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iagrams/data1.xml" ContentType="application/vnd.openxmlformats-officedocument.drawingml.diagramData+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Override PartName="/xl/comments1.xml" ContentType="application/vnd.openxmlformats-officedocument.spreadsheetml.comments+xml"/>
  <Override PartName="/xl/comments2.xml" ContentType="application/vnd.openxmlformats-officedocument.spreadsheetml.comments+xml"/>
  <Override PartName="/xl/tables/table1.xml" ContentType="application/vnd.openxmlformats-officedocument.spreadsheetml.table+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codeName="ThisWorkbook" hidePivotFieldList="1" checkCompatibility="1" defaultThemeVersion="166925"/>
  <mc:AlternateContent xmlns:mc="http://schemas.openxmlformats.org/markup-compatibility/2006">
    <mc:Choice Requires="x15">
      <x15ac:absPath xmlns:x15ac="http://schemas.microsoft.com/office/spreadsheetml/2010/11/ac" url="https://healthsharedservice.sharepoint.com/sites/NW025/dhacc/Policy CoE/IFRS 16 leases/DSCH lease accounting tool/"/>
    </mc:Choice>
  </mc:AlternateContent>
  <xr:revisionPtr revIDLastSave="159" documentId="8_{CEAEB2EE-99CB-4BA8-99A0-C8A5C49E84C2}" xr6:coauthVersionLast="47" xr6:coauthVersionMax="47" xr10:uidLastSave="{89B340AA-E491-4ED7-87CA-2C577ED04697}"/>
  <bookViews>
    <workbookView xWindow="-110" yWindow="-110" windowWidth="19420" windowHeight="10420" activeTab="3" xr2:uid="{FBCACEA3-3A45-4179-BFBF-CBF4F389FBF2}"/>
  </bookViews>
  <sheets>
    <sheet name="Changes made in Dec 21 version" sheetId="60" r:id="rId1"/>
    <sheet name="Guidance" sheetId="10" r:id="rId2"/>
    <sheet name="Dashboard" sheetId="8" r:id="rId3"/>
    <sheet name="Summary of Leases" sheetId="9" r:id="rId4"/>
    <sheet name="Lease Register" sheetId="59" r:id="rId5"/>
    <sheet name="Input Table" sheetId="3" r:id="rId6"/>
    <sheet name="Ledger postings" sheetId="2" r:id="rId7"/>
    <sheet name="Lease1" sheetId="23" r:id="rId8"/>
    <sheet name="Lease2" sheetId="24" r:id="rId9"/>
    <sheet name="Lease3" sheetId="16" r:id="rId10"/>
    <sheet name="Lease4" sheetId="25" r:id="rId11"/>
    <sheet name="Lease5" sheetId="26" r:id="rId12"/>
    <sheet name="Lease6" sheetId="28" r:id="rId13"/>
    <sheet name="Lease7" sheetId="61" r:id="rId14"/>
    <sheet name="Lease8" sheetId="30" r:id="rId15"/>
    <sheet name="Lease9" sheetId="31" r:id="rId16"/>
    <sheet name="Lease10" sheetId="32" r:id="rId17"/>
    <sheet name="Lease11" sheetId="33" r:id="rId18"/>
    <sheet name="Lease12" sheetId="34" r:id="rId19"/>
    <sheet name="Lease13" sheetId="35" r:id="rId20"/>
    <sheet name="Lease14" sheetId="36" r:id="rId21"/>
    <sheet name="Lease15" sheetId="37" r:id="rId22"/>
    <sheet name="Lease16" sheetId="38" r:id="rId23"/>
    <sheet name="Lease17" sheetId="39" r:id="rId24"/>
    <sheet name="Lease18" sheetId="40" r:id="rId25"/>
    <sheet name="Lease19" sheetId="41" r:id="rId26"/>
    <sheet name="Lease20" sheetId="42" r:id="rId27"/>
    <sheet name="Lease21" sheetId="43" r:id="rId28"/>
    <sheet name="Lease22" sheetId="44" r:id="rId29"/>
    <sheet name="Lease23" sheetId="45" r:id="rId30"/>
    <sheet name="Lease24" sheetId="46" r:id="rId31"/>
    <sheet name="Lease25" sheetId="47" r:id="rId32"/>
    <sheet name="Data" sheetId="5" state="hidden" r:id="rId33"/>
  </sheets>
  <definedNames>
    <definedName name="Leases_List">'Summary of Leases'!$B$12:$B$36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9" i="9" l="1"/>
  <c r="P10" i="2" l="1"/>
  <c r="C4" i="8"/>
  <c r="F244" i="47" l="1"/>
  <c r="A56" i="47"/>
  <c r="AC18" i="47"/>
  <c r="W4" i="47"/>
  <c r="AC4" i="47" s="1"/>
  <c r="B3" i="47"/>
  <c r="F244" i="46"/>
  <c r="A56" i="46"/>
  <c r="AC18" i="46"/>
  <c r="W4" i="46"/>
  <c r="AC4" i="46" s="1"/>
  <c r="B3" i="46"/>
  <c r="F244" i="45"/>
  <c r="A56" i="45"/>
  <c r="AC18" i="45"/>
  <c r="W4" i="45"/>
  <c r="AC4" i="45" s="1"/>
  <c r="B3" i="45"/>
  <c r="F244" i="44"/>
  <c r="A56" i="44"/>
  <c r="AC18" i="44"/>
  <c r="W4" i="44"/>
  <c r="AC4" i="44" s="1"/>
  <c r="B3" i="44"/>
  <c r="F244" i="43"/>
  <c r="A56" i="43"/>
  <c r="AC18" i="43"/>
  <c r="AC4" i="43"/>
  <c r="W4" i="43"/>
  <c r="B3" i="43"/>
  <c r="F244" i="42"/>
  <c r="A56" i="42"/>
  <c r="AC18" i="42"/>
  <c r="W4" i="42"/>
  <c r="AC4" i="42" s="1"/>
  <c r="B3" i="42"/>
  <c r="F244" i="41"/>
  <c r="A56" i="41"/>
  <c r="AC18" i="41"/>
  <c r="W4" i="41"/>
  <c r="AC4" i="41" s="1"/>
  <c r="B3" i="41"/>
  <c r="F244" i="40"/>
  <c r="A56" i="40"/>
  <c r="AC18" i="40"/>
  <c r="W4" i="40"/>
  <c r="AC4" i="40" s="1"/>
  <c r="B3" i="40"/>
  <c r="F244" i="39"/>
  <c r="A56" i="39"/>
  <c r="AC18" i="39"/>
  <c r="W4" i="39"/>
  <c r="AC4" i="39" s="1"/>
  <c r="B3" i="39"/>
  <c r="F244" i="38"/>
  <c r="A56" i="38"/>
  <c r="AC18" i="38"/>
  <c r="W4" i="38"/>
  <c r="AC4" i="38" s="1"/>
  <c r="B3" i="38"/>
  <c r="F244" i="37"/>
  <c r="A56" i="37"/>
  <c r="AC18" i="37"/>
  <c r="W4" i="37"/>
  <c r="AC4" i="37" s="1"/>
  <c r="B3" i="37"/>
  <c r="F244" i="36"/>
  <c r="A56" i="36"/>
  <c r="AC18" i="36"/>
  <c r="W4" i="36"/>
  <c r="AC4" i="36" s="1"/>
  <c r="B3" i="36"/>
  <c r="F244" i="35"/>
  <c r="A56" i="35"/>
  <c r="AC18" i="35"/>
  <c r="W4" i="35"/>
  <c r="AC4" i="35" s="1"/>
  <c r="B3" i="35"/>
  <c r="F244" i="34"/>
  <c r="A56" i="34"/>
  <c r="AC18" i="34"/>
  <c r="W4" i="34"/>
  <c r="AC4" i="34" s="1"/>
  <c r="B3" i="34"/>
  <c r="F244" i="33"/>
  <c r="A56" i="33"/>
  <c r="AC18" i="33"/>
  <c r="W4" i="33"/>
  <c r="AC4" i="33" s="1"/>
  <c r="B3" i="33"/>
  <c r="F244" i="32"/>
  <c r="A56" i="32"/>
  <c r="AC18" i="32"/>
  <c r="W4" i="32"/>
  <c r="AC4" i="32" s="1"/>
  <c r="B3" i="32"/>
  <c r="F244" i="31"/>
  <c r="A56" i="31"/>
  <c r="AC18" i="31"/>
  <c r="W4" i="31"/>
  <c r="AC4" i="31" s="1"/>
  <c r="B3" i="31"/>
  <c r="D4" i="9" l="1"/>
  <c r="I32" i="3"/>
  <c r="M12" i="2" l="1"/>
  <c r="Q18" i="9"/>
  <c r="F244" i="61"/>
  <c r="A56" i="61"/>
  <c r="AC18" i="61"/>
  <c r="W4" i="61"/>
  <c r="AC4" i="61" s="1"/>
  <c r="B3" i="61"/>
  <c r="V13" i="16"/>
  <c r="C14" i="3" l="1"/>
  <c r="F244" i="30" l="1"/>
  <c r="A56" i="30"/>
  <c r="AC18" i="30"/>
  <c r="W4" i="30"/>
  <c r="AC4" i="30" s="1"/>
  <c r="B3" i="30"/>
  <c r="L14" i="8"/>
  <c r="L13" i="8"/>
  <c r="D5" i="9"/>
  <c r="V4" i="28" l="1"/>
  <c r="B3" i="24"/>
  <c r="W4" i="24"/>
  <c r="AC4" i="24" s="1"/>
  <c r="AC18" i="24"/>
  <c r="A58" i="24"/>
  <c r="I125" i="24"/>
  <c r="K125" i="24"/>
  <c r="M125" i="24" s="1"/>
  <c r="I126" i="24"/>
  <c r="K126" i="24"/>
  <c r="M126" i="24" s="1"/>
  <c r="I127" i="24"/>
  <c r="K127" i="24"/>
  <c r="I128" i="24"/>
  <c r="K128" i="24"/>
  <c r="V128" i="24" s="1"/>
  <c r="I129" i="24"/>
  <c r="K129" i="24"/>
  <c r="M129" i="24" s="1"/>
  <c r="I130" i="24"/>
  <c r="K130" i="24"/>
  <c r="M130" i="24" s="1"/>
  <c r="I131" i="24"/>
  <c r="K131" i="24"/>
  <c r="I132" i="24"/>
  <c r="K132" i="24"/>
  <c r="V132" i="24" s="1"/>
  <c r="I133" i="24"/>
  <c r="K133" i="24"/>
  <c r="I134" i="24"/>
  <c r="K134" i="24"/>
  <c r="M134" i="24" s="1"/>
  <c r="I135" i="24"/>
  <c r="K135" i="24"/>
  <c r="I136" i="24"/>
  <c r="K136" i="24"/>
  <c r="V136" i="24" s="1"/>
  <c r="I137" i="24"/>
  <c r="K137" i="24"/>
  <c r="M137" i="24" s="1"/>
  <c r="I138" i="24"/>
  <c r="K138" i="24"/>
  <c r="M138" i="24" s="1"/>
  <c r="I139" i="24"/>
  <c r="K139" i="24"/>
  <c r="I140" i="24"/>
  <c r="K140" i="24"/>
  <c r="V140" i="24" s="1"/>
  <c r="I141" i="24"/>
  <c r="K141" i="24"/>
  <c r="I142" i="24"/>
  <c r="K142" i="24"/>
  <c r="M142" i="24" s="1"/>
  <c r="I143" i="24"/>
  <c r="K143" i="24"/>
  <c r="I144" i="24"/>
  <c r="K144" i="24"/>
  <c r="V144" i="24" s="1"/>
  <c r="I145" i="24"/>
  <c r="K145" i="24"/>
  <c r="M145" i="24" s="1"/>
  <c r="I146" i="24"/>
  <c r="K146" i="24"/>
  <c r="M146" i="24" s="1"/>
  <c r="I147" i="24"/>
  <c r="K147" i="24"/>
  <c r="I148" i="24"/>
  <c r="K148" i="24"/>
  <c r="V148" i="24" s="1"/>
  <c r="I149" i="24"/>
  <c r="K149" i="24"/>
  <c r="I150" i="24"/>
  <c r="K150" i="24"/>
  <c r="M150" i="24" s="1"/>
  <c r="I151" i="24"/>
  <c r="K151" i="24"/>
  <c r="I152" i="24"/>
  <c r="K152" i="24"/>
  <c r="V152" i="24" s="1"/>
  <c r="I153" i="24"/>
  <c r="K153" i="24"/>
  <c r="M153" i="24" s="1"/>
  <c r="I154" i="24"/>
  <c r="K154" i="24"/>
  <c r="M154" i="24" s="1"/>
  <c r="I155" i="24"/>
  <c r="K155" i="24"/>
  <c r="I156" i="24"/>
  <c r="K156" i="24"/>
  <c r="M156" i="24" s="1"/>
  <c r="I157" i="24"/>
  <c r="K157" i="24"/>
  <c r="I158" i="24"/>
  <c r="K158" i="24"/>
  <c r="M158" i="24" s="1"/>
  <c r="I159" i="24"/>
  <c r="K159" i="24"/>
  <c r="I160" i="24"/>
  <c r="K160" i="24"/>
  <c r="V160" i="24" s="1"/>
  <c r="I161" i="24"/>
  <c r="K161" i="24"/>
  <c r="M161" i="24" s="1"/>
  <c r="I162" i="24"/>
  <c r="K162" i="24"/>
  <c r="M162" i="24" s="1"/>
  <c r="I163" i="24"/>
  <c r="K163" i="24"/>
  <c r="I164" i="24"/>
  <c r="K164" i="24"/>
  <c r="V164" i="24" s="1"/>
  <c r="I165" i="24"/>
  <c r="K165" i="24"/>
  <c r="I166" i="24"/>
  <c r="K166" i="24"/>
  <c r="M166" i="24" s="1"/>
  <c r="I167" i="24"/>
  <c r="K167" i="24"/>
  <c r="I168" i="24"/>
  <c r="K168" i="24"/>
  <c r="V168" i="24" s="1"/>
  <c r="I169" i="24"/>
  <c r="K169" i="24"/>
  <c r="M169" i="24" s="1"/>
  <c r="I170" i="24"/>
  <c r="K170" i="24"/>
  <c r="M170" i="24" s="1"/>
  <c r="I171" i="24"/>
  <c r="K171" i="24"/>
  <c r="I172" i="24"/>
  <c r="K172" i="24"/>
  <c r="V172" i="24" s="1"/>
  <c r="I173" i="24"/>
  <c r="K173" i="24"/>
  <c r="I174" i="24"/>
  <c r="K174" i="24"/>
  <c r="M174" i="24" s="1"/>
  <c r="I175" i="24"/>
  <c r="K175" i="24"/>
  <c r="I176" i="24"/>
  <c r="K176" i="24"/>
  <c r="V176" i="24" s="1"/>
  <c r="I177" i="24"/>
  <c r="K177" i="24"/>
  <c r="I178" i="24"/>
  <c r="K178" i="24"/>
  <c r="M178" i="24" s="1"/>
  <c r="I179" i="24"/>
  <c r="K179" i="24"/>
  <c r="M179" i="24" s="1"/>
  <c r="I180" i="24"/>
  <c r="K180" i="24"/>
  <c r="I181" i="24"/>
  <c r="K181" i="24"/>
  <c r="I182" i="24"/>
  <c r="K182" i="24"/>
  <c r="M182" i="24" s="1"/>
  <c r="I183" i="24"/>
  <c r="K183" i="24"/>
  <c r="M183" i="24" s="1"/>
  <c r="I184" i="24"/>
  <c r="K184" i="24"/>
  <c r="I185" i="24"/>
  <c r="K185" i="24"/>
  <c r="M185" i="24" s="1"/>
  <c r="I186" i="24"/>
  <c r="K186" i="24"/>
  <c r="M186" i="24" s="1"/>
  <c r="I187" i="24"/>
  <c r="K187" i="24"/>
  <c r="M187" i="24" s="1"/>
  <c r="I188" i="24"/>
  <c r="K188" i="24"/>
  <c r="I189" i="24"/>
  <c r="K189" i="24"/>
  <c r="I190" i="24"/>
  <c r="K190" i="24"/>
  <c r="M190" i="24" s="1"/>
  <c r="I191" i="24"/>
  <c r="K191" i="24"/>
  <c r="M191" i="24" s="1"/>
  <c r="I192" i="24"/>
  <c r="K192" i="24"/>
  <c r="M192" i="24" s="1"/>
  <c r="I193" i="24"/>
  <c r="K193" i="24"/>
  <c r="M193" i="24" s="1"/>
  <c r="I194" i="24"/>
  <c r="K194" i="24"/>
  <c r="V194" i="24" s="1"/>
  <c r="I195" i="24"/>
  <c r="K195" i="24"/>
  <c r="V195" i="24" s="1"/>
  <c r="I196" i="24"/>
  <c r="K196" i="24"/>
  <c r="V196" i="24" s="1"/>
  <c r="I197" i="24"/>
  <c r="K197" i="24"/>
  <c r="I198" i="24"/>
  <c r="K198" i="24"/>
  <c r="V198" i="24" s="1"/>
  <c r="I199" i="24"/>
  <c r="K199" i="24"/>
  <c r="V199" i="24" s="1"/>
  <c r="I200" i="24"/>
  <c r="K200" i="24"/>
  <c r="M200" i="24" s="1"/>
  <c r="I201" i="24"/>
  <c r="K201" i="24"/>
  <c r="I202" i="24"/>
  <c r="K202" i="24"/>
  <c r="M202" i="24" s="1"/>
  <c r="I203" i="24"/>
  <c r="K203" i="24"/>
  <c r="M203" i="24" s="1"/>
  <c r="I204" i="24"/>
  <c r="K204" i="24"/>
  <c r="I205" i="24"/>
  <c r="K205" i="24"/>
  <c r="M205" i="24" s="1"/>
  <c r="I206" i="24"/>
  <c r="K206" i="24"/>
  <c r="M206" i="24" s="1"/>
  <c r="I207" i="24"/>
  <c r="K207" i="24"/>
  <c r="M207" i="24" s="1"/>
  <c r="I208" i="24"/>
  <c r="K208" i="24"/>
  <c r="M208" i="24" s="1"/>
  <c r="I209" i="24"/>
  <c r="K209" i="24"/>
  <c r="I210" i="24"/>
  <c r="K210" i="24"/>
  <c r="I211" i="24"/>
  <c r="K211" i="24"/>
  <c r="M211" i="24" s="1"/>
  <c r="I212" i="24"/>
  <c r="K212" i="24"/>
  <c r="M212" i="24" s="1"/>
  <c r="I213" i="24"/>
  <c r="K213" i="24"/>
  <c r="M213" i="24" s="1"/>
  <c r="I214" i="24"/>
  <c r="K214" i="24"/>
  <c r="M214" i="24" s="1"/>
  <c r="I215" i="24"/>
  <c r="K215" i="24"/>
  <c r="M215" i="24" s="1"/>
  <c r="I216" i="24"/>
  <c r="K216" i="24"/>
  <c r="M216" i="24" s="1"/>
  <c r="I217" i="24"/>
  <c r="K217" i="24"/>
  <c r="I218" i="24"/>
  <c r="K218" i="24"/>
  <c r="M218" i="24" s="1"/>
  <c r="I219" i="24"/>
  <c r="K219" i="24"/>
  <c r="M219" i="24" s="1"/>
  <c r="I220" i="24"/>
  <c r="K220" i="24"/>
  <c r="M220" i="24" s="1"/>
  <c r="I221" i="24"/>
  <c r="K221" i="24"/>
  <c r="M221" i="24" s="1"/>
  <c r="I222" i="24"/>
  <c r="K222" i="24"/>
  <c r="M222" i="24" s="1"/>
  <c r="I223" i="24"/>
  <c r="K223" i="24"/>
  <c r="M223" i="24" s="1"/>
  <c r="I224" i="24"/>
  <c r="K224" i="24"/>
  <c r="M224" i="24" s="1"/>
  <c r="I225" i="24"/>
  <c r="K225" i="24"/>
  <c r="M225" i="24" s="1"/>
  <c r="I226" i="24"/>
  <c r="K226" i="24"/>
  <c r="M226" i="24" s="1"/>
  <c r="I227" i="24"/>
  <c r="K227" i="24"/>
  <c r="M227" i="24" s="1"/>
  <c r="I228" i="24"/>
  <c r="K228" i="24"/>
  <c r="M228" i="24" s="1"/>
  <c r="I229" i="24"/>
  <c r="K229" i="24"/>
  <c r="M229" i="24" s="1"/>
  <c r="I230" i="24"/>
  <c r="K230" i="24"/>
  <c r="M230" i="24" s="1"/>
  <c r="I231" i="24"/>
  <c r="K231" i="24"/>
  <c r="M231" i="24" s="1"/>
  <c r="I232" i="24"/>
  <c r="K232" i="24"/>
  <c r="M232" i="24" s="1"/>
  <c r="I233" i="24"/>
  <c r="K233" i="24"/>
  <c r="M233" i="24" s="1"/>
  <c r="I234" i="24"/>
  <c r="K234" i="24"/>
  <c r="M234" i="24" s="1"/>
  <c r="I235" i="24"/>
  <c r="K235" i="24"/>
  <c r="M235" i="24" s="1"/>
  <c r="I236" i="24"/>
  <c r="K236" i="24"/>
  <c r="M236" i="24" s="1"/>
  <c r="I237" i="24"/>
  <c r="K237" i="24"/>
  <c r="M237" i="24" s="1"/>
  <c r="I238" i="24"/>
  <c r="K238" i="24"/>
  <c r="M238" i="24" s="1"/>
  <c r="I239" i="24"/>
  <c r="K239" i="24"/>
  <c r="M239" i="24" s="1"/>
  <c r="I240" i="24"/>
  <c r="K240" i="24"/>
  <c r="M240" i="24" s="1"/>
  <c r="I241" i="24"/>
  <c r="K241" i="24"/>
  <c r="M241" i="24" s="1"/>
  <c r="I242" i="24"/>
  <c r="K242" i="24"/>
  <c r="M242" i="24" s="1"/>
  <c r="I243" i="24"/>
  <c r="K243" i="24"/>
  <c r="M243" i="24" s="1"/>
  <c r="F244" i="24"/>
  <c r="I244" i="24"/>
  <c r="K244" i="24"/>
  <c r="M244" i="24" s="1"/>
  <c r="V138" i="24" l="1"/>
  <c r="V183" i="24"/>
  <c r="V240" i="24"/>
  <c r="V230" i="24"/>
  <c r="M198" i="24"/>
  <c r="V162" i="24"/>
  <c r="V154" i="24"/>
  <c r="V203" i="24"/>
  <c r="M195" i="24"/>
  <c r="V238" i="24"/>
  <c r="M176" i="24"/>
  <c r="V219" i="24"/>
  <c r="V186" i="24"/>
  <c r="M168" i="24"/>
  <c r="V150" i="24"/>
  <c r="V221" i="24"/>
  <c r="V170" i="24"/>
  <c r="V224" i="24"/>
  <c r="V213" i="24"/>
  <c r="V200" i="24"/>
  <c r="V156" i="24"/>
  <c r="V125" i="24"/>
  <c r="V215" i="24"/>
  <c r="V179" i="24"/>
  <c r="M144" i="24"/>
  <c r="M128" i="24"/>
  <c r="V242" i="24"/>
  <c r="V226" i="24"/>
  <c r="V218" i="24"/>
  <c r="V205" i="24"/>
  <c r="V191" i="24"/>
  <c r="M164" i="24"/>
  <c r="V158" i="24"/>
  <c r="M140" i="24"/>
  <c r="V232" i="24"/>
  <c r="V220" i="24"/>
  <c r="V202" i="24"/>
  <c r="M199" i="24"/>
  <c r="M194" i="24"/>
  <c r="V146" i="24"/>
  <c r="V130" i="24"/>
  <c r="V222" i="24"/>
  <c r="M196" i="24"/>
  <c r="V187" i="24"/>
  <c r="M172" i="24"/>
  <c r="V166" i="24"/>
  <c r="M152" i="24"/>
  <c r="V214" i="24"/>
  <c r="V207" i="24"/>
  <c r="V178" i="24"/>
  <c r="M160" i="24"/>
  <c r="M136" i="24"/>
  <c r="V234" i="24"/>
  <c r="M148" i="24"/>
  <c r="M132" i="24"/>
  <c r="V212" i="24"/>
  <c r="V244" i="24"/>
  <c r="V216" i="24"/>
  <c r="V192" i="24"/>
  <c r="V190" i="24"/>
  <c r="V182" i="24"/>
  <c r="V174" i="24"/>
  <c r="V142" i="24"/>
  <c r="V134" i="24"/>
  <c r="V126" i="24"/>
  <c r="V236" i="24"/>
  <c r="V228" i="24"/>
  <c r="V211" i="24"/>
  <c r="V208" i="24"/>
  <c r="V206" i="24"/>
  <c r="M141" i="24"/>
  <c r="V141" i="24"/>
  <c r="V237" i="24"/>
  <c r="V229" i="24"/>
  <c r="M189" i="24"/>
  <c r="V189" i="24"/>
  <c r="M127" i="24"/>
  <c r="V127" i="24"/>
  <c r="V243" i="24"/>
  <c r="V235" i="24"/>
  <c r="V227" i="24"/>
  <c r="M209" i="24"/>
  <c r="V209" i="24"/>
  <c r="V223" i="24"/>
  <c r="M217" i="24"/>
  <c r="V217" i="24"/>
  <c r="V241" i="24"/>
  <c r="V233" i="24"/>
  <c r="V225" i="24"/>
  <c r="M204" i="24"/>
  <c r="V204" i="24"/>
  <c r="V184" i="24"/>
  <c r="M184" i="24"/>
  <c r="V239" i="24"/>
  <c r="V231" i="24"/>
  <c r="M210" i="24"/>
  <c r="V210" i="24"/>
  <c r="M181" i="24"/>
  <c r="V181" i="24"/>
  <c r="M165" i="24"/>
  <c r="V165" i="24"/>
  <c r="M151" i="24"/>
  <c r="V151" i="24"/>
  <c r="M131" i="24"/>
  <c r="V131" i="24"/>
  <c r="M201" i="24"/>
  <c r="V201" i="24"/>
  <c r="M167" i="24"/>
  <c r="V167" i="24"/>
  <c r="M147" i="24"/>
  <c r="V147" i="24"/>
  <c r="M180" i="24"/>
  <c r="V180" i="24"/>
  <c r="M157" i="24"/>
  <c r="V157" i="24"/>
  <c r="M143" i="24"/>
  <c r="V143" i="24"/>
  <c r="M197" i="24"/>
  <c r="V197" i="24"/>
  <c r="M188" i="24"/>
  <c r="V188" i="24"/>
  <c r="M163" i="24"/>
  <c r="V163" i="24"/>
  <c r="M133" i="24"/>
  <c r="V133" i="24"/>
  <c r="M175" i="24"/>
  <c r="V175" i="24"/>
  <c r="M173" i="24"/>
  <c r="V173" i="24"/>
  <c r="M159" i="24"/>
  <c r="V159" i="24"/>
  <c r="M139" i="24"/>
  <c r="V139" i="24"/>
  <c r="M149" i="24"/>
  <c r="V149" i="24"/>
  <c r="M135" i="24"/>
  <c r="V135" i="24"/>
  <c r="M155" i="24"/>
  <c r="V155" i="24"/>
  <c r="M171" i="24"/>
  <c r="V171" i="24"/>
  <c r="V193" i="24"/>
  <c r="V185" i="24"/>
  <c r="M177" i="24"/>
  <c r="V177" i="24"/>
  <c r="V169" i="24"/>
  <c r="V161" i="24"/>
  <c r="V153" i="24"/>
  <c r="V145" i="24"/>
  <c r="V137" i="24"/>
  <c r="V129" i="24"/>
  <c r="V4" i="23" l="1"/>
  <c r="T8" i="3" l="1"/>
  <c r="B254" i="10" l="1"/>
  <c r="K244" i="28"/>
  <c r="V244" i="28" s="1"/>
  <c r="I244" i="28"/>
  <c r="F244" i="28"/>
  <c r="K243" i="28"/>
  <c r="V243" i="28" s="1"/>
  <c r="I243" i="28"/>
  <c r="K242" i="28"/>
  <c r="V242" i="28" s="1"/>
  <c r="I242" i="28"/>
  <c r="K241" i="28"/>
  <c r="V241" i="28" s="1"/>
  <c r="I241" i="28"/>
  <c r="K240" i="28"/>
  <c r="V240" i="28" s="1"/>
  <c r="I240" i="28"/>
  <c r="K239" i="28"/>
  <c r="V239" i="28" s="1"/>
  <c r="I239" i="28"/>
  <c r="K238" i="28"/>
  <c r="I238" i="28"/>
  <c r="K237" i="28"/>
  <c r="V237" i="28" s="1"/>
  <c r="I237" i="28"/>
  <c r="K236" i="28"/>
  <c r="M236" i="28" s="1"/>
  <c r="I236" i="28"/>
  <c r="K235" i="28"/>
  <c r="V235" i="28" s="1"/>
  <c r="I235" i="28"/>
  <c r="K234" i="28"/>
  <c r="V234" i="28" s="1"/>
  <c r="I234" i="28"/>
  <c r="K233" i="28"/>
  <c r="M233" i="28" s="1"/>
  <c r="I233" i="28"/>
  <c r="K232" i="28"/>
  <c r="V232" i="28" s="1"/>
  <c r="I232" i="28"/>
  <c r="K231" i="28"/>
  <c r="V231" i="28" s="1"/>
  <c r="I231" i="28"/>
  <c r="K230" i="28"/>
  <c r="I230" i="28"/>
  <c r="K229" i="28"/>
  <c r="V229" i="28" s="1"/>
  <c r="I229" i="28"/>
  <c r="K228" i="28"/>
  <c r="V228" i="28" s="1"/>
  <c r="I228" i="28"/>
  <c r="K227" i="28"/>
  <c r="V227" i="28" s="1"/>
  <c r="I227" i="28"/>
  <c r="K226" i="28"/>
  <c r="V226" i="28" s="1"/>
  <c r="I226" i="28"/>
  <c r="K225" i="28"/>
  <c r="V225" i="28" s="1"/>
  <c r="I225" i="28"/>
  <c r="K224" i="28"/>
  <c r="V224" i="28" s="1"/>
  <c r="I224" i="28"/>
  <c r="K223" i="28"/>
  <c r="V223" i="28" s="1"/>
  <c r="I223" i="28"/>
  <c r="K222" i="28"/>
  <c r="I222" i="28"/>
  <c r="K221" i="28"/>
  <c r="V221" i="28" s="1"/>
  <c r="I221" i="28"/>
  <c r="K220" i="28"/>
  <c r="V220" i="28" s="1"/>
  <c r="I220" i="28"/>
  <c r="K219" i="28"/>
  <c r="V219" i="28" s="1"/>
  <c r="I219" i="28"/>
  <c r="K218" i="28"/>
  <c r="V218" i="28" s="1"/>
  <c r="I218" i="28"/>
  <c r="K217" i="28"/>
  <c r="V217" i="28" s="1"/>
  <c r="I217" i="28"/>
  <c r="K216" i="28"/>
  <c r="V216" i="28" s="1"/>
  <c r="I216" i="28"/>
  <c r="K215" i="28"/>
  <c r="V215" i="28" s="1"/>
  <c r="I215" i="28"/>
  <c r="K214" i="28"/>
  <c r="I214" i="28"/>
  <c r="K213" i="28"/>
  <c r="V213" i="28" s="1"/>
  <c r="I213" i="28"/>
  <c r="K212" i="28"/>
  <c r="M212" i="28" s="1"/>
  <c r="I212" i="28"/>
  <c r="K211" i="28"/>
  <c r="V211" i="28" s="1"/>
  <c r="I211" i="28"/>
  <c r="K210" i="28"/>
  <c r="M210" i="28" s="1"/>
  <c r="I210" i="28"/>
  <c r="K209" i="28"/>
  <c r="I209" i="28"/>
  <c r="K208" i="28"/>
  <c r="V208" i="28" s="1"/>
  <c r="I208" i="28"/>
  <c r="K207" i="28"/>
  <c r="M207" i="28" s="1"/>
  <c r="I207" i="28"/>
  <c r="K206" i="28"/>
  <c r="V206" i="28" s="1"/>
  <c r="I206" i="28"/>
  <c r="K205" i="28"/>
  <c r="V205" i="28" s="1"/>
  <c r="I205" i="28"/>
  <c r="K204" i="28"/>
  <c r="M204" i="28" s="1"/>
  <c r="I204" i="28"/>
  <c r="K203" i="28"/>
  <c r="V203" i="28" s="1"/>
  <c r="I203" i="28"/>
  <c r="K202" i="28"/>
  <c r="V202" i="28" s="1"/>
  <c r="I202" i="28"/>
  <c r="K201" i="28"/>
  <c r="I201" i="28"/>
  <c r="K200" i="28"/>
  <c r="V200" i="28" s="1"/>
  <c r="I200" i="28"/>
  <c r="K199" i="28"/>
  <c r="V199" i="28" s="1"/>
  <c r="I199" i="28"/>
  <c r="K198" i="28"/>
  <c r="V198" i="28" s="1"/>
  <c r="I198" i="28"/>
  <c r="K197" i="28"/>
  <c r="V197" i="28" s="1"/>
  <c r="I197" i="28"/>
  <c r="K196" i="28"/>
  <c r="V196" i="28" s="1"/>
  <c r="I196" i="28"/>
  <c r="K195" i="28"/>
  <c r="V195" i="28" s="1"/>
  <c r="I195" i="28"/>
  <c r="K194" i="28"/>
  <c r="V194" i="28" s="1"/>
  <c r="I194" i="28"/>
  <c r="K193" i="28"/>
  <c r="V193" i="28" s="1"/>
  <c r="I193" i="28"/>
  <c r="K192" i="28"/>
  <c r="I192" i="28"/>
  <c r="K191" i="28"/>
  <c r="V191" i="28" s="1"/>
  <c r="I191" i="28"/>
  <c r="K190" i="28"/>
  <c r="I190" i="28"/>
  <c r="K189" i="28"/>
  <c r="V189" i="28" s="1"/>
  <c r="I189" i="28"/>
  <c r="K188" i="28"/>
  <c r="M188" i="28" s="1"/>
  <c r="I188" i="28"/>
  <c r="K187" i="28"/>
  <c r="I187" i="28"/>
  <c r="K186" i="28"/>
  <c r="V186" i="28" s="1"/>
  <c r="I186" i="28"/>
  <c r="K185" i="28"/>
  <c r="V185" i="28" s="1"/>
  <c r="I185" i="28"/>
  <c r="K184" i="28"/>
  <c r="V184" i="28" s="1"/>
  <c r="I184" i="28"/>
  <c r="K183" i="28"/>
  <c r="V183" i="28" s="1"/>
  <c r="I183" i="28"/>
  <c r="K182" i="28"/>
  <c r="V182" i="28" s="1"/>
  <c r="I182" i="28"/>
  <c r="K181" i="28"/>
  <c r="V181" i="28" s="1"/>
  <c r="I181" i="28"/>
  <c r="K180" i="28"/>
  <c r="M180" i="28" s="1"/>
  <c r="I180" i="28"/>
  <c r="K179" i="28"/>
  <c r="I179" i="28"/>
  <c r="K178" i="28"/>
  <c r="V178" i="28" s="1"/>
  <c r="I178" i="28"/>
  <c r="K177" i="28"/>
  <c r="M177" i="28" s="1"/>
  <c r="I177" i="28"/>
  <c r="K176" i="28"/>
  <c r="V176" i="28" s="1"/>
  <c r="I176" i="28"/>
  <c r="K175" i="28"/>
  <c r="V175" i="28" s="1"/>
  <c r="I175" i="28"/>
  <c r="K174" i="28"/>
  <c r="I174" i="28"/>
  <c r="K173" i="28"/>
  <c r="V173" i="28" s="1"/>
  <c r="I173" i="28"/>
  <c r="K172" i="28"/>
  <c r="V172" i="28" s="1"/>
  <c r="I172" i="28"/>
  <c r="K171" i="28"/>
  <c r="V171" i="28" s="1"/>
  <c r="I171" i="28"/>
  <c r="K170" i="28"/>
  <c r="I170" i="28"/>
  <c r="K169" i="28"/>
  <c r="V169" i="28" s="1"/>
  <c r="I169" i="28"/>
  <c r="K168" i="28"/>
  <c r="M168" i="28" s="1"/>
  <c r="I168" i="28"/>
  <c r="K167" i="28"/>
  <c r="I167" i="28"/>
  <c r="K166" i="28"/>
  <c r="M166" i="28" s="1"/>
  <c r="I166" i="28"/>
  <c r="K165" i="28"/>
  <c r="M165" i="28" s="1"/>
  <c r="I165" i="28"/>
  <c r="K164" i="28"/>
  <c r="V164" i="28" s="1"/>
  <c r="I164" i="28"/>
  <c r="K163" i="28"/>
  <c r="V163" i="28" s="1"/>
  <c r="I163" i="28"/>
  <c r="K162" i="28"/>
  <c r="V162" i="28" s="1"/>
  <c r="I162" i="28"/>
  <c r="K161" i="28"/>
  <c r="V161" i="28" s="1"/>
  <c r="I161" i="28"/>
  <c r="K160" i="28"/>
  <c r="V160" i="28" s="1"/>
  <c r="I160" i="28"/>
  <c r="K159" i="28"/>
  <c r="M159" i="28" s="1"/>
  <c r="I159" i="28"/>
  <c r="K158" i="28"/>
  <c r="M158" i="28" s="1"/>
  <c r="I158" i="28"/>
  <c r="K157" i="28"/>
  <c r="V157" i="28" s="1"/>
  <c r="I157" i="28"/>
  <c r="K156" i="28"/>
  <c r="V156" i="28" s="1"/>
  <c r="I156" i="28"/>
  <c r="K155" i="28"/>
  <c r="I155" i="28"/>
  <c r="K154" i="28"/>
  <c r="V154" i="28" s="1"/>
  <c r="I154" i="28"/>
  <c r="K153" i="28"/>
  <c r="I153" i="28"/>
  <c r="K152" i="28"/>
  <c r="V152" i="28" s="1"/>
  <c r="I152" i="28"/>
  <c r="K151" i="28"/>
  <c r="V151" i="28" s="1"/>
  <c r="I151" i="28"/>
  <c r="K150" i="28"/>
  <c r="M150" i="28" s="1"/>
  <c r="I150" i="28"/>
  <c r="K149" i="28"/>
  <c r="V149" i="28" s="1"/>
  <c r="I149" i="28"/>
  <c r="K148" i="28"/>
  <c r="M148" i="28" s="1"/>
  <c r="I148" i="28"/>
  <c r="K147" i="28"/>
  <c r="V147" i="28" s="1"/>
  <c r="I147" i="28"/>
  <c r="K146" i="28"/>
  <c r="I146" i="28"/>
  <c r="K145" i="28"/>
  <c r="M145" i="28" s="1"/>
  <c r="I145" i="28"/>
  <c r="K144" i="28"/>
  <c r="I144" i="28"/>
  <c r="K143" i="28"/>
  <c r="M143" i="28" s="1"/>
  <c r="I143" i="28"/>
  <c r="K142" i="28"/>
  <c r="I142" i="28"/>
  <c r="K141" i="28"/>
  <c r="V141" i="28" s="1"/>
  <c r="I141" i="28"/>
  <c r="K140" i="28"/>
  <c r="V140" i="28" s="1"/>
  <c r="I140" i="28"/>
  <c r="K139" i="28"/>
  <c r="M139" i="28" s="1"/>
  <c r="I139" i="28"/>
  <c r="K138" i="28"/>
  <c r="M138" i="28" s="1"/>
  <c r="I138" i="28"/>
  <c r="K137" i="28"/>
  <c r="I137" i="28"/>
  <c r="K136" i="28"/>
  <c r="V136" i="28" s="1"/>
  <c r="I136" i="28"/>
  <c r="K135" i="28"/>
  <c r="V135" i="28" s="1"/>
  <c r="I135" i="28"/>
  <c r="K134" i="28"/>
  <c r="V134" i="28" s="1"/>
  <c r="I134" i="28"/>
  <c r="K133" i="28"/>
  <c r="I133" i="28"/>
  <c r="K132" i="28"/>
  <c r="V132" i="28" s="1"/>
  <c r="I132" i="28"/>
  <c r="K131" i="28"/>
  <c r="V131" i="28" s="1"/>
  <c r="I131" i="28"/>
  <c r="K130" i="28"/>
  <c r="I130" i="28"/>
  <c r="K129" i="28"/>
  <c r="I129" i="28"/>
  <c r="K128" i="28"/>
  <c r="V128" i="28" s="1"/>
  <c r="I128" i="28"/>
  <c r="K127" i="28"/>
  <c r="I127" i="28"/>
  <c r="K126" i="28"/>
  <c r="V126" i="28" s="1"/>
  <c r="I126" i="28"/>
  <c r="K125" i="28"/>
  <c r="V125" i="28" s="1"/>
  <c r="I125" i="28"/>
  <c r="K124" i="28"/>
  <c r="M124" i="28" s="1"/>
  <c r="I124" i="28"/>
  <c r="K123" i="28"/>
  <c r="V123" i="28" s="1"/>
  <c r="I123" i="28"/>
  <c r="K122" i="28"/>
  <c r="V122" i="28" s="1"/>
  <c r="I122" i="28"/>
  <c r="K121" i="28"/>
  <c r="I121" i="28"/>
  <c r="K120" i="28"/>
  <c r="V120" i="28" s="1"/>
  <c r="I120" i="28"/>
  <c r="K119" i="28"/>
  <c r="V119" i="28" s="1"/>
  <c r="I119" i="28"/>
  <c r="K118" i="28"/>
  <c r="V118" i="28" s="1"/>
  <c r="I118" i="28"/>
  <c r="K117" i="28"/>
  <c r="V117" i="28" s="1"/>
  <c r="I117" i="28"/>
  <c r="K116" i="28"/>
  <c r="M116" i="28" s="1"/>
  <c r="I116" i="28"/>
  <c r="K115" i="28"/>
  <c r="I115" i="28"/>
  <c r="K114" i="28"/>
  <c r="I114" i="28"/>
  <c r="K113" i="28"/>
  <c r="M113" i="28" s="1"/>
  <c r="I113" i="28"/>
  <c r="K112" i="28"/>
  <c r="V112" i="28" s="1"/>
  <c r="I112" i="28"/>
  <c r="K111" i="28"/>
  <c r="V111" i="28" s="1"/>
  <c r="I111" i="28"/>
  <c r="K110" i="28"/>
  <c r="V110" i="28" s="1"/>
  <c r="I110" i="28"/>
  <c r="K109" i="28"/>
  <c r="M109" i="28" s="1"/>
  <c r="I109" i="28"/>
  <c r="K108" i="28"/>
  <c r="V108" i="28" s="1"/>
  <c r="I108" i="28"/>
  <c r="K107" i="28"/>
  <c r="I107" i="28"/>
  <c r="K106" i="28"/>
  <c r="I106" i="28"/>
  <c r="K105" i="28"/>
  <c r="I105" i="28"/>
  <c r="K104" i="28"/>
  <c r="V104" i="28" s="1"/>
  <c r="I104" i="28"/>
  <c r="K103" i="28"/>
  <c r="V103" i="28" s="1"/>
  <c r="I103" i="28"/>
  <c r="K102" i="28"/>
  <c r="M102" i="28" s="1"/>
  <c r="I102" i="28"/>
  <c r="K101" i="28"/>
  <c r="V101" i="28" s="1"/>
  <c r="I101" i="28"/>
  <c r="K100" i="28"/>
  <c r="V100" i="28" s="1"/>
  <c r="I100" i="28"/>
  <c r="K99" i="28"/>
  <c r="V99" i="28" s="1"/>
  <c r="I99" i="28"/>
  <c r="K98" i="28"/>
  <c r="V98" i="28" s="1"/>
  <c r="I98" i="28"/>
  <c r="K97" i="28"/>
  <c r="V97" i="28" s="1"/>
  <c r="I97" i="28"/>
  <c r="K96" i="28"/>
  <c r="I96" i="28"/>
  <c r="K95" i="28"/>
  <c r="I95" i="28"/>
  <c r="K94" i="28"/>
  <c r="V94" i="28" s="1"/>
  <c r="I94" i="28"/>
  <c r="K93" i="28"/>
  <c r="V93" i="28" s="1"/>
  <c r="I93" i="28"/>
  <c r="K92" i="28"/>
  <c r="V92" i="28" s="1"/>
  <c r="I92" i="28"/>
  <c r="K91" i="28"/>
  <c r="V91" i="28" s="1"/>
  <c r="I91" i="28"/>
  <c r="K90" i="28"/>
  <c r="V90" i="28" s="1"/>
  <c r="I90" i="28"/>
  <c r="K89" i="28"/>
  <c r="V89" i="28" s="1"/>
  <c r="I89" i="28"/>
  <c r="K88" i="28"/>
  <c r="I88" i="28"/>
  <c r="K87" i="28"/>
  <c r="I87" i="28"/>
  <c r="K86" i="28"/>
  <c r="V86" i="28" s="1"/>
  <c r="I86" i="28"/>
  <c r="K85" i="28"/>
  <c r="V85" i="28" s="1"/>
  <c r="I85" i="28"/>
  <c r="K84" i="28"/>
  <c r="V84" i="28" s="1"/>
  <c r="I84" i="28"/>
  <c r="K83" i="28"/>
  <c r="V83" i="28" s="1"/>
  <c r="I83" i="28"/>
  <c r="K82" i="28"/>
  <c r="V82" i="28" s="1"/>
  <c r="I82" i="28"/>
  <c r="K81" i="28"/>
  <c r="V81" i="28" s="1"/>
  <c r="I81" i="28"/>
  <c r="K80" i="28"/>
  <c r="I80" i="28"/>
  <c r="K79" i="28"/>
  <c r="I79" i="28"/>
  <c r="K78" i="28"/>
  <c r="V78" i="28" s="1"/>
  <c r="I78" i="28"/>
  <c r="K77" i="28"/>
  <c r="V77" i="28" s="1"/>
  <c r="I77" i="28"/>
  <c r="K76" i="28"/>
  <c r="M76" i="28" s="1"/>
  <c r="I76" i="28"/>
  <c r="K75" i="28"/>
  <c r="M75" i="28" s="1"/>
  <c r="I75" i="28"/>
  <c r="K74" i="28"/>
  <c r="M74" i="28" s="1"/>
  <c r="I74" i="28"/>
  <c r="K73" i="28"/>
  <c r="M73" i="28" s="1"/>
  <c r="I73" i="28"/>
  <c r="K72" i="28"/>
  <c r="M72" i="28" s="1"/>
  <c r="I72" i="28"/>
  <c r="K71" i="28"/>
  <c r="I71" i="28"/>
  <c r="K70" i="28"/>
  <c r="V70" i="28" s="1"/>
  <c r="I70" i="28"/>
  <c r="K69" i="28"/>
  <c r="M69" i="28" s="1"/>
  <c r="I69" i="28"/>
  <c r="K68" i="28"/>
  <c r="V68" i="28" s="1"/>
  <c r="I68" i="28"/>
  <c r="K67" i="28"/>
  <c r="M67" i="28" s="1"/>
  <c r="I67" i="28"/>
  <c r="K66" i="28"/>
  <c r="V66" i="28" s="1"/>
  <c r="I66" i="28"/>
  <c r="K65" i="28"/>
  <c r="M65" i="28" s="1"/>
  <c r="I65" i="28"/>
  <c r="K64" i="28"/>
  <c r="M64" i="28" s="1"/>
  <c r="I64" i="28"/>
  <c r="K63" i="28"/>
  <c r="V63" i="28" s="1"/>
  <c r="I63" i="28"/>
  <c r="K62" i="28"/>
  <c r="M62" i="28" s="1"/>
  <c r="I62" i="28"/>
  <c r="K61" i="28"/>
  <c r="V61" i="28" s="1"/>
  <c r="I61" i="28"/>
  <c r="K60" i="28"/>
  <c r="V60" i="28" s="1"/>
  <c r="I60" i="28"/>
  <c r="K59" i="28"/>
  <c r="M59" i="28" s="1"/>
  <c r="I59" i="28"/>
  <c r="K58" i="28"/>
  <c r="V58" i="28" s="1"/>
  <c r="I58" i="28"/>
  <c r="K57" i="28"/>
  <c r="I57" i="28"/>
  <c r="A57" i="28"/>
  <c r="K56" i="28"/>
  <c r="V56" i="28" s="1"/>
  <c r="I56" i="28"/>
  <c r="K55" i="28"/>
  <c r="V55" i="28" s="1"/>
  <c r="I55" i="28"/>
  <c r="K54" i="28"/>
  <c r="V54" i="28" s="1"/>
  <c r="I54" i="28"/>
  <c r="K53" i="28"/>
  <c r="V53" i="28" s="1"/>
  <c r="I53" i="28"/>
  <c r="K52" i="28"/>
  <c r="V52" i="28" s="1"/>
  <c r="I52" i="28"/>
  <c r="K51" i="28"/>
  <c r="M51" i="28" s="1"/>
  <c r="I51" i="28"/>
  <c r="K50" i="28"/>
  <c r="I50" i="28"/>
  <c r="K49" i="28"/>
  <c r="V49" i="28" s="1"/>
  <c r="I49" i="28"/>
  <c r="K48" i="28"/>
  <c r="M48" i="28" s="1"/>
  <c r="I48" i="28"/>
  <c r="K47" i="28"/>
  <c r="M47" i="28" s="1"/>
  <c r="I47" i="28"/>
  <c r="K46" i="28"/>
  <c r="V46" i="28" s="1"/>
  <c r="I46" i="28"/>
  <c r="K45" i="28"/>
  <c r="V45" i="28" s="1"/>
  <c r="I45" i="28"/>
  <c r="K44" i="28"/>
  <c r="V44" i="28" s="1"/>
  <c r="I44" i="28"/>
  <c r="K43" i="28"/>
  <c r="I43" i="28"/>
  <c r="K42" i="28"/>
  <c r="V42" i="28" s="1"/>
  <c r="I42" i="28"/>
  <c r="K41" i="28"/>
  <c r="V41" i="28" s="1"/>
  <c r="I41" i="28"/>
  <c r="K40" i="28"/>
  <c r="I40" i="28"/>
  <c r="K39" i="28"/>
  <c r="V39" i="28" s="1"/>
  <c r="I39" i="28"/>
  <c r="K38" i="28"/>
  <c r="M38" i="28" s="1"/>
  <c r="I38" i="28"/>
  <c r="K37" i="28"/>
  <c r="V37" i="28" s="1"/>
  <c r="I37" i="28"/>
  <c r="K36" i="28"/>
  <c r="V36" i="28" s="1"/>
  <c r="I36" i="28"/>
  <c r="K35" i="28"/>
  <c r="V35" i="28" s="1"/>
  <c r="I35" i="28"/>
  <c r="K34" i="28"/>
  <c r="V34" i="28" s="1"/>
  <c r="I34" i="28"/>
  <c r="K33" i="28"/>
  <c r="V33" i="28" s="1"/>
  <c r="I33" i="28"/>
  <c r="K32" i="28"/>
  <c r="V32" i="28" s="1"/>
  <c r="I32" i="28"/>
  <c r="K31" i="28"/>
  <c r="V31" i="28" s="1"/>
  <c r="I31" i="28"/>
  <c r="K30" i="28"/>
  <c r="V30" i="28" s="1"/>
  <c r="I30" i="28"/>
  <c r="K29" i="28"/>
  <c r="V29" i="28" s="1"/>
  <c r="I29" i="28"/>
  <c r="K28" i="28"/>
  <c r="M28" i="28" s="1"/>
  <c r="I28" i="28"/>
  <c r="K27" i="28"/>
  <c r="V27" i="28" s="1"/>
  <c r="I27" i="28"/>
  <c r="K26" i="28"/>
  <c r="V26" i="28" s="1"/>
  <c r="I26" i="28"/>
  <c r="K25" i="28"/>
  <c r="V25" i="28" s="1"/>
  <c r="I25" i="28"/>
  <c r="K24" i="28"/>
  <c r="I24" i="28"/>
  <c r="K23" i="28"/>
  <c r="V23" i="28" s="1"/>
  <c r="I23" i="28"/>
  <c r="K22" i="28"/>
  <c r="V22" i="28" s="1"/>
  <c r="I22" i="28"/>
  <c r="K21" i="28"/>
  <c r="I21" i="28"/>
  <c r="K20" i="28"/>
  <c r="I20" i="28"/>
  <c r="K19" i="28"/>
  <c r="V19" i="28" s="1"/>
  <c r="I19" i="28"/>
  <c r="AC18" i="28"/>
  <c r="K18" i="28"/>
  <c r="V18" i="28" s="1"/>
  <c r="I18" i="28"/>
  <c r="K17" i="28"/>
  <c r="M17" i="28" s="1"/>
  <c r="I17" i="28"/>
  <c r="K16" i="28"/>
  <c r="V16" i="28" s="1"/>
  <c r="I16" i="28"/>
  <c r="K15" i="28"/>
  <c r="I15" i="28"/>
  <c r="K14" i="28"/>
  <c r="I14" i="28"/>
  <c r="B3" i="28"/>
  <c r="V204" i="28" l="1"/>
  <c r="M89" i="28"/>
  <c r="V177" i="28"/>
  <c r="V51" i="28"/>
  <c r="V48" i="28"/>
  <c r="M68" i="28"/>
  <c r="V72" i="28"/>
  <c r="M234" i="28"/>
  <c r="M97" i="28"/>
  <c r="V212" i="28"/>
  <c r="M55" i="28"/>
  <c r="M123" i="28"/>
  <c r="M223" i="28"/>
  <c r="M19" i="28"/>
  <c r="M63" i="28"/>
  <c r="M77" i="28"/>
  <c r="M84" i="28"/>
  <c r="V148" i="28"/>
  <c r="V76" i="28"/>
  <c r="V210" i="28"/>
  <c r="M122" i="28"/>
  <c r="M225" i="28"/>
  <c r="M185" i="28"/>
  <c r="M61" i="28"/>
  <c r="M78" i="28"/>
  <c r="M85" i="28"/>
  <c r="M92" i="28"/>
  <c r="M99" i="28"/>
  <c r="M161" i="28"/>
  <c r="V124" i="28"/>
  <c r="M134" i="28"/>
  <c r="V159" i="28"/>
  <c r="V207" i="28"/>
  <c r="M45" i="28"/>
  <c r="M22" i="28"/>
  <c r="V28" i="28"/>
  <c r="M42" i="28"/>
  <c r="M235" i="28"/>
  <c r="M25" i="28"/>
  <c r="M211" i="28"/>
  <c r="M218" i="28"/>
  <c r="M26" i="28"/>
  <c r="M32" i="28"/>
  <c r="M52" i="28"/>
  <c r="M94" i="28"/>
  <c r="M125" i="28"/>
  <c r="M132" i="28"/>
  <c r="M157" i="28"/>
  <c r="V17" i="28"/>
  <c r="M29" i="28"/>
  <c r="M36" i="28"/>
  <c r="V59" i="28"/>
  <c r="V62" i="28"/>
  <c r="M101" i="28"/>
  <c r="V116" i="28"/>
  <c r="V143" i="28"/>
  <c r="V236" i="28"/>
  <c r="V109" i="28"/>
  <c r="M120" i="28"/>
  <c r="M140" i="28"/>
  <c r="V69" i="28"/>
  <c r="M126" i="28"/>
  <c r="M151" i="28"/>
  <c r="M173" i="28"/>
  <c r="V180" i="28"/>
  <c r="M195" i="28"/>
  <c r="M34" i="28"/>
  <c r="M58" i="28"/>
  <c r="M70" i="28"/>
  <c r="V73" i="28"/>
  <c r="M81" i="28"/>
  <c r="M108" i="28"/>
  <c r="M110" i="28"/>
  <c r="V138" i="28"/>
  <c r="M141" i="28"/>
  <c r="M149" i="28"/>
  <c r="V165" i="28"/>
  <c r="V168" i="28"/>
  <c r="M215" i="28"/>
  <c r="M226" i="28"/>
  <c r="M228" i="28"/>
  <c r="M231" i="28"/>
  <c r="M239" i="28"/>
  <c r="M242" i="28"/>
  <c r="M147" i="28"/>
  <c r="V158" i="28"/>
  <c r="M163" i="28"/>
  <c r="M117" i="28"/>
  <c r="M44" i="28"/>
  <c r="M46" i="28"/>
  <c r="M54" i="28"/>
  <c r="M66" i="28"/>
  <c r="V74" i="28"/>
  <c r="M82" i="28"/>
  <c r="M93" i="28"/>
  <c r="M98" i="28"/>
  <c r="M100" i="28"/>
  <c r="V102" i="28"/>
  <c r="M128" i="28"/>
  <c r="M131" i="28"/>
  <c r="M136" i="28"/>
  <c r="V166" i="28"/>
  <c r="M169" i="28"/>
  <c r="M172" i="28"/>
  <c r="M196" i="28"/>
  <c r="M199" i="28"/>
  <c r="M35" i="28"/>
  <c r="V145" i="28"/>
  <c r="V150" i="28"/>
  <c r="M164" i="28"/>
  <c r="M227" i="28"/>
  <c r="M243" i="28"/>
  <c r="M181" i="28"/>
  <c r="M191" i="28"/>
  <c r="M203" i="28"/>
  <c r="M219" i="28"/>
  <c r="V64" i="28"/>
  <c r="V67" i="28"/>
  <c r="V75" i="28"/>
  <c r="M83" i="28"/>
  <c r="M162" i="28"/>
  <c r="M217" i="28"/>
  <c r="V233" i="28"/>
  <c r="M18" i="28"/>
  <c r="V14" i="28"/>
  <c r="M14" i="28"/>
  <c r="M31" i="28"/>
  <c r="V38" i="28"/>
  <c r="V57" i="28"/>
  <c r="M57" i="28"/>
  <c r="V20" i="28"/>
  <c r="M20" i="28"/>
  <c r="V21" i="28"/>
  <c r="M21" i="28"/>
  <c r="M16" i="28"/>
  <c r="V88" i="28"/>
  <c r="M88" i="28"/>
  <c r="V15" i="28"/>
  <c r="M15" i="28"/>
  <c r="M41" i="28"/>
  <c r="V24" i="28"/>
  <c r="M24" i="28"/>
  <c r="V114" i="28"/>
  <c r="M114" i="28"/>
  <c r="V40" i="28"/>
  <c r="M40" i="28"/>
  <c r="V47" i="28"/>
  <c r="V105" i="28"/>
  <c r="M105" i="28"/>
  <c r="V50" i="28"/>
  <c r="M50" i="28"/>
  <c r="V80" i="28"/>
  <c r="M80" i="28"/>
  <c r="V87" i="28"/>
  <c r="M87" i="28"/>
  <c r="M23" i="28"/>
  <c r="M27" i="28"/>
  <c r="M30" i="28"/>
  <c r="M39" i="28"/>
  <c r="V79" i="28"/>
  <c r="M79" i="28"/>
  <c r="M91" i="28"/>
  <c r="M33" i="28"/>
  <c r="M37" i="28"/>
  <c r="V43" i="28"/>
  <c r="M43" i="28"/>
  <c r="M86" i="28"/>
  <c r="M90" i="28"/>
  <c r="V107" i="28"/>
  <c r="M107" i="28"/>
  <c r="M118" i="28"/>
  <c r="V113" i="28"/>
  <c r="V95" i="28"/>
  <c r="M95" i="28"/>
  <c r="V96" i="28"/>
  <c r="M96" i="28"/>
  <c r="M49" i="28"/>
  <c r="M53" i="28"/>
  <c r="M56" i="28"/>
  <c r="M60" i="28"/>
  <c r="V65" i="28"/>
  <c r="V115" i="28"/>
  <c r="M115" i="28"/>
  <c r="V129" i="28"/>
  <c r="M129" i="28"/>
  <c r="V142" i="28"/>
  <c r="M142" i="28"/>
  <c r="V153" i="28"/>
  <c r="M153" i="28"/>
  <c r="V71" i="28"/>
  <c r="M71" i="28"/>
  <c r="V106" i="28"/>
  <c r="M106" i="28"/>
  <c r="V133" i="28"/>
  <c r="M133" i="28"/>
  <c r="V127" i="28"/>
  <c r="M127" i="28"/>
  <c r="V137" i="28"/>
  <c r="M137" i="28"/>
  <c r="M104" i="28"/>
  <c r="M112" i="28"/>
  <c r="V139" i="28"/>
  <c r="M103" i="28"/>
  <c r="M111" i="28"/>
  <c r="M119" i="28"/>
  <c r="V121" i="28"/>
  <c r="M121" i="28"/>
  <c r="V130" i="28"/>
  <c r="M130" i="28"/>
  <c r="V144" i="28"/>
  <c r="M144" i="28"/>
  <c r="V146" i="28"/>
  <c r="M146" i="28"/>
  <c r="V155" i="28"/>
  <c r="M155" i="28"/>
  <c r="V174" i="28"/>
  <c r="M174" i="28"/>
  <c r="M135" i="28"/>
  <c r="M152" i="28"/>
  <c r="M160" i="28"/>
  <c r="V167" i="28"/>
  <c r="M167" i="28"/>
  <c r="M171" i="28"/>
  <c r="M154" i="28"/>
  <c r="V179" i="28"/>
  <c r="M179" i="28"/>
  <c r="M182" i="28"/>
  <c r="M156" i="28"/>
  <c r="V170" i="28"/>
  <c r="M170" i="28"/>
  <c r="V187" i="28"/>
  <c r="M187" i="28"/>
  <c r="V190" i="28"/>
  <c r="M190" i="28"/>
  <c r="V201" i="28"/>
  <c r="M201" i="28"/>
  <c r="M209" i="28"/>
  <c r="V209" i="28"/>
  <c r="M176" i="28"/>
  <c r="M184" i="28"/>
  <c r="M193" i="28"/>
  <c r="V188" i="28"/>
  <c r="M178" i="28"/>
  <c r="M186" i="28"/>
  <c r="M175" i="28"/>
  <c r="M183" i="28"/>
  <c r="V192" i="28"/>
  <c r="M192" i="28"/>
  <c r="V230" i="28"/>
  <c r="M230" i="28"/>
  <c r="M198" i="28"/>
  <c r="M206" i="28"/>
  <c r="V214" i="28"/>
  <c r="M214" i="28"/>
  <c r="M220" i="28"/>
  <c r="M241" i="28"/>
  <c r="M244" i="28"/>
  <c r="M200" i="28"/>
  <c r="M208" i="28"/>
  <c r="V222" i="28"/>
  <c r="M222" i="28"/>
  <c r="M189" i="28"/>
  <c r="M197" i="28"/>
  <c r="M205" i="28"/>
  <c r="M194" i="28"/>
  <c r="M202" i="28"/>
  <c r="V238" i="28"/>
  <c r="M238" i="28"/>
  <c r="M216" i="28"/>
  <c r="M224" i="28"/>
  <c r="M232" i="28"/>
  <c r="M240" i="28"/>
  <c r="M213" i="28"/>
  <c r="M221" i="28"/>
  <c r="M229" i="28"/>
  <c r="M237" i="28"/>
  <c r="B3" i="26"/>
  <c r="I14" i="26"/>
  <c r="K14" i="26"/>
  <c r="M14" i="26" s="1"/>
  <c r="I15" i="26"/>
  <c r="K15" i="26"/>
  <c r="I16" i="26"/>
  <c r="K16" i="26"/>
  <c r="M16" i="26" s="1"/>
  <c r="I17" i="26"/>
  <c r="K17" i="26"/>
  <c r="M17" i="26" s="1"/>
  <c r="I18" i="26"/>
  <c r="K18" i="26"/>
  <c r="M18" i="26" s="1"/>
  <c r="AC18" i="26"/>
  <c r="I19" i="26"/>
  <c r="K19" i="26"/>
  <c r="M19" i="26" s="1"/>
  <c r="I20" i="26"/>
  <c r="K20" i="26"/>
  <c r="M20" i="26" s="1"/>
  <c r="I21" i="26"/>
  <c r="K21" i="26"/>
  <c r="I22" i="26"/>
  <c r="K22" i="26"/>
  <c r="M22" i="26" s="1"/>
  <c r="I23" i="26"/>
  <c r="K23" i="26"/>
  <c r="M23" i="26" s="1"/>
  <c r="I24" i="26"/>
  <c r="K24" i="26"/>
  <c r="I25" i="26"/>
  <c r="K25" i="26"/>
  <c r="M25" i="26" s="1"/>
  <c r="I26" i="26"/>
  <c r="K26" i="26"/>
  <c r="M26" i="26" s="1"/>
  <c r="I27" i="26"/>
  <c r="K27" i="26"/>
  <c r="I28" i="26"/>
  <c r="K28" i="26"/>
  <c r="M28" i="26" s="1"/>
  <c r="I29" i="26"/>
  <c r="K29" i="26"/>
  <c r="M29" i="26" s="1"/>
  <c r="I30" i="26"/>
  <c r="K30" i="26"/>
  <c r="I31" i="26"/>
  <c r="K31" i="26"/>
  <c r="M31" i="26" s="1"/>
  <c r="I32" i="26"/>
  <c r="K32" i="26"/>
  <c r="M32" i="26" s="1"/>
  <c r="I33" i="26"/>
  <c r="K33" i="26"/>
  <c r="M33" i="26" s="1"/>
  <c r="I34" i="26"/>
  <c r="K34" i="26"/>
  <c r="M34" i="26" s="1"/>
  <c r="I35" i="26"/>
  <c r="K35" i="26"/>
  <c r="M35" i="26" s="1"/>
  <c r="I36" i="26"/>
  <c r="K36" i="26"/>
  <c r="M36" i="26" s="1"/>
  <c r="I37" i="26"/>
  <c r="K37" i="26"/>
  <c r="M37" i="26" s="1"/>
  <c r="I38" i="26"/>
  <c r="K38" i="26"/>
  <c r="M38" i="26" s="1"/>
  <c r="I39" i="26"/>
  <c r="K39" i="26"/>
  <c r="M39" i="26" s="1"/>
  <c r="I40" i="26"/>
  <c r="K40" i="26"/>
  <c r="M40" i="26" s="1"/>
  <c r="I41" i="26"/>
  <c r="K41" i="26"/>
  <c r="M41" i="26" s="1"/>
  <c r="I42" i="26"/>
  <c r="K42" i="26"/>
  <c r="M42" i="26" s="1"/>
  <c r="I43" i="26"/>
  <c r="K43" i="26"/>
  <c r="M43" i="26" s="1"/>
  <c r="I44" i="26"/>
  <c r="K44" i="26"/>
  <c r="M44" i="26" s="1"/>
  <c r="I45" i="26"/>
  <c r="K45" i="26"/>
  <c r="M45" i="26" s="1"/>
  <c r="I46" i="26"/>
  <c r="K46" i="26"/>
  <c r="V46" i="26" s="1"/>
  <c r="I47" i="26"/>
  <c r="K47" i="26"/>
  <c r="M47" i="26" s="1"/>
  <c r="I48" i="26"/>
  <c r="K48" i="26"/>
  <c r="M48" i="26" s="1"/>
  <c r="I49" i="26"/>
  <c r="K49" i="26"/>
  <c r="M49" i="26" s="1"/>
  <c r="I50" i="26"/>
  <c r="K50" i="26"/>
  <c r="M50" i="26" s="1"/>
  <c r="I51" i="26"/>
  <c r="K51" i="26"/>
  <c r="M51" i="26" s="1"/>
  <c r="I52" i="26"/>
  <c r="K52" i="26"/>
  <c r="M52" i="26" s="1"/>
  <c r="I53" i="26"/>
  <c r="K53" i="26"/>
  <c r="I54" i="26"/>
  <c r="K54" i="26"/>
  <c r="I55" i="26"/>
  <c r="K55" i="26"/>
  <c r="M55" i="26" s="1"/>
  <c r="I56" i="26"/>
  <c r="K56" i="26"/>
  <c r="A57" i="26"/>
  <c r="I57" i="26"/>
  <c r="K57" i="26"/>
  <c r="M57" i="26" s="1"/>
  <c r="I58" i="26"/>
  <c r="K58" i="26"/>
  <c r="M58" i="26" s="1"/>
  <c r="I59" i="26"/>
  <c r="K59" i="26"/>
  <c r="M59" i="26" s="1"/>
  <c r="I60" i="26"/>
  <c r="K60" i="26"/>
  <c r="I61" i="26"/>
  <c r="K61" i="26"/>
  <c r="I62" i="26"/>
  <c r="K62" i="26"/>
  <c r="V62" i="26" s="1"/>
  <c r="I63" i="26"/>
  <c r="K63" i="26"/>
  <c r="M63" i="26" s="1"/>
  <c r="I64" i="26"/>
  <c r="K64" i="26"/>
  <c r="V64" i="26" s="1"/>
  <c r="I65" i="26"/>
  <c r="K65" i="26"/>
  <c r="I66" i="26"/>
  <c r="K66" i="26"/>
  <c r="M66" i="26" s="1"/>
  <c r="I67" i="26"/>
  <c r="K67" i="26"/>
  <c r="M67" i="26" s="1"/>
  <c r="I68" i="26"/>
  <c r="K68" i="26"/>
  <c r="M68" i="26" s="1"/>
  <c r="I69" i="26"/>
  <c r="K69" i="26"/>
  <c r="M69" i="26" s="1"/>
  <c r="I70" i="26"/>
  <c r="K70" i="26"/>
  <c r="M70" i="26" s="1"/>
  <c r="I71" i="26"/>
  <c r="K71" i="26"/>
  <c r="M71" i="26" s="1"/>
  <c r="I72" i="26"/>
  <c r="K72" i="26"/>
  <c r="V72" i="26" s="1"/>
  <c r="I73" i="26"/>
  <c r="K73" i="26"/>
  <c r="I74" i="26"/>
  <c r="K74" i="26"/>
  <c r="M74" i="26" s="1"/>
  <c r="I75" i="26"/>
  <c r="K75" i="26"/>
  <c r="M75" i="26" s="1"/>
  <c r="I76" i="26"/>
  <c r="K76" i="26"/>
  <c r="M76" i="26" s="1"/>
  <c r="I77" i="26"/>
  <c r="K77" i="26"/>
  <c r="M77" i="26" s="1"/>
  <c r="I78" i="26"/>
  <c r="K78" i="26"/>
  <c r="M78" i="26" s="1"/>
  <c r="I79" i="26"/>
  <c r="K79" i="26"/>
  <c r="M79" i="26" s="1"/>
  <c r="I80" i="26"/>
  <c r="K80" i="26"/>
  <c r="V80" i="26" s="1"/>
  <c r="I81" i="26"/>
  <c r="K81" i="26"/>
  <c r="I82" i="26"/>
  <c r="K82" i="26"/>
  <c r="M82" i="26" s="1"/>
  <c r="I83" i="26"/>
  <c r="K83" i="26"/>
  <c r="M83" i="26" s="1"/>
  <c r="I84" i="26"/>
  <c r="K84" i="26"/>
  <c r="M84" i="26" s="1"/>
  <c r="I85" i="26"/>
  <c r="K85" i="26"/>
  <c r="M85" i="26" s="1"/>
  <c r="I86" i="26"/>
  <c r="K86" i="26"/>
  <c r="M86" i="26" s="1"/>
  <c r="I87" i="26"/>
  <c r="K87" i="26"/>
  <c r="I88" i="26"/>
  <c r="K88" i="26"/>
  <c r="M88" i="26" s="1"/>
  <c r="I89" i="26"/>
  <c r="K89" i="26"/>
  <c r="I90" i="26"/>
  <c r="K90" i="26"/>
  <c r="M90" i="26" s="1"/>
  <c r="I91" i="26"/>
  <c r="K91" i="26"/>
  <c r="M91" i="26" s="1"/>
  <c r="I92" i="26"/>
  <c r="K92" i="26"/>
  <c r="V92" i="26" s="1"/>
  <c r="I93" i="26"/>
  <c r="K93" i="26"/>
  <c r="I94" i="26"/>
  <c r="K94" i="26"/>
  <c r="M94" i="26" s="1"/>
  <c r="I95" i="26"/>
  <c r="K95" i="26"/>
  <c r="V95" i="26" s="1"/>
  <c r="I96" i="26"/>
  <c r="K96" i="26"/>
  <c r="M96" i="26" s="1"/>
  <c r="I97" i="26"/>
  <c r="K97" i="26"/>
  <c r="M97" i="26" s="1"/>
  <c r="I98" i="26"/>
  <c r="K98" i="26"/>
  <c r="M98" i="26" s="1"/>
  <c r="I99" i="26"/>
  <c r="K99" i="26"/>
  <c r="V99" i="26" s="1"/>
  <c r="I100" i="26"/>
  <c r="K100" i="26"/>
  <c r="V100" i="26" s="1"/>
  <c r="I101" i="26"/>
  <c r="K101" i="26"/>
  <c r="M101" i="26" s="1"/>
  <c r="I102" i="26"/>
  <c r="K102" i="26"/>
  <c r="M102" i="26" s="1"/>
  <c r="I103" i="26"/>
  <c r="K103" i="26"/>
  <c r="M103" i="26" s="1"/>
  <c r="I104" i="26"/>
  <c r="K104" i="26"/>
  <c r="M104" i="26" s="1"/>
  <c r="I105" i="26"/>
  <c r="K105" i="26"/>
  <c r="M105" i="26" s="1"/>
  <c r="I106" i="26"/>
  <c r="K106" i="26"/>
  <c r="M106" i="26" s="1"/>
  <c r="I107" i="26"/>
  <c r="K107" i="26"/>
  <c r="M107" i="26" s="1"/>
  <c r="I108" i="26"/>
  <c r="K108" i="26"/>
  <c r="V108" i="26" s="1"/>
  <c r="I109" i="26"/>
  <c r="K109" i="26"/>
  <c r="M109" i="26" s="1"/>
  <c r="I110" i="26"/>
  <c r="K110" i="26"/>
  <c r="M110" i="26" s="1"/>
  <c r="I111" i="26"/>
  <c r="K111" i="26"/>
  <c r="M111" i="26" s="1"/>
  <c r="I112" i="26"/>
  <c r="K112" i="26"/>
  <c r="M112" i="26" s="1"/>
  <c r="I113" i="26"/>
  <c r="K113" i="26"/>
  <c r="M113" i="26" s="1"/>
  <c r="I114" i="26"/>
  <c r="K114" i="26"/>
  <c r="M114" i="26" s="1"/>
  <c r="I115" i="26"/>
  <c r="K115" i="26"/>
  <c r="M115" i="26" s="1"/>
  <c r="V115" i="26"/>
  <c r="I116" i="26"/>
  <c r="K116" i="26"/>
  <c r="M116" i="26" s="1"/>
  <c r="I117" i="26"/>
  <c r="K117" i="26"/>
  <c r="I118" i="26"/>
  <c r="K118" i="26"/>
  <c r="M118" i="26" s="1"/>
  <c r="I119" i="26"/>
  <c r="K119" i="26"/>
  <c r="M119" i="26" s="1"/>
  <c r="I120" i="26"/>
  <c r="K120" i="26"/>
  <c r="V120" i="26" s="1"/>
  <c r="I121" i="26"/>
  <c r="K121" i="26"/>
  <c r="M121" i="26" s="1"/>
  <c r="I122" i="26"/>
  <c r="K122" i="26"/>
  <c r="M122" i="26" s="1"/>
  <c r="I123" i="26"/>
  <c r="K123" i="26"/>
  <c r="M123" i="26" s="1"/>
  <c r="I124" i="26"/>
  <c r="K124" i="26"/>
  <c r="M124" i="26" s="1"/>
  <c r="I125" i="26"/>
  <c r="K125" i="26"/>
  <c r="I126" i="26"/>
  <c r="K126" i="26"/>
  <c r="M126" i="26" s="1"/>
  <c r="I127" i="26"/>
  <c r="K127" i="26"/>
  <c r="M127" i="26" s="1"/>
  <c r="I128" i="26"/>
  <c r="K128" i="26"/>
  <c r="M128" i="26" s="1"/>
  <c r="I129" i="26"/>
  <c r="K129" i="26"/>
  <c r="M129" i="26" s="1"/>
  <c r="I130" i="26"/>
  <c r="K130" i="26"/>
  <c r="M130" i="26" s="1"/>
  <c r="I131" i="26"/>
  <c r="K131" i="26"/>
  <c r="M131" i="26" s="1"/>
  <c r="I132" i="26"/>
  <c r="K132" i="26"/>
  <c r="M132" i="26" s="1"/>
  <c r="I133" i="26"/>
  <c r="K133" i="26"/>
  <c r="I134" i="26"/>
  <c r="K134" i="26"/>
  <c r="M134" i="26" s="1"/>
  <c r="I135" i="26"/>
  <c r="K135" i="26"/>
  <c r="M135" i="26" s="1"/>
  <c r="I136" i="26"/>
  <c r="K136" i="26"/>
  <c r="M136" i="26" s="1"/>
  <c r="I137" i="26"/>
  <c r="K137" i="26"/>
  <c r="V137" i="26" s="1"/>
  <c r="I138" i="26"/>
  <c r="K138" i="26"/>
  <c r="V138" i="26" s="1"/>
  <c r="I139" i="26"/>
  <c r="K139" i="26"/>
  <c r="M139" i="26" s="1"/>
  <c r="I140" i="26"/>
  <c r="K140" i="26"/>
  <c r="V140" i="26" s="1"/>
  <c r="I141" i="26"/>
  <c r="K141" i="26"/>
  <c r="M141" i="26" s="1"/>
  <c r="I142" i="26"/>
  <c r="K142" i="26"/>
  <c r="M142" i="26" s="1"/>
  <c r="I143" i="26"/>
  <c r="K143" i="26"/>
  <c r="M143" i="26" s="1"/>
  <c r="I144" i="26"/>
  <c r="K144" i="26"/>
  <c r="M144" i="26" s="1"/>
  <c r="I145" i="26"/>
  <c r="K145" i="26"/>
  <c r="M145" i="26" s="1"/>
  <c r="I146" i="26"/>
  <c r="K146" i="26"/>
  <c r="M146" i="26" s="1"/>
  <c r="I147" i="26"/>
  <c r="K147" i="26"/>
  <c r="M147" i="26" s="1"/>
  <c r="I148" i="26"/>
  <c r="K148" i="26"/>
  <c r="M148" i="26" s="1"/>
  <c r="I149" i="26"/>
  <c r="K149" i="26"/>
  <c r="M149" i="26" s="1"/>
  <c r="I150" i="26"/>
  <c r="K150" i="26"/>
  <c r="M150" i="26" s="1"/>
  <c r="I151" i="26"/>
  <c r="K151" i="26"/>
  <c r="M151" i="26" s="1"/>
  <c r="I152" i="26"/>
  <c r="K152" i="26"/>
  <c r="I153" i="26"/>
  <c r="K153" i="26"/>
  <c r="M153" i="26" s="1"/>
  <c r="I154" i="26"/>
  <c r="K154" i="26"/>
  <c r="M154" i="26" s="1"/>
  <c r="I155" i="26"/>
  <c r="K155" i="26"/>
  <c r="V155" i="26" s="1"/>
  <c r="I156" i="26"/>
  <c r="K156" i="26"/>
  <c r="M156" i="26" s="1"/>
  <c r="I157" i="26"/>
  <c r="K157" i="26"/>
  <c r="M157" i="26" s="1"/>
  <c r="I158" i="26"/>
  <c r="K158" i="26"/>
  <c r="M158" i="26" s="1"/>
  <c r="I159" i="26"/>
  <c r="K159" i="26"/>
  <c r="M159" i="26" s="1"/>
  <c r="I160" i="26"/>
  <c r="K160" i="26"/>
  <c r="I161" i="26"/>
  <c r="K161" i="26"/>
  <c r="M161" i="26" s="1"/>
  <c r="I162" i="26"/>
  <c r="K162" i="26"/>
  <c r="M162" i="26" s="1"/>
  <c r="I163" i="26"/>
  <c r="K163" i="26"/>
  <c r="V163" i="26" s="1"/>
  <c r="I164" i="26"/>
  <c r="K164" i="26"/>
  <c r="M164" i="26" s="1"/>
  <c r="I165" i="26"/>
  <c r="K165" i="26"/>
  <c r="M165" i="26" s="1"/>
  <c r="I166" i="26"/>
  <c r="K166" i="26"/>
  <c r="M166" i="26" s="1"/>
  <c r="I167" i="26"/>
  <c r="K167" i="26"/>
  <c r="M167" i="26" s="1"/>
  <c r="I168" i="26"/>
  <c r="K168" i="26"/>
  <c r="I169" i="26"/>
  <c r="K169" i="26"/>
  <c r="M169" i="26" s="1"/>
  <c r="I170" i="26"/>
  <c r="K170" i="26"/>
  <c r="M170" i="26" s="1"/>
  <c r="I171" i="26"/>
  <c r="K171" i="26"/>
  <c r="M171" i="26" s="1"/>
  <c r="I172" i="26"/>
  <c r="K172" i="26"/>
  <c r="M172" i="26" s="1"/>
  <c r="I173" i="26"/>
  <c r="K173" i="26"/>
  <c r="V173" i="26" s="1"/>
  <c r="I174" i="26"/>
  <c r="K174" i="26"/>
  <c r="V174" i="26" s="1"/>
  <c r="I175" i="26"/>
  <c r="K175" i="26"/>
  <c r="M175" i="26" s="1"/>
  <c r="I176" i="26"/>
  <c r="K176" i="26"/>
  <c r="I177" i="26"/>
  <c r="K177" i="26"/>
  <c r="M177" i="26" s="1"/>
  <c r="I178" i="26"/>
  <c r="K178" i="26"/>
  <c r="M178" i="26" s="1"/>
  <c r="I179" i="26"/>
  <c r="K179" i="26"/>
  <c r="M179" i="26" s="1"/>
  <c r="I180" i="26"/>
  <c r="K180" i="26"/>
  <c r="M180" i="26" s="1"/>
  <c r="I181" i="26"/>
  <c r="K181" i="26"/>
  <c r="M181" i="26" s="1"/>
  <c r="I182" i="26"/>
  <c r="K182" i="26"/>
  <c r="M182" i="26" s="1"/>
  <c r="I183" i="26"/>
  <c r="K183" i="26"/>
  <c r="M183" i="26" s="1"/>
  <c r="V183" i="26"/>
  <c r="I184" i="26"/>
  <c r="K184" i="26"/>
  <c r="M184" i="26" s="1"/>
  <c r="I185" i="26"/>
  <c r="K185" i="26"/>
  <c r="M185" i="26" s="1"/>
  <c r="I186" i="26"/>
  <c r="K186" i="26"/>
  <c r="M186" i="26" s="1"/>
  <c r="I187" i="26"/>
  <c r="K187" i="26"/>
  <c r="V187" i="26" s="1"/>
  <c r="I188" i="26"/>
  <c r="K188" i="26"/>
  <c r="M188" i="26" s="1"/>
  <c r="I189" i="26"/>
  <c r="K189" i="26"/>
  <c r="M189" i="26" s="1"/>
  <c r="I190" i="26"/>
  <c r="K190" i="26"/>
  <c r="M190" i="26" s="1"/>
  <c r="I191" i="26"/>
  <c r="K191" i="26"/>
  <c r="M191" i="26" s="1"/>
  <c r="I192" i="26"/>
  <c r="K192" i="26"/>
  <c r="M192" i="26" s="1"/>
  <c r="I193" i="26"/>
  <c r="K193" i="26"/>
  <c r="M193" i="26" s="1"/>
  <c r="I194" i="26"/>
  <c r="K194" i="26"/>
  <c r="M194" i="26" s="1"/>
  <c r="I195" i="26"/>
  <c r="K195" i="26"/>
  <c r="M195" i="26" s="1"/>
  <c r="I196" i="26"/>
  <c r="K196" i="26"/>
  <c r="M196" i="26" s="1"/>
  <c r="I197" i="26"/>
  <c r="K197" i="26"/>
  <c r="M197" i="26" s="1"/>
  <c r="I198" i="26"/>
  <c r="K198" i="26"/>
  <c r="I199" i="26"/>
  <c r="K199" i="26"/>
  <c r="M199" i="26" s="1"/>
  <c r="I200" i="26"/>
  <c r="K200" i="26"/>
  <c r="M200" i="26" s="1"/>
  <c r="I201" i="26"/>
  <c r="K201" i="26"/>
  <c r="V201" i="26" s="1"/>
  <c r="I202" i="26"/>
  <c r="K202" i="26"/>
  <c r="M202" i="26" s="1"/>
  <c r="I203" i="26"/>
  <c r="K203" i="26"/>
  <c r="V203" i="26" s="1"/>
  <c r="I204" i="26"/>
  <c r="K204" i="26"/>
  <c r="M204" i="26" s="1"/>
  <c r="I205" i="26"/>
  <c r="K205" i="26"/>
  <c r="I206" i="26"/>
  <c r="K206" i="26"/>
  <c r="I207" i="26"/>
  <c r="K207" i="26"/>
  <c r="I208" i="26"/>
  <c r="K208" i="26"/>
  <c r="M208" i="26" s="1"/>
  <c r="I209" i="26"/>
  <c r="K209" i="26"/>
  <c r="V209" i="26" s="1"/>
  <c r="I210" i="26"/>
  <c r="K210" i="26"/>
  <c r="V210" i="26" s="1"/>
  <c r="I211" i="26"/>
  <c r="K211" i="26"/>
  <c r="M211" i="26" s="1"/>
  <c r="I212" i="26"/>
  <c r="K212" i="26"/>
  <c r="M212" i="26" s="1"/>
  <c r="I213" i="26"/>
  <c r="K213" i="26"/>
  <c r="M213" i="26" s="1"/>
  <c r="I214" i="26"/>
  <c r="K214" i="26"/>
  <c r="I215" i="26"/>
  <c r="K215" i="26"/>
  <c r="M215" i="26" s="1"/>
  <c r="I216" i="26"/>
  <c r="K216" i="26"/>
  <c r="M216" i="26" s="1"/>
  <c r="I217" i="26"/>
  <c r="K217" i="26"/>
  <c r="M217" i="26" s="1"/>
  <c r="I218" i="26"/>
  <c r="K218" i="26"/>
  <c r="M218" i="26" s="1"/>
  <c r="I219" i="26"/>
  <c r="K219" i="26"/>
  <c r="M219" i="26" s="1"/>
  <c r="I220" i="26"/>
  <c r="K220" i="26"/>
  <c r="M220" i="26" s="1"/>
  <c r="I221" i="26"/>
  <c r="K221" i="26"/>
  <c r="M221" i="26" s="1"/>
  <c r="I222" i="26"/>
  <c r="K222" i="26"/>
  <c r="I223" i="26"/>
  <c r="K223" i="26"/>
  <c r="M223" i="26" s="1"/>
  <c r="I224" i="26"/>
  <c r="K224" i="26"/>
  <c r="M224" i="26" s="1"/>
  <c r="I225" i="26"/>
  <c r="K225" i="26"/>
  <c r="M225" i="26" s="1"/>
  <c r="I226" i="26"/>
  <c r="K226" i="26"/>
  <c r="M226" i="26" s="1"/>
  <c r="I227" i="26"/>
  <c r="K227" i="26"/>
  <c r="M227" i="26" s="1"/>
  <c r="I228" i="26"/>
  <c r="K228" i="26"/>
  <c r="M228" i="26" s="1"/>
  <c r="I229" i="26"/>
  <c r="K229" i="26"/>
  <c r="M229" i="26" s="1"/>
  <c r="I230" i="26"/>
  <c r="K230" i="26"/>
  <c r="M230" i="26" s="1"/>
  <c r="I231" i="26"/>
  <c r="K231" i="26"/>
  <c r="M231" i="26" s="1"/>
  <c r="I232" i="26"/>
  <c r="K232" i="26"/>
  <c r="M232" i="26" s="1"/>
  <c r="I233" i="26"/>
  <c r="K233" i="26"/>
  <c r="M233" i="26" s="1"/>
  <c r="I234" i="26"/>
  <c r="K234" i="26"/>
  <c r="M234" i="26" s="1"/>
  <c r="I235" i="26"/>
  <c r="K235" i="26"/>
  <c r="M235" i="26" s="1"/>
  <c r="I236" i="26"/>
  <c r="K236" i="26"/>
  <c r="M236" i="26" s="1"/>
  <c r="I237" i="26"/>
  <c r="K237" i="26"/>
  <c r="M237" i="26" s="1"/>
  <c r="I238" i="26"/>
  <c r="K238" i="26"/>
  <c r="M238" i="26" s="1"/>
  <c r="I239" i="26"/>
  <c r="K239" i="26"/>
  <c r="M239" i="26" s="1"/>
  <c r="I240" i="26"/>
  <c r="K240" i="26"/>
  <c r="M240" i="26" s="1"/>
  <c r="I241" i="26"/>
  <c r="K241" i="26"/>
  <c r="M241" i="26" s="1"/>
  <c r="I242" i="26"/>
  <c r="K242" i="26"/>
  <c r="M242" i="26" s="1"/>
  <c r="I243" i="26"/>
  <c r="K243" i="26"/>
  <c r="M243" i="26" s="1"/>
  <c r="F244" i="26"/>
  <c r="I244" i="26"/>
  <c r="K244" i="26"/>
  <c r="M244" i="26" s="1"/>
  <c r="V41" i="26" l="1"/>
  <c r="V232" i="26"/>
  <c r="V86" i="26"/>
  <c r="V16" i="26"/>
  <c r="M120" i="26"/>
  <c r="V220" i="26"/>
  <c r="V82" i="26"/>
  <c r="V32" i="26"/>
  <c r="M173" i="26"/>
  <c r="M138" i="26"/>
  <c r="M108" i="26"/>
  <c r="M203" i="26"/>
  <c r="V34" i="26"/>
  <c r="M163" i="26"/>
  <c r="V132" i="26"/>
  <c r="V178" i="26"/>
  <c r="V145" i="26"/>
  <c r="V90" i="26"/>
  <c r="M72" i="26"/>
  <c r="M46" i="26"/>
  <c r="V63" i="26"/>
  <c r="V242" i="26"/>
  <c r="V204" i="26"/>
  <c r="V202" i="26"/>
  <c r="V179" i="26"/>
  <c r="V129" i="26"/>
  <c r="V118" i="26"/>
  <c r="V215" i="26"/>
  <c r="V146" i="26"/>
  <c r="V103" i="26"/>
  <c r="V157" i="26"/>
  <c r="V135" i="26"/>
  <c r="V221" i="26"/>
  <c r="V196" i="26"/>
  <c r="V194" i="26"/>
  <c r="V192" i="26"/>
  <c r="V177" i="26"/>
  <c r="V158" i="26"/>
  <c r="M155" i="26"/>
  <c r="V136" i="26"/>
  <c r="V130" i="26"/>
  <c r="V124" i="26"/>
  <c r="V119" i="26"/>
  <c r="V106" i="26"/>
  <c r="V96" i="26"/>
  <c r="M80" i="26"/>
  <c r="V234" i="26"/>
  <c r="V224" i="26"/>
  <c r="V218" i="26"/>
  <c r="V185" i="26"/>
  <c r="V170" i="26"/>
  <c r="V142" i="26"/>
  <c r="V127" i="26"/>
  <c r="V121" i="26"/>
  <c r="M99" i="26"/>
  <c r="V76" i="26"/>
  <c r="V66" i="26"/>
  <c r="V18" i="26"/>
  <c r="V240" i="26"/>
  <c r="V233" i="26"/>
  <c r="V226" i="26"/>
  <c r="V217" i="26"/>
  <c r="V195" i="26"/>
  <c r="V193" i="26"/>
  <c r="M187" i="26"/>
  <c r="V184" i="26"/>
  <c r="V169" i="26"/>
  <c r="V150" i="26"/>
  <c r="V147" i="26"/>
  <c r="M95" i="26"/>
  <c r="V68" i="26"/>
  <c r="V38" i="26"/>
  <c r="V17" i="26"/>
  <c r="M210" i="26"/>
  <c r="V159" i="26"/>
  <c r="V153" i="26"/>
  <c r="V131" i="26"/>
  <c r="V122" i="26"/>
  <c r="V107" i="26"/>
  <c r="M62" i="26"/>
  <c r="V19" i="26"/>
  <c r="V219" i="26"/>
  <c r="V180" i="26"/>
  <c r="V162" i="26"/>
  <c r="M140" i="26"/>
  <c r="V128" i="26"/>
  <c r="M100" i="26"/>
  <c r="V74" i="26"/>
  <c r="M64" i="26"/>
  <c r="V58" i="26"/>
  <c r="V47" i="26"/>
  <c r="V208" i="26"/>
  <c r="V200" i="26"/>
  <c r="V175" i="26"/>
  <c r="V167" i="26"/>
  <c r="V165" i="26"/>
  <c r="V112" i="26"/>
  <c r="V110" i="26"/>
  <c r="V84" i="26"/>
  <c r="V51" i="26"/>
  <c r="V36" i="26"/>
  <c r="V29" i="26"/>
  <c r="V26" i="26"/>
  <c r="V98" i="26"/>
  <c r="V241" i="26"/>
  <c r="V225" i="26"/>
  <c r="V123" i="26"/>
  <c r="V116" i="26"/>
  <c r="V114" i="26"/>
  <c r="V104" i="26"/>
  <c r="V102" i="26"/>
  <c r="V75" i="26"/>
  <c r="V67" i="26"/>
  <c r="V35" i="26"/>
  <c r="V33" i="26"/>
  <c r="V31" i="26"/>
  <c r="V171" i="26"/>
  <c r="V166" i="26"/>
  <c r="V111" i="26"/>
  <c r="V88" i="26"/>
  <c r="V83" i="26"/>
  <c r="V25" i="26"/>
  <c r="V238" i="26"/>
  <c r="V230" i="26"/>
  <c r="V211" i="26"/>
  <c r="M209" i="26"/>
  <c r="V188" i="26"/>
  <c r="V161" i="26"/>
  <c r="V151" i="26"/>
  <c r="V149" i="26"/>
  <c r="V139" i="26"/>
  <c r="V94" i="26"/>
  <c r="V191" i="26"/>
  <c r="M205" i="26"/>
  <c r="V205" i="26"/>
  <c r="M201" i="26"/>
  <c r="V244" i="26"/>
  <c r="V236" i="26"/>
  <c r="V228" i="26"/>
  <c r="V216" i="26"/>
  <c r="V239" i="26"/>
  <c r="V231" i="26"/>
  <c r="V223" i="26"/>
  <c r="V212" i="26"/>
  <c r="M207" i="26"/>
  <c r="V207" i="26"/>
  <c r="V237" i="26"/>
  <c r="V229" i="26"/>
  <c r="M214" i="26"/>
  <c r="V214" i="26"/>
  <c r="V213" i="26"/>
  <c r="M222" i="26"/>
  <c r="V222" i="26"/>
  <c r="M206" i="26"/>
  <c r="V206" i="26"/>
  <c r="M198" i="26"/>
  <c r="V198" i="26"/>
  <c r="V243" i="26"/>
  <c r="V235" i="26"/>
  <c r="V227" i="26"/>
  <c r="M168" i="26"/>
  <c r="V168" i="26"/>
  <c r="M152" i="26"/>
  <c r="V152" i="26"/>
  <c r="M160" i="26"/>
  <c r="V160" i="26"/>
  <c r="V199" i="26"/>
  <c r="V186" i="26"/>
  <c r="M174" i="26"/>
  <c r="V197" i="26"/>
  <c r="V189" i="26"/>
  <c r="V181" i="26"/>
  <c r="M176" i="26"/>
  <c r="V176" i="26"/>
  <c r="V190" i="26"/>
  <c r="V182" i="26"/>
  <c r="V134" i="26"/>
  <c r="V172" i="26"/>
  <c r="V164" i="26"/>
  <c r="V156" i="26"/>
  <c r="V148" i="26"/>
  <c r="V143" i="26"/>
  <c r="M137" i="26"/>
  <c r="M125" i="26"/>
  <c r="V125" i="26"/>
  <c r="V154" i="26"/>
  <c r="V141" i="26"/>
  <c r="M133" i="26"/>
  <c r="V133" i="26"/>
  <c r="V144" i="26"/>
  <c r="M117" i="26"/>
  <c r="V117" i="26"/>
  <c r="M73" i="26"/>
  <c r="V73" i="26"/>
  <c r="M93" i="26"/>
  <c r="V93" i="26"/>
  <c r="M87" i="26"/>
  <c r="V87" i="26"/>
  <c r="M81" i="26"/>
  <c r="V81" i="26"/>
  <c r="V126" i="26"/>
  <c r="V113" i="26"/>
  <c r="V105" i="26"/>
  <c r="V97" i="26"/>
  <c r="M92" i="26"/>
  <c r="V109" i="26"/>
  <c r="V101" i="26"/>
  <c r="M89" i="26"/>
  <c r="V89" i="26"/>
  <c r="M65" i="26"/>
  <c r="V65" i="26"/>
  <c r="M61" i="26"/>
  <c r="V61" i="26"/>
  <c r="V79" i="26"/>
  <c r="V71" i="26"/>
  <c r="V85" i="26"/>
  <c r="V77" i="26"/>
  <c r="V69" i="26"/>
  <c r="V91" i="26"/>
  <c r="V78" i="26"/>
  <c r="V70" i="26"/>
  <c r="M54" i="26"/>
  <c r="V54" i="26"/>
  <c r="M53" i="26"/>
  <c r="V53" i="26"/>
  <c r="M60" i="26"/>
  <c r="V60" i="26"/>
  <c r="M56" i="26"/>
  <c r="V56" i="26"/>
  <c r="M15" i="26"/>
  <c r="V15" i="26"/>
  <c r="V59" i="26"/>
  <c r="V55" i="26"/>
  <c r="V52" i="26"/>
  <c r="V48" i="26"/>
  <c r="V45" i="26"/>
  <c r="V42" i="26"/>
  <c r="V28" i="26"/>
  <c r="M30" i="26"/>
  <c r="V30" i="26"/>
  <c r="M27" i="26"/>
  <c r="V27" i="26"/>
  <c r="V49" i="26"/>
  <c r="V43" i="26"/>
  <c r="V39" i="26"/>
  <c r="M21" i="26"/>
  <c r="V21" i="26"/>
  <c r="V57" i="26"/>
  <c r="V50" i="26"/>
  <c r="V40" i="26"/>
  <c r="V37" i="26"/>
  <c r="V44" i="26"/>
  <c r="M24" i="26"/>
  <c r="V24" i="26"/>
  <c r="V22" i="26"/>
  <c r="V23" i="26"/>
  <c r="V20" i="26"/>
  <c r="V14" i="26"/>
  <c r="K244" i="25" l="1"/>
  <c r="V244" i="25" s="1"/>
  <c r="I244" i="25"/>
  <c r="F244" i="25"/>
  <c r="K243" i="25"/>
  <c r="V243" i="25" s="1"/>
  <c r="I243" i="25"/>
  <c r="K242" i="25"/>
  <c r="V242" i="25" s="1"/>
  <c r="I242" i="25"/>
  <c r="K241" i="25"/>
  <c r="V241" i="25" s="1"/>
  <c r="I241" i="25"/>
  <c r="K240" i="25"/>
  <c r="V240" i="25" s="1"/>
  <c r="I240" i="25"/>
  <c r="K239" i="25"/>
  <c r="V239" i="25" s="1"/>
  <c r="I239" i="25"/>
  <c r="K238" i="25"/>
  <c r="V238" i="25" s="1"/>
  <c r="I238" i="25"/>
  <c r="K237" i="25"/>
  <c r="V237" i="25" s="1"/>
  <c r="I237" i="25"/>
  <c r="K236" i="25"/>
  <c r="V236" i="25" s="1"/>
  <c r="I236" i="25"/>
  <c r="K235" i="25"/>
  <c r="V235" i="25" s="1"/>
  <c r="I235" i="25"/>
  <c r="K234" i="25"/>
  <c r="V234" i="25" s="1"/>
  <c r="I234" i="25"/>
  <c r="K233" i="25"/>
  <c r="V233" i="25" s="1"/>
  <c r="I233" i="25"/>
  <c r="K232" i="25"/>
  <c r="V232" i="25" s="1"/>
  <c r="I232" i="25"/>
  <c r="K231" i="25"/>
  <c r="V231" i="25" s="1"/>
  <c r="I231" i="25"/>
  <c r="K230" i="25"/>
  <c r="V230" i="25" s="1"/>
  <c r="I230" i="25"/>
  <c r="K229" i="25"/>
  <c r="V229" i="25" s="1"/>
  <c r="I229" i="25"/>
  <c r="K228" i="25"/>
  <c r="V228" i="25" s="1"/>
  <c r="I228" i="25"/>
  <c r="K227" i="25"/>
  <c r="V227" i="25" s="1"/>
  <c r="I227" i="25"/>
  <c r="K226" i="25"/>
  <c r="V226" i="25" s="1"/>
  <c r="I226" i="25"/>
  <c r="K225" i="25"/>
  <c r="V225" i="25" s="1"/>
  <c r="I225" i="25"/>
  <c r="K224" i="25"/>
  <c r="V224" i="25" s="1"/>
  <c r="I224" i="25"/>
  <c r="K223" i="25"/>
  <c r="V223" i="25" s="1"/>
  <c r="I223" i="25"/>
  <c r="K222" i="25"/>
  <c r="V222" i="25" s="1"/>
  <c r="I222" i="25"/>
  <c r="K221" i="25"/>
  <c r="V221" i="25" s="1"/>
  <c r="I221" i="25"/>
  <c r="K220" i="25"/>
  <c r="V220" i="25" s="1"/>
  <c r="I220" i="25"/>
  <c r="K219" i="25"/>
  <c r="V219" i="25" s="1"/>
  <c r="I219" i="25"/>
  <c r="K218" i="25"/>
  <c r="V218" i="25" s="1"/>
  <c r="I218" i="25"/>
  <c r="K217" i="25"/>
  <c r="V217" i="25" s="1"/>
  <c r="I217" i="25"/>
  <c r="K216" i="25"/>
  <c r="V216" i="25" s="1"/>
  <c r="I216" i="25"/>
  <c r="K215" i="25"/>
  <c r="V215" i="25" s="1"/>
  <c r="I215" i="25"/>
  <c r="K214" i="25"/>
  <c r="V214" i="25" s="1"/>
  <c r="I214" i="25"/>
  <c r="K213" i="25"/>
  <c r="V213" i="25" s="1"/>
  <c r="I213" i="25"/>
  <c r="K212" i="25"/>
  <c r="I212" i="25"/>
  <c r="K211" i="25"/>
  <c r="V211" i="25" s="1"/>
  <c r="I211" i="25"/>
  <c r="K210" i="25"/>
  <c r="V210" i="25" s="1"/>
  <c r="I210" i="25"/>
  <c r="K209" i="25"/>
  <c r="V209" i="25" s="1"/>
  <c r="I209" i="25"/>
  <c r="K208" i="25"/>
  <c r="V208" i="25" s="1"/>
  <c r="I208" i="25"/>
  <c r="K207" i="25"/>
  <c r="V207" i="25" s="1"/>
  <c r="I207" i="25"/>
  <c r="K206" i="25"/>
  <c r="V206" i="25" s="1"/>
  <c r="I206" i="25"/>
  <c r="K205" i="25"/>
  <c r="V205" i="25" s="1"/>
  <c r="I205" i="25"/>
  <c r="K204" i="25"/>
  <c r="V204" i="25" s="1"/>
  <c r="I204" i="25"/>
  <c r="K203" i="25"/>
  <c r="V203" i="25" s="1"/>
  <c r="I203" i="25"/>
  <c r="K202" i="25"/>
  <c r="V202" i="25" s="1"/>
  <c r="I202" i="25"/>
  <c r="K201" i="25"/>
  <c r="V201" i="25" s="1"/>
  <c r="I201" i="25"/>
  <c r="K200" i="25"/>
  <c r="V200" i="25" s="1"/>
  <c r="I200" i="25"/>
  <c r="K199" i="25"/>
  <c r="V199" i="25" s="1"/>
  <c r="I199" i="25"/>
  <c r="K198" i="25"/>
  <c r="V198" i="25" s="1"/>
  <c r="I198" i="25"/>
  <c r="K197" i="25"/>
  <c r="V197" i="25" s="1"/>
  <c r="I197" i="25"/>
  <c r="K196" i="25"/>
  <c r="V196" i="25" s="1"/>
  <c r="I196" i="25"/>
  <c r="K195" i="25"/>
  <c r="V195" i="25" s="1"/>
  <c r="I195" i="25"/>
  <c r="K194" i="25"/>
  <c r="V194" i="25" s="1"/>
  <c r="I194" i="25"/>
  <c r="K193" i="25"/>
  <c r="V193" i="25" s="1"/>
  <c r="I193" i="25"/>
  <c r="K192" i="25"/>
  <c r="V192" i="25" s="1"/>
  <c r="I192" i="25"/>
  <c r="K191" i="25"/>
  <c r="V191" i="25" s="1"/>
  <c r="I191" i="25"/>
  <c r="K190" i="25"/>
  <c r="V190" i="25" s="1"/>
  <c r="I190" i="25"/>
  <c r="K189" i="25"/>
  <c r="V189" i="25" s="1"/>
  <c r="I189" i="25"/>
  <c r="K188" i="25"/>
  <c r="V188" i="25" s="1"/>
  <c r="I188" i="25"/>
  <c r="K187" i="25"/>
  <c r="V187" i="25" s="1"/>
  <c r="I187" i="25"/>
  <c r="K186" i="25"/>
  <c r="V186" i="25" s="1"/>
  <c r="I186" i="25"/>
  <c r="K185" i="25"/>
  <c r="I185" i="25"/>
  <c r="K184" i="25"/>
  <c r="V184" i="25" s="1"/>
  <c r="I184" i="25"/>
  <c r="K183" i="25"/>
  <c r="V183" i="25" s="1"/>
  <c r="I183" i="25"/>
  <c r="K182" i="25"/>
  <c r="I182" i="25"/>
  <c r="K181" i="25"/>
  <c r="V181" i="25" s="1"/>
  <c r="I181" i="25"/>
  <c r="K180" i="25"/>
  <c r="V180" i="25" s="1"/>
  <c r="I180" i="25"/>
  <c r="K179" i="25"/>
  <c r="I179" i="25"/>
  <c r="K178" i="25"/>
  <c r="V178" i="25" s="1"/>
  <c r="I178" i="25"/>
  <c r="K177" i="25"/>
  <c r="V177" i="25" s="1"/>
  <c r="I177" i="25"/>
  <c r="K176" i="25"/>
  <c r="V176" i="25" s="1"/>
  <c r="I176" i="25"/>
  <c r="K175" i="25"/>
  <c r="V175" i="25" s="1"/>
  <c r="I175" i="25"/>
  <c r="K174" i="25"/>
  <c r="V174" i="25" s="1"/>
  <c r="I174" i="25"/>
  <c r="K173" i="25"/>
  <c r="V173" i="25" s="1"/>
  <c r="I173" i="25"/>
  <c r="K172" i="25"/>
  <c r="I172" i="25"/>
  <c r="K171" i="25"/>
  <c r="V171" i="25" s="1"/>
  <c r="I171" i="25"/>
  <c r="K170" i="25"/>
  <c r="V170" i="25" s="1"/>
  <c r="I170" i="25"/>
  <c r="K169" i="25"/>
  <c r="I169" i="25"/>
  <c r="K168" i="25"/>
  <c r="V168" i="25" s="1"/>
  <c r="I168" i="25"/>
  <c r="K167" i="25"/>
  <c r="I167" i="25"/>
  <c r="K166" i="25"/>
  <c r="V166" i="25" s="1"/>
  <c r="I166" i="25"/>
  <c r="K165" i="25"/>
  <c r="V165" i="25" s="1"/>
  <c r="I165" i="25"/>
  <c r="K164" i="25"/>
  <c r="V164" i="25" s="1"/>
  <c r="I164" i="25"/>
  <c r="K163" i="25"/>
  <c r="V163" i="25" s="1"/>
  <c r="I163" i="25"/>
  <c r="K162" i="25"/>
  <c r="V162" i="25" s="1"/>
  <c r="I162" i="25"/>
  <c r="K161" i="25"/>
  <c r="V161" i="25" s="1"/>
  <c r="I161" i="25"/>
  <c r="K160" i="25"/>
  <c r="V160" i="25" s="1"/>
  <c r="I160" i="25"/>
  <c r="K159" i="25"/>
  <c r="I159" i="25"/>
  <c r="K158" i="25"/>
  <c r="V158" i="25" s="1"/>
  <c r="I158" i="25"/>
  <c r="K157" i="25"/>
  <c r="V157" i="25" s="1"/>
  <c r="I157" i="25"/>
  <c r="K156" i="25"/>
  <c r="V156" i="25" s="1"/>
  <c r="I156" i="25"/>
  <c r="K155" i="25"/>
  <c r="V155" i="25" s="1"/>
  <c r="I155" i="25"/>
  <c r="K154" i="25"/>
  <c r="I154" i="25"/>
  <c r="K153" i="25"/>
  <c r="V153" i="25" s="1"/>
  <c r="I153" i="25"/>
  <c r="K152" i="25"/>
  <c r="V152" i="25" s="1"/>
  <c r="I152" i="25"/>
  <c r="K151" i="25"/>
  <c r="V151" i="25" s="1"/>
  <c r="I151" i="25"/>
  <c r="K150" i="25"/>
  <c r="V150" i="25" s="1"/>
  <c r="I150" i="25"/>
  <c r="K149" i="25"/>
  <c r="V149" i="25" s="1"/>
  <c r="I149" i="25"/>
  <c r="K148" i="25"/>
  <c r="V148" i="25" s="1"/>
  <c r="I148" i="25"/>
  <c r="K147" i="25"/>
  <c r="V147" i="25" s="1"/>
  <c r="I147" i="25"/>
  <c r="K146" i="25"/>
  <c r="V146" i="25" s="1"/>
  <c r="I146" i="25"/>
  <c r="K145" i="25"/>
  <c r="V145" i="25" s="1"/>
  <c r="I145" i="25"/>
  <c r="K144" i="25"/>
  <c r="V144" i="25" s="1"/>
  <c r="I144" i="25"/>
  <c r="K143" i="25"/>
  <c r="V143" i="25" s="1"/>
  <c r="I143" i="25"/>
  <c r="K142" i="25"/>
  <c r="V142" i="25" s="1"/>
  <c r="I142" i="25"/>
  <c r="K141" i="25"/>
  <c r="V141" i="25" s="1"/>
  <c r="I141" i="25"/>
  <c r="K140" i="25"/>
  <c r="V140" i="25" s="1"/>
  <c r="I140" i="25"/>
  <c r="K139" i="25"/>
  <c r="V139" i="25" s="1"/>
  <c r="I139" i="25"/>
  <c r="K138" i="25"/>
  <c r="V138" i="25" s="1"/>
  <c r="I138" i="25"/>
  <c r="K137" i="25"/>
  <c r="V137" i="25" s="1"/>
  <c r="I137" i="25"/>
  <c r="K136" i="25"/>
  <c r="V136" i="25" s="1"/>
  <c r="I136" i="25"/>
  <c r="K135" i="25"/>
  <c r="V135" i="25" s="1"/>
  <c r="I135" i="25"/>
  <c r="K134" i="25"/>
  <c r="V134" i="25" s="1"/>
  <c r="I134" i="25"/>
  <c r="K133" i="25"/>
  <c r="V133" i="25" s="1"/>
  <c r="I133" i="25"/>
  <c r="K132" i="25"/>
  <c r="V132" i="25" s="1"/>
  <c r="I132" i="25"/>
  <c r="K131" i="25"/>
  <c r="V131" i="25" s="1"/>
  <c r="I131" i="25"/>
  <c r="K130" i="25"/>
  <c r="V130" i="25" s="1"/>
  <c r="I130" i="25"/>
  <c r="K129" i="25"/>
  <c r="V129" i="25" s="1"/>
  <c r="I129" i="25"/>
  <c r="K128" i="25"/>
  <c r="V128" i="25" s="1"/>
  <c r="I128" i="25"/>
  <c r="K127" i="25"/>
  <c r="V127" i="25" s="1"/>
  <c r="I127" i="25"/>
  <c r="K126" i="25"/>
  <c r="V126" i="25" s="1"/>
  <c r="I126" i="25"/>
  <c r="K125" i="25"/>
  <c r="V125" i="25" s="1"/>
  <c r="I125" i="25"/>
  <c r="K124" i="25"/>
  <c r="V124" i="25" s="1"/>
  <c r="I124" i="25"/>
  <c r="K123" i="25"/>
  <c r="V123" i="25" s="1"/>
  <c r="I123" i="25"/>
  <c r="K122" i="25"/>
  <c r="V122" i="25" s="1"/>
  <c r="I122" i="25"/>
  <c r="K121" i="25"/>
  <c r="V121" i="25" s="1"/>
  <c r="I121" i="25"/>
  <c r="K120" i="25"/>
  <c r="I120" i="25"/>
  <c r="K119" i="25"/>
  <c r="V119" i="25" s="1"/>
  <c r="I119" i="25"/>
  <c r="K118" i="25"/>
  <c r="V118" i="25" s="1"/>
  <c r="I118" i="25"/>
  <c r="K117" i="25"/>
  <c r="V117" i="25" s="1"/>
  <c r="I117" i="25"/>
  <c r="K116" i="25"/>
  <c r="V116" i="25" s="1"/>
  <c r="I116" i="25"/>
  <c r="K115" i="25"/>
  <c r="V115" i="25" s="1"/>
  <c r="I115" i="25"/>
  <c r="K114" i="25"/>
  <c r="V114" i="25" s="1"/>
  <c r="I114" i="25"/>
  <c r="K113" i="25"/>
  <c r="V113" i="25" s="1"/>
  <c r="I113" i="25"/>
  <c r="K112" i="25"/>
  <c r="V112" i="25" s="1"/>
  <c r="I112" i="25"/>
  <c r="K111" i="25"/>
  <c r="I111" i="25"/>
  <c r="K110" i="25"/>
  <c r="V110" i="25" s="1"/>
  <c r="I110" i="25"/>
  <c r="K109" i="25"/>
  <c r="V109" i="25" s="1"/>
  <c r="I109" i="25"/>
  <c r="K108" i="25"/>
  <c r="V108" i="25" s="1"/>
  <c r="I108" i="25"/>
  <c r="K107" i="25"/>
  <c r="V107" i="25" s="1"/>
  <c r="I107" i="25"/>
  <c r="K106" i="25"/>
  <c r="V106" i="25" s="1"/>
  <c r="I106" i="25"/>
  <c r="K105" i="25"/>
  <c r="V105" i="25" s="1"/>
  <c r="I105" i="25"/>
  <c r="K104" i="25"/>
  <c r="V104" i="25" s="1"/>
  <c r="I104" i="25"/>
  <c r="K103" i="25"/>
  <c r="V103" i="25" s="1"/>
  <c r="I103" i="25"/>
  <c r="K102" i="25"/>
  <c r="V102" i="25" s="1"/>
  <c r="I102" i="25"/>
  <c r="K101" i="25"/>
  <c r="V101" i="25" s="1"/>
  <c r="I101" i="25"/>
  <c r="K100" i="25"/>
  <c r="V100" i="25" s="1"/>
  <c r="I100" i="25"/>
  <c r="K99" i="25"/>
  <c r="I99" i="25"/>
  <c r="K98" i="25"/>
  <c r="V98" i="25" s="1"/>
  <c r="I98" i="25"/>
  <c r="K97" i="25"/>
  <c r="V97" i="25" s="1"/>
  <c r="I97" i="25"/>
  <c r="K96" i="25"/>
  <c r="V96" i="25" s="1"/>
  <c r="I96" i="25"/>
  <c r="K95" i="25"/>
  <c r="I95" i="25"/>
  <c r="M94" i="25"/>
  <c r="K94" i="25"/>
  <c r="V94" i="25" s="1"/>
  <c r="I94" i="25"/>
  <c r="K93" i="25"/>
  <c r="V93" i="25" s="1"/>
  <c r="I93" i="25"/>
  <c r="K92" i="25"/>
  <c r="I92" i="25"/>
  <c r="K91" i="25"/>
  <c r="I91" i="25"/>
  <c r="K90" i="25"/>
  <c r="V90" i="25" s="1"/>
  <c r="I90" i="25"/>
  <c r="K89" i="25"/>
  <c r="V89" i="25" s="1"/>
  <c r="I89" i="25"/>
  <c r="K88" i="25"/>
  <c r="I88" i="25"/>
  <c r="K87" i="25"/>
  <c r="I87" i="25"/>
  <c r="K86" i="25"/>
  <c r="V86" i="25" s="1"/>
  <c r="I86" i="25"/>
  <c r="K85" i="25"/>
  <c r="V85" i="25" s="1"/>
  <c r="I85" i="25"/>
  <c r="K84" i="25"/>
  <c r="V84" i="25" s="1"/>
  <c r="I84" i="25"/>
  <c r="K83" i="25"/>
  <c r="V83" i="25" s="1"/>
  <c r="I83" i="25"/>
  <c r="K82" i="25"/>
  <c r="V82" i="25" s="1"/>
  <c r="I82" i="25"/>
  <c r="K81" i="25"/>
  <c r="V81" i="25" s="1"/>
  <c r="I81" i="25"/>
  <c r="K80" i="25"/>
  <c r="V80" i="25" s="1"/>
  <c r="I80" i="25"/>
  <c r="K79" i="25"/>
  <c r="V79" i="25" s="1"/>
  <c r="I79" i="25"/>
  <c r="K78" i="25"/>
  <c r="V78" i="25" s="1"/>
  <c r="I78" i="25"/>
  <c r="K77" i="25"/>
  <c r="V77" i="25" s="1"/>
  <c r="I77" i="25"/>
  <c r="K76" i="25"/>
  <c r="V76" i="25" s="1"/>
  <c r="I76" i="25"/>
  <c r="K75" i="25"/>
  <c r="V75" i="25" s="1"/>
  <c r="I75" i="25"/>
  <c r="K74" i="25"/>
  <c r="V74" i="25" s="1"/>
  <c r="I74" i="25"/>
  <c r="K73" i="25"/>
  <c r="V73" i="25" s="1"/>
  <c r="I73" i="25"/>
  <c r="K72" i="25"/>
  <c r="V72" i="25" s="1"/>
  <c r="I72" i="25"/>
  <c r="K71" i="25"/>
  <c r="V71" i="25" s="1"/>
  <c r="I71" i="25"/>
  <c r="K70" i="25"/>
  <c r="V70" i="25" s="1"/>
  <c r="I70" i="25"/>
  <c r="K69" i="25"/>
  <c r="V69" i="25" s="1"/>
  <c r="I69" i="25"/>
  <c r="K68" i="25"/>
  <c r="V68" i="25" s="1"/>
  <c r="I68" i="25"/>
  <c r="K67" i="25"/>
  <c r="V67" i="25" s="1"/>
  <c r="I67" i="25"/>
  <c r="K66" i="25"/>
  <c r="V66" i="25" s="1"/>
  <c r="I66" i="25"/>
  <c r="K65" i="25"/>
  <c r="V65" i="25" s="1"/>
  <c r="I65" i="25"/>
  <c r="K64" i="25"/>
  <c r="V64" i="25" s="1"/>
  <c r="I64" i="25"/>
  <c r="K63" i="25"/>
  <c r="V63" i="25" s="1"/>
  <c r="I63" i="25"/>
  <c r="K62" i="25"/>
  <c r="V62" i="25" s="1"/>
  <c r="I62" i="25"/>
  <c r="K61" i="25"/>
  <c r="V61" i="25" s="1"/>
  <c r="I61" i="25"/>
  <c r="K60" i="25"/>
  <c r="V60" i="25" s="1"/>
  <c r="I60" i="25"/>
  <c r="K59" i="25"/>
  <c r="V59" i="25" s="1"/>
  <c r="I59" i="25"/>
  <c r="K58" i="25"/>
  <c r="V58" i="25" s="1"/>
  <c r="I58" i="25"/>
  <c r="K57" i="25"/>
  <c r="V57" i="25" s="1"/>
  <c r="I57" i="25"/>
  <c r="A57" i="25"/>
  <c r="K56" i="25"/>
  <c r="V56" i="25" s="1"/>
  <c r="I56" i="25"/>
  <c r="K55" i="25"/>
  <c r="V55" i="25" s="1"/>
  <c r="I55" i="25"/>
  <c r="K54" i="25"/>
  <c r="V54" i="25" s="1"/>
  <c r="I54" i="25"/>
  <c r="K53" i="25"/>
  <c r="V53" i="25" s="1"/>
  <c r="I53" i="25"/>
  <c r="K52" i="25"/>
  <c r="V52" i="25" s="1"/>
  <c r="I52" i="25"/>
  <c r="K51" i="25"/>
  <c r="V51" i="25" s="1"/>
  <c r="I51" i="25"/>
  <c r="K50" i="25"/>
  <c r="V50" i="25" s="1"/>
  <c r="I50" i="25"/>
  <c r="K49" i="25"/>
  <c r="V49" i="25" s="1"/>
  <c r="I49" i="25"/>
  <c r="K48" i="25"/>
  <c r="V48" i="25" s="1"/>
  <c r="I48" i="25"/>
  <c r="K47" i="25"/>
  <c r="V47" i="25" s="1"/>
  <c r="I47" i="25"/>
  <c r="K46" i="25"/>
  <c r="V46" i="25" s="1"/>
  <c r="I46" i="25"/>
  <c r="K45" i="25"/>
  <c r="V45" i="25" s="1"/>
  <c r="I45" i="25"/>
  <c r="K44" i="25"/>
  <c r="V44" i="25" s="1"/>
  <c r="I44" i="25"/>
  <c r="K43" i="25"/>
  <c r="V43" i="25" s="1"/>
  <c r="I43" i="25"/>
  <c r="K42" i="25"/>
  <c r="I42" i="25"/>
  <c r="K41" i="25"/>
  <c r="V41" i="25" s="1"/>
  <c r="I41" i="25"/>
  <c r="K40" i="25"/>
  <c r="V40" i="25" s="1"/>
  <c r="I40" i="25"/>
  <c r="K39" i="25"/>
  <c r="V39" i="25" s="1"/>
  <c r="I39" i="25"/>
  <c r="K38" i="25"/>
  <c r="I38" i="25"/>
  <c r="K37" i="25"/>
  <c r="V37" i="25" s="1"/>
  <c r="I37" i="25"/>
  <c r="K36" i="25"/>
  <c r="V36" i="25" s="1"/>
  <c r="I36" i="25"/>
  <c r="K35" i="25"/>
  <c r="V35" i="25" s="1"/>
  <c r="I35" i="25"/>
  <c r="K34" i="25"/>
  <c r="I34" i="25"/>
  <c r="K33" i="25"/>
  <c r="V33" i="25" s="1"/>
  <c r="I33" i="25"/>
  <c r="K32" i="25"/>
  <c r="I32" i="25"/>
  <c r="K31" i="25"/>
  <c r="V31" i="25" s="1"/>
  <c r="I31" i="25"/>
  <c r="K30" i="25"/>
  <c r="I30" i="25"/>
  <c r="K29" i="25"/>
  <c r="V29" i="25" s="1"/>
  <c r="I29" i="25"/>
  <c r="K28" i="25"/>
  <c r="V28" i="25" s="1"/>
  <c r="I28" i="25"/>
  <c r="K27" i="25"/>
  <c r="V27" i="25" s="1"/>
  <c r="I27" i="25"/>
  <c r="K26" i="25"/>
  <c r="V26" i="25" s="1"/>
  <c r="I26" i="25"/>
  <c r="K25" i="25"/>
  <c r="V25" i="25" s="1"/>
  <c r="I25" i="25"/>
  <c r="K24" i="25"/>
  <c r="V24" i="25" s="1"/>
  <c r="I24" i="25"/>
  <c r="K23" i="25"/>
  <c r="V23" i="25" s="1"/>
  <c r="I23" i="25"/>
  <c r="K22" i="25"/>
  <c r="V22" i="25" s="1"/>
  <c r="I22" i="25"/>
  <c r="K21" i="25"/>
  <c r="V21" i="25" s="1"/>
  <c r="I21" i="25"/>
  <c r="K20" i="25"/>
  <c r="V20" i="25" s="1"/>
  <c r="I20" i="25"/>
  <c r="K19" i="25"/>
  <c r="V19" i="25" s="1"/>
  <c r="I19" i="25"/>
  <c r="AC18" i="25"/>
  <c r="V18" i="25"/>
  <c r="M18" i="25"/>
  <c r="V17" i="25"/>
  <c r="V16" i="25"/>
  <c r="M16" i="25"/>
  <c r="V15" i="25"/>
  <c r="V14" i="25"/>
  <c r="M14" i="25"/>
  <c r="V13" i="25"/>
  <c r="M13" i="25"/>
  <c r="V12" i="25"/>
  <c r="M12" i="25"/>
  <c r="V11" i="25"/>
  <c r="M11" i="25"/>
  <c r="V10" i="25"/>
  <c r="M10" i="25"/>
  <c r="W4" i="25"/>
  <c r="B3" i="25"/>
  <c r="M183" i="25" l="1"/>
  <c r="M65" i="25"/>
  <c r="M103" i="25"/>
  <c r="M118" i="25"/>
  <c r="M77" i="25"/>
  <c r="M219" i="25"/>
  <c r="M114" i="25"/>
  <c r="M164" i="25"/>
  <c r="M81" i="25"/>
  <c r="M227" i="25"/>
  <c r="M193" i="25"/>
  <c r="M20" i="25"/>
  <c r="M139" i="25"/>
  <c r="M197" i="25"/>
  <c r="M136" i="25"/>
  <c r="M69" i="25"/>
  <c r="M25" i="25"/>
  <c r="M36" i="25"/>
  <c r="M110" i="25"/>
  <c r="M128" i="25"/>
  <c r="M146" i="25"/>
  <c r="M153" i="25"/>
  <c r="M171" i="25"/>
  <c r="M215" i="25"/>
  <c r="M28" i="25"/>
  <c r="M41" i="25"/>
  <c r="M85" i="25"/>
  <c r="M151" i="25"/>
  <c r="M187" i="25"/>
  <c r="M231" i="25"/>
  <c r="M45" i="25"/>
  <c r="M75" i="25"/>
  <c r="M162" i="25"/>
  <c r="M191" i="25"/>
  <c r="M235" i="25"/>
  <c r="M123" i="25"/>
  <c r="M131" i="25"/>
  <c r="M160" i="25"/>
  <c r="M178" i="25"/>
  <c r="M211" i="25"/>
  <c r="M23" i="25"/>
  <c r="M54" i="25"/>
  <c r="M61" i="25"/>
  <c r="M92" i="25"/>
  <c r="V92" i="25"/>
  <c r="M99" i="25"/>
  <c r="V99" i="25"/>
  <c r="M102" i="25"/>
  <c r="M112" i="25"/>
  <c r="M115" i="25"/>
  <c r="M122" i="25"/>
  <c r="M138" i="25"/>
  <c r="M161" i="25"/>
  <c r="M167" i="25"/>
  <c r="V167" i="25"/>
  <c r="M174" i="25"/>
  <c r="M200" i="25"/>
  <c r="M203" i="25"/>
  <c r="M209" i="25"/>
  <c r="M225" i="25"/>
  <c r="M241" i="25"/>
  <c r="M185" i="25"/>
  <c r="V185" i="25"/>
  <c r="M27" i="25"/>
  <c r="M34" i="25"/>
  <c r="V34" i="25"/>
  <c r="M44" i="25"/>
  <c r="M106" i="25"/>
  <c r="M126" i="25"/>
  <c r="M142" i="25"/>
  <c r="M152" i="25"/>
  <c r="M159" i="25"/>
  <c r="V159" i="25"/>
  <c r="M182" i="25"/>
  <c r="V182" i="25"/>
  <c r="M207" i="25"/>
  <c r="M213" i="25"/>
  <c r="M229" i="25"/>
  <c r="M212" i="25"/>
  <c r="V212" i="25"/>
  <c r="M30" i="25"/>
  <c r="V30" i="25"/>
  <c r="M38" i="25"/>
  <c r="V38" i="25"/>
  <c r="M100" i="25"/>
  <c r="M120" i="25"/>
  <c r="V120" i="25"/>
  <c r="M172" i="25"/>
  <c r="V172" i="25"/>
  <c r="M179" i="25"/>
  <c r="V179" i="25"/>
  <c r="M201" i="25"/>
  <c r="M223" i="25"/>
  <c r="M239" i="25"/>
  <c r="M154" i="25"/>
  <c r="V154" i="25"/>
  <c r="M31" i="25"/>
  <c r="M73" i="25"/>
  <c r="M83" i="25"/>
  <c r="M90" i="25"/>
  <c r="M130" i="25"/>
  <c r="M165" i="25"/>
  <c r="M169" i="25"/>
  <c r="V169" i="25"/>
  <c r="M186" i="25"/>
  <c r="M189" i="25"/>
  <c r="M192" i="25"/>
  <c r="M195" i="25"/>
  <c r="M217" i="25"/>
  <c r="M233" i="25"/>
  <c r="M88" i="25"/>
  <c r="V88" i="25"/>
  <c r="M42" i="25"/>
  <c r="V42" i="25"/>
  <c r="M87" i="25"/>
  <c r="V87" i="25"/>
  <c r="M111" i="25"/>
  <c r="V111" i="25"/>
  <c r="M205" i="25"/>
  <c r="M208" i="25"/>
  <c r="M95" i="25"/>
  <c r="V95" i="25"/>
  <c r="M32" i="25"/>
  <c r="V32" i="25"/>
  <c r="M39" i="25"/>
  <c r="M67" i="25"/>
  <c r="M91" i="25"/>
  <c r="V91" i="25"/>
  <c r="M98" i="25"/>
  <c r="M134" i="25"/>
  <c r="M147" i="25"/>
  <c r="M157" i="25"/>
  <c r="M163" i="25"/>
  <c r="M180" i="25"/>
  <c r="M221" i="25"/>
  <c r="M237" i="25"/>
  <c r="M15" i="25"/>
  <c r="M21" i="25"/>
  <c r="M24" i="25"/>
  <c r="M35" i="25"/>
  <c r="M70" i="25"/>
  <c r="M105" i="25"/>
  <c r="M17" i="25"/>
  <c r="M33" i="25"/>
  <c r="M48" i="25"/>
  <c r="M108" i="25"/>
  <c r="M19" i="25"/>
  <c r="M26" i="25"/>
  <c r="M55" i="25"/>
  <c r="M22" i="25"/>
  <c r="M29" i="25"/>
  <c r="M46" i="25"/>
  <c r="M37" i="25"/>
  <c r="M40" i="25"/>
  <c r="M62" i="25"/>
  <c r="M64" i="25"/>
  <c r="M72" i="25"/>
  <c r="M80" i="25"/>
  <c r="M109" i="25"/>
  <c r="M149" i="25"/>
  <c r="M50" i="25"/>
  <c r="M51" i="25"/>
  <c r="M57" i="25"/>
  <c r="M58" i="25"/>
  <c r="M52" i="25"/>
  <c r="M59" i="25"/>
  <c r="M66" i="25"/>
  <c r="M78" i="25"/>
  <c r="M86" i="25"/>
  <c r="M97" i="25"/>
  <c r="M47" i="25"/>
  <c r="M127" i="25"/>
  <c r="M202" i="25"/>
  <c r="M125" i="25"/>
  <c r="M143" i="25"/>
  <c r="M74" i="25"/>
  <c r="M82" i="25"/>
  <c r="M89" i="25"/>
  <c r="M96" i="25"/>
  <c r="M63" i="25"/>
  <c r="M71" i="25"/>
  <c r="M79" i="25"/>
  <c r="M93" i="25"/>
  <c r="M104" i="25"/>
  <c r="M107" i="25"/>
  <c r="M119" i="25"/>
  <c r="M43" i="25"/>
  <c r="M49" i="25"/>
  <c r="M53" i="25"/>
  <c r="M56" i="25"/>
  <c r="M60" i="25"/>
  <c r="M68" i="25"/>
  <c r="M76" i="25"/>
  <c r="M84" i="25"/>
  <c r="M116" i="25"/>
  <c r="M117" i="25"/>
  <c r="M113" i="25"/>
  <c r="M133" i="25"/>
  <c r="M199" i="25"/>
  <c r="M101" i="25"/>
  <c r="M135" i="25"/>
  <c r="M242" i="25"/>
  <c r="M124" i="25"/>
  <c r="M132" i="25"/>
  <c r="M140" i="25"/>
  <c r="M156" i="25"/>
  <c r="M175" i="25"/>
  <c r="M121" i="25"/>
  <c r="M129" i="25"/>
  <c r="M137" i="25"/>
  <c r="M145" i="25"/>
  <c r="M148" i="25"/>
  <c r="M170" i="25"/>
  <c r="M177" i="25"/>
  <c r="M158" i="25"/>
  <c r="M198" i="25"/>
  <c r="M144" i="25"/>
  <c r="M150" i="25"/>
  <c r="M141" i="25"/>
  <c r="M204" i="25"/>
  <c r="M166" i="25"/>
  <c r="M168" i="25"/>
  <c r="M196" i="25"/>
  <c r="M155" i="25"/>
  <c r="M176" i="25"/>
  <c r="M194" i="25"/>
  <c r="M214" i="25"/>
  <c r="M230" i="25"/>
  <c r="M173" i="25"/>
  <c r="M184" i="25"/>
  <c r="M206" i="25"/>
  <c r="M220" i="25"/>
  <c r="M238" i="25"/>
  <c r="M181" i="25"/>
  <c r="M188" i="25"/>
  <c r="M190" i="25"/>
  <c r="M228" i="25"/>
  <c r="M222" i="25"/>
  <c r="M234" i="25"/>
  <c r="M244" i="25"/>
  <c r="M218" i="25"/>
  <c r="M236" i="25"/>
  <c r="M210" i="25"/>
  <c r="M226" i="25"/>
  <c r="M243" i="25"/>
  <c r="M216" i="25"/>
  <c r="M224" i="25"/>
  <c r="M232" i="25"/>
  <c r="M240" i="25"/>
  <c r="A51" i="25" l="1"/>
  <c r="K244" i="16"/>
  <c r="I244" i="16"/>
  <c r="F244" i="16"/>
  <c r="K243" i="16"/>
  <c r="V243" i="16" s="1"/>
  <c r="I243" i="16"/>
  <c r="K242" i="16"/>
  <c r="M242" i="16" s="1"/>
  <c r="I242" i="16"/>
  <c r="K241" i="16"/>
  <c r="V241" i="16" s="1"/>
  <c r="I241" i="16"/>
  <c r="K240" i="16"/>
  <c r="V240" i="16" s="1"/>
  <c r="I240" i="16"/>
  <c r="K239" i="16"/>
  <c r="V239" i="16" s="1"/>
  <c r="I239" i="16"/>
  <c r="K238" i="16"/>
  <c r="V238" i="16" s="1"/>
  <c r="I238" i="16"/>
  <c r="K237" i="16"/>
  <c r="V237" i="16" s="1"/>
  <c r="I237" i="16"/>
  <c r="K236" i="16"/>
  <c r="I236" i="16"/>
  <c r="K235" i="16"/>
  <c r="M235" i="16" s="1"/>
  <c r="I235" i="16"/>
  <c r="K234" i="16"/>
  <c r="V234" i="16" s="1"/>
  <c r="I234" i="16"/>
  <c r="K233" i="16"/>
  <c r="V233" i="16" s="1"/>
  <c r="I233" i="16"/>
  <c r="K232" i="16"/>
  <c r="I232" i="16"/>
  <c r="K231" i="16"/>
  <c r="I231" i="16"/>
  <c r="K230" i="16"/>
  <c r="V230" i="16" s="1"/>
  <c r="I230" i="16"/>
  <c r="K229" i="16"/>
  <c r="V229" i="16" s="1"/>
  <c r="I229" i="16"/>
  <c r="K228" i="16"/>
  <c r="I228" i="16"/>
  <c r="K227" i="16"/>
  <c r="V227" i="16" s="1"/>
  <c r="I227" i="16"/>
  <c r="K226" i="16"/>
  <c r="V226" i="16" s="1"/>
  <c r="I226" i="16"/>
  <c r="K225" i="16"/>
  <c r="V225" i="16" s="1"/>
  <c r="I225" i="16"/>
  <c r="K224" i="16"/>
  <c r="I224" i="16"/>
  <c r="K223" i="16"/>
  <c r="M223" i="16" s="1"/>
  <c r="I223" i="16"/>
  <c r="K222" i="16"/>
  <c r="V222" i="16" s="1"/>
  <c r="I222" i="16"/>
  <c r="K221" i="16"/>
  <c r="M221" i="16" s="1"/>
  <c r="I221" i="16"/>
  <c r="K220" i="16"/>
  <c r="I220" i="16"/>
  <c r="K219" i="16"/>
  <c r="V219" i="16" s="1"/>
  <c r="I219" i="16"/>
  <c r="K218" i="16"/>
  <c r="I218" i="16"/>
  <c r="K217" i="16"/>
  <c r="M217" i="16" s="1"/>
  <c r="I217" i="16"/>
  <c r="K216" i="16"/>
  <c r="I216" i="16"/>
  <c r="K215" i="16"/>
  <c r="I215" i="16"/>
  <c r="K214" i="16"/>
  <c r="M214" i="16" s="1"/>
  <c r="I214" i="16"/>
  <c r="K213" i="16"/>
  <c r="M213" i="16" s="1"/>
  <c r="I213" i="16"/>
  <c r="K212" i="16"/>
  <c r="I212" i="16"/>
  <c r="K211" i="16"/>
  <c r="V211" i="16" s="1"/>
  <c r="I211" i="16"/>
  <c r="K210" i="16"/>
  <c r="M210" i="16" s="1"/>
  <c r="I210" i="16"/>
  <c r="K209" i="16"/>
  <c r="V209" i="16" s="1"/>
  <c r="I209" i="16"/>
  <c r="K208" i="16"/>
  <c r="V208" i="16" s="1"/>
  <c r="I208" i="16"/>
  <c r="K207" i="16"/>
  <c r="V207" i="16" s="1"/>
  <c r="I207" i="16"/>
  <c r="K206" i="16"/>
  <c r="I206" i="16"/>
  <c r="K205" i="16"/>
  <c r="I205" i="16"/>
  <c r="K204" i="16"/>
  <c r="V204" i="16" s="1"/>
  <c r="I204" i="16"/>
  <c r="K203" i="16"/>
  <c r="V203" i="16" s="1"/>
  <c r="I203" i="16"/>
  <c r="K202" i="16"/>
  <c r="V202" i="16" s="1"/>
  <c r="I202" i="16"/>
  <c r="K201" i="16"/>
  <c r="V201" i="16" s="1"/>
  <c r="I201" i="16"/>
  <c r="K200" i="16"/>
  <c r="V200" i="16" s="1"/>
  <c r="I200" i="16"/>
  <c r="K199" i="16"/>
  <c r="V199" i="16" s="1"/>
  <c r="I199" i="16"/>
  <c r="K198" i="16"/>
  <c r="I198" i="16"/>
  <c r="K197" i="16"/>
  <c r="I197" i="16"/>
  <c r="K196" i="16"/>
  <c r="I196" i="16"/>
  <c r="K195" i="16"/>
  <c r="V195" i="16" s="1"/>
  <c r="I195" i="16"/>
  <c r="K194" i="16"/>
  <c r="V194" i="16" s="1"/>
  <c r="I194" i="16"/>
  <c r="K193" i="16"/>
  <c r="M193" i="16" s="1"/>
  <c r="I193" i="16"/>
  <c r="K192" i="16"/>
  <c r="V192" i="16" s="1"/>
  <c r="I192" i="16"/>
  <c r="K191" i="16"/>
  <c r="V191" i="16" s="1"/>
  <c r="I191" i="16"/>
  <c r="K190" i="16"/>
  <c r="M190" i="16" s="1"/>
  <c r="I190" i="16"/>
  <c r="K189" i="16"/>
  <c r="I189" i="16"/>
  <c r="K188" i="16"/>
  <c r="V188" i="16" s="1"/>
  <c r="I188" i="16"/>
  <c r="K187" i="16"/>
  <c r="I187" i="16"/>
  <c r="K186" i="16"/>
  <c r="I186" i="16"/>
  <c r="K185" i="16"/>
  <c r="I185" i="16"/>
  <c r="K184" i="16"/>
  <c r="V184" i="16" s="1"/>
  <c r="I184" i="16"/>
  <c r="K183" i="16"/>
  <c r="V183" i="16" s="1"/>
  <c r="I183" i="16"/>
  <c r="K182" i="16"/>
  <c r="I182" i="16"/>
  <c r="K181" i="16"/>
  <c r="M181" i="16" s="1"/>
  <c r="I181" i="16"/>
  <c r="K180" i="16"/>
  <c r="V180" i="16" s="1"/>
  <c r="I180" i="16"/>
  <c r="K179" i="16"/>
  <c r="V179" i="16" s="1"/>
  <c r="I179" i="16"/>
  <c r="K178" i="16"/>
  <c r="M178" i="16" s="1"/>
  <c r="I178" i="16"/>
  <c r="K177" i="16"/>
  <c r="V177" i="16" s="1"/>
  <c r="I177" i="16"/>
  <c r="K176" i="16"/>
  <c r="V176" i="16" s="1"/>
  <c r="I176" i="16"/>
  <c r="K175" i="16"/>
  <c r="V175" i="16" s="1"/>
  <c r="I175" i="16"/>
  <c r="K174" i="16"/>
  <c r="I174" i="16"/>
  <c r="K173" i="16"/>
  <c r="V173" i="16" s="1"/>
  <c r="I173" i="16"/>
  <c r="K172" i="16"/>
  <c r="I172" i="16"/>
  <c r="K171" i="16"/>
  <c r="I171" i="16"/>
  <c r="K170" i="16"/>
  <c r="V170" i="16" s="1"/>
  <c r="I170" i="16"/>
  <c r="K169" i="16"/>
  <c r="V169" i="16" s="1"/>
  <c r="I169" i="16"/>
  <c r="K168" i="16"/>
  <c r="V168" i="16" s="1"/>
  <c r="I168" i="16"/>
  <c r="K167" i="16"/>
  <c r="I167" i="16"/>
  <c r="K166" i="16"/>
  <c r="M166" i="16" s="1"/>
  <c r="I166" i="16"/>
  <c r="K165" i="16"/>
  <c r="M165" i="16" s="1"/>
  <c r="I165" i="16"/>
  <c r="K164" i="16"/>
  <c r="I164" i="16"/>
  <c r="K163" i="16"/>
  <c r="I163" i="16"/>
  <c r="K162" i="16"/>
  <c r="M162" i="16" s="1"/>
  <c r="I162" i="16"/>
  <c r="K161" i="16"/>
  <c r="V161" i="16" s="1"/>
  <c r="I161" i="16"/>
  <c r="K160" i="16"/>
  <c r="M160" i="16" s="1"/>
  <c r="I160" i="16"/>
  <c r="K159" i="16"/>
  <c r="V159" i="16" s="1"/>
  <c r="I159" i="16"/>
  <c r="K158" i="16"/>
  <c r="I158" i="16"/>
  <c r="K157" i="16"/>
  <c r="I157" i="16"/>
  <c r="K156" i="16"/>
  <c r="V156" i="16" s="1"/>
  <c r="I156" i="16"/>
  <c r="K155" i="16"/>
  <c r="V155" i="16" s="1"/>
  <c r="I155" i="16"/>
  <c r="K154" i="16"/>
  <c r="V154" i="16" s="1"/>
  <c r="I154" i="16"/>
  <c r="K153" i="16"/>
  <c r="V153" i="16" s="1"/>
  <c r="I153" i="16"/>
  <c r="K152" i="16"/>
  <c r="V152" i="16" s="1"/>
  <c r="I152" i="16"/>
  <c r="K151" i="16"/>
  <c r="V151" i="16" s="1"/>
  <c r="I151" i="16"/>
  <c r="K150" i="16"/>
  <c r="I150" i="16"/>
  <c r="K149" i="16"/>
  <c r="I149" i="16"/>
  <c r="K148" i="16"/>
  <c r="I148" i="16"/>
  <c r="K147" i="16"/>
  <c r="V147" i="16" s="1"/>
  <c r="I147" i="16"/>
  <c r="K146" i="16"/>
  <c r="M146" i="16" s="1"/>
  <c r="I146" i="16"/>
  <c r="K145" i="16"/>
  <c r="V145" i="16" s="1"/>
  <c r="I145" i="16"/>
  <c r="K144" i="16"/>
  <c r="M144" i="16" s="1"/>
  <c r="I144" i="16"/>
  <c r="K143" i="16"/>
  <c r="M143" i="16" s="1"/>
  <c r="I143" i="16"/>
  <c r="K142" i="16"/>
  <c r="I142" i="16"/>
  <c r="K141" i="16"/>
  <c r="I141" i="16"/>
  <c r="K140" i="16"/>
  <c r="M140" i="16" s="1"/>
  <c r="I140" i="16"/>
  <c r="K139" i="16"/>
  <c r="V139" i="16" s="1"/>
  <c r="I139" i="16"/>
  <c r="K138" i="16"/>
  <c r="M138" i="16" s="1"/>
  <c r="I138" i="16"/>
  <c r="K137" i="16"/>
  <c r="V137" i="16" s="1"/>
  <c r="I137" i="16"/>
  <c r="K136" i="16"/>
  <c r="I136" i="16"/>
  <c r="K135" i="16"/>
  <c r="V135" i="16" s="1"/>
  <c r="I135" i="16"/>
  <c r="K134" i="16"/>
  <c r="I134" i="16"/>
  <c r="K133" i="16"/>
  <c r="I133" i="16"/>
  <c r="K132" i="16"/>
  <c r="V132" i="16" s="1"/>
  <c r="I132" i="16"/>
  <c r="K131" i="16"/>
  <c r="V131" i="16" s="1"/>
  <c r="I131" i="16"/>
  <c r="K130" i="16"/>
  <c r="V130" i="16" s="1"/>
  <c r="I130" i="16"/>
  <c r="K129" i="16"/>
  <c r="M129" i="16" s="1"/>
  <c r="I129" i="16"/>
  <c r="K128" i="16"/>
  <c r="M128" i="16" s="1"/>
  <c r="I128" i="16"/>
  <c r="K127" i="16"/>
  <c r="M127" i="16" s="1"/>
  <c r="I127" i="16"/>
  <c r="K126" i="16"/>
  <c r="I126" i="16"/>
  <c r="K125" i="16"/>
  <c r="V125" i="16" s="1"/>
  <c r="I125" i="16"/>
  <c r="K124" i="16"/>
  <c r="I124" i="16"/>
  <c r="K123" i="16"/>
  <c r="M123" i="16" s="1"/>
  <c r="I123" i="16"/>
  <c r="K122" i="16"/>
  <c r="M122" i="16" s="1"/>
  <c r="I122" i="16"/>
  <c r="K121" i="16"/>
  <c r="M121" i="16" s="1"/>
  <c r="I121" i="16"/>
  <c r="K120" i="16"/>
  <c r="I120" i="16"/>
  <c r="K119" i="16"/>
  <c r="V119" i="16" s="1"/>
  <c r="I119" i="16"/>
  <c r="K118" i="16"/>
  <c r="M118" i="16" s="1"/>
  <c r="I118" i="16"/>
  <c r="K117" i="16"/>
  <c r="M117" i="16" s="1"/>
  <c r="I117" i="16"/>
  <c r="K116" i="16"/>
  <c r="M116" i="16" s="1"/>
  <c r="I116" i="16"/>
  <c r="K115" i="16"/>
  <c r="M115" i="16" s="1"/>
  <c r="I115" i="16"/>
  <c r="K114" i="16"/>
  <c r="M114" i="16" s="1"/>
  <c r="I114" i="16"/>
  <c r="K113" i="16"/>
  <c r="M113" i="16" s="1"/>
  <c r="I113" i="16"/>
  <c r="K112" i="16"/>
  <c r="V112" i="16" s="1"/>
  <c r="I112" i="16"/>
  <c r="K111" i="16"/>
  <c r="V111" i="16" s="1"/>
  <c r="I111" i="16"/>
  <c r="K110" i="16"/>
  <c r="I110" i="16"/>
  <c r="K109" i="16"/>
  <c r="V109" i="16" s="1"/>
  <c r="I109" i="16"/>
  <c r="K108" i="16"/>
  <c r="I108" i="16"/>
  <c r="K107" i="16"/>
  <c r="V107" i="16" s="1"/>
  <c r="I107" i="16"/>
  <c r="K106" i="16"/>
  <c r="V106" i="16" s="1"/>
  <c r="I106" i="16"/>
  <c r="K105" i="16"/>
  <c r="V105" i="16" s="1"/>
  <c r="I105" i="16"/>
  <c r="K104" i="16"/>
  <c r="V104" i="16" s="1"/>
  <c r="I104" i="16"/>
  <c r="K103" i="16"/>
  <c r="V103" i="16" s="1"/>
  <c r="I103" i="16"/>
  <c r="K102" i="16"/>
  <c r="I102" i="16"/>
  <c r="K101" i="16"/>
  <c r="V101" i="16" s="1"/>
  <c r="I101" i="16"/>
  <c r="K100" i="16"/>
  <c r="I100" i="16"/>
  <c r="K99" i="16"/>
  <c r="V99" i="16" s="1"/>
  <c r="I99" i="16"/>
  <c r="K98" i="16"/>
  <c r="V98" i="16" s="1"/>
  <c r="I98" i="16"/>
  <c r="K97" i="16"/>
  <c r="V97" i="16" s="1"/>
  <c r="I97" i="16"/>
  <c r="K96" i="16"/>
  <c r="V96" i="16" s="1"/>
  <c r="I96" i="16"/>
  <c r="K95" i="16"/>
  <c r="V95" i="16" s="1"/>
  <c r="I95" i="16"/>
  <c r="K94" i="16"/>
  <c r="I94" i="16"/>
  <c r="K93" i="16"/>
  <c r="V93" i="16" s="1"/>
  <c r="I93" i="16"/>
  <c r="K92" i="16"/>
  <c r="I92" i="16"/>
  <c r="K91" i="16"/>
  <c r="V91" i="16" s="1"/>
  <c r="I91" i="16"/>
  <c r="K90" i="16"/>
  <c r="V90" i="16" s="1"/>
  <c r="I90" i="16"/>
  <c r="K89" i="16"/>
  <c r="V89" i="16" s="1"/>
  <c r="I89" i="16"/>
  <c r="K88" i="16"/>
  <c r="V88" i="16" s="1"/>
  <c r="I88" i="16"/>
  <c r="K87" i="16"/>
  <c r="V87" i="16" s="1"/>
  <c r="I87" i="16"/>
  <c r="K86" i="16"/>
  <c r="V86" i="16" s="1"/>
  <c r="I86" i="16"/>
  <c r="K85" i="16"/>
  <c r="V85" i="16" s="1"/>
  <c r="I85" i="16"/>
  <c r="K84" i="16"/>
  <c r="I84" i="16"/>
  <c r="K83" i="16"/>
  <c r="I83" i="16"/>
  <c r="K82" i="16"/>
  <c r="V82" i="16" s="1"/>
  <c r="I82" i="16"/>
  <c r="K81" i="16"/>
  <c r="V81" i="16" s="1"/>
  <c r="I81" i="16"/>
  <c r="K80" i="16"/>
  <c r="V80" i="16" s="1"/>
  <c r="I80" i="16"/>
  <c r="K79" i="16"/>
  <c r="M79" i="16" s="1"/>
  <c r="I79" i="16"/>
  <c r="K78" i="16"/>
  <c r="I78" i="16"/>
  <c r="K77" i="16"/>
  <c r="V77" i="16" s="1"/>
  <c r="I77" i="16"/>
  <c r="K76" i="16"/>
  <c r="I76" i="16"/>
  <c r="K75" i="16"/>
  <c r="I75" i="16"/>
  <c r="K74" i="16"/>
  <c r="M74" i="16" s="1"/>
  <c r="I74" i="16"/>
  <c r="K73" i="16"/>
  <c r="M73" i="16" s="1"/>
  <c r="I73" i="16"/>
  <c r="K72" i="16"/>
  <c r="M72" i="16" s="1"/>
  <c r="I72" i="16"/>
  <c r="K71" i="16"/>
  <c r="I71" i="16"/>
  <c r="K70" i="16"/>
  <c r="V70" i="16" s="1"/>
  <c r="I70" i="16"/>
  <c r="K69" i="16"/>
  <c r="I69" i="16"/>
  <c r="K68" i="16"/>
  <c r="I68" i="16"/>
  <c r="K67" i="16"/>
  <c r="I67" i="16"/>
  <c r="K66" i="16"/>
  <c r="V66" i="16" s="1"/>
  <c r="I66" i="16"/>
  <c r="K65" i="16"/>
  <c r="V65" i="16" s="1"/>
  <c r="I65" i="16"/>
  <c r="K64" i="16"/>
  <c r="V64" i="16" s="1"/>
  <c r="I64" i="16"/>
  <c r="K63" i="16"/>
  <c r="V63" i="16" s="1"/>
  <c r="I63" i="16"/>
  <c r="K62" i="16"/>
  <c r="V62" i="16" s="1"/>
  <c r="I62" i="16"/>
  <c r="K61" i="16"/>
  <c r="M61" i="16" s="1"/>
  <c r="I61" i="16"/>
  <c r="K60" i="16"/>
  <c r="M60" i="16" s="1"/>
  <c r="I60" i="16"/>
  <c r="K59" i="16"/>
  <c r="V59" i="16" s="1"/>
  <c r="I59" i="16"/>
  <c r="K58" i="16"/>
  <c r="V58" i="16" s="1"/>
  <c r="I58" i="16"/>
  <c r="K57" i="16"/>
  <c r="I57" i="16"/>
  <c r="A57" i="16"/>
  <c r="K56" i="16"/>
  <c r="M56" i="16" s="1"/>
  <c r="I56" i="16"/>
  <c r="K55" i="16"/>
  <c r="I55" i="16"/>
  <c r="K54" i="16"/>
  <c r="V54" i="16" s="1"/>
  <c r="I54" i="16"/>
  <c r="K53" i="16"/>
  <c r="V53" i="16" s="1"/>
  <c r="I53" i="16"/>
  <c r="K52" i="16"/>
  <c r="I52" i="16"/>
  <c r="K51" i="16"/>
  <c r="M51" i="16" s="1"/>
  <c r="I51" i="16"/>
  <c r="K50" i="16"/>
  <c r="M50" i="16" s="1"/>
  <c r="I50" i="16"/>
  <c r="K49" i="16"/>
  <c r="V49" i="16" s="1"/>
  <c r="I49" i="16"/>
  <c r="K48" i="16"/>
  <c r="I48" i="16"/>
  <c r="K47" i="16"/>
  <c r="M47" i="16" s="1"/>
  <c r="I47" i="16"/>
  <c r="K46" i="16"/>
  <c r="V46" i="16" s="1"/>
  <c r="I46" i="16"/>
  <c r="K45" i="16"/>
  <c r="I45" i="16"/>
  <c r="K44" i="16"/>
  <c r="V44" i="16" s="1"/>
  <c r="I44" i="16"/>
  <c r="K43" i="16"/>
  <c r="V43" i="16" s="1"/>
  <c r="I43" i="16"/>
  <c r="K42" i="16"/>
  <c r="I42" i="16"/>
  <c r="K41" i="16"/>
  <c r="V41" i="16" s="1"/>
  <c r="I41" i="16"/>
  <c r="K40" i="16"/>
  <c r="V40" i="16" s="1"/>
  <c r="I40" i="16"/>
  <c r="K39" i="16"/>
  <c r="V39" i="16" s="1"/>
  <c r="I39" i="16"/>
  <c r="K38" i="16"/>
  <c r="I38" i="16"/>
  <c r="K37" i="16"/>
  <c r="V37" i="16" s="1"/>
  <c r="I37" i="16"/>
  <c r="K36" i="16"/>
  <c r="V36" i="16" s="1"/>
  <c r="I36" i="16"/>
  <c r="K35" i="16"/>
  <c r="V35" i="16" s="1"/>
  <c r="I35" i="16"/>
  <c r="K34" i="16"/>
  <c r="V34" i="16" s="1"/>
  <c r="I34" i="16"/>
  <c r="K33" i="16"/>
  <c r="V33" i="16" s="1"/>
  <c r="I33" i="16"/>
  <c r="K32" i="16"/>
  <c r="V32" i="16" s="1"/>
  <c r="I32" i="16"/>
  <c r="K31" i="16"/>
  <c r="V31" i="16" s="1"/>
  <c r="I31" i="16"/>
  <c r="K30" i="16"/>
  <c r="I30" i="16"/>
  <c r="K29" i="16"/>
  <c r="V29" i="16" s="1"/>
  <c r="I29" i="16"/>
  <c r="K28" i="16"/>
  <c r="V28" i="16" s="1"/>
  <c r="I28" i="16"/>
  <c r="K27" i="16"/>
  <c r="I27" i="16"/>
  <c r="K26" i="16"/>
  <c r="M26" i="16" s="1"/>
  <c r="I26" i="16"/>
  <c r="K25" i="16"/>
  <c r="V25" i="16" s="1"/>
  <c r="I25" i="16"/>
  <c r="K24" i="16"/>
  <c r="I24" i="16"/>
  <c r="K23" i="16"/>
  <c r="I23" i="16"/>
  <c r="K22" i="16"/>
  <c r="V22" i="16" s="1"/>
  <c r="I22" i="16"/>
  <c r="K21" i="16"/>
  <c r="I21" i="16"/>
  <c r="K20" i="16"/>
  <c r="I20" i="16"/>
  <c r="K19" i="16"/>
  <c r="V19" i="16" s="1"/>
  <c r="I19" i="16"/>
  <c r="AC18" i="16"/>
  <c r="K18" i="16"/>
  <c r="V18" i="16" s="1"/>
  <c r="I18" i="16"/>
  <c r="K17" i="16"/>
  <c r="V17" i="16" s="1"/>
  <c r="I17" i="16"/>
  <c r="K16" i="16"/>
  <c r="V16" i="16" s="1"/>
  <c r="I16" i="16"/>
  <c r="K15" i="16"/>
  <c r="I15" i="16"/>
  <c r="K14" i="16"/>
  <c r="I14" i="16"/>
  <c r="W4" i="16"/>
  <c r="AC4" i="16" s="1"/>
  <c r="B3" i="16"/>
  <c r="V60" i="16" l="1"/>
  <c r="V223" i="16"/>
  <c r="M43" i="16"/>
  <c r="V213" i="16"/>
  <c r="V146" i="16"/>
  <c r="V114" i="16"/>
  <c r="M170" i="16"/>
  <c r="M222" i="16"/>
  <c r="V242" i="16"/>
  <c r="V190" i="16"/>
  <c r="V165" i="16"/>
  <c r="M184" i="16"/>
  <c r="M64" i="16"/>
  <c r="M219" i="16"/>
  <c r="V140" i="16"/>
  <c r="M46" i="16"/>
  <c r="M173" i="16"/>
  <c r="M230" i="16"/>
  <c r="M17" i="16"/>
  <c r="V61" i="16"/>
  <c r="V72" i="16"/>
  <c r="M130" i="16"/>
  <c r="M211" i="16"/>
  <c r="V214" i="16"/>
  <c r="V221" i="16"/>
  <c r="V127" i="16"/>
  <c r="M153" i="16"/>
  <c r="M168" i="16"/>
  <c r="V178" i="16"/>
  <c r="V26" i="16"/>
  <c r="V117" i="16"/>
  <c r="V143" i="16"/>
  <c r="M25" i="16"/>
  <c r="M49" i="16"/>
  <c r="M65" i="16"/>
  <c r="M106" i="16"/>
  <c r="V138" i="16"/>
  <c r="M147" i="16"/>
  <c r="M154" i="16"/>
  <c r="M195" i="16"/>
  <c r="V217" i="16"/>
  <c r="M226" i="16"/>
  <c r="M233" i="16"/>
  <c r="V74" i="16"/>
  <c r="V113" i="16"/>
  <c r="M63" i="16"/>
  <c r="M139" i="16"/>
  <c r="M234" i="16"/>
  <c r="M241" i="16"/>
  <c r="M41" i="16"/>
  <c r="M44" i="16"/>
  <c r="M66" i="16"/>
  <c r="V73" i="16"/>
  <c r="M137" i="16"/>
  <c r="M155" i="16"/>
  <c r="V166" i="16"/>
  <c r="V56" i="16"/>
  <c r="M19" i="16"/>
  <c r="M28" i="16"/>
  <c r="M31" i="16"/>
  <c r="M34" i="16"/>
  <c r="M53" i="16"/>
  <c r="M58" i="16"/>
  <c r="M80" i="16"/>
  <c r="M82" i="16"/>
  <c r="M88" i="16"/>
  <c r="M90" i="16"/>
  <c r="M96" i="16"/>
  <c r="M98" i="16"/>
  <c r="M104" i="16"/>
  <c r="M125" i="16"/>
  <c r="V160" i="16"/>
  <c r="M176" i="16"/>
  <c r="M188" i="16"/>
  <c r="V193" i="16"/>
  <c r="M202" i="16"/>
  <c r="M204" i="16"/>
  <c r="M207" i="16"/>
  <c r="M209" i="16"/>
  <c r="M238" i="16"/>
  <c r="V50" i="16"/>
  <c r="V128" i="16"/>
  <c r="V144" i="16"/>
  <c r="M179" i="16"/>
  <c r="M16" i="16"/>
  <c r="M18" i="16"/>
  <c r="M54" i="16"/>
  <c r="M105" i="16"/>
  <c r="M111" i="16"/>
  <c r="M119" i="16"/>
  <c r="M131" i="16"/>
  <c r="M161" i="16"/>
  <c r="M169" i="16"/>
  <c r="M194" i="16"/>
  <c r="M225" i="16"/>
  <c r="M227" i="16"/>
  <c r="M35" i="16"/>
  <c r="M70" i="16"/>
  <c r="M81" i="16"/>
  <c r="M87" i="16"/>
  <c r="M89" i="16"/>
  <c r="M95" i="16"/>
  <c r="M97" i="16"/>
  <c r="M103" i="16"/>
  <c r="V129" i="16"/>
  <c r="M151" i="16"/>
  <c r="M159" i="16"/>
  <c r="M175" i="16"/>
  <c r="M180" i="16"/>
  <c r="M192" i="16"/>
  <c r="M203" i="16"/>
  <c r="M208" i="16"/>
  <c r="V210" i="16"/>
  <c r="M239" i="16"/>
  <c r="V79" i="16"/>
  <c r="M135" i="16"/>
  <c r="M201" i="16"/>
  <c r="V30" i="16"/>
  <c r="M30" i="16"/>
  <c r="V57" i="16"/>
  <c r="M57" i="16"/>
  <c r="V21" i="16"/>
  <c r="M21" i="16"/>
  <c r="V38" i="16"/>
  <c r="M38" i="16"/>
  <c r="V47" i="16"/>
  <c r="V108" i="16"/>
  <c r="M108" i="16"/>
  <c r="V14" i="16"/>
  <c r="M14" i="16"/>
  <c r="M20" i="16"/>
  <c r="V20" i="16"/>
  <c r="M23" i="16"/>
  <c r="V23" i="16"/>
  <c r="V24" i="16"/>
  <c r="M24" i="16"/>
  <c r="V27" i="16"/>
  <c r="M27" i="16"/>
  <c r="V15" i="16"/>
  <c r="M15" i="16"/>
  <c r="V100" i="16"/>
  <c r="M100" i="16"/>
  <c r="V52" i="16"/>
  <c r="M52" i="16"/>
  <c r="V42" i="16"/>
  <c r="M42" i="16"/>
  <c r="V78" i="16"/>
  <c r="M78" i="16"/>
  <c r="M33" i="16"/>
  <c r="M37" i="16"/>
  <c r="M40" i="16"/>
  <c r="V45" i="16"/>
  <c r="M45" i="16"/>
  <c r="V48" i="16"/>
  <c r="M48" i="16"/>
  <c r="M86" i="16"/>
  <c r="V102" i="16"/>
  <c r="M102" i="16"/>
  <c r="V172" i="16"/>
  <c r="M172" i="16"/>
  <c r="V51" i="16"/>
  <c r="V123" i="16"/>
  <c r="V186" i="16"/>
  <c r="M186" i="16"/>
  <c r="M22" i="16"/>
  <c r="M29" i="16"/>
  <c r="M32" i="16"/>
  <c r="M36" i="16"/>
  <c r="M39" i="16"/>
  <c r="V55" i="16"/>
  <c r="M55" i="16"/>
  <c r="V67" i="16"/>
  <c r="M67" i="16"/>
  <c r="M71" i="16"/>
  <c r="V71" i="16"/>
  <c r="V75" i="16"/>
  <c r="M75" i="16"/>
  <c r="M124" i="16"/>
  <c r="V124" i="16"/>
  <c r="V69" i="16"/>
  <c r="M69" i="16"/>
  <c r="V94" i="16"/>
  <c r="M94" i="16"/>
  <c r="V126" i="16"/>
  <c r="M126" i="16"/>
  <c r="V136" i="16"/>
  <c r="M136" i="16"/>
  <c r="V232" i="16"/>
  <c r="M232" i="16"/>
  <c r="V76" i="16"/>
  <c r="M76" i="16"/>
  <c r="V68" i="16"/>
  <c r="M68" i="16"/>
  <c r="V92" i="16"/>
  <c r="M92" i="16"/>
  <c r="V110" i="16"/>
  <c r="M110" i="16"/>
  <c r="M59" i="16"/>
  <c r="M62" i="16"/>
  <c r="V83" i="16"/>
  <c r="M83" i="16"/>
  <c r="V84" i="16"/>
  <c r="M84" i="16"/>
  <c r="V120" i="16"/>
  <c r="M120" i="16"/>
  <c r="V115" i="16"/>
  <c r="V118" i="16"/>
  <c r="V121" i="16"/>
  <c r="M91" i="16"/>
  <c r="M99" i="16"/>
  <c r="M107" i="16"/>
  <c r="M152" i="16"/>
  <c r="M112" i="16"/>
  <c r="V116" i="16"/>
  <c r="V122" i="16"/>
  <c r="M132" i="16"/>
  <c r="M145" i="16"/>
  <c r="M77" i="16"/>
  <c r="M85" i="16"/>
  <c r="M93" i="16"/>
  <c r="M101" i="16"/>
  <c r="M109" i="16"/>
  <c r="V133" i="16"/>
  <c r="M133" i="16"/>
  <c r="V141" i="16"/>
  <c r="M141" i="16"/>
  <c r="V182" i="16"/>
  <c r="M182" i="16"/>
  <c r="V134" i="16"/>
  <c r="M134" i="16"/>
  <c r="V148" i="16"/>
  <c r="M148" i="16"/>
  <c r="V157" i="16"/>
  <c r="M157" i="16"/>
  <c r="V158" i="16"/>
  <c r="M158" i="16"/>
  <c r="M167" i="16"/>
  <c r="V167" i="16"/>
  <c r="M185" i="16"/>
  <c r="V185" i="16"/>
  <c r="V164" i="16"/>
  <c r="M164" i="16"/>
  <c r="V149" i="16"/>
  <c r="M149" i="16"/>
  <c r="V150" i="16"/>
  <c r="M150" i="16"/>
  <c r="V189" i="16"/>
  <c r="M189" i="16"/>
  <c r="V142" i="16"/>
  <c r="M142" i="16"/>
  <c r="V174" i="16"/>
  <c r="M174" i="16"/>
  <c r="V197" i="16"/>
  <c r="M197" i="16"/>
  <c r="V196" i="16"/>
  <c r="M196" i="16"/>
  <c r="V162" i="16"/>
  <c r="M177" i="16"/>
  <c r="V163" i="16"/>
  <c r="M163" i="16"/>
  <c r="V181" i="16"/>
  <c r="M200" i="16"/>
  <c r="V171" i="16"/>
  <c r="M171" i="16"/>
  <c r="V218" i="16"/>
  <c r="M218" i="16"/>
  <c r="M156" i="16"/>
  <c r="V198" i="16"/>
  <c r="M198" i="16"/>
  <c r="V187" i="16"/>
  <c r="M187" i="16"/>
  <c r="M199" i="16"/>
  <c r="V205" i="16"/>
  <c r="M205" i="16"/>
  <c r="M215" i="16"/>
  <c r="V215" i="16"/>
  <c r="M231" i="16"/>
  <c r="V231" i="16"/>
  <c r="V206" i="16"/>
  <c r="M206" i="16"/>
  <c r="V236" i="16"/>
  <c r="M236" i="16"/>
  <c r="M183" i="16"/>
  <c r="M191" i="16"/>
  <c r="V235" i="16"/>
  <c r="V212" i="16"/>
  <c r="M212" i="16"/>
  <c r="V216" i="16"/>
  <c r="M216" i="16"/>
  <c r="V224" i="16"/>
  <c r="M224" i="16"/>
  <c r="V228" i="16"/>
  <c r="M228" i="16"/>
  <c r="V220" i="16"/>
  <c r="M220" i="16"/>
  <c r="V244" i="16"/>
  <c r="M244" i="16"/>
  <c r="M243" i="16"/>
  <c r="M240" i="16"/>
  <c r="M229" i="16"/>
  <c r="M237" i="16"/>
  <c r="V11" i="16" l="1"/>
  <c r="V10" i="16" l="1"/>
  <c r="M10" i="16"/>
  <c r="V12" i="16"/>
  <c r="M12" i="16"/>
  <c r="M13" i="16"/>
  <c r="M11" i="16"/>
  <c r="A51" i="16" l="1"/>
  <c r="K14" i="23" l="1"/>
  <c r="K15" i="23"/>
  <c r="K16" i="23"/>
  <c r="K17" i="23"/>
  <c r="K18" i="23"/>
  <c r="K19" i="23"/>
  <c r="K20" i="23"/>
  <c r="K21" i="23"/>
  <c r="K22" i="23"/>
  <c r="K23" i="23"/>
  <c r="K24" i="23"/>
  <c r="K25" i="23"/>
  <c r="K26" i="23"/>
  <c r="K27" i="23"/>
  <c r="K28" i="23"/>
  <c r="K29" i="23"/>
  <c r="K30" i="23"/>
  <c r="K31" i="23"/>
  <c r="K32" i="23"/>
  <c r="K33" i="23"/>
  <c r="K34" i="23"/>
  <c r="K35" i="23"/>
  <c r="K36" i="23"/>
  <c r="K37" i="23"/>
  <c r="K38" i="23"/>
  <c r="K39" i="23"/>
  <c r="K40" i="23"/>
  <c r="K41" i="23"/>
  <c r="K42" i="23"/>
  <c r="K43" i="23"/>
  <c r="K44" i="23"/>
  <c r="K45" i="23"/>
  <c r="K46" i="23"/>
  <c r="K47" i="23"/>
  <c r="K48" i="23"/>
  <c r="K49" i="23"/>
  <c r="K50" i="23"/>
  <c r="K51" i="23"/>
  <c r="K52" i="23"/>
  <c r="K53" i="23"/>
  <c r="K54" i="23"/>
  <c r="K55" i="23"/>
  <c r="K56" i="23"/>
  <c r="K57" i="23"/>
  <c r="K58" i="23"/>
  <c r="K59" i="23"/>
  <c r="K60" i="23"/>
  <c r="K61" i="23"/>
  <c r="K62" i="23"/>
  <c r="K63" i="23"/>
  <c r="K64" i="23"/>
  <c r="K65" i="23"/>
  <c r="K66" i="23"/>
  <c r="K67" i="23"/>
  <c r="K68" i="23"/>
  <c r="K69" i="23"/>
  <c r="K70" i="23"/>
  <c r="K71" i="23"/>
  <c r="K72" i="23"/>
  <c r="K73" i="23"/>
  <c r="K74" i="23"/>
  <c r="K75" i="23"/>
  <c r="K76" i="23"/>
  <c r="K77" i="23"/>
  <c r="K78" i="23"/>
  <c r="K79" i="23"/>
  <c r="K80" i="23"/>
  <c r="K81" i="23"/>
  <c r="K82" i="23"/>
  <c r="K83" i="23"/>
  <c r="K84" i="23"/>
  <c r="K85" i="23"/>
  <c r="K86" i="23"/>
  <c r="K87" i="23"/>
  <c r="K88" i="23"/>
  <c r="K89" i="23"/>
  <c r="K90" i="23"/>
  <c r="K91" i="23"/>
  <c r="K92" i="23"/>
  <c r="K93" i="23"/>
  <c r="K94" i="23"/>
  <c r="K95" i="23"/>
  <c r="K96" i="23"/>
  <c r="K97" i="23"/>
  <c r="K98" i="23"/>
  <c r="K99" i="23"/>
  <c r="K100" i="23"/>
  <c r="K101" i="23"/>
  <c r="K102" i="23"/>
  <c r="K103" i="23"/>
  <c r="K104" i="23"/>
  <c r="K105" i="23"/>
  <c r="K106" i="23"/>
  <c r="K107" i="23"/>
  <c r="K108" i="23"/>
  <c r="K109" i="23"/>
  <c r="K110" i="23"/>
  <c r="K111" i="23"/>
  <c r="K112" i="23"/>
  <c r="K113" i="23"/>
  <c r="K114" i="23"/>
  <c r="K115" i="23"/>
  <c r="K116" i="23"/>
  <c r="K117" i="23"/>
  <c r="K118" i="23"/>
  <c r="K119" i="23"/>
  <c r="K120" i="23"/>
  <c r="K121" i="23"/>
  <c r="K122" i="23"/>
  <c r="K123" i="23"/>
  <c r="K124" i="23"/>
  <c r="K125" i="23"/>
  <c r="K126" i="23"/>
  <c r="K127" i="23"/>
  <c r="K128" i="23"/>
  <c r="K129" i="23"/>
  <c r="K130" i="23"/>
  <c r="K131" i="23"/>
  <c r="K132" i="23"/>
  <c r="K133" i="23"/>
  <c r="K134" i="23"/>
  <c r="K135" i="23"/>
  <c r="K136" i="23"/>
  <c r="K137" i="23"/>
  <c r="K138" i="23"/>
  <c r="K139" i="23"/>
  <c r="K140" i="23"/>
  <c r="K141" i="23"/>
  <c r="K142" i="23"/>
  <c r="K143" i="23"/>
  <c r="K144" i="23"/>
  <c r="K145" i="23"/>
  <c r="K146" i="23"/>
  <c r="K147" i="23"/>
  <c r="K148" i="23"/>
  <c r="K149" i="23"/>
  <c r="K150" i="23"/>
  <c r="K151" i="23"/>
  <c r="K152" i="23"/>
  <c r="K153" i="23"/>
  <c r="K154" i="23"/>
  <c r="K155" i="23"/>
  <c r="K156" i="23"/>
  <c r="K157" i="23"/>
  <c r="K158" i="23"/>
  <c r="K159" i="23"/>
  <c r="K160" i="23"/>
  <c r="K161" i="23"/>
  <c r="K162" i="23"/>
  <c r="K163" i="23"/>
  <c r="K164" i="23"/>
  <c r="K165" i="23"/>
  <c r="K166" i="23"/>
  <c r="K167" i="23"/>
  <c r="K168" i="23"/>
  <c r="K169" i="23"/>
  <c r="K170" i="23"/>
  <c r="K171" i="23"/>
  <c r="K172" i="23"/>
  <c r="K173" i="23"/>
  <c r="K174" i="23"/>
  <c r="K175" i="23"/>
  <c r="K176" i="23"/>
  <c r="K177" i="23"/>
  <c r="K178" i="23"/>
  <c r="K179" i="23"/>
  <c r="K180" i="23"/>
  <c r="K181" i="23"/>
  <c r="K182" i="23"/>
  <c r="K183" i="23"/>
  <c r="K184" i="23"/>
  <c r="K185" i="23"/>
  <c r="K186" i="23"/>
  <c r="K187" i="23"/>
  <c r="K188" i="23"/>
  <c r="K189" i="23"/>
  <c r="K190" i="23"/>
  <c r="K191" i="23"/>
  <c r="K192" i="23"/>
  <c r="K193" i="23"/>
  <c r="K194" i="23"/>
  <c r="K195" i="23"/>
  <c r="K196" i="23"/>
  <c r="K197" i="23"/>
  <c r="K198" i="23"/>
  <c r="K199" i="23"/>
  <c r="K200" i="23"/>
  <c r="K201" i="23"/>
  <c r="K202" i="23"/>
  <c r="K203" i="23"/>
  <c r="K204" i="23"/>
  <c r="K205" i="23"/>
  <c r="K206" i="23"/>
  <c r="K207" i="23"/>
  <c r="K208" i="23"/>
  <c r="K209" i="23"/>
  <c r="K210" i="23"/>
  <c r="K211" i="23"/>
  <c r="K212" i="23"/>
  <c r="K213" i="23"/>
  <c r="K214" i="23"/>
  <c r="K215" i="23"/>
  <c r="K216" i="23"/>
  <c r="K217" i="23"/>
  <c r="K218" i="23"/>
  <c r="K219" i="23"/>
  <c r="K220" i="23"/>
  <c r="K221" i="23"/>
  <c r="K222" i="23"/>
  <c r="K223" i="23"/>
  <c r="K224" i="23"/>
  <c r="K225" i="23"/>
  <c r="K226" i="23"/>
  <c r="K227" i="23"/>
  <c r="K228" i="23"/>
  <c r="K229" i="23"/>
  <c r="K230" i="23"/>
  <c r="K231" i="23"/>
  <c r="K232" i="23"/>
  <c r="K233" i="23"/>
  <c r="K234" i="23"/>
  <c r="K235" i="23"/>
  <c r="K236" i="23"/>
  <c r="K237" i="23"/>
  <c r="K238" i="23"/>
  <c r="K239" i="23"/>
  <c r="K240" i="23"/>
  <c r="K241" i="23"/>
  <c r="K242" i="23"/>
  <c r="K243" i="23"/>
  <c r="K244" i="23"/>
  <c r="I14" i="23"/>
  <c r="I15" i="23"/>
  <c r="I16" i="23"/>
  <c r="I17" i="23"/>
  <c r="I18" i="23"/>
  <c r="I19" i="23"/>
  <c r="I20" i="23"/>
  <c r="I21" i="23"/>
  <c r="I22" i="23"/>
  <c r="I23" i="23"/>
  <c r="I24" i="23"/>
  <c r="I25" i="23"/>
  <c r="I26" i="23"/>
  <c r="I27" i="23"/>
  <c r="I28" i="23"/>
  <c r="I29" i="23"/>
  <c r="I30" i="23"/>
  <c r="I31" i="23"/>
  <c r="I32" i="23"/>
  <c r="I33" i="23"/>
  <c r="I34" i="23"/>
  <c r="I35" i="23"/>
  <c r="I36" i="23"/>
  <c r="I37" i="23"/>
  <c r="I38" i="23"/>
  <c r="I39" i="23"/>
  <c r="I40" i="23"/>
  <c r="I41" i="23"/>
  <c r="I42" i="23"/>
  <c r="I43" i="23"/>
  <c r="I44" i="23"/>
  <c r="I45" i="23"/>
  <c r="I46" i="23"/>
  <c r="I47" i="23"/>
  <c r="I48" i="23"/>
  <c r="I49" i="23"/>
  <c r="I50" i="23"/>
  <c r="I51" i="23"/>
  <c r="I52" i="23"/>
  <c r="I53" i="23"/>
  <c r="I54" i="23"/>
  <c r="I55" i="23"/>
  <c r="I56" i="23"/>
  <c r="I57" i="23"/>
  <c r="I58" i="23"/>
  <c r="I59" i="23"/>
  <c r="I60" i="23"/>
  <c r="I61" i="23"/>
  <c r="I62" i="23"/>
  <c r="I63" i="23"/>
  <c r="I64" i="23"/>
  <c r="I65" i="23"/>
  <c r="I66" i="23"/>
  <c r="I67" i="23"/>
  <c r="I68" i="23"/>
  <c r="I69" i="23"/>
  <c r="I70" i="23"/>
  <c r="I71" i="23"/>
  <c r="I72" i="23"/>
  <c r="I73" i="23"/>
  <c r="I74" i="23"/>
  <c r="I75" i="23"/>
  <c r="I76" i="23"/>
  <c r="I77" i="23"/>
  <c r="I78" i="23"/>
  <c r="I79" i="23"/>
  <c r="I80" i="23"/>
  <c r="I81" i="23"/>
  <c r="I82" i="23"/>
  <c r="I83" i="23"/>
  <c r="I84" i="23"/>
  <c r="I85" i="23"/>
  <c r="I86" i="23"/>
  <c r="I87" i="23"/>
  <c r="I88" i="23"/>
  <c r="I89" i="23"/>
  <c r="I90" i="23"/>
  <c r="I91" i="23"/>
  <c r="I92" i="23"/>
  <c r="I93" i="23"/>
  <c r="I94" i="23"/>
  <c r="I95" i="23"/>
  <c r="I96" i="23"/>
  <c r="I97" i="23"/>
  <c r="I98" i="23"/>
  <c r="I99" i="23"/>
  <c r="I100" i="23"/>
  <c r="I101" i="23"/>
  <c r="I102" i="23"/>
  <c r="I103" i="23"/>
  <c r="I104" i="23"/>
  <c r="I105" i="23"/>
  <c r="I106" i="23"/>
  <c r="I107" i="23"/>
  <c r="I108" i="23"/>
  <c r="I109" i="23"/>
  <c r="I110" i="23"/>
  <c r="I111" i="23"/>
  <c r="I112" i="23"/>
  <c r="I113" i="23"/>
  <c r="I114" i="23"/>
  <c r="I115" i="23"/>
  <c r="I116" i="23"/>
  <c r="I117" i="23"/>
  <c r="I118" i="23"/>
  <c r="I119" i="23"/>
  <c r="I120" i="23"/>
  <c r="I121" i="23"/>
  <c r="I122" i="23"/>
  <c r="I123" i="23"/>
  <c r="I124" i="23"/>
  <c r="I125" i="23"/>
  <c r="I126" i="23"/>
  <c r="I127" i="23"/>
  <c r="I128" i="23"/>
  <c r="I129" i="23"/>
  <c r="I130" i="23"/>
  <c r="I131" i="23"/>
  <c r="I132" i="23"/>
  <c r="I133" i="23"/>
  <c r="I134" i="23"/>
  <c r="I135" i="23"/>
  <c r="I136" i="23"/>
  <c r="I137" i="23"/>
  <c r="I138" i="23"/>
  <c r="I139" i="23"/>
  <c r="I140" i="23"/>
  <c r="I141" i="23"/>
  <c r="I142" i="23"/>
  <c r="I143" i="23"/>
  <c r="I144" i="23"/>
  <c r="I145" i="23"/>
  <c r="I146" i="23"/>
  <c r="I147" i="23"/>
  <c r="I148" i="23"/>
  <c r="I149" i="23"/>
  <c r="I150" i="23"/>
  <c r="I151" i="23"/>
  <c r="I152" i="23"/>
  <c r="I153" i="23"/>
  <c r="I154" i="23"/>
  <c r="I155" i="23"/>
  <c r="I156" i="23"/>
  <c r="I157" i="23"/>
  <c r="I158" i="23"/>
  <c r="I159" i="23"/>
  <c r="I160" i="23"/>
  <c r="I161" i="23"/>
  <c r="I162" i="23"/>
  <c r="I163" i="23"/>
  <c r="I164" i="23"/>
  <c r="I165" i="23"/>
  <c r="I166" i="23"/>
  <c r="I167" i="23"/>
  <c r="I168" i="23"/>
  <c r="I169" i="23"/>
  <c r="I170" i="23"/>
  <c r="I171" i="23"/>
  <c r="I172" i="23"/>
  <c r="I173" i="23"/>
  <c r="I174" i="23"/>
  <c r="I175" i="23"/>
  <c r="I176" i="23"/>
  <c r="I177" i="23"/>
  <c r="I178" i="23"/>
  <c r="I179" i="23"/>
  <c r="I180" i="23"/>
  <c r="I181" i="23"/>
  <c r="I182" i="23"/>
  <c r="I183" i="23"/>
  <c r="I184" i="23"/>
  <c r="I185" i="23"/>
  <c r="I186" i="23"/>
  <c r="I187" i="23"/>
  <c r="I188" i="23"/>
  <c r="I189" i="23"/>
  <c r="I190" i="23"/>
  <c r="I191" i="23"/>
  <c r="I192" i="23"/>
  <c r="I193" i="23"/>
  <c r="I194" i="23"/>
  <c r="I195" i="23"/>
  <c r="I196" i="23"/>
  <c r="I197" i="23"/>
  <c r="I198" i="23"/>
  <c r="I199" i="23"/>
  <c r="I200" i="23"/>
  <c r="I201" i="23"/>
  <c r="I202" i="23"/>
  <c r="I203" i="23"/>
  <c r="I204" i="23"/>
  <c r="I205" i="23"/>
  <c r="I206" i="23"/>
  <c r="I207" i="23"/>
  <c r="I208" i="23"/>
  <c r="I209" i="23"/>
  <c r="I210" i="23"/>
  <c r="I211" i="23"/>
  <c r="I212" i="23"/>
  <c r="I213" i="23"/>
  <c r="I214" i="23"/>
  <c r="I215" i="23"/>
  <c r="I216" i="23"/>
  <c r="I217" i="23"/>
  <c r="I218" i="23"/>
  <c r="I219" i="23"/>
  <c r="I220" i="23"/>
  <c r="I221" i="23"/>
  <c r="I222" i="23"/>
  <c r="I223" i="23"/>
  <c r="I224" i="23"/>
  <c r="I225" i="23"/>
  <c r="I226" i="23"/>
  <c r="I227" i="23"/>
  <c r="I228" i="23"/>
  <c r="I229" i="23"/>
  <c r="I230" i="23"/>
  <c r="I231" i="23"/>
  <c r="I232" i="23"/>
  <c r="I233" i="23"/>
  <c r="I234" i="23"/>
  <c r="I235" i="23"/>
  <c r="I236" i="23"/>
  <c r="I237" i="23"/>
  <c r="I238" i="23"/>
  <c r="I239" i="23"/>
  <c r="I240" i="23"/>
  <c r="I241" i="23"/>
  <c r="I242" i="23"/>
  <c r="I243" i="23"/>
  <c r="I244" i="23"/>
  <c r="S8" i="3" l="1"/>
  <c r="S9" i="3"/>
  <c r="S10" i="3"/>
  <c r="S11" i="3"/>
  <c r="S12" i="3"/>
  <c r="S13" i="3"/>
  <c r="S14" i="3"/>
  <c r="S15" i="3"/>
  <c r="S16" i="3"/>
  <c r="S17" i="3"/>
  <c r="S18" i="3"/>
  <c r="S19" i="3"/>
  <c r="S20" i="3"/>
  <c r="S21" i="3"/>
  <c r="S22" i="3"/>
  <c r="S23" i="3"/>
  <c r="S24" i="3"/>
  <c r="S25" i="3"/>
  <c r="S26" i="3"/>
  <c r="S27" i="3"/>
  <c r="S28" i="3"/>
  <c r="S29" i="3"/>
  <c r="S30" i="3"/>
  <c r="S31" i="3"/>
  <c r="S32" i="3"/>
  <c r="Q36" i="9" l="1"/>
  <c r="Q35" i="9"/>
  <c r="Q34" i="9"/>
  <c r="Q33" i="9"/>
  <c r="Q32" i="9"/>
  <c r="Q31" i="9"/>
  <c r="Q30" i="9"/>
  <c r="Q29" i="9"/>
  <c r="Q28" i="9"/>
  <c r="Q27" i="9"/>
  <c r="Q26" i="9"/>
  <c r="Q25" i="9"/>
  <c r="Q24" i="9"/>
  <c r="Q23" i="9"/>
  <c r="Q22" i="9"/>
  <c r="Q21" i="9"/>
  <c r="Q20" i="9"/>
  <c r="Q19" i="9"/>
  <c r="Q17" i="9"/>
  <c r="Q16" i="9"/>
  <c r="Q15" i="9"/>
  <c r="Q14" i="9"/>
  <c r="Q13" i="9"/>
  <c r="Q12" i="9"/>
  <c r="G18" i="3" l="1"/>
  <c r="D18" i="3"/>
  <c r="E18" i="3"/>
  <c r="M32" i="3"/>
  <c r="G32" i="3"/>
  <c r="F32" i="3"/>
  <c r="E32" i="3"/>
  <c r="D32" i="3"/>
  <c r="C32" i="3"/>
  <c r="V14" i="3" l="1"/>
  <c r="V15" i="3"/>
  <c r="V16" i="3"/>
  <c r="V17" i="3"/>
  <c r="V18" i="3"/>
  <c r="V19" i="3"/>
  <c r="V20" i="3"/>
  <c r="V21" i="3"/>
  <c r="V22" i="3"/>
  <c r="V23" i="3"/>
  <c r="V24" i="3"/>
  <c r="V25" i="3"/>
  <c r="V26" i="3"/>
  <c r="V27" i="3"/>
  <c r="V28" i="3"/>
  <c r="V29" i="3"/>
  <c r="V30" i="3"/>
  <c r="V31" i="3"/>
  <c r="V32" i="3"/>
  <c r="V9" i="3"/>
  <c r="V10" i="3"/>
  <c r="V11" i="3"/>
  <c r="V12" i="3"/>
  <c r="V13" i="3"/>
  <c r="V8" i="3"/>
  <c r="U9" i="3"/>
  <c r="U10" i="3"/>
  <c r="U11" i="3"/>
  <c r="U12" i="3"/>
  <c r="U13" i="3"/>
  <c r="U14" i="3"/>
  <c r="U15" i="3"/>
  <c r="U16" i="3"/>
  <c r="U17" i="3"/>
  <c r="U18" i="3"/>
  <c r="U19" i="3"/>
  <c r="U20" i="3"/>
  <c r="U21" i="3"/>
  <c r="U22" i="3"/>
  <c r="U23" i="3"/>
  <c r="U24" i="3"/>
  <c r="U25" i="3"/>
  <c r="U26" i="3"/>
  <c r="U27" i="3"/>
  <c r="U28" i="3"/>
  <c r="U29" i="3"/>
  <c r="U30" i="3"/>
  <c r="U31" i="3"/>
  <c r="U32" i="3"/>
  <c r="U8" i="3"/>
  <c r="T9" i="3"/>
  <c r="T10" i="3"/>
  <c r="T11" i="3"/>
  <c r="T12" i="3"/>
  <c r="T13" i="3"/>
  <c r="T14" i="3"/>
  <c r="T15" i="3"/>
  <c r="T16" i="3"/>
  <c r="T17" i="3"/>
  <c r="T18" i="3"/>
  <c r="T19" i="3"/>
  <c r="T20" i="3"/>
  <c r="T21" i="3"/>
  <c r="T22" i="3"/>
  <c r="T23" i="3"/>
  <c r="T24" i="3"/>
  <c r="T25" i="3"/>
  <c r="T26" i="3"/>
  <c r="T27" i="3"/>
  <c r="T28" i="3"/>
  <c r="T29" i="3"/>
  <c r="T30" i="3"/>
  <c r="T31" i="3"/>
  <c r="T32" i="3"/>
  <c r="R9" i="3"/>
  <c r="R10" i="3"/>
  <c r="R11" i="3"/>
  <c r="R12" i="3"/>
  <c r="R13" i="3"/>
  <c r="R14" i="3"/>
  <c r="R15" i="3"/>
  <c r="R16" i="3"/>
  <c r="R17" i="3"/>
  <c r="R18" i="3"/>
  <c r="R19" i="3"/>
  <c r="R20" i="3"/>
  <c r="R21" i="3"/>
  <c r="R22" i="3"/>
  <c r="R23" i="3"/>
  <c r="R24" i="3"/>
  <c r="R25" i="3"/>
  <c r="R26" i="3"/>
  <c r="R27" i="3"/>
  <c r="R28" i="3"/>
  <c r="R29" i="3"/>
  <c r="R30" i="3"/>
  <c r="R31" i="3"/>
  <c r="R32" i="3"/>
  <c r="R8" i="3"/>
  <c r="Q9" i="3"/>
  <c r="Q10" i="3"/>
  <c r="Q11" i="3"/>
  <c r="Q12" i="3"/>
  <c r="Q13" i="3"/>
  <c r="Q14" i="3"/>
  <c r="Q15" i="3"/>
  <c r="Q16" i="3"/>
  <c r="Q17" i="3"/>
  <c r="Q18" i="3"/>
  <c r="Q19" i="3"/>
  <c r="Q20" i="3"/>
  <c r="Q21" i="3"/>
  <c r="Q22" i="3"/>
  <c r="Q23" i="3"/>
  <c r="Q24" i="3"/>
  <c r="Q25" i="3"/>
  <c r="Q26" i="3"/>
  <c r="Q27" i="3"/>
  <c r="Q28" i="3"/>
  <c r="Q29" i="3"/>
  <c r="Q30" i="3"/>
  <c r="Q31" i="3"/>
  <c r="Q32" i="3"/>
  <c r="Q8" i="3"/>
  <c r="O10" i="3"/>
  <c r="P10" i="3"/>
  <c r="O11" i="3"/>
  <c r="P11" i="3"/>
  <c r="O12" i="3"/>
  <c r="P12" i="3"/>
  <c r="O13" i="3"/>
  <c r="P13" i="3"/>
  <c r="O14" i="3"/>
  <c r="P14" i="3"/>
  <c r="O15" i="3"/>
  <c r="P15" i="3"/>
  <c r="O16" i="3"/>
  <c r="P16" i="3"/>
  <c r="O17" i="3"/>
  <c r="P17" i="3"/>
  <c r="O18" i="3"/>
  <c r="P18" i="3"/>
  <c r="O19" i="3"/>
  <c r="P19" i="3"/>
  <c r="O20" i="3"/>
  <c r="P20" i="3"/>
  <c r="O21" i="3"/>
  <c r="P21" i="3"/>
  <c r="O22" i="3"/>
  <c r="P22" i="3"/>
  <c r="O23" i="3"/>
  <c r="P23" i="3"/>
  <c r="O24" i="3"/>
  <c r="P24" i="3"/>
  <c r="O25" i="3"/>
  <c r="P25" i="3"/>
  <c r="O26" i="3"/>
  <c r="P26" i="3"/>
  <c r="O27" i="3"/>
  <c r="P27" i="3"/>
  <c r="O28" i="3"/>
  <c r="P28" i="3"/>
  <c r="O29" i="3"/>
  <c r="P29" i="3"/>
  <c r="O30" i="3"/>
  <c r="P30" i="3"/>
  <c r="O31" i="3"/>
  <c r="P31" i="3"/>
  <c r="O32" i="3"/>
  <c r="P32" i="3"/>
  <c r="O9" i="3"/>
  <c r="P9" i="3"/>
  <c r="O8" i="3"/>
  <c r="P8" i="3"/>
  <c r="N12" i="3"/>
  <c r="N13" i="3"/>
  <c r="N14" i="3"/>
  <c r="N15" i="3"/>
  <c r="N16" i="3"/>
  <c r="N17" i="3"/>
  <c r="N18" i="3"/>
  <c r="N19" i="3"/>
  <c r="N20" i="3"/>
  <c r="N21" i="3"/>
  <c r="N22" i="3"/>
  <c r="N23" i="3"/>
  <c r="N24" i="3"/>
  <c r="N25" i="3"/>
  <c r="N26" i="3"/>
  <c r="N27" i="3"/>
  <c r="N28" i="3"/>
  <c r="N29" i="3"/>
  <c r="N30" i="3"/>
  <c r="N31" i="3"/>
  <c r="N32" i="3"/>
  <c r="N11" i="3"/>
  <c r="N10" i="3"/>
  <c r="N9" i="3"/>
  <c r="N8" i="3"/>
  <c r="M19" i="3"/>
  <c r="M20" i="3"/>
  <c r="M21" i="3"/>
  <c r="M22" i="3"/>
  <c r="M23" i="3"/>
  <c r="M24" i="3"/>
  <c r="M25" i="3"/>
  <c r="M26" i="3"/>
  <c r="M27" i="3"/>
  <c r="M28" i="3"/>
  <c r="M29" i="3"/>
  <c r="M30" i="3"/>
  <c r="M31" i="3"/>
  <c r="M16" i="3"/>
  <c r="M17" i="3"/>
  <c r="M18" i="3"/>
  <c r="M14" i="3"/>
  <c r="M15" i="3"/>
  <c r="M9" i="3"/>
  <c r="M10" i="3"/>
  <c r="M11" i="3"/>
  <c r="M12" i="3"/>
  <c r="M13" i="3"/>
  <c r="M8" i="3"/>
  <c r="L9" i="3"/>
  <c r="L10" i="3"/>
  <c r="L11" i="3"/>
  <c r="L12" i="3"/>
  <c r="L13" i="3"/>
  <c r="L14" i="3"/>
  <c r="L15" i="3"/>
  <c r="L16" i="3"/>
  <c r="L17" i="3"/>
  <c r="L18" i="3"/>
  <c r="L19" i="3"/>
  <c r="L20" i="3"/>
  <c r="L21" i="3"/>
  <c r="L22" i="3"/>
  <c r="L23" i="3"/>
  <c r="L24" i="3"/>
  <c r="L25" i="3"/>
  <c r="L26" i="3"/>
  <c r="L27" i="3"/>
  <c r="L28" i="3"/>
  <c r="L29" i="3"/>
  <c r="L30" i="3"/>
  <c r="L31" i="3"/>
  <c r="L32" i="3"/>
  <c r="L8" i="3"/>
  <c r="K8" i="3"/>
  <c r="K9" i="3"/>
  <c r="K10" i="3"/>
  <c r="K11" i="3"/>
  <c r="K12" i="3"/>
  <c r="K13" i="3"/>
  <c r="K14" i="3"/>
  <c r="K15" i="3"/>
  <c r="K16" i="3"/>
  <c r="K17" i="3"/>
  <c r="K18" i="3"/>
  <c r="K19" i="3"/>
  <c r="K20" i="3"/>
  <c r="K21" i="3"/>
  <c r="K22" i="3"/>
  <c r="K23" i="3"/>
  <c r="K24" i="3"/>
  <c r="K25" i="3"/>
  <c r="K26" i="3"/>
  <c r="K27" i="3"/>
  <c r="K28" i="3"/>
  <c r="K29" i="3"/>
  <c r="K30" i="3"/>
  <c r="K31" i="3"/>
  <c r="K32" i="3"/>
  <c r="A57" i="23"/>
  <c r="J12" i="3" l="1"/>
  <c r="J13" i="3"/>
  <c r="J14" i="3"/>
  <c r="J15" i="3"/>
  <c r="J16" i="3"/>
  <c r="J17" i="3"/>
  <c r="J18" i="3"/>
  <c r="J19" i="3"/>
  <c r="J20" i="3"/>
  <c r="J21" i="3"/>
  <c r="J22" i="3"/>
  <c r="J23" i="3"/>
  <c r="J24" i="3"/>
  <c r="J25" i="3"/>
  <c r="J26" i="3"/>
  <c r="J27" i="3"/>
  <c r="J28" i="3"/>
  <c r="J29" i="3"/>
  <c r="J30" i="3"/>
  <c r="J31" i="3"/>
  <c r="J32" i="3"/>
  <c r="J11" i="3"/>
  <c r="J9" i="3"/>
  <c r="J10" i="3"/>
  <c r="J8" i="3"/>
  <c r="M31" i="8"/>
  <c r="L15" i="8" l="1"/>
  <c r="D6" i="9"/>
  <c r="H9" i="3"/>
  <c r="H10" i="3"/>
  <c r="H11" i="3"/>
  <c r="H12" i="3"/>
  <c r="H13" i="3"/>
  <c r="H14" i="3"/>
  <c r="H15" i="3"/>
  <c r="H16" i="3"/>
  <c r="H17" i="3"/>
  <c r="H18" i="3"/>
  <c r="H19" i="3"/>
  <c r="H20" i="3"/>
  <c r="H21" i="3"/>
  <c r="H22" i="3"/>
  <c r="H23" i="3"/>
  <c r="H24" i="3"/>
  <c r="H25" i="3"/>
  <c r="H26" i="3"/>
  <c r="H27" i="3"/>
  <c r="H28" i="3"/>
  <c r="H29" i="3"/>
  <c r="H30" i="3"/>
  <c r="H31" i="3"/>
  <c r="H32" i="3"/>
  <c r="H8" i="3"/>
  <c r="G9" i="3"/>
  <c r="G10" i="3"/>
  <c r="G11" i="3"/>
  <c r="G12" i="3"/>
  <c r="G13" i="3"/>
  <c r="G14" i="3"/>
  <c r="G15" i="3"/>
  <c r="G16" i="3"/>
  <c r="G17" i="3"/>
  <c r="G19" i="3"/>
  <c r="G20" i="3"/>
  <c r="G21" i="3"/>
  <c r="G22" i="3"/>
  <c r="G23" i="3"/>
  <c r="G24" i="3"/>
  <c r="G25" i="3"/>
  <c r="G26" i="3"/>
  <c r="G27" i="3"/>
  <c r="G28" i="3"/>
  <c r="G29" i="3"/>
  <c r="G30" i="3"/>
  <c r="G31" i="3"/>
  <c r="G8" i="3"/>
  <c r="F9" i="3"/>
  <c r="F10" i="3"/>
  <c r="F11" i="3"/>
  <c r="F12" i="3"/>
  <c r="F13" i="3"/>
  <c r="F14" i="3"/>
  <c r="F15" i="3"/>
  <c r="F16" i="3"/>
  <c r="F17" i="3"/>
  <c r="F18" i="3"/>
  <c r="F19" i="3"/>
  <c r="F20" i="3"/>
  <c r="F21" i="3"/>
  <c r="F22" i="3"/>
  <c r="F23" i="3"/>
  <c r="F24" i="3"/>
  <c r="F25" i="3"/>
  <c r="F26" i="3"/>
  <c r="F27" i="3"/>
  <c r="F28" i="3"/>
  <c r="F29" i="3"/>
  <c r="F30" i="3"/>
  <c r="F31" i="3"/>
  <c r="F8" i="3"/>
  <c r="E14" i="3"/>
  <c r="E15" i="3"/>
  <c r="E16" i="3"/>
  <c r="E17" i="3"/>
  <c r="E19" i="3"/>
  <c r="E20" i="3"/>
  <c r="E21" i="3"/>
  <c r="E22" i="3"/>
  <c r="E23" i="3"/>
  <c r="E24" i="3"/>
  <c r="E25" i="3"/>
  <c r="E26" i="3"/>
  <c r="E27" i="3"/>
  <c r="E28" i="3"/>
  <c r="E29" i="3"/>
  <c r="E30" i="3"/>
  <c r="E31" i="3"/>
  <c r="E9" i="3"/>
  <c r="E10" i="3"/>
  <c r="E11" i="3"/>
  <c r="E12" i="3"/>
  <c r="E13" i="3"/>
  <c r="E8" i="3"/>
  <c r="D14" i="3"/>
  <c r="D15" i="3"/>
  <c r="D16" i="3"/>
  <c r="D17" i="3"/>
  <c r="D19" i="3"/>
  <c r="D20" i="3"/>
  <c r="D21" i="3"/>
  <c r="D22" i="3"/>
  <c r="D23" i="3"/>
  <c r="D24" i="3"/>
  <c r="D25" i="3"/>
  <c r="D26" i="3"/>
  <c r="D27" i="3"/>
  <c r="D28" i="3"/>
  <c r="D29" i="3"/>
  <c r="D30" i="3"/>
  <c r="D31" i="3"/>
  <c r="D9" i="3"/>
  <c r="D10" i="3"/>
  <c r="D11" i="3"/>
  <c r="D12" i="3"/>
  <c r="D13" i="3"/>
  <c r="D8" i="3"/>
  <c r="C17" i="3"/>
  <c r="C18" i="3"/>
  <c r="C19" i="3"/>
  <c r="C20" i="3"/>
  <c r="C21" i="3"/>
  <c r="C22" i="3"/>
  <c r="C23" i="3"/>
  <c r="C24" i="3"/>
  <c r="C25" i="3"/>
  <c r="C26" i="3"/>
  <c r="C27" i="3"/>
  <c r="C28" i="3"/>
  <c r="C29" i="3"/>
  <c r="C30" i="3"/>
  <c r="C31" i="3"/>
  <c r="C16" i="3"/>
  <c r="C15" i="3"/>
  <c r="C9" i="3"/>
  <c r="C10" i="3"/>
  <c r="C11" i="3"/>
  <c r="C12" i="3"/>
  <c r="C13" i="3"/>
  <c r="C8" i="3"/>
  <c r="B9" i="3"/>
  <c r="B13" i="9" s="1"/>
  <c r="B10" i="3"/>
  <c r="B11" i="3"/>
  <c r="B15" i="9" s="1"/>
  <c r="B12" i="3"/>
  <c r="B16" i="9" s="1"/>
  <c r="B13" i="3"/>
  <c r="B14" i="3"/>
  <c r="B18" i="9" s="1"/>
  <c r="B15" i="3"/>
  <c r="B19" i="9" s="1"/>
  <c r="B16" i="3"/>
  <c r="B20" i="9" s="1"/>
  <c r="B17" i="3"/>
  <c r="B21" i="9" s="1"/>
  <c r="B18" i="3"/>
  <c r="B22" i="9" s="1"/>
  <c r="B19" i="3"/>
  <c r="B23" i="9" s="1"/>
  <c r="B20" i="3"/>
  <c r="B24" i="9" s="1"/>
  <c r="B21" i="3"/>
  <c r="B25" i="9" s="1"/>
  <c r="B22" i="3"/>
  <c r="B26" i="9" s="1"/>
  <c r="B23" i="3"/>
  <c r="B27" i="9" s="1"/>
  <c r="B24" i="3"/>
  <c r="B28" i="9" s="1"/>
  <c r="B25" i="3"/>
  <c r="B29" i="9" s="1"/>
  <c r="B26" i="3"/>
  <c r="B30" i="9" s="1"/>
  <c r="B27" i="3"/>
  <c r="B31" i="9" s="1"/>
  <c r="B28" i="3"/>
  <c r="B32" i="9" s="1"/>
  <c r="B29" i="3"/>
  <c r="B33" i="9" s="1"/>
  <c r="B30" i="3"/>
  <c r="B34" i="9" s="1"/>
  <c r="B31" i="3"/>
  <c r="B35" i="9" s="1"/>
  <c r="B32" i="3"/>
  <c r="B36" i="9" s="1"/>
  <c r="B8" i="3"/>
  <c r="F244" i="23"/>
  <c r="AC18" i="23"/>
  <c r="B3" i="23"/>
  <c r="A13" i="24" l="1"/>
  <c r="A12" i="43"/>
  <c r="A35" i="35"/>
  <c r="A10" i="44"/>
  <c r="A39" i="46"/>
  <c r="A32" i="47"/>
  <c r="A15" i="46"/>
  <c r="A27" i="46"/>
  <c r="A33" i="46"/>
  <c r="A39" i="45"/>
  <c r="A25" i="45"/>
  <c r="A6" i="43"/>
  <c r="A24" i="44"/>
  <c r="A40" i="43"/>
  <c r="A7" i="42"/>
  <c r="A33" i="39"/>
  <c r="A12" i="42"/>
  <c r="A33" i="41"/>
  <c r="A27" i="41"/>
  <c r="A26" i="39"/>
  <c r="A39" i="40"/>
  <c r="A40" i="39"/>
  <c r="A35" i="37"/>
  <c r="A6" i="39"/>
  <c r="A10" i="38"/>
  <c r="A33" i="38"/>
  <c r="A26" i="38"/>
  <c r="A6" i="37"/>
  <c r="A13" i="37"/>
  <c r="A27" i="36"/>
  <c r="A26" i="36"/>
  <c r="A9" i="35"/>
  <c r="A39" i="35"/>
  <c r="A7" i="35"/>
  <c r="A12" i="33"/>
  <c r="A15" i="34"/>
  <c r="A25" i="33"/>
  <c r="A32" i="33"/>
  <c r="A40" i="32"/>
  <c r="A27" i="32"/>
  <c r="A10" i="31"/>
  <c r="A9" i="31"/>
  <c r="A39" i="47"/>
  <c r="A9" i="45"/>
  <c r="A33" i="42"/>
  <c r="A15" i="38"/>
  <c r="A27" i="34"/>
  <c r="A14" i="31"/>
  <c r="A34" i="40"/>
  <c r="A39" i="39"/>
  <c r="A6" i="45"/>
  <c r="A5" i="47"/>
  <c r="H4" i="47" s="1"/>
  <c r="A25" i="47"/>
  <c r="A24" i="46"/>
  <c r="A34" i="46"/>
  <c r="A10" i="43"/>
  <c r="A10" i="45"/>
  <c r="A14" i="43"/>
  <c r="A12" i="44"/>
  <c r="A35" i="44"/>
  <c r="A33" i="43"/>
  <c r="A24" i="42"/>
  <c r="A6" i="42"/>
  <c r="A13" i="42"/>
  <c r="A26" i="41"/>
  <c r="A14" i="41"/>
  <c r="A7" i="40"/>
  <c r="A32" i="40"/>
  <c r="A14" i="40"/>
  <c r="A24" i="37"/>
  <c r="A10" i="39"/>
  <c r="A35" i="38"/>
  <c r="A25" i="38"/>
  <c r="A32" i="37"/>
  <c r="A10" i="37"/>
  <c r="A26" i="37"/>
  <c r="A35" i="36"/>
  <c r="A25" i="36"/>
  <c r="A13" i="35"/>
  <c r="A32" i="35"/>
  <c r="A9" i="34"/>
  <c r="A40" i="34"/>
  <c r="A25" i="34"/>
  <c r="A15" i="32"/>
  <c r="A24" i="33"/>
  <c r="A12" i="32"/>
  <c r="A35" i="31"/>
  <c r="A6" i="31"/>
  <c r="A13" i="31"/>
  <c r="A7" i="46"/>
  <c r="A15" i="44"/>
  <c r="A34" i="41"/>
  <c r="A27" i="38"/>
  <c r="A14" i="35"/>
  <c r="A14" i="33"/>
  <c r="A34" i="32"/>
  <c r="A40" i="44"/>
  <c r="A25" i="46"/>
  <c r="A9" i="47"/>
  <c r="A27" i="47"/>
  <c r="A35" i="46"/>
  <c r="A34" i="45"/>
  <c r="A6" i="44"/>
  <c r="A15" i="45"/>
  <c r="A15" i="43"/>
  <c r="A25" i="44"/>
  <c r="A27" i="43"/>
  <c r="A26" i="43"/>
  <c r="A32" i="42"/>
  <c r="A9" i="42"/>
  <c r="A26" i="42"/>
  <c r="A13" i="41"/>
  <c r="A10" i="41"/>
  <c r="A9" i="40"/>
  <c r="A25" i="40"/>
  <c r="A27" i="40"/>
  <c r="A15" i="37"/>
  <c r="A14" i="39"/>
  <c r="A6" i="38"/>
  <c r="A12" i="38"/>
  <c r="A7" i="37"/>
  <c r="A14" i="37"/>
  <c r="A5" i="34"/>
  <c r="H4" i="34" s="1"/>
  <c r="A14" i="34"/>
  <c r="A7" i="36"/>
  <c r="A15" i="35"/>
  <c r="A25" i="35"/>
  <c r="A10" i="34"/>
  <c r="A33" i="34"/>
  <c r="A10" i="33"/>
  <c r="A6" i="33"/>
  <c r="A35" i="33"/>
  <c r="A25" i="32"/>
  <c r="A24" i="31"/>
  <c r="A27" i="31"/>
  <c r="A33" i="31"/>
  <c r="A26" i="46"/>
  <c r="A10" i="42"/>
  <c r="A33" i="37"/>
  <c r="A12" i="34"/>
  <c r="A33" i="32"/>
  <c r="A39" i="34"/>
  <c r="A34" i="47"/>
  <c r="A6" i="47"/>
  <c r="A40" i="47"/>
  <c r="A12" i="46"/>
  <c r="A27" i="44"/>
  <c r="A35" i="45"/>
  <c r="A34" i="44"/>
  <c r="A40" i="45"/>
  <c r="A5" i="44"/>
  <c r="H4" i="44" s="1"/>
  <c r="A32" i="44"/>
  <c r="A7" i="39"/>
  <c r="A34" i="43"/>
  <c r="A25" i="42"/>
  <c r="A15" i="42"/>
  <c r="A35" i="41"/>
  <c r="A9" i="41"/>
  <c r="A6" i="41"/>
  <c r="A10" i="40"/>
  <c r="A12" i="40"/>
  <c r="A5" i="39"/>
  <c r="H4" i="39" s="1"/>
  <c r="A27" i="39"/>
  <c r="A13" i="34"/>
  <c r="A32" i="38"/>
  <c r="A12" i="37"/>
  <c r="A27" i="37"/>
  <c r="A6" i="36"/>
  <c r="A34" i="36"/>
  <c r="A15" i="36"/>
  <c r="A24" i="35"/>
  <c r="A12" i="35"/>
  <c r="A32" i="34"/>
  <c r="A26" i="34"/>
  <c r="A15" i="33"/>
  <c r="A26" i="33"/>
  <c r="A5" i="32"/>
  <c r="H4" i="32" s="1"/>
  <c r="A32" i="32"/>
  <c r="A39" i="31"/>
  <c r="A26" i="31"/>
  <c r="A5" i="31"/>
  <c r="H4" i="31" s="1"/>
  <c r="A14" i="46"/>
  <c r="A25" i="43"/>
  <c r="A15" i="40"/>
  <c r="A39" i="37"/>
  <c r="A7" i="34"/>
  <c r="A12" i="31"/>
  <c r="A40" i="46"/>
  <c r="A10" i="47"/>
  <c r="A12" i="47"/>
  <c r="A35" i="47"/>
  <c r="A7" i="47"/>
  <c r="A24" i="45"/>
  <c r="A5" i="46"/>
  <c r="H4" i="46" s="1"/>
  <c r="A14" i="45"/>
  <c r="A33" i="45"/>
  <c r="A9" i="44"/>
  <c r="A39" i="44"/>
  <c r="A5" i="43"/>
  <c r="H4" i="43" s="1"/>
  <c r="A35" i="43"/>
  <c r="A34" i="42"/>
  <c r="A39" i="42"/>
  <c r="A32" i="41"/>
  <c r="A5" i="41"/>
  <c r="H4" i="41" s="1"/>
  <c r="A15" i="41"/>
  <c r="A15" i="39"/>
  <c r="A40" i="40"/>
  <c r="A24" i="40"/>
  <c r="A25" i="37"/>
  <c r="A34" i="39"/>
  <c r="A39" i="38"/>
  <c r="A24" i="38"/>
  <c r="A12" i="36"/>
  <c r="A34" i="37"/>
  <c r="A10" i="36"/>
  <c r="A13" i="36"/>
  <c r="A24" i="36"/>
  <c r="A6" i="34"/>
  <c r="A6" i="35"/>
  <c r="A26" i="35"/>
  <c r="A34" i="34"/>
  <c r="A40" i="33"/>
  <c r="A9" i="33"/>
  <c r="A9" i="32"/>
  <c r="A39" i="32"/>
  <c r="A32" i="31"/>
  <c r="A25" i="31"/>
  <c r="A14" i="44"/>
  <c r="A12" i="45"/>
  <c r="A24" i="41"/>
  <c r="A7" i="38"/>
  <c r="A5" i="35"/>
  <c r="H4" i="35" s="1"/>
  <c r="A14" i="32"/>
  <c r="A35" i="42"/>
  <c r="A14" i="47"/>
  <c r="A13" i="47"/>
  <c r="A24" i="47"/>
  <c r="A32" i="43"/>
  <c r="A6" i="46"/>
  <c r="A9" i="46"/>
  <c r="A27" i="45"/>
  <c r="A26" i="45"/>
  <c r="A13" i="44"/>
  <c r="A7" i="43"/>
  <c r="A9" i="43"/>
  <c r="A24" i="43"/>
  <c r="A27" i="42"/>
  <c r="A5" i="42"/>
  <c r="H4" i="42" s="1"/>
  <c r="A25" i="41"/>
  <c r="A7" i="41"/>
  <c r="A39" i="41"/>
  <c r="A35" i="39"/>
  <c r="A33" i="40"/>
  <c r="A35" i="40"/>
  <c r="A13" i="38"/>
  <c r="A12" i="39"/>
  <c r="A40" i="38"/>
  <c r="A9" i="38"/>
  <c r="A9" i="36"/>
  <c r="A40" i="37"/>
  <c r="A14" i="36"/>
  <c r="A39" i="36"/>
  <c r="A10" i="35"/>
  <c r="A34" i="35"/>
  <c r="A33" i="35"/>
  <c r="A39" i="33"/>
  <c r="A35" i="34"/>
  <c r="A34" i="33"/>
  <c r="A7" i="32"/>
  <c r="A13" i="32"/>
  <c r="A6" i="32"/>
  <c r="A40" i="31"/>
  <c r="A15" i="31"/>
  <c r="A26" i="47"/>
  <c r="A33" i="44"/>
  <c r="A24" i="39"/>
  <c r="A32" i="39"/>
  <c r="A33" i="36"/>
  <c r="A13" i="33"/>
  <c r="A33" i="33"/>
  <c r="A32" i="46"/>
  <c r="A33" i="47"/>
  <c r="A15" i="47"/>
  <c r="A7" i="45"/>
  <c r="A10" i="46"/>
  <c r="A13" i="46"/>
  <c r="A5" i="45"/>
  <c r="H4" i="45" s="1"/>
  <c r="A13" i="45"/>
  <c r="A26" i="44"/>
  <c r="A7" i="44"/>
  <c r="A13" i="43"/>
  <c r="A39" i="43"/>
  <c r="A14" i="42"/>
  <c r="A40" i="42"/>
  <c r="A12" i="41"/>
  <c r="A40" i="41"/>
  <c r="A13" i="39"/>
  <c r="A5" i="40"/>
  <c r="H4" i="40" s="1"/>
  <c r="A26" i="40"/>
  <c r="A6" i="40"/>
  <c r="A14" i="38"/>
  <c r="A25" i="39"/>
  <c r="A34" i="38"/>
  <c r="A5" i="38"/>
  <c r="H4" i="38" s="1"/>
  <c r="A5" i="36"/>
  <c r="H4" i="36" s="1"/>
  <c r="A5" i="37"/>
  <c r="H4" i="37" s="1"/>
  <c r="A32" i="36"/>
  <c r="A40" i="36"/>
  <c r="A40" i="35"/>
  <c r="A27" i="35"/>
  <c r="A35" i="32"/>
  <c r="A5" i="33"/>
  <c r="H4" i="33" s="1"/>
  <c r="A24" i="34"/>
  <c r="A27" i="33"/>
  <c r="A24" i="32"/>
  <c r="A26" i="32"/>
  <c r="A10" i="32"/>
  <c r="A34" i="31"/>
  <c r="A7" i="31"/>
  <c r="A32" i="45"/>
  <c r="A9" i="39"/>
  <c r="A13" i="40"/>
  <c r="A9" i="37"/>
  <c r="A11" i="37" s="1"/>
  <c r="A7" i="33"/>
  <c r="V32" i="9"/>
  <c r="W32" i="9"/>
  <c r="X32" i="9"/>
  <c r="V24" i="9"/>
  <c r="W24" i="9"/>
  <c r="X24" i="9"/>
  <c r="V16" i="9"/>
  <c r="W16" i="9"/>
  <c r="X16" i="9"/>
  <c r="V18" i="9"/>
  <c r="W18" i="9"/>
  <c r="X18" i="9"/>
  <c r="V33" i="9"/>
  <c r="W33" i="9"/>
  <c r="X33" i="9"/>
  <c r="V31" i="9"/>
  <c r="W31" i="9"/>
  <c r="X31" i="9"/>
  <c r="V23" i="9"/>
  <c r="W23" i="9"/>
  <c r="X23" i="9"/>
  <c r="V15" i="9"/>
  <c r="W15" i="9"/>
  <c r="X15" i="9"/>
  <c r="V30" i="9"/>
  <c r="W30" i="9"/>
  <c r="X30" i="9"/>
  <c r="V22" i="9"/>
  <c r="W22" i="9"/>
  <c r="X22" i="9"/>
  <c r="V34" i="9"/>
  <c r="W34" i="9"/>
  <c r="X34" i="9"/>
  <c r="V25" i="9"/>
  <c r="W25" i="9"/>
  <c r="X25" i="9"/>
  <c r="V29" i="9"/>
  <c r="W29" i="9"/>
  <c r="X29" i="9"/>
  <c r="V21" i="9"/>
  <c r="W21" i="9"/>
  <c r="X21" i="9"/>
  <c r="V13" i="9"/>
  <c r="W13" i="9"/>
  <c r="X13" i="9"/>
  <c r="V36" i="9"/>
  <c r="W36" i="9"/>
  <c r="X36" i="9"/>
  <c r="V28" i="9"/>
  <c r="W28" i="9"/>
  <c r="X28" i="9"/>
  <c r="V20" i="9"/>
  <c r="W20" i="9"/>
  <c r="X20" i="9"/>
  <c r="V26" i="9"/>
  <c r="W26" i="9"/>
  <c r="X26" i="9"/>
  <c r="V35" i="9"/>
  <c r="W35" i="9"/>
  <c r="X35" i="9"/>
  <c r="V27" i="9"/>
  <c r="W27" i="9"/>
  <c r="X27" i="9"/>
  <c r="X19" i="9"/>
  <c r="V19" i="9"/>
  <c r="W19" i="9"/>
  <c r="H30" i="9"/>
  <c r="H22" i="9"/>
  <c r="A15" i="61"/>
  <c r="A10" i="61"/>
  <c r="A27" i="61"/>
  <c r="A12" i="61"/>
  <c r="A34" i="61"/>
  <c r="A32" i="61"/>
  <c r="A13" i="61"/>
  <c r="A9" i="61"/>
  <c r="A7" i="61"/>
  <c r="A5" i="61"/>
  <c r="H4" i="61" s="1"/>
  <c r="A39" i="61"/>
  <c r="A35" i="61"/>
  <c r="A24" i="61"/>
  <c r="A33" i="61"/>
  <c r="A26" i="61"/>
  <c r="A14" i="61"/>
  <c r="A25" i="61"/>
  <c r="A9" i="30"/>
  <c r="A34" i="30"/>
  <c r="A32" i="30"/>
  <c r="A12" i="30"/>
  <c r="A40" i="30"/>
  <c r="A33" i="30"/>
  <c r="A34" i="24"/>
  <c r="A7" i="24"/>
  <c r="A42" i="24"/>
  <c r="A27" i="24"/>
  <c r="A26" i="24"/>
  <c r="A25" i="24"/>
  <c r="A36" i="24"/>
  <c r="A5" i="24"/>
  <c r="H4" i="24" s="1"/>
  <c r="A9" i="24"/>
  <c r="A10" i="24" s="1"/>
  <c r="A28" i="24"/>
  <c r="A6" i="24"/>
  <c r="A35" i="24"/>
  <c r="A12" i="28"/>
  <c r="A26" i="28"/>
  <c r="A26" i="26"/>
  <c r="A35" i="26"/>
  <c r="A7" i="26"/>
  <c r="A27" i="26"/>
  <c r="A25" i="26"/>
  <c r="A34" i="26"/>
  <c r="A9" i="26"/>
  <c r="A24" i="26"/>
  <c r="A5" i="26"/>
  <c r="H4" i="26" s="1"/>
  <c r="A12" i="26"/>
  <c r="A33" i="26"/>
  <c r="A41" i="26"/>
  <c r="A6" i="26"/>
  <c r="A9" i="25"/>
  <c r="A25" i="25"/>
  <c r="A6" i="25"/>
  <c r="A24" i="25"/>
  <c r="A41" i="25"/>
  <c r="A27" i="25"/>
  <c r="A12" i="25"/>
  <c r="A7" i="25"/>
  <c r="A5" i="25"/>
  <c r="H4" i="25" s="1"/>
  <c r="A33" i="25"/>
  <c r="A5" i="16"/>
  <c r="H4" i="16" s="1"/>
  <c r="A41" i="16"/>
  <c r="A33" i="16"/>
  <c r="A27" i="16"/>
  <c r="A24" i="16"/>
  <c r="A6" i="16"/>
  <c r="A7" i="16"/>
  <c r="A34" i="16"/>
  <c r="A35" i="16"/>
  <c r="A12" i="16"/>
  <c r="A26" i="16"/>
  <c r="A25" i="16"/>
  <c r="A9" i="16"/>
  <c r="A35" i="28"/>
  <c r="A35" i="25"/>
  <c r="A14" i="28"/>
  <c r="A33" i="28"/>
  <c r="A26" i="25"/>
  <c r="A41" i="24"/>
  <c r="A15" i="16"/>
  <c r="A40" i="61"/>
  <c r="A14" i="30"/>
  <c r="A34" i="28"/>
  <c r="A40" i="28"/>
  <c r="A36" i="16"/>
  <c r="A14" i="16"/>
  <c r="A15" i="25"/>
  <c r="A24" i="30"/>
  <c r="A15" i="28"/>
  <c r="A36" i="25"/>
  <c r="A14" i="25"/>
  <c r="A40" i="16"/>
  <c r="A25" i="30"/>
  <c r="A40" i="26"/>
  <c r="A15" i="30"/>
  <c r="A16" i="24"/>
  <c r="A36" i="28"/>
  <c r="A14" i="26"/>
  <c r="A40" i="25"/>
  <c r="A15" i="26"/>
  <c r="A35" i="30"/>
  <c r="A39" i="30"/>
  <c r="A25" i="28"/>
  <c r="A41" i="28"/>
  <c r="A27" i="28"/>
  <c r="A36" i="26"/>
  <c r="A15" i="24"/>
  <c r="A27" i="30"/>
  <c r="A24" i="28"/>
  <c r="A26" i="30"/>
  <c r="A34" i="25"/>
  <c r="A37" i="24"/>
  <c r="A13" i="26"/>
  <c r="A13" i="28"/>
  <c r="A13" i="25"/>
  <c r="A13" i="30"/>
  <c r="A13" i="16"/>
  <c r="A14" i="24"/>
  <c r="H29" i="9"/>
  <c r="H21" i="9"/>
  <c r="H13" i="9"/>
  <c r="A6" i="28"/>
  <c r="N224" i="28" s="1"/>
  <c r="A9" i="28"/>
  <c r="I5" i="28" s="1"/>
  <c r="H36" i="9"/>
  <c r="H28" i="9"/>
  <c r="H20" i="9"/>
  <c r="A5" i="28"/>
  <c r="H4" i="28" s="1"/>
  <c r="E4" i="28" s="1"/>
  <c r="A7" i="28"/>
  <c r="P165" i="28" s="1"/>
  <c r="A10" i="28"/>
  <c r="A10" i="30"/>
  <c r="H35" i="9"/>
  <c r="H27" i="9"/>
  <c r="A10" i="26"/>
  <c r="A7" i="30"/>
  <c r="P42" i="30" s="1"/>
  <c r="H34" i="9"/>
  <c r="H26" i="9"/>
  <c r="F18" i="9"/>
  <c r="A10" i="25"/>
  <c r="H33" i="9"/>
  <c r="H25" i="9"/>
  <c r="A10" i="16"/>
  <c r="H32" i="9"/>
  <c r="H24" i="9"/>
  <c r="H16" i="9"/>
  <c r="A5" i="30"/>
  <c r="H4" i="30" s="1"/>
  <c r="E4" i="30" s="1"/>
  <c r="A6" i="61"/>
  <c r="N210" i="61" s="1"/>
  <c r="A11" i="24"/>
  <c r="H31" i="9"/>
  <c r="H23" i="9"/>
  <c r="H15" i="9"/>
  <c r="A27" i="23"/>
  <c r="A6" i="23"/>
  <c r="C18" i="9"/>
  <c r="H19" i="9"/>
  <c r="A6" i="30"/>
  <c r="H18" i="9"/>
  <c r="D18" i="9"/>
  <c r="A40" i="23"/>
  <c r="A24" i="23"/>
  <c r="A35" i="23"/>
  <c r="A41" i="23"/>
  <c r="A36" i="23"/>
  <c r="A9" i="23"/>
  <c r="U33" i="9"/>
  <c r="D33" i="9"/>
  <c r="T33" i="9"/>
  <c r="S33" i="9"/>
  <c r="M33" i="9"/>
  <c r="C33" i="9"/>
  <c r="F33" i="9"/>
  <c r="U25" i="9"/>
  <c r="T25" i="9"/>
  <c r="S25" i="9"/>
  <c r="M25" i="9"/>
  <c r="C25" i="9"/>
  <c r="F25" i="9"/>
  <c r="D25" i="9"/>
  <c r="M21" i="9"/>
  <c r="C21" i="9"/>
  <c r="D21" i="9"/>
  <c r="F21" i="9"/>
  <c r="U21" i="9"/>
  <c r="T21" i="9"/>
  <c r="S21" i="9"/>
  <c r="C28" i="9"/>
  <c r="F28" i="9"/>
  <c r="U28" i="9"/>
  <c r="T28" i="9"/>
  <c r="D28" i="9"/>
  <c r="S28" i="9"/>
  <c r="M28" i="9"/>
  <c r="C20" i="9"/>
  <c r="F20" i="9"/>
  <c r="U20" i="9"/>
  <c r="T20" i="9"/>
  <c r="D20" i="9"/>
  <c r="S20" i="9"/>
  <c r="M20" i="9"/>
  <c r="F35" i="9"/>
  <c r="U35" i="9"/>
  <c r="T35" i="9"/>
  <c r="M35" i="9"/>
  <c r="S35" i="9"/>
  <c r="D35" i="9"/>
  <c r="C35" i="9"/>
  <c r="F19" i="9"/>
  <c r="U19" i="9"/>
  <c r="M19" i="9"/>
  <c r="T19" i="9"/>
  <c r="S19" i="9"/>
  <c r="D19" i="9"/>
  <c r="C19" i="9"/>
  <c r="F34" i="9"/>
  <c r="U34" i="9"/>
  <c r="C34" i="9"/>
  <c r="T34" i="9"/>
  <c r="S34" i="9"/>
  <c r="D34" i="9"/>
  <c r="M34" i="9"/>
  <c r="F26" i="9"/>
  <c r="U26" i="9"/>
  <c r="D26" i="9"/>
  <c r="T26" i="9"/>
  <c r="C26" i="9"/>
  <c r="S26" i="9"/>
  <c r="M26" i="9"/>
  <c r="U18" i="9"/>
  <c r="T18" i="9"/>
  <c r="S18" i="9"/>
  <c r="M18" i="9"/>
  <c r="T32" i="9"/>
  <c r="D32" i="9"/>
  <c r="S32" i="9"/>
  <c r="U32" i="9"/>
  <c r="F32" i="9"/>
  <c r="M32" i="9"/>
  <c r="C32" i="9"/>
  <c r="T24" i="9"/>
  <c r="D24" i="9"/>
  <c r="S24" i="9"/>
  <c r="F24" i="9"/>
  <c r="U24" i="9"/>
  <c r="M24" i="9"/>
  <c r="C24" i="9"/>
  <c r="T16" i="9"/>
  <c r="D16" i="9"/>
  <c r="S16" i="9"/>
  <c r="U16" i="9"/>
  <c r="M16" i="9"/>
  <c r="F16" i="9"/>
  <c r="C16" i="9"/>
  <c r="M29" i="9"/>
  <c r="C29" i="9"/>
  <c r="F29" i="9"/>
  <c r="D29" i="9"/>
  <c r="U29" i="9"/>
  <c r="T29" i="9"/>
  <c r="S29" i="9"/>
  <c r="M13" i="9"/>
  <c r="C13" i="9"/>
  <c r="D13" i="9"/>
  <c r="F13" i="9"/>
  <c r="U13" i="9"/>
  <c r="S13" i="9"/>
  <c r="T13" i="9"/>
  <c r="C36" i="9"/>
  <c r="F36" i="9"/>
  <c r="U36" i="9"/>
  <c r="T36" i="9"/>
  <c r="D36" i="9"/>
  <c r="S36" i="9"/>
  <c r="M36" i="9"/>
  <c r="F27" i="9"/>
  <c r="M27" i="9"/>
  <c r="U27" i="9"/>
  <c r="T27" i="9"/>
  <c r="S27" i="9"/>
  <c r="D27" i="9"/>
  <c r="C27" i="9"/>
  <c r="S31" i="9"/>
  <c r="D31" i="9"/>
  <c r="M31" i="9"/>
  <c r="T31" i="9"/>
  <c r="C31" i="9"/>
  <c r="U31" i="9"/>
  <c r="F31" i="9"/>
  <c r="S23" i="9"/>
  <c r="D23" i="9"/>
  <c r="M23" i="9"/>
  <c r="T23" i="9"/>
  <c r="C23" i="9"/>
  <c r="F23" i="9"/>
  <c r="U23" i="9"/>
  <c r="S15" i="9"/>
  <c r="D15" i="9"/>
  <c r="M15" i="9"/>
  <c r="T15" i="9"/>
  <c r="C15" i="9"/>
  <c r="U15" i="9"/>
  <c r="F15" i="9"/>
  <c r="M30" i="9"/>
  <c r="C30" i="9"/>
  <c r="D30" i="9"/>
  <c r="S30" i="9"/>
  <c r="F30" i="9"/>
  <c r="U30" i="9"/>
  <c r="T30" i="9"/>
  <c r="M22" i="9"/>
  <c r="C22" i="9"/>
  <c r="D22" i="9"/>
  <c r="S22" i="9"/>
  <c r="F22" i="9"/>
  <c r="T22" i="9"/>
  <c r="U22" i="9"/>
  <c r="B17" i="9"/>
  <c r="P9" i="2"/>
  <c r="P8" i="2"/>
  <c r="B12" i="9"/>
  <c r="B14" i="9"/>
  <c r="C6" i="8"/>
  <c r="C7" i="8" s="1"/>
  <c r="A34" i="23"/>
  <c r="A33" i="23"/>
  <c r="A26" i="23"/>
  <c r="A25" i="23"/>
  <c r="A15" i="23"/>
  <c r="A14" i="23"/>
  <c r="A13" i="23"/>
  <c r="A12" i="23"/>
  <c r="A10" i="23"/>
  <c r="A7" i="23"/>
  <c r="A5" i="23"/>
  <c r="H4" i="23" s="1"/>
  <c r="H5" i="23" s="1"/>
  <c r="A11" i="44" l="1"/>
  <c r="A11" i="39"/>
  <c r="A11" i="38"/>
  <c r="A11" i="36"/>
  <c r="A28" i="35"/>
  <c r="J157" i="35" s="1"/>
  <c r="A11" i="31"/>
  <c r="A11" i="33"/>
  <c r="A28" i="45"/>
  <c r="J165" i="45" s="1"/>
  <c r="A11" i="41"/>
  <c r="A11" i="46"/>
  <c r="A11" i="32"/>
  <c r="A11" i="35"/>
  <c r="A28" i="46"/>
  <c r="I214" i="46" s="1"/>
  <c r="A51" i="39"/>
  <c r="H5" i="33"/>
  <c r="E4" i="33"/>
  <c r="H5" i="38"/>
  <c r="E4" i="38"/>
  <c r="A51" i="45"/>
  <c r="H5" i="42"/>
  <c r="E4" i="42"/>
  <c r="E4" i="35"/>
  <c r="H5" i="35"/>
  <c r="A51" i="36"/>
  <c r="P227" i="47"/>
  <c r="P217" i="47"/>
  <c r="P215" i="47"/>
  <c r="P213" i="47"/>
  <c r="P186" i="47"/>
  <c r="P205" i="47"/>
  <c r="P179" i="47"/>
  <c r="P163" i="47"/>
  <c r="P204" i="47"/>
  <c r="P156" i="47"/>
  <c r="P143" i="47"/>
  <c r="P132" i="47"/>
  <c r="P198" i="47"/>
  <c r="P219" i="47"/>
  <c r="P244" i="47"/>
  <c r="P242" i="47"/>
  <c r="P207" i="47"/>
  <c r="P211" i="47"/>
  <c r="P177" i="47"/>
  <c r="P208" i="47"/>
  <c r="P182" i="47"/>
  <c r="P167" i="47"/>
  <c r="P148" i="47"/>
  <c r="P166" i="47"/>
  <c r="P124" i="47"/>
  <c r="P149" i="47"/>
  <c r="P240" i="47"/>
  <c r="P238" i="47"/>
  <c r="P236" i="47"/>
  <c r="P234" i="47"/>
  <c r="P199" i="47"/>
  <c r="P200" i="47"/>
  <c r="P172" i="47"/>
  <c r="P176" i="47"/>
  <c r="P175" i="47"/>
  <c r="P159" i="47"/>
  <c r="P203" i="47"/>
  <c r="P144" i="47"/>
  <c r="P116" i="47"/>
  <c r="P138" i="47"/>
  <c r="P232" i="47"/>
  <c r="P230" i="47"/>
  <c r="P228" i="47"/>
  <c r="P226" i="47"/>
  <c r="P191" i="47"/>
  <c r="P189" i="47"/>
  <c r="P195" i="47"/>
  <c r="P174" i="47"/>
  <c r="P164" i="47"/>
  <c r="P158" i="47"/>
  <c r="P196" i="47"/>
  <c r="P142" i="47"/>
  <c r="P108" i="47"/>
  <c r="P130" i="47"/>
  <c r="P224" i="47"/>
  <c r="P222" i="47"/>
  <c r="P220" i="47"/>
  <c r="P218" i="47"/>
  <c r="P221" i="47"/>
  <c r="P180" i="47"/>
  <c r="P183" i="47"/>
  <c r="P168" i="47"/>
  <c r="P197" i="47"/>
  <c r="P157" i="47"/>
  <c r="P184" i="47"/>
  <c r="P137" i="47"/>
  <c r="P100" i="47"/>
  <c r="P122" i="47"/>
  <c r="P216" i="47"/>
  <c r="P241" i="47"/>
  <c r="P239" i="47"/>
  <c r="P209" i="47"/>
  <c r="P210" i="47"/>
  <c r="P214" i="47"/>
  <c r="P206" i="47"/>
  <c r="P160" i="47"/>
  <c r="P155" i="47"/>
  <c r="P153" i="47"/>
  <c r="P170" i="47"/>
  <c r="P129" i="47"/>
  <c r="P146" i="47"/>
  <c r="P114" i="47"/>
  <c r="P243" i="47"/>
  <c r="P233" i="47"/>
  <c r="P231" i="47"/>
  <c r="P201" i="47"/>
  <c r="P202" i="47"/>
  <c r="P237" i="47"/>
  <c r="P192" i="47"/>
  <c r="P185" i="47"/>
  <c r="P147" i="47"/>
  <c r="P145" i="47"/>
  <c r="P162" i="47"/>
  <c r="P150" i="47"/>
  <c r="P135" i="47"/>
  <c r="P106" i="47"/>
  <c r="P225" i="47"/>
  <c r="P161" i="47"/>
  <c r="P125" i="47"/>
  <c r="P112" i="47"/>
  <c r="P104" i="47"/>
  <c r="P91" i="47"/>
  <c r="P86" i="47"/>
  <c r="P154" i="47"/>
  <c r="P60" i="47"/>
  <c r="P54" i="47"/>
  <c r="P23" i="47"/>
  <c r="P171" i="47"/>
  <c r="P42" i="47"/>
  <c r="P45" i="47"/>
  <c r="P33" i="47"/>
  <c r="P61" i="47"/>
  <c r="P90" i="47"/>
  <c r="P12" i="47"/>
  <c r="P223" i="47"/>
  <c r="P151" i="47"/>
  <c r="P117" i="47"/>
  <c r="P181" i="47"/>
  <c r="P96" i="47"/>
  <c r="P83" i="47"/>
  <c r="P78" i="47"/>
  <c r="P139" i="47"/>
  <c r="P110" i="47"/>
  <c r="P51" i="47"/>
  <c r="P20" i="47"/>
  <c r="P103" i="47"/>
  <c r="P38" i="47"/>
  <c r="P18" i="47"/>
  <c r="P11" i="47"/>
  <c r="P46" i="47"/>
  <c r="P4" i="47"/>
  <c r="P49" i="47"/>
  <c r="P193" i="47"/>
  <c r="P140" i="47"/>
  <c r="P109" i="47"/>
  <c r="P134" i="47"/>
  <c r="P88" i="47"/>
  <c r="P75" i="47"/>
  <c r="P70" i="47"/>
  <c r="P107" i="47"/>
  <c r="P95" i="47"/>
  <c r="P47" i="47"/>
  <c r="P14" i="47"/>
  <c r="P74" i="47"/>
  <c r="P35" i="47"/>
  <c r="P57" i="47"/>
  <c r="P113" i="47"/>
  <c r="P36" i="47"/>
  <c r="P37" i="47"/>
  <c r="P28" i="47"/>
  <c r="P194" i="47"/>
  <c r="P127" i="47"/>
  <c r="P101" i="47"/>
  <c r="P119" i="47"/>
  <c r="P80" i="47"/>
  <c r="P67" i="47"/>
  <c r="P62" i="47"/>
  <c r="P105" i="47"/>
  <c r="P87" i="47"/>
  <c r="P44" i="47"/>
  <c r="P10" i="47"/>
  <c r="P73" i="47"/>
  <c r="P31" i="47"/>
  <c r="P53" i="47"/>
  <c r="P50" i="47"/>
  <c r="P32" i="47"/>
  <c r="P24" i="47"/>
  <c r="P21" i="47"/>
  <c r="P212" i="47"/>
  <c r="P98" i="47"/>
  <c r="P188" i="47"/>
  <c r="P93" i="47"/>
  <c r="P72" i="47"/>
  <c r="P187" i="47"/>
  <c r="P111" i="47"/>
  <c r="P92" i="47"/>
  <c r="P79" i="47"/>
  <c r="P41" i="47"/>
  <c r="P131" i="47"/>
  <c r="P69" i="47"/>
  <c r="P165" i="47"/>
  <c r="P43" i="47"/>
  <c r="P26" i="47"/>
  <c r="P9" i="47"/>
  <c r="P16" i="47"/>
  <c r="P15" i="47"/>
  <c r="P190" i="47"/>
  <c r="P152" i="47"/>
  <c r="P136" i="47"/>
  <c r="P169" i="47"/>
  <c r="P64" i="47"/>
  <c r="P121" i="47"/>
  <c r="P102" i="47"/>
  <c r="P84" i="47"/>
  <c r="P71" i="47"/>
  <c r="P34" i="47"/>
  <c r="P66" i="47"/>
  <c r="P55" i="47"/>
  <c r="P82" i="47"/>
  <c r="P29" i="47"/>
  <c r="P8" i="47"/>
  <c r="P5" i="47"/>
  <c r="P6" i="47"/>
  <c r="P97" i="47"/>
  <c r="P123" i="47"/>
  <c r="P76" i="47"/>
  <c r="P52" i="47"/>
  <c r="P19" i="47"/>
  <c r="P235" i="47"/>
  <c r="P115" i="47"/>
  <c r="P68" i="47"/>
  <c r="P48" i="47"/>
  <c r="P17" i="47"/>
  <c r="P178" i="47"/>
  <c r="P126" i="47"/>
  <c r="P63" i="47"/>
  <c r="P81" i="47"/>
  <c r="P85" i="47"/>
  <c r="P229" i="47"/>
  <c r="P118" i="47"/>
  <c r="P58" i="47"/>
  <c r="P77" i="47"/>
  <c r="P25" i="47"/>
  <c r="P141" i="47"/>
  <c r="P99" i="47"/>
  <c r="P30" i="47"/>
  <c r="P22" i="47"/>
  <c r="P13" i="47"/>
  <c r="P133" i="47"/>
  <c r="P94" i="47"/>
  <c r="P27" i="47"/>
  <c r="P56" i="47"/>
  <c r="P7" i="47"/>
  <c r="P65" i="47"/>
  <c r="P59" i="47"/>
  <c r="P40" i="47"/>
  <c r="P39" i="47"/>
  <c r="P128" i="47"/>
  <c r="P120" i="47"/>
  <c r="P89" i="47"/>
  <c r="P173" i="47"/>
  <c r="N225" i="36"/>
  <c r="N219" i="36"/>
  <c r="N220" i="36"/>
  <c r="N193" i="36"/>
  <c r="N183" i="36"/>
  <c r="N188" i="36"/>
  <c r="N232" i="36"/>
  <c r="N218" i="36"/>
  <c r="N152" i="36"/>
  <c r="N182" i="36"/>
  <c r="N147" i="36"/>
  <c r="N156" i="36"/>
  <c r="N144" i="36"/>
  <c r="N124" i="36"/>
  <c r="N116" i="36"/>
  <c r="N87" i="36"/>
  <c r="N217" i="36"/>
  <c r="N210" i="36"/>
  <c r="N208" i="36"/>
  <c r="N206" i="36"/>
  <c r="N212" i="36"/>
  <c r="N237" i="36"/>
  <c r="N221" i="36"/>
  <c r="N201" i="36"/>
  <c r="N176" i="36"/>
  <c r="N169" i="36"/>
  <c r="N172" i="36"/>
  <c r="N140" i="36"/>
  <c r="N130" i="36"/>
  <c r="N145" i="36"/>
  <c r="N108" i="36"/>
  <c r="N79" i="36"/>
  <c r="N230" i="36"/>
  <c r="N239" i="36"/>
  <c r="N240" i="36"/>
  <c r="N216" i="36"/>
  <c r="N189" i="36"/>
  <c r="N199" i="36"/>
  <c r="N184" i="36"/>
  <c r="N185" i="36"/>
  <c r="N165" i="36"/>
  <c r="N163" i="36"/>
  <c r="N153" i="36"/>
  <c r="N134" i="36"/>
  <c r="N117" i="36"/>
  <c r="N128" i="36"/>
  <c r="N113" i="36"/>
  <c r="N137" i="36"/>
  <c r="N222" i="36"/>
  <c r="N231" i="36"/>
  <c r="N228" i="36"/>
  <c r="N204" i="36"/>
  <c r="N227" i="36"/>
  <c r="N186" i="36"/>
  <c r="N226" i="36"/>
  <c r="N177" i="36"/>
  <c r="N157" i="36"/>
  <c r="N155" i="36"/>
  <c r="N192" i="36"/>
  <c r="N170" i="36"/>
  <c r="N146" i="36"/>
  <c r="N121" i="36"/>
  <c r="N105" i="36"/>
  <c r="N122" i="36"/>
  <c r="N214" i="36"/>
  <c r="N223" i="36"/>
  <c r="N205" i="36"/>
  <c r="N198" i="36"/>
  <c r="N213" i="36"/>
  <c r="N178" i="36"/>
  <c r="N202" i="36"/>
  <c r="N235" i="36"/>
  <c r="N229" i="36"/>
  <c r="N174" i="36"/>
  <c r="N175" i="36"/>
  <c r="N143" i="36"/>
  <c r="N120" i="36"/>
  <c r="N133" i="36"/>
  <c r="N162" i="36"/>
  <c r="N111" i="36"/>
  <c r="N241" i="36"/>
  <c r="N215" i="36"/>
  <c r="N243" i="36"/>
  <c r="N190" i="36"/>
  <c r="N211" i="36"/>
  <c r="N203" i="36"/>
  <c r="N187" i="36"/>
  <c r="N224" i="36"/>
  <c r="N168" i="36"/>
  <c r="N166" i="36"/>
  <c r="N167" i="36"/>
  <c r="N135" i="36"/>
  <c r="N159" i="36"/>
  <c r="N132" i="36"/>
  <c r="N150" i="36"/>
  <c r="N103" i="36"/>
  <c r="N236" i="36"/>
  <c r="N191" i="36"/>
  <c r="N158" i="36"/>
  <c r="N131" i="36"/>
  <c r="N98" i="36"/>
  <c r="N109" i="36"/>
  <c r="N126" i="36"/>
  <c r="N139" i="36"/>
  <c r="N100" i="36"/>
  <c r="N39" i="36"/>
  <c r="N80" i="36"/>
  <c r="N26" i="36"/>
  <c r="N88" i="36"/>
  <c r="N19" i="36"/>
  <c r="N61" i="36"/>
  <c r="N11" i="36"/>
  <c r="N8" i="36"/>
  <c r="N4" i="36"/>
  <c r="N242" i="36"/>
  <c r="N194" i="36"/>
  <c r="N161" i="36"/>
  <c r="N136" i="36"/>
  <c r="N90" i="36"/>
  <c r="N101" i="36"/>
  <c r="N115" i="36"/>
  <c r="N123" i="36"/>
  <c r="N64" i="36"/>
  <c r="N73" i="36"/>
  <c r="N76" i="36"/>
  <c r="N55" i="36"/>
  <c r="N48" i="36"/>
  <c r="N112" i="36"/>
  <c r="N59" i="36"/>
  <c r="N7" i="36"/>
  <c r="A8" i="36"/>
  <c r="N36" i="36"/>
  <c r="N234" i="36"/>
  <c r="N179" i="36"/>
  <c r="N181" i="36"/>
  <c r="N119" i="36"/>
  <c r="N82" i="36"/>
  <c r="N93" i="36"/>
  <c r="N107" i="36"/>
  <c r="N110" i="36"/>
  <c r="N62" i="36"/>
  <c r="N72" i="36"/>
  <c r="N63" i="36"/>
  <c r="N54" i="36"/>
  <c r="N47" i="36"/>
  <c r="N97" i="36"/>
  <c r="N58" i="36"/>
  <c r="N31" i="36"/>
  <c r="N32" i="36"/>
  <c r="N25" i="36"/>
  <c r="N200" i="36"/>
  <c r="N195" i="36"/>
  <c r="N142" i="36"/>
  <c r="N148" i="36"/>
  <c r="N74" i="36"/>
  <c r="N85" i="36"/>
  <c r="N99" i="36"/>
  <c r="N102" i="36"/>
  <c r="N45" i="36"/>
  <c r="N60" i="36"/>
  <c r="N57" i="36"/>
  <c r="N52" i="36"/>
  <c r="N44" i="36"/>
  <c r="N27" i="36"/>
  <c r="N35" i="36"/>
  <c r="N20" i="36"/>
  <c r="N13" i="36"/>
  <c r="N23" i="36"/>
  <c r="N207" i="36"/>
  <c r="N180" i="36"/>
  <c r="N164" i="36"/>
  <c r="N95" i="36"/>
  <c r="N66" i="36"/>
  <c r="N77" i="36"/>
  <c r="N91" i="36"/>
  <c r="N94" i="36"/>
  <c r="N104" i="36"/>
  <c r="N53" i="36"/>
  <c r="N50" i="36"/>
  <c r="N51" i="36"/>
  <c r="N42" i="36"/>
  <c r="N96" i="36"/>
  <c r="N30" i="36"/>
  <c r="N5" i="36"/>
  <c r="N9" i="36"/>
  <c r="N14" i="36"/>
  <c r="N238" i="36"/>
  <c r="N197" i="36"/>
  <c r="N173" i="36"/>
  <c r="N125" i="36"/>
  <c r="N71" i="36"/>
  <c r="N141" i="36"/>
  <c r="N69" i="36"/>
  <c r="N83" i="36"/>
  <c r="N86" i="36"/>
  <c r="N65" i="36"/>
  <c r="N43" i="36"/>
  <c r="N46" i="36"/>
  <c r="N29" i="36"/>
  <c r="N41" i="36"/>
  <c r="N92" i="36"/>
  <c r="N18" i="36"/>
  <c r="N22" i="36"/>
  <c r="N28" i="36"/>
  <c r="N10" i="36"/>
  <c r="N233" i="36"/>
  <c r="N196" i="36"/>
  <c r="N160" i="36"/>
  <c r="N149" i="36"/>
  <c r="N114" i="36"/>
  <c r="N138" i="36"/>
  <c r="N154" i="36"/>
  <c r="N75" i="36"/>
  <c r="N78" i="36"/>
  <c r="N56" i="36"/>
  <c r="N151" i="36"/>
  <c r="N40" i="36"/>
  <c r="N24" i="36"/>
  <c r="N37" i="36"/>
  <c r="N89" i="36"/>
  <c r="N84" i="36"/>
  <c r="N17" i="36"/>
  <c r="N16" i="36"/>
  <c r="N6" i="36"/>
  <c r="N209" i="36"/>
  <c r="N49" i="36"/>
  <c r="N38" i="36"/>
  <c r="N171" i="36"/>
  <c r="N81" i="36"/>
  <c r="N129" i="36"/>
  <c r="N33" i="36"/>
  <c r="N106" i="36"/>
  <c r="N21" i="36"/>
  <c r="N118" i="36"/>
  <c r="N34" i="36"/>
  <c r="N127" i="36"/>
  <c r="N68" i="36"/>
  <c r="N15" i="36"/>
  <c r="N12" i="36"/>
  <c r="N244" i="36"/>
  <c r="N67" i="36"/>
  <c r="N70" i="36"/>
  <c r="N221" i="47"/>
  <c r="N219" i="47"/>
  <c r="N244" i="47"/>
  <c r="N206" i="47"/>
  <c r="N213" i="47"/>
  <c r="N242" i="47"/>
  <c r="N209" i="47"/>
  <c r="N181" i="47"/>
  <c r="N182" i="47"/>
  <c r="N150" i="47"/>
  <c r="N156" i="47"/>
  <c r="N137" i="47"/>
  <c r="N143" i="47"/>
  <c r="N111" i="47"/>
  <c r="N106" i="47"/>
  <c r="N109" i="47"/>
  <c r="N85" i="47"/>
  <c r="N115" i="47"/>
  <c r="N91" i="47"/>
  <c r="N94" i="47"/>
  <c r="N73" i="47"/>
  <c r="N84" i="47"/>
  <c r="N37" i="47"/>
  <c r="N70" i="47"/>
  <c r="N48" i="47"/>
  <c r="N15" i="47"/>
  <c r="N19" i="47"/>
  <c r="N10" i="47"/>
  <c r="N23" i="47"/>
  <c r="N82" i="47"/>
  <c r="N240" i="47"/>
  <c r="N238" i="47"/>
  <c r="N236" i="47"/>
  <c r="N198" i="47"/>
  <c r="N207" i="47"/>
  <c r="N234" i="47"/>
  <c r="N202" i="47"/>
  <c r="N165" i="47"/>
  <c r="N175" i="47"/>
  <c r="N142" i="47"/>
  <c r="N148" i="47"/>
  <c r="N129" i="47"/>
  <c r="N140" i="47"/>
  <c r="N103" i="47"/>
  <c r="N98" i="47"/>
  <c r="N171" i="47"/>
  <c r="N77" i="47"/>
  <c r="N104" i="47"/>
  <c r="N83" i="47"/>
  <c r="N86" i="47"/>
  <c r="N65" i="47"/>
  <c r="N76" i="47"/>
  <c r="N95" i="47"/>
  <c r="N66" i="47"/>
  <c r="N42" i="47"/>
  <c r="N11" i="47"/>
  <c r="N17" i="47"/>
  <c r="N60" i="47"/>
  <c r="N14" i="47"/>
  <c r="N4" i="47"/>
  <c r="N232" i="47"/>
  <c r="N230" i="47"/>
  <c r="N228" i="47"/>
  <c r="N190" i="47"/>
  <c r="N199" i="47"/>
  <c r="N203" i="47"/>
  <c r="N193" i="47"/>
  <c r="N157" i="47"/>
  <c r="N161" i="47"/>
  <c r="N167" i="47"/>
  <c r="N205" i="47"/>
  <c r="N121" i="47"/>
  <c r="N132" i="47"/>
  <c r="N163" i="47"/>
  <c r="N179" i="47"/>
  <c r="N131" i="47"/>
  <c r="N69" i="47"/>
  <c r="N96" i="47"/>
  <c r="N75" i="47"/>
  <c r="N151" i="47"/>
  <c r="N56" i="47"/>
  <c r="N68" i="47"/>
  <c r="N63" i="47"/>
  <c r="N128" i="47"/>
  <c r="N38" i="47"/>
  <c r="N49" i="47"/>
  <c r="N13" i="47"/>
  <c r="N44" i="47"/>
  <c r="N57" i="47"/>
  <c r="N87" i="47"/>
  <c r="N224" i="47"/>
  <c r="N222" i="47"/>
  <c r="N220" i="47"/>
  <c r="N212" i="47"/>
  <c r="N191" i="47"/>
  <c r="N214" i="47"/>
  <c r="N180" i="47"/>
  <c r="N201" i="47"/>
  <c r="N210" i="47"/>
  <c r="N160" i="47"/>
  <c r="N178" i="47"/>
  <c r="N113" i="47"/>
  <c r="N189" i="47"/>
  <c r="N149" i="47"/>
  <c r="N155" i="47"/>
  <c r="N116" i="47"/>
  <c r="N61" i="47"/>
  <c r="N88" i="47"/>
  <c r="N67" i="47"/>
  <c r="N136" i="47"/>
  <c r="N173" i="47"/>
  <c r="N100" i="47"/>
  <c r="N62" i="47"/>
  <c r="N79" i="47"/>
  <c r="N35" i="47"/>
  <c r="N39" i="47"/>
  <c r="N12" i="47"/>
  <c r="N43" i="47"/>
  <c r="N45" i="47"/>
  <c r="N34" i="47"/>
  <c r="N216" i="47"/>
  <c r="N241" i="47"/>
  <c r="N239" i="47"/>
  <c r="N204" i="47"/>
  <c r="N208" i="47"/>
  <c r="N200" i="47"/>
  <c r="N172" i="47"/>
  <c r="N192" i="47"/>
  <c r="N166" i="47"/>
  <c r="N159" i="47"/>
  <c r="N134" i="47"/>
  <c r="N105" i="47"/>
  <c r="N146" i="47"/>
  <c r="N138" i="47"/>
  <c r="N141" i="47"/>
  <c r="N90" i="47"/>
  <c r="N58" i="47"/>
  <c r="N80" i="47"/>
  <c r="N59" i="47"/>
  <c r="N120" i="47"/>
  <c r="N154" i="47"/>
  <c r="N50" i="47"/>
  <c r="N54" i="47"/>
  <c r="N78" i="47"/>
  <c r="N31" i="47"/>
  <c r="N36" i="47"/>
  <c r="N7" i="47"/>
  <c r="N41" i="47"/>
  <c r="N30" i="47"/>
  <c r="N16" i="47"/>
  <c r="N243" i="47"/>
  <c r="N233" i="47"/>
  <c r="N231" i="47"/>
  <c r="N196" i="47"/>
  <c r="N197" i="47"/>
  <c r="N184" i="47"/>
  <c r="N176" i="47"/>
  <c r="N168" i="47"/>
  <c r="N152" i="47"/>
  <c r="N158" i="47"/>
  <c r="N126" i="47"/>
  <c r="N97" i="47"/>
  <c r="N135" i="47"/>
  <c r="N130" i="47"/>
  <c r="N133" i="47"/>
  <c r="N112" i="47"/>
  <c r="N211" i="47"/>
  <c r="N72" i="47"/>
  <c r="N187" i="47"/>
  <c r="N102" i="47"/>
  <c r="N139" i="47"/>
  <c r="N46" i="47"/>
  <c r="N51" i="47"/>
  <c r="N74" i="47"/>
  <c r="N28" i="47"/>
  <c r="N32" i="47"/>
  <c r="N53" i="47"/>
  <c r="N26" i="47"/>
  <c r="N27" i="47"/>
  <c r="N6" i="47"/>
  <c r="N237" i="47"/>
  <c r="N188" i="47"/>
  <c r="N194" i="47"/>
  <c r="N170" i="47"/>
  <c r="N101" i="47"/>
  <c r="N89" i="47"/>
  <c r="N55" i="47"/>
  <c r="N8" i="47"/>
  <c r="N229" i="47"/>
  <c r="N218" i="47"/>
  <c r="N195" i="47"/>
  <c r="N162" i="47"/>
  <c r="N93" i="47"/>
  <c r="N81" i="47"/>
  <c r="N52" i="47"/>
  <c r="A8" i="47"/>
  <c r="N235" i="47"/>
  <c r="N185" i="47"/>
  <c r="N144" i="47"/>
  <c r="N127" i="47"/>
  <c r="N124" i="47"/>
  <c r="N107" i="47"/>
  <c r="N24" i="47"/>
  <c r="N9" i="47"/>
  <c r="N227" i="47"/>
  <c r="N177" i="47"/>
  <c r="N164" i="47"/>
  <c r="N119" i="47"/>
  <c r="N123" i="47"/>
  <c r="N92" i="47"/>
  <c r="N21" i="47"/>
  <c r="N5" i="47"/>
  <c r="N225" i="47"/>
  <c r="N174" i="47"/>
  <c r="N153" i="47"/>
  <c r="N122" i="47"/>
  <c r="N64" i="47"/>
  <c r="N40" i="47"/>
  <c r="N25" i="47"/>
  <c r="N20" i="47"/>
  <c r="N217" i="47"/>
  <c r="N169" i="47"/>
  <c r="N145" i="47"/>
  <c r="N114" i="47"/>
  <c r="N118" i="47"/>
  <c r="N110" i="47"/>
  <c r="N22" i="47"/>
  <c r="N18" i="47"/>
  <c r="N223" i="47"/>
  <c r="N108" i="47"/>
  <c r="N215" i="47"/>
  <c r="N99" i="47"/>
  <c r="N226" i="47"/>
  <c r="N47" i="47"/>
  <c r="N183" i="47"/>
  <c r="N71" i="47"/>
  <c r="N186" i="47"/>
  <c r="N33" i="47"/>
  <c r="N147" i="47"/>
  <c r="N29" i="47"/>
  <c r="N125" i="47"/>
  <c r="N117" i="47"/>
  <c r="A51" i="41"/>
  <c r="N214" i="31"/>
  <c r="N215" i="31"/>
  <c r="N206" i="31"/>
  <c r="N201" i="31"/>
  <c r="N243" i="31"/>
  <c r="N194" i="31"/>
  <c r="N155" i="31"/>
  <c r="N150" i="31"/>
  <c r="N164" i="31"/>
  <c r="N191" i="31"/>
  <c r="N180" i="31"/>
  <c r="N154" i="31"/>
  <c r="N125" i="31"/>
  <c r="N128" i="31"/>
  <c r="N141" i="31"/>
  <c r="N70" i="31"/>
  <c r="N73" i="31"/>
  <c r="N84" i="31"/>
  <c r="N103" i="31"/>
  <c r="N126" i="31"/>
  <c r="N38" i="31"/>
  <c r="N49" i="31"/>
  <c r="N60" i="31"/>
  <c r="N41" i="31"/>
  <c r="N33" i="31"/>
  <c r="N58" i="31"/>
  <c r="N241" i="31"/>
  <c r="N242" i="31"/>
  <c r="N240" i="31"/>
  <c r="N197" i="31"/>
  <c r="N205" i="31"/>
  <c r="N188" i="31"/>
  <c r="N147" i="31"/>
  <c r="N142" i="31"/>
  <c r="N156" i="31"/>
  <c r="N178" i="31"/>
  <c r="N173" i="31"/>
  <c r="N151" i="31"/>
  <c r="N117" i="31"/>
  <c r="N120" i="31"/>
  <c r="N136" i="31"/>
  <c r="N227" i="31"/>
  <c r="N209" i="31"/>
  <c r="N76" i="31"/>
  <c r="N93" i="31"/>
  <c r="N108" i="31"/>
  <c r="N35" i="31"/>
  <c r="N39" i="31"/>
  <c r="N53" i="31"/>
  <c r="N100" i="31"/>
  <c r="N20" i="31"/>
  <c r="N63" i="31"/>
  <c r="N85" i="31"/>
  <c r="N23" i="31"/>
  <c r="N16" i="31"/>
  <c r="N19" i="31"/>
  <c r="N212" i="31"/>
  <c r="N226" i="31"/>
  <c r="N235" i="31"/>
  <c r="N237" i="31"/>
  <c r="N90" i="31"/>
  <c r="N98" i="31"/>
  <c r="N37" i="31"/>
  <c r="N26" i="31"/>
  <c r="N213" i="31"/>
  <c r="N158" i="31"/>
  <c r="N144" i="31"/>
  <c r="N131" i="31"/>
  <c r="N62" i="31"/>
  <c r="N96" i="31"/>
  <c r="N233" i="31"/>
  <c r="N228" i="31"/>
  <c r="N229" i="31"/>
  <c r="N189" i="31"/>
  <c r="N198" i="31"/>
  <c r="N177" i="31"/>
  <c r="N139" i="31"/>
  <c r="N196" i="31"/>
  <c r="N148" i="31"/>
  <c r="N167" i="31"/>
  <c r="N169" i="31"/>
  <c r="N130" i="31"/>
  <c r="N109" i="31"/>
  <c r="N112" i="31"/>
  <c r="N129" i="31"/>
  <c r="N135" i="31"/>
  <c r="N179" i="31"/>
  <c r="N68" i="31"/>
  <c r="N134" i="31"/>
  <c r="N97" i="31"/>
  <c r="N31" i="31"/>
  <c r="N36" i="31"/>
  <c r="N43" i="31"/>
  <c r="N72" i="31"/>
  <c r="N14" i="31"/>
  <c r="N57" i="31"/>
  <c r="N54" i="31"/>
  <c r="N87" i="31"/>
  <c r="N5" i="31"/>
  <c r="N9" i="31"/>
  <c r="N216" i="31"/>
  <c r="N187" i="31"/>
  <c r="N170" i="31"/>
  <c r="N114" i="31"/>
  <c r="N121" i="31"/>
  <c r="N88" i="31"/>
  <c r="N24" i="31"/>
  <c r="N64" i="31"/>
  <c r="N13" i="31"/>
  <c r="N222" i="31"/>
  <c r="N163" i="31"/>
  <c r="N208" i="31"/>
  <c r="N111" i="31"/>
  <c r="N44" i="31"/>
  <c r="N34" i="31"/>
  <c r="N225" i="31"/>
  <c r="N211" i="31"/>
  <c r="N218" i="31"/>
  <c r="N219" i="31"/>
  <c r="N190" i="31"/>
  <c r="N244" i="31"/>
  <c r="N221" i="31"/>
  <c r="N193" i="31"/>
  <c r="N140" i="31"/>
  <c r="N153" i="31"/>
  <c r="N168" i="31"/>
  <c r="N122" i="31"/>
  <c r="N101" i="31"/>
  <c r="N104" i="31"/>
  <c r="N118" i="31"/>
  <c r="N132" i="31"/>
  <c r="N143" i="31"/>
  <c r="N138" i="31"/>
  <c r="N99" i="31"/>
  <c r="N59" i="31"/>
  <c r="N28" i="31"/>
  <c r="N32" i="31"/>
  <c r="N29" i="31"/>
  <c r="N69" i="31"/>
  <c r="N10" i="31"/>
  <c r="N50" i="31"/>
  <c r="N74" i="31"/>
  <c r="N12" i="31"/>
  <c r="N61" i="31"/>
  <c r="N116" i="31"/>
  <c r="N217" i="31"/>
  <c r="N224" i="31"/>
  <c r="N183" i="31"/>
  <c r="N165" i="31"/>
  <c r="N107" i="31"/>
  <c r="N124" i="31"/>
  <c r="N55" i="31"/>
  <c r="N127" i="31"/>
  <c r="N30" i="31"/>
  <c r="N51" i="31"/>
  <c r="N202" i="31"/>
  <c r="N157" i="31"/>
  <c r="N81" i="31"/>
  <c r="N71" i="31"/>
  <c r="N66" i="31"/>
  <c r="N25" i="31"/>
  <c r="N203" i="31"/>
  <c r="N195" i="31"/>
  <c r="N6" i="31"/>
  <c r="N161" i="31"/>
  <c r="N92" i="31"/>
  <c r="N17" i="31"/>
  <c r="N22" i="31"/>
  <c r="N238" i="31"/>
  <c r="N239" i="31"/>
  <c r="N234" i="31"/>
  <c r="N204" i="31"/>
  <c r="N210" i="31"/>
  <c r="N199" i="31"/>
  <c r="N185" i="31"/>
  <c r="N174" i="31"/>
  <c r="N182" i="31"/>
  <c r="N186" i="31"/>
  <c r="N159" i="31"/>
  <c r="N162" i="31"/>
  <c r="N106" i="31"/>
  <c r="N152" i="31"/>
  <c r="N146" i="31"/>
  <c r="N94" i="31"/>
  <c r="N110" i="31"/>
  <c r="N113" i="31"/>
  <c r="N79" i="31"/>
  <c r="N77" i="31"/>
  <c r="N52" i="31"/>
  <c r="N115" i="31"/>
  <c r="N95" i="31"/>
  <c r="N105" i="31"/>
  <c r="N83" i="31"/>
  <c r="N46" i="31"/>
  <c r="N21" i="31"/>
  <c r="N18" i="31"/>
  <c r="A8" i="31"/>
  <c r="N82" i="31"/>
  <c r="N4" i="31"/>
  <c r="N223" i="31"/>
  <c r="N236" i="31"/>
  <c r="N184" i="31"/>
  <c r="N78" i="31"/>
  <c r="N56" i="31"/>
  <c r="N45" i="31"/>
  <c r="N230" i="31"/>
  <c r="N231" i="31"/>
  <c r="N220" i="31"/>
  <c r="N207" i="31"/>
  <c r="N200" i="31"/>
  <c r="N176" i="31"/>
  <c r="N171" i="31"/>
  <c r="N166" i="31"/>
  <c r="N181" i="31"/>
  <c r="N175" i="31"/>
  <c r="N145" i="31"/>
  <c r="N160" i="31"/>
  <c r="N232" i="31"/>
  <c r="N149" i="31"/>
  <c r="N137" i="31"/>
  <c r="N86" i="31"/>
  <c r="N89" i="31"/>
  <c r="N102" i="31"/>
  <c r="N133" i="31"/>
  <c r="N119" i="31"/>
  <c r="N48" i="31"/>
  <c r="N65" i="31"/>
  <c r="N80" i="31"/>
  <c r="N47" i="31"/>
  <c r="N75" i="31"/>
  <c r="N40" i="31"/>
  <c r="N15" i="31"/>
  <c r="N8" i="31"/>
  <c r="N91" i="31"/>
  <c r="N67" i="31"/>
  <c r="N27" i="31"/>
  <c r="N192" i="31"/>
  <c r="N172" i="31"/>
  <c r="N123" i="31"/>
  <c r="N42" i="31"/>
  <c r="N11" i="31"/>
  <c r="N7" i="31"/>
  <c r="A51" i="42"/>
  <c r="A28" i="32"/>
  <c r="N241" i="39"/>
  <c r="N242" i="39"/>
  <c r="N218" i="39"/>
  <c r="N200" i="39"/>
  <c r="N233" i="39"/>
  <c r="N228" i="39"/>
  <c r="N209" i="39"/>
  <c r="N219" i="39"/>
  <c r="N225" i="39"/>
  <c r="N208" i="39"/>
  <c r="N201" i="39"/>
  <c r="N216" i="39"/>
  <c r="N217" i="39"/>
  <c r="N234" i="39"/>
  <c r="N226" i="39"/>
  <c r="N213" i="39"/>
  <c r="N238" i="39"/>
  <c r="N239" i="39"/>
  <c r="N220" i="39"/>
  <c r="N194" i="39"/>
  <c r="N206" i="39"/>
  <c r="N230" i="39"/>
  <c r="N231" i="39"/>
  <c r="N211" i="39"/>
  <c r="N204" i="39"/>
  <c r="N205" i="39"/>
  <c r="N222" i="39"/>
  <c r="N223" i="39"/>
  <c r="N240" i="39"/>
  <c r="N203" i="39"/>
  <c r="N195" i="39"/>
  <c r="N202" i="39"/>
  <c r="N227" i="39"/>
  <c r="N236" i="39"/>
  <c r="N196" i="39"/>
  <c r="N171" i="39"/>
  <c r="N173" i="39"/>
  <c r="N129" i="39"/>
  <c r="N116" i="39"/>
  <c r="N122" i="39"/>
  <c r="N134" i="39"/>
  <c r="N115" i="39"/>
  <c r="N118" i="39"/>
  <c r="N90" i="39"/>
  <c r="N117" i="39"/>
  <c r="N75" i="39"/>
  <c r="N66" i="39"/>
  <c r="N120" i="39"/>
  <c r="N95" i="39"/>
  <c r="N58" i="39"/>
  <c r="N36" i="39"/>
  <c r="N82" i="39"/>
  <c r="N88" i="39"/>
  <c r="N54" i="39"/>
  <c r="N23" i="39"/>
  <c r="N17" i="39"/>
  <c r="N40" i="39"/>
  <c r="N244" i="39"/>
  <c r="N221" i="39"/>
  <c r="N232" i="39"/>
  <c r="N193" i="39"/>
  <c r="N163" i="39"/>
  <c r="N162" i="39"/>
  <c r="N121" i="39"/>
  <c r="N164" i="39"/>
  <c r="N114" i="39"/>
  <c r="N123" i="39"/>
  <c r="N109" i="39"/>
  <c r="N191" i="39"/>
  <c r="N147" i="39"/>
  <c r="N96" i="39"/>
  <c r="N67" i="39"/>
  <c r="N131" i="39"/>
  <c r="N103" i="39"/>
  <c r="N94" i="39"/>
  <c r="N56" i="39"/>
  <c r="N32" i="39"/>
  <c r="N74" i="39"/>
  <c r="N63" i="39"/>
  <c r="N50" i="39"/>
  <c r="N20" i="39"/>
  <c r="N15" i="39"/>
  <c r="N31" i="39"/>
  <c r="N212" i="39"/>
  <c r="N192" i="39"/>
  <c r="N210" i="39"/>
  <c r="N176" i="39"/>
  <c r="N155" i="39"/>
  <c r="N166" i="39"/>
  <c r="N113" i="39"/>
  <c r="N197" i="39"/>
  <c r="N170" i="39"/>
  <c r="N112" i="39"/>
  <c r="N108" i="39"/>
  <c r="N159" i="39"/>
  <c r="N154" i="39"/>
  <c r="N80" i="39"/>
  <c r="N59" i="39"/>
  <c r="N87" i="39"/>
  <c r="N102" i="39"/>
  <c r="N91" i="39"/>
  <c r="N45" i="39"/>
  <c r="N25" i="39"/>
  <c r="N53" i="39"/>
  <c r="N60" i="39"/>
  <c r="N47" i="39"/>
  <c r="N14" i="39"/>
  <c r="N11" i="39"/>
  <c r="N28" i="39"/>
  <c r="N198" i="39"/>
  <c r="N184" i="39"/>
  <c r="N190" i="39"/>
  <c r="N168" i="39"/>
  <c r="N177" i="39"/>
  <c r="N151" i="39"/>
  <c r="N172" i="39"/>
  <c r="N167" i="39"/>
  <c r="N136" i="39"/>
  <c r="N105" i="39"/>
  <c r="N107" i="39"/>
  <c r="N141" i="39"/>
  <c r="N104" i="39"/>
  <c r="N72" i="39"/>
  <c r="N55" i="39"/>
  <c r="N78" i="39"/>
  <c r="N86" i="39"/>
  <c r="N79" i="39"/>
  <c r="N18" i="39"/>
  <c r="N16" i="39"/>
  <c r="N43" i="39"/>
  <c r="N84" i="39"/>
  <c r="N44" i="39"/>
  <c r="N10" i="39"/>
  <c r="N9" i="39"/>
  <c r="N26" i="39"/>
  <c r="N235" i="39"/>
  <c r="N187" i="39"/>
  <c r="N183" i="39"/>
  <c r="N160" i="39"/>
  <c r="N169" i="39"/>
  <c r="N150" i="39"/>
  <c r="N158" i="39"/>
  <c r="N156" i="39"/>
  <c r="N125" i="39"/>
  <c r="N97" i="39"/>
  <c r="N100" i="39"/>
  <c r="N127" i="39"/>
  <c r="N93" i="39"/>
  <c r="N64" i="39"/>
  <c r="N52" i="39"/>
  <c r="N186" i="39"/>
  <c r="N165" i="39"/>
  <c r="N76" i="39"/>
  <c r="N68" i="39"/>
  <c r="N12" i="39"/>
  <c r="N29" i="39"/>
  <c r="N57" i="39"/>
  <c r="N41" i="39"/>
  <c r="N6" i="39"/>
  <c r="N7" i="39"/>
  <c r="N38" i="39"/>
  <c r="N214" i="39"/>
  <c r="N199" i="39"/>
  <c r="N179" i="39"/>
  <c r="N175" i="39"/>
  <c r="N152" i="39"/>
  <c r="N161" i="39"/>
  <c r="N149" i="39"/>
  <c r="N140" i="39"/>
  <c r="N146" i="39"/>
  <c r="N111" i="39"/>
  <c r="N89" i="39"/>
  <c r="N92" i="39"/>
  <c r="N110" i="39"/>
  <c r="N77" i="39"/>
  <c r="N148" i="39"/>
  <c r="N48" i="39"/>
  <c r="N81" i="39"/>
  <c r="N101" i="39"/>
  <c r="N73" i="39"/>
  <c r="N65" i="39"/>
  <c r="N8" i="39"/>
  <c r="N22" i="39"/>
  <c r="N37" i="39"/>
  <c r="N34" i="39"/>
  <c r="N24" i="39"/>
  <c r="N5" i="39"/>
  <c r="N35" i="39"/>
  <c r="N215" i="39"/>
  <c r="N189" i="39"/>
  <c r="N243" i="39"/>
  <c r="N237" i="39"/>
  <c r="N185" i="39"/>
  <c r="N153" i="39"/>
  <c r="N145" i="39"/>
  <c r="N132" i="39"/>
  <c r="N138" i="39"/>
  <c r="N180" i="39"/>
  <c r="N143" i="39"/>
  <c r="N174" i="39"/>
  <c r="N106" i="39"/>
  <c r="N69" i="39"/>
  <c r="N133" i="39"/>
  <c r="N144" i="39"/>
  <c r="N70" i="39"/>
  <c r="N85" i="39"/>
  <c r="N51" i="39"/>
  <c r="N62" i="39"/>
  <c r="A8" i="39"/>
  <c r="N128" i="39"/>
  <c r="N4" i="39"/>
  <c r="N30" i="39"/>
  <c r="N21" i="39"/>
  <c r="N46" i="39"/>
  <c r="N33" i="39"/>
  <c r="N178" i="39"/>
  <c r="N98" i="39"/>
  <c r="N142" i="39"/>
  <c r="N188" i="39"/>
  <c r="N61" i="39"/>
  <c r="N49" i="39"/>
  <c r="N137" i="39"/>
  <c r="N99" i="39"/>
  <c r="N71" i="39"/>
  <c r="N124" i="39"/>
  <c r="N83" i="39"/>
  <c r="N27" i="39"/>
  <c r="N229" i="39"/>
  <c r="N130" i="39"/>
  <c r="N157" i="39"/>
  <c r="N19" i="39"/>
  <c r="N181" i="39"/>
  <c r="N224" i="39"/>
  <c r="N139" i="39"/>
  <c r="N42" i="39"/>
  <c r="N182" i="39"/>
  <c r="N126" i="39"/>
  <c r="N119" i="39"/>
  <c r="N13" i="39"/>
  <c r="N207" i="39"/>
  <c r="N135" i="39"/>
  <c r="N39" i="39"/>
  <c r="K234" i="46"/>
  <c r="P241" i="31"/>
  <c r="P242" i="31"/>
  <c r="P223" i="31"/>
  <c r="P219" i="31"/>
  <c r="P184" i="31"/>
  <c r="P211" i="31"/>
  <c r="P187" i="31"/>
  <c r="P178" i="31"/>
  <c r="P235" i="31"/>
  <c r="P143" i="31"/>
  <c r="P156" i="31"/>
  <c r="P196" i="31"/>
  <c r="P144" i="31"/>
  <c r="P115" i="31"/>
  <c r="P110" i="31"/>
  <c r="P102" i="31"/>
  <c r="P127" i="31"/>
  <c r="P133" i="31"/>
  <c r="P100" i="31"/>
  <c r="P186" i="31"/>
  <c r="P114" i="31"/>
  <c r="P60" i="31"/>
  <c r="P33" i="31"/>
  <c r="P74" i="31"/>
  <c r="P17" i="31"/>
  <c r="P30" i="31"/>
  <c r="P52" i="31"/>
  <c r="P36" i="31"/>
  <c r="P233" i="31"/>
  <c r="P234" i="31"/>
  <c r="P214" i="31"/>
  <c r="P216" i="31"/>
  <c r="P195" i="31"/>
  <c r="P201" i="31"/>
  <c r="P174" i="31"/>
  <c r="P177" i="31"/>
  <c r="P205" i="31"/>
  <c r="P135" i="31"/>
  <c r="P224" i="31"/>
  <c r="P125" i="31"/>
  <c r="P128" i="31"/>
  <c r="P107" i="31"/>
  <c r="P89" i="31"/>
  <c r="P92" i="31"/>
  <c r="P116" i="31"/>
  <c r="P122" i="31"/>
  <c r="P96" i="31"/>
  <c r="P157" i="31"/>
  <c r="P98" i="31"/>
  <c r="P53" i="31"/>
  <c r="P26" i="31"/>
  <c r="P70" i="31"/>
  <c r="P7" i="31"/>
  <c r="P29" i="31"/>
  <c r="P44" i="31"/>
  <c r="P97" i="31"/>
  <c r="P225" i="31"/>
  <c r="P226" i="31"/>
  <c r="P209" i="31"/>
  <c r="P215" i="31"/>
  <c r="P240" i="31"/>
  <c r="P191" i="31"/>
  <c r="P166" i="31"/>
  <c r="P176" i="31"/>
  <c r="P194" i="31"/>
  <c r="P199" i="31"/>
  <c r="P173" i="31"/>
  <c r="P117" i="31"/>
  <c r="P120" i="31"/>
  <c r="P99" i="31"/>
  <c r="P81" i="31"/>
  <c r="P84" i="31"/>
  <c r="P105" i="31"/>
  <c r="P111" i="31"/>
  <c r="P85" i="31"/>
  <c r="P130" i="31"/>
  <c r="P138" i="31"/>
  <c r="P43" i="31"/>
  <c r="P61" i="31"/>
  <c r="P48" i="31"/>
  <c r="P37" i="31"/>
  <c r="P28" i="31"/>
  <c r="P32" i="31"/>
  <c r="P83" i="31"/>
  <c r="P217" i="31"/>
  <c r="P218" i="31"/>
  <c r="P243" i="31"/>
  <c r="P210" i="31"/>
  <c r="P208" i="31"/>
  <c r="P179" i="31"/>
  <c r="P158" i="31"/>
  <c r="P169" i="31"/>
  <c r="P190" i="31"/>
  <c r="P164" i="31"/>
  <c r="P162" i="31"/>
  <c r="P109" i="31"/>
  <c r="P112" i="31"/>
  <c r="P126" i="31"/>
  <c r="P73" i="31"/>
  <c r="P76" i="31"/>
  <c r="P95" i="31"/>
  <c r="P106" i="31"/>
  <c r="P202" i="31"/>
  <c r="P119" i="31"/>
  <c r="P77" i="31"/>
  <c r="P63" i="31"/>
  <c r="P58" i="31"/>
  <c r="P42" i="31"/>
  <c r="P21" i="31"/>
  <c r="P27" i="31"/>
  <c r="P31" i="31"/>
  <c r="P64" i="31"/>
  <c r="P244" i="31"/>
  <c r="P231" i="31"/>
  <c r="P232" i="31"/>
  <c r="P204" i="31"/>
  <c r="P193" i="31"/>
  <c r="P239" i="31"/>
  <c r="P150" i="31"/>
  <c r="P161" i="31"/>
  <c r="P175" i="31"/>
  <c r="P229" i="31"/>
  <c r="P148" i="31"/>
  <c r="P101" i="31"/>
  <c r="P104" i="31"/>
  <c r="P171" i="31"/>
  <c r="P168" i="31"/>
  <c r="P68" i="31"/>
  <c r="P87" i="31"/>
  <c r="P103" i="31"/>
  <c r="P141" i="31"/>
  <c r="P91" i="31"/>
  <c r="P67" i="31"/>
  <c r="P57" i="31"/>
  <c r="P54" i="31"/>
  <c r="P86" i="31"/>
  <c r="P15" i="31"/>
  <c r="P18" i="31"/>
  <c r="P23" i="31"/>
  <c r="P39" i="31"/>
  <c r="P236" i="31"/>
  <c r="P213" i="31"/>
  <c r="P221" i="31"/>
  <c r="P203" i="31"/>
  <c r="P185" i="31"/>
  <c r="P197" i="31"/>
  <c r="P142" i="31"/>
  <c r="P153" i="31"/>
  <c r="P167" i="31"/>
  <c r="P188" i="31"/>
  <c r="P230" i="31"/>
  <c r="P155" i="31"/>
  <c r="P183" i="31"/>
  <c r="P140" i="31"/>
  <c r="P163" i="31"/>
  <c r="P165" i="31"/>
  <c r="P79" i="31"/>
  <c r="P93" i="31"/>
  <c r="P136" i="31"/>
  <c r="P80" i="31"/>
  <c r="P62" i="31"/>
  <c r="P50" i="31"/>
  <c r="P51" i="31"/>
  <c r="P65" i="31"/>
  <c r="P11" i="31"/>
  <c r="P35" i="31"/>
  <c r="P8" i="31"/>
  <c r="P206" i="31"/>
  <c r="P189" i="31"/>
  <c r="P182" i="31"/>
  <c r="P132" i="31"/>
  <c r="P82" i="31"/>
  <c r="P46" i="31"/>
  <c r="P14" i="31"/>
  <c r="P24" i="31"/>
  <c r="P75" i="31"/>
  <c r="P237" i="31"/>
  <c r="P180" i="31"/>
  <c r="P170" i="31"/>
  <c r="P121" i="31"/>
  <c r="P181" i="31"/>
  <c r="P40" i="31"/>
  <c r="P88" i="31"/>
  <c r="P12" i="31"/>
  <c r="P72" i="31"/>
  <c r="P200" i="31"/>
  <c r="P160" i="31"/>
  <c r="P22" i="31"/>
  <c r="P4" i="31"/>
  <c r="P212" i="31"/>
  <c r="P207" i="31"/>
  <c r="P134" i="31"/>
  <c r="P147" i="31"/>
  <c r="P124" i="31"/>
  <c r="P129" i="31"/>
  <c r="P108" i="31"/>
  <c r="P55" i="31"/>
  <c r="P59" i="31"/>
  <c r="P13" i="31"/>
  <c r="P145" i="31"/>
  <c r="P172" i="31"/>
  <c r="P19" i="31"/>
  <c r="P222" i="31"/>
  <c r="P198" i="31"/>
  <c r="P146" i="31"/>
  <c r="P113" i="31"/>
  <c r="P118" i="31"/>
  <c r="P78" i="31"/>
  <c r="P47" i="31"/>
  <c r="P25" i="31"/>
  <c r="P69" i="31"/>
  <c r="P56" i="31"/>
  <c r="P151" i="31"/>
  <c r="P152" i="31"/>
  <c r="P6" i="31"/>
  <c r="P192" i="31"/>
  <c r="P238" i="31"/>
  <c r="P149" i="31"/>
  <c r="P139" i="31"/>
  <c r="P137" i="31"/>
  <c r="P49" i="31"/>
  <c r="P16" i="31"/>
  <c r="P9" i="31"/>
  <c r="P10" i="31"/>
  <c r="P123" i="31"/>
  <c r="P94" i="31"/>
  <c r="P90" i="31"/>
  <c r="P228" i="31"/>
  <c r="P227" i="31"/>
  <c r="P159" i="31"/>
  <c r="P131" i="31"/>
  <c r="P71" i="31"/>
  <c r="P45" i="31"/>
  <c r="P66" i="31"/>
  <c r="P5" i="31"/>
  <c r="P20" i="31"/>
  <c r="P41" i="31"/>
  <c r="P220" i="31"/>
  <c r="P154" i="31"/>
  <c r="P34" i="31"/>
  <c r="P38" i="31"/>
  <c r="H5" i="45"/>
  <c r="E4" i="45"/>
  <c r="A51" i="33"/>
  <c r="N244" i="32"/>
  <c r="N242" i="32"/>
  <c r="N218" i="32"/>
  <c r="N217" i="32"/>
  <c r="N183" i="32"/>
  <c r="N182" i="32"/>
  <c r="N201" i="32"/>
  <c r="N202" i="32"/>
  <c r="N187" i="32"/>
  <c r="N175" i="32"/>
  <c r="N112" i="32"/>
  <c r="N137" i="32"/>
  <c r="N155" i="32"/>
  <c r="N119" i="32"/>
  <c r="N163" i="32"/>
  <c r="N101" i="32"/>
  <c r="N80" i="32"/>
  <c r="N75" i="32"/>
  <c r="N74" i="32"/>
  <c r="N130" i="32"/>
  <c r="N115" i="32"/>
  <c r="N108" i="32"/>
  <c r="N59" i="32"/>
  <c r="N34" i="32"/>
  <c r="N61" i="32"/>
  <c r="N81" i="32"/>
  <c r="N12" i="32"/>
  <c r="N46" i="32"/>
  <c r="N54" i="32"/>
  <c r="N38" i="32"/>
  <c r="N236" i="32"/>
  <c r="N225" i="32"/>
  <c r="N207" i="32"/>
  <c r="N216" i="32"/>
  <c r="N176" i="32"/>
  <c r="N177" i="32"/>
  <c r="N196" i="32"/>
  <c r="N198" i="32"/>
  <c r="N170" i="32"/>
  <c r="N167" i="32"/>
  <c r="N158" i="32"/>
  <c r="N129" i="32"/>
  <c r="N141" i="32"/>
  <c r="N157" i="32"/>
  <c r="N146" i="32"/>
  <c r="N93" i="32"/>
  <c r="N135" i="32"/>
  <c r="N106" i="32"/>
  <c r="N131" i="32"/>
  <c r="N111" i="32"/>
  <c r="N86" i="32"/>
  <c r="N71" i="32"/>
  <c r="N55" i="32"/>
  <c r="N30" i="32"/>
  <c r="N58" i="32"/>
  <c r="N51" i="32"/>
  <c r="N8" i="32"/>
  <c r="N40" i="32"/>
  <c r="N48" i="32"/>
  <c r="N11" i="32"/>
  <c r="N228" i="32"/>
  <c r="N206" i="32"/>
  <c r="N227" i="32"/>
  <c r="N199" i="32"/>
  <c r="N235" i="32"/>
  <c r="N213" i="32"/>
  <c r="N178" i="32"/>
  <c r="N179" i="32"/>
  <c r="N162" i="32"/>
  <c r="N160" i="32"/>
  <c r="N150" i="32"/>
  <c r="N121" i="32"/>
  <c r="N161" i="32"/>
  <c r="N154" i="32"/>
  <c r="N143" i="32"/>
  <c r="N85" i="32"/>
  <c r="N132" i="32"/>
  <c r="N95" i="32"/>
  <c r="N110" i="32"/>
  <c r="N100" i="32"/>
  <c r="N73" i="32"/>
  <c r="N66" i="32"/>
  <c r="N52" i="32"/>
  <c r="N27" i="32"/>
  <c r="N82" i="32"/>
  <c r="N49" i="32"/>
  <c r="A8" i="32"/>
  <c r="N33" i="32"/>
  <c r="N42" i="32"/>
  <c r="N17" i="32"/>
  <c r="N220" i="32"/>
  <c r="N237" i="32"/>
  <c r="N224" i="32"/>
  <c r="N191" i="32"/>
  <c r="N205" i="32"/>
  <c r="N209" i="32"/>
  <c r="N171" i="32"/>
  <c r="N172" i="32"/>
  <c r="N203" i="32"/>
  <c r="N152" i="32"/>
  <c r="N142" i="32"/>
  <c r="N113" i="32"/>
  <c r="N147" i="32"/>
  <c r="N151" i="32"/>
  <c r="N140" i="32"/>
  <c r="N77" i="32"/>
  <c r="N123" i="32"/>
  <c r="N84" i="32"/>
  <c r="N114" i="32"/>
  <c r="N89" i="32"/>
  <c r="N68" i="32"/>
  <c r="N103" i="32"/>
  <c r="N97" i="32"/>
  <c r="N23" i="32"/>
  <c r="N64" i="32"/>
  <c r="N39" i="32"/>
  <c r="N43" i="32"/>
  <c r="N26" i="32"/>
  <c r="N24" i="32"/>
  <c r="N31" i="32"/>
  <c r="N238" i="32"/>
  <c r="N239" i="32"/>
  <c r="N226" i="32"/>
  <c r="N221" i="32"/>
  <c r="N194" i="32"/>
  <c r="N241" i="32"/>
  <c r="N204" i="32"/>
  <c r="N192" i="32"/>
  <c r="N233" i="32"/>
  <c r="N195" i="32"/>
  <c r="N144" i="32"/>
  <c r="N134" i="32"/>
  <c r="N169" i="32"/>
  <c r="N133" i="32"/>
  <c r="N148" i="32"/>
  <c r="N139" i="32"/>
  <c r="N166" i="32"/>
  <c r="N107" i="32"/>
  <c r="N98" i="32"/>
  <c r="N102" i="32"/>
  <c r="N116" i="32"/>
  <c r="N60" i="32"/>
  <c r="N92" i="32"/>
  <c r="N79" i="32"/>
  <c r="N20" i="32"/>
  <c r="N62" i="32"/>
  <c r="N36" i="32"/>
  <c r="N29" i="32"/>
  <c r="N19" i="32"/>
  <c r="N21" i="32"/>
  <c r="N28" i="32"/>
  <c r="N230" i="32"/>
  <c r="N231" i="32"/>
  <c r="N212" i="32"/>
  <c r="N193" i="32"/>
  <c r="N186" i="32"/>
  <c r="N211" i="32"/>
  <c r="N200" i="32"/>
  <c r="N181" i="32"/>
  <c r="N208" i="32"/>
  <c r="N184" i="32"/>
  <c r="N136" i="32"/>
  <c r="N126" i="32"/>
  <c r="N149" i="32"/>
  <c r="N122" i="32"/>
  <c r="N125" i="32"/>
  <c r="N124" i="32"/>
  <c r="N104" i="32"/>
  <c r="N99" i="32"/>
  <c r="N87" i="32"/>
  <c r="N105" i="32"/>
  <c r="N72" i="32"/>
  <c r="N53" i="32"/>
  <c r="N69" i="32"/>
  <c r="N47" i="32"/>
  <c r="N14" i="32"/>
  <c r="N50" i="32"/>
  <c r="N32" i="32"/>
  <c r="N22" i="32"/>
  <c r="N13" i="32"/>
  <c r="N15" i="32"/>
  <c r="N35" i="32"/>
  <c r="N222" i="32"/>
  <c r="N243" i="32"/>
  <c r="N189" i="32"/>
  <c r="N138" i="32"/>
  <c r="N96" i="32"/>
  <c r="N65" i="32"/>
  <c r="N10" i="32"/>
  <c r="N9" i="32"/>
  <c r="N214" i="32"/>
  <c r="N190" i="32"/>
  <c r="N188" i="32"/>
  <c r="N127" i="32"/>
  <c r="N88" i="32"/>
  <c r="N56" i="32"/>
  <c r="N6" i="32"/>
  <c r="N5" i="32"/>
  <c r="N240" i="32"/>
  <c r="N90" i="32"/>
  <c r="N223" i="32"/>
  <c r="N210" i="32"/>
  <c r="N173" i="32"/>
  <c r="N159" i="32"/>
  <c r="N91" i="32"/>
  <c r="N63" i="32"/>
  <c r="N45" i="32"/>
  <c r="N4" i="32"/>
  <c r="N128" i="32"/>
  <c r="N25" i="32"/>
  <c r="N70" i="32"/>
  <c r="N215" i="32"/>
  <c r="N197" i="32"/>
  <c r="N165" i="32"/>
  <c r="N156" i="32"/>
  <c r="N83" i="32"/>
  <c r="N57" i="32"/>
  <c r="N18" i="32"/>
  <c r="N7" i="32"/>
  <c r="N117" i="32"/>
  <c r="N180" i="32"/>
  <c r="N78" i="32"/>
  <c r="N229" i="32"/>
  <c r="N232" i="32"/>
  <c r="N120" i="32"/>
  <c r="N168" i="32"/>
  <c r="N76" i="32"/>
  <c r="N67" i="32"/>
  <c r="N16" i="32"/>
  <c r="N219" i="32"/>
  <c r="N234" i="32"/>
  <c r="N109" i="32"/>
  <c r="N41" i="32"/>
  <c r="N185" i="32"/>
  <c r="N174" i="32"/>
  <c r="N153" i="32"/>
  <c r="N118" i="32"/>
  <c r="N94" i="32"/>
  <c r="N44" i="32"/>
  <c r="N37" i="32"/>
  <c r="N145" i="32"/>
  <c r="N164" i="32"/>
  <c r="A51" i="38"/>
  <c r="A28" i="42"/>
  <c r="N224" i="46"/>
  <c r="N225" i="46"/>
  <c r="N223" i="46"/>
  <c r="N209" i="46"/>
  <c r="N204" i="46"/>
  <c r="N202" i="46"/>
  <c r="N206" i="46"/>
  <c r="N174" i="46"/>
  <c r="N183" i="46"/>
  <c r="N154" i="46"/>
  <c r="N182" i="46"/>
  <c r="N216" i="46"/>
  <c r="N217" i="46"/>
  <c r="N215" i="46"/>
  <c r="N201" i="46"/>
  <c r="N242" i="46"/>
  <c r="N187" i="46"/>
  <c r="N189" i="46"/>
  <c r="N205" i="46"/>
  <c r="N170" i="46"/>
  <c r="N173" i="46"/>
  <c r="N153" i="46"/>
  <c r="N238" i="46"/>
  <c r="N244" i="46"/>
  <c r="N211" i="46"/>
  <c r="N193" i="46"/>
  <c r="N237" i="46"/>
  <c r="N179" i="46"/>
  <c r="N171" i="46"/>
  <c r="N197" i="46"/>
  <c r="N169" i="46"/>
  <c r="N157" i="46"/>
  <c r="N230" i="46"/>
  <c r="N236" i="46"/>
  <c r="N203" i="46"/>
  <c r="N234" i="46"/>
  <c r="N235" i="46"/>
  <c r="N190" i="46"/>
  <c r="N163" i="46"/>
  <c r="N185" i="46"/>
  <c r="N168" i="46"/>
  <c r="N191" i="46"/>
  <c r="N222" i="46"/>
  <c r="N228" i="46"/>
  <c r="N195" i="46"/>
  <c r="N229" i="46"/>
  <c r="N207" i="46"/>
  <c r="N196" i="46"/>
  <c r="N198" i="46"/>
  <c r="N178" i="46"/>
  <c r="N159" i="46"/>
  <c r="N160" i="46"/>
  <c r="N214" i="46"/>
  <c r="N220" i="46"/>
  <c r="N226" i="46"/>
  <c r="N227" i="46"/>
  <c r="N199" i="46"/>
  <c r="N194" i="46"/>
  <c r="N184" i="46"/>
  <c r="N177" i="46"/>
  <c r="N151" i="46"/>
  <c r="N208" i="46"/>
  <c r="N239" i="46"/>
  <c r="N188" i="46"/>
  <c r="N192" i="46"/>
  <c r="N150" i="46"/>
  <c r="N155" i="46"/>
  <c r="N136" i="46"/>
  <c r="N107" i="46"/>
  <c r="N115" i="46"/>
  <c r="N117" i="46"/>
  <c r="N126" i="46"/>
  <c r="N79" i="46"/>
  <c r="N90" i="46"/>
  <c r="N61" i="46"/>
  <c r="N88" i="46"/>
  <c r="N78" i="46"/>
  <c r="N40" i="46"/>
  <c r="N4" i="46"/>
  <c r="N27" i="46"/>
  <c r="N60" i="46"/>
  <c r="N53" i="46"/>
  <c r="N15" i="46"/>
  <c r="N8" i="46"/>
  <c r="N231" i="46"/>
  <c r="N180" i="46"/>
  <c r="N161" i="46"/>
  <c r="N148" i="46"/>
  <c r="N146" i="46"/>
  <c r="N128" i="46"/>
  <c r="N106" i="46"/>
  <c r="N114" i="46"/>
  <c r="N116" i="46"/>
  <c r="N125" i="46"/>
  <c r="N71" i="46"/>
  <c r="N82" i="46"/>
  <c r="N58" i="46"/>
  <c r="N80" i="46"/>
  <c r="N70" i="46"/>
  <c r="N33" i="46"/>
  <c r="N89" i="46"/>
  <c r="N23" i="46"/>
  <c r="N56" i="46"/>
  <c r="N42" i="46"/>
  <c r="N11" i="46"/>
  <c r="N25" i="46"/>
  <c r="N221" i="46"/>
  <c r="N218" i="46"/>
  <c r="N142" i="46"/>
  <c r="N143" i="46"/>
  <c r="N138" i="46"/>
  <c r="N120" i="46"/>
  <c r="N105" i="46"/>
  <c r="N113" i="46"/>
  <c r="N129" i="46"/>
  <c r="N124" i="46"/>
  <c r="N63" i="46"/>
  <c r="N74" i="46"/>
  <c r="N54" i="46"/>
  <c r="N72" i="46"/>
  <c r="N62" i="46"/>
  <c r="N26" i="46"/>
  <c r="N59" i="46"/>
  <c r="N20" i="46"/>
  <c r="N55" i="46"/>
  <c r="N38" i="46"/>
  <c r="N7" i="46"/>
  <c r="A8" i="46"/>
  <c r="N219" i="46"/>
  <c r="N175" i="46"/>
  <c r="N134" i="46"/>
  <c r="N135" i="46"/>
  <c r="N130" i="46"/>
  <c r="N112" i="46"/>
  <c r="N102" i="46"/>
  <c r="N156" i="46"/>
  <c r="N123" i="46"/>
  <c r="N99" i="46"/>
  <c r="N57" i="46"/>
  <c r="N66" i="46"/>
  <c r="N51" i="46"/>
  <c r="N64" i="46"/>
  <c r="N45" i="46"/>
  <c r="N19" i="46"/>
  <c r="N48" i="46"/>
  <c r="N14" i="46"/>
  <c r="N52" i="46"/>
  <c r="N35" i="46"/>
  <c r="N97" i="46"/>
  <c r="N16" i="46"/>
  <c r="N240" i="46"/>
  <c r="N213" i="46"/>
  <c r="N176" i="46"/>
  <c r="N186" i="46"/>
  <c r="N127" i="46"/>
  <c r="N200" i="46"/>
  <c r="N104" i="46"/>
  <c r="N110" i="46"/>
  <c r="N141" i="46"/>
  <c r="N122" i="46"/>
  <c r="N92" i="46"/>
  <c r="N50" i="46"/>
  <c r="N93" i="46"/>
  <c r="N47" i="46"/>
  <c r="N100" i="46"/>
  <c r="N49" i="46"/>
  <c r="N13" i="46"/>
  <c r="N44" i="46"/>
  <c r="N10" i="46"/>
  <c r="N17" i="46"/>
  <c r="N31" i="46"/>
  <c r="N83" i="46"/>
  <c r="N39" i="46"/>
  <c r="N232" i="46"/>
  <c r="N212" i="46"/>
  <c r="N167" i="46"/>
  <c r="N145" i="46"/>
  <c r="N119" i="46"/>
  <c r="N166" i="46"/>
  <c r="N152" i="46"/>
  <c r="N109" i="46"/>
  <c r="N140" i="46"/>
  <c r="N121" i="46"/>
  <c r="N84" i="46"/>
  <c r="N46" i="46"/>
  <c r="N85" i="46"/>
  <c r="N158" i="46"/>
  <c r="N91" i="46"/>
  <c r="N43" i="46"/>
  <c r="N9" i="46"/>
  <c r="N41" i="46"/>
  <c r="N6" i="46"/>
  <c r="N75" i="46"/>
  <c r="N28" i="46"/>
  <c r="N81" i="46"/>
  <c r="N36" i="46"/>
  <c r="N172" i="46"/>
  <c r="N147" i="46"/>
  <c r="N95" i="46"/>
  <c r="N94" i="46"/>
  <c r="N67" i="46"/>
  <c r="N12" i="46"/>
  <c r="N162" i="46"/>
  <c r="N137" i="46"/>
  <c r="N87" i="46"/>
  <c r="N86" i="46"/>
  <c r="N65" i="46"/>
  <c r="N32" i="46"/>
  <c r="N181" i="46"/>
  <c r="N108" i="46"/>
  <c r="N131" i="46"/>
  <c r="N29" i="46"/>
  <c r="N73" i="46"/>
  <c r="N165" i="46"/>
  <c r="N133" i="46"/>
  <c r="N98" i="46"/>
  <c r="N22" i="46"/>
  <c r="N68" i="46"/>
  <c r="N241" i="46"/>
  <c r="N111" i="46"/>
  <c r="N139" i="46"/>
  <c r="N77" i="46"/>
  <c r="N5" i="46"/>
  <c r="N24" i="46"/>
  <c r="N233" i="46"/>
  <c r="N103" i="46"/>
  <c r="N118" i="46"/>
  <c r="N69" i="46"/>
  <c r="N37" i="46"/>
  <c r="N21" i="46"/>
  <c r="N243" i="46"/>
  <c r="N164" i="46"/>
  <c r="N149" i="46"/>
  <c r="N101" i="46"/>
  <c r="N34" i="46"/>
  <c r="N76" i="46"/>
  <c r="N30" i="46"/>
  <c r="N18" i="46"/>
  <c r="N210" i="46"/>
  <c r="N144" i="46"/>
  <c r="N132" i="46"/>
  <c r="N96" i="46"/>
  <c r="P11" i="38"/>
  <c r="P27" i="38"/>
  <c r="P181" i="38"/>
  <c r="P7" i="38"/>
  <c r="P48" i="38"/>
  <c r="P123" i="38"/>
  <c r="P6" i="38"/>
  <c r="P70" i="38"/>
  <c r="P186" i="38"/>
  <c r="P239" i="38"/>
  <c r="P5" i="38"/>
  <c r="P134" i="38"/>
  <c r="P163" i="38"/>
  <c r="P230" i="38"/>
  <c r="P234" i="38"/>
  <c r="P58" i="38"/>
  <c r="P88" i="38"/>
  <c r="P178" i="38"/>
  <c r="P39" i="38"/>
  <c r="P108" i="38"/>
  <c r="P122" i="38"/>
  <c r="P185" i="38"/>
  <c r="P79" i="38"/>
  <c r="P193" i="38"/>
  <c r="P22" i="38"/>
  <c r="P99" i="38"/>
  <c r="P169" i="38"/>
  <c r="P243" i="38"/>
  <c r="P87" i="38"/>
  <c r="P89" i="38"/>
  <c r="P90" i="38"/>
  <c r="P55" i="38"/>
  <c r="P97" i="38"/>
  <c r="P151" i="38"/>
  <c r="P220" i="38"/>
  <c r="P54" i="38"/>
  <c r="P140" i="38"/>
  <c r="P175" i="38"/>
  <c r="P8" i="38"/>
  <c r="P26" i="38"/>
  <c r="P49" i="38"/>
  <c r="P109" i="38"/>
  <c r="P194" i="38"/>
  <c r="P127" i="38"/>
  <c r="P124" i="38"/>
  <c r="P164" i="38"/>
  <c r="P210" i="38"/>
  <c r="P38" i="38"/>
  <c r="P20" i="38"/>
  <c r="P82" i="38"/>
  <c r="P104" i="38"/>
  <c r="P183" i="38"/>
  <c r="P63" i="38"/>
  <c r="P159" i="38"/>
  <c r="P184" i="38"/>
  <c r="P143" i="38"/>
  <c r="P67" i="38"/>
  <c r="P126" i="38"/>
  <c r="P155" i="38"/>
  <c r="P222" i="38"/>
  <c r="P47" i="38"/>
  <c r="P101" i="38"/>
  <c r="P190" i="38"/>
  <c r="P57" i="38"/>
  <c r="P103" i="38"/>
  <c r="P114" i="38"/>
  <c r="P191" i="38"/>
  <c r="P23" i="38"/>
  <c r="P60" i="38"/>
  <c r="P162" i="38"/>
  <c r="P216" i="38"/>
  <c r="P85" i="38"/>
  <c r="P30" i="38"/>
  <c r="P65" i="38"/>
  <c r="P125" i="38"/>
  <c r="P214" i="38"/>
  <c r="P4" i="38"/>
  <c r="P42" i="38"/>
  <c r="P219" i="38"/>
  <c r="P165" i="38"/>
  <c r="P51" i="38"/>
  <c r="P131" i="38"/>
  <c r="P173" i="38"/>
  <c r="P15" i="38"/>
  <c r="P72" i="38"/>
  <c r="P106" i="38"/>
  <c r="P174" i="38"/>
  <c r="P212" i="38"/>
  <c r="P116" i="38"/>
  <c r="P102" i="38"/>
  <c r="P152" i="38"/>
  <c r="P199" i="38"/>
  <c r="P21" i="38"/>
  <c r="P136" i="38"/>
  <c r="P146" i="38"/>
  <c r="P227" i="38"/>
  <c r="P118" i="38"/>
  <c r="P110" i="38"/>
  <c r="P130" i="38"/>
  <c r="P197" i="38"/>
  <c r="P19" i="38"/>
  <c r="P35" i="38"/>
  <c r="P141" i="38"/>
  <c r="P46" i="38"/>
  <c r="P202" i="38"/>
  <c r="P44" i="38"/>
  <c r="P93" i="38"/>
  <c r="P188" i="38"/>
  <c r="P18" i="38"/>
  <c r="P100" i="38"/>
  <c r="P150" i="38"/>
  <c r="P192" i="38"/>
  <c r="P204" i="38"/>
  <c r="P229" i="38"/>
  <c r="P53" i="38"/>
  <c r="P153" i="38"/>
  <c r="P213" i="38"/>
  <c r="P73" i="38"/>
  <c r="P121" i="38"/>
  <c r="P215" i="38"/>
  <c r="P244" i="38"/>
  <c r="P128" i="38"/>
  <c r="P62" i="38"/>
  <c r="P37" i="38"/>
  <c r="P147" i="38"/>
  <c r="P196" i="38"/>
  <c r="P115" i="38"/>
  <c r="P34" i="38"/>
  <c r="P77" i="38"/>
  <c r="P74" i="38"/>
  <c r="P45" i="38"/>
  <c r="P176" i="38"/>
  <c r="P52" i="38"/>
  <c r="P242" i="38"/>
  <c r="P64" i="38"/>
  <c r="P98" i="38"/>
  <c r="P224" i="38"/>
  <c r="P12" i="38"/>
  <c r="P31" i="38"/>
  <c r="P43" i="38"/>
  <c r="P144" i="38"/>
  <c r="P209" i="38"/>
  <c r="P187" i="38"/>
  <c r="P14" i="38"/>
  <c r="P132" i="38"/>
  <c r="P138" i="38"/>
  <c r="P208" i="38"/>
  <c r="P13" i="38"/>
  <c r="P91" i="38"/>
  <c r="P160" i="38"/>
  <c r="P235" i="38"/>
  <c r="P168" i="38"/>
  <c r="P17" i="38"/>
  <c r="P68" i="38"/>
  <c r="P170" i="38"/>
  <c r="P232" i="38"/>
  <c r="P157" i="38"/>
  <c r="P120" i="38"/>
  <c r="P119" i="38"/>
  <c r="P161" i="38"/>
  <c r="P81" i="38"/>
  <c r="P41" i="38"/>
  <c r="P241" i="38"/>
  <c r="P95" i="38"/>
  <c r="P142" i="38"/>
  <c r="P221" i="38"/>
  <c r="P111" i="38"/>
  <c r="P10" i="38"/>
  <c r="P78" i="38"/>
  <c r="P237" i="38"/>
  <c r="P200" i="38"/>
  <c r="P231" i="38"/>
  <c r="P71" i="38"/>
  <c r="P113" i="38"/>
  <c r="P148" i="38"/>
  <c r="P236" i="38"/>
  <c r="P61" i="38"/>
  <c r="P96" i="38"/>
  <c r="P182" i="38"/>
  <c r="P50" i="38"/>
  <c r="P189" i="38"/>
  <c r="P24" i="38"/>
  <c r="P145" i="38"/>
  <c r="P156" i="38"/>
  <c r="P218" i="38"/>
  <c r="P59" i="38"/>
  <c r="P238" i="38"/>
  <c r="P25" i="38"/>
  <c r="P112" i="38"/>
  <c r="P195" i="38"/>
  <c r="P28" i="38"/>
  <c r="P135" i="38"/>
  <c r="P40" i="38"/>
  <c r="P105" i="38"/>
  <c r="P56" i="38"/>
  <c r="P75" i="38"/>
  <c r="P80" i="38"/>
  <c r="P133" i="38"/>
  <c r="P177" i="38"/>
  <c r="P36" i="38"/>
  <c r="P94" i="38"/>
  <c r="P179" i="38"/>
  <c r="P117" i="38"/>
  <c r="P129" i="38"/>
  <c r="P69" i="38"/>
  <c r="P139" i="38"/>
  <c r="P211" i="38"/>
  <c r="P203" i="38"/>
  <c r="P228" i="38"/>
  <c r="P205" i="38"/>
  <c r="P158" i="38"/>
  <c r="P66" i="38"/>
  <c r="P154" i="38"/>
  <c r="P207" i="38"/>
  <c r="P84" i="38"/>
  <c r="P233" i="38"/>
  <c r="P201" i="38"/>
  <c r="P206" i="38"/>
  <c r="P16" i="38"/>
  <c r="P217" i="38"/>
  <c r="P29" i="38"/>
  <c r="P76" i="38"/>
  <c r="P149" i="38"/>
  <c r="P198" i="38"/>
  <c r="P92" i="38"/>
  <c r="P9" i="38"/>
  <c r="P180" i="38"/>
  <c r="P32" i="38"/>
  <c r="P167" i="38"/>
  <c r="P171" i="38"/>
  <c r="P226" i="38"/>
  <c r="P83" i="38"/>
  <c r="P86" i="38"/>
  <c r="P137" i="38"/>
  <c r="P166" i="38"/>
  <c r="P225" i="38"/>
  <c r="P107" i="38"/>
  <c r="P223" i="38"/>
  <c r="P172" i="38"/>
  <c r="P240" i="38"/>
  <c r="P33" i="38"/>
  <c r="H5" i="43"/>
  <c r="E4" i="43"/>
  <c r="A28" i="37"/>
  <c r="N217" i="41"/>
  <c r="N243" i="41"/>
  <c r="N213" i="41"/>
  <c r="N194" i="41"/>
  <c r="N207" i="41"/>
  <c r="N228" i="41"/>
  <c r="N176" i="41"/>
  <c r="N185" i="41"/>
  <c r="N152" i="41"/>
  <c r="N154" i="41"/>
  <c r="N184" i="41"/>
  <c r="N122" i="41"/>
  <c r="N125" i="41"/>
  <c r="N123" i="41"/>
  <c r="N110" i="41"/>
  <c r="N138" i="41"/>
  <c r="N92" i="41"/>
  <c r="N97" i="41"/>
  <c r="N130" i="41"/>
  <c r="N115" i="41"/>
  <c r="N42" i="41"/>
  <c r="N107" i="41"/>
  <c r="N49" i="41"/>
  <c r="N72" i="41"/>
  <c r="N8" i="41"/>
  <c r="N29" i="41"/>
  <c r="N19" i="41"/>
  <c r="N4" i="41"/>
  <c r="N6" i="41"/>
  <c r="N64" i="41"/>
  <c r="N238" i="41"/>
  <c r="N239" i="41"/>
  <c r="N232" i="41"/>
  <c r="N206" i="41"/>
  <c r="N242" i="41"/>
  <c r="N204" i="41"/>
  <c r="N192" i="41"/>
  <c r="N168" i="41"/>
  <c r="N174" i="41"/>
  <c r="N198" i="41"/>
  <c r="N151" i="41"/>
  <c r="N167" i="41"/>
  <c r="N114" i="41"/>
  <c r="N117" i="41"/>
  <c r="N173" i="41"/>
  <c r="N99" i="41"/>
  <c r="N131" i="41"/>
  <c r="N87" i="41"/>
  <c r="N82" i="41"/>
  <c r="N120" i="41"/>
  <c r="N112" i="41"/>
  <c r="N38" i="41"/>
  <c r="N104" i="41"/>
  <c r="N102" i="41"/>
  <c r="N54" i="41"/>
  <c r="A8" i="41"/>
  <c r="N22" i="41"/>
  <c r="N13" i="41"/>
  <c r="N34" i="41"/>
  <c r="N31" i="41"/>
  <c r="N18" i="41"/>
  <c r="N230" i="41"/>
  <c r="N231" i="41"/>
  <c r="N221" i="41"/>
  <c r="N220" i="41"/>
  <c r="N209" i="41"/>
  <c r="N201" i="41"/>
  <c r="N183" i="41"/>
  <c r="N229" i="41"/>
  <c r="N164" i="41"/>
  <c r="N158" i="41"/>
  <c r="N141" i="41"/>
  <c r="N129" i="41"/>
  <c r="N106" i="41"/>
  <c r="N109" i="41"/>
  <c r="N155" i="41"/>
  <c r="N81" i="41"/>
  <c r="N127" i="41"/>
  <c r="N79" i="41"/>
  <c r="N74" i="41"/>
  <c r="N89" i="41"/>
  <c r="N76" i="41"/>
  <c r="N126" i="41"/>
  <c r="N103" i="41"/>
  <c r="N80" i="41"/>
  <c r="N51" i="41"/>
  <c r="N83" i="41"/>
  <c r="N63" i="41"/>
  <c r="N9" i="41"/>
  <c r="N30" i="41"/>
  <c r="N24" i="41"/>
  <c r="N96" i="41"/>
  <c r="N222" i="41"/>
  <c r="N223" i="41"/>
  <c r="N211" i="41"/>
  <c r="N219" i="41"/>
  <c r="N197" i="41"/>
  <c r="N199" i="41"/>
  <c r="N181" i="41"/>
  <c r="N193" i="41"/>
  <c r="N156" i="41"/>
  <c r="N150" i="41"/>
  <c r="N157" i="41"/>
  <c r="N124" i="41"/>
  <c r="N98" i="41"/>
  <c r="N101" i="41"/>
  <c r="N240" i="41"/>
  <c r="N73" i="41"/>
  <c r="N195" i="41"/>
  <c r="N71" i="41"/>
  <c r="N66" i="41"/>
  <c r="N78" i="41"/>
  <c r="N67" i="41"/>
  <c r="N113" i="41"/>
  <c r="N91" i="41"/>
  <c r="N69" i="41"/>
  <c r="N50" i="41"/>
  <c r="N47" i="41"/>
  <c r="N21" i="41"/>
  <c r="N5" i="41"/>
  <c r="N27" i="41"/>
  <c r="N17" i="41"/>
  <c r="N214" i="41"/>
  <c r="N215" i="41"/>
  <c r="N203" i="41"/>
  <c r="N218" i="41"/>
  <c r="N189" i="41"/>
  <c r="N182" i="41"/>
  <c r="N170" i="41"/>
  <c r="N191" i="41"/>
  <c r="N166" i="41"/>
  <c r="N142" i="41"/>
  <c r="N144" i="41"/>
  <c r="N116" i="41"/>
  <c r="N90" i="41"/>
  <c r="N93" i="41"/>
  <c r="N161" i="41"/>
  <c r="N159" i="41"/>
  <c r="N169" i="41"/>
  <c r="N171" i="41"/>
  <c r="N86" i="41"/>
  <c r="N84" i="41"/>
  <c r="N59" i="41"/>
  <c r="N85" i="41"/>
  <c r="N88" i="41"/>
  <c r="N60" i="41"/>
  <c r="N32" i="41"/>
  <c r="N46" i="41"/>
  <c r="N36" i="41"/>
  <c r="N58" i="41"/>
  <c r="N23" i="41"/>
  <c r="N61" i="41"/>
  <c r="N241" i="41"/>
  <c r="N237" i="41"/>
  <c r="N244" i="41"/>
  <c r="N216" i="41"/>
  <c r="N227" i="41"/>
  <c r="N200" i="41"/>
  <c r="N234" i="41"/>
  <c r="N190" i="41"/>
  <c r="N186" i="41"/>
  <c r="N134" i="41"/>
  <c r="N165" i="41"/>
  <c r="N108" i="41"/>
  <c r="N178" i="41"/>
  <c r="N177" i="41"/>
  <c r="N147" i="41"/>
  <c r="N149" i="41"/>
  <c r="N119" i="41"/>
  <c r="N135" i="41"/>
  <c r="N75" i="41"/>
  <c r="N70" i="41"/>
  <c r="N55" i="41"/>
  <c r="N68" i="41"/>
  <c r="N77" i="41"/>
  <c r="N53" i="41"/>
  <c r="N25" i="41"/>
  <c r="N44" i="41"/>
  <c r="N35" i="41"/>
  <c r="N15" i="41"/>
  <c r="N20" i="41"/>
  <c r="N57" i="41"/>
  <c r="N233" i="41"/>
  <c r="N226" i="41"/>
  <c r="N235" i="41"/>
  <c r="N202" i="41"/>
  <c r="N210" i="41"/>
  <c r="N188" i="41"/>
  <c r="N212" i="41"/>
  <c r="N179" i="41"/>
  <c r="N172" i="41"/>
  <c r="N175" i="41"/>
  <c r="N146" i="41"/>
  <c r="N100" i="41"/>
  <c r="N143" i="41"/>
  <c r="N145" i="41"/>
  <c r="N153" i="41"/>
  <c r="N140" i="41"/>
  <c r="N105" i="41"/>
  <c r="N128" i="41"/>
  <c r="N37" i="41"/>
  <c r="N162" i="41"/>
  <c r="N52" i="41"/>
  <c r="N62" i="41"/>
  <c r="N65" i="41"/>
  <c r="N43" i="41"/>
  <c r="N16" i="41"/>
  <c r="N41" i="41"/>
  <c r="N33" i="41"/>
  <c r="N11" i="41"/>
  <c r="N14" i="41"/>
  <c r="N28" i="41"/>
  <c r="N208" i="41"/>
  <c r="N137" i="41"/>
  <c r="N48" i="41"/>
  <c r="N10" i="41"/>
  <c r="N180" i="41"/>
  <c r="N133" i="41"/>
  <c r="N45" i="41"/>
  <c r="N7" i="41"/>
  <c r="N187" i="41"/>
  <c r="N121" i="41"/>
  <c r="N56" i="41"/>
  <c r="N236" i="41"/>
  <c r="N139" i="41"/>
  <c r="N95" i="41"/>
  <c r="N225" i="41"/>
  <c r="N160" i="41"/>
  <c r="N94" i="41"/>
  <c r="N12" i="41"/>
  <c r="N205" i="41"/>
  <c r="N163" i="41"/>
  <c r="N111" i="41"/>
  <c r="N40" i="41"/>
  <c r="N224" i="41"/>
  <c r="N136" i="41"/>
  <c r="N132" i="41"/>
  <c r="N26" i="41"/>
  <c r="N196" i="41"/>
  <c r="N148" i="41"/>
  <c r="N118" i="41"/>
  <c r="N39" i="41"/>
  <c r="H5" i="44"/>
  <c r="E4" i="44"/>
  <c r="A28" i="31"/>
  <c r="N240" i="38"/>
  <c r="N214" i="38"/>
  <c r="N215" i="38"/>
  <c r="N195" i="38"/>
  <c r="N220" i="38"/>
  <c r="N184" i="38"/>
  <c r="N187" i="38"/>
  <c r="N170" i="38"/>
  <c r="N165" i="38"/>
  <c r="N200" i="38"/>
  <c r="N140" i="38"/>
  <c r="N149" i="38"/>
  <c r="N185" i="38"/>
  <c r="N111" i="38"/>
  <c r="N114" i="38"/>
  <c r="N109" i="38"/>
  <c r="N112" i="38"/>
  <c r="N115" i="38"/>
  <c r="N86" i="38"/>
  <c r="N82" i="38"/>
  <c r="N79" i="38"/>
  <c r="N121" i="38"/>
  <c r="N105" i="38"/>
  <c r="N47" i="38"/>
  <c r="N62" i="38"/>
  <c r="A8" i="38"/>
  <c r="N48" i="38"/>
  <c r="N29" i="38"/>
  <c r="N11" i="38"/>
  <c r="N32" i="38"/>
  <c r="N21" i="38"/>
  <c r="N243" i="38"/>
  <c r="N241" i="38"/>
  <c r="N224" i="38"/>
  <c r="N242" i="38"/>
  <c r="N207" i="38"/>
  <c r="N228" i="38"/>
  <c r="N179" i="38"/>
  <c r="N162" i="38"/>
  <c r="N157" i="38"/>
  <c r="N193" i="38"/>
  <c r="N212" i="38"/>
  <c r="N158" i="38"/>
  <c r="N136" i="38"/>
  <c r="N103" i="38"/>
  <c r="N106" i="38"/>
  <c r="N101" i="38"/>
  <c r="N104" i="38"/>
  <c r="N138" i="38"/>
  <c r="N141" i="38"/>
  <c r="N73" i="38"/>
  <c r="N71" i="38"/>
  <c r="N99" i="38"/>
  <c r="N100" i="38"/>
  <c r="N44" i="38"/>
  <c r="N108" i="38"/>
  <c r="N25" i="38"/>
  <c r="N42" i="38"/>
  <c r="N14" i="38"/>
  <c r="N76" i="38"/>
  <c r="N13" i="38"/>
  <c r="N235" i="38"/>
  <c r="N233" i="38"/>
  <c r="N205" i="38"/>
  <c r="N229" i="38"/>
  <c r="N196" i="38"/>
  <c r="N213" i="38"/>
  <c r="N171" i="38"/>
  <c r="N154" i="38"/>
  <c r="N201" i="38"/>
  <c r="N181" i="38"/>
  <c r="N151" i="38"/>
  <c r="N153" i="38"/>
  <c r="N132" i="38"/>
  <c r="N95" i="38"/>
  <c r="N98" i="38"/>
  <c r="N93" i="38"/>
  <c r="N96" i="38"/>
  <c r="N134" i="38"/>
  <c r="N137" i="38"/>
  <c r="N65" i="38"/>
  <c r="N63" i="38"/>
  <c r="N97" i="38"/>
  <c r="N77" i="38"/>
  <c r="N41" i="38"/>
  <c r="N113" i="38"/>
  <c r="N64" i="38"/>
  <c r="N19" i="38"/>
  <c r="N78" i="38"/>
  <c r="N52" i="38"/>
  <c r="N6" i="38"/>
  <c r="N227" i="38"/>
  <c r="N225" i="38"/>
  <c r="N197" i="38"/>
  <c r="N206" i="38"/>
  <c r="N189" i="38"/>
  <c r="N208" i="38"/>
  <c r="N191" i="38"/>
  <c r="N188" i="38"/>
  <c r="N169" i="38"/>
  <c r="N167" i="38"/>
  <c r="N143" i="38"/>
  <c r="N144" i="38"/>
  <c r="N124" i="38"/>
  <c r="N150" i="38"/>
  <c r="N90" i="38"/>
  <c r="N85" i="38"/>
  <c r="N88" i="38"/>
  <c r="N126" i="38"/>
  <c r="N129" i="38"/>
  <c r="N56" i="38"/>
  <c r="N57" i="38"/>
  <c r="N92" i="38"/>
  <c r="N69" i="38"/>
  <c r="N34" i="38"/>
  <c r="N87" i="38"/>
  <c r="N38" i="38"/>
  <c r="N4" i="38"/>
  <c r="N43" i="38"/>
  <c r="N24" i="38"/>
  <c r="N55" i="38"/>
  <c r="N219" i="38"/>
  <c r="N217" i="38"/>
  <c r="N236" i="38"/>
  <c r="N198" i="38"/>
  <c r="N232" i="38"/>
  <c r="N194" i="38"/>
  <c r="N221" i="38"/>
  <c r="N180" i="38"/>
  <c r="N160" i="38"/>
  <c r="N145" i="38"/>
  <c r="N156" i="38"/>
  <c r="N168" i="38"/>
  <c r="N116" i="38"/>
  <c r="N142" i="38"/>
  <c r="N164" i="38"/>
  <c r="N202" i="38"/>
  <c r="N80" i="38"/>
  <c r="N118" i="38"/>
  <c r="N75" i="38"/>
  <c r="N49" i="38"/>
  <c r="N50" i="38"/>
  <c r="N89" i="38"/>
  <c r="N61" i="38"/>
  <c r="N30" i="38"/>
  <c r="N81" i="38"/>
  <c r="N35" i="38"/>
  <c r="N53" i="38"/>
  <c r="N31" i="38"/>
  <c r="N22" i="38"/>
  <c r="N28" i="38"/>
  <c r="N238" i="38"/>
  <c r="N239" i="38"/>
  <c r="N226" i="38"/>
  <c r="N244" i="38"/>
  <c r="N210" i="38"/>
  <c r="N190" i="38"/>
  <c r="N216" i="38"/>
  <c r="N175" i="38"/>
  <c r="N172" i="38"/>
  <c r="N176" i="38"/>
  <c r="N146" i="38"/>
  <c r="N161" i="38"/>
  <c r="N183" i="38"/>
  <c r="N135" i="38"/>
  <c r="N133" i="38"/>
  <c r="N178" i="38"/>
  <c r="N152" i="38"/>
  <c r="N110" i="38"/>
  <c r="N67" i="38"/>
  <c r="N39" i="38"/>
  <c r="N46" i="38"/>
  <c r="N74" i="38"/>
  <c r="N58" i="38"/>
  <c r="N27" i="38"/>
  <c r="N16" i="38"/>
  <c r="N72" i="38"/>
  <c r="N45" i="38"/>
  <c r="N17" i="38"/>
  <c r="N15" i="38"/>
  <c r="N26" i="38"/>
  <c r="N230" i="38"/>
  <c r="N231" i="38"/>
  <c r="N211" i="38"/>
  <c r="N204" i="38"/>
  <c r="N199" i="38"/>
  <c r="N182" i="38"/>
  <c r="N177" i="38"/>
  <c r="N174" i="38"/>
  <c r="N163" i="38"/>
  <c r="N166" i="38"/>
  <c r="N186" i="38"/>
  <c r="N147" i="38"/>
  <c r="N127" i="38"/>
  <c r="N130" i="38"/>
  <c r="N125" i="38"/>
  <c r="N128" i="38"/>
  <c r="N131" i="38"/>
  <c r="N102" i="38"/>
  <c r="N84" i="38"/>
  <c r="N36" i="38"/>
  <c r="N40" i="38"/>
  <c r="N66" i="38"/>
  <c r="N54" i="38"/>
  <c r="N23" i="38"/>
  <c r="N12" i="38"/>
  <c r="N70" i="38"/>
  <c r="N10" i="38"/>
  <c r="N7" i="38"/>
  <c r="N9" i="38"/>
  <c r="N18" i="38"/>
  <c r="N222" i="38"/>
  <c r="N155" i="38"/>
  <c r="N123" i="38"/>
  <c r="N8" i="38"/>
  <c r="N223" i="38"/>
  <c r="N148" i="38"/>
  <c r="N94" i="38"/>
  <c r="N68" i="38"/>
  <c r="N203" i="38"/>
  <c r="N159" i="38"/>
  <c r="N83" i="38"/>
  <c r="N37" i="38"/>
  <c r="N234" i="38"/>
  <c r="N139" i="38"/>
  <c r="N91" i="38"/>
  <c r="N60" i="38"/>
  <c r="N192" i="38"/>
  <c r="N119" i="38"/>
  <c r="N33" i="38"/>
  <c r="N59" i="38"/>
  <c r="N209" i="38"/>
  <c r="N122" i="38"/>
  <c r="N107" i="38"/>
  <c r="N5" i="38"/>
  <c r="N218" i="38"/>
  <c r="N117" i="38"/>
  <c r="N51" i="38"/>
  <c r="N120" i="38"/>
  <c r="N20" i="38"/>
  <c r="N237" i="38"/>
  <c r="N173" i="38"/>
  <c r="N30" i="44"/>
  <c r="N112" i="44"/>
  <c r="N173" i="44"/>
  <c r="N242" i="44"/>
  <c r="N134" i="44"/>
  <c r="N87" i="44"/>
  <c r="N151" i="44"/>
  <c r="N244" i="44"/>
  <c r="N232" i="44"/>
  <c r="N34" i="44"/>
  <c r="N66" i="44"/>
  <c r="N108" i="44"/>
  <c r="N178" i="44"/>
  <c r="N50" i="44"/>
  <c r="N96" i="44"/>
  <c r="N113" i="44"/>
  <c r="N207" i="44"/>
  <c r="N72" i="44"/>
  <c r="N89" i="44"/>
  <c r="N203" i="44"/>
  <c r="N229" i="44"/>
  <c r="N101" i="44"/>
  <c r="N120" i="44"/>
  <c r="N160" i="44"/>
  <c r="N243" i="44"/>
  <c r="N79" i="44"/>
  <c r="N179" i="44"/>
  <c r="N182" i="44"/>
  <c r="N47" i="44"/>
  <c r="N135" i="44"/>
  <c r="N148" i="44"/>
  <c r="N208" i="44"/>
  <c r="N69" i="44"/>
  <c r="N83" i="44"/>
  <c r="N161" i="44"/>
  <c r="N53" i="44"/>
  <c r="N61" i="44"/>
  <c r="N104" i="44"/>
  <c r="N92" i="44"/>
  <c r="N105" i="44"/>
  <c r="N199" i="44"/>
  <c r="N54" i="44"/>
  <c r="N81" i="44"/>
  <c r="N187" i="44"/>
  <c r="N209" i="44"/>
  <c r="N12" i="44"/>
  <c r="N55" i="44"/>
  <c r="N169" i="44"/>
  <c r="N239" i="44"/>
  <c r="N21" i="44"/>
  <c r="N115" i="44"/>
  <c r="N177" i="44"/>
  <c r="N20" i="44"/>
  <c r="N93" i="44"/>
  <c r="N175" i="44"/>
  <c r="N176" i="44"/>
  <c r="N19" i="44"/>
  <c r="N49" i="44"/>
  <c r="N145" i="44"/>
  <c r="N219" i="44"/>
  <c r="N235" i="44"/>
  <c r="N76" i="44"/>
  <c r="N143" i="44"/>
  <c r="N202" i="44"/>
  <c r="N33" i="44"/>
  <c r="N78" i="44"/>
  <c r="N58" i="44"/>
  <c r="N46" i="44"/>
  <c r="N73" i="44"/>
  <c r="N183" i="44"/>
  <c r="N201" i="44"/>
  <c r="N8" i="44"/>
  <c r="N106" i="44"/>
  <c r="N164" i="44"/>
  <c r="N231" i="44"/>
  <c r="N63" i="44"/>
  <c r="N119" i="44"/>
  <c r="N220" i="44"/>
  <c r="N238" i="44"/>
  <c r="N44" i="44"/>
  <c r="N152" i="44"/>
  <c r="N181" i="44"/>
  <c r="N37" i="44"/>
  <c r="N102" i="44"/>
  <c r="N140" i="44"/>
  <c r="N200" i="44"/>
  <c r="N39" i="44"/>
  <c r="N70" i="44"/>
  <c r="N126" i="44"/>
  <c r="N213" i="44"/>
  <c r="N153" i="44"/>
  <c r="N77" i="44"/>
  <c r="N130" i="44"/>
  <c r="N86" i="44"/>
  <c r="N147" i="44"/>
  <c r="N214" i="44"/>
  <c r="N35" i="44"/>
  <c r="N197" i="44"/>
  <c r="N174" i="44"/>
  <c r="N95" i="44"/>
  <c r="N94" i="44"/>
  <c r="N150" i="44"/>
  <c r="N223" i="44"/>
  <c r="N57" i="44"/>
  <c r="N103" i="44"/>
  <c r="N163" i="44"/>
  <c r="N230" i="44"/>
  <c r="N15" i="44"/>
  <c r="N127" i="44"/>
  <c r="N171" i="44"/>
  <c r="N52" i="44"/>
  <c r="N123" i="44"/>
  <c r="N162" i="44"/>
  <c r="N218" i="44"/>
  <c r="N13" i="44"/>
  <c r="N146" i="44"/>
  <c r="N137" i="44"/>
  <c r="N212" i="44"/>
  <c r="N32" i="44"/>
  <c r="N75" i="44"/>
  <c r="N139" i="44"/>
  <c r="N233" i="44"/>
  <c r="N48" i="44"/>
  <c r="N210" i="44"/>
  <c r="N240" i="44"/>
  <c r="N125" i="44"/>
  <c r="N192" i="44"/>
  <c r="N60" i="44"/>
  <c r="N65" i="44"/>
  <c r="N114" i="44"/>
  <c r="N51" i="44"/>
  <c r="N88" i="44"/>
  <c r="N155" i="44"/>
  <c r="N222" i="44"/>
  <c r="N11" i="44"/>
  <c r="N111" i="44"/>
  <c r="N167" i="44"/>
  <c r="N17" i="44"/>
  <c r="N43" i="44"/>
  <c r="N122" i="44"/>
  <c r="N180" i="44"/>
  <c r="N4" i="44"/>
  <c r="N90" i="44"/>
  <c r="N132" i="44"/>
  <c r="N221" i="44"/>
  <c r="N29" i="44"/>
  <c r="N62" i="44"/>
  <c r="N118" i="44"/>
  <c r="N206" i="44"/>
  <c r="N41" i="44"/>
  <c r="N100" i="44"/>
  <c r="N165" i="44"/>
  <c r="N224" i="44"/>
  <c r="N99" i="44"/>
  <c r="N31" i="44"/>
  <c r="N142" i="44"/>
  <c r="N241" i="44"/>
  <c r="N117" i="44"/>
  <c r="N40" i="44"/>
  <c r="N128" i="44"/>
  <c r="N166" i="44"/>
  <c r="N7" i="44"/>
  <c r="N158" i="44"/>
  <c r="N159" i="44"/>
  <c r="N237" i="44"/>
  <c r="N42" i="44"/>
  <c r="N156" i="44"/>
  <c r="N172" i="44"/>
  <c r="A8" i="44"/>
  <c r="N80" i="44"/>
  <c r="N149" i="44"/>
  <c r="N195" i="44"/>
  <c r="N9" i="44"/>
  <c r="N107" i="44"/>
  <c r="N129" i="44"/>
  <c r="N204" i="44"/>
  <c r="N25" i="44"/>
  <c r="N67" i="44"/>
  <c r="N236" i="44"/>
  <c r="N225" i="44"/>
  <c r="N28" i="44"/>
  <c r="N144" i="44"/>
  <c r="N189" i="44"/>
  <c r="N27" i="44"/>
  <c r="N26" i="44"/>
  <c r="N190" i="44"/>
  <c r="N234" i="44"/>
  <c r="N226" i="44"/>
  <c r="N68" i="44"/>
  <c r="N154" i="44"/>
  <c r="N196" i="44"/>
  <c r="N38" i="44"/>
  <c r="N138" i="44"/>
  <c r="N168" i="44"/>
  <c r="N14" i="44"/>
  <c r="N64" i="44"/>
  <c r="N141" i="44"/>
  <c r="N193" i="44"/>
  <c r="N10" i="44"/>
  <c r="N82" i="44"/>
  <c r="N124" i="44"/>
  <c r="N194" i="44"/>
  <c r="N22" i="44"/>
  <c r="N45" i="44"/>
  <c r="N110" i="44"/>
  <c r="N198" i="44"/>
  <c r="N18" i="44"/>
  <c r="N136" i="44"/>
  <c r="N157" i="44"/>
  <c r="N216" i="44"/>
  <c r="N97" i="44"/>
  <c r="N109" i="44"/>
  <c r="N205" i="44"/>
  <c r="N215" i="44"/>
  <c r="N191" i="44"/>
  <c r="N228" i="44"/>
  <c r="N23" i="44"/>
  <c r="N227" i="44"/>
  <c r="N6" i="44"/>
  <c r="N16" i="44"/>
  <c r="N71" i="44"/>
  <c r="N91" i="44"/>
  <c r="N74" i="44"/>
  <c r="N59" i="44"/>
  <c r="N185" i="44"/>
  <c r="N56" i="44"/>
  <c r="N116" i="44"/>
  <c r="N170" i="44"/>
  <c r="N184" i="44"/>
  <c r="N84" i="44"/>
  <c r="N36" i="44"/>
  <c r="N186" i="44"/>
  <c r="N217" i="44"/>
  <c r="N5" i="44"/>
  <c r="N24" i="44"/>
  <c r="N85" i="44"/>
  <c r="N133" i="44"/>
  <c r="N98" i="44"/>
  <c r="N121" i="44"/>
  <c r="N131" i="44"/>
  <c r="N188" i="44"/>
  <c r="N211" i="44"/>
  <c r="A51" i="35"/>
  <c r="N229" i="42"/>
  <c r="N235" i="42"/>
  <c r="N225" i="42"/>
  <c r="N209" i="42"/>
  <c r="N226" i="42"/>
  <c r="N228" i="42"/>
  <c r="N206" i="42"/>
  <c r="N186" i="42"/>
  <c r="N184" i="42"/>
  <c r="N164" i="42"/>
  <c r="N165" i="42"/>
  <c r="N146" i="42"/>
  <c r="N151" i="42"/>
  <c r="N221" i="42"/>
  <c r="N227" i="42"/>
  <c r="N217" i="42"/>
  <c r="N201" i="42"/>
  <c r="N210" i="42"/>
  <c r="N197" i="42"/>
  <c r="N190" i="42"/>
  <c r="N178" i="42"/>
  <c r="N171" i="42"/>
  <c r="N156" i="42"/>
  <c r="N150" i="42"/>
  <c r="N138" i="42"/>
  <c r="N144" i="42"/>
  <c r="N213" i="42"/>
  <c r="N219" i="42"/>
  <c r="N239" i="42"/>
  <c r="N193" i="42"/>
  <c r="N202" i="42"/>
  <c r="N185" i="42"/>
  <c r="N183" i="42"/>
  <c r="N205" i="42"/>
  <c r="N163" i="42"/>
  <c r="N176" i="42"/>
  <c r="N143" i="42"/>
  <c r="N130" i="42"/>
  <c r="N136" i="42"/>
  <c r="N232" i="42"/>
  <c r="N230" i="42"/>
  <c r="N223" i="42"/>
  <c r="N212" i="42"/>
  <c r="N242" i="42"/>
  <c r="N200" i="42"/>
  <c r="N236" i="42"/>
  <c r="N181" i="42"/>
  <c r="N169" i="42"/>
  <c r="N170" i="42"/>
  <c r="N127" i="42"/>
  <c r="N158" i="42"/>
  <c r="N224" i="42"/>
  <c r="N222" i="42"/>
  <c r="N215" i="42"/>
  <c r="N204" i="42"/>
  <c r="N211" i="42"/>
  <c r="N188" i="42"/>
  <c r="N199" i="42"/>
  <c r="N198" i="42"/>
  <c r="N161" i="42"/>
  <c r="N162" i="42"/>
  <c r="N173" i="42"/>
  <c r="N141" i="42"/>
  <c r="N241" i="42"/>
  <c r="N194" i="42"/>
  <c r="N191" i="42"/>
  <c r="N154" i="42"/>
  <c r="N128" i="42"/>
  <c r="N142" i="42"/>
  <c r="N99" i="42"/>
  <c r="N124" i="42"/>
  <c r="N120" i="42"/>
  <c r="N93" i="42"/>
  <c r="N88" i="42"/>
  <c r="N75" i="42"/>
  <c r="N94" i="42"/>
  <c r="N73" i="42"/>
  <c r="N44" i="42"/>
  <c r="N10" i="42"/>
  <c r="N38" i="42"/>
  <c r="A8" i="42"/>
  <c r="N52" i="42"/>
  <c r="N57" i="42"/>
  <c r="N43" i="42"/>
  <c r="N9" i="42"/>
  <c r="N233" i="42"/>
  <c r="N203" i="42"/>
  <c r="N189" i="42"/>
  <c r="N208" i="42"/>
  <c r="N157" i="42"/>
  <c r="N117" i="42"/>
  <c r="N140" i="42"/>
  <c r="N114" i="42"/>
  <c r="N98" i="42"/>
  <c r="N85" i="42"/>
  <c r="N80" i="42"/>
  <c r="N67" i="42"/>
  <c r="N132" i="42"/>
  <c r="N65" i="42"/>
  <c r="N41" i="42"/>
  <c r="N62" i="42"/>
  <c r="N35" i="42"/>
  <c r="N60" i="42"/>
  <c r="N39" i="42"/>
  <c r="N84" i="42"/>
  <c r="N33" i="42"/>
  <c r="N68" i="42"/>
  <c r="N231" i="42"/>
  <c r="N195" i="42"/>
  <c r="N187" i="42"/>
  <c r="N135" i="42"/>
  <c r="N147" i="42"/>
  <c r="N109" i="42"/>
  <c r="N118" i="42"/>
  <c r="N106" i="42"/>
  <c r="N90" i="42"/>
  <c r="N77" i="42"/>
  <c r="N72" i="42"/>
  <c r="N159" i="42"/>
  <c r="N121" i="42"/>
  <c r="N111" i="42"/>
  <c r="N34" i="42"/>
  <c r="N59" i="42"/>
  <c r="N25" i="42"/>
  <c r="N48" i="42"/>
  <c r="N36" i="42"/>
  <c r="N49" i="42"/>
  <c r="N6" i="42"/>
  <c r="N50" i="42"/>
  <c r="N237" i="42"/>
  <c r="N234" i="42"/>
  <c r="N177" i="42"/>
  <c r="N179" i="42"/>
  <c r="N168" i="42"/>
  <c r="N139" i="42"/>
  <c r="N134" i="42"/>
  <c r="N110" i="42"/>
  <c r="N95" i="42"/>
  <c r="N82" i="42"/>
  <c r="N69" i="42"/>
  <c r="N64" i="42"/>
  <c r="N148" i="42"/>
  <c r="N105" i="42"/>
  <c r="N76" i="42"/>
  <c r="N30" i="42"/>
  <c r="N86" i="42"/>
  <c r="N24" i="42"/>
  <c r="N42" i="42"/>
  <c r="N29" i="42"/>
  <c r="N26" i="42"/>
  <c r="N92" i="42"/>
  <c r="N37" i="42"/>
  <c r="N240" i="42"/>
  <c r="N214" i="42"/>
  <c r="N180" i="42"/>
  <c r="N155" i="42"/>
  <c r="N152" i="42"/>
  <c r="N166" i="42"/>
  <c r="N126" i="42"/>
  <c r="N116" i="42"/>
  <c r="N87" i="42"/>
  <c r="N74" i="42"/>
  <c r="N160" i="42"/>
  <c r="N172" i="42"/>
  <c r="N112" i="42"/>
  <c r="N104" i="42"/>
  <c r="N58" i="42"/>
  <c r="N27" i="42"/>
  <c r="N61" i="42"/>
  <c r="N22" i="42"/>
  <c r="N32" i="42"/>
  <c r="N17" i="42"/>
  <c r="N11" i="42"/>
  <c r="N78" i="42"/>
  <c r="N7" i="42"/>
  <c r="N216" i="42"/>
  <c r="N220" i="42"/>
  <c r="N218" i="42"/>
  <c r="N153" i="42"/>
  <c r="N207" i="42"/>
  <c r="N145" i="42"/>
  <c r="N123" i="42"/>
  <c r="N108" i="42"/>
  <c r="N79" i="42"/>
  <c r="N66" i="42"/>
  <c r="N131" i="42"/>
  <c r="N122" i="42"/>
  <c r="N103" i="42"/>
  <c r="N97" i="42"/>
  <c r="N54" i="42"/>
  <c r="N23" i="42"/>
  <c r="N45" i="42"/>
  <c r="N21" i="42"/>
  <c r="N19" i="42"/>
  <c r="N13" i="42"/>
  <c r="N4" i="42"/>
  <c r="N53" i="42"/>
  <c r="N28" i="42"/>
  <c r="N243" i="42"/>
  <c r="N196" i="42"/>
  <c r="N175" i="42"/>
  <c r="N182" i="42"/>
  <c r="N133" i="42"/>
  <c r="N137" i="42"/>
  <c r="N115" i="42"/>
  <c r="N100" i="42"/>
  <c r="N71" i="42"/>
  <c r="N149" i="42"/>
  <c r="N119" i="42"/>
  <c r="N91" i="42"/>
  <c r="N102" i="42"/>
  <c r="N89" i="42"/>
  <c r="N51" i="42"/>
  <c r="N20" i="42"/>
  <c r="N18" i="42"/>
  <c r="N16" i="42"/>
  <c r="N15" i="42"/>
  <c r="N12" i="42"/>
  <c r="N31" i="42"/>
  <c r="N46" i="42"/>
  <c r="N125" i="42"/>
  <c r="N14" i="42"/>
  <c r="N238" i="42"/>
  <c r="N63" i="42"/>
  <c r="N70" i="42"/>
  <c r="N244" i="42"/>
  <c r="N113" i="42"/>
  <c r="N8" i="42"/>
  <c r="N192" i="42"/>
  <c r="N96" i="42"/>
  <c r="N55" i="42"/>
  <c r="N174" i="42"/>
  <c r="N83" i="42"/>
  <c r="N5" i="42"/>
  <c r="N167" i="42"/>
  <c r="N101" i="42"/>
  <c r="N56" i="42"/>
  <c r="N129" i="42"/>
  <c r="N81" i="42"/>
  <c r="N40" i="42"/>
  <c r="N107" i="42"/>
  <c r="N47" i="42"/>
  <c r="A28" i="34"/>
  <c r="P219" i="42"/>
  <c r="P217" i="42"/>
  <c r="P218" i="42"/>
  <c r="P229" i="42"/>
  <c r="P200" i="42"/>
  <c r="P209" i="42"/>
  <c r="P173" i="42"/>
  <c r="P195" i="42"/>
  <c r="P185" i="42"/>
  <c r="P149" i="42"/>
  <c r="P141" i="42"/>
  <c r="P154" i="42"/>
  <c r="P210" i="42"/>
  <c r="P112" i="42"/>
  <c r="P121" i="42"/>
  <c r="P90" i="42"/>
  <c r="P85" i="42"/>
  <c r="P72" i="42"/>
  <c r="P128" i="42"/>
  <c r="P70" i="42"/>
  <c r="P92" i="42"/>
  <c r="P17" i="42"/>
  <c r="P28" i="42"/>
  <c r="P12" i="42"/>
  <c r="P106" i="42"/>
  <c r="P95" i="42"/>
  <c r="P81" i="42"/>
  <c r="P114" i="42"/>
  <c r="P37" i="42"/>
  <c r="P24" i="42"/>
  <c r="P240" i="42"/>
  <c r="P238" i="42"/>
  <c r="P244" i="42"/>
  <c r="P237" i="42"/>
  <c r="P205" i="42"/>
  <c r="P194" i="42"/>
  <c r="P192" i="42"/>
  <c r="P208" i="42"/>
  <c r="P187" i="42"/>
  <c r="P167" i="42"/>
  <c r="P168" i="42"/>
  <c r="P133" i="42"/>
  <c r="P147" i="42"/>
  <c r="P169" i="42"/>
  <c r="P137" i="42"/>
  <c r="P113" i="42"/>
  <c r="P82" i="42"/>
  <c r="P77" i="42"/>
  <c r="P122" i="42"/>
  <c r="P109" i="42"/>
  <c r="P134" i="42"/>
  <c r="P84" i="42"/>
  <c r="P55" i="42"/>
  <c r="P56" i="42"/>
  <c r="P124" i="42"/>
  <c r="P58" i="42"/>
  <c r="P65" i="42"/>
  <c r="P43" i="42"/>
  <c r="P71" i="42"/>
  <c r="P30" i="42"/>
  <c r="P22" i="42"/>
  <c r="P232" i="42"/>
  <c r="P230" i="42"/>
  <c r="P236" i="42"/>
  <c r="P212" i="42"/>
  <c r="P197" i="42"/>
  <c r="P188" i="42"/>
  <c r="P191" i="42"/>
  <c r="P184" i="42"/>
  <c r="P166" i="42"/>
  <c r="P159" i="42"/>
  <c r="P152" i="42"/>
  <c r="P125" i="42"/>
  <c r="P139" i="42"/>
  <c r="P153" i="42"/>
  <c r="P135" i="42"/>
  <c r="P127" i="42"/>
  <c r="P74" i="42"/>
  <c r="P69" i="42"/>
  <c r="P107" i="42"/>
  <c r="P101" i="42"/>
  <c r="P115" i="42"/>
  <c r="P76" i="42"/>
  <c r="P52" i="42"/>
  <c r="P49" i="42"/>
  <c r="P54" i="42"/>
  <c r="P45" i="42"/>
  <c r="P26" i="42"/>
  <c r="P33" i="42"/>
  <c r="P53" i="42"/>
  <c r="P27" i="42"/>
  <c r="P224" i="42"/>
  <c r="P222" i="42"/>
  <c r="P228" i="42"/>
  <c r="P204" i="42"/>
  <c r="P213" i="42"/>
  <c r="P180" i="42"/>
  <c r="P186" i="42"/>
  <c r="P221" i="42"/>
  <c r="P158" i="42"/>
  <c r="P151" i="42"/>
  <c r="P146" i="42"/>
  <c r="P161" i="42"/>
  <c r="P131" i="42"/>
  <c r="P148" i="42"/>
  <c r="P118" i="42"/>
  <c r="P119" i="42"/>
  <c r="P66" i="42"/>
  <c r="P61" i="42"/>
  <c r="P91" i="42"/>
  <c r="P100" i="42"/>
  <c r="P105" i="42"/>
  <c r="P68" i="42"/>
  <c r="P48" i="42"/>
  <c r="P39" i="42"/>
  <c r="P51" i="42"/>
  <c r="P29" i="42"/>
  <c r="P11" i="42"/>
  <c r="P10" i="42"/>
  <c r="P46" i="42"/>
  <c r="P7" i="42"/>
  <c r="P216" i="42"/>
  <c r="P214" i="42"/>
  <c r="P220" i="42"/>
  <c r="P196" i="42"/>
  <c r="P206" i="42"/>
  <c r="P172" i="42"/>
  <c r="P178" i="42"/>
  <c r="P215" i="42"/>
  <c r="P150" i="42"/>
  <c r="P179" i="42"/>
  <c r="P138" i="42"/>
  <c r="P144" i="42"/>
  <c r="P211" i="42"/>
  <c r="P140" i="42"/>
  <c r="P110" i="42"/>
  <c r="P111" i="42"/>
  <c r="P162" i="42"/>
  <c r="P116" i="42"/>
  <c r="P83" i="42"/>
  <c r="P99" i="42"/>
  <c r="P104" i="42"/>
  <c r="P60" i="42"/>
  <c r="P42" i="42"/>
  <c r="P36" i="42"/>
  <c r="P23" i="42"/>
  <c r="P18" i="42"/>
  <c r="P4" i="42"/>
  <c r="P6" i="42"/>
  <c r="P40" i="42"/>
  <c r="P73" i="42"/>
  <c r="P243" i="42"/>
  <c r="P241" i="42"/>
  <c r="P242" i="42"/>
  <c r="P223" i="42"/>
  <c r="P198" i="42"/>
  <c r="P203" i="42"/>
  <c r="P202" i="42"/>
  <c r="P201" i="42"/>
  <c r="P239" i="42"/>
  <c r="P177" i="42"/>
  <c r="P130" i="42"/>
  <c r="P136" i="42"/>
  <c r="P193" i="42"/>
  <c r="P132" i="42"/>
  <c r="P102" i="42"/>
  <c r="P103" i="42"/>
  <c r="P126" i="42"/>
  <c r="P96" i="42"/>
  <c r="P75" i="42"/>
  <c r="P94" i="42"/>
  <c r="P97" i="42"/>
  <c r="P163" i="42"/>
  <c r="P38" i="42"/>
  <c r="P32" i="42"/>
  <c r="P20" i="42"/>
  <c r="P14" i="42"/>
  <c r="P21" i="42"/>
  <c r="P64" i="42"/>
  <c r="P9" i="42"/>
  <c r="P57" i="42"/>
  <c r="P235" i="42"/>
  <c r="P233" i="42"/>
  <c r="P234" i="42"/>
  <c r="P207" i="42"/>
  <c r="P190" i="42"/>
  <c r="P183" i="42"/>
  <c r="P189" i="42"/>
  <c r="P182" i="42"/>
  <c r="P164" i="42"/>
  <c r="P165" i="42"/>
  <c r="P171" i="42"/>
  <c r="P176" i="42"/>
  <c r="P160" i="42"/>
  <c r="P145" i="42"/>
  <c r="P143" i="42"/>
  <c r="P117" i="42"/>
  <c r="P123" i="42"/>
  <c r="P88" i="42"/>
  <c r="P67" i="42"/>
  <c r="P86" i="42"/>
  <c r="P89" i="42"/>
  <c r="P79" i="42"/>
  <c r="P35" i="42"/>
  <c r="P25" i="42"/>
  <c r="P19" i="42"/>
  <c r="P13" i="42"/>
  <c r="P8" i="42"/>
  <c r="P47" i="42"/>
  <c r="P63" i="42"/>
  <c r="P34" i="42"/>
  <c r="P227" i="42"/>
  <c r="P156" i="42"/>
  <c r="P93" i="42"/>
  <c r="P15" i="42"/>
  <c r="P225" i="42"/>
  <c r="P157" i="42"/>
  <c r="P80" i="42"/>
  <c r="P5" i="42"/>
  <c r="P226" i="42"/>
  <c r="P155" i="42"/>
  <c r="P59" i="42"/>
  <c r="P87" i="42"/>
  <c r="P199" i="42"/>
  <c r="P170" i="42"/>
  <c r="P78" i="42"/>
  <c r="P44" i="42"/>
  <c r="P231" i="42"/>
  <c r="P142" i="42"/>
  <c r="P108" i="42"/>
  <c r="P50" i="42"/>
  <c r="P175" i="42"/>
  <c r="P120" i="42"/>
  <c r="P62" i="42"/>
  <c r="P41" i="42"/>
  <c r="P181" i="42"/>
  <c r="P129" i="42"/>
  <c r="P31" i="42"/>
  <c r="P174" i="42"/>
  <c r="P98" i="42"/>
  <c r="P16" i="42"/>
  <c r="K95" i="35"/>
  <c r="I175" i="35"/>
  <c r="I164" i="35"/>
  <c r="J212" i="35"/>
  <c r="I56" i="35"/>
  <c r="A51" i="46"/>
  <c r="A51" i="32"/>
  <c r="A11" i="42"/>
  <c r="A28" i="36"/>
  <c r="P45" i="32"/>
  <c r="P44" i="32"/>
  <c r="P105" i="32"/>
  <c r="P12" i="32"/>
  <c r="P109" i="32"/>
  <c r="P199" i="32"/>
  <c r="P231" i="32"/>
  <c r="P33" i="32"/>
  <c r="P149" i="32"/>
  <c r="P121" i="32"/>
  <c r="P221" i="32"/>
  <c r="P106" i="32"/>
  <c r="P95" i="32"/>
  <c r="P96" i="32"/>
  <c r="P183" i="32"/>
  <c r="P215" i="32"/>
  <c r="P43" i="32"/>
  <c r="P190" i="32"/>
  <c r="P139" i="32"/>
  <c r="P226" i="32"/>
  <c r="P53" i="32"/>
  <c r="P27" i="32"/>
  <c r="P146" i="32"/>
  <c r="P140" i="32"/>
  <c r="P244" i="32"/>
  <c r="P20" i="32"/>
  <c r="P68" i="32"/>
  <c r="P130" i="32"/>
  <c r="P179" i="32"/>
  <c r="P77" i="32"/>
  <c r="P23" i="32"/>
  <c r="P182" i="32"/>
  <c r="P56" i="32"/>
  <c r="P164" i="32"/>
  <c r="P184" i="32"/>
  <c r="P15" i="32"/>
  <c r="P22" i="32"/>
  <c r="P101" i="32"/>
  <c r="P123" i="32"/>
  <c r="P228" i="32"/>
  <c r="P98" i="32"/>
  <c r="P84" i="32"/>
  <c r="P112" i="32"/>
  <c r="P230" i="32"/>
  <c r="P31" i="32"/>
  <c r="P32" i="32"/>
  <c r="P86" i="32"/>
  <c r="P176" i="32"/>
  <c r="P225" i="32"/>
  <c r="P61" i="32"/>
  <c r="P100" i="32"/>
  <c r="P172" i="32"/>
  <c r="P145" i="32"/>
  <c r="P229" i="32"/>
  <c r="P47" i="32"/>
  <c r="P151" i="32"/>
  <c r="P148" i="32"/>
  <c r="P188" i="32"/>
  <c r="P135" i="32"/>
  <c r="P58" i="32"/>
  <c r="P73" i="32"/>
  <c r="P143" i="32"/>
  <c r="P81" i="32"/>
  <c r="P80" i="32"/>
  <c r="P174" i="32"/>
  <c r="P38" i="32"/>
  <c r="P62" i="32"/>
  <c r="P166" i="32"/>
  <c r="P141" i="32"/>
  <c r="P49" i="32"/>
  <c r="P92" i="32"/>
  <c r="P69" i="32"/>
  <c r="P160" i="32"/>
  <c r="P208" i="32"/>
  <c r="P201" i="32"/>
  <c r="P65" i="32"/>
  <c r="P83" i="32"/>
  <c r="P195" i="32"/>
  <c r="P18" i="32"/>
  <c r="P212" i="32"/>
  <c r="P161" i="32"/>
  <c r="P37" i="32"/>
  <c r="P108" i="32"/>
  <c r="P124" i="32"/>
  <c r="P214" i="32"/>
  <c r="P127" i="32"/>
  <c r="P119" i="32"/>
  <c r="P104" i="32"/>
  <c r="P235" i="32"/>
  <c r="P170" i="32"/>
  <c r="P36" i="32"/>
  <c r="P94" i="32"/>
  <c r="P168" i="32"/>
  <c r="P233" i="32"/>
  <c r="P93" i="32"/>
  <c r="P76" i="32"/>
  <c r="P155" i="32"/>
  <c r="P242" i="32"/>
  <c r="P13" i="32"/>
  <c r="P110" i="32"/>
  <c r="P206" i="32"/>
  <c r="P50" i="32"/>
  <c r="P136" i="32"/>
  <c r="P227" i="32"/>
  <c r="P34" i="32"/>
  <c r="P82" i="32"/>
  <c r="P88" i="32"/>
  <c r="P181" i="32"/>
  <c r="P196" i="32"/>
  <c r="P177" i="32"/>
  <c r="P40" i="32"/>
  <c r="P154" i="32"/>
  <c r="P129" i="32"/>
  <c r="P232" i="32"/>
  <c r="P222" i="32"/>
  <c r="P159" i="32"/>
  <c r="P113" i="32"/>
  <c r="P180" i="32"/>
  <c r="P152" i="32"/>
  <c r="P64" i="32"/>
  <c r="P107" i="32"/>
  <c r="P175" i="32"/>
  <c r="P6" i="32"/>
  <c r="P39" i="32"/>
  <c r="P102" i="32"/>
  <c r="P165" i="32"/>
  <c r="P241" i="32"/>
  <c r="P89" i="32"/>
  <c r="P85" i="32"/>
  <c r="P173" i="32"/>
  <c r="P41" i="32"/>
  <c r="P103" i="32"/>
  <c r="P162" i="32"/>
  <c r="P189" i="32"/>
  <c r="P138" i="32"/>
  <c r="P74" i="32"/>
  <c r="P171" i="32"/>
  <c r="P219" i="32"/>
  <c r="P21" i="32"/>
  <c r="P216" i="32"/>
  <c r="P29" i="32"/>
  <c r="P117" i="32"/>
  <c r="P131" i="32"/>
  <c r="P218" i="32"/>
  <c r="P24" i="32"/>
  <c r="P111" i="32"/>
  <c r="P144" i="32"/>
  <c r="P224" i="32"/>
  <c r="P178" i="32"/>
  <c r="P51" i="32"/>
  <c r="P120" i="32"/>
  <c r="P185" i="32"/>
  <c r="P17" i="32"/>
  <c r="P134" i="32"/>
  <c r="P237" i="32"/>
  <c r="P42" i="32"/>
  <c r="P205" i="32"/>
  <c r="P167" i="32"/>
  <c r="P156" i="32"/>
  <c r="P87" i="32"/>
  <c r="P26" i="32"/>
  <c r="P122" i="32"/>
  <c r="P163" i="32"/>
  <c r="P210" i="32"/>
  <c r="P223" i="32"/>
  <c r="P57" i="32"/>
  <c r="P150" i="32"/>
  <c r="P191" i="32"/>
  <c r="P5" i="32"/>
  <c r="P202" i="32"/>
  <c r="P25" i="32"/>
  <c r="P78" i="32"/>
  <c r="P220" i="32"/>
  <c r="P217" i="32"/>
  <c r="P187" i="32"/>
  <c r="P52" i="32"/>
  <c r="P118" i="32"/>
  <c r="P132" i="32"/>
  <c r="P194" i="32"/>
  <c r="P192" i="32"/>
  <c r="P66" i="32"/>
  <c r="P114" i="32"/>
  <c r="P200" i="32"/>
  <c r="P54" i="32"/>
  <c r="P128" i="32"/>
  <c r="P186" i="32"/>
  <c r="P4" i="32"/>
  <c r="P91" i="32"/>
  <c r="P46" i="32"/>
  <c r="P19" i="32"/>
  <c r="P238" i="32"/>
  <c r="P204" i="32"/>
  <c r="P35" i="32"/>
  <c r="P48" i="32"/>
  <c r="P16" i="32"/>
  <c r="P169" i="32"/>
  <c r="P133" i="32"/>
  <c r="P59" i="32"/>
  <c r="P79" i="32"/>
  <c r="P234" i="32"/>
  <c r="P240" i="32"/>
  <c r="P198" i="32"/>
  <c r="P97" i="32"/>
  <c r="P70" i="32"/>
  <c r="P203" i="32"/>
  <c r="P157" i="32"/>
  <c r="P209" i="32"/>
  <c r="P142" i="32"/>
  <c r="P125" i="32"/>
  <c r="P211" i="32"/>
  <c r="P99" i="32"/>
  <c r="P55" i="32"/>
  <c r="P30" i="32"/>
  <c r="P9" i="32"/>
  <c r="P116" i="32"/>
  <c r="P28" i="32"/>
  <c r="P11" i="32"/>
  <c r="P137" i="32"/>
  <c r="P60" i="32"/>
  <c r="P71" i="32"/>
  <c r="P14" i="32"/>
  <c r="P90" i="32"/>
  <c r="P207" i="32"/>
  <c r="P236" i="32"/>
  <c r="P75" i="32"/>
  <c r="P72" i="32"/>
  <c r="P7" i="32"/>
  <c r="P115" i="32"/>
  <c r="P197" i="32"/>
  <c r="P67" i="32"/>
  <c r="P193" i="32"/>
  <c r="P243" i="32"/>
  <c r="P158" i="32"/>
  <c r="P126" i="32"/>
  <c r="P239" i="32"/>
  <c r="P63" i="32"/>
  <c r="P213" i="32"/>
  <c r="P8" i="32"/>
  <c r="P10" i="32"/>
  <c r="P147" i="32"/>
  <c r="P153" i="32"/>
  <c r="A11" i="43"/>
  <c r="E4" i="31"/>
  <c r="H5" i="31"/>
  <c r="P236" i="36"/>
  <c r="P222" i="36"/>
  <c r="P213" i="36"/>
  <c r="P230" i="36"/>
  <c r="P199" i="36"/>
  <c r="P204" i="36"/>
  <c r="P201" i="36"/>
  <c r="P183" i="36"/>
  <c r="P174" i="36"/>
  <c r="P172" i="36"/>
  <c r="P152" i="36"/>
  <c r="P138" i="36"/>
  <c r="P141" i="36"/>
  <c r="P165" i="36"/>
  <c r="P108" i="36"/>
  <c r="P106" i="36"/>
  <c r="P93" i="36"/>
  <c r="P88" i="36"/>
  <c r="P86" i="36"/>
  <c r="P89" i="36"/>
  <c r="P42" i="36"/>
  <c r="P39" i="36"/>
  <c r="P76" i="36"/>
  <c r="P40" i="36"/>
  <c r="P91" i="36"/>
  <c r="P45" i="36"/>
  <c r="P61" i="36"/>
  <c r="P17" i="36"/>
  <c r="P29" i="36"/>
  <c r="P10" i="36"/>
  <c r="P228" i="36"/>
  <c r="P205" i="36"/>
  <c r="P211" i="36"/>
  <c r="P227" i="36"/>
  <c r="P186" i="36"/>
  <c r="P194" i="36"/>
  <c r="P189" i="36"/>
  <c r="P168" i="36"/>
  <c r="P166" i="36"/>
  <c r="P164" i="36"/>
  <c r="P145" i="36"/>
  <c r="P130" i="36"/>
  <c r="P126" i="36"/>
  <c r="P151" i="36"/>
  <c r="P148" i="36"/>
  <c r="P98" i="36"/>
  <c r="P85" i="36"/>
  <c r="P80" i="36"/>
  <c r="P78" i="36"/>
  <c r="P81" i="36"/>
  <c r="P38" i="36"/>
  <c r="P36" i="36"/>
  <c r="P75" i="36"/>
  <c r="P33" i="36"/>
  <c r="P66" i="36"/>
  <c r="P87" i="36"/>
  <c r="P15" i="36"/>
  <c r="P12" i="36"/>
  <c r="P58" i="36"/>
  <c r="P6" i="36"/>
  <c r="P240" i="36"/>
  <c r="P220" i="36"/>
  <c r="P243" i="36"/>
  <c r="P203" i="36"/>
  <c r="P224" i="36"/>
  <c r="P178" i="36"/>
  <c r="P184" i="36"/>
  <c r="P182" i="36"/>
  <c r="P160" i="36"/>
  <c r="P158" i="36"/>
  <c r="P156" i="36"/>
  <c r="P137" i="36"/>
  <c r="P143" i="36"/>
  <c r="P157" i="36"/>
  <c r="P136" i="36"/>
  <c r="P140" i="36"/>
  <c r="P90" i="36"/>
  <c r="P77" i="36"/>
  <c r="P72" i="36"/>
  <c r="P70" i="36"/>
  <c r="P73" i="36"/>
  <c r="P35" i="36"/>
  <c r="P32" i="36"/>
  <c r="P71" i="36"/>
  <c r="P84" i="36"/>
  <c r="P47" i="36"/>
  <c r="P30" i="36"/>
  <c r="P11" i="36"/>
  <c r="P8" i="36"/>
  <c r="P13" i="36"/>
  <c r="P18" i="36"/>
  <c r="P241" i="36"/>
  <c r="P239" i="36"/>
  <c r="P231" i="36"/>
  <c r="P214" i="36"/>
  <c r="P221" i="36"/>
  <c r="P219" i="36"/>
  <c r="P202" i="36"/>
  <c r="P235" i="36"/>
  <c r="P195" i="36"/>
  <c r="P169" i="36"/>
  <c r="P170" i="36"/>
  <c r="P129" i="36"/>
  <c r="P120" i="36"/>
  <c r="P147" i="36"/>
  <c r="P135" i="36"/>
  <c r="P122" i="36"/>
  <c r="P82" i="36"/>
  <c r="P69" i="36"/>
  <c r="P139" i="36"/>
  <c r="P128" i="36"/>
  <c r="P65" i="36"/>
  <c r="P31" i="36"/>
  <c r="P25" i="36"/>
  <c r="P67" i="36"/>
  <c r="P83" i="36"/>
  <c r="P44" i="36"/>
  <c r="P26" i="36"/>
  <c r="P7" i="36"/>
  <c r="P4" i="36"/>
  <c r="P9" i="36"/>
  <c r="P233" i="36"/>
  <c r="P242" i="36"/>
  <c r="P208" i="36"/>
  <c r="P207" i="36"/>
  <c r="P209" i="36"/>
  <c r="P206" i="36"/>
  <c r="P197" i="36"/>
  <c r="P198" i="36"/>
  <c r="P176" i="36"/>
  <c r="P161" i="36"/>
  <c r="P162" i="36"/>
  <c r="P179" i="36"/>
  <c r="P159" i="36"/>
  <c r="P133" i="36"/>
  <c r="P134" i="36"/>
  <c r="P111" i="36"/>
  <c r="P74" i="36"/>
  <c r="P121" i="36"/>
  <c r="P125" i="36"/>
  <c r="P117" i="36"/>
  <c r="P59" i="36"/>
  <c r="P28" i="36"/>
  <c r="P107" i="36"/>
  <c r="P63" i="36"/>
  <c r="P79" i="36"/>
  <c r="P41" i="36"/>
  <c r="P100" i="36"/>
  <c r="P92" i="36"/>
  <c r="P27" i="36"/>
  <c r="P5" i="36"/>
  <c r="P225" i="36"/>
  <c r="P234" i="36"/>
  <c r="P200" i="36"/>
  <c r="P193" i="36"/>
  <c r="P192" i="36"/>
  <c r="P191" i="36"/>
  <c r="P187" i="36"/>
  <c r="P180" i="36"/>
  <c r="P171" i="36"/>
  <c r="P153" i="36"/>
  <c r="P232" i="36"/>
  <c r="P173" i="36"/>
  <c r="P149" i="36"/>
  <c r="P132" i="36"/>
  <c r="P127" i="36"/>
  <c r="P103" i="36"/>
  <c r="P118" i="36"/>
  <c r="P112" i="36"/>
  <c r="P110" i="36"/>
  <c r="P113" i="36"/>
  <c r="P55" i="36"/>
  <c r="P144" i="36"/>
  <c r="P60" i="36"/>
  <c r="P57" i="36"/>
  <c r="P37" i="36"/>
  <c r="P34" i="36"/>
  <c r="P64" i="36"/>
  <c r="P51" i="36"/>
  <c r="P24" i="36"/>
  <c r="P23" i="36"/>
  <c r="P217" i="36"/>
  <c r="P226" i="36"/>
  <c r="P237" i="36"/>
  <c r="P210" i="36"/>
  <c r="P216" i="36"/>
  <c r="P188" i="36"/>
  <c r="P229" i="36"/>
  <c r="P238" i="36"/>
  <c r="P163" i="36"/>
  <c r="P185" i="36"/>
  <c r="P142" i="36"/>
  <c r="P150" i="36"/>
  <c r="P123" i="36"/>
  <c r="P131" i="36"/>
  <c r="P119" i="36"/>
  <c r="P167" i="36"/>
  <c r="P109" i="36"/>
  <c r="P104" i="36"/>
  <c r="P102" i="36"/>
  <c r="P105" i="36"/>
  <c r="P52" i="36"/>
  <c r="P56" i="36"/>
  <c r="P53" i="36"/>
  <c r="P50" i="36"/>
  <c r="P99" i="36"/>
  <c r="P19" i="36"/>
  <c r="P62" i="36"/>
  <c r="P20" i="36"/>
  <c r="P16" i="36"/>
  <c r="P21" i="36"/>
  <c r="P215" i="36"/>
  <c r="P116" i="36"/>
  <c r="P43" i="36"/>
  <c r="P190" i="36"/>
  <c r="P114" i="36"/>
  <c r="P46" i="36"/>
  <c r="P244" i="36"/>
  <c r="P155" i="36"/>
  <c r="P101" i="36"/>
  <c r="P95" i="36"/>
  <c r="P218" i="36"/>
  <c r="P177" i="36"/>
  <c r="P96" i="36"/>
  <c r="P115" i="36"/>
  <c r="P223" i="36"/>
  <c r="P175" i="36"/>
  <c r="P94" i="36"/>
  <c r="P68" i="36"/>
  <c r="P196" i="36"/>
  <c r="P146" i="36"/>
  <c r="P97" i="36"/>
  <c r="P22" i="36"/>
  <c r="P54" i="36"/>
  <c r="P14" i="36"/>
  <c r="P212" i="36"/>
  <c r="P181" i="36"/>
  <c r="P154" i="36"/>
  <c r="P124" i="36"/>
  <c r="P49" i="36"/>
  <c r="P48" i="36"/>
  <c r="A28" i="38"/>
  <c r="A51" i="37"/>
  <c r="E4" i="36"/>
  <c r="H5" i="36"/>
  <c r="P65" i="33"/>
  <c r="P203" i="33"/>
  <c r="P83" i="33"/>
  <c r="P122" i="33"/>
  <c r="P112" i="33"/>
  <c r="P9" i="33"/>
  <c r="P38" i="33"/>
  <c r="P48" i="33"/>
  <c r="P119" i="33"/>
  <c r="P117" i="33"/>
  <c r="P66" i="33"/>
  <c r="P241" i="33"/>
  <c r="P89" i="33"/>
  <c r="P126" i="33"/>
  <c r="P135" i="33"/>
  <c r="P61" i="33"/>
  <c r="P105" i="33"/>
  <c r="P205" i="33"/>
  <c r="P114" i="33"/>
  <c r="P171" i="33"/>
  <c r="P34" i="33"/>
  <c r="P150" i="33"/>
  <c r="P86" i="33"/>
  <c r="P223" i="33"/>
  <c r="P92" i="33"/>
  <c r="P120" i="33"/>
  <c r="P204" i="33"/>
  <c r="P82" i="33"/>
  <c r="P121" i="33"/>
  <c r="P182" i="33"/>
  <c r="P4" i="33"/>
  <c r="P17" i="33"/>
  <c r="P59" i="33"/>
  <c r="P140" i="33"/>
  <c r="P214" i="33"/>
  <c r="P155" i="33"/>
  <c r="P149" i="33"/>
  <c r="P186" i="33"/>
  <c r="P161" i="33"/>
  <c r="P167" i="33"/>
  <c r="P194" i="33"/>
  <c r="P52" i="33"/>
  <c r="P125" i="33"/>
  <c r="P242" i="33"/>
  <c r="P124" i="33"/>
  <c r="P152" i="33"/>
  <c r="P170" i="33"/>
  <c r="P16" i="33"/>
  <c r="P100" i="33"/>
  <c r="P137" i="33"/>
  <c r="P207" i="33"/>
  <c r="P12" i="33"/>
  <c r="P131" i="33"/>
  <c r="P157" i="33"/>
  <c r="P237" i="33"/>
  <c r="P160" i="33"/>
  <c r="P134" i="33"/>
  <c r="P93" i="33"/>
  <c r="P185" i="33"/>
  <c r="P192" i="33"/>
  <c r="P19" i="33"/>
  <c r="P77" i="33"/>
  <c r="P143" i="33"/>
  <c r="P225" i="33"/>
  <c r="P74" i="33"/>
  <c r="P115" i="33"/>
  <c r="P158" i="33"/>
  <c r="P231" i="33"/>
  <c r="P18" i="33"/>
  <c r="P55" i="33"/>
  <c r="P133" i="33"/>
  <c r="P209" i="33"/>
  <c r="P73" i="33"/>
  <c r="P139" i="33"/>
  <c r="P196" i="33"/>
  <c r="P235" i="33"/>
  <c r="P25" i="33"/>
  <c r="P103" i="33"/>
  <c r="P145" i="33"/>
  <c r="P213" i="33"/>
  <c r="P32" i="33"/>
  <c r="P106" i="33"/>
  <c r="P153" i="33"/>
  <c r="P229" i="33"/>
  <c r="P40" i="33"/>
  <c r="P130" i="33"/>
  <c r="P163" i="33"/>
  <c r="P219" i="33"/>
  <c r="P15" i="33"/>
  <c r="P88" i="33"/>
  <c r="P151" i="33"/>
  <c r="P199" i="33"/>
  <c r="P14" i="33"/>
  <c r="P138" i="33"/>
  <c r="P191" i="33"/>
  <c r="P22" i="33"/>
  <c r="P24" i="33"/>
  <c r="P79" i="33"/>
  <c r="P179" i="33"/>
  <c r="P228" i="33"/>
  <c r="P28" i="33"/>
  <c r="P87" i="33"/>
  <c r="P176" i="33"/>
  <c r="P236" i="33"/>
  <c r="P212" i="33"/>
  <c r="P177" i="33"/>
  <c r="P6" i="33"/>
  <c r="P116" i="33"/>
  <c r="P180" i="33"/>
  <c r="P29" i="33"/>
  <c r="P85" i="33"/>
  <c r="P63" i="33"/>
  <c r="P164" i="33"/>
  <c r="P239" i="33"/>
  <c r="P43" i="33"/>
  <c r="P132" i="33"/>
  <c r="P187" i="33"/>
  <c r="P57" i="33"/>
  <c r="P240" i="33"/>
  <c r="P90" i="33"/>
  <c r="P68" i="33"/>
  <c r="P168" i="33"/>
  <c r="P243" i="33"/>
  <c r="P49" i="33"/>
  <c r="P76" i="33"/>
  <c r="P174" i="33"/>
  <c r="P216" i="33"/>
  <c r="P188" i="33"/>
  <c r="P39" i="33"/>
  <c r="P107" i="33"/>
  <c r="P210" i="33"/>
  <c r="P46" i="33"/>
  <c r="P136" i="33"/>
  <c r="P183" i="33"/>
  <c r="P227" i="33"/>
  <c r="P129" i="33"/>
  <c r="P162" i="33"/>
  <c r="P178" i="33"/>
  <c r="P20" i="33"/>
  <c r="P144" i="33"/>
  <c r="P198" i="33"/>
  <c r="P13" i="33"/>
  <c r="P23" i="33"/>
  <c r="P62" i="33"/>
  <c r="P217" i="33"/>
  <c r="P5" i="33"/>
  <c r="P128" i="33"/>
  <c r="P169" i="33"/>
  <c r="P37" i="33"/>
  <c r="P159" i="33"/>
  <c r="P75" i="33"/>
  <c r="P148" i="33"/>
  <c r="P101" i="33"/>
  <c r="P193" i="33"/>
  <c r="P35" i="33"/>
  <c r="P108" i="33"/>
  <c r="P173" i="33"/>
  <c r="P233" i="33"/>
  <c r="P190" i="33"/>
  <c r="P226" i="33"/>
  <c r="P53" i="33"/>
  <c r="P230" i="33"/>
  <c r="P51" i="33"/>
  <c r="P99" i="33"/>
  <c r="P147" i="33"/>
  <c r="P218" i="33"/>
  <c r="P56" i="33"/>
  <c r="P91" i="33"/>
  <c r="P165" i="33"/>
  <c r="P232" i="33"/>
  <c r="P221" i="33"/>
  <c r="P220" i="33"/>
  <c r="P69" i="33"/>
  <c r="P208" i="33"/>
  <c r="P36" i="33"/>
  <c r="P111" i="33"/>
  <c r="P166" i="33"/>
  <c r="P234" i="33"/>
  <c r="P30" i="33"/>
  <c r="P78" i="33"/>
  <c r="P175" i="33"/>
  <c r="P47" i="33"/>
  <c r="P123" i="33"/>
  <c r="P11" i="33"/>
  <c r="P41" i="33"/>
  <c r="P94" i="33"/>
  <c r="P31" i="33"/>
  <c r="P97" i="33"/>
  <c r="P211" i="33"/>
  <c r="P244" i="33"/>
  <c r="P81" i="33"/>
  <c r="P118" i="33"/>
  <c r="P189" i="33"/>
  <c r="P141" i="33"/>
  <c r="P21" i="33"/>
  <c r="P154" i="33"/>
  <c r="P7" i="33"/>
  <c r="P54" i="33"/>
  <c r="P84" i="33"/>
  <c r="P184" i="33"/>
  <c r="P224" i="33"/>
  <c r="P72" i="33"/>
  <c r="P104" i="33"/>
  <c r="P222" i="33"/>
  <c r="P206" i="33"/>
  <c r="P10" i="33"/>
  <c r="P98" i="33"/>
  <c r="P195" i="33"/>
  <c r="P60" i="33"/>
  <c r="P27" i="33"/>
  <c r="P70" i="33"/>
  <c r="P238" i="33"/>
  <c r="P64" i="33"/>
  <c r="P44" i="33"/>
  <c r="P42" i="33"/>
  <c r="P109" i="33"/>
  <c r="P201" i="33"/>
  <c r="P71" i="33"/>
  <c r="P67" i="33"/>
  <c r="P156" i="33"/>
  <c r="P146" i="33"/>
  <c r="P45" i="33"/>
  <c r="P113" i="33"/>
  <c r="P110" i="33"/>
  <c r="P172" i="33"/>
  <c r="P96" i="33"/>
  <c r="P142" i="33"/>
  <c r="P95" i="33"/>
  <c r="P200" i="33"/>
  <c r="P181" i="33"/>
  <c r="P197" i="33"/>
  <c r="P127" i="33"/>
  <c r="P26" i="33"/>
  <c r="P202" i="33"/>
  <c r="P215" i="33"/>
  <c r="P50" i="33"/>
  <c r="P58" i="33"/>
  <c r="P80" i="33"/>
  <c r="P8" i="33"/>
  <c r="P33" i="33"/>
  <c r="P102" i="33"/>
  <c r="N233" i="40"/>
  <c r="N216" i="40"/>
  <c r="N209" i="40"/>
  <c r="N196" i="40"/>
  <c r="N183" i="40"/>
  <c r="N200" i="40"/>
  <c r="N240" i="40"/>
  <c r="N186" i="40"/>
  <c r="N173" i="40"/>
  <c r="N162" i="40"/>
  <c r="N115" i="40"/>
  <c r="N143" i="40"/>
  <c r="N150" i="40"/>
  <c r="N106" i="40"/>
  <c r="N130" i="40"/>
  <c r="N108" i="40"/>
  <c r="N104" i="40"/>
  <c r="N92" i="40"/>
  <c r="N82" i="40"/>
  <c r="N59" i="40"/>
  <c r="N80" i="40"/>
  <c r="N49" i="40"/>
  <c r="A8" i="40"/>
  <c r="N138" i="40"/>
  <c r="N13" i="40"/>
  <c r="N17" i="40"/>
  <c r="N15" i="40"/>
  <c r="N44" i="40"/>
  <c r="N9" i="40"/>
  <c r="N56" i="40"/>
  <c r="N225" i="40"/>
  <c r="N211" i="40"/>
  <c r="N234" i="40"/>
  <c r="N188" i="40"/>
  <c r="N206" i="40"/>
  <c r="N192" i="40"/>
  <c r="N208" i="40"/>
  <c r="N184" i="40"/>
  <c r="N178" i="40"/>
  <c r="N160" i="40"/>
  <c r="N176" i="40"/>
  <c r="N135" i="40"/>
  <c r="N149" i="40"/>
  <c r="N124" i="40"/>
  <c r="N129" i="40"/>
  <c r="N94" i="40"/>
  <c r="N97" i="40"/>
  <c r="N84" i="40"/>
  <c r="N74" i="40"/>
  <c r="N132" i="40"/>
  <c r="N72" i="40"/>
  <c r="N39" i="40"/>
  <c r="N102" i="40"/>
  <c r="N63" i="40"/>
  <c r="N99" i="40"/>
  <c r="N103" i="40"/>
  <c r="N10" i="40"/>
  <c r="N41" i="40"/>
  <c r="N65" i="40"/>
  <c r="N37" i="40"/>
  <c r="N217" i="40"/>
  <c r="N203" i="40"/>
  <c r="N220" i="40"/>
  <c r="N243" i="40"/>
  <c r="N194" i="40"/>
  <c r="N232" i="40"/>
  <c r="N198" i="40"/>
  <c r="N180" i="40"/>
  <c r="N174" i="40"/>
  <c r="N158" i="40"/>
  <c r="N171" i="40"/>
  <c r="N127" i="40"/>
  <c r="N148" i="40"/>
  <c r="N109" i="40"/>
  <c r="N111" i="40"/>
  <c r="N86" i="40"/>
  <c r="N89" i="40"/>
  <c r="N76" i="40"/>
  <c r="N66" i="40"/>
  <c r="N93" i="40"/>
  <c r="N69" i="40"/>
  <c r="N36" i="40"/>
  <c r="N85" i="40"/>
  <c r="N50" i="40"/>
  <c r="N95" i="40"/>
  <c r="N67" i="40"/>
  <c r="N55" i="40"/>
  <c r="N30" i="40"/>
  <c r="N5" i="40"/>
  <c r="N7" i="40"/>
  <c r="N238" i="40"/>
  <c r="N239" i="40"/>
  <c r="N236" i="40"/>
  <c r="N212" i="40"/>
  <c r="N235" i="40"/>
  <c r="N244" i="40"/>
  <c r="N195" i="40"/>
  <c r="N193" i="40"/>
  <c r="N170" i="40"/>
  <c r="N166" i="40"/>
  <c r="N152" i="40"/>
  <c r="N169" i="40"/>
  <c r="N119" i="40"/>
  <c r="N126" i="40"/>
  <c r="N224" i="40"/>
  <c r="N181" i="40"/>
  <c r="N78" i="40"/>
  <c r="N81" i="40"/>
  <c r="N141" i="40"/>
  <c r="N136" i="40"/>
  <c r="N77" i="40"/>
  <c r="N45" i="40"/>
  <c r="N32" i="40"/>
  <c r="N68" i="40"/>
  <c r="N46" i="40"/>
  <c r="N91" i="40"/>
  <c r="N48" i="40"/>
  <c r="N52" i="40"/>
  <c r="N27" i="40"/>
  <c r="N11" i="40"/>
  <c r="N61" i="40"/>
  <c r="N230" i="40"/>
  <c r="N231" i="40"/>
  <c r="N219" i="40"/>
  <c r="N237" i="40"/>
  <c r="N205" i="40"/>
  <c r="N218" i="40"/>
  <c r="N190" i="40"/>
  <c r="N177" i="40"/>
  <c r="N221" i="40"/>
  <c r="N165" i="40"/>
  <c r="N147" i="40"/>
  <c r="N163" i="40"/>
  <c r="N146" i="40"/>
  <c r="N122" i="40"/>
  <c r="N157" i="40"/>
  <c r="N142" i="40"/>
  <c r="N70" i="40"/>
  <c r="N73" i="40"/>
  <c r="N113" i="40"/>
  <c r="N128" i="40"/>
  <c r="N54" i="40"/>
  <c r="N18" i="40"/>
  <c r="N25" i="40"/>
  <c r="N60" i="40"/>
  <c r="N40" i="40"/>
  <c r="N155" i="40"/>
  <c r="N42" i="40"/>
  <c r="N34" i="40"/>
  <c r="N4" i="40"/>
  <c r="N38" i="40"/>
  <c r="N23" i="40"/>
  <c r="N222" i="40"/>
  <c r="N223" i="40"/>
  <c r="N242" i="40"/>
  <c r="N226" i="40"/>
  <c r="N204" i="40"/>
  <c r="N210" i="40"/>
  <c r="N172" i="40"/>
  <c r="N175" i="40"/>
  <c r="N202" i="40"/>
  <c r="N229" i="40"/>
  <c r="N139" i="40"/>
  <c r="N161" i="40"/>
  <c r="N145" i="40"/>
  <c r="N121" i="40"/>
  <c r="N153" i="40"/>
  <c r="N140" i="40"/>
  <c r="N62" i="40"/>
  <c r="N137" i="40"/>
  <c r="N107" i="40"/>
  <c r="N134" i="40"/>
  <c r="N51" i="40"/>
  <c r="N79" i="40"/>
  <c r="N16" i="40"/>
  <c r="N43" i="40"/>
  <c r="N33" i="40"/>
  <c r="N71" i="40"/>
  <c r="N31" i="40"/>
  <c r="N20" i="40"/>
  <c r="N88" i="40"/>
  <c r="N35" i="40"/>
  <c r="N214" i="40"/>
  <c r="N215" i="40"/>
  <c r="N228" i="40"/>
  <c r="N207" i="40"/>
  <c r="N199" i="40"/>
  <c r="N197" i="40"/>
  <c r="N164" i="40"/>
  <c r="N167" i="40"/>
  <c r="N187" i="40"/>
  <c r="N182" i="40"/>
  <c r="N131" i="40"/>
  <c r="N179" i="40"/>
  <c r="N144" i="40"/>
  <c r="N120" i="40"/>
  <c r="N125" i="40"/>
  <c r="N118" i="40"/>
  <c r="N133" i="40"/>
  <c r="N105" i="40"/>
  <c r="N98" i="40"/>
  <c r="N101" i="40"/>
  <c r="N110" i="40"/>
  <c r="N64" i="40"/>
  <c r="N12" i="40"/>
  <c r="N29" i="40"/>
  <c r="N26" i="40"/>
  <c r="N57" i="40"/>
  <c r="N28" i="40"/>
  <c r="N75" i="40"/>
  <c r="N83" i="40"/>
  <c r="N24" i="40"/>
  <c r="N189" i="40"/>
  <c r="N116" i="40"/>
  <c r="N58" i="40"/>
  <c r="N21" i="40"/>
  <c r="N156" i="40"/>
  <c r="N112" i="40"/>
  <c r="N8" i="40"/>
  <c r="N159" i="40"/>
  <c r="N117" i="40"/>
  <c r="N22" i="40"/>
  <c r="N241" i="40"/>
  <c r="N185" i="40"/>
  <c r="N114" i="40"/>
  <c r="N19" i="40"/>
  <c r="N227" i="40"/>
  <c r="N168" i="40"/>
  <c r="N100" i="40"/>
  <c r="N53" i="40"/>
  <c r="N213" i="40"/>
  <c r="N123" i="40"/>
  <c r="N90" i="40"/>
  <c r="N6" i="40"/>
  <c r="N201" i="40"/>
  <c r="N151" i="40"/>
  <c r="N87" i="40"/>
  <c r="N47" i="40"/>
  <c r="N191" i="40"/>
  <c r="N154" i="40"/>
  <c r="N96" i="40"/>
  <c r="N14" i="40"/>
  <c r="P80" i="45"/>
  <c r="P68" i="45"/>
  <c r="P111" i="45"/>
  <c r="P118" i="45"/>
  <c r="P193" i="45"/>
  <c r="P21" i="45"/>
  <c r="P73" i="45"/>
  <c r="P161" i="45"/>
  <c r="P215" i="45"/>
  <c r="P12" i="45"/>
  <c r="P99" i="45"/>
  <c r="P71" i="45"/>
  <c r="P6" i="45"/>
  <c r="P72" i="45"/>
  <c r="P147" i="45"/>
  <c r="P184" i="45"/>
  <c r="P53" i="45"/>
  <c r="P50" i="45"/>
  <c r="P86" i="45"/>
  <c r="P208" i="45"/>
  <c r="P9" i="45"/>
  <c r="P128" i="45"/>
  <c r="P22" i="45"/>
  <c r="P77" i="45"/>
  <c r="P149" i="45"/>
  <c r="P235" i="45"/>
  <c r="P91" i="45"/>
  <c r="P30" i="45"/>
  <c r="P122" i="45"/>
  <c r="P199" i="45"/>
  <c r="P143" i="45"/>
  <c r="P10" i="45"/>
  <c r="P82" i="45"/>
  <c r="P151" i="45"/>
  <c r="P236" i="45"/>
  <c r="P74" i="45"/>
  <c r="P37" i="45"/>
  <c r="P126" i="45"/>
  <c r="P211" i="45"/>
  <c r="P233" i="45"/>
  <c r="P176" i="45"/>
  <c r="P64" i="45"/>
  <c r="P79" i="45"/>
  <c r="P175" i="45"/>
  <c r="P209" i="45"/>
  <c r="P70" i="45"/>
  <c r="P14" i="45"/>
  <c r="P105" i="45"/>
  <c r="P158" i="45"/>
  <c r="P192" i="45"/>
  <c r="P100" i="45"/>
  <c r="P234" i="45"/>
  <c r="P57" i="45"/>
  <c r="P65" i="45"/>
  <c r="P205" i="45"/>
  <c r="P242" i="45"/>
  <c r="P135" i="45"/>
  <c r="P32" i="45"/>
  <c r="P85" i="45"/>
  <c r="P157" i="45"/>
  <c r="P229" i="45"/>
  <c r="P48" i="45"/>
  <c r="P78" i="45"/>
  <c r="P191" i="45"/>
  <c r="P241" i="45"/>
  <c r="P188" i="45"/>
  <c r="P15" i="45"/>
  <c r="P90" i="45"/>
  <c r="P163" i="45"/>
  <c r="P204" i="45"/>
  <c r="P181" i="45"/>
  <c r="P18" i="45"/>
  <c r="P185" i="45"/>
  <c r="P45" i="45"/>
  <c r="P93" i="45"/>
  <c r="P167" i="45"/>
  <c r="P240" i="45"/>
  <c r="P28" i="45"/>
  <c r="P89" i="45"/>
  <c r="P177" i="45"/>
  <c r="P231" i="45"/>
  <c r="P8" i="45"/>
  <c r="P113" i="45"/>
  <c r="P132" i="45"/>
  <c r="P216" i="45"/>
  <c r="P39" i="45"/>
  <c r="P59" i="45"/>
  <c r="P182" i="45"/>
  <c r="P189" i="45"/>
  <c r="P20" i="45"/>
  <c r="P112" i="45"/>
  <c r="P168" i="45"/>
  <c r="P75" i="45"/>
  <c r="P23" i="45"/>
  <c r="P202" i="45"/>
  <c r="P106" i="45"/>
  <c r="P98" i="45"/>
  <c r="P178" i="45"/>
  <c r="P212" i="45"/>
  <c r="P60" i="45"/>
  <c r="P102" i="45"/>
  <c r="P179" i="45"/>
  <c r="P33" i="45"/>
  <c r="P120" i="45"/>
  <c r="P162" i="45"/>
  <c r="P244" i="45"/>
  <c r="P25" i="45"/>
  <c r="P155" i="45"/>
  <c r="P154" i="45"/>
  <c r="P210" i="45"/>
  <c r="P56" i="45"/>
  <c r="P136" i="45"/>
  <c r="P243" i="45"/>
  <c r="P203" i="45"/>
  <c r="P69" i="45"/>
  <c r="P222" i="45"/>
  <c r="P11" i="45"/>
  <c r="P95" i="45"/>
  <c r="P145" i="45"/>
  <c r="P227" i="45"/>
  <c r="P41" i="45"/>
  <c r="P116" i="45"/>
  <c r="P173" i="45"/>
  <c r="P31" i="45"/>
  <c r="P97" i="45"/>
  <c r="P186" i="45"/>
  <c r="P239" i="45"/>
  <c r="P13" i="45"/>
  <c r="P139" i="45"/>
  <c r="P140" i="45"/>
  <c r="P219" i="45"/>
  <c r="P40" i="45"/>
  <c r="P67" i="45"/>
  <c r="P130" i="45"/>
  <c r="P195" i="45"/>
  <c r="P7" i="45"/>
  <c r="P134" i="45"/>
  <c r="P201" i="45"/>
  <c r="P24" i="45"/>
  <c r="P81" i="45"/>
  <c r="P169" i="45"/>
  <c r="P223" i="45"/>
  <c r="P88" i="45"/>
  <c r="P54" i="45"/>
  <c r="P107" i="45"/>
  <c r="P190" i="45"/>
  <c r="P84" i="45"/>
  <c r="P121" i="45"/>
  <c r="P206" i="45"/>
  <c r="P42" i="45"/>
  <c r="P87" i="45"/>
  <c r="P142" i="45"/>
  <c r="P58" i="45"/>
  <c r="P94" i="45"/>
  <c r="P171" i="45"/>
  <c r="P29" i="45"/>
  <c r="P52" i="45"/>
  <c r="P152" i="45"/>
  <c r="P207" i="45"/>
  <c r="P44" i="45"/>
  <c r="P124" i="45"/>
  <c r="P196" i="45"/>
  <c r="P137" i="45"/>
  <c r="P141" i="45"/>
  <c r="P34" i="45"/>
  <c r="P108" i="45"/>
  <c r="P165" i="45"/>
  <c r="P76" i="45"/>
  <c r="P101" i="45"/>
  <c r="P170" i="45"/>
  <c r="P220" i="45"/>
  <c r="P46" i="45"/>
  <c r="P83" i="45"/>
  <c r="P115" i="45"/>
  <c r="P198" i="45"/>
  <c r="P125" i="45"/>
  <c r="P138" i="45"/>
  <c r="P160" i="45"/>
  <c r="P17" i="45"/>
  <c r="P63" i="45"/>
  <c r="P148" i="45"/>
  <c r="P230" i="45"/>
  <c r="P213" i="45"/>
  <c r="P109" i="45"/>
  <c r="P55" i="45"/>
  <c r="P43" i="45"/>
  <c r="P172" i="45"/>
  <c r="P4" i="45"/>
  <c r="P133" i="45"/>
  <c r="P19" i="45"/>
  <c r="P103" i="45"/>
  <c r="P119" i="45"/>
  <c r="P35" i="45"/>
  <c r="P194" i="45"/>
  <c r="P92" i="45"/>
  <c r="P159" i="45"/>
  <c r="P51" i="45"/>
  <c r="P183" i="45"/>
  <c r="P164" i="45"/>
  <c r="P47" i="45"/>
  <c r="P221" i="45"/>
  <c r="P49" i="45"/>
  <c r="P180" i="45"/>
  <c r="P104" i="45"/>
  <c r="P153" i="45"/>
  <c r="P146" i="45"/>
  <c r="P96" i="45"/>
  <c r="P187" i="45"/>
  <c r="P38" i="45"/>
  <c r="P166" i="45"/>
  <c r="P150" i="45"/>
  <c r="P214" i="45"/>
  <c r="P232" i="45"/>
  <c r="P117" i="45"/>
  <c r="P218" i="45"/>
  <c r="P61" i="45"/>
  <c r="P197" i="45"/>
  <c r="P144" i="45"/>
  <c r="P238" i="45"/>
  <c r="P237" i="45"/>
  <c r="P127" i="45"/>
  <c r="P217" i="45"/>
  <c r="P66" i="45"/>
  <c r="P228" i="45"/>
  <c r="P36" i="45"/>
  <c r="P131" i="45"/>
  <c r="P5" i="45"/>
  <c r="P62" i="45"/>
  <c r="P27" i="45"/>
  <c r="P226" i="45"/>
  <c r="P114" i="45"/>
  <c r="P26" i="45"/>
  <c r="P225" i="45"/>
  <c r="P156" i="45"/>
  <c r="P129" i="45"/>
  <c r="P174" i="45"/>
  <c r="P123" i="45"/>
  <c r="P224" i="45"/>
  <c r="P200" i="45"/>
  <c r="P110" i="45"/>
  <c r="P16" i="45"/>
  <c r="P49" i="43"/>
  <c r="P241" i="43"/>
  <c r="P75" i="43"/>
  <c r="P194" i="43"/>
  <c r="P222" i="43"/>
  <c r="P14" i="43"/>
  <c r="P224" i="43"/>
  <c r="P44" i="43"/>
  <c r="P68" i="43"/>
  <c r="P126" i="43"/>
  <c r="P65" i="43"/>
  <c r="P211" i="43"/>
  <c r="P170" i="43"/>
  <c r="P43" i="43"/>
  <c r="P96" i="43"/>
  <c r="P108" i="43"/>
  <c r="P199" i="43"/>
  <c r="P190" i="43"/>
  <c r="P160" i="43"/>
  <c r="P104" i="43"/>
  <c r="P179" i="43"/>
  <c r="P216" i="43"/>
  <c r="P57" i="43"/>
  <c r="P48" i="43"/>
  <c r="P167" i="43"/>
  <c r="P34" i="43"/>
  <c r="P220" i="43"/>
  <c r="P118" i="43"/>
  <c r="P66" i="43"/>
  <c r="P156" i="43"/>
  <c r="P176" i="43"/>
  <c r="P10" i="43"/>
  <c r="P83" i="43"/>
  <c r="P134" i="43"/>
  <c r="P174" i="43"/>
  <c r="P111" i="43"/>
  <c r="P103" i="43"/>
  <c r="P139" i="43"/>
  <c r="P175" i="43"/>
  <c r="P4" i="43"/>
  <c r="P46" i="43"/>
  <c r="P116" i="43"/>
  <c r="P229" i="43"/>
  <c r="P71" i="43"/>
  <c r="P102" i="43"/>
  <c r="P145" i="43"/>
  <c r="P231" i="43"/>
  <c r="P212" i="43"/>
  <c r="P59" i="43"/>
  <c r="P235" i="43"/>
  <c r="P168" i="43"/>
  <c r="P21" i="43"/>
  <c r="P56" i="43"/>
  <c r="P214" i="43"/>
  <c r="P63" i="43"/>
  <c r="P31" i="43"/>
  <c r="P177" i="43"/>
  <c r="P8" i="43"/>
  <c r="P64" i="43"/>
  <c r="P149" i="43"/>
  <c r="P223" i="43"/>
  <c r="P51" i="43"/>
  <c r="P123" i="43"/>
  <c r="P206" i="43"/>
  <c r="P35" i="43"/>
  <c r="P54" i="43"/>
  <c r="P120" i="43"/>
  <c r="P185" i="43"/>
  <c r="P29" i="43"/>
  <c r="P74" i="43"/>
  <c r="P138" i="43"/>
  <c r="P221" i="43"/>
  <c r="P24" i="43"/>
  <c r="P88" i="43"/>
  <c r="P163" i="43"/>
  <c r="P233" i="43"/>
  <c r="P198" i="43"/>
  <c r="P79" i="43"/>
  <c r="P210" i="43"/>
  <c r="P37" i="43"/>
  <c r="P38" i="43"/>
  <c r="P109" i="43"/>
  <c r="P87" i="43"/>
  <c r="P239" i="43"/>
  <c r="P113" i="43"/>
  <c r="P22" i="43"/>
  <c r="P153" i="43"/>
  <c r="P98" i="43"/>
  <c r="P73" i="43"/>
  <c r="P135" i="43"/>
  <c r="P200" i="43"/>
  <c r="P72" i="43"/>
  <c r="P165" i="43"/>
  <c r="P184" i="43"/>
  <c r="P6" i="43"/>
  <c r="P40" i="43"/>
  <c r="P187" i="43"/>
  <c r="P192" i="43"/>
  <c r="P97" i="43"/>
  <c r="P162" i="43"/>
  <c r="P205" i="43"/>
  <c r="P55" i="43"/>
  <c r="P93" i="43"/>
  <c r="P196" i="43"/>
  <c r="P26" i="43"/>
  <c r="P117" i="43"/>
  <c r="P230" i="43"/>
  <c r="P133" i="43"/>
  <c r="P17" i="43"/>
  <c r="P131" i="43"/>
  <c r="P62" i="43"/>
  <c r="P42" i="43"/>
  <c r="P106" i="43"/>
  <c r="P12" i="43"/>
  <c r="P188" i="43"/>
  <c r="P15" i="43"/>
  <c r="P70" i="43"/>
  <c r="P152" i="43"/>
  <c r="P218" i="43"/>
  <c r="P84" i="43"/>
  <c r="P136" i="43"/>
  <c r="P237" i="43"/>
  <c r="P60" i="43"/>
  <c r="P144" i="43"/>
  <c r="P213" i="43"/>
  <c r="P82" i="43"/>
  <c r="P94" i="43"/>
  <c r="P137" i="43"/>
  <c r="P242" i="43"/>
  <c r="P30" i="43"/>
  <c r="P159" i="43"/>
  <c r="P172" i="43"/>
  <c r="P112" i="43"/>
  <c r="P39" i="43"/>
  <c r="P101" i="43"/>
  <c r="P148" i="43"/>
  <c r="P110" i="43"/>
  <c r="P147" i="43"/>
  <c r="P23" i="43"/>
  <c r="P203" i="43"/>
  <c r="P19" i="43"/>
  <c r="P99" i="43"/>
  <c r="P166" i="43"/>
  <c r="P236" i="43"/>
  <c r="P81" i="43"/>
  <c r="P143" i="43"/>
  <c r="P208" i="43"/>
  <c r="P28" i="43"/>
  <c r="P89" i="43"/>
  <c r="P155" i="43"/>
  <c r="P197" i="43"/>
  <c r="P5" i="43"/>
  <c r="P80" i="43"/>
  <c r="P158" i="43"/>
  <c r="P225" i="43"/>
  <c r="P61" i="43"/>
  <c r="P114" i="43"/>
  <c r="P195" i="43"/>
  <c r="P125" i="43"/>
  <c r="P151" i="43"/>
  <c r="P207" i="43"/>
  <c r="P119" i="43"/>
  <c r="P16" i="43"/>
  <c r="P183" i="43"/>
  <c r="P41" i="43"/>
  <c r="P228" i="43"/>
  <c r="P90" i="43"/>
  <c r="P127" i="43"/>
  <c r="P157" i="43"/>
  <c r="P238" i="43"/>
  <c r="P11" i="43"/>
  <c r="P78" i="43"/>
  <c r="P164" i="43"/>
  <c r="P226" i="43"/>
  <c r="P7" i="43"/>
  <c r="P86" i="43"/>
  <c r="P129" i="43"/>
  <c r="P234" i="43"/>
  <c r="P52" i="43"/>
  <c r="P85" i="43"/>
  <c r="P189" i="43"/>
  <c r="P240" i="43"/>
  <c r="P50" i="43"/>
  <c r="P124" i="43"/>
  <c r="P201" i="43"/>
  <c r="P122" i="43"/>
  <c r="P209" i="43"/>
  <c r="P100" i="43"/>
  <c r="P173" i="43"/>
  <c r="P171" i="43"/>
  <c r="P178" i="43"/>
  <c r="P150" i="43"/>
  <c r="P146" i="43"/>
  <c r="P45" i="43"/>
  <c r="P219" i="43"/>
  <c r="P115" i="43"/>
  <c r="P204" i="43"/>
  <c r="P161" i="43"/>
  <c r="P182" i="43"/>
  <c r="P154" i="43"/>
  <c r="P169" i="43"/>
  <c r="P140" i="43"/>
  <c r="P18" i="43"/>
  <c r="P20" i="43"/>
  <c r="P25" i="43"/>
  <c r="P244" i="43"/>
  <c r="P217" i="43"/>
  <c r="P191" i="43"/>
  <c r="P227" i="43"/>
  <c r="P186" i="43"/>
  <c r="P53" i="43"/>
  <c r="P36" i="43"/>
  <c r="P243" i="43"/>
  <c r="P232" i="43"/>
  <c r="P193" i="43"/>
  <c r="P202" i="43"/>
  <c r="P130" i="43"/>
  <c r="P180" i="43"/>
  <c r="P67" i="43"/>
  <c r="P13" i="43"/>
  <c r="P9" i="43"/>
  <c r="P132" i="43"/>
  <c r="P215" i="43"/>
  <c r="P47" i="43"/>
  <c r="P91" i="43"/>
  <c r="P95" i="43"/>
  <c r="P32" i="43"/>
  <c r="P33" i="43"/>
  <c r="P142" i="43"/>
  <c r="P121" i="43"/>
  <c r="P107" i="43"/>
  <c r="P141" i="43"/>
  <c r="P27" i="43"/>
  <c r="P92" i="43"/>
  <c r="P69" i="43"/>
  <c r="P77" i="43"/>
  <c r="P58" i="43"/>
  <c r="P105" i="43"/>
  <c r="P76" i="43"/>
  <c r="P181" i="43"/>
  <c r="P128" i="43"/>
  <c r="A51" i="47"/>
  <c r="H5" i="41"/>
  <c r="E4" i="41"/>
  <c r="A51" i="34"/>
  <c r="A28" i="40"/>
  <c r="A28" i="47"/>
  <c r="E4" i="47"/>
  <c r="H5" i="47"/>
  <c r="A11" i="45"/>
  <c r="N217" i="37"/>
  <c r="N213" i="37"/>
  <c r="N200" i="37"/>
  <c r="N229" i="37"/>
  <c r="N216" i="37"/>
  <c r="N193" i="37"/>
  <c r="N221" i="37"/>
  <c r="N209" i="37"/>
  <c r="N185" i="37"/>
  <c r="N158" i="37"/>
  <c r="N141" i="37"/>
  <c r="N132" i="37"/>
  <c r="N157" i="37"/>
  <c r="N131" i="37"/>
  <c r="N171" i="37"/>
  <c r="N82" i="37"/>
  <c r="N114" i="37"/>
  <c r="N64" i="37"/>
  <c r="N149" i="37"/>
  <c r="N56" i="37"/>
  <c r="N63" i="37"/>
  <c r="N86" i="37"/>
  <c r="N68" i="37"/>
  <c r="N46" i="37"/>
  <c r="N13" i="37"/>
  <c r="N34" i="37"/>
  <c r="N133" i="37"/>
  <c r="N52" i="37"/>
  <c r="N11" i="37"/>
  <c r="N21" i="37"/>
  <c r="N238" i="37"/>
  <c r="N244" i="37"/>
  <c r="N212" i="37"/>
  <c r="N242" i="37"/>
  <c r="N218" i="37"/>
  <c r="N195" i="37"/>
  <c r="N202" i="37"/>
  <c r="N175" i="37"/>
  <c r="N207" i="37"/>
  <c r="N174" i="37"/>
  <c r="N150" i="37"/>
  <c r="N137" i="37"/>
  <c r="N124" i="37"/>
  <c r="N146" i="37"/>
  <c r="N120" i="37"/>
  <c r="N126" i="37"/>
  <c r="N183" i="37"/>
  <c r="N99" i="37"/>
  <c r="N138" i="37"/>
  <c r="N110" i="37"/>
  <c r="N162" i="37"/>
  <c r="N57" i="37"/>
  <c r="N74" i="37"/>
  <c r="N85" i="37"/>
  <c r="N44" i="37"/>
  <c r="N9" i="37"/>
  <c r="N30" i="37"/>
  <c r="N49" i="37"/>
  <c r="N18" i="37"/>
  <c r="N36" i="37"/>
  <c r="N8" i="37"/>
  <c r="N230" i="37"/>
  <c r="N239" i="37"/>
  <c r="N204" i="37"/>
  <c r="N240" i="37"/>
  <c r="N206" i="37"/>
  <c r="N187" i="37"/>
  <c r="N191" i="37"/>
  <c r="N167" i="37"/>
  <c r="N173" i="37"/>
  <c r="N172" i="37"/>
  <c r="N142" i="37"/>
  <c r="N129" i="37"/>
  <c r="N116" i="37"/>
  <c r="N135" i="37"/>
  <c r="N134" i="37"/>
  <c r="N115" i="37"/>
  <c r="N168" i="37"/>
  <c r="N91" i="37"/>
  <c r="N128" i="37"/>
  <c r="N109" i="37"/>
  <c r="N104" i="37"/>
  <c r="N122" i="37"/>
  <c r="N222" i="37"/>
  <c r="N231" i="37"/>
  <c r="N228" i="37"/>
  <c r="N237" i="37"/>
  <c r="N236" i="37"/>
  <c r="N232" i="37"/>
  <c r="N188" i="37"/>
  <c r="N201" i="37"/>
  <c r="N180" i="37"/>
  <c r="N155" i="37"/>
  <c r="N192" i="37"/>
  <c r="N121" i="37"/>
  <c r="N108" i="37"/>
  <c r="N127" i="37"/>
  <c r="N123" i="37"/>
  <c r="N140" i="37"/>
  <c r="N159" i="37"/>
  <c r="N83" i="37"/>
  <c r="N89" i="37"/>
  <c r="N106" i="37"/>
  <c r="N87" i="37"/>
  <c r="N66" i="37"/>
  <c r="N76" i="37"/>
  <c r="N61" i="37"/>
  <c r="N22" i="37"/>
  <c r="N35" i="37"/>
  <c r="N23" i="37"/>
  <c r="N43" i="37"/>
  <c r="N48" i="37"/>
  <c r="N39" i="37"/>
  <c r="N214" i="37"/>
  <c r="N223" i="37"/>
  <c r="N205" i="37"/>
  <c r="N226" i="37"/>
  <c r="N199" i="37"/>
  <c r="N198" i="37"/>
  <c r="N182" i="37"/>
  <c r="N196" i="37"/>
  <c r="N176" i="37"/>
  <c r="N147" i="37"/>
  <c r="N163" i="37"/>
  <c r="N113" i="37"/>
  <c r="N100" i="37"/>
  <c r="N119" i="37"/>
  <c r="N112" i="37"/>
  <c r="N118" i="37"/>
  <c r="N156" i="37"/>
  <c r="N117" i="37"/>
  <c r="N78" i="37"/>
  <c r="N95" i="37"/>
  <c r="N102" i="37"/>
  <c r="N42" i="37"/>
  <c r="N75" i="37"/>
  <c r="N58" i="37"/>
  <c r="N37" i="37"/>
  <c r="N55" i="37"/>
  <c r="N20" i="37"/>
  <c r="N40" i="37"/>
  <c r="N31" i="37"/>
  <c r="N16" i="37"/>
  <c r="N241" i="37"/>
  <c r="N215" i="37"/>
  <c r="N234" i="37"/>
  <c r="N211" i="37"/>
  <c r="N197" i="37"/>
  <c r="N190" i="37"/>
  <c r="N177" i="37"/>
  <c r="N184" i="37"/>
  <c r="N164" i="37"/>
  <c r="N186" i="37"/>
  <c r="N151" i="37"/>
  <c r="N105" i="37"/>
  <c r="N210" i="37"/>
  <c r="N111" i="37"/>
  <c r="N101" i="37"/>
  <c r="N107" i="37"/>
  <c r="N153" i="37"/>
  <c r="N94" i="37"/>
  <c r="N70" i="37"/>
  <c r="N81" i="37"/>
  <c r="N93" i="37"/>
  <c r="N38" i="37"/>
  <c r="N59" i="37"/>
  <c r="N54" i="37"/>
  <c r="N33" i="37"/>
  <c r="N4" i="37"/>
  <c r="N14" i="37"/>
  <c r="N17" i="37"/>
  <c r="N28" i="37"/>
  <c r="N32" i="37"/>
  <c r="N233" i="37"/>
  <c r="N235" i="37"/>
  <c r="N220" i="37"/>
  <c r="N203" i="37"/>
  <c r="N189" i="37"/>
  <c r="N227" i="37"/>
  <c r="N169" i="37"/>
  <c r="N178" i="37"/>
  <c r="N152" i="37"/>
  <c r="N179" i="37"/>
  <c r="N145" i="37"/>
  <c r="N166" i="37"/>
  <c r="N194" i="37"/>
  <c r="N103" i="37"/>
  <c r="N92" i="37"/>
  <c r="N98" i="37"/>
  <c r="N136" i="37"/>
  <c r="N80" i="37"/>
  <c r="N62" i="37"/>
  <c r="N73" i="37"/>
  <c r="N79" i="37"/>
  <c r="N139" i="37"/>
  <c r="N53" i="37"/>
  <c r="N51" i="37"/>
  <c r="N26" i="37"/>
  <c r="N50" i="37"/>
  <c r="N10" i="37"/>
  <c r="N88" i="37"/>
  <c r="N12" i="37"/>
  <c r="N7" i="37"/>
  <c r="N170" i="37"/>
  <c r="N90" i="37"/>
  <c r="N97" i="37"/>
  <c r="N6" i="37"/>
  <c r="N225" i="37"/>
  <c r="N144" i="37"/>
  <c r="N125" i="37"/>
  <c r="N77" i="37"/>
  <c r="N47" i="37"/>
  <c r="N224" i="37"/>
  <c r="N160" i="37"/>
  <c r="N72" i="37"/>
  <c r="N67" i="37"/>
  <c r="N60" i="37"/>
  <c r="N208" i="37"/>
  <c r="N143" i="37"/>
  <c r="N45" i="37"/>
  <c r="N29" i="37"/>
  <c r="N96" i="37"/>
  <c r="N243" i="37"/>
  <c r="N154" i="37"/>
  <c r="N65" i="37"/>
  <c r="N19" i="37"/>
  <c r="A8" i="37"/>
  <c r="N181" i="37"/>
  <c r="N165" i="37"/>
  <c r="N71" i="37"/>
  <c r="N5" i="37"/>
  <c r="N25" i="37"/>
  <c r="N219" i="37"/>
  <c r="N148" i="37"/>
  <c r="N130" i="37"/>
  <c r="N41" i="37"/>
  <c r="N24" i="37"/>
  <c r="N15" i="37"/>
  <c r="N161" i="37"/>
  <c r="N84" i="37"/>
  <c r="N69" i="37"/>
  <c r="N27" i="37"/>
  <c r="N36" i="43"/>
  <c r="N214" i="43"/>
  <c r="N12" i="43"/>
  <c r="N229" i="43"/>
  <c r="N92" i="43"/>
  <c r="N124" i="43"/>
  <c r="N178" i="43"/>
  <c r="N73" i="43"/>
  <c r="N21" i="43"/>
  <c r="N54" i="43"/>
  <c r="N98" i="43"/>
  <c r="N209" i="43"/>
  <c r="N46" i="43"/>
  <c r="N32" i="43"/>
  <c r="N33" i="43"/>
  <c r="N184" i="43"/>
  <c r="N182" i="43"/>
  <c r="N187" i="43"/>
  <c r="N95" i="43"/>
  <c r="N86" i="43"/>
  <c r="N152" i="43"/>
  <c r="N212" i="43"/>
  <c r="N77" i="43"/>
  <c r="N69" i="43"/>
  <c r="N198" i="43"/>
  <c r="N40" i="43"/>
  <c r="N120" i="43"/>
  <c r="N190" i="43"/>
  <c r="N29" i="43"/>
  <c r="N110" i="43"/>
  <c r="N137" i="43"/>
  <c r="N223" i="43"/>
  <c r="N175" i="43"/>
  <c r="N57" i="43"/>
  <c r="N119" i="43"/>
  <c r="N181" i="43"/>
  <c r="N81" i="43"/>
  <c r="N141" i="43"/>
  <c r="N211" i="43"/>
  <c r="N129" i="43"/>
  <c r="N72" i="43"/>
  <c r="N123" i="43"/>
  <c r="N203" i="43"/>
  <c r="N146" i="43"/>
  <c r="N89" i="43"/>
  <c r="N208" i="43"/>
  <c r="N18" i="43"/>
  <c r="N84" i="43"/>
  <c r="N144" i="43"/>
  <c r="N206" i="43"/>
  <c r="N24" i="43"/>
  <c r="N99" i="43"/>
  <c r="N158" i="43"/>
  <c r="N222" i="43"/>
  <c r="N220" i="43"/>
  <c r="N60" i="43"/>
  <c r="N133" i="43"/>
  <c r="N234" i="43"/>
  <c r="N20" i="43"/>
  <c r="N62" i="43"/>
  <c r="N132" i="43"/>
  <c r="N199" i="43"/>
  <c r="N194" i="43"/>
  <c r="N64" i="43"/>
  <c r="N113" i="43"/>
  <c r="N196" i="43"/>
  <c r="N180" i="43"/>
  <c r="N75" i="43"/>
  <c r="N225" i="43"/>
  <c r="N16" i="43"/>
  <c r="N97" i="43"/>
  <c r="N135" i="43"/>
  <c r="N197" i="43"/>
  <c r="N55" i="43"/>
  <c r="N85" i="43"/>
  <c r="N204" i="43"/>
  <c r="N13" i="43"/>
  <c r="N156" i="43"/>
  <c r="N169" i="43"/>
  <c r="N210" i="43"/>
  <c r="N25" i="43"/>
  <c r="N116" i="43"/>
  <c r="N134" i="43"/>
  <c r="N239" i="43"/>
  <c r="N56" i="43"/>
  <c r="N149" i="43"/>
  <c r="N218" i="43"/>
  <c r="N213" i="43"/>
  <c r="N104" i="43"/>
  <c r="N237" i="43"/>
  <c r="N49" i="43"/>
  <c r="N94" i="43"/>
  <c r="N192" i="43"/>
  <c r="N216" i="43"/>
  <c r="N34" i="43"/>
  <c r="N147" i="43"/>
  <c r="N183" i="43"/>
  <c r="N23" i="43"/>
  <c r="N22" i="43"/>
  <c r="N115" i="43"/>
  <c r="N145" i="43"/>
  <c r="N231" i="43"/>
  <c r="N31" i="43"/>
  <c r="N114" i="43"/>
  <c r="N174" i="43"/>
  <c r="N227" i="43"/>
  <c r="N9" i="43"/>
  <c r="N70" i="43"/>
  <c r="N140" i="43"/>
  <c r="N207" i="43"/>
  <c r="N96" i="43"/>
  <c r="N139" i="43"/>
  <c r="N102" i="43"/>
  <c r="N6" i="43"/>
  <c r="N83" i="43"/>
  <c r="N165" i="43"/>
  <c r="N241" i="43"/>
  <c r="N80" i="43"/>
  <c r="N103" i="43"/>
  <c r="N193" i="43"/>
  <c r="N52" i="43"/>
  <c r="N28" i="43"/>
  <c r="N107" i="43"/>
  <c r="N163" i="43"/>
  <c r="N238" i="43"/>
  <c r="N76" i="43"/>
  <c r="N101" i="43"/>
  <c r="N168" i="43"/>
  <c r="N14" i="43"/>
  <c r="N131" i="43"/>
  <c r="N142" i="43"/>
  <c r="N244" i="43"/>
  <c r="N5" i="43"/>
  <c r="N161" i="43"/>
  <c r="N136" i="43"/>
  <c r="N48" i="43"/>
  <c r="N128" i="43"/>
  <c r="N167" i="43"/>
  <c r="N50" i="43"/>
  <c r="N191" i="43"/>
  <c r="N173" i="43"/>
  <c r="N61" i="43"/>
  <c r="N59" i="43"/>
  <c r="N93" i="43"/>
  <c r="N154" i="43"/>
  <c r="N44" i="43"/>
  <c r="N74" i="43"/>
  <c r="N171" i="43"/>
  <c r="N45" i="43"/>
  <c r="N35" i="43"/>
  <c r="N118" i="43"/>
  <c r="N155" i="43"/>
  <c r="N235" i="43"/>
  <c r="N143" i="43"/>
  <c r="N8" i="43"/>
  <c r="N91" i="43"/>
  <c r="N117" i="43"/>
  <c r="N109" i="43"/>
  <c r="N65" i="43"/>
  <c r="N121" i="43"/>
  <c r="N242" i="43"/>
  <c r="A8" i="43"/>
  <c r="N68" i="43"/>
  <c r="N185" i="43"/>
  <c r="N19" i="43"/>
  <c r="N125" i="43"/>
  <c r="N127" i="43"/>
  <c r="N82" i="43"/>
  <c r="N71" i="43"/>
  <c r="N157" i="43"/>
  <c r="N200" i="43"/>
  <c r="N205" i="43"/>
  <c r="N30" i="43"/>
  <c r="N151" i="43"/>
  <c r="N53" i="43"/>
  <c r="N41" i="43"/>
  <c r="N201" i="43"/>
  <c r="N176" i="43"/>
  <c r="N10" i="43"/>
  <c r="N78" i="43"/>
  <c r="N148" i="43"/>
  <c r="N219" i="43"/>
  <c r="N232" i="43"/>
  <c r="N108" i="43"/>
  <c r="N11" i="43"/>
  <c r="N58" i="43"/>
  <c r="N112" i="43"/>
  <c r="N100" i="43"/>
  <c r="N189" i="43"/>
  <c r="N172" i="43"/>
  <c r="N4" i="43"/>
  <c r="N67" i="43"/>
  <c r="N150" i="43"/>
  <c r="N217" i="43"/>
  <c r="N236" i="43"/>
  <c r="N27" i="43"/>
  <c r="N224" i="43"/>
  <c r="N39" i="43"/>
  <c r="N126" i="43"/>
  <c r="N153" i="43"/>
  <c r="N66" i="43"/>
  <c r="N43" i="43"/>
  <c r="N38" i="43"/>
  <c r="N138" i="43"/>
  <c r="N160" i="43"/>
  <c r="N240" i="43"/>
  <c r="N230" i="43"/>
  <c r="N7" i="43"/>
  <c r="N228" i="43"/>
  <c r="N42" i="43"/>
  <c r="N106" i="43"/>
  <c r="N162" i="43"/>
  <c r="N111" i="43"/>
  <c r="N105" i="43"/>
  <c r="N130" i="43"/>
  <c r="N88" i="43"/>
  <c r="N122" i="43"/>
  <c r="N186" i="43"/>
  <c r="N17" i="43"/>
  <c r="N215" i="43"/>
  <c r="N164" i="43"/>
  <c r="N37" i="43"/>
  <c r="N195" i="43"/>
  <c r="N63" i="43"/>
  <c r="N159" i="43"/>
  <c r="N87" i="43"/>
  <c r="N51" i="43"/>
  <c r="N170" i="43"/>
  <c r="N47" i="43"/>
  <c r="N26" i="43"/>
  <c r="N179" i="43"/>
  <c r="N90" i="43"/>
  <c r="N79" i="43"/>
  <c r="N233" i="43"/>
  <c r="N177" i="43"/>
  <c r="N166" i="43"/>
  <c r="N15" i="43"/>
  <c r="N243" i="43"/>
  <c r="N221" i="43"/>
  <c r="N188" i="43"/>
  <c r="N202" i="43"/>
  <c r="N226" i="43"/>
  <c r="A51" i="43"/>
  <c r="A51" i="44"/>
  <c r="N227" i="35"/>
  <c r="N217" i="35"/>
  <c r="N215" i="35"/>
  <c r="N212" i="35"/>
  <c r="N216" i="35"/>
  <c r="N191" i="35"/>
  <c r="N205" i="35"/>
  <c r="N178" i="35"/>
  <c r="N155" i="35"/>
  <c r="N177" i="35"/>
  <c r="N120" i="35"/>
  <c r="N142" i="35"/>
  <c r="N137" i="35"/>
  <c r="N114" i="35"/>
  <c r="N144" i="35"/>
  <c r="N132" i="35"/>
  <c r="N108" i="35"/>
  <c r="N146" i="35"/>
  <c r="N76" i="35"/>
  <c r="N81" i="35"/>
  <c r="N116" i="35"/>
  <c r="N96" i="35"/>
  <c r="N51" i="35"/>
  <c r="N20" i="35"/>
  <c r="N62" i="35"/>
  <c r="N12" i="35"/>
  <c r="N35" i="35"/>
  <c r="N15" i="35"/>
  <c r="N59" i="35"/>
  <c r="N17" i="35"/>
  <c r="N238" i="35"/>
  <c r="N244" i="35"/>
  <c r="N242" i="35"/>
  <c r="N204" i="35"/>
  <c r="N206" i="35"/>
  <c r="N210" i="35"/>
  <c r="N192" i="35"/>
  <c r="N170" i="35"/>
  <c r="N147" i="35"/>
  <c r="N166" i="35"/>
  <c r="N112" i="35"/>
  <c r="N141" i="35"/>
  <c r="N129" i="35"/>
  <c r="N94" i="35"/>
  <c r="N134" i="35"/>
  <c r="N118" i="35"/>
  <c r="N101" i="35"/>
  <c r="N169" i="35"/>
  <c r="N100" i="35"/>
  <c r="N80" i="35"/>
  <c r="N89" i="35"/>
  <c r="N75" i="35"/>
  <c r="N47" i="35"/>
  <c r="N14" i="35"/>
  <c r="N56" i="35"/>
  <c r="N5" i="35"/>
  <c r="N24" i="35"/>
  <c r="N7" i="35"/>
  <c r="N8" i="35"/>
  <c r="N53" i="35"/>
  <c r="N222" i="35"/>
  <c r="N228" i="35"/>
  <c r="N232" i="35"/>
  <c r="N207" i="35"/>
  <c r="N195" i="35"/>
  <c r="N201" i="35"/>
  <c r="N183" i="35"/>
  <c r="N176" i="35"/>
  <c r="N182" i="35"/>
  <c r="N148" i="35"/>
  <c r="N229" i="35"/>
  <c r="N131" i="35"/>
  <c r="N113" i="35"/>
  <c r="N78" i="35"/>
  <c r="N106" i="35"/>
  <c r="N87" i="35"/>
  <c r="N145" i="35"/>
  <c r="N130" i="35"/>
  <c r="N91" i="35"/>
  <c r="N84" i="35"/>
  <c r="N99" i="35"/>
  <c r="N37" i="35"/>
  <c r="N41" i="35"/>
  <c r="N74" i="35"/>
  <c r="N39" i="35"/>
  <c r="N33" i="35"/>
  <c r="N13" i="35"/>
  <c r="N40" i="35"/>
  <c r="N19" i="35"/>
  <c r="N11" i="35"/>
  <c r="N214" i="35"/>
  <c r="N220" i="35"/>
  <c r="N218" i="35"/>
  <c r="N199" i="35"/>
  <c r="N188" i="35"/>
  <c r="N194" i="35"/>
  <c r="N175" i="35"/>
  <c r="N168" i="35"/>
  <c r="N171" i="35"/>
  <c r="N163" i="35"/>
  <c r="N164" i="35"/>
  <c r="N123" i="35"/>
  <c r="N105" i="35"/>
  <c r="N193" i="35"/>
  <c r="N103" i="35"/>
  <c r="N79" i="35"/>
  <c r="N138" i="35"/>
  <c r="N127" i="35"/>
  <c r="N71" i="35"/>
  <c r="N83" i="35"/>
  <c r="N92" i="35"/>
  <c r="N67" i="35"/>
  <c r="N34" i="35"/>
  <c r="N69" i="35"/>
  <c r="N36" i="35"/>
  <c r="N60" i="35"/>
  <c r="N65" i="35"/>
  <c r="N26" i="35"/>
  <c r="N48" i="35"/>
  <c r="N9" i="35"/>
  <c r="N241" i="35"/>
  <c r="N239" i="35"/>
  <c r="N209" i="35"/>
  <c r="N224" i="35"/>
  <c r="N202" i="35"/>
  <c r="N226" i="35"/>
  <c r="N167" i="35"/>
  <c r="N208" i="35"/>
  <c r="N158" i="35"/>
  <c r="N153" i="35"/>
  <c r="N161" i="35"/>
  <c r="N115" i="35"/>
  <c r="N172" i="35"/>
  <c r="N181" i="35"/>
  <c r="N102" i="35"/>
  <c r="N180" i="35"/>
  <c r="N135" i="35"/>
  <c r="N126" i="35"/>
  <c r="N63" i="35"/>
  <c r="N77" i="35"/>
  <c r="N90" i="35"/>
  <c r="N61" i="35"/>
  <c r="N30" i="35"/>
  <c r="N45" i="35"/>
  <c r="N32" i="35"/>
  <c r="N55" i="35"/>
  <c r="N57" i="35"/>
  <c r="N68" i="35"/>
  <c r="N42" i="35"/>
  <c r="N4" i="35"/>
  <c r="N243" i="35"/>
  <c r="N233" i="35"/>
  <c r="N231" i="35"/>
  <c r="N240" i="35"/>
  <c r="N211" i="35"/>
  <c r="N200" i="35"/>
  <c r="N234" i="35"/>
  <c r="N189" i="35"/>
  <c r="N179" i="35"/>
  <c r="N150" i="35"/>
  <c r="N136" i="35"/>
  <c r="N159" i="35"/>
  <c r="N107" i="35"/>
  <c r="N151" i="35"/>
  <c r="N152" i="35"/>
  <c r="N97" i="35"/>
  <c r="N111" i="35"/>
  <c r="N184" i="35"/>
  <c r="N124" i="35"/>
  <c r="N119" i="35"/>
  <c r="N157" i="35"/>
  <c r="N122" i="35"/>
  <c r="N58" i="35"/>
  <c r="N27" i="35"/>
  <c r="N18" i="35"/>
  <c r="N25" i="35"/>
  <c r="N52" i="35"/>
  <c r="N43" i="35"/>
  <c r="N73" i="35"/>
  <c r="N31" i="35"/>
  <c r="N10" i="35"/>
  <c r="N237" i="35"/>
  <c r="N187" i="35"/>
  <c r="N104" i="35"/>
  <c r="N117" i="35"/>
  <c r="N93" i="35"/>
  <c r="N44" i="35"/>
  <c r="N21" i="35"/>
  <c r="N221" i="35"/>
  <c r="N185" i="35"/>
  <c r="N143" i="35"/>
  <c r="N173" i="35"/>
  <c r="N82" i="35"/>
  <c r="N23" i="35"/>
  <c r="N29" i="35"/>
  <c r="N196" i="35"/>
  <c r="N162" i="35"/>
  <c r="N139" i="35"/>
  <c r="N95" i="35"/>
  <c r="N85" i="35"/>
  <c r="N70" i="35"/>
  <c r="N46" i="35"/>
  <c r="N235" i="35"/>
  <c r="N190" i="35"/>
  <c r="N165" i="35"/>
  <c r="N154" i="35"/>
  <c r="N109" i="35"/>
  <c r="N140" i="35"/>
  <c r="N72" i="35"/>
  <c r="N66" i="35"/>
  <c r="N230" i="35"/>
  <c r="N197" i="35"/>
  <c r="N186" i="35"/>
  <c r="N121" i="35"/>
  <c r="N160" i="35"/>
  <c r="N88" i="35"/>
  <c r="N49" i="35"/>
  <c r="A8" i="35"/>
  <c r="N225" i="35"/>
  <c r="N198" i="35"/>
  <c r="N213" i="35"/>
  <c r="N125" i="35"/>
  <c r="N174" i="35"/>
  <c r="N110" i="35"/>
  <c r="N16" i="35"/>
  <c r="N28" i="35"/>
  <c r="N156" i="35"/>
  <c r="N50" i="35"/>
  <c r="N128" i="35"/>
  <c r="N38" i="35"/>
  <c r="N86" i="35"/>
  <c r="N22" i="35"/>
  <c r="N149" i="35"/>
  <c r="N6" i="35"/>
  <c r="N236" i="35"/>
  <c r="N133" i="35"/>
  <c r="N223" i="35"/>
  <c r="N98" i="35"/>
  <c r="N54" i="35"/>
  <c r="N203" i="35"/>
  <c r="N64" i="35"/>
  <c r="N219" i="35"/>
  <c r="A28" i="39"/>
  <c r="A28" i="44"/>
  <c r="N232" i="33"/>
  <c r="N244" i="33"/>
  <c r="N243" i="33"/>
  <c r="N197" i="33"/>
  <c r="N195" i="33"/>
  <c r="N183" i="33"/>
  <c r="N227" i="33"/>
  <c r="N187" i="33"/>
  <c r="N177" i="33"/>
  <c r="N139" i="33"/>
  <c r="N148" i="33"/>
  <c r="N130" i="33"/>
  <c r="N133" i="33"/>
  <c r="N157" i="33"/>
  <c r="N123" i="33"/>
  <c r="N83" i="33"/>
  <c r="N81" i="33"/>
  <c r="N84" i="33"/>
  <c r="N58" i="33"/>
  <c r="N153" i="33"/>
  <c r="N42" i="33"/>
  <c r="N56" i="33"/>
  <c r="N120" i="33"/>
  <c r="N111" i="33"/>
  <c r="N25" i="33"/>
  <c r="N62" i="33"/>
  <c r="N95" i="33"/>
  <c r="N10" i="33"/>
  <c r="N79" i="33"/>
  <c r="N41" i="33"/>
  <c r="N224" i="33"/>
  <c r="N236" i="33"/>
  <c r="N242" i="33"/>
  <c r="N239" i="33"/>
  <c r="N190" i="33"/>
  <c r="N194" i="33"/>
  <c r="N206" i="33"/>
  <c r="N180" i="33"/>
  <c r="N173" i="33"/>
  <c r="N223" i="33"/>
  <c r="N140" i="33"/>
  <c r="N122" i="33"/>
  <c r="N125" i="33"/>
  <c r="N146" i="33"/>
  <c r="N115" i="33"/>
  <c r="N75" i="33"/>
  <c r="N73" i="33"/>
  <c r="N76" i="33"/>
  <c r="N54" i="33"/>
  <c r="N96" i="33"/>
  <c r="N145" i="33"/>
  <c r="N49" i="33"/>
  <c r="N92" i="33"/>
  <c r="N108" i="33"/>
  <c r="N23" i="33"/>
  <c r="N46" i="33"/>
  <c r="N90" i="33"/>
  <c r="N51" i="33"/>
  <c r="N32" i="33"/>
  <c r="N29" i="33"/>
  <c r="N216" i="33"/>
  <c r="N228" i="33"/>
  <c r="N222" i="33"/>
  <c r="N230" i="33"/>
  <c r="N201" i="33"/>
  <c r="N175" i="33"/>
  <c r="N172" i="33"/>
  <c r="N171" i="33"/>
  <c r="N211" i="33"/>
  <c r="N163" i="33"/>
  <c r="N161" i="33"/>
  <c r="N114" i="33"/>
  <c r="N117" i="33"/>
  <c r="N169" i="33"/>
  <c r="N107" i="33"/>
  <c r="N67" i="33"/>
  <c r="N65" i="33"/>
  <c r="N68" i="33"/>
  <c r="N103" i="33"/>
  <c r="N80" i="33"/>
  <c r="N134" i="33"/>
  <c r="N39" i="33"/>
  <c r="N72" i="33"/>
  <c r="N50" i="33"/>
  <c r="N20" i="33"/>
  <c r="N40" i="33"/>
  <c r="N87" i="33"/>
  <c r="N33" i="33"/>
  <c r="A8" i="33"/>
  <c r="N22" i="33"/>
  <c r="N237" i="33"/>
  <c r="N238" i="33"/>
  <c r="N220" i="33"/>
  <c r="N210" i="33"/>
  <c r="N219" i="33"/>
  <c r="N193" i="33"/>
  <c r="N207" i="33"/>
  <c r="N167" i="33"/>
  <c r="N174" i="33"/>
  <c r="N200" i="33"/>
  <c r="N158" i="33"/>
  <c r="N144" i="33"/>
  <c r="N106" i="33"/>
  <c r="N109" i="33"/>
  <c r="N165" i="33"/>
  <c r="N99" i="33"/>
  <c r="N141" i="33"/>
  <c r="N152" i="33"/>
  <c r="N136" i="33"/>
  <c r="N100" i="33"/>
  <c r="N69" i="33"/>
  <c r="N132" i="33"/>
  <c r="N121" i="33"/>
  <c r="N34" i="33"/>
  <c r="N18" i="33"/>
  <c r="N19" i="33"/>
  <c r="N24" i="33"/>
  <c r="N70" i="33"/>
  <c r="N21" i="33"/>
  <c r="N5" i="33"/>
  <c r="N13" i="33"/>
  <c r="N229" i="33"/>
  <c r="N241" i="33"/>
  <c r="N226" i="33"/>
  <c r="N202" i="33"/>
  <c r="N234" i="33"/>
  <c r="N185" i="33"/>
  <c r="N186" i="33"/>
  <c r="N192" i="33"/>
  <c r="N168" i="33"/>
  <c r="N176" i="33"/>
  <c r="N150" i="33"/>
  <c r="N218" i="33"/>
  <c r="N98" i="33"/>
  <c r="N101" i="33"/>
  <c r="N149" i="33"/>
  <c r="N91" i="33"/>
  <c r="N124" i="33"/>
  <c r="N127" i="33"/>
  <c r="N85" i="33"/>
  <c r="N97" i="33"/>
  <c r="N59" i="33"/>
  <c r="N128" i="33"/>
  <c r="N82" i="33"/>
  <c r="N30" i="33"/>
  <c r="N31" i="33"/>
  <c r="N17" i="33"/>
  <c r="N11" i="33"/>
  <c r="N44" i="33"/>
  <c r="N9" i="33"/>
  <c r="N119" i="33"/>
  <c r="N8" i="33"/>
  <c r="N221" i="33"/>
  <c r="N233" i="33"/>
  <c r="N212" i="33"/>
  <c r="N231" i="33"/>
  <c r="N214" i="33"/>
  <c r="N235" i="33"/>
  <c r="N208" i="33"/>
  <c r="N189" i="33"/>
  <c r="N160" i="33"/>
  <c r="N203" i="33"/>
  <c r="N142" i="33"/>
  <c r="N170" i="33"/>
  <c r="N159" i="33"/>
  <c r="N93" i="33"/>
  <c r="N138" i="33"/>
  <c r="N129" i="33"/>
  <c r="N113" i="33"/>
  <c r="N116" i="33"/>
  <c r="N74" i="33"/>
  <c r="N88" i="33"/>
  <c r="N55" i="33"/>
  <c r="N126" i="33"/>
  <c r="N71" i="33"/>
  <c r="N27" i="33"/>
  <c r="N28" i="33"/>
  <c r="N12" i="33"/>
  <c r="N6" i="33"/>
  <c r="N14" i="33"/>
  <c r="N86" i="33"/>
  <c r="N110" i="33"/>
  <c r="N215" i="33"/>
  <c r="N162" i="33"/>
  <c r="N151" i="33"/>
  <c r="N118" i="33"/>
  <c r="N77" i="33"/>
  <c r="N112" i="33"/>
  <c r="N38" i="33"/>
  <c r="N205" i="33"/>
  <c r="N188" i="33"/>
  <c r="N137" i="33"/>
  <c r="N104" i="33"/>
  <c r="N66" i="33"/>
  <c r="N43" i="33"/>
  <c r="N35" i="33"/>
  <c r="N213" i="33"/>
  <c r="N209" i="33"/>
  <c r="N181" i="33"/>
  <c r="N154" i="33"/>
  <c r="N102" i="33"/>
  <c r="N52" i="33"/>
  <c r="N15" i="33"/>
  <c r="N53" i="33"/>
  <c r="N78" i="33"/>
  <c r="N240" i="33"/>
  <c r="N198" i="33"/>
  <c r="N178" i="33"/>
  <c r="N143" i="33"/>
  <c r="N89" i="33"/>
  <c r="N48" i="33"/>
  <c r="N36" i="33"/>
  <c r="N57" i="33"/>
  <c r="N7" i="33"/>
  <c r="N225" i="33"/>
  <c r="N199" i="33"/>
  <c r="N155" i="33"/>
  <c r="N166" i="33"/>
  <c r="N105" i="33"/>
  <c r="N60" i="33"/>
  <c r="N217" i="33"/>
  <c r="N191" i="33"/>
  <c r="N147" i="33"/>
  <c r="N164" i="33"/>
  <c r="N94" i="33"/>
  <c r="N64" i="33"/>
  <c r="N4" i="33"/>
  <c r="N47" i="33"/>
  <c r="N196" i="33"/>
  <c r="N156" i="33"/>
  <c r="N61" i="33"/>
  <c r="N16" i="33"/>
  <c r="N204" i="33"/>
  <c r="N184" i="33"/>
  <c r="N182" i="33"/>
  <c r="N135" i="33"/>
  <c r="N63" i="33"/>
  <c r="N45" i="33"/>
  <c r="N26" i="33"/>
  <c r="N179" i="33"/>
  <c r="N131" i="33"/>
  <c r="N37" i="33"/>
  <c r="E4" i="34"/>
  <c r="H5" i="34"/>
  <c r="A28" i="43"/>
  <c r="A11" i="47"/>
  <c r="P217" i="40"/>
  <c r="P218" i="40"/>
  <c r="P231" i="40"/>
  <c r="P215" i="40"/>
  <c r="P191" i="40"/>
  <c r="P192" i="40"/>
  <c r="P175" i="40"/>
  <c r="P154" i="40"/>
  <c r="P165" i="40"/>
  <c r="P171" i="40"/>
  <c r="P110" i="40"/>
  <c r="P122" i="40"/>
  <c r="P152" i="40"/>
  <c r="P123" i="40"/>
  <c r="P160" i="40"/>
  <c r="P121" i="40"/>
  <c r="P65" i="40"/>
  <c r="P141" i="40"/>
  <c r="P71" i="40"/>
  <c r="P69" i="40"/>
  <c r="P51" i="40"/>
  <c r="P98" i="40"/>
  <c r="P78" i="40"/>
  <c r="P46" i="40"/>
  <c r="P37" i="40"/>
  <c r="P28" i="40"/>
  <c r="P30" i="40"/>
  <c r="P5" i="40"/>
  <c r="P55" i="40"/>
  <c r="P15" i="40"/>
  <c r="P244" i="40"/>
  <c r="P230" i="40"/>
  <c r="P214" i="40"/>
  <c r="P210" i="40"/>
  <c r="P194" i="40"/>
  <c r="P221" i="40"/>
  <c r="P167" i="40"/>
  <c r="P202" i="40"/>
  <c r="P179" i="40"/>
  <c r="P163" i="40"/>
  <c r="P174" i="40"/>
  <c r="P216" i="40"/>
  <c r="P232" i="40"/>
  <c r="P109" i="40"/>
  <c r="P115" i="40"/>
  <c r="P120" i="40"/>
  <c r="P137" i="40"/>
  <c r="P139" i="40"/>
  <c r="P145" i="40"/>
  <c r="P61" i="40"/>
  <c r="P96" i="40"/>
  <c r="P64" i="40"/>
  <c r="P68" i="40"/>
  <c r="P40" i="40"/>
  <c r="P155" i="40"/>
  <c r="P6" i="40"/>
  <c r="P27" i="40"/>
  <c r="P72" i="40"/>
  <c r="P52" i="40"/>
  <c r="P12" i="40"/>
  <c r="P236" i="40"/>
  <c r="P219" i="40"/>
  <c r="P212" i="40"/>
  <c r="P243" i="40"/>
  <c r="P186" i="40"/>
  <c r="P211" i="40"/>
  <c r="P159" i="40"/>
  <c r="P201" i="40"/>
  <c r="P176" i="40"/>
  <c r="P161" i="40"/>
  <c r="P172" i="40"/>
  <c r="P149" i="40"/>
  <c r="P182" i="40"/>
  <c r="P101" i="40"/>
  <c r="P107" i="40"/>
  <c r="P119" i="40"/>
  <c r="P135" i="40"/>
  <c r="P113" i="40"/>
  <c r="P143" i="40"/>
  <c r="P94" i="40"/>
  <c r="P80" i="40"/>
  <c r="P49" i="40"/>
  <c r="P60" i="40"/>
  <c r="P33" i="40"/>
  <c r="P136" i="40"/>
  <c r="P57" i="40"/>
  <c r="P8" i="40"/>
  <c r="P38" i="40"/>
  <c r="P20" i="40"/>
  <c r="P11" i="40"/>
  <c r="P228" i="40"/>
  <c r="P206" i="40"/>
  <c r="P237" i="40"/>
  <c r="P235" i="40"/>
  <c r="P178" i="40"/>
  <c r="P208" i="40"/>
  <c r="P196" i="40"/>
  <c r="P189" i="40"/>
  <c r="P168" i="40"/>
  <c r="P150" i="40"/>
  <c r="P190" i="40"/>
  <c r="P148" i="40"/>
  <c r="P129" i="40"/>
  <c r="P157" i="40"/>
  <c r="P133" i="40"/>
  <c r="P116" i="40"/>
  <c r="P105" i="40"/>
  <c r="P106" i="40"/>
  <c r="P111" i="40"/>
  <c r="P108" i="40"/>
  <c r="P140" i="40"/>
  <c r="P39" i="40"/>
  <c r="P43" i="40"/>
  <c r="P26" i="40"/>
  <c r="P75" i="40"/>
  <c r="P62" i="40"/>
  <c r="P4" i="40"/>
  <c r="P35" i="40"/>
  <c r="P9" i="40"/>
  <c r="P10" i="40"/>
  <c r="P220" i="40"/>
  <c r="P239" i="40"/>
  <c r="P223" i="40"/>
  <c r="P227" i="40"/>
  <c r="P238" i="40"/>
  <c r="P195" i="40"/>
  <c r="P184" i="40"/>
  <c r="P187" i="40"/>
  <c r="P224" i="40"/>
  <c r="P142" i="40"/>
  <c r="P166" i="40"/>
  <c r="P147" i="40"/>
  <c r="P128" i="40"/>
  <c r="P153" i="40"/>
  <c r="P132" i="40"/>
  <c r="P97" i="40"/>
  <c r="P100" i="40"/>
  <c r="P103" i="40"/>
  <c r="P102" i="40"/>
  <c r="P90" i="40"/>
  <c r="P117" i="40"/>
  <c r="P36" i="40"/>
  <c r="P29" i="40"/>
  <c r="P19" i="40"/>
  <c r="P82" i="40"/>
  <c r="P45" i="40"/>
  <c r="P34" i="40"/>
  <c r="P24" i="40"/>
  <c r="P53" i="40"/>
  <c r="P7" i="40"/>
  <c r="P241" i="40"/>
  <c r="P242" i="40"/>
  <c r="P222" i="40"/>
  <c r="P207" i="40"/>
  <c r="P205" i="40"/>
  <c r="P197" i="40"/>
  <c r="P198" i="40"/>
  <c r="P180" i="40"/>
  <c r="P185" i="40"/>
  <c r="P188" i="40"/>
  <c r="P134" i="40"/>
  <c r="P146" i="40"/>
  <c r="P151" i="40"/>
  <c r="P127" i="40"/>
  <c r="P125" i="40"/>
  <c r="P131" i="40"/>
  <c r="P89" i="40"/>
  <c r="P92" i="40"/>
  <c r="P95" i="40"/>
  <c r="P93" i="40"/>
  <c r="P74" i="40"/>
  <c r="P99" i="40"/>
  <c r="P32" i="40"/>
  <c r="P22" i="40"/>
  <c r="P91" i="40"/>
  <c r="P48" i="40"/>
  <c r="P47" i="40"/>
  <c r="P88" i="40"/>
  <c r="P21" i="40"/>
  <c r="P17" i="40"/>
  <c r="P23" i="40"/>
  <c r="P233" i="40"/>
  <c r="P234" i="40"/>
  <c r="P213" i="40"/>
  <c r="P240" i="40"/>
  <c r="P204" i="40"/>
  <c r="P203" i="40"/>
  <c r="P193" i="40"/>
  <c r="P170" i="40"/>
  <c r="P183" i="40"/>
  <c r="P181" i="40"/>
  <c r="P126" i="40"/>
  <c r="P138" i="40"/>
  <c r="P158" i="40"/>
  <c r="P164" i="40"/>
  <c r="P112" i="40"/>
  <c r="P114" i="40"/>
  <c r="P81" i="40"/>
  <c r="P84" i="40"/>
  <c r="P87" i="40"/>
  <c r="P85" i="40"/>
  <c r="P70" i="40"/>
  <c r="P83" i="40"/>
  <c r="P25" i="40"/>
  <c r="P63" i="40"/>
  <c r="P86" i="40"/>
  <c r="P42" i="40"/>
  <c r="P44" i="40"/>
  <c r="P59" i="40"/>
  <c r="P13" i="40"/>
  <c r="P56" i="40"/>
  <c r="P162" i="40"/>
  <c r="P144" i="40"/>
  <c r="P50" i="40"/>
  <c r="P225" i="40"/>
  <c r="P173" i="40"/>
  <c r="P73" i="40"/>
  <c r="P67" i="40"/>
  <c r="P226" i="40"/>
  <c r="P169" i="40"/>
  <c r="P76" i="40"/>
  <c r="P31" i="40"/>
  <c r="P209" i="40"/>
  <c r="P118" i="40"/>
  <c r="P79" i="40"/>
  <c r="P41" i="40"/>
  <c r="P229" i="40"/>
  <c r="P130" i="40"/>
  <c r="P77" i="40"/>
  <c r="P14" i="40"/>
  <c r="P199" i="40"/>
  <c r="P156" i="40"/>
  <c r="P54" i="40"/>
  <c r="P66" i="40"/>
  <c r="P200" i="40"/>
  <c r="P124" i="40"/>
  <c r="P58" i="40"/>
  <c r="P18" i="40"/>
  <c r="P177" i="40"/>
  <c r="P104" i="40"/>
  <c r="P16" i="40"/>
  <c r="N55" i="45"/>
  <c r="N145" i="45"/>
  <c r="N15" i="45"/>
  <c r="N211" i="45"/>
  <c r="N164" i="45"/>
  <c r="N82" i="45"/>
  <c r="N32" i="45"/>
  <c r="N204" i="45"/>
  <c r="N113" i="45"/>
  <c r="N40" i="45"/>
  <c r="N220" i="45"/>
  <c r="N166" i="45"/>
  <c r="N110" i="45"/>
  <c r="N176" i="45"/>
  <c r="N43" i="45"/>
  <c r="N98" i="45"/>
  <c r="N149" i="45"/>
  <c r="N181" i="45"/>
  <c r="N52" i="45"/>
  <c r="N100" i="45"/>
  <c r="N175" i="45"/>
  <c r="N233" i="45"/>
  <c r="N38" i="45"/>
  <c r="N85" i="45"/>
  <c r="N67" i="45"/>
  <c r="N240" i="45"/>
  <c r="N230" i="45"/>
  <c r="N152" i="45"/>
  <c r="N33" i="45"/>
  <c r="N123" i="45"/>
  <c r="N187" i="45"/>
  <c r="N227" i="45"/>
  <c r="N168" i="45"/>
  <c r="N20" i="45"/>
  <c r="N212" i="45"/>
  <c r="N148" i="45"/>
  <c r="N117" i="45"/>
  <c r="N28" i="45"/>
  <c r="N186" i="45"/>
  <c r="N138" i="45"/>
  <c r="N79" i="45"/>
  <c r="N10" i="45"/>
  <c r="N201" i="45"/>
  <c r="N121" i="45"/>
  <c r="N162" i="45"/>
  <c r="N25" i="45"/>
  <c r="N95" i="45"/>
  <c r="N159" i="45"/>
  <c r="N210" i="45"/>
  <c r="N44" i="45"/>
  <c r="N114" i="45"/>
  <c r="N142" i="45"/>
  <c r="N215" i="45"/>
  <c r="N72" i="45"/>
  <c r="N51" i="45"/>
  <c r="N111" i="45"/>
  <c r="N173" i="45"/>
  <c r="N16" i="45"/>
  <c r="N7" i="45"/>
  <c r="N122" i="45"/>
  <c r="N144" i="45"/>
  <c r="N229" i="45"/>
  <c r="N200" i="45"/>
  <c r="N88" i="45"/>
  <c r="N14" i="45"/>
  <c r="N221" i="45"/>
  <c r="N127" i="45"/>
  <c r="N73" i="45"/>
  <c r="N206" i="45"/>
  <c r="N169" i="45"/>
  <c r="N86" i="45"/>
  <c r="N34" i="45"/>
  <c r="N242" i="45"/>
  <c r="N104" i="45"/>
  <c r="N190" i="45"/>
  <c r="N50" i="45"/>
  <c r="N92" i="45"/>
  <c r="N160" i="45"/>
  <c r="N219" i="45"/>
  <c r="N80" i="45"/>
  <c r="N132" i="45"/>
  <c r="N208" i="45"/>
  <c r="N222" i="45"/>
  <c r="N9" i="45"/>
  <c r="N26" i="45"/>
  <c r="N115" i="45"/>
  <c r="N183" i="45"/>
  <c r="N22" i="45"/>
  <c r="N136" i="45"/>
  <c r="N167" i="45"/>
  <c r="N203" i="45"/>
  <c r="N8" i="45"/>
  <c r="N68" i="45"/>
  <c r="N35" i="45"/>
  <c r="N192" i="45"/>
  <c r="N180" i="45"/>
  <c r="N63" i="45"/>
  <c r="N45" i="45"/>
  <c r="N243" i="45"/>
  <c r="N130" i="45"/>
  <c r="N46" i="45"/>
  <c r="N228" i="45"/>
  <c r="N141" i="45"/>
  <c r="N232" i="45"/>
  <c r="N41" i="45"/>
  <c r="N184" i="45"/>
  <c r="N134" i="45"/>
  <c r="N235" i="45"/>
  <c r="N37" i="45"/>
  <c r="N125" i="45"/>
  <c r="N165" i="45"/>
  <c r="N39" i="45"/>
  <c r="N90" i="45"/>
  <c r="N69" i="45"/>
  <c r="N128" i="45"/>
  <c r="N202" i="45"/>
  <c r="N97" i="45"/>
  <c r="N182" i="45"/>
  <c r="N163" i="45"/>
  <c r="N225" i="45"/>
  <c r="N108" i="45"/>
  <c r="N83" i="45"/>
  <c r="N23" i="45"/>
  <c r="N214" i="45"/>
  <c r="N153" i="45"/>
  <c r="N131" i="45"/>
  <c r="N21" i="45"/>
  <c r="N194" i="45"/>
  <c r="N146" i="45"/>
  <c r="N60" i="45"/>
  <c r="N154" i="45"/>
  <c r="N237" i="45"/>
  <c r="N77" i="45"/>
  <c r="N124" i="45"/>
  <c r="N191" i="45"/>
  <c r="N244" i="45"/>
  <c r="N19" i="45"/>
  <c r="N139" i="45"/>
  <c r="N178" i="45"/>
  <c r="N84" i="45"/>
  <c r="N12" i="45"/>
  <c r="N116" i="45"/>
  <c r="N161" i="45"/>
  <c r="N197" i="45"/>
  <c r="N5" i="45"/>
  <c r="N58" i="45"/>
  <c r="N107" i="45"/>
  <c r="N137" i="45"/>
  <c r="N213" i="45"/>
  <c r="N36" i="45"/>
  <c r="N99" i="45"/>
  <c r="N147" i="45"/>
  <c r="N66" i="45"/>
  <c r="N29" i="45"/>
  <c r="N196" i="45"/>
  <c r="N105" i="45"/>
  <c r="N96" i="45"/>
  <c r="N239" i="45"/>
  <c r="N177" i="45"/>
  <c r="N94" i="45"/>
  <c r="N156" i="45"/>
  <c r="N216" i="45"/>
  <c r="N89" i="45"/>
  <c r="N118" i="45"/>
  <c r="N199" i="45"/>
  <c r="N49" i="45"/>
  <c r="N65" i="45"/>
  <c r="N120" i="45"/>
  <c r="N195" i="45"/>
  <c r="N48" i="45"/>
  <c r="N126" i="45"/>
  <c r="N151" i="45"/>
  <c r="N234" i="45"/>
  <c r="N31" i="45"/>
  <c r="N61" i="45"/>
  <c r="N70" i="45"/>
  <c r="N158" i="45"/>
  <c r="N231" i="45"/>
  <c r="N17" i="45"/>
  <c r="N74" i="45"/>
  <c r="N140" i="45"/>
  <c r="N76" i="45"/>
  <c r="N18" i="45"/>
  <c r="N207" i="45"/>
  <c r="N218" i="45"/>
  <c r="N71" i="45"/>
  <c r="N81" i="45"/>
  <c r="N193" i="45"/>
  <c r="N135" i="45"/>
  <c r="N188" i="45"/>
  <c r="N224" i="45"/>
  <c r="N13" i="45"/>
  <c r="N133" i="45"/>
  <c r="N170" i="45"/>
  <c r="N87" i="45"/>
  <c r="N4" i="45"/>
  <c r="N109" i="45"/>
  <c r="N157" i="45"/>
  <c r="N189" i="45"/>
  <c r="N56" i="45"/>
  <c r="N106" i="45"/>
  <c r="N129" i="45"/>
  <c r="N209" i="45"/>
  <c r="N53" i="45"/>
  <c r="N93" i="45"/>
  <c r="N75" i="45"/>
  <c r="N171" i="45"/>
  <c r="N238" i="45"/>
  <c r="N24" i="45"/>
  <c r="N217" i="45"/>
  <c r="N101" i="45"/>
  <c r="N155" i="45"/>
  <c r="N226" i="45"/>
  <c r="N64" i="45"/>
  <c r="N57" i="45"/>
  <c r="N179" i="45"/>
  <c r="N205" i="45"/>
  <c r="N112" i="45"/>
  <c r="N54" i="45"/>
  <c r="N91" i="45"/>
  <c r="N198" i="45"/>
  <c r="N47" i="45"/>
  <c r="N119" i="45"/>
  <c r="N59" i="45"/>
  <c r="N62" i="45"/>
  <c r="N185" i="45"/>
  <c r="N30" i="45"/>
  <c r="N241" i="45"/>
  <c r="N102" i="45"/>
  <c r="N42" i="45"/>
  <c r="N150" i="45"/>
  <c r="N27" i="45"/>
  <c r="N6" i="45"/>
  <c r="N11" i="45"/>
  <c r="N172" i="45"/>
  <c r="A8" i="45"/>
  <c r="N78" i="45"/>
  <c r="N174" i="45"/>
  <c r="N236" i="45"/>
  <c r="N103" i="45"/>
  <c r="N143" i="45"/>
  <c r="N223" i="45"/>
  <c r="A28" i="41"/>
  <c r="V12" i="9"/>
  <c r="W12" i="9"/>
  <c r="X12" i="9"/>
  <c r="A51" i="40"/>
  <c r="A28" i="33"/>
  <c r="H5" i="37"/>
  <c r="E4" i="37"/>
  <c r="H5" i="40"/>
  <c r="E4" i="40"/>
  <c r="P240" i="44"/>
  <c r="P225" i="44"/>
  <c r="P226" i="44"/>
  <c r="P232" i="44"/>
  <c r="P243" i="44"/>
  <c r="P217" i="44"/>
  <c r="P218" i="44"/>
  <c r="P235" i="44"/>
  <c r="P244" i="44"/>
  <c r="P237" i="44"/>
  <c r="P227" i="44"/>
  <c r="P236" i="44"/>
  <c r="P229" i="44"/>
  <c r="P204" i="44"/>
  <c r="P219" i="44"/>
  <c r="P228" i="44"/>
  <c r="P238" i="44"/>
  <c r="P220" i="44"/>
  <c r="P242" i="44"/>
  <c r="P222" i="44"/>
  <c r="P223" i="44"/>
  <c r="P171" i="44"/>
  <c r="P185" i="44"/>
  <c r="P162" i="44"/>
  <c r="P155" i="44"/>
  <c r="P164" i="44"/>
  <c r="P129" i="44"/>
  <c r="P124" i="44"/>
  <c r="P119" i="44"/>
  <c r="P146" i="44"/>
  <c r="P112" i="44"/>
  <c r="P134" i="44"/>
  <c r="P117" i="44"/>
  <c r="P83" i="44"/>
  <c r="P89" i="44"/>
  <c r="P84" i="44"/>
  <c r="P97" i="44"/>
  <c r="P234" i="44"/>
  <c r="P207" i="44"/>
  <c r="P189" i="44"/>
  <c r="P221" i="44"/>
  <c r="P184" i="44"/>
  <c r="P154" i="44"/>
  <c r="P173" i="44"/>
  <c r="P150" i="44"/>
  <c r="P121" i="44"/>
  <c r="P116" i="44"/>
  <c r="P111" i="44"/>
  <c r="P138" i="44"/>
  <c r="P104" i="44"/>
  <c r="P118" i="44"/>
  <c r="P95" i="44"/>
  <c r="P106" i="44"/>
  <c r="P81" i="44"/>
  <c r="P76" i="44"/>
  <c r="P87" i="44"/>
  <c r="P51" i="44"/>
  <c r="P126" i="44"/>
  <c r="P79" i="44"/>
  <c r="P25" i="44"/>
  <c r="P22" i="44"/>
  <c r="P13" i="44"/>
  <c r="P64" i="44"/>
  <c r="P6" i="44"/>
  <c r="P35" i="44"/>
  <c r="P215" i="44"/>
  <c r="P231" i="44"/>
  <c r="P181" i="44"/>
  <c r="P208" i="44"/>
  <c r="P183" i="44"/>
  <c r="P213" i="44"/>
  <c r="P166" i="44"/>
  <c r="P142" i="44"/>
  <c r="P113" i="44"/>
  <c r="P108" i="44"/>
  <c r="P190" i="44"/>
  <c r="P165" i="44"/>
  <c r="P125" i="44"/>
  <c r="P130" i="44"/>
  <c r="P123" i="44"/>
  <c r="P94" i="44"/>
  <c r="P73" i="44"/>
  <c r="P68" i="44"/>
  <c r="P93" i="44"/>
  <c r="P47" i="44"/>
  <c r="P90" i="44"/>
  <c r="P63" i="44"/>
  <c r="P16" i="44"/>
  <c r="P48" i="44"/>
  <c r="P9" i="44"/>
  <c r="P34" i="44"/>
  <c r="P24" i="44"/>
  <c r="P7" i="44"/>
  <c r="P214" i="44"/>
  <c r="P210" i="44"/>
  <c r="P205" i="44"/>
  <c r="P197" i="44"/>
  <c r="P175" i="44"/>
  <c r="P172" i="44"/>
  <c r="P158" i="44"/>
  <c r="P177" i="44"/>
  <c r="P105" i="44"/>
  <c r="P180" i="44"/>
  <c r="P186" i="44"/>
  <c r="P152" i="44"/>
  <c r="P159" i="44"/>
  <c r="P114" i="44"/>
  <c r="P107" i="44"/>
  <c r="P86" i="44"/>
  <c r="P65" i="44"/>
  <c r="P60" i="44"/>
  <c r="P85" i="44"/>
  <c r="P44" i="44"/>
  <c r="P74" i="44"/>
  <c r="P18" i="44"/>
  <c r="P12" i="44"/>
  <c r="P72" i="44"/>
  <c r="P5" i="44"/>
  <c r="P30" i="44"/>
  <c r="P21" i="44"/>
  <c r="P11" i="44"/>
  <c r="P209" i="44"/>
  <c r="P202" i="44"/>
  <c r="P196" i="44"/>
  <c r="P194" i="44"/>
  <c r="P224" i="44"/>
  <c r="P160" i="44"/>
  <c r="P188" i="44"/>
  <c r="P167" i="44"/>
  <c r="P157" i="44"/>
  <c r="P151" i="44"/>
  <c r="P182" i="44"/>
  <c r="P144" i="44"/>
  <c r="P141" i="44"/>
  <c r="P206" i="44"/>
  <c r="P98" i="44"/>
  <c r="P78" i="44"/>
  <c r="P56" i="44"/>
  <c r="P53" i="44"/>
  <c r="P77" i="44"/>
  <c r="P201" i="44"/>
  <c r="P230" i="44"/>
  <c r="P195" i="44"/>
  <c r="P200" i="44"/>
  <c r="P193" i="44"/>
  <c r="P239" i="44"/>
  <c r="P170" i="44"/>
  <c r="P153" i="44"/>
  <c r="P148" i="44"/>
  <c r="P143" i="44"/>
  <c r="P178" i="44"/>
  <c r="P136" i="44"/>
  <c r="P131" i="44"/>
  <c r="P161" i="44"/>
  <c r="P149" i="44"/>
  <c r="P70" i="44"/>
  <c r="P49" i="44"/>
  <c r="P110" i="44"/>
  <c r="P69" i="44"/>
  <c r="P103" i="44"/>
  <c r="P102" i="44"/>
  <c r="P45" i="44"/>
  <c r="P66" i="44"/>
  <c r="P46" i="44"/>
  <c r="P75" i="44"/>
  <c r="P23" i="44"/>
  <c r="P31" i="44"/>
  <c r="P241" i="44"/>
  <c r="P216" i="44"/>
  <c r="P211" i="44"/>
  <c r="P187" i="44"/>
  <c r="P199" i="44"/>
  <c r="P192" i="44"/>
  <c r="P176" i="44"/>
  <c r="P169" i="44"/>
  <c r="P145" i="44"/>
  <c r="P140" i="44"/>
  <c r="P135" i="44"/>
  <c r="P174" i="44"/>
  <c r="P128" i="44"/>
  <c r="P115" i="44"/>
  <c r="P139" i="44"/>
  <c r="P122" i="44"/>
  <c r="P62" i="44"/>
  <c r="P96" i="44"/>
  <c r="P101" i="44"/>
  <c r="P61" i="44"/>
  <c r="P71" i="44"/>
  <c r="P100" i="44"/>
  <c r="P40" i="44"/>
  <c r="P59" i="44"/>
  <c r="P33" i="44"/>
  <c r="P37" i="44"/>
  <c r="P20" i="44"/>
  <c r="P28" i="44"/>
  <c r="P198" i="44"/>
  <c r="P120" i="44"/>
  <c r="P54" i="44"/>
  <c r="P36" i="44"/>
  <c r="P82" i="44"/>
  <c r="P38" i="44"/>
  <c r="P191" i="44"/>
  <c r="P147" i="44"/>
  <c r="P41" i="44"/>
  <c r="P32" i="44"/>
  <c r="P4" i="44"/>
  <c r="P42" i="44"/>
  <c r="P163" i="44"/>
  <c r="P133" i="44"/>
  <c r="P50" i="44"/>
  <c r="P8" i="44"/>
  <c r="P52" i="44"/>
  <c r="P168" i="44"/>
  <c r="P91" i="44"/>
  <c r="P43" i="44"/>
  <c r="P39" i="44"/>
  <c r="P27" i="44"/>
  <c r="P233" i="44"/>
  <c r="P137" i="44"/>
  <c r="P109" i="44"/>
  <c r="P80" i="44"/>
  <c r="P29" i="44"/>
  <c r="P14" i="44"/>
  <c r="P212" i="44"/>
  <c r="P132" i="44"/>
  <c r="P92" i="44"/>
  <c r="P67" i="44"/>
  <c r="P55" i="44"/>
  <c r="P10" i="44"/>
  <c r="P203" i="44"/>
  <c r="P127" i="44"/>
  <c r="P99" i="44"/>
  <c r="P88" i="44"/>
  <c r="P26" i="44"/>
  <c r="P15" i="44"/>
  <c r="P179" i="44"/>
  <c r="P156" i="44"/>
  <c r="P58" i="44"/>
  <c r="P57" i="44"/>
  <c r="P19" i="44"/>
  <c r="P17" i="44"/>
  <c r="P225" i="41"/>
  <c r="P226" i="41"/>
  <c r="P213" i="41"/>
  <c r="P199" i="41"/>
  <c r="P200" i="41"/>
  <c r="P214" i="41"/>
  <c r="P173" i="41"/>
  <c r="P219" i="41"/>
  <c r="P167" i="41"/>
  <c r="P163" i="41"/>
  <c r="P129" i="41"/>
  <c r="P147" i="41"/>
  <c r="P119" i="41"/>
  <c r="P117" i="41"/>
  <c r="P217" i="41"/>
  <c r="P218" i="41"/>
  <c r="P206" i="41"/>
  <c r="P191" i="41"/>
  <c r="P192" i="41"/>
  <c r="P195" i="41"/>
  <c r="P165" i="41"/>
  <c r="P204" i="41"/>
  <c r="P159" i="41"/>
  <c r="P155" i="41"/>
  <c r="P181" i="41"/>
  <c r="P140" i="41"/>
  <c r="P111" i="41"/>
  <c r="P109" i="41"/>
  <c r="P244" i="41"/>
  <c r="P240" i="41"/>
  <c r="P238" i="41"/>
  <c r="P203" i="41"/>
  <c r="P230" i="41"/>
  <c r="P186" i="41"/>
  <c r="P196" i="41"/>
  <c r="P182" i="41"/>
  <c r="P151" i="41"/>
  <c r="P232" i="41"/>
  <c r="P157" i="41"/>
  <c r="P149" i="41"/>
  <c r="P103" i="41"/>
  <c r="P101" i="41"/>
  <c r="P236" i="41"/>
  <c r="P229" i="41"/>
  <c r="P227" i="41"/>
  <c r="P197" i="41"/>
  <c r="P185" i="41"/>
  <c r="P178" i="41"/>
  <c r="P194" i="41"/>
  <c r="P207" i="41"/>
  <c r="P210" i="41"/>
  <c r="P187" i="41"/>
  <c r="P144" i="41"/>
  <c r="P139" i="41"/>
  <c r="P95" i="41"/>
  <c r="P93" i="41"/>
  <c r="P228" i="41"/>
  <c r="P215" i="41"/>
  <c r="P216" i="41"/>
  <c r="P189" i="41"/>
  <c r="P177" i="41"/>
  <c r="P237" i="41"/>
  <c r="P193" i="41"/>
  <c r="P188" i="41"/>
  <c r="P180" i="41"/>
  <c r="P161" i="41"/>
  <c r="P134" i="41"/>
  <c r="P132" i="41"/>
  <c r="P150" i="41"/>
  <c r="P128" i="41"/>
  <c r="P220" i="41"/>
  <c r="P208" i="41"/>
  <c r="P209" i="41"/>
  <c r="P243" i="41"/>
  <c r="P222" i="41"/>
  <c r="P211" i="41"/>
  <c r="P190" i="41"/>
  <c r="P202" i="41"/>
  <c r="P172" i="41"/>
  <c r="P153" i="41"/>
  <c r="P221" i="41"/>
  <c r="P174" i="41"/>
  <c r="P143" i="41"/>
  <c r="P120" i="41"/>
  <c r="P241" i="41"/>
  <c r="P242" i="41"/>
  <c r="P235" i="41"/>
  <c r="P201" i="41"/>
  <c r="P239" i="41"/>
  <c r="P183" i="41"/>
  <c r="P198" i="41"/>
  <c r="P179" i="41"/>
  <c r="P169" i="41"/>
  <c r="P223" i="41"/>
  <c r="P145" i="41"/>
  <c r="P176" i="41"/>
  <c r="P146" i="41"/>
  <c r="P141" i="41"/>
  <c r="P234" i="41"/>
  <c r="P175" i="41"/>
  <c r="P152" i="41"/>
  <c r="P124" i="41"/>
  <c r="P136" i="41"/>
  <c r="P164" i="41"/>
  <c r="P77" i="41"/>
  <c r="P44" i="41"/>
  <c r="P73" i="41"/>
  <c r="P106" i="41"/>
  <c r="P121" i="41"/>
  <c r="P83" i="41"/>
  <c r="P52" i="41"/>
  <c r="P35" i="41"/>
  <c r="P59" i="41"/>
  <c r="P14" i="41"/>
  <c r="P24" i="41"/>
  <c r="P32" i="41"/>
  <c r="P224" i="41"/>
  <c r="P137" i="41"/>
  <c r="P126" i="41"/>
  <c r="P113" i="41"/>
  <c r="P135" i="41"/>
  <c r="P162" i="41"/>
  <c r="P69" i="41"/>
  <c r="P41" i="41"/>
  <c r="P116" i="41"/>
  <c r="P88" i="41"/>
  <c r="P105" i="41"/>
  <c r="P72" i="41"/>
  <c r="P29" i="41"/>
  <c r="P33" i="41"/>
  <c r="P67" i="41"/>
  <c r="P10" i="41"/>
  <c r="P21" i="41"/>
  <c r="P8" i="41"/>
  <c r="P205" i="41"/>
  <c r="P160" i="41"/>
  <c r="P158" i="41"/>
  <c r="P102" i="41"/>
  <c r="P122" i="41"/>
  <c r="P154" i="41"/>
  <c r="P78" i="41"/>
  <c r="P166" i="41"/>
  <c r="P92" i="41"/>
  <c r="P71" i="41"/>
  <c r="P80" i="41"/>
  <c r="P63" i="41"/>
  <c r="P22" i="41"/>
  <c r="P26" i="41"/>
  <c r="P4" i="41"/>
  <c r="P6" i="41"/>
  <c r="P15" i="41"/>
  <c r="P70" i="41"/>
  <c r="P212" i="41"/>
  <c r="P127" i="41"/>
  <c r="P170" i="41"/>
  <c r="P91" i="41"/>
  <c r="P108" i="41"/>
  <c r="P142" i="41"/>
  <c r="P61" i="41"/>
  <c r="P81" i="41"/>
  <c r="P79" i="41"/>
  <c r="P65" i="41"/>
  <c r="P60" i="41"/>
  <c r="P57" i="41"/>
  <c r="P94" i="41"/>
  <c r="P19" i="41"/>
  <c r="P34" i="41"/>
  <c r="P86" i="41"/>
  <c r="P11" i="41"/>
  <c r="P25" i="41"/>
  <c r="P231" i="41"/>
  <c r="P125" i="41"/>
  <c r="P156" i="41"/>
  <c r="P89" i="41"/>
  <c r="P97" i="41"/>
  <c r="P130" i="41"/>
  <c r="P58" i="41"/>
  <c r="P123" i="41"/>
  <c r="P62" i="41"/>
  <c r="P56" i="41"/>
  <c r="P53" i="41"/>
  <c r="P50" i="41"/>
  <c r="P48" i="41"/>
  <c r="P13" i="41"/>
  <c r="P30" i="41"/>
  <c r="P17" i="41"/>
  <c r="P7" i="41"/>
  <c r="P12" i="41"/>
  <c r="P184" i="41"/>
  <c r="P112" i="41"/>
  <c r="P148" i="41"/>
  <c r="P84" i="41"/>
  <c r="P82" i="41"/>
  <c r="P114" i="41"/>
  <c r="P54" i="41"/>
  <c r="P118" i="41"/>
  <c r="P45" i="41"/>
  <c r="P49" i="41"/>
  <c r="P43" i="41"/>
  <c r="P46" i="41"/>
  <c r="P42" i="41"/>
  <c r="P9" i="41"/>
  <c r="P27" i="41"/>
  <c r="P64" i="41"/>
  <c r="P90" i="41"/>
  <c r="P16" i="41"/>
  <c r="P171" i="41"/>
  <c r="P104" i="41"/>
  <c r="P138" i="41"/>
  <c r="P76" i="41"/>
  <c r="P74" i="41"/>
  <c r="P100" i="41"/>
  <c r="P51" i="41"/>
  <c r="P115" i="41"/>
  <c r="P110" i="41"/>
  <c r="P39" i="41"/>
  <c r="P99" i="41"/>
  <c r="P40" i="41"/>
  <c r="P37" i="41"/>
  <c r="P5" i="41"/>
  <c r="P23" i="41"/>
  <c r="P31" i="41"/>
  <c r="P38" i="41"/>
  <c r="P233" i="41"/>
  <c r="P87" i="41"/>
  <c r="P28" i="41"/>
  <c r="P168" i="41"/>
  <c r="P107" i="41"/>
  <c r="P18" i="41"/>
  <c r="P96" i="41"/>
  <c r="P133" i="41"/>
  <c r="P131" i="41"/>
  <c r="P98" i="41"/>
  <c r="P68" i="41"/>
  <c r="P55" i="41"/>
  <c r="P66" i="41"/>
  <c r="P36" i="41"/>
  <c r="P85" i="41"/>
  <c r="P75" i="41"/>
  <c r="P47" i="41"/>
  <c r="P20" i="41"/>
  <c r="N142" i="34"/>
  <c r="N80" i="34"/>
  <c r="N81" i="34"/>
  <c r="N117" i="34"/>
  <c r="N176" i="34"/>
  <c r="N162" i="34"/>
  <c r="N29" i="34"/>
  <c r="N70" i="34"/>
  <c r="N166" i="34"/>
  <c r="N145" i="34"/>
  <c r="N32" i="34"/>
  <c r="N225" i="34"/>
  <c r="N228" i="34"/>
  <c r="N90" i="34"/>
  <c r="N46" i="34"/>
  <c r="N200" i="34"/>
  <c r="N17" i="34"/>
  <c r="N59" i="34"/>
  <c r="N88" i="34"/>
  <c r="N183" i="34"/>
  <c r="N233" i="34"/>
  <c r="N52" i="34"/>
  <c r="N116" i="34"/>
  <c r="N213" i="34"/>
  <c r="N60" i="34"/>
  <c r="N121" i="34"/>
  <c r="N165" i="34"/>
  <c r="N215" i="34"/>
  <c r="N55" i="34"/>
  <c r="N132" i="34"/>
  <c r="N205" i="34"/>
  <c r="N15" i="34"/>
  <c r="N169" i="34"/>
  <c r="N100" i="34"/>
  <c r="N58" i="34"/>
  <c r="N54" i="34"/>
  <c r="N42" i="34"/>
  <c r="N125" i="34"/>
  <c r="N168" i="34"/>
  <c r="N25" i="34"/>
  <c r="N75" i="34"/>
  <c r="N141" i="34"/>
  <c r="N107" i="34"/>
  <c r="N221" i="34"/>
  <c r="N87" i="34"/>
  <c r="N110" i="34"/>
  <c r="N180" i="34"/>
  <c r="N214" i="34"/>
  <c r="N10" i="34"/>
  <c r="N147" i="34"/>
  <c r="N123" i="34"/>
  <c r="N227" i="34"/>
  <c r="N82" i="34"/>
  <c r="N67" i="34"/>
  <c r="N194" i="34"/>
  <c r="N45" i="34"/>
  <c r="N92" i="34"/>
  <c r="N218" i="34"/>
  <c r="N63" i="34"/>
  <c r="N4" i="34"/>
  <c r="N74" i="34"/>
  <c r="N111" i="34"/>
  <c r="N189" i="34"/>
  <c r="N43" i="34"/>
  <c r="N86" i="34"/>
  <c r="N161" i="34"/>
  <c r="N244" i="34"/>
  <c r="N34" i="34"/>
  <c r="N114" i="34"/>
  <c r="N167" i="34"/>
  <c r="N22" i="34"/>
  <c r="N71" i="34"/>
  <c r="N126" i="34"/>
  <c r="N174" i="34"/>
  <c r="N223" i="34"/>
  <c r="N83" i="34"/>
  <c r="N38" i="34"/>
  <c r="N103" i="34"/>
  <c r="N6" i="34"/>
  <c r="N50" i="34"/>
  <c r="N108" i="34"/>
  <c r="N211" i="34"/>
  <c r="N76" i="34"/>
  <c r="N105" i="34"/>
  <c r="N171" i="34"/>
  <c r="N241" i="34"/>
  <c r="N149" i="34"/>
  <c r="N127" i="34"/>
  <c r="N179" i="34"/>
  <c r="N24" i="34"/>
  <c r="N112" i="34"/>
  <c r="N188" i="34"/>
  <c r="N222" i="34"/>
  <c r="N185" i="34"/>
  <c r="N23" i="34"/>
  <c r="N163" i="34"/>
  <c r="N99" i="34"/>
  <c r="N207" i="34"/>
  <c r="N48" i="34"/>
  <c r="N133" i="34"/>
  <c r="N175" i="34"/>
  <c r="N20" i="34"/>
  <c r="N53" i="34"/>
  <c r="N124" i="34"/>
  <c r="N198" i="34"/>
  <c r="N69" i="34"/>
  <c r="N138" i="34"/>
  <c r="N182" i="34"/>
  <c r="N39" i="34"/>
  <c r="N120" i="34"/>
  <c r="N36" i="34"/>
  <c r="N84" i="34"/>
  <c r="N89" i="34"/>
  <c r="N143" i="34"/>
  <c r="N229" i="34"/>
  <c r="N102" i="34"/>
  <c r="N106" i="34"/>
  <c r="N237" i="34"/>
  <c r="N104" i="34"/>
  <c r="N13" i="34"/>
  <c r="N178" i="34"/>
  <c r="N115" i="34"/>
  <c r="N224" i="34"/>
  <c r="N41" i="34"/>
  <c r="N122" i="34"/>
  <c r="N186" i="34"/>
  <c r="N98" i="34"/>
  <c r="N151" i="34"/>
  <c r="N172" i="34"/>
  <c r="N61" i="34"/>
  <c r="N56" i="34"/>
  <c r="N131" i="34"/>
  <c r="N243" i="34"/>
  <c r="N21" i="34"/>
  <c r="N140" i="34"/>
  <c r="N184" i="34"/>
  <c r="N234" i="34"/>
  <c r="N57" i="34"/>
  <c r="N95" i="34"/>
  <c r="N177" i="34"/>
  <c r="N77" i="34"/>
  <c r="N91" i="34"/>
  <c r="N153" i="34"/>
  <c r="N199" i="34"/>
  <c r="N204" i="34"/>
  <c r="N19" i="34"/>
  <c r="N136" i="34"/>
  <c r="N156" i="34"/>
  <c r="N220" i="34"/>
  <c r="N7" i="34"/>
  <c r="N64" i="34"/>
  <c r="N152" i="34"/>
  <c r="N239" i="34"/>
  <c r="N40" i="34"/>
  <c r="N190" i="34"/>
  <c r="N181" i="34"/>
  <c r="A8" i="34"/>
  <c r="N5" i="34"/>
  <c r="N197" i="34"/>
  <c r="N240" i="34"/>
  <c r="N16" i="34"/>
  <c r="N134" i="34"/>
  <c r="N128" i="34"/>
  <c r="N144" i="34"/>
  <c r="N231" i="34"/>
  <c r="N31" i="34"/>
  <c r="N101" i="34"/>
  <c r="N203" i="34"/>
  <c r="N238" i="34"/>
  <c r="N96" i="34"/>
  <c r="N157" i="34"/>
  <c r="N192" i="34"/>
  <c r="N242" i="34"/>
  <c r="N37" i="34"/>
  <c r="N135" i="34"/>
  <c r="N9" i="34"/>
  <c r="N93" i="34"/>
  <c r="N195" i="34"/>
  <c r="N230" i="34"/>
  <c r="N97" i="34"/>
  <c r="N170" i="34"/>
  <c r="N196" i="34"/>
  <c r="N18" i="34"/>
  <c r="N49" i="34"/>
  <c r="N73" i="34"/>
  <c r="N154" i="34"/>
  <c r="N210" i="34"/>
  <c r="N113" i="34"/>
  <c r="N118" i="34"/>
  <c r="N51" i="34"/>
  <c r="N148" i="34"/>
  <c r="N28" i="34"/>
  <c r="N139" i="34"/>
  <c r="N191" i="34"/>
  <c r="N12" i="34"/>
  <c r="N47" i="34"/>
  <c r="N201" i="34"/>
  <c r="N235" i="34"/>
  <c r="N27" i="34"/>
  <c r="N62" i="34"/>
  <c r="N206" i="34"/>
  <c r="N209" i="34"/>
  <c r="N85" i="34"/>
  <c r="N129" i="34"/>
  <c r="N187" i="34"/>
  <c r="N44" i="34"/>
  <c r="N130" i="34"/>
  <c r="N232" i="34"/>
  <c r="N33" i="34"/>
  <c r="N164" i="34"/>
  <c r="N173" i="34"/>
  <c r="N11" i="34"/>
  <c r="N72" i="34"/>
  <c r="N159" i="34"/>
  <c r="N217" i="34"/>
  <c r="N26" i="34"/>
  <c r="N79" i="34"/>
  <c r="N109" i="34"/>
  <c r="N68" i="34"/>
  <c r="N65" i="34"/>
  <c r="N226" i="34"/>
  <c r="N30" i="34"/>
  <c r="N137" i="34"/>
  <c r="N158" i="34"/>
  <c r="N155" i="34"/>
  <c r="N236" i="34"/>
  <c r="N14" i="34"/>
  <c r="N78" i="34"/>
  <c r="N160" i="34"/>
  <c r="N150" i="34"/>
  <c r="N146" i="34"/>
  <c r="N208" i="34"/>
  <c r="N219" i="34"/>
  <c r="N193" i="34"/>
  <c r="N216" i="34"/>
  <c r="N202" i="34"/>
  <c r="N94" i="34"/>
  <c r="N212" i="34"/>
  <c r="N35" i="34"/>
  <c r="N119" i="34"/>
  <c r="N8" i="34"/>
  <c r="N66" i="34"/>
  <c r="E4" i="46"/>
  <c r="H5" i="46"/>
  <c r="P241" i="34"/>
  <c r="P242" i="34"/>
  <c r="P204" i="34"/>
  <c r="P205" i="34"/>
  <c r="P199" i="34"/>
  <c r="P182" i="34"/>
  <c r="P196" i="34"/>
  <c r="P175" i="34"/>
  <c r="P198" i="34"/>
  <c r="P197" i="34"/>
  <c r="P146" i="34"/>
  <c r="P149" i="34"/>
  <c r="P158" i="34"/>
  <c r="P130" i="34"/>
  <c r="P125" i="34"/>
  <c r="P136" i="34"/>
  <c r="P108" i="34"/>
  <c r="P224" i="34"/>
  <c r="P89" i="34"/>
  <c r="P91" i="34"/>
  <c r="P82" i="34"/>
  <c r="P97" i="34"/>
  <c r="P61" i="34"/>
  <c r="P29" i="34"/>
  <c r="P40" i="34"/>
  <c r="P34" i="34"/>
  <c r="P79" i="34"/>
  <c r="P85" i="34"/>
  <c r="P74" i="34"/>
  <c r="P70" i="34"/>
  <c r="P17" i="34"/>
  <c r="P233" i="34"/>
  <c r="P234" i="34"/>
  <c r="P237" i="34"/>
  <c r="P210" i="34"/>
  <c r="P230" i="34"/>
  <c r="P192" i="34"/>
  <c r="P191" i="34"/>
  <c r="P188" i="34"/>
  <c r="P164" i="34"/>
  <c r="P156" i="34"/>
  <c r="P138" i="34"/>
  <c r="P134" i="34"/>
  <c r="P153" i="34"/>
  <c r="P122" i="34"/>
  <c r="P117" i="34"/>
  <c r="P128" i="34"/>
  <c r="P92" i="34"/>
  <c r="P173" i="34"/>
  <c r="P81" i="34"/>
  <c r="P90" i="34"/>
  <c r="P71" i="34"/>
  <c r="P80" i="34"/>
  <c r="P58" i="34"/>
  <c r="P28" i="34"/>
  <c r="P26" i="34"/>
  <c r="P44" i="34"/>
  <c r="P62" i="34"/>
  <c r="P16" i="34"/>
  <c r="P32" i="34"/>
  <c r="P39" i="34"/>
  <c r="P225" i="34"/>
  <c r="P226" i="34"/>
  <c r="P223" i="34"/>
  <c r="P195" i="34"/>
  <c r="P222" i="34"/>
  <c r="P180" i="34"/>
  <c r="P179" i="34"/>
  <c r="P171" i="34"/>
  <c r="P162" i="34"/>
  <c r="P148" i="34"/>
  <c r="P209" i="34"/>
  <c r="P126" i="34"/>
  <c r="P135" i="34"/>
  <c r="P114" i="34"/>
  <c r="P109" i="34"/>
  <c r="P120" i="34"/>
  <c r="P83" i="34"/>
  <c r="P166" i="34"/>
  <c r="P73" i="34"/>
  <c r="P84" i="34"/>
  <c r="P54" i="34"/>
  <c r="P69" i="34"/>
  <c r="P45" i="34"/>
  <c r="P27" i="34"/>
  <c r="P25" i="34"/>
  <c r="P41" i="34"/>
  <c r="P53" i="34"/>
  <c r="P7" i="34"/>
  <c r="P14" i="34"/>
  <c r="P57" i="34"/>
  <c r="P217" i="34"/>
  <c r="P218" i="34"/>
  <c r="P207" i="34"/>
  <c r="P208" i="34"/>
  <c r="P190" i="34"/>
  <c r="P219" i="34"/>
  <c r="P172" i="34"/>
  <c r="P165" i="34"/>
  <c r="P155" i="34"/>
  <c r="P189" i="34"/>
  <c r="P194" i="34"/>
  <c r="P118" i="34"/>
  <c r="P127" i="34"/>
  <c r="P106" i="34"/>
  <c r="P101" i="34"/>
  <c r="P112" i="34"/>
  <c r="P75" i="34"/>
  <c r="P143" i="34"/>
  <c r="P65" i="34"/>
  <c r="P76" i="34"/>
  <c r="P37" i="34"/>
  <c r="P51" i="34"/>
  <c r="P50" i="34"/>
  <c r="P21" i="34"/>
  <c r="P18" i="34"/>
  <c r="P23" i="34"/>
  <c r="P46" i="34"/>
  <c r="P6" i="34"/>
  <c r="P9" i="34"/>
  <c r="P36" i="34"/>
  <c r="P244" i="34"/>
  <c r="P238" i="34"/>
  <c r="P240" i="34"/>
  <c r="P239" i="34"/>
  <c r="P184" i="34"/>
  <c r="P178" i="34"/>
  <c r="P215" i="34"/>
  <c r="P227" i="34"/>
  <c r="P147" i="34"/>
  <c r="P160" i="34"/>
  <c r="P169" i="34"/>
  <c r="P110" i="34"/>
  <c r="P119" i="34"/>
  <c r="P98" i="34"/>
  <c r="P93" i="34"/>
  <c r="P104" i="34"/>
  <c r="P67" i="34"/>
  <c r="P145" i="34"/>
  <c r="P56" i="34"/>
  <c r="P68" i="34"/>
  <c r="P107" i="34"/>
  <c r="P48" i="34"/>
  <c r="P43" i="34"/>
  <c r="P15" i="34"/>
  <c r="P12" i="34"/>
  <c r="P20" i="34"/>
  <c r="P38" i="34"/>
  <c r="P5" i="34"/>
  <c r="P4" i="34"/>
  <c r="P24" i="34"/>
  <c r="P236" i="34"/>
  <c r="P231" i="34"/>
  <c r="P243" i="34"/>
  <c r="P203" i="34"/>
  <c r="P176" i="34"/>
  <c r="P177" i="34"/>
  <c r="P211" i="34"/>
  <c r="P206" i="34"/>
  <c r="P139" i="34"/>
  <c r="P151" i="34"/>
  <c r="P167" i="34"/>
  <c r="P102" i="34"/>
  <c r="P111" i="34"/>
  <c r="P181" i="34"/>
  <c r="P142" i="34"/>
  <c r="P96" i="34"/>
  <c r="P59" i="34"/>
  <c r="P131" i="34"/>
  <c r="P161" i="34"/>
  <c r="P60" i="34"/>
  <c r="P88" i="34"/>
  <c r="P105" i="34"/>
  <c r="P33" i="34"/>
  <c r="P200" i="34"/>
  <c r="P8" i="34"/>
  <c r="P13" i="34"/>
  <c r="P35" i="34"/>
  <c r="P19" i="34"/>
  <c r="P87" i="34"/>
  <c r="P63" i="34"/>
  <c r="P214" i="34"/>
  <c r="P170" i="34"/>
  <c r="P187" i="34"/>
  <c r="P137" i="34"/>
  <c r="P129" i="34"/>
  <c r="P86" i="34"/>
  <c r="P123" i="34"/>
  <c r="P10" i="34"/>
  <c r="P212" i="34"/>
  <c r="P213" i="34"/>
  <c r="P154" i="34"/>
  <c r="P133" i="34"/>
  <c r="P124" i="34"/>
  <c r="P72" i="34"/>
  <c r="P95" i="34"/>
  <c r="P121" i="34"/>
  <c r="P202" i="34"/>
  <c r="P232" i="34"/>
  <c r="P193" i="34"/>
  <c r="P163" i="34"/>
  <c r="P141" i="34"/>
  <c r="P150" i="34"/>
  <c r="P31" i="34"/>
  <c r="P100" i="34"/>
  <c r="P221" i="34"/>
  <c r="P185" i="34"/>
  <c r="P157" i="34"/>
  <c r="P140" i="34"/>
  <c r="P132" i="34"/>
  <c r="P30" i="34"/>
  <c r="P42" i="34"/>
  <c r="P183" i="34"/>
  <c r="P94" i="34"/>
  <c r="P115" i="34"/>
  <c r="P152" i="34"/>
  <c r="P99" i="34"/>
  <c r="P11" i="34"/>
  <c r="P201" i="34"/>
  <c r="P174" i="34"/>
  <c r="P186" i="34"/>
  <c r="P113" i="34"/>
  <c r="P144" i="34"/>
  <c r="P47" i="34"/>
  <c r="P116" i="34"/>
  <c r="P220" i="34"/>
  <c r="P216" i="34"/>
  <c r="P52" i="34"/>
  <c r="P49" i="34"/>
  <c r="P228" i="34"/>
  <c r="P168" i="34"/>
  <c r="P229" i="34"/>
  <c r="P103" i="34"/>
  <c r="P55" i="34"/>
  <c r="P77" i="34"/>
  <c r="P78" i="34"/>
  <c r="P64" i="34"/>
  <c r="P235" i="34"/>
  <c r="P159" i="34"/>
  <c r="P66" i="34"/>
  <c r="P22" i="34"/>
  <c r="H5" i="39"/>
  <c r="E4" i="39"/>
  <c r="A11" i="40"/>
  <c r="P227" i="46"/>
  <c r="P228" i="46"/>
  <c r="P226" i="46"/>
  <c r="P213" i="46"/>
  <c r="P207" i="46"/>
  <c r="P174" i="46"/>
  <c r="P192" i="46"/>
  <c r="P200" i="46"/>
  <c r="P171" i="46"/>
  <c r="P184" i="46"/>
  <c r="P156" i="46"/>
  <c r="P167" i="46"/>
  <c r="P106" i="46"/>
  <c r="P152" i="46"/>
  <c r="P109" i="46"/>
  <c r="P117" i="46"/>
  <c r="P132" i="46"/>
  <c r="P98" i="46"/>
  <c r="P69" i="46"/>
  <c r="P88" i="46"/>
  <c r="P67" i="46"/>
  <c r="P86" i="46"/>
  <c r="P65" i="46"/>
  <c r="P13" i="46"/>
  <c r="P44" i="46"/>
  <c r="P10" i="46"/>
  <c r="P63" i="46"/>
  <c r="P24" i="46"/>
  <c r="P50" i="46"/>
  <c r="P16" i="46"/>
  <c r="P219" i="46"/>
  <c r="P220" i="46"/>
  <c r="P218" i="46"/>
  <c r="P212" i="46"/>
  <c r="P240" i="46"/>
  <c r="P185" i="46"/>
  <c r="P166" i="46"/>
  <c r="P188" i="46"/>
  <c r="P162" i="46"/>
  <c r="P160" i="46"/>
  <c r="P145" i="46"/>
  <c r="P143" i="46"/>
  <c r="P221" i="46"/>
  <c r="P147" i="46"/>
  <c r="P108" i="46"/>
  <c r="P116" i="46"/>
  <c r="P126" i="46"/>
  <c r="P90" i="46"/>
  <c r="P61" i="46"/>
  <c r="P80" i="46"/>
  <c r="P59" i="46"/>
  <c r="P134" i="46"/>
  <c r="P56" i="46"/>
  <c r="P9" i="46"/>
  <c r="P41" i="46"/>
  <c r="P6" i="46"/>
  <c r="P57" i="46"/>
  <c r="P21" i="46"/>
  <c r="P46" i="46"/>
  <c r="P12" i="46"/>
  <c r="P241" i="46"/>
  <c r="P239" i="46"/>
  <c r="P214" i="46"/>
  <c r="P204" i="46"/>
  <c r="P238" i="46"/>
  <c r="P197" i="46"/>
  <c r="P199" i="46"/>
  <c r="P181" i="46"/>
  <c r="P154" i="46"/>
  <c r="P208" i="46"/>
  <c r="P137" i="46"/>
  <c r="P161" i="46"/>
  <c r="P158" i="46"/>
  <c r="P139" i="46"/>
  <c r="P113" i="46"/>
  <c r="P142" i="46"/>
  <c r="P125" i="46"/>
  <c r="P82" i="46"/>
  <c r="P58" i="46"/>
  <c r="P72" i="46"/>
  <c r="P55" i="46"/>
  <c r="P128" i="46"/>
  <c r="P49" i="46"/>
  <c r="P5" i="46"/>
  <c r="P34" i="46"/>
  <c r="P92" i="46"/>
  <c r="P53" i="46"/>
  <c r="P15" i="46"/>
  <c r="P18" i="46"/>
  <c r="P8" i="46"/>
  <c r="P233" i="46"/>
  <c r="P231" i="46"/>
  <c r="P206" i="46"/>
  <c r="P196" i="46"/>
  <c r="P210" i="46"/>
  <c r="P195" i="46"/>
  <c r="P187" i="46"/>
  <c r="P180" i="46"/>
  <c r="P189" i="46"/>
  <c r="P155" i="46"/>
  <c r="P129" i="46"/>
  <c r="P146" i="46"/>
  <c r="P149" i="46"/>
  <c r="P131" i="46"/>
  <c r="P112" i="46"/>
  <c r="P121" i="46"/>
  <c r="P124" i="46"/>
  <c r="P74" i="46"/>
  <c r="P54" i="46"/>
  <c r="P64" i="46"/>
  <c r="P52" i="46"/>
  <c r="P102" i="46"/>
  <c r="P84" i="46"/>
  <c r="P99" i="46"/>
  <c r="P30" i="46"/>
  <c r="P62" i="46"/>
  <c r="P42" i="46"/>
  <c r="P11" i="46"/>
  <c r="P79" i="46"/>
  <c r="P47" i="46"/>
  <c r="P225" i="46"/>
  <c r="P223" i="46"/>
  <c r="P198" i="46"/>
  <c r="P237" i="46"/>
  <c r="P202" i="46"/>
  <c r="P191" i="46"/>
  <c r="P193" i="46"/>
  <c r="P179" i="46"/>
  <c r="P173" i="46"/>
  <c r="P186" i="46"/>
  <c r="P150" i="46"/>
  <c r="P138" i="46"/>
  <c r="P141" i="46"/>
  <c r="P123" i="46"/>
  <c r="P111" i="46"/>
  <c r="P120" i="46"/>
  <c r="P135" i="46"/>
  <c r="P66" i="46"/>
  <c r="P51" i="46"/>
  <c r="P100" i="46"/>
  <c r="P105" i="46"/>
  <c r="P97" i="46"/>
  <c r="P40" i="46"/>
  <c r="P37" i="46"/>
  <c r="P27" i="46"/>
  <c r="P60" i="46"/>
  <c r="P38" i="46"/>
  <c r="P7" i="46"/>
  <c r="P39" i="46"/>
  <c r="P43" i="46"/>
  <c r="P217" i="46"/>
  <c r="P215" i="46"/>
  <c r="P229" i="46"/>
  <c r="P232" i="46"/>
  <c r="P205" i="46"/>
  <c r="P183" i="46"/>
  <c r="P178" i="46"/>
  <c r="P170" i="46"/>
  <c r="P157" i="46"/>
  <c r="P165" i="46"/>
  <c r="P148" i="46"/>
  <c r="P130" i="46"/>
  <c r="P133" i="46"/>
  <c r="P115" i="46"/>
  <c r="P211" i="46"/>
  <c r="P119" i="46"/>
  <c r="P127" i="46"/>
  <c r="P93" i="46"/>
  <c r="P144" i="46"/>
  <c r="P91" i="46"/>
  <c r="P104" i="46"/>
  <c r="P89" i="46"/>
  <c r="P33" i="46"/>
  <c r="P4" i="46"/>
  <c r="P23" i="46"/>
  <c r="P17" i="46"/>
  <c r="P35" i="46"/>
  <c r="P78" i="46"/>
  <c r="P36" i="46"/>
  <c r="P22" i="46"/>
  <c r="P243" i="46"/>
  <c r="P230" i="46"/>
  <c r="P203" i="46"/>
  <c r="P122" i="46"/>
  <c r="P153" i="46"/>
  <c r="P83" i="46"/>
  <c r="P48" i="46"/>
  <c r="P76" i="46"/>
  <c r="P235" i="46"/>
  <c r="P216" i="46"/>
  <c r="P172" i="46"/>
  <c r="P114" i="46"/>
  <c r="P151" i="46"/>
  <c r="P75" i="46"/>
  <c r="P45" i="46"/>
  <c r="P71" i="46"/>
  <c r="P244" i="46"/>
  <c r="P190" i="46"/>
  <c r="P209" i="46"/>
  <c r="P168" i="46"/>
  <c r="P95" i="46"/>
  <c r="P103" i="46"/>
  <c r="P20" i="46"/>
  <c r="P32" i="46"/>
  <c r="P236" i="46"/>
  <c r="P182" i="46"/>
  <c r="P194" i="46"/>
  <c r="P159" i="46"/>
  <c r="P87" i="46"/>
  <c r="P94" i="46"/>
  <c r="P14" i="46"/>
  <c r="P25" i="46"/>
  <c r="P242" i="46"/>
  <c r="P175" i="46"/>
  <c r="P164" i="46"/>
  <c r="P107" i="46"/>
  <c r="P85" i="46"/>
  <c r="P81" i="46"/>
  <c r="P70" i="46"/>
  <c r="P29" i="46"/>
  <c r="P234" i="46"/>
  <c r="P201" i="46"/>
  <c r="P163" i="46"/>
  <c r="P110" i="46"/>
  <c r="P77" i="46"/>
  <c r="P73" i="46"/>
  <c r="P68" i="46"/>
  <c r="P136" i="46"/>
  <c r="P118" i="46"/>
  <c r="P224" i="46"/>
  <c r="P101" i="46"/>
  <c r="P222" i="46"/>
  <c r="P96" i="46"/>
  <c r="P177" i="46"/>
  <c r="P26" i="46"/>
  <c r="P176" i="46"/>
  <c r="P19" i="46"/>
  <c r="P140" i="46"/>
  <c r="P31" i="46"/>
  <c r="P169" i="46"/>
  <c r="P28" i="46"/>
  <c r="P241" i="35"/>
  <c r="P239" i="35"/>
  <c r="P235" i="35"/>
  <c r="P232" i="35"/>
  <c r="P200" i="35"/>
  <c r="P204" i="35"/>
  <c r="P208" i="35"/>
  <c r="P197" i="35"/>
  <c r="P186" i="35"/>
  <c r="P180" i="35"/>
  <c r="P161" i="35"/>
  <c r="P146" i="35"/>
  <c r="P157" i="35"/>
  <c r="P155" i="35"/>
  <c r="P97" i="35"/>
  <c r="P92" i="35"/>
  <c r="P82" i="35"/>
  <c r="P133" i="35"/>
  <c r="P119" i="35"/>
  <c r="P95" i="35"/>
  <c r="P86" i="35"/>
  <c r="P94" i="35"/>
  <c r="P44" i="35"/>
  <c r="P70" i="35"/>
  <c r="P39" i="35"/>
  <c r="P53" i="35"/>
  <c r="P21" i="35"/>
  <c r="P18" i="35"/>
  <c r="P31" i="35"/>
  <c r="P5" i="35"/>
  <c r="P233" i="35"/>
  <c r="P231" i="35"/>
  <c r="P221" i="35"/>
  <c r="P193" i="35"/>
  <c r="P198" i="35"/>
  <c r="P189" i="35"/>
  <c r="P187" i="35"/>
  <c r="P195" i="35"/>
  <c r="P182" i="35"/>
  <c r="P169" i="35"/>
  <c r="P156" i="35"/>
  <c r="P145" i="35"/>
  <c r="P140" i="35"/>
  <c r="P152" i="35"/>
  <c r="P89" i="35"/>
  <c r="P176" i="35"/>
  <c r="P154" i="35"/>
  <c r="P130" i="35"/>
  <c r="P113" i="35"/>
  <c r="P85" i="35"/>
  <c r="P138" i="35"/>
  <c r="P68" i="35"/>
  <c r="P41" i="35"/>
  <c r="P17" i="35"/>
  <c r="P36" i="35"/>
  <c r="P43" i="35"/>
  <c r="P57" i="35"/>
  <c r="P63" i="35"/>
  <c r="P28" i="35"/>
  <c r="P69" i="35"/>
  <c r="P217" i="35"/>
  <c r="P242" i="35"/>
  <c r="P243" i="35"/>
  <c r="P227" i="35"/>
  <c r="P191" i="35"/>
  <c r="P214" i="35"/>
  <c r="P170" i="35"/>
  <c r="P184" i="35"/>
  <c r="P158" i="35"/>
  <c r="P151" i="35"/>
  <c r="P139" i="35"/>
  <c r="P134" i="35"/>
  <c r="P124" i="35"/>
  <c r="P128" i="35"/>
  <c r="P148" i="35"/>
  <c r="P135" i="35"/>
  <c r="P93" i="35"/>
  <c r="P127" i="35"/>
  <c r="P80" i="35"/>
  <c r="P83" i="35"/>
  <c r="P75" i="35"/>
  <c r="P61" i="35"/>
  <c r="P30" i="35"/>
  <c r="P73" i="35"/>
  <c r="P25" i="35"/>
  <c r="P22" i="35"/>
  <c r="P7" i="35"/>
  <c r="P8" i="35"/>
  <c r="P6" i="35"/>
  <c r="P33" i="35"/>
  <c r="P244" i="35"/>
  <c r="P234" i="35"/>
  <c r="P207" i="35"/>
  <c r="P216" i="35"/>
  <c r="P215" i="35"/>
  <c r="P205" i="35"/>
  <c r="P162" i="35"/>
  <c r="P179" i="35"/>
  <c r="P150" i="35"/>
  <c r="P143" i="35"/>
  <c r="P131" i="35"/>
  <c r="P126" i="35"/>
  <c r="P116" i="35"/>
  <c r="P117" i="35"/>
  <c r="P137" i="35"/>
  <c r="P121" i="35"/>
  <c r="P177" i="35"/>
  <c r="P183" i="35"/>
  <c r="P79" i="35"/>
  <c r="P77" i="35"/>
  <c r="P166" i="35"/>
  <c r="P58" i="35"/>
  <c r="P27" i="35"/>
  <c r="P72" i="35"/>
  <c r="P16" i="35"/>
  <c r="P55" i="35"/>
  <c r="P64" i="35"/>
  <c r="P13" i="35"/>
  <c r="P71" i="35"/>
  <c r="P19" i="35"/>
  <c r="P236" i="35"/>
  <c r="P226" i="35"/>
  <c r="P199" i="35"/>
  <c r="P206" i="35"/>
  <c r="P203" i="35"/>
  <c r="P192" i="35"/>
  <c r="P181" i="35"/>
  <c r="P171" i="35"/>
  <c r="P142" i="35"/>
  <c r="P211" i="35"/>
  <c r="P123" i="35"/>
  <c r="P118" i="35"/>
  <c r="P108" i="35"/>
  <c r="P106" i="35"/>
  <c r="P120" i="35"/>
  <c r="P104" i="35"/>
  <c r="P160" i="35"/>
  <c r="P111" i="35"/>
  <c r="P78" i="35"/>
  <c r="P114" i="35"/>
  <c r="P122" i="35"/>
  <c r="P54" i="35"/>
  <c r="P23" i="35"/>
  <c r="P62" i="35"/>
  <c r="P12" i="35"/>
  <c r="P52" i="35"/>
  <c r="P46" i="35"/>
  <c r="P59" i="35"/>
  <c r="P45" i="35"/>
  <c r="P4" i="35"/>
  <c r="P238" i="35"/>
  <c r="P228" i="35"/>
  <c r="P218" i="35"/>
  <c r="P210" i="35"/>
  <c r="P222" i="35"/>
  <c r="P201" i="35"/>
  <c r="P229" i="35"/>
  <c r="P173" i="35"/>
  <c r="P163" i="35"/>
  <c r="P174" i="35"/>
  <c r="P167" i="35"/>
  <c r="P115" i="35"/>
  <c r="P110" i="35"/>
  <c r="P224" i="35"/>
  <c r="P103" i="35"/>
  <c r="P109" i="35"/>
  <c r="P98" i="35"/>
  <c r="P172" i="35"/>
  <c r="P91" i="35"/>
  <c r="P74" i="35"/>
  <c r="P88" i="35"/>
  <c r="P101" i="35"/>
  <c r="P51" i="35"/>
  <c r="P20" i="35"/>
  <c r="P56" i="35"/>
  <c r="P65" i="35"/>
  <c r="P38" i="35"/>
  <c r="P40" i="35"/>
  <c r="P48" i="35"/>
  <c r="P11" i="35"/>
  <c r="P24" i="35"/>
  <c r="P225" i="35"/>
  <c r="P196" i="35"/>
  <c r="P168" i="35"/>
  <c r="P132" i="35"/>
  <c r="P105" i="35"/>
  <c r="P99" i="35"/>
  <c r="P32" i="35"/>
  <c r="P10" i="35"/>
  <c r="P220" i="35"/>
  <c r="P194" i="35"/>
  <c r="P153" i="35"/>
  <c r="P175" i="35"/>
  <c r="P136" i="35"/>
  <c r="P96" i="35"/>
  <c r="P60" i="35"/>
  <c r="P9" i="35"/>
  <c r="P223" i="35"/>
  <c r="P219" i="35"/>
  <c r="P159" i="35"/>
  <c r="P149" i="35"/>
  <c r="P129" i="35"/>
  <c r="P67" i="35"/>
  <c r="P29" i="35"/>
  <c r="P50" i="35"/>
  <c r="P240" i="35"/>
  <c r="P213" i="35"/>
  <c r="P164" i="35"/>
  <c r="P102" i="35"/>
  <c r="P125" i="35"/>
  <c r="P47" i="35"/>
  <c r="P35" i="35"/>
  <c r="P212" i="35"/>
  <c r="P178" i="35"/>
  <c r="P141" i="35"/>
  <c r="P81" i="35"/>
  <c r="P112" i="35"/>
  <c r="P34" i="35"/>
  <c r="P15" i="35"/>
  <c r="P202" i="35"/>
  <c r="P165" i="35"/>
  <c r="P107" i="35"/>
  <c r="P100" i="35"/>
  <c r="P66" i="35"/>
  <c r="P14" i="35"/>
  <c r="P26" i="35"/>
  <c r="P185" i="35"/>
  <c r="P84" i="35"/>
  <c r="P209" i="35"/>
  <c r="P87" i="35"/>
  <c r="P188" i="35"/>
  <c r="P76" i="35"/>
  <c r="P237" i="35"/>
  <c r="P49" i="35"/>
  <c r="P144" i="35"/>
  <c r="P37" i="35"/>
  <c r="P190" i="35"/>
  <c r="P42" i="35"/>
  <c r="P90" i="35"/>
  <c r="P147" i="35"/>
  <c r="P230" i="35"/>
  <c r="H5" i="32"/>
  <c r="E4" i="32"/>
  <c r="P24" i="39"/>
  <c r="P196" i="39"/>
  <c r="P146" i="39"/>
  <c r="P132" i="39"/>
  <c r="P50" i="39"/>
  <c r="P89" i="39"/>
  <c r="P232" i="39"/>
  <c r="P112" i="39"/>
  <c r="P202" i="39"/>
  <c r="P231" i="39"/>
  <c r="P63" i="39"/>
  <c r="P133" i="39"/>
  <c r="P219" i="39"/>
  <c r="P87" i="39"/>
  <c r="P116" i="39"/>
  <c r="P38" i="39"/>
  <c r="P86" i="39"/>
  <c r="P181" i="39"/>
  <c r="P144" i="39"/>
  <c r="P186" i="39"/>
  <c r="P26" i="39"/>
  <c r="P122" i="39"/>
  <c r="P209" i="39"/>
  <c r="P10" i="39"/>
  <c r="P127" i="39"/>
  <c r="P212" i="39"/>
  <c r="P98" i="39"/>
  <c r="P117" i="39"/>
  <c r="P244" i="39"/>
  <c r="P8" i="39"/>
  <c r="P200" i="39"/>
  <c r="P99" i="39"/>
  <c r="P166" i="39"/>
  <c r="P4" i="39"/>
  <c r="P201" i="39"/>
  <c r="P189" i="39"/>
  <c r="P44" i="39"/>
  <c r="P150" i="39"/>
  <c r="P67" i="39"/>
  <c r="P229" i="39"/>
  <c r="P88" i="39"/>
  <c r="P21" i="39"/>
  <c r="P94" i="39"/>
  <c r="P113" i="39"/>
  <c r="P68" i="39"/>
  <c r="P228" i="39"/>
  <c r="P20" i="39"/>
  <c r="P13" i="39"/>
  <c r="P7" i="39"/>
  <c r="P16" i="39"/>
  <c r="P33" i="39"/>
  <c r="P162" i="39"/>
  <c r="P164" i="39"/>
  <c r="P218" i="39"/>
  <c r="P32" i="39"/>
  <c r="P138" i="39"/>
  <c r="P199" i="39"/>
  <c r="P71" i="39"/>
  <c r="P100" i="39"/>
  <c r="P191" i="39"/>
  <c r="P42" i="39"/>
  <c r="P136" i="39"/>
  <c r="P157" i="39"/>
  <c r="P184" i="39"/>
  <c r="P45" i="39"/>
  <c r="P73" i="39"/>
  <c r="P109" i="39"/>
  <c r="P192" i="39"/>
  <c r="P90" i="39"/>
  <c r="P97" i="39"/>
  <c r="P137" i="39"/>
  <c r="P182" i="39"/>
  <c r="P156" i="39"/>
  <c r="P126" i="39"/>
  <c r="P22" i="39"/>
  <c r="P142" i="39"/>
  <c r="P183" i="39"/>
  <c r="P217" i="39"/>
  <c r="P58" i="39"/>
  <c r="P92" i="39"/>
  <c r="P185" i="39"/>
  <c r="P51" i="39"/>
  <c r="P104" i="39"/>
  <c r="P139" i="39"/>
  <c r="P176" i="39"/>
  <c r="P17" i="39"/>
  <c r="P81" i="39"/>
  <c r="P153" i="39"/>
  <c r="P215" i="39"/>
  <c r="P6" i="39"/>
  <c r="P110" i="39"/>
  <c r="P167" i="39"/>
  <c r="P216" i="39"/>
  <c r="P37" i="39"/>
  <c r="P105" i="39"/>
  <c r="P125" i="39"/>
  <c r="P198" i="39"/>
  <c r="P179" i="39"/>
  <c r="P211" i="39"/>
  <c r="P25" i="39"/>
  <c r="P121" i="39"/>
  <c r="P194" i="39"/>
  <c r="P15" i="39"/>
  <c r="P76" i="39"/>
  <c r="P128" i="39"/>
  <c r="P208" i="39"/>
  <c r="P28" i="39"/>
  <c r="P61" i="39"/>
  <c r="P170" i="39"/>
  <c r="P213" i="39"/>
  <c r="P34" i="39"/>
  <c r="P78" i="39"/>
  <c r="P177" i="39"/>
  <c r="P230" i="39"/>
  <c r="P41" i="39"/>
  <c r="P83" i="39"/>
  <c r="P108" i="39"/>
  <c r="P204" i="39"/>
  <c r="P14" i="39"/>
  <c r="P69" i="39"/>
  <c r="P119" i="39"/>
  <c r="P222" i="39"/>
  <c r="P106" i="39"/>
  <c r="P111" i="39"/>
  <c r="P134" i="39"/>
  <c r="P171" i="39"/>
  <c r="P123" i="39"/>
  <c r="P114" i="39"/>
  <c r="P187" i="39"/>
  <c r="P27" i="39"/>
  <c r="P62" i="39"/>
  <c r="P143" i="39"/>
  <c r="P224" i="39"/>
  <c r="P57" i="39"/>
  <c r="P52" i="39"/>
  <c r="P169" i="39"/>
  <c r="P223" i="39"/>
  <c r="P49" i="39"/>
  <c r="P80" i="39"/>
  <c r="P190" i="39"/>
  <c r="P242" i="39"/>
  <c r="P60" i="39"/>
  <c r="P96" i="39"/>
  <c r="P158" i="39"/>
  <c r="P220" i="39"/>
  <c r="P19" i="39"/>
  <c r="P75" i="39"/>
  <c r="P148" i="39"/>
  <c r="P214" i="39"/>
  <c r="P240" i="39"/>
  <c r="P91" i="39"/>
  <c r="P151" i="39"/>
  <c r="P141" i="39"/>
  <c r="P195" i="39"/>
  <c r="P77" i="39"/>
  <c r="P48" i="39"/>
  <c r="P152" i="39"/>
  <c r="P206" i="39"/>
  <c r="P46" i="39"/>
  <c r="P72" i="39"/>
  <c r="P180" i="39"/>
  <c r="P234" i="39"/>
  <c r="P53" i="39"/>
  <c r="P93" i="39"/>
  <c r="P155" i="39"/>
  <c r="P241" i="39"/>
  <c r="P74" i="39"/>
  <c r="P101" i="39"/>
  <c r="P163" i="39"/>
  <c r="P66" i="39"/>
  <c r="P145" i="39"/>
  <c r="P174" i="39"/>
  <c r="P236" i="39"/>
  <c r="P135" i="39"/>
  <c r="P168" i="39"/>
  <c r="P225" i="39"/>
  <c r="P147" i="39"/>
  <c r="P55" i="39"/>
  <c r="P178" i="39"/>
  <c r="P102" i="39"/>
  <c r="P140" i="39"/>
  <c r="P64" i="39"/>
  <c r="P30" i="39"/>
  <c r="P235" i="39"/>
  <c r="P95" i="39"/>
  <c r="P9" i="39"/>
  <c r="P238" i="39"/>
  <c r="P130" i="39"/>
  <c r="P23" i="39"/>
  <c r="P207" i="39"/>
  <c r="P160" i="39"/>
  <c r="P43" i="39"/>
  <c r="P227" i="39"/>
  <c r="P107" i="39"/>
  <c r="P65" i="39"/>
  <c r="P203" i="39"/>
  <c r="P129" i="39"/>
  <c r="P35" i="39"/>
  <c r="P54" i="39"/>
  <c r="P197" i="39"/>
  <c r="P159" i="39"/>
  <c r="P36" i="39"/>
  <c r="P233" i="39"/>
  <c r="P154" i="39"/>
  <c r="P173" i="39"/>
  <c r="P124" i="39"/>
  <c r="P56" i="39"/>
  <c r="P243" i="39"/>
  <c r="P172" i="39"/>
  <c r="P70" i="39"/>
  <c r="P11" i="39"/>
  <c r="P239" i="39"/>
  <c r="P59" i="39"/>
  <c r="P175" i="39"/>
  <c r="P131" i="39"/>
  <c r="P31" i="39"/>
  <c r="P188" i="39"/>
  <c r="P85" i="39"/>
  <c r="P5" i="39"/>
  <c r="P210" i="39"/>
  <c r="P103" i="39"/>
  <c r="P47" i="39"/>
  <c r="P193" i="39"/>
  <c r="P118" i="39"/>
  <c r="P120" i="39"/>
  <c r="P40" i="39"/>
  <c r="P205" i="39"/>
  <c r="P149" i="39"/>
  <c r="P39" i="39"/>
  <c r="P237" i="39"/>
  <c r="P115" i="39"/>
  <c r="P12" i="39"/>
  <c r="P221" i="39"/>
  <c r="P84" i="39"/>
  <c r="P29" i="39"/>
  <c r="P226" i="39"/>
  <c r="P161" i="39"/>
  <c r="P82" i="39"/>
  <c r="P18" i="39"/>
  <c r="P165" i="39"/>
  <c r="P79" i="39"/>
  <c r="P29" i="37"/>
  <c r="P60" i="37"/>
  <c r="P195" i="37"/>
  <c r="P25" i="37"/>
  <c r="P157" i="37"/>
  <c r="P6" i="37"/>
  <c r="P211" i="37"/>
  <c r="P75" i="37"/>
  <c r="P33" i="37"/>
  <c r="P217" i="37"/>
  <c r="P70" i="37"/>
  <c r="P112" i="37"/>
  <c r="P110" i="37"/>
  <c r="P193" i="37"/>
  <c r="P74" i="37"/>
  <c r="P173" i="37"/>
  <c r="P114" i="37"/>
  <c r="P5" i="37"/>
  <c r="P198" i="37"/>
  <c r="P85" i="37"/>
  <c r="P107" i="37"/>
  <c r="P239" i="37"/>
  <c r="P45" i="37"/>
  <c r="P191" i="37"/>
  <c r="P158" i="37"/>
  <c r="P24" i="37"/>
  <c r="P154" i="37"/>
  <c r="P76" i="37"/>
  <c r="P86" i="37"/>
  <c r="P51" i="37"/>
  <c r="P169" i="37"/>
  <c r="P53" i="37"/>
  <c r="P212" i="37"/>
  <c r="P32" i="37"/>
  <c r="P52" i="37"/>
  <c r="P183" i="37"/>
  <c r="P37" i="37"/>
  <c r="P117" i="37"/>
  <c r="P194" i="37"/>
  <c r="P30" i="37"/>
  <c r="P79" i="37"/>
  <c r="P209" i="37"/>
  <c r="P116" i="37"/>
  <c r="P13" i="37"/>
  <c r="P180" i="37"/>
  <c r="P170" i="37"/>
  <c r="P27" i="37"/>
  <c r="P175" i="37"/>
  <c r="P87" i="37"/>
  <c r="P41" i="37"/>
  <c r="P147" i="37"/>
  <c r="P105" i="37"/>
  <c r="P215" i="37"/>
  <c r="P31" i="37"/>
  <c r="P94" i="37"/>
  <c r="P172" i="37"/>
  <c r="P20" i="37"/>
  <c r="P118" i="37"/>
  <c r="P184" i="37"/>
  <c r="P19" i="37"/>
  <c r="P134" i="37"/>
  <c r="P200" i="37"/>
  <c r="P208" i="37"/>
  <c r="P69" i="37"/>
  <c r="P219" i="37"/>
  <c r="P21" i="37"/>
  <c r="P192" i="37"/>
  <c r="P58" i="37"/>
  <c r="P178" i="37"/>
  <c r="P44" i="37"/>
  <c r="P103" i="37"/>
  <c r="P62" i="37"/>
  <c r="P210" i="37"/>
  <c r="P23" i="37"/>
  <c r="P109" i="37"/>
  <c r="P242" i="37"/>
  <c r="P10" i="37"/>
  <c r="P121" i="37"/>
  <c r="P224" i="37"/>
  <c r="P120" i="37"/>
  <c r="P141" i="37"/>
  <c r="P203" i="37"/>
  <c r="P89" i="37"/>
  <c r="P127" i="37"/>
  <c r="P226" i="37"/>
  <c r="P98" i="37"/>
  <c r="P237" i="37"/>
  <c r="P54" i="37"/>
  <c r="P214" i="37"/>
  <c r="P151" i="37"/>
  <c r="P201" i="37"/>
  <c r="P28" i="37"/>
  <c r="P161" i="37"/>
  <c r="P90" i="37"/>
  <c r="P206" i="37"/>
  <c r="P129" i="37"/>
  <c r="P152" i="37"/>
  <c r="P88" i="37"/>
  <c r="P126" i="37"/>
  <c r="P229" i="37"/>
  <c r="P64" i="37"/>
  <c r="P202" i="37"/>
  <c r="P227" i="37"/>
  <c r="P82" i="37"/>
  <c r="P144" i="37"/>
  <c r="P241" i="37"/>
  <c r="P67" i="37"/>
  <c r="P228" i="37"/>
  <c r="P113" i="37"/>
  <c r="P233" i="37"/>
  <c r="P56" i="37"/>
  <c r="P199" i="37"/>
  <c r="P38" i="37"/>
  <c r="P179" i="37"/>
  <c r="P92" i="37"/>
  <c r="P218" i="37"/>
  <c r="P115" i="37"/>
  <c r="P61" i="37"/>
  <c r="P187" i="37"/>
  <c r="P207" i="37"/>
  <c r="P66" i="37"/>
  <c r="P108" i="37"/>
  <c r="P244" i="37"/>
  <c r="P68" i="37"/>
  <c r="P153" i="37"/>
  <c r="P43" i="37"/>
  <c r="P93" i="37"/>
  <c r="P125" i="37"/>
  <c r="P133" i="37"/>
  <c r="P148" i="37"/>
  <c r="P164" i="37"/>
  <c r="P128" i="37"/>
  <c r="P12" i="37"/>
  <c r="P146" i="37"/>
  <c r="P91" i="37"/>
  <c r="P197" i="37"/>
  <c r="P236" i="37"/>
  <c r="P102" i="37"/>
  <c r="P168" i="37"/>
  <c r="P46" i="37"/>
  <c r="P81" i="37"/>
  <c r="P186" i="37"/>
  <c r="P174" i="37"/>
  <c r="P48" i="37"/>
  <c r="P123" i="37"/>
  <c r="P122" i="37"/>
  <c r="P204" i="37"/>
  <c r="P156" i="37"/>
  <c r="P232" i="37"/>
  <c r="P95" i="37"/>
  <c r="P17" i="37"/>
  <c r="P171" i="37"/>
  <c r="P101" i="37"/>
  <c r="P182" i="37"/>
  <c r="P18" i="37"/>
  <c r="P49" i="37"/>
  <c r="P167" i="37"/>
  <c r="P11" i="37"/>
  <c r="P83" i="37"/>
  <c r="P230" i="37"/>
  <c r="P119" i="37"/>
  <c r="P160" i="37"/>
  <c r="P196" i="37"/>
  <c r="P57" i="37"/>
  <c r="P159" i="37"/>
  <c r="P111" i="37"/>
  <c r="P213" i="37"/>
  <c r="P16" i="37"/>
  <c r="P71" i="37"/>
  <c r="P130" i="37"/>
  <c r="P190" i="37"/>
  <c r="P73" i="37"/>
  <c r="P35" i="37"/>
  <c r="P142" i="37"/>
  <c r="P100" i="37"/>
  <c r="P243" i="37"/>
  <c r="P15" i="37"/>
  <c r="P84" i="37"/>
  <c r="P135" i="37"/>
  <c r="P221" i="37"/>
  <c r="P7" i="37"/>
  <c r="P39" i="37"/>
  <c r="P238" i="37"/>
  <c r="P4" i="37"/>
  <c r="P47" i="37"/>
  <c r="P136" i="37"/>
  <c r="P166" i="37"/>
  <c r="P231" i="37"/>
  <c r="P80" i="37"/>
  <c r="P65" i="37"/>
  <c r="P124" i="37"/>
  <c r="P223" i="37"/>
  <c r="P145" i="37"/>
  <c r="P165" i="37"/>
  <c r="P155" i="37"/>
  <c r="P34" i="37"/>
  <c r="P97" i="37"/>
  <c r="P163" i="37"/>
  <c r="P234" i="37"/>
  <c r="P14" i="37"/>
  <c r="P55" i="37"/>
  <c r="P188" i="37"/>
  <c r="P216" i="37"/>
  <c r="P9" i="37"/>
  <c r="P138" i="37"/>
  <c r="P177" i="37"/>
  <c r="P225" i="37"/>
  <c r="P42" i="37"/>
  <c r="P78" i="37"/>
  <c r="P150" i="37"/>
  <c r="P220" i="37"/>
  <c r="P132" i="37"/>
  <c r="P36" i="37"/>
  <c r="P63" i="37"/>
  <c r="P222" i="37"/>
  <c r="P189" i="37"/>
  <c r="P26" i="37"/>
  <c r="P77" i="37"/>
  <c r="P139" i="37"/>
  <c r="P240" i="37"/>
  <c r="P22" i="37"/>
  <c r="P59" i="37"/>
  <c r="P40" i="37"/>
  <c r="P72" i="37"/>
  <c r="P104" i="37"/>
  <c r="P181" i="37"/>
  <c r="P50" i="37"/>
  <c r="P140" i="37"/>
  <c r="P205" i="37"/>
  <c r="P131" i="37"/>
  <c r="P137" i="37"/>
  <c r="P176" i="37"/>
  <c r="P185" i="37"/>
  <c r="P162" i="37"/>
  <c r="P143" i="37"/>
  <c r="P96" i="37"/>
  <c r="P106" i="37"/>
  <c r="P235" i="37"/>
  <c r="P149" i="37"/>
  <c r="P8" i="37"/>
  <c r="P99" i="37"/>
  <c r="A51" i="31"/>
  <c r="A11" i="34"/>
  <c r="H14" i="9"/>
  <c r="V14" i="9"/>
  <c r="W14" i="9"/>
  <c r="X14" i="9"/>
  <c r="H17" i="9"/>
  <c r="V17" i="9"/>
  <c r="W17" i="9"/>
  <c r="X17" i="9"/>
  <c r="A11" i="26"/>
  <c r="K10" i="26" s="1"/>
  <c r="A52" i="28"/>
  <c r="A11" i="25"/>
  <c r="K6" i="25" s="1"/>
  <c r="M6" i="25" s="1"/>
  <c r="N28" i="28"/>
  <c r="P110" i="28"/>
  <c r="P111" i="28"/>
  <c r="P133" i="28"/>
  <c r="P6" i="28"/>
  <c r="P90" i="28"/>
  <c r="P241" i="28"/>
  <c r="P172" i="28"/>
  <c r="P96" i="28"/>
  <c r="P209" i="28"/>
  <c r="P173" i="28"/>
  <c r="P243" i="28"/>
  <c r="P37" i="28"/>
  <c r="P45" i="28"/>
  <c r="P239" i="28"/>
  <c r="P198" i="28"/>
  <c r="P77" i="28"/>
  <c r="P152" i="28"/>
  <c r="P107" i="28"/>
  <c r="P99" i="28"/>
  <c r="N240" i="28"/>
  <c r="P186" i="28"/>
  <c r="P76" i="28"/>
  <c r="N73" i="28"/>
  <c r="N238" i="28"/>
  <c r="N21" i="28"/>
  <c r="N201" i="28"/>
  <c r="N24" i="28"/>
  <c r="P38" i="28"/>
  <c r="P108" i="28"/>
  <c r="P157" i="28"/>
  <c r="P238" i="28"/>
  <c r="P34" i="28"/>
  <c r="P105" i="28"/>
  <c r="P179" i="28"/>
  <c r="P240" i="28"/>
  <c r="P14" i="28"/>
  <c r="P126" i="28"/>
  <c r="P189" i="28"/>
  <c r="P49" i="28"/>
  <c r="P91" i="28"/>
  <c r="P125" i="28"/>
  <c r="P13" i="28"/>
  <c r="P95" i="28"/>
  <c r="P203" i="28"/>
  <c r="P47" i="28"/>
  <c r="P220" i="28"/>
  <c r="P184" i="28"/>
  <c r="P163" i="28"/>
  <c r="P17" i="28"/>
  <c r="P148" i="28"/>
  <c r="P182" i="28"/>
  <c r="P232" i="28"/>
  <c r="P10" i="28"/>
  <c r="P118" i="28"/>
  <c r="P181" i="28"/>
  <c r="P18" i="28"/>
  <c r="P131" i="28"/>
  <c r="P85" i="28"/>
  <c r="P199" i="28"/>
  <c r="P22" i="28"/>
  <c r="P92" i="28"/>
  <c r="P139" i="28"/>
  <c r="P33" i="28"/>
  <c r="P78" i="28"/>
  <c r="P212" i="28"/>
  <c r="P121" i="28"/>
  <c r="P214" i="28"/>
  <c r="P205" i="28"/>
  <c r="P175" i="28"/>
  <c r="P79" i="28"/>
  <c r="P69" i="28"/>
  <c r="P178" i="28"/>
  <c r="P42" i="28"/>
  <c r="P72" i="28"/>
  <c r="P147" i="28"/>
  <c r="P204" i="28"/>
  <c r="P19" i="28"/>
  <c r="P89" i="28"/>
  <c r="P132" i="28"/>
  <c r="P231" i="28"/>
  <c r="P7" i="28"/>
  <c r="P70" i="28"/>
  <c r="P191" i="28"/>
  <c r="P11" i="28"/>
  <c r="P159" i="28"/>
  <c r="P68" i="28"/>
  <c r="P75" i="28"/>
  <c r="P83" i="28"/>
  <c r="P4" i="28"/>
  <c r="I12" i="28"/>
  <c r="A11" i="28"/>
  <c r="K9" i="28" s="1"/>
  <c r="P32" i="28"/>
  <c r="P64" i="28"/>
  <c r="P136" i="28"/>
  <c r="P196" i="28"/>
  <c r="P5" i="28"/>
  <c r="P88" i="28"/>
  <c r="P135" i="28"/>
  <c r="P221" i="28"/>
  <c r="P25" i="28"/>
  <c r="P98" i="28"/>
  <c r="P158" i="28"/>
  <c r="P218" i="28"/>
  <c r="P62" i="28"/>
  <c r="P134" i="28"/>
  <c r="P207" i="28"/>
  <c r="P52" i="28"/>
  <c r="P169" i="28"/>
  <c r="P28" i="28"/>
  <c r="P86" i="28"/>
  <c r="P51" i="28"/>
  <c r="P24" i="28"/>
  <c r="I11" i="28"/>
  <c r="P9" i="28"/>
  <c r="P87" i="28"/>
  <c r="P127" i="28"/>
  <c r="P206" i="28"/>
  <c r="P16" i="28"/>
  <c r="P73" i="28"/>
  <c r="P150" i="28"/>
  <c r="P213" i="28"/>
  <c r="P128" i="28"/>
  <c r="P63" i="28"/>
  <c r="P144" i="28"/>
  <c r="P225" i="28"/>
  <c r="P48" i="28"/>
  <c r="P120" i="28"/>
  <c r="P201" i="28"/>
  <c r="P114" i="28"/>
  <c r="P160" i="28"/>
  <c r="P15" i="28"/>
  <c r="P109" i="28"/>
  <c r="P50" i="28"/>
  <c r="P43" i="28"/>
  <c r="I10" i="28"/>
  <c r="A12" i="24"/>
  <c r="P12" i="28"/>
  <c r="P67" i="28"/>
  <c r="P142" i="28"/>
  <c r="P208" i="28"/>
  <c r="P71" i="28"/>
  <c r="P46" i="28"/>
  <c r="P183" i="28"/>
  <c r="P217" i="28"/>
  <c r="P60" i="28"/>
  <c r="P123" i="28"/>
  <c r="P154" i="28"/>
  <c r="P219" i="28"/>
  <c r="P20" i="28"/>
  <c r="P137" i="28"/>
  <c r="P195" i="28"/>
  <c r="P119" i="28"/>
  <c r="P168" i="28"/>
  <c r="P82" i="28"/>
  <c r="P185" i="28"/>
  <c r="P106" i="28"/>
  <c r="P58" i="28"/>
  <c r="P56" i="28"/>
  <c r="P156" i="28"/>
  <c r="P171" i="28"/>
  <c r="P244" i="28"/>
  <c r="P44" i="28"/>
  <c r="P115" i="28"/>
  <c r="P180" i="28"/>
  <c r="P211" i="28"/>
  <c r="P39" i="28"/>
  <c r="P113" i="28"/>
  <c r="P187" i="28"/>
  <c r="P151" i="28"/>
  <c r="P141" i="28"/>
  <c r="P93" i="28"/>
  <c r="P233" i="28"/>
  <c r="P103" i="28"/>
  <c r="P210" i="28"/>
  <c r="P80" i="28"/>
  <c r="P176" i="28"/>
  <c r="P117" i="28"/>
  <c r="P100" i="28"/>
  <c r="A51" i="30"/>
  <c r="P229" i="28"/>
  <c r="P30" i="28"/>
  <c r="P234" i="28"/>
  <c r="P8" i="28"/>
  <c r="P138" i="28"/>
  <c r="P230" i="28"/>
  <c r="A11" i="61"/>
  <c r="P149" i="28"/>
  <c r="P202" i="28"/>
  <c r="P59" i="28"/>
  <c r="P94" i="28"/>
  <c r="P192" i="28"/>
  <c r="P61" i="28"/>
  <c r="P170" i="28"/>
  <c r="I8" i="28"/>
  <c r="P162" i="28"/>
  <c r="P55" i="28"/>
  <c r="P112" i="28"/>
  <c r="P216" i="28"/>
  <c r="P57" i="28"/>
  <c r="P188" i="28"/>
  <c r="I9" i="28"/>
  <c r="P81" i="28"/>
  <c r="P161" i="28"/>
  <c r="P65" i="28"/>
  <c r="P129" i="28"/>
  <c r="P200" i="28"/>
  <c r="N153" i="28"/>
  <c r="N210" i="28"/>
  <c r="N137" i="28"/>
  <c r="N175" i="28"/>
  <c r="N104" i="28"/>
  <c r="H5" i="30"/>
  <c r="E5" i="30" s="1"/>
  <c r="F4" i="30" s="1"/>
  <c r="N178" i="28"/>
  <c r="N222" i="28"/>
  <c r="N149" i="28"/>
  <c r="N182" i="28"/>
  <c r="N213" i="28"/>
  <c r="N225" i="28"/>
  <c r="N233" i="28"/>
  <c r="N189" i="28"/>
  <c r="N111" i="28"/>
  <c r="H5" i="28"/>
  <c r="E5" i="28" s="1"/>
  <c r="F4" i="28" s="1"/>
  <c r="N214" i="28"/>
  <c r="N208" i="28"/>
  <c r="N29" i="28"/>
  <c r="N51" i="28"/>
  <c r="N8" i="28"/>
  <c r="N31" i="28"/>
  <c r="N23" i="28"/>
  <c r="N19" i="28"/>
  <c r="N12" i="28"/>
  <c r="N64" i="28"/>
  <c r="N92" i="28"/>
  <c r="N50" i="28"/>
  <c r="N54" i="28"/>
  <c r="N56" i="28"/>
  <c r="N99" i="28"/>
  <c r="N113" i="28"/>
  <c r="N84" i="28"/>
  <c r="N95" i="28"/>
  <c r="N43" i="28"/>
  <c r="N49" i="28"/>
  <c r="N100" i="28"/>
  <c r="N66" i="28"/>
  <c r="N145" i="28"/>
  <c r="N93" i="28"/>
  <c r="N94" i="28"/>
  <c r="N98" i="28"/>
  <c r="N146" i="28"/>
  <c r="N122" i="28"/>
  <c r="N142" i="28"/>
  <c r="N168" i="28"/>
  <c r="N176" i="28"/>
  <c r="N101" i="28"/>
  <c r="N126" i="28"/>
  <c r="N158" i="28"/>
  <c r="N160" i="28"/>
  <c r="N165" i="28"/>
  <c r="N185" i="28"/>
  <c r="N191" i="28"/>
  <c r="N206" i="28"/>
  <c r="A8" i="28"/>
  <c r="Q182" i="28" s="1"/>
  <c r="N70" i="28"/>
  <c r="N129" i="28"/>
  <c r="N200" i="28"/>
  <c r="N71" i="28"/>
  <c r="N135" i="28"/>
  <c r="N155" i="28"/>
  <c r="N209" i="28"/>
  <c r="N89" i="28"/>
  <c r="N144" i="28"/>
  <c r="N193" i="28"/>
  <c r="N55" i="28"/>
  <c r="N112" i="28"/>
  <c r="N190" i="28"/>
  <c r="N244" i="28"/>
  <c r="N13" i="28"/>
  <c r="N121" i="28"/>
  <c r="N124" i="28"/>
  <c r="N195" i="28"/>
  <c r="N9" i="28"/>
  <c r="N57" i="28"/>
  <c r="N130" i="28"/>
  <c r="N226" i="28"/>
  <c r="N77" i="28"/>
  <c r="N151" i="28"/>
  <c r="N163" i="28"/>
  <c r="N216" i="28"/>
  <c r="N33" i="28"/>
  <c r="N74" i="28"/>
  <c r="N194" i="28"/>
  <c r="N41" i="28"/>
  <c r="N123" i="28"/>
  <c r="N147" i="28"/>
  <c r="N223" i="28"/>
  <c r="N17" i="28"/>
  <c r="N102" i="28"/>
  <c r="N157" i="28"/>
  <c r="N211" i="28"/>
  <c r="N105" i="28"/>
  <c r="N150" i="28"/>
  <c r="N231" i="28"/>
  <c r="N15" i="28"/>
  <c r="N96" i="28"/>
  <c r="N164" i="28"/>
  <c r="N218" i="28"/>
  <c r="N18" i="28"/>
  <c r="N97" i="28"/>
  <c r="N169" i="28"/>
  <c r="N236" i="28"/>
  <c r="N65" i="28"/>
  <c r="N136" i="28"/>
  <c r="N132" i="28"/>
  <c r="N203" i="28"/>
  <c r="N20" i="28"/>
  <c r="N91" i="28"/>
  <c r="N212" i="28"/>
  <c r="N16" i="28"/>
  <c r="N86" i="28"/>
  <c r="N134" i="28"/>
  <c r="N188" i="28"/>
  <c r="N81" i="28"/>
  <c r="N118" i="28"/>
  <c r="N174" i="28"/>
  <c r="N232" i="28"/>
  <c r="N30" i="28"/>
  <c r="N115" i="28"/>
  <c r="N199" i="28"/>
  <c r="N68" i="28"/>
  <c r="N39" i="28"/>
  <c r="N152" i="28"/>
  <c r="N217" i="28"/>
  <c r="N48" i="28"/>
  <c r="N76" i="28"/>
  <c r="N234" i="28"/>
  <c r="N227" i="28"/>
  <c r="N52" i="28"/>
  <c r="N116" i="28"/>
  <c r="N154" i="28"/>
  <c r="N235" i="28"/>
  <c r="N38" i="28"/>
  <c r="N53" i="28"/>
  <c r="N166" i="28"/>
  <c r="N241" i="28"/>
  <c r="N61" i="28"/>
  <c r="N119" i="28"/>
  <c r="N183" i="28"/>
  <c r="N32" i="28"/>
  <c r="N63" i="28"/>
  <c r="N228" i="28"/>
  <c r="N192" i="28"/>
  <c r="N27" i="28"/>
  <c r="N107" i="28"/>
  <c r="N184" i="28"/>
  <c r="N40" i="28"/>
  <c r="N47" i="28"/>
  <c r="N90" i="28"/>
  <c r="N170" i="28"/>
  <c r="N7" i="28"/>
  <c r="N148" i="28"/>
  <c r="N180" i="28"/>
  <c r="N221" i="28"/>
  <c r="N6" i="28"/>
  <c r="N140" i="28"/>
  <c r="N171" i="28"/>
  <c r="N229" i="28"/>
  <c r="N10" i="28"/>
  <c r="N75" i="28"/>
  <c r="N179" i="28"/>
  <c r="N237" i="28"/>
  <c r="N58" i="28"/>
  <c r="N128" i="28"/>
  <c r="N159" i="28"/>
  <c r="N243" i="28"/>
  <c r="N67" i="28"/>
  <c r="N138" i="28"/>
  <c r="N198" i="28"/>
  <c r="N35" i="28"/>
  <c r="N120" i="28"/>
  <c r="N139" i="28"/>
  <c r="N205" i="28"/>
  <c r="N11" i="28"/>
  <c r="N37" i="28"/>
  <c r="N82" i="28"/>
  <c r="N162" i="28"/>
  <c r="N45" i="28"/>
  <c r="N88" i="28"/>
  <c r="N143" i="28"/>
  <c r="N204" i="28"/>
  <c r="N34" i="28"/>
  <c r="N127" i="28"/>
  <c r="N239" i="28"/>
  <c r="N36" i="28"/>
  <c r="N69" i="28"/>
  <c r="N156" i="28"/>
  <c r="N215" i="28"/>
  <c r="N125" i="28"/>
  <c r="N79" i="28"/>
  <c r="N109" i="28"/>
  <c r="N173" i="28"/>
  <c r="N72" i="28"/>
  <c r="N14" i="28"/>
  <c r="N83" i="28"/>
  <c r="N187" i="28"/>
  <c r="N42" i="28"/>
  <c r="N46" i="28"/>
  <c r="N161" i="28"/>
  <c r="N242" i="28"/>
  <c r="N62" i="28"/>
  <c r="N60" i="28"/>
  <c r="N141" i="28"/>
  <c r="N230" i="28"/>
  <c r="N26" i="28"/>
  <c r="N87" i="28"/>
  <c r="N133" i="28"/>
  <c r="N196" i="28"/>
  <c r="N22" i="28"/>
  <c r="N103" i="28"/>
  <c r="N177" i="28"/>
  <c r="N220" i="28"/>
  <c r="N4" i="28"/>
  <c r="N131" i="28"/>
  <c r="N207" i="28"/>
  <c r="N25" i="28"/>
  <c r="N78" i="28"/>
  <c r="N106" i="28"/>
  <c r="N186" i="28"/>
  <c r="N59" i="28"/>
  <c r="N44" i="28"/>
  <c r="N114" i="28"/>
  <c r="N167" i="28"/>
  <c r="N219" i="28"/>
  <c r="N85" i="28"/>
  <c r="N117" i="28"/>
  <c r="N181" i="28"/>
  <c r="N5" i="28"/>
  <c r="N108" i="28"/>
  <c r="N202" i="28"/>
  <c r="N197" i="28"/>
  <c r="N80" i="28"/>
  <c r="N110" i="28"/>
  <c r="N172" i="28"/>
  <c r="A11" i="16"/>
  <c r="K9" i="16" s="1"/>
  <c r="M9" i="16" s="1"/>
  <c r="P164" i="28"/>
  <c r="P237" i="28"/>
  <c r="P66" i="28"/>
  <c r="P74" i="28"/>
  <c r="P177" i="28"/>
  <c r="P235" i="28"/>
  <c r="P27" i="28"/>
  <c r="P104" i="28"/>
  <c r="P197" i="28"/>
  <c r="P29" i="28"/>
  <c r="P54" i="28"/>
  <c r="P146" i="28"/>
  <c r="P190" i="28"/>
  <c r="P35" i="28"/>
  <c r="P145" i="28"/>
  <c r="P167" i="28"/>
  <c r="P236" i="28"/>
  <c r="I6" i="28"/>
  <c r="P223" i="28"/>
  <c r="P227" i="28"/>
  <c r="P23" i="28"/>
  <c r="P140" i="28"/>
  <c r="P194" i="28"/>
  <c r="P53" i="28"/>
  <c r="P130" i="28"/>
  <c r="P143" i="28"/>
  <c r="P226" i="28"/>
  <c r="P31" i="28"/>
  <c r="P122" i="28"/>
  <c r="P155" i="28"/>
  <c r="P228" i="28"/>
  <c r="P116" i="28"/>
  <c r="P124" i="28"/>
  <c r="P174" i="28"/>
  <c r="P224" i="28"/>
  <c r="I7" i="28"/>
  <c r="A29" i="28"/>
  <c r="J120" i="28" s="1"/>
  <c r="P193" i="28"/>
  <c r="P26" i="28"/>
  <c r="P41" i="28"/>
  <c r="P101" i="28"/>
  <c r="P215" i="28"/>
  <c r="P36" i="28"/>
  <c r="P40" i="28"/>
  <c r="P153" i="28"/>
  <c r="P242" i="28"/>
  <c r="P21" i="28"/>
  <c r="P97" i="28"/>
  <c r="P166" i="28"/>
  <c r="P222" i="28"/>
  <c r="P84" i="28"/>
  <c r="P102" i="28"/>
  <c r="I13" i="28"/>
  <c r="N59" i="61"/>
  <c r="P8" i="30"/>
  <c r="N106" i="61"/>
  <c r="P181" i="30"/>
  <c r="N129" i="61"/>
  <c r="P56" i="30"/>
  <c r="A11" i="30"/>
  <c r="F12" i="9"/>
  <c r="H12" i="9"/>
  <c r="N184" i="61"/>
  <c r="N235" i="61"/>
  <c r="N151" i="61"/>
  <c r="N75" i="61"/>
  <c r="N43" i="61"/>
  <c r="N52" i="61"/>
  <c r="N189" i="61"/>
  <c r="N88" i="61"/>
  <c r="N73" i="61"/>
  <c r="N15" i="61"/>
  <c r="N156" i="61"/>
  <c r="N219" i="61"/>
  <c r="N160" i="61"/>
  <c r="N105" i="61"/>
  <c r="N204" i="61"/>
  <c r="N44" i="61"/>
  <c r="N162" i="61"/>
  <c r="N127" i="61"/>
  <c r="N32" i="61"/>
  <c r="N211" i="61"/>
  <c r="N233" i="61"/>
  <c r="N148" i="61"/>
  <c r="N159" i="61"/>
  <c r="N91" i="61"/>
  <c r="N195" i="61"/>
  <c r="N6" i="61"/>
  <c r="N198" i="61"/>
  <c r="N101" i="61"/>
  <c r="N98" i="61"/>
  <c r="N215" i="61"/>
  <c r="N58" i="61"/>
  <c r="N132" i="61"/>
  <c r="N208" i="61"/>
  <c r="N96" i="61"/>
  <c r="N95" i="61"/>
  <c r="N53" i="61"/>
  <c r="N20" i="61"/>
  <c r="N209" i="61"/>
  <c r="N137" i="61"/>
  <c r="N31" i="61"/>
  <c r="N77" i="61"/>
  <c r="N118" i="61"/>
  <c r="N202" i="61"/>
  <c r="N172" i="61"/>
  <c r="N56" i="61"/>
  <c r="N191" i="61"/>
  <c r="N214" i="61"/>
  <c r="N168" i="61"/>
  <c r="N130" i="61"/>
  <c r="N176" i="61"/>
  <c r="N154" i="61"/>
  <c r="N234" i="61"/>
  <c r="N133" i="61"/>
  <c r="N80" i="61"/>
  <c r="N83" i="61"/>
  <c r="N170" i="61"/>
  <c r="N221" i="61"/>
  <c r="N175" i="61"/>
  <c r="N79" i="61"/>
  <c r="N10" i="61"/>
  <c r="N193" i="61"/>
  <c r="N92" i="61"/>
  <c r="N173" i="61"/>
  <c r="N139" i="61"/>
  <c r="N35" i="61"/>
  <c r="N5" i="61"/>
  <c r="N46" i="61"/>
  <c r="N188" i="61"/>
  <c r="N164" i="61"/>
  <c r="N39" i="61"/>
  <c r="N28" i="61"/>
  <c r="N123" i="61"/>
  <c r="N181" i="61"/>
  <c r="N144" i="61"/>
  <c r="N62" i="61"/>
  <c r="N138" i="61"/>
  <c r="N220" i="61"/>
  <c r="N149" i="61"/>
  <c r="N86" i="61"/>
  <c r="N21" i="61"/>
  <c r="N90" i="61"/>
  <c r="N196" i="61"/>
  <c r="N145" i="61"/>
  <c r="N82" i="61"/>
  <c r="N8" i="61"/>
  <c r="N152" i="61"/>
  <c r="N225" i="61"/>
  <c r="N140" i="61"/>
  <c r="N153" i="61"/>
  <c r="N81" i="61"/>
  <c r="N117" i="61"/>
  <c r="N38" i="61"/>
  <c r="N190" i="61"/>
  <c r="N201" i="61"/>
  <c r="N45" i="61"/>
  <c r="N241" i="61"/>
  <c r="N70" i="61"/>
  <c r="N167" i="61"/>
  <c r="N68" i="61"/>
  <c r="N69" i="61"/>
  <c r="N25" i="61"/>
  <c r="N155" i="61"/>
  <c r="N187" i="61"/>
  <c r="N120" i="61"/>
  <c r="N9" i="61"/>
  <c r="N115" i="61"/>
  <c r="N212" i="61"/>
  <c r="N147" i="61"/>
  <c r="N99" i="61"/>
  <c r="N16" i="61"/>
  <c r="N26" i="61"/>
  <c r="N205" i="61"/>
  <c r="N128" i="61"/>
  <c r="N67" i="61"/>
  <c r="N40" i="61"/>
  <c r="N161" i="61"/>
  <c r="N226" i="61"/>
  <c r="N125" i="61"/>
  <c r="N72" i="61"/>
  <c r="N60" i="61"/>
  <c r="N104" i="61"/>
  <c r="N22" i="61"/>
  <c r="N203" i="61"/>
  <c r="N76" i="61"/>
  <c r="N93" i="61"/>
  <c r="N183" i="61"/>
  <c r="N230" i="61"/>
  <c r="N199" i="61"/>
  <c r="N57" i="61"/>
  <c r="N29" i="61"/>
  <c r="N166" i="61"/>
  <c r="N11" i="61"/>
  <c r="N186" i="61"/>
  <c r="N158" i="61"/>
  <c r="N33" i="61"/>
  <c r="N78" i="61"/>
  <c r="N194" i="61"/>
  <c r="N143" i="61"/>
  <c r="N37" i="61"/>
  <c r="N74" i="61"/>
  <c r="N242" i="61"/>
  <c r="N200" i="61"/>
  <c r="N131" i="61"/>
  <c r="N48" i="61"/>
  <c r="N66" i="61"/>
  <c r="N71" i="61"/>
  <c r="N240" i="61"/>
  <c r="N206" i="61"/>
  <c r="N65" i="61"/>
  <c r="A8" i="61"/>
  <c r="Q186" i="61" s="1"/>
  <c r="N84" i="61"/>
  <c r="N238" i="61"/>
  <c r="N163" i="61"/>
  <c r="N63" i="61"/>
  <c r="N30" i="61"/>
  <c r="N141" i="61"/>
  <c r="N236" i="61"/>
  <c r="N116" i="61"/>
  <c r="N107" i="61"/>
  <c r="N94" i="61"/>
  <c r="N51" i="61"/>
  <c r="N18" i="61"/>
  <c r="N177" i="61"/>
  <c r="N134" i="61"/>
  <c r="N27" i="61"/>
  <c r="N13" i="61"/>
  <c r="N231" i="61"/>
  <c r="N142" i="61"/>
  <c r="N55" i="61"/>
  <c r="N34" i="61"/>
  <c r="N146" i="61"/>
  <c r="N179" i="61"/>
  <c r="N108" i="61"/>
  <c r="N121" i="61"/>
  <c r="N54" i="61"/>
  <c r="N64" i="61"/>
  <c r="N197" i="61"/>
  <c r="N112" i="61"/>
  <c r="N111" i="61"/>
  <c r="N36" i="61"/>
  <c r="N135" i="61"/>
  <c r="N244" i="61"/>
  <c r="N124" i="61"/>
  <c r="N122" i="61"/>
  <c r="N17" i="61"/>
  <c r="N103" i="61"/>
  <c r="N223" i="61"/>
  <c r="N178" i="61"/>
  <c r="N114" i="61"/>
  <c r="N49" i="61"/>
  <c r="N243" i="61"/>
  <c r="N222" i="61"/>
  <c r="N180" i="61"/>
  <c r="N165" i="61"/>
  <c r="N23" i="61"/>
  <c r="N12" i="61"/>
  <c r="N185" i="61"/>
  <c r="N119" i="61"/>
  <c r="N24" i="61"/>
  <c r="N4" i="61"/>
  <c r="N157" i="61"/>
  <c r="N207" i="61"/>
  <c r="N102" i="61"/>
  <c r="N227" i="61"/>
  <c r="N213" i="61"/>
  <c r="N97" i="61"/>
  <c r="N192" i="61"/>
  <c r="N110" i="61"/>
  <c r="N42" i="61"/>
  <c r="N89" i="61"/>
  <c r="N109" i="61"/>
  <c r="P151" i="30"/>
  <c r="P79" i="30"/>
  <c r="P236" i="30"/>
  <c r="P107" i="30"/>
  <c r="P227" i="30"/>
  <c r="P163" i="30"/>
  <c r="P141" i="30"/>
  <c r="P5" i="30"/>
  <c r="P120" i="30"/>
  <c r="P77" i="30"/>
  <c r="P162" i="30"/>
  <c r="P187" i="30"/>
  <c r="P46" i="30"/>
  <c r="P71" i="30"/>
  <c r="P43" i="30"/>
  <c r="P203" i="30"/>
  <c r="P144" i="30"/>
  <c r="P232" i="30"/>
  <c r="P182" i="30"/>
  <c r="P33" i="30"/>
  <c r="P167" i="30"/>
  <c r="P136" i="30"/>
  <c r="P29" i="30"/>
  <c r="P122" i="30"/>
  <c r="P195" i="30"/>
  <c r="P173" i="30"/>
  <c r="P104" i="30"/>
  <c r="P73" i="30"/>
  <c r="P96" i="30"/>
  <c r="P61" i="30"/>
  <c r="P212" i="30"/>
  <c r="P68" i="30"/>
  <c r="P215" i="30"/>
  <c r="P142" i="30"/>
  <c r="P228" i="30"/>
  <c r="P149" i="30"/>
  <c r="P179" i="30"/>
  <c r="P41" i="30"/>
  <c r="P63" i="30"/>
  <c r="P219" i="30"/>
  <c r="P155" i="30"/>
  <c r="P125" i="30"/>
  <c r="P62" i="30"/>
  <c r="P30" i="30"/>
  <c r="P4" i="30"/>
  <c r="P214" i="30"/>
  <c r="P146" i="30"/>
  <c r="P233" i="30"/>
  <c r="P139" i="30"/>
  <c r="P224" i="30"/>
  <c r="P171" i="30"/>
  <c r="P114" i="30"/>
  <c r="P26" i="30"/>
  <c r="P84" i="30"/>
  <c r="P10" i="30"/>
  <c r="P159" i="30"/>
  <c r="P116" i="30"/>
  <c r="P22" i="30"/>
  <c r="P108" i="30"/>
  <c r="P44" i="30"/>
  <c r="P244" i="30"/>
  <c r="P150" i="30"/>
  <c r="P67" i="30"/>
  <c r="P199" i="30"/>
  <c r="P196" i="30"/>
  <c r="P213" i="30"/>
  <c r="P210" i="30"/>
  <c r="P86" i="30"/>
  <c r="P6" i="30"/>
  <c r="P53" i="30"/>
  <c r="P220" i="30"/>
  <c r="P148" i="30"/>
  <c r="P128" i="30"/>
  <c r="P34" i="30"/>
  <c r="P16" i="30"/>
  <c r="P32" i="30"/>
  <c r="P168" i="30"/>
  <c r="P117" i="30"/>
  <c r="P229" i="30"/>
  <c r="P157" i="30"/>
  <c r="P225" i="30"/>
  <c r="P166" i="30"/>
  <c r="P100" i="30"/>
  <c r="P54" i="30"/>
  <c r="P137" i="30"/>
  <c r="P216" i="30"/>
  <c r="P160" i="30"/>
  <c r="P106" i="30"/>
  <c r="P19" i="30"/>
  <c r="P14" i="30"/>
  <c r="P28" i="30"/>
  <c r="P222" i="30"/>
  <c r="P115" i="30"/>
  <c r="P47" i="30"/>
  <c r="P200" i="30"/>
  <c r="P88" i="30"/>
  <c r="P205" i="30"/>
  <c r="P134" i="30"/>
  <c r="P140" i="30"/>
  <c r="P12" i="30"/>
  <c r="P40" i="30"/>
  <c r="P209" i="30"/>
  <c r="P180" i="30"/>
  <c r="P65" i="30"/>
  <c r="P57" i="30"/>
  <c r="P177" i="30"/>
  <c r="P11" i="30"/>
  <c r="P206" i="30"/>
  <c r="P124" i="30"/>
  <c r="P239" i="30"/>
  <c r="P110" i="30"/>
  <c r="P221" i="30"/>
  <c r="P131" i="30"/>
  <c r="P95" i="30"/>
  <c r="P23" i="30"/>
  <c r="P101" i="30"/>
  <c r="P217" i="30"/>
  <c r="P158" i="30"/>
  <c r="P92" i="30"/>
  <c r="P51" i="30"/>
  <c r="P143" i="30"/>
  <c r="P207" i="30"/>
  <c r="P152" i="30"/>
  <c r="P76" i="30"/>
  <c r="P194" i="30"/>
  <c r="P165" i="30"/>
  <c r="P193" i="30"/>
  <c r="P135" i="30"/>
  <c r="P121" i="30"/>
  <c r="P35" i="30"/>
  <c r="P17" i="30"/>
  <c r="P197" i="30"/>
  <c r="P126" i="30"/>
  <c r="P82" i="30"/>
  <c r="P55" i="30"/>
  <c r="P132" i="30"/>
  <c r="P240" i="30"/>
  <c r="P192" i="30"/>
  <c r="P90" i="30"/>
  <c r="P208" i="30"/>
  <c r="P111" i="30"/>
  <c r="P238" i="30"/>
  <c r="P154" i="30"/>
  <c r="P103" i="30"/>
  <c r="P39" i="30"/>
  <c r="P13" i="30"/>
  <c r="P223" i="30"/>
  <c r="P123" i="30"/>
  <c r="P87" i="30"/>
  <c r="P20" i="30"/>
  <c r="P91" i="30"/>
  <c r="P211" i="30"/>
  <c r="P204" i="30"/>
  <c r="P9" i="30"/>
  <c r="P218" i="30"/>
  <c r="P60" i="30"/>
  <c r="P183" i="30"/>
  <c r="P164" i="30"/>
  <c r="P94" i="30"/>
  <c r="P49" i="30"/>
  <c r="P52" i="30"/>
  <c r="P185" i="30"/>
  <c r="P127" i="30"/>
  <c r="P81" i="30"/>
  <c r="P18" i="30"/>
  <c r="P112" i="30"/>
  <c r="P241" i="30"/>
  <c r="P147" i="30"/>
  <c r="P37" i="30"/>
  <c r="P188" i="30"/>
  <c r="P145" i="30"/>
  <c r="P190" i="30"/>
  <c r="P191" i="30"/>
  <c r="P66" i="30"/>
  <c r="P24" i="30"/>
  <c r="P31" i="30"/>
  <c r="P234" i="30"/>
  <c r="P153" i="30"/>
  <c r="P89" i="30"/>
  <c r="P36" i="30"/>
  <c r="P109" i="30"/>
  <c r="P198" i="30"/>
  <c r="P99" i="30"/>
  <c r="P15" i="30"/>
  <c r="P174" i="30"/>
  <c r="P59" i="30"/>
  <c r="P189" i="30"/>
  <c r="P80" i="30"/>
  <c r="P58" i="30"/>
  <c r="P237" i="30"/>
  <c r="P38" i="30"/>
  <c r="P178" i="30"/>
  <c r="P161" i="30"/>
  <c r="P93" i="30"/>
  <c r="P45" i="30"/>
  <c r="P85" i="30"/>
  <c r="P201" i="30"/>
  <c r="P172" i="30"/>
  <c r="P102" i="30"/>
  <c r="P186" i="30"/>
  <c r="P105" i="30"/>
  <c r="P231" i="30"/>
  <c r="P138" i="30"/>
  <c r="P69" i="30"/>
  <c r="P7" i="30"/>
  <c r="P25" i="30"/>
  <c r="P242" i="30"/>
  <c r="P170" i="30"/>
  <c r="P78" i="30"/>
  <c r="P21" i="30"/>
  <c r="P129" i="30"/>
  <c r="A52" i="25"/>
  <c r="N227" i="16"/>
  <c r="N220" i="16"/>
  <c r="N200" i="16"/>
  <c r="N217" i="16"/>
  <c r="N189" i="16"/>
  <c r="N183" i="16"/>
  <c r="N166" i="16"/>
  <c r="N180" i="16"/>
  <c r="N154" i="16"/>
  <c r="N136" i="16"/>
  <c r="N176" i="16"/>
  <c r="N213" i="16"/>
  <c r="N158" i="16"/>
  <c r="N127" i="16"/>
  <c r="N179" i="16"/>
  <c r="N64" i="16"/>
  <c r="N83" i="16"/>
  <c r="N70" i="16"/>
  <c r="N135" i="16"/>
  <c r="N119" i="16"/>
  <c r="N82" i="16"/>
  <c r="N55" i="16"/>
  <c r="N53" i="16"/>
  <c r="N63" i="16"/>
  <c r="N42" i="16"/>
  <c r="N4" i="16"/>
  <c r="N25" i="16"/>
  <c r="N67" i="16"/>
  <c r="N224" i="16"/>
  <c r="N169" i="16"/>
  <c r="N66" i="16"/>
  <c r="N219" i="16"/>
  <c r="N212" i="16"/>
  <c r="N242" i="16"/>
  <c r="N209" i="16"/>
  <c r="N181" i="16"/>
  <c r="N171" i="16"/>
  <c r="N229" i="16"/>
  <c r="N177" i="16"/>
  <c r="N157" i="16"/>
  <c r="N128" i="16"/>
  <c r="N170" i="16"/>
  <c r="N150" i="16"/>
  <c r="N148" i="16"/>
  <c r="N125" i="16"/>
  <c r="N132" i="16"/>
  <c r="N156" i="16"/>
  <c r="N75" i="16"/>
  <c r="N164" i="16"/>
  <c r="N130" i="16"/>
  <c r="N92" i="16"/>
  <c r="N69" i="16"/>
  <c r="N51" i="16"/>
  <c r="N26" i="16"/>
  <c r="N48" i="16"/>
  <c r="N30" i="16"/>
  <c r="N147" i="16"/>
  <c r="N73" i="16"/>
  <c r="N24" i="16"/>
  <c r="N38" i="16"/>
  <c r="N52" i="16"/>
  <c r="N81" i="16"/>
  <c r="N15" i="16"/>
  <c r="N98" i="16"/>
  <c r="N215" i="16"/>
  <c r="N146" i="16"/>
  <c r="N29" i="16"/>
  <c r="N211" i="16"/>
  <c r="N239" i="16"/>
  <c r="N216" i="16"/>
  <c r="N201" i="16"/>
  <c r="N237" i="16"/>
  <c r="N163" i="16"/>
  <c r="N194" i="16"/>
  <c r="N175" i="16"/>
  <c r="N149" i="16"/>
  <c r="N195" i="16"/>
  <c r="N165" i="16"/>
  <c r="N139" i="16"/>
  <c r="N168" i="16"/>
  <c r="N122" i="16"/>
  <c r="N112" i="16"/>
  <c r="N142" i="16"/>
  <c r="N124" i="16"/>
  <c r="N131" i="16"/>
  <c r="N111" i="16"/>
  <c r="N68" i="16"/>
  <c r="N65" i="16"/>
  <c r="N39" i="16"/>
  <c r="N19" i="16"/>
  <c r="N45" i="16"/>
  <c r="N27" i="16"/>
  <c r="N100" i="16"/>
  <c r="N49" i="16"/>
  <c r="N16" i="16"/>
  <c r="N12" i="16"/>
  <c r="N8" i="16"/>
  <c r="N204" i="16"/>
  <c r="N160" i="16"/>
  <c r="N94" i="16"/>
  <c r="N33" i="16"/>
  <c r="N117" i="16"/>
  <c r="N240" i="16"/>
  <c r="N238" i="16"/>
  <c r="N231" i="16"/>
  <c r="N210" i="16"/>
  <c r="N193" i="16"/>
  <c r="N190" i="16"/>
  <c r="N218" i="16"/>
  <c r="N192" i="16"/>
  <c r="N167" i="16"/>
  <c r="N141" i="16"/>
  <c r="N185" i="16"/>
  <c r="N161" i="16"/>
  <c r="N138" i="16"/>
  <c r="N197" i="16"/>
  <c r="N116" i="16"/>
  <c r="N104" i="16"/>
  <c r="N121" i="16"/>
  <c r="N110" i="16"/>
  <c r="N113" i="16"/>
  <c r="N103" i="16"/>
  <c r="N120" i="16"/>
  <c r="N114" i="16"/>
  <c r="N36" i="16"/>
  <c r="N13" i="16"/>
  <c r="N40" i="16"/>
  <c r="N23" i="16"/>
  <c r="N41" i="16"/>
  <c r="N11" i="16"/>
  <c r="N244" i="16"/>
  <c r="N222" i="16"/>
  <c r="N145" i="16"/>
  <c r="N107" i="16"/>
  <c r="N60" i="16"/>
  <c r="N14" i="16"/>
  <c r="N232" i="16"/>
  <c r="N241" i="16"/>
  <c r="N223" i="16"/>
  <c r="N206" i="16"/>
  <c r="N186" i="16"/>
  <c r="N182" i="16"/>
  <c r="N196" i="16"/>
  <c r="N188" i="16"/>
  <c r="N226" i="16"/>
  <c r="N202" i="16"/>
  <c r="N172" i="16"/>
  <c r="N153" i="16"/>
  <c r="N123" i="16"/>
  <c r="N155" i="16"/>
  <c r="N109" i="16"/>
  <c r="N96" i="16"/>
  <c r="N118" i="16"/>
  <c r="N102" i="16"/>
  <c r="N105" i="16"/>
  <c r="N95" i="16"/>
  <c r="N74" i="16"/>
  <c r="N106" i="16"/>
  <c r="N32" i="16"/>
  <c r="N9" i="16"/>
  <c r="N37" i="16"/>
  <c r="N20" i="16"/>
  <c r="N57" i="16"/>
  <c r="N35" i="16"/>
  <c r="N7" i="16"/>
  <c r="N21" i="16"/>
  <c r="N43" i="16"/>
  <c r="N234" i="16"/>
  <c r="N101" i="16"/>
  <c r="N44" i="16"/>
  <c r="N243" i="16"/>
  <c r="N236" i="16"/>
  <c r="N233" i="16"/>
  <c r="N230" i="16"/>
  <c r="N225" i="16"/>
  <c r="N199" i="16"/>
  <c r="N184" i="16"/>
  <c r="N207" i="16"/>
  <c r="N159" i="16"/>
  <c r="N152" i="16"/>
  <c r="N214" i="16"/>
  <c r="N137" i="16"/>
  <c r="N143" i="16"/>
  <c r="N140" i="16"/>
  <c r="N93" i="16"/>
  <c r="N80" i="16"/>
  <c r="N99" i="16"/>
  <c r="N86" i="16"/>
  <c r="N89" i="16"/>
  <c r="N79" i="16"/>
  <c r="N56" i="16"/>
  <c r="N61" i="16"/>
  <c r="N22" i="16"/>
  <c r="N17" i="16"/>
  <c r="N59" i="16"/>
  <c r="N10" i="16"/>
  <c r="N34" i="16"/>
  <c r="N28" i="16"/>
  <c r="N62" i="16"/>
  <c r="N90" i="16"/>
  <c r="N178" i="16"/>
  <c r="N173" i="16"/>
  <c r="N88" i="16"/>
  <c r="N87" i="16"/>
  <c r="N31" i="16"/>
  <c r="N235" i="16"/>
  <c r="N228" i="16"/>
  <c r="N208" i="16"/>
  <c r="N221" i="16"/>
  <c r="N205" i="16"/>
  <c r="N187" i="16"/>
  <c r="N174" i="16"/>
  <c r="N203" i="16"/>
  <c r="N151" i="16"/>
  <c r="N144" i="16"/>
  <c r="N198" i="16"/>
  <c r="N129" i="16"/>
  <c r="N126" i="16"/>
  <c r="N133" i="16"/>
  <c r="N85" i="16"/>
  <c r="N72" i="16"/>
  <c r="N91" i="16"/>
  <c r="N78" i="16"/>
  <c r="N162" i="16"/>
  <c r="N71" i="16"/>
  <c r="N134" i="16"/>
  <c r="N54" i="16"/>
  <c r="N76" i="16"/>
  <c r="N77" i="16"/>
  <c r="N50" i="16"/>
  <c r="N6" i="16"/>
  <c r="N108" i="16"/>
  <c r="N18" i="16"/>
  <c r="N58" i="16"/>
  <c r="N47" i="16"/>
  <c r="N84" i="16"/>
  <c r="N46" i="16"/>
  <c r="N191" i="16"/>
  <c r="N115" i="16"/>
  <c r="N97" i="16"/>
  <c r="N5" i="16"/>
  <c r="A8" i="16"/>
  <c r="P238" i="25"/>
  <c r="P244" i="25"/>
  <c r="P218" i="25"/>
  <c r="P188" i="25"/>
  <c r="P184" i="25"/>
  <c r="P198" i="25"/>
  <c r="P199" i="25"/>
  <c r="P180" i="25"/>
  <c r="P207" i="25"/>
  <c r="P123" i="25"/>
  <c r="P168" i="25"/>
  <c r="P124" i="25"/>
  <c r="P127" i="25"/>
  <c r="P130" i="25"/>
  <c r="P133" i="25"/>
  <c r="P128" i="25"/>
  <c r="P87" i="25"/>
  <c r="P53" i="25"/>
  <c r="P74" i="25"/>
  <c r="P61" i="25"/>
  <c r="P58" i="25"/>
  <c r="P137" i="25"/>
  <c r="P55" i="25"/>
  <c r="P65" i="25"/>
  <c r="P73" i="25"/>
  <c r="P8" i="25"/>
  <c r="P5" i="25"/>
  <c r="P10" i="25"/>
  <c r="P28" i="25"/>
  <c r="P32" i="25"/>
  <c r="P179" i="25"/>
  <c r="P152" i="25"/>
  <c r="P96" i="25"/>
  <c r="P43" i="25"/>
  <c r="P242" i="25"/>
  <c r="P185" i="25"/>
  <c r="P156" i="25"/>
  <c r="P149" i="25"/>
  <c r="P169" i="25"/>
  <c r="P68" i="25"/>
  <c r="P97" i="25"/>
  <c r="P13" i="25"/>
  <c r="P38" i="25"/>
  <c r="P230" i="25"/>
  <c r="P236" i="25"/>
  <c r="P209" i="25"/>
  <c r="P213" i="25"/>
  <c r="P239" i="25"/>
  <c r="P182" i="25"/>
  <c r="P186" i="25"/>
  <c r="P195" i="25"/>
  <c r="P175" i="25"/>
  <c r="P115" i="25"/>
  <c r="P151" i="25"/>
  <c r="P208" i="25"/>
  <c r="P119" i="25"/>
  <c r="P122" i="25"/>
  <c r="P125" i="25"/>
  <c r="P120" i="25"/>
  <c r="P108" i="25"/>
  <c r="P49" i="25"/>
  <c r="P66" i="25"/>
  <c r="P54" i="25"/>
  <c r="P51" i="25"/>
  <c r="P109" i="25"/>
  <c r="P52" i="25"/>
  <c r="P41" i="25"/>
  <c r="P47" i="25"/>
  <c r="P29" i="25"/>
  <c r="P27" i="25"/>
  <c r="P35" i="25"/>
  <c r="P18" i="25"/>
  <c r="P25" i="25"/>
  <c r="P190" i="25"/>
  <c r="P160" i="25"/>
  <c r="P100" i="25"/>
  <c r="P21" i="25"/>
  <c r="P233" i="25"/>
  <c r="P231" i="25"/>
  <c r="P205" i="25"/>
  <c r="P147" i="25"/>
  <c r="P157" i="25"/>
  <c r="P99" i="25"/>
  <c r="P85" i="25"/>
  <c r="P70" i="25"/>
  <c r="P39" i="25"/>
  <c r="P118" i="25"/>
  <c r="P222" i="25"/>
  <c r="P228" i="25"/>
  <c r="P201" i="25"/>
  <c r="P202" i="25"/>
  <c r="P206" i="25"/>
  <c r="P174" i="25"/>
  <c r="P172" i="25"/>
  <c r="P161" i="25"/>
  <c r="P162" i="25"/>
  <c r="P107" i="25"/>
  <c r="P145" i="25"/>
  <c r="P176" i="25"/>
  <c r="P111" i="25"/>
  <c r="P183" i="25"/>
  <c r="P117" i="25"/>
  <c r="P116" i="25"/>
  <c r="P94" i="25"/>
  <c r="P121" i="25"/>
  <c r="P57" i="25"/>
  <c r="P44" i="25"/>
  <c r="P136" i="25"/>
  <c r="P101" i="25"/>
  <c r="P48" i="25"/>
  <c r="P34" i="25"/>
  <c r="P46" i="25"/>
  <c r="P90" i="25"/>
  <c r="P23" i="25"/>
  <c r="P30" i="25"/>
  <c r="P6" i="25"/>
  <c r="P16" i="25"/>
  <c r="P92" i="25"/>
  <c r="P224" i="25"/>
  <c r="P80" i="25"/>
  <c r="P240" i="25"/>
  <c r="P214" i="25"/>
  <c r="P220" i="25"/>
  <c r="P193" i="25"/>
  <c r="P194" i="25"/>
  <c r="P187" i="25"/>
  <c r="P192" i="25"/>
  <c r="P164" i="25"/>
  <c r="P153" i="25"/>
  <c r="P154" i="25"/>
  <c r="P200" i="25"/>
  <c r="P177" i="25"/>
  <c r="P167" i="25"/>
  <c r="P103" i="25"/>
  <c r="P173" i="25"/>
  <c r="P197" i="25"/>
  <c r="P114" i="25"/>
  <c r="P84" i="25"/>
  <c r="P113" i="25"/>
  <c r="P50" i="25"/>
  <c r="P106" i="25"/>
  <c r="P126" i="25"/>
  <c r="P86" i="25"/>
  <c r="P191" i="25"/>
  <c r="P71" i="25"/>
  <c r="P26" i="25"/>
  <c r="P45" i="25"/>
  <c r="P20" i="25"/>
  <c r="P24" i="25"/>
  <c r="P4" i="25"/>
  <c r="P9" i="25"/>
  <c r="P232" i="25"/>
  <c r="P241" i="25"/>
  <c r="P212" i="25"/>
  <c r="P235" i="25"/>
  <c r="P211" i="25"/>
  <c r="P150" i="25"/>
  <c r="P170" i="25"/>
  <c r="P134" i="25"/>
  <c r="P76" i="25"/>
  <c r="P112" i="25"/>
  <c r="P98" i="25"/>
  <c r="P14" i="25"/>
  <c r="P229" i="25"/>
  <c r="P158" i="25"/>
  <c r="P104" i="25"/>
  <c r="P144" i="25"/>
  <c r="P15" i="25"/>
  <c r="P216" i="25"/>
  <c r="P225" i="25"/>
  <c r="P234" i="25"/>
  <c r="P204" i="25"/>
  <c r="P215" i="25"/>
  <c r="P221" i="25"/>
  <c r="P166" i="25"/>
  <c r="P189" i="25"/>
  <c r="P148" i="25"/>
  <c r="P139" i="25"/>
  <c r="P155" i="25"/>
  <c r="P140" i="25"/>
  <c r="P143" i="25"/>
  <c r="P146" i="25"/>
  <c r="P165" i="25"/>
  <c r="P91" i="25"/>
  <c r="P102" i="25"/>
  <c r="P60" i="25"/>
  <c r="P88" i="25"/>
  <c r="P77" i="25"/>
  <c r="P72" i="25"/>
  <c r="P83" i="25"/>
  <c r="P62" i="25"/>
  <c r="P93" i="25"/>
  <c r="P42" i="25"/>
  <c r="P11" i="25"/>
  <c r="P36" i="25"/>
  <c r="P33" i="25"/>
  <c r="P12" i="25"/>
  <c r="P40" i="25"/>
  <c r="P243" i="25"/>
  <c r="P217" i="25"/>
  <c r="P226" i="25"/>
  <c r="P196" i="25"/>
  <c r="P219" i="25"/>
  <c r="P203" i="25"/>
  <c r="P210" i="25"/>
  <c r="P181" i="25"/>
  <c r="P237" i="25"/>
  <c r="P131" i="25"/>
  <c r="P142" i="25"/>
  <c r="P132" i="25"/>
  <c r="P135" i="25"/>
  <c r="P138" i="25"/>
  <c r="P141" i="25"/>
  <c r="P129" i="25"/>
  <c r="P95" i="25"/>
  <c r="P56" i="25"/>
  <c r="P82" i="25"/>
  <c r="P69" i="25"/>
  <c r="P64" i="25"/>
  <c r="P75" i="25"/>
  <c r="P59" i="25"/>
  <c r="P79" i="25"/>
  <c r="P81" i="25"/>
  <c r="P7" i="25"/>
  <c r="P31" i="25"/>
  <c r="P17" i="25"/>
  <c r="P67" i="25"/>
  <c r="P37" i="25"/>
  <c r="P227" i="25"/>
  <c r="P163" i="25"/>
  <c r="P178" i="25"/>
  <c r="P171" i="25"/>
  <c r="P105" i="25"/>
  <c r="P110" i="25"/>
  <c r="P78" i="25"/>
  <c r="P19" i="25"/>
  <c r="P22" i="25"/>
  <c r="P223" i="25"/>
  <c r="P159" i="25"/>
  <c r="P89" i="25"/>
  <c r="P63" i="25"/>
  <c r="N12" i="26"/>
  <c r="N21" i="26"/>
  <c r="N23" i="26"/>
  <c r="N25" i="26"/>
  <c r="N61" i="26"/>
  <c r="N43" i="26"/>
  <c r="N42" i="26"/>
  <c r="N76" i="26"/>
  <c r="N81" i="26"/>
  <c r="N83" i="26"/>
  <c r="N77" i="26"/>
  <c r="N104" i="26"/>
  <c r="N117" i="26"/>
  <c r="N103" i="26"/>
  <c r="N124" i="26"/>
  <c r="N118" i="26"/>
  <c r="N155" i="26"/>
  <c r="N160" i="26"/>
  <c r="N146" i="26"/>
  <c r="N151" i="26"/>
  <c r="N164" i="26"/>
  <c r="N185" i="26"/>
  <c r="N198" i="26"/>
  <c r="N200" i="26"/>
  <c r="N174" i="26"/>
  <c r="N191" i="26"/>
  <c r="N225" i="26"/>
  <c r="N222" i="26"/>
  <c r="N196" i="26"/>
  <c r="N223" i="26"/>
  <c r="N7" i="26"/>
  <c r="N18" i="26"/>
  <c r="N24" i="26"/>
  <c r="N27" i="26"/>
  <c r="N29" i="26"/>
  <c r="N22" i="26"/>
  <c r="N49" i="26"/>
  <c r="N45" i="26"/>
  <c r="N84" i="26"/>
  <c r="N89" i="26"/>
  <c r="N91" i="26"/>
  <c r="N59" i="26"/>
  <c r="N112" i="26"/>
  <c r="N125" i="26"/>
  <c r="N111" i="26"/>
  <c r="N97" i="26"/>
  <c r="N126" i="26"/>
  <c r="N163" i="26"/>
  <c r="N168" i="26"/>
  <c r="N154" i="26"/>
  <c r="N159" i="26"/>
  <c r="N131" i="26"/>
  <c r="N193" i="26"/>
  <c r="N206" i="26"/>
  <c r="N208" i="26"/>
  <c r="N177" i="26"/>
  <c r="N199" i="26"/>
  <c r="N233" i="26"/>
  <c r="N224" i="26"/>
  <c r="N204" i="26"/>
  <c r="N231" i="26"/>
  <c r="N216" i="26"/>
  <c r="N220" i="26"/>
  <c r="N58" i="26"/>
  <c r="N63" i="26"/>
  <c r="N71" i="26"/>
  <c r="N157" i="26"/>
  <c r="N227" i="26"/>
  <c r="N28" i="26"/>
  <c r="N17" i="26"/>
  <c r="N33" i="26"/>
  <c r="N41" i="26"/>
  <c r="N37" i="26"/>
  <c r="N53" i="26"/>
  <c r="N48" i="26"/>
  <c r="N92" i="26"/>
  <c r="N70" i="26"/>
  <c r="N64" i="26"/>
  <c r="N66" i="26"/>
  <c r="N120" i="26"/>
  <c r="N133" i="26"/>
  <c r="N119" i="26"/>
  <c r="N105" i="26"/>
  <c r="N87" i="26"/>
  <c r="N171" i="26"/>
  <c r="N135" i="26"/>
  <c r="N162" i="26"/>
  <c r="N167" i="26"/>
  <c r="N145" i="26"/>
  <c r="N201" i="26"/>
  <c r="N176" i="26"/>
  <c r="N158" i="26"/>
  <c r="N186" i="26"/>
  <c r="N180" i="26"/>
  <c r="N213" i="26"/>
  <c r="N232" i="26"/>
  <c r="N211" i="26"/>
  <c r="N239" i="26"/>
  <c r="N100" i="26"/>
  <c r="N210" i="26"/>
  <c r="N31" i="26"/>
  <c r="N4" i="26"/>
  <c r="N5" i="26"/>
  <c r="N47" i="26"/>
  <c r="N40" i="26"/>
  <c r="N56" i="26"/>
  <c r="N52" i="26"/>
  <c r="N57" i="26"/>
  <c r="N78" i="26"/>
  <c r="N72" i="26"/>
  <c r="N74" i="26"/>
  <c r="N128" i="26"/>
  <c r="N98" i="26"/>
  <c r="N127" i="26"/>
  <c r="N113" i="26"/>
  <c r="N93" i="26"/>
  <c r="N179" i="26"/>
  <c r="N141" i="26"/>
  <c r="N170" i="26"/>
  <c r="N175" i="26"/>
  <c r="N153" i="26"/>
  <c r="N209" i="26"/>
  <c r="N187" i="26"/>
  <c r="N181" i="26"/>
  <c r="N194" i="26"/>
  <c r="N188" i="26"/>
  <c r="N240" i="26"/>
  <c r="N241" i="26"/>
  <c r="N13" i="26"/>
  <c r="N16" i="26"/>
  <c r="N94" i="26"/>
  <c r="N114" i="26"/>
  <c r="N134" i="26"/>
  <c r="N140" i="26"/>
  <c r="N203" i="26"/>
  <c r="N229" i="26"/>
  <c r="N35" i="26"/>
  <c r="N6" i="26"/>
  <c r="N9" i="26"/>
  <c r="N51" i="26"/>
  <c r="N50" i="26"/>
  <c r="N30" i="26"/>
  <c r="N55" i="26"/>
  <c r="N60" i="26"/>
  <c r="N86" i="26"/>
  <c r="N80" i="26"/>
  <c r="N82" i="26"/>
  <c r="N136" i="26"/>
  <c r="N106" i="26"/>
  <c r="N85" i="26"/>
  <c r="N121" i="26"/>
  <c r="N99" i="26"/>
  <c r="N115" i="26"/>
  <c r="N149" i="26"/>
  <c r="N123" i="26"/>
  <c r="N138" i="26"/>
  <c r="N142" i="26"/>
  <c r="N217" i="26"/>
  <c r="N195" i="26"/>
  <c r="N189" i="26"/>
  <c r="N202" i="26"/>
  <c r="N221" i="26"/>
  <c r="N219" i="26"/>
  <c r="N214" i="26"/>
  <c r="N226" i="26"/>
  <c r="N215" i="26"/>
  <c r="N32" i="26"/>
  <c r="N107" i="26"/>
  <c r="N169" i="26"/>
  <c r="N218" i="26"/>
  <c r="A8" i="26"/>
  <c r="N11" i="26"/>
  <c r="N14" i="26"/>
  <c r="N19" i="26"/>
  <c r="N44" i="26"/>
  <c r="N46" i="26"/>
  <c r="N34" i="26"/>
  <c r="N62" i="26"/>
  <c r="N65" i="26"/>
  <c r="N67" i="26"/>
  <c r="N96" i="26"/>
  <c r="N79" i="26"/>
  <c r="N101" i="26"/>
  <c r="N122" i="26"/>
  <c r="N108" i="26"/>
  <c r="N102" i="26"/>
  <c r="N139" i="26"/>
  <c r="N144" i="26"/>
  <c r="N165" i="26"/>
  <c r="N137" i="26"/>
  <c r="N148" i="26"/>
  <c r="N161" i="26"/>
  <c r="N182" i="26"/>
  <c r="N184" i="26"/>
  <c r="N205" i="26"/>
  <c r="N172" i="26"/>
  <c r="N238" i="26"/>
  <c r="N235" i="26"/>
  <c r="N237" i="26"/>
  <c r="N207" i="26"/>
  <c r="N228" i="26"/>
  <c r="N10" i="26"/>
  <c r="N38" i="26"/>
  <c r="N88" i="26"/>
  <c r="N129" i="26"/>
  <c r="N132" i="26"/>
  <c r="N150" i="26"/>
  <c r="N230" i="26"/>
  <c r="N234" i="26"/>
  <c r="N8" i="26"/>
  <c r="N15" i="26"/>
  <c r="N20" i="26"/>
  <c r="N26" i="26"/>
  <c r="N54" i="26"/>
  <c r="N39" i="26"/>
  <c r="N36" i="26"/>
  <c r="N68" i="26"/>
  <c r="N73" i="26"/>
  <c r="N75" i="26"/>
  <c r="N69" i="26"/>
  <c r="N95" i="26"/>
  <c r="N109" i="26"/>
  <c r="N130" i="26"/>
  <c r="N116" i="26"/>
  <c r="N110" i="26"/>
  <c r="N147" i="26"/>
  <c r="N152" i="26"/>
  <c r="N173" i="26"/>
  <c r="N143" i="26"/>
  <c r="N156" i="26"/>
  <c r="N178" i="26"/>
  <c r="N190" i="26"/>
  <c r="N192" i="26"/>
  <c r="N166" i="26"/>
  <c r="N183" i="26"/>
  <c r="N243" i="26"/>
  <c r="N242" i="26"/>
  <c r="N244" i="26"/>
  <c r="N212" i="26"/>
  <c r="N236" i="26"/>
  <c r="N90" i="26"/>
  <c r="N197" i="26"/>
  <c r="N111" i="24"/>
  <c r="N129" i="24"/>
  <c r="N216" i="24"/>
  <c r="N47" i="24"/>
  <c r="N77" i="24"/>
  <c r="N227" i="24"/>
  <c r="N196" i="24"/>
  <c r="N173" i="24"/>
  <c r="N22" i="24"/>
  <c r="N130" i="24"/>
  <c r="N232" i="24"/>
  <c r="N211" i="24"/>
  <c r="N34" i="24"/>
  <c r="N127" i="24"/>
  <c r="N210" i="24"/>
  <c r="N57" i="24"/>
  <c r="N30" i="24"/>
  <c r="N153" i="24"/>
  <c r="N137" i="24"/>
  <c r="N94" i="24"/>
  <c r="N12" i="24"/>
  <c r="N169" i="24"/>
  <c r="N186" i="24"/>
  <c r="N86" i="24"/>
  <c r="N10" i="24"/>
  <c r="N215" i="24"/>
  <c r="N226" i="24"/>
  <c r="N84" i="24"/>
  <c r="N8" i="24"/>
  <c r="N180" i="24"/>
  <c r="N220" i="24"/>
  <c r="N213" i="24"/>
  <c r="N83" i="24"/>
  <c r="N15" i="24"/>
  <c r="N31" i="24"/>
  <c r="N103" i="24"/>
  <c r="N202" i="24"/>
  <c r="N106" i="24"/>
  <c r="N36" i="24"/>
  <c r="N101" i="24"/>
  <c r="N190" i="24"/>
  <c r="N112" i="24"/>
  <c r="N40" i="24"/>
  <c r="N166" i="24"/>
  <c r="N163" i="24"/>
  <c r="N76" i="24"/>
  <c r="N7" i="24"/>
  <c r="N203" i="24"/>
  <c r="N157" i="24"/>
  <c r="N78" i="24"/>
  <c r="N152" i="24"/>
  <c r="N206" i="24"/>
  <c r="N217" i="24"/>
  <c r="N70" i="24"/>
  <c r="N160" i="24"/>
  <c r="N155" i="24"/>
  <c r="N237" i="24"/>
  <c r="N62" i="24"/>
  <c r="N119" i="24"/>
  <c r="N221" i="24"/>
  <c r="N242" i="24"/>
  <c r="N64" i="24"/>
  <c r="N98" i="24"/>
  <c r="N59" i="24"/>
  <c r="N91" i="24"/>
  <c r="N9" i="24"/>
  <c r="N85" i="24"/>
  <c r="N102" i="24"/>
  <c r="N71" i="24"/>
  <c r="N44" i="24"/>
  <c r="N125" i="24"/>
  <c r="N179" i="24"/>
  <c r="N110" i="24"/>
  <c r="N27" i="24"/>
  <c r="N175" i="24"/>
  <c r="N228" i="24"/>
  <c r="N67" i="24"/>
  <c r="N14" i="24"/>
  <c r="N199" i="24"/>
  <c r="N25" i="24"/>
  <c r="N162" i="24"/>
  <c r="N133" i="24"/>
  <c r="N171" i="24"/>
  <c r="N68" i="24"/>
  <c r="N63" i="24"/>
  <c r="N161" i="24"/>
  <c r="N229" i="24"/>
  <c r="N48" i="24"/>
  <c r="N73" i="24"/>
  <c r="N174" i="24"/>
  <c r="N194" i="24"/>
  <c r="N42" i="24"/>
  <c r="N95" i="24"/>
  <c r="N39" i="24"/>
  <c r="N33" i="24"/>
  <c r="N131" i="24"/>
  <c r="N135" i="24"/>
  <c r="N50" i="24"/>
  <c r="N88" i="24"/>
  <c r="N118" i="24"/>
  <c r="N45" i="24"/>
  <c r="N156" i="24"/>
  <c r="N204" i="24"/>
  <c r="N92" i="24"/>
  <c r="N29" i="24"/>
  <c r="N123" i="24"/>
  <c r="N205" i="24"/>
  <c r="N52" i="24"/>
  <c r="N144" i="24"/>
  <c r="N165" i="24"/>
  <c r="N74" i="24"/>
  <c r="N151" i="24"/>
  <c r="N139" i="24"/>
  <c r="N193" i="24"/>
  <c r="N66" i="24"/>
  <c r="N159" i="24"/>
  <c r="N231" i="24"/>
  <c r="N114" i="24"/>
  <c r="N58" i="24"/>
  <c r="N100" i="24"/>
  <c r="N168" i="24"/>
  <c r="N87" i="24"/>
  <c r="N236" i="24"/>
  <c r="N61" i="24"/>
  <c r="N43" i="24"/>
  <c r="N146" i="24"/>
  <c r="N225" i="24"/>
  <c r="N164" i="24"/>
  <c r="N21" i="24"/>
  <c r="N37" i="24"/>
  <c r="N97" i="24"/>
  <c r="N32" i="24"/>
  <c r="N158" i="24"/>
  <c r="N141" i="24"/>
  <c r="N79" i="24"/>
  <c r="N11" i="24"/>
  <c r="N197" i="24"/>
  <c r="N126" i="24"/>
  <c r="N51" i="24"/>
  <c r="N154" i="24"/>
  <c r="N233" i="24"/>
  <c r="N60" i="24"/>
  <c r="N19" i="24"/>
  <c r="N140" i="24"/>
  <c r="N223" i="24"/>
  <c r="N108" i="24"/>
  <c r="N41" i="24"/>
  <c r="N134" i="24"/>
  <c r="N178" i="24"/>
  <c r="N105" i="24"/>
  <c r="N38" i="24"/>
  <c r="N148" i="24"/>
  <c r="N239" i="24"/>
  <c r="N136" i="24"/>
  <c r="N26" i="24"/>
  <c r="N121" i="24"/>
  <c r="N198" i="24"/>
  <c r="N234" i="24"/>
  <c r="N147" i="24"/>
  <c r="N115" i="24"/>
  <c r="N16" i="24"/>
  <c r="N80" i="24"/>
  <c r="N13" i="24"/>
  <c r="N167" i="24"/>
  <c r="N219" i="24"/>
  <c r="N96" i="24"/>
  <c r="N18" i="24"/>
  <c r="N240" i="24"/>
  <c r="N243" i="24"/>
  <c r="N82" i="24"/>
  <c r="N143" i="24"/>
  <c r="N181" i="24"/>
  <c r="N116" i="24"/>
  <c r="N53" i="24"/>
  <c r="N109" i="24"/>
  <c r="N170" i="24"/>
  <c r="N107" i="24"/>
  <c r="N49" i="24"/>
  <c r="N230" i="24"/>
  <c r="N212" i="24"/>
  <c r="N99" i="24"/>
  <c r="N46" i="24"/>
  <c r="N142" i="24"/>
  <c r="N195" i="24"/>
  <c r="N6" i="24"/>
  <c r="N182" i="24"/>
  <c r="N214" i="24"/>
  <c r="N185" i="24"/>
  <c r="N207" i="24"/>
  <c r="N150" i="24"/>
  <c r="N104" i="24"/>
  <c r="A8" i="24"/>
  <c r="N117" i="24"/>
  <c r="N241" i="24"/>
  <c r="N72" i="24"/>
  <c r="N128" i="24"/>
  <c r="N209" i="24"/>
  <c r="N89" i="24"/>
  <c r="N35" i="24"/>
  <c r="N218" i="24"/>
  <c r="N122" i="24"/>
  <c r="N55" i="24"/>
  <c r="N23" i="24"/>
  <c r="N222" i="24"/>
  <c r="N244" i="24"/>
  <c r="N54" i="24"/>
  <c r="N20" i="24"/>
  <c r="N183" i="24"/>
  <c r="N189" i="24"/>
  <c r="N90" i="24"/>
  <c r="N17" i="24"/>
  <c r="N238" i="24"/>
  <c r="N208" i="24"/>
  <c r="N132" i="24"/>
  <c r="N145" i="24"/>
  <c r="N81" i="24"/>
  <c r="N176" i="24"/>
  <c r="N200" i="24"/>
  <c r="N224" i="24"/>
  <c r="N28" i="24"/>
  <c r="N120" i="24"/>
  <c r="N188" i="24"/>
  <c r="N113" i="24"/>
  <c r="N65" i="24"/>
  <c r="N138" i="24"/>
  <c r="N187" i="24"/>
  <c r="N124" i="24"/>
  <c r="N56" i="24"/>
  <c r="N149" i="24"/>
  <c r="N235" i="24"/>
  <c r="N75" i="24"/>
  <c r="N5" i="24"/>
  <c r="N172" i="24"/>
  <c r="N184" i="24"/>
  <c r="N69" i="24"/>
  <c r="N4" i="24"/>
  <c r="N177" i="24"/>
  <c r="N192" i="24"/>
  <c r="N93" i="24"/>
  <c r="N24" i="24"/>
  <c r="N191" i="24"/>
  <c r="N201" i="24"/>
  <c r="P64" i="30"/>
  <c r="P70" i="30"/>
  <c r="P72" i="30"/>
  <c r="P184" i="30"/>
  <c r="N217" i="61"/>
  <c r="N182" i="61"/>
  <c r="N87" i="61"/>
  <c r="N85" i="61"/>
  <c r="P130" i="30"/>
  <c r="P175" i="30"/>
  <c r="P176" i="30"/>
  <c r="P235" i="30"/>
  <c r="N113" i="61"/>
  <c r="N229" i="61"/>
  <c r="N169" i="61"/>
  <c r="N50" i="61"/>
  <c r="P202" i="30"/>
  <c r="P27" i="30"/>
  <c r="P133" i="30"/>
  <c r="P97" i="30"/>
  <c r="N100" i="61"/>
  <c r="N237" i="61"/>
  <c r="N228" i="61"/>
  <c r="N126" i="61"/>
  <c r="P48" i="30"/>
  <c r="P118" i="30"/>
  <c r="P119" i="30"/>
  <c r="P230" i="30"/>
  <c r="N171" i="61"/>
  <c r="N19" i="61"/>
  <c r="N232" i="61"/>
  <c r="N216" i="61"/>
  <c r="P243" i="30"/>
  <c r="P226" i="30"/>
  <c r="P50" i="30"/>
  <c r="N47" i="61"/>
  <c r="N136" i="61"/>
  <c r="N41" i="61"/>
  <c r="N224" i="61"/>
  <c r="P74" i="30"/>
  <c r="P75" i="30"/>
  <c r="P83" i="30"/>
  <c r="N239" i="61"/>
  <c r="N174" i="61"/>
  <c r="N61" i="61"/>
  <c r="N218" i="61"/>
  <c r="P98" i="30"/>
  <c r="P113" i="30"/>
  <c r="P156" i="30"/>
  <c r="P169" i="30"/>
  <c r="N14" i="61"/>
  <c r="N7" i="61"/>
  <c r="N150" i="61"/>
  <c r="I5" i="16"/>
  <c r="I9" i="16"/>
  <c r="I6" i="16"/>
  <c r="I7" i="16"/>
  <c r="I8" i="16"/>
  <c r="A29" i="26"/>
  <c r="A30" i="24"/>
  <c r="A51" i="61"/>
  <c r="A53" i="24"/>
  <c r="A29" i="16"/>
  <c r="P13" i="26"/>
  <c r="P237" i="26"/>
  <c r="P223" i="26"/>
  <c r="P176" i="26"/>
  <c r="P231" i="26"/>
  <c r="P225" i="26"/>
  <c r="P122" i="26"/>
  <c r="P79" i="26"/>
  <c r="P226" i="26"/>
  <c r="P236" i="26"/>
  <c r="P134" i="26"/>
  <c r="P224" i="26"/>
  <c r="P46" i="26"/>
  <c r="P146" i="26"/>
  <c r="P82" i="26"/>
  <c r="P36" i="26"/>
  <c r="P110" i="26"/>
  <c r="P133" i="26"/>
  <c r="P86" i="26"/>
  <c r="P142" i="26"/>
  <c r="P89" i="26"/>
  <c r="P33" i="26"/>
  <c r="P169" i="26"/>
  <c r="P84" i="26"/>
  <c r="P219" i="26"/>
  <c r="P145" i="26"/>
  <c r="P97" i="26"/>
  <c r="P38" i="26"/>
  <c r="P227" i="26"/>
  <c r="P213" i="26"/>
  <c r="P243" i="26"/>
  <c r="P217" i="26"/>
  <c r="P221" i="26"/>
  <c r="P56" i="26"/>
  <c r="P72" i="26"/>
  <c r="P214" i="26"/>
  <c r="P228" i="26"/>
  <c r="P125" i="26"/>
  <c r="P220" i="26"/>
  <c r="P178" i="26"/>
  <c r="P132" i="26"/>
  <c r="P74" i="26"/>
  <c r="P29" i="26"/>
  <c r="P107" i="26"/>
  <c r="P194" i="26"/>
  <c r="P126" i="26"/>
  <c r="P83" i="26"/>
  <c r="P32" i="26"/>
  <c r="P139" i="26"/>
  <c r="P76" i="26"/>
  <c r="P208" i="26"/>
  <c r="P166" i="26"/>
  <c r="P81" i="26"/>
  <c r="P216" i="26"/>
  <c r="P140" i="26"/>
  <c r="P94" i="26"/>
  <c r="P35" i="26"/>
  <c r="P5" i="26"/>
  <c r="P16" i="26"/>
  <c r="P17" i="26"/>
  <c r="P30" i="26"/>
  <c r="P25" i="26"/>
  <c r="P4" i="26"/>
  <c r="P77" i="26"/>
  <c r="P244" i="26"/>
  <c r="P104" i="26"/>
  <c r="P59" i="26"/>
  <c r="P148" i="26"/>
  <c r="P109" i="26"/>
  <c r="P11" i="26"/>
  <c r="P184" i="26"/>
  <c r="P239" i="26"/>
  <c r="P212" i="26"/>
  <c r="P204" i="26"/>
  <c r="P215" i="26"/>
  <c r="P205" i="26"/>
  <c r="P52" i="26"/>
  <c r="P201" i="26"/>
  <c r="P222" i="26"/>
  <c r="P123" i="26"/>
  <c r="P209" i="26"/>
  <c r="P170" i="26"/>
  <c r="P128" i="26"/>
  <c r="P66" i="26"/>
  <c r="P9" i="26"/>
  <c r="P101" i="26"/>
  <c r="P182" i="26"/>
  <c r="P120" i="26"/>
  <c r="P78" i="26"/>
  <c r="P136" i="26"/>
  <c r="P68" i="26"/>
  <c r="P203" i="26"/>
  <c r="P163" i="26"/>
  <c r="P73" i="26"/>
  <c r="P206" i="26"/>
  <c r="P131" i="26"/>
  <c r="P92" i="26"/>
  <c r="P80" i="26"/>
  <c r="P153" i="26"/>
  <c r="P39" i="26"/>
  <c r="P45" i="26"/>
  <c r="P129" i="26"/>
  <c r="P152" i="26"/>
  <c r="P210" i="26"/>
  <c r="P98" i="26"/>
  <c r="P188" i="26"/>
  <c r="P199" i="26"/>
  <c r="P196" i="26"/>
  <c r="P192" i="26"/>
  <c r="P60" i="26"/>
  <c r="P207" i="26"/>
  <c r="P164" i="26"/>
  <c r="P116" i="26"/>
  <c r="P63" i="26"/>
  <c r="P193" i="26"/>
  <c r="P88" i="26"/>
  <c r="P171" i="26"/>
  <c r="P117" i="26"/>
  <c r="P70" i="26"/>
  <c r="P218" i="26"/>
  <c r="P130" i="26"/>
  <c r="P50" i="26"/>
  <c r="P200" i="26"/>
  <c r="P160" i="26"/>
  <c r="P65" i="26"/>
  <c r="P198" i="26"/>
  <c r="P127" i="26"/>
  <c r="P87" i="26"/>
  <c r="P18" i="26"/>
  <c r="P6" i="26"/>
  <c r="P71" i="26"/>
  <c r="P143" i="26"/>
  <c r="P167" i="26"/>
  <c r="P158" i="26"/>
  <c r="P108" i="26"/>
  <c r="P191" i="26"/>
  <c r="P55" i="26"/>
  <c r="P22" i="26"/>
  <c r="P118" i="26"/>
  <c r="P150" i="26"/>
  <c r="P90" i="26"/>
  <c r="P235" i="26"/>
  <c r="P168" i="26"/>
  <c r="P175" i="26"/>
  <c r="P181" i="26"/>
  <c r="P185" i="26"/>
  <c r="P240" i="26"/>
  <c r="P187" i="26"/>
  <c r="P161" i="26"/>
  <c r="P113" i="26"/>
  <c r="P58" i="26"/>
  <c r="P190" i="26"/>
  <c r="P47" i="26"/>
  <c r="P165" i="26"/>
  <c r="P111" i="26"/>
  <c r="P61" i="26"/>
  <c r="P211" i="26"/>
  <c r="P124" i="26"/>
  <c r="P48" i="26"/>
  <c r="P195" i="26"/>
  <c r="P154" i="26"/>
  <c r="P57" i="26"/>
  <c r="P183" i="26"/>
  <c r="P115" i="26"/>
  <c r="P62" i="26"/>
  <c r="P19" i="26"/>
  <c r="P7" i="26"/>
  <c r="P10" i="26"/>
  <c r="P159" i="26"/>
  <c r="P238" i="26"/>
  <c r="P173" i="26"/>
  <c r="P114" i="26"/>
  <c r="P177" i="26"/>
  <c r="P14" i="26"/>
  <c r="P229" i="26"/>
  <c r="P75" i="26"/>
  <c r="P241" i="26"/>
  <c r="P137" i="26"/>
  <c r="P106" i="26"/>
  <c r="P242" i="26"/>
  <c r="P69" i="26"/>
  <c r="P147" i="26"/>
  <c r="P232" i="26"/>
  <c r="P93" i="26"/>
  <c r="P155" i="26"/>
  <c r="P95" i="26"/>
  <c r="P44" i="26"/>
  <c r="P141" i="26"/>
  <c r="P156" i="26"/>
  <c r="P105" i="26"/>
  <c r="P174" i="26"/>
  <c r="P102" i="26"/>
  <c r="P43" i="26"/>
  <c r="P189" i="26"/>
  <c r="P121" i="26"/>
  <c r="P28" i="26"/>
  <c r="P172" i="26"/>
  <c r="P103" i="26"/>
  <c r="P53" i="26"/>
  <c r="P15" i="26"/>
  <c r="P20" i="26"/>
  <c r="P162" i="26"/>
  <c r="P64" i="26"/>
  <c r="P197" i="26"/>
  <c r="P51" i="26"/>
  <c r="P233" i="26"/>
  <c r="P135" i="26"/>
  <c r="P91" i="26"/>
  <c r="P234" i="26"/>
  <c r="P67" i="26"/>
  <c r="P138" i="26"/>
  <c r="P230" i="26"/>
  <c r="P54" i="26"/>
  <c r="P149" i="26"/>
  <c r="P85" i="26"/>
  <c r="P42" i="26"/>
  <c r="P119" i="26"/>
  <c r="P31" i="26"/>
  <c r="P144" i="26"/>
  <c r="P96" i="26"/>
  <c r="P37" i="26"/>
  <c r="P151" i="26"/>
  <c r="P99" i="26"/>
  <c r="P40" i="26"/>
  <c r="P186" i="26"/>
  <c r="P112" i="26"/>
  <c r="P26" i="26"/>
  <c r="P157" i="26"/>
  <c r="P100" i="26"/>
  <c r="P41" i="26"/>
  <c r="P8" i="26"/>
  <c r="P21" i="26"/>
  <c r="P23" i="26"/>
  <c r="P12" i="26"/>
  <c r="P24" i="26"/>
  <c r="P27" i="26"/>
  <c r="P202" i="26"/>
  <c r="P179" i="26"/>
  <c r="P49" i="26"/>
  <c r="P180" i="26"/>
  <c r="P34" i="26"/>
  <c r="K8" i="24"/>
  <c r="I6" i="24"/>
  <c r="I11" i="24"/>
  <c r="I26" i="24"/>
  <c r="I22" i="24"/>
  <c r="K18" i="24"/>
  <c r="K48" i="24"/>
  <c r="K38" i="24"/>
  <c r="K37" i="24"/>
  <c r="I42" i="24"/>
  <c r="I70" i="24"/>
  <c r="K70" i="24"/>
  <c r="I61" i="24"/>
  <c r="K72" i="24"/>
  <c r="I98" i="24"/>
  <c r="K106" i="24"/>
  <c r="K45" i="24"/>
  <c r="I112" i="24"/>
  <c r="K109" i="24"/>
  <c r="I84" i="24"/>
  <c r="K27" i="24"/>
  <c r="K43" i="24"/>
  <c r="I108" i="24"/>
  <c r="K122" i="24"/>
  <c r="K16" i="24"/>
  <c r="K11" i="24"/>
  <c r="I7" i="24"/>
  <c r="I30" i="24"/>
  <c r="K23" i="24"/>
  <c r="K26" i="24"/>
  <c r="K35" i="24"/>
  <c r="K52" i="24"/>
  <c r="K41" i="24"/>
  <c r="I43" i="24"/>
  <c r="I44" i="24"/>
  <c r="I78" i="24"/>
  <c r="K39" i="24"/>
  <c r="I69" i="24"/>
  <c r="K80" i="24"/>
  <c r="I47" i="24"/>
  <c r="K81" i="24"/>
  <c r="K69" i="24"/>
  <c r="I89" i="24"/>
  <c r="K60" i="24"/>
  <c r="I76" i="24"/>
  <c r="I120" i="24"/>
  <c r="I114" i="24"/>
  <c r="I48" i="24"/>
  <c r="I63" i="24"/>
  <c r="I110" i="24"/>
  <c r="K113" i="24"/>
  <c r="K85" i="24"/>
  <c r="I124" i="24"/>
  <c r="K99" i="24"/>
  <c r="I23" i="24"/>
  <c r="K76" i="24"/>
  <c r="K51" i="24"/>
  <c r="K104" i="24"/>
  <c r="K6" i="24"/>
  <c r="K12" i="24"/>
  <c r="I15" i="24"/>
  <c r="I33" i="24"/>
  <c r="I29" i="24"/>
  <c r="I18" i="24"/>
  <c r="I21" i="24"/>
  <c r="I58" i="24"/>
  <c r="I20" i="24"/>
  <c r="K44" i="24"/>
  <c r="K53" i="24"/>
  <c r="K84" i="24"/>
  <c r="K46" i="24"/>
  <c r="I45" i="24"/>
  <c r="I82" i="24"/>
  <c r="K63" i="24"/>
  <c r="I83" i="24"/>
  <c r="I71" i="24"/>
  <c r="K95" i="24"/>
  <c r="K73" i="24"/>
  <c r="I80" i="24"/>
  <c r="K55" i="24"/>
  <c r="K120" i="24"/>
  <c r="K91" i="24"/>
  <c r="I73" i="24"/>
  <c r="K116" i="24"/>
  <c r="K124" i="24"/>
  <c r="I87" i="24"/>
  <c r="K105" i="24"/>
  <c r="K117" i="24"/>
  <c r="I93" i="24"/>
  <c r="I118" i="24"/>
  <c r="I54" i="24"/>
  <c r="I119" i="24"/>
  <c r="I121" i="24"/>
  <c r="I81" i="24"/>
  <c r="I99" i="24"/>
  <c r="K93" i="24"/>
  <c r="I105" i="24"/>
  <c r="I40" i="24"/>
  <c r="K77" i="24"/>
  <c r="K112" i="24"/>
  <c r="I67" i="24"/>
  <c r="K7" i="24"/>
  <c r="K5" i="24"/>
  <c r="I8" i="24"/>
  <c r="K34" i="24"/>
  <c r="K30" i="24"/>
  <c r="K29" i="24"/>
  <c r="I24" i="24"/>
  <c r="K59" i="24"/>
  <c r="I28" i="24"/>
  <c r="I46" i="24"/>
  <c r="K56" i="24"/>
  <c r="K21" i="24"/>
  <c r="K49" i="24"/>
  <c r="I50" i="24"/>
  <c r="K50" i="24"/>
  <c r="I65" i="24"/>
  <c r="K90" i="24"/>
  <c r="K74" i="24"/>
  <c r="K71" i="24"/>
  <c r="K86" i="24"/>
  <c r="I85" i="24"/>
  <c r="I75" i="24"/>
  <c r="K24" i="24"/>
  <c r="I77" i="24"/>
  <c r="I95" i="24"/>
  <c r="I104" i="24"/>
  <c r="I113" i="24"/>
  <c r="K119" i="24"/>
  <c r="I116" i="24"/>
  <c r="I14" i="24"/>
  <c r="I34" i="24"/>
  <c r="I72" i="24"/>
  <c r="K87" i="24"/>
  <c r="K114" i="24"/>
  <c r="K15" i="24"/>
  <c r="K13" i="24"/>
  <c r="I16" i="24"/>
  <c r="K17" i="24"/>
  <c r="I32" i="24"/>
  <c r="K32" i="24"/>
  <c r="I38" i="24"/>
  <c r="I17" i="24"/>
  <c r="I31" i="24"/>
  <c r="K22" i="24"/>
  <c r="I59" i="24"/>
  <c r="I39" i="24"/>
  <c r="I52" i="24"/>
  <c r="I55" i="24"/>
  <c r="I53" i="24"/>
  <c r="K88" i="24"/>
  <c r="I92" i="24"/>
  <c r="K75" i="24"/>
  <c r="K83" i="24"/>
  <c r="I88" i="24"/>
  <c r="K101" i="24"/>
  <c r="I79" i="24"/>
  <c r="I60" i="24"/>
  <c r="I97" i="24"/>
  <c r="I115" i="24"/>
  <c r="I122" i="24"/>
  <c r="I117" i="24"/>
  <c r="K47" i="24"/>
  <c r="I12" i="24"/>
  <c r="K40" i="24"/>
  <c r="I74" i="24"/>
  <c r="K118" i="24"/>
  <c r="K108" i="24"/>
  <c r="K9" i="24"/>
  <c r="K14" i="24"/>
  <c r="I5" i="24"/>
  <c r="I9" i="24"/>
  <c r="I19" i="24"/>
  <c r="K33" i="24"/>
  <c r="I35" i="24"/>
  <c r="I41" i="24"/>
  <c r="I27" i="24"/>
  <c r="K28" i="24"/>
  <c r="K25" i="24"/>
  <c r="I62" i="24"/>
  <c r="K62" i="24"/>
  <c r="K54" i="24"/>
  <c r="K64" i="24"/>
  <c r="I56" i="24"/>
  <c r="I90" i="24"/>
  <c r="K98" i="24"/>
  <c r="K78" i="24"/>
  <c r="I86" i="24"/>
  <c r="K94" i="24"/>
  <c r="I102" i="24"/>
  <c r="K102" i="24"/>
  <c r="K89" i="24"/>
  <c r="K103" i="24"/>
  <c r="I94" i="24"/>
  <c r="I49" i="24"/>
  <c r="K123" i="24"/>
  <c r="I51" i="24"/>
  <c r="I68" i="24"/>
  <c r="I111" i="24"/>
  <c r="K10" i="24"/>
  <c r="I13" i="24"/>
  <c r="I10" i="24"/>
  <c r="K20" i="24"/>
  <c r="K19" i="24"/>
  <c r="K36" i="24"/>
  <c r="K42" i="24"/>
  <c r="I37" i="24"/>
  <c r="K31" i="24"/>
  <c r="I36" i="24"/>
  <c r="K68" i="24"/>
  <c r="I64" i="24"/>
  <c r="K57" i="24"/>
  <c r="I66" i="24"/>
  <c r="K58" i="24"/>
  <c r="K96" i="24"/>
  <c r="I100" i="24"/>
  <c r="K79" i="24"/>
  <c r="K92" i="24"/>
  <c r="I96" i="24"/>
  <c r="K110" i="24"/>
  <c r="I106" i="24"/>
  <c r="I91" i="24"/>
  <c r="I107" i="24"/>
  <c r="K97" i="24"/>
  <c r="K65" i="24"/>
  <c r="K100" i="24"/>
  <c r="I123" i="24"/>
  <c r="K111" i="24"/>
  <c r="K121" i="24"/>
  <c r="K66" i="24"/>
  <c r="K82" i="24"/>
  <c r="I57" i="24"/>
  <c r="I109" i="24"/>
  <c r="I103" i="24"/>
  <c r="I101" i="24"/>
  <c r="K115" i="24"/>
  <c r="I25" i="24"/>
  <c r="K67" i="24"/>
  <c r="K61" i="24"/>
  <c r="K107" i="24"/>
  <c r="P14" i="24"/>
  <c r="P19" i="24"/>
  <c r="P21" i="24"/>
  <c r="P35" i="24"/>
  <c r="P102" i="24"/>
  <c r="P165" i="24"/>
  <c r="P204" i="24"/>
  <c r="P48" i="24"/>
  <c r="P110" i="24"/>
  <c r="P218" i="24"/>
  <c r="P80" i="24"/>
  <c r="P140" i="24"/>
  <c r="P212" i="24"/>
  <c r="P73" i="24"/>
  <c r="P131" i="24"/>
  <c r="P185" i="24"/>
  <c r="P224" i="24"/>
  <c r="P83" i="24"/>
  <c r="P137" i="24"/>
  <c r="P211" i="24"/>
  <c r="P54" i="24"/>
  <c r="P154" i="24"/>
  <c r="P34" i="24"/>
  <c r="P92" i="24"/>
  <c r="P152" i="24"/>
  <c r="P223" i="24"/>
  <c r="P143" i="24"/>
  <c r="P238" i="24"/>
  <c r="P155" i="24"/>
  <c r="P66" i="24"/>
  <c r="P29" i="24"/>
  <c r="P170" i="24"/>
  <c r="P56" i="24"/>
  <c r="P88" i="24"/>
  <c r="P81" i="24"/>
  <c r="P91" i="24"/>
  <c r="P173" i="24"/>
  <c r="P161" i="24"/>
  <c r="P174" i="24"/>
  <c r="P7" i="24"/>
  <c r="P26" i="24"/>
  <c r="P20" i="24"/>
  <c r="P55" i="24"/>
  <c r="P116" i="24"/>
  <c r="P178" i="24"/>
  <c r="P216" i="24"/>
  <c r="P63" i="24"/>
  <c r="P138" i="24"/>
  <c r="P30" i="24"/>
  <c r="P96" i="24"/>
  <c r="P151" i="24"/>
  <c r="P235" i="24"/>
  <c r="P89" i="24"/>
  <c r="P144" i="24"/>
  <c r="P197" i="24"/>
  <c r="P38" i="24"/>
  <c r="P99" i="24"/>
  <c r="P157" i="24"/>
  <c r="P217" i="24"/>
  <c r="P85" i="24"/>
  <c r="P184" i="24"/>
  <c r="P45" i="24"/>
  <c r="P107" i="24"/>
  <c r="P168" i="24"/>
  <c r="P239" i="24"/>
  <c r="P181" i="24"/>
  <c r="P98" i="24"/>
  <c r="P230" i="24"/>
  <c r="P209" i="24"/>
  <c r="P28" i="24"/>
  <c r="P210" i="24"/>
  <c r="P222" i="24"/>
  <c r="P142" i="24"/>
  <c r="P69" i="24"/>
  <c r="P231" i="24"/>
  <c r="P9" i="24"/>
  <c r="P4" i="24"/>
  <c r="P62" i="24"/>
  <c r="P122" i="24"/>
  <c r="P186" i="24"/>
  <c r="P225" i="24"/>
  <c r="P71" i="24"/>
  <c r="P147" i="24"/>
  <c r="P36" i="24"/>
  <c r="P104" i="24"/>
  <c r="P162" i="24"/>
  <c r="P243" i="24"/>
  <c r="P97" i="24"/>
  <c r="P153" i="24"/>
  <c r="P200" i="24"/>
  <c r="P44" i="24"/>
  <c r="P106" i="24"/>
  <c r="P159" i="24"/>
  <c r="P220" i="24"/>
  <c r="P101" i="24"/>
  <c r="P189" i="24"/>
  <c r="P53" i="24"/>
  <c r="P114" i="24"/>
  <c r="P176" i="24"/>
  <c r="P40" i="24"/>
  <c r="P208" i="24"/>
  <c r="P135" i="24"/>
  <c r="P166" i="24"/>
  <c r="P229" i="24"/>
  <c r="P12" i="24"/>
  <c r="P47" i="24"/>
  <c r="P23" i="24"/>
  <c r="P163" i="24"/>
  <c r="P18" i="24"/>
  <c r="P16" i="24"/>
  <c r="P70" i="24"/>
  <c r="P134" i="24"/>
  <c r="P192" i="24"/>
  <c r="P233" i="24"/>
  <c r="P79" i="24"/>
  <c r="P158" i="24"/>
  <c r="P49" i="24"/>
  <c r="P111" i="24"/>
  <c r="P172" i="24"/>
  <c r="P32" i="24"/>
  <c r="P105" i="24"/>
  <c r="P164" i="24"/>
  <c r="P203" i="24"/>
  <c r="P52" i="24"/>
  <c r="P113" i="24"/>
  <c r="P171" i="24"/>
  <c r="P226" i="24"/>
  <c r="P115" i="24"/>
  <c r="P213" i="24"/>
  <c r="P60" i="24"/>
  <c r="P121" i="24"/>
  <c r="P179" i="24"/>
  <c r="P61" i="24"/>
  <c r="P236" i="24"/>
  <c r="P51" i="24"/>
  <c r="P237" i="24"/>
  <c r="P74" i="24"/>
  <c r="P22" i="24"/>
  <c r="P149" i="24"/>
  <c r="P214" i="24"/>
  <c r="P43" i="24"/>
  <c r="P6" i="24"/>
  <c r="P5" i="24"/>
  <c r="P78" i="24"/>
  <c r="P136" i="24"/>
  <c r="P195" i="24"/>
  <c r="P241" i="24"/>
  <c r="P87" i="24"/>
  <c r="P167" i="24"/>
  <c r="P57" i="24"/>
  <c r="P117" i="24"/>
  <c r="P183" i="24"/>
  <c r="P42" i="24"/>
  <c r="P112" i="24"/>
  <c r="P169" i="24"/>
  <c r="P206" i="24"/>
  <c r="P59" i="24"/>
  <c r="P120" i="24"/>
  <c r="P193" i="24"/>
  <c r="P234" i="24"/>
  <c r="P125" i="24"/>
  <c r="P219" i="24"/>
  <c r="P68" i="24"/>
  <c r="P130" i="24"/>
  <c r="P187" i="24"/>
  <c r="P77" i="24"/>
  <c r="P33" i="24"/>
  <c r="P133" i="24"/>
  <c r="P58" i="24"/>
  <c r="P182" i="24"/>
  <c r="P13" i="24"/>
  <c r="P127" i="24"/>
  <c r="P188" i="24"/>
  <c r="P100" i="24"/>
  <c r="P15" i="24"/>
  <c r="P17" i="24"/>
  <c r="P86" i="24"/>
  <c r="P145" i="24"/>
  <c r="P198" i="24"/>
  <c r="P244" i="24"/>
  <c r="P95" i="24"/>
  <c r="P175" i="24"/>
  <c r="P64" i="24"/>
  <c r="P123" i="24"/>
  <c r="P191" i="24"/>
  <c r="P50" i="24"/>
  <c r="P118" i="24"/>
  <c r="P177" i="24"/>
  <c r="P215" i="24"/>
  <c r="P67" i="24"/>
  <c r="P126" i="24"/>
  <c r="P202" i="24"/>
  <c r="P242" i="24"/>
  <c r="P132" i="24"/>
  <c r="P228" i="24"/>
  <c r="P76" i="24"/>
  <c r="P139" i="24"/>
  <c r="P196" i="24"/>
  <c r="P93" i="24"/>
  <c r="P82" i="24"/>
  <c r="P37" i="24"/>
  <c r="P119" i="24"/>
  <c r="P240" i="24"/>
  <c r="P24" i="24"/>
  <c r="P109" i="24"/>
  <c r="P227" i="24"/>
  <c r="P148" i="24"/>
  <c r="P232" i="24"/>
  <c r="P25" i="24"/>
  <c r="P11" i="24"/>
  <c r="P31" i="24"/>
  <c r="P94" i="24"/>
  <c r="P156" i="24"/>
  <c r="P201" i="24"/>
  <c r="P41" i="24"/>
  <c r="P103" i="24"/>
  <c r="P207" i="24"/>
  <c r="P72" i="24"/>
  <c r="P129" i="24"/>
  <c r="P194" i="24"/>
  <c r="P65" i="24"/>
  <c r="P124" i="24"/>
  <c r="P180" i="24"/>
  <c r="P221" i="24"/>
  <c r="P75" i="24"/>
  <c r="P128" i="24"/>
  <c r="P205" i="24"/>
  <c r="P46" i="24"/>
  <c r="P141" i="24"/>
  <c r="P160" i="24"/>
  <c r="P84" i="24"/>
  <c r="P150" i="24"/>
  <c r="P199" i="24"/>
  <c r="P108" i="24"/>
  <c r="P190" i="24"/>
  <c r="P90" i="24"/>
  <c r="P146" i="24"/>
  <c r="P27" i="24"/>
  <c r="P10" i="24"/>
  <c r="P8" i="24"/>
  <c r="P39" i="24"/>
  <c r="A28" i="30"/>
  <c r="A29" i="25"/>
  <c r="S17" i="25" s="1"/>
  <c r="H5" i="24"/>
  <c r="E4" i="24"/>
  <c r="A52" i="26"/>
  <c r="E4" i="26"/>
  <c r="H5" i="26"/>
  <c r="H5" i="16"/>
  <c r="E4" i="16"/>
  <c r="N221" i="25"/>
  <c r="N230" i="25"/>
  <c r="N231" i="25"/>
  <c r="N193" i="25"/>
  <c r="N192" i="25"/>
  <c r="N187" i="25"/>
  <c r="N214" i="25"/>
  <c r="N197" i="25"/>
  <c r="N212" i="25"/>
  <c r="N151" i="25"/>
  <c r="N185" i="25"/>
  <c r="N142" i="25"/>
  <c r="N156" i="25"/>
  <c r="N152" i="25"/>
  <c r="N157" i="25"/>
  <c r="N96" i="25"/>
  <c r="N107" i="25"/>
  <c r="N65" i="25"/>
  <c r="N71" i="25"/>
  <c r="N82" i="25"/>
  <c r="N85" i="25"/>
  <c r="N103" i="25"/>
  <c r="N78" i="25"/>
  <c r="N111" i="25"/>
  <c r="N56" i="25"/>
  <c r="N25" i="25"/>
  <c r="N7" i="25"/>
  <c r="N23" i="25"/>
  <c r="N8" i="25"/>
  <c r="N15" i="25"/>
  <c r="N100" i="25"/>
  <c r="N46" i="25"/>
  <c r="N69" i="25"/>
  <c r="N58" i="25"/>
  <c r="N47" i="25"/>
  <c r="N62" i="25"/>
  <c r="N225" i="25"/>
  <c r="N165" i="25"/>
  <c r="N116" i="25"/>
  <c r="N93" i="25"/>
  <c r="N95" i="25"/>
  <c r="N219" i="25"/>
  <c r="N184" i="25"/>
  <c r="N158" i="25"/>
  <c r="N129" i="25"/>
  <c r="N119" i="25"/>
  <c r="N110" i="25"/>
  <c r="N80" i="25"/>
  <c r="N22" i="25"/>
  <c r="N35" i="25"/>
  <c r="N213" i="25"/>
  <c r="N222" i="25"/>
  <c r="N223" i="25"/>
  <c r="N228" i="25"/>
  <c r="N190" i="25"/>
  <c r="N179" i="25"/>
  <c r="N195" i="25"/>
  <c r="N170" i="25"/>
  <c r="N174" i="25"/>
  <c r="N154" i="25"/>
  <c r="N162" i="25"/>
  <c r="N232" i="25"/>
  <c r="N140" i="25"/>
  <c r="N149" i="25"/>
  <c r="N146" i="25"/>
  <c r="N88" i="25"/>
  <c r="N106" i="25"/>
  <c r="N173" i="25"/>
  <c r="N63" i="25"/>
  <c r="N74" i="25"/>
  <c r="N77" i="25"/>
  <c r="N97" i="25"/>
  <c r="N76" i="25"/>
  <c r="N94" i="25"/>
  <c r="N48" i="25"/>
  <c r="N55" i="25"/>
  <c r="N45" i="25"/>
  <c r="N20" i="25"/>
  <c r="A8" i="25"/>
  <c r="N12" i="25"/>
  <c r="N134" i="25"/>
  <c r="N66" i="25"/>
  <c r="N60" i="25"/>
  <c r="N68" i="25"/>
  <c r="N43" i="25"/>
  <c r="N4" i="25"/>
  <c r="N191" i="25"/>
  <c r="N153" i="25"/>
  <c r="N122" i="25"/>
  <c r="N50" i="25"/>
  <c r="N26" i="25"/>
  <c r="N217" i="25"/>
  <c r="N196" i="25"/>
  <c r="N224" i="25"/>
  <c r="N108" i="25"/>
  <c r="N126" i="25"/>
  <c r="N133" i="25"/>
  <c r="N52" i="25"/>
  <c r="N31" i="25"/>
  <c r="N243" i="25"/>
  <c r="N241" i="25"/>
  <c r="N236" i="25"/>
  <c r="N207" i="25"/>
  <c r="N188" i="25"/>
  <c r="N240" i="25"/>
  <c r="N169" i="25"/>
  <c r="N168" i="25"/>
  <c r="N164" i="25"/>
  <c r="N144" i="25"/>
  <c r="N147" i="25"/>
  <c r="N148" i="25"/>
  <c r="N132" i="25"/>
  <c r="N143" i="25"/>
  <c r="N138" i="25"/>
  <c r="N131" i="25"/>
  <c r="N83" i="25"/>
  <c r="N14" i="25"/>
  <c r="N194" i="25"/>
  <c r="N16" i="25"/>
  <c r="N242" i="25"/>
  <c r="N183" i="25"/>
  <c r="N19" i="25"/>
  <c r="N235" i="25"/>
  <c r="N233" i="25"/>
  <c r="N206" i="25"/>
  <c r="N199" i="25"/>
  <c r="N220" i="25"/>
  <c r="N234" i="25"/>
  <c r="N215" i="25"/>
  <c r="N166" i="25"/>
  <c r="N161" i="25"/>
  <c r="N136" i="25"/>
  <c r="N139" i="25"/>
  <c r="N145" i="25"/>
  <c r="N124" i="25"/>
  <c r="N135" i="25"/>
  <c r="N130" i="25"/>
  <c r="N123" i="25"/>
  <c r="N92" i="25"/>
  <c r="N102" i="25"/>
  <c r="N121" i="25"/>
  <c r="N57" i="25"/>
  <c r="N61" i="25"/>
  <c r="N75" i="25"/>
  <c r="N53" i="25"/>
  <c r="N51" i="25"/>
  <c r="N34" i="25"/>
  <c r="N42" i="25"/>
  <c r="N39" i="25"/>
  <c r="N40" i="25"/>
  <c r="N37" i="25"/>
  <c r="N44" i="25"/>
  <c r="N200" i="25"/>
  <c r="N128" i="25"/>
  <c r="N127" i="25"/>
  <c r="N105" i="25"/>
  <c r="N54" i="25"/>
  <c r="N29" i="25"/>
  <c r="N28" i="25"/>
  <c r="N208" i="25"/>
  <c r="N120" i="25"/>
  <c r="N98" i="25"/>
  <c r="N101" i="25"/>
  <c r="N33" i="25"/>
  <c r="N237" i="25"/>
  <c r="N211" i="25"/>
  <c r="N244" i="25"/>
  <c r="N209" i="25"/>
  <c r="N205" i="25"/>
  <c r="N176" i="25"/>
  <c r="N171" i="25"/>
  <c r="N182" i="25"/>
  <c r="N150" i="25"/>
  <c r="N177" i="25"/>
  <c r="N112" i="25"/>
  <c r="N172" i="25"/>
  <c r="N204" i="25"/>
  <c r="N189" i="25"/>
  <c r="N180" i="25"/>
  <c r="N181" i="25"/>
  <c r="N117" i="25"/>
  <c r="N81" i="25"/>
  <c r="N90" i="25"/>
  <c r="N89" i="25"/>
  <c r="N125" i="25"/>
  <c r="N72" i="25"/>
  <c r="N86" i="25"/>
  <c r="N30" i="25"/>
  <c r="N49" i="25"/>
  <c r="N5" i="25"/>
  <c r="N13" i="25"/>
  <c r="N41" i="25"/>
  <c r="N17" i="25"/>
  <c r="N24" i="25"/>
  <c r="N6" i="25"/>
  <c r="N59" i="25"/>
  <c r="N38" i="25"/>
  <c r="N186" i="25"/>
  <c r="N229" i="25"/>
  <c r="N238" i="25"/>
  <c r="N239" i="25"/>
  <c r="N201" i="25"/>
  <c r="N216" i="25"/>
  <c r="N202" i="25"/>
  <c r="N163" i="25"/>
  <c r="N203" i="25"/>
  <c r="N226" i="25"/>
  <c r="N159" i="25"/>
  <c r="N104" i="25"/>
  <c r="N155" i="25"/>
  <c r="N175" i="25"/>
  <c r="N167" i="25"/>
  <c r="N160" i="25"/>
  <c r="N118" i="25"/>
  <c r="N109" i="25"/>
  <c r="N73" i="25"/>
  <c r="N79" i="25"/>
  <c r="N87" i="25"/>
  <c r="N115" i="25"/>
  <c r="N141" i="25"/>
  <c r="N84" i="25"/>
  <c r="N114" i="25"/>
  <c r="N70" i="25"/>
  <c r="N32" i="25"/>
  <c r="N11" i="25"/>
  <c r="N27" i="25"/>
  <c r="N10" i="25"/>
  <c r="N21" i="25"/>
  <c r="N9" i="25"/>
  <c r="N227" i="25"/>
  <c r="N198" i="25"/>
  <c r="N218" i="25"/>
  <c r="N210" i="25"/>
  <c r="N137" i="25"/>
  <c r="N99" i="25"/>
  <c r="N113" i="25"/>
  <c r="N67" i="25"/>
  <c r="N36" i="25"/>
  <c r="N178" i="25"/>
  <c r="N91" i="25"/>
  <c r="N64" i="25"/>
  <c r="N18" i="25"/>
  <c r="A28" i="61"/>
  <c r="A52" i="16"/>
  <c r="I12" i="26"/>
  <c r="I7" i="26"/>
  <c r="I6" i="26"/>
  <c r="I10" i="26"/>
  <c r="I11" i="26"/>
  <c r="I9" i="26"/>
  <c r="I5" i="26"/>
  <c r="I13" i="26"/>
  <c r="I8" i="26"/>
  <c r="H5" i="61"/>
  <c r="E4" i="61"/>
  <c r="P222" i="16"/>
  <c r="P242" i="16"/>
  <c r="P228" i="16"/>
  <c r="P196" i="16"/>
  <c r="P184" i="16"/>
  <c r="P198" i="16"/>
  <c r="P178" i="16"/>
  <c r="P171" i="16"/>
  <c r="P177" i="16"/>
  <c r="P164" i="16"/>
  <c r="P220" i="16"/>
  <c r="P126" i="16"/>
  <c r="P135" i="16"/>
  <c r="P151" i="16"/>
  <c r="P83" i="16"/>
  <c r="P94" i="16"/>
  <c r="P73" i="16"/>
  <c r="P92" i="16"/>
  <c r="P66" i="16"/>
  <c r="P128" i="16"/>
  <c r="P122" i="16"/>
  <c r="P146" i="16"/>
  <c r="P6" i="16"/>
  <c r="P42" i="16"/>
  <c r="P11" i="16"/>
  <c r="P47" i="16"/>
  <c r="P46" i="16"/>
  <c r="P7" i="16"/>
  <c r="P9" i="16"/>
  <c r="P5" i="16"/>
  <c r="P231" i="16"/>
  <c r="P90" i="16"/>
  <c r="P214" i="16"/>
  <c r="P234" i="16"/>
  <c r="P224" i="16"/>
  <c r="P225" i="16"/>
  <c r="P233" i="16"/>
  <c r="P197" i="16"/>
  <c r="P169" i="16"/>
  <c r="P154" i="16"/>
  <c r="P167" i="16"/>
  <c r="P155" i="16"/>
  <c r="P179" i="16"/>
  <c r="P118" i="16"/>
  <c r="P134" i="16"/>
  <c r="P145" i="16"/>
  <c r="P75" i="16"/>
  <c r="P86" i="16"/>
  <c r="P65" i="16"/>
  <c r="P119" i="16"/>
  <c r="P79" i="16"/>
  <c r="P111" i="16"/>
  <c r="P95" i="16"/>
  <c r="P127" i="16"/>
  <c r="P4" i="16"/>
  <c r="P30" i="16"/>
  <c r="P130" i="16"/>
  <c r="P38" i="16"/>
  <c r="P25" i="16"/>
  <c r="P28" i="16"/>
  <c r="P32" i="16"/>
  <c r="P54" i="16"/>
  <c r="P182" i="16"/>
  <c r="P40" i="16"/>
  <c r="P240" i="16"/>
  <c r="P241" i="16"/>
  <c r="P226" i="16"/>
  <c r="P221" i="16"/>
  <c r="P216" i="16"/>
  <c r="P232" i="16"/>
  <c r="P185" i="16"/>
  <c r="P161" i="16"/>
  <c r="P207" i="16"/>
  <c r="P160" i="16"/>
  <c r="P147" i="16"/>
  <c r="P156" i="16"/>
  <c r="P176" i="16"/>
  <c r="P133" i="16"/>
  <c r="P142" i="16"/>
  <c r="P67" i="16"/>
  <c r="P78" i="16"/>
  <c r="P206" i="16"/>
  <c r="P114" i="16"/>
  <c r="P71" i="16"/>
  <c r="P93" i="16"/>
  <c r="P80" i="16"/>
  <c r="P77" i="16"/>
  <c r="P21" i="16"/>
  <c r="P27" i="16"/>
  <c r="P123" i="16"/>
  <c r="P24" i="16"/>
  <c r="P16" i="16"/>
  <c r="P103" i="16"/>
  <c r="P158" i="16"/>
  <c r="P35" i="16"/>
  <c r="P107" i="16"/>
  <c r="P69" i="16"/>
  <c r="P243" i="16"/>
  <c r="P244" i="16"/>
  <c r="P218" i="16"/>
  <c r="P217" i="16"/>
  <c r="P208" i="16"/>
  <c r="P229" i="16"/>
  <c r="P191" i="16"/>
  <c r="P236" i="16"/>
  <c r="P200" i="16"/>
  <c r="P152" i="16"/>
  <c r="P139" i="16"/>
  <c r="P148" i="16"/>
  <c r="P159" i="16"/>
  <c r="P150" i="16"/>
  <c r="P129" i="16"/>
  <c r="P187" i="16"/>
  <c r="P113" i="16"/>
  <c r="P138" i="16"/>
  <c r="P106" i="16"/>
  <c r="P60" i="16"/>
  <c r="P76" i="16"/>
  <c r="P58" i="16"/>
  <c r="P48" i="16"/>
  <c r="P125" i="16"/>
  <c r="P23" i="16"/>
  <c r="P57" i="16"/>
  <c r="P72" i="16"/>
  <c r="P12" i="16"/>
  <c r="P87" i="16"/>
  <c r="P51" i="16"/>
  <c r="P237" i="16"/>
  <c r="P211" i="16"/>
  <c r="P163" i="16"/>
  <c r="P104" i="16"/>
  <c r="P97" i="16"/>
  <c r="P53" i="16"/>
  <c r="P14" i="16"/>
  <c r="P55" i="16"/>
  <c r="P235" i="16"/>
  <c r="P239" i="16"/>
  <c r="P210" i="16"/>
  <c r="P212" i="16"/>
  <c r="P205" i="16"/>
  <c r="P219" i="16"/>
  <c r="P174" i="16"/>
  <c r="P201" i="16"/>
  <c r="P175" i="16"/>
  <c r="P144" i="16"/>
  <c r="P131" i="16"/>
  <c r="P140" i="16"/>
  <c r="P165" i="16"/>
  <c r="P112" i="16"/>
  <c r="P121" i="16"/>
  <c r="P124" i="16"/>
  <c r="P105" i="16"/>
  <c r="P120" i="16"/>
  <c r="P98" i="16"/>
  <c r="P56" i="16"/>
  <c r="P64" i="16"/>
  <c r="P137" i="16"/>
  <c r="P45" i="16"/>
  <c r="P116" i="16"/>
  <c r="P20" i="16"/>
  <c r="P44" i="16"/>
  <c r="P70" i="16"/>
  <c r="P8" i="16"/>
  <c r="P29" i="16"/>
  <c r="P41" i="16"/>
  <c r="P193" i="16"/>
  <c r="P85" i="16"/>
  <c r="P238" i="16"/>
  <c r="P223" i="16"/>
  <c r="P203" i="16"/>
  <c r="P213" i="16"/>
  <c r="P181" i="16"/>
  <c r="P202" i="16"/>
  <c r="P194" i="16"/>
  <c r="P170" i="16"/>
  <c r="P157" i="16"/>
  <c r="P180" i="16"/>
  <c r="P186" i="16"/>
  <c r="P173" i="16"/>
  <c r="P190" i="16"/>
  <c r="P96" i="16"/>
  <c r="P99" i="16"/>
  <c r="P110" i="16"/>
  <c r="P89" i="16"/>
  <c r="P108" i="16"/>
  <c r="P82" i="16"/>
  <c r="P49" i="16"/>
  <c r="P136" i="16"/>
  <c r="P26" i="16"/>
  <c r="P37" i="16"/>
  <c r="P59" i="16"/>
  <c r="P10" i="16"/>
  <c r="P17" i="16"/>
  <c r="P68" i="16"/>
  <c r="P36" i="16"/>
  <c r="P84" i="16"/>
  <c r="P101" i="16"/>
  <c r="P209" i="16"/>
  <c r="P189" i="16"/>
  <c r="P172" i="16"/>
  <c r="P132" i="16"/>
  <c r="P115" i="16"/>
  <c r="P63" i="16"/>
  <c r="P34" i="16"/>
  <c r="P13" i="16"/>
  <c r="P230" i="16"/>
  <c r="P215" i="16"/>
  <c r="P195" i="16"/>
  <c r="P204" i="16"/>
  <c r="P192" i="16"/>
  <c r="P199" i="16"/>
  <c r="P188" i="16"/>
  <c r="P162" i="16"/>
  <c r="P149" i="16"/>
  <c r="P168" i="16"/>
  <c r="P183" i="16"/>
  <c r="P143" i="16"/>
  <c r="P141" i="16"/>
  <c r="P88" i="16"/>
  <c r="P91" i="16"/>
  <c r="P102" i="16"/>
  <c r="P81" i="16"/>
  <c r="P100" i="16"/>
  <c r="P74" i="16"/>
  <c r="P43" i="16"/>
  <c r="P61" i="16"/>
  <c r="P19" i="16"/>
  <c r="P33" i="16"/>
  <c r="P50" i="16"/>
  <c r="P15" i="16"/>
  <c r="P52" i="16"/>
  <c r="P62" i="16"/>
  <c r="P18" i="16"/>
  <c r="P39" i="16"/>
  <c r="P31" i="16"/>
  <c r="P227" i="16"/>
  <c r="P166" i="16"/>
  <c r="P153" i="16"/>
  <c r="P117" i="16"/>
  <c r="P109" i="16"/>
  <c r="P22" i="16"/>
  <c r="H5" i="25"/>
  <c r="E4" i="25"/>
  <c r="I8" i="25"/>
  <c r="I7" i="25"/>
  <c r="I5" i="25"/>
  <c r="I9" i="25"/>
  <c r="I6" i="25"/>
  <c r="P225" i="61"/>
  <c r="P223" i="61"/>
  <c r="P222" i="61"/>
  <c r="P208" i="61"/>
  <c r="P210" i="61"/>
  <c r="P186" i="61"/>
  <c r="P230" i="61"/>
  <c r="P157" i="61"/>
  <c r="P172" i="61"/>
  <c r="P202" i="61"/>
  <c r="P149" i="61"/>
  <c r="P159" i="61"/>
  <c r="P173" i="61"/>
  <c r="P146" i="61"/>
  <c r="P113" i="61"/>
  <c r="P95" i="61"/>
  <c r="P71" i="61"/>
  <c r="P139" i="61"/>
  <c r="P59" i="61"/>
  <c r="P64" i="61"/>
  <c r="P27" i="61"/>
  <c r="P65" i="61"/>
  <c r="P116" i="61"/>
  <c r="P31" i="61"/>
  <c r="P77" i="61"/>
  <c r="P52" i="61"/>
  <c r="P40" i="61"/>
  <c r="P38" i="61"/>
  <c r="P12" i="61"/>
  <c r="P8" i="61"/>
  <c r="P227" i="61"/>
  <c r="P190" i="61"/>
  <c r="P185" i="61"/>
  <c r="P167" i="61"/>
  <c r="P115" i="61"/>
  <c r="P106" i="61"/>
  <c r="P34" i="61"/>
  <c r="P22" i="61"/>
  <c r="P43" i="61"/>
  <c r="P102" i="61"/>
  <c r="P233" i="61"/>
  <c r="P193" i="61"/>
  <c r="P91" i="61"/>
  <c r="P30" i="61"/>
  <c r="P53" i="61"/>
  <c r="P217" i="61"/>
  <c r="P215" i="61"/>
  <c r="P207" i="61"/>
  <c r="P200" i="61"/>
  <c r="P201" i="61"/>
  <c r="P174" i="61"/>
  <c r="P219" i="61"/>
  <c r="P212" i="61"/>
  <c r="P151" i="61"/>
  <c r="P152" i="61"/>
  <c r="P148" i="61"/>
  <c r="P147" i="61"/>
  <c r="P169" i="61"/>
  <c r="P131" i="61"/>
  <c r="P105" i="61"/>
  <c r="P87" i="61"/>
  <c r="P63" i="61"/>
  <c r="P110" i="61"/>
  <c r="P104" i="61"/>
  <c r="P54" i="61"/>
  <c r="P96" i="61"/>
  <c r="P45" i="61"/>
  <c r="P85" i="61"/>
  <c r="P29" i="61"/>
  <c r="P55" i="61"/>
  <c r="P138" i="61"/>
  <c r="P39" i="61"/>
  <c r="P35" i="61"/>
  <c r="P10" i="61"/>
  <c r="P4" i="61"/>
  <c r="P239" i="61"/>
  <c r="P171" i="61"/>
  <c r="P99" i="61"/>
  <c r="P75" i="61"/>
  <c r="P61" i="61"/>
  <c r="P197" i="61"/>
  <c r="P188" i="61"/>
  <c r="P160" i="61"/>
  <c r="P103" i="61"/>
  <c r="P78" i="61"/>
  <c r="P57" i="61"/>
  <c r="P18" i="61"/>
  <c r="P240" i="61"/>
  <c r="P244" i="61"/>
  <c r="P237" i="61"/>
  <c r="P199" i="61"/>
  <c r="P211" i="61"/>
  <c r="P182" i="61"/>
  <c r="P235" i="61"/>
  <c r="P206" i="61"/>
  <c r="P178" i="61"/>
  <c r="P143" i="61"/>
  <c r="P144" i="61"/>
  <c r="P155" i="61"/>
  <c r="P145" i="61"/>
  <c r="P168" i="61"/>
  <c r="P170" i="61"/>
  <c r="P141" i="61"/>
  <c r="P161" i="61"/>
  <c r="P132" i="61"/>
  <c r="P90" i="61"/>
  <c r="P94" i="61"/>
  <c r="P51" i="61"/>
  <c r="P81" i="61"/>
  <c r="P100" i="61"/>
  <c r="P37" i="61"/>
  <c r="P28" i="61"/>
  <c r="P24" i="61"/>
  <c r="P97" i="61"/>
  <c r="P36" i="61"/>
  <c r="P49" i="61"/>
  <c r="P58" i="61"/>
  <c r="P23" i="61"/>
  <c r="P241" i="61"/>
  <c r="P124" i="61"/>
  <c r="P92" i="61"/>
  <c r="P98" i="61"/>
  <c r="P187" i="61"/>
  <c r="P183" i="61"/>
  <c r="P79" i="61"/>
  <c r="P76" i="61"/>
  <c r="P62" i="61"/>
  <c r="P232" i="61"/>
  <c r="P236" i="61"/>
  <c r="P229" i="61"/>
  <c r="P243" i="61"/>
  <c r="P192" i="61"/>
  <c r="P176" i="61"/>
  <c r="P204" i="61"/>
  <c r="P162" i="61"/>
  <c r="P166" i="61"/>
  <c r="P135" i="61"/>
  <c r="P136" i="61"/>
  <c r="P154" i="61"/>
  <c r="P130" i="61"/>
  <c r="P142" i="61"/>
  <c r="P156" i="61"/>
  <c r="P123" i="61"/>
  <c r="P117" i="61"/>
  <c r="P109" i="61"/>
  <c r="P89" i="61"/>
  <c r="P68" i="61"/>
  <c r="P47" i="61"/>
  <c r="P70" i="61"/>
  <c r="P84" i="61"/>
  <c r="P93" i="61"/>
  <c r="P17" i="61"/>
  <c r="P112" i="61"/>
  <c r="P72" i="61"/>
  <c r="P19" i="61"/>
  <c r="P6" i="61"/>
  <c r="P50" i="61"/>
  <c r="P224" i="61"/>
  <c r="P228" i="61"/>
  <c r="P221" i="61"/>
  <c r="P242" i="61"/>
  <c r="P184" i="61"/>
  <c r="P196" i="61"/>
  <c r="P191" i="61"/>
  <c r="P198" i="61"/>
  <c r="P158" i="61"/>
  <c r="P127" i="61"/>
  <c r="P128" i="61"/>
  <c r="P153" i="61"/>
  <c r="P126" i="61"/>
  <c r="P140" i="61"/>
  <c r="P133" i="61"/>
  <c r="P122" i="61"/>
  <c r="P179" i="61"/>
  <c r="P82" i="61"/>
  <c r="P88" i="61"/>
  <c r="P137" i="61"/>
  <c r="P44" i="61"/>
  <c r="P181" i="61"/>
  <c r="P73" i="61"/>
  <c r="P80" i="61"/>
  <c r="P25" i="61"/>
  <c r="P26" i="61"/>
  <c r="P56" i="61"/>
  <c r="P13" i="61"/>
  <c r="P16" i="61"/>
  <c r="P33" i="61"/>
  <c r="P205" i="61"/>
  <c r="P203" i="61"/>
  <c r="P177" i="61"/>
  <c r="P214" i="61"/>
  <c r="P163" i="61"/>
  <c r="P111" i="61"/>
  <c r="P66" i="61"/>
  <c r="P86" i="61"/>
  <c r="P11" i="61"/>
  <c r="P32" i="61"/>
  <c r="P231" i="61"/>
  <c r="P165" i="61"/>
  <c r="P175" i="61"/>
  <c r="P67" i="61"/>
  <c r="P7" i="61"/>
  <c r="P60" i="61"/>
  <c r="P216" i="61"/>
  <c r="P220" i="61"/>
  <c r="P213" i="61"/>
  <c r="P238" i="61"/>
  <c r="P218" i="61"/>
  <c r="P195" i="61"/>
  <c r="P189" i="61"/>
  <c r="P180" i="61"/>
  <c r="P194" i="61"/>
  <c r="P119" i="61"/>
  <c r="P120" i="61"/>
  <c r="P164" i="61"/>
  <c r="P125" i="61"/>
  <c r="P107" i="61"/>
  <c r="P129" i="61"/>
  <c r="P121" i="61"/>
  <c r="P134" i="61"/>
  <c r="P74" i="61"/>
  <c r="P83" i="61"/>
  <c r="P101" i="61"/>
  <c r="P41" i="61"/>
  <c r="P108" i="61"/>
  <c r="P46" i="61"/>
  <c r="P69" i="61"/>
  <c r="P15" i="61"/>
  <c r="P21" i="61"/>
  <c r="P48" i="61"/>
  <c r="P9" i="61"/>
  <c r="P14" i="61"/>
  <c r="P20" i="61"/>
  <c r="P118" i="61"/>
  <c r="P226" i="61"/>
  <c r="P234" i="61"/>
  <c r="P150" i="61"/>
  <c r="P114" i="61"/>
  <c r="P209" i="61"/>
  <c r="P5" i="61"/>
  <c r="P42" i="61"/>
  <c r="N240" i="30"/>
  <c r="N233" i="30"/>
  <c r="N206" i="30"/>
  <c r="N204" i="30"/>
  <c r="N190" i="30"/>
  <c r="N228" i="30"/>
  <c r="N197" i="30"/>
  <c r="N164" i="30"/>
  <c r="N209" i="30"/>
  <c r="N147" i="30"/>
  <c r="N144" i="30"/>
  <c r="N150" i="30"/>
  <c r="N132" i="30"/>
  <c r="N158" i="30"/>
  <c r="N77" i="30"/>
  <c r="N80" i="30"/>
  <c r="N142" i="30"/>
  <c r="N73" i="30"/>
  <c r="N100" i="30"/>
  <c r="N109" i="30"/>
  <c r="N118" i="30"/>
  <c r="N72" i="30"/>
  <c r="N52" i="30"/>
  <c r="N12" i="30"/>
  <c r="N74" i="30"/>
  <c r="N13" i="30"/>
  <c r="N98" i="30"/>
  <c r="N34" i="30"/>
  <c r="N45" i="30"/>
  <c r="N17" i="30"/>
  <c r="N232" i="30"/>
  <c r="N225" i="30"/>
  <c r="N198" i="30"/>
  <c r="N217" i="30"/>
  <c r="N211" i="30"/>
  <c r="N223" i="30"/>
  <c r="N186" i="30"/>
  <c r="N156" i="30"/>
  <c r="N182" i="30"/>
  <c r="N207" i="30"/>
  <c r="N136" i="30"/>
  <c r="N149" i="30"/>
  <c r="N124" i="30"/>
  <c r="N152" i="30"/>
  <c r="N69" i="30"/>
  <c r="N153" i="30"/>
  <c r="N138" i="30"/>
  <c r="N162" i="30"/>
  <c r="N92" i="30"/>
  <c r="N86" i="30"/>
  <c r="N78" i="30"/>
  <c r="N71" i="30"/>
  <c r="N75" i="30"/>
  <c r="N8" i="30"/>
  <c r="N59" i="30"/>
  <c r="N9" i="30"/>
  <c r="N90" i="30"/>
  <c r="N30" i="30"/>
  <c r="N38" i="30"/>
  <c r="N15" i="30"/>
  <c r="N224" i="30"/>
  <c r="N242" i="30"/>
  <c r="N244" i="30"/>
  <c r="N210" i="30"/>
  <c r="N200" i="30"/>
  <c r="N199" i="30"/>
  <c r="N181" i="30"/>
  <c r="N148" i="30"/>
  <c r="N171" i="30"/>
  <c r="N195" i="30"/>
  <c r="N128" i="30"/>
  <c r="N139" i="30"/>
  <c r="N116" i="30"/>
  <c r="N130" i="30"/>
  <c r="N166" i="30"/>
  <c r="N129" i="30"/>
  <c r="N122" i="30"/>
  <c r="N157" i="30"/>
  <c r="N84" i="30"/>
  <c r="N65" i="30"/>
  <c r="N61" i="30"/>
  <c r="N70" i="30"/>
  <c r="N49" i="30"/>
  <c r="A8" i="30"/>
  <c r="N50" i="30"/>
  <c r="N5" i="30"/>
  <c r="N60" i="30"/>
  <c r="N27" i="30"/>
  <c r="N35" i="30"/>
  <c r="N18" i="30"/>
  <c r="N216" i="30"/>
  <c r="N234" i="30"/>
  <c r="N236" i="30"/>
  <c r="N202" i="30"/>
  <c r="N193" i="30"/>
  <c r="N194" i="30"/>
  <c r="N173" i="30"/>
  <c r="N167" i="30"/>
  <c r="N168" i="30"/>
  <c r="N192" i="30"/>
  <c r="N120" i="30"/>
  <c r="N131" i="30"/>
  <c r="N227" i="30"/>
  <c r="N121" i="30"/>
  <c r="N133" i="30"/>
  <c r="N111" i="30"/>
  <c r="N114" i="30"/>
  <c r="N143" i="30"/>
  <c r="N76" i="30"/>
  <c r="N56" i="30"/>
  <c r="N58" i="30"/>
  <c r="N64" i="30"/>
  <c r="N39" i="30"/>
  <c r="N67" i="30"/>
  <c r="N46" i="30"/>
  <c r="N108" i="30"/>
  <c r="N54" i="30"/>
  <c r="N23" i="30"/>
  <c r="N31" i="30"/>
  <c r="N7" i="30"/>
  <c r="N237" i="30"/>
  <c r="N238" i="30"/>
  <c r="N226" i="30"/>
  <c r="N235" i="30"/>
  <c r="N239" i="30"/>
  <c r="N185" i="30"/>
  <c r="N183" i="30"/>
  <c r="N215" i="30"/>
  <c r="N159" i="30"/>
  <c r="N160" i="30"/>
  <c r="N189" i="30"/>
  <c r="N112" i="30"/>
  <c r="N123" i="30"/>
  <c r="N176" i="30"/>
  <c r="N110" i="30"/>
  <c r="N113" i="30"/>
  <c r="N103" i="30"/>
  <c r="N106" i="30"/>
  <c r="N141" i="30"/>
  <c r="N83" i="30"/>
  <c r="N79" i="30"/>
  <c r="N137" i="30"/>
  <c r="N66" i="30"/>
  <c r="N36" i="30"/>
  <c r="N53" i="30"/>
  <c r="N40" i="30"/>
  <c r="N99" i="30"/>
  <c r="N51" i="30"/>
  <c r="N20" i="30"/>
  <c r="N28" i="30"/>
  <c r="N48" i="30"/>
  <c r="N229" i="30"/>
  <c r="N230" i="30"/>
  <c r="N220" i="30"/>
  <c r="N231" i="30"/>
  <c r="N205" i="30"/>
  <c r="N201" i="30"/>
  <c r="N178" i="30"/>
  <c r="N196" i="30"/>
  <c r="N203" i="30"/>
  <c r="N174" i="30"/>
  <c r="N177" i="30"/>
  <c r="N104" i="30"/>
  <c r="N115" i="30"/>
  <c r="N135" i="30"/>
  <c r="N101" i="30"/>
  <c r="N107" i="30"/>
  <c r="N94" i="30"/>
  <c r="N97" i="30"/>
  <c r="N125" i="30"/>
  <c r="N62" i="30"/>
  <c r="N68" i="30"/>
  <c r="N95" i="30"/>
  <c r="N63" i="30"/>
  <c r="N32" i="30"/>
  <c r="N43" i="30"/>
  <c r="N33" i="30"/>
  <c r="N37" i="30"/>
  <c r="N47" i="30"/>
  <c r="N14" i="30"/>
  <c r="N24" i="30"/>
  <c r="N42" i="30"/>
  <c r="N221" i="30"/>
  <c r="N222" i="30"/>
  <c r="N218" i="30"/>
  <c r="N219" i="30"/>
  <c r="N187" i="30"/>
  <c r="N191" i="30"/>
  <c r="N170" i="30"/>
  <c r="N184" i="30"/>
  <c r="N179" i="30"/>
  <c r="N163" i="30"/>
  <c r="N146" i="30"/>
  <c r="N169" i="30"/>
  <c r="N188" i="30"/>
  <c r="N127" i="30"/>
  <c r="N93" i="30"/>
  <c r="N96" i="30"/>
  <c r="N180" i="30"/>
  <c r="N89" i="30"/>
  <c r="N117" i="30"/>
  <c r="N134" i="30"/>
  <c r="N105" i="30"/>
  <c r="N91" i="30"/>
  <c r="N57" i="30"/>
  <c r="N25" i="30"/>
  <c r="N29" i="30"/>
  <c r="N26" i="30"/>
  <c r="N4" i="30"/>
  <c r="N44" i="30"/>
  <c r="N10" i="30"/>
  <c r="N21" i="30"/>
  <c r="N213" i="30"/>
  <c r="N241" i="30"/>
  <c r="N214" i="30"/>
  <c r="N212" i="30"/>
  <c r="N208" i="30"/>
  <c r="N175" i="30"/>
  <c r="N243" i="30"/>
  <c r="N172" i="30"/>
  <c r="N165" i="30"/>
  <c r="N155" i="30"/>
  <c r="N145" i="30"/>
  <c r="N151" i="30"/>
  <c r="N140" i="30"/>
  <c r="N161" i="30"/>
  <c r="N85" i="30"/>
  <c r="N88" i="30"/>
  <c r="N154" i="30"/>
  <c r="N81" i="30"/>
  <c r="N102" i="30"/>
  <c r="N126" i="30"/>
  <c r="N82" i="30"/>
  <c r="N87" i="30"/>
  <c r="N55" i="30"/>
  <c r="N16" i="30"/>
  <c r="N22" i="30"/>
  <c r="N19" i="30"/>
  <c r="N119" i="30"/>
  <c r="N41" i="30"/>
  <c r="N6" i="30"/>
  <c r="N11" i="30"/>
  <c r="E23" i="9"/>
  <c r="A29" i="23"/>
  <c r="E16" i="9"/>
  <c r="E15" i="9"/>
  <c r="E13" i="9"/>
  <c r="E31" i="9"/>
  <c r="E33" i="9"/>
  <c r="E22" i="9"/>
  <c r="E35" i="9"/>
  <c r="E30" i="9"/>
  <c r="E24" i="9"/>
  <c r="E25" i="9"/>
  <c r="E27" i="9"/>
  <c r="E36" i="9"/>
  <c r="E29" i="9"/>
  <c r="E32" i="9"/>
  <c r="E26" i="9"/>
  <c r="E20" i="9"/>
  <c r="E34" i="9"/>
  <c r="E21" i="9"/>
  <c r="E18" i="9"/>
  <c r="G18" i="9" s="1"/>
  <c r="E19" i="9"/>
  <c r="E28" i="9"/>
  <c r="D8" i="9"/>
  <c r="D7" i="9"/>
  <c r="I5" i="23"/>
  <c r="I6" i="23"/>
  <c r="I7" i="23"/>
  <c r="I8" i="23"/>
  <c r="I9" i="23"/>
  <c r="I10" i="23"/>
  <c r="I11" i="23"/>
  <c r="I12" i="23"/>
  <c r="I13" i="23"/>
  <c r="H6" i="23"/>
  <c r="H7" i="23" s="1"/>
  <c r="H8" i="23" s="1"/>
  <c r="H9" i="23" s="1"/>
  <c r="H10" i="23" s="1"/>
  <c r="H11" i="23" s="1"/>
  <c r="H12" i="23" s="1"/>
  <c r="H13" i="23" s="1"/>
  <c r="H14" i="23" s="1"/>
  <c r="H15" i="23" s="1"/>
  <c r="H16" i="23" s="1"/>
  <c r="H17" i="23" s="1"/>
  <c r="H18" i="23" s="1"/>
  <c r="H19" i="23" s="1"/>
  <c r="H20" i="23" s="1"/>
  <c r="H21" i="23" s="1"/>
  <c r="H22" i="23" s="1"/>
  <c r="H23" i="23" s="1"/>
  <c r="H24" i="23" s="1"/>
  <c r="H25" i="23" s="1"/>
  <c r="H26" i="23" s="1"/>
  <c r="H27" i="23" s="1"/>
  <c r="H28" i="23" s="1"/>
  <c r="H29" i="23" s="1"/>
  <c r="H30" i="23" s="1"/>
  <c r="H31" i="23" s="1"/>
  <c r="H32" i="23" s="1"/>
  <c r="H33" i="23" s="1"/>
  <c r="H34" i="23" s="1"/>
  <c r="H35" i="23" s="1"/>
  <c r="H36" i="23" s="1"/>
  <c r="H37" i="23" s="1"/>
  <c r="H38" i="23" s="1"/>
  <c r="H39" i="23" s="1"/>
  <c r="H40" i="23" s="1"/>
  <c r="H41" i="23" s="1"/>
  <c r="H42" i="23" s="1"/>
  <c r="H43" i="23" s="1"/>
  <c r="H44" i="23" s="1"/>
  <c r="H45" i="23" s="1"/>
  <c r="H46" i="23" s="1"/>
  <c r="H47" i="23" s="1"/>
  <c r="H48" i="23" s="1"/>
  <c r="H49" i="23" s="1"/>
  <c r="H50" i="23" s="1"/>
  <c r="H51" i="23" s="1"/>
  <c r="H52" i="23" s="1"/>
  <c r="H53" i="23" s="1"/>
  <c r="H54" i="23" s="1"/>
  <c r="H55" i="23" s="1"/>
  <c r="H56" i="23" s="1"/>
  <c r="H57" i="23" s="1"/>
  <c r="H58" i="23" s="1"/>
  <c r="H59" i="23" s="1"/>
  <c r="H60" i="23" s="1"/>
  <c r="H61" i="23" s="1"/>
  <c r="H62" i="23" s="1"/>
  <c r="H63" i="23" s="1"/>
  <c r="H64" i="23" s="1"/>
  <c r="H65" i="23" s="1"/>
  <c r="H66" i="23" s="1"/>
  <c r="H67" i="23" s="1"/>
  <c r="H68" i="23" s="1"/>
  <c r="H69" i="23" s="1"/>
  <c r="H70" i="23" s="1"/>
  <c r="H71" i="23" s="1"/>
  <c r="H72" i="23" s="1"/>
  <c r="H73" i="23" s="1"/>
  <c r="H74" i="23" s="1"/>
  <c r="H75" i="23" s="1"/>
  <c r="H76" i="23" s="1"/>
  <c r="H77" i="23" s="1"/>
  <c r="H78" i="23" s="1"/>
  <c r="H79" i="23" s="1"/>
  <c r="H80" i="23" s="1"/>
  <c r="H81" i="23" s="1"/>
  <c r="H82" i="23" s="1"/>
  <c r="H83" i="23" s="1"/>
  <c r="H84" i="23" s="1"/>
  <c r="H85" i="23" s="1"/>
  <c r="H86" i="23" s="1"/>
  <c r="H87" i="23" s="1"/>
  <c r="H88" i="23" s="1"/>
  <c r="H89" i="23" s="1"/>
  <c r="H90" i="23" s="1"/>
  <c r="H91" i="23" s="1"/>
  <c r="H92" i="23" s="1"/>
  <c r="H93" i="23" s="1"/>
  <c r="H94" i="23" s="1"/>
  <c r="H95" i="23" s="1"/>
  <c r="H96" i="23" s="1"/>
  <c r="H97" i="23" s="1"/>
  <c r="H98" i="23" s="1"/>
  <c r="H99" i="23" s="1"/>
  <c r="H100" i="23" s="1"/>
  <c r="H101" i="23" s="1"/>
  <c r="H102" i="23" s="1"/>
  <c r="H103" i="23" s="1"/>
  <c r="H104" i="23" s="1"/>
  <c r="H105" i="23" s="1"/>
  <c r="H106" i="23" s="1"/>
  <c r="H107" i="23" s="1"/>
  <c r="H108" i="23" s="1"/>
  <c r="H109" i="23" s="1"/>
  <c r="H110" i="23" s="1"/>
  <c r="H111" i="23" s="1"/>
  <c r="H112" i="23" s="1"/>
  <c r="H113" i="23" s="1"/>
  <c r="H114" i="23" s="1"/>
  <c r="H115" i="23" s="1"/>
  <c r="H116" i="23" s="1"/>
  <c r="H117" i="23" s="1"/>
  <c r="H118" i="23" s="1"/>
  <c r="H119" i="23" s="1"/>
  <c r="H120" i="23" s="1"/>
  <c r="H121" i="23" s="1"/>
  <c r="H122" i="23" s="1"/>
  <c r="H123" i="23" s="1"/>
  <c r="H124" i="23" s="1"/>
  <c r="H125" i="23" s="1"/>
  <c r="H126" i="23" s="1"/>
  <c r="H127" i="23" s="1"/>
  <c r="H128" i="23" s="1"/>
  <c r="H129" i="23" s="1"/>
  <c r="H130" i="23" s="1"/>
  <c r="H131" i="23" s="1"/>
  <c r="H132" i="23" s="1"/>
  <c r="H133" i="23" s="1"/>
  <c r="H134" i="23" s="1"/>
  <c r="H135" i="23" s="1"/>
  <c r="H136" i="23" s="1"/>
  <c r="H137" i="23" s="1"/>
  <c r="H138" i="23" s="1"/>
  <c r="H139" i="23" s="1"/>
  <c r="H140" i="23" s="1"/>
  <c r="H141" i="23" s="1"/>
  <c r="H142" i="23" s="1"/>
  <c r="H143" i="23" s="1"/>
  <c r="H144" i="23" s="1"/>
  <c r="H145" i="23" s="1"/>
  <c r="H146" i="23" s="1"/>
  <c r="H147" i="23" s="1"/>
  <c r="H148" i="23" s="1"/>
  <c r="H149" i="23" s="1"/>
  <c r="H150" i="23" s="1"/>
  <c r="H151" i="23" s="1"/>
  <c r="H152" i="23" s="1"/>
  <c r="H153" i="23" s="1"/>
  <c r="H154" i="23" s="1"/>
  <c r="H155" i="23" s="1"/>
  <c r="H156" i="23" s="1"/>
  <c r="H157" i="23" s="1"/>
  <c r="H158" i="23" s="1"/>
  <c r="H159" i="23" s="1"/>
  <c r="H160" i="23" s="1"/>
  <c r="H161" i="23" s="1"/>
  <c r="H162" i="23" s="1"/>
  <c r="H163" i="23" s="1"/>
  <c r="H164" i="23" s="1"/>
  <c r="H165" i="23" s="1"/>
  <c r="H166" i="23" s="1"/>
  <c r="H167" i="23" s="1"/>
  <c r="H168" i="23" s="1"/>
  <c r="H169" i="23" s="1"/>
  <c r="H170" i="23" s="1"/>
  <c r="H171" i="23" s="1"/>
  <c r="H172" i="23" s="1"/>
  <c r="H173" i="23" s="1"/>
  <c r="H174" i="23" s="1"/>
  <c r="H175" i="23" s="1"/>
  <c r="H176" i="23" s="1"/>
  <c r="H177" i="23" s="1"/>
  <c r="H178" i="23" s="1"/>
  <c r="H179" i="23" s="1"/>
  <c r="H180" i="23" s="1"/>
  <c r="H181" i="23" s="1"/>
  <c r="H182" i="23" s="1"/>
  <c r="H183" i="23" s="1"/>
  <c r="H184" i="23" s="1"/>
  <c r="H185" i="23" s="1"/>
  <c r="H186" i="23" s="1"/>
  <c r="H187" i="23" s="1"/>
  <c r="H188" i="23" s="1"/>
  <c r="H189" i="23" s="1"/>
  <c r="H190" i="23" s="1"/>
  <c r="H191" i="23" s="1"/>
  <c r="H192" i="23" s="1"/>
  <c r="H193" i="23" s="1"/>
  <c r="H194" i="23" s="1"/>
  <c r="H195" i="23" s="1"/>
  <c r="H196" i="23" s="1"/>
  <c r="H197" i="23" s="1"/>
  <c r="H198" i="23" s="1"/>
  <c r="H199" i="23" s="1"/>
  <c r="H200" i="23" s="1"/>
  <c r="H201" i="23" s="1"/>
  <c r="H202" i="23" s="1"/>
  <c r="H203" i="23" s="1"/>
  <c r="H204" i="23" s="1"/>
  <c r="H205" i="23" s="1"/>
  <c r="H206" i="23" s="1"/>
  <c r="H207" i="23" s="1"/>
  <c r="H208" i="23" s="1"/>
  <c r="H209" i="23" s="1"/>
  <c r="H210" i="23" s="1"/>
  <c r="H211" i="23" s="1"/>
  <c r="H212" i="23" s="1"/>
  <c r="H213" i="23" s="1"/>
  <c r="H214" i="23" s="1"/>
  <c r="H215" i="23" s="1"/>
  <c r="H216" i="23" s="1"/>
  <c r="H217" i="23" s="1"/>
  <c r="H218" i="23" s="1"/>
  <c r="H219" i="23" s="1"/>
  <c r="H220" i="23" s="1"/>
  <c r="H221" i="23" s="1"/>
  <c r="H222" i="23" s="1"/>
  <c r="H223" i="23" s="1"/>
  <c r="H224" i="23" s="1"/>
  <c r="H225" i="23" s="1"/>
  <c r="H226" i="23" s="1"/>
  <c r="H227" i="23" s="1"/>
  <c r="H228" i="23" s="1"/>
  <c r="H229" i="23" s="1"/>
  <c r="H230" i="23" s="1"/>
  <c r="H231" i="23" s="1"/>
  <c r="H232" i="23" s="1"/>
  <c r="H233" i="23" s="1"/>
  <c r="H234" i="23" s="1"/>
  <c r="H235" i="23" s="1"/>
  <c r="H236" i="23" s="1"/>
  <c r="H237" i="23" s="1"/>
  <c r="H238" i="23" s="1"/>
  <c r="H239" i="23" s="1"/>
  <c r="H240" i="23" s="1"/>
  <c r="H241" i="23" s="1"/>
  <c r="H242" i="23" s="1"/>
  <c r="H243" i="23" s="1"/>
  <c r="H244" i="23" s="1"/>
  <c r="A8" i="23"/>
  <c r="M12" i="9"/>
  <c r="C12" i="9"/>
  <c r="U12" i="9"/>
  <c r="D12" i="9"/>
  <c r="S12" i="9"/>
  <c r="T12" i="9"/>
  <c r="M14" i="9"/>
  <c r="C14" i="9"/>
  <c r="D14" i="9"/>
  <c r="S14" i="9"/>
  <c r="F14" i="9"/>
  <c r="U14" i="9"/>
  <c r="T14" i="9"/>
  <c r="U17" i="9"/>
  <c r="D17" i="9"/>
  <c r="T17" i="9"/>
  <c r="S17" i="9"/>
  <c r="M17" i="9"/>
  <c r="C17" i="9"/>
  <c r="F17" i="9"/>
  <c r="A11" i="23"/>
  <c r="K10" i="23" s="1"/>
  <c r="E4" i="23"/>
  <c r="P240" i="23"/>
  <c r="P232" i="23"/>
  <c r="P224" i="23"/>
  <c r="P216" i="23"/>
  <c r="P243" i="23"/>
  <c r="P235" i="23"/>
  <c r="P227" i="23"/>
  <c r="P219" i="23"/>
  <c r="P238" i="23"/>
  <c r="P230" i="23"/>
  <c r="P222" i="23"/>
  <c r="P241" i="23"/>
  <c r="P233" i="23"/>
  <c r="P225" i="23"/>
  <c r="P244" i="23"/>
  <c r="P236" i="23"/>
  <c r="P228" i="23"/>
  <c r="P220" i="23"/>
  <c r="P239" i="23"/>
  <c r="P231" i="23"/>
  <c r="P223" i="23"/>
  <c r="P237" i="23"/>
  <c r="P229" i="23"/>
  <c r="P221" i="23"/>
  <c r="P213" i="23"/>
  <c r="P206" i="23"/>
  <c r="P198" i="23"/>
  <c r="P190" i="23"/>
  <c r="P226" i="23"/>
  <c r="P209" i="23"/>
  <c r="P201" i="23"/>
  <c r="P193" i="23"/>
  <c r="P212" i="23"/>
  <c r="P204" i="23"/>
  <c r="P196" i="23"/>
  <c r="P207" i="23"/>
  <c r="P199" i="23"/>
  <c r="P234" i="23"/>
  <c r="P215" i="23"/>
  <c r="P210" i="23"/>
  <c r="P202" i="23"/>
  <c r="P194" i="23"/>
  <c r="P218" i="23"/>
  <c r="P205" i="23"/>
  <c r="P197" i="23"/>
  <c r="P242" i="23"/>
  <c r="P217" i="23"/>
  <c r="P214" i="23"/>
  <c r="P211" i="23"/>
  <c r="P203" i="23"/>
  <c r="P195" i="23"/>
  <c r="P189" i="23"/>
  <c r="P187" i="23"/>
  <c r="P179" i="23"/>
  <c r="P171" i="23"/>
  <c r="P163" i="23"/>
  <c r="P182" i="23"/>
  <c r="P174" i="23"/>
  <c r="P166" i="23"/>
  <c r="P192" i="23"/>
  <c r="P185" i="23"/>
  <c r="P177" i="23"/>
  <c r="P169" i="23"/>
  <c r="P200" i="23"/>
  <c r="P191" i="23"/>
  <c r="P180" i="23"/>
  <c r="P172" i="23"/>
  <c r="P164" i="23"/>
  <c r="P183" i="23"/>
  <c r="P175" i="23"/>
  <c r="P188" i="23"/>
  <c r="P186" i="23"/>
  <c r="P178" i="23"/>
  <c r="P208" i="23"/>
  <c r="P181" i="23"/>
  <c r="P173" i="23"/>
  <c r="P156" i="23"/>
  <c r="P148" i="23"/>
  <c r="P140" i="23"/>
  <c r="P159" i="23"/>
  <c r="P151" i="23"/>
  <c r="P143" i="23"/>
  <c r="P184" i="23"/>
  <c r="P154" i="23"/>
  <c r="P146" i="23"/>
  <c r="P157" i="23"/>
  <c r="P149" i="23"/>
  <c r="P170" i="23"/>
  <c r="P165" i="23"/>
  <c r="P160" i="23"/>
  <c r="P152" i="23"/>
  <c r="P144" i="23"/>
  <c r="P168" i="23"/>
  <c r="P162" i="23"/>
  <c r="P155" i="23"/>
  <c r="P176" i="23"/>
  <c r="P161" i="23"/>
  <c r="P153" i="23"/>
  <c r="P145" i="23"/>
  <c r="P138" i="23"/>
  <c r="P129" i="23"/>
  <c r="P121" i="23"/>
  <c r="P141" i="23"/>
  <c r="P139" i="23"/>
  <c r="P137" i="23"/>
  <c r="P132" i="23"/>
  <c r="P124" i="23"/>
  <c r="P116" i="23"/>
  <c r="P135" i="23"/>
  <c r="P127" i="23"/>
  <c r="P119" i="23"/>
  <c r="P150" i="23"/>
  <c r="P142" i="23"/>
  <c r="P130" i="23"/>
  <c r="P122" i="23"/>
  <c r="P114" i="23"/>
  <c r="P133" i="23"/>
  <c r="P167" i="23"/>
  <c r="P136" i="23"/>
  <c r="P128" i="23"/>
  <c r="P158" i="23"/>
  <c r="P147" i="23"/>
  <c r="P131" i="23"/>
  <c r="P123" i="23"/>
  <c r="P134" i="23"/>
  <c r="P125" i="23"/>
  <c r="P113" i="23"/>
  <c r="P105" i="23"/>
  <c r="P97" i="23"/>
  <c r="P89" i="23"/>
  <c r="P108" i="23"/>
  <c r="P100" i="23"/>
  <c r="P92" i="23"/>
  <c r="P118" i="23"/>
  <c r="P111" i="23"/>
  <c r="P103" i="23"/>
  <c r="P95" i="23"/>
  <c r="P106" i="23"/>
  <c r="P98" i="23"/>
  <c r="P120" i="23"/>
  <c r="P115" i="23"/>
  <c r="P109" i="23"/>
  <c r="P101" i="23"/>
  <c r="P93" i="23"/>
  <c r="P126" i="23"/>
  <c r="P117" i="23"/>
  <c r="P112" i="23"/>
  <c r="P104" i="23"/>
  <c r="P96" i="23"/>
  <c r="P110" i="23"/>
  <c r="P102" i="23"/>
  <c r="P94" i="23"/>
  <c r="P91" i="23"/>
  <c r="P88" i="23"/>
  <c r="P80" i="23"/>
  <c r="P72" i="23"/>
  <c r="P64" i="23"/>
  <c r="P107" i="23"/>
  <c r="P83" i="23"/>
  <c r="P75" i="23"/>
  <c r="P67" i="23"/>
  <c r="P87" i="23"/>
  <c r="P78" i="23"/>
  <c r="P70" i="23"/>
  <c r="P90" i="23"/>
  <c r="P81" i="23"/>
  <c r="P73" i="23"/>
  <c r="P65" i="23"/>
  <c r="P84" i="23"/>
  <c r="P76" i="23"/>
  <c r="P86" i="23"/>
  <c r="P79" i="23"/>
  <c r="P71" i="23"/>
  <c r="P99" i="23"/>
  <c r="P82" i="23"/>
  <c r="P74" i="23"/>
  <c r="P66" i="23"/>
  <c r="P77" i="23"/>
  <c r="P55" i="23"/>
  <c r="P48" i="23"/>
  <c r="P38" i="23"/>
  <c r="P35" i="23"/>
  <c r="P31" i="23"/>
  <c r="P28" i="23"/>
  <c r="P59" i="23"/>
  <c r="P52" i="23"/>
  <c r="P42" i="23"/>
  <c r="P56" i="23"/>
  <c r="P49" i="23"/>
  <c r="P45" i="23"/>
  <c r="P39" i="23"/>
  <c r="P85" i="23"/>
  <c r="P68" i="23"/>
  <c r="P63" i="23"/>
  <c r="P69" i="23"/>
  <c r="P60" i="23"/>
  <c r="P57" i="23"/>
  <c r="P53" i="23"/>
  <c r="P50" i="23"/>
  <c r="P46" i="23"/>
  <c r="P43" i="23"/>
  <c r="P40" i="23"/>
  <c r="P61" i="23"/>
  <c r="P62" i="23"/>
  <c r="P44" i="23"/>
  <c r="P54" i="23"/>
  <c r="P51" i="23"/>
  <c r="P33" i="23"/>
  <c r="P30" i="23"/>
  <c r="P26" i="23"/>
  <c r="P19" i="23"/>
  <c r="P13" i="23"/>
  <c r="P9" i="23"/>
  <c r="P22" i="23"/>
  <c r="P5" i="23"/>
  <c r="P10" i="23"/>
  <c r="P27" i="23"/>
  <c r="P23" i="23"/>
  <c r="P20" i="23"/>
  <c r="P14" i="23"/>
  <c r="P4" i="23"/>
  <c r="P11" i="23"/>
  <c r="P47" i="23"/>
  <c r="P41" i="23"/>
  <c r="P32" i="23"/>
  <c r="P17" i="23"/>
  <c r="P6" i="23"/>
  <c r="P15" i="23"/>
  <c r="P58" i="23"/>
  <c r="P24" i="23"/>
  <c r="P21" i="23"/>
  <c r="P18" i="23"/>
  <c r="P7" i="23"/>
  <c r="P34" i="23"/>
  <c r="P29" i="23"/>
  <c r="P25" i="23"/>
  <c r="P16" i="23"/>
  <c r="P12" i="23"/>
  <c r="P37" i="23"/>
  <c r="P36" i="23"/>
  <c r="P8" i="23"/>
  <c r="N237" i="23"/>
  <c r="N229" i="23"/>
  <c r="N221" i="23"/>
  <c r="N240" i="23"/>
  <c r="N232" i="23"/>
  <c r="N224" i="23"/>
  <c r="N216" i="23"/>
  <c r="N243" i="23"/>
  <c r="N235" i="23"/>
  <c r="N227" i="23"/>
  <c r="N219" i="23"/>
  <c r="N238" i="23"/>
  <c r="N230" i="23"/>
  <c r="N222" i="23"/>
  <c r="N241" i="23"/>
  <c r="N233" i="23"/>
  <c r="N225" i="23"/>
  <c r="N217" i="23"/>
  <c r="N244" i="23"/>
  <c r="N236" i="23"/>
  <c r="N228" i="23"/>
  <c r="N220" i="23"/>
  <c r="N242" i="23"/>
  <c r="N234" i="23"/>
  <c r="N226" i="23"/>
  <c r="N218" i="23"/>
  <c r="N214" i="23"/>
  <c r="N213" i="23"/>
  <c r="N211" i="23"/>
  <c r="N203" i="23"/>
  <c r="N195" i="23"/>
  <c r="N223" i="23"/>
  <c r="N206" i="23"/>
  <c r="N198" i="23"/>
  <c r="N190" i="23"/>
  <c r="N209" i="23"/>
  <c r="N201" i="23"/>
  <c r="N193" i="23"/>
  <c r="N212" i="23"/>
  <c r="N204" i="23"/>
  <c r="N196" i="23"/>
  <c r="N231" i="23"/>
  <c r="N207" i="23"/>
  <c r="N199" i="23"/>
  <c r="N191" i="23"/>
  <c r="N215" i="23"/>
  <c r="N210" i="23"/>
  <c r="N202" i="23"/>
  <c r="N194" i="23"/>
  <c r="N239" i="23"/>
  <c r="N208" i="23"/>
  <c r="N200" i="23"/>
  <c r="N192" i="23"/>
  <c r="N184" i="23"/>
  <c r="N176" i="23"/>
  <c r="N168" i="23"/>
  <c r="N189" i="23"/>
  <c r="N187" i="23"/>
  <c r="N179" i="23"/>
  <c r="N171" i="23"/>
  <c r="N163" i="23"/>
  <c r="N182" i="23"/>
  <c r="N174" i="23"/>
  <c r="N166" i="23"/>
  <c r="N197" i="23"/>
  <c r="N185" i="23"/>
  <c r="N177" i="23"/>
  <c r="N169" i="23"/>
  <c r="N180" i="23"/>
  <c r="N183" i="23"/>
  <c r="N175" i="23"/>
  <c r="N205" i="23"/>
  <c r="N188" i="23"/>
  <c r="N186" i="23"/>
  <c r="N178" i="23"/>
  <c r="N170" i="23"/>
  <c r="N161" i="23"/>
  <c r="N153" i="23"/>
  <c r="N145" i="23"/>
  <c r="N137" i="23"/>
  <c r="N173" i="23"/>
  <c r="N156" i="23"/>
  <c r="N148" i="23"/>
  <c r="N140" i="23"/>
  <c r="N181" i="23"/>
  <c r="N159" i="23"/>
  <c r="N151" i="23"/>
  <c r="N154" i="23"/>
  <c r="N157" i="23"/>
  <c r="N149" i="23"/>
  <c r="N165" i="23"/>
  <c r="N160" i="23"/>
  <c r="N152" i="23"/>
  <c r="N167" i="23"/>
  <c r="N158" i="23"/>
  <c r="N150" i="23"/>
  <c r="N172" i="23"/>
  <c r="N134" i="23"/>
  <c r="N126" i="23"/>
  <c r="N118" i="23"/>
  <c r="N164" i="23"/>
  <c r="N138" i="23"/>
  <c r="N129" i="23"/>
  <c r="N121" i="23"/>
  <c r="N141" i="23"/>
  <c r="N139" i="23"/>
  <c r="N132" i="23"/>
  <c r="N124" i="23"/>
  <c r="N135" i="23"/>
  <c r="N127" i="23"/>
  <c r="N119" i="23"/>
  <c r="N162" i="23"/>
  <c r="N142" i="23"/>
  <c r="N130" i="23"/>
  <c r="N133" i="23"/>
  <c r="N125" i="23"/>
  <c r="N155" i="23"/>
  <c r="N146" i="23"/>
  <c r="N144" i="23"/>
  <c r="N136" i="23"/>
  <c r="N128" i="23"/>
  <c r="N131" i="23"/>
  <c r="N110" i="23"/>
  <c r="N102" i="23"/>
  <c r="N94" i="23"/>
  <c r="N86" i="23"/>
  <c r="N147" i="23"/>
  <c r="N113" i="23"/>
  <c r="N105" i="23"/>
  <c r="N97" i="23"/>
  <c r="N108" i="23"/>
  <c r="N100" i="23"/>
  <c r="N92" i="23"/>
  <c r="N111" i="23"/>
  <c r="N103" i="23"/>
  <c r="N114" i="23"/>
  <c r="N106" i="23"/>
  <c r="N98" i="23"/>
  <c r="N143" i="23"/>
  <c r="N120" i="23"/>
  <c r="N116" i="23"/>
  <c r="N115" i="23"/>
  <c r="N109" i="23"/>
  <c r="N101" i="23"/>
  <c r="N123" i="23"/>
  <c r="N122" i="23"/>
  <c r="N107" i="23"/>
  <c r="N99" i="23"/>
  <c r="N91" i="23"/>
  <c r="N85" i="23"/>
  <c r="N77" i="23"/>
  <c r="N69" i="23"/>
  <c r="N61" i="23"/>
  <c r="N117" i="23"/>
  <c r="N104" i="23"/>
  <c r="N88" i="23"/>
  <c r="N80" i="23"/>
  <c r="N72" i="23"/>
  <c r="N64" i="23"/>
  <c r="N96" i="23"/>
  <c r="N83" i="23"/>
  <c r="N75" i="23"/>
  <c r="N67" i="23"/>
  <c r="N87" i="23"/>
  <c r="N78" i="23"/>
  <c r="N70" i="23"/>
  <c r="N62" i="23"/>
  <c r="N112" i="23"/>
  <c r="N90" i="23"/>
  <c r="N81" i="23"/>
  <c r="N84" i="23"/>
  <c r="N76" i="23"/>
  <c r="N89" i="23"/>
  <c r="N79" i="23"/>
  <c r="N71" i="23"/>
  <c r="N63" i="23"/>
  <c r="N74" i="23"/>
  <c r="N44" i="23"/>
  <c r="N55" i="23"/>
  <c r="N48" i="23"/>
  <c r="N38" i="23"/>
  <c r="N35" i="23"/>
  <c r="N31" i="23"/>
  <c r="N28" i="23"/>
  <c r="N95" i="23"/>
  <c r="N59" i="23"/>
  <c r="N52" i="23"/>
  <c r="N42" i="23"/>
  <c r="N82" i="23"/>
  <c r="N73" i="23"/>
  <c r="N56" i="23"/>
  <c r="N49" i="23"/>
  <c r="N45" i="23"/>
  <c r="N39" i="23"/>
  <c r="N93" i="23"/>
  <c r="N68" i="23"/>
  <c r="N66" i="23"/>
  <c r="N60" i="23"/>
  <c r="N57" i="23"/>
  <c r="N53" i="23"/>
  <c r="N50" i="23"/>
  <c r="N46" i="23"/>
  <c r="N43" i="23"/>
  <c r="N40" i="23"/>
  <c r="N58" i="23"/>
  <c r="N54" i="23"/>
  <c r="N51" i="23"/>
  <c r="N47" i="23"/>
  <c r="N41" i="23"/>
  <c r="N37" i="23"/>
  <c r="N34" i="23"/>
  <c r="N30" i="23"/>
  <c r="N36" i="23"/>
  <c r="N22" i="23"/>
  <c r="N8" i="23"/>
  <c r="N16" i="23"/>
  <c r="N12" i="23"/>
  <c r="N33" i="23"/>
  <c r="N26" i="23"/>
  <c r="N19" i="23"/>
  <c r="N13" i="23"/>
  <c r="N9" i="23"/>
  <c r="N6" i="23"/>
  <c r="N25" i="23"/>
  <c r="N5" i="23"/>
  <c r="N27" i="23"/>
  <c r="N23" i="23"/>
  <c r="N20" i="23"/>
  <c r="N14" i="23"/>
  <c r="N10" i="23"/>
  <c r="N4" i="23"/>
  <c r="N29" i="23"/>
  <c r="N32" i="23"/>
  <c r="N17" i="23"/>
  <c r="N24" i="23"/>
  <c r="N21" i="23"/>
  <c r="N15" i="23"/>
  <c r="N11" i="23"/>
  <c r="N65" i="23"/>
  <c r="N18" i="23"/>
  <c r="N7" i="23"/>
  <c r="A52" i="23"/>
  <c r="A20" i="35" l="1"/>
  <c r="I117" i="35"/>
  <c r="K158" i="35"/>
  <c r="J169" i="35"/>
  <c r="I109" i="35"/>
  <c r="K85" i="35"/>
  <c r="M85" i="35" s="1"/>
  <c r="I190" i="35"/>
  <c r="J119" i="35"/>
  <c r="I61" i="35"/>
  <c r="K109" i="35"/>
  <c r="K146" i="35"/>
  <c r="J80" i="35"/>
  <c r="K220" i="35"/>
  <c r="J96" i="35"/>
  <c r="J86" i="35"/>
  <c r="K144" i="35"/>
  <c r="V144" i="35" s="1"/>
  <c r="K139" i="35"/>
  <c r="M139" i="35" s="1"/>
  <c r="K189" i="35"/>
  <c r="I180" i="35"/>
  <c r="I148" i="35"/>
  <c r="K113" i="35"/>
  <c r="J137" i="35"/>
  <c r="I107" i="35"/>
  <c r="I86" i="35"/>
  <c r="J74" i="35"/>
  <c r="K28" i="35"/>
  <c r="K64" i="35"/>
  <c r="J204" i="35"/>
  <c r="J33" i="35"/>
  <c r="K168" i="35"/>
  <c r="M168" i="35" s="1"/>
  <c r="K175" i="35"/>
  <c r="M175" i="35" s="1"/>
  <c r="K151" i="35"/>
  <c r="M151" i="35" s="1"/>
  <c r="I184" i="35"/>
  <c r="J91" i="35"/>
  <c r="K102" i="35"/>
  <c r="I128" i="35"/>
  <c r="J191" i="35"/>
  <c r="K179" i="35"/>
  <c r="M179" i="35" s="1"/>
  <c r="I63" i="35"/>
  <c r="K56" i="35"/>
  <c r="M56" i="35" s="1"/>
  <c r="J215" i="35"/>
  <c r="I200" i="35"/>
  <c r="I203" i="35"/>
  <c r="J192" i="35"/>
  <c r="J175" i="35"/>
  <c r="J184" i="35"/>
  <c r="K238" i="35"/>
  <c r="M238" i="35" s="1"/>
  <c r="K45" i="35"/>
  <c r="V45" i="35" s="1"/>
  <c r="K41" i="35"/>
  <c r="M41" i="35" s="1"/>
  <c r="J9" i="35"/>
  <c r="I38" i="35"/>
  <c r="K219" i="35"/>
  <c r="M219" i="35" s="1"/>
  <c r="J227" i="35"/>
  <c r="J214" i="35"/>
  <c r="K207" i="35"/>
  <c r="M207" i="35" s="1"/>
  <c r="K203" i="35"/>
  <c r="V203" i="35" s="1"/>
  <c r="J129" i="35"/>
  <c r="K18" i="35"/>
  <c r="J115" i="35"/>
  <c r="I74" i="35"/>
  <c r="K66" i="35"/>
  <c r="K52" i="35"/>
  <c r="M52" i="35" s="1"/>
  <c r="I23" i="35"/>
  <c r="I46" i="35"/>
  <c r="J7" i="35"/>
  <c r="I239" i="35"/>
  <c r="I211" i="35"/>
  <c r="K15" i="35"/>
  <c r="V15" i="35" s="1"/>
  <c r="I136" i="35"/>
  <c r="J103" i="35"/>
  <c r="K121" i="35"/>
  <c r="V121" i="35" s="1"/>
  <c r="K78" i="35"/>
  <c r="M78" i="35" s="1"/>
  <c r="I65" i="35"/>
  <c r="K46" i="35"/>
  <c r="I12" i="35"/>
  <c r="J55" i="35"/>
  <c r="J15" i="35"/>
  <c r="K137" i="35"/>
  <c r="M137" i="35" s="1"/>
  <c r="I30" i="35"/>
  <c r="I213" i="35"/>
  <c r="J122" i="35"/>
  <c r="K43" i="35"/>
  <c r="M43" i="35" s="1"/>
  <c r="K68" i="35"/>
  <c r="V68" i="35" s="1"/>
  <c r="J59" i="35"/>
  <c r="I26" i="35"/>
  <c r="J113" i="35"/>
  <c r="J183" i="35"/>
  <c r="J24" i="35"/>
  <c r="I185" i="35"/>
  <c r="K200" i="35"/>
  <c r="M200" i="35" s="1"/>
  <c r="K35" i="35"/>
  <c r="V35" i="35" s="1"/>
  <c r="J108" i="35"/>
  <c r="K218" i="35"/>
  <c r="M218" i="35" s="1"/>
  <c r="J29" i="35"/>
  <c r="J128" i="35"/>
  <c r="K233" i="35"/>
  <c r="M233" i="35" s="1"/>
  <c r="K94" i="35"/>
  <c r="V94" i="35" s="1"/>
  <c r="K138" i="35"/>
  <c r="M138" i="35" s="1"/>
  <c r="J31" i="35"/>
  <c r="I102" i="35"/>
  <c r="J181" i="35"/>
  <c r="I60" i="35"/>
  <c r="K118" i="35"/>
  <c r="M118" i="35" s="1"/>
  <c r="I188" i="35"/>
  <c r="K221" i="35"/>
  <c r="M221" i="35" s="1"/>
  <c r="K129" i="35"/>
  <c r="V129" i="35" s="1"/>
  <c r="I47" i="35"/>
  <c r="I244" i="35"/>
  <c r="I157" i="35"/>
  <c r="J188" i="35"/>
  <c r="I166" i="35"/>
  <c r="J50" i="35"/>
  <c r="K89" i="35"/>
  <c r="V89" i="35" s="1"/>
  <c r="I217" i="35"/>
  <c r="J23" i="35"/>
  <c r="K96" i="35"/>
  <c r="V96" i="35" s="1"/>
  <c r="K239" i="35"/>
  <c r="M239" i="35" s="1"/>
  <c r="J25" i="35"/>
  <c r="J130" i="35"/>
  <c r="J240" i="35"/>
  <c r="I81" i="35"/>
  <c r="J149" i="35"/>
  <c r="I10" i="35"/>
  <c r="J143" i="35"/>
  <c r="K180" i="35"/>
  <c r="M180" i="35" s="1"/>
  <c r="K27" i="35"/>
  <c r="V27" i="35" s="1"/>
  <c r="I118" i="35"/>
  <c r="K197" i="35"/>
  <c r="M197" i="35" s="1"/>
  <c r="I44" i="35"/>
  <c r="K128" i="35"/>
  <c r="V128" i="35" s="1"/>
  <c r="K242" i="35"/>
  <c r="M242" i="35" s="1"/>
  <c r="I39" i="35"/>
  <c r="K171" i="35"/>
  <c r="V171" i="35" s="1"/>
  <c r="K99" i="35"/>
  <c r="V99" i="35" s="1"/>
  <c r="J16" i="35"/>
  <c r="J232" i="35"/>
  <c r="K153" i="35"/>
  <c r="V153" i="35" s="1"/>
  <c r="K23" i="35"/>
  <c r="V23" i="35" s="1"/>
  <c r="K212" i="35"/>
  <c r="V212" i="35" s="1"/>
  <c r="J47" i="35"/>
  <c r="K119" i="35"/>
  <c r="V119" i="35" s="1"/>
  <c r="K214" i="35"/>
  <c r="V214" i="35" s="1"/>
  <c r="J49" i="35"/>
  <c r="K163" i="35"/>
  <c r="M163" i="35" s="1"/>
  <c r="J229" i="35"/>
  <c r="I95" i="35"/>
  <c r="I170" i="35"/>
  <c r="J40" i="35"/>
  <c r="I96" i="35"/>
  <c r="J166" i="35"/>
  <c r="K72" i="35"/>
  <c r="V72" i="35" s="1"/>
  <c r="J78" i="35"/>
  <c r="K196" i="35"/>
  <c r="M196" i="35" s="1"/>
  <c r="K77" i="35"/>
  <c r="V77" i="35" s="1"/>
  <c r="J85" i="35"/>
  <c r="I233" i="35"/>
  <c r="J53" i="35"/>
  <c r="J156" i="35"/>
  <c r="J235" i="35"/>
  <c r="I147" i="35"/>
  <c r="J64" i="35"/>
  <c r="K159" i="35"/>
  <c r="V159" i="35" s="1"/>
  <c r="J132" i="35"/>
  <c r="K16" i="35"/>
  <c r="V16" i="35" s="1"/>
  <c r="I159" i="35"/>
  <c r="I87" i="35"/>
  <c r="K19" i="35"/>
  <c r="M19" i="35" s="1"/>
  <c r="K70" i="35"/>
  <c r="V70" i="35" s="1"/>
  <c r="J160" i="35"/>
  <c r="K231" i="35"/>
  <c r="V231" i="35" s="1"/>
  <c r="J72" i="35"/>
  <c r="I108" i="35"/>
  <c r="K229" i="35"/>
  <c r="M229" i="35" s="1"/>
  <c r="I150" i="35"/>
  <c r="J146" i="35"/>
  <c r="I52" i="35"/>
  <c r="J90" i="35"/>
  <c r="I191" i="35"/>
  <c r="K67" i="35"/>
  <c r="M67" i="35" s="1"/>
  <c r="I99" i="35"/>
  <c r="J217" i="35"/>
  <c r="I37" i="35"/>
  <c r="K108" i="35"/>
  <c r="M108" i="35" s="1"/>
  <c r="J208" i="35"/>
  <c r="K75" i="35"/>
  <c r="M75" i="35" s="1"/>
  <c r="I119" i="35"/>
  <c r="I229" i="35"/>
  <c r="I243" i="35"/>
  <c r="K177" i="35"/>
  <c r="V177" i="35" s="1"/>
  <c r="K160" i="35"/>
  <c r="M160" i="35" s="1"/>
  <c r="K174" i="35"/>
  <c r="V174" i="35" s="1"/>
  <c r="K10" i="35"/>
  <c r="V10" i="35" s="1"/>
  <c r="K224" i="35"/>
  <c r="V224" i="35" s="1"/>
  <c r="I104" i="35"/>
  <c r="I106" i="35"/>
  <c r="I88" i="35"/>
  <c r="J127" i="35"/>
  <c r="I7" i="35"/>
  <c r="K82" i="35"/>
  <c r="M82" i="35" s="1"/>
  <c r="I167" i="35"/>
  <c r="K25" i="35"/>
  <c r="V25" i="35" s="1"/>
  <c r="I134" i="35"/>
  <c r="I199" i="35"/>
  <c r="I48" i="35"/>
  <c r="J123" i="35"/>
  <c r="I194" i="35"/>
  <c r="J61" i="35"/>
  <c r="I141" i="35"/>
  <c r="I225" i="35"/>
  <c r="I62" i="35"/>
  <c r="I168" i="35"/>
  <c r="K240" i="35"/>
  <c r="M240" i="35" s="1"/>
  <c r="J84" i="35"/>
  <c r="J228" i="35"/>
  <c r="J209" i="35"/>
  <c r="K164" i="35"/>
  <c r="V164" i="35" s="1"/>
  <c r="I155" i="35"/>
  <c r="K156" i="35"/>
  <c r="M156" i="35" s="1"/>
  <c r="I83" i="35"/>
  <c r="K100" i="35"/>
  <c r="V100" i="35" s="1"/>
  <c r="J117" i="35"/>
  <c r="I64" i="35"/>
  <c r="I22" i="35"/>
  <c r="K54" i="35"/>
  <c r="V54" i="35" s="1"/>
  <c r="I232" i="35"/>
  <c r="K209" i="35"/>
  <c r="M209" i="35" s="1"/>
  <c r="I202" i="35"/>
  <c r="I154" i="35"/>
  <c r="I153" i="35"/>
  <c r="I93" i="35"/>
  <c r="J110" i="35"/>
  <c r="J83" i="35"/>
  <c r="K50" i="35"/>
  <c r="M50" i="35" s="1"/>
  <c r="I27" i="35"/>
  <c r="J57" i="35"/>
  <c r="K216" i="35"/>
  <c r="M216" i="35" s="1"/>
  <c r="K206" i="35"/>
  <c r="V206" i="35" s="1"/>
  <c r="I193" i="35"/>
  <c r="I151" i="35"/>
  <c r="I135" i="35"/>
  <c r="K154" i="35"/>
  <c r="V154" i="35" s="1"/>
  <c r="J140" i="35"/>
  <c r="I76" i="35"/>
  <c r="J32" i="35"/>
  <c r="K55" i="35"/>
  <c r="M55" i="35" s="1"/>
  <c r="I5" i="35"/>
  <c r="J234" i="35"/>
  <c r="J244" i="35"/>
  <c r="K195" i="35"/>
  <c r="M195" i="35" s="1"/>
  <c r="K170" i="35"/>
  <c r="M170" i="35" s="1"/>
  <c r="K114" i="35"/>
  <c r="M114" i="35" s="1"/>
  <c r="J101" i="35"/>
  <c r="I115" i="35"/>
  <c r="K93" i="35"/>
  <c r="M93" i="35" s="1"/>
  <c r="K69" i="35"/>
  <c r="M69" i="35" s="1"/>
  <c r="J30" i="35"/>
  <c r="J12" i="35"/>
  <c r="K62" i="35"/>
  <c r="M62" i="35" s="1"/>
  <c r="K236" i="35"/>
  <c r="V236" i="35" s="1"/>
  <c r="K190" i="35"/>
  <c r="V190" i="35" s="1"/>
  <c r="I174" i="35"/>
  <c r="J172" i="35"/>
  <c r="J104" i="35"/>
  <c r="J94" i="35"/>
  <c r="K127" i="35"/>
  <c r="M127" i="35" s="1"/>
  <c r="I84" i="35"/>
  <c r="J71" i="35"/>
  <c r="K58" i="35"/>
  <c r="M58" i="35" s="1"/>
  <c r="I6" i="35"/>
  <c r="K222" i="35"/>
  <c r="M222" i="35" s="1"/>
  <c r="J198" i="35"/>
  <c r="J182" i="35"/>
  <c r="J179" i="35"/>
  <c r="J142" i="35"/>
  <c r="I149" i="35"/>
  <c r="J163" i="35"/>
  <c r="I79" i="35"/>
  <c r="A41" i="35"/>
  <c r="A42" i="35" s="1"/>
  <c r="I20" i="35"/>
  <c r="I24" i="35"/>
  <c r="K235" i="35"/>
  <c r="V235" i="35" s="1"/>
  <c r="J195" i="35"/>
  <c r="J207" i="35"/>
  <c r="K141" i="35"/>
  <c r="V141" i="35" s="1"/>
  <c r="K125" i="35"/>
  <c r="M125" i="35" s="1"/>
  <c r="J139" i="35"/>
  <c r="I207" i="35"/>
  <c r="I142" i="35"/>
  <c r="I18" i="35"/>
  <c r="K48" i="35"/>
  <c r="V48" i="35" s="1"/>
  <c r="I21" i="35"/>
  <c r="J222" i="35"/>
  <c r="J242" i="35"/>
  <c r="K211" i="35"/>
  <c r="V211" i="35" s="1"/>
  <c r="K199" i="35"/>
  <c r="M199" i="35" s="1"/>
  <c r="K178" i="35"/>
  <c r="V178" i="35" s="1"/>
  <c r="K122" i="35"/>
  <c r="M122" i="35" s="1"/>
  <c r="I113" i="35"/>
  <c r="I121" i="35"/>
  <c r="I103" i="35"/>
  <c r="I77" i="35"/>
  <c r="J41" i="35"/>
  <c r="K30" i="35"/>
  <c r="M30" i="35" s="1"/>
  <c r="K20" i="35"/>
  <c r="V20" i="35" s="1"/>
  <c r="J238" i="35"/>
  <c r="I210" i="35"/>
  <c r="I171" i="35"/>
  <c r="I165" i="35"/>
  <c r="I133" i="35"/>
  <c r="I131" i="35"/>
  <c r="I110" i="35"/>
  <c r="K124" i="35"/>
  <c r="M124" i="35" s="1"/>
  <c r="K33" i="35"/>
  <c r="V33" i="35" s="1"/>
  <c r="K11" i="35"/>
  <c r="V11" i="35" s="1"/>
  <c r="J46" i="35"/>
  <c r="J224" i="35"/>
  <c r="J239" i="35"/>
  <c r="I201" i="35"/>
  <c r="K176" i="35"/>
  <c r="M176" i="35" s="1"/>
  <c r="J114" i="35"/>
  <c r="I122" i="35"/>
  <c r="I137" i="35"/>
  <c r="J107" i="35"/>
  <c r="K71" i="35"/>
  <c r="M71" i="35" s="1"/>
  <c r="I41" i="35"/>
  <c r="J6" i="35"/>
  <c r="I234" i="35"/>
  <c r="I228" i="35"/>
  <c r="K202" i="35"/>
  <c r="V202" i="35" s="1"/>
  <c r="K173" i="35"/>
  <c r="V173" i="35" s="1"/>
  <c r="K166" i="35"/>
  <c r="M166" i="35" s="1"/>
  <c r="K80" i="35"/>
  <c r="M80" i="35" s="1"/>
  <c r="J185" i="35"/>
  <c r="K84" i="35"/>
  <c r="V84" i="35" s="1"/>
  <c r="J56" i="35"/>
  <c r="J73" i="35"/>
  <c r="J38" i="35"/>
  <c r="K14" i="35"/>
  <c r="V14" i="35" s="1"/>
  <c r="I222" i="35"/>
  <c r="K228" i="35"/>
  <c r="V228" i="35" s="1"/>
  <c r="I187" i="35"/>
  <c r="I132" i="35"/>
  <c r="J133" i="35"/>
  <c r="J178" i="35"/>
  <c r="K148" i="35"/>
  <c r="M148" i="35" s="1"/>
  <c r="K90" i="35"/>
  <c r="V90" i="35" s="1"/>
  <c r="J54" i="35"/>
  <c r="K47" i="35"/>
  <c r="M47" i="35" s="1"/>
  <c r="J37" i="35"/>
  <c r="I227" i="35"/>
  <c r="J189" i="35"/>
  <c r="K161" i="35"/>
  <c r="M161" i="35" s="1"/>
  <c r="I152" i="35"/>
  <c r="K123" i="35"/>
  <c r="M123" i="35" s="1"/>
  <c r="K112" i="35"/>
  <c r="M112" i="35" s="1"/>
  <c r="K73" i="35"/>
  <c r="M73" i="35" s="1"/>
  <c r="I97" i="35"/>
  <c r="I25" i="35"/>
  <c r="I42" i="35"/>
  <c r="I29" i="35"/>
  <c r="I240" i="35"/>
  <c r="I215" i="35"/>
  <c r="K194" i="35"/>
  <c r="V194" i="35" s="1"/>
  <c r="J162" i="35"/>
  <c r="J161" i="35"/>
  <c r="I101" i="35"/>
  <c r="J131" i="35"/>
  <c r="K86" i="35"/>
  <c r="M86" i="35" s="1"/>
  <c r="K57" i="35"/>
  <c r="V57" i="35" s="1"/>
  <c r="K31" i="35"/>
  <c r="M31" i="35" s="1"/>
  <c r="J11" i="35"/>
  <c r="K184" i="35"/>
  <c r="M184" i="35" s="1"/>
  <c r="I31" i="35"/>
  <c r="K104" i="35"/>
  <c r="V104" i="35" s="1"/>
  <c r="I124" i="35"/>
  <c r="I223" i="35"/>
  <c r="I242" i="35"/>
  <c r="K234" i="35"/>
  <c r="V234" i="35" s="1"/>
  <c r="I212" i="35"/>
  <c r="J187" i="35"/>
  <c r="I169" i="35"/>
  <c r="K88" i="35"/>
  <c r="M88" i="35" s="1"/>
  <c r="I100" i="35"/>
  <c r="K105" i="35"/>
  <c r="M105" i="35" s="1"/>
  <c r="J65" i="35"/>
  <c r="J14" i="35"/>
  <c r="K5" i="35"/>
  <c r="V5" i="35" s="1"/>
  <c r="J42" i="35"/>
  <c r="K217" i="35"/>
  <c r="V217" i="35" s="1"/>
  <c r="J205" i="35"/>
  <c r="I182" i="35"/>
  <c r="K142" i="35"/>
  <c r="V142" i="35" s="1"/>
  <c r="J112" i="35"/>
  <c r="J102" i="35"/>
  <c r="J62" i="35"/>
  <c r="J87" i="35"/>
  <c r="K13" i="35"/>
  <c r="M13" i="35" s="1"/>
  <c r="K9" i="35"/>
  <c r="M9" i="35" s="1"/>
  <c r="I13" i="35"/>
  <c r="K230" i="35"/>
  <c r="V230" i="35" s="1"/>
  <c r="J206" i="35"/>
  <c r="J194" i="35"/>
  <c r="K152" i="35"/>
  <c r="M152" i="35" s="1"/>
  <c r="K145" i="35"/>
  <c r="V145" i="35" s="1"/>
  <c r="K91" i="35"/>
  <c r="M91" i="35" s="1"/>
  <c r="I94" i="35"/>
  <c r="J82" i="35"/>
  <c r="I49" i="35"/>
  <c r="K24" i="35"/>
  <c r="V24" i="35" s="1"/>
  <c r="I55" i="35"/>
  <c r="K243" i="35"/>
  <c r="M243" i="35" s="1"/>
  <c r="J203" i="35"/>
  <c r="K191" i="35"/>
  <c r="V191" i="35" s="1"/>
  <c r="K149" i="35"/>
  <c r="V149" i="35" s="1"/>
  <c r="K133" i="35"/>
  <c r="M133" i="35" s="1"/>
  <c r="J153" i="35"/>
  <c r="I139" i="35"/>
  <c r="J176" i="35"/>
  <c r="K29" i="35"/>
  <c r="V29" i="35" s="1"/>
  <c r="I54" i="35"/>
  <c r="K49" i="35"/>
  <c r="M49" i="35" s="1"/>
  <c r="I231" i="35"/>
  <c r="J241" i="35"/>
  <c r="J193" i="35"/>
  <c r="J167" i="35"/>
  <c r="J111" i="35"/>
  <c r="I98" i="35"/>
  <c r="I114" i="35"/>
  <c r="K79" i="35"/>
  <c r="M79" i="35" s="1"/>
  <c r="J66" i="35"/>
  <c r="J27" i="35"/>
  <c r="I11" i="35"/>
  <c r="I59" i="35"/>
  <c r="J233" i="35"/>
  <c r="J225" i="35"/>
  <c r="K172" i="35"/>
  <c r="V172" i="35" s="1"/>
  <c r="J171" i="35"/>
  <c r="I183" i="35"/>
  <c r="I91" i="35"/>
  <c r="I123" i="35"/>
  <c r="J77" i="35"/>
  <c r="I68" i="35"/>
  <c r="I53" i="35"/>
  <c r="I66" i="35"/>
  <c r="J219" i="35"/>
  <c r="I195" i="35"/>
  <c r="I179" i="35"/>
  <c r="I176" i="35"/>
  <c r="J141" i="35"/>
  <c r="J148" i="35"/>
  <c r="I146" i="35"/>
  <c r="J186" i="35"/>
  <c r="K40" i="35"/>
  <c r="V40" i="35" s="1"/>
  <c r="J17" i="35"/>
  <c r="J13" i="35"/>
  <c r="K187" i="35"/>
  <c r="M187" i="35" s="1"/>
  <c r="J18" i="35"/>
  <c r="J124" i="35"/>
  <c r="J116" i="35"/>
  <c r="J236" i="35"/>
  <c r="K17" i="35"/>
  <c r="V17" i="35" s="1"/>
  <c r="J221" i="35"/>
  <c r="J211" i="35"/>
  <c r="J197" i="35"/>
  <c r="K157" i="35"/>
  <c r="M157" i="35" s="1"/>
  <c r="J150" i="35"/>
  <c r="I156" i="35"/>
  <c r="I177" i="35"/>
  <c r="J79" i="35"/>
  <c r="J39" i="35"/>
  <c r="K59" i="35"/>
  <c r="V59" i="35" s="1"/>
  <c r="I9" i="35"/>
  <c r="K12" i="35"/>
  <c r="M12" i="35" s="1"/>
  <c r="K226" i="35"/>
  <c r="V226" i="35" s="1"/>
  <c r="I206" i="35"/>
  <c r="I204" i="35"/>
  <c r="I140" i="35"/>
  <c r="J145" i="35"/>
  <c r="K81" i="35"/>
  <c r="M81" i="35" s="1"/>
  <c r="J98" i="35"/>
  <c r="K101" i="35"/>
  <c r="V101" i="35" s="1"/>
  <c r="K63" i="35"/>
  <c r="V63" i="35" s="1"/>
  <c r="I8" i="35"/>
  <c r="K51" i="35"/>
  <c r="V51" i="35" s="1"/>
  <c r="I235" i="35"/>
  <c r="K205" i="35"/>
  <c r="M205" i="35" s="1"/>
  <c r="K169" i="35"/>
  <c r="V169" i="35" s="1"/>
  <c r="I160" i="35"/>
  <c r="K131" i="35"/>
  <c r="V131" i="35" s="1"/>
  <c r="K126" i="35"/>
  <c r="V126" i="35" s="1"/>
  <c r="K98" i="35"/>
  <c r="M98" i="35" s="1"/>
  <c r="K120" i="35"/>
  <c r="M120" i="35" s="1"/>
  <c r="I32" i="35"/>
  <c r="J69" i="35"/>
  <c r="I43" i="35"/>
  <c r="I221" i="35"/>
  <c r="I236" i="35"/>
  <c r="J200" i="35"/>
  <c r="J173" i="35"/>
  <c r="I111" i="35"/>
  <c r="K111" i="35"/>
  <c r="M111" i="35" s="1"/>
  <c r="K135" i="35"/>
  <c r="M135" i="35" s="1"/>
  <c r="J97" i="35"/>
  <c r="J68" i="35"/>
  <c r="K38" i="35"/>
  <c r="M38" i="35" s="1"/>
  <c r="K36" i="35"/>
  <c r="V36" i="35" s="1"/>
  <c r="K232" i="35"/>
  <c r="M232" i="35" s="1"/>
  <c r="J216" i="35"/>
  <c r="J201" i="35"/>
  <c r="J170" i="35"/>
  <c r="J165" i="35"/>
  <c r="J220" i="35"/>
  <c r="J180" i="35"/>
  <c r="K83" i="35"/>
  <c r="V83" i="35" s="1"/>
  <c r="K53" i="35"/>
  <c r="M53" i="35" s="1"/>
  <c r="I70" i="35"/>
  <c r="J35" i="35"/>
  <c r="K8" i="35"/>
  <c r="V8" i="35" s="1"/>
  <c r="K215" i="35"/>
  <c r="V215" i="35" s="1"/>
  <c r="J218" i="35"/>
  <c r="K185" i="35"/>
  <c r="V185" i="35" s="1"/>
  <c r="K130" i="35"/>
  <c r="V130" i="35" s="1"/>
  <c r="I130" i="35"/>
  <c r="J151" i="35"/>
  <c r="J121" i="35"/>
  <c r="I89" i="35"/>
  <c r="J51" i="35"/>
  <c r="K44" i="35"/>
  <c r="M44" i="35" s="1"/>
  <c r="K34" i="35"/>
  <c r="V34" i="35" s="1"/>
  <c r="K225" i="35"/>
  <c r="V225" i="35" s="1"/>
  <c r="I186" i="35"/>
  <c r="J210" i="35"/>
  <c r="K150" i="35"/>
  <c r="M150" i="35" s="1"/>
  <c r="J120" i="35"/>
  <c r="J109" i="35"/>
  <c r="J70" i="35"/>
  <c r="K92" i="35"/>
  <c r="M92" i="35" s="1"/>
  <c r="J22" i="35"/>
  <c r="K39" i="35"/>
  <c r="M39" i="35" s="1"/>
  <c r="J26" i="35"/>
  <c r="J147" i="35"/>
  <c r="I230" i="35"/>
  <c r="J67" i="35"/>
  <c r="J144" i="35"/>
  <c r="K223" i="35"/>
  <c r="V223" i="35" s="1"/>
  <c r="I17" i="35"/>
  <c r="K241" i="35"/>
  <c r="V241" i="35" s="1"/>
  <c r="I220" i="35"/>
  <c r="J174" i="35"/>
  <c r="J168" i="35"/>
  <c r="J136" i="35"/>
  <c r="J134" i="35"/>
  <c r="J118" i="35"/>
  <c r="I126" i="35"/>
  <c r="I36" i="35"/>
  <c r="I14" i="35"/>
  <c r="I57" i="35"/>
  <c r="I218" i="35"/>
  <c r="I208" i="35"/>
  <c r="I196" i="35"/>
  <c r="J154" i="35"/>
  <c r="J138" i="35"/>
  <c r="K155" i="35"/>
  <c r="V155" i="35" s="1"/>
  <c r="J152" i="35"/>
  <c r="I78" i="35"/>
  <c r="J36" i="35"/>
  <c r="I58" i="35"/>
  <c r="K6" i="35"/>
  <c r="M6" i="35" s="1"/>
  <c r="K237" i="35"/>
  <c r="V237" i="35" s="1"/>
  <c r="I205" i="35"/>
  <c r="J196" i="35"/>
  <c r="I172" i="35"/>
  <c r="I116" i="35"/>
  <c r="J105" i="35"/>
  <c r="K116" i="35"/>
  <c r="V116" i="35" s="1"/>
  <c r="J100" i="35"/>
  <c r="I73" i="35"/>
  <c r="J34" i="35"/>
  <c r="I19" i="35"/>
  <c r="I71" i="35"/>
  <c r="K244" i="35"/>
  <c r="V244" i="35" s="1"/>
  <c r="I192" i="35"/>
  <c r="J177" i="35"/>
  <c r="I173" i="35"/>
  <c r="K107" i="35"/>
  <c r="M107" i="35" s="1"/>
  <c r="K97" i="35"/>
  <c r="V97" i="35" s="1"/>
  <c r="I129" i="35"/>
  <c r="I85" i="35"/>
  <c r="J75" i="35"/>
  <c r="K61" i="35"/>
  <c r="M61" i="35" s="1"/>
  <c r="K7" i="35"/>
  <c r="M7" i="35" s="1"/>
  <c r="I224" i="35"/>
  <c r="K201" i="35"/>
  <c r="V201" i="35" s="1"/>
  <c r="J190" i="35"/>
  <c r="K182" i="35"/>
  <c r="V182" i="35" s="1"/>
  <c r="K143" i="35"/>
  <c r="M143" i="35" s="1"/>
  <c r="I162" i="35"/>
  <c r="K181" i="35"/>
  <c r="M181" i="35" s="1"/>
  <c r="I80" i="35"/>
  <c r="J43" i="35"/>
  <c r="K21" i="35"/>
  <c r="V21" i="35" s="1"/>
  <c r="K32" i="35"/>
  <c r="M32" i="35" s="1"/>
  <c r="I237" i="35"/>
  <c r="K198" i="35"/>
  <c r="M198" i="35" s="1"/>
  <c r="K210" i="35"/>
  <c r="V210" i="35" s="1"/>
  <c r="I143" i="35"/>
  <c r="I127" i="35"/>
  <c r="I145" i="35"/>
  <c r="K134" i="35"/>
  <c r="M134" i="35" s="1"/>
  <c r="K147" i="35"/>
  <c r="V147" i="35" s="1"/>
  <c r="K22" i="35"/>
  <c r="M22" i="35" s="1"/>
  <c r="I51" i="35"/>
  <c r="I35" i="35"/>
  <c r="J226" i="35"/>
  <c r="I238" i="35"/>
  <c r="K188" i="35"/>
  <c r="M188" i="35" s="1"/>
  <c r="K162" i="35"/>
  <c r="M162" i="35" s="1"/>
  <c r="K106" i="35"/>
  <c r="M106" i="35" s="1"/>
  <c r="J93" i="35"/>
  <c r="I112" i="35"/>
  <c r="J76" i="35"/>
  <c r="I69" i="35"/>
  <c r="J20" i="35"/>
  <c r="J5" i="35"/>
  <c r="J48" i="35"/>
  <c r="I67" i="35"/>
  <c r="J158" i="35"/>
  <c r="K213" i="35"/>
  <c r="V213" i="35" s="1"/>
  <c r="J44" i="35"/>
  <c r="I90" i="35"/>
  <c r="J213" i="35"/>
  <c r="I219" i="35"/>
  <c r="K208" i="35"/>
  <c r="V208" i="35" s="1"/>
  <c r="K186" i="35"/>
  <c r="M186" i="35" s="1"/>
  <c r="I144" i="35"/>
  <c r="K115" i="35"/>
  <c r="V115" i="35" s="1"/>
  <c r="K103" i="35"/>
  <c r="V103" i="35" s="1"/>
  <c r="K65" i="35"/>
  <c r="M65" i="35" s="1"/>
  <c r="J88" i="35"/>
  <c r="I16" i="35"/>
  <c r="I28" i="35"/>
  <c r="I15" i="35"/>
  <c r="K227" i="35"/>
  <c r="V227" i="35" s="1"/>
  <c r="I241" i="35"/>
  <c r="J202" i="35"/>
  <c r="I181" i="35"/>
  <c r="K117" i="35"/>
  <c r="M117" i="35" s="1"/>
  <c r="J125" i="35"/>
  <c r="I138" i="35"/>
  <c r="J126" i="35"/>
  <c r="I72" i="35"/>
  <c r="K42" i="35"/>
  <c r="V42" i="35" s="1"/>
  <c r="J10" i="35"/>
  <c r="J237" i="35"/>
  <c r="J231" i="35"/>
  <c r="K204" i="35"/>
  <c r="M204" i="35" s="1"/>
  <c r="I178" i="35"/>
  <c r="K167" i="35"/>
  <c r="M167" i="35" s="1"/>
  <c r="I82" i="35"/>
  <c r="J92" i="35"/>
  <c r="J95" i="35"/>
  <c r="K60" i="35"/>
  <c r="M60" i="35" s="1"/>
  <c r="K74" i="35"/>
  <c r="M74" i="35" s="1"/>
  <c r="J52" i="35"/>
  <c r="J28" i="35"/>
  <c r="J223" i="35"/>
  <c r="K193" i="35"/>
  <c r="M193" i="35" s="1"/>
  <c r="I189" i="35"/>
  <c r="J135" i="35"/>
  <c r="K136" i="35"/>
  <c r="V136" i="35" s="1"/>
  <c r="K183" i="35"/>
  <c r="M183" i="35" s="1"/>
  <c r="K76" i="35"/>
  <c r="M76" i="35" s="1"/>
  <c r="I92" i="35"/>
  <c r="J58" i="35"/>
  <c r="I50" i="35"/>
  <c r="I40" i="35"/>
  <c r="J230" i="35"/>
  <c r="K192" i="35"/>
  <c r="M192" i="35" s="1"/>
  <c r="I163" i="35"/>
  <c r="J155" i="35"/>
  <c r="I125" i="35"/>
  <c r="I120" i="35"/>
  <c r="I75" i="35"/>
  <c r="J99" i="35"/>
  <c r="K26" i="35"/>
  <c r="M26" i="35" s="1"/>
  <c r="J45" i="35"/>
  <c r="K37" i="35"/>
  <c r="V37" i="35" s="1"/>
  <c r="J243" i="35"/>
  <c r="I216" i="35"/>
  <c r="I197" i="35"/>
  <c r="K165" i="35"/>
  <c r="V165" i="35" s="1"/>
  <c r="J106" i="35"/>
  <c r="I105" i="35"/>
  <c r="K132" i="35"/>
  <c r="V132" i="35" s="1"/>
  <c r="K87" i="35"/>
  <c r="M87" i="35" s="1"/>
  <c r="J60" i="35"/>
  <c r="I34" i="35"/>
  <c r="J8" i="35"/>
  <c r="I226" i="35"/>
  <c r="I214" i="35"/>
  <c r="J199" i="35"/>
  <c r="I161" i="35"/>
  <c r="I158" i="35"/>
  <c r="J164" i="35"/>
  <c r="K140" i="35"/>
  <c r="M140" i="35" s="1"/>
  <c r="J81" i="35"/>
  <c r="I45" i="35"/>
  <c r="J63" i="35"/>
  <c r="J21" i="35"/>
  <c r="J19" i="35"/>
  <c r="J89" i="35"/>
  <c r="J159" i="35"/>
  <c r="I209" i="35"/>
  <c r="I33" i="35"/>
  <c r="K110" i="35"/>
  <c r="M110" i="35" s="1"/>
  <c r="I198" i="35"/>
  <c r="I120" i="45"/>
  <c r="J138" i="45"/>
  <c r="J215" i="45"/>
  <c r="J182" i="45"/>
  <c r="J42" i="45"/>
  <c r="J59" i="45"/>
  <c r="I152" i="45"/>
  <c r="I17" i="45"/>
  <c r="K5" i="45"/>
  <c r="V5" i="45" s="1"/>
  <c r="I196" i="45"/>
  <c r="I29" i="45"/>
  <c r="I53" i="45"/>
  <c r="J178" i="45"/>
  <c r="K66" i="45"/>
  <c r="V66" i="45" s="1"/>
  <c r="J171" i="45"/>
  <c r="K214" i="45"/>
  <c r="M214" i="45" s="1"/>
  <c r="J150" i="45"/>
  <c r="I106" i="45"/>
  <c r="J86" i="45"/>
  <c r="I132" i="45"/>
  <c r="K240" i="45"/>
  <c r="V240" i="45" s="1"/>
  <c r="I72" i="45"/>
  <c r="J191" i="45"/>
  <c r="J170" i="45"/>
  <c r="K116" i="45"/>
  <c r="V116" i="45" s="1"/>
  <c r="K105" i="45"/>
  <c r="M105" i="45" s="1"/>
  <c r="I133" i="45"/>
  <c r="I84" i="45"/>
  <c r="K77" i="45"/>
  <c r="M77" i="45" s="1"/>
  <c r="K239" i="45"/>
  <c r="V239" i="45" s="1"/>
  <c r="J80" i="45"/>
  <c r="J174" i="45"/>
  <c r="J140" i="45"/>
  <c r="J218" i="45"/>
  <c r="J106" i="45"/>
  <c r="K175" i="45"/>
  <c r="M175" i="45" s="1"/>
  <c r="I59" i="45"/>
  <c r="I83" i="45"/>
  <c r="I166" i="45"/>
  <c r="J163" i="45"/>
  <c r="J60" i="45"/>
  <c r="J132" i="45"/>
  <c r="I220" i="45"/>
  <c r="J18" i="45"/>
  <c r="K163" i="45"/>
  <c r="V163" i="45" s="1"/>
  <c r="K232" i="45"/>
  <c r="V232" i="45" s="1"/>
  <c r="K33" i="45"/>
  <c r="V33" i="45" s="1"/>
  <c r="K196" i="45"/>
  <c r="V196" i="45" s="1"/>
  <c r="K59" i="45"/>
  <c r="V59" i="45" s="1"/>
  <c r="J211" i="45"/>
  <c r="I30" i="45"/>
  <c r="I125" i="45"/>
  <c r="K168" i="45"/>
  <c r="V168" i="45" s="1"/>
  <c r="K9" i="45"/>
  <c r="M9" i="45" s="1"/>
  <c r="K14" i="45"/>
  <c r="V14" i="45" s="1"/>
  <c r="J205" i="45"/>
  <c r="J70" i="45"/>
  <c r="J177" i="45"/>
  <c r="J29" i="45"/>
  <c r="J160" i="45"/>
  <c r="K31" i="45"/>
  <c r="V31" i="45" s="1"/>
  <c r="J71" i="45"/>
  <c r="I203" i="45"/>
  <c r="J101" i="45"/>
  <c r="I37" i="45"/>
  <c r="I73" i="45"/>
  <c r="K112" i="45"/>
  <c r="V112" i="45" s="1"/>
  <c r="I237" i="45"/>
  <c r="K38" i="45"/>
  <c r="M38" i="45" s="1"/>
  <c r="J108" i="45"/>
  <c r="J83" i="45"/>
  <c r="K131" i="45"/>
  <c r="M131" i="45" s="1"/>
  <c r="J240" i="45"/>
  <c r="K98" i="45"/>
  <c r="V98" i="45" s="1"/>
  <c r="K155" i="45"/>
  <c r="V155" i="45" s="1"/>
  <c r="K19" i="45"/>
  <c r="V19" i="45" s="1"/>
  <c r="I91" i="45"/>
  <c r="K170" i="45"/>
  <c r="V170" i="45" s="1"/>
  <c r="K18" i="45"/>
  <c r="V18" i="45" s="1"/>
  <c r="K124" i="45"/>
  <c r="V124" i="45" s="1"/>
  <c r="I197" i="45"/>
  <c r="K95" i="45"/>
  <c r="V95" i="45" s="1"/>
  <c r="J98" i="45"/>
  <c r="K199" i="45"/>
  <c r="V199" i="45" s="1"/>
  <c r="J19" i="45"/>
  <c r="I137" i="45"/>
  <c r="K236" i="45"/>
  <c r="V236" i="45" s="1"/>
  <c r="K36" i="45"/>
  <c r="M36" i="45" s="1"/>
  <c r="I147" i="45"/>
  <c r="J235" i="45"/>
  <c r="K210" i="45"/>
  <c r="M210" i="45" s="1"/>
  <c r="K67" i="45"/>
  <c r="M67" i="45" s="1"/>
  <c r="K216" i="45"/>
  <c r="M216" i="45" s="1"/>
  <c r="K117" i="45"/>
  <c r="V117" i="45" s="1"/>
  <c r="J26" i="45"/>
  <c r="I77" i="45"/>
  <c r="K174" i="45"/>
  <c r="V174" i="45" s="1"/>
  <c r="I7" i="45"/>
  <c r="J58" i="45"/>
  <c r="K43" i="45"/>
  <c r="V43" i="45" s="1"/>
  <c r="I121" i="45"/>
  <c r="I146" i="45"/>
  <c r="J22" i="45"/>
  <c r="K111" i="45"/>
  <c r="V111" i="45" s="1"/>
  <c r="J184" i="45"/>
  <c r="J87" i="45"/>
  <c r="K88" i="45"/>
  <c r="V88" i="45" s="1"/>
  <c r="K189" i="45"/>
  <c r="V189" i="45" s="1"/>
  <c r="J53" i="45"/>
  <c r="I115" i="45"/>
  <c r="K204" i="45"/>
  <c r="M204" i="45" s="1"/>
  <c r="I43" i="45"/>
  <c r="I116" i="45"/>
  <c r="J241" i="45"/>
  <c r="J55" i="45"/>
  <c r="J139" i="45"/>
  <c r="I226" i="45"/>
  <c r="I111" i="45"/>
  <c r="K225" i="45"/>
  <c r="V225" i="45" s="1"/>
  <c r="J212" i="45"/>
  <c r="J198" i="45"/>
  <c r="J176" i="45"/>
  <c r="K140" i="45"/>
  <c r="V140" i="45" s="1"/>
  <c r="I123" i="45"/>
  <c r="J146" i="45"/>
  <c r="J97" i="45"/>
  <c r="I65" i="45"/>
  <c r="J72" i="45"/>
  <c r="J113" i="45"/>
  <c r="I232" i="45"/>
  <c r="I214" i="45"/>
  <c r="J197" i="45"/>
  <c r="I212" i="45"/>
  <c r="K145" i="45"/>
  <c r="M145" i="45" s="1"/>
  <c r="K123" i="45"/>
  <c r="V123" i="45" s="1"/>
  <c r="I74" i="45"/>
  <c r="J151" i="45"/>
  <c r="I35" i="45"/>
  <c r="I57" i="45"/>
  <c r="K58" i="45"/>
  <c r="V58" i="45" s="1"/>
  <c r="I5" i="45"/>
  <c r="J233" i="45"/>
  <c r="I188" i="45"/>
  <c r="J175" i="45"/>
  <c r="K158" i="45"/>
  <c r="V158" i="45" s="1"/>
  <c r="J131" i="45"/>
  <c r="I128" i="45"/>
  <c r="K97" i="45"/>
  <c r="V97" i="45" s="1"/>
  <c r="I126" i="45"/>
  <c r="K91" i="45"/>
  <c r="V91" i="45" s="1"/>
  <c r="I27" i="45"/>
  <c r="K51" i="45"/>
  <c r="V51" i="45" s="1"/>
  <c r="K218" i="45"/>
  <c r="M218" i="45" s="1"/>
  <c r="J242" i="45"/>
  <c r="K190" i="45"/>
  <c r="V190" i="45" s="1"/>
  <c r="I154" i="45"/>
  <c r="J148" i="45"/>
  <c r="I163" i="45"/>
  <c r="J91" i="45"/>
  <c r="K68" i="45"/>
  <c r="M68" i="45" s="1"/>
  <c r="J25" i="45"/>
  <c r="I20" i="45"/>
  <c r="I47" i="45"/>
  <c r="I224" i="45"/>
  <c r="J209" i="45"/>
  <c r="J189" i="45"/>
  <c r="K176" i="45"/>
  <c r="V176" i="45" s="1"/>
  <c r="K226" i="45"/>
  <c r="V226" i="45" s="1"/>
  <c r="K115" i="45"/>
  <c r="M115" i="45" s="1"/>
  <c r="I66" i="45"/>
  <c r="J130" i="45"/>
  <c r="I28" i="45"/>
  <c r="J49" i="45"/>
  <c r="J44" i="45"/>
  <c r="J237" i="45"/>
  <c r="K215" i="45"/>
  <c r="M215" i="45" s="1"/>
  <c r="I217" i="45"/>
  <c r="I231" i="45"/>
  <c r="K150" i="45"/>
  <c r="V150" i="45" s="1"/>
  <c r="J122" i="45"/>
  <c r="I112" i="45"/>
  <c r="K89" i="45"/>
  <c r="V89" i="45" s="1"/>
  <c r="J109" i="45"/>
  <c r="K45" i="45"/>
  <c r="V45" i="45" s="1"/>
  <c r="K17" i="45"/>
  <c r="V17" i="45" s="1"/>
  <c r="I12" i="45"/>
  <c r="K211" i="45"/>
  <c r="M211" i="45" s="1"/>
  <c r="J188" i="45"/>
  <c r="J164" i="45"/>
  <c r="J152" i="45"/>
  <c r="J127" i="45"/>
  <c r="I87" i="45"/>
  <c r="K62" i="45"/>
  <c r="V62" i="45" s="1"/>
  <c r="I97" i="45"/>
  <c r="J54" i="45"/>
  <c r="K79" i="45"/>
  <c r="M79" i="45" s="1"/>
  <c r="J8" i="45"/>
  <c r="I142" i="45"/>
  <c r="J193" i="45"/>
  <c r="K34" i="45"/>
  <c r="V34" i="45" s="1"/>
  <c r="I80" i="45"/>
  <c r="I149" i="45"/>
  <c r="I244" i="45"/>
  <c r="K229" i="45"/>
  <c r="V229" i="45" s="1"/>
  <c r="I190" i="45"/>
  <c r="K164" i="45"/>
  <c r="V164" i="45" s="1"/>
  <c r="I171" i="45"/>
  <c r="J156" i="45"/>
  <c r="K119" i="45"/>
  <c r="M119" i="45" s="1"/>
  <c r="J99" i="45"/>
  <c r="K76" i="45"/>
  <c r="M76" i="45" s="1"/>
  <c r="J36" i="45"/>
  <c r="J30" i="45"/>
  <c r="K54" i="45"/>
  <c r="V54" i="45" s="1"/>
  <c r="I243" i="45"/>
  <c r="J228" i="45"/>
  <c r="K202" i="45"/>
  <c r="V202" i="45" s="1"/>
  <c r="I162" i="45"/>
  <c r="I158" i="45"/>
  <c r="K157" i="45"/>
  <c r="M157" i="45" s="1"/>
  <c r="J133" i="45"/>
  <c r="K108" i="45"/>
  <c r="M108" i="45" s="1"/>
  <c r="K16" i="45"/>
  <c r="M16" i="45" s="1"/>
  <c r="K30" i="45"/>
  <c r="M30" i="45" s="1"/>
  <c r="J24" i="45"/>
  <c r="K224" i="45"/>
  <c r="V224" i="45" s="1"/>
  <c r="J236" i="45"/>
  <c r="J194" i="45"/>
  <c r="I182" i="45"/>
  <c r="I228" i="45"/>
  <c r="K161" i="45"/>
  <c r="M161" i="45" s="1"/>
  <c r="J93" i="45"/>
  <c r="I75" i="45"/>
  <c r="J52" i="45"/>
  <c r="K26" i="45"/>
  <c r="V26" i="45" s="1"/>
  <c r="K109" i="45"/>
  <c r="M109" i="45" s="1"/>
  <c r="K42" i="45"/>
  <c r="M42" i="45" s="1"/>
  <c r="I229" i="45"/>
  <c r="J196" i="45"/>
  <c r="J172" i="45"/>
  <c r="K162" i="45"/>
  <c r="M162" i="45" s="1"/>
  <c r="K137" i="45"/>
  <c r="M137" i="45" s="1"/>
  <c r="I95" i="45"/>
  <c r="K70" i="45"/>
  <c r="V70" i="45" s="1"/>
  <c r="J100" i="45"/>
  <c r="I68" i="45"/>
  <c r="K90" i="45"/>
  <c r="M90" i="45" s="1"/>
  <c r="K15" i="45"/>
  <c r="V15" i="45" s="1"/>
  <c r="I235" i="45"/>
  <c r="J217" i="45"/>
  <c r="K195" i="45"/>
  <c r="V195" i="45" s="1"/>
  <c r="I200" i="45"/>
  <c r="I150" i="45"/>
  <c r="K133" i="45"/>
  <c r="V133" i="45" s="1"/>
  <c r="J121" i="45"/>
  <c r="J105" i="45"/>
  <c r="I11" i="45"/>
  <c r="J20" i="45"/>
  <c r="J17" i="45"/>
  <c r="J243" i="45"/>
  <c r="J225" i="45"/>
  <c r="J234" i="45"/>
  <c r="I175" i="45"/>
  <c r="I155" i="45"/>
  <c r="J135" i="45"/>
  <c r="J85" i="45"/>
  <c r="I67" i="45"/>
  <c r="I42" i="45"/>
  <c r="I10" i="45"/>
  <c r="J84" i="45"/>
  <c r="K23" i="45"/>
  <c r="V23" i="45" s="1"/>
  <c r="I221" i="45"/>
  <c r="J199" i="45"/>
  <c r="I183" i="45"/>
  <c r="K244" i="45"/>
  <c r="V244" i="45" s="1"/>
  <c r="J204" i="45"/>
  <c r="J180" i="45"/>
  <c r="J141" i="45"/>
  <c r="I168" i="45"/>
  <c r="I103" i="45"/>
  <c r="K78" i="45"/>
  <c r="M78" i="45" s="1"/>
  <c r="I110" i="45"/>
  <c r="I81" i="45"/>
  <c r="K7" i="45"/>
  <c r="V7" i="45" s="1"/>
  <c r="J31" i="45"/>
  <c r="J222" i="45"/>
  <c r="J223" i="45"/>
  <c r="I195" i="45"/>
  <c r="I173" i="45"/>
  <c r="J137" i="45"/>
  <c r="K121" i="45"/>
  <c r="M121" i="45" s="1"/>
  <c r="I143" i="45"/>
  <c r="I94" i="45"/>
  <c r="K57" i="45"/>
  <c r="M57" i="45" s="1"/>
  <c r="J64" i="45"/>
  <c r="I105" i="45"/>
  <c r="K230" i="45"/>
  <c r="M230" i="45" s="1"/>
  <c r="J213" i="45"/>
  <c r="I194" i="45"/>
  <c r="J181" i="45"/>
  <c r="J142" i="45"/>
  <c r="J120" i="45"/>
  <c r="K72" i="45"/>
  <c r="M72" i="45" s="1"/>
  <c r="I148" i="45"/>
  <c r="K32" i="45"/>
  <c r="V32" i="45" s="1"/>
  <c r="K53" i="45"/>
  <c r="M53" i="45" s="1"/>
  <c r="K56" i="45"/>
  <c r="M56" i="45" s="1"/>
  <c r="I39" i="45"/>
  <c r="I238" i="45"/>
  <c r="I206" i="45"/>
  <c r="J190" i="45"/>
  <c r="K139" i="45"/>
  <c r="V139" i="45" s="1"/>
  <c r="K114" i="45"/>
  <c r="V114" i="45" s="1"/>
  <c r="J74" i="45"/>
  <c r="J117" i="45"/>
  <c r="I60" i="45"/>
  <c r="J40" i="45"/>
  <c r="J61" i="45"/>
  <c r="I50" i="45"/>
  <c r="J214" i="45"/>
  <c r="J201" i="45"/>
  <c r="I174" i="45"/>
  <c r="J210" i="45"/>
  <c r="I176" i="45"/>
  <c r="K113" i="45"/>
  <c r="V113" i="45" s="1"/>
  <c r="K127" i="45"/>
  <c r="V127" i="45" s="1"/>
  <c r="I86" i="45"/>
  <c r="K49" i="45"/>
  <c r="M49" i="45" s="1"/>
  <c r="I46" i="45"/>
  <c r="I76" i="45"/>
  <c r="K222" i="45"/>
  <c r="V222" i="45" s="1"/>
  <c r="K242" i="45"/>
  <c r="V242" i="45" s="1"/>
  <c r="I186" i="45"/>
  <c r="J173" i="45"/>
  <c r="K198" i="45"/>
  <c r="V198" i="45" s="1"/>
  <c r="J112" i="45"/>
  <c r="K64" i="45"/>
  <c r="V64" i="45" s="1"/>
  <c r="K126" i="45"/>
  <c r="V126" i="45" s="1"/>
  <c r="K25" i="45"/>
  <c r="M25" i="45" s="1"/>
  <c r="K46" i="45"/>
  <c r="M46" i="45" s="1"/>
  <c r="J41" i="45"/>
  <c r="I234" i="45"/>
  <c r="K213" i="45"/>
  <c r="V213" i="45" s="1"/>
  <c r="K207" i="45"/>
  <c r="V207" i="45" s="1"/>
  <c r="J202" i="45"/>
  <c r="J147" i="45"/>
  <c r="I119" i="45"/>
  <c r="K110" i="45"/>
  <c r="M110" i="45" s="1"/>
  <c r="I205" i="45"/>
  <c r="K183" i="45"/>
  <c r="V183" i="45" s="1"/>
  <c r="K159" i="45"/>
  <c r="V159" i="45" s="1"/>
  <c r="K147" i="45"/>
  <c r="M147" i="45" s="1"/>
  <c r="K122" i="45"/>
  <c r="M122" i="45" s="1"/>
  <c r="J82" i="45"/>
  <c r="K135" i="45"/>
  <c r="V135" i="45" s="1"/>
  <c r="J95" i="45"/>
  <c r="I49" i="45"/>
  <c r="K74" i="45"/>
  <c r="V74" i="45" s="1"/>
  <c r="I58" i="45"/>
  <c r="J226" i="45"/>
  <c r="K188" i="45"/>
  <c r="V188" i="45" s="1"/>
  <c r="J161" i="45"/>
  <c r="I164" i="45"/>
  <c r="I153" i="45"/>
  <c r="J116" i="45"/>
  <c r="I96" i="45"/>
  <c r="J73" i="45"/>
  <c r="J32" i="45"/>
  <c r="J27" i="45"/>
  <c r="K52" i="45"/>
  <c r="M52" i="45" s="1"/>
  <c r="K241" i="45"/>
  <c r="M241" i="45" s="1"/>
  <c r="I225" i="45"/>
  <c r="J200" i="45"/>
  <c r="K160" i="45"/>
  <c r="M160" i="45" s="1"/>
  <c r="K156" i="45"/>
  <c r="V156" i="45" s="1"/>
  <c r="J154" i="45"/>
  <c r="K132" i="45"/>
  <c r="M132" i="45" s="1"/>
  <c r="J107" i="45"/>
  <c r="I15" i="45"/>
  <c r="K27" i="45"/>
  <c r="M27" i="45" s="1"/>
  <c r="J21" i="45"/>
  <c r="I242" i="45"/>
  <c r="I230" i="45"/>
  <c r="I239" i="45"/>
  <c r="I172" i="45"/>
  <c r="J155" i="45"/>
  <c r="I127" i="45"/>
  <c r="K118" i="45"/>
  <c r="M118" i="45" s="1"/>
  <c r="J94" i="45"/>
  <c r="K63" i="45"/>
  <c r="V63" i="45" s="1"/>
  <c r="K60" i="45"/>
  <c r="V60" i="45" s="1"/>
  <c r="K24" i="45"/>
  <c r="M24" i="45" s="1"/>
  <c r="J38" i="45"/>
  <c r="I210" i="45"/>
  <c r="J220" i="45"/>
  <c r="K187" i="45"/>
  <c r="V187" i="45" s="1"/>
  <c r="K152" i="45"/>
  <c r="V152" i="45" s="1"/>
  <c r="I145" i="45"/>
  <c r="K128" i="45"/>
  <c r="V128" i="45" s="1"/>
  <c r="I88" i="45"/>
  <c r="J65" i="45"/>
  <c r="K22" i="45"/>
  <c r="V22" i="45" s="1"/>
  <c r="J16" i="45"/>
  <c r="I44" i="45"/>
  <c r="K233" i="45"/>
  <c r="V233" i="45" s="1"/>
  <c r="J216" i="45"/>
  <c r="J192" i="45"/>
  <c r="K186" i="45"/>
  <c r="V186" i="45" s="1"/>
  <c r="K148" i="45"/>
  <c r="V148" i="45" s="1"/>
  <c r="I130" i="45"/>
  <c r="I118" i="45"/>
  <c r="I104" i="45"/>
  <c r="J129" i="45"/>
  <c r="J14" i="45"/>
  <c r="J13" i="45"/>
  <c r="I240" i="45"/>
  <c r="I222" i="45"/>
  <c r="J207" i="45"/>
  <c r="K173" i="45"/>
  <c r="V173" i="45" s="1"/>
  <c r="K153" i="45"/>
  <c r="M153" i="45" s="1"/>
  <c r="K130" i="45"/>
  <c r="V130" i="45" s="1"/>
  <c r="I82" i="45"/>
  <c r="K65" i="45"/>
  <c r="M65" i="45" s="1"/>
  <c r="K39" i="45"/>
  <c r="M39" i="45" s="1"/>
  <c r="J5" i="45"/>
  <c r="J79" i="45"/>
  <c r="I8" i="45"/>
  <c r="K100" i="45"/>
  <c r="V100" i="45" s="1"/>
  <c r="I160" i="45"/>
  <c r="K205" i="45"/>
  <c r="M205" i="45" s="1"/>
  <c r="I9" i="45"/>
  <c r="J166" i="45"/>
  <c r="K169" i="45"/>
  <c r="M169" i="45" s="1"/>
  <c r="I241" i="45"/>
  <c r="K194" i="45"/>
  <c r="V194" i="45" s="1"/>
  <c r="I180" i="45"/>
  <c r="K165" i="45"/>
  <c r="M165" i="45" s="1"/>
  <c r="K141" i="45"/>
  <c r="M141" i="45" s="1"/>
  <c r="K61" i="45"/>
  <c r="V61" i="45" s="1"/>
  <c r="J102" i="45"/>
  <c r="I101" i="45"/>
  <c r="I22" i="45"/>
  <c r="J34" i="45"/>
  <c r="K6" i="45"/>
  <c r="M6" i="45" s="1"/>
  <c r="K235" i="45"/>
  <c r="V235" i="45" s="1"/>
  <c r="I201" i="45"/>
  <c r="I177" i="45"/>
  <c r="I138" i="45"/>
  <c r="I179" i="45"/>
  <c r="K101" i="45"/>
  <c r="M101" i="45" s="1"/>
  <c r="J75" i="45"/>
  <c r="I107" i="45"/>
  <c r="J76" i="45"/>
  <c r="I6" i="45"/>
  <c r="J28" i="45"/>
  <c r="I219" i="45"/>
  <c r="K206" i="45"/>
  <c r="V206" i="45" s="1"/>
  <c r="K180" i="45"/>
  <c r="V180" i="45" s="1"/>
  <c r="K171" i="45"/>
  <c r="V171" i="45" s="1"/>
  <c r="I134" i="45"/>
  <c r="J118" i="45"/>
  <c r="K134" i="45"/>
  <c r="M134" i="45" s="1"/>
  <c r="K92" i="45"/>
  <c r="M92" i="45" s="1"/>
  <c r="I55" i="45"/>
  <c r="K55" i="45"/>
  <c r="M55" i="45" s="1"/>
  <c r="I89" i="45"/>
  <c r="J221" i="45"/>
  <c r="I233" i="45"/>
  <c r="I191" i="45"/>
  <c r="K181" i="45"/>
  <c r="M181" i="45" s="1"/>
  <c r="I165" i="45"/>
  <c r="I159" i="45"/>
  <c r="I90" i="45"/>
  <c r="K73" i="45"/>
  <c r="V73" i="45" s="1"/>
  <c r="I48" i="45"/>
  <c r="I19" i="45"/>
  <c r="J92" i="45"/>
  <c r="J35" i="45"/>
  <c r="K221" i="45"/>
  <c r="M221" i="45" s="1"/>
  <c r="I193" i="45"/>
  <c r="I169" i="45"/>
  <c r="I157" i="45"/>
  <c r="J134" i="45"/>
  <c r="K93" i="45"/>
  <c r="V93" i="45" s="1"/>
  <c r="J67" i="45"/>
  <c r="K99" i="45"/>
  <c r="V99" i="45" s="1"/>
  <c r="J63" i="45"/>
  <c r="K87" i="45"/>
  <c r="V87" i="45" s="1"/>
  <c r="I13" i="45"/>
  <c r="K243" i="45"/>
  <c r="M243" i="45" s="1"/>
  <c r="I198" i="45"/>
  <c r="K172" i="45"/>
  <c r="M172" i="45" s="1"/>
  <c r="J195" i="45"/>
  <c r="K166" i="45"/>
  <c r="M166" i="45" s="1"/>
  <c r="J110" i="45"/>
  <c r="J124" i="45"/>
  <c r="K84" i="45"/>
  <c r="V84" i="45" s="1"/>
  <c r="I45" i="45"/>
  <c r="I40" i="45"/>
  <c r="J68" i="45"/>
  <c r="J219" i="45"/>
  <c r="J239" i="45"/>
  <c r="J231" i="45"/>
  <c r="I170" i="45"/>
  <c r="I192" i="45"/>
  <c r="I109" i="45"/>
  <c r="K146" i="45"/>
  <c r="V146" i="45" s="1"/>
  <c r="J123" i="45"/>
  <c r="I24" i="45"/>
  <c r="J43" i="45"/>
  <c r="I34" i="45"/>
  <c r="I227" i="45"/>
  <c r="K83" i="45"/>
  <c r="V83" i="45" s="1"/>
  <c r="I129" i="45"/>
  <c r="K182" i="45"/>
  <c r="V182" i="45" s="1"/>
  <c r="K35" i="45"/>
  <c r="V35" i="45" s="1"/>
  <c r="J96" i="45"/>
  <c r="J229" i="45"/>
  <c r="K209" i="45"/>
  <c r="M209" i="45" s="1"/>
  <c r="I199" i="45"/>
  <c r="K185" i="45"/>
  <c r="M185" i="45" s="1"/>
  <c r="K142" i="45"/>
  <c r="M142" i="45" s="1"/>
  <c r="J114" i="45"/>
  <c r="I98" i="45"/>
  <c r="K81" i="45"/>
  <c r="V81" i="45" s="1"/>
  <c r="K75" i="45"/>
  <c r="V75" i="45" s="1"/>
  <c r="I32" i="45"/>
  <c r="J11" i="45"/>
  <c r="J15" i="45"/>
  <c r="J244" i="45"/>
  <c r="K237" i="45"/>
  <c r="V237" i="45" s="1"/>
  <c r="K223" i="45"/>
  <c r="M223" i="45" s="1"/>
  <c r="J144" i="45"/>
  <c r="J119" i="45"/>
  <c r="I79" i="45"/>
  <c r="I131" i="45"/>
  <c r="I93" i="45"/>
  <c r="J46" i="45"/>
  <c r="I69" i="45"/>
  <c r="I56" i="45"/>
  <c r="I223" i="45"/>
  <c r="J185" i="45"/>
  <c r="I209" i="45"/>
  <c r="J157" i="45"/>
  <c r="K151" i="45"/>
  <c r="V151" i="45" s="1"/>
  <c r="I113" i="45"/>
  <c r="K94" i="45"/>
  <c r="M94" i="45" s="1"/>
  <c r="I70" i="45"/>
  <c r="K29" i="45"/>
  <c r="V29" i="45" s="1"/>
  <c r="I23" i="45"/>
  <c r="K50" i="45"/>
  <c r="M50" i="45" s="1"/>
  <c r="J227" i="45"/>
  <c r="K212" i="45"/>
  <c r="V212" i="45" s="1"/>
  <c r="K192" i="45"/>
  <c r="V192" i="45" s="1"/>
  <c r="I178" i="45"/>
  <c r="I139" i="45"/>
  <c r="I117" i="45"/>
  <c r="J69" i="45"/>
  <c r="I135" i="45"/>
  <c r="I31" i="45"/>
  <c r="I51" i="45"/>
  <c r="J47" i="45"/>
  <c r="K20" i="45"/>
  <c r="M20" i="45" s="1"/>
  <c r="K227" i="45"/>
  <c r="M227" i="45" s="1"/>
  <c r="I204" i="45"/>
  <c r="J187" i="45"/>
  <c r="J136" i="45"/>
  <c r="J111" i="45"/>
  <c r="I71" i="45"/>
  <c r="I114" i="45"/>
  <c r="J57" i="45"/>
  <c r="K37" i="45"/>
  <c r="M37" i="45" s="1"/>
  <c r="K47" i="45"/>
  <c r="V47" i="45" s="1"/>
  <c r="K48" i="45"/>
  <c r="V48" i="45" s="1"/>
  <c r="K208" i="45"/>
  <c r="M208" i="45" s="1"/>
  <c r="I208" i="45"/>
  <c r="K184" i="45"/>
  <c r="M184" i="45" s="1"/>
  <c r="J149" i="45"/>
  <c r="K143" i="45"/>
  <c r="V143" i="45" s="1"/>
  <c r="J125" i="45"/>
  <c r="K86" i="45"/>
  <c r="V86" i="45" s="1"/>
  <c r="I62" i="45"/>
  <c r="I18" i="45"/>
  <c r="I14" i="45"/>
  <c r="I41" i="45"/>
  <c r="J230" i="45"/>
  <c r="I215" i="45"/>
  <c r="I189" i="45"/>
  <c r="I181" i="45"/>
  <c r="J145" i="45"/>
  <c r="K129" i="45"/>
  <c r="V129" i="45" s="1"/>
  <c r="I156" i="45"/>
  <c r="I102" i="45"/>
  <c r="J88" i="45"/>
  <c r="J9" i="45"/>
  <c r="K8" i="45"/>
  <c r="M8" i="45" s="1"/>
  <c r="I213" i="45"/>
  <c r="J6" i="45"/>
  <c r="K102" i="45"/>
  <c r="V102" i="45" s="1"/>
  <c r="K144" i="45"/>
  <c r="M144" i="45" s="1"/>
  <c r="J208" i="45"/>
  <c r="J51" i="45"/>
  <c r="K40" i="45"/>
  <c r="V40" i="45" s="1"/>
  <c r="I38" i="45"/>
  <c r="K238" i="45"/>
  <c r="M238" i="45" s="1"/>
  <c r="I144" i="45"/>
  <c r="J103" i="45"/>
  <c r="K85" i="45"/>
  <c r="M85" i="45" s="1"/>
  <c r="I202" i="45"/>
  <c r="K149" i="45"/>
  <c r="V149" i="45" s="1"/>
  <c r="I16" i="45"/>
  <c r="I85" i="45"/>
  <c r="J66" i="45"/>
  <c r="K177" i="45"/>
  <c r="V177" i="45" s="1"/>
  <c r="K10" i="45"/>
  <c r="V10" i="45" s="1"/>
  <c r="I64" i="45"/>
  <c r="K167" i="45"/>
  <c r="V167" i="45" s="1"/>
  <c r="K21" i="45"/>
  <c r="M21" i="45" s="1"/>
  <c r="J115" i="45"/>
  <c r="K234" i="45"/>
  <c r="V234" i="45" s="1"/>
  <c r="J23" i="45"/>
  <c r="I151" i="45"/>
  <c r="K220" i="45"/>
  <c r="V220" i="45" s="1"/>
  <c r="K71" i="45"/>
  <c r="V71" i="45" s="1"/>
  <c r="J167" i="45"/>
  <c r="J232" i="45"/>
  <c r="I100" i="45"/>
  <c r="J162" i="45"/>
  <c r="I25" i="45"/>
  <c r="J159" i="45"/>
  <c r="I167" i="45"/>
  <c r="I236" i="45"/>
  <c r="J62" i="45"/>
  <c r="I26" i="45"/>
  <c r="I187" i="45"/>
  <c r="K104" i="45"/>
  <c r="V104" i="45" s="1"/>
  <c r="I124" i="45"/>
  <c r="J56" i="45"/>
  <c r="J126" i="45"/>
  <c r="K41" i="45"/>
  <c r="V41" i="45" s="1"/>
  <c r="J50" i="45"/>
  <c r="I122" i="45"/>
  <c r="J183" i="45"/>
  <c r="K44" i="45"/>
  <c r="M44" i="45" s="1"/>
  <c r="K69" i="45"/>
  <c r="V69" i="45" s="1"/>
  <c r="K203" i="45"/>
  <c r="V203" i="45" s="1"/>
  <c r="J12" i="45"/>
  <c r="K138" i="45"/>
  <c r="M138" i="45" s="1"/>
  <c r="K228" i="45"/>
  <c r="V228" i="45" s="1"/>
  <c r="I52" i="45"/>
  <c r="J179" i="45"/>
  <c r="K217" i="45"/>
  <c r="V217" i="45" s="1"/>
  <c r="I92" i="45"/>
  <c r="I141" i="45"/>
  <c r="J10" i="45"/>
  <c r="J78" i="45"/>
  <c r="I184" i="45"/>
  <c r="K28" i="45"/>
  <c r="V28" i="45" s="1"/>
  <c r="I140" i="45"/>
  <c r="I207" i="45"/>
  <c r="J143" i="45"/>
  <c r="I21" i="45"/>
  <c r="K80" i="45"/>
  <c r="V80" i="45" s="1"/>
  <c r="K13" i="45"/>
  <c r="M13" i="45" s="1"/>
  <c r="J203" i="45"/>
  <c r="I63" i="45"/>
  <c r="I161" i="45"/>
  <c r="J39" i="45"/>
  <c r="K179" i="45"/>
  <c r="M179" i="45" s="1"/>
  <c r="K11" i="45"/>
  <c r="M11" i="45" s="1"/>
  <c r="I136" i="45"/>
  <c r="K154" i="45"/>
  <c r="V154" i="45" s="1"/>
  <c r="J169" i="45"/>
  <c r="K82" i="45"/>
  <c r="V82" i="45" s="1"/>
  <c r="J90" i="45"/>
  <c r="K191" i="45"/>
  <c r="V191" i="45" s="1"/>
  <c r="J48" i="45"/>
  <c r="K125" i="45"/>
  <c r="V125" i="45" s="1"/>
  <c r="K219" i="45"/>
  <c r="V219" i="45" s="1"/>
  <c r="K12" i="45"/>
  <c r="V12" i="45" s="1"/>
  <c r="J153" i="45"/>
  <c r="J238" i="45"/>
  <c r="K103" i="45"/>
  <c r="V103" i="45" s="1"/>
  <c r="K136" i="45"/>
  <c r="M136" i="45" s="1"/>
  <c r="I36" i="45"/>
  <c r="I99" i="45"/>
  <c r="K178" i="45"/>
  <c r="V178" i="45" s="1"/>
  <c r="I61" i="45"/>
  <c r="J77" i="45"/>
  <c r="K200" i="45"/>
  <c r="V200" i="45" s="1"/>
  <c r="K107" i="45"/>
  <c r="M107" i="45" s="1"/>
  <c r="I216" i="45"/>
  <c r="J128" i="45"/>
  <c r="A41" i="45"/>
  <c r="A42" i="45" s="1"/>
  <c r="I211" i="45"/>
  <c r="J186" i="45"/>
  <c r="I185" i="45"/>
  <c r="I78" i="45"/>
  <c r="K201" i="45"/>
  <c r="M201" i="45" s="1"/>
  <c r="J37" i="45"/>
  <c r="J81" i="45"/>
  <c r="K106" i="45"/>
  <c r="V106" i="45" s="1"/>
  <c r="J206" i="45"/>
  <c r="J33" i="45"/>
  <c r="I108" i="45"/>
  <c r="J224" i="45"/>
  <c r="J45" i="45"/>
  <c r="J158" i="45"/>
  <c r="I218" i="45"/>
  <c r="J89" i="45"/>
  <c r="J168" i="45"/>
  <c r="I54" i="45"/>
  <c r="K120" i="45"/>
  <c r="V120" i="45" s="1"/>
  <c r="K193" i="45"/>
  <c r="V193" i="45" s="1"/>
  <c r="J7" i="45"/>
  <c r="K96" i="45"/>
  <c r="M96" i="45" s="1"/>
  <c r="K197" i="45"/>
  <c r="M197" i="45" s="1"/>
  <c r="I33" i="45"/>
  <c r="J104" i="45"/>
  <c r="K231" i="45"/>
  <c r="V231" i="45" s="1"/>
  <c r="A18" i="31"/>
  <c r="A19" i="39"/>
  <c r="A18" i="43"/>
  <c r="A20" i="32"/>
  <c r="A20" i="44"/>
  <c r="A19" i="41"/>
  <c r="A18" i="37"/>
  <c r="A18" i="44"/>
  <c r="J167" i="46"/>
  <c r="J54" i="46"/>
  <c r="J47" i="46"/>
  <c r="J240" i="46"/>
  <c r="K235" i="46"/>
  <c r="V235" i="46" s="1"/>
  <c r="K159" i="46"/>
  <c r="M159" i="46" s="1"/>
  <c r="J144" i="46"/>
  <c r="K56" i="46"/>
  <c r="V56" i="46" s="1"/>
  <c r="J93" i="46"/>
  <c r="K62" i="46"/>
  <c r="V62" i="46" s="1"/>
  <c r="K28" i="46"/>
  <c r="M28" i="46" s="1"/>
  <c r="I206" i="46"/>
  <c r="K176" i="46"/>
  <c r="V176" i="46" s="1"/>
  <c r="J193" i="46"/>
  <c r="A20" i="42"/>
  <c r="J127" i="46"/>
  <c r="J112" i="46"/>
  <c r="A20" i="46"/>
  <c r="A19" i="42"/>
  <c r="J28" i="46"/>
  <c r="J50" i="46"/>
  <c r="I73" i="46"/>
  <c r="I50" i="46"/>
  <c r="K167" i="46"/>
  <c r="M167" i="46" s="1"/>
  <c r="J65" i="46"/>
  <c r="I120" i="46"/>
  <c r="I112" i="46"/>
  <c r="I130" i="46"/>
  <c r="K79" i="46"/>
  <c r="V79" i="46" s="1"/>
  <c r="J34" i="46"/>
  <c r="J192" i="46"/>
  <c r="I104" i="46"/>
  <c r="I28" i="46"/>
  <c r="J222" i="46"/>
  <c r="K186" i="46"/>
  <c r="M186" i="46" s="1"/>
  <c r="K84" i="46"/>
  <c r="V84" i="46" s="1"/>
  <c r="A18" i="46"/>
  <c r="I240" i="46"/>
  <c r="J170" i="46"/>
  <c r="J123" i="46"/>
  <c r="K91" i="46"/>
  <c r="V91" i="46" s="1"/>
  <c r="I192" i="46"/>
  <c r="K149" i="46"/>
  <c r="V149" i="46" s="1"/>
  <c r="I86" i="46"/>
  <c r="J219" i="46"/>
  <c r="K196" i="46"/>
  <c r="V196" i="46" s="1"/>
  <c r="I117" i="46"/>
  <c r="J33" i="46"/>
  <c r="K201" i="46"/>
  <c r="V201" i="46" s="1"/>
  <c r="I142" i="46"/>
  <c r="J63" i="46"/>
  <c r="J17" i="46"/>
  <c r="K179" i="46"/>
  <c r="V179" i="46" s="1"/>
  <c r="K119" i="46"/>
  <c r="V119" i="46" s="1"/>
  <c r="J53" i="46"/>
  <c r="K48" i="46"/>
  <c r="V48" i="46" s="1"/>
  <c r="K134" i="46"/>
  <c r="M134" i="46" s="1"/>
  <c r="K33" i="46"/>
  <c r="M33" i="46" s="1"/>
  <c r="I217" i="46"/>
  <c r="I124" i="46"/>
  <c r="J149" i="46"/>
  <c r="K23" i="46"/>
  <c r="V23" i="46" s="1"/>
  <c r="I241" i="46"/>
  <c r="K157" i="46"/>
  <c r="V157" i="46" s="1"/>
  <c r="J15" i="46"/>
  <c r="J227" i="46"/>
  <c r="I172" i="46"/>
  <c r="I59" i="46"/>
  <c r="K52" i="46"/>
  <c r="V52" i="46" s="1"/>
  <c r="K208" i="46"/>
  <c r="V208" i="46" s="1"/>
  <c r="J143" i="46"/>
  <c r="J138" i="46"/>
  <c r="K213" i="46"/>
  <c r="M213" i="46" s="1"/>
  <c r="J147" i="46"/>
  <c r="K72" i="46"/>
  <c r="V72" i="46" s="1"/>
  <c r="K224" i="46"/>
  <c r="V224" i="46" s="1"/>
  <c r="K128" i="46"/>
  <c r="M128" i="46" s="1"/>
  <c r="I236" i="46"/>
  <c r="J16" i="46"/>
  <c r="I197" i="46"/>
  <c r="J152" i="46"/>
  <c r="I121" i="46"/>
  <c r="I41" i="46"/>
  <c r="J166" i="46"/>
  <c r="I105" i="46"/>
  <c r="K12" i="46"/>
  <c r="V12" i="46" s="1"/>
  <c r="K205" i="46"/>
  <c r="V205" i="46" s="1"/>
  <c r="I146" i="46"/>
  <c r="A19" i="43"/>
  <c r="K109" i="46"/>
  <c r="V109" i="46" s="1"/>
  <c r="I30" i="46"/>
  <c r="J153" i="46"/>
  <c r="K95" i="46"/>
  <c r="V95" i="46" s="1"/>
  <c r="J46" i="46"/>
  <c r="J188" i="46"/>
  <c r="K16" i="46"/>
  <c r="M16" i="46" s="1"/>
  <c r="K96" i="46"/>
  <c r="V96" i="46" s="1"/>
  <c r="K218" i="46"/>
  <c r="M218" i="46" s="1"/>
  <c r="I158" i="46"/>
  <c r="K97" i="46"/>
  <c r="V97" i="46" s="1"/>
  <c r="I61" i="46"/>
  <c r="K204" i="46"/>
  <c r="V204" i="46" s="1"/>
  <c r="J145" i="46"/>
  <c r="I95" i="46"/>
  <c r="J75" i="46"/>
  <c r="K163" i="46"/>
  <c r="V163" i="46" s="1"/>
  <c r="A20" i="43"/>
  <c r="K145" i="46"/>
  <c r="V145" i="46" s="1"/>
  <c r="K70" i="46"/>
  <c r="V70" i="46" s="1"/>
  <c r="J196" i="46"/>
  <c r="K123" i="46"/>
  <c r="V123" i="46" s="1"/>
  <c r="K20" i="46"/>
  <c r="V20" i="46" s="1"/>
  <c r="I212" i="46"/>
  <c r="K132" i="46"/>
  <c r="M132" i="46" s="1"/>
  <c r="K68" i="46"/>
  <c r="M68" i="46" s="1"/>
  <c r="J72" i="46"/>
  <c r="I176" i="46"/>
  <c r="J104" i="46"/>
  <c r="K25" i="46"/>
  <c r="V25" i="46" s="1"/>
  <c r="I219" i="46"/>
  <c r="J173" i="46"/>
  <c r="I122" i="46"/>
  <c r="J37" i="46"/>
  <c r="K189" i="46"/>
  <c r="V189" i="46" s="1"/>
  <c r="I27" i="46"/>
  <c r="K13" i="46"/>
  <c r="M13" i="46" s="1"/>
  <c r="J233" i="46"/>
  <c r="J103" i="46"/>
  <c r="J12" i="46"/>
  <c r="I23" i="46"/>
  <c r="J210" i="46"/>
  <c r="I113" i="46"/>
  <c r="K19" i="46"/>
  <c r="V19" i="46" s="1"/>
  <c r="K244" i="46"/>
  <c r="V244" i="46" s="1"/>
  <c r="I131" i="46"/>
  <c r="I60" i="46"/>
  <c r="I44" i="46"/>
  <c r="K169" i="46"/>
  <c r="M169" i="46" s="1"/>
  <c r="I133" i="46"/>
  <c r="J36" i="46"/>
  <c r="A19" i="46"/>
  <c r="A18" i="47"/>
  <c r="A18" i="32"/>
  <c r="A20" i="33"/>
  <c r="J232" i="46"/>
  <c r="K231" i="46"/>
  <c r="V231" i="46" s="1"/>
  <c r="J191" i="46"/>
  <c r="I196" i="46"/>
  <c r="I144" i="46"/>
  <c r="J131" i="46"/>
  <c r="I102" i="46"/>
  <c r="K71" i="46"/>
  <c r="M71" i="46" s="1"/>
  <c r="J83" i="46"/>
  <c r="I12" i="46"/>
  <c r="I69" i="46"/>
  <c r="I218" i="46"/>
  <c r="I208" i="46"/>
  <c r="J187" i="46"/>
  <c r="J165" i="46"/>
  <c r="K177" i="46"/>
  <c r="V177" i="46" s="1"/>
  <c r="I127" i="46"/>
  <c r="J121" i="46"/>
  <c r="I89" i="46"/>
  <c r="I66" i="46"/>
  <c r="J29" i="46"/>
  <c r="I85" i="46"/>
  <c r="J237" i="46"/>
  <c r="K223" i="46"/>
  <c r="M223" i="46" s="1"/>
  <c r="K192" i="46"/>
  <c r="M192" i="46" s="1"/>
  <c r="J180" i="46"/>
  <c r="K154" i="46"/>
  <c r="M154" i="46" s="1"/>
  <c r="I116" i="46"/>
  <c r="K135" i="46"/>
  <c r="V135" i="46" s="1"/>
  <c r="J56" i="46"/>
  <c r="J85" i="46"/>
  <c r="J43" i="46"/>
  <c r="I13" i="46"/>
  <c r="I234" i="46"/>
  <c r="I222" i="46"/>
  <c r="J189" i="46"/>
  <c r="I179" i="46"/>
  <c r="K152" i="46"/>
  <c r="M152" i="46" s="1"/>
  <c r="K114" i="46"/>
  <c r="V114" i="46" s="1"/>
  <c r="J132" i="46"/>
  <c r="K53" i="46"/>
  <c r="V53" i="46" s="1"/>
  <c r="I82" i="46"/>
  <c r="A41" i="46"/>
  <c r="A42" i="46" s="1"/>
  <c r="K10" i="46"/>
  <c r="V10" i="46" s="1"/>
  <c r="I244" i="46"/>
  <c r="K197" i="46"/>
  <c r="V197" i="46" s="1"/>
  <c r="I204" i="46"/>
  <c r="J176" i="46"/>
  <c r="K155" i="46"/>
  <c r="V155" i="46" s="1"/>
  <c r="J157" i="46"/>
  <c r="K143" i="46"/>
  <c r="V143" i="46" s="1"/>
  <c r="I94" i="46"/>
  <c r="I87" i="46"/>
  <c r="I7" i="46"/>
  <c r="J45" i="46"/>
  <c r="I77" i="46"/>
  <c r="I235" i="46"/>
  <c r="I231" i="46"/>
  <c r="I194" i="46"/>
  <c r="K162" i="46"/>
  <c r="M162" i="46" s="1"/>
  <c r="I107" i="46"/>
  <c r="K110" i="46"/>
  <c r="M110" i="46" s="1"/>
  <c r="K73" i="46"/>
  <c r="V73" i="46" s="1"/>
  <c r="I76" i="46"/>
  <c r="I38" i="46"/>
  <c r="K69" i="46"/>
  <c r="V69" i="46" s="1"/>
  <c r="K100" i="46"/>
  <c r="M100" i="46" s="1"/>
  <c r="J243" i="46"/>
  <c r="I223" i="46"/>
  <c r="K173" i="46"/>
  <c r="M173" i="46" s="1"/>
  <c r="J168" i="46"/>
  <c r="I147" i="46"/>
  <c r="I128" i="46"/>
  <c r="K86" i="46"/>
  <c r="V86" i="46" s="1"/>
  <c r="I56" i="46"/>
  <c r="J31" i="46"/>
  <c r="K58" i="46"/>
  <c r="V58" i="46" s="1"/>
  <c r="I51" i="46"/>
  <c r="K185" i="46"/>
  <c r="M185" i="46" s="1"/>
  <c r="K24" i="46"/>
  <c r="M24" i="46" s="1"/>
  <c r="J71" i="46"/>
  <c r="I201" i="46"/>
  <c r="K15" i="46"/>
  <c r="V15" i="46" s="1"/>
  <c r="K238" i="46"/>
  <c r="V238" i="46" s="1"/>
  <c r="I211" i="46"/>
  <c r="I167" i="46"/>
  <c r="I166" i="46"/>
  <c r="J142" i="46"/>
  <c r="K108" i="46"/>
  <c r="V108" i="46" s="1"/>
  <c r="K115" i="46"/>
  <c r="M115" i="46" s="1"/>
  <c r="K50" i="46"/>
  <c r="V50" i="46" s="1"/>
  <c r="J24" i="46"/>
  <c r="K45" i="46"/>
  <c r="M45" i="46" s="1"/>
  <c r="I45" i="46"/>
  <c r="I229" i="46"/>
  <c r="I230" i="46"/>
  <c r="I188" i="46"/>
  <c r="J183" i="46"/>
  <c r="I185" i="46"/>
  <c r="J128" i="46"/>
  <c r="J100" i="46"/>
  <c r="J68" i="46"/>
  <c r="I80" i="46"/>
  <c r="K9" i="46"/>
  <c r="V9" i="46" s="1"/>
  <c r="J67" i="46"/>
  <c r="K216" i="46"/>
  <c r="M216" i="46" s="1"/>
  <c r="K206" i="46"/>
  <c r="V206" i="46" s="1"/>
  <c r="I184" i="46"/>
  <c r="J164" i="46"/>
  <c r="I160" i="46"/>
  <c r="I126" i="46"/>
  <c r="J120" i="46"/>
  <c r="K87" i="46"/>
  <c r="V87" i="46" s="1"/>
  <c r="K64" i="46"/>
  <c r="V64" i="46" s="1"/>
  <c r="K26" i="46"/>
  <c r="M26" i="46" s="1"/>
  <c r="K77" i="46"/>
  <c r="V77" i="46" s="1"/>
  <c r="J213" i="46"/>
  <c r="J203" i="46"/>
  <c r="K182" i="46"/>
  <c r="V182" i="46" s="1"/>
  <c r="J163" i="46"/>
  <c r="J154" i="46"/>
  <c r="I125" i="46"/>
  <c r="I119" i="46"/>
  <c r="J84" i="46"/>
  <c r="J61" i="46"/>
  <c r="I25" i="46"/>
  <c r="K75" i="46"/>
  <c r="M75" i="46" s="1"/>
  <c r="J223" i="46"/>
  <c r="K203" i="46"/>
  <c r="V203" i="46" s="1"/>
  <c r="J178" i="46"/>
  <c r="K153" i="46"/>
  <c r="M153" i="46" s="1"/>
  <c r="K136" i="46"/>
  <c r="M136" i="46" s="1"/>
  <c r="I132" i="46"/>
  <c r="J115" i="46"/>
  <c r="J73" i="46"/>
  <c r="K101" i="46"/>
  <c r="M101" i="46" s="1"/>
  <c r="K22" i="46"/>
  <c r="M22" i="46" s="1"/>
  <c r="K27" i="46"/>
  <c r="V27" i="46" s="1"/>
  <c r="I10" i="46"/>
  <c r="J214" i="46"/>
  <c r="J242" i="46"/>
  <c r="K200" i="46"/>
  <c r="M200" i="46" s="1"/>
  <c r="I159" i="46"/>
  <c r="J137" i="46"/>
  <c r="K141" i="46"/>
  <c r="V141" i="46" s="1"/>
  <c r="I52" i="46"/>
  <c r="I53" i="46"/>
  <c r="I21" i="46"/>
  <c r="I58" i="46"/>
  <c r="I6" i="46"/>
  <c r="K222" i="46"/>
  <c r="M222" i="46" s="1"/>
  <c r="J241" i="46"/>
  <c r="K207" i="46"/>
  <c r="V207" i="46" s="1"/>
  <c r="I190" i="46"/>
  <c r="J126" i="46"/>
  <c r="K102" i="46"/>
  <c r="M102" i="46" s="1"/>
  <c r="I91" i="46"/>
  <c r="J95" i="46"/>
  <c r="J7" i="46"/>
  <c r="J26" i="46"/>
  <c r="J27" i="46"/>
  <c r="I123" i="46"/>
  <c r="J230" i="46"/>
  <c r="I35" i="46"/>
  <c r="I216" i="46"/>
  <c r="I238" i="46"/>
  <c r="K194" i="46"/>
  <c r="V194" i="46" s="1"/>
  <c r="J172" i="46"/>
  <c r="K121" i="46"/>
  <c r="M121" i="46" s="1"/>
  <c r="I145" i="46"/>
  <c r="J86" i="46"/>
  <c r="K90" i="46"/>
  <c r="V90" i="46" s="1"/>
  <c r="J96" i="46"/>
  <c r="J19" i="46"/>
  <c r="J20" i="46"/>
  <c r="J235" i="46"/>
  <c r="K209" i="46"/>
  <c r="V209" i="46" s="1"/>
  <c r="K165" i="46"/>
  <c r="M165" i="46" s="1"/>
  <c r="I165" i="46"/>
  <c r="I139" i="46"/>
  <c r="K107" i="46"/>
  <c r="M107" i="46" s="1"/>
  <c r="J113" i="46"/>
  <c r="I49" i="46"/>
  <c r="J21" i="46"/>
  <c r="I43" i="46"/>
  <c r="J44" i="46"/>
  <c r="K227" i="46"/>
  <c r="V227" i="46" s="1"/>
  <c r="K229" i="46"/>
  <c r="V229" i="46" s="1"/>
  <c r="K183" i="46"/>
  <c r="M183" i="46" s="1"/>
  <c r="K172" i="46"/>
  <c r="V172" i="46" s="1"/>
  <c r="I173" i="46"/>
  <c r="K104" i="46"/>
  <c r="M104" i="46" s="1"/>
  <c r="I96" i="46"/>
  <c r="I65" i="46"/>
  <c r="I46" i="46"/>
  <c r="I8" i="46"/>
  <c r="I64" i="46"/>
  <c r="J224" i="46"/>
  <c r="J228" i="46"/>
  <c r="I182" i="46"/>
  <c r="K171" i="46"/>
  <c r="M171" i="46" s="1"/>
  <c r="I154" i="46"/>
  <c r="K103" i="46"/>
  <c r="M103" i="46" s="1"/>
  <c r="K94" i="46"/>
  <c r="V94" i="46" s="1"/>
  <c r="K63" i="46"/>
  <c r="V63" i="46" s="1"/>
  <c r="J42" i="46"/>
  <c r="K5" i="46"/>
  <c r="V5" i="46" s="1"/>
  <c r="J55" i="46"/>
  <c r="K232" i="46"/>
  <c r="M232" i="46" s="1"/>
  <c r="K221" i="46"/>
  <c r="V221" i="46" s="1"/>
  <c r="I186" i="46"/>
  <c r="I178" i="46"/>
  <c r="K151" i="46"/>
  <c r="V151" i="46" s="1"/>
  <c r="J111" i="46"/>
  <c r="I129" i="46"/>
  <c r="J49" i="46"/>
  <c r="K80" i="46"/>
  <c r="M80" i="46" s="1"/>
  <c r="K40" i="46"/>
  <c r="V40" i="46" s="1"/>
  <c r="I9" i="46"/>
  <c r="K242" i="46"/>
  <c r="V242" i="46" s="1"/>
  <c r="J194" i="46"/>
  <c r="I202" i="46"/>
  <c r="J175" i="46"/>
  <c r="I198" i="46"/>
  <c r="J155" i="46"/>
  <c r="J139" i="46"/>
  <c r="K92" i="46"/>
  <c r="V92" i="46" s="1"/>
  <c r="K85" i="46"/>
  <c r="V85" i="46" s="1"/>
  <c r="I47" i="46"/>
  <c r="K44" i="46"/>
  <c r="M44" i="46" s="1"/>
  <c r="I34" i="46"/>
  <c r="K233" i="46"/>
  <c r="M233" i="46" s="1"/>
  <c r="J216" i="46"/>
  <c r="K193" i="46"/>
  <c r="M193" i="46" s="1"/>
  <c r="J159" i="46"/>
  <c r="K105" i="46"/>
  <c r="M105" i="46" s="1"/>
  <c r="J109" i="46"/>
  <c r="J70" i="46"/>
  <c r="K74" i="46"/>
  <c r="M74" i="46" s="1"/>
  <c r="K36" i="46"/>
  <c r="V36" i="46" s="1"/>
  <c r="K67" i="46"/>
  <c r="V67" i="46" s="1"/>
  <c r="K83" i="46"/>
  <c r="V83" i="46" s="1"/>
  <c r="J148" i="46"/>
  <c r="I213" i="46"/>
  <c r="J66" i="46"/>
  <c r="K139" i="46"/>
  <c r="V139" i="46" s="1"/>
  <c r="J217" i="46"/>
  <c r="J39" i="46"/>
  <c r="I227" i="46"/>
  <c r="K212" i="46"/>
  <c r="V212" i="46" s="1"/>
  <c r="I187" i="46"/>
  <c r="J197" i="46"/>
  <c r="K150" i="46"/>
  <c r="M150" i="46" s="1"/>
  <c r="J107" i="46"/>
  <c r="K65" i="46"/>
  <c r="M65" i="46" s="1"/>
  <c r="I68" i="46"/>
  <c r="K32" i="46"/>
  <c r="V32" i="46" s="1"/>
  <c r="J64" i="46"/>
  <c r="J80" i="46"/>
  <c r="K214" i="46"/>
  <c r="V214" i="46" s="1"/>
  <c r="K237" i="46"/>
  <c r="M237" i="46" s="1"/>
  <c r="K187" i="46"/>
  <c r="V187" i="46" s="1"/>
  <c r="J171" i="46"/>
  <c r="J118" i="46"/>
  <c r="K133" i="46"/>
  <c r="M133" i="46" s="1"/>
  <c r="I83" i="46"/>
  <c r="J87" i="46"/>
  <c r="I93" i="46"/>
  <c r="J13" i="46"/>
  <c r="K17" i="46"/>
  <c r="M17" i="46" s="1"/>
  <c r="I232" i="46"/>
  <c r="J206" i="46"/>
  <c r="J204" i="46"/>
  <c r="I164" i="46"/>
  <c r="K137" i="46"/>
  <c r="V137" i="46" s="1"/>
  <c r="J106" i="46"/>
  <c r="I100" i="46"/>
  <c r="K46" i="46"/>
  <c r="V46" i="46" s="1"/>
  <c r="K18" i="46"/>
  <c r="M18" i="46" s="1"/>
  <c r="J40" i="46"/>
  <c r="J41" i="46"/>
  <c r="K230" i="46"/>
  <c r="V230" i="46" s="1"/>
  <c r="I203" i="46"/>
  <c r="I195" i="46"/>
  <c r="I161" i="46"/>
  <c r="J134" i="46"/>
  <c r="J105" i="46"/>
  <c r="K99" i="46"/>
  <c r="M99" i="46" s="1"/>
  <c r="J125" i="46"/>
  <c r="I17" i="46"/>
  <c r="K37" i="46"/>
  <c r="V37" i="46" s="1"/>
  <c r="I37" i="46"/>
  <c r="K243" i="46"/>
  <c r="V243" i="46" s="1"/>
  <c r="I200" i="46"/>
  <c r="J179" i="46"/>
  <c r="J161" i="46"/>
  <c r="I153" i="46"/>
  <c r="J101" i="46"/>
  <c r="I118" i="46"/>
  <c r="I81" i="46"/>
  <c r="J58" i="46"/>
  <c r="J22" i="46"/>
  <c r="J74" i="46"/>
  <c r="I220" i="46"/>
  <c r="J200" i="46"/>
  <c r="I175" i="46"/>
  <c r="J150" i="46"/>
  <c r="J133" i="46"/>
  <c r="K130" i="46"/>
  <c r="M130" i="46" s="1"/>
  <c r="I114" i="46"/>
  <c r="I70" i="46"/>
  <c r="I98" i="46"/>
  <c r="I18" i="46"/>
  <c r="I26" i="46"/>
  <c r="K38" i="46"/>
  <c r="V38" i="46" s="1"/>
  <c r="I215" i="46"/>
  <c r="J212" i="46"/>
  <c r="I193" i="46"/>
  <c r="K215" i="46"/>
  <c r="V215" i="46" s="1"/>
  <c r="I134" i="46"/>
  <c r="J140" i="46"/>
  <c r="K49" i="46"/>
  <c r="M49" i="46" s="1"/>
  <c r="I135" i="46"/>
  <c r="J18" i="46"/>
  <c r="I57" i="46"/>
  <c r="I20" i="46"/>
  <c r="K89" i="46"/>
  <c r="V89" i="46" s="1"/>
  <c r="J190" i="46"/>
  <c r="J82" i="46"/>
  <c r="I48" i="46"/>
  <c r="I191" i="46"/>
  <c r="I40" i="46"/>
  <c r="I207" i="46"/>
  <c r="I209" i="46"/>
  <c r="K180" i="46"/>
  <c r="V180" i="46" s="1"/>
  <c r="J195" i="46"/>
  <c r="J129" i="46"/>
  <c r="J136" i="46"/>
  <c r="K126" i="46"/>
  <c r="V126" i="46" s="1"/>
  <c r="J98" i="46"/>
  <c r="I15" i="46"/>
  <c r="K54" i="46"/>
  <c r="V54" i="46" s="1"/>
  <c r="K78" i="46"/>
  <c r="V78" i="46" s="1"/>
  <c r="K225" i="46"/>
  <c r="M225" i="46" s="1"/>
  <c r="J209" i="46"/>
  <c r="I171" i="46"/>
  <c r="J185" i="46"/>
  <c r="K148" i="46"/>
  <c r="V148" i="46" s="1"/>
  <c r="I106" i="46"/>
  <c r="J62" i="46"/>
  <c r="K66" i="46"/>
  <c r="V66" i="46" s="1"/>
  <c r="I31" i="46"/>
  <c r="I63" i="46"/>
  <c r="I72" i="46"/>
  <c r="I243" i="46"/>
  <c r="J236" i="46"/>
  <c r="J184" i="46"/>
  <c r="I170" i="46"/>
  <c r="I115" i="46"/>
  <c r="J130" i="46"/>
  <c r="K81" i="46"/>
  <c r="V81" i="46" s="1"/>
  <c r="I84" i="46"/>
  <c r="K47" i="46"/>
  <c r="M47" i="46" s="1"/>
  <c r="J9" i="46"/>
  <c r="J14" i="46"/>
  <c r="K241" i="46"/>
  <c r="V241" i="46" s="1"/>
  <c r="J234" i="46"/>
  <c r="K202" i="46"/>
  <c r="V202" i="46" s="1"/>
  <c r="I169" i="46"/>
  <c r="K113" i="46"/>
  <c r="M113" i="46" s="1"/>
  <c r="K112" i="46"/>
  <c r="M112" i="46" s="1"/>
  <c r="J78" i="46"/>
  <c r="K82" i="46"/>
  <c r="M82" i="46" s="1"/>
  <c r="I42" i="46"/>
  <c r="J5" i="46"/>
  <c r="J10" i="46"/>
  <c r="I221" i="46"/>
  <c r="J226" i="46"/>
  <c r="I181" i="46"/>
  <c r="K170" i="46"/>
  <c r="M170" i="46" s="1"/>
  <c r="I152" i="46"/>
  <c r="I162" i="46"/>
  <c r="J91" i="46"/>
  <c r="J60" i="46"/>
  <c r="J38" i="46"/>
  <c r="K61" i="46"/>
  <c r="V61" i="46" s="1"/>
  <c r="I54" i="46"/>
  <c r="J229" i="46"/>
  <c r="J220" i="46"/>
  <c r="K184" i="46"/>
  <c r="V184" i="46" s="1"/>
  <c r="I177" i="46"/>
  <c r="I149" i="46"/>
  <c r="I108" i="46"/>
  <c r="K125" i="46"/>
  <c r="V125" i="46" s="1"/>
  <c r="I99" i="46"/>
  <c r="J77" i="46"/>
  <c r="I39" i="46"/>
  <c r="K6" i="46"/>
  <c r="V6" i="46" s="1"/>
  <c r="J239" i="46"/>
  <c r="K220" i="46"/>
  <c r="M220" i="46" s="1"/>
  <c r="K199" i="46"/>
  <c r="M199" i="46" s="1"/>
  <c r="I174" i="46"/>
  <c r="J174" i="46"/>
  <c r="I148" i="46"/>
  <c r="I136" i="46"/>
  <c r="J89" i="46"/>
  <c r="J124" i="46"/>
  <c r="K43" i="46"/>
  <c r="M43" i="46" s="1"/>
  <c r="K41" i="46"/>
  <c r="V41" i="46" s="1"/>
  <c r="K31" i="46"/>
  <c r="V31" i="46" s="1"/>
  <c r="I92" i="46"/>
  <c r="I156" i="46"/>
  <c r="K21" i="46"/>
  <c r="V21" i="46" s="1"/>
  <c r="J114" i="46"/>
  <c r="K164" i="46"/>
  <c r="V164" i="46" s="1"/>
  <c r="I242" i="46"/>
  <c r="K228" i="46"/>
  <c r="M228" i="46" s="1"/>
  <c r="I210" i="46"/>
  <c r="J182" i="46"/>
  <c r="K191" i="46"/>
  <c r="V191" i="46" s="1"/>
  <c r="K122" i="46"/>
  <c r="M122" i="46" s="1"/>
  <c r="J146" i="46"/>
  <c r="I62" i="46"/>
  <c r="I90" i="46"/>
  <c r="J8" i="46"/>
  <c r="I19" i="46"/>
  <c r="J231" i="46"/>
  <c r="K211" i="46"/>
  <c r="M211" i="46" s="1"/>
  <c r="J186" i="46"/>
  <c r="K161" i="46"/>
  <c r="V161" i="46" s="1"/>
  <c r="K144" i="46"/>
  <c r="V144" i="46" s="1"/>
  <c r="I140" i="46"/>
  <c r="K118" i="46"/>
  <c r="M118" i="46" s="1"/>
  <c r="J81" i="46"/>
  <c r="I111" i="46"/>
  <c r="J32" i="46"/>
  <c r="K34" i="46"/>
  <c r="M34" i="46" s="1"/>
  <c r="K7" i="46"/>
  <c r="V7" i="46" s="1"/>
  <c r="J202" i="46"/>
  <c r="J207" i="46"/>
  <c r="K178" i="46"/>
  <c r="M178" i="46" s="1"/>
  <c r="J160" i="46"/>
  <c r="K175" i="46"/>
  <c r="V175" i="46" s="1"/>
  <c r="K117" i="46"/>
  <c r="M117" i="46" s="1"/>
  <c r="J99" i="46"/>
  <c r="K93" i="46"/>
  <c r="V93" i="46" s="1"/>
  <c r="I11" i="46"/>
  <c r="K51" i="46"/>
  <c r="M51" i="46" s="1"/>
  <c r="I14" i="46"/>
  <c r="I199" i="46"/>
  <c r="J205" i="46"/>
  <c r="J177" i="46"/>
  <c r="I157" i="46"/>
  <c r="K158" i="46"/>
  <c r="M158" i="46" s="1"/>
  <c r="K116" i="46"/>
  <c r="V116" i="46" s="1"/>
  <c r="J97" i="46"/>
  <c r="J90" i="46"/>
  <c r="K8" i="46"/>
  <c r="V8" i="46" s="1"/>
  <c r="J48" i="46"/>
  <c r="K11" i="46"/>
  <c r="V11" i="46" s="1"/>
  <c r="J238" i="46"/>
  <c r="I233" i="46"/>
  <c r="J198" i="46"/>
  <c r="I168" i="46"/>
  <c r="J110" i="46"/>
  <c r="K111" i="46"/>
  <c r="M111" i="46" s="1"/>
  <c r="I75" i="46"/>
  <c r="J79" i="46"/>
  <c r="K39" i="46"/>
  <c r="V39" i="46" s="1"/>
  <c r="I101" i="46"/>
  <c r="J6" i="46"/>
  <c r="K219" i="46"/>
  <c r="V219" i="46" s="1"/>
  <c r="I225" i="46"/>
  <c r="I180" i="46"/>
  <c r="J169" i="46"/>
  <c r="I151" i="46"/>
  <c r="I137" i="46"/>
  <c r="I88" i="46"/>
  <c r="K57" i="46"/>
  <c r="V57" i="46" s="1"/>
  <c r="J35" i="46"/>
  <c r="K59" i="46"/>
  <c r="V59" i="46" s="1"/>
  <c r="J52" i="46"/>
  <c r="I226" i="46"/>
  <c r="J218" i="46"/>
  <c r="I239" i="46"/>
  <c r="K168" i="46"/>
  <c r="V168" i="46" s="1"/>
  <c r="K147" i="46"/>
  <c r="M147" i="46" s="1"/>
  <c r="K106" i="46"/>
  <c r="M106" i="46" s="1"/>
  <c r="K124" i="46"/>
  <c r="M124" i="46" s="1"/>
  <c r="I97" i="46"/>
  <c r="I74" i="46"/>
  <c r="I36" i="46"/>
  <c r="I5" i="46"/>
  <c r="K239" i="46"/>
  <c r="V239" i="46" s="1"/>
  <c r="I22" i="46"/>
  <c r="J108" i="46"/>
  <c r="K210" i="46"/>
  <c r="M210" i="46" s="1"/>
  <c r="K55" i="46"/>
  <c r="V55" i="46" s="1"/>
  <c r="K146" i="46"/>
  <c r="V146" i="46" s="1"/>
  <c r="J215" i="46"/>
  <c r="J221" i="46"/>
  <c r="J211" i="46"/>
  <c r="K190" i="46"/>
  <c r="M190" i="46" s="1"/>
  <c r="K166" i="46"/>
  <c r="M166" i="46" s="1"/>
  <c r="I141" i="46"/>
  <c r="K131" i="46"/>
  <c r="V131" i="46" s="1"/>
  <c r="J122" i="46"/>
  <c r="J92" i="46"/>
  <c r="J69" i="46"/>
  <c r="I32" i="46"/>
  <c r="J88" i="46"/>
  <c r="K240" i="46"/>
  <c r="M240" i="46" s="1"/>
  <c r="J225" i="46"/>
  <c r="J199" i="46"/>
  <c r="J181" i="46"/>
  <c r="K160" i="46"/>
  <c r="M160" i="46" s="1"/>
  <c r="J119" i="46"/>
  <c r="I143" i="46"/>
  <c r="K60" i="46"/>
  <c r="M60" i="46" s="1"/>
  <c r="K88" i="46"/>
  <c r="M88" i="46" s="1"/>
  <c r="J102" i="46"/>
  <c r="K14" i="46"/>
  <c r="V14" i="46" s="1"/>
  <c r="I228" i="46"/>
  <c r="J208" i="46"/>
  <c r="I183" i="46"/>
  <c r="J158" i="46"/>
  <c r="J141" i="46"/>
  <c r="K138" i="46"/>
  <c r="V138" i="46" s="1"/>
  <c r="J117" i="46"/>
  <c r="I78" i="46"/>
  <c r="I110" i="46"/>
  <c r="K29" i="46"/>
  <c r="M29" i="46" s="1"/>
  <c r="I33" i="46"/>
  <c r="K226" i="46"/>
  <c r="V226" i="46" s="1"/>
  <c r="I205" i="46"/>
  <c r="K181" i="46"/>
  <c r="V181" i="46" s="1"/>
  <c r="I155" i="46"/>
  <c r="I138" i="46"/>
  <c r="J135" i="46"/>
  <c r="J116" i="46"/>
  <c r="K76" i="46"/>
  <c r="V76" i="46" s="1"/>
  <c r="I109" i="46"/>
  <c r="J25" i="46"/>
  <c r="K30" i="46"/>
  <c r="V30" i="46" s="1"/>
  <c r="K42" i="46"/>
  <c r="V42" i="46" s="1"/>
  <c r="K217" i="46"/>
  <c r="V217" i="46" s="1"/>
  <c r="J201" i="46"/>
  <c r="I163" i="46"/>
  <c r="J162" i="46"/>
  <c r="K140" i="46"/>
  <c r="V140" i="46" s="1"/>
  <c r="K142" i="46"/>
  <c r="V142" i="46" s="1"/>
  <c r="I55" i="46"/>
  <c r="J57" i="46"/>
  <c r="I24" i="46"/>
  <c r="J59" i="46"/>
  <c r="K35" i="46"/>
  <c r="V35" i="46" s="1"/>
  <c r="I224" i="46"/>
  <c r="J244" i="46"/>
  <c r="I189" i="46"/>
  <c r="J156" i="46"/>
  <c r="K129" i="46"/>
  <c r="M129" i="46" s="1"/>
  <c r="I103" i="46"/>
  <c r="J94" i="46"/>
  <c r="K98" i="46"/>
  <c r="M98" i="46" s="1"/>
  <c r="J11" i="46"/>
  <c r="I29" i="46"/>
  <c r="J30" i="46"/>
  <c r="I237" i="46"/>
  <c r="K236" i="46"/>
  <c r="V236" i="46" s="1"/>
  <c r="K174" i="46"/>
  <c r="V174" i="46" s="1"/>
  <c r="K156" i="46"/>
  <c r="M156" i="46" s="1"/>
  <c r="J151" i="46"/>
  <c r="I150" i="46"/>
  <c r="K127" i="46"/>
  <c r="V127" i="46" s="1"/>
  <c r="J76" i="46"/>
  <c r="J51" i="46"/>
  <c r="I16" i="46"/>
  <c r="I71" i="46"/>
  <c r="K198" i="46"/>
  <c r="V198" i="46" s="1"/>
  <c r="J23" i="46"/>
  <c r="I67" i="46"/>
  <c r="K188" i="46"/>
  <c r="V188" i="46" s="1"/>
  <c r="I79" i="46"/>
  <c r="K120" i="46"/>
  <c r="M120" i="46" s="1"/>
  <c r="K195" i="46"/>
  <c r="M195" i="46" s="1"/>
  <c r="K6" i="26"/>
  <c r="M6" i="26" s="1"/>
  <c r="A19" i="32"/>
  <c r="A20" i="31"/>
  <c r="A19" i="44"/>
  <c r="A18" i="41"/>
  <c r="A18" i="36"/>
  <c r="A20" i="38"/>
  <c r="Q220" i="45"/>
  <c r="Q114" i="45"/>
  <c r="Q20" i="45"/>
  <c r="Q17" i="45"/>
  <c r="Q59" i="45"/>
  <c r="Q118" i="45"/>
  <c r="Q190" i="45"/>
  <c r="Q102" i="45"/>
  <c r="Q109" i="45"/>
  <c r="Q168" i="45"/>
  <c r="Q103" i="45"/>
  <c r="Q92" i="45"/>
  <c r="Q238" i="45"/>
  <c r="Q218" i="45"/>
  <c r="Q35" i="45"/>
  <c r="Q98" i="45"/>
  <c r="Q140" i="45"/>
  <c r="Q219" i="45"/>
  <c r="Q12" i="45"/>
  <c r="Q116" i="45"/>
  <c r="Q154" i="45"/>
  <c r="Q215" i="45"/>
  <c r="Q43" i="45"/>
  <c r="Q75" i="45"/>
  <c r="Q139" i="45"/>
  <c r="Q202" i="45"/>
  <c r="Q14" i="45"/>
  <c r="Q111" i="45"/>
  <c r="Q191" i="45"/>
  <c r="Q169" i="45"/>
  <c r="Q119" i="45"/>
  <c r="Q60" i="45"/>
  <c r="Q64" i="45"/>
  <c r="Q203" i="45"/>
  <c r="Q200" i="45"/>
  <c r="Q11" i="45"/>
  <c r="Q27" i="45"/>
  <c r="Q132" i="45"/>
  <c r="Q188" i="45"/>
  <c r="Q51" i="45"/>
  <c r="Q81" i="45"/>
  <c r="Q194" i="45"/>
  <c r="Q137" i="45"/>
  <c r="Q100" i="45"/>
  <c r="Q164" i="45"/>
  <c r="Q226" i="45"/>
  <c r="Q38" i="45"/>
  <c r="Q123" i="45"/>
  <c r="Q148" i="45"/>
  <c r="Q230" i="45"/>
  <c r="Q19" i="45"/>
  <c r="Q122" i="45"/>
  <c r="Q166" i="45"/>
  <c r="Q223" i="45"/>
  <c r="Q62" i="45"/>
  <c r="Q47" i="45"/>
  <c r="Q153" i="45"/>
  <c r="Q193" i="45"/>
  <c r="Q217" i="45"/>
  <c r="Q58" i="45"/>
  <c r="Q228" i="45"/>
  <c r="Q199" i="45"/>
  <c r="Q57" i="45"/>
  <c r="Q39" i="45"/>
  <c r="Q77" i="45"/>
  <c r="Q149" i="45"/>
  <c r="Q231" i="45"/>
  <c r="Q33" i="45"/>
  <c r="Q78" i="45"/>
  <c r="Q126" i="45"/>
  <c r="Q198" i="45"/>
  <c r="Q53" i="45"/>
  <c r="Q117" i="45"/>
  <c r="Q176" i="45"/>
  <c r="Q55" i="45"/>
  <c r="Q89" i="45"/>
  <c r="Q174" i="45"/>
  <c r="Q15" i="45"/>
  <c r="Q104" i="45"/>
  <c r="Q172" i="45"/>
  <c r="Q234" i="45"/>
  <c r="Q22" i="45"/>
  <c r="Q129" i="45"/>
  <c r="Q159" i="45"/>
  <c r="Q222" i="45"/>
  <c r="Q49" i="45"/>
  <c r="Q108" i="45"/>
  <c r="Q147" i="45"/>
  <c r="Q184" i="45"/>
  <c r="Q36" i="45"/>
  <c r="Q68" i="45"/>
  <c r="Q128" i="45"/>
  <c r="Q48" i="45"/>
  <c r="Q74" i="45"/>
  <c r="Q151" i="45"/>
  <c r="Q212" i="45"/>
  <c r="Q9" i="45"/>
  <c r="Q72" i="45"/>
  <c r="Q136" i="45"/>
  <c r="Q211" i="45"/>
  <c r="Q16" i="45"/>
  <c r="Q30" i="45"/>
  <c r="Q145" i="45"/>
  <c r="Q196" i="45"/>
  <c r="Q86" i="45"/>
  <c r="Q125" i="45"/>
  <c r="Q181" i="45"/>
  <c r="Q83" i="45"/>
  <c r="Q97" i="45"/>
  <c r="Q163" i="45"/>
  <c r="Q50" i="45"/>
  <c r="Q130" i="45"/>
  <c r="Q156" i="45"/>
  <c r="Q241" i="45"/>
  <c r="Q29" i="45"/>
  <c r="Q61" i="45"/>
  <c r="Q173" i="45"/>
  <c r="Q240" i="45"/>
  <c r="Q143" i="45"/>
  <c r="Q42" i="45"/>
  <c r="Q167" i="45"/>
  <c r="Q45" i="45"/>
  <c r="Q21" i="45"/>
  <c r="Q155" i="45"/>
  <c r="Q87" i="45"/>
  <c r="Q76" i="45"/>
  <c r="Q175" i="45"/>
  <c r="Q229" i="45"/>
  <c r="Q54" i="45"/>
  <c r="Q85" i="45"/>
  <c r="Q157" i="45"/>
  <c r="Q225" i="45"/>
  <c r="Q67" i="45"/>
  <c r="Q91" i="45"/>
  <c r="Q150" i="45"/>
  <c r="Q227" i="45"/>
  <c r="Q37" i="45"/>
  <c r="Q34" i="45"/>
  <c r="Q113" i="45"/>
  <c r="Q201" i="45"/>
  <c r="Q99" i="45"/>
  <c r="Q131" i="45"/>
  <c r="Q185" i="45"/>
  <c r="Q28" i="45"/>
  <c r="Q105" i="45"/>
  <c r="Q180" i="45"/>
  <c r="Q242" i="45"/>
  <c r="Q32" i="45"/>
  <c r="Q142" i="45"/>
  <c r="Q135" i="45"/>
  <c r="Q233" i="45"/>
  <c r="Q69" i="45"/>
  <c r="Q221" i="45"/>
  <c r="Q115" i="45"/>
  <c r="Q56" i="45"/>
  <c r="Q192" i="45"/>
  <c r="Q40" i="45"/>
  <c r="Q65" i="45"/>
  <c r="Q177" i="45"/>
  <c r="Q236" i="45"/>
  <c r="Q5" i="45"/>
  <c r="Q82" i="45"/>
  <c r="Q178" i="45"/>
  <c r="Q214" i="45"/>
  <c r="Q26" i="45"/>
  <c r="Q80" i="45"/>
  <c r="Q144" i="45"/>
  <c r="Q232" i="45"/>
  <c r="Q7" i="45"/>
  <c r="Q70" i="45"/>
  <c r="Q162" i="45"/>
  <c r="Q187" i="45"/>
  <c r="Q8" i="45"/>
  <c r="Q41" i="45"/>
  <c r="Q121" i="45"/>
  <c r="Q209" i="45"/>
  <c r="Q112" i="45"/>
  <c r="Q124" i="45"/>
  <c r="Q171" i="45"/>
  <c r="Q52" i="45"/>
  <c r="Q120" i="45"/>
  <c r="Q165" i="45"/>
  <c r="Q213" i="45"/>
  <c r="Q204" i="45"/>
  <c r="Q66" i="45"/>
  <c r="Q206" i="45"/>
  <c r="Q110" i="45"/>
  <c r="Q79" i="45"/>
  <c r="Q158" i="45"/>
  <c r="Q160" i="45"/>
  <c r="Q95" i="45"/>
  <c r="Q84" i="45"/>
  <c r="Q182" i="45"/>
  <c r="Q237" i="45"/>
  <c r="Q63" i="45"/>
  <c r="Q93" i="45"/>
  <c r="Q170" i="45"/>
  <c r="Q239" i="45"/>
  <c r="Q94" i="45"/>
  <c r="Q88" i="45"/>
  <c r="Q152" i="45"/>
  <c r="Q243" i="45"/>
  <c r="Q24" i="45"/>
  <c r="Q71" i="45"/>
  <c r="Q189" i="45"/>
  <c r="Q195" i="45"/>
  <c r="Q10" i="45"/>
  <c r="Q134" i="45"/>
  <c r="Q235" i="45"/>
  <c r="Q31" i="45"/>
  <c r="Q106" i="45"/>
  <c r="Q197" i="45"/>
  <c r="Q224" i="45"/>
  <c r="Q90" i="45"/>
  <c r="Q138" i="45"/>
  <c r="Q183" i="45"/>
  <c r="Q6" i="45"/>
  <c r="Q210" i="45"/>
  <c r="Q46" i="45"/>
  <c r="Q216" i="45"/>
  <c r="Q96" i="45"/>
  <c r="Q73" i="45"/>
  <c r="Q161" i="45"/>
  <c r="Q186" i="45"/>
  <c r="Q4" i="45"/>
  <c r="Q208" i="45"/>
  <c r="Q18" i="45"/>
  <c r="Q141" i="45"/>
  <c r="Q23" i="45"/>
  <c r="Q244" i="45"/>
  <c r="Q101" i="45"/>
  <c r="Q133" i="45"/>
  <c r="Q107" i="45"/>
  <c r="Q127" i="45"/>
  <c r="Q146" i="45"/>
  <c r="Q13" i="45"/>
  <c r="Q179" i="45"/>
  <c r="A16" i="45"/>
  <c r="Q205" i="45"/>
  <c r="Q25" i="45"/>
  <c r="Q207" i="45"/>
  <c r="Q44" i="45"/>
  <c r="J237" i="34"/>
  <c r="I137" i="34"/>
  <c r="J55" i="34"/>
  <c r="K184" i="34"/>
  <c r="J195" i="34"/>
  <c r="J69" i="34"/>
  <c r="K44" i="34"/>
  <c r="K223" i="34"/>
  <c r="J25" i="34"/>
  <c r="I148" i="34"/>
  <c r="J103" i="34"/>
  <c r="K159" i="34"/>
  <c r="I229" i="34"/>
  <c r="J62" i="34"/>
  <c r="K118" i="34"/>
  <c r="I17" i="34"/>
  <c r="K156" i="34"/>
  <c r="K15" i="34"/>
  <c r="J148" i="34"/>
  <c r="I11" i="34"/>
  <c r="K105" i="34"/>
  <c r="K60" i="34"/>
  <c r="I173" i="34"/>
  <c r="I65" i="34"/>
  <c r="K182" i="34"/>
  <c r="K33" i="34"/>
  <c r="K176" i="34"/>
  <c r="I36" i="34"/>
  <c r="I178" i="34"/>
  <c r="K54" i="34"/>
  <c r="J178" i="34"/>
  <c r="K76" i="34"/>
  <c r="K145" i="34"/>
  <c r="I19" i="34"/>
  <c r="K149" i="34"/>
  <c r="K25" i="34"/>
  <c r="J190" i="34"/>
  <c r="I28" i="34"/>
  <c r="K193" i="34"/>
  <c r="K49" i="34"/>
  <c r="J186" i="34"/>
  <c r="J59" i="34"/>
  <c r="K202" i="34"/>
  <c r="K114" i="34"/>
  <c r="I192" i="34"/>
  <c r="K77" i="34"/>
  <c r="I176" i="34"/>
  <c r="I81" i="34"/>
  <c r="I147" i="34"/>
  <c r="I77" i="34"/>
  <c r="I220" i="34"/>
  <c r="J80" i="34"/>
  <c r="K221" i="34"/>
  <c r="J127" i="34"/>
  <c r="I209" i="34"/>
  <c r="K128" i="34"/>
  <c r="J212" i="34"/>
  <c r="I66" i="34"/>
  <c r="K212" i="34"/>
  <c r="I96" i="34"/>
  <c r="K165" i="34"/>
  <c r="I88" i="34"/>
  <c r="I179" i="34"/>
  <c r="I142" i="34"/>
  <c r="J219" i="34"/>
  <c r="K162" i="34"/>
  <c r="I230" i="34"/>
  <c r="K74" i="34"/>
  <c r="J222" i="34"/>
  <c r="I76" i="34"/>
  <c r="K225" i="34"/>
  <c r="J101" i="34"/>
  <c r="K227" i="34"/>
  <c r="J135" i="34"/>
  <c r="I210" i="34"/>
  <c r="J104" i="34"/>
  <c r="J168" i="34"/>
  <c r="I34" i="34"/>
  <c r="J132" i="34"/>
  <c r="I44" i="34"/>
  <c r="K135" i="34"/>
  <c r="I41" i="34"/>
  <c r="I110" i="34"/>
  <c r="J44" i="34"/>
  <c r="J113" i="34"/>
  <c r="J13" i="34"/>
  <c r="J157" i="34"/>
  <c r="I109" i="34"/>
  <c r="J211" i="34"/>
  <c r="K136" i="34"/>
  <c r="J241" i="34"/>
  <c r="I101" i="34"/>
  <c r="I131" i="34"/>
  <c r="I14" i="34"/>
  <c r="J134" i="34"/>
  <c r="K163" i="34"/>
  <c r="I168" i="34"/>
  <c r="J15" i="34"/>
  <c r="J171" i="34"/>
  <c r="J51" i="34"/>
  <c r="J115" i="34"/>
  <c r="I226" i="34"/>
  <c r="K213" i="34"/>
  <c r="I103" i="34"/>
  <c r="J130" i="34"/>
  <c r="J153" i="34"/>
  <c r="I25" i="34"/>
  <c r="K89" i="34"/>
  <c r="K107" i="34"/>
  <c r="K123" i="34"/>
  <c r="I102" i="34"/>
  <c r="K125" i="34"/>
  <c r="K166" i="34"/>
  <c r="I196" i="34"/>
  <c r="K28" i="34"/>
  <c r="I108" i="34"/>
  <c r="I141" i="34"/>
  <c r="I124" i="34"/>
  <c r="J105" i="34"/>
  <c r="I127" i="34"/>
  <c r="J173" i="34"/>
  <c r="I202" i="34"/>
  <c r="I22" i="34"/>
  <c r="I86" i="34"/>
  <c r="I67" i="34"/>
  <c r="K82" i="34"/>
  <c r="K186" i="34"/>
  <c r="I159" i="34"/>
  <c r="K167" i="34"/>
  <c r="K233" i="34"/>
  <c r="K24" i="34"/>
  <c r="I26" i="34"/>
  <c r="J70" i="34"/>
  <c r="I84" i="34"/>
  <c r="K203" i="34"/>
  <c r="J162" i="34"/>
  <c r="I169" i="34"/>
  <c r="J238" i="34"/>
  <c r="K35" i="34"/>
  <c r="K6" i="34"/>
  <c r="I15" i="34"/>
  <c r="J117" i="34"/>
  <c r="J118" i="34"/>
  <c r="J158" i="34"/>
  <c r="I195" i="34"/>
  <c r="J236" i="34"/>
  <c r="I57" i="34"/>
  <c r="J83" i="34"/>
  <c r="I49" i="34"/>
  <c r="J54" i="34"/>
  <c r="I126" i="34"/>
  <c r="K141" i="34"/>
  <c r="I167" i="34"/>
  <c r="K204" i="34"/>
  <c r="I90" i="34"/>
  <c r="J27" i="34"/>
  <c r="K27" i="34"/>
  <c r="I160" i="34"/>
  <c r="I172" i="34"/>
  <c r="J116" i="34"/>
  <c r="J99" i="34"/>
  <c r="I155" i="34"/>
  <c r="I225" i="34"/>
  <c r="I177" i="34"/>
  <c r="J239" i="34"/>
  <c r="J179" i="34"/>
  <c r="J194" i="34"/>
  <c r="J220" i="34"/>
  <c r="K232" i="34"/>
  <c r="J73" i="34"/>
  <c r="I5" i="34"/>
  <c r="J43" i="34"/>
  <c r="I234" i="34"/>
  <c r="I144" i="34"/>
  <c r="J152" i="34"/>
  <c r="K146" i="34"/>
  <c r="J8" i="34"/>
  <c r="J6" i="34"/>
  <c r="K50" i="34"/>
  <c r="J61" i="34"/>
  <c r="K132" i="34"/>
  <c r="J145" i="34"/>
  <c r="J170" i="34"/>
  <c r="I206" i="34"/>
  <c r="J9" i="34"/>
  <c r="J10" i="34"/>
  <c r="K52" i="34"/>
  <c r="K64" i="34"/>
  <c r="I134" i="34"/>
  <c r="K148" i="34"/>
  <c r="K173" i="34"/>
  <c r="J209" i="34"/>
  <c r="I30" i="34"/>
  <c r="K47" i="34"/>
  <c r="I133" i="34"/>
  <c r="K106" i="34"/>
  <c r="J123" i="34"/>
  <c r="I156" i="34"/>
  <c r="K196" i="34"/>
  <c r="J232" i="34"/>
  <c r="J34" i="34"/>
  <c r="I50" i="34"/>
  <c r="J136" i="34"/>
  <c r="I138" i="34"/>
  <c r="K126" i="34"/>
  <c r="J167" i="34"/>
  <c r="J205" i="34"/>
  <c r="K235" i="34"/>
  <c r="J12" i="34"/>
  <c r="J42" i="34"/>
  <c r="I38" i="34"/>
  <c r="I60" i="34"/>
  <c r="I151" i="34"/>
  <c r="I162" i="34"/>
  <c r="K231" i="34"/>
  <c r="I241" i="34"/>
  <c r="K94" i="34"/>
  <c r="I45" i="34"/>
  <c r="I73" i="34"/>
  <c r="J85" i="34"/>
  <c r="I212" i="34"/>
  <c r="I182" i="34"/>
  <c r="J201" i="34"/>
  <c r="J242" i="34"/>
  <c r="J35" i="34"/>
  <c r="I43" i="34"/>
  <c r="I46" i="34"/>
  <c r="I31" i="34"/>
  <c r="K72" i="34"/>
  <c r="J159" i="34"/>
  <c r="I120" i="34"/>
  <c r="K150" i="34"/>
  <c r="J187" i="34"/>
  <c r="K197" i="34"/>
  <c r="I222" i="34"/>
  <c r="I163" i="34"/>
  <c r="J180" i="34"/>
  <c r="K242" i="34"/>
  <c r="K5" i="34"/>
  <c r="I29" i="34"/>
  <c r="I20" i="34"/>
  <c r="J56" i="34"/>
  <c r="K83" i="34"/>
  <c r="J40" i="34"/>
  <c r="J32" i="34"/>
  <c r="K7" i="34"/>
  <c r="K65" i="34"/>
  <c r="K79" i="34"/>
  <c r="K88" i="34"/>
  <c r="K97" i="34"/>
  <c r="K137" i="34"/>
  <c r="J218" i="34"/>
  <c r="J203" i="34"/>
  <c r="K8" i="34"/>
  <c r="I70" i="34"/>
  <c r="I87" i="34"/>
  <c r="I92" i="34"/>
  <c r="I99" i="34"/>
  <c r="I139" i="34"/>
  <c r="J223" i="34"/>
  <c r="I208" i="34"/>
  <c r="K21" i="34"/>
  <c r="I91" i="34"/>
  <c r="I58" i="34"/>
  <c r="K111" i="34"/>
  <c r="J163" i="34"/>
  <c r="J182" i="34"/>
  <c r="J244" i="34"/>
  <c r="K240" i="34"/>
  <c r="K26" i="34"/>
  <c r="J46" i="34"/>
  <c r="K59" i="34"/>
  <c r="I113" i="34"/>
  <c r="I166" i="34"/>
  <c r="K185" i="34"/>
  <c r="J197" i="34"/>
  <c r="I242" i="34"/>
  <c r="K86" i="34"/>
  <c r="K30" i="34"/>
  <c r="K73" i="34"/>
  <c r="I93" i="34"/>
  <c r="K102" i="34"/>
  <c r="I164" i="34"/>
  <c r="J172" i="34"/>
  <c r="K241" i="34"/>
  <c r="K55" i="34"/>
  <c r="I9" i="34"/>
  <c r="K16" i="34"/>
  <c r="J119" i="34"/>
  <c r="K121" i="34"/>
  <c r="K161" i="34"/>
  <c r="K209" i="34"/>
  <c r="K239" i="34"/>
  <c r="K9" i="34"/>
  <c r="K29" i="34"/>
  <c r="J74" i="34"/>
  <c r="I48" i="34"/>
  <c r="J95" i="34"/>
  <c r="K108" i="34"/>
  <c r="J146" i="34"/>
  <c r="K147" i="34"/>
  <c r="I174" i="34"/>
  <c r="I200" i="34"/>
  <c r="K211" i="34"/>
  <c r="J189" i="34"/>
  <c r="J204" i="34"/>
  <c r="J225" i="34"/>
  <c r="J38" i="34"/>
  <c r="J17" i="34"/>
  <c r="K81" i="34"/>
  <c r="K42" i="34"/>
  <c r="K10" i="34"/>
  <c r="I21" i="34"/>
  <c r="K122" i="34"/>
  <c r="I123" i="34"/>
  <c r="J174" i="34"/>
  <c r="I214" i="34"/>
  <c r="I205" i="34"/>
  <c r="K51" i="34"/>
  <c r="I13" i="34"/>
  <c r="I24" i="34"/>
  <c r="J139" i="34"/>
  <c r="J126" i="34"/>
  <c r="J175" i="34"/>
  <c r="J184" i="34"/>
  <c r="J208" i="34"/>
  <c r="I6" i="34"/>
  <c r="I47" i="34"/>
  <c r="J68" i="34"/>
  <c r="I85" i="34"/>
  <c r="K160" i="34"/>
  <c r="K109" i="34"/>
  <c r="I189" i="34"/>
  <c r="I238" i="34"/>
  <c r="I7" i="34"/>
  <c r="K61" i="34"/>
  <c r="K71" i="34"/>
  <c r="J88" i="34"/>
  <c r="K92" i="34"/>
  <c r="I111" i="34"/>
  <c r="K191" i="34"/>
  <c r="I188" i="34"/>
  <c r="I37" i="34"/>
  <c r="K57" i="34"/>
  <c r="J128" i="34"/>
  <c r="K142" i="34"/>
  <c r="J131" i="34"/>
  <c r="K170" i="34"/>
  <c r="I207" i="34"/>
  <c r="K243" i="34"/>
  <c r="K17" i="34"/>
  <c r="K45" i="34"/>
  <c r="K39" i="34"/>
  <c r="J63" i="34"/>
  <c r="K152" i="34"/>
  <c r="K174" i="34"/>
  <c r="K237" i="34"/>
  <c r="J243" i="34"/>
  <c r="J84" i="34"/>
  <c r="J93" i="34"/>
  <c r="J53" i="34"/>
  <c r="J81" i="34"/>
  <c r="K120" i="34"/>
  <c r="J129" i="34"/>
  <c r="K93" i="34"/>
  <c r="I186" i="34"/>
  <c r="K199" i="34"/>
  <c r="I204" i="34"/>
  <c r="I244" i="34"/>
  <c r="I149" i="34"/>
  <c r="J177" i="34"/>
  <c r="K205" i="34"/>
  <c r="I216" i="34"/>
  <c r="J7" i="34"/>
  <c r="J30" i="34"/>
  <c r="K34" i="34"/>
  <c r="J18" i="34"/>
  <c r="J106" i="34"/>
  <c r="K133" i="34"/>
  <c r="J26" i="34"/>
  <c r="I51" i="34"/>
  <c r="I42" i="34"/>
  <c r="I68" i="34"/>
  <c r="J154" i="34"/>
  <c r="K238" i="34"/>
  <c r="K181" i="34"/>
  <c r="K217" i="34"/>
  <c r="J75" i="34"/>
  <c r="I64" i="34"/>
  <c r="J45" i="34"/>
  <c r="J71" i="34"/>
  <c r="J156" i="34"/>
  <c r="J144" i="34"/>
  <c r="I183" i="34"/>
  <c r="I219" i="34"/>
  <c r="K48" i="34"/>
  <c r="K43" i="34"/>
  <c r="K40" i="34"/>
  <c r="K130" i="34"/>
  <c r="I118" i="34"/>
  <c r="J137" i="34"/>
  <c r="I184" i="34"/>
  <c r="K226" i="34"/>
  <c r="I80" i="34"/>
  <c r="J47" i="34"/>
  <c r="A41" i="34"/>
  <c r="A42" i="34" s="1"/>
  <c r="I143" i="34"/>
  <c r="J121" i="34"/>
  <c r="J138" i="34"/>
  <c r="I197" i="34"/>
  <c r="J228" i="34"/>
  <c r="J28" i="34"/>
  <c r="J50" i="34"/>
  <c r="J64" i="34"/>
  <c r="K119" i="34"/>
  <c r="K178" i="34"/>
  <c r="I211" i="34"/>
  <c r="K200" i="34"/>
  <c r="K11" i="34"/>
  <c r="I33" i="34"/>
  <c r="I78" i="34"/>
  <c r="J96" i="34"/>
  <c r="I104" i="34"/>
  <c r="K207" i="34"/>
  <c r="K175" i="34"/>
  <c r="I243" i="34"/>
  <c r="J11" i="34"/>
  <c r="J36" i="34"/>
  <c r="I79" i="34"/>
  <c r="I125" i="34"/>
  <c r="J57" i="34"/>
  <c r="J185" i="34"/>
  <c r="J114" i="34"/>
  <c r="J151" i="34"/>
  <c r="K171" i="34"/>
  <c r="I223" i="34"/>
  <c r="I227" i="34"/>
  <c r="I193" i="34"/>
  <c r="J200" i="34"/>
  <c r="J207" i="34"/>
  <c r="I240" i="34"/>
  <c r="K58" i="34"/>
  <c r="I72" i="34"/>
  <c r="I52" i="34"/>
  <c r="K36" i="34"/>
  <c r="I10" i="34"/>
  <c r="J147" i="34"/>
  <c r="I157" i="34"/>
  <c r="K12" i="34"/>
  <c r="J37" i="34"/>
  <c r="K84" i="34"/>
  <c r="I98" i="34"/>
  <c r="K110" i="34"/>
  <c r="I140" i="34"/>
  <c r="K183" i="34"/>
  <c r="I213" i="34"/>
  <c r="J19" i="34"/>
  <c r="I40" i="34"/>
  <c r="I89" i="34"/>
  <c r="K99" i="34"/>
  <c r="I112" i="34"/>
  <c r="J143" i="34"/>
  <c r="K188" i="34"/>
  <c r="I221" i="34"/>
  <c r="K38" i="34"/>
  <c r="K19" i="34"/>
  <c r="I62" i="34"/>
  <c r="I74" i="34"/>
  <c r="J164" i="34"/>
  <c r="I161" i="34"/>
  <c r="K189" i="34"/>
  <c r="J231" i="34"/>
  <c r="J41" i="34"/>
  <c r="J22" i="34"/>
  <c r="J65" i="34"/>
  <c r="J77" i="34"/>
  <c r="I171" i="34"/>
  <c r="I165" i="34"/>
  <c r="I194" i="34"/>
  <c r="K234" i="34"/>
  <c r="I8" i="34"/>
  <c r="K78" i="34"/>
  <c r="J82" i="34"/>
  <c r="I117" i="34"/>
  <c r="J97" i="34"/>
  <c r="K117" i="34"/>
  <c r="J202" i="34"/>
  <c r="J191" i="34"/>
  <c r="J67" i="34"/>
  <c r="J60" i="34"/>
  <c r="I130" i="34"/>
  <c r="J92" i="34"/>
  <c r="K134" i="34"/>
  <c r="K177" i="34"/>
  <c r="J234" i="34"/>
  <c r="I218" i="34"/>
  <c r="K56" i="34"/>
  <c r="K87" i="34"/>
  <c r="I39" i="34"/>
  <c r="J140" i="34"/>
  <c r="J79" i="34"/>
  <c r="I107" i="34"/>
  <c r="I135" i="34"/>
  <c r="I190" i="34"/>
  <c r="K179" i="34"/>
  <c r="J199" i="34"/>
  <c r="J216" i="34"/>
  <c r="K154" i="34"/>
  <c r="I175" i="34"/>
  <c r="I224" i="34"/>
  <c r="J230" i="34"/>
  <c r="I12" i="34"/>
  <c r="J33" i="34"/>
  <c r="K90" i="34"/>
  <c r="K62" i="34"/>
  <c r="I105" i="34"/>
  <c r="J112" i="34"/>
  <c r="K37" i="34"/>
  <c r="K31" i="34"/>
  <c r="I16" i="34"/>
  <c r="J89" i="34"/>
  <c r="K63" i="34"/>
  <c r="I132" i="34"/>
  <c r="I97" i="34"/>
  <c r="I136" i="34"/>
  <c r="I180" i="34"/>
  <c r="I236" i="34"/>
  <c r="J221" i="34"/>
  <c r="K98" i="34"/>
  <c r="I71" i="34"/>
  <c r="J133" i="34"/>
  <c r="J100" i="34"/>
  <c r="I145" i="34"/>
  <c r="J169" i="34"/>
  <c r="K198" i="34"/>
  <c r="K224" i="34"/>
  <c r="K13" i="34"/>
  <c r="K96" i="34"/>
  <c r="K112" i="34"/>
  <c r="K115" i="34"/>
  <c r="J110" i="34"/>
  <c r="J150" i="34"/>
  <c r="K180" i="34"/>
  <c r="K214" i="34"/>
  <c r="J23" i="34"/>
  <c r="J109" i="34"/>
  <c r="J141" i="34"/>
  <c r="I116" i="34"/>
  <c r="K113" i="34"/>
  <c r="K153" i="34"/>
  <c r="K190" i="34"/>
  <c r="K228" i="34"/>
  <c r="J5" i="34"/>
  <c r="J66" i="34"/>
  <c r="K46" i="34"/>
  <c r="K192" i="34"/>
  <c r="K124" i="34"/>
  <c r="K140" i="34"/>
  <c r="J213" i="34"/>
  <c r="I231" i="34"/>
  <c r="J24" i="34"/>
  <c r="J29" i="34"/>
  <c r="J52" i="34"/>
  <c r="K67" i="34"/>
  <c r="I121" i="34"/>
  <c r="J90" i="34"/>
  <c r="K164" i="34"/>
  <c r="K210" i="34"/>
  <c r="I27" i="34"/>
  <c r="J21" i="34"/>
  <c r="K14" i="34"/>
  <c r="K53" i="34"/>
  <c r="K75" i="34"/>
  <c r="I100" i="34"/>
  <c r="K129" i="34"/>
  <c r="I150" i="34"/>
  <c r="J193" i="34"/>
  <c r="J215" i="34"/>
  <c r="K229" i="34"/>
  <c r="I237" i="34"/>
  <c r="J192" i="34"/>
  <c r="I181" i="34"/>
  <c r="I201" i="34"/>
  <c r="K219" i="34"/>
  <c r="K69" i="34"/>
  <c r="J14" i="34"/>
  <c r="I56" i="34"/>
  <c r="I106" i="34"/>
  <c r="K41" i="34"/>
  <c r="I63" i="34"/>
  <c r="J86" i="34"/>
  <c r="J233" i="34"/>
  <c r="K236" i="34"/>
  <c r="J39" i="34"/>
  <c r="I83" i="34"/>
  <c r="J78" i="34"/>
  <c r="I191" i="34"/>
  <c r="J240" i="34"/>
  <c r="I61" i="34"/>
  <c r="K104" i="34"/>
  <c r="K144" i="34"/>
  <c r="I158" i="34"/>
  <c r="J161" i="34"/>
  <c r="J235" i="34"/>
  <c r="I232" i="34"/>
  <c r="K216" i="34"/>
  <c r="J31" i="34"/>
  <c r="I32" i="34"/>
  <c r="I18" i="34"/>
  <c r="J20" i="34"/>
  <c r="K68" i="34"/>
  <c r="K85" i="34"/>
  <c r="J48" i="34"/>
  <c r="I217" i="34"/>
  <c r="K23" i="34"/>
  <c r="J125" i="34"/>
  <c r="K103" i="34"/>
  <c r="K157" i="34"/>
  <c r="J142" i="34"/>
  <c r="I187" i="34"/>
  <c r="K220" i="34"/>
  <c r="I228" i="34"/>
  <c r="I54" i="34"/>
  <c r="I55" i="34"/>
  <c r="K22" i="34"/>
  <c r="I23" i="34"/>
  <c r="I82" i="34"/>
  <c r="J120" i="34"/>
  <c r="J76" i="34"/>
  <c r="J229" i="34"/>
  <c r="J111" i="34"/>
  <c r="J58" i="34"/>
  <c r="J124" i="34"/>
  <c r="J107" i="34"/>
  <c r="J165" i="34"/>
  <c r="I170" i="34"/>
  <c r="I185" i="34"/>
  <c r="K206" i="34"/>
  <c r="I69" i="34"/>
  <c r="J72" i="34"/>
  <c r="K32" i="34"/>
  <c r="I35" i="34"/>
  <c r="K195" i="34"/>
  <c r="K100" i="34"/>
  <c r="I122" i="34"/>
  <c r="I59" i="34"/>
  <c r="K80" i="34"/>
  <c r="I94" i="34"/>
  <c r="I128" i="34"/>
  <c r="K158" i="34"/>
  <c r="I199" i="34"/>
  <c r="J206" i="34"/>
  <c r="I233" i="34"/>
  <c r="K127" i="34"/>
  <c r="I129" i="34"/>
  <c r="J183" i="34"/>
  <c r="I53" i="34"/>
  <c r="K168" i="34"/>
  <c r="I119" i="34"/>
  <c r="K95" i="34"/>
  <c r="K70" i="34"/>
  <c r="I114" i="34"/>
  <c r="K116" i="34"/>
  <c r="K151" i="34"/>
  <c r="K155" i="34"/>
  <c r="J181" i="34"/>
  <c r="I215" i="34"/>
  <c r="K222" i="34"/>
  <c r="I95" i="34"/>
  <c r="J98" i="34"/>
  <c r="I146" i="34"/>
  <c r="J149" i="34"/>
  <c r="J198" i="34"/>
  <c r="K208" i="34"/>
  <c r="I153" i="34"/>
  <c r="J196" i="34"/>
  <c r="J91" i="34"/>
  <c r="K143" i="34"/>
  <c r="I154" i="34"/>
  <c r="K101" i="34"/>
  <c r="K138" i="34"/>
  <c r="J210" i="34"/>
  <c r="K215" i="34"/>
  <c r="J214" i="34"/>
  <c r="J108" i="34"/>
  <c r="J16" i="34"/>
  <c r="J166" i="34"/>
  <c r="K169" i="34"/>
  <c r="I152" i="34"/>
  <c r="J155" i="34"/>
  <c r="I239" i="34"/>
  <c r="K194" i="34"/>
  <c r="J227" i="34"/>
  <c r="J226" i="34"/>
  <c r="K91" i="34"/>
  <c r="K66" i="34"/>
  <c r="J94" i="34"/>
  <c r="J122" i="34"/>
  <c r="J160" i="34"/>
  <c r="J188" i="34"/>
  <c r="K244" i="34"/>
  <c r="I235" i="34"/>
  <c r="I203" i="34"/>
  <c r="J102" i="34"/>
  <c r="K230" i="34"/>
  <c r="J224" i="34"/>
  <c r="J49" i="34"/>
  <c r="K131" i="34"/>
  <c r="J217" i="34"/>
  <c r="K18" i="34"/>
  <c r="J87" i="34"/>
  <c r="K218" i="34"/>
  <c r="K20" i="34"/>
  <c r="I115" i="34"/>
  <c r="K201" i="34"/>
  <c r="K172" i="34"/>
  <c r="K187" i="34"/>
  <c r="I75" i="34"/>
  <c r="I198" i="34"/>
  <c r="J176" i="34"/>
  <c r="K139" i="34"/>
  <c r="H6" i="46"/>
  <c r="E5" i="46"/>
  <c r="F4" i="46" s="1"/>
  <c r="J229" i="41"/>
  <c r="J187" i="41"/>
  <c r="J41" i="41"/>
  <c r="J14" i="41"/>
  <c r="K66" i="41"/>
  <c r="J59" i="41"/>
  <c r="K226" i="41"/>
  <c r="I91" i="41"/>
  <c r="J209" i="41"/>
  <c r="K175" i="41"/>
  <c r="K130" i="41"/>
  <c r="K81" i="41"/>
  <c r="I108" i="41"/>
  <c r="J240" i="41"/>
  <c r="K208" i="41"/>
  <c r="K232" i="41"/>
  <c r="K158" i="41"/>
  <c r="K80" i="41"/>
  <c r="J114" i="41"/>
  <c r="J45" i="41"/>
  <c r="J241" i="41"/>
  <c r="K9" i="41"/>
  <c r="J197" i="41"/>
  <c r="K162" i="41"/>
  <c r="K168" i="41"/>
  <c r="J94" i="41"/>
  <c r="I69" i="41"/>
  <c r="J122" i="41"/>
  <c r="I79" i="41"/>
  <c r="J212" i="41"/>
  <c r="I19" i="41"/>
  <c r="J211" i="41"/>
  <c r="J29" i="41"/>
  <c r="K172" i="41"/>
  <c r="J153" i="41"/>
  <c r="K113" i="41"/>
  <c r="K121" i="41"/>
  <c r="I142" i="41"/>
  <c r="K92" i="41"/>
  <c r="I98" i="41"/>
  <c r="I46" i="41"/>
  <c r="K133" i="41"/>
  <c r="J239" i="41"/>
  <c r="J24" i="41"/>
  <c r="J208" i="41"/>
  <c r="K180" i="41"/>
  <c r="J108" i="41"/>
  <c r="I241" i="41"/>
  <c r="J113" i="41"/>
  <c r="K84" i="41"/>
  <c r="I63" i="41"/>
  <c r="K52" i="41"/>
  <c r="J230" i="41"/>
  <c r="I71" i="41"/>
  <c r="K177" i="41"/>
  <c r="I151" i="41"/>
  <c r="J69" i="41"/>
  <c r="K10" i="41"/>
  <c r="K176" i="41"/>
  <c r="K159" i="41"/>
  <c r="K132" i="41"/>
  <c r="K105" i="41"/>
  <c r="I119" i="41"/>
  <c r="K72" i="41"/>
  <c r="K190" i="41"/>
  <c r="J6" i="41"/>
  <c r="K169" i="41"/>
  <c r="K53" i="41"/>
  <c r="I7" i="41"/>
  <c r="I206" i="41"/>
  <c r="J19" i="41"/>
  <c r="K187" i="41"/>
  <c r="K139" i="41"/>
  <c r="I145" i="41"/>
  <c r="J140" i="41"/>
  <c r="K67" i="41"/>
  <c r="K219" i="41"/>
  <c r="J25" i="41"/>
  <c r="J201" i="41"/>
  <c r="I24" i="41"/>
  <c r="K183" i="41"/>
  <c r="K14" i="41"/>
  <c r="K88" i="41"/>
  <c r="J68" i="41"/>
  <c r="J130" i="41"/>
  <c r="I83" i="41"/>
  <c r="I89" i="41"/>
  <c r="J176" i="41"/>
  <c r="I185" i="41"/>
  <c r="I179" i="41"/>
  <c r="I192" i="41"/>
  <c r="I221" i="41"/>
  <c r="I26" i="41"/>
  <c r="I11" i="41"/>
  <c r="J38" i="41"/>
  <c r="J76" i="41"/>
  <c r="I90" i="41"/>
  <c r="K75" i="41"/>
  <c r="J97" i="41"/>
  <c r="I139" i="41"/>
  <c r="J189" i="41"/>
  <c r="I230" i="41"/>
  <c r="K205" i="41"/>
  <c r="K56" i="41"/>
  <c r="K36" i="41"/>
  <c r="I23" i="41"/>
  <c r="K112" i="41"/>
  <c r="J36" i="41"/>
  <c r="K131" i="41"/>
  <c r="J116" i="41"/>
  <c r="J162" i="41"/>
  <c r="K174" i="41"/>
  <c r="J236" i="41"/>
  <c r="I224" i="41"/>
  <c r="I218" i="41"/>
  <c r="K19" i="41"/>
  <c r="J15" i="41"/>
  <c r="I44" i="41"/>
  <c r="K87" i="41"/>
  <c r="I127" i="41"/>
  <c r="I173" i="41"/>
  <c r="I120" i="41"/>
  <c r="J242" i="41"/>
  <c r="J227" i="41"/>
  <c r="J193" i="41"/>
  <c r="I219" i="41"/>
  <c r="J37" i="41"/>
  <c r="I52" i="41"/>
  <c r="I61" i="41"/>
  <c r="K78" i="41"/>
  <c r="K73" i="41"/>
  <c r="J143" i="41"/>
  <c r="K142" i="41"/>
  <c r="I170" i="41"/>
  <c r="J220" i="41"/>
  <c r="I216" i="41"/>
  <c r="I243" i="41"/>
  <c r="K5" i="41"/>
  <c r="J74" i="41"/>
  <c r="K107" i="41"/>
  <c r="K58" i="41"/>
  <c r="I99" i="41"/>
  <c r="I176" i="41"/>
  <c r="I104" i="41"/>
  <c r="J166" i="41"/>
  <c r="J178" i="41"/>
  <c r="K203" i="41"/>
  <c r="K231" i="41"/>
  <c r="I9" i="41"/>
  <c r="J135" i="41"/>
  <c r="I65" i="41"/>
  <c r="K64" i="41"/>
  <c r="J77" i="41"/>
  <c r="K167" i="41"/>
  <c r="I182" i="41"/>
  <c r="J231" i="41"/>
  <c r="J173" i="41"/>
  <c r="K204" i="41"/>
  <c r="I240" i="41"/>
  <c r="I186" i="41"/>
  <c r="I59" i="41"/>
  <c r="K29" i="41"/>
  <c r="I20" i="41"/>
  <c r="K109" i="41"/>
  <c r="I95" i="41"/>
  <c r="I124" i="41"/>
  <c r="K111" i="41"/>
  <c r="J152" i="41"/>
  <c r="J170" i="41"/>
  <c r="I222" i="41"/>
  <c r="K222" i="41"/>
  <c r="K243" i="41"/>
  <c r="J26" i="41"/>
  <c r="I28" i="41"/>
  <c r="I64" i="41"/>
  <c r="J118" i="41"/>
  <c r="K68" i="41"/>
  <c r="K104" i="41"/>
  <c r="I118" i="41"/>
  <c r="J133" i="41"/>
  <c r="K192" i="41"/>
  <c r="K193" i="41"/>
  <c r="J234" i="41"/>
  <c r="J23" i="41"/>
  <c r="I100" i="41"/>
  <c r="I56" i="41"/>
  <c r="J51" i="41"/>
  <c r="I62" i="41"/>
  <c r="I147" i="41"/>
  <c r="K141" i="41"/>
  <c r="I159" i="41"/>
  <c r="J165" i="41"/>
  <c r="I199" i="41"/>
  <c r="K218" i="41"/>
  <c r="K240" i="41"/>
  <c r="I36" i="41"/>
  <c r="K50" i="41"/>
  <c r="K59" i="41"/>
  <c r="J75" i="41"/>
  <c r="J70" i="41"/>
  <c r="J134" i="41"/>
  <c r="I140" i="41"/>
  <c r="I169" i="41"/>
  <c r="K186" i="41"/>
  <c r="I215" i="41"/>
  <c r="K241" i="41"/>
  <c r="J30" i="41"/>
  <c r="J16" i="41"/>
  <c r="K11" i="41"/>
  <c r="K82" i="41"/>
  <c r="I80" i="41"/>
  <c r="K99" i="41"/>
  <c r="J100" i="41"/>
  <c r="I144" i="41"/>
  <c r="J164" i="41"/>
  <c r="I191" i="41"/>
  <c r="I204" i="41"/>
  <c r="J232" i="41"/>
  <c r="I25" i="41"/>
  <c r="K18" i="41"/>
  <c r="K48" i="41"/>
  <c r="K114" i="41"/>
  <c r="I136" i="41"/>
  <c r="J144" i="41"/>
  <c r="K126" i="41"/>
  <c r="I156" i="41"/>
  <c r="I166" i="41"/>
  <c r="I198" i="41"/>
  <c r="K225" i="41"/>
  <c r="J13" i="41"/>
  <c r="I21" i="41"/>
  <c r="J55" i="41"/>
  <c r="J111" i="41"/>
  <c r="I101" i="41"/>
  <c r="J88" i="41"/>
  <c r="I110" i="41"/>
  <c r="J156" i="41"/>
  <c r="J184" i="41"/>
  <c r="K184" i="41"/>
  <c r="J223" i="41"/>
  <c r="J17" i="41"/>
  <c r="K17" i="41"/>
  <c r="K77" i="41"/>
  <c r="I34" i="41"/>
  <c r="J44" i="41"/>
  <c r="J56" i="41"/>
  <c r="I129" i="41"/>
  <c r="J136" i="41"/>
  <c r="J145" i="41"/>
  <c r="I160" i="41"/>
  <c r="J191" i="41"/>
  <c r="I210" i="41"/>
  <c r="I234" i="41"/>
  <c r="I106" i="41"/>
  <c r="I48" i="41"/>
  <c r="K85" i="41"/>
  <c r="I50" i="41"/>
  <c r="K89" i="41"/>
  <c r="I158" i="41"/>
  <c r="I183" i="41"/>
  <c r="I154" i="41"/>
  <c r="I239" i="41"/>
  <c r="K191" i="41"/>
  <c r="J217" i="41"/>
  <c r="K27" i="41"/>
  <c r="K12" i="41"/>
  <c r="J42" i="41"/>
  <c r="K79" i="41"/>
  <c r="K94" i="41"/>
  <c r="I77" i="41"/>
  <c r="K100" i="41"/>
  <c r="J142" i="41"/>
  <c r="J192" i="41"/>
  <c r="J233" i="41"/>
  <c r="I207" i="41"/>
  <c r="J27" i="41"/>
  <c r="J12" i="41"/>
  <c r="I10" i="41"/>
  <c r="J79" i="41"/>
  <c r="J151" i="41"/>
  <c r="J96" i="41"/>
  <c r="I97" i="41"/>
  <c r="K140" i="41"/>
  <c r="I161" i="41"/>
  <c r="I187" i="41"/>
  <c r="I200" i="41"/>
  <c r="I229" i="41"/>
  <c r="J34" i="41"/>
  <c r="J40" i="41"/>
  <c r="I27" i="41"/>
  <c r="I115" i="41"/>
  <c r="K43" i="41"/>
  <c r="K138" i="41"/>
  <c r="I121" i="41"/>
  <c r="I171" i="41"/>
  <c r="I189" i="41"/>
  <c r="J179" i="41"/>
  <c r="I228" i="41"/>
  <c r="K224" i="41"/>
  <c r="K39" i="41"/>
  <c r="J53" i="41"/>
  <c r="J64" i="41"/>
  <c r="J89" i="41"/>
  <c r="I75" i="41"/>
  <c r="I157" i="41"/>
  <c r="K149" i="41"/>
  <c r="J171" i="41"/>
  <c r="K230" i="41"/>
  <c r="I217" i="41"/>
  <c r="I213" i="41"/>
  <c r="I39" i="41"/>
  <c r="J43" i="41"/>
  <c r="K74" i="41"/>
  <c r="K44" i="41"/>
  <c r="J81" i="41"/>
  <c r="J126" i="41"/>
  <c r="I135" i="41"/>
  <c r="I146" i="41"/>
  <c r="J198" i="41"/>
  <c r="I238" i="41"/>
  <c r="I209" i="41"/>
  <c r="I103" i="41"/>
  <c r="K110" i="41"/>
  <c r="K221" i="41"/>
  <c r="K20" i="41"/>
  <c r="K8" i="41"/>
  <c r="J35" i="41"/>
  <c r="I73" i="41"/>
  <c r="I88" i="41"/>
  <c r="J72" i="41"/>
  <c r="I94" i="41"/>
  <c r="K135" i="41"/>
  <c r="K179" i="41"/>
  <c r="J219" i="41"/>
  <c r="J202" i="41"/>
  <c r="K13" i="41"/>
  <c r="J7" i="41"/>
  <c r="I41" i="41"/>
  <c r="I81" i="41"/>
  <c r="J119" i="41"/>
  <c r="J158" i="41"/>
  <c r="J115" i="41"/>
  <c r="K200" i="41"/>
  <c r="J200" i="41"/>
  <c r="I244" i="41"/>
  <c r="J214" i="41"/>
  <c r="I29" i="41"/>
  <c r="I31" i="41"/>
  <c r="I66" i="41"/>
  <c r="J120" i="41"/>
  <c r="I70" i="41"/>
  <c r="I109" i="41"/>
  <c r="J121" i="41"/>
  <c r="K136" i="41"/>
  <c r="I194" i="41"/>
  <c r="K206" i="41"/>
  <c r="K237" i="41"/>
  <c r="J10" i="41"/>
  <c r="K37" i="41"/>
  <c r="K24" i="41"/>
  <c r="I114" i="41"/>
  <c r="J39" i="41"/>
  <c r="K137" i="41"/>
  <c r="K119" i="41"/>
  <c r="K166" i="41"/>
  <c r="J185" i="41"/>
  <c r="K239" i="41"/>
  <c r="J225" i="41"/>
  <c r="J221" i="41"/>
  <c r="I133" i="41"/>
  <c r="K30" i="41"/>
  <c r="I60" i="41"/>
  <c r="J58" i="41"/>
  <c r="K69" i="41"/>
  <c r="K153" i="41"/>
  <c r="J148" i="41"/>
  <c r="I175" i="41"/>
  <c r="J177" i="41"/>
  <c r="K202" i="41"/>
  <c r="J226" i="41"/>
  <c r="K57" i="41"/>
  <c r="I18" i="41"/>
  <c r="I14" i="41"/>
  <c r="I87" i="41"/>
  <c r="J83" i="41"/>
  <c r="I107" i="41"/>
  <c r="K103" i="41"/>
  <c r="J147" i="41"/>
  <c r="J167" i="41"/>
  <c r="J194" i="41"/>
  <c r="J207" i="41"/>
  <c r="K235" i="41"/>
  <c r="I8" i="41"/>
  <c r="K101" i="41"/>
  <c r="J109" i="41"/>
  <c r="K61" i="41"/>
  <c r="J102" i="41"/>
  <c r="I188" i="41"/>
  <c r="J107" i="41"/>
  <c r="J172" i="41"/>
  <c r="K181" i="41"/>
  <c r="I208" i="41"/>
  <c r="I236" i="41"/>
  <c r="K31" i="41"/>
  <c r="J243" i="41"/>
  <c r="I22" i="41"/>
  <c r="K25" i="41"/>
  <c r="K62" i="41"/>
  <c r="J117" i="41"/>
  <c r="J154" i="41"/>
  <c r="J101" i="41"/>
  <c r="K116" i="41"/>
  <c r="I130" i="41"/>
  <c r="K189" i="41"/>
  <c r="J190" i="41"/>
  <c r="I231" i="41"/>
  <c r="K33" i="41"/>
  <c r="J31" i="41"/>
  <c r="K55" i="41"/>
  <c r="J128" i="41"/>
  <c r="I150" i="41"/>
  <c r="J125" i="41"/>
  <c r="I132" i="41"/>
  <c r="I167" i="41"/>
  <c r="I180" i="41"/>
  <c r="K213" i="41"/>
  <c r="I235" i="41"/>
  <c r="I5" i="41"/>
  <c r="I49" i="41"/>
  <c r="J91" i="41"/>
  <c r="K51" i="41"/>
  <c r="J90" i="41"/>
  <c r="K161" i="41"/>
  <c r="I96" i="41"/>
  <c r="J157" i="41"/>
  <c r="K170" i="41"/>
  <c r="I193" i="41"/>
  <c r="K220" i="41"/>
  <c r="J62" i="41"/>
  <c r="K6" i="41"/>
  <c r="J57" i="41"/>
  <c r="J54" i="41"/>
  <c r="J65" i="41"/>
  <c r="I148" i="41"/>
  <c r="J146" i="41"/>
  <c r="K163" i="41"/>
  <c r="K173" i="41"/>
  <c r="K201" i="41"/>
  <c r="I223" i="41"/>
  <c r="I242" i="41"/>
  <c r="J5" i="41"/>
  <c r="K16" i="41"/>
  <c r="J48" i="41"/>
  <c r="J87" i="41"/>
  <c r="K96" i="41"/>
  <c r="K83" i="41"/>
  <c r="J105" i="41"/>
  <c r="I149" i="41"/>
  <c r="I212" i="41"/>
  <c r="I178" i="41"/>
  <c r="K215" i="41"/>
  <c r="K38" i="41"/>
  <c r="I43" i="41"/>
  <c r="K28" i="41"/>
  <c r="I117" i="41"/>
  <c r="I45" i="41"/>
  <c r="J150" i="41"/>
  <c r="J124" i="41"/>
  <c r="J180" i="41"/>
  <c r="I152" i="41"/>
  <c r="K182" i="41"/>
  <c r="I202" i="41"/>
  <c r="I226" i="41"/>
  <c r="K26" i="41"/>
  <c r="J21" i="41"/>
  <c r="I51" i="41"/>
  <c r="K117" i="41"/>
  <c r="I137" i="41"/>
  <c r="I177" i="41"/>
  <c r="I128" i="41"/>
  <c r="J159" i="41"/>
  <c r="J169" i="41"/>
  <c r="I205" i="41"/>
  <c r="I227" i="41"/>
  <c r="I125" i="41"/>
  <c r="K98" i="41"/>
  <c r="K46" i="41"/>
  <c r="J82" i="41"/>
  <c r="K47" i="41"/>
  <c r="I86" i="41"/>
  <c r="K147" i="41"/>
  <c r="K146" i="41"/>
  <c r="K152" i="41"/>
  <c r="K234" i="41"/>
  <c r="K244" i="41"/>
  <c r="I214" i="41"/>
  <c r="K23" i="41"/>
  <c r="I6" i="41"/>
  <c r="K71" i="41"/>
  <c r="K134" i="41"/>
  <c r="J86" i="41"/>
  <c r="J92" i="41"/>
  <c r="I134" i="41"/>
  <c r="K228" i="41"/>
  <c r="J182" i="41"/>
  <c r="J195" i="41"/>
  <c r="J224" i="41"/>
  <c r="I16" i="41"/>
  <c r="J11" i="41"/>
  <c r="K42" i="41"/>
  <c r="J84" i="41"/>
  <c r="K122" i="41"/>
  <c r="K165" i="41"/>
  <c r="K118" i="41"/>
  <c r="J203" i="41"/>
  <c r="J206" i="41"/>
  <c r="I190" i="41"/>
  <c r="K217" i="41"/>
  <c r="I33" i="41"/>
  <c r="I15" i="41"/>
  <c r="K45" i="41"/>
  <c r="I84" i="41"/>
  <c r="J95" i="41"/>
  <c r="J80" i="41"/>
  <c r="I102" i="41"/>
  <c r="K145" i="41"/>
  <c r="I195" i="41"/>
  <c r="K236" i="41"/>
  <c r="J210" i="41"/>
  <c r="I35" i="41"/>
  <c r="K40" i="41"/>
  <c r="I68" i="41"/>
  <c r="I40" i="41"/>
  <c r="K76" i="41"/>
  <c r="K115" i="41"/>
  <c r="I126" i="41"/>
  <c r="J141" i="41"/>
  <c r="I196" i="41"/>
  <c r="I211" i="41"/>
  <c r="J204" i="41"/>
  <c r="K63" i="41"/>
  <c r="K34" i="41"/>
  <c r="J63" i="41"/>
  <c r="J61" i="41"/>
  <c r="I74" i="41"/>
  <c r="J161" i="41"/>
  <c r="K164" i="41"/>
  <c r="K188" i="41"/>
  <c r="J188" i="41"/>
  <c r="I203" i="41"/>
  <c r="K229" i="41"/>
  <c r="A41" i="41"/>
  <c r="A42" i="41" s="1"/>
  <c r="I55" i="41"/>
  <c r="J66" i="41"/>
  <c r="J93" i="41"/>
  <c r="J78" i="41"/>
  <c r="J160" i="41"/>
  <c r="K151" i="41"/>
  <c r="J174" i="41"/>
  <c r="J235" i="41"/>
  <c r="J244" i="41"/>
  <c r="J216" i="41"/>
  <c r="J149" i="41"/>
  <c r="I12" i="41"/>
  <c r="J85" i="41"/>
  <c r="K157" i="41"/>
  <c r="K70" i="41"/>
  <c r="I116" i="41"/>
  <c r="I155" i="41"/>
  <c r="I112" i="41"/>
  <c r="J186" i="41"/>
  <c r="J199" i="41"/>
  <c r="J213" i="41"/>
  <c r="K242" i="41"/>
  <c r="J104" i="41"/>
  <c r="J32" i="41"/>
  <c r="K21" i="41"/>
  <c r="I111" i="41"/>
  <c r="K125" i="41"/>
  <c r="J127" i="41"/>
  <c r="I113" i="41"/>
  <c r="K155" i="41"/>
  <c r="K171" i="41"/>
  <c r="I233" i="41"/>
  <c r="K223" i="41"/>
  <c r="K216" i="41"/>
  <c r="K35" i="41"/>
  <c r="K49" i="41"/>
  <c r="I58" i="41"/>
  <c r="I72" i="41"/>
  <c r="I67" i="41"/>
  <c r="K128" i="41"/>
  <c r="J138" i="41"/>
  <c r="I168" i="41"/>
  <c r="J183" i="41"/>
  <c r="K214" i="41"/>
  <c r="J238" i="41"/>
  <c r="J33" i="41"/>
  <c r="K32" i="41"/>
  <c r="J67" i="41"/>
  <c r="K123" i="41"/>
  <c r="J73" i="41"/>
  <c r="J112" i="41"/>
  <c r="K124" i="41"/>
  <c r="I138" i="41"/>
  <c r="K195" i="41"/>
  <c r="K209" i="41"/>
  <c r="I201" i="41"/>
  <c r="K97" i="41"/>
  <c r="I53" i="41"/>
  <c r="J106" i="41"/>
  <c r="I57" i="41"/>
  <c r="K93" i="41"/>
  <c r="I165" i="41"/>
  <c r="K102" i="41"/>
  <c r="I162" i="41"/>
  <c r="J175" i="41"/>
  <c r="K199" i="41"/>
  <c r="J228" i="41"/>
  <c r="J9" i="41"/>
  <c r="J18" i="41"/>
  <c r="J52" i="41"/>
  <c r="I92" i="41"/>
  <c r="J98" i="41"/>
  <c r="I85" i="41"/>
  <c r="K108" i="41"/>
  <c r="I153" i="41"/>
  <c r="I181" i="41"/>
  <c r="J181" i="41"/>
  <c r="I220" i="41"/>
  <c r="K65" i="41"/>
  <c r="K22" i="41"/>
  <c r="K15" i="41"/>
  <c r="K106" i="41"/>
  <c r="K86" i="41"/>
  <c r="J110" i="41"/>
  <c r="I105" i="41"/>
  <c r="K150" i="41"/>
  <c r="J168" i="41"/>
  <c r="K197" i="41"/>
  <c r="K210" i="41"/>
  <c r="I237" i="41"/>
  <c r="J129" i="41"/>
  <c r="I122" i="41"/>
  <c r="K60" i="41"/>
  <c r="J8" i="41"/>
  <c r="K185" i="41"/>
  <c r="I163" i="41"/>
  <c r="I17" i="41"/>
  <c r="K196" i="41"/>
  <c r="K129" i="41"/>
  <c r="K178" i="41"/>
  <c r="I131" i="41"/>
  <c r="J132" i="41"/>
  <c r="K7" i="41"/>
  <c r="K198" i="41"/>
  <c r="J99" i="41"/>
  <c r="I47" i="41"/>
  <c r="J222" i="41"/>
  <c r="K144" i="41"/>
  <c r="J49" i="41"/>
  <c r="I164" i="41"/>
  <c r="J139" i="41"/>
  <c r="I76" i="41"/>
  <c r="K227" i="41"/>
  <c r="K160" i="41"/>
  <c r="I93" i="41"/>
  <c r="I37" i="41"/>
  <c r="I197" i="41"/>
  <c r="K156" i="41"/>
  <c r="I32" i="41"/>
  <c r="I174" i="41"/>
  <c r="K148" i="41"/>
  <c r="K143" i="41"/>
  <c r="I13" i="41"/>
  <c r="I172" i="41"/>
  <c r="J131" i="41"/>
  <c r="I42" i="41"/>
  <c r="K212" i="41"/>
  <c r="K127" i="41"/>
  <c r="J28" i="41"/>
  <c r="K211" i="41"/>
  <c r="J20" i="41"/>
  <c r="J163" i="41"/>
  <c r="K90" i="41"/>
  <c r="J50" i="41"/>
  <c r="J196" i="41"/>
  <c r="I143" i="41"/>
  <c r="J71" i="41"/>
  <c r="K207" i="41"/>
  <c r="J218" i="41"/>
  <c r="I54" i="41"/>
  <c r="K233" i="41"/>
  <c r="I82" i="41"/>
  <c r="K194" i="41"/>
  <c r="K95" i="41"/>
  <c r="J103" i="41"/>
  <c r="I225" i="41"/>
  <c r="J123" i="41"/>
  <c r="K41" i="41"/>
  <c r="J60" i="41"/>
  <c r="J155" i="41"/>
  <c r="K120" i="41"/>
  <c r="I38" i="41"/>
  <c r="J215" i="41"/>
  <c r="J137" i="41"/>
  <c r="K54" i="41"/>
  <c r="K154" i="41"/>
  <c r="I78" i="41"/>
  <c r="J46" i="41"/>
  <c r="I184" i="41"/>
  <c r="I232" i="41"/>
  <c r="I123" i="41"/>
  <c r="I30" i="41"/>
  <c r="J47" i="41"/>
  <c r="J205" i="41"/>
  <c r="J237" i="41"/>
  <c r="K238" i="41"/>
  <c r="I141" i="41"/>
  <c r="K91" i="41"/>
  <c r="J22" i="41"/>
  <c r="A19" i="47"/>
  <c r="K240" i="40"/>
  <c r="J181" i="40"/>
  <c r="K49" i="40"/>
  <c r="J171" i="40"/>
  <c r="K164" i="40"/>
  <c r="J50" i="40"/>
  <c r="J217" i="40"/>
  <c r="K196" i="40"/>
  <c r="K21" i="40"/>
  <c r="K46" i="40"/>
  <c r="I66" i="40"/>
  <c r="I29" i="40"/>
  <c r="I140" i="40"/>
  <c r="J41" i="40"/>
  <c r="I185" i="40"/>
  <c r="I116" i="40"/>
  <c r="I238" i="40"/>
  <c r="J136" i="40"/>
  <c r="J232" i="40"/>
  <c r="K87" i="40"/>
  <c r="K159" i="40"/>
  <c r="K40" i="40"/>
  <c r="I67" i="40"/>
  <c r="I191" i="40"/>
  <c r="K18" i="40"/>
  <c r="I114" i="40"/>
  <c r="K206" i="40"/>
  <c r="I11" i="40"/>
  <c r="J119" i="40"/>
  <c r="I202" i="40"/>
  <c r="K45" i="40"/>
  <c r="I156" i="40"/>
  <c r="K239" i="40"/>
  <c r="K73" i="40"/>
  <c r="K143" i="40"/>
  <c r="I235" i="40"/>
  <c r="J161" i="40"/>
  <c r="K154" i="40"/>
  <c r="I22" i="40"/>
  <c r="I72" i="40"/>
  <c r="I174" i="40"/>
  <c r="J68" i="40"/>
  <c r="K55" i="40"/>
  <c r="J48" i="40"/>
  <c r="J59" i="40"/>
  <c r="K127" i="40"/>
  <c r="I122" i="40"/>
  <c r="K162" i="40"/>
  <c r="J134" i="40"/>
  <c r="J177" i="40"/>
  <c r="J223" i="40"/>
  <c r="I205" i="40"/>
  <c r="K14" i="40"/>
  <c r="I8" i="40"/>
  <c r="J64" i="40"/>
  <c r="J47" i="40"/>
  <c r="J81" i="40"/>
  <c r="K72" i="40"/>
  <c r="I175" i="40"/>
  <c r="K138" i="40"/>
  <c r="K168" i="40"/>
  <c r="I176" i="40"/>
  <c r="I225" i="40"/>
  <c r="I237" i="40"/>
  <c r="K22" i="40"/>
  <c r="I21" i="40"/>
  <c r="I61" i="40"/>
  <c r="I95" i="40"/>
  <c r="J88" i="40"/>
  <c r="K124" i="40"/>
  <c r="J140" i="40"/>
  <c r="I143" i="40"/>
  <c r="J174" i="40"/>
  <c r="J187" i="40"/>
  <c r="I227" i="40"/>
  <c r="I9" i="40"/>
  <c r="J46" i="40"/>
  <c r="K28" i="40"/>
  <c r="J56" i="40"/>
  <c r="I88" i="40"/>
  <c r="I154" i="40"/>
  <c r="J144" i="40"/>
  <c r="K183" i="40"/>
  <c r="K195" i="40"/>
  <c r="J243" i="40"/>
  <c r="K205" i="40"/>
  <c r="J8" i="40"/>
  <c r="K92" i="40"/>
  <c r="K179" i="40"/>
  <c r="K35" i="40"/>
  <c r="K148" i="40"/>
  <c r="J218" i="40"/>
  <c r="J38" i="40"/>
  <c r="J151" i="40"/>
  <c r="I233" i="40"/>
  <c r="I52" i="40"/>
  <c r="I137" i="40"/>
  <c r="I219" i="40"/>
  <c r="K90" i="40"/>
  <c r="I147" i="40"/>
  <c r="J49" i="40"/>
  <c r="I129" i="40"/>
  <c r="I213" i="40"/>
  <c r="A41" i="40"/>
  <c r="A42" i="40" s="1"/>
  <c r="J61" i="40"/>
  <c r="K166" i="40"/>
  <c r="K82" i="40"/>
  <c r="I5" i="40"/>
  <c r="K7" i="40"/>
  <c r="J53" i="40"/>
  <c r="J131" i="40"/>
  <c r="I130" i="40"/>
  <c r="J148" i="40"/>
  <c r="I162" i="40"/>
  <c r="J226" i="40"/>
  <c r="K204" i="40"/>
  <c r="K236" i="40"/>
  <c r="I33" i="40"/>
  <c r="K34" i="40"/>
  <c r="J24" i="40"/>
  <c r="J66" i="40"/>
  <c r="K103" i="40"/>
  <c r="J93" i="40"/>
  <c r="J128" i="40"/>
  <c r="J183" i="40"/>
  <c r="I204" i="40"/>
  <c r="J199" i="40"/>
  <c r="J211" i="40"/>
  <c r="I226" i="40"/>
  <c r="J13" i="40"/>
  <c r="I38" i="40"/>
  <c r="J23" i="40"/>
  <c r="I62" i="40"/>
  <c r="K163" i="40"/>
  <c r="K119" i="40"/>
  <c r="K203" i="40"/>
  <c r="J186" i="40"/>
  <c r="K158" i="40"/>
  <c r="I214" i="40"/>
  <c r="K219" i="40"/>
  <c r="K50" i="40"/>
  <c r="K85" i="40"/>
  <c r="I44" i="40"/>
  <c r="K81" i="40"/>
  <c r="J129" i="40"/>
  <c r="I117" i="40"/>
  <c r="J192" i="40"/>
  <c r="K125" i="40"/>
  <c r="I155" i="40"/>
  <c r="I195" i="40"/>
  <c r="K238" i="40"/>
  <c r="K19" i="40"/>
  <c r="K94" i="40"/>
  <c r="I199" i="40"/>
  <c r="I57" i="40"/>
  <c r="J170" i="40"/>
  <c r="J221" i="40"/>
  <c r="K48" i="40"/>
  <c r="J234" i="40"/>
  <c r="J214" i="40"/>
  <c r="J57" i="40"/>
  <c r="I131" i="40"/>
  <c r="I242" i="40"/>
  <c r="I104" i="40"/>
  <c r="I151" i="40"/>
  <c r="K67" i="40"/>
  <c r="K101" i="40"/>
  <c r="K218" i="40"/>
  <c r="I13" i="40"/>
  <c r="J112" i="40"/>
  <c r="K223" i="40"/>
  <c r="I59" i="40"/>
  <c r="K37" i="40"/>
  <c r="I23" i="40"/>
  <c r="I97" i="40"/>
  <c r="I80" i="40"/>
  <c r="I124" i="40"/>
  <c r="I141" i="40"/>
  <c r="I165" i="40"/>
  <c r="I190" i="40"/>
  <c r="I198" i="40"/>
  <c r="J241" i="40"/>
  <c r="I87" i="40"/>
  <c r="I58" i="40"/>
  <c r="I65" i="40"/>
  <c r="J70" i="40"/>
  <c r="I153" i="40"/>
  <c r="J123" i="40"/>
  <c r="K167" i="40"/>
  <c r="K137" i="40"/>
  <c r="K180" i="40"/>
  <c r="J231" i="40"/>
  <c r="J208" i="40"/>
  <c r="I18" i="40"/>
  <c r="K29" i="40"/>
  <c r="J74" i="40"/>
  <c r="J51" i="40"/>
  <c r="K84" i="40"/>
  <c r="I74" i="40"/>
  <c r="K184" i="40"/>
  <c r="K139" i="40"/>
  <c r="I170" i="40"/>
  <c r="K178" i="40"/>
  <c r="J228" i="40"/>
  <c r="J240" i="40"/>
  <c r="J25" i="40"/>
  <c r="I24" i="40"/>
  <c r="K65" i="40"/>
  <c r="J98" i="40"/>
  <c r="K91" i="40"/>
  <c r="I164" i="40"/>
  <c r="J141" i="40"/>
  <c r="J146" i="40"/>
  <c r="J178" i="40"/>
  <c r="K190" i="40"/>
  <c r="J230" i="40"/>
  <c r="J10" i="40"/>
  <c r="I82" i="40"/>
  <c r="I223" i="40"/>
  <c r="I69" i="40"/>
  <c r="J114" i="40"/>
  <c r="K89" i="40"/>
  <c r="J126" i="40"/>
  <c r="J237" i="40"/>
  <c r="I101" i="40"/>
  <c r="I135" i="40"/>
  <c r="K13" i="40"/>
  <c r="K114" i="40"/>
  <c r="J200" i="40"/>
  <c r="K26" i="40"/>
  <c r="K128" i="40"/>
  <c r="J201" i="40"/>
  <c r="J45" i="40"/>
  <c r="J152" i="40"/>
  <c r="K213" i="40"/>
  <c r="K33" i="40"/>
  <c r="K95" i="40"/>
  <c r="K38" i="40"/>
  <c r="J72" i="40"/>
  <c r="J101" i="40"/>
  <c r="I110" i="40"/>
  <c r="I159" i="40"/>
  <c r="K117" i="40"/>
  <c r="K226" i="40"/>
  <c r="I187" i="40"/>
  <c r="K221" i="40"/>
  <c r="J6" i="40"/>
  <c r="J7" i="40"/>
  <c r="I10" i="40"/>
  <c r="I56" i="40"/>
  <c r="J133" i="40"/>
  <c r="J132" i="40"/>
  <c r="J149" i="40"/>
  <c r="J164" i="40"/>
  <c r="K234" i="40"/>
  <c r="J205" i="40"/>
  <c r="I241" i="40"/>
  <c r="K41" i="40"/>
  <c r="J37" i="40"/>
  <c r="J28" i="40"/>
  <c r="K71" i="40"/>
  <c r="J104" i="40"/>
  <c r="K96" i="40"/>
  <c r="I148" i="40"/>
  <c r="J118" i="40"/>
  <c r="I209" i="40"/>
  <c r="I201" i="40"/>
  <c r="I222" i="40"/>
  <c r="J229" i="40"/>
  <c r="J29" i="40"/>
  <c r="K39" i="40"/>
  <c r="J27" i="40"/>
  <c r="J65" i="40"/>
  <c r="I177" i="40"/>
  <c r="K120" i="40"/>
  <c r="I132" i="40"/>
  <c r="J189" i="40"/>
  <c r="I160" i="40"/>
  <c r="K209" i="40"/>
  <c r="I221" i="40"/>
  <c r="K76" i="40"/>
  <c r="K66" i="40"/>
  <c r="K173" i="40"/>
  <c r="I179" i="40"/>
  <c r="K27" i="40"/>
  <c r="J97" i="40"/>
  <c r="I186" i="40"/>
  <c r="J94" i="40"/>
  <c r="J130" i="40"/>
  <c r="K63" i="40"/>
  <c r="I113" i="40"/>
  <c r="K175" i="40"/>
  <c r="J39" i="40"/>
  <c r="J96" i="40"/>
  <c r="J194" i="40"/>
  <c r="K32" i="40"/>
  <c r="K113" i="40"/>
  <c r="I200" i="40"/>
  <c r="J17" i="40"/>
  <c r="J156" i="40"/>
  <c r="J227" i="40"/>
  <c r="J9" i="40"/>
  <c r="K16" i="40"/>
  <c r="I54" i="40"/>
  <c r="K111" i="40"/>
  <c r="K83" i="40"/>
  <c r="K122" i="40"/>
  <c r="I138" i="40"/>
  <c r="J138" i="40"/>
  <c r="K169" i="40"/>
  <c r="I240" i="40"/>
  <c r="J222" i="40"/>
  <c r="J62" i="40"/>
  <c r="J40" i="40"/>
  <c r="K24" i="40"/>
  <c r="J100" i="40"/>
  <c r="J83" i="40"/>
  <c r="J125" i="40"/>
  <c r="I142" i="40"/>
  <c r="K170" i="40"/>
  <c r="J193" i="40"/>
  <c r="K201" i="40"/>
  <c r="J244" i="40"/>
  <c r="I92" i="40"/>
  <c r="I64" i="40"/>
  <c r="K69" i="40"/>
  <c r="K74" i="40"/>
  <c r="K104" i="40"/>
  <c r="J124" i="40"/>
  <c r="K171" i="40"/>
  <c r="I139" i="40"/>
  <c r="I181" i="40"/>
  <c r="J188" i="40"/>
  <c r="K211" i="40"/>
  <c r="K43" i="40"/>
  <c r="I7" i="40"/>
  <c r="J79" i="40"/>
  <c r="J52" i="40"/>
  <c r="I86" i="40"/>
  <c r="J77" i="40"/>
  <c r="I102" i="40"/>
  <c r="K140" i="40"/>
  <c r="J173" i="40"/>
  <c r="I182" i="40"/>
  <c r="K231" i="40"/>
  <c r="K243" i="40"/>
  <c r="J15" i="40"/>
  <c r="K108" i="40"/>
  <c r="J239" i="40"/>
  <c r="I25" i="40"/>
  <c r="J99" i="40"/>
  <c r="K208" i="40"/>
  <c r="I50" i="40"/>
  <c r="I109" i="40"/>
  <c r="I169" i="40"/>
  <c r="I63" i="40"/>
  <c r="J80" i="40"/>
  <c r="J166" i="40"/>
  <c r="J5" i="40"/>
  <c r="I107" i="40"/>
  <c r="J196" i="40"/>
  <c r="I6" i="40"/>
  <c r="J147" i="40"/>
  <c r="J233" i="40"/>
  <c r="J34" i="40"/>
  <c r="I134" i="40"/>
  <c r="K227" i="40"/>
  <c r="I76" i="40"/>
  <c r="I35" i="40"/>
  <c r="K17" i="40"/>
  <c r="K98" i="40"/>
  <c r="J115" i="40"/>
  <c r="J117" i="40"/>
  <c r="J159" i="40"/>
  <c r="K156" i="40"/>
  <c r="I231" i="40"/>
  <c r="K202" i="40"/>
  <c r="I243" i="40"/>
  <c r="I36" i="40"/>
  <c r="I99" i="40"/>
  <c r="I41" i="40"/>
  <c r="I75" i="40"/>
  <c r="K109" i="40"/>
  <c r="J113" i="40"/>
  <c r="J185" i="40"/>
  <c r="I119" i="40"/>
  <c r="I239" i="40"/>
  <c r="J190" i="40"/>
  <c r="I232" i="40"/>
  <c r="K8" i="40"/>
  <c r="K10" i="40"/>
  <c r="K11" i="40"/>
  <c r="K57" i="40"/>
  <c r="K135" i="40"/>
  <c r="K134" i="40"/>
  <c r="K150" i="40"/>
  <c r="I167" i="40"/>
  <c r="I166" i="40"/>
  <c r="J206" i="40"/>
  <c r="I244" i="40"/>
  <c r="K44" i="40"/>
  <c r="I40" i="40"/>
  <c r="J31" i="40"/>
  <c r="J82" i="40"/>
  <c r="K105" i="40"/>
  <c r="I98" i="40"/>
  <c r="I149" i="40"/>
  <c r="K121" i="40"/>
  <c r="I212" i="40"/>
  <c r="J204" i="40"/>
  <c r="J225" i="40"/>
  <c r="K232" i="40"/>
  <c r="K78" i="40"/>
  <c r="K31" i="40"/>
  <c r="K146" i="40"/>
  <c r="J210" i="40"/>
  <c r="K23" i="40"/>
  <c r="K88" i="40"/>
  <c r="K194" i="40"/>
  <c r="J67" i="40"/>
  <c r="K75" i="40"/>
  <c r="K161" i="40"/>
  <c r="K54" i="40"/>
  <c r="I121" i="40"/>
  <c r="J215" i="40"/>
  <c r="I28" i="40"/>
  <c r="J108" i="40"/>
  <c r="J195" i="40"/>
  <c r="I173" i="40"/>
  <c r="I157" i="40"/>
  <c r="K241" i="40"/>
  <c r="I81" i="40"/>
  <c r="J203" i="40"/>
  <c r="K77" i="40"/>
  <c r="K5" i="40"/>
  <c r="K58" i="40"/>
  <c r="J44" i="40"/>
  <c r="I78" i="40"/>
  <c r="J69" i="40"/>
  <c r="J167" i="40"/>
  <c r="J137" i="40"/>
  <c r="J165" i="40"/>
  <c r="K174" i="40"/>
  <c r="K220" i="40"/>
  <c r="K235" i="40"/>
  <c r="J16" i="40"/>
  <c r="J18" i="40"/>
  <c r="I55" i="40"/>
  <c r="I161" i="40"/>
  <c r="I85" i="40"/>
  <c r="K123" i="40"/>
  <c r="J139" i="40"/>
  <c r="K141" i="40"/>
  <c r="I171" i="40"/>
  <c r="I184" i="40"/>
  <c r="K225" i="40"/>
  <c r="K6" i="40"/>
  <c r="I43" i="40"/>
  <c r="I27" i="40"/>
  <c r="K53" i="40"/>
  <c r="K86" i="40"/>
  <c r="J127" i="40"/>
  <c r="J143" i="40"/>
  <c r="K182" i="40"/>
  <c r="I194" i="40"/>
  <c r="J220" i="40"/>
  <c r="J202" i="40"/>
  <c r="J14" i="40"/>
  <c r="J76" i="40"/>
  <c r="I71" i="40"/>
  <c r="I84" i="40"/>
  <c r="K106" i="40"/>
  <c r="K157" i="40"/>
  <c r="J175" i="40"/>
  <c r="J142" i="40"/>
  <c r="K189" i="40"/>
  <c r="K191" i="40"/>
  <c r="I216" i="40"/>
  <c r="I108" i="40"/>
  <c r="K79" i="40"/>
  <c r="K100" i="40"/>
  <c r="J103" i="40"/>
  <c r="J155" i="40"/>
  <c r="K116" i="40"/>
  <c r="I14" i="40"/>
  <c r="I210" i="40"/>
  <c r="I16" i="40"/>
  <c r="K56" i="40"/>
  <c r="I30" i="40"/>
  <c r="J60" i="40"/>
  <c r="J91" i="40"/>
  <c r="I158" i="40"/>
  <c r="J145" i="40"/>
  <c r="I189" i="40"/>
  <c r="J197" i="40"/>
  <c r="K177" i="40"/>
  <c r="I207" i="40"/>
  <c r="I45" i="40"/>
  <c r="I31" i="40"/>
  <c r="I89" i="40"/>
  <c r="I106" i="40"/>
  <c r="K99" i="40"/>
  <c r="J110" i="40"/>
  <c r="K144" i="40"/>
  <c r="J153" i="40"/>
  <c r="K197" i="40"/>
  <c r="K198" i="40"/>
  <c r="J238" i="40"/>
  <c r="K185" i="40"/>
  <c r="I145" i="40"/>
  <c r="I90" i="40"/>
  <c r="K36" i="40"/>
  <c r="K207" i="40"/>
  <c r="K188" i="40"/>
  <c r="K59" i="40"/>
  <c r="K62" i="40"/>
  <c r="J86" i="40"/>
  <c r="I47" i="40"/>
  <c r="I91" i="40"/>
  <c r="K131" i="40"/>
  <c r="I118" i="40"/>
  <c r="J212" i="40"/>
  <c r="I127" i="40"/>
  <c r="J158" i="40"/>
  <c r="J198" i="40"/>
  <c r="K244" i="40"/>
  <c r="J43" i="40"/>
  <c r="I48" i="40"/>
  <c r="I37" i="40"/>
  <c r="J73" i="40"/>
  <c r="K64" i="40"/>
  <c r="J162" i="40"/>
  <c r="J135" i="40"/>
  <c r="J180" i="40"/>
  <c r="I168" i="40"/>
  <c r="K214" i="40"/>
  <c r="I229" i="40"/>
  <c r="J54" i="40"/>
  <c r="K51" i="40"/>
  <c r="K222" i="40"/>
  <c r="I126" i="40"/>
  <c r="J20" i="40"/>
  <c r="J216" i="40"/>
  <c r="J122" i="40"/>
  <c r="K186" i="40"/>
  <c r="J36" i="40"/>
  <c r="K25" i="40"/>
  <c r="J71" i="40"/>
  <c r="K102" i="40"/>
  <c r="I93" i="40"/>
  <c r="I105" i="40"/>
  <c r="K142" i="40"/>
  <c r="K149" i="40"/>
  <c r="K181" i="40"/>
  <c r="I192" i="40"/>
  <c r="K233" i="40"/>
  <c r="I19" i="40"/>
  <c r="K20" i="40"/>
  <c r="I17" i="40"/>
  <c r="J55" i="40"/>
  <c r="I94" i="40"/>
  <c r="J85" i="40"/>
  <c r="K110" i="40"/>
  <c r="J168" i="40"/>
  <c r="I183" i="40"/>
  <c r="J191" i="40"/>
  <c r="K242" i="40"/>
  <c r="I218" i="40"/>
  <c r="J160" i="40"/>
  <c r="J116" i="40"/>
  <c r="K132" i="40"/>
  <c r="I172" i="40"/>
  <c r="I103" i="40"/>
  <c r="I39" i="40"/>
  <c r="K153" i="40"/>
  <c r="K136" i="40"/>
  <c r="I32" i="40"/>
  <c r="I42" i="40"/>
  <c r="J30" i="40"/>
  <c r="K68" i="40"/>
  <c r="J58" i="40"/>
  <c r="I128" i="40"/>
  <c r="I133" i="40"/>
  <c r="J242" i="40"/>
  <c r="J163" i="40"/>
  <c r="I211" i="40"/>
  <c r="J224" i="40"/>
  <c r="K60" i="40"/>
  <c r="K52" i="40"/>
  <c r="J42" i="40"/>
  <c r="J107" i="40"/>
  <c r="K112" i="40"/>
  <c r="I120" i="40"/>
  <c r="K152" i="40"/>
  <c r="K129" i="40"/>
  <c r="J172" i="40"/>
  <c r="K212" i="40"/>
  <c r="J236" i="40"/>
  <c r="K216" i="40"/>
  <c r="J209" i="40"/>
  <c r="I152" i="40"/>
  <c r="K30" i="40"/>
  <c r="I203" i="40"/>
  <c r="I125" i="40"/>
  <c r="I79" i="40"/>
  <c r="K193" i="40"/>
  <c r="K151" i="40"/>
  <c r="J63" i="40"/>
  <c r="K9" i="40"/>
  <c r="I112" i="40"/>
  <c r="I53" i="40"/>
  <c r="J89" i="40"/>
  <c r="K80" i="40"/>
  <c r="J105" i="40"/>
  <c r="J157" i="40"/>
  <c r="K176" i="40"/>
  <c r="I188" i="40"/>
  <c r="I236" i="40"/>
  <c r="J213" i="40"/>
  <c r="J32" i="40"/>
  <c r="J12" i="40"/>
  <c r="J90" i="40"/>
  <c r="I100" i="40"/>
  <c r="K126" i="40"/>
  <c r="J111" i="40"/>
  <c r="I146" i="40"/>
  <c r="J150" i="40"/>
  <c r="K210" i="40"/>
  <c r="K199" i="40"/>
  <c r="I230" i="40"/>
  <c r="I15" i="40"/>
  <c r="I26" i="40"/>
  <c r="I196" i="40"/>
  <c r="K118" i="40"/>
  <c r="K42" i="40"/>
  <c r="J235" i="40"/>
  <c r="J184" i="40"/>
  <c r="K47" i="40"/>
  <c r="I46" i="40"/>
  <c r="J35" i="40"/>
  <c r="I83" i="40"/>
  <c r="J106" i="40"/>
  <c r="J102" i="40"/>
  <c r="I150" i="40"/>
  <c r="I123" i="40"/>
  <c r="K229" i="40"/>
  <c r="I206" i="40"/>
  <c r="K228" i="40"/>
  <c r="I234" i="40"/>
  <c r="J33" i="40"/>
  <c r="J26" i="40"/>
  <c r="I20" i="40"/>
  <c r="J84" i="40"/>
  <c r="J75" i="40"/>
  <c r="K115" i="40"/>
  <c r="I180" i="40"/>
  <c r="K237" i="40"/>
  <c r="I178" i="40"/>
  <c r="I228" i="40"/>
  <c r="K230" i="40"/>
  <c r="J121" i="40"/>
  <c r="I70" i="40"/>
  <c r="J21" i="40"/>
  <c r="I208" i="40"/>
  <c r="J176" i="40"/>
  <c r="J78" i="40"/>
  <c r="J19" i="40"/>
  <c r="J169" i="40"/>
  <c r="I49" i="40"/>
  <c r="J95" i="40"/>
  <c r="I73" i="40"/>
  <c r="J87" i="40"/>
  <c r="J109" i="40"/>
  <c r="K160" i="40"/>
  <c r="I144" i="40"/>
  <c r="K145" i="40"/>
  <c r="I197" i="40"/>
  <c r="I193" i="40"/>
  <c r="J219" i="40"/>
  <c r="J22" i="40"/>
  <c r="K107" i="40"/>
  <c r="I34" i="40"/>
  <c r="I68" i="40"/>
  <c r="I96" i="40"/>
  <c r="K187" i="40"/>
  <c r="K147" i="40"/>
  <c r="I111" i="40"/>
  <c r="K200" i="40"/>
  <c r="J182" i="40"/>
  <c r="I215" i="40"/>
  <c r="K192" i="40"/>
  <c r="J120" i="40"/>
  <c r="K93" i="40"/>
  <c r="K172" i="40"/>
  <c r="I136" i="40"/>
  <c r="K61" i="40"/>
  <c r="I12" i="40"/>
  <c r="I220" i="40"/>
  <c r="K133" i="40"/>
  <c r="K224" i="40"/>
  <c r="K15" i="40"/>
  <c r="I224" i="40"/>
  <c r="K130" i="40"/>
  <c r="I163" i="40"/>
  <c r="J92" i="40"/>
  <c r="K165" i="40"/>
  <c r="I60" i="40"/>
  <c r="K12" i="40"/>
  <c r="J207" i="40"/>
  <c r="I217" i="40"/>
  <c r="I115" i="40"/>
  <c r="K70" i="40"/>
  <c r="I51" i="40"/>
  <c r="K217" i="40"/>
  <c r="J11" i="40"/>
  <c r="K215" i="40"/>
  <c r="J179" i="40"/>
  <c r="K155" i="40"/>
  <c r="J154" i="40"/>
  <c r="K97" i="40"/>
  <c r="I77" i="40"/>
  <c r="V189" i="35"/>
  <c r="M189" i="35"/>
  <c r="M231" i="35"/>
  <c r="V113" i="35"/>
  <c r="M113" i="35"/>
  <c r="V220" i="35"/>
  <c r="M220" i="35"/>
  <c r="V46" i="35"/>
  <c r="M46" i="35"/>
  <c r="V102" i="35"/>
  <c r="M102" i="35"/>
  <c r="M146" i="35"/>
  <c r="V146" i="35"/>
  <c r="A20" i="45"/>
  <c r="Q236" i="34"/>
  <c r="Q229" i="34"/>
  <c r="Q226" i="34"/>
  <c r="Q225" i="34"/>
  <c r="Q211" i="34"/>
  <c r="Q189" i="34"/>
  <c r="Q242" i="34"/>
  <c r="Q227" i="34"/>
  <c r="Q232" i="34"/>
  <c r="Q184" i="34"/>
  <c r="Q163" i="34"/>
  <c r="Q152" i="34"/>
  <c r="Q156" i="34"/>
  <c r="Q125" i="34"/>
  <c r="Q136" i="34"/>
  <c r="Q143" i="34"/>
  <c r="Q116" i="34"/>
  <c r="Q148" i="34"/>
  <c r="Q91" i="34"/>
  <c r="Q135" i="34"/>
  <c r="Q85" i="34"/>
  <c r="Q23" i="34"/>
  <c r="Q42" i="34"/>
  <c r="Q58" i="34"/>
  <c r="Q36" i="34"/>
  <c r="Q12" i="34"/>
  <c r="Q67" i="34"/>
  <c r="Q59" i="34"/>
  <c r="Q14" i="34"/>
  <c r="Q13" i="34"/>
  <c r="Q4" i="34"/>
  <c r="Q228" i="34"/>
  <c r="Q221" i="34"/>
  <c r="Q210" i="34"/>
  <c r="Q222" i="34"/>
  <c r="Q196" i="34"/>
  <c r="Q185" i="34"/>
  <c r="Q205" i="34"/>
  <c r="Q203" i="34"/>
  <c r="Q212" i="34"/>
  <c r="Q151" i="34"/>
  <c r="Q157" i="34"/>
  <c r="Q129" i="34"/>
  <c r="Q130" i="34"/>
  <c r="Q117" i="34"/>
  <c r="Q128" i="34"/>
  <c r="Q131" i="34"/>
  <c r="Q111" i="34"/>
  <c r="Q145" i="34"/>
  <c r="Q90" i="34"/>
  <c r="Q87" i="34"/>
  <c r="Q74" i="34"/>
  <c r="Q20" i="34"/>
  <c r="Q38" i="34"/>
  <c r="Q45" i="34"/>
  <c r="Q32" i="34"/>
  <c r="Q8" i="34"/>
  <c r="Q73" i="34"/>
  <c r="Q31" i="34"/>
  <c r="Q15" i="34"/>
  <c r="Q103" i="34"/>
  <c r="Q220" i="34"/>
  <c r="Q213" i="34"/>
  <c r="Q202" i="34"/>
  <c r="Q219" i="34"/>
  <c r="Q206" i="34"/>
  <c r="Q188" i="34"/>
  <c r="Q182" i="34"/>
  <c r="Q195" i="34"/>
  <c r="Q204" i="34"/>
  <c r="Q199" i="34"/>
  <c r="Q149" i="34"/>
  <c r="Q121" i="34"/>
  <c r="Q122" i="34"/>
  <c r="Q109" i="34"/>
  <c r="Q120" i="34"/>
  <c r="Q123" i="34"/>
  <c r="Q95" i="34"/>
  <c r="Q172" i="34"/>
  <c r="Q84" i="34"/>
  <c r="Q79" i="34"/>
  <c r="Q47" i="34"/>
  <c r="Q102" i="34"/>
  <c r="Q35" i="34"/>
  <c r="Q124" i="34"/>
  <c r="Q25" i="34"/>
  <c r="Q88" i="34"/>
  <c r="Q46" i="34"/>
  <c r="Q16" i="34"/>
  <c r="Q22" i="34"/>
  <c r="Q21" i="34"/>
  <c r="Q239" i="34"/>
  <c r="Q241" i="34"/>
  <c r="Q243" i="34"/>
  <c r="Q218" i="34"/>
  <c r="Q193" i="34"/>
  <c r="Q183" i="34"/>
  <c r="Q175" i="34"/>
  <c r="Q180" i="34"/>
  <c r="Q178" i="34"/>
  <c r="Q154" i="34"/>
  <c r="Q141" i="34"/>
  <c r="Q113" i="34"/>
  <c r="Q114" i="34"/>
  <c r="Q101" i="34"/>
  <c r="Q112" i="34"/>
  <c r="Q115" i="34"/>
  <c r="Q86" i="34"/>
  <c r="Q153" i="34"/>
  <c r="Q76" i="34"/>
  <c r="Q71" i="34"/>
  <c r="Q44" i="34"/>
  <c r="Q92" i="34"/>
  <c r="Q119" i="34"/>
  <c r="Q100" i="34"/>
  <c r="Q82" i="34"/>
  <c r="Q77" i="34"/>
  <c r="Q17" i="34"/>
  <c r="Q7" i="34"/>
  <c r="Q50" i="34"/>
  <c r="Q19" i="34"/>
  <c r="Q231" i="34"/>
  <c r="Q234" i="34"/>
  <c r="Q235" i="34"/>
  <c r="Q216" i="34"/>
  <c r="Q187" i="34"/>
  <c r="Q194" i="34"/>
  <c r="Q168" i="34"/>
  <c r="Q174" i="34"/>
  <c r="Q158" i="34"/>
  <c r="Q146" i="34"/>
  <c r="Q192" i="34"/>
  <c r="Q105" i="34"/>
  <c r="Q106" i="34"/>
  <c r="Q93" i="34"/>
  <c r="Q104" i="34"/>
  <c r="Q107" i="34"/>
  <c r="Q78" i="34"/>
  <c r="Q134" i="34"/>
  <c r="Q68" i="34"/>
  <c r="Q63" i="34"/>
  <c r="Q41" i="34"/>
  <c r="Q80" i="34"/>
  <c r="Q110" i="34"/>
  <c r="Q75" i="34"/>
  <c r="Q65" i="34"/>
  <c r="Q66" i="34"/>
  <c r="Q56" i="34"/>
  <c r="Q6" i="34"/>
  <c r="Q28" i="34"/>
  <c r="A16" i="34"/>
  <c r="Q223" i="34"/>
  <c r="Q217" i="34"/>
  <c r="Q224" i="34"/>
  <c r="Q198" i="34"/>
  <c r="Q179" i="34"/>
  <c r="Q181" i="34"/>
  <c r="Q165" i="34"/>
  <c r="Q160" i="34"/>
  <c r="Q150" i="34"/>
  <c r="Q176" i="34"/>
  <c r="Q177" i="34"/>
  <c r="Q97" i="34"/>
  <c r="Q98" i="34"/>
  <c r="Q140" i="34"/>
  <c r="Q96" i="34"/>
  <c r="Q99" i="34"/>
  <c r="Q70" i="34"/>
  <c r="Q132" i="34"/>
  <c r="Q60" i="34"/>
  <c r="Q57" i="34"/>
  <c r="Q34" i="34"/>
  <c r="Q69" i="34"/>
  <c r="Q83" i="34"/>
  <c r="Q64" i="34"/>
  <c r="Q40" i="34"/>
  <c r="Q37" i="34"/>
  <c r="Q55" i="34"/>
  <c r="Q5" i="34"/>
  <c r="Q126" i="34"/>
  <c r="Q11" i="34"/>
  <c r="Q215" i="34"/>
  <c r="Q207" i="34"/>
  <c r="Q208" i="34"/>
  <c r="Q190" i="34"/>
  <c r="Q171" i="34"/>
  <c r="Q173" i="34"/>
  <c r="Q233" i="34"/>
  <c r="Q209" i="34"/>
  <c r="Q142" i="34"/>
  <c r="Q169" i="34"/>
  <c r="Q170" i="34"/>
  <c r="Q89" i="34"/>
  <c r="Q137" i="34"/>
  <c r="Q139" i="34"/>
  <c r="Q200" i="34"/>
  <c r="Q162" i="34"/>
  <c r="Q62" i="34"/>
  <c r="Q127" i="34"/>
  <c r="Q53" i="34"/>
  <c r="Q155" i="34"/>
  <c r="Q30" i="34"/>
  <c r="Q51" i="34"/>
  <c r="Q72" i="34"/>
  <c r="Q49" i="34"/>
  <c r="Q26" i="34"/>
  <c r="Q24" i="34"/>
  <c r="Q54" i="34"/>
  <c r="Q81" i="34"/>
  <c r="Q33" i="34"/>
  <c r="Q10" i="34"/>
  <c r="Q244" i="34"/>
  <c r="Q186" i="34"/>
  <c r="Q118" i="34"/>
  <c r="Q39" i="34"/>
  <c r="Q61" i="34"/>
  <c r="Q237" i="34"/>
  <c r="Q191" i="34"/>
  <c r="Q197" i="34"/>
  <c r="Q18" i="34"/>
  <c r="Q240" i="34"/>
  <c r="Q167" i="34"/>
  <c r="Q94" i="34"/>
  <c r="Q108" i="34"/>
  <c r="Q238" i="34"/>
  <c r="Q159" i="34"/>
  <c r="Q147" i="34"/>
  <c r="Q52" i="34"/>
  <c r="Q161" i="34"/>
  <c r="Q214" i="34"/>
  <c r="Q164" i="34"/>
  <c r="Q144" i="34"/>
  <c r="Q43" i="34"/>
  <c r="Q166" i="34"/>
  <c r="Q48" i="34"/>
  <c r="Q230" i="34"/>
  <c r="Q201" i="34"/>
  <c r="Q133" i="34"/>
  <c r="Q27" i="34"/>
  <c r="Q29" i="34"/>
  <c r="Q138" i="34"/>
  <c r="Q9" i="34"/>
  <c r="H6" i="36"/>
  <c r="E5" i="36"/>
  <c r="F4" i="36" s="1"/>
  <c r="I242" i="36"/>
  <c r="J221" i="36"/>
  <c r="I229" i="36"/>
  <c r="I243" i="36"/>
  <c r="J222" i="36"/>
  <c r="K212" i="36"/>
  <c r="K222" i="36"/>
  <c r="I244" i="36"/>
  <c r="I212" i="36"/>
  <c r="K218" i="36"/>
  <c r="K192" i="36"/>
  <c r="I239" i="36"/>
  <c r="I205" i="36"/>
  <c r="J188" i="36"/>
  <c r="J182" i="36"/>
  <c r="J185" i="36"/>
  <c r="J211" i="36"/>
  <c r="I185" i="36"/>
  <c r="I213" i="36"/>
  <c r="K186" i="36"/>
  <c r="I199" i="36"/>
  <c r="K229" i="36"/>
  <c r="I232" i="36"/>
  <c r="K240" i="36"/>
  <c r="I218" i="36"/>
  <c r="K227" i="36"/>
  <c r="K241" i="36"/>
  <c r="I219" i="36"/>
  <c r="J209" i="36"/>
  <c r="J219" i="36"/>
  <c r="K242" i="36"/>
  <c r="K210" i="36"/>
  <c r="I217" i="36"/>
  <c r="J189" i="36"/>
  <c r="J235" i="36"/>
  <c r="J202" i="36"/>
  <c r="K238" i="36"/>
  <c r="I179" i="36"/>
  <c r="I182" i="36"/>
  <c r="I210" i="36"/>
  <c r="K183" i="36"/>
  <c r="I211" i="36"/>
  <c r="J183" i="36"/>
  <c r="K194" i="36"/>
  <c r="J226" i="36"/>
  <c r="J201" i="36"/>
  <c r="J237" i="36"/>
  <c r="K216" i="36"/>
  <c r="J224" i="36"/>
  <c r="J238" i="36"/>
  <c r="K217" i="36"/>
  <c r="I206" i="36"/>
  <c r="I216" i="36"/>
  <c r="J241" i="36"/>
  <c r="J207" i="36"/>
  <c r="K215" i="36"/>
  <c r="J218" i="36"/>
  <c r="J234" i="36"/>
  <c r="K201" i="36"/>
  <c r="K200" i="36"/>
  <c r="J242" i="36"/>
  <c r="K180" i="36"/>
  <c r="K208" i="36"/>
  <c r="J239" i="36"/>
  <c r="I208" i="36"/>
  <c r="K234" i="36"/>
  <c r="J191" i="36"/>
  <c r="I215" i="36"/>
  <c r="I234" i="36"/>
  <c r="K243" i="36"/>
  <c r="I221" i="36"/>
  <c r="I235" i="36"/>
  <c r="J214" i="36"/>
  <c r="K204" i="36"/>
  <c r="J212" i="36"/>
  <c r="J236" i="36"/>
  <c r="I204" i="36"/>
  <c r="K209" i="36"/>
  <c r="J215" i="36"/>
  <c r="J231" i="36"/>
  <c r="J200" i="36"/>
  <c r="J198" i="36"/>
  <c r="J210" i="36"/>
  <c r="J177" i="36"/>
  <c r="I207" i="36"/>
  <c r="K231" i="36"/>
  <c r="K206" i="36"/>
  <c r="I231" i="36"/>
  <c r="K188" i="36"/>
  <c r="K189" i="36"/>
  <c r="J195" i="36"/>
  <c r="K232" i="36"/>
  <c r="J240" i="36"/>
  <c r="K219" i="36"/>
  <c r="K233" i="36"/>
  <c r="I238" i="36"/>
  <c r="K244" i="36"/>
  <c r="I209" i="36"/>
  <c r="I233" i="36"/>
  <c r="K202" i="36"/>
  <c r="J206" i="36"/>
  <c r="I197" i="36"/>
  <c r="J228" i="36"/>
  <c r="K199" i="36"/>
  <c r="I195" i="36"/>
  <c r="I200" i="36"/>
  <c r="K239" i="36"/>
  <c r="K205" i="36"/>
  <c r="I228" i="36"/>
  <c r="J205" i="36"/>
  <c r="K223" i="36"/>
  <c r="J186" i="36"/>
  <c r="K187" i="36"/>
  <c r="J229" i="36"/>
  <c r="I237" i="36"/>
  <c r="J216" i="36"/>
  <c r="J230" i="36"/>
  <c r="K230" i="36"/>
  <c r="K236" i="36"/>
  <c r="K207" i="36"/>
  <c r="K228" i="36"/>
  <c r="I223" i="36"/>
  <c r="I203" i="36"/>
  <c r="K195" i="36"/>
  <c r="J213" i="36"/>
  <c r="J196" i="36"/>
  <c r="K190" i="36"/>
  <c r="I198" i="36"/>
  <c r="I236" i="36"/>
  <c r="K196" i="36"/>
  <c r="K220" i="36"/>
  <c r="K203" i="36"/>
  <c r="J220" i="36"/>
  <c r="I183" i="36"/>
  <c r="J184" i="36"/>
  <c r="K235" i="36"/>
  <c r="J233" i="36"/>
  <c r="J197" i="36"/>
  <c r="I187" i="36"/>
  <c r="J217" i="36"/>
  <c r="I181" i="36"/>
  <c r="J181" i="36"/>
  <c r="J156" i="36"/>
  <c r="K162" i="36"/>
  <c r="J170" i="36"/>
  <c r="J194" i="36"/>
  <c r="J157" i="36"/>
  <c r="J168" i="36"/>
  <c r="J180" i="36"/>
  <c r="K161" i="36"/>
  <c r="K149" i="36"/>
  <c r="I158" i="36"/>
  <c r="J133" i="36"/>
  <c r="I139" i="36"/>
  <c r="K153" i="36"/>
  <c r="J136" i="36"/>
  <c r="K119" i="36"/>
  <c r="I137" i="36"/>
  <c r="J171" i="36"/>
  <c r="I149" i="36"/>
  <c r="K126" i="36"/>
  <c r="K120" i="36"/>
  <c r="I123" i="36"/>
  <c r="I202" i="36"/>
  <c r="K105" i="36"/>
  <c r="I83" i="36"/>
  <c r="J143" i="36"/>
  <c r="K108" i="36"/>
  <c r="I86" i="36"/>
  <c r="K172" i="36"/>
  <c r="J108" i="36"/>
  <c r="K87" i="36"/>
  <c r="K131" i="36"/>
  <c r="K101" i="36"/>
  <c r="I79" i="36"/>
  <c r="K135" i="36"/>
  <c r="I106" i="36"/>
  <c r="J85" i="36"/>
  <c r="K134" i="36"/>
  <c r="I92" i="36"/>
  <c r="J46" i="36"/>
  <c r="I108" i="36"/>
  <c r="J58" i="36"/>
  <c r="J30" i="36"/>
  <c r="K55" i="36"/>
  <c r="I41" i="36"/>
  <c r="J55" i="36"/>
  <c r="K75" i="36"/>
  <c r="J62" i="36"/>
  <c r="I42" i="36"/>
  <c r="K25" i="36"/>
  <c r="I57" i="36"/>
  <c r="I17" i="36"/>
  <c r="K51" i="36"/>
  <c r="K82" i="36"/>
  <c r="K60" i="36"/>
  <c r="J21" i="36"/>
  <c r="K61" i="36"/>
  <c r="K10" i="36"/>
  <c r="J43" i="36"/>
  <c r="J10" i="36"/>
  <c r="K31" i="36"/>
  <c r="I6" i="36"/>
  <c r="I27" i="36"/>
  <c r="K106" i="36"/>
  <c r="J87" i="36"/>
  <c r="J17" i="36"/>
  <c r="I16" i="36"/>
  <c r="J232" i="36"/>
  <c r="I230" i="36"/>
  <c r="I194" i="36"/>
  <c r="K185" i="36"/>
  <c r="K214" i="36"/>
  <c r="K179" i="36"/>
  <c r="K175" i="36"/>
  <c r="I153" i="36"/>
  <c r="J159" i="36"/>
  <c r="I167" i="36"/>
  <c r="K178" i="36"/>
  <c r="I154" i="36"/>
  <c r="I165" i="36"/>
  <c r="K177" i="36"/>
  <c r="I174" i="36"/>
  <c r="J146" i="36"/>
  <c r="I151" i="36"/>
  <c r="I130" i="36"/>
  <c r="K137" i="36"/>
  <c r="K150" i="36"/>
  <c r="J135" i="36"/>
  <c r="J176" i="36"/>
  <c r="I136" i="36"/>
  <c r="I166" i="36"/>
  <c r="I125" i="36"/>
  <c r="J123" i="36"/>
  <c r="K115" i="36"/>
  <c r="K117" i="36"/>
  <c r="I140" i="36"/>
  <c r="J102" i="36"/>
  <c r="K81" i="36"/>
  <c r="K133" i="36"/>
  <c r="J105" i="36"/>
  <c r="K84" i="36"/>
  <c r="J155" i="36"/>
  <c r="I105" i="36"/>
  <c r="J84" i="36"/>
  <c r="J121" i="36"/>
  <c r="J98" i="36"/>
  <c r="K77" i="36"/>
  <c r="J131" i="36"/>
  <c r="K104" i="36"/>
  <c r="I82" i="36"/>
  <c r="J118" i="36"/>
  <c r="J91" i="36"/>
  <c r="I43" i="36"/>
  <c r="I101" i="36"/>
  <c r="J54" i="36"/>
  <c r="J27" i="36"/>
  <c r="I54" i="36"/>
  <c r="K38" i="36"/>
  <c r="J52" i="36"/>
  <c r="K74" i="36"/>
  <c r="I59" i="36"/>
  <c r="K39" i="36"/>
  <c r="I24" i="36"/>
  <c r="I56" i="36"/>
  <c r="J103" i="36"/>
  <c r="K50" i="36"/>
  <c r="K90" i="36"/>
  <c r="I33" i="36"/>
  <c r="J13" i="36"/>
  <c r="K57" i="36"/>
  <c r="I9" i="36"/>
  <c r="K41" i="36"/>
  <c r="J6" i="36"/>
  <c r="K20" i="36"/>
  <c r="J88" i="36"/>
  <c r="J24" i="36"/>
  <c r="I76" i="36"/>
  <c r="I80" i="36"/>
  <c r="J16" i="36"/>
  <c r="K13" i="36"/>
  <c r="J243" i="36"/>
  <c r="J204" i="36"/>
  <c r="J192" i="36"/>
  <c r="K193" i="36"/>
  <c r="J199" i="36"/>
  <c r="K198" i="36"/>
  <c r="J172" i="36"/>
  <c r="J179" i="36"/>
  <c r="I156" i="36"/>
  <c r="K165" i="36"/>
  <c r="J173" i="36"/>
  <c r="K152" i="36"/>
  <c r="K163" i="36"/>
  <c r="I176" i="36"/>
  <c r="J158" i="36"/>
  <c r="I143" i="36"/>
  <c r="J149" i="36"/>
  <c r="K128" i="36"/>
  <c r="J134" i="36"/>
  <c r="K148" i="36"/>
  <c r="I134" i="36"/>
  <c r="J150" i="36"/>
  <c r="I135" i="36"/>
  <c r="I148" i="36"/>
  <c r="K123" i="36"/>
  <c r="I120" i="36"/>
  <c r="J112" i="36"/>
  <c r="J115" i="36"/>
  <c r="J129" i="36"/>
  <c r="I99" i="36"/>
  <c r="J78" i="36"/>
  <c r="I129" i="36"/>
  <c r="I102" i="36"/>
  <c r="J81" i="36"/>
  <c r="K146" i="36"/>
  <c r="K103" i="36"/>
  <c r="I81" i="36"/>
  <c r="I118" i="36"/>
  <c r="I95" i="36"/>
  <c r="J74" i="36"/>
  <c r="J126" i="36"/>
  <c r="J101" i="36"/>
  <c r="K80" i="36"/>
  <c r="K99" i="36"/>
  <c r="I88" i="36"/>
  <c r="J40" i="36"/>
  <c r="I100" i="36"/>
  <c r="J51" i="36"/>
  <c r="J130" i="36"/>
  <c r="K52" i="36"/>
  <c r="K121" i="36"/>
  <c r="J48" i="36"/>
  <c r="J72" i="36"/>
  <c r="K56" i="36"/>
  <c r="I38" i="36"/>
  <c r="I21" i="36"/>
  <c r="K53" i="36"/>
  <c r="K91" i="36"/>
  <c r="J49" i="36"/>
  <c r="J79" i="36"/>
  <c r="K30" i="36"/>
  <c r="J9" i="36"/>
  <c r="I30" i="36"/>
  <c r="K6" i="36"/>
  <c r="J39" i="36"/>
  <c r="K8" i="36"/>
  <c r="I18" i="36"/>
  <c r="I62" i="36"/>
  <c r="I20" i="36"/>
  <c r="K24" i="36"/>
  <c r="I50" i="36"/>
  <c r="J12" i="36"/>
  <c r="I12" i="36"/>
  <c r="I240" i="36"/>
  <c r="I201" i="36"/>
  <c r="I189" i="36"/>
  <c r="J190" i="36"/>
  <c r="I196" i="36"/>
  <c r="I192" i="36"/>
  <c r="I169" i="36"/>
  <c r="J175" i="36"/>
  <c r="K154" i="36"/>
  <c r="J162" i="36"/>
  <c r="I170" i="36"/>
  <c r="K237" i="36"/>
  <c r="J160" i="36"/>
  <c r="J174" i="36"/>
  <c r="K156" i="36"/>
  <c r="K141" i="36"/>
  <c r="I146" i="36"/>
  <c r="K164" i="36"/>
  <c r="I131" i="36"/>
  <c r="J145" i="36"/>
  <c r="I133" i="36"/>
  <c r="J148" i="36"/>
  <c r="J127" i="36"/>
  <c r="K143" i="36"/>
  <c r="J120" i="36"/>
  <c r="K118" i="36"/>
  <c r="I109" i="36"/>
  <c r="I112" i="36"/>
  <c r="J117" i="36"/>
  <c r="K97" i="36"/>
  <c r="I75" i="36"/>
  <c r="J122" i="36"/>
  <c r="K100" i="36"/>
  <c r="I78" i="36"/>
  <c r="K130" i="36"/>
  <c r="J100" i="36"/>
  <c r="K79" i="36"/>
  <c r="J114" i="36"/>
  <c r="K93" i="36"/>
  <c r="I71" i="36"/>
  <c r="J125" i="36"/>
  <c r="I98" i="36"/>
  <c r="J77" i="36"/>
  <c r="K98" i="36"/>
  <c r="J63" i="36"/>
  <c r="K37" i="36"/>
  <c r="J99" i="36"/>
  <c r="J47" i="36"/>
  <c r="K66" i="36"/>
  <c r="I51" i="36"/>
  <c r="I116" i="36"/>
  <c r="K45" i="36"/>
  <c r="J71" i="36"/>
  <c r="I55" i="36"/>
  <c r="K36" i="36"/>
  <c r="K86" i="36"/>
  <c r="J32" i="36"/>
  <c r="J83" i="36"/>
  <c r="K43" i="36"/>
  <c r="I67" i="36"/>
  <c r="K28" i="36"/>
  <c r="J5" i="36"/>
  <c r="J25" i="36"/>
  <c r="I5" i="36"/>
  <c r="K34" i="36"/>
  <c r="I7" i="36"/>
  <c r="K15" i="36"/>
  <c r="J60" i="36"/>
  <c r="K17" i="36"/>
  <c r="K22" i="36"/>
  <c r="K46" i="36"/>
  <c r="J8" i="36"/>
  <c r="K9" i="36"/>
  <c r="J244" i="36"/>
  <c r="I227" i="36"/>
  <c r="J225" i="36"/>
  <c r="K211" i="36"/>
  <c r="I225" i="36"/>
  <c r="I214" i="36"/>
  <c r="J187" i="36"/>
  <c r="K167" i="36"/>
  <c r="I172" i="36"/>
  <c r="J151" i="36"/>
  <c r="I159" i="36"/>
  <c r="K168" i="36"/>
  <c r="I178" i="36"/>
  <c r="I157" i="36"/>
  <c r="I171" i="36"/>
  <c r="I155" i="36"/>
  <c r="J223" i="36"/>
  <c r="K144" i="36"/>
  <c r="J161" i="36"/>
  <c r="K129" i="36"/>
  <c r="I142" i="36"/>
  <c r="I132" i="36"/>
  <c r="I145" i="36"/>
  <c r="I124" i="36"/>
  <c r="J140" i="36"/>
  <c r="I117" i="36"/>
  <c r="K142" i="36"/>
  <c r="K107" i="36"/>
  <c r="K110" i="36"/>
  <c r="I115" i="36"/>
  <c r="J94" i="36"/>
  <c r="K73" i="36"/>
  <c r="I119" i="36"/>
  <c r="J97" i="36"/>
  <c r="K76" i="36"/>
  <c r="I122" i="36"/>
  <c r="I97" i="36"/>
  <c r="J76" i="36"/>
  <c r="I111" i="36"/>
  <c r="J90" i="36"/>
  <c r="K69" i="36"/>
  <c r="K124" i="36"/>
  <c r="K96" i="36"/>
  <c r="I74" i="36"/>
  <c r="J96" i="36"/>
  <c r="I60" i="36"/>
  <c r="J33" i="36"/>
  <c r="I96" i="36"/>
  <c r="J44" i="36"/>
  <c r="J64" i="36"/>
  <c r="K48" i="36"/>
  <c r="J66" i="36"/>
  <c r="J42" i="36"/>
  <c r="K70" i="36"/>
  <c r="I52" i="36"/>
  <c r="I35" i="36"/>
  <c r="K83" i="36"/>
  <c r="I26" i="36"/>
  <c r="J80" i="36"/>
  <c r="I32" i="36"/>
  <c r="A41" i="36"/>
  <c r="A42" i="36" s="1"/>
  <c r="K27" i="36"/>
  <c r="K78" i="36"/>
  <c r="J23" i="36"/>
  <c r="I77" i="36"/>
  <c r="I23" i="36"/>
  <c r="J67" i="36"/>
  <c r="I14" i="36"/>
  <c r="K58" i="36"/>
  <c r="K16" i="36"/>
  <c r="J20" i="36"/>
  <c r="K44" i="36"/>
  <c r="I46" i="36"/>
  <c r="I8" i="36"/>
  <c r="I241" i="36"/>
  <c r="K225" i="36"/>
  <c r="I222" i="36"/>
  <c r="J208" i="36"/>
  <c r="K213" i="36"/>
  <c r="J203" i="36"/>
  <c r="I184" i="36"/>
  <c r="J164" i="36"/>
  <c r="K170" i="36"/>
  <c r="I186" i="36"/>
  <c r="K157" i="36"/>
  <c r="J165" i="36"/>
  <c r="K176" i="36"/>
  <c r="K155" i="36"/>
  <c r="K169" i="36"/>
  <c r="J153" i="36"/>
  <c r="K166" i="36"/>
  <c r="J141" i="36"/>
  <c r="I147" i="36"/>
  <c r="K184" i="36"/>
  <c r="K139" i="36"/>
  <c r="K127" i="36"/>
  <c r="K140" i="36"/>
  <c r="K122" i="36"/>
  <c r="I127" i="36"/>
  <c r="K147" i="36"/>
  <c r="K132" i="36"/>
  <c r="J104" i="36"/>
  <c r="J107" i="36"/>
  <c r="K113" i="36"/>
  <c r="I91" i="36"/>
  <c r="J70" i="36"/>
  <c r="K116" i="36"/>
  <c r="I94" i="36"/>
  <c r="J73" i="36"/>
  <c r="J116" i="36"/>
  <c r="K95" i="36"/>
  <c r="I73" i="36"/>
  <c r="K109" i="36"/>
  <c r="I87" i="36"/>
  <c r="I177" i="36"/>
  <c r="I114" i="36"/>
  <c r="J93" i="36"/>
  <c r="K72" i="36"/>
  <c r="J95" i="36"/>
  <c r="J57" i="36"/>
  <c r="I29" i="36"/>
  <c r="I68" i="36"/>
  <c r="J41" i="36"/>
  <c r="I61" i="36"/>
  <c r="I47" i="36"/>
  <c r="I64" i="36"/>
  <c r="J38" i="36"/>
  <c r="I69" i="36"/>
  <c r="K49" i="36"/>
  <c r="K32" i="36"/>
  <c r="J75" i="36"/>
  <c r="I25" i="36"/>
  <c r="I72" i="36"/>
  <c r="K29" i="36"/>
  <c r="J36" i="36"/>
  <c r="I36" i="36"/>
  <c r="J68" i="36"/>
  <c r="K19" i="36"/>
  <c r="I49" i="36"/>
  <c r="I19" i="36"/>
  <c r="I39" i="36"/>
  <c r="K11" i="36"/>
  <c r="J56" i="36"/>
  <c r="I15" i="36"/>
  <c r="J15" i="36"/>
  <c r="K40" i="36"/>
  <c r="I40" i="36"/>
  <c r="K5" i="36"/>
  <c r="I226" i="36"/>
  <c r="J227" i="36"/>
  <c r="K221" i="36"/>
  <c r="I193" i="36"/>
  <c r="J193" i="36"/>
  <c r="K181" i="36"/>
  <c r="K182" i="36"/>
  <c r="I161" i="36"/>
  <c r="J167" i="36"/>
  <c r="I175" i="36"/>
  <c r="J154" i="36"/>
  <c r="I162" i="36"/>
  <c r="I173" i="36"/>
  <c r="J152" i="36"/>
  <c r="J166" i="36"/>
  <c r="K151" i="36"/>
  <c r="J163" i="36"/>
  <c r="I138" i="36"/>
  <c r="K145" i="36"/>
  <c r="K174" i="36"/>
  <c r="K138" i="36"/>
  <c r="J124" i="36"/>
  <c r="J139" i="36"/>
  <c r="J119" i="36"/>
  <c r="K125" i="36"/>
  <c r="J144" i="36"/>
  <c r="J128" i="36"/>
  <c r="J132" i="36"/>
  <c r="I104" i="36"/>
  <c r="J110" i="36"/>
  <c r="K89" i="36"/>
  <c r="I188" i="36"/>
  <c r="J113" i="36"/>
  <c r="K92" i="36"/>
  <c r="I70" i="36"/>
  <c r="I113" i="36"/>
  <c r="J92" i="36"/>
  <c r="K71" i="36"/>
  <c r="J106" i="36"/>
  <c r="K85" i="36"/>
  <c r="K158" i="36"/>
  <c r="K112" i="36"/>
  <c r="I90" i="36"/>
  <c r="J69" i="36"/>
  <c r="K94" i="36"/>
  <c r="I53" i="36"/>
  <c r="K114" i="36"/>
  <c r="K64" i="36"/>
  <c r="I37" i="36"/>
  <c r="K59" i="36"/>
  <c r="I44" i="36"/>
  <c r="K62" i="36"/>
  <c r="J35" i="36"/>
  <c r="K67" i="36"/>
  <c r="I48" i="36"/>
  <c r="I31" i="36"/>
  <c r="I65" i="36"/>
  <c r="J22" i="36"/>
  <c r="K54" i="36"/>
  <c r="I22" i="36"/>
  <c r="J19" i="36"/>
  <c r="K33" i="36"/>
  <c r="J65" i="36"/>
  <c r="K14" i="36"/>
  <c r="K47" i="36"/>
  <c r="J18" i="36"/>
  <c r="J37" i="36"/>
  <c r="I10" i="36"/>
  <c r="K35" i="36"/>
  <c r="K12" i="36"/>
  <c r="J11" i="36"/>
  <c r="J29" i="36"/>
  <c r="J26" i="36"/>
  <c r="I224" i="36"/>
  <c r="K173" i="36"/>
  <c r="K136" i="36"/>
  <c r="I141" i="36"/>
  <c r="J89" i="36"/>
  <c r="J109" i="36"/>
  <c r="I58" i="36"/>
  <c r="K18" i="36"/>
  <c r="J14" i="36"/>
  <c r="I220" i="36"/>
  <c r="K226" i="36"/>
  <c r="J142" i="36"/>
  <c r="I126" i="36"/>
  <c r="K68" i="36"/>
  <c r="K88" i="36"/>
  <c r="K42" i="36"/>
  <c r="J53" i="36"/>
  <c r="I34" i="36"/>
  <c r="K191" i="36"/>
  <c r="K160" i="36"/>
  <c r="J169" i="36"/>
  <c r="I128" i="36"/>
  <c r="K111" i="36"/>
  <c r="I66" i="36"/>
  <c r="J59" i="36"/>
  <c r="I85" i="36"/>
  <c r="K7" i="36"/>
  <c r="I190" i="36"/>
  <c r="K171" i="36"/>
  <c r="J137" i="36"/>
  <c r="K102" i="36"/>
  <c r="I89" i="36"/>
  <c r="I93" i="36"/>
  <c r="J31" i="36"/>
  <c r="I84" i="36"/>
  <c r="J28" i="36"/>
  <c r="J178" i="36"/>
  <c r="K197" i="36"/>
  <c r="I121" i="36"/>
  <c r="I107" i="36"/>
  <c r="I144" i="36"/>
  <c r="J50" i="36"/>
  <c r="K65" i="36"/>
  <c r="K23" i="36"/>
  <c r="I11" i="36"/>
  <c r="I191" i="36"/>
  <c r="I163" i="36"/>
  <c r="J138" i="36"/>
  <c r="J86" i="36"/>
  <c r="I103" i="36"/>
  <c r="J111" i="36"/>
  <c r="J45" i="36"/>
  <c r="K63" i="36"/>
  <c r="J7" i="36"/>
  <c r="K159" i="36"/>
  <c r="I150" i="36"/>
  <c r="I180" i="36"/>
  <c r="I152" i="36"/>
  <c r="J82" i="36"/>
  <c r="J61" i="36"/>
  <c r="I28" i="36"/>
  <c r="I13" i="36"/>
  <c r="K26" i="36"/>
  <c r="I63" i="36"/>
  <c r="J34" i="36"/>
  <c r="K224" i="36"/>
  <c r="I45" i="36"/>
  <c r="I164" i="36"/>
  <c r="K21" i="36"/>
  <c r="I160" i="36"/>
  <c r="I168" i="36"/>
  <c r="I110" i="36"/>
  <c r="J147" i="36"/>
  <c r="V43" i="35"/>
  <c r="M66" i="35"/>
  <c r="V66" i="35"/>
  <c r="V28" i="35"/>
  <c r="M28" i="35"/>
  <c r="A18" i="45"/>
  <c r="H6" i="37"/>
  <c r="E5" i="37"/>
  <c r="F4" i="37" s="1"/>
  <c r="A19" i="34"/>
  <c r="A20" i="41"/>
  <c r="A19" i="35"/>
  <c r="V18" i="35"/>
  <c r="M18" i="35"/>
  <c r="Q243" i="42"/>
  <c r="Q233" i="42"/>
  <c r="Q231" i="42"/>
  <c r="Q226" i="42"/>
  <c r="Q192" i="42"/>
  <c r="Q203" i="42"/>
  <c r="Q224" i="42"/>
  <c r="Q211" i="42"/>
  <c r="Q161" i="42"/>
  <c r="Q194" i="42"/>
  <c r="Q160" i="42"/>
  <c r="Q158" i="42"/>
  <c r="Q157" i="42"/>
  <c r="Q156" i="42"/>
  <c r="Q129" i="42"/>
  <c r="Q138" i="42"/>
  <c r="Q93" i="42"/>
  <c r="Q88" i="42"/>
  <c r="Q83" i="42"/>
  <c r="Q94" i="42"/>
  <c r="Q102" i="42"/>
  <c r="Q92" i="42"/>
  <c r="Q117" i="42"/>
  <c r="Q35" i="42"/>
  <c r="Q45" i="42"/>
  <c r="Q18" i="42"/>
  <c r="Q12" i="42"/>
  <c r="Q25" i="42"/>
  <c r="Q51" i="42"/>
  <c r="Q66" i="42"/>
  <c r="Q8" i="42"/>
  <c r="Q235" i="42"/>
  <c r="Q225" i="42"/>
  <c r="Q223" i="42"/>
  <c r="Q210" i="42"/>
  <c r="Q216" i="42"/>
  <c r="Q183" i="42"/>
  <c r="Q196" i="42"/>
  <c r="Q195" i="42"/>
  <c r="Q153" i="42"/>
  <c r="Q188" i="42"/>
  <c r="Q152" i="42"/>
  <c r="Q144" i="42"/>
  <c r="Q142" i="42"/>
  <c r="Q143" i="42"/>
  <c r="Q121" i="42"/>
  <c r="Q131" i="42"/>
  <c r="Q85" i="42"/>
  <c r="Q80" i="42"/>
  <c r="Q75" i="42"/>
  <c r="Q86" i="42"/>
  <c r="Q97" i="42"/>
  <c r="Q111" i="42"/>
  <c r="Q82" i="42"/>
  <c r="Q31" i="42"/>
  <c r="Q53" i="42"/>
  <c r="Q14" i="42"/>
  <c r="Q4" i="42"/>
  <c r="Q23" i="42"/>
  <c r="Q19" i="42"/>
  <c r="Q57" i="42"/>
  <c r="Q16" i="42"/>
  <c r="Q227" i="42"/>
  <c r="Q217" i="42"/>
  <c r="Q237" i="42"/>
  <c r="Q202" i="42"/>
  <c r="Q209" i="42"/>
  <c r="Q175" i="42"/>
  <c r="Q189" i="42"/>
  <c r="Q187" i="42"/>
  <c r="Q213" i="42"/>
  <c r="Q172" i="42"/>
  <c r="Q173" i="42"/>
  <c r="Q136" i="42"/>
  <c r="Q134" i="42"/>
  <c r="Q135" i="42"/>
  <c r="Q113" i="42"/>
  <c r="Q124" i="42"/>
  <c r="Q77" i="42"/>
  <c r="Q72" i="42"/>
  <c r="Q67" i="42"/>
  <c r="Q78" i="42"/>
  <c r="Q89" i="42"/>
  <c r="Q95" i="42"/>
  <c r="Q59" i="42"/>
  <c r="Q28" i="42"/>
  <c r="Q43" i="42"/>
  <c r="Q13" i="42"/>
  <c r="Q74" i="42"/>
  <c r="Q20" i="42"/>
  <c r="Q76" i="42"/>
  <c r="Q34" i="42"/>
  <c r="Q219" i="42"/>
  <c r="Q244" i="42"/>
  <c r="Q229" i="42"/>
  <c r="Q232" i="42"/>
  <c r="Q201" i="42"/>
  <c r="Q206" i="42"/>
  <c r="Q181" i="42"/>
  <c r="Q204" i="42"/>
  <c r="Q182" i="42"/>
  <c r="Q170" i="42"/>
  <c r="Q171" i="42"/>
  <c r="Q128" i="42"/>
  <c r="Q126" i="42"/>
  <c r="Q148" i="42"/>
  <c r="Q105" i="42"/>
  <c r="Q122" i="42"/>
  <c r="Q69" i="42"/>
  <c r="Q64" i="42"/>
  <c r="Q166" i="42"/>
  <c r="Q70" i="42"/>
  <c r="Q81" i="42"/>
  <c r="Q87" i="42"/>
  <c r="Q55" i="42"/>
  <c r="Q24" i="42"/>
  <c r="Q29" i="42"/>
  <c r="Q5" i="42"/>
  <c r="Q49" i="42"/>
  <c r="Q56" i="42"/>
  <c r="Q50" i="42"/>
  <c r="Q90" i="42"/>
  <c r="Q238" i="42"/>
  <c r="Q236" i="42"/>
  <c r="Q221" i="42"/>
  <c r="Q218" i="42"/>
  <c r="Q193" i="42"/>
  <c r="Q191" i="42"/>
  <c r="Q242" i="42"/>
  <c r="Q185" i="42"/>
  <c r="Q167" i="42"/>
  <c r="Q162" i="42"/>
  <c r="Q155" i="42"/>
  <c r="Q164" i="42"/>
  <c r="Q163" i="42"/>
  <c r="Q130" i="42"/>
  <c r="Q146" i="42"/>
  <c r="Q114" i="42"/>
  <c r="Q61" i="42"/>
  <c r="Q127" i="42"/>
  <c r="Q109" i="42"/>
  <c r="Q62" i="42"/>
  <c r="Q73" i="42"/>
  <c r="Q79" i="42"/>
  <c r="Q52" i="42"/>
  <c r="Q21" i="42"/>
  <c r="Q22" i="42"/>
  <c r="Q39" i="42"/>
  <c r="Q33" i="42"/>
  <c r="Q46" i="42"/>
  <c r="Q37" i="42"/>
  <c r="Q47" i="42"/>
  <c r="Q230" i="42"/>
  <c r="Q228" i="42"/>
  <c r="Q240" i="42"/>
  <c r="Q215" i="42"/>
  <c r="Q234" i="42"/>
  <c r="Q190" i="42"/>
  <c r="Q205" i="42"/>
  <c r="Q177" i="42"/>
  <c r="Q159" i="42"/>
  <c r="Q154" i="42"/>
  <c r="Q141" i="42"/>
  <c r="Q147" i="42"/>
  <c r="Q149" i="42"/>
  <c r="Q123" i="42"/>
  <c r="Q132" i="42"/>
  <c r="Q106" i="42"/>
  <c r="Q150" i="42"/>
  <c r="Q119" i="42"/>
  <c r="Q101" i="42"/>
  <c r="Q112" i="42"/>
  <c r="Q65" i="42"/>
  <c r="Q71" i="42"/>
  <c r="Q48" i="42"/>
  <c r="Q15" i="42"/>
  <c r="Q60" i="42"/>
  <c r="Q36" i="42"/>
  <c r="Q10" i="42"/>
  <c r="Q40" i="42"/>
  <c r="Q30" i="42"/>
  <c r="Q44" i="42"/>
  <c r="Q222" i="42"/>
  <c r="Q220" i="42"/>
  <c r="Q207" i="42"/>
  <c r="Q208" i="42"/>
  <c r="Q214" i="42"/>
  <c r="Q186" i="42"/>
  <c r="Q184" i="42"/>
  <c r="Q198" i="42"/>
  <c r="Q151" i="42"/>
  <c r="Q180" i="42"/>
  <c r="Q133" i="42"/>
  <c r="Q139" i="42"/>
  <c r="Q145" i="42"/>
  <c r="Q115" i="42"/>
  <c r="Q116" i="42"/>
  <c r="Q179" i="42"/>
  <c r="Q110" i="42"/>
  <c r="Q107" i="42"/>
  <c r="Q100" i="42"/>
  <c r="Q104" i="42"/>
  <c r="Q165" i="42"/>
  <c r="Q63" i="42"/>
  <c r="Q42" i="42"/>
  <c r="Q11" i="42"/>
  <c r="Q58" i="42"/>
  <c r="Q26" i="42"/>
  <c r="Q6" i="42"/>
  <c r="Q9" i="42"/>
  <c r="Q27" i="42"/>
  <c r="Q41" i="42"/>
  <c r="Q200" i="42"/>
  <c r="Q174" i="42"/>
  <c r="Q103" i="42"/>
  <c r="Q98" i="42"/>
  <c r="Q212" i="42"/>
  <c r="Q137" i="42"/>
  <c r="Q118" i="42"/>
  <c r="Q7" i="42"/>
  <c r="Q178" i="42"/>
  <c r="Q140" i="42"/>
  <c r="Q84" i="42"/>
  <c r="A16" i="42"/>
  <c r="Q176" i="42"/>
  <c r="Q108" i="42"/>
  <c r="Q38" i="42"/>
  <c r="Q169" i="42"/>
  <c r="Q120" i="42"/>
  <c r="Q68" i="42"/>
  <c r="Q241" i="42"/>
  <c r="Q197" i="42"/>
  <c r="Q96" i="42"/>
  <c r="Q32" i="42"/>
  <c r="Q168" i="42"/>
  <c r="Q125" i="42"/>
  <c r="Q91" i="42"/>
  <c r="Q99" i="42"/>
  <c r="Q17" i="42"/>
  <c r="Q54" i="42"/>
  <c r="Q239" i="42"/>
  <c r="Q199" i="42"/>
  <c r="J229" i="31"/>
  <c r="J240" i="31"/>
  <c r="K219" i="31"/>
  <c r="I227" i="31"/>
  <c r="K236" i="31"/>
  <c r="K205" i="31"/>
  <c r="I210" i="31"/>
  <c r="K223" i="31"/>
  <c r="J203" i="31"/>
  <c r="I206" i="31"/>
  <c r="I223" i="31"/>
  <c r="K201" i="31"/>
  <c r="K210" i="31"/>
  <c r="I194" i="31"/>
  <c r="I198" i="31"/>
  <c r="I213" i="31"/>
  <c r="J239" i="31"/>
  <c r="K187" i="31"/>
  <c r="K231" i="31"/>
  <c r="I159" i="31"/>
  <c r="J138" i="31"/>
  <c r="I170" i="31"/>
  <c r="J149" i="31"/>
  <c r="K198" i="31"/>
  <c r="I168" i="31"/>
  <c r="J147" i="31"/>
  <c r="J193" i="31"/>
  <c r="I163" i="31"/>
  <c r="K172" i="31"/>
  <c r="J234" i="31"/>
  <c r="I169" i="31"/>
  <c r="J192" i="31"/>
  <c r="I176" i="31"/>
  <c r="I177" i="31"/>
  <c r="J145" i="31"/>
  <c r="I126" i="31"/>
  <c r="J105" i="31"/>
  <c r="J153" i="31"/>
  <c r="I121" i="31"/>
  <c r="J100" i="31"/>
  <c r="I153" i="31"/>
  <c r="I124" i="31"/>
  <c r="J103" i="31"/>
  <c r="I134" i="31"/>
  <c r="K180" i="31"/>
  <c r="K112" i="31"/>
  <c r="K96" i="31"/>
  <c r="I74" i="31"/>
  <c r="I120" i="31"/>
  <c r="I93" i="31"/>
  <c r="J72" i="31"/>
  <c r="K129" i="31"/>
  <c r="I101" i="31"/>
  <c r="K78" i="31"/>
  <c r="K109" i="31"/>
  <c r="J122" i="31"/>
  <c r="I92" i="31"/>
  <c r="J102" i="31"/>
  <c r="I76" i="31"/>
  <c r="K125" i="31"/>
  <c r="K131" i="31"/>
  <c r="J66" i="31"/>
  <c r="K47" i="31"/>
  <c r="K30" i="31"/>
  <c r="K77" i="31"/>
  <c r="K52" i="31"/>
  <c r="K35" i="31"/>
  <c r="K76" i="31"/>
  <c r="J52" i="31"/>
  <c r="J24" i="31"/>
  <c r="K50" i="31"/>
  <c r="J73" i="31"/>
  <c r="K79" i="31"/>
  <c r="K39" i="31"/>
  <c r="I12" i="31"/>
  <c r="K65" i="31"/>
  <c r="A41" i="31"/>
  <c r="A42" i="31" s="1"/>
  <c r="J5" i="31"/>
  <c r="I39" i="31"/>
  <c r="I9" i="31"/>
  <c r="K46" i="31"/>
  <c r="J63" i="31"/>
  <c r="K7" i="31"/>
  <c r="K11" i="31"/>
  <c r="J11" i="31"/>
  <c r="J16" i="31"/>
  <c r="J23" i="31"/>
  <c r="I29" i="31"/>
  <c r="I15" i="31"/>
  <c r="J177" i="31"/>
  <c r="J196" i="31"/>
  <c r="I173" i="31"/>
  <c r="I141" i="31"/>
  <c r="J200" i="31"/>
  <c r="K98" i="31"/>
  <c r="I133" i="31"/>
  <c r="J69" i="31"/>
  <c r="J88" i="31"/>
  <c r="K94" i="31"/>
  <c r="K95" i="31"/>
  <c r="J84" i="31"/>
  <c r="K139" i="31"/>
  <c r="K44" i="31"/>
  <c r="K48" i="31"/>
  <c r="I70" i="31"/>
  <c r="I43" i="31"/>
  <c r="J32" i="31"/>
  <c r="J76" i="31"/>
  <c r="J10" i="31"/>
  <c r="J61" i="31"/>
  <c r="K18" i="31"/>
  <c r="I25" i="31"/>
  <c r="I215" i="31"/>
  <c r="J120" i="31"/>
  <c r="J81" i="31"/>
  <c r="K146" i="31"/>
  <c r="K120" i="31"/>
  <c r="I94" i="31"/>
  <c r="K85" i="31"/>
  <c r="J45" i="31"/>
  <c r="J13" i="31"/>
  <c r="J17" i="31"/>
  <c r="J30" i="31"/>
  <c r="I221" i="31"/>
  <c r="J209" i="31"/>
  <c r="J197" i="31"/>
  <c r="J162" i="31"/>
  <c r="J171" i="31"/>
  <c r="J144" i="31"/>
  <c r="K156" i="31"/>
  <c r="K103" i="31"/>
  <c r="I117" i="31"/>
  <c r="J96" i="31"/>
  <c r="J110" i="31"/>
  <c r="K137" i="31"/>
  <c r="K38" i="31"/>
  <c r="J82" i="31"/>
  <c r="J9" i="31"/>
  <c r="K28" i="31"/>
  <c r="I226" i="31"/>
  <c r="I237" i="31"/>
  <c r="J216" i="31"/>
  <c r="K225" i="31"/>
  <c r="J233" i="31"/>
  <c r="J202" i="31"/>
  <c r="K208" i="31"/>
  <c r="J220" i="31"/>
  <c r="J227" i="31"/>
  <c r="K199" i="31"/>
  <c r="K221" i="31"/>
  <c r="J199" i="31"/>
  <c r="J207" i="31"/>
  <c r="K192" i="31"/>
  <c r="K193" i="31"/>
  <c r="I212" i="31"/>
  <c r="I236" i="31"/>
  <c r="K186" i="31"/>
  <c r="K229" i="31"/>
  <c r="K157" i="31"/>
  <c r="I135" i="31"/>
  <c r="K168" i="31"/>
  <c r="I146" i="31"/>
  <c r="I197" i="31"/>
  <c r="K166" i="31"/>
  <c r="I144" i="31"/>
  <c r="I190" i="31"/>
  <c r="K155" i="31"/>
  <c r="J169" i="31"/>
  <c r="J215" i="31"/>
  <c r="K164" i="31"/>
  <c r="K190" i="31"/>
  <c r="J174" i="31"/>
  <c r="I165" i="31"/>
  <c r="J141" i="31"/>
  <c r="K124" i="31"/>
  <c r="I102" i="31"/>
  <c r="I145" i="31"/>
  <c r="K119" i="31"/>
  <c r="I97" i="31"/>
  <c r="K151" i="31"/>
  <c r="K122" i="31"/>
  <c r="I100" i="31"/>
  <c r="K128" i="31"/>
  <c r="J137" i="31"/>
  <c r="J109" i="31"/>
  <c r="J93" i="31"/>
  <c r="K72" i="31"/>
  <c r="K115" i="31"/>
  <c r="K91" i="31"/>
  <c r="I69" i="31"/>
  <c r="J126" i="31"/>
  <c r="I96" i="31"/>
  <c r="J75" i="31"/>
  <c r="J107" i="31"/>
  <c r="I107" i="31"/>
  <c r="K87" i="31"/>
  <c r="K143" i="31"/>
  <c r="J143" i="31"/>
  <c r="I119" i="31"/>
  <c r="K92" i="31"/>
  <c r="I63" i="31"/>
  <c r="I46" i="31"/>
  <c r="K27" i="31"/>
  <c r="J70" i="31"/>
  <c r="I51" i="31"/>
  <c r="I34" i="31"/>
  <c r="K73" i="31"/>
  <c r="J48" i="31"/>
  <c r="J98" i="31"/>
  <c r="J46" i="31"/>
  <c r="K71" i="31"/>
  <c r="J74" i="31"/>
  <c r="K36" i="31"/>
  <c r="K9" i="31"/>
  <c r="J62" i="31"/>
  <c r="J39" i="31"/>
  <c r="J89" i="31"/>
  <c r="I36" i="31"/>
  <c r="K6" i="31"/>
  <c r="J20" i="31"/>
  <c r="I49" i="31"/>
  <c r="J68" i="31"/>
  <c r="I73" i="31"/>
  <c r="I7" i="31"/>
  <c r="I28" i="31"/>
  <c r="I21" i="31"/>
  <c r="J54" i="31"/>
  <c r="K12" i="31"/>
  <c r="I35" i="31"/>
  <c r="I196" i="31"/>
  <c r="J140" i="31"/>
  <c r="J119" i="31"/>
  <c r="I106" i="31"/>
  <c r="J112" i="31"/>
  <c r="I123" i="31"/>
  <c r="I72" i="31"/>
  <c r="J118" i="31"/>
  <c r="K99" i="31"/>
  <c r="K61" i="31"/>
  <c r="I26" i="31"/>
  <c r="K31" i="31"/>
  <c r="K90" i="31"/>
  <c r="I71" i="31"/>
  <c r="I8" i="31"/>
  <c r="J36" i="31"/>
  <c r="K33" i="31"/>
  <c r="I38" i="31"/>
  <c r="K8" i="31"/>
  <c r="I53" i="31"/>
  <c r="J8" i="31"/>
  <c r="I185" i="31"/>
  <c r="J117" i="31"/>
  <c r="K49" i="31"/>
  <c r="K22" i="31"/>
  <c r="J230" i="31"/>
  <c r="I214" i="31"/>
  <c r="K141" i="31"/>
  <c r="J166" i="31"/>
  <c r="K108" i="31"/>
  <c r="K138" i="31"/>
  <c r="K75" i="31"/>
  <c r="J79" i="31"/>
  <c r="K81" i="31"/>
  <c r="J28" i="31"/>
  <c r="I45" i="31"/>
  <c r="K15" i="31"/>
  <c r="K224" i="31"/>
  <c r="K235" i="31"/>
  <c r="I243" i="31"/>
  <c r="J222" i="31"/>
  <c r="I230" i="31"/>
  <c r="K239" i="31"/>
  <c r="J205" i="31"/>
  <c r="I217" i="31"/>
  <c r="J226" i="31"/>
  <c r="I220" i="31"/>
  <c r="J204" i="31"/>
  <c r="J189" i="31"/>
  <c r="J190" i="31"/>
  <c r="I211" i="31"/>
  <c r="J206" i="31"/>
  <c r="K185" i="31"/>
  <c r="I175" i="31"/>
  <c r="J154" i="31"/>
  <c r="K133" i="31"/>
  <c r="J165" i="31"/>
  <c r="K144" i="31"/>
  <c r="K195" i="31"/>
  <c r="J163" i="31"/>
  <c r="K142" i="31"/>
  <c r="J185" i="31"/>
  <c r="J152" i="31"/>
  <c r="I166" i="31"/>
  <c r="K188" i="31"/>
  <c r="J161" i="31"/>
  <c r="I148" i="31"/>
  <c r="I164" i="31"/>
  <c r="J121" i="31"/>
  <c r="J201" i="31"/>
  <c r="J116" i="31"/>
  <c r="I150" i="31"/>
  <c r="J125" i="31"/>
  <c r="I90" i="31"/>
  <c r="K67" i="31"/>
  <c r="J106" i="31"/>
  <c r="I86" i="31"/>
  <c r="J64" i="31"/>
  <c r="K45" i="31"/>
  <c r="K68" i="31"/>
  <c r="I59" i="31"/>
  <c r="I5" i="31"/>
  <c r="K66" i="31"/>
  <c r="K64" i="31"/>
  <c r="J231" i="31"/>
  <c r="K140" i="31"/>
  <c r="J31" i="31"/>
  <c r="J51" i="31"/>
  <c r="I228" i="31"/>
  <c r="K230" i="31"/>
  <c r="K150" i="31"/>
  <c r="J182" i="31"/>
  <c r="J127" i="31"/>
  <c r="J123" i="31"/>
  <c r="J95" i="31"/>
  <c r="I33" i="31"/>
  <c r="K121" i="31"/>
  <c r="I60" i="31"/>
  <c r="J6" i="31"/>
  <c r="I242" i="31"/>
  <c r="J221" i="31"/>
  <c r="J232" i="31"/>
  <c r="K241" i="31"/>
  <c r="I219" i="31"/>
  <c r="K222" i="31"/>
  <c r="J236" i="31"/>
  <c r="J242" i="31"/>
  <c r="K214" i="31"/>
  <c r="I225" i="31"/>
  <c r="I193" i="31"/>
  <c r="K218" i="31"/>
  <c r="K194" i="31"/>
  <c r="I203" i="31"/>
  <c r="I186" i="31"/>
  <c r="J183" i="31"/>
  <c r="K209" i="31"/>
  <c r="I205" i="31"/>
  <c r="J184" i="31"/>
  <c r="K173" i="31"/>
  <c r="I151" i="31"/>
  <c r="J241" i="31"/>
  <c r="I162" i="31"/>
  <c r="J243" i="31"/>
  <c r="I187" i="31"/>
  <c r="I160" i="31"/>
  <c r="J139" i="31"/>
  <c r="I184" i="31"/>
  <c r="I149" i="31"/>
  <c r="K161" i="31"/>
  <c r="I183" i="31"/>
  <c r="I158" i="31"/>
  <c r="I240" i="31"/>
  <c r="I172" i="31"/>
  <c r="K163" i="31"/>
  <c r="I139" i="31"/>
  <c r="I118" i="31"/>
  <c r="I182" i="31"/>
  <c r="I140" i="31"/>
  <c r="I113" i="31"/>
  <c r="J198" i="31"/>
  <c r="K148" i="31"/>
  <c r="I116" i="31"/>
  <c r="K189" i="31"/>
  <c r="I122" i="31"/>
  <c r="J131" i="31"/>
  <c r="K101" i="31"/>
  <c r="K88" i="31"/>
  <c r="I171" i="31"/>
  <c r="I109" i="31"/>
  <c r="I85" i="31"/>
  <c r="J168" i="31"/>
  <c r="K118" i="31"/>
  <c r="J91" i="31"/>
  <c r="K70" i="31"/>
  <c r="J92" i="31"/>
  <c r="K105" i="31"/>
  <c r="J148" i="31"/>
  <c r="K93" i="31"/>
  <c r="J130" i="31"/>
  <c r="J94" i="31"/>
  <c r="I84" i="31"/>
  <c r="K58" i="31"/>
  <c r="K41" i="31"/>
  <c r="K23" i="31"/>
  <c r="I61" i="31"/>
  <c r="I47" i="31"/>
  <c r="K135" i="31"/>
  <c r="J67" i="31"/>
  <c r="J42" i="31"/>
  <c r="J87" i="31"/>
  <c r="J40" i="31"/>
  <c r="I66" i="31"/>
  <c r="I68" i="31"/>
  <c r="I23" i="31"/>
  <c r="K5" i="31"/>
  <c r="K56" i="31"/>
  <c r="I32" i="31"/>
  <c r="J65" i="31"/>
  <c r="K20" i="31"/>
  <c r="I65" i="31"/>
  <c r="K32" i="31"/>
  <c r="K24" i="31"/>
  <c r="J58" i="31"/>
  <c r="I31" i="31"/>
  <c r="K40" i="31"/>
  <c r="I56" i="31"/>
  <c r="J15" i="31"/>
  <c r="J34" i="31"/>
  <c r="I95" i="31"/>
  <c r="I6" i="31"/>
  <c r="J213" i="31"/>
  <c r="J210" i="31"/>
  <c r="J212" i="31"/>
  <c r="J194" i="31"/>
  <c r="J218" i="31"/>
  <c r="K147" i="31"/>
  <c r="K132" i="31"/>
  <c r="I105" i="31"/>
  <c r="J151" i="31"/>
  <c r="K80" i="31"/>
  <c r="I77" i="31"/>
  <c r="I127" i="31"/>
  <c r="J134" i="31"/>
  <c r="K34" i="31"/>
  <c r="I41" i="31"/>
  <c r="K57" i="31"/>
  <c r="I16" i="31"/>
  <c r="J49" i="31"/>
  <c r="J7" i="31"/>
  <c r="J12" i="31"/>
  <c r="I241" i="31"/>
  <c r="K206" i="31"/>
  <c r="I232" i="31"/>
  <c r="K237" i="31"/>
  <c r="I200" i="31"/>
  <c r="J172" i="31"/>
  <c r="J180" i="31"/>
  <c r="J156" i="31"/>
  <c r="K106" i="31"/>
  <c r="J77" i="31"/>
  <c r="I80" i="31"/>
  <c r="I130" i="31"/>
  <c r="I54" i="31"/>
  <c r="J53" i="31"/>
  <c r="I75" i="31"/>
  <c r="J71" i="31"/>
  <c r="J18" i="31"/>
  <c r="K240" i="31"/>
  <c r="I218" i="31"/>
  <c r="I229" i="31"/>
  <c r="J238" i="31"/>
  <c r="K217" i="31"/>
  <c r="J219" i="31"/>
  <c r="I233" i="31"/>
  <c r="I239" i="31"/>
  <c r="K213" i="31"/>
  <c r="J223" i="31"/>
  <c r="K191" i="31"/>
  <c r="J217" i="31"/>
  <c r="J191" i="31"/>
  <c r="I202" i="31"/>
  <c r="K184" i="31"/>
  <c r="I180" i="31"/>
  <c r="J208" i="31"/>
  <c r="K204" i="31"/>
  <c r="I181" i="31"/>
  <c r="J170" i="31"/>
  <c r="K149" i="31"/>
  <c r="I231" i="31"/>
  <c r="K160" i="31"/>
  <c r="J228" i="31"/>
  <c r="K177" i="31"/>
  <c r="K158" i="31"/>
  <c r="I136" i="31"/>
  <c r="J179" i="31"/>
  <c r="J187" i="31"/>
  <c r="J158" i="31"/>
  <c r="K182" i="31"/>
  <c r="K153" i="31"/>
  <c r="K202" i="31"/>
  <c r="K171" i="31"/>
  <c r="K162" i="31"/>
  <c r="I138" i="31"/>
  <c r="K116" i="31"/>
  <c r="I178" i="31"/>
  <c r="J132" i="31"/>
  <c r="K111" i="31"/>
  <c r="I188" i="31"/>
  <c r="J142" i="31"/>
  <c r="K114" i="31"/>
  <c r="J181" i="31"/>
  <c r="K117" i="31"/>
  <c r="I128" i="31"/>
  <c r="K100" i="31"/>
  <c r="J85" i="31"/>
  <c r="K136" i="31"/>
  <c r="K104" i="31"/>
  <c r="K83" i="31"/>
  <c r="K145" i="31"/>
  <c r="J115" i="31"/>
  <c r="I88" i="31"/>
  <c r="J175" i="31"/>
  <c r="I89" i="31"/>
  <c r="I104" i="31"/>
  <c r="J133" i="31"/>
  <c r="J90" i="31"/>
  <c r="K113" i="31"/>
  <c r="I91" i="31"/>
  <c r="I83" i="31"/>
  <c r="I57" i="31"/>
  <c r="I40" i="31"/>
  <c r="I192" i="31"/>
  <c r="K59" i="31"/>
  <c r="I44" i="31"/>
  <c r="I115" i="31"/>
  <c r="I64" i="31"/>
  <c r="J38" i="31"/>
  <c r="K63" i="31"/>
  <c r="K37" i="31"/>
  <c r="J47" i="31"/>
  <c r="I67" i="31"/>
  <c r="J22" i="31"/>
  <c r="K89" i="31"/>
  <c r="I55" i="31"/>
  <c r="I22" i="31"/>
  <c r="I62" i="31"/>
  <c r="I19" i="31"/>
  <c r="K60" i="31"/>
  <c r="I24" i="31"/>
  <c r="I20" i="31"/>
  <c r="J33" i="31"/>
  <c r="I27" i="31"/>
  <c r="K25" i="31"/>
  <c r="K53" i="31"/>
  <c r="I11" i="31"/>
  <c r="I30" i="31"/>
  <c r="J29" i="31"/>
  <c r="J224" i="31"/>
  <c r="I244" i="31"/>
  <c r="I208" i="31"/>
  <c r="K200" i="31"/>
  <c r="J244" i="31"/>
  <c r="J176" i="31"/>
  <c r="I143" i="31"/>
  <c r="I154" i="31"/>
  <c r="I152" i="31"/>
  <c r="K169" i="31"/>
  <c r="K175" i="31"/>
  <c r="K181" i="31"/>
  <c r="K159" i="31"/>
  <c r="J159" i="31"/>
  <c r="I156" i="31"/>
  <c r="I108" i="31"/>
  <c r="I98" i="31"/>
  <c r="I99" i="31"/>
  <c r="J83" i="31"/>
  <c r="K82" i="31"/>
  <c r="K51" i="31"/>
  <c r="J59" i="31"/>
  <c r="I79" i="31"/>
  <c r="J14" i="31"/>
  <c r="J26" i="31"/>
  <c r="K243" i="31"/>
  <c r="I207" i="31"/>
  <c r="I224" i="31"/>
  <c r="K242" i="31"/>
  <c r="K152" i="31"/>
  <c r="K196" i="31"/>
  <c r="I195" i="31"/>
  <c r="J124" i="31"/>
  <c r="K211" i="31"/>
  <c r="J136" i="31"/>
  <c r="I103" i="31"/>
  <c r="I50" i="31"/>
  <c r="J55" i="31"/>
  <c r="K13" i="31"/>
  <c r="K10" i="31"/>
  <c r="I14" i="31"/>
  <c r="J43" i="31"/>
  <c r="J237" i="31"/>
  <c r="K216" i="31"/>
  <c r="K227" i="31"/>
  <c r="I235" i="31"/>
  <c r="J214" i="31"/>
  <c r="I216" i="31"/>
  <c r="K228" i="31"/>
  <c r="K234" i="31"/>
  <c r="J211" i="31"/>
  <c r="K220" i="31"/>
  <c r="J188" i="31"/>
  <c r="K215" i="31"/>
  <c r="K244" i="31"/>
  <c r="I201" i="31"/>
  <c r="K238" i="31"/>
  <c r="K178" i="31"/>
  <c r="K207" i="31"/>
  <c r="K197" i="31"/>
  <c r="K179" i="31"/>
  <c r="I167" i="31"/>
  <c r="J146" i="31"/>
  <c r="K226" i="31"/>
  <c r="J157" i="31"/>
  <c r="I238" i="31"/>
  <c r="K176" i="31"/>
  <c r="J155" i="31"/>
  <c r="K134" i="31"/>
  <c r="I174" i="31"/>
  <c r="J186" i="31"/>
  <c r="I155" i="31"/>
  <c r="J178" i="31"/>
  <c r="J150" i="31"/>
  <c r="I189" i="31"/>
  <c r="K170" i="31"/>
  <c r="I161" i="31"/>
  <c r="I137" i="31"/>
  <c r="J113" i="31"/>
  <c r="J160" i="31"/>
  <c r="I129" i="31"/>
  <c r="J108" i="31"/>
  <c r="I157" i="31"/>
  <c r="I132" i="31"/>
  <c r="J111" i="31"/>
  <c r="J164" i="31"/>
  <c r="J114" i="31"/>
  <c r="K123" i="31"/>
  <c r="J99" i="31"/>
  <c r="I82" i="31"/>
  <c r="I131" i="31"/>
  <c r="J101" i="31"/>
  <c r="J80" i="31"/>
  <c r="I142" i="31"/>
  <c r="I112" i="31"/>
  <c r="K86" i="31"/>
  <c r="J135" i="31"/>
  <c r="K84" i="31"/>
  <c r="K102" i="31"/>
  <c r="J128" i="31"/>
  <c r="I87" i="31"/>
  <c r="J167" i="31"/>
  <c r="J195" i="31"/>
  <c r="J78" i="31"/>
  <c r="K54" i="31"/>
  <c r="J37" i="31"/>
  <c r="I125" i="31"/>
  <c r="I58" i="31"/>
  <c r="K42" i="31"/>
  <c r="K110" i="31"/>
  <c r="K62" i="31"/>
  <c r="J35" i="31"/>
  <c r="J60" i="31"/>
  <c r="I114" i="31"/>
  <c r="J44" i="31"/>
  <c r="I48" i="31"/>
  <c r="K19" i="31"/>
  <c r="J86" i="31"/>
  <c r="I52" i="31"/>
  <c r="J19" i="31"/>
  <c r="J56" i="31"/>
  <c r="K14" i="31"/>
  <c r="J57" i="31"/>
  <c r="K21" i="31"/>
  <c r="K17" i="31"/>
  <c r="J27" i="31"/>
  <c r="J21" i="31"/>
  <c r="I18" i="31"/>
  <c r="J50" i="31"/>
  <c r="I37" i="31"/>
  <c r="K29" i="31"/>
  <c r="K16" i="31"/>
  <c r="I234" i="31"/>
  <c r="K233" i="31"/>
  <c r="J225" i="31"/>
  <c r="K212" i="31"/>
  <c r="J235" i="31"/>
  <c r="I199" i="31"/>
  <c r="K165" i="31"/>
  <c r="I204" i="31"/>
  <c r="K174" i="31"/>
  <c r="K203" i="31"/>
  <c r="K183" i="31"/>
  <c r="I147" i="31"/>
  <c r="K167" i="31"/>
  <c r="I110" i="31"/>
  <c r="K127" i="31"/>
  <c r="K130" i="31"/>
  <c r="I111" i="31"/>
  <c r="K126" i="31"/>
  <c r="K107" i="31"/>
  <c r="K97" i="31"/>
  <c r="K74" i="31"/>
  <c r="K55" i="31"/>
  <c r="J41" i="31"/>
  <c r="I13" i="31"/>
  <c r="I17" i="31"/>
  <c r="J25" i="31"/>
  <c r="K232" i="31"/>
  <c r="I222" i="31"/>
  <c r="I209" i="31"/>
  <c r="I191" i="31"/>
  <c r="J173" i="31"/>
  <c r="I179" i="31"/>
  <c r="J129" i="31"/>
  <c r="K154" i="31"/>
  <c r="J97" i="31"/>
  <c r="J104" i="31"/>
  <c r="I78" i="31"/>
  <c r="K69" i="31"/>
  <c r="I81" i="31"/>
  <c r="I42" i="31"/>
  <c r="K43" i="31"/>
  <c r="I10" i="31"/>
  <c r="K26" i="31"/>
  <c r="E5" i="43"/>
  <c r="F4" i="43" s="1"/>
  <c r="H6" i="43"/>
  <c r="Q212" i="39"/>
  <c r="Q213" i="39"/>
  <c r="Q224" i="39"/>
  <c r="Q214" i="39"/>
  <c r="Q225" i="39"/>
  <c r="Q177" i="39"/>
  <c r="Q183" i="39"/>
  <c r="Q169" i="39"/>
  <c r="Q151" i="39"/>
  <c r="Q155" i="39"/>
  <c r="Q138" i="39"/>
  <c r="Q204" i="39"/>
  <c r="Q112" i="39"/>
  <c r="Q171" i="39"/>
  <c r="Q95" i="39"/>
  <c r="Q90" i="39"/>
  <c r="Q116" i="39"/>
  <c r="Q102" i="39"/>
  <c r="Q94" i="39"/>
  <c r="Q49" i="39"/>
  <c r="Q137" i="39"/>
  <c r="Q82" i="39"/>
  <c r="Q145" i="39"/>
  <c r="Q48" i="39"/>
  <c r="Q9" i="39"/>
  <c r="Q54" i="39"/>
  <c r="Q42" i="39"/>
  <c r="Q11" i="39"/>
  <c r="Q45" i="39"/>
  <c r="Q27" i="39"/>
  <c r="Q239" i="39"/>
  <c r="Q234" i="39"/>
  <c r="Q207" i="39"/>
  <c r="Q243" i="39"/>
  <c r="Q219" i="39"/>
  <c r="Q232" i="39"/>
  <c r="Q178" i="39"/>
  <c r="Q161" i="39"/>
  <c r="Q218" i="39"/>
  <c r="Q143" i="39"/>
  <c r="Q130" i="39"/>
  <c r="Q190" i="39"/>
  <c r="Q175" i="39"/>
  <c r="Q163" i="39"/>
  <c r="Q87" i="39"/>
  <c r="Q141" i="39"/>
  <c r="Q104" i="39"/>
  <c r="Q91" i="39"/>
  <c r="Q86" i="39"/>
  <c r="Q152" i="39"/>
  <c r="Q76" i="39"/>
  <c r="Q126" i="39"/>
  <c r="Q53" i="39"/>
  <c r="Q46" i="39"/>
  <c r="Q5" i="39"/>
  <c r="Q50" i="39"/>
  <c r="Q38" i="39"/>
  <c r="Q7" i="39"/>
  <c r="Q44" i="39"/>
  <c r="Q58" i="39"/>
  <c r="Q231" i="39"/>
  <c r="Q217" i="39"/>
  <c r="Q208" i="39"/>
  <c r="Q196" i="39"/>
  <c r="Q195" i="39"/>
  <c r="Q188" i="39"/>
  <c r="Q174" i="39"/>
  <c r="Q153" i="39"/>
  <c r="Q180" i="39"/>
  <c r="Q135" i="39"/>
  <c r="Q122" i="39"/>
  <c r="Q173" i="39"/>
  <c r="Q165" i="39"/>
  <c r="Q140" i="39"/>
  <c r="Q149" i="39"/>
  <c r="Q124" i="39"/>
  <c r="Q96" i="39"/>
  <c r="Q83" i="39"/>
  <c r="Q85" i="39"/>
  <c r="Q115" i="39"/>
  <c r="Q123" i="39"/>
  <c r="Q93" i="39"/>
  <c r="Q43" i="39"/>
  <c r="Q40" i="39"/>
  <c r="Q77" i="39"/>
  <c r="Q47" i="39"/>
  <c r="Q35" i="39"/>
  <c r="Q18" i="39"/>
  <c r="Q41" i="39"/>
  <c r="Q25" i="39"/>
  <c r="Q223" i="39"/>
  <c r="Q206" i="39"/>
  <c r="Q202" i="39"/>
  <c r="Q241" i="39"/>
  <c r="Q182" i="39"/>
  <c r="Q230" i="39"/>
  <c r="Q166" i="39"/>
  <c r="Q216" i="39"/>
  <c r="Q168" i="39"/>
  <c r="Q127" i="39"/>
  <c r="Q114" i="39"/>
  <c r="Q162" i="39"/>
  <c r="Q147" i="39"/>
  <c r="Q129" i="39"/>
  <c r="Q132" i="39"/>
  <c r="Q113" i="39"/>
  <c r="Q88" i="39"/>
  <c r="Q78" i="39"/>
  <c r="Q84" i="39"/>
  <c r="Q72" i="39"/>
  <c r="Q101" i="39"/>
  <c r="Q92" i="39"/>
  <c r="Q29" i="39"/>
  <c r="Q33" i="39"/>
  <c r="Q69" i="39"/>
  <c r="Q80" i="39"/>
  <c r="Q31" i="39"/>
  <c r="Q16" i="39"/>
  <c r="Q39" i="39"/>
  <c r="Q23" i="39"/>
  <c r="Q244" i="39"/>
  <c r="Q215" i="39"/>
  <c r="Q240" i="39"/>
  <c r="Q201" i="39"/>
  <c r="Q233" i="39"/>
  <c r="Q238" i="39"/>
  <c r="Q199" i="39"/>
  <c r="Q158" i="39"/>
  <c r="Q205" i="39"/>
  <c r="Q157" i="39"/>
  <c r="Q119" i="39"/>
  <c r="Q197" i="39"/>
  <c r="Q144" i="39"/>
  <c r="Q142" i="39"/>
  <c r="Q118" i="39"/>
  <c r="Q121" i="39"/>
  <c r="Q203" i="39"/>
  <c r="Q99" i="39"/>
  <c r="Q70" i="39"/>
  <c r="Q81" i="39"/>
  <c r="Q61" i="39"/>
  <c r="Q100" i="39"/>
  <c r="Q89" i="39"/>
  <c r="Q22" i="39"/>
  <c r="Q26" i="39"/>
  <c r="Q57" i="39"/>
  <c r="Q71" i="39"/>
  <c r="Q28" i="39"/>
  <c r="Q14" i="39"/>
  <c r="Q36" i="39"/>
  <c r="Q20" i="39"/>
  <c r="Q236" i="39"/>
  <c r="Q237" i="39"/>
  <c r="Q226" i="39"/>
  <c r="Q200" i="39"/>
  <c r="Q227" i="39"/>
  <c r="Q210" i="39"/>
  <c r="Q194" i="39"/>
  <c r="Q150" i="39"/>
  <c r="Q193" i="39"/>
  <c r="Q211" i="39"/>
  <c r="Q111" i="39"/>
  <c r="Q176" i="39"/>
  <c r="Q136" i="39"/>
  <c r="Q131" i="39"/>
  <c r="Q109" i="39"/>
  <c r="Q110" i="39"/>
  <c r="Q154" i="39"/>
  <c r="Q75" i="39"/>
  <c r="Q62" i="39"/>
  <c r="Q73" i="39"/>
  <c r="Q160" i="39"/>
  <c r="Q97" i="39"/>
  <c r="Q74" i="39"/>
  <c r="Q66" i="39"/>
  <c r="Q19" i="39"/>
  <c r="Q37" i="39"/>
  <c r="Q17" i="39"/>
  <c r="Q24" i="39"/>
  <c r="Q12" i="39"/>
  <c r="Q34" i="39"/>
  <c r="Q10" i="39"/>
  <c r="Q228" i="39"/>
  <c r="Q229" i="39"/>
  <c r="Q209" i="39"/>
  <c r="Q192" i="39"/>
  <c r="Q187" i="39"/>
  <c r="Q191" i="39"/>
  <c r="Q181" i="39"/>
  <c r="Q186" i="39"/>
  <c r="Q167" i="39"/>
  <c r="Q189" i="39"/>
  <c r="Q164" i="39"/>
  <c r="Q170" i="39"/>
  <c r="Q128" i="39"/>
  <c r="Q117" i="39"/>
  <c r="Q108" i="39"/>
  <c r="Q106" i="39"/>
  <c r="Q148" i="39"/>
  <c r="Q67" i="39"/>
  <c r="Q107" i="39"/>
  <c r="Q65" i="39"/>
  <c r="Q134" i="39"/>
  <c r="Q79" i="39"/>
  <c r="Q68" i="39"/>
  <c r="Q63" i="39"/>
  <c r="A16" i="39"/>
  <c r="Q4" i="39"/>
  <c r="Q55" i="39"/>
  <c r="Q21" i="39"/>
  <c r="Q8" i="39"/>
  <c r="Q32" i="39"/>
  <c r="Q220" i="39"/>
  <c r="Q159" i="39"/>
  <c r="Q133" i="39"/>
  <c r="Q13" i="39"/>
  <c r="Q221" i="39"/>
  <c r="Q172" i="39"/>
  <c r="Q125" i="39"/>
  <c r="Q59" i="39"/>
  <c r="Q235" i="39"/>
  <c r="Q146" i="39"/>
  <c r="Q105" i="39"/>
  <c r="Q51" i="39"/>
  <c r="Q198" i="39"/>
  <c r="Q156" i="39"/>
  <c r="Q56" i="39"/>
  <c r="Q15" i="39"/>
  <c r="Q179" i="39"/>
  <c r="Q120" i="39"/>
  <c r="Q64" i="39"/>
  <c r="Q6" i="39"/>
  <c r="Q185" i="39"/>
  <c r="Q242" i="39"/>
  <c r="Q139" i="39"/>
  <c r="Q30" i="39"/>
  <c r="Q222" i="39"/>
  <c r="Q184" i="39"/>
  <c r="Q103" i="39"/>
  <c r="Q98" i="39"/>
  <c r="Q52" i="39"/>
  <c r="Q60" i="39"/>
  <c r="Q230" i="47"/>
  <c r="Q236" i="47"/>
  <c r="Q234" i="47"/>
  <c r="Q212" i="47"/>
  <c r="Q224" i="47"/>
  <c r="Q175" i="47"/>
  <c r="Q170" i="47"/>
  <c r="Q163" i="47"/>
  <c r="Q150" i="47"/>
  <c r="Q143" i="47"/>
  <c r="Q146" i="47"/>
  <c r="Q135" i="47"/>
  <c r="Q138" i="47"/>
  <c r="Q117" i="47"/>
  <c r="Q104" i="47"/>
  <c r="Q107" i="47"/>
  <c r="Q122" i="47"/>
  <c r="Q121" i="47"/>
  <c r="Q102" i="47"/>
  <c r="Q110" i="47"/>
  <c r="Q113" i="47"/>
  <c r="Q54" i="47"/>
  <c r="Q69" i="47"/>
  <c r="Q72" i="47"/>
  <c r="Q36" i="47"/>
  <c r="Q46" i="47"/>
  <c r="Q8" i="47"/>
  <c r="Q5" i="47"/>
  <c r="Q34" i="47"/>
  <c r="Q18" i="47"/>
  <c r="Q222" i="47"/>
  <c r="Q228" i="47"/>
  <c r="Q226" i="47"/>
  <c r="Q204" i="47"/>
  <c r="Q205" i="47"/>
  <c r="Q232" i="47"/>
  <c r="Q208" i="47"/>
  <c r="Q191" i="47"/>
  <c r="Q190" i="47"/>
  <c r="Q187" i="47"/>
  <c r="Q147" i="47"/>
  <c r="Q127" i="47"/>
  <c r="Q130" i="47"/>
  <c r="Q109" i="47"/>
  <c r="Q207" i="47"/>
  <c r="Q144" i="47"/>
  <c r="Q118" i="47"/>
  <c r="Q99" i="47"/>
  <c r="Q89" i="47"/>
  <c r="Q95" i="47"/>
  <c r="Q100" i="47"/>
  <c r="Q51" i="47"/>
  <c r="Q68" i="47"/>
  <c r="Q45" i="47"/>
  <c r="Q32" i="47"/>
  <c r="Q40" i="47"/>
  <c r="Q43" i="47"/>
  <c r="Q30" i="47"/>
  <c r="Q28" i="47"/>
  <c r="Q14" i="47"/>
  <c r="Q214" i="47"/>
  <c r="Q220" i="47"/>
  <c r="Q218" i="47"/>
  <c r="Q196" i="47"/>
  <c r="Q197" i="47"/>
  <c r="Q209" i="47"/>
  <c r="Q199" i="47"/>
  <c r="Q166" i="47"/>
  <c r="Q161" i="47"/>
  <c r="Q177" i="47"/>
  <c r="Q140" i="47"/>
  <c r="Q119" i="47"/>
  <c r="Q174" i="47"/>
  <c r="Q101" i="47"/>
  <c r="Q164" i="47"/>
  <c r="Q137" i="47"/>
  <c r="Q91" i="47"/>
  <c r="Q94" i="47"/>
  <c r="Q81" i="47"/>
  <c r="Q87" i="47"/>
  <c r="Q97" i="47"/>
  <c r="Q47" i="47"/>
  <c r="Q64" i="47"/>
  <c r="Q85" i="47"/>
  <c r="Q25" i="47"/>
  <c r="Q33" i="47"/>
  <c r="Q42" i="47"/>
  <c r="Q27" i="47"/>
  <c r="Q21" i="47"/>
  <c r="Q13" i="47"/>
  <c r="Q243" i="47"/>
  <c r="Q241" i="47"/>
  <c r="Q239" i="47"/>
  <c r="Q237" i="47"/>
  <c r="Q188" i="47"/>
  <c r="Q189" i="47"/>
  <c r="Q195" i="47"/>
  <c r="Q182" i="47"/>
  <c r="Q206" i="47"/>
  <c r="Q160" i="47"/>
  <c r="Q173" i="47"/>
  <c r="Q132" i="47"/>
  <c r="Q111" i="47"/>
  <c r="Q168" i="47"/>
  <c r="Q155" i="47"/>
  <c r="Q145" i="47"/>
  <c r="Q106" i="47"/>
  <c r="Q83" i="47"/>
  <c r="Q86" i="47"/>
  <c r="Q73" i="47"/>
  <c r="Q79" i="47"/>
  <c r="Q90" i="47"/>
  <c r="Q44" i="47"/>
  <c r="Q55" i="47"/>
  <c r="Q84" i="47"/>
  <c r="Q16" i="47"/>
  <c r="Q26" i="47"/>
  <c r="Q93" i="47"/>
  <c r="Q4" i="47"/>
  <c r="Q15" i="47"/>
  <c r="Q7" i="47"/>
  <c r="Q235" i="47"/>
  <c r="Q233" i="47"/>
  <c r="Q231" i="47"/>
  <c r="Q229" i="47"/>
  <c r="Q210" i="47"/>
  <c r="Q240" i="47"/>
  <c r="Q193" i="47"/>
  <c r="Q201" i="47"/>
  <c r="Q184" i="47"/>
  <c r="Q156" i="47"/>
  <c r="Q171" i="47"/>
  <c r="Q124" i="47"/>
  <c r="Q103" i="47"/>
  <c r="Q152" i="47"/>
  <c r="Q136" i="47"/>
  <c r="Q139" i="47"/>
  <c r="Q98" i="47"/>
  <c r="Q75" i="47"/>
  <c r="Q78" i="47"/>
  <c r="Q65" i="47"/>
  <c r="Q71" i="47"/>
  <c r="Q82" i="47"/>
  <c r="Q41" i="47"/>
  <c r="Q52" i="47"/>
  <c r="Q80" i="47"/>
  <c r="Q12" i="47"/>
  <c r="Q58" i="47"/>
  <c r="Q38" i="47"/>
  <c r="Q37" i="47"/>
  <c r="Q22" i="47"/>
  <c r="Q11" i="47"/>
  <c r="Q227" i="47"/>
  <c r="Q225" i="47"/>
  <c r="Q223" i="47"/>
  <c r="Q221" i="47"/>
  <c r="Q202" i="47"/>
  <c r="Q203" i="47"/>
  <c r="Q180" i="47"/>
  <c r="Q200" i="47"/>
  <c r="Q167" i="47"/>
  <c r="Q148" i="47"/>
  <c r="Q169" i="47"/>
  <c r="Q158" i="47"/>
  <c r="Q198" i="47"/>
  <c r="Q141" i="47"/>
  <c r="Q128" i="47"/>
  <c r="Q131" i="47"/>
  <c r="Q96" i="47"/>
  <c r="Q67" i="47"/>
  <c r="Q70" i="47"/>
  <c r="Q114" i="47"/>
  <c r="Q63" i="47"/>
  <c r="Q74" i="47"/>
  <c r="Q116" i="47"/>
  <c r="Q48" i="47"/>
  <c r="Q61" i="47"/>
  <c r="Q60" i="47"/>
  <c r="Q53" i="47"/>
  <c r="Q35" i="47"/>
  <c r="Q24" i="47"/>
  <c r="Q31" i="47"/>
  <c r="Q219" i="47"/>
  <c r="Q217" i="47"/>
  <c r="Q215" i="47"/>
  <c r="Q213" i="47"/>
  <c r="Q194" i="47"/>
  <c r="Q192" i="47"/>
  <c r="Q211" i="47"/>
  <c r="Q185" i="47"/>
  <c r="Q159" i="47"/>
  <c r="Q162" i="47"/>
  <c r="Q165" i="47"/>
  <c r="Q157" i="47"/>
  <c r="Q172" i="47"/>
  <c r="Q133" i="47"/>
  <c r="Q120" i="47"/>
  <c r="Q123" i="47"/>
  <c r="Q88" i="47"/>
  <c r="Q59" i="47"/>
  <c r="Q62" i="47"/>
  <c r="Q105" i="47"/>
  <c r="Q57" i="47"/>
  <c r="Q66" i="47"/>
  <c r="Q17" i="47"/>
  <c r="Q77" i="47"/>
  <c r="Q49" i="47"/>
  <c r="Q56" i="47"/>
  <c r="Q29" i="47"/>
  <c r="Q23" i="47"/>
  <c r="A16" i="47"/>
  <c r="Q20" i="47"/>
  <c r="Q242" i="47"/>
  <c r="Q154" i="47"/>
  <c r="Q108" i="47"/>
  <c r="Q10" i="47"/>
  <c r="Q216" i="47"/>
  <c r="Q153" i="47"/>
  <c r="Q92" i="47"/>
  <c r="Q9" i="47"/>
  <c r="Q186" i="47"/>
  <c r="Q149" i="47"/>
  <c r="Q142" i="47"/>
  <c r="Q6" i="47"/>
  <c r="Q183" i="47"/>
  <c r="Q125" i="47"/>
  <c r="Q134" i="47"/>
  <c r="Q19" i="47"/>
  <c r="Q176" i="47"/>
  <c r="Q112" i="47"/>
  <c r="Q181" i="47"/>
  <c r="Q178" i="47"/>
  <c r="Q115" i="47"/>
  <c r="Q76" i="47"/>
  <c r="Q238" i="47"/>
  <c r="Q179" i="47"/>
  <c r="Q126" i="47"/>
  <c r="Q39" i="47"/>
  <c r="Q151" i="47"/>
  <c r="Q129" i="47"/>
  <c r="Q50" i="47"/>
  <c r="Q244" i="47"/>
  <c r="I225" i="47"/>
  <c r="K234" i="47"/>
  <c r="J242" i="47"/>
  <c r="K221" i="47"/>
  <c r="I226" i="47"/>
  <c r="K235" i="47"/>
  <c r="J243" i="47"/>
  <c r="K222" i="47"/>
  <c r="K233" i="47"/>
  <c r="I214" i="47"/>
  <c r="K192" i="47"/>
  <c r="K198" i="47"/>
  <c r="J206" i="47"/>
  <c r="I230" i="47"/>
  <c r="J188" i="47"/>
  <c r="K213" i="47"/>
  <c r="K189" i="47"/>
  <c r="K207" i="47"/>
  <c r="J178" i="47"/>
  <c r="J202" i="47"/>
  <c r="J204" i="47"/>
  <c r="J164" i="47"/>
  <c r="J186" i="47"/>
  <c r="J170" i="47"/>
  <c r="J193" i="47"/>
  <c r="I178" i="47"/>
  <c r="I156" i="47"/>
  <c r="J166" i="47"/>
  <c r="J201" i="47"/>
  <c r="J144" i="47"/>
  <c r="J155" i="47"/>
  <c r="K151" i="47"/>
  <c r="K128" i="47"/>
  <c r="I141" i="47"/>
  <c r="J120" i="47"/>
  <c r="K99" i="47"/>
  <c r="J157" i="47"/>
  <c r="J131" i="47"/>
  <c r="K156" i="47"/>
  <c r="K129" i="47"/>
  <c r="I107" i="47"/>
  <c r="J156" i="47"/>
  <c r="J129" i="47"/>
  <c r="K108" i="47"/>
  <c r="K149" i="47"/>
  <c r="K127" i="47"/>
  <c r="K165" i="47"/>
  <c r="J89" i="47"/>
  <c r="K97" i="47"/>
  <c r="J76" i="47"/>
  <c r="I56" i="47"/>
  <c r="J97" i="47"/>
  <c r="I76" i="47"/>
  <c r="I143" i="47"/>
  <c r="J122" i="47"/>
  <c r="K93" i="47"/>
  <c r="I71" i="47"/>
  <c r="I135" i="47"/>
  <c r="J93" i="47"/>
  <c r="J111" i="47"/>
  <c r="K83" i="47"/>
  <c r="I61" i="47"/>
  <c r="K117" i="47"/>
  <c r="I88" i="47"/>
  <c r="J67" i="47"/>
  <c r="J45" i="47"/>
  <c r="J49" i="47"/>
  <c r="K22" i="47"/>
  <c r="J56" i="47"/>
  <c r="I53" i="47"/>
  <c r="I114" i="47"/>
  <c r="J65" i="47"/>
  <c r="K44" i="47"/>
  <c r="I26" i="47"/>
  <c r="K84" i="47"/>
  <c r="K52" i="47"/>
  <c r="K35" i="47"/>
  <c r="J31" i="47"/>
  <c r="I5" i="47"/>
  <c r="J21" i="47"/>
  <c r="K13" i="47"/>
  <c r="I20" i="47"/>
  <c r="K11" i="47"/>
  <c r="J44" i="47"/>
  <c r="I17" i="47"/>
  <c r="I39" i="47"/>
  <c r="I7" i="47"/>
  <c r="K45" i="47"/>
  <c r="J30" i="47"/>
  <c r="I37" i="47"/>
  <c r="J244" i="47"/>
  <c r="K223" i="47"/>
  <c r="J231" i="47"/>
  <c r="I239" i="47"/>
  <c r="J218" i="47"/>
  <c r="K224" i="47"/>
  <c r="J232" i="47"/>
  <c r="I240" i="47"/>
  <c r="J219" i="47"/>
  <c r="J230" i="47"/>
  <c r="I210" i="47"/>
  <c r="J189" i="47"/>
  <c r="J195" i="47"/>
  <c r="I203" i="47"/>
  <c r="J233" i="47"/>
  <c r="I186" i="47"/>
  <c r="J208" i="47"/>
  <c r="J185" i="47"/>
  <c r="I205" i="47"/>
  <c r="I175" i="47"/>
  <c r="K195" i="47"/>
  <c r="K199" i="47"/>
  <c r="I161" i="47"/>
  <c r="K183" i="47"/>
  <c r="I169" i="47"/>
  <c r="J192" i="47"/>
  <c r="J168" i="47"/>
  <c r="K154" i="47"/>
  <c r="I163" i="47"/>
  <c r="J183" i="47"/>
  <c r="J217" i="47"/>
  <c r="I152" i="47"/>
  <c r="J148" i="47"/>
  <c r="J125" i="47"/>
  <c r="K139" i="47"/>
  <c r="I117" i="47"/>
  <c r="K203" i="47"/>
  <c r="K153" i="47"/>
  <c r="I128" i="47"/>
  <c r="J153" i="47"/>
  <c r="J126" i="47"/>
  <c r="K105" i="47"/>
  <c r="I153" i="47"/>
  <c r="I126" i="47"/>
  <c r="J105" i="47"/>
  <c r="J146" i="47"/>
  <c r="J124" i="47"/>
  <c r="I120" i="47"/>
  <c r="I86" i="47"/>
  <c r="K95" i="47"/>
  <c r="I73" i="47"/>
  <c r="K169" i="47"/>
  <c r="J95" i="47"/>
  <c r="K74" i="47"/>
  <c r="K138" i="47"/>
  <c r="K112" i="47"/>
  <c r="J90" i="47"/>
  <c r="K69" i="47"/>
  <c r="K118" i="47"/>
  <c r="I90" i="47"/>
  <c r="I108" i="47"/>
  <c r="J80" i="47"/>
  <c r="K59" i="47"/>
  <c r="J114" i="47"/>
  <c r="K86" i="47"/>
  <c r="I64" i="47"/>
  <c r="I42" i="47"/>
  <c r="I45" i="47"/>
  <c r="I18" i="47"/>
  <c r="J53" i="47"/>
  <c r="J50" i="47"/>
  <c r="K73" i="47"/>
  <c r="J62" i="47"/>
  <c r="K41" i="47"/>
  <c r="K23" i="47"/>
  <c r="I83" i="47"/>
  <c r="I51" i="47"/>
  <c r="I34" i="47"/>
  <c r="J28" i="47"/>
  <c r="J94" i="47"/>
  <c r="J20" i="47"/>
  <c r="J6" i="47"/>
  <c r="J19" i="47"/>
  <c r="K7" i="47"/>
  <c r="J43" i="47"/>
  <c r="I12" i="47"/>
  <c r="J38" i="47"/>
  <c r="J24" i="47"/>
  <c r="A41" i="47"/>
  <c r="A42" i="47" s="1"/>
  <c r="J27" i="47"/>
  <c r="J5" i="47"/>
  <c r="I241" i="47"/>
  <c r="J220" i="47"/>
  <c r="I228" i="47"/>
  <c r="K237" i="47"/>
  <c r="I242" i="47"/>
  <c r="J221" i="47"/>
  <c r="I229" i="47"/>
  <c r="K238" i="47"/>
  <c r="I216" i="47"/>
  <c r="I227" i="47"/>
  <c r="K208" i="47"/>
  <c r="K215" i="47"/>
  <c r="I192" i="47"/>
  <c r="K201" i="47"/>
  <c r="J210" i="47"/>
  <c r="J184" i="47"/>
  <c r="J241" i="47"/>
  <c r="I182" i="47"/>
  <c r="I198" i="47"/>
  <c r="K174" i="47"/>
  <c r="I193" i="47"/>
  <c r="K186" i="47"/>
  <c r="K159" i="47"/>
  <c r="J181" i="47"/>
  <c r="J167" i="47"/>
  <c r="K185" i="47"/>
  <c r="I165" i="47"/>
  <c r="J151" i="47"/>
  <c r="I154" i="47"/>
  <c r="K176" i="47"/>
  <c r="I206" i="47"/>
  <c r="K150" i="47"/>
  <c r="I145" i="47"/>
  <c r="I122" i="47"/>
  <c r="J136" i="47"/>
  <c r="K115" i="47"/>
  <c r="K177" i="47"/>
  <c r="J150" i="47"/>
  <c r="I177" i="47"/>
  <c r="I150" i="47"/>
  <c r="I123" i="47"/>
  <c r="J102" i="47"/>
  <c r="K143" i="47"/>
  <c r="K124" i="47"/>
  <c r="I102" i="47"/>
  <c r="J143" i="47"/>
  <c r="I121" i="47"/>
  <c r="K110" i="47"/>
  <c r="I140" i="47"/>
  <c r="J92" i="47"/>
  <c r="K71" i="47"/>
  <c r="K122" i="47"/>
  <c r="I92" i="47"/>
  <c r="J71" i="47"/>
  <c r="J135" i="47"/>
  <c r="J109" i="47"/>
  <c r="I87" i="47"/>
  <c r="J66" i="47"/>
  <c r="J115" i="47"/>
  <c r="K88" i="47"/>
  <c r="I104" i="47"/>
  <c r="I77" i="47"/>
  <c r="I58" i="47"/>
  <c r="I111" i="47"/>
  <c r="J83" i="47"/>
  <c r="J117" i="47"/>
  <c r="K39" i="47"/>
  <c r="K43" i="47"/>
  <c r="J16" i="47"/>
  <c r="K50" i="47"/>
  <c r="J46" i="47"/>
  <c r="K72" i="47"/>
  <c r="J59" i="47"/>
  <c r="I40" i="47"/>
  <c r="K20" i="47"/>
  <c r="I82" i="47"/>
  <c r="K48" i="47"/>
  <c r="K31" i="47"/>
  <c r="I24" i="47"/>
  <c r="K80" i="47"/>
  <c r="K19" i="47"/>
  <c r="J47" i="47"/>
  <c r="J18" i="47"/>
  <c r="I6" i="47"/>
  <c r="J42" i="47"/>
  <c r="J11" i="47"/>
  <c r="J35" i="47"/>
  <c r="J78" i="47"/>
  <c r="I38" i="47"/>
  <c r="K9" i="47"/>
  <c r="K239" i="47"/>
  <c r="I217" i="47"/>
  <c r="K226" i="47"/>
  <c r="J234" i="47"/>
  <c r="K240" i="47"/>
  <c r="I218" i="47"/>
  <c r="K227" i="47"/>
  <c r="J235" i="47"/>
  <c r="K214" i="47"/>
  <c r="K225" i="47"/>
  <c r="J205" i="47"/>
  <c r="J211" i="47"/>
  <c r="K190" i="47"/>
  <c r="J198" i="47"/>
  <c r="I207" i="47"/>
  <c r="I181" i="47"/>
  <c r="I222" i="47"/>
  <c r="K178" i="47"/>
  <c r="J191" i="47"/>
  <c r="J171" i="47"/>
  <c r="K188" i="47"/>
  <c r="J179" i="47"/>
  <c r="J225" i="47"/>
  <c r="I179" i="47"/>
  <c r="I164" i="47"/>
  <c r="I183" i="47"/>
  <c r="K163" i="47"/>
  <c r="I148" i="47"/>
  <c r="K152" i="47"/>
  <c r="I166" i="47"/>
  <c r="J194" i="47"/>
  <c r="J147" i="47"/>
  <c r="J141" i="47"/>
  <c r="K210" i="47"/>
  <c r="I133" i="47"/>
  <c r="J112" i="47"/>
  <c r="I167" i="47"/>
  <c r="I147" i="47"/>
  <c r="J162" i="47"/>
  <c r="J142" i="47"/>
  <c r="K121" i="47"/>
  <c r="I99" i="47"/>
  <c r="I142" i="47"/>
  <c r="J121" i="47"/>
  <c r="K100" i="47"/>
  <c r="J140" i="47"/>
  <c r="K119" i="47"/>
  <c r="J107" i="47"/>
  <c r="J119" i="47"/>
  <c r="I89" i="47"/>
  <c r="J68" i="47"/>
  <c r="I119" i="47"/>
  <c r="K90" i="47"/>
  <c r="I68" i="47"/>
  <c r="I132" i="47"/>
  <c r="I106" i="47"/>
  <c r="K85" i="47"/>
  <c r="I63" i="47"/>
  <c r="I112" i="47"/>
  <c r="K184" i="47"/>
  <c r="J96" i="47"/>
  <c r="K75" i="47"/>
  <c r="K148" i="47"/>
  <c r="K102" i="47"/>
  <c r="I80" i="47"/>
  <c r="I105" i="47"/>
  <c r="K196" i="47"/>
  <c r="J39" i="47"/>
  <c r="J12" i="47"/>
  <c r="I49" i="47"/>
  <c r="I43" i="47"/>
  <c r="J70" i="47"/>
  <c r="K54" i="47"/>
  <c r="J37" i="47"/>
  <c r="I19" i="47"/>
  <c r="J81" i="47"/>
  <c r="I47" i="47"/>
  <c r="I30" i="47"/>
  <c r="K21" i="47"/>
  <c r="K76" i="47"/>
  <c r="K18" i="47"/>
  <c r="I36" i="47"/>
  <c r="J17" i="47"/>
  <c r="K81" i="47"/>
  <c r="J41" i="47"/>
  <c r="J10" i="47"/>
  <c r="I29" i="47"/>
  <c r="I74" i="47"/>
  <c r="I35" i="47"/>
  <c r="I8" i="47"/>
  <c r="J236" i="47"/>
  <c r="I244" i="47"/>
  <c r="J223" i="47"/>
  <c r="I231" i="47"/>
  <c r="J237" i="47"/>
  <c r="K216" i="47"/>
  <c r="J224" i="47"/>
  <c r="I232" i="47"/>
  <c r="I243" i="47"/>
  <c r="J222" i="47"/>
  <c r="I202" i="47"/>
  <c r="I208" i="47"/>
  <c r="J187" i="47"/>
  <c r="I195" i="47"/>
  <c r="K202" i="47"/>
  <c r="K179" i="47"/>
  <c r="I213" i="47"/>
  <c r="J175" i="47"/>
  <c r="I189" i="47"/>
  <c r="K236" i="47"/>
  <c r="I184" i="47"/>
  <c r="K172" i="47"/>
  <c r="I204" i="47"/>
  <c r="J174" i="47"/>
  <c r="K162" i="47"/>
  <c r="I176" i="47"/>
  <c r="J160" i="47"/>
  <c r="K146" i="47"/>
  <c r="J149" i="47"/>
  <c r="K155" i="47"/>
  <c r="I180" i="47"/>
  <c r="I144" i="47"/>
  <c r="I138" i="47"/>
  <c r="K175" i="47"/>
  <c r="K131" i="47"/>
  <c r="I109" i="47"/>
  <c r="K161" i="47"/>
  <c r="K142" i="47"/>
  <c r="J161" i="47"/>
  <c r="I139" i="47"/>
  <c r="J118" i="47"/>
  <c r="I174" i="47"/>
  <c r="K140" i="47"/>
  <c r="I118" i="47"/>
  <c r="J213" i="47"/>
  <c r="I137" i="47"/>
  <c r="J116" i="47"/>
  <c r="K103" i="47"/>
  <c r="I116" i="47"/>
  <c r="K87" i="47"/>
  <c r="I65" i="47"/>
  <c r="K109" i="47"/>
  <c r="J87" i="47"/>
  <c r="K66" i="47"/>
  <c r="K126" i="47"/>
  <c r="K101" i="47"/>
  <c r="J82" i="47"/>
  <c r="K61" i="47"/>
  <c r="K104" i="47"/>
  <c r="K145" i="47"/>
  <c r="I93" i="47"/>
  <c r="J72" i="47"/>
  <c r="J145" i="47"/>
  <c r="J99" i="47"/>
  <c r="K78" i="47"/>
  <c r="I55" i="47"/>
  <c r="K60" i="47"/>
  <c r="J36" i="47"/>
  <c r="K89" i="47"/>
  <c r="K46" i="47"/>
  <c r="J40" i="47"/>
  <c r="J69" i="47"/>
  <c r="K51" i="47"/>
  <c r="K34" i="47"/>
  <c r="K14" i="47"/>
  <c r="I78" i="47"/>
  <c r="I44" i="47"/>
  <c r="K28" i="47"/>
  <c r="K16" i="47"/>
  <c r="K36" i="47"/>
  <c r="K17" i="47"/>
  <c r="K33" i="47"/>
  <c r="I15" i="47"/>
  <c r="J73" i="47"/>
  <c r="K40" i="47"/>
  <c r="J7" i="47"/>
  <c r="J26" i="47"/>
  <c r="I70" i="47"/>
  <c r="K32" i="47"/>
  <c r="K5" i="47"/>
  <c r="I233" i="47"/>
  <c r="K242" i="47"/>
  <c r="I220" i="47"/>
  <c r="K229" i="47"/>
  <c r="I234" i="47"/>
  <c r="K243" i="47"/>
  <c r="I221" i="47"/>
  <c r="K230" i="47"/>
  <c r="K241" i="47"/>
  <c r="I219" i="47"/>
  <c r="K200" i="47"/>
  <c r="K206" i="47"/>
  <c r="I215" i="47"/>
  <c r="K193" i="47"/>
  <c r="J199" i="47"/>
  <c r="J176" i="47"/>
  <c r="J212" i="47"/>
  <c r="I173" i="47"/>
  <c r="K187" i="47"/>
  <c r="K211" i="47"/>
  <c r="K180" i="47"/>
  <c r="K170" i="47"/>
  <c r="J200" i="47"/>
  <c r="K173" i="47"/>
  <c r="K220" i="47"/>
  <c r="K168" i="47"/>
  <c r="I157" i="47"/>
  <c r="J207" i="47"/>
  <c r="I146" i="47"/>
  <c r="J152" i="47"/>
  <c r="K164" i="47"/>
  <c r="I191" i="47"/>
  <c r="K136" i="47"/>
  <c r="K166" i="47"/>
  <c r="J128" i="47"/>
  <c r="K107" i="47"/>
  <c r="K160" i="47"/>
  <c r="J139" i="47"/>
  <c r="I160" i="47"/>
  <c r="K137" i="47"/>
  <c r="I115" i="47"/>
  <c r="I172" i="47"/>
  <c r="J137" i="47"/>
  <c r="K116" i="47"/>
  <c r="K197" i="47"/>
  <c r="K135" i="47"/>
  <c r="I113" i="47"/>
  <c r="J100" i="47"/>
  <c r="K106" i="47"/>
  <c r="J84" i="47"/>
  <c r="K63" i="47"/>
  <c r="J106" i="47"/>
  <c r="I84" i="47"/>
  <c r="J63" i="47"/>
  <c r="K125" i="47"/>
  <c r="J98" i="47"/>
  <c r="I79" i="47"/>
  <c r="K58" i="47"/>
  <c r="J101" i="47"/>
  <c r="K130" i="47"/>
  <c r="K91" i="47"/>
  <c r="I69" i="47"/>
  <c r="K133" i="47"/>
  <c r="I96" i="47"/>
  <c r="J75" i="47"/>
  <c r="I52" i="47"/>
  <c r="J57" i="47"/>
  <c r="J32" i="47"/>
  <c r="J86" i="47"/>
  <c r="K65" i="47"/>
  <c r="K37" i="47"/>
  <c r="K68" i="47"/>
  <c r="I50" i="47"/>
  <c r="I33" i="47"/>
  <c r="I13" i="47"/>
  <c r="J61" i="47"/>
  <c r="K42" i="47"/>
  <c r="I27" i="47"/>
  <c r="K15" i="47"/>
  <c r="I31" i="47"/>
  <c r="I16" i="47"/>
  <c r="I25" i="47"/>
  <c r="I14" i="47"/>
  <c r="J34" i="47"/>
  <c r="J29" i="47"/>
  <c r="J9" i="47"/>
  <c r="I11" i="47"/>
  <c r="I62" i="47"/>
  <c r="J23" i="47"/>
  <c r="J77" i="47"/>
  <c r="K231" i="47"/>
  <c r="J239" i="47"/>
  <c r="K218" i="47"/>
  <c r="J226" i="47"/>
  <c r="K232" i="47"/>
  <c r="J240" i="47"/>
  <c r="K219" i="47"/>
  <c r="J227" i="47"/>
  <c r="J238" i="47"/>
  <c r="K217" i="47"/>
  <c r="J197" i="47"/>
  <c r="J203" i="47"/>
  <c r="I211" i="47"/>
  <c r="J190" i="47"/>
  <c r="I196" i="47"/>
  <c r="I238" i="47"/>
  <c r="K205" i="47"/>
  <c r="K171" i="47"/>
  <c r="I185" i="47"/>
  <c r="I209" i="47"/>
  <c r="J177" i="47"/>
  <c r="J169" i="47"/>
  <c r="I199" i="47"/>
  <c r="J172" i="47"/>
  <c r="J209" i="47"/>
  <c r="K194" i="47"/>
  <c r="K182" i="47"/>
  <c r="I197" i="47"/>
  <c r="K144" i="47"/>
  <c r="I149" i="47"/>
  <c r="K158" i="47"/>
  <c r="J173" i="47"/>
  <c r="J133" i="47"/>
  <c r="J154" i="47"/>
  <c r="I125" i="47"/>
  <c r="J104" i="47"/>
  <c r="J159" i="47"/>
  <c r="I136" i="47"/>
  <c r="I159" i="47"/>
  <c r="J134" i="47"/>
  <c r="K113" i="47"/>
  <c r="I170" i="47"/>
  <c r="I134" i="47"/>
  <c r="J113" i="47"/>
  <c r="J182" i="47"/>
  <c r="J132" i="47"/>
  <c r="K111" i="47"/>
  <c r="I94" i="47"/>
  <c r="J103" i="47"/>
  <c r="I81" i="47"/>
  <c r="J60" i="47"/>
  <c r="I103" i="47"/>
  <c r="K82" i="47"/>
  <c r="I60" i="47"/>
  <c r="I124" i="47"/>
  <c r="I97" i="47"/>
  <c r="K77" i="47"/>
  <c r="K141" i="47"/>
  <c r="I98" i="47"/>
  <c r="J127" i="47"/>
  <c r="J88" i="47"/>
  <c r="K67" i="47"/>
  <c r="J130" i="47"/>
  <c r="K94" i="47"/>
  <c r="I72" i="47"/>
  <c r="K49" i="47"/>
  <c r="K56" i="47"/>
  <c r="K29" i="47"/>
  <c r="J58" i="47"/>
  <c r="K64" i="47"/>
  <c r="J33" i="47"/>
  <c r="I67" i="47"/>
  <c r="K47" i="47"/>
  <c r="K30" i="47"/>
  <c r="K10" i="47"/>
  <c r="K55" i="47"/>
  <c r="I41" i="47"/>
  <c r="K24" i="47"/>
  <c r="I9" i="47"/>
  <c r="I28" i="47"/>
  <c r="J15" i="47"/>
  <c r="J22" i="47"/>
  <c r="J13" i="47"/>
  <c r="I91" i="47"/>
  <c r="K26" i="47"/>
  <c r="J54" i="47"/>
  <c r="I10" i="47"/>
  <c r="I59" i="47"/>
  <c r="J8" i="47"/>
  <c r="J55" i="47"/>
  <c r="I224" i="47"/>
  <c r="K228" i="47"/>
  <c r="I171" i="47"/>
  <c r="J165" i="47"/>
  <c r="I131" i="47"/>
  <c r="K92" i="47"/>
  <c r="I95" i="47"/>
  <c r="J91" i="47"/>
  <c r="I66" i="47"/>
  <c r="K25" i="47"/>
  <c r="J48" i="47"/>
  <c r="J228" i="47"/>
  <c r="I235" i="47"/>
  <c r="J196" i="47"/>
  <c r="I201" i="47"/>
  <c r="I130" i="47"/>
  <c r="J110" i="47"/>
  <c r="I100" i="47"/>
  <c r="J74" i="47"/>
  <c r="K70" i="47"/>
  <c r="I46" i="47"/>
  <c r="J14" i="47"/>
  <c r="I32" i="47"/>
  <c r="I236" i="47"/>
  <c r="J214" i="47"/>
  <c r="I212" i="47"/>
  <c r="J180" i="47"/>
  <c r="I151" i="47"/>
  <c r="I162" i="47"/>
  <c r="K79" i="47"/>
  <c r="J138" i="47"/>
  <c r="I48" i="47"/>
  <c r="K27" i="47"/>
  <c r="I21" i="47"/>
  <c r="J52" i="47"/>
  <c r="J215" i="47"/>
  <c r="I194" i="47"/>
  <c r="K181" i="47"/>
  <c r="I168" i="47"/>
  <c r="K123" i="47"/>
  <c r="K132" i="47"/>
  <c r="K57" i="47"/>
  <c r="K96" i="47"/>
  <c r="K53" i="47"/>
  <c r="J85" i="47"/>
  <c r="K12" i="47"/>
  <c r="I223" i="47"/>
  <c r="I200" i="47"/>
  <c r="K204" i="47"/>
  <c r="I188" i="47"/>
  <c r="I101" i="47"/>
  <c r="I110" i="47"/>
  <c r="K98" i="47"/>
  <c r="K114" i="47"/>
  <c r="J25" i="47"/>
  <c r="I54" i="47"/>
  <c r="I75" i="47"/>
  <c r="J229" i="47"/>
  <c r="K209" i="47"/>
  <c r="K244" i="47"/>
  <c r="K212" i="47"/>
  <c r="J158" i="47"/>
  <c r="J163" i="47"/>
  <c r="J79" i="47"/>
  <c r="I85" i="47"/>
  <c r="I57" i="47"/>
  <c r="K38" i="47"/>
  <c r="I22" i="47"/>
  <c r="I237" i="47"/>
  <c r="I187" i="47"/>
  <c r="K167" i="47"/>
  <c r="K147" i="47"/>
  <c r="K134" i="47"/>
  <c r="I129" i="47"/>
  <c r="I155" i="47"/>
  <c r="J64" i="47"/>
  <c r="K62" i="47"/>
  <c r="I23" i="47"/>
  <c r="J51" i="47"/>
  <c r="I158" i="47"/>
  <c r="J108" i="47"/>
  <c r="J123" i="47"/>
  <c r="I127" i="47"/>
  <c r="J216" i="47"/>
  <c r="K120" i="47"/>
  <c r="K191" i="47"/>
  <c r="K6" i="47"/>
  <c r="I190" i="47"/>
  <c r="K8" i="47"/>
  <c r="K157" i="47"/>
  <c r="Q220" i="40"/>
  <c r="Q213" i="40"/>
  <c r="Q212" i="40"/>
  <c r="Q232" i="40"/>
  <c r="Q189" i="40"/>
  <c r="Q187" i="40"/>
  <c r="Q170" i="40"/>
  <c r="Q165" i="40"/>
  <c r="Q171" i="40"/>
  <c r="Q137" i="40"/>
  <c r="Q224" i="40"/>
  <c r="Q151" i="40"/>
  <c r="Q163" i="40"/>
  <c r="Q127" i="40"/>
  <c r="Q135" i="40"/>
  <c r="Q105" i="40"/>
  <c r="Q126" i="40"/>
  <c r="Q98" i="40"/>
  <c r="Q80" i="40"/>
  <c r="Q142" i="40"/>
  <c r="Q58" i="40"/>
  <c r="Q78" i="40"/>
  <c r="Q50" i="40"/>
  <c r="Q9" i="40"/>
  <c r="Q56" i="40"/>
  <c r="Q20" i="40"/>
  <c r="Q39" i="40"/>
  <c r="Q54" i="40"/>
  <c r="Q15" i="40"/>
  <c r="Q49" i="40"/>
  <c r="Q239" i="40"/>
  <c r="Q233" i="40"/>
  <c r="Q234" i="40"/>
  <c r="Q218" i="40"/>
  <c r="Q181" i="40"/>
  <c r="Q202" i="40"/>
  <c r="Q162" i="40"/>
  <c r="Q157" i="40"/>
  <c r="Q172" i="40"/>
  <c r="Q129" i="40"/>
  <c r="Q188" i="40"/>
  <c r="Q150" i="40"/>
  <c r="Q132" i="40"/>
  <c r="Q115" i="40"/>
  <c r="Q134" i="40"/>
  <c r="Q100" i="40"/>
  <c r="Q109" i="40"/>
  <c r="Q90" i="40"/>
  <c r="Q72" i="40"/>
  <c r="Q118" i="40"/>
  <c r="Q55" i="40"/>
  <c r="Q73" i="40"/>
  <c r="Q46" i="40"/>
  <c r="Q5" i="40"/>
  <c r="Q47" i="40"/>
  <c r="Q14" i="40"/>
  <c r="Q36" i="40"/>
  <c r="Q31" i="40"/>
  <c r="Q12" i="40"/>
  <c r="Q32" i="40"/>
  <c r="Q231" i="40"/>
  <c r="Q222" i="40"/>
  <c r="Q217" i="40"/>
  <c r="Q194" i="40"/>
  <c r="Q203" i="40"/>
  <c r="Q198" i="40"/>
  <c r="Q154" i="40"/>
  <c r="Q235" i="40"/>
  <c r="Q164" i="40"/>
  <c r="Q121" i="40"/>
  <c r="Q149" i="40"/>
  <c r="Q178" i="40"/>
  <c r="Q131" i="40"/>
  <c r="Q107" i="40"/>
  <c r="Q148" i="40"/>
  <c r="Q92" i="40"/>
  <c r="Q106" i="40"/>
  <c r="Q82" i="40"/>
  <c r="Q64" i="40"/>
  <c r="Q93" i="40"/>
  <c r="Q52" i="40"/>
  <c r="Q70" i="40"/>
  <c r="Q40" i="40"/>
  <c r="Q138" i="40"/>
  <c r="Q44" i="40"/>
  <c r="Q10" i="40"/>
  <c r="Q25" i="40"/>
  <c r="Q65" i="40"/>
  <c r="Q11" i="40"/>
  <c r="Q116" i="40"/>
  <c r="Q223" i="40"/>
  <c r="Q209" i="40"/>
  <c r="Q207" i="40"/>
  <c r="Q186" i="40"/>
  <c r="Q200" i="40"/>
  <c r="Q190" i="40"/>
  <c r="Q227" i="40"/>
  <c r="Q192" i="40"/>
  <c r="Q193" i="40"/>
  <c r="Q113" i="40"/>
  <c r="Q141" i="40"/>
  <c r="Q166" i="40"/>
  <c r="Q130" i="40"/>
  <c r="Q111" i="40"/>
  <c r="Q146" i="40"/>
  <c r="Q84" i="40"/>
  <c r="Q103" i="40"/>
  <c r="Q74" i="40"/>
  <c r="Q144" i="40"/>
  <c r="Q77" i="40"/>
  <c r="Q86" i="40"/>
  <c r="Q43" i="40"/>
  <c r="Q33" i="40"/>
  <c r="Q94" i="40"/>
  <c r="Q41" i="40"/>
  <c r="Q120" i="40"/>
  <c r="Q16" i="40"/>
  <c r="Q38" i="40"/>
  <c r="Q7" i="40"/>
  <c r="Q53" i="40"/>
  <c r="Q215" i="40"/>
  <c r="Q201" i="40"/>
  <c r="Q240" i="40"/>
  <c r="Q238" i="40"/>
  <c r="Q241" i="40"/>
  <c r="Q219" i="40"/>
  <c r="Q199" i="40"/>
  <c r="Q179" i="40"/>
  <c r="Q191" i="40"/>
  <c r="Q216" i="40"/>
  <c r="Q133" i="40"/>
  <c r="Q158" i="40"/>
  <c r="Q153" i="40"/>
  <c r="Q177" i="40"/>
  <c r="Q124" i="40"/>
  <c r="Q76" i="40"/>
  <c r="Q95" i="40"/>
  <c r="Q205" i="40"/>
  <c r="Q119" i="40"/>
  <c r="Q140" i="40"/>
  <c r="Q71" i="40"/>
  <c r="Q29" i="40"/>
  <c r="Q26" i="40"/>
  <c r="Q91" i="40"/>
  <c r="Q34" i="40"/>
  <c r="Q81" i="40"/>
  <c r="Q8" i="40"/>
  <c r="Q35" i="40"/>
  <c r="Q57" i="40"/>
  <c r="Q48" i="40"/>
  <c r="Q244" i="40"/>
  <c r="Q237" i="40"/>
  <c r="Q242" i="40"/>
  <c r="Q226" i="40"/>
  <c r="Q230" i="40"/>
  <c r="Q211" i="40"/>
  <c r="Q196" i="40"/>
  <c r="Q185" i="40"/>
  <c r="Q176" i="40"/>
  <c r="Q174" i="40"/>
  <c r="Q204" i="40"/>
  <c r="Q125" i="40"/>
  <c r="Q156" i="40"/>
  <c r="Q112" i="40"/>
  <c r="Q161" i="40"/>
  <c r="Q123" i="40"/>
  <c r="Q68" i="40"/>
  <c r="Q87" i="40"/>
  <c r="Q147" i="40"/>
  <c r="Q101" i="40"/>
  <c r="Q110" i="40"/>
  <c r="Q63" i="40"/>
  <c r="Q22" i="40"/>
  <c r="Q19" i="40"/>
  <c r="Q67" i="40"/>
  <c r="Q30" i="40"/>
  <c r="Q69" i="40"/>
  <c r="Q4" i="40"/>
  <c r="Q24" i="40"/>
  <c r="Q17" i="40"/>
  <c r="Q42" i="40"/>
  <c r="Q236" i="40"/>
  <c r="Q229" i="40"/>
  <c r="Q225" i="40"/>
  <c r="Q210" i="40"/>
  <c r="Q206" i="40"/>
  <c r="Q208" i="40"/>
  <c r="Q184" i="40"/>
  <c r="Q183" i="40"/>
  <c r="Q168" i="40"/>
  <c r="Q169" i="40"/>
  <c r="Q175" i="40"/>
  <c r="Q117" i="40"/>
  <c r="Q152" i="40"/>
  <c r="Q104" i="40"/>
  <c r="Q155" i="40"/>
  <c r="Q122" i="40"/>
  <c r="Q60" i="40"/>
  <c r="Q79" i="40"/>
  <c r="Q96" i="40"/>
  <c r="Q108" i="40"/>
  <c r="Q99" i="40"/>
  <c r="Q62" i="40"/>
  <c r="Q102" i="40"/>
  <c r="A16" i="40"/>
  <c r="Q37" i="40"/>
  <c r="Q27" i="40"/>
  <c r="Q45" i="40"/>
  <c r="Q89" i="40"/>
  <c r="Q21" i="40"/>
  <c r="Q28" i="40"/>
  <c r="Q6" i="40"/>
  <c r="Q221" i="40"/>
  <c r="Q145" i="40"/>
  <c r="Q143" i="40"/>
  <c r="Q23" i="40"/>
  <c r="Q214" i="40"/>
  <c r="Q167" i="40"/>
  <c r="Q88" i="40"/>
  <c r="Q51" i="40"/>
  <c r="Q243" i="40"/>
  <c r="Q159" i="40"/>
  <c r="Q97" i="40"/>
  <c r="Q59" i="40"/>
  <c r="Q197" i="40"/>
  <c r="Q128" i="40"/>
  <c r="Q83" i="40"/>
  <c r="Q18" i="40"/>
  <c r="Q195" i="40"/>
  <c r="Q160" i="40"/>
  <c r="Q61" i="40"/>
  <c r="Q66" i="40"/>
  <c r="Q180" i="40"/>
  <c r="Q136" i="40"/>
  <c r="Q85" i="40"/>
  <c r="Q228" i="40"/>
  <c r="Q173" i="40"/>
  <c r="Q182" i="40"/>
  <c r="Q114" i="40"/>
  <c r="Q139" i="40"/>
  <c r="Q13" i="40"/>
  <c r="Q75" i="40"/>
  <c r="M158" i="35"/>
  <c r="V158" i="35"/>
  <c r="I241" i="33"/>
  <c r="J220" i="33"/>
  <c r="J231" i="33"/>
  <c r="K240" i="33"/>
  <c r="I229" i="33"/>
  <c r="I240" i="33"/>
  <c r="J219" i="33"/>
  <c r="I208" i="33"/>
  <c r="K237" i="33"/>
  <c r="K216" i="33"/>
  <c r="K196" i="33"/>
  <c r="I219" i="33"/>
  <c r="K224" i="33"/>
  <c r="K203" i="33"/>
  <c r="I231" i="33"/>
  <c r="J184" i="33"/>
  <c r="I187" i="33"/>
  <c r="K177" i="33"/>
  <c r="J188" i="33"/>
  <c r="I205" i="33"/>
  <c r="J186" i="33"/>
  <c r="J173" i="33"/>
  <c r="J179" i="33"/>
  <c r="K217" i="33"/>
  <c r="K190" i="33"/>
  <c r="I188" i="33"/>
  <c r="K162" i="33"/>
  <c r="K205" i="33"/>
  <c r="J181" i="33"/>
  <c r="J162" i="33"/>
  <c r="J146" i="33"/>
  <c r="I159" i="33"/>
  <c r="I138" i="33"/>
  <c r="J147" i="33"/>
  <c r="J152" i="33"/>
  <c r="K145" i="33"/>
  <c r="J121" i="33"/>
  <c r="K100" i="33"/>
  <c r="K148" i="33"/>
  <c r="I121" i="33"/>
  <c r="J100" i="33"/>
  <c r="I145" i="33"/>
  <c r="J140" i="33"/>
  <c r="K117" i="33"/>
  <c r="I95" i="33"/>
  <c r="K112" i="33"/>
  <c r="K85" i="33"/>
  <c r="I63" i="33"/>
  <c r="J104" i="33"/>
  <c r="I77" i="33"/>
  <c r="I157" i="33"/>
  <c r="K110" i="33"/>
  <c r="J83" i="33"/>
  <c r="K62" i="33"/>
  <c r="K146" i="33"/>
  <c r="K79" i="33"/>
  <c r="I56" i="33"/>
  <c r="K102" i="33"/>
  <c r="I60" i="33"/>
  <c r="J103" i="33"/>
  <c r="J71" i="33"/>
  <c r="I50" i="33"/>
  <c r="J133" i="33"/>
  <c r="J134" i="33"/>
  <c r="K89" i="33"/>
  <c r="I58" i="33"/>
  <c r="K42" i="33"/>
  <c r="K76" i="33"/>
  <c r="K29" i="33"/>
  <c r="I124" i="33"/>
  <c r="K45" i="33"/>
  <c r="J136" i="33"/>
  <c r="I48" i="33"/>
  <c r="I22" i="33"/>
  <c r="I39" i="33"/>
  <c r="K91" i="33"/>
  <c r="J22" i="33"/>
  <c r="J61" i="33"/>
  <c r="K15" i="33"/>
  <c r="K14" i="33"/>
  <c r="K23" i="33"/>
  <c r="I67" i="33"/>
  <c r="J41" i="33"/>
  <c r="J55" i="33"/>
  <c r="J19" i="33"/>
  <c r="K122" i="33"/>
  <c r="I147" i="33"/>
  <c r="K38" i="33"/>
  <c r="I7" i="33"/>
  <c r="J38" i="33"/>
  <c r="K239" i="33"/>
  <c r="I217" i="33"/>
  <c r="I228" i="33"/>
  <c r="J237" i="33"/>
  <c r="K227" i="33"/>
  <c r="K238" i="33"/>
  <c r="I216" i="33"/>
  <c r="K206" i="33"/>
  <c r="K236" i="33"/>
  <c r="J213" i="33"/>
  <c r="I243" i="33"/>
  <c r="J212" i="33"/>
  <c r="I218" i="33"/>
  <c r="J200" i="33"/>
  <c r="J214" i="33"/>
  <c r="J221" i="33"/>
  <c r="K185" i="33"/>
  <c r="J174" i="33"/>
  <c r="I185" i="33"/>
  <c r="I202" i="33"/>
  <c r="K183" i="33"/>
  <c r="I170" i="33"/>
  <c r="J176" i="33"/>
  <c r="I210" i="33"/>
  <c r="I176" i="33"/>
  <c r="J187" i="33"/>
  <c r="I215" i="33"/>
  <c r="J202" i="33"/>
  <c r="I174" i="33"/>
  <c r="K161" i="33"/>
  <c r="I143" i="33"/>
  <c r="J157" i="33"/>
  <c r="K136" i="33"/>
  <c r="I144" i="33"/>
  <c r="I149" i="33"/>
  <c r="J142" i="33"/>
  <c r="I118" i="33"/>
  <c r="J97" i="33"/>
  <c r="J145" i="33"/>
  <c r="K119" i="33"/>
  <c r="I97" i="33"/>
  <c r="K173" i="33"/>
  <c r="I137" i="33"/>
  <c r="J114" i="33"/>
  <c r="K93" i="33"/>
  <c r="J109" i="33"/>
  <c r="J82" i="33"/>
  <c r="K129" i="33"/>
  <c r="I101" i="33"/>
  <c r="K75" i="33"/>
  <c r="J144" i="33"/>
  <c r="J107" i="33"/>
  <c r="I80" i="33"/>
  <c r="J164" i="33"/>
  <c r="I114" i="33"/>
  <c r="J76" i="33"/>
  <c r="J137" i="33"/>
  <c r="I90" i="33"/>
  <c r="J57" i="33"/>
  <c r="J102" i="33"/>
  <c r="I68" i="33"/>
  <c r="K47" i="33"/>
  <c r="K130" i="33"/>
  <c r="I133" i="33"/>
  <c r="J86" i="33"/>
  <c r="K55" i="33"/>
  <c r="I41" i="33"/>
  <c r="I70" i="33"/>
  <c r="J25" i="33"/>
  <c r="I100" i="33"/>
  <c r="J42" i="33"/>
  <c r="I120" i="33"/>
  <c r="J45" i="33"/>
  <c r="K115" i="33"/>
  <c r="I37" i="33"/>
  <c r="I78" i="33"/>
  <c r="J13" i="33"/>
  <c r="J58" i="33"/>
  <c r="I13" i="33"/>
  <c r="I12" i="33"/>
  <c r="K20" i="33"/>
  <c r="K56" i="33"/>
  <c r="I38" i="33"/>
  <c r="J44" i="33"/>
  <c r="J18" i="33"/>
  <c r="I99" i="33"/>
  <c r="I131" i="33"/>
  <c r="K35" i="33"/>
  <c r="K13" i="33"/>
  <c r="J35" i="33"/>
  <c r="J236" i="33"/>
  <c r="K215" i="33"/>
  <c r="K226" i="33"/>
  <c r="I234" i="33"/>
  <c r="J224" i="33"/>
  <c r="J235" i="33"/>
  <c r="K214" i="33"/>
  <c r="J203" i="33"/>
  <c r="I235" i="33"/>
  <c r="K212" i="33"/>
  <c r="J242" i="33"/>
  <c r="I209" i="33"/>
  <c r="K213" i="33"/>
  <c r="I197" i="33"/>
  <c r="K209" i="33"/>
  <c r="K210" i="33"/>
  <c r="K229" i="33"/>
  <c r="I171" i="33"/>
  <c r="I182" i="33"/>
  <c r="K200" i="33"/>
  <c r="K181" i="33"/>
  <c r="I227" i="33"/>
  <c r="I173" i="33"/>
  <c r="K201" i="33"/>
  <c r="K175" i="33"/>
  <c r="K186" i="33"/>
  <c r="K202" i="33"/>
  <c r="J183" i="33"/>
  <c r="K170" i="33"/>
  <c r="J160" i="33"/>
  <c r="K141" i="33"/>
  <c r="I154" i="33"/>
  <c r="K166" i="33"/>
  <c r="K142" i="33"/>
  <c r="J197" i="33"/>
  <c r="I139" i="33"/>
  <c r="K116" i="33"/>
  <c r="I94" i="33"/>
  <c r="I142" i="33"/>
  <c r="J116" i="33"/>
  <c r="K95" i="33"/>
  <c r="K167" i="33"/>
  <c r="K133" i="33"/>
  <c r="I111" i="33"/>
  <c r="K178" i="33"/>
  <c r="I106" i="33"/>
  <c r="I79" i="33"/>
  <c r="J126" i="33"/>
  <c r="K96" i="33"/>
  <c r="J72" i="33"/>
  <c r="J143" i="33"/>
  <c r="I104" i="33"/>
  <c r="K78" i="33"/>
  <c r="I135" i="33"/>
  <c r="J112" i="33"/>
  <c r="I73" i="33"/>
  <c r="I109" i="33"/>
  <c r="K82" i="33"/>
  <c r="I53" i="33"/>
  <c r="J101" i="33"/>
  <c r="K63" i="33"/>
  <c r="I46" i="33"/>
  <c r="I158" i="33"/>
  <c r="K131" i="33"/>
  <c r="I83" i="33"/>
  <c r="I54" i="33"/>
  <c r="J125" i="33"/>
  <c r="K65" i="33"/>
  <c r="K22" i="33"/>
  <c r="I98" i="33"/>
  <c r="I36" i="33"/>
  <c r="I116" i="33"/>
  <c r="I42" i="33"/>
  <c r="J84" i="33"/>
  <c r="J34" i="33"/>
  <c r="K73" i="33"/>
  <c r="K139" i="33"/>
  <c r="I49" i="33"/>
  <c r="K10" i="33"/>
  <c r="I35" i="33"/>
  <c r="K19" i="33"/>
  <c r="I45" i="33"/>
  <c r="K32" i="33"/>
  <c r="K36" i="33"/>
  <c r="J17" i="33"/>
  <c r="J39" i="33"/>
  <c r="I89" i="33"/>
  <c r="I30" i="33"/>
  <c r="J11" i="33"/>
  <c r="J24" i="33"/>
  <c r="I233" i="33"/>
  <c r="I244" i="33"/>
  <c r="J223" i="33"/>
  <c r="K243" i="33"/>
  <c r="I221" i="33"/>
  <c r="I232" i="33"/>
  <c r="I230" i="33"/>
  <c r="I200" i="33"/>
  <c r="J234" i="33"/>
  <c r="J209" i="33"/>
  <c r="J241" i="33"/>
  <c r="K207" i="33"/>
  <c r="K211" i="33"/>
  <c r="I194" i="33"/>
  <c r="J206" i="33"/>
  <c r="J207" i="33"/>
  <c r="I193" i="33"/>
  <c r="K169" i="33"/>
  <c r="K180" i="33"/>
  <c r="I199" i="33"/>
  <c r="J178" i="33"/>
  <c r="I222" i="33"/>
  <c r="K172" i="33"/>
  <c r="I195" i="33"/>
  <c r="J172" i="33"/>
  <c r="J180" i="33"/>
  <c r="J199" i="33"/>
  <c r="K174" i="33"/>
  <c r="J168" i="33"/>
  <c r="J159" i="33"/>
  <c r="J138" i="33"/>
  <c r="K152" i="33"/>
  <c r="J163" i="33"/>
  <c r="J139" i="33"/>
  <c r="K233" i="33"/>
  <c r="I134" i="33"/>
  <c r="J113" i="33"/>
  <c r="K92" i="33"/>
  <c r="K137" i="33"/>
  <c r="I113" i="33"/>
  <c r="J92" i="33"/>
  <c r="J166" i="33"/>
  <c r="J130" i="33"/>
  <c r="K109" i="33"/>
  <c r="J131" i="33"/>
  <c r="K98" i="33"/>
  <c r="K77" i="33"/>
  <c r="I123" i="33"/>
  <c r="J93" i="33"/>
  <c r="I69" i="33"/>
  <c r="K140" i="33"/>
  <c r="K99" i="33"/>
  <c r="J75" i="33"/>
  <c r="I125" i="33"/>
  <c r="J111" i="33"/>
  <c r="K68" i="33"/>
  <c r="I108" i="33"/>
  <c r="J79" i="33"/>
  <c r="J50" i="33"/>
  <c r="J99" i="33"/>
  <c r="K61" i="33"/>
  <c r="K44" i="33"/>
  <c r="I155" i="33"/>
  <c r="I130" i="33"/>
  <c r="K72" i="33"/>
  <c r="K52" i="33"/>
  <c r="J81" i="33"/>
  <c r="K60" i="33"/>
  <c r="I18" i="33"/>
  <c r="I96" i="33"/>
  <c r="K33" i="33"/>
  <c r="J89" i="33"/>
  <c r="K39" i="33"/>
  <c r="J73" i="33"/>
  <c r="J30" i="33"/>
  <c r="K49" i="33"/>
  <c r="K126" i="33"/>
  <c r="J43" i="33"/>
  <c r="I8" i="33"/>
  <c r="J135" i="33"/>
  <c r="K18" i="33"/>
  <c r="K27" i="33"/>
  <c r="I24" i="33"/>
  <c r="I31" i="33"/>
  <c r="I15" i="33"/>
  <c r="K30" i="33"/>
  <c r="I86" i="33"/>
  <c r="I27" i="33"/>
  <c r="I11" i="33"/>
  <c r="I21" i="33"/>
  <c r="K231" i="33"/>
  <c r="K242" i="33"/>
  <c r="I220" i="33"/>
  <c r="J240" i="33"/>
  <c r="K219" i="33"/>
  <c r="K230" i="33"/>
  <c r="K220" i="33"/>
  <c r="K198" i="33"/>
  <c r="J233" i="33"/>
  <c r="I206" i="33"/>
  <c r="I239" i="33"/>
  <c r="J204" i="33"/>
  <c r="J208" i="33"/>
  <c r="K192" i="33"/>
  <c r="I203" i="33"/>
  <c r="I204" i="33"/>
  <c r="K188" i="33"/>
  <c r="J226" i="33"/>
  <c r="K228" i="33"/>
  <c r="J198" i="33"/>
  <c r="K179" i="33"/>
  <c r="J210" i="33"/>
  <c r="J169" i="33"/>
  <c r="J194" i="33"/>
  <c r="I169" i="33"/>
  <c r="J175" i="33"/>
  <c r="I184" i="33"/>
  <c r="J171" i="33"/>
  <c r="I165" i="33"/>
  <c r="K157" i="33"/>
  <c r="J165" i="33"/>
  <c r="J149" i="33"/>
  <c r="K158" i="33"/>
  <c r="I136" i="33"/>
  <c r="K160" i="33"/>
  <c r="K132" i="33"/>
  <c r="I110" i="33"/>
  <c r="I181" i="33"/>
  <c r="J132" i="33"/>
  <c r="K111" i="33"/>
  <c r="K159" i="33"/>
  <c r="K154" i="33"/>
  <c r="I127" i="33"/>
  <c r="J106" i="33"/>
  <c r="I128" i="33"/>
  <c r="J95" i="33"/>
  <c r="J74" i="33"/>
  <c r="K118" i="33"/>
  <c r="J88" i="33"/>
  <c r="K67" i="33"/>
  <c r="I132" i="33"/>
  <c r="J96" i="33"/>
  <c r="I72" i="33"/>
  <c r="J123" i="33"/>
  <c r="J110" i="33"/>
  <c r="J65" i="33"/>
  <c r="I107" i="33"/>
  <c r="I76" i="33"/>
  <c r="J46" i="33"/>
  <c r="K88" i="33"/>
  <c r="K58" i="33"/>
  <c r="K41" i="33"/>
  <c r="J150" i="33"/>
  <c r="K128" i="33"/>
  <c r="J69" i="33"/>
  <c r="I51" i="33"/>
  <c r="J117" i="33"/>
  <c r="I55" i="33"/>
  <c r="J16" i="33"/>
  <c r="K94" i="33"/>
  <c r="I32" i="33"/>
  <c r="J78" i="33"/>
  <c r="K37" i="33"/>
  <c r="J62" i="33"/>
  <c r="J27" i="33"/>
  <c r="A41" i="33"/>
  <c r="A42" i="33" s="1"/>
  <c r="I91" i="33"/>
  <c r="I34" i="33"/>
  <c r="I59" i="33"/>
  <c r="I75" i="33"/>
  <c r="I16" i="33"/>
  <c r="K9" i="33"/>
  <c r="J6" i="33"/>
  <c r="I28" i="33"/>
  <c r="K12" i="33"/>
  <c r="I19" i="33"/>
  <c r="I74" i="33"/>
  <c r="K24" i="33"/>
  <c r="K8" i="33"/>
  <c r="I14" i="33"/>
  <c r="J228" i="33"/>
  <c r="J239" i="33"/>
  <c r="K218" i="33"/>
  <c r="I237" i="33"/>
  <c r="J216" i="33"/>
  <c r="J227" i="33"/>
  <c r="J217" i="33"/>
  <c r="K244" i="33"/>
  <c r="K232" i="33"/>
  <c r="K204" i="33"/>
  <c r="I238" i="33"/>
  <c r="I201" i="33"/>
  <c r="J230" i="33"/>
  <c r="J189" i="33"/>
  <c r="J192" i="33"/>
  <c r="J195" i="33"/>
  <c r="J185" i="33"/>
  <c r="K221" i="33"/>
  <c r="I223" i="33"/>
  <c r="K197" i="33"/>
  <c r="I178" i="33"/>
  <c r="K195" i="33"/>
  <c r="I166" i="33"/>
  <c r="J193" i="33"/>
  <c r="I207" i="33"/>
  <c r="I172" i="33"/>
  <c r="I180" i="33"/>
  <c r="K168" i="33"/>
  <c r="K163" i="33"/>
  <c r="J154" i="33"/>
  <c r="I162" i="33"/>
  <c r="I146" i="33"/>
  <c r="J155" i="33"/>
  <c r="K134" i="33"/>
  <c r="K156" i="33"/>
  <c r="J129" i="33"/>
  <c r="K108" i="33"/>
  <c r="J170" i="33"/>
  <c r="I129" i="33"/>
  <c r="J108" i="33"/>
  <c r="I156" i="33"/>
  <c r="J151" i="33"/>
  <c r="K125" i="33"/>
  <c r="I103" i="33"/>
  <c r="K123" i="33"/>
  <c r="I92" i="33"/>
  <c r="I71" i="33"/>
  <c r="J115" i="33"/>
  <c r="I85" i="33"/>
  <c r="J64" i="33"/>
  <c r="K121" i="33"/>
  <c r="I93" i="33"/>
  <c r="K70" i="33"/>
  <c r="I122" i="33"/>
  <c r="K90" i="33"/>
  <c r="I62" i="33"/>
  <c r="K106" i="33"/>
  <c r="K71" i="33"/>
  <c r="I43" i="33"/>
  <c r="J85" i="33"/>
  <c r="I57" i="33"/>
  <c r="I40" i="33"/>
  <c r="K147" i="33"/>
  <c r="J127" i="33"/>
  <c r="I66" i="33"/>
  <c r="K48" i="33"/>
  <c r="K113" i="33"/>
  <c r="J51" i="33"/>
  <c r="J12" i="33"/>
  <c r="J77" i="33"/>
  <c r="J29" i="33"/>
  <c r="J59" i="33"/>
  <c r="J33" i="33"/>
  <c r="J56" i="33"/>
  <c r="J23" i="33"/>
  <c r="J37" i="33"/>
  <c r="K84" i="33"/>
  <c r="K31" i="33"/>
  <c r="I52" i="33"/>
  <c r="K50" i="33"/>
  <c r="J15" i="33"/>
  <c r="J7" i="33"/>
  <c r="K114" i="33"/>
  <c r="K25" i="33"/>
  <c r="I10" i="33"/>
  <c r="I17" i="33"/>
  <c r="K53" i="33"/>
  <c r="J21" i="33"/>
  <c r="I6" i="33"/>
  <c r="K11" i="33"/>
  <c r="I225" i="33"/>
  <c r="I236" i="33"/>
  <c r="J215" i="33"/>
  <c r="K235" i="33"/>
  <c r="I213" i="33"/>
  <c r="I224" i="33"/>
  <c r="I214" i="33"/>
  <c r="K241" i="33"/>
  <c r="J229" i="33"/>
  <c r="J201" i="33"/>
  <c r="K225" i="33"/>
  <c r="K199" i="33"/>
  <c r="J225" i="33"/>
  <c r="I186" i="33"/>
  <c r="I189" i="33"/>
  <c r="K193" i="33"/>
  <c r="J182" i="33"/>
  <c r="I212" i="33"/>
  <c r="J218" i="33"/>
  <c r="I196" i="33"/>
  <c r="I177" i="33"/>
  <c r="K194" i="33"/>
  <c r="K164" i="33"/>
  <c r="I192" i="33"/>
  <c r="I191" i="33"/>
  <c r="J167" i="33"/>
  <c r="I175" i="33"/>
  <c r="J205" i="33"/>
  <c r="I168" i="33"/>
  <c r="I151" i="33"/>
  <c r="I161" i="33"/>
  <c r="K144" i="33"/>
  <c r="I152" i="33"/>
  <c r="J177" i="33"/>
  <c r="J153" i="33"/>
  <c r="I126" i="33"/>
  <c r="J105" i="33"/>
  <c r="J156" i="33"/>
  <c r="K127" i="33"/>
  <c r="I105" i="33"/>
  <c r="K151" i="33"/>
  <c r="I148" i="33"/>
  <c r="J122" i="33"/>
  <c r="K101" i="33"/>
  <c r="J120" i="33"/>
  <c r="J90" i="33"/>
  <c r="K69" i="33"/>
  <c r="I112" i="33"/>
  <c r="K83" i="33"/>
  <c r="I167" i="33"/>
  <c r="J118" i="33"/>
  <c r="I88" i="33"/>
  <c r="J67" i="33"/>
  <c r="K120" i="33"/>
  <c r="J87" i="33"/>
  <c r="J60" i="33"/>
  <c r="K105" i="33"/>
  <c r="J68" i="33"/>
  <c r="J40" i="33"/>
  <c r="I82" i="33"/>
  <c r="K54" i="33"/>
  <c r="J158" i="33"/>
  <c r="K138" i="33"/>
  <c r="J94" i="33"/>
  <c r="I61" i="33"/>
  <c r="I47" i="33"/>
  <c r="K87" i="33"/>
  <c r="J36" i="33"/>
  <c r="J8" i="33"/>
  <c r="K66" i="33"/>
  <c r="K26" i="33"/>
  <c r="J54" i="33"/>
  <c r="I29" i="33"/>
  <c r="J49" i="33"/>
  <c r="J20" i="33"/>
  <c r="K34" i="33"/>
  <c r="K81" i="33"/>
  <c r="K28" i="33"/>
  <c r="I33" i="33"/>
  <c r="J31" i="33"/>
  <c r="J10" i="33"/>
  <c r="I5" i="33"/>
  <c r="K80" i="33"/>
  <c r="I23" i="33"/>
  <c r="K7" i="33"/>
  <c r="K97" i="33"/>
  <c r="K46" i="33"/>
  <c r="J14" i="33"/>
  <c r="K64" i="33"/>
  <c r="I9" i="33"/>
  <c r="I242" i="33"/>
  <c r="J222" i="33"/>
  <c r="K208" i="33"/>
  <c r="K171" i="33"/>
  <c r="I150" i="33"/>
  <c r="I119" i="33"/>
  <c r="I115" i="33"/>
  <c r="I140" i="33"/>
  <c r="I81" i="33"/>
  <c r="K17" i="33"/>
  <c r="J70" i="33"/>
  <c r="K191" i="33"/>
  <c r="I163" i="33"/>
  <c r="J232" i="33"/>
  <c r="J196" i="33"/>
  <c r="K189" i="33"/>
  <c r="I183" i="33"/>
  <c r="K124" i="33"/>
  <c r="J98" i="33"/>
  <c r="K86" i="33"/>
  <c r="K74" i="33"/>
  <c r="J32" i="33"/>
  <c r="I26" i="33"/>
  <c r="I20" i="33"/>
  <c r="J243" i="33"/>
  <c r="I211" i="33"/>
  <c r="K176" i="33"/>
  <c r="K165" i="33"/>
  <c r="I102" i="33"/>
  <c r="I117" i="33"/>
  <c r="I64" i="33"/>
  <c r="K51" i="33"/>
  <c r="J128" i="33"/>
  <c r="J63" i="33"/>
  <c r="J5" i="33"/>
  <c r="K222" i="33"/>
  <c r="K184" i="33"/>
  <c r="K182" i="33"/>
  <c r="K149" i="33"/>
  <c r="I153" i="33"/>
  <c r="I87" i="33"/>
  <c r="J119" i="33"/>
  <c r="K153" i="33"/>
  <c r="J48" i="33"/>
  <c r="K16" i="33"/>
  <c r="J47" i="33"/>
  <c r="I226" i="33"/>
  <c r="I164" i="33"/>
  <c r="K43" i="33"/>
  <c r="J211" i="33"/>
  <c r="K187" i="33"/>
  <c r="J161" i="33"/>
  <c r="I160" i="33"/>
  <c r="J124" i="33"/>
  <c r="J66" i="33"/>
  <c r="I84" i="33"/>
  <c r="K135" i="33"/>
  <c r="I25" i="33"/>
  <c r="K21" i="33"/>
  <c r="K40" i="33"/>
  <c r="I179" i="33"/>
  <c r="J148" i="33"/>
  <c r="K104" i="33"/>
  <c r="J26" i="33"/>
  <c r="J53" i="33"/>
  <c r="I198" i="33"/>
  <c r="K143" i="33"/>
  <c r="I44" i="33"/>
  <c r="K6" i="33"/>
  <c r="J244" i="33"/>
  <c r="J238" i="33"/>
  <c r="J190" i="33"/>
  <c r="J191" i="33"/>
  <c r="J141" i="33"/>
  <c r="K103" i="33"/>
  <c r="K107" i="33"/>
  <c r="K57" i="33"/>
  <c r="J91" i="33"/>
  <c r="J52" i="33"/>
  <c r="J28" i="33"/>
  <c r="J9" i="33"/>
  <c r="K223" i="33"/>
  <c r="I190" i="33"/>
  <c r="K150" i="33"/>
  <c r="J80" i="33"/>
  <c r="K59" i="33"/>
  <c r="K5" i="33"/>
  <c r="K234" i="33"/>
  <c r="K155" i="33"/>
  <c r="I65" i="33"/>
  <c r="I141" i="33"/>
  <c r="Q230" i="33"/>
  <c r="Q215" i="33"/>
  <c r="Q216" i="33"/>
  <c r="Q203" i="33"/>
  <c r="Q196" i="33"/>
  <c r="Q173" i="33"/>
  <c r="Q198" i="33"/>
  <c r="Q174" i="33"/>
  <c r="Q176" i="33"/>
  <c r="Q172" i="33"/>
  <c r="Q148" i="33"/>
  <c r="Q143" i="33"/>
  <c r="Q123" i="33"/>
  <c r="Q161" i="33"/>
  <c r="Q97" i="33"/>
  <c r="Q65" i="33"/>
  <c r="Q87" i="33"/>
  <c r="Q111" i="33"/>
  <c r="Q80" i="33"/>
  <c r="Q83" i="33"/>
  <c r="Q56" i="33"/>
  <c r="Q70" i="33"/>
  <c r="Q54" i="33"/>
  <c r="Q38" i="33"/>
  <c r="Q103" i="33"/>
  <c r="Q58" i="33"/>
  <c r="Q9" i="33"/>
  <c r="Q34" i="33"/>
  <c r="Q13" i="33"/>
  <c r="Q37" i="33"/>
  <c r="Q222" i="33"/>
  <c r="Q242" i="33"/>
  <c r="Q210" i="33"/>
  <c r="Q195" i="33"/>
  <c r="Q191" i="33"/>
  <c r="Q240" i="33"/>
  <c r="Q194" i="33"/>
  <c r="Q168" i="33"/>
  <c r="Q197" i="33"/>
  <c r="Q167" i="33"/>
  <c r="Q140" i="33"/>
  <c r="Q128" i="33"/>
  <c r="Q115" i="33"/>
  <c r="Q155" i="33"/>
  <c r="Q151" i="33"/>
  <c r="Q142" i="33"/>
  <c r="Q79" i="33"/>
  <c r="Q100" i="33"/>
  <c r="Q69" i="33"/>
  <c r="Q72" i="33"/>
  <c r="Q49" i="33"/>
  <c r="Q57" i="33"/>
  <c r="Q52" i="33"/>
  <c r="Q35" i="33"/>
  <c r="Q47" i="33"/>
  <c r="Q36" i="33"/>
  <c r="Q48" i="33"/>
  <c r="Q19" i="33"/>
  <c r="Q118" i="33"/>
  <c r="Q16" i="33"/>
  <c r="Q214" i="33"/>
  <c r="Q234" i="33"/>
  <c r="Q202" i="33"/>
  <c r="Q225" i="33"/>
  <c r="Q217" i="33"/>
  <c r="Q192" i="33"/>
  <c r="Q193" i="33"/>
  <c r="Q160" i="33"/>
  <c r="Q179" i="33"/>
  <c r="Q175" i="33"/>
  <c r="Q164" i="33"/>
  <c r="Q120" i="33"/>
  <c r="Q107" i="33"/>
  <c r="Q144" i="33"/>
  <c r="Q124" i="33"/>
  <c r="Q139" i="33"/>
  <c r="Q71" i="33"/>
  <c r="Q90" i="33"/>
  <c r="Q59" i="33"/>
  <c r="Q45" i="33"/>
  <c r="Q39" i="33"/>
  <c r="Q50" i="33"/>
  <c r="Q17" i="33"/>
  <c r="Q31" i="33"/>
  <c r="Q44" i="33"/>
  <c r="Q25" i="33"/>
  <c r="Q42" i="33"/>
  <c r="Q18" i="33"/>
  <c r="Q60" i="33"/>
  <c r="Q15" i="33"/>
  <c r="Q243" i="33"/>
  <c r="Q244" i="33"/>
  <c r="Q226" i="33"/>
  <c r="Q228" i="33"/>
  <c r="Q212" i="33"/>
  <c r="Q205" i="33"/>
  <c r="Q183" i="33"/>
  <c r="Q180" i="33"/>
  <c r="Q185" i="33"/>
  <c r="Q169" i="33"/>
  <c r="Q163" i="33"/>
  <c r="Q154" i="33"/>
  <c r="Q112" i="33"/>
  <c r="Q99" i="33"/>
  <c r="Q134" i="33"/>
  <c r="Q110" i="33"/>
  <c r="Q136" i="33"/>
  <c r="Q63" i="33"/>
  <c r="Q82" i="33"/>
  <c r="Q55" i="33"/>
  <c r="Q158" i="33"/>
  <c r="Q127" i="33"/>
  <c r="Q46" i="33"/>
  <c r="Q116" i="33"/>
  <c r="Q28" i="33"/>
  <c r="Q41" i="33"/>
  <c r="Q23" i="33"/>
  <c r="Q114" i="33"/>
  <c r="Q12" i="33"/>
  <c r="Q26" i="33"/>
  <c r="Q10" i="33"/>
  <c r="Q235" i="33"/>
  <c r="Q236" i="33"/>
  <c r="Q218" i="33"/>
  <c r="Q208" i="33"/>
  <c r="Q220" i="33"/>
  <c r="Q189" i="33"/>
  <c r="Q213" i="33"/>
  <c r="Q171" i="33"/>
  <c r="Q199" i="33"/>
  <c r="Q241" i="33"/>
  <c r="Q153" i="33"/>
  <c r="Q146" i="33"/>
  <c r="Q104" i="33"/>
  <c r="Q91" i="33"/>
  <c r="Q129" i="33"/>
  <c r="Q93" i="33"/>
  <c r="Q130" i="33"/>
  <c r="Q147" i="33"/>
  <c r="Q74" i="33"/>
  <c r="Q101" i="33"/>
  <c r="Q132" i="33"/>
  <c r="Q126" i="33"/>
  <c r="Q40" i="33"/>
  <c r="Q109" i="33"/>
  <c r="Q24" i="33"/>
  <c r="Q29" i="33"/>
  <c r="Q20" i="33"/>
  <c r="Q21" i="33"/>
  <c r="Q4" i="33"/>
  <c r="A16" i="33"/>
  <c r="Q5" i="33"/>
  <c r="Q227" i="33"/>
  <c r="Q239" i="33"/>
  <c r="Q237" i="33"/>
  <c r="Q200" i="33"/>
  <c r="Q204" i="33"/>
  <c r="Q206" i="33"/>
  <c r="Q209" i="33"/>
  <c r="Q201" i="33"/>
  <c r="Q170" i="33"/>
  <c r="Q229" i="33"/>
  <c r="Q145" i="33"/>
  <c r="Q138" i="33"/>
  <c r="Q96" i="33"/>
  <c r="Q165" i="33"/>
  <c r="Q121" i="33"/>
  <c r="Q89" i="33"/>
  <c r="Q119" i="33"/>
  <c r="Q135" i="33"/>
  <c r="Q66" i="33"/>
  <c r="Q98" i="33"/>
  <c r="Q86" i="33"/>
  <c r="Q125" i="33"/>
  <c r="Q117" i="33"/>
  <c r="Q78" i="33"/>
  <c r="Q106" i="33"/>
  <c r="Q22" i="33"/>
  <c r="Q51" i="33"/>
  <c r="Q11" i="33"/>
  <c r="Q30" i="33"/>
  <c r="Q7" i="33"/>
  <c r="Q219" i="33"/>
  <c r="Q231" i="33"/>
  <c r="Q233" i="33"/>
  <c r="Q221" i="33"/>
  <c r="Q188" i="33"/>
  <c r="Q186" i="33"/>
  <c r="Q190" i="33"/>
  <c r="Q187" i="33"/>
  <c r="Q166" i="33"/>
  <c r="Q224" i="33"/>
  <c r="Q137" i="33"/>
  <c r="Q150" i="33"/>
  <c r="Q149" i="33"/>
  <c r="Q162" i="33"/>
  <c r="Q113" i="33"/>
  <c r="Q81" i="33"/>
  <c r="Q108" i="33"/>
  <c r="Q133" i="33"/>
  <c r="Q159" i="33"/>
  <c r="Q95" i="33"/>
  <c r="Q75" i="33"/>
  <c r="Q141" i="33"/>
  <c r="Q88" i="33"/>
  <c r="Q67" i="33"/>
  <c r="Q62" i="33"/>
  <c r="Q68" i="33"/>
  <c r="Q33" i="33"/>
  <c r="Q32" i="33"/>
  <c r="Q27" i="33"/>
  <c r="Q85" i="33"/>
  <c r="Q223" i="33"/>
  <c r="Q182" i="33"/>
  <c r="Q122" i="33"/>
  <c r="Q61" i="33"/>
  <c r="Q53" i="33"/>
  <c r="Q232" i="33"/>
  <c r="Q156" i="33"/>
  <c r="Q102" i="33"/>
  <c r="Q14" i="33"/>
  <c r="Q211" i="33"/>
  <c r="Q157" i="33"/>
  <c r="Q92" i="33"/>
  <c r="Q8" i="33"/>
  <c r="Q207" i="33"/>
  <c r="Q131" i="33"/>
  <c r="Q64" i="33"/>
  <c r="Q6" i="33"/>
  <c r="Q94" i="33"/>
  <c r="Q181" i="33"/>
  <c r="Q152" i="33"/>
  <c r="Q84" i="33"/>
  <c r="Q76" i="33"/>
  <c r="Q184" i="33"/>
  <c r="Q43" i="33"/>
  <c r="Q178" i="33"/>
  <c r="Q177" i="33"/>
  <c r="Q105" i="33"/>
  <c r="Q77" i="33"/>
  <c r="Q73" i="33"/>
  <c r="Q238" i="33"/>
  <c r="A20" i="34"/>
  <c r="M129" i="35"/>
  <c r="A18" i="35"/>
  <c r="A18" i="33"/>
  <c r="K224" i="32"/>
  <c r="J235" i="32"/>
  <c r="I243" i="32"/>
  <c r="J222" i="32"/>
  <c r="I230" i="32"/>
  <c r="J239" i="32"/>
  <c r="J242" i="32"/>
  <c r="K214" i="32"/>
  <c r="J232" i="32"/>
  <c r="J207" i="32"/>
  <c r="I189" i="32"/>
  <c r="K218" i="32"/>
  <c r="I221" i="32"/>
  <c r="K188" i="32"/>
  <c r="J195" i="32"/>
  <c r="K178" i="32"/>
  <c r="K235" i="32"/>
  <c r="J241" i="32"/>
  <c r="I199" i="32"/>
  <c r="I184" i="32"/>
  <c r="K204" i="32"/>
  <c r="J181" i="32"/>
  <c r="K172" i="32"/>
  <c r="I194" i="32"/>
  <c r="J164" i="32"/>
  <c r="J175" i="32"/>
  <c r="K177" i="32"/>
  <c r="J166" i="32"/>
  <c r="K146" i="32"/>
  <c r="I124" i="32"/>
  <c r="J178" i="32"/>
  <c r="J141" i="32"/>
  <c r="J240" i="32"/>
  <c r="K155" i="32"/>
  <c r="I133" i="32"/>
  <c r="J112" i="32"/>
  <c r="I137" i="32"/>
  <c r="J163" i="32"/>
  <c r="J204" i="32"/>
  <c r="K127" i="32"/>
  <c r="J167" i="32"/>
  <c r="I155" i="32"/>
  <c r="K168" i="32"/>
  <c r="K142" i="32"/>
  <c r="J108" i="32"/>
  <c r="K87" i="32"/>
  <c r="J142" i="32"/>
  <c r="J103" i="32"/>
  <c r="K82" i="32"/>
  <c r="K134" i="32"/>
  <c r="I103" i="32"/>
  <c r="J82" i="32"/>
  <c r="J121" i="32"/>
  <c r="J147" i="32"/>
  <c r="K81" i="32"/>
  <c r="K107" i="32"/>
  <c r="K112" i="32"/>
  <c r="J85" i="32"/>
  <c r="J156" i="32"/>
  <c r="I88" i="32"/>
  <c r="J75" i="32"/>
  <c r="K91" i="32"/>
  <c r="J55" i="32"/>
  <c r="I67" i="32"/>
  <c r="J94" i="32"/>
  <c r="K60" i="32"/>
  <c r="J105" i="32"/>
  <c r="I57" i="32"/>
  <c r="J43" i="32"/>
  <c r="K26" i="32"/>
  <c r="I8" i="32"/>
  <c r="K57" i="32"/>
  <c r="J61" i="32"/>
  <c r="J44" i="32"/>
  <c r="K17" i="32"/>
  <c r="I66" i="32"/>
  <c r="K38" i="32"/>
  <c r="I23" i="32"/>
  <c r="I242" i="32"/>
  <c r="J221" i="32"/>
  <c r="I232" i="32"/>
  <c r="K241" i="32"/>
  <c r="I219" i="32"/>
  <c r="K219" i="32"/>
  <c r="I236" i="32"/>
  <c r="I239" i="32"/>
  <c r="K213" i="32"/>
  <c r="I231" i="32"/>
  <c r="I206" i="32"/>
  <c r="K187" i="32"/>
  <c r="K215" i="32"/>
  <c r="J218" i="32"/>
  <c r="J185" i="32"/>
  <c r="I192" i="32"/>
  <c r="I229" i="32"/>
  <c r="J201" i="32"/>
  <c r="I238" i="32"/>
  <c r="K194" i="32"/>
  <c r="J180" i="32"/>
  <c r="K197" i="32"/>
  <c r="I178" i="32"/>
  <c r="J169" i="32"/>
  <c r="K186" i="32"/>
  <c r="I161" i="32"/>
  <c r="J174" i="32"/>
  <c r="K243" i="32"/>
  <c r="I165" i="32"/>
  <c r="J143" i="32"/>
  <c r="K122" i="32"/>
  <c r="K160" i="32"/>
  <c r="I138" i="32"/>
  <c r="I215" i="32"/>
  <c r="J152" i="32"/>
  <c r="K131" i="32"/>
  <c r="I168" i="32"/>
  <c r="K132" i="32"/>
  <c r="K162" i="32"/>
  <c r="J162" i="32"/>
  <c r="J124" i="32"/>
  <c r="K161" i="32"/>
  <c r="K153" i="32"/>
  <c r="I153" i="32"/>
  <c r="K129" i="32"/>
  <c r="I105" i="32"/>
  <c r="J84" i="32"/>
  <c r="J139" i="32"/>
  <c r="I100" i="32"/>
  <c r="K166" i="32"/>
  <c r="K133" i="32"/>
  <c r="K101" i="32"/>
  <c r="I79" i="32"/>
  <c r="K116" i="32"/>
  <c r="J134" i="32"/>
  <c r="K71" i="32"/>
  <c r="J104" i="32"/>
  <c r="K110" i="32"/>
  <c r="I82" i="32"/>
  <c r="J115" i="32"/>
  <c r="K83" i="32"/>
  <c r="I69" i="32"/>
  <c r="J83" i="32"/>
  <c r="J52" i="32"/>
  <c r="K65" i="32"/>
  <c r="I78" i="32"/>
  <c r="J56" i="32"/>
  <c r="K76" i="32"/>
  <c r="K54" i="32"/>
  <c r="A41" i="32"/>
  <c r="A42" i="32" s="1"/>
  <c r="I25" i="32"/>
  <c r="K5" i="32"/>
  <c r="I54" i="32"/>
  <c r="I60" i="32"/>
  <c r="J41" i="32"/>
  <c r="J14" i="32"/>
  <c r="I53" i="32"/>
  <c r="K35" i="32"/>
  <c r="K21" i="32"/>
  <c r="K240" i="32"/>
  <c r="I218" i="32"/>
  <c r="K230" i="32"/>
  <c r="J238" i="32"/>
  <c r="K217" i="32"/>
  <c r="J216" i="32"/>
  <c r="K231" i="32"/>
  <c r="K234" i="32"/>
  <c r="I211" i="32"/>
  <c r="K229" i="32"/>
  <c r="I205" i="32"/>
  <c r="J184" i="32"/>
  <c r="I212" i="32"/>
  <c r="J215" i="32"/>
  <c r="K237" i="32"/>
  <c r="J189" i="32"/>
  <c r="K206" i="32"/>
  <c r="J199" i="32"/>
  <c r="K227" i="32"/>
  <c r="J191" i="32"/>
  <c r="J177" i="32"/>
  <c r="I191" i="32"/>
  <c r="I176" i="32"/>
  <c r="I166" i="32"/>
  <c r="K185" i="32"/>
  <c r="I208" i="32"/>
  <c r="I173" i="32"/>
  <c r="K202" i="32"/>
  <c r="I163" i="32"/>
  <c r="I140" i="32"/>
  <c r="J119" i="32"/>
  <c r="J157" i="32"/>
  <c r="K136" i="32"/>
  <c r="J197" i="32"/>
  <c r="I149" i="32"/>
  <c r="J128" i="32"/>
  <c r="K163" i="32"/>
  <c r="J129" i="32"/>
  <c r="I160" i="32"/>
  <c r="K158" i="32"/>
  <c r="I121" i="32"/>
  <c r="J158" i="32"/>
  <c r="K150" i="32"/>
  <c r="K151" i="32"/>
  <c r="J117" i="32"/>
  <c r="K103" i="32"/>
  <c r="I81" i="32"/>
  <c r="I129" i="32"/>
  <c r="K98" i="32"/>
  <c r="I145" i="32"/>
  <c r="I128" i="32"/>
  <c r="J98" i="32"/>
  <c r="K77" i="32"/>
  <c r="K100" i="32"/>
  <c r="K125" i="32"/>
  <c r="K117" i="32"/>
  <c r="I101" i="32"/>
  <c r="J107" i="32"/>
  <c r="J79" i="32"/>
  <c r="I110" i="32"/>
  <c r="J153" i="32"/>
  <c r="K67" i="32"/>
  <c r="I80" i="32"/>
  <c r="I91" i="32"/>
  <c r="J62" i="32"/>
  <c r="J73" i="32"/>
  <c r="K53" i="32"/>
  <c r="I71" i="32"/>
  <c r="K51" i="32"/>
  <c r="K40" i="32"/>
  <c r="J22" i="32"/>
  <c r="J71" i="32"/>
  <c r="J113" i="32"/>
  <c r="J58" i="32"/>
  <c r="I37" i="32"/>
  <c r="J10" i="32"/>
  <c r="J50" i="32"/>
  <c r="I34" i="32"/>
  <c r="J237" i="32"/>
  <c r="K216" i="32"/>
  <c r="J227" i="32"/>
  <c r="I235" i="32"/>
  <c r="J214" i="32"/>
  <c r="I210" i="32"/>
  <c r="J228" i="32"/>
  <c r="J231" i="32"/>
  <c r="K209" i="32"/>
  <c r="K228" i="32"/>
  <c r="I204" i="32"/>
  <c r="J224" i="32"/>
  <c r="J198" i="32"/>
  <c r="K210" i="32"/>
  <c r="J234" i="32"/>
  <c r="I188" i="32"/>
  <c r="J202" i="32"/>
  <c r="I196" i="32"/>
  <c r="J212" i="32"/>
  <c r="I183" i="32"/>
  <c r="I175" i="32"/>
  <c r="I177" i="32"/>
  <c r="K174" i="32"/>
  <c r="K164" i="32"/>
  <c r="I182" i="32"/>
  <c r="J187" i="32"/>
  <c r="I172" i="32"/>
  <c r="J186" i="32"/>
  <c r="J159" i="32"/>
  <c r="K138" i="32"/>
  <c r="I116" i="32"/>
  <c r="I154" i="32"/>
  <c r="J133" i="32"/>
  <c r="I185" i="32"/>
  <c r="K147" i="32"/>
  <c r="I125" i="32"/>
  <c r="K157" i="32"/>
  <c r="I126" i="32"/>
  <c r="K149" i="32"/>
  <c r="J155" i="32"/>
  <c r="I164" i="32"/>
  <c r="I171" i="32"/>
  <c r="J130" i="32"/>
  <c r="I150" i="32"/>
  <c r="J116" i="32"/>
  <c r="J100" i="32"/>
  <c r="K79" i="32"/>
  <c r="K124" i="32"/>
  <c r="J95" i="32"/>
  <c r="I142" i="32"/>
  <c r="K120" i="32"/>
  <c r="I95" i="32"/>
  <c r="J74" i="32"/>
  <c r="J97" i="32"/>
  <c r="J109" i="32"/>
  <c r="I109" i="32"/>
  <c r="K96" i="32"/>
  <c r="I104" i="32"/>
  <c r="J78" i="32"/>
  <c r="K105" i="32"/>
  <c r="I102" i="32"/>
  <c r="J64" i="32"/>
  <c r="K70" i="32"/>
  <c r="K86" i="32"/>
  <c r="I59" i="32"/>
  <c r="J72" i="32"/>
  <c r="K108" i="32"/>
  <c r="K69" i="32"/>
  <c r="I50" i="32"/>
  <c r="I39" i="32"/>
  <c r="K19" i="32"/>
  <c r="J54" i="32"/>
  <c r="J68" i="32"/>
  <c r="J57" i="32"/>
  <c r="J34" i="32"/>
  <c r="J6" i="32"/>
  <c r="K48" i="32"/>
  <c r="K31" i="32"/>
  <c r="J17" i="32"/>
  <c r="I234" i="32"/>
  <c r="J213" i="32"/>
  <c r="I224" i="32"/>
  <c r="K233" i="32"/>
  <c r="I244" i="32"/>
  <c r="K208" i="32"/>
  <c r="I225" i="32"/>
  <c r="I228" i="32"/>
  <c r="J206" i="32"/>
  <c r="K226" i="32"/>
  <c r="J200" i="32"/>
  <c r="I223" i="32"/>
  <c r="I195" i="32"/>
  <c r="I198" i="32"/>
  <c r="J223" i="32"/>
  <c r="I187" i="32"/>
  <c r="K199" i="32"/>
  <c r="K191" i="32"/>
  <c r="K211" i="32"/>
  <c r="K182" i="32"/>
  <c r="K173" i="32"/>
  <c r="K176" i="32"/>
  <c r="J194" i="32"/>
  <c r="K239" i="32"/>
  <c r="K175" i="32"/>
  <c r="K171" i="32"/>
  <c r="J171" i="32"/>
  <c r="K180" i="32"/>
  <c r="I156" i="32"/>
  <c r="J135" i="32"/>
  <c r="K114" i="32"/>
  <c r="K152" i="32"/>
  <c r="I130" i="32"/>
  <c r="K181" i="32"/>
  <c r="J144" i="32"/>
  <c r="K123" i="32"/>
  <c r="J154" i="32"/>
  <c r="K121" i="32"/>
  <c r="J146" i="32"/>
  <c r="I152" i="32"/>
  <c r="I134" i="32"/>
  <c r="J161" i="32"/>
  <c r="J126" i="32"/>
  <c r="K148" i="32"/>
  <c r="I115" i="32"/>
  <c r="I97" i="32"/>
  <c r="J76" i="32"/>
  <c r="K118" i="32"/>
  <c r="I92" i="32"/>
  <c r="K140" i="32"/>
  <c r="J118" i="32"/>
  <c r="K93" i="32"/>
  <c r="I162" i="32"/>
  <c r="I94" i="32"/>
  <c r="I106" i="32"/>
  <c r="K104" i="32"/>
  <c r="J93" i="32"/>
  <c r="K99" i="32"/>
  <c r="I77" i="32"/>
  <c r="J102" i="32"/>
  <c r="K97" i="32"/>
  <c r="I61" i="32"/>
  <c r="J67" i="32"/>
  <c r="K78" i="32"/>
  <c r="K56" i="32"/>
  <c r="I70" i="32"/>
  <c r="K84" i="32"/>
  <c r="J66" i="32"/>
  <c r="I107" i="32"/>
  <c r="I36" i="32"/>
  <c r="I16" i="32"/>
  <c r="I52" i="32"/>
  <c r="K66" i="32"/>
  <c r="I56" i="32"/>
  <c r="J30" i="32"/>
  <c r="I112" i="32"/>
  <c r="I47" i="32"/>
  <c r="I30" i="32"/>
  <c r="K232" i="32"/>
  <c r="J243" i="32"/>
  <c r="K222" i="32"/>
  <c r="J230" i="32"/>
  <c r="I241" i="32"/>
  <c r="J205" i="32"/>
  <c r="K220" i="32"/>
  <c r="K223" i="32"/>
  <c r="I203" i="32"/>
  <c r="K212" i="32"/>
  <c r="I197" i="32"/>
  <c r="I222" i="32"/>
  <c r="K193" i="32"/>
  <c r="K196" i="32"/>
  <c r="K207" i="32"/>
  <c r="I186" i="32"/>
  <c r="J196" i="32"/>
  <c r="J183" i="32"/>
  <c r="J210" i="32"/>
  <c r="J179" i="32"/>
  <c r="J170" i="32"/>
  <c r="J173" i="32"/>
  <c r="J182" i="32"/>
  <c r="J236" i="32"/>
  <c r="J172" i="32"/>
  <c r="I237" i="32"/>
  <c r="K165" i="32"/>
  <c r="K170" i="32"/>
  <c r="K154" i="32"/>
  <c r="I132" i="32"/>
  <c r="J225" i="32"/>
  <c r="J149" i="32"/>
  <c r="K128" i="32"/>
  <c r="K169" i="32"/>
  <c r="I141" i="32"/>
  <c r="J120" i="32"/>
  <c r="I151" i="32"/>
  <c r="I120" i="32"/>
  <c r="I143" i="32"/>
  <c r="K141" i="32"/>
  <c r="J131" i="32"/>
  <c r="K159" i="32"/>
  <c r="K119" i="32"/>
  <c r="I147" i="32"/>
  <c r="I114" i="32"/>
  <c r="K95" i="32"/>
  <c r="I73" i="32"/>
  <c r="J111" i="32"/>
  <c r="K90" i="32"/>
  <c r="I139" i="32"/>
  <c r="I111" i="32"/>
  <c r="J90" i="32"/>
  <c r="J150" i="32"/>
  <c r="K89" i="32"/>
  <c r="K92" i="32"/>
  <c r="J101" i="32"/>
  <c r="I90" i="32"/>
  <c r="J96" i="32"/>
  <c r="I76" i="32"/>
  <c r="I99" i="32"/>
  <c r="J88" i="32"/>
  <c r="K59" i="32"/>
  <c r="I64" i="32"/>
  <c r="K73" i="32"/>
  <c r="I55" i="32"/>
  <c r="K68" i="32"/>
  <c r="J77" i="32"/>
  <c r="I63" i="32"/>
  <c r="K52" i="32"/>
  <c r="K33" i="32"/>
  <c r="K13" i="32"/>
  <c r="K75" i="32"/>
  <c r="I65" i="32"/>
  <c r="J53" i="32"/>
  <c r="J27" i="32"/>
  <c r="K102" i="32"/>
  <c r="I44" i="32"/>
  <c r="K28" i="32"/>
  <c r="I14" i="32"/>
  <c r="J229" i="32"/>
  <c r="I240" i="32"/>
  <c r="J219" i="32"/>
  <c r="I227" i="32"/>
  <c r="K236" i="32"/>
  <c r="I202" i="32"/>
  <c r="J217" i="32"/>
  <c r="J220" i="32"/>
  <c r="K201" i="32"/>
  <c r="J209" i="32"/>
  <c r="K195" i="32"/>
  <c r="K221" i="32"/>
  <c r="J190" i="32"/>
  <c r="J193" i="32"/>
  <c r="J203" i="32"/>
  <c r="K184" i="32"/>
  <c r="I193" i="32"/>
  <c r="I181" i="32"/>
  <c r="K205" i="32"/>
  <c r="J226" i="32"/>
  <c r="I213" i="32"/>
  <c r="I170" i="32"/>
  <c r="I179" i="32"/>
  <c r="I214" i="32"/>
  <c r="I169" i="32"/>
  <c r="K203" i="32"/>
  <c r="I207" i="32"/>
  <c r="J168" i="32"/>
  <c r="J151" i="32"/>
  <c r="K130" i="32"/>
  <c r="J188" i="32"/>
  <c r="I146" i="32"/>
  <c r="J125" i="32"/>
  <c r="J160" i="32"/>
  <c r="K139" i="32"/>
  <c r="I117" i="32"/>
  <c r="K143" i="32"/>
  <c r="I119" i="32"/>
  <c r="K135" i="32"/>
  <c r="J138" i="32"/>
  <c r="I127" i="32"/>
  <c r="I158" i="32"/>
  <c r="J165" i="32"/>
  <c r="K145" i="32"/>
  <c r="I113" i="32"/>
  <c r="J92" i="32"/>
  <c r="J148" i="32"/>
  <c r="I108" i="32"/>
  <c r="J87" i="32"/>
  <c r="K137" i="32"/>
  <c r="K109" i="32"/>
  <c r="I87" i="32"/>
  <c r="J137" i="32"/>
  <c r="J86" i="32"/>
  <c r="J89" i="32"/>
  <c r="I98" i="32"/>
  <c r="J122" i="32"/>
  <c r="I93" i="32"/>
  <c r="I75" i="32"/>
  <c r="K94" i="32"/>
  <c r="J81" i="32"/>
  <c r="I58" i="32"/>
  <c r="K62" i="32"/>
  <c r="K72" i="32"/>
  <c r="J114" i="32"/>
  <c r="J65" i="32"/>
  <c r="K74" i="32"/>
  <c r="K61" i="32"/>
  <c r="I49" i="32"/>
  <c r="I32" i="32"/>
  <c r="I12" i="32"/>
  <c r="K63" i="32"/>
  <c r="K64" i="32"/>
  <c r="K50" i="32"/>
  <c r="J23" i="32"/>
  <c r="J69" i="32"/>
  <c r="K42" i="32"/>
  <c r="I27" i="32"/>
  <c r="K238" i="32"/>
  <c r="J208" i="32"/>
  <c r="K179" i="32"/>
  <c r="J176" i="32"/>
  <c r="I157" i="32"/>
  <c r="K156" i="32"/>
  <c r="I136" i="32"/>
  <c r="K88" i="32"/>
  <c r="I62" i="32"/>
  <c r="J47" i="32"/>
  <c r="I10" i="32"/>
  <c r="J110" i="32"/>
  <c r="J28" i="32"/>
  <c r="J39" i="32"/>
  <c r="K49" i="32"/>
  <c r="K32" i="32"/>
  <c r="I15" i="32"/>
  <c r="I18" i="32"/>
  <c r="K47" i="32"/>
  <c r="I43" i="32"/>
  <c r="I9" i="32"/>
  <c r="K34" i="32"/>
  <c r="K167" i="32"/>
  <c r="K113" i="32"/>
  <c r="I45" i="32"/>
  <c r="J9" i="32"/>
  <c r="I216" i="32"/>
  <c r="J192" i="32"/>
  <c r="I201" i="32"/>
  <c r="K189" i="32"/>
  <c r="J136" i="32"/>
  <c r="I200" i="32"/>
  <c r="J106" i="32"/>
  <c r="I159" i="32"/>
  <c r="I72" i="32"/>
  <c r="J20" i="32"/>
  <c r="K7" i="32"/>
  <c r="I74" i="32"/>
  <c r="J24" i="32"/>
  <c r="J36" i="32"/>
  <c r="I48" i="32"/>
  <c r="I31" i="32"/>
  <c r="K12" i="32"/>
  <c r="I33" i="32"/>
  <c r="K44" i="32"/>
  <c r="J40" i="32"/>
  <c r="K6" i="32"/>
  <c r="I26" i="32"/>
  <c r="J31" i="32"/>
  <c r="K225" i="32"/>
  <c r="I220" i="32"/>
  <c r="K190" i="32"/>
  <c r="I167" i="32"/>
  <c r="K115" i="32"/>
  <c r="I144" i="32"/>
  <c r="K85" i="32"/>
  <c r="J91" i="32"/>
  <c r="K58" i="32"/>
  <c r="I68" i="32"/>
  <c r="I6" i="32"/>
  <c r="J48" i="32"/>
  <c r="J21" i="32"/>
  <c r="J32" i="32"/>
  <c r="J45" i="32"/>
  <c r="I28" i="32"/>
  <c r="I11" i="32"/>
  <c r="K30" i="32"/>
  <c r="K41" i="32"/>
  <c r="K37" i="32"/>
  <c r="J26" i="32"/>
  <c r="K23" i="32"/>
  <c r="K22" i="32"/>
  <c r="J37" i="32"/>
  <c r="J233" i="32"/>
  <c r="K244" i="32"/>
  <c r="I209" i="32"/>
  <c r="I148" i="32"/>
  <c r="J140" i="32"/>
  <c r="K111" i="32"/>
  <c r="J123" i="32"/>
  <c r="J80" i="32"/>
  <c r="K46" i="32"/>
  <c r="I41" i="32"/>
  <c r="J11" i="32"/>
  <c r="K45" i="32"/>
  <c r="K18" i="32"/>
  <c r="J16" i="32"/>
  <c r="I42" i="32"/>
  <c r="K25" i="32"/>
  <c r="K8" i="32"/>
  <c r="K27" i="32"/>
  <c r="I19" i="32"/>
  <c r="J13" i="32"/>
  <c r="K20" i="32"/>
  <c r="K106" i="32"/>
  <c r="I51" i="32"/>
  <c r="K10" i="32"/>
  <c r="I226" i="32"/>
  <c r="I122" i="32"/>
  <c r="I96" i="32"/>
  <c r="J51" i="32"/>
  <c r="J8" i="32"/>
  <c r="K242" i="32"/>
  <c r="I190" i="32"/>
  <c r="K192" i="32"/>
  <c r="J127" i="32"/>
  <c r="I118" i="32"/>
  <c r="I89" i="32"/>
  <c r="I83" i="32"/>
  <c r="J99" i="32"/>
  <c r="J29" i="32"/>
  <c r="K24" i="32"/>
  <c r="J7" i="32"/>
  <c r="J42" i="32"/>
  <c r="I17" i="32"/>
  <c r="I85" i="32"/>
  <c r="K39" i="32"/>
  <c r="I24" i="32"/>
  <c r="I7" i="32"/>
  <c r="K14" i="32"/>
  <c r="J5" i="32"/>
  <c r="I22" i="32"/>
  <c r="J33" i="32"/>
  <c r="I217" i="32"/>
  <c r="I180" i="32"/>
  <c r="K200" i="32"/>
  <c r="I135" i="32"/>
  <c r="J70" i="32"/>
  <c r="J60" i="32"/>
  <c r="J25" i="32"/>
  <c r="K55" i="32"/>
  <c r="J18" i="32"/>
  <c r="I5" i="32"/>
  <c r="I40" i="32"/>
  <c r="J244" i="32"/>
  <c r="I84" i="32"/>
  <c r="K11" i="32"/>
  <c r="K16" i="32"/>
  <c r="J46" i="32"/>
  <c r="J211" i="32"/>
  <c r="K198" i="32"/>
  <c r="I174" i="32"/>
  <c r="K183" i="32"/>
  <c r="J132" i="32"/>
  <c r="J145" i="32"/>
  <c r="I86" i="32"/>
  <c r="J59" i="32"/>
  <c r="K9" i="32"/>
  <c r="I20" i="32"/>
  <c r="J49" i="32"/>
  <c r="J38" i="32"/>
  <c r="J15" i="32"/>
  <c r="K80" i="32"/>
  <c r="I38" i="32"/>
  <c r="I21" i="32"/>
  <c r="K126" i="32"/>
  <c r="J12" i="32"/>
  <c r="I29" i="32"/>
  <c r="J19" i="32"/>
  <c r="I46" i="32"/>
  <c r="K144" i="32"/>
  <c r="I131" i="32"/>
  <c r="K15" i="32"/>
  <c r="J35" i="32"/>
  <c r="K36" i="32"/>
  <c r="K43" i="32"/>
  <c r="I13" i="32"/>
  <c r="I233" i="32"/>
  <c r="I123" i="32"/>
  <c r="J63" i="32"/>
  <c r="I35" i="32"/>
  <c r="K29" i="32"/>
  <c r="H6" i="38"/>
  <c r="E5" i="38"/>
  <c r="F4" i="38" s="1"/>
  <c r="E5" i="40"/>
  <c r="F4" i="40" s="1"/>
  <c r="H6" i="40"/>
  <c r="E5" i="34"/>
  <c r="F4" i="34" s="1"/>
  <c r="H6" i="34"/>
  <c r="Q239" i="37"/>
  <c r="Q213" i="37"/>
  <c r="Q203" i="37"/>
  <c r="Q201" i="37"/>
  <c r="Q193" i="37"/>
  <c r="Q208" i="37"/>
  <c r="Q207" i="37"/>
  <c r="Q199" i="37"/>
  <c r="Q158" i="37"/>
  <c r="Q156" i="37"/>
  <c r="Q119" i="37"/>
  <c r="Q106" i="37"/>
  <c r="Q181" i="37"/>
  <c r="Q129" i="37"/>
  <c r="Q121" i="37"/>
  <c r="Q216" i="37"/>
  <c r="Q100" i="37"/>
  <c r="Q62" i="37"/>
  <c r="Q53" i="37"/>
  <c r="Q57" i="37"/>
  <c r="Q99" i="37"/>
  <c r="Q147" i="37"/>
  <c r="Q59" i="37"/>
  <c r="Q67" i="37"/>
  <c r="Q34" i="37"/>
  <c r="Q52" i="37"/>
  <c r="Q37" i="37"/>
  <c r="Q7" i="37"/>
  <c r="Q83" i="37"/>
  <c r="A16" i="37"/>
  <c r="Q231" i="37"/>
  <c r="Q230" i="37"/>
  <c r="Q240" i="37"/>
  <c r="Q235" i="37"/>
  <c r="Q227" i="37"/>
  <c r="Q197" i="37"/>
  <c r="Q205" i="37"/>
  <c r="Q192" i="37"/>
  <c r="Q150" i="37"/>
  <c r="Q148" i="37"/>
  <c r="Q111" i="37"/>
  <c r="Q162" i="37"/>
  <c r="Q141" i="37"/>
  <c r="Q118" i="37"/>
  <c r="Q144" i="37"/>
  <c r="Q198" i="37"/>
  <c r="Q97" i="37"/>
  <c r="Q45" i="37"/>
  <c r="Q159" i="37"/>
  <c r="Q134" i="37"/>
  <c r="Q85" i="37"/>
  <c r="Q78" i="37"/>
  <c r="Q50" i="37"/>
  <c r="Q91" i="37"/>
  <c r="Q30" i="37"/>
  <c r="Q136" i="37"/>
  <c r="Q35" i="37"/>
  <c r="Q66" i="37"/>
  <c r="Q25" i="37"/>
  <c r="Q33" i="37"/>
  <c r="Q223" i="37"/>
  <c r="Q219" i="37"/>
  <c r="Q226" i="37"/>
  <c r="Q224" i="37"/>
  <c r="Q196" i="37"/>
  <c r="Q175" i="37"/>
  <c r="Q180" i="37"/>
  <c r="Q186" i="37"/>
  <c r="Q142" i="37"/>
  <c r="Q140" i="37"/>
  <c r="Q103" i="37"/>
  <c r="Q152" i="37"/>
  <c r="Q137" i="37"/>
  <c r="Q107" i="37"/>
  <c r="Q124" i="37"/>
  <c r="Q182" i="37"/>
  <c r="Q89" i="37"/>
  <c r="Q123" i="37"/>
  <c r="Q108" i="37"/>
  <c r="Q116" i="37"/>
  <c r="Q69" i="37"/>
  <c r="Q72" i="37"/>
  <c r="Q65" i="37"/>
  <c r="Q4" i="37"/>
  <c r="Q27" i="37"/>
  <c r="Q47" i="37"/>
  <c r="Q31" i="37"/>
  <c r="Q18" i="37"/>
  <c r="Q9" i="37"/>
  <c r="Q8" i="37"/>
  <c r="Q243" i="37"/>
  <c r="Q215" i="37"/>
  <c r="Q210" i="37"/>
  <c r="Q206" i="37"/>
  <c r="Q212" i="37"/>
  <c r="Q188" i="37"/>
  <c r="Q167" i="37"/>
  <c r="Q176" i="37"/>
  <c r="Q174" i="37"/>
  <c r="Q200" i="37"/>
  <c r="Q165" i="37"/>
  <c r="Q194" i="37"/>
  <c r="Q133" i="37"/>
  <c r="Q126" i="37"/>
  <c r="Q98" i="37"/>
  <c r="Q113" i="37"/>
  <c r="Q166" i="37"/>
  <c r="Q81" i="37"/>
  <c r="Q110" i="37"/>
  <c r="Q105" i="37"/>
  <c r="Q93" i="37"/>
  <c r="Q61" i="37"/>
  <c r="Q39" i="37"/>
  <c r="Q56" i="37"/>
  <c r="Q77" i="37"/>
  <c r="Q23" i="37"/>
  <c r="Q43" i="37"/>
  <c r="Q28" i="37"/>
  <c r="Q48" i="37"/>
  <c r="Q19" i="37"/>
  <c r="Q5" i="37"/>
  <c r="Q244" i="37"/>
  <c r="Q242" i="37"/>
  <c r="Q202" i="37"/>
  <c r="Q241" i="37"/>
  <c r="Q204" i="37"/>
  <c r="Q222" i="37"/>
  <c r="Q238" i="37"/>
  <c r="Q168" i="37"/>
  <c r="Q185" i="37"/>
  <c r="Q178" i="37"/>
  <c r="Q157" i="37"/>
  <c r="Q149" i="37"/>
  <c r="Q125" i="37"/>
  <c r="Q115" i="37"/>
  <c r="Q90" i="37"/>
  <c r="Q102" i="37"/>
  <c r="Q154" i="37"/>
  <c r="Q155" i="37"/>
  <c r="Q95" i="37"/>
  <c r="Q104" i="37"/>
  <c r="Q79" i="37"/>
  <c r="Q58" i="37"/>
  <c r="Q36" i="37"/>
  <c r="Q143" i="37"/>
  <c r="Q55" i="37"/>
  <c r="Q20" i="37"/>
  <c r="Q40" i="37"/>
  <c r="Q24" i="37"/>
  <c r="Q46" i="37"/>
  <c r="Q16" i="37"/>
  <c r="Q12" i="37"/>
  <c r="Q236" i="37"/>
  <c r="Q237" i="37"/>
  <c r="Q234" i="37"/>
  <c r="Q232" i="37"/>
  <c r="Q195" i="37"/>
  <c r="Q214" i="37"/>
  <c r="Q190" i="37"/>
  <c r="Q233" i="37"/>
  <c r="Q177" i="37"/>
  <c r="Q170" i="37"/>
  <c r="Q146" i="37"/>
  <c r="Q130" i="37"/>
  <c r="Q117" i="37"/>
  <c r="Q171" i="37"/>
  <c r="Q82" i="37"/>
  <c r="Q96" i="37"/>
  <c r="Q151" i="37"/>
  <c r="Q112" i="37"/>
  <c r="Q84" i="37"/>
  <c r="Q87" i="37"/>
  <c r="Q76" i="37"/>
  <c r="Q54" i="37"/>
  <c r="Q94" i="37"/>
  <c r="Q138" i="37"/>
  <c r="Q42" i="37"/>
  <c r="Q14" i="37"/>
  <c r="Q17" i="37"/>
  <c r="Q21" i="37"/>
  <c r="Q44" i="37"/>
  <c r="Q32" i="37"/>
  <c r="Q228" i="37"/>
  <c r="Q187" i="37"/>
  <c r="Q172" i="37"/>
  <c r="Q109" i="37"/>
  <c r="Q131" i="37"/>
  <c r="Q74" i="37"/>
  <c r="Q41" i="37"/>
  <c r="Q29" i="37"/>
  <c r="Q220" i="37"/>
  <c r="Q179" i="37"/>
  <c r="Q160" i="37"/>
  <c r="Q101" i="37"/>
  <c r="Q120" i="37"/>
  <c r="Q139" i="37"/>
  <c r="Q38" i="37"/>
  <c r="Q22" i="37"/>
  <c r="Q229" i="37"/>
  <c r="Q191" i="37"/>
  <c r="Q163" i="37"/>
  <c r="Q164" i="37"/>
  <c r="Q86" i="37"/>
  <c r="Q51" i="37"/>
  <c r="Q10" i="37"/>
  <c r="Q13" i="37"/>
  <c r="Q221" i="37"/>
  <c r="Q225" i="37"/>
  <c r="Q153" i="37"/>
  <c r="Q145" i="37"/>
  <c r="Q70" i="37"/>
  <c r="Q161" i="37"/>
  <c r="Q6" i="37"/>
  <c r="Q26" i="37"/>
  <c r="Q217" i="37"/>
  <c r="Q184" i="37"/>
  <c r="Q135" i="37"/>
  <c r="Q169" i="37"/>
  <c r="Q68" i="37"/>
  <c r="Q75" i="37"/>
  <c r="Q64" i="37"/>
  <c r="Q211" i="37"/>
  <c r="Q173" i="37"/>
  <c r="Q127" i="37"/>
  <c r="Q132" i="37"/>
  <c r="Q60" i="37"/>
  <c r="Q73" i="37"/>
  <c r="Q49" i="37"/>
  <c r="Q218" i="37"/>
  <c r="Q189" i="37"/>
  <c r="Q122" i="37"/>
  <c r="Q88" i="37"/>
  <c r="Q71" i="37"/>
  <c r="Q92" i="37"/>
  <c r="Q15" i="37"/>
  <c r="Q209" i="37"/>
  <c r="Q183" i="37"/>
  <c r="Q114" i="37"/>
  <c r="Q80" i="37"/>
  <c r="Q63" i="37"/>
  <c r="Q128" i="37"/>
  <c r="Q11" i="37"/>
  <c r="E5" i="31"/>
  <c r="F4" i="31" s="1"/>
  <c r="H6" i="31"/>
  <c r="V109" i="35"/>
  <c r="M109" i="35"/>
  <c r="V138" i="35"/>
  <c r="V95" i="35"/>
  <c r="M95" i="35"/>
  <c r="Q243" i="38"/>
  <c r="Q236" i="38"/>
  <c r="Q229" i="38"/>
  <c r="Q232" i="38"/>
  <c r="Q234" i="38"/>
  <c r="Q205" i="38"/>
  <c r="Q198" i="38"/>
  <c r="Q181" i="38"/>
  <c r="Q163" i="38"/>
  <c r="Q179" i="38"/>
  <c r="Q156" i="38"/>
  <c r="Q162" i="38"/>
  <c r="Q183" i="38"/>
  <c r="Q135" i="38"/>
  <c r="Q120" i="38"/>
  <c r="Q115" i="38"/>
  <c r="Q110" i="38"/>
  <c r="Q132" i="38"/>
  <c r="Q148" i="38"/>
  <c r="Q71" i="38"/>
  <c r="Q90" i="38"/>
  <c r="Q51" i="38"/>
  <c r="Q72" i="38"/>
  <c r="Q52" i="38"/>
  <c r="Q21" i="38"/>
  <c r="Q9" i="38"/>
  <c r="Q70" i="38"/>
  <c r="Q74" i="38"/>
  <c r="Q23" i="38"/>
  <c r="Q26" i="38"/>
  <c r="Q10" i="38"/>
  <c r="Q235" i="38"/>
  <c r="Q228" i="38"/>
  <c r="Q221" i="38"/>
  <c r="Q216" i="38"/>
  <c r="Q210" i="38"/>
  <c r="Q194" i="38"/>
  <c r="Q177" i="38"/>
  <c r="Q191" i="38"/>
  <c r="Q189" i="38"/>
  <c r="Q168" i="38"/>
  <c r="Q146" i="38"/>
  <c r="Q153" i="38"/>
  <c r="Q178" i="38"/>
  <c r="Q133" i="38"/>
  <c r="Q112" i="38"/>
  <c r="Q107" i="38"/>
  <c r="Q102" i="38"/>
  <c r="Q124" i="38"/>
  <c r="Q127" i="38"/>
  <c r="Q63" i="38"/>
  <c r="Q89" i="38"/>
  <c r="Q47" i="38"/>
  <c r="Q113" i="38"/>
  <c r="Q48" i="38"/>
  <c r="Q114" i="38"/>
  <c r="Q5" i="38"/>
  <c r="Q68" i="38"/>
  <c r="Q62" i="38"/>
  <c r="Q14" i="38"/>
  <c r="Q20" i="38"/>
  <c r="Q16" i="38"/>
  <c r="Q238" i="38"/>
  <c r="Q220" i="38"/>
  <c r="Q213" i="38"/>
  <c r="Q209" i="38"/>
  <c r="Q199" i="38"/>
  <c r="Q190" i="38"/>
  <c r="Q169" i="38"/>
  <c r="Q174" i="38"/>
  <c r="Q176" i="38"/>
  <c r="Q161" i="38"/>
  <c r="Q138" i="38"/>
  <c r="Q165" i="38"/>
  <c r="Q167" i="38"/>
  <c r="Q125" i="38"/>
  <c r="Q104" i="38"/>
  <c r="Q99" i="38"/>
  <c r="Q94" i="38"/>
  <c r="Q116" i="38"/>
  <c r="Q82" i="38"/>
  <c r="Q57" i="38"/>
  <c r="Q85" i="38"/>
  <c r="Q44" i="38"/>
  <c r="Q111" i="38"/>
  <c r="Q42" i="38"/>
  <c r="Q43" i="38"/>
  <c r="Q64" i="38"/>
  <c r="Q66" i="38"/>
  <c r="Q39" i="38"/>
  <c r="Q7" i="38"/>
  <c r="Q18" i="38"/>
  <c r="Q241" i="38"/>
  <c r="Q239" i="38"/>
  <c r="Q230" i="38"/>
  <c r="Q201" i="38"/>
  <c r="Q192" i="38"/>
  <c r="Q182" i="38"/>
  <c r="Q180" i="38"/>
  <c r="Q160" i="38"/>
  <c r="Q166" i="38"/>
  <c r="Q207" i="38"/>
  <c r="Q240" i="38"/>
  <c r="Q154" i="38"/>
  <c r="Q145" i="38"/>
  <c r="Q117" i="38"/>
  <c r="Q96" i="38"/>
  <c r="Q91" i="38"/>
  <c r="Q86" i="38"/>
  <c r="Q108" i="38"/>
  <c r="Q81" i="38"/>
  <c r="Q50" i="38"/>
  <c r="Q77" i="38"/>
  <c r="Q41" i="38"/>
  <c r="Q106" i="38"/>
  <c r="Q38" i="38"/>
  <c r="Q87" i="38"/>
  <c r="Q30" i="38"/>
  <c r="Q45" i="38"/>
  <c r="Q36" i="38"/>
  <c r="Q65" i="38"/>
  <c r="Q8" i="38"/>
  <c r="Q233" i="38"/>
  <c r="Q231" i="38"/>
  <c r="Q211" i="38"/>
  <c r="Q219" i="38"/>
  <c r="Q226" i="38"/>
  <c r="Q200" i="38"/>
  <c r="Q175" i="38"/>
  <c r="Q152" i="38"/>
  <c r="Q158" i="38"/>
  <c r="Q173" i="38"/>
  <c r="Q159" i="38"/>
  <c r="Q147" i="38"/>
  <c r="Q139" i="38"/>
  <c r="Q109" i="38"/>
  <c r="Q144" i="38"/>
  <c r="Q143" i="38"/>
  <c r="Q137" i="38"/>
  <c r="Q100" i="38"/>
  <c r="Q80" i="38"/>
  <c r="Q46" i="38"/>
  <c r="Q69" i="38"/>
  <c r="Q34" i="38"/>
  <c r="Q75" i="38"/>
  <c r="Q35" i="38"/>
  <c r="Q33" i="38"/>
  <c r="Q27" i="38"/>
  <c r="Q32" i="38"/>
  <c r="Q29" i="38"/>
  <c r="Q11" i="38"/>
  <c r="Q12" i="38"/>
  <c r="Q225" i="38"/>
  <c r="Q223" i="38"/>
  <c r="Q203" i="38"/>
  <c r="Q212" i="38"/>
  <c r="Q202" i="38"/>
  <c r="Q193" i="38"/>
  <c r="Q186" i="38"/>
  <c r="Q218" i="38"/>
  <c r="Q227" i="38"/>
  <c r="Q157" i="38"/>
  <c r="Q149" i="38"/>
  <c r="Q197" i="38"/>
  <c r="Q130" i="38"/>
  <c r="Q101" i="38"/>
  <c r="Q140" i="38"/>
  <c r="Q134" i="38"/>
  <c r="Q129" i="38"/>
  <c r="Q92" i="38"/>
  <c r="Q73" i="38"/>
  <c r="Q40" i="38"/>
  <c r="Q61" i="38"/>
  <c r="Q105" i="38"/>
  <c r="Q67" i="38"/>
  <c r="Q31" i="38"/>
  <c r="Q22" i="38"/>
  <c r="Q19" i="38"/>
  <c r="Q83" i="38"/>
  <c r="Q17" i="38"/>
  <c r="Q60" i="38"/>
  <c r="Q56" i="38"/>
  <c r="Q204" i="38"/>
  <c r="Q206" i="38"/>
  <c r="Q164" i="38"/>
  <c r="Q126" i="38"/>
  <c r="Q97" i="38"/>
  <c r="Q28" i="38"/>
  <c r="Q37" i="38"/>
  <c r="Q196" i="38"/>
  <c r="Q172" i="38"/>
  <c r="Q150" i="38"/>
  <c r="Q118" i="38"/>
  <c r="Q95" i="38"/>
  <c r="Q24" i="38"/>
  <c r="Q25" i="38"/>
  <c r="Q217" i="38"/>
  <c r="Q187" i="38"/>
  <c r="Q222" i="38"/>
  <c r="Q122" i="38"/>
  <c r="Q121" i="38"/>
  <c r="Q58" i="38"/>
  <c r="A16" i="38"/>
  <c r="Q15" i="38"/>
  <c r="Q244" i="38"/>
  <c r="Q214" i="38"/>
  <c r="Q208" i="38"/>
  <c r="Q142" i="38"/>
  <c r="Q136" i="38"/>
  <c r="Q54" i="38"/>
  <c r="Q13" i="38"/>
  <c r="Q49" i="38"/>
  <c r="Q215" i="38"/>
  <c r="Q188" i="38"/>
  <c r="Q151" i="38"/>
  <c r="Q93" i="38"/>
  <c r="Q84" i="38"/>
  <c r="Q103" i="38"/>
  <c r="Q4" i="38"/>
  <c r="Q6" i="38"/>
  <c r="Q237" i="38"/>
  <c r="Q224" i="38"/>
  <c r="Q171" i="38"/>
  <c r="Q128" i="38"/>
  <c r="Q155" i="38"/>
  <c r="Q98" i="38"/>
  <c r="Q88" i="38"/>
  <c r="Q53" i="38"/>
  <c r="Q195" i="38"/>
  <c r="Q185" i="38"/>
  <c r="Q141" i="38"/>
  <c r="Q131" i="38"/>
  <c r="Q119" i="38"/>
  <c r="Q59" i="38"/>
  <c r="Q78" i="38"/>
  <c r="Q184" i="38"/>
  <c r="Q170" i="38"/>
  <c r="Q123" i="38"/>
  <c r="Q79" i="38"/>
  <c r="Q55" i="38"/>
  <c r="Q76" i="38"/>
  <c r="Q242" i="38"/>
  <c r="V234" i="46"/>
  <c r="M234" i="46"/>
  <c r="A20" i="40"/>
  <c r="H6" i="32"/>
  <c r="E5" i="32"/>
  <c r="F4" i="32" s="1"/>
  <c r="A19" i="37"/>
  <c r="A18" i="40"/>
  <c r="J242" i="44"/>
  <c r="I42" i="44"/>
  <c r="I72" i="44"/>
  <c r="I64" i="44"/>
  <c r="I156" i="44"/>
  <c r="J34" i="44"/>
  <c r="K136" i="44"/>
  <c r="I37" i="44"/>
  <c r="I138" i="44"/>
  <c r="J48" i="44"/>
  <c r="I151" i="44"/>
  <c r="K7" i="44"/>
  <c r="J120" i="44"/>
  <c r="I10" i="44"/>
  <c r="J161" i="44"/>
  <c r="I13" i="44"/>
  <c r="K231" i="44"/>
  <c r="I242" i="44"/>
  <c r="I208" i="44"/>
  <c r="K212" i="44"/>
  <c r="I161" i="44"/>
  <c r="J152" i="44"/>
  <c r="J132" i="44"/>
  <c r="J111" i="44"/>
  <c r="I85" i="44"/>
  <c r="K49" i="44"/>
  <c r="J27" i="44"/>
  <c r="K36" i="44"/>
  <c r="I235" i="44"/>
  <c r="J207" i="44"/>
  <c r="I187" i="44"/>
  <c r="K181" i="44"/>
  <c r="I144" i="44"/>
  <c r="J119" i="44"/>
  <c r="I79" i="44"/>
  <c r="K129" i="44"/>
  <c r="J96" i="44"/>
  <c r="K15" i="44"/>
  <c r="J223" i="44"/>
  <c r="J226" i="44"/>
  <c r="K185" i="44"/>
  <c r="I174" i="44"/>
  <c r="J170" i="44"/>
  <c r="J148" i="44"/>
  <c r="J145" i="44"/>
  <c r="K109" i="44"/>
  <c r="K78" i="44"/>
  <c r="I65" i="44"/>
  <c r="K51" i="44"/>
  <c r="J230" i="44"/>
  <c r="K202" i="44"/>
  <c r="I222" i="44"/>
  <c r="I176" i="44"/>
  <c r="J139" i="44"/>
  <c r="K106" i="44"/>
  <c r="J74" i="44"/>
  <c r="I123" i="44"/>
  <c r="K70" i="44"/>
  <c r="K11" i="44"/>
  <c r="J53" i="44"/>
  <c r="J100" i="44"/>
  <c r="K85" i="44"/>
  <c r="K150" i="44"/>
  <c r="J190" i="44"/>
  <c r="K241" i="44"/>
  <c r="J29" i="44"/>
  <c r="K39" i="44"/>
  <c r="J131" i="44"/>
  <c r="K196" i="44"/>
  <c r="K60" i="44"/>
  <c r="J202" i="44"/>
  <c r="J67" i="44"/>
  <c r="K167" i="44"/>
  <c r="J62" i="44"/>
  <c r="I169" i="44"/>
  <c r="K65" i="44"/>
  <c r="I170" i="44"/>
  <c r="I9" i="44"/>
  <c r="K155" i="44"/>
  <c r="K10" i="44"/>
  <c r="I165" i="44"/>
  <c r="K62" i="44"/>
  <c r="I178" i="44"/>
  <c r="J221" i="44"/>
  <c r="J219" i="44"/>
  <c r="I186" i="44"/>
  <c r="J167" i="44"/>
  <c r="K131" i="44"/>
  <c r="K111" i="44"/>
  <c r="I102" i="44"/>
  <c r="J64" i="44"/>
  <c r="J114" i="44"/>
  <c r="I91" i="44"/>
  <c r="J18" i="44"/>
  <c r="J214" i="44"/>
  <c r="J193" i="44"/>
  <c r="K170" i="44"/>
  <c r="I143" i="44"/>
  <c r="J123" i="44"/>
  <c r="J122" i="44"/>
  <c r="K58" i="44"/>
  <c r="I94" i="44"/>
  <c r="K48" i="44"/>
  <c r="K57" i="44"/>
  <c r="J237" i="44"/>
  <c r="J203" i="44"/>
  <c r="K192" i="44"/>
  <c r="J156" i="44"/>
  <c r="K147" i="44"/>
  <c r="K127" i="44"/>
  <c r="J102" i="44"/>
  <c r="J80" i="44"/>
  <c r="I47" i="44"/>
  <c r="J20" i="44"/>
  <c r="K32" i="44"/>
  <c r="J233" i="44"/>
  <c r="K188" i="44"/>
  <c r="K183" i="44"/>
  <c r="J181" i="44"/>
  <c r="K118" i="44"/>
  <c r="I209" i="44"/>
  <c r="K54" i="44"/>
  <c r="J89" i="44"/>
  <c r="K34" i="44"/>
  <c r="K45" i="44"/>
  <c r="I21" i="44"/>
  <c r="J39" i="44"/>
  <c r="J104" i="44"/>
  <c r="I133" i="44"/>
  <c r="J187" i="44"/>
  <c r="K224" i="44"/>
  <c r="I29" i="44"/>
  <c r="K130" i="44"/>
  <c r="J143" i="44"/>
  <c r="K55" i="44"/>
  <c r="K186" i="44"/>
  <c r="I62" i="44"/>
  <c r="I206" i="44"/>
  <c r="J65" i="44"/>
  <c r="J212" i="44"/>
  <c r="K98" i="44"/>
  <c r="I168" i="44"/>
  <c r="I75" i="44"/>
  <c r="K169" i="44"/>
  <c r="J59" i="44"/>
  <c r="K174" i="44"/>
  <c r="K52" i="44"/>
  <c r="J182" i="44"/>
  <c r="J232" i="44"/>
  <c r="I203" i="44"/>
  <c r="I198" i="44"/>
  <c r="I201" i="44"/>
  <c r="I109" i="44"/>
  <c r="J129" i="44"/>
  <c r="I84" i="44"/>
  <c r="J180" i="44"/>
  <c r="K56" i="44"/>
  <c r="K31" i="44"/>
  <c r="I46" i="44"/>
  <c r="J205" i="44"/>
  <c r="I215" i="44"/>
  <c r="I194" i="44"/>
  <c r="I146" i="44"/>
  <c r="K230" i="44"/>
  <c r="I131" i="44"/>
  <c r="J85" i="44"/>
  <c r="J73" i="44"/>
  <c r="K20" i="44"/>
  <c r="J38" i="44"/>
  <c r="K216" i="44"/>
  <c r="J215" i="44"/>
  <c r="I184" i="44"/>
  <c r="K162" i="44"/>
  <c r="I125" i="44"/>
  <c r="I105" i="44"/>
  <c r="I100" i="44"/>
  <c r="K59" i="44"/>
  <c r="K81" i="44"/>
  <c r="J44" i="44"/>
  <c r="I15" i="44"/>
  <c r="K200" i="44"/>
  <c r="K194" i="44"/>
  <c r="I192" i="44"/>
  <c r="J141" i="44"/>
  <c r="K163" i="44"/>
  <c r="J118" i="44"/>
  <c r="K80" i="44"/>
  <c r="K68" i="44"/>
  <c r="K14" i="44"/>
  <c r="J31" i="44"/>
  <c r="J60" i="44"/>
  <c r="K95" i="44"/>
  <c r="J99" i="44"/>
  <c r="J109" i="44"/>
  <c r="K189" i="44"/>
  <c r="J22" i="44"/>
  <c r="K218" i="44"/>
  <c r="I76" i="44"/>
  <c r="K69" i="44"/>
  <c r="I213" i="44"/>
  <c r="K91" i="44"/>
  <c r="I188" i="44"/>
  <c r="I93" i="44"/>
  <c r="J191" i="44"/>
  <c r="I103" i="44"/>
  <c r="I238" i="44"/>
  <c r="K100" i="44"/>
  <c r="K171" i="44"/>
  <c r="I110" i="44"/>
  <c r="I181" i="44"/>
  <c r="J77" i="44"/>
  <c r="K209" i="44"/>
  <c r="J238" i="44"/>
  <c r="K210" i="44"/>
  <c r="I189" i="44"/>
  <c r="K157" i="44"/>
  <c r="J147" i="44"/>
  <c r="K122" i="44"/>
  <c r="J82" i="44"/>
  <c r="I160" i="44"/>
  <c r="J98" i="44"/>
  <c r="J17" i="44"/>
  <c r="K239" i="44"/>
  <c r="J220" i="44"/>
  <c r="K178" i="44"/>
  <c r="I163" i="44"/>
  <c r="J125" i="44"/>
  <c r="I147" i="44"/>
  <c r="K124" i="44"/>
  <c r="K64" i="44"/>
  <c r="J49" i="44"/>
  <c r="K104" i="44"/>
  <c r="J15" i="44"/>
  <c r="K227" i="44"/>
  <c r="J198" i="44"/>
  <c r="K195" i="44"/>
  <c r="J197" i="44"/>
  <c r="J172" i="44"/>
  <c r="K116" i="44"/>
  <c r="I101" i="44"/>
  <c r="K140" i="44"/>
  <c r="J84" i="44"/>
  <c r="K28" i="44"/>
  <c r="K242" i="44"/>
  <c r="K211" i="44"/>
  <c r="I172" i="44"/>
  <c r="J158" i="44"/>
  <c r="K120" i="44"/>
  <c r="J142" i="44"/>
  <c r="I118" i="44"/>
  <c r="J58" i="44"/>
  <c r="K43" i="44"/>
  <c r="J70" i="44"/>
  <c r="J7" i="44"/>
  <c r="K26" i="44"/>
  <c r="J41" i="44"/>
  <c r="I78" i="44"/>
  <c r="K137" i="44"/>
  <c r="K152" i="44"/>
  <c r="J177" i="44"/>
  <c r="J5" i="44"/>
  <c r="J222" i="44"/>
  <c r="K154" i="44"/>
  <c r="J66" i="44"/>
  <c r="I25" i="44"/>
  <c r="J176" i="44"/>
  <c r="K225" i="44"/>
  <c r="I8" i="44"/>
  <c r="I71" i="44"/>
  <c r="K213" i="44"/>
  <c r="K33" i="44"/>
  <c r="K90" i="44"/>
  <c r="K214" i="44"/>
  <c r="J19" i="44"/>
  <c r="I92" i="44"/>
  <c r="K215" i="44"/>
  <c r="K72" i="44"/>
  <c r="I196" i="44"/>
  <c r="I74" i="44"/>
  <c r="J199" i="44"/>
  <c r="K19" i="44"/>
  <c r="J127" i="44"/>
  <c r="J243" i="44"/>
  <c r="K217" i="44"/>
  <c r="K199" i="44"/>
  <c r="J173" i="44"/>
  <c r="J146" i="44"/>
  <c r="K126" i="44"/>
  <c r="K125" i="44"/>
  <c r="K61" i="44"/>
  <c r="K96" i="44"/>
  <c r="J50" i="44"/>
  <c r="K63" i="44"/>
  <c r="K226" i="44"/>
  <c r="K229" i="44"/>
  <c r="J186" i="44"/>
  <c r="I177" i="44"/>
  <c r="K177" i="44"/>
  <c r="K151" i="44"/>
  <c r="K148" i="44"/>
  <c r="I127" i="44"/>
  <c r="I89" i="44"/>
  <c r="J68" i="44"/>
  <c r="J55" i="44"/>
  <c r="K233" i="44"/>
  <c r="I204" i="44"/>
  <c r="I225" i="44"/>
  <c r="K179" i="44"/>
  <c r="K142" i="44"/>
  <c r="I116" i="44"/>
  <c r="K77" i="44"/>
  <c r="J126" i="44"/>
  <c r="I80" i="44"/>
  <c r="I14" i="44"/>
  <c r="I220" i="44"/>
  <c r="I223" i="44"/>
  <c r="J184" i="44"/>
  <c r="J171" i="44"/>
  <c r="J169" i="44"/>
  <c r="I145" i="44"/>
  <c r="I142" i="44"/>
  <c r="J106" i="44"/>
  <c r="J75" i="44"/>
  <c r="I50" i="44"/>
  <c r="I49" i="44"/>
  <c r="I73" i="44"/>
  <c r="I20" i="44"/>
  <c r="J83" i="44"/>
  <c r="I132" i="44"/>
  <c r="I159" i="44"/>
  <c r="I211" i="44"/>
  <c r="I40" i="44"/>
  <c r="K146" i="44"/>
  <c r="K5" i="44"/>
  <c r="K105" i="44"/>
  <c r="I227" i="44"/>
  <c r="K9" i="44"/>
  <c r="I115" i="44"/>
  <c r="I237" i="44"/>
  <c r="I12" i="44"/>
  <c r="K138" i="44"/>
  <c r="J240" i="44"/>
  <c r="I22" i="44"/>
  <c r="J95" i="44"/>
  <c r="J236" i="44"/>
  <c r="A41" i="44"/>
  <c r="A42" i="44" s="1"/>
  <c r="I124" i="44"/>
  <c r="I240" i="44"/>
  <c r="I18" i="44"/>
  <c r="I140" i="44"/>
  <c r="K208" i="44"/>
  <c r="J241" i="44"/>
  <c r="J195" i="44"/>
  <c r="J149" i="44"/>
  <c r="I104" i="44"/>
  <c r="J134" i="44"/>
  <c r="K88" i="44"/>
  <c r="K76" i="44"/>
  <c r="K23" i="44"/>
  <c r="K40" i="44"/>
  <c r="K240" i="44"/>
  <c r="K38" i="44"/>
  <c r="I54" i="44"/>
  <c r="J21" i="44"/>
  <c r="K134" i="44"/>
  <c r="K46" i="44"/>
  <c r="I137" i="44"/>
  <c r="I7" i="44"/>
  <c r="J140" i="44"/>
  <c r="K8" i="44"/>
  <c r="K143" i="44"/>
  <c r="J12" i="44"/>
  <c r="I162" i="44"/>
  <c r="K243" i="44"/>
  <c r="J16" i="44"/>
  <c r="J165" i="44"/>
  <c r="I239" i="44"/>
  <c r="I41" i="44"/>
  <c r="J160" i="44"/>
  <c r="I241" i="44"/>
  <c r="K223" i="44"/>
  <c r="I180" i="44"/>
  <c r="J166" i="44"/>
  <c r="K128" i="44"/>
  <c r="J150" i="44"/>
  <c r="I134" i="44"/>
  <c r="I66" i="44"/>
  <c r="K53" i="44"/>
  <c r="I5" i="44"/>
  <c r="I17" i="44"/>
  <c r="I218" i="44"/>
  <c r="J216" i="44"/>
  <c r="I185" i="44"/>
  <c r="I164" i="44"/>
  <c r="J128" i="44"/>
  <c r="J108" i="44"/>
  <c r="J101" i="44"/>
  <c r="I61" i="44"/>
  <c r="I107" i="44"/>
  <c r="J79" i="44"/>
  <c r="K16" i="44"/>
  <c r="I202" i="44"/>
  <c r="K198" i="44"/>
  <c r="I193" i="44"/>
  <c r="K144" i="44"/>
  <c r="K173" i="44"/>
  <c r="K121" i="44"/>
  <c r="I82" i="44"/>
  <c r="I70" i="44"/>
  <c r="I19" i="44"/>
  <c r="J35" i="44"/>
  <c r="J213" i="44"/>
  <c r="I214" i="44"/>
  <c r="I175" i="44"/>
  <c r="J159" i="44"/>
  <c r="K123" i="44"/>
  <c r="K103" i="44"/>
  <c r="I98" i="44"/>
  <c r="I58" i="44"/>
  <c r="J78" i="44"/>
  <c r="J43" i="44"/>
  <c r="K12" i="44"/>
  <c r="K50" i="44"/>
  <c r="K79" i="44"/>
  <c r="K133" i="44"/>
  <c r="K156" i="44"/>
  <c r="J210" i="44"/>
  <c r="J200" i="44"/>
  <c r="I183" i="44"/>
  <c r="I117" i="44"/>
  <c r="I228" i="44"/>
  <c r="J92" i="44"/>
  <c r="K159" i="44"/>
  <c r="K83" i="44"/>
  <c r="K236" i="44"/>
  <c r="I120" i="44"/>
  <c r="J37" i="44"/>
  <c r="K191" i="44"/>
  <c r="I99" i="44"/>
  <c r="I31" i="44"/>
  <c r="I113" i="44"/>
  <c r="J42" i="44"/>
  <c r="J81" i="44"/>
  <c r="J138" i="44"/>
  <c r="J155" i="44"/>
  <c r="K180" i="44"/>
  <c r="J86" i="44"/>
  <c r="J71" i="44"/>
  <c r="J90" i="44"/>
  <c r="J154" i="44"/>
  <c r="J192" i="44"/>
  <c r="K219" i="44"/>
  <c r="K37" i="44"/>
  <c r="J14" i="44"/>
  <c r="K75" i="44"/>
  <c r="I121" i="44"/>
  <c r="I216" i="44"/>
  <c r="K238" i="44"/>
  <c r="K18" i="44"/>
  <c r="J56" i="44"/>
  <c r="J137" i="44"/>
  <c r="I130" i="44"/>
  <c r="J183" i="44"/>
  <c r="J244" i="44"/>
  <c r="J28" i="44"/>
  <c r="K35" i="44"/>
  <c r="I197" i="44"/>
  <c r="K71" i="44"/>
  <c r="I199" i="44"/>
  <c r="J163" i="44"/>
  <c r="I217" i="44"/>
  <c r="K145" i="44"/>
  <c r="K73" i="44"/>
  <c r="J194" i="44"/>
  <c r="I95" i="44"/>
  <c r="I60" i="44"/>
  <c r="J107" i="44"/>
  <c r="K21" i="44"/>
  <c r="K86" i="44"/>
  <c r="J135" i="44"/>
  <c r="J162" i="44"/>
  <c r="J218" i="44"/>
  <c r="K25" i="44"/>
  <c r="K44" i="44"/>
  <c r="K113" i="44"/>
  <c r="K139" i="44"/>
  <c r="J189" i="44"/>
  <c r="J229" i="44"/>
  <c r="K82" i="44"/>
  <c r="I53" i="44"/>
  <c r="J54" i="44"/>
  <c r="I139" i="44"/>
  <c r="I155" i="44"/>
  <c r="J208" i="44"/>
  <c r="J13" i="44"/>
  <c r="I83" i="44"/>
  <c r="J97" i="44"/>
  <c r="I135" i="44"/>
  <c r="K149" i="44"/>
  <c r="J225" i="44"/>
  <c r="K115" i="44"/>
  <c r="K164" i="44"/>
  <c r="K187" i="44"/>
  <c r="J57" i="44"/>
  <c r="I149" i="44"/>
  <c r="I48" i="44"/>
  <c r="I190" i="44"/>
  <c r="I119" i="44"/>
  <c r="I56" i="44"/>
  <c r="J227" i="44"/>
  <c r="I77" i="44"/>
  <c r="I36" i="44"/>
  <c r="I171" i="44"/>
  <c r="J6" i="44"/>
  <c r="I69" i="44"/>
  <c r="J116" i="44"/>
  <c r="K175" i="44"/>
  <c r="I232" i="44"/>
  <c r="K66" i="44"/>
  <c r="K99" i="44"/>
  <c r="J105" i="44"/>
  <c r="I114" i="44"/>
  <c r="I207" i="44"/>
  <c r="I236" i="44"/>
  <c r="J32" i="44"/>
  <c r="I33" i="44"/>
  <c r="K166" i="44"/>
  <c r="J115" i="44"/>
  <c r="K182" i="44"/>
  <c r="I230" i="44"/>
  <c r="I16" i="44"/>
  <c r="I34" i="44"/>
  <c r="I51" i="44"/>
  <c r="K132" i="44"/>
  <c r="J209" i="44"/>
  <c r="J206" i="44"/>
  <c r="J24" i="44"/>
  <c r="J40" i="44"/>
  <c r="J196" i="44"/>
  <c r="I229" i="44"/>
  <c r="K107" i="44"/>
  <c r="K87" i="44"/>
  <c r="J175" i="44"/>
  <c r="J121" i="44"/>
  <c r="J11" i="44"/>
  <c r="K172" i="44"/>
  <c r="K94" i="44"/>
  <c r="K22" i="44"/>
  <c r="I200" i="44"/>
  <c r="J26" i="44"/>
  <c r="K117" i="44"/>
  <c r="J47" i="44"/>
  <c r="I166" i="44"/>
  <c r="I195" i="44"/>
  <c r="K203" i="44"/>
  <c r="I32" i="44"/>
  <c r="I43" i="44"/>
  <c r="K84" i="44"/>
  <c r="I150" i="44"/>
  <c r="K158" i="44"/>
  <c r="I182" i="44"/>
  <c r="I39" i="44"/>
  <c r="K74" i="44"/>
  <c r="K93" i="44"/>
  <c r="J157" i="44"/>
  <c r="K193" i="44"/>
  <c r="I221" i="44"/>
  <c r="J76" i="44"/>
  <c r="J30" i="44"/>
  <c r="J88" i="44"/>
  <c r="K135" i="44"/>
  <c r="J164" i="44"/>
  <c r="J211" i="44"/>
  <c r="I136" i="44"/>
  <c r="I157" i="44"/>
  <c r="I106" i="44"/>
  <c r="K206" i="44"/>
  <c r="I129" i="44"/>
  <c r="J23" i="44"/>
  <c r="K184" i="44"/>
  <c r="I57" i="44"/>
  <c r="I234" i="44"/>
  <c r="J144" i="44"/>
  <c r="J46" i="44"/>
  <c r="J110" i="44"/>
  <c r="I212" i="44"/>
  <c r="J25" i="44"/>
  <c r="K27" i="44"/>
  <c r="J93" i="44"/>
  <c r="K110" i="44"/>
  <c r="K205" i="44"/>
  <c r="J217" i="44"/>
  <c r="K47" i="44"/>
  <c r="I23" i="44"/>
  <c r="I88" i="44"/>
  <c r="I173" i="44"/>
  <c r="K165" i="44"/>
  <c r="K221" i="44"/>
  <c r="I28" i="44"/>
  <c r="J45" i="44"/>
  <c r="K97" i="44"/>
  <c r="I141" i="44"/>
  <c r="K190" i="44"/>
  <c r="K232" i="44"/>
  <c r="J8" i="44"/>
  <c r="K6" i="44"/>
  <c r="J69" i="44"/>
  <c r="K153" i="44"/>
  <c r="K168" i="44"/>
  <c r="I233" i="44"/>
  <c r="K42" i="44"/>
  <c r="I11" i="44"/>
  <c r="I153" i="44"/>
  <c r="K201" i="44"/>
  <c r="I126" i="44"/>
  <c r="I30" i="44"/>
  <c r="K161" i="44"/>
  <c r="J61" i="44"/>
  <c r="J224" i="44"/>
  <c r="K160" i="44"/>
  <c r="I81" i="44"/>
  <c r="I26" i="44"/>
  <c r="K222" i="44"/>
  <c r="I55" i="44"/>
  <c r="I68" i="44"/>
  <c r="I87" i="44"/>
  <c r="I152" i="44"/>
  <c r="I191" i="44"/>
  <c r="I243" i="44"/>
  <c r="J9" i="44"/>
  <c r="J10" i="44"/>
  <c r="J72" i="44"/>
  <c r="K119" i="44"/>
  <c r="K207" i="44"/>
  <c r="J235" i="44"/>
  <c r="J94" i="44"/>
  <c r="K101" i="44"/>
  <c r="K108" i="44"/>
  <c r="J117" i="44"/>
  <c r="I224" i="44"/>
  <c r="J239" i="44"/>
  <c r="J36" i="44"/>
  <c r="J52" i="44"/>
  <c r="I63" i="44"/>
  <c r="I128" i="44"/>
  <c r="K176" i="44"/>
  <c r="I219" i="44"/>
  <c r="J168" i="44"/>
  <c r="J133" i="44"/>
  <c r="I154" i="44"/>
  <c r="I96" i="44"/>
  <c r="J204" i="44"/>
  <c r="I108" i="44"/>
  <c r="I35" i="44"/>
  <c r="K141" i="44"/>
  <c r="K92" i="44"/>
  <c r="K244" i="44"/>
  <c r="J124" i="44"/>
  <c r="K17" i="44"/>
  <c r="K67" i="44"/>
  <c r="I210" i="44"/>
  <c r="I24" i="44"/>
  <c r="K41" i="44"/>
  <c r="I111" i="44"/>
  <c r="J136" i="44"/>
  <c r="J188" i="44"/>
  <c r="I226" i="44"/>
  <c r="J33" i="44"/>
  <c r="J151" i="44"/>
  <c r="J51" i="44"/>
  <c r="J174" i="44"/>
  <c r="J228" i="44"/>
  <c r="I205" i="44"/>
  <c r="K89" i="44"/>
  <c r="I44" i="44"/>
  <c r="I86" i="44"/>
  <c r="J153" i="44"/>
  <c r="J179" i="44"/>
  <c r="J185" i="44"/>
  <c r="I67" i="44"/>
  <c r="I59" i="44"/>
  <c r="J87" i="44"/>
  <c r="J112" i="44"/>
  <c r="J201" i="44"/>
  <c r="K235" i="44"/>
  <c r="K197" i="44"/>
  <c r="I90" i="44"/>
  <c r="K29" i="44"/>
  <c r="J91" i="44"/>
  <c r="I158" i="44"/>
  <c r="I148" i="44"/>
  <c r="J231" i="44"/>
  <c r="K30" i="44"/>
  <c r="J178" i="44"/>
  <c r="I179" i="44"/>
  <c r="I244" i="44"/>
  <c r="J63" i="44"/>
  <c r="J103" i="44"/>
  <c r="I167" i="44"/>
  <c r="K237" i="44"/>
  <c r="I122" i="44"/>
  <c r="I97" i="44"/>
  <c r="I112" i="44"/>
  <c r="I231" i="44"/>
  <c r="I45" i="44"/>
  <c r="K102" i="44"/>
  <c r="K228" i="44"/>
  <c r="J234" i="44"/>
  <c r="K112" i="44"/>
  <c r="K220" i="44"/>
  <c r="I38" i="44"/>
  <c r="J113" i="44"/>
  <c r="K204" i="44"/>
  <c r="K13" i="44"/>
  <c r="I52" i="44"/>
  <c r="I6" i="44"/>
  <c r="J130" i="44"/>
  <c r="I27" i="44"/>
  <c r="K234" i="44"/>
  <c r="K24" i="44"/>
  <c r="K114" i="44"/>
  <c r="A20" i="47"/>
  <c r="A18" i="34"/>
  <c r="A19" i="40"/>
  <c r="A19" i="36"/>
  <c r="V31" i="35"/>
  <c r="V123" i="35"/>
  <c r="M90" i="35"/>
  <c r="M11" i="35"/>
  <c r="H6" i="44"/>
  <c r="E5" i="44"/>
  <c r="F4" i="44" s="1"/>
  <c r="Q234" i="32"/>
  <c r="Q217" i="32"/>
  <c r="Q235" i="32"/>
  <c r="Q199" i="32"/>
  <c r="Q200" i="32"/>
  <c r="Q208" i="32"/>
  <c r="Q184" i="32"/>
  <c r="Q193" i="32"/>
  <c r="Q163" i="32"/>
  <c r="Q126" i="32"/>
  <c r="Q124" i="32"/>
  <c r="Q127" i="32"/>
  <c r="Q136" i="32"/>
  <c r="Q130" i="32"/>
  <c r="Q146" i="32"/>
  <c r="Q99" i="32"/>
  <c r="Q86" i="32"/>
  <c r="Q101" i="32"/>
  <c r="Q114" i="32"/>
  <c r="Q111" i="32"/>
  <c r="Q57" i="32"/>
  <c r="Q54" i="32"/>
  <c r="Q65" i="32"/>
  <c r="Q28" i="32"/>
  <c r="Q60" i="32"/>
  <c r="Q22" i="32"/>
  <c r="Q13" i="32"/>
  <c r="Q47" i="32"/>
  <c r="Q14" i="32"/>
  <c r="Q8" i="32"/>
  <c r="Q226" i="32"/>
  <c r="Q214" i="32"/>
  <c r="Q224" i="32"/>
  <c r="Q191" i="32"/>
  <c r="Q192" i="32"/>
  <c r="Q187" i="32"/>
  <c r="Q178" i="32"/>
  <c r="Q182" i="32"/>
  <c r="Q177" i="32"/>
  <c r="Q118" i="32"/>
  <c r="Q166" i="32"/>
  <c r="Q119" i="32"/>
  <c r="Q173" i="32"/>
  <c r="Q117" i="32"/>
  <c r="Q145" i="32"/>
  <c r="Q91" i="32"/>
  <c r="Q131" i="32"/>
  <c r="Q90" i="32"/>
  <c r="Q113" i="32"/>
  <c r="Q100" i="32"/>
  <c r="Q71" i="32"/>
  <c r="Q103" i="32"/>
  <c r="Q56" i="32"/>
  <c r="Q24" i="32"/>
  <c r="Q53" i="32"/>
  <c r="Q72" i="32"/>
  <c r="Q9" i="32"/>
  <c r="Q44" i="32"/>
  <c r="Q10" i="32"/>
  <c r="Q45" i="32"/>
  <c r="Q218" i="32"/>
  <c r="Q212" i="32"/>
  <c r="Q205" i="32"/>
  <c r="Q183" i="32"/>
  <c r="Q196" i="32"/>
  <c r="Q186" i="32"/>
  <c r="Q238" i="32"/>
  <c r="Q239" i="32"/>
  <c r="Q170" i="32"/>
  <c r="Q181" i="32"/>
  <c r="Q164" i="32"/>
  <c r="Q174" i="32"/>
  <c r="Q153" i="32"/>
  <c r="Q116" i="32"/>
  <c r="Q129" i="32"/>
  <c r="Q83" i="32"/>
  <c r="Q105" i="32"/>
  <c r="Q79" i="32"/>
  <c r="Q112" i="32"/>
  <c r="Q80" i="32"/>
  <c r="Q66" i="32"/>
  <c r="Q92" i="32"/>
  <c r="Q59" i="32"/>
  <c r="Q21" i="32"/>
  <c r="Q50" i="32"/>
  <c r="Q46" i="32"/>
  <c r="Q5" i="32"/>
  <c r="Q41" i="32"/>
  <c r="Q6" i="32"/>
  <c r="Q16" i="32"/>
  <c r="Q244" i="32"/>
  <c r="Q237" i="32"/>
  <c r="Q204" i="32"/>
  <c r="Q225" i="32"/>
  <c r="Q197" i="32"/>
  <c r="Q241" i="32"/>
  <c r="Q185" i="32"/>
  <c r="Q169" i="32"/>
  <c r="Q180" i="32"/>
  <c r="Q206" i="32"/>
  <c r="Q161" i="32"/>
  <c r="Q162" i="32"/>
  <c r="Q155" i="32"/>
  <c r="Q139" i="32"/>
  <c r="Q115" i="32"/>
  <c r="Q175" i="32"/>
  <c r="Q75" i="32"/>
  <c r="Q97" i="32"/>
  <c r="Q78" i="32"/>
  <c r="Q96" i="32"/>
  <c r="Q106" i="32"/>
  <c r="Q121" i="32"/>
  <c r="Q64" i="32"/>
  <c r="Q48" i="32"/>
  <c r="Q15" i="32"/>
  <c r="Q68" i="32"/>
  <c r="Q40" i="32"/>
  <c r="Q4" i="32"/>
  <c r="Q34" i="32"/>
  <c r="Q39" i="32"/>
  <c r="Q25" i="32"/>
  <c r="Q236" i="32"/>
  <c r="Q229" i="32"/>
  <c r="Q243" i="32"/>
  <c r="Q223" i="32"/>
  <c r="Q211" i="32"/>
  <c r="Q227" i="32"/>
  <c r="Q233" i="32"/>
  <c r="Q207" i="32"/>
  <c r="Q168" i="32"/>
  <c r="Q158" i="32"/>
  <c r="Q156" i="32"/>
  <c r="Q159" i="32"/>
  <c r="Q144" i="32"/>
  <c r="Q128" i="32"/>
  <c r="Q179" i="32"/>
  <c r="Q141" i="32"/>
  <c r="Q123" i="32"/>
  <c r="Q89" i="32"/>
  <c r="Q77" i="32"/>
  <c r="Q120" i="32"/>
  <c r="Q95" i="32"/>
  <c r="Q74" i="32"/>
  <c r="Q98" i="32"/>
  <c r="Q42" i="32"/>
  <c r="Q11" i="32"/>
  <c r="Q55" i="32"/>
  <c r="Q33" i="32"/>
  <c r="Q17" i="32"/>
  <c r="Q30" i="32"/>
  <c r="Q36" i="32"/>
  <c r="Q32" i="32"/>
  <c r="Q228" i="32"/>
  <c r="Q221" i="32"/>
  <c r="Q232" i="32"/>
  <c r="Q222" i="32"/>
  <c r="Q203" i="32"/>
  <c r="Q194" i="32"/>
  <c r="Q195" i="32"/>
  <c r="Q198" i="32"/>
  <c r="Q190" i="32"/>
  <c r="Q150" i="32"/>
  <c r="Q148" i="32"/>
  <c r="Q151" i="32"/>
  <c r="Q133" i="32"/>
  <c r="Q160" i="32"/>
  <c r="Q165" i="32"/>
  <c r="Q138" i="32"/>
  <c r="Q110" i="32"/>
  <c r="Q81" i="32"/>
  <c r="Q104" i="32"/>
  <c r="Q108" i="32"/>
  <c r="Q84" i="32"/>
  <c r="Q69" i="32"/>
  <c r="Q87" i="32"/>
  <c r="Q38" i="32"/>
  <c r="Q7" i="32"/>
  <c r="Q51" i="32"/>
  <c r="Q26" i="32"/>
  <c r="Q70" i="32"/>
  <c r="Q27" i="32"/>
  <c r="Q49" i="32"/>
  <c r="Q220" i="32"/>
  <c r="Q213" i="32"/>
  <c r="Q215" i="32"/>
  <c r="Q219" i="32"/>
  <c r="Q202" i="32"/>
  <c r="Q230" i="32"/>
  <c r="Q189" i="32"/>
  <c r="Q172" i="32"/>
  <c r="Q176" i="32"/>
  <c r="Q142" i="32"/>
  <c r="Q140" i="32"/>
  <c r="Q143" i="32"/>
  <c r="Q122" i="32"/>
  <c r="Q157" i="32"/>
  <c r="Q152" i="32"/>
  <c r="Q137" i="32"/>
  <c r="Q102" i="32"/>
  <c r="Q73" i="32"/>
  <c r="Q93" i="32"/>
  <c r="Q88" i="32"/>
  <c r="Q109" i="32"/>
  <c r="Q61" i="32"/>
  <c r="Q76" i="32"/>
  <c r="Q35" i="32"/>
  <c r="Q67" i="32"/>
  <c r="Q43" i="32"/>
  <c r="Q19" i="32"/>
  <c r="Q52" i="32"/>
  <c r="Q23" i="32"/>
  <c r="Q18" i="32"/>
  <c r="Q242" i="32"/>
  <c r="Q171" i="32"/>
  <c r="Q94" i="32"/>
  <c r="Q62" i="32"/>
  <c r="Q240" i="32"/>
  <c r="Q231" i="32"/>
  <c r="Q134" i="32"/>
  <c r="Q125" i="32"/>
  <c r="Q29" i="32"/>
  <c r="Q107" i="32"/>
  <c r="Q210" i="32"/>
  <c r="Q132" i="32"/>
  <c r="Q82" i="32"/>
  <c r="A16" i="32"/>
  <c r="Q31" i="32"/>
  <c r="Q216" i="32"/>
  <c r="Q135" i="32"/>
  <c r="Q167" i="32"/>
  <c r="Q37" i="32"/>
  <c r="Q149" i="32"/>
  <c r="Q201" i="32"/>
  <c r="Q147" i="32"/>
  <c r="Q63" i="32"/>
  <c r="Q20" i="32"/>
  <c r="Q85" i="32"/>
  <c r="Q209" i="32"/>
  <c r="Q154" i="32"/>
  <c r="Q58" i="32"/>
  <c r="Q12" i="32"/>
  <c r="Q188" i="32"/>
  <c r="A19" i="31"/>
  <c r="Q228" i="31"/>
  <c r="Q221" i="31"/>
  <c r="Q226" i="31"/>
  <c r="Q205" i="31"/>
  <c r="Q188" i="31"/>
  <c r="Q182" i="31"/>
  <c r="Q178" i="31"/>
  <c r="Q243" i="31"/>
  <c r="Q156" i="31"/>
  <c r="Q138" i="31"/>
  <c r="Q203" i="31"/>
  <c r="Q163" i="31"/>
  <c r="Q149" i="31"/>
  <c r="Q131" i="31"/>
  <c r="Q118" i="31"/>
  <c r="Q92" i="31"/>
  <c r="Q95" i="31"/>
  <c r="Q108" i="31"/>
  <c r="Q117" i="31"/>
  <c r="Q97" i="31"/>
  <c r="Q39" i="31"/>
  <c r="Q57" i="31"/>
  <c r="Q109" i="31"/>
  <c r="Q59" i="31"/>
  <c r="Q15" i="31"/>
  <c r="Q28" i="31"/>
  <c r="Q26" i="31"/>
  <c r="A16" i="31"/>
  <c r="Q122" i="31"/>
  <c r="Q62" i="31"/>
  <c r="Q11" i="31"/>
  <c r="Q16" i="31"/>
  <c r="Q13" i="31"/>
  <c r="Q190" i="31"/>
  <c r="Q199" i="31"/>
  <c r="Q157" i="31"/>
  <c r="Q76" i="31"/>
  <c r="Q121" i="31"/>
  <c r="Q52" i="31"/>
  <c r="Q12" i="31"/>
  <c r="Q237" i="31"/>
  <c r="Q145" i="31"/>
  <c r="Q227" i="31"/>
  <c r="Q124" i="31"/>
  <c r="Q125" i="31"/>
  <c r="Q91" i="31"/>
  <c r="Q23" i="31"/>
  <c r="Q236" i="31"/>
  <c r="Q184" i="31"/>
  <c r="Q166" i="31"/>
  <c r="Q105" i="31"/>
  <c r="Q63" i="31"/>
  <c r="Q41" i="31"/>
  <c r="Q220" i="31"/>
  <c r="Q213" i="31"/>
  <c r="Q212" i="31"/>
  <c r="Q198" i="31"/>
  <c r="Q230" i="31"/>
  <c r="Q222" i="31"/>
  <c r="Q177" i="31"/>
  <c r="Q207" i="31"/>
  <c r="Q148" i="31"/>
  <c r="Q167" i="31"/>
  <c r="Q175" i="31"/>
  <c r="Q160" i="31"/>
  <c r="Q144" i="31"/>
  <c r="Q123" i="31"/>
  <c r="Q110" i="31"/>
  <c r="Q84" i="31"/>
  <c r="Q87" i="31"/>
  <c r="Q90" i="31"/>
  <c r="Q101" i="31"/>
  <c r="Q132" i="31"/>
  <c r="Q36" i="31"/>
  <c r="Q50" i="31"/>
  <c r="Q72" i="31"/>
  <c r="Q55" i="31"/>
  <c r="Q27" i="31"/>
  <c r="Q42" i="31"/>
  <c r="Q51" i="31"/>
  <c r="Q234" i="31"/>
  <c r="Q216" i="31"/>
  <c r="Q176" i="31"/>
  <c r="Q150" i="31"/>
  <c r="Q115" i="31"/>
  <c r="Q82" i="31"/>
  <c r="Q46" i="31"/>
  <c r="Q18" i="31"/>
  <c r="Q10" i="31"/>
  <c r="Q192" i="31"/>
  <c r="Q104" i="31"/>
  <c r="Q73" i="31"/>
  <c r="Q5" i="31"/>
  <c r="Q229" i="31"/>
  <c r="Q137" i="31"/>
  <c r="Q193" i="31"/>
  <c r="Q49" i="31"/>
  <c r="Q17" i="31"/>
  <c r="Q239" i="31"/>
  <c r="Q235" i="31"/>
  <c r="Q204" i="31"/>
  <c r="Q233" i="31"/>
  <c r="Q174" i="31"/>
  <c r="Q142" i="31"/>
  <c r="Q102" i="31"/>
  <c r="Q79" i="31"/>
  <c r="Q88" i="31"/>
  <c r="Q32" i="31"/>
  <c r="Q69" i="31"/>
  <c r="Q7" i="31"/>
  <c r="Q19" i="31"/>
  <c r="Q48" i="31"/>
  <c r="Q201" i="31"/>
  <c r="Q154" i="31"/>
  <c r="Q130" i="31"/>
  <c r="Q30" i="31"/>
  <c r="Q183" i="31"/>
  <c r="Q113" i="31"/>
  <c r="Q67" i="31"/>
  <c r="Q86" i="31"/>
  <c r="Q231" i="31"/>
  <c r="Q217" i="31"/>
  <c r="Q224" i="31"/>
  <c r="Q242" i="31"/>
  <c r="Q208" i="31"/>
  <c r="Q200" i="31"/>
  <c r="Q169" i="31"/>
  <c r="Q181" i="31"/>
  <c r="Q191" i="31"/>
  <c r="Q173" i="31"/>
  <c r="Q171" i="31"/>
  <c r="Q232" i="31"/>
  <c r="Q128" i="31"/>
  <c r="Q107" i="31"/>
  <c r="Q136" i="31"/>
  <c r="Q68" i="31"/>
  <c r="Q71" i="31"/>
  <c r="Q74" i="31"/>
  <c r="Q94" i="31"/>
  <c r="Q93" i="31"/>
  <c r="Q25" i="31"/>
  <c r="Q40" i="31"/>
  <c r="Q64" i="31"/>
  <c r="Q45" i="31"/>
  <c r="Q60" i="31"/>
  <c r="Q111" i="31"/>
  <c r="Q8" i="31"/>
  <c r="Q9" i="31"/>
  <c r="Q14" i="31"/>
  <c r="Q6" i="31"/>
  <c r="Q106" i="31"/>
  <c r="Q24" i="31"/>
  <c r="Q77" i="31"/>
  <c r="Q78" i="31"/>
  <c r="Q244" i="31"/>
  <c r="Q185" i="31"/>
  <c r="Q165" i="31"/>
  <c r="Q133" i="31"/>
  <c r="Q96" i="31"/>
  <c r="Q66" i="31"/>
  <c r="Q140" i="31"/>
  <c r="Q196" i="31"/>
  <c r="Q151" i="31"/>
  <c r="Q119" i="31"/>
  <c r="Q37" i="31"/>
  <c r="Q61" i="31"/>
  <c r="Q223" i="31"/>
  <c r="Q214" i="31"/>
  <c r="Q210" i="31"/>
  <c r="Q241" i="31"/>
  <c r="Q194" i="31"/>
  <c r="Q189" i="31"/>
  <c r="Q161" i="31"/>
  <c r="Q180" i="31"/>
  <c r="Q170" i="31"/>
  <c r="Q159" i="31"/>
  <c r="Q168" i="31"/>
  <c r="Q218" i="31"/>
  <c r="Q120" i="31"/>
  <c r="Q99" i="31"/>
  <c r="Q129" i="31"/>
  <c r="Q139" i="31"/>
  <c r="Q147" i="31"/>
  <c r="Q206" i="31"/>
  <c r="Q83" i="31"/>
  <c r="Q70" i="31"/>
  <c r="Q98" i="31"/>
  <c r="Q33" i="31"/>
  <c r="Q38" i="31"/>
  <c r="Q103" i="31"/>
  <c r="Q53" i="31"/>
  <c r="Q81" i="31"/>
  <c r="Q4" i="31"/>
  <c r="Q195" i="31"/>
  <c r="Q172" i="31"/>
  <c r="Q116" i="31"/>
  <c r="Q43" i="31"/>
  <c r="Q54" i="31"/>
  <c r="Q187" i="31"/>
  <c r="Q164" i="31"/>
  <c r="Q152" i="31"/>
  <c r="Q85" i="31"/>
  <c r="Q29" i="31"/>
  <c r="Q58" i="31"/>
  <c r="Q215" i="31"/>
  <c r="Q209" i="31"/>
  <c r="Q202" i="31"/>
  <c r="Q238" i="31"/>
  <c r="Q186" i="31"/>
  <c r="Q225" i="31"/>
  <c r="Q153" i="31"/>
  <c r="Q179" i="31"/>
  <c r="Q162" i="31"/>
  <c r="Q197" i="31"/>
  <c r="Q141" i="31"/>
  <c r="Q158" i="31"/>
  <c r="Q112" i="31"/>
  <c r="Q143" i="31"/>
  <c r="Q135" i="31"/>
  <c r="Q127" i="31"/>
  <c r="Q134" i="31"/>
  <c r="Q100" i="31"/>
  <c r="Q219" i="31"/>
  <c r="Q65" i="31"/>
  <c r="Q80" i="31"/>
  <c r="Q75" i="31"/>
  <c r="Q35" i="31"/>
  <c r="Q89" i="31"/>
  <c r="Q34" i="31"/>
  <c r="Q47" i="31"/>
  <c r="Q22" i="31"/>
  <c r="Q20" i="31"/>
  <c r="Q31" i="31"/>
  <c r="Q211" i="31"/>
  <c r="Q155" i="31"/>
  <c r="Q56" i="31"/>
  <c r="Q44" i="31"/>
  <c r="Q240" i="31"/>
  <c r="Q146" i="31"/>
  <c r="Q126" i="31"/>
  <c r="Q114" i="31"/>
  <c r="Q21" i="31"/>
  <c r="H6" i="35"/>
  <c r="E5" i="35"/>
  <c r="F4" i="35" s="1"/>
  <c r="H37" i="9"/>
  <c r="I242" i="39"/>
  <c r="J221" i="39"/>
  <c r="J232" i="39"/>
  <c r="I243" i="39"/>
  <c r="J222" i="39"/>
  <c r="I230" i="39"/>
  <c r="K202" i="39"/>
  <c r="J210" i="39"/>
  <c r="J220" i="39"/>
  <c r="J235" i="39"/>
  <c r="J227" i="39"/>
  <c r="K194" i="39"/>
  <c r="J211" i="39"/>
  <c r="I211" i="39"/>
  <c r="J197" i="39"/>
  <c r="K183" i="39"/>
  <c r="J196" i="39"/>
  <c r="K178" i="39"/>
  <c r="J186" i="39"/>
  <c r="J189" i="39"/>
  <c r="J205" i="39"/>
  <c r="I187" i="39"/>
  <c r="J192" i="39"/>
  <c r="I156" i="39"/>
  <c r="K165" i="39"/>
  <c r="J187" i="39"/>
  <c r="K171" i="39"/>
  <c r="I149" i="39"/>
  <c r="J153" i="39"/>
  <c r="J157" i="39"/>
  <c r="J128" i="39"/>
  <c r="K107" i="39"/>
  <c r="J163" i="39"/>
  <c r="J139" i="39"/>
  <c r="K118" i="39"/>
  <c r="J166" i="39"/>
  <c r="K176" i="39"/>
  <c r="I151" i="39"/>
  <c r="J129" i="39"/>
  <c r="K108" i="39"/>
  <c r="I124" i="39"/>
  <c r="K145" i="39"/>
  <c r="I111" i="39"/>
  <c r="I85" i="39"/>
  <c r="I131" i="39"/>
  <c r="K94" i="39"/>
  <c r="I137" i="39"/>
  <c r="K240" i="39"/>
  <c r="I218" i="39"/>
  <c r="I229" i="39"/>
  <c r="K241" i="39"/>
  <c r="I219" i="39"/>
  <c r="K222" i="39"/>
  <c r="K239" i="39"/>
  <c r="I207" i="39"/>
  <c r="I217" i="39"/>
  <c r="J234" i="39"/>
  <c r="J226" i="39"/>
  <c r="I224" i="39"/>
  <c r="I208" i="39"/>
  <c r="K206" i="39"/>
  <c r="K244" i="39"/>
  <c r="J180" i="39"/>
  <c r="J194" i="39"/>
  <c r="J241" i="39"/>
  <c r="I183" i="39"/>
  <c r="I186" i="39"/>
  <c r="J204" i="39"/>
  <c r="K185" i="39"/>
  <c r="J179" i="39"/>
  <c r="K154" i="39"/>
  <c r="J162" i="39"/>
  <c r="J185" i="39"/>
  <c r="J168" i="39"/>
  <c r="K147" i="39"/>
  <c r="J198" i="39"/>
  <c r="I154" i="39"/>
  <c r="I125" i="39"/>
  <c r="K230" i="39"/>
  <c r="I160" i="39"/>
  <c r="I136" i="39"/>
  <c r="J115" i="39"/>
  <c r="I163" i="39"/>
  <c r="K172" i="39"/>
  <c r="I150" i="39"/>
  <c r="I126" i="39"/>
  <c r="J148" i="39"/>
  <c r="K119" i="39"/>
  <c r="J142" i="39"/>
  <c r="J104" i="39"/>
  <c r="K83" i="39"/>
  <c r="K120" i="39"/>
  <c r="J91" i="39"/>
  <c r="K129" i="39"/>
  <c r="K146" i="39"/>
  <c r="I115" i="39"/>
  <c r="I94" i="39"/>
  <c r="I132" i="39"/>
  <c r="J95" i="39"/>
  <c r="I65" i="39"/>
  <c r="K114" i="39"/>
  <c r="I76" i="39"/>
  <c r="I53" i="39"/>
  <c r="K104" i="39"/>
  <c r="J74" i="39"/>
  <c r="K54" i="39"/>
  <c r="I74" i="39"/>
  <c r="I84" i="39"/>
  <c r="J54" i="39"/>
  <c r="I88" i="39"/>
  <c r="J61" i="39"/>
  <c r="J75" i="39"/>
  <c r="K86" i="39"/>
  <c r="J86" i="39"/>
  <c r="K55" i="39"/>
  <c r="J44" i="39"/>
  <c r="K17" i="39"/>
  <c r="J58" i="39"/>
  <c r="I34" i="39"/>
  <c r="I20" i="39"/>
  <c r="I100" i="39"/>
  <c r="J42" i="39"/>
  <c r="I17" i="39"/>
  <c r="I82" i="39"/>
  <c r="K70" i="39"/>
  <c r="J39" i="39"/>
  <c r="J237" i="39"/>
  <c r="K216" i="39"/>
  <c r="K227" i="39"/>
  <c r="J238" i="39"/>
  <c r="K217" i="39"/>
  <c r="J219" i="39"/>
  <c r="J236" i="39"/>
  <c r="J242" i="39"/>
  <c r="K211" i="39"/>
  <c r="K231" i="39"/>
  <c r="I225" i="39"/>
  <c r="I223" i="39"/>
  <c r="K201" i="39"/>
  <c r="K205" i="39"/>
  <c r="J239" i="39"/>
  <c r="I177" i="39"/>
  <c r="K193" i="39"/>
  <c r="I215" i="39"/>
  <c r="K181" i="39"/>
  <c r="K184" i="39"/>
  <c r="I203" i="39"/>
  <c r="J182" i="39"/>
  <c r="I172" i="39"/>
  <c r="J151" i="39"/>
  <c r="I159" i="39"/>
  <c r="I184" i="39"/>
  <c r="I165" i="39"/>
  <c r="J195" i="39"/>
  <c r="K191" i="39"/>
  <c r="J144" i="39"/>
  <c r="K123" i="39"/>
  <c r="I210" i="39"/>
  <c r="K150" i="39"/>
  <c r="K134" i="39"/>
  <c r="I112" i="39"/>
  <c r="K158" i="39"/>
  <c r="J169" i="39"/>
  <c r="J145" i="39"/>
  <c r="K124" i="39"/>
  <c r="I146" i="39"/>
  <c r="J116" i="39"/>
  <c r="I139" i="39"/>
  <c r="I101" i="39"/>
  <c r="I158" i="39"/>
  <c r="J117" i="39"/>
  <c r="K179" i="39"/>
  <c r="J126" i="39"/>
  <c r="J143" i="39"/>
  <c r="K109" i="39"/>
  <c r="K92" i="39"/>
  <c r="K127" i="39"/>
  <c r="I92" i="39"/>
  <c r="K63" i="39"/>
  <c r="I106" i="39"/>
  <c r="K74" i="39"/>
  <c r="J50" i="39"/>
  <c r="J101" i="39"/>
  <c r="I71" i="39"/>
  <c r="K51" i="39"/>
  <c r="K60" i="39"/>
  <c r="J80" i="39"/>
  <c r="K53" i="39"/>
  <c r="K87" i="39"/>
  <c r="J146" i="39"/>
  <c r="J133" i="39"/>
  <c r="J165" i="39"/>
  <c r="J81" i="39"/>
  <c r="J172" i="39"/>
  <c r="J41" i="39"/>
  <c r="J14" i="39"/>
  <c r="K52" i="39"/>
  <c r="K31" i="39"/>
  <c r="J17" i="39"/>
  <c r="K85" i="39"/>
  <c r="J38" i="39"/>
  <c r="J15" i="39"/>
  <c r="K68" i="39"/>
  <c r="J65" i="39"/>
  <c r="I234" i="39"/>
  <c r="J213" i="39"/>
  <c r="J224" i="39"/>
  <c r="I235" i="39"/>
  <c r="J214" i="39"/>
  <c r="I216" i="39"/>
  <c r="I233" i="39"/>
  <c r="I239" i="39"/>
  <c r="J208" i="39"/>
  <c r="K207" i="39"/>
  <c r="J223" i="39"/>
  <c r="K221" i="39"/>
  <c r="I199" i="39"/>
  <c r="K204" i="39"/>
  <c r="K237" i="39"/>
  <c r="K175" i="39"/>
  <c r="J190" i="39"/>
  <c r="K213" i="39"/>
  <c r="J178" i="39"/>
  <c r="J243" i="39"/>
  <c r="I202" i="39"/>
  <c r="I179" i="39"/>
  <c r="K170" i="39"/>
  <c r="I148" i="39"/>
  <c r="K157" i="39"/>
  <c r="I182" i="39"/>
  <c r="K163" i="39"/>
  <c r="J175" i="39"/>
  <c r="J181" i="39"/>
  <c r="I141" i="39"/>
  <c r="J120" i="39"/>
  <c r="I191" i="39"/>
  <c r="K149" i="39"/>
  <c r="J131" i="39"/>
  <c r="K110" i="39"/>
  <c r="J155" i="39"/>
  <c r="I166" i="39"/>
  <c r="I142" i="39"/>
  <c r="J121" i="39"/>
  <c r="K141" i="39"/>
  <c r="I113" i="39"/>
  <c r="K128" i="39"/>
  <c r="K99" i="39"/>
  <c r="K153" i="39"/>
  <c r="I114" i="39"/>
  <c r="I176" i="39"/>
  <c r="I123" i="39"/>
  <c r="I140" i="39"/>
  <c r="J108" i="39"/>
  <c r="J89" i="39"/>
  <c r="J119" i="39"/>
  <c r="I81" i="39"/>
  <c r="J60" i="39"/>
  <c r="K101" i="39"/>
  <c r="J71" i="39"/>
  <c r="I162" i="39"/>
  <c r="I98" i="39"/>
  <c r="K69" i="39"/>
  <c r="I50" i="39"/>
  <c r="I59" i="39"/>
  <c r="I77" i="39"/>
  <c r="J52" i="39"/>
  <c r="J83" i="39"/>
  <c r="K133" i="39"/>
  <c r="I107" i="39"/>
  <c r="K136" i="39"/>
  <c r="I78" i="39"/>
  <c r="I97" i="39"/>
  <c r="I37" i="39"/>
  <c r="J10" i="39"/>
  <c r="I47" i="39"/>
  <c r="I30" i="39"/>
  <c r="K15" i="39"/>
  <c r="J67" i="39"/>
  <c r="J35" i="39"/>
  <c r="J11" i="39"/>
  <c r="I67" i="39"/>
  <c r="J62" i="39"/>
  <c r="K232" i="39"/>
  <c r="K243" i="39"/>
  <c r="I221" i="39"/>
  <c r="K233" i="39"/>
  <c r="I244" i="39"/>
  <c r="I212" i="39"/>
  <c r="K228" i="39"/>
  <c r="K234" i="39"/>
  <c r="I205" i="39"/>
  <c r="I198" i="39"/>
  <c r="K220" i="39"/>
  <c r="I220" i="39"/>
  <c r="K197" i="39"/>
  <c r="J203" i="39"/>
  <c r="J212" i="39"/>
  <c r="J244" i="39"/>
  <c r="I188" i="39"/>
  <c r="K209" i="39"/>
  <c r="J209" i="39"/>
  <c r="K238" i="39"/>
  <c r="I201" i="39"/>
  <c r="K177" i="39"/>
  <c r="J167" i="39"/>
  <c r="I192" i="39"/>
  <c r="J154" i="39"/>
  <c r="I181" i="39"/>
  <c r="J160" i="39"/>
  <c r="K167" i="39"/>
  <c r="K174" i="39"/>
  <c r="K139" i="39"/>
  <c r="I117" i="39"/>
  <c r="J184" i="39"/>
  <c r="K148" i="39"/>
  <c r="I128" i="39"/>
  <c r="J228" i="39"/>
  <c r="K152" i="39"/>
  <c r="K161" i="39"/>
  <c r="K140" i="39"/>
  <c r="I118" i="39"/>
  <c r="J138" i="39"/>
  <c r="I240" i="39"/>
  <c r="J125" i="39"/>
  <c r="J96" i="39"/>
  <c r="J150" i="39"/>
  <c r="I104" i="39"/>
  <c r="J161" i="39"/>
  <c r="K112" i="39"/>
  <c r="J229" i="39"/>
  <c r="J240" i="39"/>
  <c r="K219" i="39"/>
  <c r="J230" i="39"/>
  <c r="I241" i="39"/>
  <c r="K210" i="39"/>
  <c r="J225" i="39"/>
  <c r="J231" i="39"/>
  <c r="K203" i="39"/>
  <c r="K196" i="39"/>
  <c r="K208" i="39"/>
  <c r="K218" i="39"/>
  <c r="J218" i="39"/>
  <c r="J202" i="39"/>
  <c r="K190" i="39"/>
  <c r="I231" i="39"/>
  <c r="K186" i="39"/>
  <c r="I194" i="39"/>
  <c r="K198" i="39"/>
  <c r="I209" i="39"/>
  <c r="J200" i="39"/>
  <c r="K212" i="39"/>
  <c r="I164" i="39"/>
  <c r="K173" i="39"/>
  <c r="I232" i="39"/>
  <c r="J176" i="39"/>
  <c r="I157" i="39"/>
  <c r="J164" i="39"/>
  <c r="J171" i="39"/>
  <c r="J136" i="39"/>
  <c r="K115" i="39"/>
  <c r="J174" i="39"/>
  <c r="J147" i="39"/>
  <c r="K126" i="39"/>
  <c r="K187" i="39"/>
  <c r="K226" i="39"/>
  <c r="J158" i="39"/>
  <c r="J137" i="39"/>
  <c r="K116" i="39"/>
  <c r="I135" i="39"/>
  <c r="I195" i="39"/>
  <c r="I122" i="39"/>
  <c r="I93" i="39"/>
  <c r="I145" i="39"/>
  <c r="K102" i="39"/>
  <c r="I153" i="39"/>
  <c r="I169" i="39"/>
  <c r="J132" i="39"/>
  <c r="J105" i="39"/>
  <c r="K84" i="39"/>
  <c r="J109" i="39"/>
  <c r="J76" i="39"/>
  <c r="J135" i="39"/>
  <c r="I95" i="39"/>
  <c r="K66" i="39"/>
  <c r="K138" i="39"/>
  <c r="J90" i="39"/>
  <c r="I63" i="39"/>
  <c r="I89" i="39"/>
  <c r="K57" i="39"/>
  <c r="J69" i="39"/>
  <c r="K159" i="39"/>
  <c r="K75" i="39"/>
  <c r="K105" i="39"/>
  <c r="I105" i="39"/>
  <c r="J100" i="39"/>
  <c r="J70" i="39"/>
  <c r="K76" i="39"/>
  <c r="J30" i="39"/>
  <c r="I170" i="39"/>
  <c r="K42" i="39"/>
  <c r="I27" i="39"/>
  <c r="K11" i="39"/>
  <c r="I56" i="39"/>
  <c r="J28" i="39"/>
  <c r="J48" i="39"/>
  <c r="I64" i="39"/>
  <c r="K49" i="39"/>
  <c r="I226" i="39"/>
  <c r="I237" i="39"/>
  <c r="J216" i="39"/>
  <c r="I227" i="39"/>
  <c r="K236" i="39"/>
  <c r="J207" i="39"/>
  <c r="I222" i="39"/>
  <c r="I228" i="39"/>
  <c r="I238" i="39"/>
  <c r="J193" i="39"/>
  <c r="J199" i="39"/>
  <c r="J217" i="39"/>
  <c r="J215" i="39"/>
  <c r="J201" i="39"/>
  <c r="J188" i="39"/>
  <c r="K229" i="39"/>
  <c r="J183" i="39"/>
  <c r="I193" i="39"/>
  <c r="K195" i="39"/>
  <c r="K242" i="39"/>
  <c r="I197" i="39"/>
  <c r="I206" i="39"/>
  <c r="K162" i="39"/>
  <c r="J170" i="39"/>
  <c r="I189" i="39"/>
  <c r="I175" i="39"/>
  <c r="K155" i="39"/>
  <c r="I161" i="39"/>
  <c r="I168" i="39"/>
  <c r="I133" i="39"/>
  <c r="J112" i="39"/>
  <c r="I171" i="39"/>
  <c r="I144" i="39"/>
  <c r="J123" i="39"/>
  <c r="I174" i="39"/>
  <c r="K182" i="39"/>
  <c r="I155" i="39"/>
  <c r="I134" i="39"/>
  <c r="J113" i="39"/>
  <c r="K130" i="39"/>
  <c r="K180" i="39"/>
  <c r="K117" i="39"/>
  <c r="K91" i="39"/>
  <c r="K137" i="39"/>
  <c r="J99" i="39"/>
  <c r="K143" i="39"/>
  <c r="K164" i="39"/>
  <c r="I129" i="39"/>
  <c r="I102" i="39"/>
  <c r="J173" i="39"/>
  <c r="J106" i="39"/>
  <c r="I73" i="39"/>
  <c r="I127" i="39"/>
  <c r="K90" i="39"/>
  <c r="J63" i="39"/>
  <c r="J130" i="39"/>
  <c r="J82" i="39"/>
  <c r="K61" i="39"/>
  <c r="J84" i="39"/>
  <c r="K56" i="39"/>
  <c r="I66" i="39"/>
  <c r="I147" i="39"/>
  <c r="J72" i="39"/>
  <c r="J87" i="39"/>
  <c r="K103" i="39"/>
  <c r="I99" i="39"/>
  <c r="I90" i="39"/>
  <c r="I55" i="39"/>
  <c r="J27" i="39"/>
  <c r="K89" i="39"/>
  <c r="I41" i="39"/>
  <c r="K24" i="39"/>
  <c r="I10" i="39"/>
  <c r="I52" i="39"/>
  <c r="J24" i="39"/>
  <c r="I116" i="39"/>
  <c r="K62" i="39"/>
  <c r="I48" i="39"/>
  <c r="K235" i="39"/>
  <c r="I190" i="39"/>
  <c r="K189" i="39"/>
  <c r="I173" i="39"/>
  <c r="I120" i="39"/>
  <c r="J114" i="39"/>
  <c r="K121" i="39"/>
  <c r="J111" i="39"/>
  <c r="I119" i="39"/>
  <c r="J122" i="39"/>
  <c r="J141" i="39"/>
  <c r="J55" i="39"/>
  <c r="I83" i="39"/>
  <c r="K73" i="39"/>
  <c r="J20" i="39"/>
  <c r="I23" i="39"/>
  <c r="J31" i="39"/>
  <c r="K95" i="39"/>
  <c r="K22" i="39"/>
  <c r="I91" i="39"/>
  <c r="A41" i="39"/>
  <c r="A42" i="39" s="1"/>
  <c r="I25" i="39"/>
  <c r="K5" i="39"/>
  <c r="K27" i="39"/>
  <c r="J19" i="39"/>
  <c r="I13" i="39"/>
  <c r="J5" i="39"/>
  <c r="K50" i="39"/>
  <c r="K39" i="39"/>
  <c r="K32" i="39"/>
  <c r="I213" i="39"/>
  <c r="I196" i="39"/>
  <c r="K192" i="39"/>
  <c r="J152" i="39"/>
  <c r="K169" i="39"/>
  <c r="J88" i="39"/>
  <c r="J118" i="39"/>
  <c r="I103" i="39"/>
  <c r="J98" i="39"/>
  <c r="I108" i="39"/>
  <c r="K80" i="39"/>
  <c r="J51" i="39"/>
  <c r="K78" i="39"/>
  <c r="K81" i="39"/>
  <c r="J6" i="39"/>
  <c r="K21" i="39"/>
  <c r="J21" i="39"/>
  <c r="J53" i="39"/>
  <c r="I18" i="39"/>
  <c r="I75" i="39"/>
  <c r="K40" i="39"/>
  <c r="J22" i="39"/>
  <c r="I49" i="39"/>
  <c r="J26" i="39"/>
  <c r="I19" i="39"/>
  <c r="I11" i="39"/>
  <c r="J78" i="39"/>
  <c r="J46" i="39"/>
  <c r="K37" i="39"/>
  <c r="I22" i="39"/>
  <c r="K225" i="39"/>
  <c r="K215" i="39"/>
  <c r="J206" i="39"/>
  <c r="K156" i="39"/>
  <c r="J177" i="39"/>
  <c r="J134" i="39"/>
  <c r="J107" i="39"/>
  <c r="K98" i="39"/>
  <c r="K82" i="39"/>
  <c r="K93" i="39"/>
  <c r="J77" i="39"/>
  <c r="J124" i="39"/>
  <c r="K106" i="39"/>
  <c r="I72" i="39"/>
  <c r="J73" i="39"/>
  <c r="I14" i="39"/>
  <c r="K18" i="39"/>
  <c r="I45" i="39"/>
  <c r="J16" i="39"/>
  <c r="I70" i="39"/>
  <c r="I39" i="39"/>
  <c r="K19" i="39"/>
  <c r="K47" i="39"/>
  <c r="K25" i="39"/>
  <c r="J18" i="39"/>
  <c r="K10" i="39"/>
  <c r="I5" i="39"/>
  <c r="J45" i="39"/>
  <c r="K36" i="39"/>
  <c r="K16" i="39"/>
  <c r="J233" i="39"/>
  <c r="I214" i="39"/>
  <c r="J191" i="39"/>
  <c r="K160" i="39"/>
  <c r="I152" i="39"/>
  <c r="I96" i="39"/>
  <c r="K100" i="39"/>
  <c r="K79" i="39"/>
  <c r="J79" i="39"/>
  <c r="I79" i="39"/>
  <c r="I58" i="39"/>
  <c r="J110" i="39"/>
  <c r="J102" i="39"/>
  <c r="J93" i="39"/>
  <c r="K67" i="39"/>
  <c r="K7" i="39"/>
  <c r="J7" i="39"/>
  <c r="K43" i="39"/>
  <c r="J12" i="39"/>
  <c r="I62" i="39"/>
  <c r="I36" i="39"/>
  <c r="I16" i="39"/>
  <c r="I33" i="39"/>
  <c r="I26" i="39"/>
  <c r="I15" i="39"/>
  <c r="J9" i="39"/>
  <c r="J94" i="39"/>
  <c r="K44" i="39"/>
  <c r="I40" i="39"/>
  <c r="I204" i="39"/>
  <c r="K200" i="39"/>
  <c r="I200" i="39"/>
  <c r="K131" i="39"/>
  <c r="K132" i="39"/>
  <c r="J140" i="39"/>
  <c r="J97" i="39"/>
  <c r="K71" i="39"/>
  <c r="I68" i="39"/>
  <c r="K77" i="39"/>
  <c r="K144" i="39"/>
  <c r="I80" i="39"/>
  <c r="I87" i="39"/>
  <c r="I51" i="39"/>
  <c r="I44" i="39"/>
  <c r="I6" i="39"/>
  <c r="J92" i="39"/>
  <c r="J36" i="39"/>
  <c r="J8" i="39"/>
  <c r="K59" i="39"/>
  <c r="K33" i="39"/>
  <c r="K13" i="39"/>
  <c r="I31" i="39"/>
  <c r="I24" i="39"/>
  <c r="K14" i="39"/>
  <c r="K8" i="39"/>
  <c r="I54" i="39"/>
  <c r="I43" i="39"/>
  <c r="I38" i="39"/>
  <c r="K214" i="39"/>
  <c r="I185" i="39"/>
  <c r="J159" i="39"/>
  <c r="I109" i="39"/>
  <c r="I110" i="39"/>
  <c r="J156" i="39"/>
  <c r="I86" i="39"/>
  <c r="J68" i="39"/>
  <c r="I60" i="39"/>
  <c r="J66" i="39"/>
  <c r="K88" i="39"/>
  <c r="I69" i="39"/>
  <c r="J103" i="39"/>
  <c r="J47" i="39"/>
  <c r="K38" i="39"/>
  <c r="J64" i="39"/>
  <c r="J85" i="39"/>
  <c r="J32" i="39"/>
  <c r="I138" i="39"/>
  <c r="J49" i="39"/>
  <c r="I32" i="39"/>
  <c r="I12" i="39"/>
  <c r="K30" i="39"/>
  <c r="I21" i="39"/>
  <c r="J13" i="39"/>
  <c r="I9" i="39"/>
  <c r="I46" i="39"/>
  <c r="I42" i="39"/>
  <c r="J37" i="39"/>
  <c r="K166" i="39"/>
  <c r="I178" i="39"/>
  <c r="K64" i="39"/>
  <c r="K48" i="39"/>
  <c r="K46" i="39"/>
  <c r="K20" i="39"/>
  <c r="K41" i="39"/>
  <c r="K224" i="39"/>
  <c r="K142" i="39"/>
  <c r="K122" i="39"/>
  <c r="I130" i="39"/>
  <c r="K45" i="39"/>
  <c r="J43" i="39"/>
  <c r="K23" i="39"/>
  <c r="J40" i="39"/>
  <c r="K223" i="39"/>
  <c r="J127" i="39"/>
  <c r="J57" i="39"/>
  <c r="K97" i="39"/>
  <c r="K65" i="39"/>
  <c r="J29" i="39"/>
  <c r="K12" i="39"/>
  <c r="I35" i="39"/>
  <c r="I236" i="39"/>
  <c r="K168" i="39"/>
  <c r="I143" i="39"/>
  <c r="K96" i="39"/>
  <c r="I61" i="39"/>
  <c r="K26" i="39"/>
  <c r="K111" i="39"/>
  <c r="K34" i="39"/>
  <c r="K199" i="39"/>
  <c r="J149" i="39"/>
  <c r="K58" i="39"/>
  <c r="J34" i="39"/>
  <c r="K29" i="39"/>
  <c r="K9" i="39"/>
  <c r="I7" i="39"/>
  <c r="I180" i="39"/>
  <c r="K135" i="39"/>
  <c r="I57" i="39"/>
  <c r="J23" i="39"/>
  <c r="J25" i="39"/>
  <c r="I8" i="39"/>
  <c r="K6" i="39"/>
  <c r="I167" i="39"/>
  <c r="I121" i="39"/>
  <c r="K72" i="39"/>
  <c r="K35" i="39"/>
  <c r="K125" i="39"/>
  <c r="I29" i="39"/>
  <c r="J33" i="39"/>
  <c r="K188" i="39"/>
  <c r="K151" i="39"/>
  <c r="J56" i="39"/>
  <c r="K28" i="39"/>
  <c r="K113" i="39"/>
  <c r="I28" i="39"/>
  <c r="J59" i="39"/>
  <c r="H6" i="47"/>
  <c r="E5" i="47"/>
  <c r="F4" i="47" s="1"/>
  <c r="I241" i="38"/>
  <c r="J242" i="38"/>
  <c r="K221" i="38"/>
  <c r="I226" i="38"/>
  <c r="I237" i="38"/>
  <c r="J216" i="38"/>
  <c r="K225" i="38"/>
  <c r="J231" i="38"/>
  <c r="K199" i="38"/>
  <c r="K205" i="38"/>
  <c r="J220" i="38"/>
  <c r="J197" i="38"/>
  <c r="K198" i="38"/>
  <c r="K201" i="38"/>
  <c r="I225" i="38"/>
  <c r="K186" i="38"/>
  <c r="K202" i="38"/>
  <c r="K213" i="38"/>
  <c r="I184" i="38"/>
  <c r="I213" i="38"/>
  <c r="I204" i="38"/>
  <c r="J211" i="38"/>
  <c r="K183" i="38"/>
  <c r="I158" i="38"/>
  <c r="I171" i="38"/>
  <c r="K180" i="38"/>
  <c r="I156" i="38"/>
  <c r="J174" i="38"/>
  <c r="J154" i="38"/>
  <c r="I149" i="38"/>
  <c r="J157" i="38"/>
  <c r="I136" i="38"/>
  <c r="I157" i="38"/>
  <c r="K137" i="38"/>
  <c r="I150" i="38"/>
  <c r="I163" i="38"/>
  <c r="J156" i="38"/>
  <c r="J146" i="38"/>
  <c r="K126" i="38"/>
  <c r="I137" i="38"/>
  <c r="I115" i="38"/>
  <c r="J94" i="38"/>
  <c r="J129" i="38"/>
  <c r="K108" i="38"/>
  <c r="K158" i="38"/>
  <c r="I121" i="38"/>
  <c r="J100" i="38"/>
  <c r="K135" i="38"/>
  <c r="K114" i="38"/>
  <c r="I92" i="38"/>
  <c r="I146" i="38"/>
  <c r="J122" i="38"/>
  <c r="J133" i="38"/>
  <c r="K112" i="38"/>
  <c r="I90" i="38"/>
  <c r="K131" i="38"/>
  <c r="I109" i="38"/>
  <c r="I88" i="38"/>
  <c r="I61" i="38"/>
  <c r="I47" i="38"/>
  <c r="J83" i="38"/>
  <c r="I67" i="38"/>
  <c r="I48" i="38"/>
  <c r="K93" i="38"/>
  <c r="K76" i="38"/>
  <c r="I95" i="38"/>
  <c r="K71" i="38"/>
  <c r="K50" i="38"/>
  <c r="K33" i="38"/>
  <c r="I86" i="38"/>
  <c r="I66" i="38"/>
  <c r="K81" i="38"/>
  <c r="J26" i="38"/>
  <c r="K7" i="38"/>
  <c r="I53" i="38"/>
  <c r="K23" i="38"/>
  <c r="I96" i="38"/>
  <c r="K34" i="38"/>
  <c r="K54" i="38"/>
  <c r="I28" i="38"/>
  <c r="I68" i="38"/>
  <c r="K62" i="38"/>
  <c r="I9" i="38"/>
  <c r="I19" i="38"/>
  <c r="J65" i="38"/>
  <c r="J10" i="38"/>
  <c r="I7" i="38"/>
  <c r="I8" i="38"/>
  <c r="K22" i="38"/>
  <c r="I15" i="38"/>
  <c r="K239" i="38"/>
  <c r="I239" i="38"/>
  <c r="J218" i="38"/>
  <c r="K224" i="38"/>
  <c r="K235" i="38"/>
  <c r="I243" i="38"/>
  <c r="J222" i="38"/>
  <c r="I228" i="38"/>
  <c r="J196" i="38"/>
  <c r="J202" i="38"/>
  <c r="I217" i="38"/>
  <c r="I194" i="38"/>
  <c r="J195" i="38"/>
  <c r="J198" i="38"/>
  <c r="I220" i="38"/>
  <c r="J183" i="38"/>
  <c r="J199" i="38"/>
  <c r="I208" i="38"/>
  <c r="I183" i="38"/>
  <c r="J203" i="38"/>
  <c r="I191" i="38"/>
  <c r="J200" i="38"/>
  <c r="J182" i="38"/>
  <c r="K156" i="38"/>
  <c r="K167" i="38"/>
  <c r="J177" i="38"/>
  <c r="K154" i="38"/>
  <c r="J173" i="38"/>
  <c r="I238" i="38"/>
  <c r="K147" i="38"/>
  <c r="K155" i="38"/>
  <c r="K193" i="38"/>
  <c r="J155" i="38"/>
  <c r="I222" i="38"/>
  <c r="K148" i="38"/>
  <c r="K151" i="38"/>
  <c r="J151" i="38"/>
  <c r="I143" i="38"/>
  <c r="J123" i="38"/>
  <c r="J134" i="38"/>
  <c r="K113" i="38"/>
  <c r="I91" i="38"/>
  <c r="I126" i="38"/>
  <c r="J105" i="38"/>
  <c r="K153" i="38"/>
  <c r="K119" i="38"/>
  <c r="I97" i="38"/>
  <c r="I132" i="38"/>
  <c r="J111" i="38"/>
  <c r="K90" i="38"/>
  <c r="J144" i="38"/>
  <c r="I119" i="38"/>
  <c r="I130" i="38"/>
  <c r="J109" i="38"/>
  <c r="K88" i="38"/>
  <c r="J128" i="38"/>
  <c r="J107" i="38"/>
  <c r="J86" i="38"/>
  <c r="K59" i="38"/>
  <c r="I44" i="38"/>
  <c r="J82" i="38"/>
  <c r="K65" i="38"/>
  <c r="J45" i="38"/>
  <c r="K91" i="38"/>
  <c r="J73" i="38"/>
  <c r="K94" i="38"/>
  <c r="J68" i="38"/>
  <c r="I49" i="38"/>
  <c r="I32" i="38"/>
  <c r="J79" i="38"/>
  <c r="I64" i="38"/>
  <c r="K60" i="38"/>
  <c r="I24" i="38"/>
  <c r="I6" i="38"/>
  <c r="J50" i="38"/>
  <c r="K20" i="38"/>
  <c r="I63" i="38"/>
  <c r="I112" i="38"/>
  <c r="K51" i="38"/>
  <c r="K25" i="38"/>
  <c r="J59" i="38"/>
  <c r="I45" i="38"/>
  <c r="K6" i="38"/>
  <c r="I13" i="38"/>
  <c r="J54" i="38"/>
  <c r="J5" i="38"/>
  <c r="K83" i="38"/>
  <c r="K5" i="38"/>
  <c r="J20" i="38"/>
  <c r="K64" i="38"/>
  <c r="J236" i="38"/>
  <c r="K237" i="38"/>
  <c r="I242" i="38"/>
  <c r="J221" i="38"/>
  <c r="J232" i="38"/>
  <c r="K241" i="38"/>
  <c r="I219" i="38"/>
  <c r="K218" i="38"/>
  <c r="I230" i="38"/>
  <c r="I199" i="38"/>
  <c r="I215" i="38"/>
  <c r="K230" i="38"/>
  <c r="J193" i="38"/>
  <c r="I195" i="38"/>
  <c r="I212" i="38"/>
  <c r="J243" i="38"/>
  <c r="I196" i="38"/>
  <c r="K203" i="38"/>
  <c r="I182" i="38"/>
  <c r="K187" i="38"/>
  <c r="J187" i="38"/>
  <c r="K194" i="38"/>
  <c r="K178" i="38"/>
  <c r="J153" i="38"/>
  <c r="J164" i="38"/>
  <c r="K174" i="38"/>
  <c r="J241" i="38"/>
  <c r="I170" i="38"/>
  <c r="I205" i="38"/>
  <c r="J207" i="38"/>
  <c r="K152" i="38"/>
  <c r="K189" i="38"/>
  <c r="J152" i="38"/>
  <c r="J172" i="38"/>
  <c r="J145" i="38"/>
  <c r="J148" i="38"/>
  <c r="I148" i="38"/>
  <c r="K141" i="38"/>
  <c r="I120" i="38"/>
  <c r="I131" i="38"/>
  <c r="J110" i="38"/>
  <c r="K89" i="38"/>
  <c r="K124" i="38"/>
  <c r="I102" i="38"/>
  <c r="K139" i="38"/>
  <c r="J116" i="38"/>
  <c r="K95" i="38"/>
  <c r="K130" i="38"/>
  <c r="I108" i="38"/>
  <c r="J87" i="38"/>
  <c r="K140" i="38"/>
  <c r="K117" i="38"/>
  <c r="K128" i="38"/>
  <c r="I106" i="38"/>
  <c r="J85" i="38"/>
  <c r="K123" i="38"/>
  <c r="I104" i="38"/>
  <c r="I77" i="38"/>
  <c r="I58" i="38"/>
  <c r="K42" i="38"/>
  <c r="J81" i="38"/>
  <c r="J62" i="38"/>
  <c r="I42" i="38"/>
  <c r="J90" i="38"/>
  <c r="I70" i="38"/>
  <c r="I93" i="38"/>
  <c r="I65" i="38"/>
  <c r="K46" i="38"/>
  <c r="J29" i="38"/>
  <c r="K78" i="38"/>
  <c r="J48" i="38"/>
  <c r="K53" i="38"/>
  <c r="I21" i="38"/>
  <c r="K107" i="38"/>
  <c r="I46" i="38"/>
  <c r="K18" i="38"/>
  <c r="I57" i="38"/>
  <c r="K109" i="38"/>
  <c r="J47" i="38"/>
  <c r="I23" i="38"/>
  <c r="J56" i="38"/>
  <c r="I34" i="38"/>
  <c r="K70" i="38"/>
  <c r="K74" i="38"/>
  <c r="K43" i="38"/>
  <c r="J106" i="38"/>
  <c r="J66" i="38"/>
  <c r="J71" i="38"/>
  <c r="I11" i="38"/>
  <c r="J39" i="38"/>
  <c r="I244" i="38"/>
  <c r="J234" i="38"/>
  <c r="K240" i="38"/>
  <c r="I218" i="38"/>
  <c r="I229" i="38"/>
  <c r="J238" i="38"/>
  <c r="K217" i="38"/>
  <c r="J212" i="38"/>
  <c r="K220" i="38"/>
  <c r="K197" i="38"/>
  <c r="I210" i="38"/>
  <c r="I224" i="38"/>
  <c r="I190" i="38"/>
  <c r="I193" i="38"/>
  <c r="K204" i="38"/>
  <c r="J227" i="38"/>
  <c r="K192" i="38"/>
  <c r="I197" i="38"/>
  <c r="K181" i="38"/>
  <c r="I185" i="38"/>
  <c r="I181" i="38"/>
  <c r="K190" i="38"/>
  <c r="J171" i="38"/>
  <c r="I233" i="38"/>
  <c r="I161" i="38"/>
  <c r="K170" i="38"/>
  <c r="I232" i="38"/>
  <c r="I167" i="38"/>
  <c r="J190" i="38"/>
  <c r="I200" i="38"/>
  <c r="K150" i="38"/>
  <c r="J179" i="38"/>
  <c r="J150" i="38"/>
  <c r="K166" i="38"/>
  <c r="J192" i="38"/>
  <c r="I145" i="38"/>
  <c r="K146" i="38"/>
  <c r="K138" i="38"/>
  <c r="K118" i="38"/>
  <c r="K129" i="38"/>
  <c r="I107" i="38"/>
  <c r="I141" i="38"/>
  <c r="J121" i="38"/>
  <c r="K100" i="38"/>
  <c r="J136" i="38"/>
  <c r="I113" i="38"/>
  <c r="J92" i="38"/>
  <c r="J127" i="38"/>
  <c r="K106" i="38"/>
  <c r="I84" i="38"/>
  <c r="J135" i="38"/>
  <c r="J114" i="38"/>
  <c r="J125" i="38"/>
  <c r="K104" i="38"/>
  <c r="I82" i="38"/>
  <c r="J120" i="38"/>
  <c r="I79" i="38"/>
  <c r="K75" i="38"/>
  <c r="K55" i="38"/>
  <c r="I41" i="38"/>
  <c r="I80" i="38"/>
  <c r="I59" i="38"/>
  <c r="K39" i="38"/>
  <c r="I87" i="38"/>
  <c r="K68" i="38"/>
  <c r="J91" i="38"/>
  <c r="K63" i="38"/>
  <c r="J43" i="38"/>
  <c r="K26" i="38"/>
  <c r="J77" i="38"/>
  <c r="K45" i="38"/>
  <c r="J46" i="38"/>
  <c r="J17" i="38"/>
  <c r="J99" i="38"/>
  <c r="I40" i="38"/>
  <c r="I17" i="38"/>
  <c r="I50" i="38"/>
  <c r="I101" i="38"/>
  <c r="J44" i="38"/>
  <c r="I20" i="38"/>
  <c r="I30" i="38"/>
  <c r="K32" i="38"/>
  <c r="J51" i="38"/>
  <c r="I62" i="38"/>
  <c r="J35" i="38"/>
  <c r="K86" i="38"/>
  <c r="J55" i="38"/>
  <c r="I12" i="38"/>
  <c r="K8" i="38"/>
  <c r="I33" i="38"/>
  <c r="K242" i="38"/>
  <c r="I231" i="38"/>
  <c r="J237" i="38"/>
  <c r="K216" i="38"/>
  <c r="K227" i="38"/>
  <c r="I235" i="38"/>
  <c r="J214" i="38"/>
  <c r="I209" i="38"/>
  <c r="J217" i="38"/>
  <c r="J194" i="38"/>
  <c r="K208" i="38"/>
  <c r="J219" i="38"/>
  <c r="J225" i="38"/>
  <c r="K191" i="38"/>
  <c r="J201" i="38"/>
  <c r="K222" i="38"/>
  <c r="J189" i="38"/>
  <c r="I192" i="38"/>
  <c r="J178" i="38"/>
  <c r="J181" i="38"/>
  <c r="K179" i="38"/>
  <c r="I179" i="38"/>
  <c r="I168" i="38"/>
  <c r="K228" i="38"/>
  <c r="K159" i="38"/>
  <c r="J167" i="38"/>
  <c r="K196" i="38"/>
  <c r="K165" i="38"/>
  <c r="J168" i="38"/>
  <c r="J175" i="38"/>
  <c r="J147" i="38"/>
  <c r="I176" i="38"/>
  <c r="I147" i="38"/>
  <c r="J163" i="38"/>
  <c r="K182" i="38"/>
  <c r="I180" i="38"/>
  <c r="J169" i="38"/>
  <c r="J137" i="38"/>
  <c r="J115" i="38"/>
  <c r="J126" i="38"/>
  <c r="K105" i="38"/>
  <c r="I138" i="38"/>
  <c r="I118" i="38"/>
  <c r="J97" i="38"/>
  <c r="J132" i="38"/>
  <c r="K111" i="38"/>
  <c r="I89" i="38"/>
  <c r="I124" i="38"/>
  <c r="J103" i="38"/>
  <c r="K82" i="38"/>
  <c r="K133" i="38"/>
  <c r="K168" i="38"/>
  <c r="I122" i="38"/>
  <c r="J101" i="38"/>
  <c r="K80" i="38"/>
  <c r="I117" i="38"/>
  <c r="K77" i="38"/>
  <c r="J72" i="38"/>
  <c r="I54" i="38"/>
  <c r="K38" i="38"/>
  <c r="J78" i="38"/>
  <c r="K56" i="38"/>
  <c r="I38" i="38"/>
  <c r="J84" i="38"/>
  <c r="K101" i="38"/>
  <c r="K85" i="38"/>
  <c r="J60" i="38"/>
  <c r="A41" i="38"/>
  <c r="A42" i="38" s="1"/>
  <c r="I25" i="38"/>
  <c r="I76" i="38"/>
  <c r="J42" i="38"/>
  <c r="I43" i="38"/>
  <c r="K15" i="38"/>
  <c r="I85" i="38"/>
  <c r="J37" i="38"/>
  <c r="J15" i="38"/>
  <c r="K47" i="38"/>
  <c r="J88" i="38"/>
  <c r="J41" i="38"/>
  <c r="I18" i="38"/>
  <c r="I16" i="38"/>
  <c r="K27" i="38"/>
  <c r="J32" i="38"/>
  <c r="J21" i="38"/>
  <c r="J31" i="38"/>
  <c r="K72" i="38"/>
  <c r="K30" i="38"/>
  <c r="J69" i="38"/>
  <c r="J61" i="38"/>
  <c r="J30" i="38"/>
  <c r="J239" i="38"/>
  <c r="K229" i="38"/>
  <c r="I234" i="38"/>
  <c r="J213" i="38"/>
  <c r="J224" i="38"/>
  <c r="K233" i="38"/>
  <c r="K244" i="38"/>
  <c r="K207" i="38"/>
  <c r="J215" i="38"/>
  <c r="K236" i="38"/>
  <c r="J205" i="38"/>
  <c r="K209" i="38"/>
  <c r="K212" i="38"/>
  <c r="J188" i="38"/>
  <c r="I198" i="38"/>
  <c r="I216" i="38"/>
  <c r="I186" i="38"/>
  <c r="I189" i="38"/>
  <c r="I175" i="38"/>
  <c r="I178" i="38"/>
  <c r="J176" i="38"/>
  <c r="K177" i="38"/>
  <c r="I166" i="38"/>
  <c r="I214" i="38"/>
  <c r="I211" i="38"/>
  <c r="I164" i="38"/>
  <c r="J180" i="38"/>
  <c r="J162" i="38"/>
  <c r="K161" i="38"/>
  <c r="I174" i="38"/>
  <c r="I144" i="38"/>
  <c r="K172" i="38"/>
  <c r="K145" i="38"/>
  <c r="I160" i="38"/>
  <c r="I172" i="38"/>
  <c r="K169" i="38"/>
  <c r="I165" i="38"/>
  <c r="K134" i="38"/>
  <c r="I154" i="38"/>
  <c r="I123" i="38"/>
  <c r="J102" i="38"/>
  <c r="K136" i="38"/>
  <c r="K116" i="38"/>
  <c r="I94" i="38"/>
  <c r="I129" i="38"/>
  <c r="J108" i="38"/>
  <c r="K87" i="38"/>
  <c r="K122" i="38"/>
  <c r="I100" i="38"/>
  <c r="K195" i="38"/>
  <c r="J130" i="38"/>
  <c r="K143" i="38"/>
  <c r="K120" i="38"/>
  <c r="I98" i="38"/>
  <c r="J143" i="38"/>
  <c r="J112" i="38"/>
  <c r="J74" i="38"/>
  <c r="I69" i="38"/>
  <c r="K52" i="38"/>
  <c r="K35" i="38"/>
  <c r="I75" i="38"/>
  <c r="I55" i="38"/>
  <c r="K36" i="38"/>
  <c r="I83" i="38"/>
  <c r="K99" i="38"/>
  <c r="K79" i="38"/>
  <c r="K57" i="38"/>
  <c r="K40" i="38"/>
  <c r="J22" i="38"/>
  <c r="J75" i="38"/>
  <c r="J80" i="38"/>
  <c r="J40" i="38"/>
  <c r="I14" i="38"/>
  <c r="J63" i="38"/>
  <c r="K31" i="38"/>
  <c r="J11" i="38"/>
  <c r="K44" i="38"/>
  <c r="K66" i="38"/>
  <c r="J34" i="38"/>
  <c r="J16" i="38"/>
  <c r="K13" i="38"/>
  <c r="K21" i="38"/>
  <c r="J27" i="38"/>
  <c r="K10" i="38"/>
  <c r="K29" i="38"/>
  <c r="J38" i="38"/>
  <c r="K24" i="38"/>
  <c r="J58" i="38"/>
  <c r="J36" i="38"/>
  <c r="J24" i="38"/>
  <c r="K243" i="38"/>
  <c r="J204" i="38"/>
  <c r="J206" i="38"/>
  <c r="K215" i="38"/>
  <c r="K176" i="38"/>
  <c r="K211" i="38"/>
  <c r="I159" i="38"/>
  <c r="K163" i="38"/>
  <c r="J165" i="38"/>
  <c r="K121" i="38"/>
  <c r="K92" i="38"/>
  <c r="J119" i="38"/>
  <c r="J140" i="38"/>
  <c r="I111" i="38"/>
  <c r="I125" i="38"/>
  <c r="I81" i="38"/>
  <c r="I39" i="38"/>
  <c r="K37" i="38"/>
  <c r="J7" i="38"/>
  <c r="J12" i="38"/>
  <c r="J6" i="38"/>
  <c r="J52" i="38"/>
  <c r="J244" i="38"/>
  <c r="J240" i="38"/>
  <c r="I201" i="38"/>
  <c r="I203" i="38"/>
  <c r="K214" i="38"/>
  <c r="K210" i="38"/>
  <c r="I187" i="38"/>
  <c r="K157" i="38"/>
  <c r="J160" i="38"/>
  <c r="I162" i="38"/>
  <c r="J118" i="38"/>
  <c r="J208" i="38"/>
  <c r="I116" i="38"/>
  <c r="I135" i="38"/>
  <c r="K110" i="38"/>
  <c r="K84" i="38"/>
  <c r="I78" i="38"/>
  <c r="I36" i="38"/>
  <c r="I29" i="38"/>
  <c r="J104" i="38"/>
  <c r="J8" i="38"/>
  <c r="J67" i="38"/>
  <c r="J49" i="38"/>
  <c r="I236" i="38"/>
  <c r="I221" i="38"/>
  <c r="J210" i="38"/>
  <c r="J209" i="38"/>
  <c r="K184" i="38"/>
  <c r="J228" i="38"/>
  <c r="K206" i="38"/>
  <c r="J158" i="38"/>
  <c r="J142" i="38"/>
  <c r="I151" i="38"/>
  <c r="I99" i="38"/>
  <c r="K127" i="38"/>
  <c r="K98" i="38"/>
  <c r="J117" i="38"/>
  <c r="I71" i="38"/>
  <c r="K73" i="38"/>
  <c r="J98" i="38"/>
  <c r="K19" i="38"/>
  <c r="K11" i="38"/>
  <c r="K41" i="38"/>
  <c r="J9" i="38"/>
  <c r="I27" i="38"/>
  <c r="J28" i="38"/>
  <c r="K234" i="38"/>
  <c r="K219" i="38"/>
  <c r="I207" i="38"/>
  <c r="I206" i="38"/>
  <c r="I240" i="38"/>
  <c r="J223" i="38"/>
  <c r="K188" i="38"/>
  <c r="I153" i="38"/>
  <c r="I139" i="38"/>
  <c r="K149" i="38"/>
  <c r="K97" i="38"/>
  <c r="J124" i="38"/>
  <c r="J95" i="38"/>
  <c r="I114" i="38"/>
  <c r="K69" i="38"/>
  <c r="J70" i="38"/>
  <c r="J96" i="38"/>
  <c r="I103" i="38"/>
  <c r="I10" i="38"/>
  <c r="I37" i="38"/>
  <c r="I5" i="38"/>
  <c r="K14" i="38"/>
  <c r="J18" i="38"/>
  <c r="J226" i="38"/>
  <c r="J230" i="38"/>
  <c r="J233" i="38"/>
  <c r="K231" i="38"/>
  <c r="J186" i="38"/>
  <c r="K185" i="38"/>
  <c r="K162" i="38"/>
  <c r="I173" i="38"/>
  <c r="I155" i="38"/>
  <c r="J131" i="38"/>
  <c r="I134" i="38"/>
  <c r="I105" i="38"/>
  <c r="I169" i="38"/>
  <c r="K96" i="38"/>
  <c r="K67" i="38"/>
  <c r="I52" i="38"/>
  <c r="J76" i="38"/>
  <c r="I74" i="38"/>
  <c r="I60" i="38"/>
  <c r="K61" i="38"/>
  <c r="J19" i="38"/>
  <c r="K17" i="38"/>
  <c r="K16" i="38"/>
  <c r="I223" i="38"/>
  <c r="I227" i="38"/>
  <c r="K223" i="38"/>
  <c r="K226" i="38"/>
  <c r="J185" i="38"/>
  <c r="J184" i="38"/>
  <c r="J159" i="38"/>
  <c r="K160" i="38"/>
  <c r="I152" i="38"/>
  <c r="I128" i="38"/>
  <c r="K132" i="38"/>
  <c r="K103" i="38"/>
  <c r="J149" i="38"/>
  <c r="J93" i="38"/>
  <c r="J64" i="38"/>
  <c r="K49" i="38"/>
  <c r="I73" i="38"/>
  <c r="I72" i="38"/>
  <c r="J57" i="38"/>
  <c r="K58" i="38"/>
  <c r="J13" i="38"/>
  <c r="J14" i="38"/>
  <c r="K9" i="38"/>
  <c r="K232" i="38"/>
  <c r="K238" i="38"/>
  <c r="I202" i="38"/>
  <c r="J191" i="38"/>
  <c r="K173" i="38"/>
  <c r="K164" i="38"/>
  <c r="I177" i="38"/>
  <c r="K142" i="38"/>
  <c r="K171" i="38"/>
  <c r="J141" i="38"/>
  <c r="J113" i="38"/>
  <c r="K144" i="38"/>
  <c r="I127" i="38"/>
  <c r="I140" i="38"/>
  <c r="I51" i="38"/>
  <c r="I35" i="38"/>
  <c r="I56" i="38"/>
  <c r="J89" i="38"/>
  <c r="K28" i="38"/>
  <c r="J33" i="38"/>
  <c r="J25" i="38"/>
  <c r="I22" i="38"/>
  <c r="J229" i="38"/>
  <c r="J166" i="38"/>
  <c r="J53" i="38"/>
  <c r="J235" i="38"/>
  <c r="J138" i="38"/>
  <c r="K102" i="38"/>
  <c r="K200" i="38"/>
  <c r="I110" i="38"/>
  <c r="I26" i="38"/>
  <c r="I188" i="38"/>
  <c r="I142" i="38"/>
  <c r="I31" i="38"/>
  <c r="J170" i="38"/>
  <c r="K125" i="38"/>
  <c r="J23" i="38"/>
  <c r="J161" i="38"/>
  <c r="I133" i="38"/>
  <c r="K12" i="38"/>
  <c r="K175" i="38"/>
  <c r="K48" i="38"/>
  <c r="J139" i="38"/>
  <c r="K115" i="38"/>
  <c r="V62" i="35"/>
  <c r="V209" i="35"/>
  <c r="A19" i="33"/>
  <c r="A18" i="42"/>
  <c r="Q239" i="36"/>
  <c r="Q213" i="36"/>
  <c r="Q203" i="36"/>
  <c r="Q199" i="36"/>
  <c r="Q181" i="36"/>
  <c r="Q176" i="36"/>
  <c r="Q185" i="36"/>
  <c r="Q216" i="36"/>
  <c r="Q166" i="36"/>
  <c r="Q156" i="36"/>
  <c r="Q165" i="36"/>
  <c r="Q149" i="36"/>
  <c r="Q144" i="36"/>
  <c r="Q142" i="36"/>
  <c r="Q103" i="36"/>
  <c r="Q101" i="36"/>
  <c r="Q104" i="36"/>
  <c r="Q91" i="36"/>
  <c r="Q97" i="36"/>
  <c r="Q84" i="36"/>
  <c r="Q102" i="36"/>
  <c r="Q70" i="36"/>
  <c r="Q78" i="36"/>
  <c r="Q54" i="36"/>
  <c r="Q23" i="36"/>
  <c r="Q31" i="36"/>
  <c r="Q32" i="36"/>
  <c r="Q16" i="36"/>
  <c r="Q14" i="36"/>
  <c r="Q33" i="36"/>
  <c r="Q231" i="36"/>
  <c r="Q240" i="36"/>
  <c r="Q226" i="36"/>
  <c r="Q191" i="36"/>
  <c r="Q233" i="36"/>
  <c r="Q202" i="36"/>
  <c r="Q177" i="36"/>
  <c r="Q193" i="36"/>
  <c r="Q158" i="36"/>
  <c r="Q198" i="36"/>
  <c r="Q160" i="36"/>
  <c r="Q141" i="36"/>
  <c r="Q128" i="36"/>
  <c r="Q139" i="36"/>
  <c r="Q235" i="36"/>
  <c r="Q93" i="36"/>
  <c r="Q96" i="36"/>
  <c r="Q83" i="36"/>
  <c r="Q89" i="36"/>
  <c r="Q76" i="36"/>
  <c r="Q65" i="36"/>
  <c r="Q67" i="36"/>
  <c r="Q74" i="36"/>
  <c r="Q51" i="36"/>
  <c r="Q20" i="36"/>
  <c r="Q98" i="36"/>
  <c r="Q95" i="36"/>
  <c r="Q6" i="36"/>
  <c r="Q10" i="36"/>
  <c r="Q19" i="36"/>
  <c r="Q223" i="36"/>
  <c r="Q225" i="36"/>
  <c r="Q214" i="36"/>
  <c r="Q218" i="36"/>
  <c r="Q222" i="36"/>
  <c r="Q197" i="36"/>
  <c r="Q238" i="36"/>
  <c r="Q186" i="36"/>
  <c r="Q150" i="36"/>
  <c r="Q175" i="36"/>
  <c r="Q152" i="36"/>
  <c r="Q133" i="36"/>
  <c r="Q170" i="36"/>
  <c r="Q138" i="36"/>
  <c r="Q168" i="36"/>
  <c r="Q85" i="36"/>
  <c r="Q88" i="36"/>
  <c r="Q75" i="36"/>
  <c r="Q81" i="36"/>
  <c r="Q68" i="36"/>
  <c r="Q60" i="36"/>
  <c r="Q63" i="36"/>
  <c r="Q37" i="36"/>
  <c r="Q47" i="36"/>
  <c r="Q49" i="36"/>
  <c r="Q90" i="36"/>
  <c r="Q59" i="36"/>
  <c r="A16" i="36"/>
  <c r="Q64" i="36"/>
  <c r="Q15" i="36"/>
  <c r="Q243" i="36"/>
  <c r="Q215" i="36"/>
  <c r="Q208" i="36"/>
  <c r="Q206" i="36"/>
  <c r="Q212" i="36"/>
  <c r="Q207" i="36"/>
  <c r="Q187" i="36"/>
  <c r="Q224" i="36"/>
  <c r="Q171" i="36"/>
  <c r="Q169" i="36"/>
  <c r="Q167" i="36"/>
  <c r="Q145" i="36"/>
  <c r="Q146" i="36"/>
  <c r="Q136" i="36"/>
  <c r="Q137" i="36"/>
  <c r="Q129" i="36"/>
  <c r="Q77" i="36"/>
  <c r="Q80" i="36"/>
  <c r="Q147" i="36"/>
  <c r="Q73" i="36"/>
  <c r="Q124" i="36"/>
  <c r="Q53" i="36"/>
  <c r="Q57" i="36"/>
  <c r="Q87" i="36"/>
  <c r="Q44" i="36"/>
  <c r="Q48" i="36"/>
  <c r="Q28" i="36"/>
  <c r="Q55" i="36"/>
  <c r="Q13" i="36"/>
  <c r="Q35" i="36"/>
  <c r="Q11" i="36"/>
  <c r="Q244" i="36"/>
  <c r="Q242" i="36"/>
  <c r="Q241" i="36"/>
  <c r="Q210" i="36"/>
  <c r="Q195" i="36"/>
  <c r="Q205" i="36"/>
  <c r="Q189" i="36"/>
  <c r="Q200" i="36"/>
  <c r="Q163" i="36"/>
  <c r="Q161" i="36"/>
  <c r="Q159" i="36"/>
  <c r="Q180" i="36"/>
  <c r="Q123" i="36"/>
  <c r="Q135" i="36"/>
  <c r="Q122" i="36"/>
  <c r="Q114" i="36"/>
  <c r="Q69" i="36"/>
  <c r="Q72" i="36"/>
  <c r="Q120" i="36"/>
  <c r="Q116" i="36"/>
  <c r="Q66" i="36"/>
  <c r="Q43" i="36"/>
  <c r="Q50" i="36"/>
  <c r="Q86" i="36"/>
  <c r="Q41" i="36"/>
  <c r="Q42" i="36"/>
  <c r="Q25" i="36"/>
  <c r="Q17" i="36"/>
  <c r="Q9" i="36"/>
  <c r="Q26" i="36"/>
  <c r="Q7" i="36"/>
  <c r="Q236" i="36"/>
  <c r="Q237" i="36"/>
  <c r="Q234" i="36"/>
  <c r="Q196" i="36"/>
  <c r="Q230" i="36"/>
  <c r="Q204" i="36"/>
  <c r="Q182" i="36"/>
  <c r="Q190" i="36"/>
  <c r="Q155" i="36"/>
  <c r="Q153" i="36"/>
  <c r="Q151" i="36"/>
  <c r="Q148" i="36"/>
  <c r="Q154" i="36"/>
  <c r="Q134" i="36"/>
  <c r="Q162" i="36"/>
  <c r="Q106" i="36"/>
  <c r="Q130" i="36"/>
  <c r="Q115" i="36"/>
  <c r="Q117" i="36"/>
  <c r="Q108" i="36"/>
  <c r="Q62" i="36"/>
  <c r="Q29" i="36"/>
  <c r="Q46" i="36"/>
  <c r="Q82" i="36"/>
  <c r="Q34" i="36"/>
  <c r="Q94" i="36"/>
  <c r="Q22" i="36"/>
  <c r="Q12" i="36"/>
  <c r="Q5" i="36"/>
  <c r="Q4" i="36"/>
  <c r="Q228" i="36"/>
  <c r="Q229" i="36"/>
  <c r="Q217" i="36"/>
  <c r="Q188" i="36"/>
  <c r="Q219" i="36"/>
  <c r="Q194" i="36"/>
  <c r="Q232" i="36"/>
  <c r="Q183" i="36"/>
  <c r="Q178" i="36"/>
  <c r="Q172" i="36"/>
  <c r="Q179" i="36"/>
  <c r="Q140" i="36"/>
  <c r="Q126" i="36"/>
  <c r="Q127" i="36"/>
  <c r="Q157" i="36"/>
  <c r="Q143" i="36"/>
  <c r="Q121" i="36"/>
  <c r="Q107" i="36"/>
  <c r="Q113" i="36"/>
  <c r="Q100" i="36"/>
  <c r="Q45" i="36"/>
  <c r="Q110" i="36"/>
  <c r="Q40" i="36"/>
  <c r="Q61" i="36"/>
  <c r="Q30" i="36"/>
  <c r="Q39" i="36"/>
  <c r="Q125" i="36"/>
  <c r="Q8" i="36"/>
  <c r="Q52" i="36"/>
  <c r="Q36" i="36"/>
  <c r="Q227" i="36"/>
  <c r="Q109" i="36"/>
  <c r="Q58" i="36"/>
  <c r="Q220" i="36"/>
  <c r="Q174" i="36"/>
  <c r="Q112" i="36"/>
  <c r="Q27" i="36"/>
  <c r="Q221" i="36"/>
  <c r="Q164" i="36"/>
  <c r="Q99" i="36"/>
  <c r="Q38" i="36"/>
  <c r="Q211" i="36"/>
  <c r="Q173" i="36"/>
  <c r="Q105" i="36"/>
  <c r="Q56" i="36"/>
  <c r="Q201" i="36"/>
  <c r="Q132" i="36"/>
  <c r="Q92" i="36"/>
  <c r="Q24" i="36"/>
  <c r="Q209" i="36"/>
  <c r="Q118" i="36"/>
  <c r="Q131" i="36"/>
  <c r="Q21" i="36"/>
  <c r="Q184" i="36"/>
  <c r="Q119" i="36"/>
  <c r="Q71" i="36"/>
  <c r="Q18" i="36"/>
  <c r="Q111" i="36"/>
  <c r="Q79" i="36"/>
  <c r="Q192" i="36"/>
  <c r="E5" i="33"/>
  <c r="F4" i="33" s="1"/>
  <c r="H6" i="33"/>
  <c r="E5" i="39"/>
  <c r="F4" i="39" s="1"/>
  <c r="H6" i="39"/>
  <c r="A19" i="45"/>
  <c r="A20" i="37"/>
  <c r="V167" i="35"/>
  <c r="V186" i="35"/>
  <c r="Q222" i="46"/>
  <c r="Q223" i="46"/>
  <c r="Q213" i="46"/>
  <c r="Q207" i="46"/>
  <c r="Q241" i="46"/>
  <c r="Q188" i="46"/>
  <c r="Q190" i="46"/>
  <c r="Q217" i="46"/>
  <c r="Q160" i="46"/>
  <c r="Q168" i="46"/>
  <c r="Q163" i="46"/>
  <c r="Q141" i="46"/>
  <c r="Q136" i="46"/>
  <c r="Q134" i="46"/>
  <c r="Q100" i="46"/>
  <c r="Q120" i="46"/>
  <c r="Q138" i="46"/>
  <c r="Q85" i="46"/>
  <c r="Q137" i="46"/>
  <c r="Q91" i="46"/>
  <c r="Q105" i="46"/>
  <c r="Q108" i="46"/>
  <c r="Q84" i="46"/>
  <c r="Q45" i="46"/>
  <c r="Q14" i="46"/>
  <c r="Q56" i="46"/>
  <c r="Q15" i="46"/>
  <c r="Q18" i="46"/>
  <c r="Q16" i="46"/>
  <c r="Q40" i="46"/>
  <c r="Q214" i="46"/>
  <c r="Q242" i="46"/>
  <c r="Q209" i="46"/>
  <c r="Q199" i="46"/>
  <c r="Q205" i="46"/>
  <c r="Q198" i="46"/>
  <c r="Q176" i="46"/>
  <c r="Q191" i="46"/>
  <c r="Q152" i="46"/>
  <c r="Q167" i="46"/>
  <c r="Q143" i="46"/>
  <c r="Q133" i="46"/>
  <c r="Q183" i="46"/>
  <c r="Q126" i="46"/>
  <c r="Q130" i="46"/>
  <c r="Q119" i="46"/>
  <c r="Q192" i="46"/>
  <c r="Q77" i="46"/>
  <c r="Q101" i="46"/>
  <c r="Q83" i="46"/>
  <c r="Q104" i="46"/>
  <c r="Q107" i="46"/>
  <c r="Q76" i="46"/>
  <c r="Q44" i="46"/>
  <c r="Q10" i="46"/>
  <c r="Q42" i="46"/>
  <c r="Q11" i="46"/>
  <c r="Q81" i="46"/>
  <c r="Q12" i="46"/>
  <c r="Q5" i="46"/>
  <c r="Q244" i="46"/>
  <c r="Q234" i="46"/>
  <c r="Q201" i="46"/>
  <c r="Q240" i="46"/>
  <c r="Q215" i="46"/>
  <c r="Q186" i="46"/>
  <c r="Q175" i="46"/>
  <c r="Q182" i="46"/>
  <c r="Q155" i="46"/>
  <c r="Q166" i="46"/>
  <c r="Q196" i="46"/>
  <c r="Q125" i="46"/>
  <c r="Q172" i="46"/>
  <c r="Q118" i="46"/>
  <c r="Q116" i="46"/>
  <c r="Q129" i="46"/>
  <c r="Q131" i="46"/>
  <c r="Q69" i="46"/>
  <c r="Q96" i="46"/>
  <c r="Q75" i="46"/>
  <c r="Q103" i="46"/>
  <c r="Q106" i="46"/>
  <c r="Q68" i="46"/>
  <c r="Q41" i="46"/>
  <c r="Q6" i="46"/>
  <c r="Q38" i="46"/>
  <c r="Q7" i="46"/>
  <c r="Q79" i="46"/>
  <c r="Q8" i="46"/>
  <c r="Q19" i="46"/>
  <c r="Q236" i="46"/>
  <c r="Q226" i="46"/>
  <c r="Q193" i="46"/>
  <c r="Q235" i="46"/>
  <c r="Q208" i="46"/>
  <c r="Q178" i="46"/>
  <c r="Q174" i="46"/>
  <c r="Q173" i="46"/>
  <c r="Q158" i="46"/>
  <c r="Q159" i="46"/>
  <c r="Q171" i="46"/>
  <c r="Q117" i="46"/>
  <c r="Q170" i="46"/>
  <c r="Q110" i="46"/>
  <c r="Q115" i="46"/>
  <c r="Q124" i="46"/>
  <c r="Q128" i="46"/>
  <c r="Q61" i="46"/>
  <c r="Q88" i="46"/>
  <c r="Q67" i="46"/>
  <c r="Q94" i="46"/>
  <c r="Q102" i="46"/>
  <c r="Q60" i="46"/>
  <c r="Q34" i="46"/>
  <c r="Q17" i="46"/>
  <c r="Q35" i="46"/>
  <c r="Q73" i="46"/>
  <c r="Q74" i="46"/>
  <c r="Q82" i="46"/>
  <c r="Q13" i="46"/>
  <c r="Q228" i="46"/>
  <c r="Q218" i="46"/>
  <c r="Q232" i="46"/>
  <c r="Q233" i="46"/>
  <c r="Q200" i="46"/>
  <c r="Q219" i="46"/>
  <c r="Q197" i="46"/>
  <c r="Q165" i="46"/>
  <c r="Q211" i="46"/>
  <c r="Q150" i="46"/>
  <c r="Q146" i="46"/>
  <c r="Q109" i="46"/>
  <c r="Q162" i="46"/>
  <c r="Q154" i="46"/>
  <c r="Q114" i="46"/>
  <c r="Q123" i="46"/>
  <c r="Q98" i="46"/>
  <c r="Q58" i="46"/>
  <c r="Q80" i="46"/>
  <c r="Q59" i="46"/>
  <c r="Q86" i="46"/>
  <c r="Q97" i="46"/>
  <c r="Q53" i="46"/>
  <c r="Q30" i="46"/>
  <c r="Q95" i="46"/>
  <c r="Q31" i="46"/>
  <c r="Q71" i="46"/>
  <c r="Q39" i="46"/>
  <c r="Q43" i="46"/>
  <c r="Q33" i="46"/>
  <c r="Q220" i="46"/>
  <c r="Q237" i="46"/>
  <c r="Q227" i="46"/>
  <c r="Q210" i="46"/>
  <c r="Q185" i="46"/>
  <c r="Q184" i="46"/>
  <c r="Q181" i="46"/>
  <c r="Q189" i="46"/>
  <c r="Q161" i="46"/>
  <c r="Q148" i="46"/>
  <c r="Q224" i="46"/>
  <c r="Q203" i="46"/>
  <c r="Q153" i="46"/>
  <c r="Q113" i="46"/>
  <c r="Q145" i="46"/>
  <c r="Q122" i="46"/>
  <c r="Q90" i="46"/>
  <c r="Q54" i="46"/>
  <c r="Q72" i="46"/>
  <c r="Q55" i="46"/>
  <c r="Q78" i="46"/>
  <c r="Q89" i="46"/>
  <c r="Q87" i="46"/>
  <c r="Q27" i="46"/>
  <c r="Q65" i="46"/>
  <c r="Q28" i="46"/>
  <c r="Q66" i="46"/>
  <c r="Q36" i="46"/>
  <c r="Q29" i="46"/>
  <c r="A16" i="46"/>
  <c r="Q238" i="46"/>
  <c r="Q239" i="46"/>
  <c r="Q229" i="46"/>
  <c r="Q225" i="46"/>
  <c r="Q202" i="46"/>
  <c r="Q177" i="46"/>
  <c r="Q169" i="46"/>
  <c r="Q180" i="46"/>
  <c r="Q157" i="46"/>
  <c r="Q204" i="46"/>
  <c r="Q140" i="46"/>
  <c r="Q195" i="46"/>
  <c r="Q156" i="46"/>
  <c r="Q151" i="46"/>
  <c r="Q112" i="46"/>
  <c r="Q139" i="46"/>
  <c r="Q135" i="46"/>
  <c r="Q147" i="46"/>
  <c r="Q51" i="46"/>
  <c r="Q64" i="46"/>
  <c r="Q52" i="46"/>
  <c r="Q70" i="46"/>
  <c r="Q99" i="46"/>
  <c r="Q37" i="46"/>
  <c r="Q23" i="46"/>
  <c r="Q63" i="46"/>
  <c r="Q24" i="46"/>
  <c r="Q50" i="46"/>
  <c r="Q32" i="46"/>
  <c r="Q22" i="46"/>
  <c r="Q49" i="46"/>
  <c r="Q194" i="46"/>
  <c r="Q142" i="46"/>
  <c r="Q62" i="46"/>
  <c r="Q26" i="46"/>
  <c r="Q212" i="46"/>
  <c r="Q111" i="46"/>
  <c r="Q92" i="46"/>
  <c r="Q9" i="46"/>
  <c r="Q179" i="46"/>
  <c r="Q121" i="46"/>
  <c r="Q4" i="46"/>
  <c r="Q230" i="46"/>
  <c r="Q206" i="46"/>
  <c r="Q127" i="46"/>
  <c r="Q20" i="46"/>
  <c r="Q231" i="46"/>
  <c r="Q187" i="46"/>
  <c r="Q93" i="46"/>
  <c r="Q57" i="46"/>
  <c r="Q221" i="46"/>
  <c r="Q132" i="46"/>
  <c r="Q47" i="46"/>
  <c r="Q21" i="46"/>
  <c r="Q216" i="46"/>
  <c r="Q149" i="46"/>
  <c r="Q164" i="46"/>
  <c r="Q46" i="46"/>
  <c r="Q25" i="46"/>
  <c r="Q243" i="46"/>
  <c r="Q144" i="46"/>
  <c r="Q48" i="46"/>
  <c r="K239" i="42"/>
  <c r="I217" i="42"/>
  <c r="I228" i="42"/>
  <c r="J234" i="42"/>
  <c r="K213" i="42"/>
  <c r="K224" i="42"/>
  <c r="J232" i="42"/>
  <c r="K241" i="42"/>
  <c r="I219" i="42"/>
  <c r="J208" i="42"/>
  <c r="I213" i="42"/>
  <c r="K220" i="42"/>
  <c r="K212" i="42"/>
  <c r="I190" i="42"/>
  <c r="J202" i="42"/>
  <c r="I238" i="42"/>
  <c r="I181" i="42"/>
  <c r="I184" i="42"/>
  <c r="K194" i="42"/>
  <c r="J236" i="42"/>
  <c r="K215" i="42"/>
  <c r="K226" i="42"/>
  <c r="I231" i="42"/>
  <c r="I242" i="42"/>
  <c r="J221" i="42"/>
  <c r="I229" i="42"/>
  <c r="J238" i="42"/>
  <c r="K217" i="42"/>
  <c r="I205" i="42"/>
  <c r="J211" i="42"/>
  <c r="J217" i="42"/>
  <c r="J209" i="42"/>
  <c r="K236" i="42"/>
  <c r="I199" i="42"/>
  <c r="K207" i="42"/>
  <c r="K179" i="42"/>
  <c r="K182" i="42"/>
  <c r="I187" i="42"/>
  <c r="I233" i="42"/>
  <c r="I244" i="42"/>
  <c r="J223" i="42"/>
  <c r="K229" i="42"/>
  <c r="K240" i="42"/>
  <c r="I218" i="42"/>
  <c r="K227" i="42"/>
  <c r="I235" i="42"/>
  <c r="J214" i="42"/>
  <c r="K203" i="42"/>
  <c r="I208" i="42"/>
  <c r="K214" i="42"/>
  <c r="I206" i="42"/>
  <c r="J233" i="42"/>
  <c r="K197" i="42"/>
  <c r="J204" i="42"/>
  <c r="J176" i="42"/>
  <c r="J179" i="42"/>
  <c r="K185" i="42"/>
  <c r="K231" i="42"/>
  <c r="K242" i="42"/>
  <c r="I220" i="42"/>
  <c r="J226" i="42"/>
  <c r="J237" i="42"/>
  <c r="K216" i="42"/>
  <c r="J224" i="42"/>
  <c r="K233" i="42"/>
  <c r="K228" i="42"/>
  <c r="J200" i="42"/>
  <c r="K206" i="42"/>
  <c r="K244" i="42"/>
  <c r="K204" i="42"/>
  <c r="I230" i="42"/>
  <c r="J194" i="42"/>
  <c r="I201" i="42"/>
  <c r="I173" i="42"/>
  <c r="I176" i="42"/>
  <c r="J182" i="42"/>
  <c r="J228" i="42"/>
  <c r="J239" i="42"/>
  <c r="K218" i="42"/>
  <c r="I223" i="42"/>
  <c r="I234" i="42"/>
  <c r="K243" i="42"/>
  <c r="I221" i="42"/>
  <c r="J230" i="42"/>
  <c r="J225" i="42"/>
  <c r="I197" i="42"/>
  <c r="J203" i="42"/>
  <c r="K238" i="42"/>
  <c r="J201" i="42"/>
  <c r="J215" i="42"/>
  <c r="I191" i="42"/>
  <c r="I193" i="42"/>
  <c r="K210" i="42"/>
  <c r="K174" i="42"/>
  <c r="I179" i="42"/>
  <c r="I225" i="42"/>
  <c r="I236" i="42"/>
  <c r="J242" i="42"/>
  <c r="K221" i="42"/>
  <c r="K232" i="42"/>
  <c r="J240" i="42"/>
  <c r="K219" i="42"/>
  <c r="I227" i="42"/>
  <c r="I222" i="42"/>
  <c r="K195" i="42"/>
  <c r="I200" i="42"/>
  <c r="J235" i="42"/>
  <c r="I198" i="42"/>
  <c r="J210" i="42"/>
  <c r="K222" i="42"/>
  <c r="I189" i="42"/>
  <c r="J207" i="42"/>
  <c r="I210" i="42"/>
  <c r="K177" i="42"/>
  <c r="J244" i="42"/>
  <c r="K223" i="42"/>
  <c r="K234" i="42"/>
  <c r="I239" i="42"/>
  <c r="J218" i="42"/>
  <c r="J229" i="42"/>
  <c r="I237" i="42"/>
  <c r="J216" i="42"/>
  <c r="K225" i="42"/>
  <c r="J213" i="42"/>
  <c r="J243" i="42"/>
  <c r="K198" i="42"/>
  <c r="I232" i="42"/>
  <c r="K196" i="42"/>
  <c r="I207" i="42"/>
  <c r="J219" i="42"/>
  <c r="K187" i="42"/>
  <c r="I204" i="42"/>
  <c r="K200" i="42"/>
  <c r="J174" i="42"/>
  <c r="I243" i="42"/>
  <c r="I216" i="42"/>
  <c r="I203" i="42"/>
  <c r="J241" i="42"/>
  <c r="I185" i="42"/>
  <c r="J186" i="42"/>
  <c r="I167" i="42"/>
  <c r="J190" i="42"/>
  <c r="J152" i="42"/>
  <c r="J155" i="42"/>
  <c r="I158" i="42"/>
  <c r="J175" i="42"/>
  <c r="K145" i="42"/>
  <c r="J172" i="42"/>
  <c r="K140" i="42"/>
  <c r="K184" i="42"/>
  <c r="J148" i="42"/>
  <c r="K161" i="42"/>
  <c r="J135" i="42"/>
  <c r="J180" i="42"/>
  <c r="I143" i="42"/>
  <c r="K147" i="42"/>
  <c r="J189" i="42"/>
  <c r="K111" i="42"/>
  <c r="J122" i="42"/>
  <c r="K101" i="42"/>
  <c r="K120" i="42"/>
  <c r="I129" i="42"/>
  <c r="I104" i="42"/>
  <c r="K108" i="42"/>
  <c r="K97" i="42"/>
  <c r="I75" i="42"/>
  <c r="K124" i="42"/>
  <c r="J89" i="42"/>
  <c r="K68" i="42"/>
  <c r="J120" i="42"/>
  <c r="J84" i="42"/>
  <c r="K154" i="42"/>
  <c r="K90" i="42"/>
  <c r="I68" i="42"/>
  <c r="I110" i="42"/>
  <c r="J82" i="42"/>
  <c r="K153" i="42"/>
  <c r="I98" i="42"/>
  <c r="K115" i="42"/>
  <c r="J88" i="42"/>
  <c r="K67" i="42"/>
  <c r="K70" i="42"/>
  <c r="K46" i="42"/>
  <c r="J29" i="42"/>
  <c r="K9" i="42"/>
  <c r="J46" i="42"/>
  <c r="K94" i="42"/>
  <c r="I74" i="42"/>
  <c r="I37" i="42"/>
  <c r="J10" i="42"/>
  <c r="K31" i="42"/>
  <c r="I64" i="42"/>
  <c r="K35" i="42"/>
  <c r="J60" i="42"/>
  <c r="I31" i="42"/>
  <c r="K16" i="42"/>
  <c r="J37" i="42"/>
  <c r="K52" i="42"/>
  <c r="I24" i="42"/>
  <c r="J15" i="42"/>
  <c r="I138" i="42"/>
  <c r="I42" i="42"/>
  <c r="I15" i="42"/>
  <c r="I52" i="42"/>
  <c r="I13" i="42"/>
  <c r="K63" i="42"/>
  <c r="I10" i="42"/>
  <c r="I241" i="42"/>
  <c r="J222" i="42"/>
  <c r="J184" i="42"/>
  <c r="I194" i="42"/>
  <c r="I209" i="42"/>
  <c r="K183" i="42"/>
  <c r="I183" i="42"/>
  <c r="K165" i="42"/>
  <c r="K171" i="42"/>
  <c r="I149" i="42"/>
  <c r="I152" i="42"/>
  <c r="K156" i="42"/>
  <c r="K172" i="42"/>
  <c r="J142" i="42"/>
  <c r="K162" i="42"/>
  <c r="J137" i="42"/>
  <c r="J181" i="42"/>
  <c r="I145" i="42"/>
  <c r="J158" i="42"/>
  <c r="I132" i="42"/>
  <c r="K178" i="42"/>
  <c r="K141" i="42"/>
  <c r="J144" i="42"/>
  <c r="I178" i="42"/>
  <c r="J108" i="42"/>
  <c r="I119" i="42"/>
  <c r="K136" i="42"/>
  <c r="J117" i="42"/>
  <c r="J123" i="42"/>
  <c r="K102" i="42"/>
  <c r="J105" i="42"/>
  <c r="J94" i="42"/>
  <c r="K73" i="42"/>
  <c r="K114" i="42"/>
  <c r="I86" i="42"/>
  <c r="J65" i="42"/>
  <c r="I117" i="42"/>
  <c r="I81" i="42"/>
  <c r="K127" i="42"/>
  <c r="J87" i="42"/>
  <c r="K66" i="42"/>
  <c r="K107" i="42"/>
  <c r="I79" i="42"/>
  <c r="K142" i="42"/>
  <c r="K96" i="42"/>
  <c r="J112" i="42"/>
  <c r="I85" i="42"/>
  <c r="J64" i="42"/>
  <c r="J67" i="42"/>
  <c r="J43" i="42"/>
  <c r="K26" i="42"/>
  <c r="K105" i="42"/>
  <c r="I43" i="42"/>
  <c r="J91" i="42"/>
  <c r="J59" i="42"/>
  <c r="J34" i="42"/>
  <c r="J75" i="42"/>
  <c r="K28" i="42"/>
  <c r="I57" i="42"/>
  <c r="J31" i="42"/>
  <c r="K58" i="42"/>
  <c r="I28" i="42"/>
  <c r="K15" i="42"/>
  <c r="I27" i="42"/>
  <c r="J48" i="42"/>
  <c r="I23" i="42"/>
  <c r="K14" i="42"/>
  <c r="J102" i="42"/>
  <c r="K39" i="42"/>
  <c r="I14" i="42"/>
  <c r="K49" i="42"/>
  <c r="J12" i="42"/>
  <c r="K56" i="42"/>
  <c r="K6" i="42"/>
  <c r="J220" i="42"/>
  <c r="K211" i="42"/>
  <c r="J187" i="42"/>
  <c r="K188" i="42"/>
  <c r="K199" i="42"/>
  <c r="I212" i="42"/>
  <c r="K181" i="42"/>
  <c r="J162" i="42"/>
  <c r="J168" i="42"/>
  <c r="J171" i="42"/>
  <c r="J227" i="42"/>
  <c r="J153" i="42"/>
  <c r="I169" i="42"/>
  <c r="I139" i="42"/>
  <c r="J159" i="42"/>
  <c r="I134" i="42"/>
  <c r="J173" i="42"/>
  <c r="K143" i="42"/>
  <c r="I155" i="42"/>
  <c r="K130" i="42"/>
  <c r="K176" i="42"/>
  <c r="J138" i="42"/>
  <c r="I141" i="42"/>
  <c r="J131" i="42"/>
  <c r="I186" i="42"/>
  <c r="K117" i="42"/>
  <c r="I135" i="42"/>
  <c r="I114" i="42"/>
  <c r="I120" i="42"/>
  <c r="K169" i="42"/>
  <c r="J104" i="42"/>
  <c r="I91" i="42"/>
  <c r="J70" i="42"/>
  <c r="J111" i="42"/>
  <c r="K84" i="42"/>
  <c r="I62" i="42"/>
  <c r="K106" i="42"/>
  <c r="K79" i="42"/>
  <c r="I123" i="42"/>
  <c r="I84" i="42"/>
  <c r="J63" i="42"/>
  <c r="J98" i="42"/>
  <c r="K77" i="42"/>
  <c r="J139" i="42"/>
  <c r="J93" i="42"/>
  <c r="I109" i="42"/>
  <c r="K83" i="42"/>
  <c r="I61" i="42"/>
  <c r="I63" i="42"/>
  <c r="A41" i="42"/>
  <c r="A42" i="42" s="1"/>
  <c r="I25" i="42"/>
  <c r="J101" i="42"/>
  <c r="J40" i="42"/>
  <c r="K121" i="42"/>
  <c r="J58" i="42"/>
  <c r="J30" i="42"/>
  <c r="K64" i="42"/>
  <c r="I9" i="42"/>
  <c r="K54" i="42"/>
  <c r="J28" i="42"/>
  <c r="I54" i="42"/>
  <c r="K25" i="42"/>
  <c r="K8" i="42"/>
  <c r="K144" i="42"/>
  <c r="K45" i="42"/>
  <c r="I22" i="42"/>
  <c r="J8" i="42"/>
  <c r="I65" i="42"/>
  <c r="K36" i="42"/>
  <c r="J13" i="42"/>
  <c r="I45" i="42"/>
  <c r="J11" i="42"/>
  <c r="J49" i="42"/>
  <c r="I5" i="42"/>
  <c r="J231" i="42"/>
  <c r="I240" i="42"/>
  <c r="J197" i="42"/>
  <c r="J185" i="42"/>
  <c r="J196" i="42"/>
  <c r="K208" i="42"/>
  <c r="J178" i="42"/>
  <c r="I159" i="42"/>
  <c r="I165" i="42"/>
  <c r="I168" i="42"/>
  <c r="K175" i="42"/>
  <c r="I150" i="42"/>
  <c r="K159" i="42"/>
  <c r="K137" i="42"/>
  <c r="I156" i="42"/>
  <c r="K132" i="42"/>
  <c r="K168" i="42"/>
  <c r="J140" i="42"/>
  <c r="I148" i="42"/>
  <c r="J127" i="42"/>
  <c r="K167" i="42"/>
  <c r="J198" i="42"/>
  <c r="K139" i="42"/>
  <c r="K125" i="42"/>
  <c r="K133" i="42"/>
  <c r="J114" i="42"/>
  <c r="K134" i="42"/>
  <c r="K112" i="42"/>
  <c r="K118" i="42"/>
  <c r="I163" i="42"/>
  <c r="J103" i="42"/>
  <c r="K89" i="42"/>
  <c r="I67" i="42"/>
  <c r="I108" i="42"/>
  <c r="J81" i="42"/>
  <c r="K60" i="42"/>
  <c r="I97" i="42"/>
  <c r="J76" i="42"/>
  <c r="K113" i="42"/>
  <c r="K82" i="42"/>
  <c r="I60" i="42"/>
  <c r="I95" i="42"/>
  <c r="J74" i="42"/>
  <c r="K128" i="42"/>
  <c r="I90" i="42"/>
  <c r="K100" i="42"/>
  <c r="J80" i="42"/>
  <c r="K59" i="42"/>
  <c r="K57" i="42"/>
  <c r="K40" i="42"/>
  <c r="J22" i="42"/>
  <c r="J85" i="42"/>
  <c r="K37" i="42"/>
  <c r="I115" i="42"/>
  <c r="J54" i="42"/>
  <c r="J27" i="42"/>
  <c r="I50" i="42"/>
  <c r="K7" i="42"/>
  <c r="K51" i="42"/>
  <c r="K24" i="42"/>
  <c r="I51" i="42"/>
  <c r="J24" i="42"/>
  <c r="I7" i="42"/>
  <c r="J118" i="42"/>
  <c r="J42" i="42"/>
  <c r="I21" i="42"/>
  <c r="I80" i="42"/>
  <c r="K62" i="42"/>
  <c r="J32" i="42"/>
  <c r="K12" i="42"/>
  <c r="J39" i="42"/>
  <c r="K10" i="42"/>
  <c r="K43" i="42"/>
  <c r="J6" i="42"/>
  <c r="K237" i="42"/>
  <c r="J195" i="42"/>
  <c r="K230" i="42"/>
  <c r="I182" i="42"/>
  <c r="K192" i="42"/>
  <c r="J205" i="42"/>
  <c r="I175" i="42"/>
  <c r="K157" i="42"/>
  <c r="K163" i="42"/>
  <c r="K166" i="42"/>
  <c r="J169" i="42"/>
  <c r="K202" i="42"/>
  <c r="J156" i="42"/>
  <c r="J134" i="42"/>
  <c r="K150" i="42"/>
  <c r="J129" i="42"/>
  <c r="J165" i="42"/>
  <c r="I137" i="42"/>
  <c r="K146" i="42"/>
  <c r="I124" i="42"/>
  <c r="J164" i="42"/>
  <c r="I170" i="42"/>
  <c r="J136" i="42"/>
  <c r="I121" i="42"/>
  <c r="J130" i="42"/>
  <c r="I111" i="42"/>
  <c r="J133" i="42"/>
  <c r="J109" i="42"/>
  <c r="J115" i="42"/>
  <c r="J147" i="42"/>
  <c r="I102" i="42"/>
  <c r="J86" i="42"/>
  <c r="K65" i="42"/>
  <c r="I105" i="42"/>
  <c r="I78" i="42"/>
  <c r="J167" i="42"/>
  <c r="K95" i="42"/>
  <c r="I73" i="42"/>
  <c r="J110" i="42"/>
  <c r="J79" i="42"/>
  <c r="J166" i="42"/>
  <c r="K93" i="42"/>
  <c r="I71" i="42"/>
  <c r="K122" i="42"/>
  <c r="K88" i="42"/>
  <c r="K99" i="42"/>
  <c r="I77" i="42"/>
  <c r="J141" i="42"/>
  <c r="I56" i="42"/>
  <c r="I39" i="42"/>
  <c r="K19" i="42"/>
  <c r="I82" i="42"/>
  <c r="J33" i="42"/>
  <c r="K104" i="42"/>
  <c r="J51" i="42"/>
  <c r="J23" i="42"/>
  <c r="K47" i="42"/>
  <c r="I6" i="42"/>
  <c r="I47" i="42"/>
  <c r="K21" i="42"/>
  <c r="K48" i="42"/>
  <c r="K23" i="42"/>
  <c r="I66" i="42"/>
  <c r="J69" i="42"/>
  <c r="I38" i="42"/>
  <c r="I20" i="42"/>
  <c r="I40" i="42"/>
  <c r="J55" i="42"/>
  <c r="K29" i="42"/>
  <c r="K11" i="42"/>
  <c r="J36" i="42"/>
  <c r="J5" i="42"/>
  <c r="I33" i="42"/>
  <c r="I215" i="42"/>
  <c r="I214" i="42"/>
  <c r="I224" i="42"/>
  <c r="K180" i="42"/>
  <c r="K191" i="42"/>
  <c r="I202" i="42"/>
  <c r="K173" i="42"/>
  <c r="J154" i="42"/>
  <c r="J160" i="42"/>
  <c r="J163" i="42"/>
  <c r="I166" i="42"/>
  <c r="I196" i="42"/>
  <c r="I153" i="42"/>
  <c r="I131" i="42"/>
  <c r="K148" i="42"/>
  <c r="I126" i="42"/>
  <c r="I162" i="42"/>
  <c r="K135" i="42"/>
  <c r="J143" i="42"/>
  <c r="J199" i="42"/>
  <c r="I161" i="42"/>
  <c r="K160" i="42"/>
  <c r="I133" i="42"/>
  <c r="K119" i="42"/>
  <c r="J128" i="42"/>
  <c r="K109" i="42"/>
  <c r="I130" i="42"/>
  <c r="I106" i="42"/>
  <c r="I112" i="42"/>
  <c r="I144" i="42"/>
  <c r="I101" i="42"/>
  <c r="I83" i="42"/>
  <c r="J62" i="42"/>
  <c r="J97" i="42"/>
  <c r="K76" i="42"/>
  <c r="I146" i="42"/>
  <c r="J92" i="42"/>
  <c r="K71" i="42"/>
  <c r="K98" i="42"/>
  <c r="I76" i="42"/>
  <c r="I127" i="42"/>
  <c r="J90" i="42"/>
  <c r="K69" i="42"/>
  <c r="J119" i="42"/>
  <c r="K170" i="42"/>
  <c r="J96" i="42"/>
  <c r="K75" i="42"/>
  <c r="K103" i="42"/>
  <c r="J53" i="42"/>
  <c r="I36" i="42"/>
  <c r="I16" i="42"/>
  <c r="J57" i="42"/>
  <c r="I29" i="42"/>
  <c r="J100" i="42"/>
  <c r="J47" i="42"/>
  <c r="J20" i="42"/>
  <c r="K44" i="42"/>
  <c r="I180" i="42"/>
  <c r="I44" i="42"/>
  <c r="J7" i="42"/>
  <c r="K42" i="42"/>
  <c r="K22" i="42"/>
  <c r="J56" i="42"/>
  <c r="J61" i="42"/>
  <c r="I35" i="42"/>
  <c r="J19" i="42"/>
  <c r="K34" i="42"/>
  <c r="J52" i="42"/>
  <c r="I19" i="42"/>
  <c r="I8" i="42"/>
  <c r="I26" i="42"/>
  <c r="K86" i="42"/>
  <c r="K30" i="42"/>
  <c r="I226" i="42"/>
  <c r="J193" i="42"/>
  <c r="K209" i="42"/>
  <c r="J177" i="42"/>
  <c r="K190" i="42"/>
  <c r="I192" i="42"/>
  <c r="I172" i="42"/>
  <c r="I151" i="42"/>
  <c r="I157" i="42"/>
  <c r="I160" i="42"/>
  <c r="K164" i="42"/>
  <c r="J191" i="42"/>
  <c r="J149" i="42"/>
  <c r="K129" i="42"/>
  <c r="J145" i="42"/>
  <c r="K201" i="42"/>
  <c r="K152" i="42"/>
  <c r="J212" i="42"/>
  <c r="I140" i="42"/>
  <c r="K186" i="42"/>
  <c r="K151" i="42"/>
  <c r="J157" i="42"/>
  <c r="K131" i="42"/>
  <c r="J116" i="42"/>
  <c r="I125" i="42"/>
  <c r="J106" i="42"/>
  <c r="I128" i="42"/>
  <c r="K149" i="42"/>
  <c r="K110" i="42"/>
  <c r="J121" i="42"/>
  <c r="I100" i="42"/>
  <c r="K81" i="42"/>
  <c r="I59" i="42"/>
  <c r="I94" i="42"/>
  <c r="J73" i="42"/>
  <c r="K126" i="42"/>
  <c r="I89" i="42"/>
  <c r="J68" i="42"/>
  <c r="J95" i="42"/>
  <c r="K74" i="42"/>
  <c r="K116" i="42"/>
  <c r="I87" i="42"/>
  <c r="J66" i="42"/>
  <c r="I116" i="42"/>
  <c r="I164" i="42"/>
  <c r="I93" i="42"/>
  <c r="J72" i="42"/>
  <c r="J99" i="42"/>
  <c r="K50" i="42"/>
  <c r="K33" i="42"/>
  <c r="K13" i="42"/>
  <c r="I53" i="42"/>
  <c r="J26" i="42"/>
  <c r="K80" i="42"/>
  <c r="J44" i="42"/>
  <c r="K17" i="42"/>
  <c r="K41" i="42"/>
  <c r="I88" i="42"/>
  <c r="I41" i="42"/>
  <c r="I72" i="42"/>
  <c r="J38" i="42"/>
  <c r="J21" i="42"/>
  <c r="K53" i="42"/>
  <c r="I58" i="42"/>
  <c r="K32" i="42"/>
  <c r="K18" i="42"/>
  <c r="I30" i="42"/>
  <c r="I48" i="42"/>
  <c r="J18" i="42"/>
  <c r="K5" i="42"/>
  <c r="I18" i="42"/>
  <c r="J83" i="42"/>
  <c r="K27" i="42"/>
  <c r="K235" i="42"/>
  <c r="K155" i="42"/>
  <c r="J150" i="42"/>
  <c r="J124" i="42"/>
  <c r="J125" i="42"/>
  <c r="J113" i="42"/>
  <c r="I49" i="42"/>
  <c r="I34" i="42"/>
  <c r="J25" i="42"/>
  <c r="I11" i="42"/>
  <c r="K205" i="42"/>
  <c r="K158" i="42"/>
  <c r="I171" i="42"/>
  <c r="I103" i="42"/>
  <c r="K92" i="42"/>
  <c r="K85" i="42"/>
  <c r="I32" i="42"/>
  <c r="K72" i="42"/>
  <c r="J16" i="42"/>
  <c r="J206" i="42"/>
  <c r="J161" i="42"/>
  <c r="K138" i="42"/>
  <c r="I122" i="42"/>
  <c r="I70" i="42"/>
  <c r="I188" i="42"/>
  <c r="I12" i="42"/>
  <c r="K38" i="42"/>
  <c r="J9" i="42"/>
  <c r="I174" i="42"/>
  <c r="I177" i="42"/>
  <c r="J183" i="42"/>
  <c r="J132" i="42"/>
  <c r="K123" i="42"/>
  <c r="I107" i="42"/>
  <c r="J50" i="42"/>
  <c r="K61" i="42"/>
  <c r="J45" i="42"/>
  <c r="J188" i="42"/>
  <c r="I147" i="42"/>
  <c r="J146" i="42"/>
  <c r="J107" i="42"/>
  <c r="K87" i="42"/>
  <c r="I136" i="42"/>
  <c r="J151" i="42"/>
  <c r="J35" i="42"/>
  <c r="J17" i="42"/>
  <c r="K189" i="42"/>
  <c r="J126" i="42"/>
  <c r="I154" i="42"/>
  <c r="I118" i="42"/>
  <c r="K193" i="42"/>
  <c r="K91" i="42"/>
  <c r="J77" i="42"/>
  <c r="K20" i="42"/>
  <c r="I55" i="42"/>
  <c r="I99" i="42"/>
  <c r="I46" i="42"/>
  <c r="J78" i="42"/>
  <c r="K55" i="42"/>
  <c r="J170" i="42"/>
  <c r="I92" i="42"/>
  <c r="I17" i="42"/>
  <c r="J192" i="42"/>
  <c r="J71" i="42"/>
  <c r="K78" i="42"/>
  <c r="I142" i="42"/>
  <c r="I69" i="42"/>
  <c r="I195" i="42"/>
  <c r="I96" i="42"/>
  <c r="I211" i="42"/>
  <c r="J41" i="42"/>
  <c r="I113" i="42"/>
  <c r="J14" i="42"/>
  <c r="H6" i="45"/>
  <c r="E5" i="45"/>
  <c r="F4" i="45" s="1"/>
  <c r="A18" i="39"/>
  <c r="A20" i="36"/>
  <c r="K231" i="43"/>
  <c r="I231" i="43"/>
  <c r="K232" i="43"/>
  <c r="K243" i="43"/>
  <c r="I221" i="43"/>
  <c r="I243" i="43"/>
  <c r="J222" i="43"/>
  <c r="K214" i="43"/>
  <c r="I211" i="43"/>
  <c r="I238" i="43"/>
  <c r="K204" i="43"/>
  <c r="I209" i="43"/>
  <c r="J228" i="43"/>
  <c r="K202" i="43"/>
  <c r="I224" i="43"/>
  <c r="I194" i="43"/>
  <c r="I177" i="43"/>
  <c r="K234" i="43"/>
  <c r="J176" i="43"/>
  <c r="K182" i="43"/>
  <c r="I182" i="43"/>
  <c r="K195" i="43"/>
  <c r="J173" i="43"/>
  <c r="J169" i="43"/>
  <c r="K168" i="43"/>
  <c r="J168" i="43"/>
  <c r="I196" i="43"/>
  <c r="K205" i="43"/>
  <c r="J166" i="43"/>
  <c r="J133" i="43"/>
  <c r="K159" i="43"/>
  <c r="K139" i="43"/>
  <c r="I164" i="43"/>
  <c r="J131" i="43"/>
  <c r="J152" i="43"/>
  <c r="I197" i="43"/>
  <c r="I145" i="43"/>
  <c r="K140" i="43"/>
  <c r="I117" i="43"/>
  <c r="I148" i="43"/>
  <c r="I123" i="43"/>
  <c r="K130" i="43"/>
  <c r="I124" i="43"/>
  <c r="K117" i="43"/>
  <c r="I107" i="43"/>
  <c r="K108" i="43"/>
  <c r="I86" i="43"/>
  <c r="J65" i="43"/>
  <c r="K103" i="43"/>
  <c r="I81" i="43"/>
  <c r="K124" i="43"/>
  <c r="K106" i="43"/>
  <c r="I111" i="43"/>
  <c r="J90" i="43"/>
  <c r="K69" i="43"/>
  <c r="J101" i="43"/>
  <c r="K80" i="43"/>
  <c r="I135" i="43"/>
  <c r="J104" i="43"/>
  <c r="K97" i="43"/>
  <c r="J76" i="43"/>
  <c r="K71" i="43"/>
  <c r="J38" i="43"/>
  <c r="K74" i="43"/>
  <c r="I48" i="43"/>
  <c r="I31" i="43"/>
  <c r="K62" i="43"/>
  <c r="J36" i="43"/>
  <c r="K65" i="43"/>
  <c r="K50" i="43"/>
  <c r="K33" i="43"/>
  <c r="I72" i="43"/>
  <c r="I53" i="43"/>
  <c r="K58" i="43"/>
  <c r="K41" i="43"/>
  <c r="K23" i="43"/>
  <c r="K17" i="43"/>
  <c r="J25" i="43"/>
  <c r="I22" i="43"/>
  <c r="K7" i="43"/>
  <c r="K22" i="43"/>
  <c r="J15" i="43"/>
  <c r="K28" i="43"/>
  <c r="K8" i="43"/>
  <c r="I12" i="43"/>
  <c r="J12" i="43"/>
  <c r="I44" i="43"/>
  <c r="J61" i="43"/>
  <c r="I43" i="43"/>
  <c r="J26" i="43"/>
  <c r="I244" i="43"/>
  <c r="K229" i="43"/>
  <c r="J229" i="43"/>
  <c r="J240" i="43"/>
  <c r="K219" i="43"/>
  <c r="K241" i="43"/>
  <c r="I219" i="43"/>
  <c r="K213" i="43"/>
  <c r="K209" i="43"/>
  <c r="K222" i="43"/>
  <c r="J201" i="43"/>
  <c r="K207" i="43"/>
  <c r="I225" i="43"/>
  <c r="J199" i="43"/>
  <c r="I220" i="43"/>
  <c r="K218" i="43"/>
  <c r="K175" i="43"/>
  <c r="K194" i="43"/>
  <c r="I173" i="43"/>
  <c r="I168" i="43"/>
  <c r="K174" i="43"/>
  <c r="J191" i="43"/>
  <c r="I230" i="43"/>
  <c r="I166" i="43"/>
  <c r="J165" i="43"/>
  <c r="I165" i="43"/>
  <c r="I179" i="43"/>
  <c r="J200" i="43"/>
  <c r="K151" i="43"/>
  <c r="I130" i="43"/>
  <c r="J156" i="43"/>
  <c r="J136" i="43"/>
  <c r="K150" i="43"/>
  <c r="J208" i="43"/>
  <c r="J150" i="43"/>
  <c r="I184" i="43"/>
  <c r="K143" i="43"/>
  <c r="K138" i="43"/>
  <c r="K115" i="43"/>
  <c r="J146" i="43"/>
  <c r="K121" i="43"/>
  <c r="K127" i="43"/>
  <c r="K122" i="43"/>
  <c r="K186" i="43"/>
  <c r="K105" i="43"/>
  <c r="J105" i="43"/>
  <c r="K84" i="43"/>
  <c r="I62" i="43"/>
  <c r="J100" i="43"/>
  <c r="K79" i="43"/>
  <c r="J123" i="43"/>
  <c r="J103" i="43"/>
  <c r="K109" i="43"/>
  <c r="I87" i="43"/>
  <c r="I178" i="43"/>
  <c r="I98" i="43"/>
  <c r="J77" i="43"/>
  <c r="K129" i="43"/>
  <c r="I101" i="43"/>
  <c r="I96" i="43"/>
  <c r="I73" i="43"/>
  <c r="J68" i="43"/>
  <c r="J35" i="43"/>
  <c r="J71" i="43"/>
  <c r="J45" i="43"/>
  <c r="I28" i="43"/>
  <c r="K60" i="43"/>
  <c r="J32" i="43"/>
  <c r="J64" i="43"/>
  <c r="I49" i="43"/>
  <c r="I32" i="43"/>
  <c r="K67" i="43"/>
  <c r="K86" i="43"/>
  <c r="I57" i="43"/>
  <c r="I40" i="43"/>
  <c r="K148" i="43"/>
  <c r="J14" i="43"/>
  <c r="K20" i="43"/>
  <c r="K21" i="43"/>
  <c r="I6" i="43"/>
  <c r="K89" i="43"/>
  <c r="J11" i="43"/>
  <c r="I24" i="43"/>
  <c r="I7" i="43"/>
  <c r="K6" i="43"/>
  <c r="J8" i="43"/>
  <c r="K38" i="43"/>
  <c r="J58" i="43"/>
  <c r="J41" i="43"/>
  <c r="K14" i="43"/>
  <c r="K242" i="43"/>
  <c r="J226" i="43"/>
  <c r="I226" i="43"/>
  <c r="I237" i="43"/>
  <c r="J216" i="43"/>
  <c r="J238" i="43"/>
  <c r="K217" i="43"/>
  <c r="K244" i="43"/>
  <c r="J206" i="43"/>
  <c r="J219" i="43"/>
  <c r="I198" i="43"/>
  <c r="J204" i="43"/>
  <c r="K220" i="43"/>
  <c r="I236" i="43"/>
  <c r="I210" i="43"/>
  <c r="I193" i="43"/>
  <c r="J172" i="43"/>
  <c r="J192" i="43"/>
  <c r="K171" i="43"/>
  <c r="K166" i="43"/>
  <c r="K173" i="43"/>
  <c r="I188" i="43"/>
  <c r="K197" i="43"/>
  <c r="K162" i="43"/>
  <c r="I162" i="43"/>
  <c r="K164" i="43"/>
  <c r="K167" i="43"/>
  <c r="J210" i="43"/>
  <c r="J149" i="43"/>
  <c r="K128" i="43"/>
  <c r="K154" i="43"/>
  <c r="I133" i="43"/>
  <c r="J147" i="43"/>
  <c r="J203" i="43"/>
  <c r="I147" i="43"/>
  <c r="J182" i="43"/>
  <c r="J140" i="43"/>
  <c r="J137" i="43"/>
  <c r="J112" i="43"/>
  <c r="I143" i="43"/>
  <c r="J118" i="43"/>
  <c r="J124" i="43"/>
  <c r="J119" i="43"/>
  <c r="K160" i="43"/>
  <c r="J102" i="43"/>
  <c r="I102" i="43"/>
  <c r="J81" i="43"/>
  <c r="I134" i="43"/>
  <c r="I97" i="43"/>
  <c r="J194" i="43"/>
  <c r="I122" i="43"/>
  <c r="I100" i="43"/>
  <c r="J106" i="43"/>
  <c r="K85" i="43"/>
  <c r="K146" i="43"/>
  <c r="K96" i="43"/>
  <c r="I74" i="43"/>
  <c r="I118" i="43"/>
  <c r="K99" i="43"/>
  <c r="J95" i="43"/>
  <c r="I61" i="43"/>
  <c r="J59" i="43"/>
  <c r="I140" i="43"/>
  <c r="I68" i="43"/>
  <c r="I42" i="43"/>
  <c r="J167" i="43"/>
  <c r="J56" i="43"/>
  <c r="K29" i="43"/>
  <c r="J63" i="43"/>
  <c r="K46" i="43"/>
  <c r="J155" i="43"/>
  <c r="J66" i="43"/>
  <c r="J83" i="43"/>
  <c r="K54" i="43"/>
  <c r="J37" i="43"/>
  <c r="J91" i="43"/>
  <c r="J10" i="43"/>
  <c r="K90" i="43"/>
  <c r="I20" i="43"/>
  <c r="I51" i="43"/>
  <c r="I30" i="43"/>
  <c r="J7" i="43"/>
  <c r="I21" i="43"/>
  <c r="J86" i="43"/>
  <c r="J87" i="43"/>
  <c r="K19" i="43"/>
  <c r="J34" i="43"/>
  <c r="J54" i="43"/>
  <c r="J40" i="43"/>
  <c r="K10" i="43"/>
  <c r="J244" i="43"/>
  <c r="J239" i="43"/>
  <c r="I223" i="43"/>
  <c r="K224" i="43"/>
  <c r="K235" i="43"/>
  <c r="J243" i="43"/>
  <c r="I235" i="43"/>
  <c r="J214" i="43"/>
  <c r="K226" i="43"/>
  <c r="I203" i="43"/>
  <c r="I216" i="43"/>
  <c r="K196" i="43"/>
  <c r="I201" i="43"/>
  <c r="J217" i="43"/>
  <c r="I228" i="43"/>
  <c r="K208" i="43"/>
  <c r="K191" i="43"/>
  <c r="K192" i="43"/>
  <c r="I189" i="43"/>
  <c r="J211" i="43"/>
  <c r="J163" i="43"/>
  <c r="K172" i="43"/>
  <c r="K178" i="43"/>
  <c r="I190" i="43"/>
  <c r="I158" i="43"/>
  <c r="K161" i="43"/>
  <c r="J161" i="43"/>
  <c r="J164" i="43"/>
  <c r="I205" i="43"/>
  <c r="I146" i="43"/>
  <c r="J195" i="43"/>
  <c r="J151" i="43"/>
  <c r="K131" i="43"/>
  <c r="I144" i="43"/>
  <c r="I171" i="43"/>
  <c r="K145" i="43"/>
  <c r="K180" i="43"/>
  <c r="I137" i="43"/>
  <c r="J135" i="43"/>
  <c r="I192" i="43"/>
  <c r="J134" i="43"/>
  <c r="I115" i="43"/>
  <c r="I121" i="43"/>
  <c r="I152" i="43"/>
  <c r="J145" i="43"/>
  <c r="K211" i="43"/>
  <c r="K100" i="43"/>
  <c r="I78" i="43"/>
  <c r="K120" i="43"/>
  <c r="K95" i="43"/>
  <c r="I170" i="43"/>
  <c r="J121" i="43"/>
  <c r="I163" i="43"/>
  <c r="I103" i="43"/>
  <c r="J82" i="43"/>
  <c r="J138" i="43"/>
  <c r="J93" i="43"/>
  <c r="K72" i="43"/>
  <c r="K116" i="43"/>
  <c r="J96" i="43"/>
  <c r="J94" i="43"/>
  <c r="K59" i="43"/>
  <c r="J55" i="43"/>
  <c r="K110" i="43"/>
  <c r="I59" i="43"/>
  <c r="K39" i="43"/>
  <c r="I113" i="43"/>
  <c r="K53" i="43"/>
  <c r="I84" i="43"/>
  <c r="J62" i="43"/>
  <c r="J43" i="43"/>
  <c r="J116" i="43"/>
  <c r="I65" i="43"/>
  <c r="I80" i="43"/>
  <c r="K51" i="43"/>
  <c r="K34" i="43"/>
  <c r="K55" i="43"/>
  <c r="J6" i="43"/>
  <c r="I83" i="43"/>
  <c r="J17" i="43"/>
  <c r="I41" i="43"/>
  <c r="I27" i="43"/>
  <c r="J19" i="43"/>
  <c r="J18" i="43"/>
  <c r="K42" i="43"/>
  <c r="J70" i="43"/>
  <c r="I16" i="43"/>
  <c r="J31" i="43"/>
  <c r="J51" i="43"/>
  <c r="J33" i="43"/>
  <c r="I5" i="43"/>
  <c r="I241" i="43"/>
  <c r="J242" i="43"/>
  <c r="I242" i="43"/>
  <c r="J221" i="43"/>
  <c r="J232" i="43"/>
  <c r="I240" i="43"/>
  <c r="K233" i="43"/>
  <c r="K223" i="43"/>
  <c r="J223" i="43"/>
  <c r="K201" i="43"/>
  <c r="I215" i="43"/>
  <c r="K228" i="43"/>
  <c r="K199" i="43"/>
  <c r="I212" i="43"/>
  <c r="J220" i="43"/>
  <c r="J205" i="43"/>
  <c r="J188" i="43"/>
  <c r="J189" i="43"/>
  <c r="K187" i="43"/>
  <c r="K206" i="43"/>
  <c r="I160" i="43"/>
  <c r="J171" i="43"/>
  <c r="K177" i="43"/>
  <c r="J187" i="43"/>
  <c r="K156" i="43"/>
  <c r="J159" i="43"/>
  <c r="I159" i="43"/>
  <c r="I161" i="43"/>
  <c r="I200" i="43"/>
  <c r="K144" i="43"/>
  <c r="I183" i="43"/>
  <c r="I149" i="43"/>
  <c r="K203" i="43"/>
  <c r="K142" i="43"/>
  <c r="J170" i="43"/>
  <c r="J142" i="43"/>
  <c r="I169" i="43"/>
  <c r="K135" i="43"/>
  <c r="I132" i="43"/>
  <c r="J177" i="43"/>
  <c r="I131" i="43"/>
  <c r="K113" i="43"/>
  <c r="K190" i="43"/>
  <c r="I127" i="43"/>
  <c r="I116" i="43"/>
  <c r="I142" i="43"/>
  <c r="J97" i="43"/>
  <c r="K76" i="43"/>
  <c r="J117" i="43"/>
  <c r="J92" i="43"/>
  <c r="J158" i="43"/>
  <c r="I120" i="43"/>
  <c r="I157" i="43"/>
  <c r="K101" i="43"/>
  <c r="I79" i="43"/>
  <c r="K118" i="43"/>
  <c r="I90" i="43"/>
  <c r="J69" i="43"/>
  <c r="K114" i="43"/>
  <c r="I93" i="43"/>
  <c r="I92" i="43"/>
  <c r="I58" i="43"/>
  <c r="J52" i="43"/>
  <c r="J107" i="43"/>
  <c r="K56" i="43"/>
  <c r="I38" i="43"/>
  <c r="I99" i="43"/>
  <c r="J49" i="43"/>
  <c r="K75" i="43"/>
  <c r="J60" i="43"/>
  <c r="A41" i="43"/>
  <c r="A42" i="43" s="1"/>
  <c r="K83" i="43"/>
  <c r="I64" i="43"/>
  <c r="I75" i="43"/>
  <c r="I50" i="43"/>
  <c r="I33" i="43"/>
  <c r="K52" i="43"/>
  <c r="K5" i="43"/>
  <c r="I67" i="43"/>
  <c r="K15" i="43"/>
  <c r="I37" i="43"/>
  <c r="J24" i="43"/>
  <c r="I19" i="43"/>
  <c r="K16" i="43"/>
  <c r="K37" i="43"/>
  <c r="J50" i="43"/>
  <c r="K9" i="43"/>
  <c r="J29" i="43"/>
  <c r="K48" i="43"/>
  <c r="I13" i="43"/>
  <c r="K239" i="43"/>
  <c r="I239" i="43"/>
  <c r="K240" i="43"/>
  <c r="I218" i="43"/>
  <c r="I229" i="43"/>
  <c r="K238" i="43"/>
  <c r="J230" i="43"/>
  <c r="K221" i="43"/>
  <c r="J215" i="43"/>
  <c r="J198" i="43"/>
  <c r="K212" i="43"/>
  <c r="J225" i="43"/>
  <c r="J196" i="43"/>
  <c r="K210" i="43"/>
  <c r="I217" i="43"/>
  <c r="I202" i="43"/>
  <c r="I185" i="43"/>
  <c r="I186" i="43"/>
  <c r="J184" i="43"/>
  <c r="K193" i="43"/>
  <c r="I199" i="43"/>
  <c r="J231" i="43"/>
  <c r="K176" i="43"/>
  <c r="J186" i="43"/>
  <c r="J153" i="43"/>
  <c r="I156" i="43"/>
  <c r="K157" i="43"/>
  <c r="J157" i="43"/>
  <c r="J193" i="43"/>
  <c r="J141" i="43"/>
  <c r="K181" i="43"/>
  <c r="K147" i="43"/>
  <c r="K198" i="43"/>
  <c r="J139" i="43"/>
  <c r="K163" i="43"/>
  <c r="I139" i="43"/>
  <c r="J162" i="43"/>
  <c r="J132" i="43"/>
  <c r="I125" i="43"/>
  <c r="I153" i="43"/>
  <c r="J129" i="43"/>
  <c r="K169" i="43"/>
  <c r="K133" i="43"/>
  <c r="K125" i="43"/>
  <c r="I114" i="43"/>
  <c r="K132" i="43"/>
  <c r="I94" i="43"/>
  <c r="J73" i="43"/>
  <c r="K111" i="43"/>
  <c r="I89" i="43"/>
  <c r="K153" i="43"/>
  <c r="K119" i="43"/>
  <c r="K141" i="43"/>
  <c r="J98" i="43"/>
  <c r="K77" i="43"/>
  <c r="J109" i="43"/>
  <c r="K88" i="43"/>
  <c r="I66" i="43"/>
  <c r="J113" i="43"/>
  <c r="K91" i="43"/>
  <c r="I91" i="43"/>
  <c r="J114" i="43"/>
  <c r="J48" i="43"/>
  <c r="I104" i="43"/>
  <c r="I55" i="43"/>
  <c r="K36" i="43"/>
  <c r="K81" i="43"/>
  <c r="I45" i="43"/>
  <c r="J72" i="43"/>
  <c r="K57" i="43"/>
  <c r="K40" i="43"/>
  <c r="J80" i="43"/>
  <c r="I63" i="43"/>
  <c r="K70" i="43"/>
  <c r="K47" i="43"/>
  <c r="K30" i="43"/>
  <c r="I25" i="43"/>
  <c r="K26" i="43"/>
  <c r="J30" i="43"/>
  <c r="I14" i="43"/>
  <c r="K35" i="43"/>
  <c r="J21" i="43"/>
  <c r="I9" i="43"/>
  <c r="I15" i="43"/>
  <c r="K31" i="43"/>
  <c r="J28" i="43"/>
  <c r="I8" i="43"/>
  <c r="J9" i="43"/>
  <c r="J47" i="43"/>
  <c r="K73" i="43"/>
  <c r="J236" i="43"/>
  <c r="K237" i="43"/>
  <c r="J237" i="43"/>
  <c r="K216" i="43"/>
  <c r="K227" i="43"/>
  <c r="J235" i="43"/>
  <c r="I227" i="43"/>
  <c r="J218" i="43"/>
  <c r="I214" i="43"/>
  <c r="I195" i="43"/>
  <c r="J209" i="43"/>
  <c r="I222" i="43"/>
  <c r="K236" i="43"/>
  <c r="J207" i="43"/>
  <c r="K230" i="43"/>
  <c r="K200" i="43"/>
  <c r="K183" i="43"/>
  <c r="K184" i="43"/>
  <c r="I181" i="43"/>
  <c r="J190" i="43"/>
  <c r="K188" i="43"/>
  <c r="I207" i="43"/>
  <c r="J175" i="43"/>
  <c r="K185" i="43"/>
  <c r="I180" i="43"/>
  <c r="J179" i="43"/>
  <c r="J154" i="43"/>
  <c r="I154" i="43"/>
  <c r="I191" i="43"/>
  <c r="I138" i="43"/>
  <c r="I176" i="43"/>
  <c r="J144" i="43"/>
  <c r="I174" i="43"/>
  <c r="I136" i="43"/>
  <c r="K158" i="43"/>
  <c r="K137" i="43"/>
  <c r="I155" i="43"/>
  <c r="I129" i="43"/>
  <c r="K123" i="43"/>
  <c r="I150" i="43"/>
  <c r="I128" i="43"/>
  <c r="I167" i="43"/>
  <c r="J130" i="43"/>
  <c r="J122" i="43"/>
  <c r="K112" i="43"/>
  <c r="I112" i="43"/>
  <c r="K92" i="43"/>
  <c r="I70" i="43"/>
  <c r="J108" i="43"/>
  <c r="K87" i="43"/>
  <c r="K126" i="43"/>
  <c r="J111" i="43"/>
  <c r="J128" i="43"/>
  <c r="I95" i="43"/>
  <c r="J74" i="43"/>
  <c r="I106" i="43"/>
  <c r="J85" i="43"/>
  <c r="K64" i="43"/>
  <c r="I109" i="43"/>
  <c r="J88" i="43"/>
  <c r="K82" i="43"/>
  <c r="I85" i="43"/>
  <c r="K45" i="43"/>
  <c r="J99" i="43"/>
  <c r="I52" i="43"/>
  <c r="I35" i="43"/>
  <c r="J78" i="43"/>
  <c r="K43" i="43"/>
  <c r="I69" i="43"/>
  <c r="I56" i="43"/>
  <c r="I39" i="43"/>
  <c r="I77" i="43"/>
  <c r="I60" i="43"/>
  <c r="J67" i="43"/>
  <c r="I46" i="43"/>
  <c r="K27" i="43"/>
  <c r="J22" i="43"/>
  <c r="J13" i="43"/>
  <c r="J27" i="43"/>
  <c r="K11" i="43"/>
  <c r="K25" i="43"/>
  <c r="K18" i="43"/>
  <c r="J115" i="43"/>
  <c r="K12" i="43"/>
  <c r="J23" i="43"/>
  <c r="I18" i="43"/>
  <c r="I54" i="43"/>
  <c r="K102" i="43"/>
  <c r="J46" i="43"/>
  <c r="I34" i="43"/>
  <c r="K225" i="43"/>
  <c r="J227" i="43"/>
  <c r="J174" i="43"/>
  <c r="K165" i="43"/>
  <c r="J120" i="43"/>
  <c r="J89" i="43"/>
  <c r="I71" i="43"/>
  <c r="J42" i="43"/>
  <c r="I36" i="43"/>
  <c r="K24" i="43"/>
  <c r="I47" i="43"/>
  <c r="K215" i="43"/>
  <c r="J197" i="43"/>
  <c r="J183" i="43"/>
  <c r="I141" i="43"/>
  <c r="K149" i="43"/>
  <c r="K68" i="43"/>
  <c r="K104" i="43"/>
  <c r="K78" i="43"/>
  <c r="J75" i="43"/>
  <c r="I10" i="43"/>
  <c r="K94" i="43"/>
  <c r="I233" i="43"/>
  <c r="I213" i="43"/>
  <c r="J180" i="43"/>
  <c r="I172" i="43"/>
  <c r="K170" i="43"/>
  <c r="J126" i="43"/>
  <c r="I105" i="43"/>
  <c r="I82" i="43"/>
  <c r="K49" i="43"/>
  <c r="J57" i="43"/>
  <c r="I23" i="43"/>
  <c r="J44" i="43"/>
  <c r="J234" i="43"/>
  <c r="J241" i="43"/>
  <c r="J181" i="43"/>
  <c r="I175" i="43"/>
  <c r="K134" i="43"/>
  <c r="J160" i="43"/>
  <c r="J84" i="43"/>
  <c r="J143" i="43"/>
  <c r="K32" i="43"/>
  <c r="K61" i="43"/>
  <c r="I17" i="43"/>
  <c r="I29" i="43"/>
  <c r="I234" i="43"/>
  <c r="I206" i="43"/>
  <c r="K179" i="43"/>
  <c r="I151" i="43"/>
  <c r="K155" i="43"/>
  <c r="J127" i="43"/>
  <c r="J125" i="43"/>
  <c r="K107" i="43"/>
  <c r="K63" i="43"/>
  <c r="K44" i="43"/>
  <c r="I88" i="43"/>
  <c r="J213" i="43"/>
  <c r="J212" i="43"/>
  <c r="I187" i="43"/>
  <c r="K152" i="43"/>
  <c r="I208" i="43"/>
  <c r="I119" i="43"/>
  <c r="I108" i="43"/>
  <c r="K98" i="43"/>
  <c r="J39" i="43"/>
  <c r="I26" i="43"/>
  <c r="I11" i="43"/>
  <c r="J224" i="43"/>
  <c r="J233" i="43"/>
  <c r="J185" i="43"/>
  <c r="K189" i="43"/>
  <c r="J148" i="43"/>
  <c r="J110" i="43"/>
  <c r="I126" i="43"/>
  <c r="J79" i="43"/>
  <c r="K66" i="43"/>
  <c r="J20" i="43"/>
  <c r="K13" i="43"/>
  <c r="I204" i="43"/>
  <c r="J5" i="43"/>
  <c r="J202" i="43"/>
  <c r="J16" i="43"/>
  <c r="K136" i="43"/>
  <c r="J178" i="43"/>
  <c r="I110" i="43"/>
  <c r="K93" i="43"/>
  <c r="I232" i="43"/>
  <c r="I76" i="43"/>
  <c r="J53" i="43"/>
  <c r="Q239" i="35"/>
  <c r="Q229" i="35"/>
  <c r="Q205" i="35"/>
  <c r="Q235" i="35"/>
  <c r="Q201" i="35"/>
  <c r="Q224" i="35"/>
  <c r="Q176" i="35"/>
  <c r="Q177" i="35"/>
  <c r="Q232" i="35"/>
  <c r="Q118" i="35"/>
  <c r="Q148" i="35"/>
  <c r="Q149" i="35"/>
  <c r="Q164" i="35"/>
  <c r="Q184" i="35"/>
  <c r="Q179" i="35"/>
  <c r="Q175" i="35"/>
  <c r="Q139" i="35"/>
  <c r="Q128" i="35"/>
  <c r="Q81" i="35"/>
  <c r="Q115" i="35"/>
  <c r="Q117" i="35"/>
  <c r="Q63" i="35"/>
  <c r="Q31" i="35"/>
  <c r="Q60" i="35"/>
  <c r="Q46" i="35"/>
  <c r="Q47" i="35"/>
  <c r="Q30" i="35"/>
  <c r="Q62" i="35"/>
  <c r="Q27" i="35"/>
  <c r="Q10" i="35"/>
  <c r="Q241" i="35"/>
  <c r="Q231" i="35"/>
  <c r="Q221" i="35"/>
  <c r="Q197" i="35"/>
  <c r="Q222" i="35"/>
  <c r="Q199" i="35"/>
  <c r="Q211" i="35"/>
  <c r="Q168" i="35"/>
  <c r="Q163" i="35"/>
  <c r="Q196" i="35"/>
  <c r="Q110" i="35"/>
  <c r="Q147" i="35"/>
  <c r="Q135" i="35"/>
  <c r="Q131" i="35"/>
  <c r="Q167" i="35"/>
  <c r="Q138" i="35"/>
  <c r="Q170" i="35"/>
  <c r="Q136" i="35"/>
  <c r="Q125" i="35"/>
  <c r="Q77" i="35"/>
  <c r="Q99" i="35"/>
  <c r="Q76" i="35"/>
  <c r="Q59" i="35"/>
  <c r="Q28" i="35"/>
  <c r="Q53" i="35"/>
  <c r="Q40" i="35"/>
  <c r="Q44" i="35"/>
  <c r="Q37" i="35"/>
  <c r="Q56" i="35"/>
  <c r="Q39" i="35"/>
  <c r="Q6" i="35"/>
  <c r="Q233" i="35"/>
  <c r="Q223" i="35"/>
  <c r="Q213" i="35"/>
  <c r="Q240" i="35"/>
  <c r="Q217" i="35"/>
  <c r="Q194" i="35"/>
  <c r="Q190" i="35"/>
  <c r="Q182" i="35"/>
  <c r="Q156" i="35"/>
  <c r="Q159" i="35"/>
  <c r="Q102" i="35"/>
  <c r="Q137" i="35"/>
  <c r="Q127" i="35"/>
  <c r="Q120" i="35"/>
  <c r="Q150" i="35"/>
  <c r="Q124" i="35"/>
  <c r="Q157" i="35"/>
  <c r="Q133" i="35"/>
  <c r="Q122" i="35"/>
  <c r="Q69" i="35"/>
  <c r="Q97" i="35"/>
  <c r="Q98" i="35"/>
  <c r="Q55" i="35"/>
  <c r="Q24" i="35"/>
  <c r="Q43" i="35"/>
  <c r="Q33" i="35"/>
  <c r="Q74" i="35"/>
  <c r="Q8" i="35"/>
  <c r="Q45" i="35"/>
  <c r="Q36" i="35"/>
  <c r="Q7" i="35"/>
  <c r="Q225" i="35"/>
  <c r="Q242" i="35"/>
  <c r="Q243" i="35"/>
  <c r="Q227" i="35"/>
  <c r="Q209" i="35"/>
  <c r="Q204" i="35"/>
  <c r="Q189" i="35"/>
  <c r="Q174" i="35"/>
  <c r="Q183" i="35"/>
  <c r="Q144" i="35"/>
  <c r="Q200" i="35"/>
  <c r="Q129" i="35"/>
  <c r="Q119" i="35"/>
  <c r="Q109" i="35"/>
  <c r="Q140" i="35"/>
  <c r="Q107" i="35"/>
  <c r="Q106" i="35"/>
  <c r="Q132" i="35"/>
  <c r="Q80" i="35"/>
  <c r="Q114" i="35"/>
  <c r="Q89" i="35"/>
  <c r="Q91" i="35"/>
  <c r="Q52" i="35"/>
  <c r="Q21" i="35"/>
  <c r="Q29" i="35"/>
  <c r="Q26" i="35"/>
  <c r="Q72" i="35"/>
  <c r="Q51" i="35"/>
  <c r="Q14" i="35"/>
  <c r="Q25" i="35"/>
  <c r="Q244" i="35"/>
  <c r="Q234" i="35"/>
  <c r="Q238" i="35"/>
  <c r="Q216" i="35"/>
  <c r="Q230" i="35"/>
  <c r="Q219" i="35"/>
  <c r="Q185" i="35"/>
  <c r="Q166" i="35"/>
  <c r="Q172" i="35"/>
  <c r="Q143" i="35"/>
  <c r="Q191" i="35"/>
  <c r="Q121" i="35"/>
  <c r="Q111" i="35"/>
  <c r="Q100" i="35"/>
  <c r="Q123" i="35"/>
  <c r="Q101" i="35"/>
  <c r="Q104" i="35"/>
  <c r="Q130" i="35"/>
  <c r="Q79" i="35"/>
  <c r="Q88" i="35"/>
  <c r="Q75" i="35"/>
  <c r="Q71" i="35"/>
  <c r="Q48" i="35"/>
  <c r="Q15" i="35"/>
  <c r="Q22" i="35"/>
  <c r="Q19" i="35"/>
  <c r="Q64" i="35"/>
  <c r="Q34" i="35"/>
  <c r="Q9" i="35"/>
  <c r="Q61" i="35"/>
  <c r="Q236" i="35"/>
  <c r="Q226" i="35"/>
  <c r="Q207" i="35"/>
  <c r="Q206" i="35"/>
  <c r="Q215" i="35"/>
  <c r="Q214" i="35"/>
  <c r="Q181" i="35"/>
  <c r="Q171" i="35"/>
  <c r="Q161" i="35"/>
  <c r="Q142" i="35"/>
  <c r="Q187" i="35"/>
  <c r="Q113" i="35"/>
  <c r="Q103" i="35"/>
  <c r="Q92" i="35"/>
  <c r="Q112" i="35"/>
  <c r="Q93" i="35"/>
  <c r="Q96" i="35"/>
  <c r="Q169" i="35"/>
  <c r="Q78" i="35"/>
  <c r="Q87" i="35"/>
  <c r="Q90" i="35"/>
  <c r="Q70" i="35"/>
  <c r="Q42" i="35"/>
  <c r="Q11" i="35"/>
  <c r="Q68" i="35"/>
  <c r="A16" i="35"/>
  <c r="Q49" i="35"/>
  <c r="Q23" i="35"/>
  <c r="Q5" i="35"/>
  <c r="Q58" i="35"/>
  <c r="Q228" i="35"/>
  <c r="Q218" i="35"/>
  <c r="Q210" i="35"/>
  <c r="Q195" i="35"/>
  <c r="Q212" i="35"/>
  <c r="Q192" i="35"/>
  <c r="Q173" i="35"/>
  <c r="Q153" i="35"/>
  <c r="Q154" i="35"/>
  <c r="Q134" i="35"/>
  <c r="Q162" i="35"/>
  <c r="Q105" i="35"/>
  <c r="Q193" i="35"/>
  <c r="Q84" i="35"/>
  <c r="Q95" i="35"/>
  <c r="Q85" i="35"/>
  <c r="Q152" i="35"/>
  <c r="Q155" i="35"/>
  <c r="Q83" i="35"/>
  <c r="Q86" i="35"/>
  <c r="Q108" i="35"/>
  <c r="Q17" i="35"/>
  <c r="Q38" i="35"/>
  <c r="Q66" i="35"/>
  <c r="Q57" i="35"/>
  <c r="Q13" i="35"/>
  <c r="Q32" i="35"/>
  <c r="Q54" i="35"/>
  <c r="Q4" i="35"/>
  <c r="Q16" i="35"/>
  <c r="Q165" i="35"/>
  <c r="Q198" i="35"/>
  <c r="Q35" i="35"/>
  <c r="Q208" i="35"/>
  <c r="Q145" i="35"/>
  <c r="Q180" i="35"/>
  <c r="Q65" i="35"/>
  <c r="Q220" i="35"/>
  <c r="Q146" i="35"/>
  <c r="Q141" i="35"/>
  <c r="Q50" i="35"/>
  <c r="Q237" i="35"/>
  <c r="Q126" i="35"/>
  <c r="Q158" i="35"/>
  <c r="Q67" i="35"/>
  <c r="Q186" i="35"/>
  <c r="Q202" i="35"/>
  <c r="Q151" i="35"/>
  <c r="Q82" i="35"/>
  <c r="Q18" i="35"/>
  <c r="Q178" i="35"/>
  <c r="Q73" i="35"/>
  <c r="Q188" i="35"/>
  <c r="Q160" i="35"/>
  <c r="Q116" i="35"/>
  <c r="Q20" i="35"/>
  <c r="Q203" i="35"/>
  <c r="Q94" i="35"/>
  <c r="Q41" i="35"/>
  <c r="Q12" i="35"/>
  <c r="Q241" i="43"/>
  <c r="Q188" i="43"/>
  <c r="Q218" i="43"/>
  <c r="Q229" i="43"/>
  <c r="Q243" i="43"/>
  <c r="Q40" i="43"/>
  <c r="Q61" i="43"/>
  <c r="Q133" i="43"/>
  <c r="Q196" i="43"/>
  <c r="Q24" i="43"/>
  <c r="Q92" i="43"/>
  <c r="Q184" i="43"/>
  <c r="Q200" i="43"/>
  <c r="Q28" i="43"/>
  <c r="Q116" i="43"/>
  <c r="Q132" i="43"/>
  <c r="Q237" i="43"/>
  <c r="Q38" i="43"/>
  <c r="Q104" i="43"/>
  <c r="Q194" i="43"/>
  <c r="Q7" i="43"/>
  <c r="Q51" i="43"/>
  <c r="Q123" i="43"/>
  <c r="Q171" i="43"/>
  <c r="Q10" i="43"/>
  <c r="Q57" i="43"/>
  <c r="Q150" i="43"/>
  <c r="Q215" i="43"/>
  <c r="Q19" i="43"/>
  <c r="Q89" i="43"/>
  <c r="Q190" i="43"/>
  <c r="Q232" i="43"/>
  <c r="Q11" i="43"/>
  <c r="Q4" i="43"/>
  <c r="Q71" i="43"/>
  <c r="Q70" i="43"/>
  <c r="Q20" i="43"/>
  <c r="Q63" i="43"/>
  <c r="Q131" i="43"/>
  <c r="Q198" i="43"/>
  <c r="Q53" i="43"/>
  <c r="Q105" i="43"/>
  <c r="Q143" i="43"/>
  <c r="Q221" i="43"/>
  <c r="Q82" i="43"/>
  <c r="Q99" i="43"/>
  <c r="Q174" i="43"/>
  <c r="Q236" i="43"/>
  <c r="Q67" i="43"/>
  <c r="Q142" i="43"/>
  <c r="Q175" i="43"/>
  <c r="Q6" i="43"/>
  <c r="Q69" i="43"/>
  <c r="Q145" i="43"/>
  <c r="Q214" i="43"/>
  <c r="Q12" i="43"/>
  <c r="Q68" i="43"/>
  <c r="Q141" i="43"/>
  <c r="Q203" i="43"/>
  <c r="Q39" i="43"/>
  <c r="Q114" i="43"/>
  <c r="Q156" i="43"/>
  <c r="Q231" i="43"/>
  <c r="Q37" i="43"/>
  <c r="Q100" i="43"/>
  <c r="Q91" i="43"/>
  <c r="Q101" i="43"/>
  <c r="Q21" i="43"/>
  <c r="Q84" i="43"/>
  <c r="Q168" i="43"/>
  <c r="Q224" i="43"/>
  <c r="Q56" i="43"/>
  <c r="Q83" i="43"/>
  <c r="Q153" i="43"/>
  <c r="Q220" i="43"/>
  <c r="Q35" i="43"/>
  <c r="Q96" i="43"/>
  <c r="Q192" i="43"/>
  <c r="Q85" i="43"/>
  <c r="Q47" i="43"/>
  <c r="Q128" i="43"/>
  <c r="Q201" i="43"/>
  <c r="Q50" i="43"/>
  <c r="Q161" i="43"/>
  <c r="Q167" i="43"/>
  <c r="Q195" i="43"/>
  <c r="Q13" i="43"/>
  <c r="Q81" i="43"/>
  <c r="Q146" i="43"/>
  <c r="Q222" i="43"/>
  <c r="Q79" i="43"/>
  <c r="Q64" i="43"/>
  <c r="Q164" i="43"/>
  <c r="Q119" i="43"/>
  <c r="Q186" i="43"/>
  <c r="Q166" i="43"/>
  <c r="Q177" i="43"/>
  <c r="Q23" i="43"/>
  <c r="Q97" i="43"/>
  <c r="Q135" i="43"/>
  <c r="Q213" i="43"/>
  <c r="Q90" i="43"/>
  <c r="Q80" i="43"/>
  <c r="Q180" i="43"/>
  <c r="Q235" i="43"/>
  <c r="Q106" i="43"/>
  <c r="Q109" i="43"/>
  <c r="Q178" i="43"/>
  <c r="Q33" i="43"/>
  <c r="Q66" i="43"/>
  <c r="Q134" i="43"/>
  <c r="Q226" i="43"/>
  <c r="Q9" i="43"/>
  <c r="Q73" i="43"/>
  <c r="Q138" i="43"/>
  <c r="Q205" i="43"/>
  <c r="Q36" i="43"/>
  <c r="Q113" i="43"/>
  <c r="Q185" i="43"/>
  <c r="Q223" i="43"/>
  <c r="Q52" i="43"/>
  <c r="Q124" i="43"/>
  <c r="Q162" i="43"/>
  <c r="Q212" i="43"/>
  <c r="Q208" i="43"/>
  <c r="Q228" i="43"/>
  <c r="Q49" i="43"/>
  <c r="Q115" i="43"/>
  <c r="Q169" i="43"/>
  <c r="Q239" i="43"/>
  <c r="Q59" i="43"/>
  <c r="Q165" i="43"/>
  <c r="Q176" i="43"/>
  <c r="Q18" i="43"/>
  <c r="Q44" i="43"/>
  <c r="Q126" i="43"/>
  <c r="Q199" i="43"/>
  <c r="Q45" i="43"/>
  <c r="Q103" i="43"/>
  <c r="Q160" i="43"/>
  <c r="Q240" i="43"/>
  <c r="Q32" i="43"/>
  <c r="Q110" i="43"/>
  <c r="Q148" i="43"/>
  <c r="Q242" i="43"/>
  <c r="Q98" i="43"/>
  <c r="Q182" i="43"/>
  <c r="Q152" i="43"/>
  <c r="Q233" i="43"/>
  <c r="Q27" i="43"/>
  <c r="Q136" i="43"/>
  <c r="Q202" i="43"/>
  <c r="Q74" i="43"/>
  <c r="Q29" i="43"/>
  <c r="Q8" i="43"/>
  <c r="Q31" i="43"/>
  <c r="Q86" i="43"/>
  <c r="Q72" i="43"/>
  <c r="Q172" i="43"/>
  <c r="Q238" i="43"/>
  <c r="Q34" i="43"/>
  <c r="Q159" i="43"/>
  <c r="Q209" i="43"/>
  <c r="Q15" i="43"/>
  <c r="Q65" i="43"/>
  <c r="Q127" i="43"/>
  <c r="Q216" i="43"/>
  <c r="Q5" i="43"/>
  <c r="Q129" i="43"/>
  <c r="Q130" i="43"/>
  <c r="Q197" i="43"/>
  <c r="Q94" i="43"/>
  <c r="Q144" i="43"/>
  <c r="Q163" i="43"/>
  <c r="Q225" i="43"/>
  <c r="Q48" i="43"/>
  <c r="Q122" i="43"/>
  <c r="Q189" i="43"/>
  <c r="Q26" i="43"/>
  <c r="Q58" i="43"/>
  <c r="Q125" i="43"/>
  <c r="Q187" i="43"/>
  <c r="Q41" i="43"/>
  <c r="Q87" i="43"/>
  <c r="Q112" i="43"/>
  <c r="Q88" i="43"/>
  <c r="Q55" i="43"/>
  <c r="Q154" i="43"/>
  <c r="Q170" i="43"/>
  <c r="Q46" i="43"/>
  <c r="Q75" i="43"/>
  <c r="Q111" i="43"/>
  <c r="Q204" i="43"/>
  <c r="Q43" i="43"/>
  <c r="Q95" i="43"/>
  <c r="Q151" i="43"/>
  <c r="Q227" i="43"/>
  <c r="Q25" i="43"/>
  <c r="Q102" i="43"/>
  <c r="Q140" i="43"/>
  <c r="Q234" i="43"/>
  <c r="Q42" i="43"/>
  <c r="Q120" i="43"/>
  <c r="Q210" i="43"/>
  <c r="Q137" i="43"/>
  <c r="Q121" i="43"/>
  <c r="Q191" i="43"/>
  <c r="Q14" i="43"/>
  <c r="Q62" i="43"/>
  <c r="Q193" i="43"/>
  <c r="Q230" i="43"/>
  <c r="Q118" i="43"/>
  <c r="Q206" i="43"/>
  <c r="Q244" i="43"/>
  <c r="Q60" i="43"/>
  <c r="Q147" i="43"/>
  <c r="Q16" i="43"/>
  <c r="Q77" i="43"/>
  <c r="Q76" i="43"/>
  <c r="Q155" i="43"/>
  <c r="Q30" i="43"/>
  <c r="Q108" i="43"/>
  <c r="Q173" i="43"/>
  <c r="Q149" i="43"/>
  <c r="Q181" i="43"/>
  <c r="Q157" i="43"/>
  <c r="Q219" i="43"/>
  <c r="Q183" i="43"/>
  <c r="Q211" i="43"/>
  <c r="Q207" i="43"/>
  <c r="Q217" i="43"/>
  <c r="Q17" i="43"/>
  <c r="Q22" i="43"/>
  <c r="Q93" i="43"/>
  <c r="Q54" i="43"/>
  <c r="Q78" i="43"/>
  <c r="Q107" i="43"/>
  <c r="Q117" i="43"/>
  <c r="Q139" i="43"/>
  <c r="Q158" i="43"/>
  <c r="Q179" i="43"/>
  <c r="A16" i="43"/>
  <c r="E5" i="41"/>
  <c r="F4" i="41" s="1"/>
  <c r="H6" i="41"/>
  <c r="A19" i="38"/>
  <c r="A20" i="39"/>
  <c r="M64" i="35"/>
  <c r="V64" i="35"/>
  <c r="V106" i="35"/>
  <c r="M147" i="35"/>
  <c r="Q236" i="44"/>
  <c r="Q79" i="44"/>
  <c r="Q235" i="44"/>
  <c r="Q25" i="44"/>
  <c r="Q18" i="44"/>
  <c r="Q14" i="44"/>
  <c r="Q87" i="44"/>
  <c r="Q178" i="44"/>
  <c r="Q234" i="44"/>
  <c r="Q20" i="44"/>
  <c r="Q97" i="44"/>
  <c r="Q111" i="44"/>
  <c r="Q202" i="44"/>
  <c r="Q23" i="44"/>
  <c r="Q99" i="44"/>
  <c r="Q119" i="44"/>
  <c r="Q210" i="44"/>
  <c r="Q27" i="44"/>
  <c r="Q181" i="44"/>
  <c r="Q127" i="44"/>
  <c r="Q225" i="44"/>
  <c r="Q78" i="44"/>
  <c r="Q57" i="44"/>
  <c r="Q130" i="44"/>
  <c r="Q233" i="44"/>
  <c r="Q28" i="44"/>
  <c r="Q82" i="44"/>
  <c r="Q141" i="44"/>
  <c r="Q184" i="44"/>
  <c r="Q31" i="44"/>
  <c r="Q90" i="44"/>
  <c r="Q149" i="44"/>
  <c r="Q192" i="44"/>
  <c r="Q10" i="44"/>
  <c r="Q133" i="44"/>
  <c r="Q95" i="44"/>
  <c r="Q37" i="44"/>
  <c r="Q84" i="44"/>
  <c r="Q172" i="44"/>
  <c r="Q204" i="44"/>
  <c r="Q54" i="44"/>
  <c r="Q92" i="44"/>
  <c r="Q191" i="44"/>
  <c r="Q212" i="44"/>
  <c r="Q75" i="44"/>
  <c r="Q96" i="44"/>
  <c r="Q108" i="44"/>
  <c r="Q216" i="44"/>
  <c r="Q5" i="44"/>
  <c r="Q56" i="44"/>
  <c r="Q116" i="44"/>
  <c r="Q232" i="44"/>
  <c r="Q30" i="44"/>
  <c r="Q53" i="44"/>
  <c r="Q135" i="44"/>
  <c r="Q199" i="44"/>
  <c r="Q129" i="44"/>
  <c r="Q63" i="44"/>
  <c r="Q138" i="44"/>
  <c r="Q197" i="44"/>
  <c r="Q6" i="44"/>
  <c r="Q71" i="44"/>
  <c r="Q146" i="44"/>
  <c r="Q205" i="44"/>
  <c r="Q29" i="44"/>
  <c r="Q157" i="44"/>
  <c r="Q43" i="44"/>
  <c r="Q159" i="44"/>
  <c r="Q33" i="44"/>
  <c r="Q109" i="44"/>
  <c r="Q154" i="44"/>
  <c r="Q237" i="44"/>
  <c r="Q46" i="44"/>
  <c r="Q86" i="44"/>
  <c r="Q171" i="44"/>
  <c r="Q223" i="44"/>
  <c r="Q49" i="44"/>
  <c r="Q94" i="44"/>
  <c r="Q183" i="44"/>
  <c r="Q231" i="44"/>
  <c r="Q55" i="44"/>
  <c r="Q125" i="44"/>
  <c r="Q145" i="44"/>
  <c r="Q239" i="44"/>
  <c r="Q9" i="44"/>
  <c r="Q65" i="44"/>
  <c r="Q124" i="44"/>
  <c r="Q240" i="44"/>
  <c r="Q34" i="44"/>
  <c r="Q60" i="44"/>
  <c r="Q143" i="44"/>
  <c r="Q207" i="44"/>
  <c r="Q47" i="44"/>
  <c r="Q68" i="44"/>
  <c r="Q151" i="44"/>
  <c r="Q219" i="44"/>
  <c r="Q156" i="44"/>
  <c r="Q110" i="44"/>
  <c r="Q40" i="44"/>
  <c r="Q227" i="44"/>
  <c r="Q39" i="44"/>
  <c r="Q126" i="44"/>
  <c r="Q179" i="44"/>
  <c r="Q241" i="44"/>
  <c r="Q51" i="44"/>
  <c r="Q98" i="44"/>
  <c r="Q180" i="44"/>
  <c r="Q222" i="44"/>
  <c r="Q59" i="44"/>
  <c r="Q120" i="44"/>
  <c r="Q215" i="44"/>
  <c r="Q230" i="44"/>
  <c r="Q42" i="44"/>
  <c r="Q136" i="44"/>
  <c r="Q158" i="44"/>
  <c r="Q238" i="44"/>
  <c r="Q69" i="44"/>
  <c r="Q101" i="44"/>
  <c r="Q153" i="44"/>
  <c r="Q220" i="44"/>
  <c r="Q13" i="44"/>
  <c r="Q73" i="44"/>
  <c r="Q132" i="44"/>
  <c r="Q213" i="44"/>
  <c r="Q19" i="44"/>
  <c r="Q81" i="44"/>
  <c r="Q140" i="44"/>
  <c r="Q221" i="44"/>
  <c r="Q218" i="44"/>
  <c r="Q26" i="44"/>
  <c r="Q161" i="44"/>
  <c r="Q131" i="44"/>
  <c r="Q32" i="44"/>
  <c r="Q185" i="44"/>
  <c r="Q165" i="44"/>
  <c r="Q36" i="44"/>
  <c r="Q121" i="44"/>
  <c r="Q175" i="44"/>
  <c r="Q41" i="44"/>
  <c r="Q137" i="44"/>
  <c r="Q196" i="44"/>
  <c r="Q45" i="44"/>
  <c r="Q150" i="44"/>
  <c r="Q194" i="44"/>
  <c r="Q8" i="44"/>
  <c r="Q142" i="44"/>
  <c r="Q166" i="44"/>
  <c r="Q243" i="44"/>
  <c r="Q83" i="44"/>
  <c r="Q103" i="44"/>
  <c r="Q167" i="44"/>
  <c r="Q228" i="44"/>
  <c r="Q22" i="44"/>
  <c r="Q104" i="44"/>
  <c r="Q177" i="44"/>
  <c r="Q4" i="44"/>
  <c r="Q89" i="44"/>
  <c r="Q244" i="44"/>
  <c r="Q105" i="44"/>
  <c r="Q182" i="44"/>
  <c r="Q70" i="44"/>
  <c r="Q162" i="44"/>
  <c r="Q209" i="44"/>
  <c r="Q85" i="44"/>
  <c r="Q112" i="44"/>
  <c r="Q170" i="44"/>
  <c r="Q113" i="44"/>
  <c r="Q128" i="44"/>
  <c r="Q173" i="44"/>
  <c r="Q58" i="44"/>
  <c r="Q169" i="44"/>
  <c r="Q226" i="44"/>
  <c r="Q62" i="44"/>
  <c r="Q168" i="44"/>
  <c r="Q195" i="44"/>
  <c r="Q12" i="44"/>
  <c r="Q164" i="44"/>
  <c r="Q155" i="44"/>
  <c r="Q16" i="44"/>
  <c r="Q117" i="44"/>
  <c r="Q163" i="44"/>
  <c r="Q76" i="44"/>
  <c r="Q148" i="44"/>
  <c r="Q144" i="44"/>
  <c r="Q15" i="44"/>
  <c r="Q74" i="44"/>
  <c r="Q139" i="44"/>
  <c r="Q190" i="44"/>
  <c r="Q7" i="44"/>
  <c r="Q64" i="44"/>
  <c r="Q147" i="44"/>
  <c r="Q201" i="44"/>
  <c r="Q35" i="44"/>
  <c r="Q72" i="44"/>
  <c r="Q189" i="44"/>
  <c r="Q203" i="44"/>
  <c r="Q38" i="44"/>
  <c r="Q80" i="44"/>
  <c r="Q193" i="44"/>
  <c r="Q208" i="44"/>
  <c r="Q21" i="44"/>
  <c r="Q61" i="44"/>
  <c r="Q107" i="44"/>
  <c r="Q200" i="44"/>
  <c r="Q66" i="44"/>
  <c r="Q118" i="44"/>
  <c r="Q186" i="44"/>
  <c r="Q91" i="44"/>
  <c r="Q134" i="44"/>
  <c r="Q187" i="44"/>
  <c r="A16" i="44"/>
  <c r="Q102" i="44"/>
  <c r="Q206" i="44"/>
  <c r="Q77" i="44"/>
  <c r="Q174" i="44"/>
  <c r="Q17" i="44"/>
  <c r="Q106" i="44"/>
  <c r="Q44" i="44"/>
  <c r="Q115" i="44"/>
  <c r="Q100" i="44"/>
  <c r="Q198" i="44"/>
  <c r="Q88" i="44"/>
  <c r="Q214" i="44"/>
  <c r="Q211" i="44"/>
  <c r="Q67" i="44"/>
  <c r="Q224" i="44"/>
  <c r="Q160" i="44"/>
  <c r="Q242" i="44"/>
  <c r="Q50" i="44"/>
  <c r="Q176" i="44"/>
  <c r="Q229" i="44"/>
  <c r="Q52" i="44"/>
  <c r="Q122" i="44"/>
  <c r="Q11" i="44"/>
  <c r="Q152" i="44"/>
  <c r="Q217" i="44"/>
  <c r="Q93" i="44"/>
  <c r="Q24" i="44"/>
  <c r="Q123" i="44"/>
  <c r="Q188" i="44"/>
  <c r="Q48" i="44"/>
  <c r="Q114" i="44"/>
  <c r="Q231" i="41"/>
  <c r="Q232" i="41"/>
  <c r="Q201" i="41"/>
  <c r="Q208" i="41"/>
  <c r="Q233" i="41"/>
  <c r="Q186" i="41"/>
  <c r="Q182" i="41"/>
  <c r="Q172" i="41"/>
  <c r="Q158" i="41"/>
  <c r="Q140" i="41"/>
  <c r="Q152" i="41"/>
  <c r="Q136" i="41"/>
  <c r="Q120" i="41"/>
  <c r="Q115" i="41"/>
  <c r="Q199" i="41"/>
  <c r="Q92" i="41"/>
  <c r="Q125" i="41"/>
  <c r="Q151" i="41"/>
  <c r="Q70" i="41"/>
  <c r="Q126" i="41"/>
  <c r="Q49" i="41"/>
  <c r="Q138" i="41"/>
  <c r="Q40" i="41"/>
  <c r="Q66" i="41"/>
  <c r="Q33" i="41"/>
  <c r="Q78" i="41"/>
  <c r="Q27" i="41"/>
  <c r="Q31" i="41"/>
  <c r="Q73" i="41"/>
  <c r="Q54" i="41"/>
  <c r="Q223" i="41"/>
  <c r="Q218" i="41"/>
  <c r="Q241" i="41"/>
  <c r="Q194" i="41"/>
  <c r="Q205" i="41"/>
  <c r="Q178" i="41"/>
  <c r="Q174" i="41"/>
  <c r="Q171" i="41"/>
  <c r="Q222" i="41"/>
  <c r="Q132" i="41"/>
  <c r="Q150" i="41"/>
  <c r="Q122" i="41"/>
  <c r="Q112" i="41"/>
  <c r="Q107" i="41"/>
  <c r="Q197" i="41"/>
  <c r="Q90" i="41"/>
  <c r="Q111" i="41"/>
  <c r="Q117" i="41"/>
  <c r="Q64" i="41"/>
  <c r="Q113" i="41"/>
  <c r="Q39" i="41"/>
  <c r="Q102" i="41"/>
  <c r="Q129" i="41"/>
  <c r="Q48" i="41"/>
  <c r="Q26" i="41"/>
  <c r="Q67" i="41"/>
  <c r="Q23" i="41"/>
  <c r="Q28" i="41"/>
  <c r="Q61" i="41"/>
  <c r="Q22" i="41"/>
  <c r="Q215" i="41"/>
  <c r="Q211" i="41"/>
  <c r="Q230" i="41"/>
  <c r="Q242" i="41"/>
  <c r="Q202" i="41"/>
  <c r="Q234" i="41"/>
  <c r="Q224" i="41"/>
  <c r="Q170" i="41"/>
  <c r="Q196" i="41"/>
  <c r="Q160" i="41"/>
  <c r="Q143" i="41"/>
  <c r="Q114" i="41"/>
  <c r="Q104" i="41"/>
  <c r="Q99" i="41"/>
  <c r="Q159" i="41"/>
  <c r="Q87" i="41"/>
  <c r="Q100" i="41"/>
  <c r="Q103" i="41"/>
  <c r="Q118" i="41"/>
  <c r="Q110" i="41"/>
  <c r="Q121" i="41"/>
  <c r="Q101" i="41"/>
  <c r="Q124" i="41"/>
  <c r="Q47" i="41"/>
  <c r="Q19" i="41"/>
  <c r="Q45" i="41"/>
  <c r="Q20" i="41"/>
  <c r="Q24" i="41"/>
  <c r="Q59" i="41"/>
  <c r="Q52" i="41"/>
  <c r="Q244" i="41"/>
  <c r="Q237" i="41"/>
  <c r="Q203" i="41"/>
  <c r="Q219" i="41"/>
  <c r="Q206" i="41"/>
  <c r="Q191" i="41"/>
  <c r="Q198" i="41"/>
  <c r="Q207" i="41"/>
  <c r="Q162" i="41"/>
  <c r="Q190" i="41"/>
  <c r="Q147" i="41"/>
  <c r="Q161" i="41"/>
  <c r="Q106" i="41"/>
  <c r="Q96" i="41"/>
  <c r="Q91" i="41"/>
  <c r="Q149" i="41"/>
  <c r="Q79" i="41"/>
  <c r="Q85" i="41"/>
  <c r="Q88" i="41"/>
  <c r="Q93" i="41"/>
  <c r="Q109" i="41"/>
  <c r="Q108" i="41"/>
  <c r="Q83" i="41"/>
  <c r="Q97" i="41"/>
  <c r="Q44" i="41"/>
  <c r="A16" i="41"/>
  <c r="Q4" i="41"/>
  <c r="Q14" i="41"/>
  <c r="Q21" i="41"/>
  <c r="Q58" i="41"/>
  <c r="Q51" i="41"/>
  <c r="Q236" i="41"/>
  <c r="Q229" i="41"/>
  <c r="Q238" i="41"/>
  <c r="Q212" i="41"/>
  <c r="Q200" i="41"/>
  <c r="Q188" i="41"/>
  <c r="Q181" i="41"/>
  <c r="Q185" i="41"/>
  <c r="Q154" i="41"/>
  <c r="Q173" i="41"/>
  <c r="Q137" i="41"/>
  <c r="Q153" i="41"/>
  <c r="Q98" i="41"/>
  <c r="Q145" i="41"/>
  <c r="Q184" i="41"/>
  <c r="Q127" i="41"/>
  <c r="Q71" i="41"/>
  <c r="Q77" i="41"/>
  <c r="Q80" i="41"/>
  <c r="Q84" i="41"/>
  <c r="Q82" i="41"/>
  <c r="Q74" i="41"/>
  <c r="Q63" i="41"/>
  <c r="Q95" i="41"/>
  <c r="Q42" i="41"/>
  <c r="Q13" i="41"/>
  <c r="Q62" i="41"/>
  <c r="Q10" i="41"/>
  <c r="Q15" i="41"/>
  <c r="Q38" i="41"/>
  <c r="Q29" i="41"/>
  <c r="Q228" i="41"/>
  <c r="Q221" i="41"/>
  <c r="Q227" i="41"/>
  <c r="Q204" i="41"/>
  <c r="Q192" i="41"/>
  <c r="Q180" i="41"/>
  <c r="Q187" i="41"/>
  <c r="Q226" i="41"/>
  <c r="Q175" i="41"/>
  <c r="Q164" i="41"/>
  <c r="Q183" i="41"/>
  <c r="Q142" i="41"/>
  <c r="Q235" i="41"/>
  <c r="Q133" i="41"/>
  <c r="Q155" i="41"/>
  <c r="Q116" i="41"/>
  <c r="Q141" i="41"/>
  <c r="Q69" i="41"/>
  <c r="Q72" i="41"/>
  <c r="Q119" i="41"/>
  <c r="Q68" i="41"/>
  <c r="Q60" i="41"/>
  <c r="Q57" i="41"/>
  <c r="Q86" i="41"/>
  <c r="Q41" i="41"/>
  <c r="Q9" i="41"/>
  <c r="Q12" i="41"/>
  <c r="Q6" i="41"/>
  <c r="Q11" i="41"/>
  <c r="Q18" i="41"/>
  <c r="Q220" i="41"/>
  <c r="Q213" i="41"/>
  <c r="Q216" i="41"/>
  <c r="Q217" i="41"/>
  <c r="Q240" i="41"/>
  <c r="Q225" i="41"/>
  <c r="Q176" i="41"/>
  <c r="Q210" i="41"/>
  <c r="Q163" i="41"/>
  <c r="Q156" i="41"/>
  <c r="Q169" i="41"/>
  <c r="Q135" i="41"/>
  <c r="Q179" i="41"/>
  <c r="Q131" i="41"/>
  <c r="Q144" i="41"/>
  <c r="Q105" i="41"/>
  <c r="Q134" i="41"/>
  <c r="Q166" i="41"/>
  <c r="Q89" i="41"/>
  <c r="Q76" i="41"/>
  <c r="Q65" i="41"/>
  <c r="Q53" i="41"/>
  <c r="Q50" i="41"/>
  <c r="Q75" i="41"/>
  <c r="Q36" i="41"/>
  <c r="Q5" i="41"/>
  <c r="Q34" i="41"/>
  <c r="Q25" i="41"/>
  <c r="Q7" i="41"/>
  <c r="Q32" i="41"/>
  <c r="Q243" i="41"/>
  <c r="Q148" i="41"/>
  <c r="Q157" i="41"/>
  <c r="Q8" i="41"/>
  <c r="Q209" i="41"/>
  <c r="Q167" i="41"/>
  <c r="Q81" i="41"/>
  <c r="Q30" i="41"/>
  <c r="Q214" i="41"/>
  <c r="Q139" i="41"/>
  <c r="Q193" i="41"/>
  <c r="Q17" i="41"/>
  <c r="Q195" i="41"/>
  <c r="Q128" i="41"/>
  <c r="Q56" i="41"/>
  <c r="Q16" i="41"/>
  <c r="Q189" i="41"/>
  <c r="Q123" i="41"/>
  <c r="Q43" i="41"/>
  <c r="Q55" i="41"/>
  <c r="Q168" i="41"/>
  <c r="Q146" i="41"/>
  <c r="Q46" i="41"/>
  <c r="Q239" i="41"/>
  <c r="Q177" i="41"/>
  <c r="Q165" i="41"/>
  <c r="Q94" i="41"/>
  <c r="Q130" i="41"/>
  <c r="Q37" i="41"/>
  <c r="Q35" i="41"/>
  <c r="K232" i="37"/>
  <c r="K243" i="37"/>
  <c r="I221" i="37"/>
  <c r="J238" i="37"/>
  <c r="K217" i="37"/>
  <c r="J211" i="37"/>
  <c r="K222" i="37"/>
  <c r="K199" i="37"/>
  <c r="K210" i="37"/>
  <c r="I225" i="37"/>
  <c r="I244" i="37"/>
  <c r="J220" i="37"/>
  <c r="I215" i="37"/>
  <c r="J188" i="37"/>
  <c r="K197" i="37"/>
  <c r="I194" i="37"/>
  <c r="I189" i="37"/>
  <c r="I180" i="37"/>
  <c r="I231" i="37"/>
  <c r="J179" i="37"/>
  <c r="K190" i="37"/>
  <c r="J169" i="37"/>
  <c r="J185" i="37"/>
  <c r="I205" i="37"/>
  <c r="K178" i="37"/>
  <c r="J162" i="37"/>
  <c r="I140" i="37"/>
  <c r="K161" i="37"/>
  <c r="J200" i="37"/>
  <c r="K164" i="37"/>
  <c r="J141" i="37"/>
  <c r="J153" i="37"/>
  <c r="K123" i="37"/>
  <c r="I101" i="37"/>
  <c r="J156" i="37"/>
  <c r="I136" i="37"/>
  <c r="J115" i="37"/>
  <c r="J163" i="37"/>
  <c r="J140" i="37"/>
  <c r="K121" i="37"/>
  <c r="I158" i="37"/>
  <c r="K136" i="37"/>
  <c r="J208" i="37"/>
  <c r="J125" i="37"/>
  <c r="J99" i="37"/>
  <c r="K78" i="37"/>
  <c r="I114" i="37"/>
  <c r="J109" i="37"/>
  <c r="K84" i="37"/>
  <c r="J186" i="37"/>
  <c r="K130" i="37"/>
  <c r="I102" i="37"/>
  <c r="I79" i="37"/>
  <c r="I93" i="37"/>
  <c r="K66" i="37"/>
  <c r="I160" i="37"/>
  <c r="I77" i="37"/>
  <c r="J54" i="37"/>
  <c r="J86" i="37"/>
  <c r="K59" i="37"/>
  <c r="J92" i="37"/>
  <c r="I129" i="37"/>
  <c r="K103" i="37"/>
  <c r="I75" i="37"/>
  <c r="I55" i="37"/>
  <c r="I46" i="37"/>
  <c r="J60" i="37"/>
  <c r="J73" i="37"/>
  <c r="I84" i="37"/>
  <c r="K90" i="37"/>
  <c r="J53" i="37"/>
  <c r="K18" i="37"/>
  <c r="K45" i="37"/>
  <c r="J48" i="37"/>
  <c r="I28" i="37"/>
  <c r="I11" i="37"/>
  <c r="J124" i="37"/>
  <c r="J36" i="37"/>
  <c r="J8" i="37"/>
  <c r="I32" i="37"/>
  <c r="I12" i="37"/>
  <c r="K68" i="37"/>
  <c r="I22" i="37"/>
  <c r="J49" i="37"/>
  <c r="J27" i="37"/>
  <c r="K53" i="37"/>
  <c r="I34" i="37"/>
  <c r="K35" i="37"/>
  <c r="K30" i="37"/>
  <c r="K24" i="37"/>
  <c r="J229" i="37"/>
  <c r="J240" i="37"/>
  <c r="K219" i="37"/>
  <c r="I235" i="37"/>
  <c r="J214" i="37"/>
  <c r="I208" i="37"/>
  <c r="J219" i="37"/>
  <c r="J236" i="37"/>
  <c r="J207" i="37"/>
  <c r="K220" i="37"/>
  <c r="K242" i="37"/>
  <c r="I217" i="37"/>
  <c r="K212" i="37"/>
  <c r="I185" i="37"/>
  <c r="J194" i="37"/>
  <c r="K192" i="37"/>
  <c r="J242" i="37"/>
  <c r="J176" i="37"/>
  <c r="J218" i="37"/>
  <c r="K177" i="37"/>
  <c r="I188" i="37"/>
  <c r="I166" i="37"/>
  <c r="I182" i="37"/>
  <c r="I203" i="37"/>
  <c r="J175" i="37"/>
  <c r="J159" i="37"/>
  <c r="K138" i="37"/>
  <c r="I159" i="37"/>
  <c r="J178" i="37"/>
  <c r="J161" i="37"/>
  <c r="I138" i="37"/>
  <c r="I150" i="37"/>
  <c r="J120" i="37"/>
  <c r="K180" i="37"/>
  <c r="I153" i="37"/>
  <c r="K134" i="37"/>
  <c r="I112" i="37"/>
  <c r="K151" i="37"/>
  <c r="I139" i="37"/>
  <c r="J118" i="37"/>
  <c r="I155" i="37"/>
  <c r="J133" i="37"/>
  <c r="I196" i="37"/>
  <c r="I122" i="37"/>
  <c r="I96" i="37"/>
  <c r="J164" i="37"/>
  <c r="I164" i="37"/>
  <c r="I106" i="37"/>
  <c r="J81" i="37"/>
  <c r="K170" i="37"/>
  <c r="J127" i="37"/>
  <c r="J98" i="37"/>
  <c r="K77" i="37"/>
  <c r="K88" i="37"/>
  <c r="J63" i="37"/>
  <c r="J152" i="37"/>
  <c r="I74" i="37"/>
  <c r="J51" i="37"/>
  <c r="I83" i="37"/>
  <c r="I58" i="37"/>
  <c r="I89" i="37"/>
  <c r="K124" i="37"/>
  <c r="K100" i="37"/>
  <c r="K73" i="37"/>
  <c r="I52" i="37"/>
  <c r="I45" i="37"/>
  <c r="K57" i="37"/>
  <c r="K71" i="37"/>
  <c r="K79" i="37"/>
  <c r="K82" i="37"/>
  <c r="K48" i="37"/>
  <c r="I17" i="37"/>
  <c r="I42" i="37"/>
  <c r="K44" i="37"/>
  <c r="K25" i="37"/>
  <c r="K8" i="37"/>
  <c r="I90" i="37"/>
  <c r="J32" i="37"/>
  <c r="K111" i="37"/>
  <c r="J29" i="37"/>
  <c r="K9" i="37"/>
  <c r="I62" i="37"/>
  <c r="J19" i="37"/>
  <c r="I47" i="37"/>
  <c r="J23" i="37"/>
  <c r="I49" i="37"/>
  <c r="K31" i="37"/>
  <c r="I26" i="37"/>
  <c r="K27" i="37"/>
  <c r="K21" i="37"/>
  <c r="J244" i="37"/>
  <c r="I226" i="37"/>
  <c r="I237" i="37"/>
  <c r="J216" i="37"/>
  <c r="K233" i="37"/>
  <c r="I239" i="37"/>
  <c r="K206" i="37"/>
  <c r="I216" i="37"/>
  <c r="I233" i="37"/>
  <c r="I204" i="37"/>
  <c r="J217" i="37"/>
  <c r="J241" i="37"/>
  <c r="I210" i="37"/>
  <c r="I211" i="37"/>
  <c r="K183" i="37"/>
  <c r="I191" i="37"/>
  <c r="J189" i="37"/>
  <c r="J235" i="37"/>
  <c r="I173" i="37"/>
  <c r="K194" i="37"/>
  <c r="J174" i="37"/>
  <c r="K185" i="37"/>
  <c r="I238" i="37"/>
  <c r="K181" i="37"/>
  <c r="J201" i="37"/>
  <c r="I172" i="37"/>
  <c r="I156" i="37"/>
  <c r="J206" i="37"/>
  <c r="K157" i="37"/>
  <c r="K176" i="37"/>
  <c r="J157" i="37"/>
  <c r="J195" i="37"/>
  <c r="K139" i="37"/>
  <c r="I117" i="37"/>
  <c r="J171" i="37"/>
  <c r="K148" i="37"/>
  <c r="J131" i="37"/>
  <c r="K110" i="37"/>
  <c r="J148" i="37"/>
  <c r="K137" i="37"/>
  <c r="I115" i="37"/>
  <c r="K153" i="37"/>
  <c r="I130" i="37"/>
  <c r="I181" i="37"/>
  <c r="K117" i="37"/>
  <c r="K94" i="37"/>
  <c r="I147" i="37"/>
  <c r="I145" i="37"/>
  <c r="K101" i="37"/>
  <c r="I78" i="37"/>
  <c r="K160" i="37"/>
  <c r="I124" i="37"/>
  <c r="I95" i="37"/>
  <c r="J158" i="37"/>
  <c r="J85" i="37"/>
  <c r="I60" i="37"/>
  <c r="K133" i="37"/>
  <c r="K72" i="37"/>
  <c r="J47" i="37"/>
  <c r="K75" i="37"/>
  <c r="J121" i="37"/>
  <c r="K81" i="37"/>
  <c r="I121" i="37"/>
  <c r="K98" i="37"/>
  <c r="J70" i="37"/>
  <c r="K135" i="37"/>
  <c r="J43" i="37"/>
  <c r="J55" i="37"/>
  <c r="I70" i="37"/>
  <c r="J74" i="37"/>
  <c r="J68" i="37"/>
  <c r="I37" i="37"/>
  <c r="J15" i="37"/>
  <c r="I41" i="37"/>
  <c r="A41" i="37"/>
  <c r="A42" i="37" s="1"/>
  <c r="I24" i="37"/>
  <c r="I7" i="37"/>
  <c r="J77" i="37"/>
  <c r="K29" i="37"/>
  <c r="I98" i="37"/>
  <c r="K26" i="37"/>
  <c r="I8" i="37"/>
  <c r="J56" i="37"/>
  <c r="J13" i="37"/>
  <c r="J45" i="37"/>
  <c r="J20" i="37"/>
  <c r="J40" i="37"/>
  <c r="K28" i="37"/>
  <c r="K23" i="37"/>
  <c r="J17" i="37"/>
  <c r="I5" i="37"/>
  <c r="I241" i="37"/>
  <c r="K224" i="37"/>
  <c r="K235" i="37"/>
  <c r="I213" i="37"/>
  <c r="J230" i="37"/>
  <c r="K229" i="37"/>
  <c r="J203" i="37"/>
  <c r="J212" i="37"/>
  <c r="K228" i="37"/>
  <c r="K202" i="37"/>
  <c r="I214" i="37"/>
  <c r="K239" i="37"/>
  <c r="K208" i="37"/>
  <c r="J209" i="37"/>
  <c r="J180" i="37"/>
  <c r="K189" i="37"/>
  <c r="I232" i="37"/>
  <c r="J198" i="37"/>
  <c r="K171" i="37"/>
  <c r="J191" i="37"/>
  <c r="I171" i="37"/>
  <c r="J182" i="37"/>
  <c r="K230" i="37"/>
  <c r="I177" i="37"/>
  <c r="K196" i="37"/>
  <c r="I198" i="37"/>
  <c r="K154" i="37"/>
  <c r="I184" i="37"/>
  <c r="J154" i="37"/>
  <c r="I175" i="37"/>
  <c r="I154" i="37"/>
  <c r="K204" i="37"/>
  <c r="J136" i="37"/>
  <c r="K115" i="37"/>
  <c r="I170" i="37"/>
  <c r="K142" i="37"/>
  <c r="I128" i="37"/>
  <c r="J107" i="37"/>
  <c r="K145" i="37"/>
  <c r="J134" i="37"/>
  <c r="K113" i="37"/>
  <c r="I152" i="37"/>
  <c r="K125" i="37"/>
  <c r="I163" i="37"/>
  <c r="J114" i="37"/>
  <c r="J91" i="37"/>
  <c r="J145" i="37"/>
  <c r="I137" i="37"/>
  <c r="J97" i="37"/>
  <c r="K76" i="37"/>
  <c r="K158" i="37"/>
  <c r="K119" i="37"/>
  <c r="K93" i="37"/>
  <c r="J135" i="37"/>
  <c r="I82" i="37"/>
  <c r="J57" i="37"/>
  <c r="K97" i="37"/>
  <c r="J69" i="37"/>
  <c r="J44" i="37"/>
  <c r="J72" i="37"/>
  <c r="J113" i="37"/>
  <c r="J78" i="37"/>
  <c r="K116" i="37"/>
  <c r="J95" i="37"/>
  <c r="I67" i="37"/>
  <c r="K96" i="37"/>
  <c r="K41" i="37"/>
  <c r="J52" i="37"/>
  <c r="K69" i="37"/>
  <c r="I73" i="37"/>
  <c r="I65" i="37"/>
  <c r="J35" i="37"/>
  <c r="J11" i="37"/>
  <c r="K127" i="37"/>
  <c r="K39" i="37"/>
  <c r="I21" i="37"/>
  <c r="I132" i="37"/>
  <c r="I54" i="37"/>
  <c r="J25" i="37"/>
  <c r="J59" i="37"/>
  <c r="I25" i="37"/>
  <c r="K5" i="37"/>
  <c r="J42" i="37"/>
  <c r="J9" i="37"/>
  <c r="K43" i="37"/>
  <c r="K17" i="37"/>
  <c r="K34" i="37"/>
  <c r="I23" i="37"/>
  <c r="K20" i="37"/>
  <c r="I14" i="37"/>
  <c r="I242" i="37"/>
  <c r="J221" i="37"/>
  <c r="J232" i="37"/>
  <c r="J243" i="37"/>
  <c r="I227" i="37"/>
  <c r="J226" i="37"/>
  <c r="I200" i="37"/>
  <c r="I209" i="37"/>
  <c r="J225" i="37"/>
  <c r="K244" i="37"/>
  <c r="J210" i="37"/>
  <c r="K234" i="37"/>
  <c r="J205" i="37"/>
  <c r="I206" i="37"/>
  <c r="J234" i="37"/>
  <c r="J239" i="37"/>
  <c r="I224" i="37"/>
  <c r="I195" i="37"/>
  <c r="J168" i="37"/>
  <c r="K188" i="37"/>
  <c r="K169" i="37"/>
  <c r="I179" i="37"/>
  <c r="K203" i="37"/>
  <c r="K175" i="37"/>
  <c r="J193" i="37"/>
  <c r="J184" i="37"/>
  <c r="J151" i="37"/>
  <c r="K173" i="37"/>
  <c r="I151" i="37"/>
  <c r="K174" i="37"/>
  <c r="K152" i="37"/>
  <c r="K198" i="37"/>
  <c r="I133" i="37"/>
  <c r="J112" i="37"/>
  <c r="K168" i="37"/>
  <c r="K141" i="37"/>
  <c r="K126" i="37"/>
  <c r="I104" i="37"/>
  <c r="J144" i="37"/>
  <c r="I131" i="37"/>
  <c r="J110" i="37"/>
  <c r="K150" i="37"/>
  <c r="J122" i="37"/>
  <c r="K162" i="37"/>
  <c r="I111" i="37"/>
  <c r="I88" i="37"/>
  <c r="J137" i="37"/>
  <c r="K132" i="37"/>
  <c r="I94" i="37"/>
  <c r="J187" i="37"/>
  <c r="I157" i="37"/>
  <c r="J116" i="37"/>
  <c r="J90" i="37"/>
  <c r="I127" i="37"/>
  <c r="J76" i="37"/>
  <c r="I53" i="37"/>
  <c r="J94" i="37"/>
  <c r="I66" i="37"/>
  <c r="I144" i="37"/>
  <c r="I69" i="37"/>
  <c r="I110" i="37"/>
  <c r="J75" i="37"/>
  <c r="I108" i="37"/>
  <c r="I92" i="37"/>
  <c r="K65" i="37"/>
  <c r="J88" i="37"/>
  <c r="I40" i="37"/>
  <c r="J41" i="37"/>
  <c r="J66" i="37"/>
  <c r="I71" i="37"/>
  <c r="I56" i="37"/>
  <c r="J31" i="37"/>
  <c r="J7" i="37"/>
  <c r="J67" i="37"/>
  <c r="K36" i="37"/>
  <c r="J18" i="37"/>
  <c r="I64" i="37"/>
  <c r="I48" i="37"/>
  <c r="K22" i="37"/>
  <c r="K42" i="37"/>
  <c r="J22" i="37"/>
  <c r="J155" i="37"/>
  <c r="K38" i="37"/>
  <c r="J5" i="37"/>
  <c r="K40" i="37"/>
  <c r="J14" i="37"/>
  <c r="K15" i="37"/>
  <c r="I19" i="37"/>
  <c r="I10" i="37"/>
  <c r="K11" i="37"/>
  <c r="K240" i="37"/>
  <c r="I218" i="37"/>
  <c r="I229" i="37"/>
  <c r="I240" i="37"/>
  <c r="K225" i="37"/>
  <c r="I223" i="37"/>
  <c r="K236" i="37"/>
  <c r="K207" i="37"/>
  <c r="I222" i="37"/>
  <c r="I236" i="37"/>
  <c r="I207" i="37"/>
  <c r="J231" i="37"/>
  <c r="I202" i="37"/>
  <c r="J196" i="37"/>
  <c r="K221" i="37"/>
  <c r="K237" i="37"/>
  <c r="I197" i="37"/>
  <c r="K187" i="37"/>
  <c r="I165" i="37"/>
  <c r="I187" i="37"/>
  <c r="J166" i="37"/>
  <c r="J177" i="37"/>
  <c r="K201" i="37"/>
  <c r="I220" i="37"/>
  <c r="I190" i="37"/>
  <c r="I183" i="37"/>
  <c r="I148" i="37"/>
  <c r="I169" i="37"/>
  <c r="K149" i="37"/>
  <c r="J173" i="37"/>
  <c r="J149" i="37"/>
  <c r="J170" i="37"/>
  <c r="K131" i="37"/>
  <c r="I109" i="37"/>
  <c r="I167" i="37"/>
  <c r="K140" i="37"/>
  <c r="J123" i="37"/>
  <c r="K102" i="37"/>
  <c r="K143" i="37"/>
  <c r="K129" i="37"/>
  <c r="I107" i="37"/>
  <c r="I149" i="37"/>
  <c r="I119" i="37"/>
  <c r="J150" i="37"/>
  <c r="K106" i="37"/>
  <c r="K86" i="37"/>
  <c r="I134" i="37"/>
  <c r="J129" i="37"/>
  <c r="K92" i="37"/>
  <c r="I176" i="37"/>
  <c r="K155" i="37"/>
  <c r="I113" i="37"/>
  <c r="I87" i="37"/>
  <c r="K122" i="37"/>
  <c r="K74" i="37"/>
  <c r="J50" i="37"/>
  <c r="I91" i="37"/>
  <c r="K64" i="37"/>
  <c r="I118" i="37"/>
  <c r="K67" i="37"/>
  <c r="K109" i="37"/>
  <c r="I72" i="37"/>
  <c r="J106" i="37"/>
  <c r="K87" i="37"/>
  <c r="J62" i="37"/>
  <c r="K60" i="37"/>
  <c r="J37" i="37"/>
  <c r="J130" i="37"/>
  <c r="I63" i="37"/>
  <c r="K62" i="37"/>
  <c r="K50" i="37"/>
  <c r="J28" i="37"/>
  <c r="J93" i="37"/>
  <c r="K61" i="37"/>
  <c r="I35" i="37"/>
  <c r="K16" i="37"/>
  <c r="I50" i="37"/>
  <c r="K46" i="37"/>
  <c r="I18" i="37"/>
  <c r="I39" i="37"/>
  <c r="K19" i="37"/>
  <c r="I103" i="37"/>
  <c r="J33" i="37"/>
  <c r="J119" i="37"/>
  <c r="I38" i="37"/>
  <c r="J10" i="37"/>
  <c r="I9" i="37"/>
  <c r="I6" i="37"/>
  <c r="K7" i="37"/>
  <c r="K37" i="37"/>
  <c r="K227" i="37"/>
  <c r="J233" i="37"/>
  <c r="K205" i="37"/>
  <c r="K213" i="37"/>
  <c r="K163" i="37"/>
  <c r="K193" i="37"/>
  <c r="K146" i="37"/>
  <c r="I146" i="37"/>
  <c r="I161" i="37"/>
  <c r="J142" i="37"/>
  <c r="K114" i="37"/>
  <c r="K120" i="37"/>
  <c r="I143" i="37"/>
  <c r="J71" i="37"/>
  <c r="I97" i="37"/>
  <c r="I105" i="37"/>
  <c r="K91" i="37"/>
  <c r="K49" i="37"/>
  <c r="K32" i="37"/>
  <c r="J16" i="37"/>
  <c r="I29" i="37"/>
  <c r="K6" i="37"/>
  <c r="J224" i="37"/>
  <c r="I230" i="37"/>
  <c r="J202" i="37"/>
  <c r="J199" i="37"/>
  <c r="J160" i="37"/>
  <c r="J190" i="37"/>
  <c r="J143" i="37"/>
  <c r="K144" i="37"/>
  <c r="K159" i="37"/>
  <c r="I141" i="37"/>
  <c r="J111" i="37"/>
  <c r="J117" i="37"/>
  <c r="I135" i="37"/>
  <c r="I68" i="37"/>
  <c r="K89" i="37"/>
  <c r="K104" i="37"/>
  <c r="K63" i="37"/>
  <c r="J65" i="37"/>
  <c r="I31" i="37"/>
  <c r="J12" i="37"/>
  <c r="J26" i="37"/>
  <c r="I20" i="37"/>
  <c r="I243" i="37"/>
  <c r="J204" i="37"/>
  <c r="I228" i="37"/>
  <c r="I199" i="37"/>
  <c r="I186" i="37"/>
  <c r="K211" i="37"/>
  <c r="J165" i="37"/>
  <c r="J167" i="37"/>
  <c r="J139" i="37"/>
  <c r="J126" i="37"/>
  <c r="J147" i="37"/>
  <c r="I126" i="37"/>
  <c r="K108" i="37"/>
  <c r="J46" i="37"/>
  <c r="J64" i="37"/>
  <c r="J84" i="37"/>
  <c r="J101" i="37"/>
  <c r="J24" i="37"/>
  <c r="I15" i="37"/>
  <c r="I36" i="37"/>
  <c r="J79" i="37"/>
  <c r="I13" i="37"/>
  <c r="K241" i="37"/>
  <c r="I201" i="37"/>
  <c r="K223" i="37"/>
  <c r="J197" i="37"/>
  <c r="K182" i="37"/>
  <c r="K209" i="37"/>
  <c r="I162" i="37"/>
  <c r="K156" i="37"/>
  <c r="J138" i="37"/>
  <c r="I123" i="37"/>
  <c r="K128" i="37"/>
  <c r="K112" i="37"/>
  <c r="J105" i="37"/>
  <c r="I43" i="37"/>
  <c r="I61" i="37"/>
  <c r="I81" i="37"/>
  <c r="I99" i="37"/>
  <c r="J21" i="37"/>
  <c r="K12" i="37"/>
  <c r="K33" i="37"/>
  <c r="I51" i="37"/>
  <c r="K10" i="37"/>
  <c r="J237" i="37"/>
  <c r="J222" i="37"/>
  <c r="K214" i="37"/>
  <c r="K200" i="37"/>
  <c r="K195" i="37"/>
  <c r="K238" i="37"/>
  <c r="K184" i="37"/>
  <c r="J146" i="37"/>
  <c r="J128" i="37"/>
  <c r="I120" i="37"/>
  <c r="K105" i="37"/>
  <c r="J103" i="37"/>
  <c r="J89" i="37"/>
  <c r="K85" i="37"/>
  <c r="K83" i="37"/>
  <c r="J108" i="37"/>
  <c r="I59" i="37"/>
  <c r="I57" i="37"/>
  <c r="K80" i="37"/>
  <c r="K47" i="37"/>
  <c r="I16" i="37"/>
  <c r="J34" i="37"/>
  <c r="K14" i="37"/>
  <c r="I234" i="37"/>
  <c r="I219" i="37"/>
  <c r="I212" i="37"/>
  <c r="J223" i="37"/>
  <c r="J192" i="37"/>
  <c r="J227" i="37"/>
  <c r="J181" i="37"/>
  <c r="K226" i="37"/>
  <c r="I125" i="37"/>
  <c r="K118" i="37"/>
  <c r="J102" i="37"/>
  <c r="I100" i="37"/>
  <c r="I86" i="37"/>
  <c r="J82" i="37"/>
  <c r="J80" i="37"/>
  <c r="K95" i="37"/>
  <c r="K56" i="37"/>
  <c r="I116" i="37"/>
  <c r="K51" i="37"/>
  <c r="J38" i="37"/>
  <c r="K13" i="37"/>
  <c r="J30" i="37"/>
  <c r="I33" i="37"/>
  <c r="K216" i="37"/>
  <c r="K218" i="37"/>
  <c r="K231" i="37"/>
  <c r="I193" i="37"/>
  <c r="K186" i="37"/>
  <c r="I174" i="37"/>
  <c r="K166" i="37"/>
  <c r="J172" i="37"/>
  <c r="K107" i="37"/>
  <c r="I178" i="37"/>
  <c r="K147" i="37"/>
  <c r="J83" i="37"/>
  <c r="K215" i="37"/>
  <c r="K99" i="37"/>
  <c r="J61" i="37"/>
  <c r="K70" i="37"/>
  <c r="K55" i="37"/>
  <c r="J132" i="37"/>
  <c r="K58" i="37"/>
  <c r="I44" i="37"/>
  <c r="I85" i="37"/>
  <c r="J6" i="37"/>
  <c r="I30" i="37"/>
  <c r="K167" i="37"/>
  <c r="K179" i="37"/>
  <c r="J213" i="37"/>
  <c r="J104" i="37"/>
  <c r="K52" i="37"/>
  <c r="J215" i="37"/>
  <c r="I168" i="37"/>
  <c r="J100" i="37"/>
  <c r="J228" i="37"/>
  <c r="I142" i="37"/>
  <c r="K54" i="37"/>
  <c r="K191" i="37"/>
  <c r="I80" i="37"/>
  <c r="J39" i="37"/>
  <c r="J183" i="37"/>
  <c r="I192" i="37"/>
  <c r="I76" i="37"/>
  <c r="K172" i="37"/>
  <c r="J96" i="37"/>
  <c r="J87" i="37"/>
  <c r="I27" i="37"/>
  <c r="K165" i="37"/>
  <c r="J58" i="37"/>
  <c r="A18" i="38"/>
  <c r="H6" i="42"/>
  <c r="E5" i="42"/>
  <c r="F4" i="42" s="1"/>
  <c r="A16" i="26"/>
  <c r="K7" i="26"/>
  <c r="V7" i="26" s="1"/>
  <c r="K11" i="26"/>
  <c r="M11" i="26" s="1"/>
  <c r="K8" i="26"/>
  <c r="M8" i="26" s="1"/>
  <c r="K12" i="26"/>
  <c r="M12" i="26" s="1"/>
  <c r="K13" i="26"/>
  <c r="M13" i="26" s="1"/>
  <c r="K9" i="26"/>
  <c r="V9" i="26" s="1"/>
  <c r="K5" i="26"/>
  <c r="V5" i="26" s="1"/>
  <c r="A18" i="23"/>
  <c r="A20" i="61"/>
  <c r="A19" i="61"/>
  <c r="A18" i="61"/>
  <c r="A20" i="28"/>
  <c r="A19" i="28"/>
  <c r="A18" i="28"/>
  <c r="A18" i="25"/>
  <c r="A20" i="26"/>
  <c r="A19" i="26"/>
  <c r="A18" i="26"/>
  <c r="A20" i="25"/>
  <c r="A19" i="25"/>
  <c r="A20" i="16"/>
  <c r="A18" i="16"/>
  <c r="A19" i="16"/>
  <c r="A19" i="24"/>
  <c r="A19" i="30"/>
  <c r="A20" i="23"/>
  <c r="A19" i="23"/>
  <c r="A18" i="30"/>
  <c r="A20" i="30"/>
  <c r="J147" i="28"/>
  <c r="J227" i="28"/>
  <c r="J181" i="28"/>
  <c r="J56" i="28"/>
  <c r="A16" i="25"/>
  <c r="K7" i="28"/>
  <c r="M7" i="28" s="1"/>
  <c r="K7" i="25"/>
  <c r="M7" i="25" s="1"/>
  <c r="K9" i="25"/>
  <c r="M9" i="25" s="1"/>
  <c r="K8" i="25"/>
  <c r="M8" i="25" s="1"/>
  <c r="K5" i="25"/>
  <c r="M5" i="25" s="1"/>
  <c r="O3" i="2"/>
  <c r="E12" i="9"/>
  <c r="K8" i="16"/>
  <c r="M8" i="16" s="1"/>
  <c r="H6" i="28"/>
  <c r="E6" i="28" s="1"/>
  <c r="F5" i="28" s="1"/>
  <c r="Q50" i="28"/>
  <c r="Q209" i="28"/>
  <c r="Q41" i="28"/>
  <c r="K12" i="28"/>
  <c r="M12" i="28" s="1"/>
  <c r="K5" i="28"/>
  <c r="V5" i="28" s="1"/>
  <c r="K11" i="28"/>
  <c r="M11" i="28" s="1"/>
  <c r="K13" i="28"/>
  <c r="V13" i="28" s="1"/>
  <c r="K10" i="28"/>
  <c r="M10" i="28" s="1"/>
  <c r="K8" i="28"/>
  <c r="M8" i="28" s="1"/>
  <c r="K6" i="28"/>
  <c r="V6" i="28" s="1"/>
  <c r="A16" i="61"/>
  <c r="J73" i="28"/>
  <c r="J96" i="28"/>
  <c r="J176" i="28"/>
  <c r="J133" i="28"/>
  <c r="J235" i="28"/>
  <c r="J195" i="28"/>
  <c r="J160" i="28"/>
  <c r="J61" i="28"/>
  <c r="J157" i="28"/>
  <c r="J117" i="28"/>
  <c r="J90" i="28"/>
  <c r="J209" i="28"/>
  <c r="J137" i="28"/>
  <c r="J164" i="28"/>
  <c r="J37" i="28"/>
  <c r="J219" i="28"/>
  <c r="J153" i="28"/>
  <c r="J111" i="28"/>
  <c r="J142" i="28"/>
  <c r="J33" i="28"/>
  <c r="J206" i="28"/>
  <c r="J159" i="28"/>
  <c r="A42" i="28"/>
  <c r="A43" i="28" s="1"/>
  <c r="J17" i="28"/>
  <c r="J205" i="28"/>
  <c r="J225" i="28"/>
  <c r="J60" i="28"/>
  <c r="J50" i="28"/>
  <c r="J38" i="28"/>
  <c r="J54" i="28"/>
  <c r="J74" i="28"/>
  <c r="J139" i="28"/>
  <c r="J22" i="28"/>
  <c r="J243" i="28"/>
  <c r="J136" i="28"/>
  <c r="J46" i="28"/>
  <c r="J143" i="28"/>
  <c r="J78" i="28"/>
  <c r="J168" i="28"/>
  <c r="J92" i="28"/>
  <c r="J184" i="28"/>
  <c r="J112" i="28"/>
  <c r="J189" i="28"/>
  <c r="J62" i="28"/>
  <c r="J115" i="28"/>
  <c r="J201" i="28"/>
  <c r="J226" i="28"/>
  <c r="J53" i="28"/>
  <c r="J105" i="28"/>
  <c r="J221" i="28"/>
  <c r="J216" i="28"/>
  <c r="J69" i="28"/>
  <c r="J88" i="28"/>
  <c r="J224" i="28"/>
  <c r="J140" i="28"/>
  <c r="J118" i="28"/>
  <c r="J234" i="28"/>
  <c r="J79" i="28"/>
  <c r="J214" i="28"/>
  <c r="J171" i="28"/>
  <c r="J106" i="28"/>
  <c r="J173" i="28"/>
  <c r="J114" i="28"/>
  <c r="J95" i="28"/>
  <c r="J154" i="28"/>
  <c r="J48" i="28"/>
  <c r="J244" i="28"/>
  <c r="J42" i="28"/>
  <c r="J170" i="28"/>
  <c r="J72" i="28"/>
  <c r="J20" i="28"/>
  <c r="J169" i="28"/>
  <c r="J25" i="28"/>
  <c r="J21" i="28"/>
  <c r="J202" i="28"/>
  <c r="J207" i="28"/>
  <c r="J82" i="28"/>
  <c r="J49" i="28"/>
  <c r="J35" i="28"/>
  <c r="J98" i="28"/>
  <c r="J200" i="28"/>
  <c r="J158" i="28"/>
  <c r="J233" i="28"/>
  <c r="J55" i="28"/>
  <c r="J212" i="28"/>
  <c r="J138" i="28"/>
  <c r="J203" i="28"/>
  <c r="J141" i="28"/>
  <c r="J100" i="28"/>
  <c r="J87" i="28"/>
  <c r="J163" i="28"/>
  <c r="J30" i="28"/>
  <c r="J119" i="28"/>
  <c r="J103" i="28"/>
  <c r="J27" i="28"/>
  <c r="J179" i="28"/>
  <c r="J229" i="28"/>
  <c r="J71" i="28"/>
  <c r="J34" i="28"/>
  <c r="J242" i="28"/>
  <c r="J135" i="28"/>
  <c r="J127" i="28"/>
  <c r="J81" i="28"/>
  <c r="J190" i="28"/>
  <c r="J126" i="28"/>
  <c r="J150" i="28"/>
  <c r="J76" i="28"/>
  <c r="J222" i="28"/>
  <c r="J29" i="28"/>
  <c r="J18" i="28"/>
  <c r="J108" i="28"/>
  <c r="J52" i="28"/>
  <c r="J91" i="28"/>
  <c r="J172" i="28"/>
  <c r="J94" i="28"/>
  <c r="J188" i="28"/>
  <c r="J151" i="28"/>
  <c r="J66" i="28"/>
  <c r="J241" i="28"/>
  <c r="J186" i="28"/>
  <c r="J236" i="28"/>
  <c r="J102" i="28"/>
  <c r="J26" i="28"/>
  <c r="J104" i="28"/>
  <c r="J57" i="28"/>
  <c r="J217" i="28"/>
  <c r="J223" i="28"/>
  <c r="J101" i="28"/>
  <c r="J174" i="28"/>
  <c r="J65" i="28"/>
  <c r="J182" i="28"/>
  <c r="J39" i="28"/>
  <c r="J67" i="28"/>
  <c r="J122" i="28"/>
  <c r="J45" i="28"/>
  <c r="J198" i="28"/>
  <c r="J194" i="28"/>
  <c r="J196" i="28"/>
  <c r="J113" i="28"/>
  <c r="J218" i="28"/>
  <c r="H6" i="30"/>
  <c r="H7" i="30" s="1"/>
  <c r="J83" i="28"/>
  <c r="J208" i="28"/>
  <c r="J32" i="28"/>
  <c r="J238" i="28"/>
  <c r="J156" i="28"/>
  <c r="J75" i="28"/>
  <c r="J43" i="28"/>
  <c r="J187" i="28"/>
  <c r="J162" i="28"/>
  <c r="J185" i="28"/>
  <c r="J211" i="28"/>
  <c r="J191" i="28"/>
  <c r="J180" i="28"/>
  <c r="J51" i="28"/>
  <c r="J239" i="28"/>
  <c r="J16" i="28"/>
  <c r="J47" i="28"/>
  <c r="J85" i="28"/>
  <c r="J41" i="28"/>
  <c r="J134" i="28"/>
  <c r="J240" i="28"/>
  <c r="J59" i="28"/>
  <c r="J64" i="28"/>
  <c r="J230" i="28"/>
  <c r="J36" i="28"/>
  <c r="J124" i="28"/>
  <c r="J220" i="28"/>
  <c r="J99" i="28"/>
  <c r="J167" i="28"/>
  <c r="J107" i="28"/>
  <c r="J131" i="28"/>
  <c r="J197" i="28"/>
  <c r="J149" i="28"/>
  <c r="J232" i="28"/>
  <c r="J110" i="28"/>
  <c r="J165" i="28"/>
  <c r="J15" i="28"/>
  <c r="J129" i="28"/>
  <c r="J77" i="28"/>
  <c r="J166" i="28"/>
  <c r="J155" i="28"/>
  <c r="J86" i="28"/>
  <c r="J228" i="28"/>
  <c r="J146" i="28"/>
  <c r="J128" i="28"/>
  <c r="J19" i="28"/>
  <c r="J68" i="28"/>
  <c r="J193" i="28"/>
  <c r="J93" i="28"/>
  <c r="J125" i="28"/>
  <c r="J192" i="28"/>
  <c r="J28" i="28"/>
  <c r="J145" i="28"/>
  <c r="J204" i="28"/>
  <c r="J161" i="28"/>
  <c r="J152" i="28"/>
  <c r="J177" i="28"/>
  <c r="J84" i="28"/>
  <c r="J58" i="28"/>
  <c r="J213" i="28"/>
  <c r="J178" i="28"/>
  <c r="J109" i="28"/>
  <c r="J123" i="28"/>
  <c r="J199" i="28"/>
  <c r="J89" i="28"/>
  <c r="J175" i="28"/>
  <c r="J121" i="28"/>
  <c r="J231" i="28"/>
  <c r="J237" i="28"/>
  <c r="J80" i="28"/>
  <c r="J63" i="28"/>
  <c r="J31" i="28"/>
  <c r="J130" i="28"/>
  <c r="J70" i="28"/>
  <c r="J23" i="28"/>
  <c r="J40" i="28"/>
  <c r="J132" i="28"/>
  <c r="J210" i="28"/>
  <c r="J215" i="28"/>
  <c r="J97" i="28"/>
  <c r="J183" i="28"/>
  <c r="J24" i="28"/>
  <c r="J148" i="28"/>
  <c r="J144" i="28"/>
  <c r="J44" i="28"/>
  <c r="J116" i="28"/>
  <c r="Q97" i="28"/>
  <c r="Q86" i="28"/>
  <c r="Q153" i="28"/>
  <c r="Q184" i="28"/>
  <c r="Q208" i="61"/>
  <c r="Q107" i="28"/>
  <c r="Q163" i="28"/>
  <c r="Q203" i="28"/>
  <c r="Q157" i="61"/>
  <c r="Q78" i="28"/>
  <c r="Q79" i="28"/>
  <c r="Q37" i="28"/>
  <c r="Q116" i="28"/>
  <c r="Q195" i="61"/>
  <c r="Q225" i="28"/>
  <c r="Q83" i="28"/>
  <c r="Q93" i="28"/>
  <c r="Q178" i="28"/>
  <c r="Q50" i="61"/>
  <c r="Q199" i="28"/>
  <c r="Q131" i="28"/>
  <c r="Q192" i="28"/>
  <c r="Q238" i="28"/>
  <c r="Q152" i="61"/>
  <c r="Q180" i="28"/>
  <c r="Q234" i="28"/>
  <c r="Q221" i="28"/>
  <c r="Q77" i="28"/>
  <c r="Q111" i="61"/>
  <c r="Q151" i="28"/>
  <c r="Q26" i="28"/>
  <c r="Q119" i="28"/>
  <c r="Q80" i="28"/>
  <c r="Q121" i="61"/>
  <c r="A20" i="24"/>
  <c r="Q13" i="28"/>
  <c r="Q30" i="28"/>
  <c r="Q222" i="28"/>
  <c r="Q196" i="28"/>
  <c r="Q130" i="28"/>
  <c r="Q135" i="28"/>
  <c r="Q145" i="28"/>
  <c r="Q88" i="28"/>
  <c r="Q94" i="28"/>
  <c r="Q64" i="28"/>
  <c r="Q144" i="28"/>
  <c r="Q204" i="28"/>
  <c r="Q55" i="28"/>
  <c r="Q92" i="28"/>
  <c r="Q156" i="28"/>
  <c r="Q206" i="28"/>
  <c r="Q111" i="28"/>
  <c r="Q73" i="28"/>
  <c r="Q169" i="28"/>
  <c r="Q220" i="28"/>
  <c r="Q98" i="28"/>
  <c r="Q155" i="28"/>
  <c r="Q236" i="28"/>
  <c r="Q71" i="28"/>
  <c r="Q81" i="28"/>
  <c r="Q208" i="28"/>
  <c r="Q46" i="28"/>
  <c r="Q66" i="28"/>
  <c r="Q132" i="28"/>
  <c r="Q202" i="28"/>
  <c r="Q205" i="61"/>
  <c r="Q96" i="61"/>
  <c r="Q142" i="61"/>
  <c r="Q84" i="61"/>
  <c r="Q23" i="61"/>
  <c r="Q172" i="61"/>
  <c r="Q173" i="61"/>
  <c r="Q74" i="61"/>
  <c r="A16" i="28"/>
  <c r="Q76" i="28"/>
  <c r="Q5" i="28"/>
  <c r="Q6" i="28"/>
  <c r="Q227" i="28"/>
  <c r="Q185" i="28"/>
  <c r="Q190" i="28"/>
  <c r="Q187" i="28"/>
  <c r="Q175" i="28"/>
  <c r="Q129" i="28"/>
  <c r="Q87" i="28"/>
  <c r="Q149" i="28"/>
  <c r="Q198" i="28"/>
  <c r="Q23" i="28"/>
  <c r="Q67" i="28"/>
  <c r="Q164" i="28"/>
  <c r="Q239" i="28"/>
  <c r="Q68" i="28"/>
  <c r="Q102" i="28"/>
  <c r="Q166" i="28"/>
  <c r="Q214" i="28"/>
  <c r="Q108" i="28"/>
  <c r="Q157" i="28"/>
  <c r="Q230" i="28"/>
  <c r="Q62" i="28"/>
  <c r="Q72" i="28"/>
  <c r="Q176" i="28"/>
  <c r="Q19" i="28"/>
  <c r="Q51" i="28"/>
  <c r="Q128" i="28"/>
  <c r="Q229" i="28"/>
  <c r="Q59" i="61"/>
  <c r="Q91" i="61"/>
  <c r="Q143" i="61"/>
  <c r="Q85" i="61"/>
  <c r="Q80" i="61"/>
  <c r="Q129" i="61"/>
  <c r="Q16" i="61"/>
  <c r="Q224" i="61"/>
  <c r="Q118" i="28"/>
  <c r="Q35" i="28"/>
  <c r="Q12" i="28"/>
  <c r="Q106" i="28"/>
  <c r="Q201" i="28"/>
  <c r="Q47" i="28"/>
  <c r="Q195" i="28"/>
  <c r="Q165" i="28"/>
  <c r="Q147" i="28"/>
  <c r="Q57" i="28"/>
  <c r="Q158" i="28"/>
  <c r="Q231" i="28"/>
  <c r="Q65" i="28"/>
  <c r="Q101" i="28"/>
  <c r="Q162" i="28"/>
  <c r="Q241" i="28"/>
  <c r="Q31" i="28"/>
  <c r="Q148" i="28"/>
  <c r="Q177" i="28"/>
  <c r="Q25" i="28"/>
  <c r="Q170" i="28"/>
  <c r="Q200" i="28"/>
  <c r="Q20" i="28"/>
  <c r="Q52" i="28"/>
  <c r="Q117" i="28"/>
  <c r="Q194" i="28"/>
  <c r="Q9" i="28"/>
  <c r="Q54" i="28"/>
  <c r="Q127" i="28"/>
  <c r="Q232" i="28"/>
  <c r="Q117" i="61"/>
  <c r="Q115" i="61"/>
  <c r="Q168" i="61"/>
  <c r="Q162" i="61"/>
  <c r="Q218" i="61"/>
  <c r="Q212" i="61"/>
  <c r="Q99" i="61"/>
  <c r="Q95" i="28"/>
  <c r="Q143" i="28"/>
  <c r="Q11" i="28"/>
  <c r="Q63" i="28"/>
  <c r="Q8" i="28"/>
  <c r="Q27" i="28"/>
  <c r="Q159" i="28"/>
  <c r="Q223" i="28"/>
  <c r="Q197" i="28"/>
  <c r="Q100" i="28"/>
  <c r="Q160" i="28"/>
  <c r="Q233" i="28"/>
  <c r="Q28" i="28"/>
  <c r="Q125" i="28"/>
  <c r="Q218" i="28"/>
  <c r="Q243" i="28"/>
  <c r="Q24" i="28"/>
  <c r="Q133" i="28"/>
  <c r="Q179" i="28"/>
  <c r="Q56" i="28"/>
  <c r="Q115" i="28"/>
  <c r="Q168" i="28"/>
  <c r="Q137" i="28"/>
  <c r="Q146" i="28"/>
  <c r="Q120" i="28"/>
  <c r="Q216" i="28"/>
  <c r="Q75" i="28"/>
  <c r="Q40" i="28"/>
  <c r="Q174" i="28"/>
  <c r="Q215" i="28"/>
  <c r="Q150" i="61"/>
  <c r="Q159" i="61"/>
  <c r="Q180" i="61"/>
  <c r="Q139" i="61"/>
  <c r="Q44" i="61"/>
  <c r="Q204" i="61"/>
  <c r="Q100" i="61"/>
  <c r="Q237" i="28"/>
  <c r="Q134" i="28"/>
  <c r="Q58" i="28"/>
  <c r="Q22" i="28"/>
  <c r="Q70" i="28"/>
  <c r="Q42" i="28"/>
  <c r="Q126" i="28"/>
  <c r="Q74" i="28"/>
  <c r="Q228" i="28"/>
  <c r="Q124" i="28"/>
  <c r="Q213" i="28"/>
  <c r="Q235" i="28"/>
  <c r="Q21" i="28"/>
  <c r="Q113" i="28"/>
  <c r="Q171" i="28"/>
  <c r="Q33" i="28"/>
  <c r="Q34" i="28"/>
  <c r="Q112" i="28"/>
  <c r="Q189" i="28"/>
  <c r="Q60" i="28"/>
  <c r="Q186" i="28"/>
  <c r="Q205" i="28"/>
  <c r="Q4" i="28"/>
  <c r="Q44" i="28"/>
  <c r="Q150" i="28"/>
  <c r="Q226" i="28"/>
  <c r="Q36" i="28"/>
  <c r="Q103" i="28"/>
  <c r="Q183" i="28"/>
  <c r="Q217" i="28"/>
  <c r="Q187" i="61"/>
  <c r="Q210" i="61"/>
  <c r="Q38" i="61"/>
  <c r="Q211" i="61"/>
  <c r="Q64" i="61"/>
  <c r="Q104" i="61"/>
  <c r="Q144" i="61"/>
  <c r="A21" i="24"/>
  <c r="Q29" i="28"/>
  <c r="Q152" i="28"/>
  <c r="Q142" i="28"/>
  <c r="Q123" i="28"/>
  <c r="Q38" i="28"/>
  <c r="Q82" i="28"/>
  <c r="Q39" i="28"/>
  <c r="Q59" i="28"/>
  <c r="Q49" i="28"/>
  <c r="Q18" i="28"/>
  <c r="Q105" i="28"/>
  <c r="Q224" i="28"/>
  <c r="Q10" i="28"/>
  <c r="Q17" i="28"/>
  <c r="Q104" i="28"/>
  <c r="Q181" i="28"/>
  <c r="Q16" i="28"/>
  <c r="Q85" i="28"/>
  <c r="Q141" i="28"/>
  <c r="Q191" i="28"/>
  <c r="Q48" i="28"/>
  <c r="Q154" i="28"/>
  <c r="Q207" i="28"/>
  <c r="Q53" i="28"/>
  <c r="Q139" i="28"/>
  <c r="Q161" i="28"/>
  <c r="Q242" i="28"/>
  <c r="Q45" i="28"/>
  <c r="Q121" i="28"/>
  <c r="Q172" i="28"/>
  <c r="Q219" i="28"/>
  <c r="Q202" i="61"/>
  <c r="Q240" i="61"/>
  <c r="Q53" i="61"/>
  <c r="Q229" i="61"/>
  <c r="Q97" i="61"/>
  <c r="Q148" i="61"/>
  <c r="Q151" i="61"/>
  <c r="Q212" i="28"/>
  <c r="Q211" i="28"/>
  <c r="Q188" i="28"/>
  <c r="Q136" i="28"/>
  <c r="Q91" i="28"/>
  <c r="Q61" i="28"/>
  <c r="Q110" i="28"/>
  <c r="Q69" i="28"/>
  <c r="Q109" i="28"/>
  <c r="Q15" i="28"/>
  <c r="Q96" i="28"/>
  <c r="Q173" i="28"/>
  <c r="Q14" i="28"/>
  <c r="Q84" i="28"/>
  <c r="Q140" i="28"/>
  <c r="Q240" i="28"/>
  <c r="Q43" i="28"/>
  <c r="Q90" i="28"/>
  <c r="Q122" i="28"/>
  <c r="Q193" i="28"/>
  <c r="Q114" i="28"/>
  <c r="Q138" i="28"/>
  <c r="Q210" i="28"/>
  <c r="Q32" i="28"/>
  <c r="Q99" i="28"/>
  <c r="Q167" i="28"/>
  <c r="Q244" i="28"/>
  <c r="Q7" i="28"/>
  <c r="Q89" i="28"/>
  <c r="Q116" i="61"/>
  <c r="Q40" i="61"/>
  <c r="Q86" i="61"/>
  <c r="Q5" i="61"/>
  <c r="Q106" i="61"/>
  <c r="Q20" i="61"/>
  <c r="Q140" i="61"/>
  <c r="Q190" i="61"/>
  <c r="K5" i="16"/>
  <c r="M5" i="16" s="1"/>
  <c r="K6" i="16"/>
  <c r="M6" i="16" s="1"/>
  <c r="K7" i="16"/>
  <c r="M7" i="16" s="1"/>
  <c r="J12" i="28"/>
  <c r="J6" i="28"/>
  <c r="J13" i="28"/>
  <c r="J5" i="28"/>
  <c r="J9" i="28"/>
  <c r="J7" i="28"/>
  <c r="J14" i="28"/>
  <c r="J8" i="28"/>
  <c r="J10" i="28"/>
  <c r="J11" i="28"/>
  <c r="Q161" i="61"/>
  <c r="Q32" i="61"/>
  <c r="Q153" i="61"/>
  <c r="Q232" i="61"/>
  <c r="Q52" i="61"/>
  <c r="Q69" i="61"/>
  <c r="Q154" i="61"/>
  <c r="Q239" i="61"/>
  <c r="Q29" i="61"/>
  <c r="Q137" i="61"/>
  <c r="Q189" i="61"/>
  <c r="Q39" i="61"/>
  <c r="Q49" i="61"/>
  <c r="Q113" i="61"/>
  <c r="Q114" i="61"/>
  <c r="Q234" i="61"/>
  <c r="Q138" i="61"/>
  <c r="Q196" i="61"/>
  <c r="Q30" i="61"/>
  <c r="Q56" i="61"/>
  <c r="Q79" i="61"/>
  <c r="Q110" i="61"/>
  <c r="Q182" i="61"/>
  <c r="Q198" i="61"/>
  <c r="Q123" i="61"/>
  <c r="Q47" i="61"/>
  <c r="Q62" i="61"/>
  <c r="Q155" i="61"/>
  <c r="Q216" i="61"/>
  <c r="Q22" i="61"/>
  <c r="Q181" i="61"/>
  <c r="Q105" i="61"/>
  <c r="Q158" i="61"/>
  <c r="Q231" i="61"/>
  <c r="Q26" i="61"/>
  <c r="Q109" i="61"/>
  <c r="Q199" i="61"/>
  <c r="Q243" i="61"/>
  <c r="Q55" i="61"/>
  <c r="Q94" i="61"/>
  <c r="Q214" i="61"/>
  <c r="Q92" i="61"/>
  <c r="Q9" i="61"/>
  <c r="Q119" i="61"/>
  <c r="Q175" i="61"/>
  <c r="Q236" i="61"/>
  <c r="Q233" i="61"/>
  <c r="Q77" i="61"/>
  <c r="Q93" i="61"/>
  <c r="Q13" i="61"/>
  <c r="Q87" i="61"/>
  <c r="Q166" i="61"/>
  <c r="Q200" i="61"/>
  <c r="Q223" i="61"/>
  <c r="Q160" i="61"/>
  <c r="Q60" i="61"/>
  <c r="Q176" i="61"/>
  <c r="Q130" i="61"/>
  <c r="Q215" i="61"/>
  <c r="Q81" i="61"/>
  <c r="S16" i="25"/>
  <c r="Q72" i="61"/>
  <c r="Q241" i="61"/>
  <c r="Q78" i="61"/>
  <c r="Q146" i="61"/>
  <c r="Q235" i="61"/>
  <c r="Q57" i="61"/>
  <c r="Q125" i="61"/>
  <c r="Q217" i="61"/>
  <c r="Q34" i="61"/>
  <c r="Q4" i="61"/>
  <c r="Q156" i="61"/>
  <c r="Q203" i="61"/>
  <c r="Q135" i="61"/>
  <c r="Q76" i="61"/>
  <c r="Q167" i="61"/>
  <c r="Q165" i="61"/>
  <c r="Q43" i="61"/>
  <c r="Q206" i="61"/>
  <c r="Q126" i="61"/>
  <c r="Q42" i="61"/>
  <c r="Q46" i="61"/>
  <c r="Q103" i="61"/>
  <c r="Q147" i="61"/>
  <c r="Q230" i="61"/>
  <c r="Q21" i="61"/>
  <c r="Q209" i="61"/>
  <c r="Q11" i="61"/>
  <c r="Q66" i="61"/>
  <c r="Q184" i="61"/>
  <c r="Q219" i="61"/>
  <c r="Q132" i="61"/>
  <c r="Q15" i="61"/>
  <c r="Q6" i="61"/>
  <c r="Q61" i="61"/>
  <c r="Q193" i="61"/>
  <c r="Q83" i="61"/>
  <c r="Q63" i="61"/>
  <c r="Q118" i="61"/>
  <c r="Q169" i="61"/>
  <c r="Q127" i="61"/>
  <c r="Q73" i="61"/>
  <c r="Q131" i="61"/>
  <c r="Q225" i="61"/>
  <c r="Q164" i="61"/>
  <c r="Q14" i="61"/>
  <c r="Q145" i="61"/>
  <c r="Q192" i="61"/>
  <c r="Q89" i="61"/>
  <c r="Q8" i="61"/>
  <c r="Q149" i="61"/>
  <c r="Q17" i="61"/>
  <c r="Q54" i="61"/>
  <c r="Q128" i="61"/>
  <c r="Q122" i="61"/>
  <c r="Q242" i="61"/>
  <c r="Q31" i="61"/>
  <c r="Q220" i="61"/>
  <c r="Q88" i="61"/>
  <c r="Q98" i="61"/>
  <c r="Q174" i="61"/>
  <c r="Q183" i="61"/>
  <c r="R12" i="25"/>
  <c r="Q25" i="61"/>
  <c r="Q35" i="61"/>
  <c r="Q82" i="61"/>
  <c r="Q194" i="61"/>
  <c r="Q28" i="61"/>
  <c r="Q36" i="61"/>
  <c r="Q170" i="61"/>
  <c r="Q185" i="61"/>
  <c r="Q227" i="61"/>
  <c r="Q71" i="61"/>
  <c r="Q207" i="61"/>
  <c r="Q226" i="61"/>
  <c r="Q221" i="61"/>
  <c r="Q95" i="61"/>
  <c r="Q201" i="61"/>
  <c r="Q191" i="61"/>
  <c r="Q101" i="61"/>
  <c r="Q65" i="61"/>
  <c r="Q163" i="61"/>
  <c r="Q45" i="61"/>
  <c r="Q7" i="61"/>
  <c r="Q141" i="61"/>
  <c r="Q178" i="61"/>
  <c r="Q244" i="61"/>
  <c r="Q41" i="61"/>
  <c r="Q12" i="61"/>
  <c r="Q33" i="61"/>
  <c r="Q108" i="61"/>
  <c r="Q222" i="61"/>
  <c r="Q58" i="61"/>
  <c r="Q70" i="61"/>
  <c r="Q24" i="61"/>
  <c r="Q124" i="61"/>
  <c r="Q237" i="61"/>
  <c r="Q37" i="61"/>
  <c r="Q107" i="61"/>
  <c r="Q134" i="61"/>
  <c r="Q197" i="61"/>
  <c r="Q27" i="61"/>
  <c r="Q112" i="61"/>
  <c r="Q188" i="61"/>
  <c r="Q228" i="61"/>
  <c r="Q213" i="61"/>
  <c r="Q68" i="61"/>
  <c r="Q102" i="61"/>
  <c r="Q238" i="61"/>
  <c r="Q67" i="61"/>
  <c r="Q48" i="61"/>
  <c r="Q177" i="61"/>
  <c r="Q51" i="61"/>
  <c r="Q75" i="61"/>
  <c r="Q90" i="61"/>
  <c r="Q171" i="61"/>
  <c r="Q19" i="61"/>
  <c r="Q120" i="61"/>
  <c r="Q10" i="61"/>
  <c r="Q136" i="61"/>
  <c r="Q133" i="61"/>
  <c r="Q179" i="61"/>
  <c r="Q18" i="61"/>
  <c r="M20" i="24"/>
  <c r="V20" i="24"/>
  <c r="M25" i="24"/>
  <c r="V25" i="24"/>
  <c r="M47" i="24"/>
  <c r="V47" i="24"/>
  <c r="M17" i="24"/>
  <c r="V17" i="24"/>
  <c r="V29" i="24"/>
  <c r="M29" i="24"/>
  <c r="V77" i="24"/>
  <c r="M77" i="24"/>
  <c r="V6" i="24"/>
  <c r="M6" i="24"/>
  <c r="M113" i="24"/>
  <c r="V113" i="24"/>
  <c r="M109" i="24"/>
  <c r="V109" i="24"/>
  <c r="E5" i="25"/>
  <c r="F4" i="25" s="1"/>
  <c r="H6" i="25"/>
  <c r="E5" i="24"/>
  <c r="H6" i="24"/>
  <c r="M100" i="24"/>
  <c r="V100" i="24"/>
  <c r="V92" i="24"/>
  <c r="M92" i="24"/>
  <c r="M68" i="24"/>
  <c r="V68" i="24"/>
  <c r="M98" i="24"/>
  <c r="V98" i="24"/>
  <c r="M28" i="24"/>
  <c r="V28" i="24"/>
  <c r="M14" i="24"/>
  <c r="V14" i="24"/>
  <c r="V83" i="24"/>
  <c r="M83" i="24"/>
  <c r="V49" i="24"/>
  <c r="M49" i="24"/>
  <c r="V30" i="24"/>
  <c r="M30" i="24"/>
  <c r="V91" i="24"/>
  <c r="M91" i="24"/>
  <c r="M63" i="24"/>
  <c r="V63" i="24"/>
  <c r="M104" i="24"/>
  <c r="V104" i="24"/>
  <c r="M69" i="24"/>
  <c r="V69" i="24"/>
  <c r="V11" i="24"/>
  <c r="M11" i="24"/>
  <c r="R18" i="25"/>
  <c r="K231" i="61"/>
  <c r="I11" i="61"/>
  <c r="I31" i="61"/>
  <c r="I191" i="61"/>
  <c r="J241" i="61"/>
  <c r="J43" i="61"/>
  <c r="I27" i="61"/>
  <c r="I19" i="61"/>
  <c r="K236" i="61"/>
  <c r="I79" i="61"/>
  <c r="J53" i="61"/>
  <c r="J143" i="61"/>
  <c r="J30" i="61"/>
  <c r="K149" i="61"/>
  <c r="I96" i="61"/>
  <c r="J98" i="61"/>
  <c r="I80" i="61"/>
  <c r="J31" i="61"/>
  <c r="K31" i="61"/>
  <c r="K58" i="61"/>
  <c r="J155" i="61"/>
  <c r="K71" i="61"/>
  <c r="J61" i="61"/>
  <c r="I70" i="61"/>
  <c r="K190" i="61"/>
  <c r="J56" i="61"/>
  <c r="K13" i="61"/>
  <c r="K115" i="61"/>
  <c r="J178" i="61"/>
  <c r="J54" i="61"/>
  <c r="I47" i="61"/>
  <c r="J83" i="61"/>
  <c r="J226" i="61"/>
  <c r="K9" i="61"/>
  <c r="J37" i="61"/>
  <c r="J128" i="61"/>
  <c r="J206" i="61"/>
  <c r="J76" i="61"/>
  <c r="J164" i="61"/>
  <c r="K93" i="61"/>
  <c r="I124" i="61"/>
  <c r="I209" i="61"/>
  <c r="I39" i="61"/>
  <c r="K92" i="61"/>
  <c r="I113" i="61"/>
  <c r="K142" i="61"/>
  <c r="K84" i="61"/>
  <c r="I143" i="61"/>
  <c r="J130" i="61"/>
  <c r="J184" i="61"/>
  <c r="J240" i="61"/>
  <c r="J70" i="61"/>
  <c r="I155" i="61"/>
  <c r="J147" i="61"/>
  <c r="I222" i="61"/>
  <c r="I105" i="61"/>
  <c r="I123" i="61"/>
  <c r="K165" i="61"/>
  <c r="I221" i="61"/>
  <c r="J81" i="61"/>
  <c r="K82" i="61"/>
  <c r="I117" i="61"/>
  <c r="I92" i="61"/>
  <c r="J116" i="61"/>
  <c r="K179" i="61"/>
  <c r="J203" i="61"/>
  <c r="I24" i="61"/>
  <c r="K59" i="61"/>
  <c r="J96" i="61"/>
  <c r="K133" i="61"/>
  <c r="J135" i="61"/>
  <c r="J131" i="61"/>
  <c r="J191" i="61"/>
  <c r="J221" i="61"/>
  <c r="J36" i="61"/>
  <c r="I75" i="61"/>
  <c r="I104" i="61"/>
  <c r="J159" i="61"/>
  <c r="K210" i="61"/>
  <c r="J205" i="61"/>
  <c r="K219" i="61"/>
  <c r="J171" i="61"/>
  <c r="J198" i="61"/>
  <c r="K39" i="61"/>
  <c r="K77" i="61"/>
  <c r="I25" i="61"/>
  <c r="I110" i="61"/>
  <c r="J6" i="61"/>
  <c r="J5" i="61"/>
  <c r="K28" i="61"/>
  <c r="I118" i="61"/>
  <c r="J100" i="61"/>
  <c r="I29" i="61"/>
  <c r="I178" i="61"/>
  <c r="K16" i="61"/>
  <c r="K114" i="61"/>
  <c r="J153" i="61"/>
  <c r="K177" i="61"/>
  <c r="K192" i="61"/>
  <c r="I15" i="61"/>
  <c r="K57" i="61"/>
  <c r="I76" i="61"/>
  <c r="I173" i="61"/>
  <c r="J50" i="61"/>
  <c r="I8" i="61"/>
  <c r="K123" i="61"/>
  <c r="K209" i="61"/>
  <c r="J51" i="61"/>
  <c r="I43" i="61"/>
  <c r="I64" i="61"/>
  <c r="K204" i="61"/>
  <c r="K15" i="61"/>
  <c r="J44" i="61"/>
  <c r="K110" i="61"/>
  <c r="I226" i="61"/>
  <c r="K37" i="61"/>
  <c r="I78" i="61"/>
  <c r="J152" i="61"/>
  <c r="K226" i="61"/>
  <c r="J13" i="61"/>
  <c r="J47" i="61"/>
  <c r="J63" i="61"/>
  <c r="I154" i="61"/>
  <c r="J211" i="61"/>
  <c r="I16" i="61"/>
  <c r="K47" i="61"/>
  <c r="K94" i="61"/>
  <c r="K189" i="61"/>
  <c r="J101" i="61"/>
  <c r="I89" i="61"/>
  <c r="I131" i="61"/>
  <c r="J200" i="61"/>
  <c r="J236" i="61"/>
  <c r="K101" i="61"/>
  <c r="J111" i="61"/>
  <c r="J162" i="61"/>
  <c r="J243" i="61"/>
  <c r="J75" i="61"/>
  <c r="I165" i="61"/>
  <c r="J179" i="61"/>
  <c r="K215" i="61"/>
  <c r="K72" i="61"/>
  <c r="I146" i="61"/>
  <c r="J118" i="61"/>
  <c r="I122" i="61"/>
  <c r="I137" i="61"/>
  <c r="I212" i="61"/>
  <c r="I230" i="61"/>
  <c r="J7" i="61"/>
  <c r="I85" i="61"/>
  <c r="K111" i="61"/>
  <c r="K104" i="61"/>
  <c r="I138" i="61"/>
  <c r="I161" i="61"/>
  <c r="K193" i="61"/>
  <c r="K223" i="61"/>
  <c r="K60" i="61"/>
  <c r="J97" i="61"/>
  <c r="I150" i="61"/>
  <c r="K137" i="61"/>
  <c r="K134" i="61"/>
  <c r="I193" i="61"/>
  <c r="K224" i="61"/>
  <c r="K187" i="61"/>
  <c r="I199" i="61"/>
  <c r="J217" i="61"/>
  <c r="I157" i="61"/>
  <c r="J181" i="61"/>
  <c r="J193" i="61"/>
  <c r="I77" i="61"/>
  <c r="K19" i="61"/>
  <c r="K95" i="61"/>
  <c r="I5" i="61"/>
  <c r="K32" i="61"/>
  <c r="I56" i="61"/>
  <c r="K35" i="61"/>
  <c r="J16" i="61"/>
  <c r="K120" i="61"/>
  <c r="J149" i="61"/>
  <c r="K61" i="61"/>
  <c r="I6" i="61"/>
  <c r="I121" i="61"/>
  <c r="I172" i="61"/>
  <c r="I140" i="61"/>
  <c r="J136" i="61"/>
  <c r="K18" i="61"/>
  <c r="K36" i="61"/>
  <c r="I95" i="61"/>
  <c r="K191" i="61"/>
  <c r="K50" i="61"/>
  <c r="I42" i="61"/>
  <c r="K62" i="61"/>
  <c r="J239" i="61"/>
  <c r="K11" i="61"/>
  <c r="J42" i="61"/>
  <c r="I88" i="61"/>
  <c r="I232" i="61"/>
  <c r="I28" i="61"/>
  <c r="I53" i="61"/>
  <c r="J134" i="61"/>
  <c r="I82" i="61"/>
  <c r="J45" i="61"/>
  <c r="J151" i="61"/>
  <c r="I125" i="61"/>
  <c r="J180" i="61"/>
  <c r="J88" i="61"/>
  <c r="K12" i="61"/>
  <c r="I59" i="61"/>
  <c r="I184" i="61"/>
  <c r="I229" i="61"/>
  <c r="J40" i="61"/>
  <c r="I66" i="61"/>
  <c r="J109" i="61"/>
  <c r="K176" i="61"/>
  <c r="K53" i="61"/>
  <c r="J121" i="61"/>
  <c r="J141" i="61"/>
  <c r="K200" i="61"/>
  <c r="J69" i="61"/>
  <c r="I72" i="61"/>
  <c r="K155" i="61"/>
  <c r="K172" i="61"/>
  <c r="I242" i="61"/>
  <c r="K97" i="61"/>
  <c r="K174" i="61"/>
  <c r="I243" i="61"/>
  <c r="J165" i="61"/>
  <c r="K117" i="61"/>
  <c r="J62" i="61"/>
  <c r="J91" i="61"/>
  <c r="I149" i="61"/>
  <c r="K163" i="61"/>
  <c r="J170" i="61"/>
  <c r="K230" i="61"/>
  <c r="K23" i="61"/>
  <c r="I81" i="61"/>
  <c r="J67" i="61"/>
  <c r="K148" i="61"/>
  <c r="K146" i="61"/>
  <c r="J189" i="61"/>
  <c r="J212" i="61"/>
  <c r="J15" i="61"/>
  <c r="J89" i="61"/>
  <c r="I116" i="61"/>
  <c r="I106" i="61"/>
  <c r="I139" i="61"/>
  <c r="K162" i="61"/>
  <c r="K202" i="61"/>
  <c r="I225" i="61"/>
  <c r="K143" i="61"/>
  <c r="I9" i="61"/>
  <c r="K26" i="61"/>
  <c r="I14" i="61"/>
  <c r="J72" i="61"/>
  <c r="J129" i="61"/>
  <c r="K45" i="61"/>
  <c r="J24" i="61"/>
  <c r="I100" i="61"/>
  <c r="I37" i="61"/>
  <c r="J74" i="61"/>
  <c r="K52" i="61"/>
  <c r="K199" i="61"/>
  <c r="K181" i="61"/>
  <c r="I182" i="61"/>
  <c r="I158" i="61"/>
  <c r="J58" i="61"/>
  <c r="K63" i="61"/>
  <c r="K116" i="61"/>
  <c r="K217" i="61"/>
  <c r="I10" i="61"/>
  <c r="K40" i="61"/>
  <c r="J172" i="61"/>
  <c r="I224" i="61"/>
  <c r="J26" i="61"/>
  <c r="I103" i="61"/>
  <c r="J146" i="61"/>
  <c r="J10" i="61"/>
  <c r="J102" i="61"/>
  <c r="I107" i="61"/>
  <c r="J167" i="61"/>
  <c r="J65" i="61"/>
  <c r="I98" i="61"/>
  <c r="K80" i="61"/>
  <c r="I108" i="61"/>
  <c r="K207" i="61"/>
  <c r="I34" i="61"/>
  <c r="J23" i="61"/>
  <c r="J108" i="61"/>
  <c r="J132" i="61"/>
  <c r="J122" i="61"/>
  <c r="I48" i="61"/>
  <c r="K43" i="61"/>
  <c r="K138" i="61"/>
  <c r="J202" i="61"/>
  <c r="I102" i="61"/>
  <c r="K86" i="61"/>
  <c r="I133" i="61"/>
  <c r="I211" i="61"/>
  <c r="K29" i="61"/>
  <c r="K96" i="61"/>
  <c r="I171" i="61"/>
  <c r="K203" i="61"/>
  <c r="J77" i="61"/>
  <c r="K122" i="61"/>
  <c r="J163" i="61"/>
  <c r="I177" i="61"/>
  <c r="K8" i="61"/>
  <c r="I45" i="61"/>
  <c r="I83" i="61"/>
  <c r="I112" i="61"/>
  <c r="I179" i="61"/>
  <c r="J115" i="61"/>
  <c r="K197" i="61"/>
  <c r="J232" i="61"/>
  <c r="K41" i="61"/>
  <c r="J113" i="61"/>
  <c r="I90" i="61"/>
  <c r="I127" i="61"/>
  <c r="I134" i="61"/>
  <c r="K185" i="61"/>
  <c r="I198" i="61"/>
  <c r="J20" i="61"/>
  <c r="I17" i="61"/>
  <c r="J55" i="61"/>
  <c r="I101" i="61"/>
  <c r="K98" i="61"/>
  <c r="J27" i="61"/>
  <c r="K30" i="61"/>
  <c r="K24" i="61"/>
  <c r="K169" i="61"/>
  <c r="I62" i="61"/>
  <c r="J18" i="61"/>
  <c r="J38" i="61"/>
  <c r="K7" i="61"/>
  <c r="K235" i="61"/>
  <c r="I207" i="61"/>
  <c r="J209" i="61"/>
  <c r="I20" i="61"/>
  <c r="J48" i="61"/>
  <c r="K131" i="61"/>
  <c r="I217" i="61"/>
  <c r="K25" i="61"/>
  <c r="J90" i="61"/>
  <c r="J144" i="61"/>
  <c r="I65" i="61"/>
  <c r="I71" i="61"/>
  <c r="K103" i="61"/>
  <c r="I151" i="61"/>
  <c r="J28" i="61"/>
  <c r="I114" i="61"/>
  <c r="K54" i="61"/>
  <c r="K139" i="61"/>
  <c r="J9" i="61"/>
  <c r="K46" i="61"/>
  <c r="J57" i="61"/>
  <c r="J133" i="61"/>
  <c r="I200" i="61"/>
  <c r="I36" i="61"/>
  <c r="J52" i="61"/>
  <c r="J93" i="61"/>
  <c r="K126" i="61"/>
  <c r="I99" i="61"/>
  <c r="J41" i="61"/>
  <c r="J73" i="61"/>
  <c r="K132" i="61"/>
  <c r="K242" i="61"/>
  <c r="I111" i="61"/>
  <c r="K129" i="61"/>
  <c r="K119" i="61"/>
  <c r="J210" i="61"/>
  <c r="I74" i="61"/>
  <c r="I192" i="61"/>
  <c r="K160" i="61"/>
  <c r="J194" i="61"/>
  <c r="K91" i="61"/>
  <c r="J107" i="61"/>
  <c r="K141" i="61"/>
  <c r="I185" i="61"/>
  <c r="I73" i="61"/>
  <c r="K69" i="61"/>
  <c r="K100" i="61"/>
  <c r="K156" i="61"/>
  <c r="I162" i="61"/>
  <c r="I144" i="61"/>
  <c r="J223" i="61"/>
  <c r="I234" i="61"/>
  <c r="I61" i="61"/>
  <c r="J71" i="61"/>
  <c r="J105" i="61"/>
  <c r="K168" i="61"/>
  <c r="I164" i="61"/>
  <c r="K195" i="61"/>
  <c r="J230" i="61"/>
  <c r="K44" i="61"/>
  <c r="K130" i="61"/>
  <c r="I91" i="61"/>
  <c r="I130" i="61"/>
  <c r="I135" i="61"/>
  <c r="J186" i="61"/>
  <c r="J201" i="61"/>
  <c r="I128" i="61"/>
  <c r="I189" i="61"/>
  <c r="I109" i="61"/>
  <c r="I22" i="61"/>
  <c r="J34" i="61"/>
  <c r="K42" i="61"/>
  <c r="K198" i="61"/>
  <c r="I86" i="61"/>
  <c r="J112" i="61"/>
  <c r="I38" i="61"/>
  <c r="K232" i="61"/>
  <c r="I55" i="61"/>
  <c r="J66" i="61"/>
  <c r="K64" i="61"/>
  <c r="K105" i="61"/>
  <c r="K6" i="61"/>
  <c r="I233" i="61"/>
  <c r="I7" i="61"/>
  <c r="I30" i="61"/>
  <c r="K79" i="61"/>
  <c r="K90" i="61"/>
  <c r="J29" i="61"/>
  <c r="K55" i="61"/>
  <c r="K68" i="61"/>
  <c r="J125" i="61"/>
  <c r="K17" i="61"/>
  <c r="J104" i="61"/>
  <c r="I46" i="61"/>
  <c r="K145" i="61"/>
  <c r="K14" i="61"/>
  <c r="K161" i="61"/>
  <c r="J39" i="61"/>
  <c r="I195" i="61"/>
  <c r="K75" i="61"/>
  <c r="K125" i="61"/>
  <c r="J120" i="61"/>
  <c r="K178" i="61"/>
  <c r="I240" i="61"/>
  <c r="I12" i="61"/>
  <c r="I40" i="61"/>
  <c r="K153" i="61"/>
  <c r="I174" i="61"/>
  <c r="J22" i="61"/>
  <c r="I49" i="61"/>
  <c r="J79" i="61"/>
  <c r="I180" i="61"/>
  <c r="K220" i="61"/>
  <c r="I84" i="61"/>
  <c r="K112" i="61"/>
  <c r="I153" i="61"/>
  <c r="I244" i="61"/>
  <c r="I87" i="61"/>
  <c r="J99" i="61"/>
  <c r="K140" i="61"/>
  <c r="K183" i="61"/>
  <c r="I68" i="61"/>
  <c r="K171" i="61"/>
  <c r="J140" i="61"/>
  <c r="K237" i="61"/>
  <c r="J60" i="61"/>
  <c r="K147" i="61"/>
  <c r="K152" i="61"/>
  <c r="K128" i="61"/>
  <c r="J142" i="61"/>
  <c r="I203" i="61"/>
  <c r="J196" i="61"/>
  <c r="K239" i="61"/>
  <c r="K113" i="61"/>
  <c r="J114" i="61"/>
  <c r="K154" i="61"/>
  <c r="J103" i="61"/>
  <c r="K127" i="61"/>
  <c r="I187" i="61"/>
  <c r="K218" i="61"/>
  <c r="J64" i="61"/>
  <c r="K74" i="61"/>
  <c r="K108" i="61"/>
  <c r="K194" i="61"/>
  <c r="J168" i="61"/>
  <c r="J166" i="61"/>
  <c r="J231" i="61"/>
  <c r="K150" i="61"/>
  <c r="J173" i="61"/>
  <c r="K241" i="61"/>
  <c r="I237" i="61"/>
  <c r="J161" i="61"/>
  <c r="I210" i="61"/>
  <c r="K48" i="61"/>
  <c r="K21" i="61"/>
  <c r="I13" i="61"/>
  <c r="I115" i="61"/>
  <c r="K20" i="61"/>
  <c r="J86" i="61"/>
  <c r="I69" i="61"/>
  <c r="K33" i="61"/>
  <c r="I21" i="61"/>
  <c r="K38" i="61"/>
  <c r="J119" i="61"/>
  <c r="K243" i="61"/>
  <c r="I208" i="61"/>
  <c r="J234" i="61"/>
  <c r="I228" i="61"/>
  <c r="J187" i="61"/>
  <c r="K85" i="61"/>
  <c r="J126" i="61"/>
  <c r="I26" i="61"/>
  <c r="K170" i="61"/>
  <c r="J190" i="61"/>
  <c r="I176" i="61"/>
  <c r="K229" i="61"/>
  <c r="K221" i="61"/>
  <c r="J183" i="61"/>
  <c r="K214" i="61"/>
  <c r="I160" i="61"/>
  <c r="K182" i="61"/>
  <c r="K196" i="61"/>
  <c r="I218" i="61"/>
  <c r="I214" i="61"/>
  <c r="I235" i="61"/>
  <c r="J33" i="61"/>
  <c r="K188" i="61"/>
  <c r="K244" i="61"/>
  <c r="K173" i="61"/>
  <c r="I32" i="61"/>
  <c r="J35" i="61"/>
  <c r="J94" i="61"/>
  <c r="I206" i="61"/>
  <c r="K227" i="61"/>
  <c r="J182" i="61"/>
  <c r="A41" i="61"/>
  <c r="A42" i="61" s="1"/>
  <c r="J82" i="61"/>
  <c r="K65" i="61"/>
  <c r="J19" i="61"/>
  <c r="J59" i="61"/>
  <c r="J106" i="61"/>
  <c r="K22" i="61"/>
  <c r="J21" i="61"/>
  <c r="J46" i="61"/>
  <c r="I57" i="61"/>
  <c r="K5" i="61"/>
  <c r="K222" i="61"/>
  <c r="I227" i="61"/>
  <c r="J233" i="61"/>
  <c r="K136" i="61"/>
  <c r="I51" i="61"/>
  <c r="J158" i="61"/>
  <c r="K121" i="61"/>
  <c r="J157" i="61"/>
  <c r="I194" i="61"/>
  <c r="J176" i="61"/>
  <c r="K206" i="61"/>
  <c r="K225" i="61"/>
  <c r="I196" i="61"/>
  <c r="J235" i="61"/>
  <c r="J242" i="61"/>
  <c r="I175" i="61"/>
  <c r="I223" i="61"/>
  <c r="K240" i="61"/>
  <c r="K180" i="61"/>
  <c r="J224" i="61"/>
  <c r="I159" i="61"/>
  <c r="K175" i="61"/>
  <c r="J138" i="61"/>
  <c r="I197" i="61"/>
  <c r="I183" i="61"/>
  <c r="K10" i="61"/>
  <c r="J123" i="61"/>
  <c r="J238" i="61"/>
  <c r="J185" i="61"/>
  <c r="J214" i="61"/>
  <c r="K238" i="61"/>
  <c r="J12" i="61"/>
  <c r="J11" i="61"/>
  <c r="I190" i="61"/>
  <c r="K102" i="61"/>
  <c r="K211" i="61"/>
  <c r="J139" i="61"/>
  <c r="I44" i="61"/>
  <c r="I58" i="61"/>
  <c r="J49" i="61"/>
  <c r="K27" i="61"/>
  <c r="J117" i="61"/>
  <c r="K34" i="61"/>
  <c r="K83" i="61"/>
  <c r="J110" i="61"/>
  <c r="K99" i="61"/>
  <c r="K87" i="61"/>
  <c r="K49" i="61"/>
  <c r="K56" i="61"/>
  <c r="K66" i="61"/>
  <c r="I204" i="61"/>
  <c r="I33" i="61"/>
  <c r="K167" i="61"/>
  <c r="K88" i="61"/>
  <c r="J148" i="61"/>
  <c r="I97" i="61"/>
  <c r="K106" i="61"/>
  <c r="I231" i="61"/>
  <c r="I205" i="61"/>
  <c r="I238" i="61"/>
  <c r="I201" i="61"/>
  <c r="K234" i="61"/>
  <c r="J84" i="61"/>
  <c r="J208" i="61"/>
  <c r="K216" i="61"/>
  <c r="J215" i="61"/>
  <c r="I18" i="61"/>
  <c r="J220" i="61"/>
  <c r="J8" i="61"/>
  <c r="K89" i="61"/>
  <c r="K212" i="61"/>
  <c r="I241" i="61"/>
  <c r="I93" i="61"/>
  <c r="J17" i="61"/>
  <c r="J145" i="61"/>
  <c r="I63" i="61"/>
  <c r="K67" i="61"/>
  <c r="J80" i="61"/>
  <c r="K76" i="61"/>
  <c r="K81" i="61"/>
  <c r="J92" i="61"/>
  <c r="J25" i="61"/>
  <c r="I54" i="61"/>
  <c r="I94" i="61"/>
  <c r="K124" i="61"/>
  <c r="J78" i="61"/>
  <c r="I50" i="61"/>
  <c r="J32" i="61"/>
  <c r="J197" i="61"/>
  <c r="J127" i="61"/>
  <c r="J227" i="61"/>
  <c r="K186" i="61"/>
  <c r="J137" i="61"/>
  <c r="K151" i="61"/>
  <c r="J222" i="61"/>
  <c r="I52" i="61"/>
  <c r="I186" i="61"/>
  <c r="J207" i="61"/>
  <c r="J195" i="61"/>
  <c r="J68" i="61"/>
  <c r="J87" i="61"/>
  <c r="J174" i="61"/>
  <c r="K51" i="61"/>
  <c r="I156" i="61"/>
  <c r="K144" i="61"/>
  <c r="I168" i="61"/>
  <c r="J169" i="61"/>
  <c r="J124" i="61"/>
  <c r="J154" i="61"/>
  <c r="I67" i="61"/>
  <c r="I126" i="61"/>
  <c r="I170" i="61"/>
  <c r="J175" i="61"/>
  <c r="K107" i="61"/>
  <c r="I167" i="61"/>
  <c r="I141" i="61"/>
  <c r="K184" i="61"/>
  <c r="I119" i="61"/>
  <c r="K158" i="61"/>
  <c r="J219" i="61"/>
  <c r="J188" i="61"/>
  <c r="J216" i="61"/>
  <c r="K208" i="61"/>
  <c r="K213" i="61"/>
  <c r="J237" i="61"/>
  <c r="K164" i="61"/>
  <c r="I215" i="61"/>
  <c r="K228" i="61"/>
  <c r="I35" i="61"/>
  <c r="J14" i="61"/>
  <c r="J244" i="61"/>
  <c r="K78" i="61"/>
  <c r="K70" i="61"/>
  <c r="K118" i="61"/>
  <c r="I41" i="61"/>
  <c r="I145" i="61"/>
  <c r="I213" i="61"/>
  <c r="J225" i="61"/>
  <c r="I147" i="61"/>
  <c r="I136" i="61"/>
  <c r="K205" i="61"/>
  <c r="K109" i="61"/>
  <c r="I181" i="61"/>
  <c r="J156" i="61"/>
  <c r="J177" i="61"/>
  <c r="I188" i="61"/>
  <c r="I120" i="61"/>
  <c r="I132" i="61"/>
  <c r="J160" i="61"/>
  <c r="J95" i="61"/>
  <c r="I169" i="61"/>
  <c r="K157" i="61"/>
  <c r="I60" i="61"/>
  <c r="I166" i="61"/>
  <c r="K73" i="61"/>
  <c r="K201" i="61"/>
  <c r="J150" i="61"/>
  <c r="I129" i="61"/>
  <c r="I219" i="61"/>
  <c r="I220" i="61"/>
  <c r="J229" i="61"/>
  <c r="J192" i="61"/>
  <c r="K233" i="61"/>
  <c r="J228" i="61"/>
  <c r="I163" i="61"/>
  <c r="J199" i="61"/>
  <c r="I216" i="61"/>
  <c r="I142" i="61"/>
  <c r="J85" i="61"/>
  <c r="I148" i="61"/>
  <c r="I239" i="61"/>
  <c r="K135" i="61"/>
  <c r="K159" i="61"/>
  <c r="J213" i="61"/>
  <c r="J204" i="61"/>
  <c r="I23" i="61"/>
  <c r="I202" i="61"/>
  <c r="I152" i="61"/>
  <c r="K166" i="61"/>
  <c r="J218" i="61"/>
  <c r="I236" i="61"/>
  <c r="J218" i="25"/>
  <c r="J47" i="25"/>
  <c r="J25" i="25"/>
  <c r="J74" i="25"/>
  <c r="J66" i="25"/>
  <c r="J127" i="25"/>
  <c r="J217" i="25"/>
  <c r="J89" i="25"/>
  <c r="J46" i="25"/>
  <c r="J241" i="25"/>
  <c r="J206" i="25"/>
  <c r="J149" i="25"/>
  <c r="J16" i="25"/>
  <c r="J198" i="25"/>
  <c r="J214" i="25"/>
  <c r="J228" i="25"/>
  <c r="J141" i="25"/>
  <c r="J223" i="25"/>
  <c r="J142" i="25"/>
  <c r="J190" i="25"/>
  <c r="J45" i="25"/>
  <c r="J61" i="25"/>
  <c r="J233" i="25"/>
  <c r="J172" i="25"/>
  <c r="J176" i="25"/>
  <c r="J24" i="25"/>
  <c r="J65" i="25"/>
  <c r="J120" i="25"/>
  <c r="J169" i="25"/>
  <c r="J237" i="25"/>
  <c r="J168" i="25"/>
  <c r="J79" i="25"/>
  <c r="J185" i="25"/>
  <c r="J152" i="25"/>
  <c r="J81" i="25"/>
  <c r="J137" i="25"/>
  <c r="J67" i="25"/>
  <c r="J59" i="25"/>
  <c r="J26" i="25"/>
  <c r="J73" i="25"/>
  <c r="J187" i="25"/>
  <c r="J20" i="25"/>
  <c r="J97" i="25"/>
  <c r="J133" i="25"/>
  <c r="J55" i="25"/>
  <c r="J114" i="25"/>
  <c r="J53" i="25"/>
  <c r="J91" i="25"/>
  <c r="J195" i="25"/>
  <c r="J28" i="25"/>
  <c r="J167" i="25"/>
  <c r="J108" i="25"/>
  <c r="J205" i="25"/>
  <c r="J145" i="25"/>
  <c r="J240" i="25"/>
  <c r="J207" i="25"/>
  <c r="J19" i="25"/>
  <c r="J166" i="25"/>
  <c r="J160" i="25"/>
  <c r="J121" i="25"/>
  <c r="J64" i="25"/>
  <c r="J156" i="25"/>
  <c r="J48" i="25"/>
  <c r="J33" i="25"/>
  <c r="J161" i="25"/>
  <c r="J174" i="25"/>
  <c r="J177" i="25"/>
  <c r="J180" i="25"/>
  <c r="J147" i="25"/>
  <c r="J82" i="25"/>
  <c r="J71" i="25"/>
  <c r="J88" i="25"/>
  <c r="J50" i="25"/>
  <c r="J178" i="25"/>
  <c r="J199" i="25"/>
  <c r="J87" i="25"/>
  <c r="J42" i="25"/>
  <c r="J244" i="25"/>
  <c r="J236" i="25"/>
  <c r="J52" i="25"/>
  <c r="J189" i="25"/>
  <c r="J221" i="25"/>
  <c r="J109" i="25"/>
  <c r="J197" i="25"/>
  <c r="J98" i="25"/>
  <c r="J21" i="25"/>
  <c r="J58" i="25"/>
  <c r="J212" i="25"/>
  <c r="J200" i="25"/>
  <c r="J27" i="25"/>
  <c r="J56" i="25"/>
  <c r="J92" i="25"/>
  <c r="J175" i="25"/>
  <c r="J38" i="25"/>
  <c r="J220" i="25"/>
  <c r="J179" i="25"/>
  <c r="J151" i="25"/>
  <c r="J210" i="25"/>
  <c r="J107" i="25"/>
  <c r="J76" i="25"/>
  <c r="J238" i="25"/>
  <c r="J125" i="25"/>
  <c r="J235" i="25"/>
  <c r="J51" i="25"/>
  <c r="J134" i="25"/>
  <c r="J123" i="25"/>
  <c r="J128" i="25"/>
  <c r="J111" i="25"/>
  <c r="J193" i="25"/>
  <c r="J184" i="25"/>
  <c r="J116" i="25"/>
  <c r="J163" i="25"/>
  <c r="J171" i="25"/>
  <c r="J192" i="25"/>
  <c r="J136" i="25"/>
  <c r="J158" i="25"/>
  <c r="J215" i="25"/>
  <c r="J41" i="25"/>
  <c r="J86" i="25"/>
  <c r="J230" i="25"/>
  <c r="J110" i="25"/>
  <c r="A42" i="25"/>
  <c r="A43" i="25" s="1"/>
  <c r="J90" i="25"/>
  <c r="J227" i="25"/>
  <c r="J183" i="25"/>
  <c r="J80" i="25"/>
  <c r="J243" i="25"/>
  <c r="J119" i="25"/>
  <c r="J96" i="25"/>
  <c r="J94" i="25"/>
  <c r="J196" i="25"/>
  <c r="J85" i="25"/>
  <c r="J234" i="25"/>
  <c r="J63" i="25"/>
  <c r="J101" i="25"/>
  <c r="J155" i="25"/>
  <c r="J204" i="25"/>
  <c r="J77" i="25"/>
  <c r="J106" i="25"/>
  <c r="J62" i="25"/>
  <c r="J135" i="25"/>
  <c r="J188" i="25"/>
  <c r="J159" i="25"/>
  <c r="J35" i="25"/>
  <c r="J139" i="25"/>
  <c r="J130" i="25"/>
  <c r="J17" i="25"/>
  <c r="J173" i="25"/>
  <c r="J102" i="25"/>
  <c r="J222" i="25"/>
  <c r="J124" i="25"/>
  <c r="J229" i="25"/>
  <c r="J143" i="25"/>
  <c r="J104" i="25"/>
  <c r="J103" i="25"/>
  <c r="J140" i="25"/>
  <c r="J231" i="25"/>
  <c r="J70" i="25"/>
  <c r="J148" i="25"/>
  <c r="J34" i="25"/>
  <c r="J23" i="25"/>
  <c r="J182" i="25"/>
  <c r="J113" i="25"/>
  <c r="J43" i="25"/>
  <c r="J162" i="25"/>
  <c r="J202" i="25"/>
  <c r="J153" i="25"/>
  <c r="J213" i="25"/>
  <c r="J226" i="25"/>
  <c r="J83" i="25"/>
  <c r="J78" i="25"/>
  <c r="J44" i="25"/>
  <c r="J122" i="25"/>
  <c r="J132" i="25"/>
  <c r="J150" i="25"/>
  <c r="J164" i="25"/>
  <c r="J146" i="25"/>
  <c r="J112" i="25"/>
  <c r="J209" i="25"/>
  <c r="J49" i="25"/>
  <c r="J36" i="25"/>
  <c r="J22" i="25"/>
  <c r="J31" i="25"/>
  <c r="J157" i="25"/>
  <c r="J181" i="25"/>
  <c r="J211" i="25"/>
  <c r="J100" i="25"/>
  <c r="J129" i="25"/>
  <c r="J186" i="25"/>
  <c r="J216" i="25"/>
  <c r="J30" i="25"/>
  <c r="J68" i="25"/>
  <c r="J69" i="25"/>
  <c r="J201" i="25"/>
  <c r="J72" i="25"/>
  <c r="J239" i="25"/>
  <c r="J203" i="25"/>
  <c r="J242" i="25"/>
  <c r="J18" i="25"/>
  <c r="J138" i="25"/>
  <c r="J57" i="25"/>
  <c r="J225" i="25"/>
  <c r="J224" i="25"/>
  <c r="J99" i="25"/>
  <c r="J144" i="25"/>
  <c r="J54" i="25"/>
  <c r="J60" i="25"/>
  <c r="J194" i="25"/>
  <c r="J32" i="25"/>
  <c r="J117" i="25"/>
  <c r="J39" i="25"/>
  <c r="J131" i="25"/>
  <c r="J170" i="25"/>
  <c r="J93" i="25"/>
  <c r="J115" i="25"/>
  <c r="J95" i="25"/>
  <c r="J15" i="25"/>
  <c r="J84" i="25"/>
  <c r="J219" i="25"/>
  <c r="J208" i="25"/>
  <c r="J154" i="25"/>
  <c r="J75" i="25"/>
  <c r="J40" i="25"/>
  <c r="J37" i="25"/>
  <c r="J29" i="25"/>
  <c r="J165" i="25"/>
  <c r="J126" i="25"/>
  <c r="J105" i="25"/>
  <c r="J118" i="25"/>
  <c r="J232" i="25"/>
  <c r="J191" i="25"/>
  <c r="J7" i="25"/>
  <c r="J8" i="25"/>
  <c r="J10" i="25"/>
  <c r="J13" i="25"/>
  <c r="J9" i="25"/>
  <c r="J14" i="25"/>
  <c r="J12" i="25"/>
  <c r="J6" i="25"/>
  <c r="J5" i="25"/>
  <c r="J11" i="25"/>
  <c r="M65" i="24"/>
  <c r="V65" i="24"/>
  <c r="M79" i="24"/>
  <c r="V79" i="24"/>
  <c r="M103" i="24"/>
  <c r="V103" i="24"/>
  <c r="M9" i="24"/>
  <c r="V9" i="24"/>
  <c r="V75" i="24"/>
  <c r="M75" i="24"/>
  <c r="M22" i="24"/>
  <c r="V22" i="24"/>
  <c r="M13" i="24"/>
  <c r="V13" i="24"/>
  <c r="M119" i="24"/>
  <c r="V119" i="24"/>
  <c r="V86" i="24"/>
  <c r="M86" i="24"/>
  <c r="V21" i="24"/>
  <c r="M21" i="24"/>
  <c r="V34" i="24"/>
  <c r="M34" i="24"/>
  <c r="V120" i="24"/>
  <c r="M120" i="24"/>
  <c r="M51" i="24"/>
  <c r="V51" i="24"/>
  <c r="V81" i="24"/>
  <c r="M81" i="24"/>
  <c r="M41" i="24"/>
  <c r="V41" i="24"/>
  <c r="M16" i="24"/>
  <c r="V16" i="24"/>
  <c r="V45" i="24"/>
  <c r="M45" i="24"/>
  <c r="V37" i="24"/>
  <c r="M37" i="24"/>
  <c r="M8" i="24"/>
  <c r="V8" i="24"/>
  <c r="J38" i="24"/>
  <c r="J218" i="24"/>
  <c r="J169" i="24"/>
  <c r="J212" i="24"/>
  <c r="J121" i="24"/>
  <c r="J55" i="24"/>
  <c r="J154" i="24"/>
  <c r="J125" i="24"/>
  <c r="J52" i="24"/>
  <c r="J120" i="24"/>
  <c r="J20" i="24"/>
  <c r="J137" i="24"/>
  <c r="J229" i="24"/>
  <c r="J94" i="24"/>
  <c r="J209" i="24"/>
  <c r="J124" i="24"/>
  <c r="J86" i="24"/>
  <c r="J46" i="24"/>
  <c r="J227" i="24"/>
  <c r="J196" i="24"/>
  <c r="J90" i="24"/>
  <c r="J39" i="24"/>
  <c r="J185" i="24"/>
  <c r="J153" i="24"/>
  <c r="J93" i="24"/>
  <c r="J226" i="24"/>
  <c r="J152" i="24"/>
  <c r="J98" i="24"/>
  <c r="J65" i="24"/>
  <c r="J220" i="24"/>
  <c r="J192" i="24"/>
  <c r="J115" i="24"/>
  <c r="J188" i="24"/>
  <c r="J87" i="24"/>
  <c r="J232" i="24"/>
  <c r="J165" i="24"/>
  <c r="J144" i="24"/>
  <c r="J51" i="24"/>
  <c r="J118" i="24"/>
  <c r="J237" i="24"/>
  <c r="J97" i="24"/>
  <c r="J230" i="24"/>
  <c r="J66" i="24"/>
  <c r="J235" i="24"/>
  <c r="J128" i="24"/>
  <c r="J111" i="24"/>
  <c r="J47" i="24"/>
  <c r="J213" i="24"/>
  <c r="J173" i="24"/>
  <c r="J88" i="24"/>
  <c r="J24" i="24"/>
  <c r="J184" i="24"/>
  <c r="J167" i="24"/>
  <c r="J69" i="24"/>
  <c r="J236" i="24"/>
  <c r="J170" i="24"/>
  <c r="J109" i="24"/>
  <c r="J16" i="24"/>
  <c r="J161" i="24"/>
  <c r="J194" i="24"/>
  <c r="J138" i="24"/>
  <c r="J60" i="24"/>
  <c r="J85" i="24"/>
  <c r="J68" i="24"/>
  <c r="J171" i="24"/>
  <c r="J33" i="24"/>
  <c r="J175" i="24"/>
  <c r="J29" i="24"/>
  <c r="J200" i="24"/>
  <c r="J101" i="24"/>
  <c r="J133" i="24"/>
  <c r="J27" i="24"/>
  <c r="J143" i="24"/>
  <c r="J238" i="24"/>
  <c r="J106" i="24"/>
  <c r="J207" i="24"/>
  <c r="J41" i="24"/>
  <c r="J223" i="24"/>
  <c r="J183" i="24"/>
  <c r="J117" i="24"/>
  <c r="J37" i="24"/>
  <c r="J206" i="24"/>
  <c r="J107" i="24"/>
  <c r="J36" i="24"/>
  <c r="J242" i="24"/>
  <c r="J156" i="24"/>
  <c r="J116" i="24"/>
  <c r="J67" i="24"/>
  <c r="J215" i="24"/>
  <c r="J141" i="24"/>
  <c r="J105" i="24"/>
  <c r="A43" i="24"/>
  <c r="A44" i="24" s="1"/>
  <c r="J96" i="24"/>
  <c r="J59" i="24"/>
  <c r="J149" i="24"/>
  <c r="J100" i="24"/>
  <c r="J58" i="24"/>
  <c r="J130" i="24"/>
  <c r="J89" i="24"/>
  <c r="J181" i="24"/>
  <c r="J182" i="24"/>
  <c r="J123" i="24"/>
  <c r="J134" i="24"/>
  <c r="J243" i="24"/>
  <c r="J43" i="24"/>
  <c r="J146" i="24"/>
  <c r="J83" i="24"/>
  <c r="J211" i="24"/>
  <c r="J71" i="24"/>
  <c r="J210" i="24"/>
  <c r="J110" i="24"/>
  <c r="J50" i="24"/>
  <c r="J28" i="24"/>
  <c r="J201" i="24"/>
  <c r="J126" i="24"/>
  <c r="J103" i="24"/>
  <c r="J234" i="24"/>
  <c r="J160" i="24"/>
  <c r="J99" i="24"/>
  <c r="J73" i="24"/>
  <c r="J189" i="24"/>
  <c r="J155" i="24"/>
  <c r="J92" i="24"/>
  <c r="J26" i="24"/>
  <c r="J222" i="24"/>
  <c r="J78" i="24"/>
  <c r="J40" i="24"/>
  <c r="J193" i="24"/>
  <c r="J45" i="24"/>
  <c r="J53" i="24"/>
  <c r="J77" i="24"/>
  <c r="J176" i="24"/>
  <c r="J32" i="24"/>
  <c r="J208" i="24"/>
  <c r="J166" i="24"/>
  <c r="J42" i="24"/>
  <c r="J151" i="24"/>
  <c r="J228" i="24"/>
  <c r="J84" i="24"/>
  <c r="J219" i="24"/>
  <c r="J62" i="24"/>
  <c r="J132" i="24"/>
  <c r="J49" i="24"/>
  <c r="J202" i="24"/>
  <c r="J131" i="24"/>
  <c r="J30" i="24"/>
  <c r="J15" i="24"/>
  <c r="J216" i="24"/>
  <c r="J177" i="24"/>
  <c r="J75" i="24"/>
  <c r="J244" i="24"/>
  <c r="J172" i="24"/>
  <c r="J114" i="24"/>
  <c r="J35" i="24"/>
  <c r="J205" i="24"/>
  <c r="J142" i="24"/>
  <c r="J80" i="24"/>
  <c r="J198" i="24"/>
  <c r="J221" i="24"/>
  <c r="J191" i="24"/>
  <c r="J102" i="24"/>
  <c r="J174" i="24"/>
  <c r="J217" i="24"/>
  <c r="J21" i="24"/>
  <c r="J233" i="24"/>
  <c r="J34" i="24"/>
  <c r="J186" i="24"/>
  <c r="J119" i="24"/>
  <c r="J95" i="24"/>
  <c r="J214" i="24"/>
  <c r="J91" i="24"/>
  <c r="J56" i="24"/>
  <c r="J48" i="24"/>
  <c r="J199" i="24"/>
  <c r="J44" i="24"/>
  <c r="J139" i="24"/>
  <c r="J23" i="24"/>
  <c r="J203" i="24"/>
  <c r="J122" i="24"/>
  <c r="J63" i="24"/>
  <c r="J231" i="24"/>
  <c r="J187" i="24"/>
  <c r="J127" i="24"/>
  <c r="J64" i="24"/>
  <c r="J204" i="24"/>
  <c r="J163" i="24"/>
  <c r="J70" i="24"/>
  <c r="J22" i="24"/>
  <c r="J178" i="24"/>
  <c r="J159" i="24"/>
  <c r="J61" i="24"/>
  <c r="J25" i="24"/>
  <c r="J104" i="24"/>
  <c r="J54" i="24"/>
  <c r="J76" i="24"/>
  <c r="J225" i="24"/>
  <c r="J145" i="24"/>
  <c r="J158" i="24"/>
  <c r="J168" i="24"/>
  <c r="J164" i="24"/>
  <c r="J81" i="24"/>
  <c r="J180" i="24"/>
  <c r="J74" i="24"/>
  <c r="J241" i="24"/>
  <c r="J197" i="24"/>
  <c r="J79" i="24"/>
  <c r="J136" i="24"/>
  <c r="J31" i="24"/>
  <c r="J147" i="24"/>
  <c r="J19" i="24"/>
  <c r="J129" i="24"/>
  <c r="J239" i="24"/>
  <c r="J195" i="24"/>
  <c r="J135" i="24"/>
  <c r="J72" i="24"/>
  <c r="J240" i="24"/>
  <c r="J190" i="24"/>
  <c r="J113" i="24"/>
  <c r="J18" i="24"/>
  <c r="J162" i="24"/>
  <c r="J150" i="24"/>
  <c r="J82" i="24"/>
  <c r="J224" i="24"/>
  <c r="J148" i="24"/>
  <c r="J112" i="24"/>
  <c r="J57" i="24"/>
  <c r="J179" i="24"/>
  <c r="J157" i="24"/>
  <c r="J140" i="24"/>
  <c r="J17" i="24"/>
  <c r="J108" i="24"/>
  <c r="J5" i="24"/>
  <c r="J13" i="24"/>
  <c r="J10" i="24"/>
  <c r="J12" i="24"/>
  <c r="J14" i="24"/>
  <c r="J11" i="24"/>
  <c r="J6" i="24"/>
  <c r="J7" i="24"/>
  <c r="J8" i="24"/>
  <c r="J9" i="24"/>
  <c r="Q32" i="26"/>
  <c r="Q31" i="26"/>
  <c r="Q6" i="26"/>
  <c r="Q48" i="26"/>
  <c r="Q51" i="26"/>
  <c r="Q57" i="26"/>
  <c r="Q49" i="26"/>
  <c r="Q71" i="26"/>
  <c r="Q60" i="26"/>
  <c r="Q86" i="26"/>
  <c r="Q80" i="26"/>
  <c r="Q99" i="26"/>
  <c r="Q128" i="26"/>
  <c r="Q114" i="26"/>
  <c r="Q85" i="26"/>
  <c r="Q129" i="26"/>
  <c r="Q150" i="26"/>
  <c r="Q171" i="26"/>
  <c r="Q136" i="26"/>
  <c r="Q162" i="26"/>
  <c r="Q140" i="26"/>
  <c r="Q180" i="26"/>
  <c r="Q201" i="26"/>
  <c r="Q176" i="26"/>
  <c r="Q208" i="26"/>
  <c r="Q218" i="26"/>
  <c r="Q225" i="26"/>
  <c r="Q216" i="26"/>
  <c r="Q240" i="26"/>
  <c r="Q220" i="26"/>
  <c r="Q189" i="26"/>
  <c r="Q227" i="26"/>
  <c r="Q234" i="26"/>
  <c r="Q174" i="26"/>
  <c r="Q132" i="26"/>
  <c r="Q195" i="26"/>
  <c r="Q221" i="26"/>
  <c r="Q229" i="26"/>
  <c r="Q74" i="26"/>
  <c r="Q124" i="26"/>
  <c r="Q148" i="26"/>
  <c r="Q237" i="26"/>
  <c r="Q13" i="26"/>
  <c r="Q38" i="26"/>
  <c r="Q83" i="26"/>
  <c r="Q177" i="26"/>
  <c r="Q178" i="26"/>
  <c r="Q222" i="26"/>
  <c r="Q36" i="26"/>
  <c r="Q7" i="26"/>
  <c r="Q10" i="26"/>
  <c r="Q52" i="26"/>
  <c r="Q26" i="26"/>
  <c r="Q27" i="26"/>
  <c r="Q53" i="26"/>
  <c r="Q79" i="26"/>
  <c r="Q63" i="26"/>
  <c r="Q94" i="26"/>
  <c r="Q88" i="26"/>
  <c r="Q107" i="26"/>
  <c r="Q91" i="26"/>
  <c r="Q122" i="26"/>
  <c r="Q100" i="26"/>
  <c r="Q145" i="26"/>
  <c r="Q158" i="26"/>
  <c r="Q133" i="26"/>
  <c r="Q141" i="26"/>
  <c r="Q170" i="26"/>
  <c r="Q167" i="26"/>
  <c r="Q188" i="26"/>
  <c r="Q156" i="26"/>
  <c r="Q179" i="26"/>
  <c r="Q181" i="26"/>
  <c r="Q228" i="26"/>
  <c r="Q233" i="26"/>
  <c r="Q219" i="26"/>
  <c r="Q214" i="26"/>
  <c r="Q226" i="26"/>
  <c r="Q187" i="26"/>
  <c r="Q210" i="26"/>
  <c r="Q217" i="26"/>
  <c r="Q161" i="26"/>
  <c r="Q204" i="26"/>
  <c r="Q244" i="26"/>
  <c r="Q19" i="26"/>
  <c r="Q131" i="26"/>
  <c r="Q165" i="26"/>
  <c r="Q230" i="26"/>
  <c r="Q34" i="26"/>
  <c r="Q89" i="26"/>
  <c r="Q96" i="26"/>
  <c r="Q199" i="26"/>
  <c r="Q231" i="26"/>
  <c r="Q8" i="26"/>
  <c r="Q11" i="26"/>
  <c r="Q14" i="26"/>
  <c r="Q55" i="26"/>
  <c r="Q44" i="26"/>
  <c r="Q33" i="26"/>
  <c r="Q56" i="26"/>
  <c r="Q87" i="26"/>
  <c r="Q65" i="26"/>
  <c r="Q58" i="26"/>
  <c r="Q102" i="26"/>
  <c r="Q115" i="26"/>
  <c r="Q101" i="26"/>
  <c r="Q77" i="26"/>
  <c r="Q108" i="26"/>
  <c r="Q153" i="26"/>
  <c r="Q166" i="26"/>
  <c r="Q144" i="26"/>
  <c r="Q149" i="26"/>
  <c r="Q121" i="26"/>
  <c r="Q172" i="26"/>
  <c r="Q196" i="26"/>
  <c r="Q175" i="26"/>
  <c r="Q236" i="26"/>
  <c r="Q183" i="26"/>
  <c r="Q197" i="26"/>
  <c r="Q243" i="26"/>
  <c r="Q16" i="26"/>
  <c r="Q35" i="26"/>
  <c r="Q75" i="26"/>
  <c r="Q111" i="26"/>
  <c r="Q160" i="26"/>
  <c r="Q191" i="26"/>
  <c r="Q241" i="26"/>
  <c r="Q25" i="26"/>
  <c r="Q82" i="26"/>
  <c r="Q126" i="26"/>
  <c r="Q147" i="26"/>
  <c r="Q143" i="26"/>
  <c r="Q186" i="26"/>
  <c r="Q5" i="26"/>
  <c r="Q12" i="26"/>
  <c r="Q15" i="26"/>
  <c r="Q20" i="26"/>
  <c r="Q59" i="26"/>
  <c r="Q54" i="26"/>
  <c r="Q46" i="26"/>
  <c r="Q66" i="26"/>
  <c r="Q95" i="26"/>
  <c r="Q73" i="26"/>
  <c r="Q67" i="26"/>
  <c r="Q110" i="26"/>
  <c r="Q123" i="26"/>
  <c r="Q109" i="26"/>
  <c r="Q103" i="26"/>
  <c r="Q116" i="26"/>
  <c r="Q152" i="26"/>
  <c r="Q157" i="26"/>
  <c r="Q182" i="26"/>
  <c r="Q239" i="26"/>
  <c r="Q23" i="26"/>
  <c r="Q117" i="26"/>
  <c r="Q203" i="26"/>
  <c r="Q37" i="26"/>
  <c r="Q119" i="26"/>
  <c r="Q184" i="26"/>
  <c r="Q22" i="26"/>
  <c r="Q18" i="26"/>
  <c r="Q17" i="26"/>
  <c r="Q42" i="26"/>
  <c r="Q41" i="26"/>
  <c r="Q40" i="26"/>
  <c r="Q39" i="26"/>
  <c r="Q90" i="26"/>
  <c r="Q84" i="26"/>
  <c r="Q70" i="26"/>
  <c r="Q64" i="26"/>
  <c r="Q134" i="26"/>
  <c r="Q112" i="26"/>
  <c r="Q98" i="26"/>
  <c r="Q127" i="26"/>
  <c r="Q97" i="26"/>
  <c r="Q130" i="26"/>
  <c r="Q155" i="26"/>
  <c r="Q113" i="26"/>
  <c r="Q146" i="26"/>
  <c r="Q151" i="26"/>
  <c r="Q207" i="26"/>
  <c r="Q185" i="26"/>
  <c r="Q206" i="26"/>
  <c r="Q192" i="26"/>
  <c r="Q194" i="26"/>
  <c r="Q202" i="26"/>
  <c r="Q235" i="26"/>
  <c r="Q224" i="26"/>
  <c r="Q223" i="26"/>
  <c r="Q138" i="26"/>
  <c r="Q193" i="26"/>
  <c r="Q164" i="26"/>
  <c r="Q200" i="26"/>
  <c r="Q209" i="26"/>
  <c r="Q213" i="26"/>
  <c r="Q232" i="26"/>
  <c r="Q9" i="26"/>
  <c r="Q62" i="26"/>
  <c r="Q81" i="26"/>
  <c r="Q118" i="26"/>
  <c r="Q139" i="26"/>
  <c r="Q137" i="26"/>
  <c r="Q159" i="26"/>
  <c r="Q212" i="26"/>
  <c r="Q24" i="26"/>
  <c r="Q76" i="26"/>
  <c r="Q104" i="26"/>
  <c r="Q168" i="26"/>
  <c r="Q198" i="26"/>
  <c r="Q238" i="26"/>
  <c r="Q29" i="26"/>
  <c r="Q28" i="26"/>
  <c r="Q4" i="26"/>
  <c r="Q45" i="26"/>
  <c r="Q47" i="26"/>
  <c r="Q50" i="26"/>
  <c r="Q43" i="26"/>
  <c r="Q61" i="26"/>
  <c r="Q92" i="26"/>
  <c r="Q78" i="26"/>
  <c r="Q72" i="26"/>
  <c r="Q93" i="26"/>
  <c r="Q120" i="26"/>
  <c r="Q106" i="26"/>
  <c r="Q69" i="26"/>
  <c r="Q105" i="26"/>
  <c r="Q142" i="26"/>
  <c r="Q163" i="26"/>
  <c r="Q135" i="26"/>
  <c r="Q154" i="26"/>
  <c r="Q215" i="26"/>
  <c r="Q205" i="26"/>
  <c r="Q211" i="26"/>
  <c r="Q21" i="26"/>
  <c r="Q68" i="26"/>
  <c r="Q169" i="26"/>
  <c r="Q190" i="26"/>
  <c r="Q30" i="26"/>
  <c r="Q125" i="26"/>
  <c r="Q173" i="26"/>
  <c r="Q242" i="26"/>
  <c r="S10" i="25"/>
  <c r="U10" i="25" s="1"/>
  <c r="I169" i="30"/>
  <c r="I200" i="30"/>
  <c r="I41" i="30"/>
  <c r="I244" i="30"/>
  <c r="J90" i="30"/>
  <c r="I55" i="30"/>
  <c r="K195" i="30"/>
  <c r="V195" i="30" s="1"/>
  <c r="K27" i="30"/>
  <c r="V27" i="30" s="1"/>
  <c r="J119" i="30"/>
  <c r="I59" i="30"/>
  <c r="I16" i="30"/>
  <c r="J41" i="30"/>
  <c r="K209" i="30"/>
  <c r="V209" i="30" s="1"/>
  <c r="K10" i="30"/>
  <c r="V10" i="30" s="1"/>
  <c r="I163" i="30"/>
  <c r="I9" i="30"/>
  <c r="I99" i="30"/>
  <c r="I13" i="30"/>
  <c r="K147" i="30"/>
  <c r="V147" i="30" s="1"/>
  <c r="J187" i="30"/>
  <c r="J108" i="30"/>
  <c r="I117" i="30"/>
  <c r="I162" i="30"/>
  <c r="I7" i="30"/>
  <c r="J206" i="30"/>
  <c r="K174" i="30"/>
  <c r="V174" i="30" s="1"/>
  <c r="I75" i="30"/>
  <c r="K169" i="30"/>
  <c r="V169" i="30" s="1"/>
  <c r="I118" i="30"/>
  <c r="K52" i="30"/>
  <c r="V52" i="30" s="1"/>
  <c r="K34" i="30"/>
  <c r="V34" i="30" s="1"/>
  <c r="K13" i="30"/>
  <c r="V13" i="30" s="1"/>
  <c r="I120" i="30"/>
  <c r="K40" i="30"/>
  <c r="V40" i="30" s="1"/>
  <c r="J218" i="30"/>
  <c r="I11" i="30"/>
  <c r="I23" i="30"/>
  <c r="K171" i="30"/>
  <c r="V171" i="30" s="1"/>
  <c r="J165" i="30"/>
  <c r="J209" i="30"/>
  <c r="K56" i="30"/>
  <c r="V56" i="30" s="1"/>
  <c r="K111" i="30"/>
  <c r="V111" i="30" s="1"/>
  <c r="J111" i="30"/>
  <c r="J194" i="30"/>
  <c r="K32" i="30"/>
  <c r="V32" i="30" s="1"/>
  <c r="K78" i="30"/>
  <c r="V78" i="30" s="1"/>
  <c r="K144" i="30"/>
  <c r="V144" i="30" s="1"/>
  <c r="K191" i="30"/>
  <c r="V191" i="30" s="1"/>
  <c r="I8" i="30"/>
  <c r="J143" i="30"/>
  <c r="K109" i="30"/>
  <c r="V109" i="30" s="1"/>
  <c r="I213" i="30"/>
  <c r="K234" i="30"/>
  <c r="V234" i="30" s="1"/>
  <c r="J133" i="30"/>
  <c r="K79" i="30"/>
  <c r="V79" i="30" s="1"/>
  <c r="I227" i="30"/>
  <c r="K23" i="30"/>
  <c r="V23" i="30" s="1"/>
  <c r="K46" i="30"/>
  <c r="V46" i="30" s="1"/>
  <c r="I109" i="30"/>
  <c r="J142" i="30"/>
  <c r="I160" i="30"/>
  <c r="I225" i="30"/>
  <c r="I105" i="30"/>
  <c r="J102" i="30"/>
  <c r="I184" i="30"/>
  <c r="I228" i="30"/>
  <c r="I125" i="30"/>
  <c r="J70" i="30"/>
  <c r="J151" i="30"/>
  <c r="J177" i="30"/>
  <c r="I25" i="30"/>
  <c r="J120" i="30"/>
  <c r="K137" i="30"/>
  <c r="V137" i="30" s="1"/>
  <c r="K186" i="30"/>
  <c r="V186" i="30" s="1"/>
  <c r="I241" i="30"/>
  <c r="I79" i="30"/>
  <c r="I134" i="30"/>
  <c r="J20" i="30"/>
  <c r="K72" i="30"/>
  <c r="V72" i="30" s="1"/>
  <c r="K184" i="30"/>
  <c r="V184" i="30" s="1"/>
  <c r="K100" i="30"/>
  <c r="V100" i="30" s="1"/>
  <c r="K210" i="30"/>
  <c r="V210" i="30" s="1"/>
  <c r="K116" i="30"/>
  <c r="V116" i="30" s="1"/>
  <c r="I121" i="30"/>
  <c r="I230" i="30"/>
  <c r="I84" i="30"/>
  <c r="J48" i="30"/>
  <c r="I170" i="30"/>
  <c r="K219" i="30"/>
  <c r="V219" i="30" s="1"/>
  <c r="I212" i="30"/>
  <c r="I221" i="30"/>
  <c r="I234" i="30"/>
  <c r="J236" i="30"/>
  <c r="J220" i="30"/>
  <c r="I47" i="30"/>
  <c r="I46" i="30"/>
  <c r="J234" i="30"/>
  <c r="I232" i="30"/>
  <c r="I231" i="30"/>
  <c r="J193" i="30"/>
  <c r="J184" i="30"/>
  <c r="I165" i="30"/>
  <c r="J35" i="30"/>
  <c r="I124" i="30"/>
  <c r="J232" i="30"/>
  <c r="J110" i="30"/>
  <c r="J47" i="30"/>
  <c r="I147" i="30"/>
  <c r="J87" i="30"/>
  <c r="K37" i="30"/>
  <c r="V37" i="30" s="1"/>
  <c r="K97" i="30"/>
  <c r="V97" i="30" s="1"/>
  <c r="K153" i="30"/>
  <c r="V153" i="30" s="1"/>
  <c r="J211" i="30"/>
  <c r="K203" i="30"/>
  <c r="V203" i="30" s="1"/>
  <c r="I61" i="30"/>
  <c r="K18" i="30"/>
  <c r="V18" i="30" s="1"/>
  <c r="J71" i="30"/>
  <c r="J106" i="30"/>
  <c r="K44" i="30"/>
  <c r="V44" i="30" s="1"/>
  <c r="I204" i="30"/>
  <c r="J5" i="30"/>
  <c r="I192" i="30"/>
  <c r="J12" i="30"/>
  <c r="I211" i="30"/>
  <c r="J153" i="30"/>
  <c r="I242" i="30"/>
  <c r="K160" i="30"/>
  <c r="V160" i="30" s="1"/>
  <c r="I24" i="30"/>
  <c r="J33" i="30"/>
  <c r="J156" i="30"/>
  <c r="K224" i="30"/>
  <c r="V224" i="30" s="1"/>
  <c r="K194" i="30"/>
  <c r="V194" i="30" s="1"/>
  <c r="K110" i="30"/>
  <c r="V110" i="30" s="1"/>
  <c r="J10" i="30"/>
  <c r="K60" i="30"/>
  <c r="V60" i="30" s="1"/>
  <c r="K161" i="30"/>
  <c r="V161" i="30" s="1"/>
  <c r="J60" i="30"/>
  <c r="J163" i="30"/>
  <c r="K59" i="30"/>
  <c r="V59" i="30" s="1"/>
  <c r="J49" i="30"/>
  <c r="J117" i="30"/>
  <c r="I150" i="30"/>
  <c r="I174" i="30"/>
  <c r="J22" i="30"/>
  <c r="J86" i="30"/>
  <c r="K193" i="30"/>
  <c r="V193" i="30" s="1"/>
  <c r="K175" i="30"/>
  <c r="V175" i="30" s="1"/>
  <c r="J46" i="30"/>
  <c r="K76" i="30"/>
  <c r="V76" i="30" s="1"/>
  <c r="K95" i="30"/>
  <c r="V95" i="30" s="1"/>
  <c r="I156" i="30"/>
  <c r="K229" i="30"/>
  <c r="V229" i="30" s="1"/>
  <c r="I141" i="30"/>
  <c r="I101" i="30"/>
  <c r="K163" i="30"/>
  <c r="V163" i="30" s="1"/>
  <c r="J238" i="30"/>
  <c r="J15" i="30"/>
  <c r="J72" i="30"/>
  <c r="J127" i="30"/>
  <c r="K205" i="30"/>
  <c r="V205" i="30" s="1"/>
  <c r="K244" i="30"/>
  <c r="V244" i="30" s="1"/>
  <c r="K35" i="30"/>
  <c r="V35" i="30" s="1"/>
  <c r="I110" i="30"/>
  <c r="J146" i="30"/>
  <c r="I208" i="30"/>
  <c r="J42" i="30"/>
  <c r="J96" i="30"/>
  <c r="J161" i="30"/>
  <c r="J219" i="30"/>
  <c r="J7" i="30"/>
  <c r="J121" i="30"/>
  <c r="I115" i="30"/>
  <c r="J173" i="30"/>
  <c r="I210" i="30"/>
  <c r="J17" i="30"/>
  <c r="J104" i="30"/>
  <c r="J162" i="30"/>
  <c r="I224" i="30"/>
  <c r="K58" i="30"/>
  <c r="V58" i="30" s="1"/>
  <c r="J116" i="30"/>
  <c r="I49" i="30"/>
  <c r="K181" i="30"/>
  <c r="V181" i="30" s="1"/>
  <c r="K19" i="30"/>
  <c r="V19" i="30" s="1"/>
  <c r="K126" i="30"/>
  <c r="V126" i="30" s="1"/>
  <c r="I18" i="30"/>
  <c r="I173" i="30"/>
  <c r="K106" i="30"/>
  <c r="V106" i="30" s="1"/>
  <c r="I52" i="30"/>
  <c r="J135" i="30"/>
  <c r="I87" i="30"/>
  <c r="J186" i="30"/>
  <c r="I190" i="30"/>
  <c r="K196" i="30"/>
  <c r="V196" i="30" s="1"/>
  <c r="K226" i="30"/>
  <c r="V226" i="30" s="1"/>
  <c r="J73" i="30"/>
  <c r="J154" i="30"/>
  <c r="I77" i="30"/>
  <c r="I123" i="30"/>
  <c r="K57" i="30"/>
  <c r="V57" i="30" s="1"/>
  <c r="J58" i="30"/>
  <c r="I111" i="30"/>
  <c r="I57" i="30"/>
  <c r="I43" i="30"/>
  <c r="I82" i="30"/>
  <c r="K178" i="30"/>
  <c r="V178" i="30" s="1"/>
  <c r="J83" i="30"/>
  <c r="I131" i="30"/>
  <c r="J56" i="30"/>
  <c r="K133" i="30"/>
  <c r="V133" i="30" s="1"/>
  <c r="J65" i="30"/>
  <c r="J171" i="30"/>
  <c r="K157" i="30"/>
  <c r="V157" i="30" s="1"/>
  <c r="J6" i="30"/>
  <c r="K192" i="30"/>
  <c r="V192" i="30" s="1"/>
  <c r="J123" i="30"/>
  <c r="I180" i="30"/>
  <c r="K138" i="30"/>
  <c r="V138" i="30" s="1"/>
  <c r="K202" i="30"/>
  <c r="V202" i="30" s="1"/>
  <c r="K159" i="30"/>
  <c r="V159" i="30" s="1"/>
  <c r="I97" i="30"/>
  <c r="K64" i="30"/>
  <c r="V64" i="30" s="1"/>
  <c r="J19" i="30"/>
  <c r="J231" i="30"/>
  <c r="K77" i="30"/>
  <c r="V77" i="30" s="1"/>
  <c r="I233" i="30"/>
  <c r="I191" i="30"/>
  <c r="I69" i="30"/>
  <c r="J188" i="30"/>
  <c r="K190" i="30"/>
  <c r="V190" i="30" s="1"/>
  <c r="K30" i="30"/>
  <c r="V30" i="30" s="1"/>
  <c r="J201" i="30"/>
  <c r="K136" i="30"/>
  <c r="V136" i="30" s="1"/>
  <c r="J240" i="30"/>
  <c r="I203" i="30"/>
  <c r="J44" i="30"/>
  <c r="K119" i="30"/>
  <c r="V119" i="30" s="1"/>
  <c r="K225" i="30"/>
  <c r="V225" i="30" s="1"/>
  <c r="K107" i="30"/>
  <c r="V107" i="30" s="1"/>
  <c r="J241" i="30"/>
  <c r="J126" i="30"/>
  <c r="J223" i="30"/>
  <c r="I106" i="30"/>
  <c r="J109" i="30"/>
  <c r="J170" i="30"/>
  <c r="K236" i="30"/>
  <c r="V236" i="30" s="1"/>
  <c r="I30" i="30"/>
  <c r="I133" i="30"/>
  <c r="K179" i="30"/>
  <c r="V179" i="30" s="1"/>
  <c r="K200" i="30"/>
  <c r="V200" i="30" s="1"/>
  <c r="I10" i="30"/>
  <c r="I142" i="30"/>
  <c r="J122" i="30"/>
  <c r="K207" i="30"/>
  <c r="V207" i="30" s="1"/>
  <c r="J16" i="30"/>
  <c r="I70" i="30"/>
  <c r="I148" i="30"/>
  <c r="I193" i="30"/>
  <c r="I36" i="30"/>
  <c r="K120" i="30"/>
  <c r="V120" i="30" s="1"/>
  <c r="J115" i="30"/>
  <c r="I181" i="30"/>
  <c r="I194" i="30"/>
  <c r="K8" i="30"/>
  <c r="V8" i="30" s="1"/>
  <c r="I66" i="30"/>
  <c r="I183" i="30"/>
  <c r="K177" i="30"/>
  <c r="V177" i="30" s="1"/>
  <c r="I56" i="30"/>
  <c r="K67" i="30"/>
  <c r="V67" i="30" s="1"/>
  <c r="J139" i="30"/>
  <c r="J185" i="30"/>
  <c r="I32" i="30"/>
  <c r="K92" i="30"/>
  <c r="V92" i="30" s="1"/>
  <c r="K94" i="30"/>
  <c r="V94" i="30" s="1"/>
  <c r="K141" i="30"/>
  <c r="V141" i="30" s="1"/>
  <c r="J192" i="30"/>
  <c r="J39" i="30"/>
  <c r="J61" i="30"/>
  <c r="J149" i="30"/>
  <c r="J195" i="30"/>
  <c r="K84" i="30"/>
  <c r="V84" i="30" s="1"/>
  <c r="J74" i="30"/>
  <c r="K55" i="30"/>
  <c r="V55" i="30" s="1"/>
  <c r="K173" i="30"/>
  <c r="V173" i="30" s="1"/>
  <c r="I68" i="30"/>
  <c r="J166" i="30"/>
  <c r="K65" i="30"/>
  <c r="V65" i="30" s="1"/>
  <c r="J14" i="30"/>
  <c r="J217" i="30"/>
  <c r="J77" i="30"/>
  <c r="I205" i="30"/>
  <c r="J212" i="30"/>
  <c r="K69" i="30"/>
  <c r="V69" i="30" s="1"/>
  <c r="I67" i="30"/>
  <c r="I216" i="30"/>
  <c r="J190" i="30"/>
  <c r="I139" i="30"/>
  <c r="J13" i="30"/>
  <c r="K50" i="30"/>
  <c r="V50" i="30" s="1"/>
  <c r="I179" i="30"/>
  <c r="I237" i="30"/>
  <c r="J214" i="30"/>
  <c r="K218" i="30"/>
  <c r="V218" i="30" s="1"/>
  <c r="I218" i="30"/>
  <c r="K101" i="30"/>
  <c r="V101" i="30" s="1"/>
  <c r="J148" i="30"/>
  <c r="K135" i="30"/>
  <c r="V135" i="30" s="1"/>
  <c r="J189" i="30"/>
  <c r="K29" i="30"/>
  <c r="V29" i="30" s="1"/>
  <c r="K212" i="30"/>
  <c r="V212" i="30" s="1"/>
  <c r="J210" i="30"/>
  <c r="K211" i="30"/>
  <c r="V211" i="30" s="1"/>
  <c r="I152" i="30"/>
  <c r="I196" i="30"/>
  <c r="J113" i="30"/>
  <c r="I50" i="30"/>
  <c r="J208" i="30"/>
  <c r="I12" i="30"/>
  <c r="I108" i="30"/>
  <c r="J137" i="30"/>
  <c r="K24" i="30"/>
  <c r="V24" i="30" s="1"/>
  <c r="I28" i="30"/>
  <c r="K139" i="30"/>
  <c r="V139" i="30" s="1"/>
  <c r="J85" i="30"/>
  <c r="K113" i="30"/>
  <c r="V113" i="30" s="1"/>
  <c r="J75" i="30"/>
  <c r="K83" i="30"/>
  <c r="V83" i="30" s="1"/>
  <c r="K228" i="30"/>
  <c r="V228" i="30" s="1"/>
  <c r="K221" i="30"/>
  <c r="V221" i="30" s="1"/>
  <c r="I22" i="30"/>
  <c r="J82" i="30"/>
  <c r="I167" i="30"/>
  <c r="I113" i="30"/>
  <c r="J11" i="30"/>
  <c r="J150" i="30"/>
  <c r="J52" i="30"/>
  <c r="J182" i="30"/>
  <c r="J34" i="30"/>
  <c r="K28" i="30"/>
  <c r="V28" i="30" s="1"/>
  <c r="I116" i="30"/>
  <c r="I122" i="30"/>
  <c r="J45" i="30"/>
  <c r="K12" i="30"/>
  <c r="V12" i="30" s="1"/>
  <c r="J130" i="30"/>
  <c r="J18" i="30"/>
  <c r="I166" i="30"/>
  <c r="J24" i="30"/>
  <c r="I168" i="30"/>
  <c r="I214" i="30"/>
  <c r="K70" i="30"/>
  <c r="V70" i="30" s="1"/>
  <c r="J91" i="30"/>
  <c r="J138" i="30"/>
  <c r="I186" i="30"/>
  <c r="K62" i="30"/>
  <c r="V62" i="30" s="1"/>
  <c r="K73" i="30"/>
  <c r="V73" i="30" s="1"/>
  <c r="J191" i="30"/>
  <c r="K217" i="30"/>
  <c r="V217" i="30" s="1"/>
  <c r="J25" i="30"/>
  <c r="J67" i="30"/>
  <c r="K115" i="30"/>
  <c r="V115" i="30" s="1"/>
  <c r="I172" i="30"/>
  <c r="I226" i="30"/>
  <c r="J94" i="30"/>
  <c r="J105" i="30"/>
  <c r="K222" i="30"/>
  <c r="V222" i="30" s="1"/>
  <c r="K227" i="30"/>
  <c r="V227" i="30" s="1"/>
  <c r="K42" i="30"/>
  <c r="V42" i="30" s="1"/>
  <c r="I76" i="30"/>
  <c r="J157" i="30"/>
  <c r="K166" i="30"/>
  <c r="V166" i="30" s="1"/>
  <c r="K242" i="30"/>
  <c r="V242" i="30" s="1"/>
  <c r="K63" i="30"/>
  <c r="V63" i="30" s="1"/>
  <c r="J140" i="30"/>
  <c r="J181" i="30"/>
  <c r="J221" i="30"/>
  <c r="J63" i="30"/>
  <c r="I100" i="30"/>
  <c r="I197" i="30"/>
  <c r="J50" i="30"/>
  <c r="J29" i="30"/>
  <c r="I64" i="30"/>
  <c r="I155" i="30"/>
  <c r="I215" i="30"/>
  <c r="I236" i="30"/>
  <c r="J141" i="30"/>
  <c r="I81" i="30"/>
  <c r="J235" i="30"/>
  <c r="J237" i="30"/>
  <c r="K54" i="30"/>
  <c r="V54" i="30" s="1"/>
  <c r="K91" i="30"/>
  <c r="V91" i="30" s="1"/>
  <c r="J203" i="30"/>
  <c r="J129" i="30"/>
  <c r="J227" i="30"/>
  <c r="I92" i="30"/>
  <c r="I29" i="30"/>
  <c r="I217" i="30"/>
  <c r="K140" i="30"/>
  <c r="V140" i="30" s="1"/>
  <c r="K48" i="30"/>
  <c r="V48" i="30" s="1"/>
  <c r="K197" i="30"/>
  <c r="V197" i="30" s="1"/>
  <c r="J125" i="30"/>
  <c r="I114" i="30"/>
  <c r="J243" i="30"/>
  <c r="J197" i="30"/>
  <c r="K243" i="30"/>
  <c r="V243" i="30" s="1"/>
  <c r="J226" i="30"/>
  <c r="K131" i="30"/>
  <c r="V131" i="30" s="1"/>
  <c r="J81" i="30"/>
  <c r="K105" i="30"/>
  <c r="V105" i="30" s="1"/>
  <c r="K125" i="30"/>
  <c r="V125" i="30" s="1"/>
  <c r="J98" i="30"/>
  <c r="K112" i="30"/>
  <c r="V112" i="30" s="1"/>
  <c r="I178" i="30"/>
  <c r="I42" i="30"/>
  <c r="J36" i="30"/>
  <c r="J28" i="30"/>
  <c r="J168" i="30"/>
  <c r="K128" i="30"/>
  <c r="V128" i="30" s="1"/>
  <c r="I88" i="30"/>
  <c r="I127" i="30"/>
  <c r="J66" i="30"/>
  <c r="J92" i="30"/>
  <c r="J225" i="30"/>
  <c r="I98" i="30"/>
  <c r="J32" i="30"/>
  <c r="J62" i="30"/>
  <c r="J55" i="30"/>
  <c r="K49" i="30"/>
  <c r="V49" i="30" s="1"/>
  <c r="J233" i="30"/>
  <c r="I14" i="30"/>
  <c r="K33" i="30"/>
  <c r="V33" i="30" s="1"/>
  <c r="I26" i="30"/>
  <c r="I51" i="30"/>
  <c r="I219" i="30"/>
  <c r="J229" i="30"/>
  <c r="I171" i="30"/>
  <c r="J43" i="30"/>
  <c r="K123" i="30"/>
  <c r="V123" i="30" s="1"/>
  <c r="I89" i="30"/>
  <c r="J31" i="30"/>
  <c r="I157" i="30"/>
  <c r="J228" i="30"/>
  <c r="I5" i="30"/>
  <c r="J124" i="30"/>
  <c r="I206" i="30"/>
  <c r="I176" i="30"/>
  <c r="I6" i="30"/>
  <c r="I31" i="30"/>
  <c r="I102" i="30"/>
  <c r="I240" i="30"/>
  <c r="K198" i="30"/>
  <c r="V198" i="30" s="1"/>
  <c r="J93" i="30"/>
  <c r="I74" i="30"/>
  <c r="K233" i="30"/>
  <c r="V233" i="30" s="1"/>
  <c r="I130" i="30"/>
  <c r="J200" i="30"/>
  <c r="J69" i="30"/>
  <c r="J103" i="30"/>
  <c r="K180" i="30"/>
  <c r="V180" i="30" s="1"/>
  <c r="K26" i="30"/>
  <c r="V26" i="30" s="1"/>
  <c r="J179" i="30"/>
  <c r="K148" i="30"/>
  <c r="V148" i="30" s="1"/>
  <c r="K158" i="30"/>
  <c r="V158" i="30" s="1"/>
  <c r="K223" i="30"/>
  <c r="V223" i="30" s="1"/>
  <c r="K88" i="30"/>
  <c r="V88" i="30" s="1"/>
  <c r="J100" i="30"/>
  <c r="J183" i="30"/>
  <c r="J23" i="30"/>
  <c r="K7" i="30"/>
  <c r="J107" i="30"/>
  <c r="I140" i="30"/>
  <c r="J207" i="30"/>
  <c r="I38" i="30"/>
  <c r="K86" i="30"/>
  <c r="V86" i="30" s="1"/>
  <c r="I158" i="30"/>
  <c r="I207" i="30"/>
  <c r="I15" i="30"/>
  <c r="I95" i="30"/>
  <c r="J118" i="30"/>
  <c r="I151" i="30"/>
  <c r="K241" i="30"/>
  <c r="V241" i="30" s="1"/>
  <c r="J21" i="30"/>
  <c r="I129" i="30"/>
  <c r="K114" i="30"/>
  <c r="V114" i="30" s="1"/>
  <c r="K199" i="30"/>
  <c r="V199" i="30" s="1"/>
  <c r="I35" i="30"/>
  <c r="I80" i="30"/>
  <c r="K145" i="30"/>
  <c r="V145" i="30" s="1"/>
  <c r="J204" i="30"/>
  <c r="I222" i="30"/>
  <c r="K21" i="30"/>
  <c r="V21" i="30" s="1"/>
  <c r="K146" i="30"/>
  <c r="V146" i="30" s="1"/>
  <c r="K164" i="30"/>
  <c r="V164" i="30" s="1"/>
  <c r="I239" i="30"/>
  <c r="I17" i="30"/>
  <c r="K75" i="30"/>
  <c r="V75" i="30" s="1"/>
  <c r="K130" i="30"/>
  <c r="V130" i="30" s="1"/>
  <c r="I198" i="30"/>
  <c r="I53" i="30"/>
  <c r="I175" i="30"/>
  <c r="J59" i="30"/>
  <c r="I135" i="30"/>
  <c r="K39" i="30"/>
  <c r="V39" i="30" s="1"/>
  <c r="K156" i="30"/>
  <c r="V156" i="30" s="1"/>
  <c r="K41" i="30"/>
  <c r="V41" i="30" s="1"/>
  <c r="I27" i="30"/>
  <c r="J167" i="30"/>
  <c r="J80" i="30"/>
  <c r="J213" i="30"/>
  <c r="I73" i="30"/>
  <c r="J95" i="30"/>
  <c r="J222" i="30"/>
  <c r="K215" i="30"/>
  <c r="V215" i="30" s="1"/>
  <c r="K99" i="30"/>
  <c r="V99" i="30" s="1"/>
  <c r="K80" i="30"/>
  <c r="V80" i="30" s="1"/>
  <c r="J26" i="30"/>
  <c r="K231" i="30"/>
  <c r="V231" i="30" s="1"/>
  <c r="I54" i="30"/>
  <c r="J27" i="30"/>
  <c r="J132" i="30"/>
  <c r="J78" i="30"/>
  <c r="J147" i="30"/>
  <c r="I189" i="30"/>
  <c r="I91" i="30"/>
  <c r="K168" i="30"/>
  <c r="V168" i="30" s="1"/>
  <c r="J97" i="30"/>
  <c r="J230" i="30"/>
  <c r="K235" i="30"/>
  <c r="V235" i="30" s="1"/>
  <c r="I182" i="30"/>
  <c r="J144" i="30"/>
  <c r="I104" i="30"/>
  <c r="I19" i="30"/>
  <c r="K14" i="30"/>
  <c r="V14" i="30" s="1"/>
  <c r="K82" i="30"/>
  <c r="V82" i="30" s="1"/>
  <c r="I21" i="30"/>
  <c r="J244" i="30"/>
  <c r="I164" i="30"/>
  <c r="K20" i="30"/>
  <c r="V20" i="30" s="1"/>
  <c r="I85" i="30"/>
  <c r="K66" i="30"/>
  <c r="V66" i="30" s="1"/>
  <c r="K122" i="30"/>
  <c r="V122" i="30" s="1"/>
  <c r="J89" i="30"/>
  <c r="J175" i="30"/>
  <c r="I235" i="30"/>
  <c r="I65" i="30"/>
  <c r="J76" i="30"/>
  <c r="K187" i="30"/>
  <c r="V187" i="30" s="1"/>
  <c r="I138" i="30"/>
  <c r="K6" i="30"/>
  <c r="K188" i="30"/>
  <c r="V188" i="30" s="1"/>
  <c r="K45" i="30"/>
  <c r="V45" i="30" s="1"/>
  <c r="K185" i="30"/>
  <c r="V185" i="30" s="1"/>
  <c r="J131" i="30"/>
  <c r="J99" i="30"/>
  <c r="K238" i="30"/>
  <c r="V238" i="30" s="1"/>
  <c r="J54" i="30"/>
  <c r="I103" i="30"/>
  <c r="J199" i="30"/>
  <c r="K121" i="30"/>
  <c r="V121" i="30" s="1"/>
  <c r="K240" i="30"/>
  <c r="V240" i="30" s="1"/>
  <c r="J84" i="30"/>
  <c r="J239" i="30"/>
  <c r="I153" i="30"/>
  <c r="K124" i="30"/>
  <c r="V124" i="30" s="1"/>
  <c r="K176" i="30"/>
  <c r="V176" i="30" s="1"/>
  <c r="K220" i="30"/>
  <c r="V220" i="30" s="1"/>
  <c r="I20" i="30"/>
  <c r="K132" i="30"/>
  <c r="V132" i="30" s="1"/>
  <c r="I143" i="30"/>
  <c r="K206" i="30"/>
  <c r="V206" i="30" s="1"/>
  <c r="J38" i="30"/>
  <c r="I93" i="30"/>
  <c r="J160" i="30"/>
  <c r="J9" i="30"/>
  <c r="K22" i="30"/>
  <c r="V22" i="30" s="1"/>
  <c r="I72" i="30"/>
  <c r="I128" i="30"/>
  <c r="I185" i="30"/>
  <c r="J51" i="30"/>
  <c r="K104" i="30"/>
  <c r="V104" i="30" s="1"/>
  <c r="J134" i="30"/>
  <c r="K183" i="30"/>
  <c r="V183" i="30" s="1"/>
  <c r="K239" i="30"/>
  <c r="V239" i="30" s="1"/>
  <c r="K68" i="30"/>
  <c r="V68" i="30" s="1"/>
  <c r="I94" i="30"/>
  <c r="I145" i="30"/>
  <c r="K201" i="30"/>
  <c r="V201" i="30" s="1"/>
  <c r="A41" i="30"/>
  <c r="A42" i="30" s="1"/>
  <c r="K89" i="30"/>
  <c r="V89" i="30" s="1"/>
  <c r="J196" i="30"/>
  <c r="I177" i="30"/>
  <c r="K47" i="30"/>
  <c r="V47" i="30" s="1"/>
  <c r="I86" i="30"/>
  <c r="K129" i="30"/>
  <c r="V129" i="30" s="1"/>
  <c r="J159" i="30"/>
  <c r="J202" i="30"/>
  <c r="I45" i="30"/>
  <c r="K102" i="30"/>
  <c r="V102" i="30" s="1"/>
  <c r="I149" i="30"/>
  <c r="I195" i="30"/>
  <c r="I39" i="30"/>
  <c r="J128" i="30"/>
  <c r="K118" i="30"/>
  <c r="V118" i="30" s="1"/>
  <c r="I201" i="30"/>
  <c r="J30" i="30"/>
  <c r="J172" i="30"/>
  <c r="I83" i="30"/>
  <c r="K172" i="30"/>
  <c r="V172" i="30" s="1"/>
  <c r="I71" i="30"/>
  <c r="I209" i="30"/>
  <c r="I37" i="30"/>
  <c r="K103" i="30"/>
  <c r="V103" i="30" s="1"/>
  <c r="K204" i="30"/>
  <c r="V204" i="30" s="1"/>
  <c r="K151" i="30"/>
  <c r="V151" i="30" s="1"/>
  <c r="K25" i="30"/>
  <c r="V25" i="30" s="1"/>
  <c r="K167" i="30"/>
  <c r="V167" i="30" s="1"/>
  <c r="K134" i="30"/>
  <c r="V134" i="30" s="1"/>
  <c r="K17" i="30"/>
  <c r="V17" i="30" s="1"/>
  <c r="K5" i="30"/>
  <c r="J40" i="30"/>
  <c r="J205" i="30"/>
  <c r="I107" i="30"/>
  <c r="J224" i="30"/>
  <c r="K213" i="30"/>
  <c r="V213" i="30" s="1"/>
  <c r="J242" i="30"/>
  <c r="I137" i="30"/>
  <c r="K98" i="30"/>
  <c r="V98" i="30" s="1"/>
  <c r="K117" i="30"/>
  <c r="V117" i="30" s="1"/>
  <c r="I78" i="30"/>
  <c r="K74" i="30"/>
  <c r="V74" i="30" s="1"/>
  <c r="J145" i="30"/>
  <c r="K16" i="30"/>
  <c r="V16" i="30" s="1"/>
  <c r="K93" i="30"/>
  <c r="V93" i="30" s="1"/>
  <c r="K85" i="30"/>
  <c r="V85" i="30" s="1"/>
  <c r="I132" i="30"/>
  <c r="I33" i="30"/>
  <c r="I48" i="30"/>
  <c r="K237" i="30"/>
  <c r="V237" i="30" s="1"/>
  <c r="K170" i="30"/>
  <c r="V170" i="30" s="1"/>
  <c r="J114" i="30"/>
  <c r="J169" i="30"/>
  <c r="J180" i="30"/>
  <c r="K142" i="30"/>
  <c r="V142" i="30" s="1"/>
  <c r="K155" i="30"/>
  <c r="V155" i="30" s="1"/>
  <c r="J152" i="30"/>
  <c r="I187" i="30"/>
  <c r="I96" i="30"/>
  <c r="J155" i="30"/>
  <c r="I154" i="30"/>
  <c r="I126" i="30"/>
  <c r="K230" i="30"/>
  <c r="V230" i="30" s="1"/>
  <c r="K150" i="30"/>
  <c r="V150" i="30" s="1"/>
  <c r="I63" i="30"/>
  <c r="K149" i="30"/>
  <c r="V149" i="30" s="1"/>
  <c r="I40" i="30"/>
  <c r="I62" i="30"/>
  <c r="K87" i="30"/>
  <c r="V87" i="30" s="1"/>
  <c r="K38" i="30"/>
  <c r="V38" i="30" s="1"/>
  <c r="K214" i="30"/>
  <c r="V214" i="30" s="1"/>
  <c r="J176" i="30"/>
  <c r="K36" i="30"/>
  <c r="V36" i="30" s="1"/>
  <c r="K152" i="30"/>
  <c r="V152" i="30" s="1"/>
  <c r="I119" i="30"/>
  <c r="K51" i="30"/>
  <c r="V51" i="30" s="1"/>
  <c r="K182" i="30"/>
  <c r="V182" i="30" s="1"/>
  <c r="K61" i="30"/>
  <c r="V61" i="30" s="1"/>
  <c r="K165" i="30"/>
  <c r="V165" i="30" s="1"/>
  <c r="I34" i="30"/>
  <c r="J164" i="30"/>
  <c r="J88" i="30"/>
  <c r="K143" i="30"/>
  <c r="V143" i="30" s="1"/>
  <c r="I199" i="30"/>
  <c r="K43" i="30"/>
  <c r="V43" i="30" s="1"/>
  <c r="I90" i="30"/>
  <c r="J178" i="30"/>
  <c r="J174" i="30"/>
  <c r="J53" i="30"/>
  <c r="J64" i="30"/>
  <c r="I136" i="30"/>
  <c r="K189" i="30"/>
  <c r="V189" i="30" s="1"/>
  <c r="K232" i="30"/>
  <c r="V232" i="30" s="1"/>
  <c r="I60" i="30"/>
  <c r="K90" i="30"/>
  <c r="V90" i="30" s="1"/>
  <c r="J216" i="30"/>
  <c r="K208" i="30"/>
  <c r="V208" i="30" s="1"/>
  <c r="K15" i="30"/>
  <c r="V15" i="30" s="1"/>
  <c r="J101" i="30"/>
  <c r="I159" i="30"/>
  <c r="I223" i="30"/>
  <c r="J57" i="30"/>
  <c r="J68" i="30"/>
  <c r="K71" i="30"/>
  <c r="V71" i="30" s="1"/>
  <c r="I161" i="30"/>
  <c r="I238" i="30"/>
  <c r="K31" i="30"/>
  <c r="V31" i="30" s="1"/>
  <c r="J136" i="30"/>
  <c r="J198" i="30"/>
  <c r="I202" i="30"/>
  <c r="K11" i="30"/>
  <c r="V11" i="30" s="1"/>
  <c r="K96" i="30"/>
  <c r="V96" i="30" s="1"/>
  <c r="I146" i="30"/>
  <c r="I144" i="30"/>
  <c r="I220" i="30"/>
  <c r="K81" i="30"/>
  <c r="V81" i="30" s="1"/>
  <c r="K108" i="30"/>
  <c r="V108" i="30" s="1"/>
  <c r="I243" i="30"/>
  <c r="I229" i="30"/>
  <c r="I44" i="30"/>
  <c r="J79" i="30"/>
  <c r="K162" i="30"/>
  <c r="V162" i="30" s="1"/>
  <c r="J37" i="30"/>
  <c r="K216" i="30"/>
  <c r="V216" i="30" s="1"/>
  <c r="K127" i="30"/>
  <c r="V127" i="30" s="1"/>
  <c r="J215" i="30"/>
  <c r="J112" i="30"/>
  <c r="K9" i="30"/>
  <c r="V9" i="30" s="1"/>
  <c r="K53" i="30"/>
  <c r="V53" i="30" s="1"/>
  <c r="K154" i="30"/>
  <c r="V154" i="30" s="1"/>
  <c r="J8" i="30"/>
  <c r="I188" i="30"/>
  <c r="I58" i="30"/>
  <c r="I112" i="30"/>
  <c r="J158" i="30"/>
  <c r="V107" i="24"/>
  <c r="M107" i="24"/>
  <c r="M97" i="24"/>
  <c r="V97" i="24"/>
  <c r="M31" i="24"/>
  <c r="V31" i="24"/>
  <c r="V10" i="24"/>
  <c r="M10" i="24"/>
  <c r="M89" i="24"/>
  <c r="V89" i="24"/>
  <c r="M108" i="24"/>
  <c r="V108" i="24"/>
  <c r="V15" i="24"/>
  <c r="M15" i="24"/>
  <c r="M71" i="24"/>
  <c r="V71" i="24"/>
  <c r="V56" i="24"/>
  <c r="M56" i="24"/>
  <c r="M93" i="24"/>
  <c r="V93" i="24"/>
  <c r="M117" i="24"/>
  <c r="V117" i="24"/>
  <c r="M55" i="24"/>
  <c r="V55" i="24"/>
  <c r="M76" i="24"/>
  <c r="V76" i="24"/>
  <c r="V52" i="24"/>
  <c r="M52" i="24"/>
  <c r="V122" i="24"/>
  <c r="M122" i="24"/>
  <c r="V106" i="24"/>
  <c r="M106" i="24"/>
  <c r="M38" i="24"/>
  <c r="V38" i="24"/>
  <c r="J17" i="26"/>
  <c r="J219" i="26"/>
  <c r="J171" i="26"/>
  <c r="J80" i="26"/>
  <c r="J79" i="26"/>
  <c r="J148" i="26"/>
  <c r="J215" i="26"/>
  <c r="J57" i="26"/>
  <c r="J167" i="26"/>
  <c r="A42" i="26"/>
  <c r="A43" i="26" s="1"/>
  <c r="J104" i="26"/>
  <c r="J165" i="26"/>
  <c r="J34" i="26"/>
  <c r="J101" i="26"/>
  <c r="J133" i="26"/>
  <c r="J81" i="26"/>
  <c r="J69" i="26"/>
  <c r="J91" i="26"/>
  <c r="J114" i="26"/>
  <c r="J92" i="26"/>
  <c r="J141" i="26"/>
  <c r="J150" i="26"/>
  <c r="J139" i="26"/>
  <c r="J41" i="26"/>
  <c r="J229" i="26"/>
  <c r="J32" i="26"/>
  <c r="J203" i="26"/>
  <c r="J49" i="26"/>
  <c r="J227" i="26"/>
  <c r="J30" i="26"/>
  <c r="J174" i="26"/>
  <c r="J218" i="26"/>
  <c r="J61" i="26"/>
  <c r="J233" i="26"/>
  <c r="J164" i="26"/>
  <c r="J72" i="26"/>
  <c r="J205" i="26"/>
  <c r="J20" i="26"/>
  <c r="J198" i="26"/>
  <c r="J160" i="26"/>
  <c r="J98" i="26"/>
  <c r="J112" i="26"/>
  <c r="J86" i="26"/>
  <c r="J94" i="26"/>
  <c r="J15" i="26"/>
  <c r="J138" i="26"/>
  <c r="J197" i="26"/>
  <c r="J50" i="26"/>
  <c r="J228" i="26"/>
  <c r="J31" i="26"/>
  <c r="J75" i="26"/>
  <c r="J244" i="26"/>
  <c r="J122" i="26"/>
  <c r="J243" i="26"/>
  <c r="J45" i="26"/>
  <c r="J241" i="26"/>
  <c r="J74" i="26"/>
  <c r="J117" i="26"/>
  <c r="J206" i="26"/>
  <c r="J85" i="26"/>
  <c r="J182" i="26"/>
  <c r="J27" i="26"/>
  <c r="J163" i="26"/>
  <c r="J178" i="26"/>
  <c r="J179" i="26"/>
  <c r="J26" i="26"/>
  <c r="J99" i="26"/>
  <c r="J106" i="26"/>
  <c r="J170" i="26"/>
  <c r="J58" i="26"/>
  <c r="J78" i="26"/>
  <c r="J211" i="26"/>
  <c r="J212" i="26"/>
  <c r="J199" i="26"/>
  <c r="J46" i="26"/>
  <c r="J181" i="26"/>
  <c r="J121" i="26"/>
  <c r="J124" i="26"/>
  <c r="J82" i="26"/>
  <c r="J188" i="26"/>
  <c r="J157" i="26"/>
  <c r="J33" i="26"/>
  <c r="J223" i="26"/>
  <c r="J237" i="26"/>
  <c r="J21" i="26"/>
  <c r="J152" i="26"/>
  <c r="J226" i="26"/>
  <c r="J224" i="26"/>
  <c r="J177" i="26"/>
  <c r="J36" i="26"/>
  <c r="J210" i="26"/>
  <c r="J29" i="26"/>
  <c r="J214" i="26"/>
  <c r="J201" i="26"/>
  <c r="J67" i="26"/>
  <c r="J166" i="26"/>
  <c r="J132" i="26"/>
  <c r="J147" i="26"/>
  <c r="J68" i="26"/>
  <c r="J84" i="26"/>
  <c r="J128" i="26"/>
  <c r="J144" i="26"/>
  <c r="J22" i="26"/>
  <c r="J143" i="26"/>
  <c r="J24" i="26"/>
  <c r="J123" i="26"/>
  <c r="J18" i="26"/>
  <c r="J127" i="26"/>
  <c r="J88" i="26"/>
  <c r="J53" i="26"/>
  <c r="J232" i="26"/>
  <c r="J73" i="26"/>
  <c r="J196" i="26"/>
  <c r="J16" i="26"/>
  <c r="J190" i="26"/>
  <c r="J115" i="26"/>
  <c r="J136" i="26"/>
  <c r="J59" i="26"/>
  <c r="J43" i="26"/>
  <c r="J35" i="26"/>
  <c r="J55" i="26"/>
  <c r="J180" i="26"/>
  <c r="J135" i="26"/>
  <c r="J154" i="26"/>
  <c r="J125" i="26"/>
  <c r="J176" i="26"/>
  <c r="J234" i="26"/>
  <c r="J97" i="26"/>
  <c r="J149" i="26"/>
  <c r="J156" i="26"/>
  <c r="J19" i="26"/>
  <c r="J140" i="26"/>
  <c r="J207" i="26"/>
  <c r="J204" i="26"/>
  <c r="J87" i="26"/>
  <c r="J66" i="26"/>
  <c r="J105" i="26"/>
  <c r="J184" i="26"/>
  <c r="J236" i="26"/>
  <c r="J63" i="26"/>
  <c r="J83" i="26"/>
  <c r="J126" i="26"/>
  <c r="J120" i="26"/>
  <c r="J192" i="26"/>
  <c r="J76" i="26"/>
  <c r="J28" i="26"/>
  <c r="J60" i="26"/>
  <c r="J134" i="26"/>
  <c r="J25" i="26"/>
  <c r="J51" i="26"/>
  <c r="J161" i="26"/>
  <c r="J70" i="26"/>
  <c r="J221" i="26"/>
  <c r="J62" i="26"/>
  <c r="J162" i="26"/>
  <c r="J47" i="26"/>
  <c r="J116" i="26"/>
  <c r="J131" i="26"/>
  <c r="J37" i="26"/>
  <c r="J195" i="26"/>
  <c r="J42" i="26"/>
  <c r="J213" i="26"/>
  <c r="J23" i="26"/>
  <c r="J145" i="26"/>
  <c r="J220" i="26"/>
  <c r="J186" i="26"/>
  <c r="J208" i="26"/>
  <c r="J90" i="26"/>
  <c r="J235" i="26"/>
  <c r="J40" i="26"/>
  <c r="J137" i="26"/>
  <c r="J119" i="26"/>
  <c r="J202" i="26"/>
  <c r="J130" i="26"/>
  <c r="J100" i="26"/>
  <c r="J110" i="26"/>
  <c r="J194" i="26"/>
  <c r="J146" i="26"/>
  <c r="J93" i="26"/>
  <c r="J142" i="26"/>
  <c r="J64" i="26"/>
  <c r="J107" i="26"/>
  <c r="J240" i="26"/>
  <c r="J225" i="26"/>
  <c r="J56" i="26"/>
  <c r="J189" i="26"/>
  <c r="J230" i="26"/>
  <c r="J200" i="26"/>
  <c r="J168" i="26"/>
  <c r="J193" i="26"/>
  <c r="J111" i="26"/>
  <c r="J39" i="26"/>
  <c r="J209" i="26"/>
  <c r="J153" i="26"/>
  <c r="J217" i="26"/>
  <c r="J113" i="26"/>
  <c r="J242" i="26"/>
  <c r="J109" i="26"/>
  <c r="J155" i="26"/>
  <c r="J159" i="26"/>
  <c r="J151" i="26"/>
  <c r="J118" i="26"/>
  <c r="J173" i="26"/>
  <c r="J231" i="26"/>
  <c r="J169" i="26"/>
  <c r="J187" i="26"/>
  <c r="J185" i="26"/>
  <c r="J222" i="26"/>
  <c r="J103" i="26"/>
  <c r="J54" i="26"/>
  <c r="J96" i="26"/>
  <c r="J65" i="26"/>
  <c r="J38" i="26"/>
  <c r="J52" i="26"/>
  <c r="J89" i="26"/>
  <c r="J44" i="26"/>
  <c r="J172" i="26"/>
  <c r="J158" i="26"/>
  <c r="J77" i="26"/>
  <c r="J102" i="26"/>
  <c r="J216" i="26"/>
  <c r="J71" i="26"/>
  <c r="J95" i="26"/>
  <c r="J129" i="26"/>
  <c r="J238" i="26"/>
  <c r="J183" i="26"/>
  <c r="J191" i="26"/>
  <c r="J239" i="26"/>
  <c r="J48" i="26"/>
  <c r="J108" i="26"/>
  <c r="J175" i="26"/>
  <c r="J10" i="26"/>
  <c r="J6" i="26"/>
  <c r="J11" i="26"/>
  <c r="J13" i="26"/>
  <c r="J12" i="26"/>
  <c r="J7" i="26"/>
  <c r="J5" i="26"/>
  <c r="J8" i="26"/>
  <c r="J14" i="26"/>
  <c r="J9" i="26"/>
  <c r="Q12" i="24"/>
  <c r="Q147" i="24"/>
  <c r="Q113" i="24"/>
  <c r="Q232" i="24"/>
  <c r="Q74" i="24"/>
  <c r="Q184" i="24"/>
  <c r="Q211" i="24"/>
  <c r="Q91" i="24"/>
  <c r="Q101" i="24"/>
  <c r="Q171" i="24"/>
  <c r="Q43" i="24"/>
  <c r="Q135" i="24"/>
  <c r="Q52" i="24"/>
  <c r="Q145" i="24"/>
  <c r="Q50" i="24"/>
  <c r="Q130" i="24"/>
  <c r="Q10" i="24"/>
  <c r="Q212" i="24"/>
  <c r="Q127" i="24"/>
  <c r="Q109" i="24"/>
  <c r="Q45" i="24"/>
  <c r="Q239" i="24"/>
  <c r="Q173" i="24"/>
  <c r="Q107" i="24"/>
  <c r="Q5" i="24"/>
  <c r="Q224" i="24"/>
  <c r="Q146" i="24"/>
  <c r="Q61" i="24"/>
  <c r="Q14" i="24"/>
  <c r="Q180" i="24"/>
  <c r="Q118" i="24"/>
  <c r="Q67" i="24"/>
  <c r="Q24" i="24"/>
  <c r="Q29" i="24"/>
  <c r="Q152" i="24"/>
  <c r="Q60" i="24"/>
  <c r="Q207" i="24"/>
  <c r="Q51" i="24"/>
  <c r="Q59" i="24"/>
  <c r="Q218" i="24"/>
  <c r="Q46" i="24"/>
  <c r="Q83" i="24"/>
  <c r="Q95" i="24"/>
  <c r="A17" i="24"/>
  <c r="Q161" i="24"/>
  <c r="Q57" i="24"/>
  <c r="Q162" i="24"/>
  <c r="Q22" i="24"/>
  <c r="Q128" i="24"/>
  <c r="Q188" i="24"/>
  <c r="Q195" i="24"/>
  <c r="Q85" i="24"/>
  <c r="Q27" i="24"/>
  <c r="Q226" i="24"/>
  <c r="Q137" i="24"/>
  <c r="Q90" i="24"/>
  <c r="Q44" i="24"/>
  <c r="Q206" i="24"/>
  <c r="Q149" i="24"/>
  <c r="Q62" i="24"/>
  <c r="Q225" i="24"/>
  <c r="Q193" i="24"/>
  <c r="Q138" i="24"/>
  <c r="Q11" i="24"/>
  <c r="Q8" i="24"/>
  <c r="Q183" i="24"/>
  <c r="Q110" i="24"/>
  <c r="Q177" i="24"/>
  <c r="Q164" i="24"/>
  <c r="Q202" i="24"/>
  <c r="Q66" i="24"/>
  <c r="Q119" i="24"/>
  <c r="Q151" i="24"/>
  <c r="Q72" i="24"/>
  <c r="Q4" i="24"/>
  <c r="R5" i="24" s="1"/>
  <c r="Q124" i="24"/>
  <c r="Q229" i="24"/>
  <c r="Q178" i="24"/>
  <c r="Q18" i="24"/>
  <c r="Q160" i="24"/>
  <c r="Q236" i="24"/>
  <c r="Q87" i="24"/>
  <c r="Q242" i="24"/>
  <c r="Q153" i="24"/>
  <c r="Q114" i="24"/>
  <c r="Q54" i="24"/>
  <c r="Q220" i="24"/>
  <c r="Q132" i="24"/>
  <c r="Q69" i="24"/>
  <c r="Q23" i="24"/>
  <c r="Q192" i="24"/>
  <c r="Q144" i="24"/>
  <c r="Q15" i="24"/>
  <c r="Q205" i="24"/>
  <c r="Q123" i="24"/>
  <c r="Q141" i="24"/>
  <c r="Q49" i="24"/>
  <c r="Q111" i="24"/>
  <c r="Q96" i="24"/>
  <c r="Q104" i="24"/>
  <c r="Q237" i="24"/>
  <c r="Q13" i="24"/>
  <c r="Q187" i="24"/>
  <c r="Q20" i="24"/>
  <c r="Q77" i="24"/>
  <c r="Q182" i="24"/>
  <c r="Q17" i="24"/>
  <c r="Q216" i="24"/>
  <c r="Q142" i="24"/>
  <c r="Q56" i="24"/>
  <c r="Q176" i="24"/>
  <c r="Q243" i="24"/>
  <c r="Q108" i="24"/>
  <c r="Q199" i="24"/>
  <c r="Q79" i="24"/>
  <c r="Q240" i="24"/>
  <c r="Q148" i="24"/>
  <c r="Q75" i="24"/>
  <c r="Q33" i="24"/>
  <c r="Q169" i="24"/>
  <c r="Q154" i="24"/>
  <c r="Q84" i="24"/>
  <c r="Q16" i="24"/>
  <c r="Q167" i="24"/>
  <c r="Q166" i="24"/>
  <c r="Q7" i="24"/>
  <c r="Q73" i="24"/>
  <c r="Q163" i="24"/>
  <c r="Q136" i="24"/>
  <c r="Q71" i="24"/>
  <c r="Q6" i="24"/>
  <c r="Q203" i="24"/>
  <c r="Q244" i="24"/>
  <c r="Q175" i="24"/>
  <c r="Q155" i="24"/>
  <c r="Q55" i="24"/>
  <c r="Q28" i="24"/>
  <c r="Q78" i="24"/>
  <c r="Q121" i="24"/>
  <c r="Q140" i="24"/>
  <c r="Q30" i="24"/>
  <c r="Q42" i="24"/>
  <c r="Q115" i="24"/>
  <c r="Q21" i="24"/>
  <c r="Q233" i="24"/>
  <c r="Q97" i="24"/>
  <c r="Q213" i="24"/>
  <c r="Q134" i="24"/>
  <c r="Q234" i="24"/>
  <c r="Q103" i="24"/>
  <c r="Q209" i="24"/>
  <c r="Q100" i="24"/>
  <c r="Q179" i="24"/>
  <c r="Q170" i="24"/>
  <c r="Q94" i="24"/>
  <c r="Q25" i="24"/>
  <c r="Q196" i="24"/>
  <c r="Q157" i="24"/>
  <c r="Q70" i="24"/>
  <c r="Q186" i="24"/>
  <c r="Q89" i="24"/>
  <c r="Q31" i="24"/>
  <c r="Q223" i="24"/>
  <c r="Q159" i="24"/>
  <c r="Q158" i="24"/>
  <c r="Q80" i="24"/>
  <c r="Q48" i="24"/>
  <c r="Q47" i="24"/>
  <c r="Q204" i="24"/>
  <c r="Q120" i="24"/>
  <c r="Q219" i="24"/>
  <c r="Q105" i="24"/>
  <c r="Q217" i="24"/>
  <c r="Q150" i="24"/>
  <c r="Q139" i="24"/>
  <c r="Q210" i="24"/>
  <c r="Q26" i="24"/>
  <c r="Q185" i="24"/>
  <c r="Q102" i="24"/>
  <c r="Q191" i="24"/>
  <c r="Q68" i="24"/>
  <c r="Q181" i="24"/>
  <c r="Q9" i="24"/>
  <c r="Q200" i="24"/>
  <c r="Q168" i="24"/>
  <c r="Q76" i="24"/>
  <c r="Q238" i="24"/>
  <c r="Q194" i="24"/>
  <c r="Q174" i="24"/>
  <c r="Q58" i="24"/>
  <c r="Q230" i="24"/>
  <c r="Q129" i="24"/>
  <c r="Q82" i="24"/>
  <c r="Q40" i="24"/>
  <c r="Q222" i="24"/>
  <c r="Q190" i="24"/>
  <c r="Q99" i="24"/>
  <c r="Q36" i="24"/>
  <c r="Q133" i="24"/>
  <c r="Q208" i="24"/>
  <c r="Q65" i="24"/>
  <c r="Q122" i="24"/>
  <c r="Q86" i="24"/>
  <c r="Q63" i="24"/>
  <c r="Q32" i="24"/>
  <c r="Q198" i="24"/>
  <c r="Q214" i="24"/>
  <c r="Q189" i="24"/>
  <c r="Q92" i="24"/>
  <c r="Q228" i="24"/>
  <c r="Q235" i="24"/>
  <c r="Q116" i="24"/>
  <c r="Q197" i="24"/>
  <c r="Q98" i="24"/>
  <c r="Q156" i="24"/>
  <c r="Q143" i="24"/>
  <c r="Q64" i="24"/>
  <c r="Q201" i="24"/>
  <c r="Q19" i="24"/>
  <c r="Q126" i="24"/>
  <c r="Q41" i="24"/>
  <c r="Q172" i="24"/>
  <c r="Q35" i="24"/>
  <c r="Q227" i="24"/>
  <c r="Q131" i="24"/>
  <c r="Q106" i="24"/>
  <c r="Q53" i="24"/>
  <c r="Q241" i="24"/>
  <c r="Q93" i="24"/>
  <c r="Q112" i="24"/>
  <c r="Q38" i="24"/>
  <c r="Q231" i="24"/>
  <c r="Q125" i="24"/>
  <c r="Q88" i="24"/>
  <c r="Q34" i="24"/>
  <c r="Q221" i="24"/>
  <c r="Q117" i="24"/>
  <c r="Q81" i="24"/>
  <c r="Q37" i="24"/>
  <c r="Q165" i="24"/>
  <c r="Q215" i="24"/>
  <c r="Q39" i="24"/>
  <c r="S12" i="25"/>
  <c r="R15" i="25"/>
  <c r="H6" i="61"/>
  <c r="E5" i="61"/>
  <c r="M61" i="24"/>
  <c r="V61" i="24"/>
  <c r="V82" i="24"/>
  <c r="M82" i="24"/>
  <c r="M96" i="24"/>
  <c r="V96" i="24"/>
  <c r="V102" i="24"/>
  <c r="M102" i="24"/>
  <c r="V64" i="24"/>
  <c r="M64" i="24"/>
  <c r="M118" i="24"/>
  <c r="V118" i="24"/>
  <c r="M88" i="24"/>
  <c r="V88" i="24"/>
  <c r="V114" i="24"/>
  <c r="M114" i="24"/>
  <c r="V74" i="24"/>
  <c r="M74" i="24"/>
  <c r="M5" i="24"/>
  <c r="V5" i="24"/>
  <c r="M105" i="24"/>
  <c r="V105" i="24"/>
  <c r="M46" i="24"/>
  <c r="V46" i="24"/>
  <c r="M80" i="24"/>
  <c r="V80" i="24"/>
  <c r="M35" i="24"/>
  <c r="V35" i="24"/>
  <c r="M48" i="24"/>
  <c r="V48" i="24"/>
  <c r="J218" i="16"/>
  <c r="J49" i="16"/>
  <c r="J50" i="16"/>
  <c r="J104" i="16"/>
  <c r="J24" i="16"/>
  <c r="J186" i="16"/>
  <c r="J53" i="16"/>
  <c r="J69" i="16"/>
  <c r="J38" i="16"/>
  <c r="J226" i="16"/>
  <c r="J137" i="16"/>
  <c r="J15" i="16"/>
  <c r="J216" i="16"/>
  <c r="J126" i="16"/>
  <c r="J54" i="16"/>
  <c r="J241" i="16"/>
  <c r="J175" i="16"/>
  <c r="J99" i="16"/>
  <c r="J84" i="16"/>
  <c r="J228" i="16"/>
  <c r="J32" i="16"/>
  <c r="J109" i="16"/>
  <c r="J156" i="16"/>
  <c r="J227" i="16"/>
  <c r="J100" i="16"/>
  <c r="J212" i="16"/>
  <c r="J45" i="16"/>
  <c r="J61" i="16"/>
  <c r="J121" i="16"/>
  <c r="J138" i="16"/>
  <c r="J181" i="16"/>
  <c r="J30" i="16"/>
  <c r="J77" i="16"/>
  <c r="J159" i="16"/>
  <c r="J222" i="16"/>
  <c r="J33" i="16"/>
  <c r="J144" i="16"/>
  <c r="J230" i="16"/>
  <c r="J74" i="16"/>
  <c r="J17" i="16"/>
  <c r="J162" i="16"/>
  <c r="J65" i="16"/>
  <c r="J196" i="16"/>
  <c r="J180" i="16"/>
  <c r="J56" i="16"/>
  <c r="J149" i="16"/>
  <c r="J232" i="16"/>
  <c r="J60" i="16"/>
  <c r="J168" i="16"/>
  <c r="J197" i="16"/>
  <c r="A42" i="16"/>
  <c r="A43" i="16" s="1"/>
  <c r="J98" i="16"/>
  <c r="J166" i="16"/>
  <c r="J231" i="16"/>
  <c r="J132" i="16"/>
  <c r="J204" i="16"/>
  <c r="J43" i="16"/>
  <c r="J34" i="16"/>
  <c r="J145" i="16"/>
  <c r="J217" i="16"/>
  <c r="J107" i="16"/>
  <c r="J146" i="16"/>
  <c r="J161" i="16"/>
  <c r="J58" i="16"/>
  <c r="J142" i="16"/>
  <c r="J40" i="16"/>
  <c r="J44" i="16"/>
  <c r="J163" i="16"/>
  <c r="J22" i="16"/>
  <c r="J130" i="16"/>
  <c r="J75" i="16"/>
  <c r="J210" i="16"/>
  <c r="J158" i="16"/>
  <c r="J157" i="16"/>
  <c r="J57" i="16"/>
  <c r="J189" i="16"/>
  <c r="J41" i="16"/>
  <c r="J155" i="16"/>
  <c r="J195" i="16"/>
  <c r="J28" i="16"/>
  <c r="J79" i="16"/>
  <c r="J179" i="16"/>
  <c r="J36" i="16"/>
  <c r="J164" i="16"/>
  <c r="J208" i="16"/>
  <c r="J21" i="16"/>
  <c r="J23" i="16"/>
  <c r="J102" i="16"/>
  <c r="J172" i="16"/>
  <c r="J220" i="16"/>
  <c r="J55" i="16"/>
  <c r="J133" i="16"/>
  <c r="J229" i="16"/>
  <c r="J171" i="16"/>
  <c r="J225" i="16"/>
  <c r="J169" i="16"/>
  <c r="J214" i="16"/>
  <c r="J67" i="16"/>
  <c r="J191" i="16"/>
  <c r="J91" i="16"/>
  <c r="J27" i="16"/>
  <c r="J182" i="16"/>
  <c r="J119" i="16"/>
  <c r="J66" i="16"/>
  <c r="J205" i="16"/>
  <c r="J78" i="16"/>
  <c r="J152" i="16"/>
  <c r="J202" i="16"/>
  <c r="J113" i="16"/>
  <c r="J92" i="16"/>
  <c r="J165" i="16"/>
  <c r="J31" i="16"/>
  <c r="J135" i="16"/>
  <c r="J207" i="16"/>
  <c r="J76" i="16"/>
  <c r="J48" i="16"/>
  <c r="J167" i="16"/>
  <c r="J143" i="16"/>
  <c r="J240" i="16"/>
  <c r="J62" i="16"/>
  <c r="J111" i="16"/>
  <c r="J211" i="16"/>
  <c r="J85" i="16"/>
  <c r="J97" i="16"/>
  <c r="J72" i="16"/>
  <c r="J105" i="16"/>
  <c r="J117" i="16"/>
  <c r="J140" i="16"/>
  <c r="J129" i="16"/>
  <c r="J16" i="16"/>
  <c r="J233" i="16"/>
  <c r="J147" i="16"/>
  <c r="J120" i="16"/>
  <c r="J19" i="16"/>
  <c r="J96" i="16"/>
  <c r="J221" i="16"/>
  <c r="J215" i="16"/>
  <c r="J64" i="16"/>
  <c r="J154" i="16"/>
  <c r="J206" i="16"/>
  <c r="J51" i="16"/>
  <c r="J235" i="16"/>
  <c r="J94" i="16"/>
  <c r="J39" i="16"/>
  <c r="J125" i="16"/>
  <c r="J223" i="16"/>
  <c r="J243" i="16"/>
  <c r="J68" i="16"/>
  <c r="J123" i="16"/>
  <c r="J170" i="16"/>
  <c r="J115" i="16"/>
  <c r="J150" i="16"/>
  <c r="J89" i="16"/>
  <c r="J93" i="16"/>
  <c r="J118" i="16"/>
  <c r="J209" i="16"/>
  <c r="J213" i="16"/>
  <c r="J134" i="16"/>
  <c r="J80" i="16"/>
  <c r="J234" i="16"/>
  <c r="J194" i="16"/>
  <c r="J88" i="16"/>
  <c r="J29" i="16"/>
  <c r="J101" i="16"/>
  <c r="J148" i="16"/>
  <c r="J219" i="16"/>
  <c r="J47" i="16"/>
  <c r="J122" i="16"/>
  <c r="J203" i="16"/>
  <c r="J112" i="16"/>
  <c r="J174" i="16"/>
  <c r="J239" i="16"/>
  <c r="J116" i="16"/>
  <c r="J46" i="16"/>
  <c r="J114" i="16"/>
  <c r="J178" i="16"/>
  <c r="J244" i="16"/>
  <c r="J83" i="16"/>
  <c r="J131" i="16"/>
  <c r="J224" i="16"/>
  <c r="J236" i="16"/>
  <c r="J153" i="16"/>
  <c r="J193" i="16"/>
  <c r="J18" i="16"/>
  <c r="J176" i="16"/>
  <c r="J127" i="16"/>
  <c r="J87" i="16"/>
  <c r="J20" i="16"/>
  <c r="J108" i="16"/>
  <c r="J81" i="16"/>
  <c r="J188" i="16"/>
  <c r="J151" i="16"/>
  <c r="J103" i="16"/>
  <c r="J37" i="16"/>
  <c r="J177" i="16"/>
  <c r="J136" i="16"/>
  <c r="J110" i="16"/>
  <c r="J59" i="16"/>
  <c r="J184" i="16"/>
  <c r="J141" i="16"/>
  <c r="J25" i="16"/>
  <c r="J90" i="16"/>
  <c r="J198" i="16"/>
  <c r="J242" i="16"/>
  <c r="J86" i="16"/>
  <c r="J160" i="16"/>
  <c r="J200" i="16"/>
  <c r="J106" i="16"/>
  <c r="J183" i="16"/>
  <c r="J52" i="16"/>
  <c r="J192" i="16"/>
  <c r="J35" i="16"/>
  <c r="J95" i="16"/>
  <c r="J187" i="16"/>
  <c r="J63" i="16"/>
  <c r="J73" i="16"/>
  <c r="J128" i="16"/>
  <c r="J185" i="16"/>
  <c r="J201" i="16"/>
  <c r="J70" i="16"/>
  <c r="J238" i="16"/>
  <c r="J82" i="16"/>
  <c r="J139" i="16"/>
  <c r="J71" i="16"/>
  <c r="J26" i="16"/>
  <c r="J199" i="16"/>
  <c r="J173" i="16"/>
  <c r="J42" i="16"/>
  <c r="J190" i="16"/>
  <c r="J124" i="16"/>
  <c r="J237" i="16"/>
  <c r="J9" i="16"/>
  <c r="J11" i="16"/>
  <c r="J14" i="16"/>
  <c r="J13" i="16"/>
  <c r="J12" i="16"/>
  <c r="J5" i="16"/>
  <c r="J6" i="16"/>
  <c r="J8" i="16"/>
  <c r="J10" i="16"/>
  <c r="J7" i="16"/>
  <c r="R11" i="25"/>
  <c r="R17" i="25"/>
  <c r="W17" i="25" s="1"/>
  <c r="AC17" i="25" s="1"/>
  <c r="S18" i="25"/>
  <c r="V78" i="24"/>
  <c r="M78" i="24"/>
  <c r="E5" i="26"/>
  <c r="F4" i="26" s="1"/>
  <c r="H6" i="26"/>
  <c r="M67" i="24"/>
  <c r="V67" i="24"/>
  <c r="M66" i="24"/>
  <c r="V66" i="24"/>
  <c r="V58" i="24"/>
  <c r="M58" i="24"/>
  <c r="M42" i="24"/>
  <c r="V42" i="24"/>
  <c r="V54" i="24"/>
  <c r="M54" i="24"/>
  <c r="M33" i="24"/>
  <c r="V33" i="24"/>
  <c r="M87" i="24"/>
  <c r="V87" i="24"/>
  <c r="M90" i="24"/>
  <c r="V90" i="24"/>
  <c r="M7" i="24"/>
  <c r="V7" i="24"/>
  <c r="V73" i="24"/>
  <c r="M73" i="24"/>
  <c r="V84" i="24"/>
  <c r="M84" i="24"/>
  <c r="M99" i="24"/>
  <c r="V99" i="24"/>
  <c r="M26" i="24"/>
  <c r="V26" i="24"/>
  <c r="M43" i="24"/>
  <c r="V43" i="24"/>
  <c r="V72" i="24"/>
  <c r="M72" i="24"/>
  <c r="M18" i="24"/>
  <c r="V18" i="24"/>
  <c r="S15" i="25"/>
  <c r="R14" i="25"/>
  <c r="Q9" i="25"/>
  <c r="Q233" i="25"/>
  <c r="Q231" i="25"/>
  <c r="Q196" i="25"/>
  <c r="Q240" i="25"/>
  <c r="Q187" i="25"/>
  <c r="Q232" i="25"/>
  <c r="Q188" i="25"/>
  <c r="Q186" i="25"/>
  <c r="Q200" i="25"/>
  <c r="Q142" i="25"/>
  <c r="Q166" i="25"/>
  <c r="Q135" i="25"/>
  <c r="Q106" i="25"/>
  <c r="Q190" i="25"/>
  <c r="Q147" i="25"/>
  <c r="Q97" i="25"/>
  <c r="Q95" i="25"/>
  <c r="Q104" i="25"/>
  <c r="Q54" i="25"/>
  <c r="Q51" i="25"/>
  <c r="Q109" i="25"/>
  <c r="Q131" i="25"/>
  <c r="Q121" i="25"/>
  <c r="Q43" i="25"/>
  <c r="Q27" i="25"/>
  <c r="Q82" i="25"/>
  <c r="Q225" i="25"/>
  <c r="Q223" i="25"/>
  <c r="Q230" i="25"/>
  <c r="Q234" i="25"/>
  <c r="Q238" i="25"/>
  <c r="Q214" i="25"/>
  <c r="Q169" i="25"/>
  <c r="Q164" i="25"/>
  <c r="Q157" i="25"/>
  <c r="Q134" i="25"/>
  <c r="Q145" i="25"/>
  <c r="Q127" i="25"/>
  <c r="Q173" i="25"/>
  <c r="Q153" i="25"/>
  <c r="Q129" i="25"/>
  <c r="Q140" i="25"/>
  <c r="Q93" i="25"/>
  <c r="Q99" i="25"/>
  <c r="Q44" i="25"/>
  <c r="Q47" i="25"/>
  <c r="Q101" i="25"/>
  <c r="Q59" i="25"/>
  <c r="Q70" i="25"/>
  <c r="Q42" i="25"/>
  <c r="Q23" i="25"/>
  <c r="Q53" i="25"/>
  <c r="Q28" i="25"/>
  <c r="Q40" i="25"/>
  <c r="Q83" i="25"/>
  <c r="Q56" i="25"/>
  <c r="Q20" i="25"/>
  <c r="Q6" i="25"/>
  <c r="U6" i="25" s="1"/>
  <c r="Q185" i="25"/>
  <c r="Q115" i="25"/>
  <c r="Q46" i="25"/>
  <c r="Q243" i="25"/>
  <c r="Q217" i="25"/>
  <c r="Q215" i="25"/>
  <c r="Q224" i="25"/>
  <c r="Q205" i="25"/>
  <c r="Q203" i="25"/>
  <c r="Q210" i="25"/>
  <c r="Q209" i="25"/>
  <c r="Q163" i="25"/>
  <c r="Q149" i="25"/>
  <c r="Q126" i="25"/>
  <c r="Q216" i="25"/>
  <c r="Q160" i="25"/>
  <c r="Q171" i="25"/>
  <c r="Q144" i="25"/>
  <c r="Q123" i="25"/>
  <c r="Q132" i="25"/>
  <c r="Q92" i="25"/>
  <c r="Q96" i="25"/>
  <c r="Q124" i="25"/>
  <c r="Q86" i="25"/>
  <c r="Q52" i="25"/>
  <c r="Q39" i="25"/>
  <c r="Q35" i="25"/>
  <c r="Q37" i="25"/>
  <c r="Q219" i="25"/>
  <c r="Q207" i="25"/>
  <c r="Q193" i="25"/>
  <c r="Q162" i="25"/>
  <c r="Q133" i="25"/>
  <c r="Q90" i="25"/>
  <c r="Q72" i="25"/>
  <c r="Q57" i="25"/>
  <c r="Q21" i="25"/>
  <c r="Q235" i="25"/>
  <c r="Q244" i="25"/>
  <c r="Q237" i="25"/>
  <c r="Q218" i="25"/>
  <c r="Q197" i="25"/>
  <c r="Q202" i="25"/>
  <c r="Q195" i="25"/>
  <c r="Q181" i="25"/>
  <c r="Q156" i="25"/>
  <c r="Q184" i="25"/>
  <c r="Q118" i="25"/>
  <c r="Q170" i="25"/>
  <c r="Q146" i="25"/>
  <c r="Q165" i="25"/>
  <c r="Q136" i="25"/>
  <c r="Q116" i="25"/>
  <c r="Q103" i="25"/>
  <c r="Q79" i="25"/>
  <c r="Q87" i="25"/>
  <c r="Q100" i="25"/>
  <c r="Q75" i="25"/>
  <c r="Q78" i="25"/>
  <c r="Q66" i="25"/>
  <c r="Q48" i="25"/>
  <c r="Q36" i="25"/>
  <c r="Q5" i="25"/>
  <c r="U5" i="25" s="1"/>
  <c r="Q30" i="25"/>
  <c r="Q4" i="25"/>
  <c r="Q32" i="25"/>
  <c r="Q102" i="25"/>
  <c r="Q192" i="25"/>
  <c r="Q227" i="25"/>
  <c r="Q236" i="25"/>
  <c r="Q229" i="25"/>
  <c r="Q212" i="25"/>
  <c r="Q189" i="25"/>
  <c r="Q198" i="25"/>
  <c r="Q194" i="25"/>
  <c r="Q180" i="25"/>
  <c r="Q148" i="25"/>
  <c r="Q178" i="25"/>
  <c r="Q110" i="25"/>
  <c r="Q176" i="25"/>
  <c r="Q138" i="25"/>
  <c r="Q141" i="25"/>
  <c r="Q128" i="25"/>
  <c r="Q94" i="25"/>
  <c r="Q98" i="25"/>
  <c r="Q71" i="25"/>
  <c r="Q85" i="25"/>
  <c r="Q80" i="25"/>
  <c r="Q67" i="25"/>
  <c r="Q150" i="25"/>
  <c r="Q38" i="25"/>
  <c r="Q88" i="25"/>
  <c r="Q31" i="25"/>
  <c r="Q8" i="25"/>
  <c r="U8" i="25" s="1"/>
  <c r="Q24" i="25"/>
  <c r="Q74" i="25"/>
  <c r="Q25" i="25"/>
  <c r="Q130" i="25"/>
  <c r="Q62" i="25"/>
  <c r="Q211" i="25"/>
  <c r="Q220" i="25"/>
  <c r="Q242" i="25"/>
  <c r="Q199" i="25"/>
  <c r="Q206" i="25"/>
  <c r="Q182" i="25"/>
  <c r="Q177" i="25"/>
  <c r="Q208" i="25"/>
  <c r="Q151" i="25"/>
  <c r="Q158" i="25"/>
  <c r="Q172" i="25"/>
  <c r="Q152" i="25"/>
  <c r="Q122" i="25"/>
  <c r="Q125" i="25"/>
  <c r="Q179" i="25"/>
  <c r="Q113" i="25"/>
  <c r="Q139" i="25"/>
  <c r="Q119" i="25"/>
  <c r="Q69" i="25"/>
  <c r="Q64" i="25"/>
  <c r="Q154" i="25"/>
  <c r="Q73" i="25"/>
  <c r="Q50" i="25"/>
  <c r="Q55" i="25"/>
  <c r="Q19" i="25"/>
  <c r="Q41" i="25"/>
  <c r="Q68" i="25"/>
  <c r="Q26" i="25"/>
  <c r="Q29" i="25"/>
  <c r="Q228" i="25"/>
  <c r="Q221" i="25"/>
  <c r="Q226" i="25"/>
  <c r="Q167" i="25"/>
  <c r="Q175" i="25"/>
  <c r="Q120" i="25"/>
  <c r="Q63" i="25"/>
  <c r="Q81" i="25"/>
  <c r="Q108" i="25"/>
  <c r="Q76" i="25"/>
  <c r="Q241" i="25"/>
  <c r="Q239" i="25"/>
  <c r="Q204" i="25"/>
  <c r="Q191" i="25"/>
  <c r="Q201" i="25"/>
  <c r="Q174" i="25"/>
  <c r="Q222" i="25"/>
  <c r="Q183" i="25"/>
  <c r="Q213" i="25"/>
  <c r="Q155" i="25"/>
  <c r="Q168" i="25"/>
  <c r="Q143" i="25"/>
  <c r="Q114" i="25"/>
  <c r="Q117" i="25"/>
  <c r="Q161" i="25"/>
  <c r="Q112" i="25"/>
  <c r="Q111" i="25"/>
  <c r="Q107" i="25"/>
  <c r="Q61" i="25"/>
  <c r="Q58" i="25"/>
  <c r="Q137" i="25"/>
  <c r="Q65" i="25"/>
  <c r="Q49" i="25"/>
  <c r="Q45" i="25"/>
  <c r="Q60" i="25"/>
  <c r="Q33" i="25"/>
  <c r="Q91" i="25"/>
  <c r="Q105" i="25"/>
  <c r="Q22" i="25"/>
  <c r="Q84" i="25"/>
  <c r="Q89" i="25"/>
  <c r="Q7" i="25"/>
  <c r="U7" i="25" s="1"/>
  <c r="Q159" i="25"/>
  <c r="Q77" i="25"/>
  <c r="Q34" i="25"/>
  <c r="E5" i="16"/>
  <c r="F4" i="16" s="1"/>
  <c r="H6" i="16"/>
  <c r="M121" i="24"/>
  <c r="V121" i="24"/>
  <c r="M36" i="24"/>
  <c r="V36" i="24"/>
  <c r="M94" i="24"/>
  <c r="V94" i="24"/>
  <c r="M62" i="24"/>
  <c r="V62" i="24"/>
  <c r="M40" i="24"/>
  <c r="V40" i="24"/>
  <c r="V32" i="24"/>
  <c r="M32" i="24"/>
  <c r="M59" i="24"/>
  <c r="V59" i="24"/>
  <c r="V124" i="24"/>
  <c r="M124" i="24"/>
  <c r="M95" i="24"/>
  <c r="V95" i="24"/>
  <c r="V53" i="24"/>
  <c r="M53" i="24"/>
  <c r="M39" i="24"/>
  <c r="V39" i="24"/>
  <c r="M23" i="24"/>
  <c r="V23" i="24"/>
  <c r="M27" i="24"/>
  <c r="V27" i="24"/>
  <c r="Q228" i="16"/>
  <c r="Q179" i="16"/>
  <c r="Q64" i="16"/>
  <c r="Q21" i="16"/>
  <c r="Q238" i="16"/>
  <c r="Q234" i="16"/>
  <c r="Q216" i="16"/>
  <c r="Q199" i="16"/>
  <c r="Q223" i="16"/>
  <c r="Q194" i="16"/>
  <c r="Q177" i="16"/>
  <c r="Q215" i="16"/>
  <c r="Q152" i="16"/>
  <c r="Q195" i="16"/>
  <c r="Q134" i="16"/>
  <c r="Q151" i="16"/>
  <c r="Q171" i="16"/>
  <c r="Q145" i="16"/>
  <c r="Q124" i="16"/>
  <c r="Q70" i="16"/>
  <c r="Q138" i="16"/>
  <c r="Q76" i="16"/>
  <c r="Q111" i="16"/>
  <c r="Q109" i="16"/>
  <c r="Q63" i="16"/>
  <c r="Q104" i="16"/>
  <c r="Q53" i="16"/>
  <c r="Q56" i="16"/>
  <c r="Q10" i="16"/>
  <c r="Q28" i="16"/>
  <c r="Q15" i="16"/>
  <c r="Q60" i="16"/>
  <c r="Q29" i="16"/>
  <c r="Q26" i="16"/>
  <c r="Q230" i="16"/>
  <c r="Q226" i="16"/>
  <c r="Q211" i="16"/>
  <c r="Q240" i="16"/>
  <c r="Q214" i="16"/>
  <c r="Q178" i="16"/>
  <c r="Q175" i="16"/>
  <c r="Q166" i="16"/>
  <c r="Q202" i="16"/>
  <c r="Q193" i="16"/>
  <c r="Q219" i="16"/>
  <c r="Q143" i="16"/>
  <c r="Q154" i="16"/>
  <c r="Q136" i="16"/>
  <c r="Q118" i="16"/>
  <c r="Q170" i="16"/>
  <c r="Q131" i="16"/>
  <c r="Q68" i="16"/>
  <c r="Q103" i="16"/>
  <c r="Q46" i="16"/>
  <c r="Q80" i="16"/>
  <c r="Q48" i="16"/>
  <c r="Q50" i="16"/>
  <c r="Q6" i="16"/>
  <c r="U6" i="16" s="1"/>
  <c r="Q119" i="16"/>
  <c r="Q11" i="16"/>
  <c r="R12" i="16" s="1"/>
  <c r="Q55" i="16"/>
  <c r="Q22" i="16"/>
  <c r="Q9" i="16"/>
  <c r="Q165" i="16"/>
  <c r="Q83" i="16"/>
  <c r="Q106" i="16"/>
  <c r="Q17" i="16"/>
  <c r="Q32" i="16"/>
  <c r="Q101" i="16"/>
  <c r="Q241" i="16"/>
  <c r="Q218" i="16"/>
  <c r="Q206" i="16"/>
  <c r="Q210" i="16"/>
  <c r="Q201" i="16"/>
  <c r="Q169" i="16"/>
  <c r="Q224" i="16"/>
  <c r="Q163" i="16"/>
  <c r="Q168" i="16"/>
  <c r="Q191" i="16"/>
  <c r="Q209" i="16"/>
  <c r="Q135" i="16"/>
  <c r="Q140" i="16"/>
  <c r="Q132" i="16"/>
  <c r="Q115" i="16"/>
  <c r="Q113" i="16"/>
  <c r="Q120" i="16"/>
  <c r="Q161" i="16"/>
  <c r="Q95" i="16"/>
  <c r="Q93" i="16"/>
  <c r="Q72" i="16"/>
  <c r="Q66" i="16"/>
  <c r="Q45" i="16"/>
  <c r="Q42" i="16"/>
  <c r="Q4" i="16"/>
  <c r="Q82" i="16"/>
  <c r="Q7" i="16"/>
  <c r="U7" i="16" s="1"/>
  <c r="Q54" i="16"/>
  <c r="Q62" i="16"/>
  <c r="Q8" i="16"/>
  <c r="U8" i="16" s="1"/>
  <c r="Q204" i="16"/>
  <c r="Q149" i="16"/>
  <c r="Q190" i="16"/>
  <c r="Q107" i="16"/>
  <c r="Q108" i="16"/>
  <c r="Q77" i="16"/>
  <c r="Q37" i="16"/>
  <c r="Q61" i="16"/>
  <c r="Q43" i="16"/>
  <c r="Q231" i="16"/>
  <c r="Q116" i="16"/>
  <c r="Q67" i="16"/>
  <c r="Q233" i="16"/>
  <c r="Q237" i="16"/>
  <c r="Q198" i="16"/>
  <c r="Q192" i="16"/>
  <c r="Q200" i="16"/>
  <c r="Q172" i="16"/>
  <c r="Q189" i="16"/>
  <c r="Q157" i="16"/>
  <c r="Q155" i="16"/>
  <c r="Q183" i="16"/>
  <c r="Q197" i="16"/>
  <c r="Q127" i="16"/>
  <c r="Q144" i="16"/>
  <c r="Q129" i="16"/>
  <c r="Q110" i="16"/>
  <c r="Q105" i="16"/>
  <c r="Q117" i="16"/>
  <c r="Q148" i="16"/>
  <c r="Q87" i="16"/>
  <c r="Q85" i="16"/>
  <c r="Q57" i="16"/>
  <c r="Q58" i="16"/>
  <c r="Q40" i="16"/>
  <c r="Q30" i="16"/>
  <c r="Q18" i="16"/>
  <c r="Q52" i="16"/>
  <c r="Q90" i="16"/>
  <c r="Q51" i="16"/>
  <c r="Q19" i="16"/>
  <c r="Q16" i="16"/>
  <c r="Q225" i="16"/>
  <c r="Q229" i="16"/>
  <c r="Q184" i="16"/>
  <c r="Q196" i="16"/>
  <c r="Q164" i="16"/>
  <c r="Q186" i="16"/>
  <c r="Q147" i="16"/>
  <c r="Q181" i="16"/>
  <c r="Q205" i="16"/>
  <c r="Q141" i="16"/>
  <c r="Q102" i="16"/>
  <c r="Q97" i="16"/>
  <c r="Q137" i="16"/>
  <c r="Q146" i="16"/>
  <c r="Q126" i="16"/>
  <c r="Q98" i="16"/>
  <c r="Q27" i="16"/>
  <c r="Q47" i="16"/>
  <c r="Q41" i="16"/>
  <c r="Q12" i="16"/>
  <c r="Q5" i="16"/>
  <c r="U5" i="16" s="1"/>
  <c r="Q242" i="16"/>
  <c r="Q73" i="16"/>
  <c r="Q14" i="16"/>
  <c r="Q25" i="16"/>
  <c r="Q217" i="16"/>
  <c r="Q221" i="16"/>
  <c r="Q236" i="16"/>
  <c r="Q212" i="16"/>
  <c r="Q188" i="16"/>
  <c r="Q208" i="16"/>
  <c r="Q182" i="16"/>
  <c r="Q227" i="16"/>
  <c r="Q139" i="16"/>
  <c r="Q158" i="16"/>
  <c r="Q176" i="16"/>
  <c r="Q121" i="16"/>
  <c r="Q133" i="16"/>
  <c r="Q99" i="16"/>
  <c r="Q94" i="16"/>
  <c r="Q89" i="16"/>
  <c r="Q100" i="16"/>
  <c r="Q130" i="16"/>
  <c r="Q125" i="16"/>
  <c r="Q69" i="16"/>
  <c r="Q114" i="16"/>
  <c r="Q153" i="16"/>
  <c r="Q33" i="16"/>
  <c r="Q23" i="16"/>
  <c r="Q44" i="16"/>
  <c r="Q38" i="16"/>
  <c r="Q35" i="16"/>
  <c r="Q39" i="16"/>
  <c r="Q79" i="16"/>
  <c r="Q75" i="16"/>
  <c r="Q243" i="16"/>
  <c r="Q207" i="16"/>
  <c r="Q160" i="16"/>
  <c r="Q142" i="16"/>
  <c r="Q156" i="16"/>
  <c r="Q84" i="16"/>
  <c r="Q65" i="16"/>
  <c r="Q49" i="16"/>
  <c r="Q244" i="16"/>
  <c r="S244" i="16" s="1"/>
  <c r="Q213" i="16"/>
  <c r="Q232" i="16"/>
  <c r="Q187" i="16"/>
  <c r="Q235" i="16"/>
  <c r="Q185" i="16"/>
  <c r="Q173" i="16"/>
  <c r="Q167" i="16"/>
  <c r="Q239" i="16"/>
  <c r="Q150" i="16"/>
  <c r="Q162" i="16"/>
  <c r="Q222" i="16"/>
  <c r="Q174" i="16"/>
  <c r="Q91" i="16"/>
  <c r="Q86" i="16"/>
  <c r="Q81" i="16"/>
  <c r="Q92" i="16"/>
  <c r="Q128" i="16"/>
  <c r="Q122" i="16"/>
  <c r="Q74" i="16"/>
  <c r="Q112" i="16"/>
  <c r="Q88" i="16"/>
  <c r="Q96" i="16"/>
  <c r="Q20" i="16"/>
  <c r="Q34" i="16"/>
  <c r="Q24" i="16"/>
  <c r="Q31" i="16"/>
  <c r="Q36" i="16"/>
  <c r="Q13" i="16"/>
  <c r="Q71" i="16"/>
  <c r="Q220" i="16"/>
  <c r="Q180" i="16"/>
  <c r="Q203" i="16"/>
  <c r="Q159" i="16"/>
  <c r="Q78" i="16"/>
  <c r="Q123" i="16"/>
  <c r="Q59" i="16"/>
  <c r="R16" i="25"/>
  <c r="S14" i="25"/>
  <c r="V115" i="24"/>
  <c r="M115" i="24"/>
  <c r="V111" i="24"/>
  <c r="M111" i="24"/>
  <c r="V110" i="24"/>
  <c r="M110" i="24"/>
  <c r="V57" i="24"/>
  <c r="M57" i="24"/>
  <c r="M19" i="24"/>
  <c r="V19" i="24"/>
  <c r="M123" i="24"/>
  <c r="V123" i="24"/>
  <c r="M101" i="24"/>
  <c r="V101" i="24"/>
  <c r="M24" i="24"/>
  <c r="V24" i="24"/>
  <c r="V50" i="24"/>
  <c r="M50" i="24"/>
  <c r="M112" i="24"/>
  <c r="V112" i="24"/>
  <c r="V116" i="24"/>
  <c r="M116" i="24"/>
  <c r="V44" i="24"/>
  <c r="M44" i="24"/>
  <c r="M12" i="24"/>
  <c r="V12" i="24"/>
  <c r="M85" i="24"/>
  <c r="V85" i="24"/>
  <c r="V60" i="24"/>
  <c r="M60" i="24"/>
  <c r="M70" i="24"/>
  <c r="V70" i="24"/>
  <c r="S13" i="25"/>
  <c r="S11" i="25"/>
  <c r="R13" i="25"/>
  <c r="A16" i="16"/>
  <c r="Q238" i="30"/>
  <c r="Q239" i="30"/>
  <c r="Q221" i="30"/>
  <c r="Q202" i="30"/>
  <c r="Q213" i="30"/>
  <c r="Q186" i="30"/>
  <c r="Q215" i="30"/>
  <c r="Q146" i="30"/>
  <c r="Q163" i="30"/>
  <c r="Q180" i="30"/>
  <c r="Q150" i="30"/>
  <c r="Q129" i="30"/>
  <c r="Q190" i="30"/>
  <c r="Q116" i="30"/>
  <c r="Q123" i="30"/>
  <c r="Q135" i="30"/>
  <c r="Q105" i="30"/>
  <c r="Q147" i="30"/>
  <c r="Q124" i="30"/>
  <c r="Q57" i="30"/>
  <c r="Q81" i="30"/>
  <c r="Q72" i="30"/>
  <c r="Q77" i="30"/>
  <c r="Q46" i="30"/>
  <c r="Q80" i="30"/>
  <c r="Q41" i="30"/>
  <c r="Q6" i="30"/>
  <c r="Q35" i="30"/>
  <c r="Q32" i="30"/>
  <c r="Q36" i="30"/>
  <c r="Q67" i="30"/>
  <c r="Q230" i="30"/>
  <c r="Q231" i="30"/>
  <c r="Q212" i="30"/>
  <c r="Q208" i="30"/>
  <c r="Q203" i="30"/>
  <c r="Q181" i="30"/>
  <c r="Q192" i="30"/>
  <c r="Q217" i="30"/>
  <c r="Q216" i="30"/>
  <c r="Q161" i="30"/>
  <c r="Q142" i="30"/>
  <c r="Q121" i="30"/>
  <c r="Q156" i="30"/>
  <c r="Q107" i="30"/>
  <c r="Q119" i="30"/>
  <c r="Q117" i="30"/>
  <c r="Q95" i="30"/>
  <c r="Q131" i="30"/>
  <c r="Q89" i="30"/>
  <c r="Q115" i="30"/>
  <c r="Q70" i="30"/>
  <c r="Q40" i="30"/>
  <c r="Q62" i="30"/>
  <c r="Q34" i="30"/>
  <c r="Q65" i="30"/>
  <c r="Q31" i="30"/>
  <c r="Q29" i="30"/>
  <c r="Q49" i="30"/>
  <c r="Q222" i="30"/>
  <c r="Q223" i="30"/>
  <c r="Q204" i="30"/>
  <c r="Q200" i="30"/>
  <c r="Q188" i="30"/>
  <c r="Q173" i="30"/>
  <c r="Q179" i="30"/>
  <c r="Q205" i="30"/>
  <c r="Q198" i="30"/>
  <c r="Q153" i="30"/>
  <c r="Q134" i="30"/>
  <c r="Q113" i="30"/>
  <c r="Q141" i="30"/>
  <c r="Q99" i="30"/>
  <c r="Q103" i="30"/>
  <c r="Q100" i="30"/>
  <c r="Q87" i="30"/>
  <c r="Q112" i="30"/>
  <c r="Q68" i="30"/>
  <c r="Q104" i="30"/>
  <c r="Q69" i="30"/>
  <c r="Q59" i="30"/>
  <c r="Q58" i="30"/>
  <c r="Q33" i="30"/>
  <c r="Q37" i="30"/>
  <c r="Q30" i="30"/>
  <c r="Q17" i="30"/>
  <c r="Q28" i="30"/>
  <c r="Q25" i="30"/>
  <c r="Q45" i="30"/>
  <c r="Q214" i="30"/>
  <c r="Q240" i="30"/>
  <c r="Q196" i="30"/>
  <c r="Q234" i="30"/>
  <c r="Q206" i="30"/>
  <c r="Q233" i="30"/>
  <c r="Q171" i="30"/>
  <c r="Q170" i="30"/>
  <c r="Q177" i="30"/>
  <c r="Q145" i="30"/>
  <c r="Q126" i="30"/>
  <c r="Q155" i="30"/>
  <c r="Q133" i="30"/>
  <c r="Q91" i="30"/>
  <c r="Q94" i="30"/>
  <c r="Q92" i="30"/>
  <c r="Q79" i="30"/>
  <c r="Q109" i="30"/>
  <c r="Q60" i="30"/>
  <c r="Q85" i="30"/>
  <c r="Q127" i="30"/>
  <c r="Q167" i="30"/>
  <c r="Q164" i="30"/>
  <c r="Q26" i="30"/>
  <c r="Q4" i="30"/>
  <c r="Q27" i="30"/>
  <c r="Q55" i="30"/>
  <c r="Q24" i="30"/>
  <c r="Q22" i="30"/>
  <c r="Q43" i="30"/>
  <c r="Q243" i="30"/>
  <c r="Q244" i="30"/>
  <c r="Q232" i="30"/>
  <c r="Q242" i="30"/>
  <c r="Q211" i="30"/>
  <c r="Q195" i="30"/>
  <c r="Q218" i="30"/>
  <c r="Q178" i="30"/>
  <c r="Q165" i="30"/>
  <c r="Q166" i="30"/>
  <c r="Q172" i="30"/>
  <c r="Q118" i="30"/>
  <c r="Q138" i="30"/>
  <c r="Q125" i="30"/>
  <c r="Q83" i="30"/>
  <c r="Q86" i="30"/>
  <c r="Q207" i="30"/>
  <c r="Q71" i="30"/>
  <c r="Q108" i="30"/>
  <c r="Q140" i="30"/>
  <c r="Q66" i="30"/>
  <c r="Q93" i="30"/>
  <c r="Q111" i="30"/>
  <c r="Q56" i="30"/>
  <c r="Q19" i="30"/>
  <c r="Q54" i="30"/>
  <c r="Q23" i="30"/>
  <c r="Q52" i="30"/>
  <c r="Q21" i="30"/>
  <c r="Q18" i="30"/>
  <c r="Q39" i="30"/>
  <c r="Q235" i="30"/>
  <c r="Q236" i="30"/>
  <c r="Q224" i="30"/>
  <c r="Q241" i="30"/>
  <c r="Q193" i="30"/>
  <c r="Q191" i="30"/>
  <c r="Q197" i="30"/>
  <c r="Q169" i="30"/>
  <c r="Q209" i="30"/>
  <c r="Q158" i="30"/>
  <c r="Q157" i="30"/>
  <c r="Q110" i="30"/>
  <c r="Q130" i="30"/>
  <c r="Q148" i="30"/>
  <c r="Q75" i="30"/>
  <c r="Q78" i="30"/>
  <c r="Q143" i="30"/>
  <c r="Q184" i="30"/>
  <c r="Q98" i="30"/>
  <c r="Q132" i="30"/>
  <c r="Q144" i="30"/>
  <c r="Q84" i="30"/>
  <c r="Q101" i="30"/>
  <c r="Q53" i="30"/>
  <c r="Q13" i="30"/>
  <c r="Q51" i="30"/>
  <c r="Q20" i="30"/>
  <c r="Q48" i="30"/>
  <c r="Q15" i="30"/>
  <c r="Q16" i="30"/>
  <c r="Q227" i="30"/>
  <c r="Q228" i="30"/>
  <c r="Q226" i="30"/>
  <c r="Q237" i="30"/>
  <c r="Q185" i="30"/>
  <c r="Q183" i="30"/>
  <c r="Q189" i="30"/>
  <c r="Q162" i="30"/>
  <c r="Q174" i="30"/>
  <c r="Q201" i="30"/>
  <c r="Q152" i="30"/>
  <c r="Q102" i="30"/>
  <c r="Q122" i="30"/>
  <c r="Q182" i="30"/>
  <c r="Q149" i="30"/>
  <c r="Q187" i="30"/>
  <c r="Q128" i="30"/>
  <c r="Q175" i="30"/>
  <c r="Q90" i="30"/>
  <c r="Q76" i="30"/>
  <c r="Q88" i="30"/>
  <c r="Q74" i="30"/>
  <c r="Q97" i="30"/>
  <c r="Q64" i="30"/>
  <c r="Q9" i="30"/>
  <c r="Q47" i="30"/>
  <c r="Q14" i="30"/>
  <c r="Q42" i="30"/>
  <c r="Q11" i="30"/>
  <c r="Q8" i="30"/>
  <c r="Q219" i="30"/>
  <c r="Q220" i="30"/>
  <c r="Q225" i="30"/>
  <c r="Q210" i="30"/>
  <c r="Q229" i="30"/>
  <c r="Q199" i="30"/>
  <c r="Q176" i="30"/>
  <c r="Q154" i="30"/>
  <c r="Q168" i="30"/>
  <c r="Q194" i="30"/>
  <c r="Q151" i="30"/>
  <c r="Q137" i="30"/>
  <c r="Q114" i="30"/>
  <c r="Q136" i="30"/>
  <c r="Q139" i="30"/>
  <c r="Q160" i="30"/>
  <c r="Q120" i="30"/>
  <c r="Q159" i="30"/>
  <c r="Q82" i="30"/>
  <c r="Q63" i="30"/>
  <c r="Q106" i="30"/>
  <c r="Q73" i="30"/>
  <c r="Q96" i="30"/>
  <c r="Q50" i="30"/>
  <c r="Q5" i="30"/>
  <c r="Q44" i="30"/>
  <c r="Q10" i="30"/>
  <c r="Q38" i="30"/>
  <c r="Q7" i="30"/>
  <c r="Q12" i="30"/>
  <c r="Q61" i="30"/>
  <c r="A16" i="30"/>
  <c r="V10" i="26"/>
  <c r="M10" i="26"/>
  <c r="E14" i="9"/>
  <c r="E17" i="9"/>
  <c r="M9" i="28"/>
  <c r="V9" i="28"/>
  <c r="K5" i="23"/>
  <c r="M5" i="23" s="1"/>
  <c r="K6" i="23"/>
  <c r="V6" i="23" s="1"/>
  <c r="K7" i="23"/>
  <c r="V7" i="23" s="1"/>
  <c r="K8" i="23"/>
  <c r="V8" i="23" s="1"/>
  <c r="K9" i="23"/>
  <c r="V9" i="23" s="1"/>
  <c r="M10" i="23"/>
  <c r="K11" i="23"/>
  <c r="V11" i="23" s="1"/>
  <c r="K12" i="23"/>
  <c r="V12" i="23" s="1"/>
  <c r="K13" i="23"/>
  <c r="V13" i="23" s="1"/>
  <c r="A16" i="23"/>
  <c r="V15" i="23"/>
  <c r="J5" i="23"/>
  <c r="V14" i="23"/>
  <c r="J14" i="23"/>
  <c r="J237" i="23"/>
  <c r="F37" i="9"/>
  <c r="J24" i="8"/>
  <c r="J25" i="8"/>
  <c r="V69" i="23"/>
  <c r="V75" i="23"/>
  <c r="J91" i="23"/>
  <c r="J21" i="23"/>
  <c r="J137" i="23"/>
  <c r="V56" i="23"/>
  <c r="V181" i="23"/>
  <c r="J53" i="23"/>
  <c r="V19" i="23"/>
  <c r="J15" i="23"/>
  <c r="V45" i="23"/>
  <c r="J111" i="23"/>
  <c r="J62" i="23"/>
  <c r="J46" i="23"/>
  <c r="V87" i="23"/>
  <c r="M80" i="23"/>
  <c r="V191" i="23"/>
  <c r="J24" i="23"/>
  <c r="M47" i="23"/>
  <c r="J90" i="23"/>
  <c r="J74" i="23"/>
  <c r="V63" i="23"/>
  <c r="J118" i="23"/>
  <c r="V192" i="23"/>
  <c r="J81" i="23"/>
  <c r="J32" i="23"/>
  <c r="V43" i="23"/>
  <c r="J66" i="23"/>
  <c r="M51" i="23"/>
  <c r="J68" i="23"/>
  <c r="J133" i="23"/>
  <c r="J9" i="23"/>
  <c r="M50" i="23"/>
  <c r="J67" i="23"/>
  <c r="V58" i="23"/>
  <c r="J70" i="23"/>
  <c r="V106" i="23"/>
  <c r="M71" i="23"/>
  <c r="J159" i="23"/>
  <c r="J240" i="23"/>
  <c r="J25" i="23"/>
  <c r="V42" i="23"/>
  <c r="J41" i="23"/>
  <c r="M62" i="23"/>
  <c r="J61" i="23"/>
  <c r="V66" i="23"/>
  <c r="V92" i="23"/>
  <c r="J27" i="23"/>
  <c r="J31" i="23"/>
  <c r="J45" i="23"/>
  <c r="M57" i="23"/>
  <c r="V44" i="23"/>
  <c r="J72" i="23"/>
  <c r="M90" i="23"/>
  <c r="M72" i="23"/>
  <c r="J49" i="23"/>
  <c r="M84" i="23"/>
  <c r="J42" i="23"/>
  <c r="V67" i="23"/>
  <c r="J47" i="23"/>
  <c r="J40" i="23"/>
  <c r="J75" i="23"/>
  <c r="J77" i="23"/>
  <c r="V82" i="23"/>
  <c r="V146" i="23"/>
  <c r="V199" i="23"/>
  <c r="J35" i="23"/>
  <c r="J18" i="23"/>
  <c r="M18" i="23"/>
  <c r="M60" i="23"/>
  <c r="M55" i="23"/>
  <c r="M86" i="23"/>
  <c r="V73" i="23"/>
  <c r="J80" i="23"/>
  <c r="J71" i="23"/>
  <c r="M138" i="23"/>
  <c r="J10" i="23"/>
  <c r="V61" i="23"/>
  <c r="J22" i="23"/>
  <c r="J29" i="23"/>
  <c r="J30" i="23"/>
  <c r="J48" i="23"/>
  <c r="J34" i="23"/>
  <c r="J50" i="23"/>
  <c r="V77" i="23"/>
  <c r="J89" i="23"/>
  <c r="J99" i="23"/>
  <c r="V217" i="23"/>
  <c r="J183" i="23"/>
  <c r="J234" i="23"/>
  <c r="V202" i="23"/>
  <c r="V226" i="23"/>
  <c r="M233" i="23"/>
  <c r="V215" i="23"/>
  <c r="J214" i="23"/>
  <c r="V38" i="23"/>
  <c r="M33" i="23"/>
  <c r="V39" i="23"/>
  <c r="V30" i="23"/>
  <c r="V21" i="23"/>
  <c r="M40" i="23"/>
  <c r="V20" i="23"/>
  <c r="M34" i="23"/>
  <c r="V17" i="23"/>
  <c r="J6" i="23"/>
  <c r="V23" i="23"/>
  <c r="J8" i="23"/>
  <c r="V26" i="23"/>
  <c r="J7" i="23"/>
  <c r="M25" i="23"/>
  <c r="V28" i="23"/>
  <c r="V49" i="23"/>
  <c r="V68" i="23"/>
  <c r="M52" i="23"/>
  <c r="J44" i="23"/>
  <c r="J51" i="23"/>
  <c r="V37" i="23"/>
  <c r="J57" i="23"/>
  <c r="V78" i="23"/>
  <c r="V83" i="23"/>
  <c r="M64" i="23"/>
  <c r="J85" i="23"/>
  <c r="J82" i="23"/>
  <c r="V74" i="23"/>
  <c r="J86" i="23"/>
  <c r="J131" i="23"/>
  <c r="V179" i="23"/>
  <c r="V212" i="23"/>
  <c r="J236" i="23"/>
  <c r="J17" i="23"/>
  <c r="J20" i="23"/>
  <c r="J13" i="23"/>
  <c r="M31" i="23"/>
  <c r="J12" i="23"/>
  <c r="M36" i="23"/>
  <c r="J28" i="23"/>
  <c r="V46" i="23"/>
  <c r="J52" i="23"/>
  <c r="J55" i="23"/>
  <c r="V76" i="23"/>
  <c r="J54" i="23"/>
  <c r="V54" i="23"/>
  <c r="J33" i="23"/>
  <c r="J60" i="23"/>
  <c r="J78" i="23"/>
  <c r="J88" i="23"/>
  <c r="M85" i="23"/>
  <c r="J95" i="23"/>
  <c r="V101" i="23"/>
  <c r="V96" i="23"/>
  <c r="V175" i="23"/>
  <c r="J227" i="23"/>
  <c r="J23" i="23"/>
  <c r="V27" i="23"/>
  <c r="J19" i="23"/>
  <c r="V35" i="23"/>
  <c r="J16" i="23"/>
  <c r="J56" i="23"/>
  <c r="M29" i="23"/>
  <c r="J11" i="23"/>
  <c r="V70" i="23"/>
  <c r="V59" i="23"/>
  <c r="M48" i="23"/>
  <c r="M114" i="23"/>
  <c r="J58" i="23"/>
  <c r="V41" i="23"/>
  <c r="J65" i="23"/>
  <c r="V81" i="23"/>
  <c r="J83" i="23"/>
  <c r="J69" i="23"/>
  <c r="M116" i="23"/>
  <c r="J79" i="23"/>
  <c r="M98" i="23"/>
  <c r="V124" i="23"/>
  <c r="V157" i="23"/>
  <c r="V158" i="23"/>
  <c r="V225" i="23"/>
  <c r="V219" i="23"/>
  <c r="V32" i="23"/>
  <c r="J26" i="23"/>
  <c r="V24" i="23"/>
  <c r="V22" i="23"/>
  <c r="V16" i="23"/>
  <c r="J39" i="23"/>
  <c r="J36" i="23"/>
  <c r="M53" i="23"/>
  <c r="A42" i="23"/>
  <c r="A43" i="23" s="1"/>
  <c r="J59" i="23"/>
  <c r="J38" i="23"/>
  <c r="J73" i="23"/>
  <c r="J37" i="23"/>
  <c r="J64" i="23"/>
  <c r="J43" i="23"/>
  <c r="V65" i="23"/>
  <c r="J87" i="23"/>
  <c r="M97" i="23"/>
  <c r="J103" i="23"/>
  <c r="J63" i="23"/>
  <c r="J113" i="23"/>
  <c r="M152" i="23"/>
  <c r="J169" i="23"/>
  <c r="V162" i="23"/>
  <c r="J208" i="23"/>
  <c r="J223" i="23"/>
  <c r="J216" i="23"/>
  <c r="V228" i="23"/>
  <c r="V205" i="23"/>
  <c r="J189" i="23"/>
  <c r="J213" i="23"/>
  <c r="J222" i="23"/>
  <c r="V201" i="23"/>
  <c r="J209" i="23"/>
  <c r="J230" i="23"/>
  <c r="J199" i="23"/>
  <c r="V207" i="23"/>
  <c r="J178" i="23"/>
  <c r="V168" i="23"/>
  <c r="J176" i="23"/>
  <c r="J196" i="23"/>
  <c r="V147" i="23"/>
  <c r="J155" i="23"/>
  <c r="V166" i="23"/>
  <c r="V145" i="23"/>
  <c r="M143" i="23"/>
  <c r="J149" i="23"/>
  <c r="J154" i="23"/>
  <c r="V123" i="23"/>
  <c r="V137" i="23"/>
  <c r="M130" i="23"/>
  <c r="J93" i="23"/>
  <c r="V107" i="23"/>
  <c r="J122" i="23"/>
  <c r="V113" i="23"/>
  <c r="J116" i="23"/>
  <c r="J98" i="23"/>
  <c r="J84" i="23"/>
  <c r="V231" i="23"/>
  <c r="V242" i="23"/>
  <c r="V229" i="23"/>
  <c r="M232" i="23"/>
  <c r="V235" i="23"/>
  <c r="J243" i="23"/>
  <c r="V222" i="23"/>
  <c r="J225" i="23"/>
  <c r="J202" i="23"/>
  <c r="V208" i="23"/>
  <c r="V241" i="23"/>
  <c r="M203" i="23"/>
  <c r="J211" i="23"/>
  <c r="J219" i="23"/>
  <c r="J198" i="23"/>
  <c r="V178" i="23"/>
  <c r="J204" i="23"/>
  <c r="J165" i="23"/>
  <c r="J187" i="23"/>
  <c r="M185" i="23"/>
  <c r="J185" i="23"/>
  <c r="V164" i="23"/>
  <c r="J144" i="23"/>
  <c r="J163" i="23"/>
  <c r="J166" i="23"/>
  <c r="M190" i="23"/>
  <c r="V154" i="23"/>
  <c r="M128" i="23"/>
  <c r="J120" i="23"/>
  <c r="V126" i="23"/>
  <c r="J134" i="23"/>
  <c r="V132" i="23"/>
  <c r="V135" i="23"/>
  <c r="J127" i="23"/>
  <c r="V112" i="23"/>
  <c r="J104" i="23"/>
  <c r="V94" i="23"/>
  <c r="J110" i="23"/>
  <c r="V108" i="23"/>
  <c r="M111" i="23"/>
  <c r="J115" i="23"/>
  <c r="J228" i="23"/>
  <c r="J239" i="23"/>
  <c r="M218" i="23"/>
  <c r="J226" i="23"/>
  <c r="J229" i="23"/>
  <c r="J232" i="23"/>
  <c r="M244" i="23"/>
  <c r="J205" i="23"/>
  <c r="J238" i="23"/>
  <c r="J200" i="23"/>
  <c r="V204" i="23"/>
  <c r="V194" i="23"/>
  <c r="J175" i="23"/>
  <c r="V173" i="23"/>
  <c r="M184" i="23"/>
  <c r="V171" i="23"/>
  <c r="J182" i="23"/>
  <c r="J162" i="23"/>
  <c r="V150" i="23"/>
  <c r="V161" i="23"/>
  <c r="V159" i="23"/>
  <c r="V183" i="23"/>
  <c r="J151" i="23"/>
  <c r="V144" i="23"/>
  <c r="J125" i="23"/>
  <c r="J143" i="23"/>
  <c r="J123" i="23"/>
  <c r="J129" i="23"/>
  <c r="J132" i="23"/>
  <c r="J109" i="23"/>
  <c r="M88" i="23"/>
  <c r="J145" i="23"/>
  <c r="J105" i="23"/>
  <c r="J108" i="23"/>
  <c r="J114" i="23"/>
  <c r="V93" i="23"/>
  <c r="M79" i="23"/>
  <c r="J215" i="23"/>
  <c r="V238" i="23"/>
  <c r="J241" i="23"/>
  <c r="V220" i="23"/>
  <c r="V197" i="23"/>
  <c r="V206" i="23"/>
  <c r="V193" i="23"/>
  <c r="J201" i="23"/>
  <c r="J191" i="23"/>
  <c r="J195" i="23"/>
  <c r="J170" i="23"/>
  <c r="J181" i="23"/>
  <c r="J168" i="23"/>
  <c r="V182" i="23"/>
  <c r="M180" i="23"/>
  <c r="J160" i="23"/>
  <c r="M139" i="23"/>
  <c r="J147" i="23"/>
  <c r="J158" i="23"/>
  <c r="J161" i="23"/>
  <c r="J156" i="23"/>
  <c r="J180" i="23"/>
  <c r="J172" i="23"/>
  <c r="V149" i="23"/>
  <c r="J136" i="23"/>
  <c r="V115" i="23"/>
  <c r="V129" i="23"/>
  <c r="M141" i="23"/>
  <c r="M148" i="23"/>
  <c r="V125" i="23"/>
  <c r="V99" i="23"/>
  <c r="M110" i="23"/>
  <c r="V133" i="23"/>
  <c r="M105" i="23"/>
  <c r="M95" i="23"/>
  <c r="J76" i="23"/>
  <c r="J244" i="23"/>
  <c r="V223" i="23"/>
  <c r="M234" i="23"/>
  <c r="J242" i="23"/>
  <c r="V221" i="23"/>
  <c r="V224" i="23"/>
  <c r="V227" i="23"/>
  <c r="J235" i="23"/>
  <c r="J217" i="23"/>
  <c r="J194" i="23"/>
  <c r="V200" i="23"/>
  <c r="M214" i="23"/>
  <c r="V195" i="23"/>
  <c r="J203" i="23"/>
  <c r="J190" i="23"/>
  <c r="V210" i="23"/>
  <c r="M170" i="23"/>
  <c r="J188" i="23"/>
  <c r="V187" i="23"/>
  <c r="J179" i="23"/>
  <c r="V177" i="23"/>
  <c r="J177" i="23"/>
  <c r="M167" i="23"/>
  <c r="M160" i="23"/>
  <c r="V120" i="23"/>
  <c r="V118" i="23"/>
  <c r="J126" i="23"/>
  <c r="J140" i="23"/>
  <c r="J142" i="23"/>
  <c r="V127" i="23"/>
  <c r="J124" i="23"/>
  <c r="V104" i="23"/>
  <c r="M122" i="23"/>
  <c r="J96" i="23"/>
  <c r="J107" i="23"/>
  <c r="J130" i="23"/>
  <c r="J102" i="23"/>
  <c r="V100" i="23"/>
  <c r="V103" i="23"/>
  <c r="M109" i="23"/>
  <c r="J94" i="23"/>
  <c r="J220" i="23"/>
  <c r="J231" i="23"/>
  <c r="J221" i="23"/>
  <c r="J224" i="23"/>
  <c r="M236" i="23"/>
  <c r="J197" i="23"/>
  <c r="M213" i="23"/>
  <c r="J192" i="23"/>
  <c r="V209" i="23"/>
  <c r="V196" i="23"/>
  <c r="J207" i="23"/>
  <c r="V188" i="23"/>
  <c r="J167" i="23"/>
  <c r="J186" i="23"/>
  <c r="V165" i="23"/>
  <c r="V176" i="23"/>
  <c r="J184" i="23"/>
  <c r="V163" i="23"/>
  <c r="J174" i="23"/>
  <c r="V155" i="23"/>
  <c r="J164" i="23"/>
  <c r="M142" i="23"/>
  <c r="V153" i="23"/>
  <c r="V156" i="23"/>
  <c r="V151" i="23"/>
  <c r="J171" i="23"/>
  <c r="J157" i="23"/>
  <c r="J146" i="23"/>
  <c r="J117" i="23"/>
  <c r="M131" i="23"/>
  <c r="J141" i="23"/>
  <c r="M119" i="23"/>
  <c r="J101" i="23"/>
  <c r="J119" i="23"/>
  <c r="J97" i="23"/>
  <c r="J100" i="23"/>
  <c r="J106" i="23"/>
  <c r="J92" i="23"/>
  <c r="V239" i="23"/>
  <c r="V237" i="23"/>
  <c r="V240" i="23"/>
  <c r="V243" i="23"/>
  <c r="M230" i="23"/>
  <c r="J233" i="23"/>
  <c r="J210" i="23"/>
  <c r="M189" i="23"/>
  <c r="V211" i="23"/>
  <c r="M216" i="23"/>
  <c r="V198" i="23"/>
  <c r="J206" i="23"/>
  <c r="J193" i="23"/>
  <c r="V186" i="23"/>
  <c r="J218" i="23"/>
  <c r="J173" i="23"/>
  <c r="J212" i="23"/>
  <c r="V174" i="23"/>
  <c r="V172" i="23"/>
  <c r="J152" i="23"/>
  <c r="J139" i="23"/>
  <c r="J150" i="23"/>
  <c r="J153" i="23"/>
  <c r="J148" i="23"/>
  <c r="V169" i="23"/>
  <c r="V136" i="23"/>
  <c r="J128" i="23"/>
  <c r="V134" i="23"/>
  <c r="M140" i="23"/>
  <c r="V121" i="23"/>
  <c r="J138" i="23"/>
  <c r="J135" i="23"/>
  <c r="V117" i="23"/>
  <c r="J112" i="23"/>
  <c r="V91" i="23"/>
  <c r="V102" i="23"/>
  <c r="J121" i="23"/>
  <c r="V89" i="23"/>
  <c r="Q243" i="23"/>
  <c r="Q235" i="23"/>
  <c r="Q227" i="23"/>
  <c r="Q219" i="23"/>
  <c r="Q238" i="23"/>
  <c r="Q230" i="23"/>
  <c r="Q222" i="23"/>
  <c r="Q214" i="23"/>
  <c r="Q241" i="23"/>
  <c r="Q233" i="23"/>
  <c r="Q225" i="23"/>
  <c r="Q244" i="23"/>
  <c r="Q236" i="23"/>
  <c r="Q228" i="23"/>
  <c r="Q220" i="23"/>
  <c r="Q239" i="23"/>
  <c r="Q231" i="23"/>
  <c r="Q223" i="23"/>
  <c r="Q215" i="23"/>
  <c r="Q242" i="23"/>
  <c r="Q234" i="23"/>
  <c r="Q226" i="23"/>
  <c r="Q240" i="23"/>
  <c r="Q232" i="23"/>
  <c r="Q224" i="23"/>
  <c r="Q216" i="23"/>
  <c r="Q209" i="23"/>
  <c r="Q201" i="23"/>
  <c r="Q193" i="23"/>
  <c r="Q229" i="23"/>
  <c r="Q212" i="23"/>
  <c r="Q204" i="23"/>
  <c r="Q196" i="23"/>
  <c r="Q207" i="23"/>
  <c r="Q199" i="23"/>
  <c r="Q210" i="23"/>
  <c r="Q202" i="23"/>
  <c r="Q237" i="23"/>
  <c r="Q218" i="23"/>
  <c r="Q205" i="23"/>
  <c r="Q197" i="23"/>
  <c r="Q189" i="23"/>
  <c r="Q208" i="23"/>
  <c r="Q200" i="23"/>
  <c r="Q213" i="23"/>
  <c r="Q206" i="23"/>
  <c r="Q198" i="23"/>
  <c r="Q190" i="23"/>
  <c r="Q221" i="23"/>
  <c r="Q195" i="23"/>
  <c r="Q182" i="23"/>
  <c r="Q174" i="23"/>
  <c r="Q166" i="23"/>
  <c r="Q192" i="23"/>
  <c r="Q185" i="23"/>
  <c r="Q177" i="23"/>
  <c r="Q169" i="23"/>
  <c r="Q191" i="23"/>
  <c r="Q180" i="23"/>
  <c r="Q172" i="23"/>
  <c r="Q164" i="23"/>
  <c r="Q217" i="23"/>
  <c r="Q203" i="23"/>
  <c r="Q183" i="23"/>
  <c r="Q175" i="23"/>
  <c r="Q167" i="23"/>
  <c r="Q188" i="23"/>
  <c r="Q186" i="23"/>
  <c r="Q178" i="23"/>
  <c r="Q194" i="23"/>
  <c r="Q181" i="23"/>
  <c r="Q173" i="23"/>
  <c r="Q211" i="23"/>
  <c r="Q184" i="23"/>
  <c r="Q176" i="23"/>
  <c r="Q159" i="23"/>
  <c r="Q151" i="23"/>
  <c r="Q143" i="23"/>
  <c r="Q163" i="23"/>
  <c r="Q154" i="23"/>
  <c r="Q146" i="23"/>
  <c r="Q138" i="23"/>
  <c r="Q187" i="23"/>
  <c r="Q157" i="23"/>
  <c r="Q149" i="23"/>
  <c r="Q170" i="23"/>
  <c r="Q165" i="23"/>
  <c r="Q160" i="23"/>
  <c r="Q152" i="23"/>
  <c r="Q171" i="23"/>
  <c r="Q168" i="23"/>
  <c r="Q162" i="23"/>
  <c r="Q155" i="23"/>
  <c r="Q147" i="23"/>
  <c r="Q158" i="23"/>
  <c r="Q150" i="23"/>
  <c r="Q179" i="23"/>
  <c r="Q156" i="23"/>
  <c r="Q148" i="23"/>
  <c r="Q141" i="23"/>
  <c r="Q139" i="23"/>
  <c r="Q137" i="23"/>
  <c r="Q132" i="23"/>
  <c r="Q124" i="23"/>
  <c r="Q140" i="23"/>
  <c r="Q135" i="23"/>
  <c r="Q127" i="23"/>
  <c r="Q119" i="23"/>
  <c r="Q142" i="23"/>
  <c r="Q130" i="23"/>
  <c r="Q122" i="23"/>
  <c r="Q153" i="23"/>
  <c r="Q133" i="23"/>
  <c r="Q125" i="23"/>
  <c r="Q117" i="23"/>
  <c r="Q136" i="23"/>
  <c r="Q128" i="23"/>
  <c r="Q144" i="23"/>
  <c r="Q131" i="23"/>
  <c r="Q161" i="23"/>
  <c r="Q145" i="23"/>
  <c r="Q134" i="23"/>
  <c r="Q126" i="23"/>
  <c r="Q108" i="23"/>
  <c r="Q100" i="23"/>
  <c r="Q92" i="23"/>
  <c r="Q118" i="23"/>
  <c r="Q111" i="23"/>
  <c r="Q103" i="23"/>
  <c r="Q95" i="23"/>
  <c r="Q121" i="23"/>
  <c r="Q106" i="23"/>
  <c r="Q98" i="23"/>
  <c r="Q120" i="23"/>
  <c r="Q115" i="23"/>
  <c r="Q114" i="23"/>
  <c r="Q109" i="23"/>
  <c r="Q101" i="23"/>
  <c r="Q116" i="23"/>
  <c r="Q112" i="23"/>
  <c r="Q104" i="23"/>
  <c r="Q96" i="23"/>
  <c r="Q129" i="23"/>
  <c r="Q107" i="23"/>
  <c r="Q99" i="23"/>
  <c r="Q113" i="23"/>
  <c r="Q105" i="23"/>
  <c r="Q97" i="23"/>
  <c r="Q83" i="23"/>
  <c r="Q75" i="23"/>
  <c r="Q67" i="23"/>
  <c r="Q123" i="23"/>
  <c r="Q110" i="23"/>
  <c r="Q87" i="23"/>
  <c r="Q78" i="23"/>
  <c r="Q70" i="23"/>
  <c r="Q62" i="23"/>
  <c r="Q90" i="23"/>
  <c r="Q81" i="23"/>
  <c r="Q73" i="23"/>
  <c r="Q84" i="23"/>
  <c r="Q76" i="23"/>
  <c r="Q68" i="23"/>
  <c r="Q86" i="23"/>
  <c r="Q79" i="23"/>
  <c r="Q89" i="23"/>
  <c r="Q82" i="23"/>
  <c r="Q74" i="23"/>
  <c r="Q102" i="23"/>
  <c r="Q93" i="23"/>
  <c r="Q85" i="23"/>
  <c r="Q77" i="23"/>
  <c r="Q69" i="23"/>
  <c r="Q80" i="23"/>
  <c r="Q72" i="23"/>
  <c r="Q64" i="23"/>
  <c r="Q59" i="23"/>
  <c r="Q52" i="23"/>
  <c r="Q42" i="23"/>
  <c r="Q56" i="23"/>
  <c r="Q49" i="23"/>
  <c r="Q45" i="23"/>
  <c r="Q39" i="23"/>
  <c r="Q32" i="23"/>
  <c r="Q63" i="23"/>
  <c r="Q36" i="23"/>
  <c r="Q94" i="23"/>
  <c r="Q66" i="23"/>
  <c r="Q60" i="23"/>
  <c r="Q57" i="23"/>
  <c r="Q53" i="23"/>
  <c r="Q50" i="23"/>
  <c r="Q46" i="23"/>
  <c r="Q43" i="23"/>
  <c r="Q40" i="23"/>
  <c r="Q88" i="23"/>
  <c r="Q61" i="23"/>
  <c r="Q71" i="23"/>
  <c r="Q65" i="23"/>
  <c r="Q58" i="23"/>
  <c r="Q54" i="23"/>
  <c r="Q51" i="23"/>
  <c r="Q47" i="23"/>
  <c r="Q41" i="23"/>
  <c r="Q37" i="23"/>
  <c r="Q55" i="23"/>
  <c r="Q48" i="23"/>
  <c r="Q38" i="23"/>
  <c r="Q35" i="23"/>
  <c r="Q31" i="23"/>
  <c r="Q5" i="23"/>
  <c r="Q9" i="23"/>
  <c r="Q27" i="23"/>
  <c r="Q23" i="23"/>
  <c r="Q20" i="23"/>
  <c r="Q14" i="23"/>
  <c r="Q10" i="23"/>
  <c r="Q4" i="23"/>
  <c r="Q6" i="23"/>
  <c r="Q91" i="23"/>
  <c r="Q17" i="23"/>
  <c r="Q19" i="23"/>
  <c r="Q44" i="23"/>
  <c r="Q24" i="23"/>
  <c r="Q21" i="23"/>
  <c r="Q15" i="23"/>
  <c r="Q11" i="23"/>
  <c r="Q7" i="23"/>
  <c r="Q18" i="23"/>
  <c r="Q34" i="23"/>
  <c r="Q29" i="23"/>
  <c r="Q25" i="23"/>
  <c r="Q16" i="23"/>
  <c r="Q12" i="23"/>
  <c r="Q30" i="23"/>
  <c r="Q13" i="23"/>
  <c r="Q28" i="23"/>
  <c r="Q22" i="23"/>
  <c r="Q8" i="23"/>
  <c r="Q33" i="23"/>
  <c r="Q26" i="23"/>
  <c r="E5" i="23"/>
  <c r="V85" i="35" l="1"/>
  <c r="M144" i="35"/>
  <c r="M16" i="35"/>
  <c r="V238" i="35"/>
  <c r="V219" i="35"/>
  <c r="M15" i="35"/>
  <c r="V211" i="45"/>
  <c r="M174" i="35"/>
  <c r="M169" i="35"/>
  <c r="V108" i="35"/>
  <c r="M155" i="45"/>
  <c r="V19" i="35"/>
  <c r="V41" i="35"/>
  <c r="V139" i="35"/>
  <c r="M132" i="35"/>
  <c r="V181" i="35"/>
  <c r="V183" i="35"/>
  <c r="V20" i="45"/>
  <c r="M103" i="45"/>
  <c r="M140" i="45"/>
  <c r="V210" i="45"/>
  <c r="V7" i="35"/>
  <c r="M194" i="45"/>
  <c r="V199" i="35"/>
  <c r="M135" i="45"/>
  <c r="M182" i="45"/>
  <c r="V107" i="45"/>
  <c r="V76" i="45"/>
  <c r="V94" i="45"/>
  <c r="M26" i="45"/>
  <c r="M244" i="45"/>
  <c r="M222" i="45"/>
  <c r="V25" i="45"/>
  <c r="M37" i="35"/>
  <c r="M88" i="45"/>
  <c r="M72" i="35"/>
  <c r="V241" i="45"/>
  <c r="V133" i="35"/>
  <c r="M215" i="35"/>
  <c r="M171" i="45"/>
  <c r="V117" i="35"/>
  <c r="M143" i="45"/>
  <c r="V201" i="45"/>
  <c r="M50" i="46"/>
  <c r="V30" i="35"/>
  <c r="M190" i="45"/>
  <c r="V207" i="35"/>
  <c r="M195" i="45"/>
  <c r="M126" i="46"/>
  <c r="V121" i="45"/>
  <c r="V156" i="46"/>
  <c r="V69" i="35"/>
  <c r="V26" i="46"/>
  <c r="M112" i="45"/>
  <c r="M59" i="35"/>
  <c r="V28" i="46"/>
  <c r="M121" i="35"/>
  <c r="V118" i="35"/>
  <c r="M146" i="45"/>
  <c r="V87" i="35"/>
  <c r="M237" i="45"/>
  <c r="M150" i="45"/>
  <c r="V56" i="45"/>
  <c r="M116" i="35"/>
  <c r="V74" i="35"/>
  <c r="V176" i="35"/>
  <c r="M40" i="45"/>
  <c r="V175" i="35"/>
  <c r="M137" i="46"/>
  <c r="V81" i="35"/>
  <c r="V82" i="35"/>
  <c r="M175" i="46"/>
  <c r="V103" i="46"/>
  <c r="V188" i="35"/>
  <c r="V6" i="35"/>
  <c r="V56" i="35"/>
  <c r="V223" i="45"/>
  <c r="V76" i="35"/>
  <c r="M178" i="35"/>
  <c r="V44" i="35"/>
  <c r="V151" i="35"/>
  <c r="V204" i="35"/>
  <c r="V161" i="35"/>
  <c r="M199" i="45"/>
  <c r="M203" i="35"/>
  <c r="V175" i="45"/>
  <c r="M20" i="35"/>
  <c r="V86" i="35"/>
  <c r="M45" i="35"/>
  <c r="M164" i="35"/>
  <c r="V124" i="35"/>
  <c r="V78" i="35"/>
  <c r="M10" i="35"/>
  <c r="M54" i="35"/>
  <c r="M97" i="45"/>
  <c r="V93" i="35"/>
  <c r="V135" i="35"/>
  <c r="V52" i="35"/>
  <c r="V168" i="35"/>
  <c r="V160" i="35"/>
  <c r="M211" i="35"/>
  <c r="M99" i="35"/>
  <c r="V88" i="35"/>
  <c r="M214" i="35"/>
  <c r="V222" i="35"/>
  <c r="M84" i="35"/>
  <c r="M149" i="35"/>
  <c r="V179" i="35"/>
  <c r="V65" i="35"/>
  <c r="V205" i="35"/>
  <c r="V61" i="35"/>
  <c r="V192" i="35"/>
  <c r="M213" i="35"/>
  <c r="M115" i="35"/>
  <c r="V58" i="35"/>
  <c r="V240" i="35"/>
  <c r="V71" i="35"/>
  <c r="V80" i="35"/>
  <c r="V184" i="35"/>
  <c r="M212" i="35"/>
  <c r="M97" i="35"/>
  <c r="V32" i="35"/>
  <c r="V156" i="35"/>
  <c r="M48" i="35"/>
  <c r="M23" i="35"/>
  <c r="M159" i="35"/>
  <c r="M173" i="35"/>
  <c r="M77" i="35"/>
  <c r="M234" i="35"/>
  <c r="V9" i="35"/>
  <c r="M226" i="35"/>
  <c r="V60" i="35"/>
  <c r="M136" i="35"/>
  <c r="V170" i="35"/>
  <c r="M14" i="35"/>
  <c r="M104" i="35"/>
  <c r="M8" i="35"/>
  <c r="V105" i="45"/>
  <c r="M27" i="35"/>
  <c r="M128" i="35"/>
  <c r="V197" i="35"/>
  <c r="M96" i="35"/>
  <c r="M70" i="35"/>
  <c r="V105" i="35"/>
  <c r="M230" i="35"/>
  <c r="V233" i="35"/>
  <c r="V73" i="35"/>
  <c r="V153" i="45"/>
  <c r="M142" i="35"/>
  <c r="V187" i="35"/>
  <c r="V137" i="35"/>
  <c r="M173" i="45"/>
  <c r="V165" i="45"/>
  <c r="M208" i="35"/>
  <c r="V75" i="35"/>
  <c r="V197" i="45"/>
  <c r="V196" i="35"/>
  <c r="V127" i="35"/>
  <c r="V38" i="35"/>
  <c r="V162" i="35"/>
  <c r="M152" i="45"/>
  <c r="V12" i="35"/>
  <c r="M131" i="35"/>
  <c r="V42" i="45"/>
  <c r="M153" i="35"/>
  <c r="M24" i="35"/>
  <c r="V157" i="35"/>
  <c r="M89" i="35"/>
  <c r="M154" i="35"/>
  <c r="V38" i="45"/>
  <c r="M163" i="45"/>
  <c r="V92" i="35"/>
  <c r="M235" i="46"/>
  <c r="M29" i="45"/>
  <c r="M47" i="45"/>
  <c r="M86" i="45"/>
  <c r="V50" i="35"/>
  <c r="V195" i="35"/>
  <c r="M235" i="35"/>
  <c r="M202" i="35"/>
  <c r="M57" i="35"/>
  <c r="V77" i="45"/>
  <c r="M69" i="45"/>
  <c r="V179" i="45"/>
  <c r="V238" i="45"/>
  <c r="M25" i="35"/>
  <c r="M224" i="35"/>
  <c r="M233" i="45"/>
  <c r="V216" i="45"/>
  <c r="M94" i="35"/>
  <c r="M101" i="35"/>
  <c r="M185" i="35"/>
  <c r="M34" i="35"/>
  <c r="M223" i="35"/>
  <c r="M31" i="45"/>
  <c r="M237" i="35"/>
  <c r="V107" i="35"/>
  <c r="M201" i="35"/>
  <c r="M21" i="35"/>
  <c r="V134" i="35"/>
  <c r="M235" i="45"/>
  <c r="V140" i="35"/>
  <c r="M81" i="45"/>
  <c r="M240" i="45"/>
  <c r="V122" i="35"/>
  <c r="M33" i="35"/>
  <c r="V148" i="35"/>
  <c r="M176" i="46"/>
  <c r="V221" i="35"/>
  <c r="V163" i="35"/>
  <c r="V67" i="35"/>
  <c r="M35" i="35"/>
  <c r="M119" i="35"/>
  <c r="V218" i="35"/>
  <c r="M171" i="35"/>
  <c r="M36" i="35"/>
  <c r="M225" i="35"/>
  <c r="V242" i="35"/>
  <c r="V229" i="35"/>
  <c r="V200" i="35"/>
  <c r="M177" i="35"/>
  <c r="M68" i="35"/>
  <c r="M63" i="35"/>
  <c r="M126" i="35"/>
  <c r="M83" i="35"/>
  <c r="M130" i="35"/>
  <c r="V180" i="35"/>
  <c r="V239" i="35"/>
  <c r="S244" i="45"/>
  <c r="V47" i="35"/>
  <c r="M51" i="35"/>
  <c r="V143" i="35"/>
  <c r="V198" i="35"/>
  <c r="M190" i="35"/>
  <c r="M42" i="35"/>
  <c r="M228" i="35"/>
  <c r="M145" i="35"/>
  <c r="M172" i="35"/>
  <c r="V120" i="35"/>
  <c r="M100" i="35"/>
  <c r="V216" i="35"/>
  <c r="M141" i="35"/>
  <c r="M130" i="45"/>
  <c r="V125" i="35"/>
  <c r="V55" i="35"/>
  <c r="M210" i="35"/>
  <c r="V91" i="35"/>
  <c r="V13" i="35"/>
  <c r="M40" i="35"/>
  <c r="V26" i="35"/>
  <c r="V132" i="45"/>
  <c r="M103" i="35"/>
  <c r="V218" i="45"/>
  <c r="V119" i="45"/>
  <c r="M244" i="35"/>
  <c r="V55" i="45"/>
  <c r="V49" i="35"/>
  <c r="M206" i="35"/>
  <c r="M174" i="45"/>
  <c r="M228" i="45"/>
  <c r="M217" i="35"/>
  <c r="M191" i="35"/>
  <c r="V79" i="35"/>
  <c r="M17" i="35"/>
  <c r="M114" i="45"/>
  <c r="S244" i="35"/>
  <c r="U244" i="35" s="1"/>
  <c r="M83" i="45"/>
  <c r="M212" i="45"/>
  <c r="M167" i="45"/>
  <c r="M17" i="45"/>
  <c r="V111" i="35"/>
  <c r="V150" i="35"/>
  <c r="M64" i="45"/>
  <c r="M182" i="35"/>
  <c r="V193" i="35"/>
  <c r="M165" i="35"/>
  <c r="V110" i="35"/>
  <c r="V112" i="35"/>
  <c r="V152" i="35"/>
  <c r="V243" i="35"/>
  <c r="M29" i="35"/>
  <c r="V232" i="35"/>
  <c r="V39" i="35"/>
  <c r="M213" i="45"/>
  <c r="M227" i="35"/>
  <c r="M220" i="45"/>
  <c r="V166" i="35"/>
  <c r="M194" i="35"/>
  <c r="M5" i="35"/>
  <c r="V98" i="35"/>
  <c r="V53" i="35"/>
  <c r="M241" i="35"/>
  <c r="V22" i="35"/>
  <c r="M178" i="45"/>
  <c r="M18" i="45"/>
  <c r="R5" i="35"/>
  <c r="M155" i="35"/>
  <c r="V50" i="45"/>
  <c r="V114" i="35"/>
  <c r="M236" i="35"/>
  <c r="M159" i="45"/>
  <c r="M102" i="45"/>
  <c r="M144" i="46"/>
  <c r="M87" i="45"/>
  <c r="M225" i="45"/>
  <c r="M198" i="45"/>
  <c r="M60" i="45"/>
  <c r="V16" i="45"/>
  <c r="M14" i="45"/>
  <c r="V72" i="45"/>
  <c r="V209" i="45"/>
  <c r="M71" i="45"/>
  <c r="M10" i="45"/>
  <c r="M123" i="45"/>
  <c r="V65" i="46"/>
  <c r="V166" i="45"/>
  <c r="M125" i="45"/>
  <c r="M203" i="45"/>
  <c r="V160" i="45"/>
  <c r="M113" i="45"/>
  <c r="M63" i="45"/>
  <c r="M127" i="45"/>
  <c r="M168" i="45"/>
  <c r="M151" i="45"/>
  <c r="M116" i="45"/>
  <c r="V169" i="45"/>
  <c r="V230" i="45"/>
  <c r="V185" i="45"/>
  <c r="V162" i="45"/>
  <c r="V115" i="45"/>
  <c r="M62" i="45"/>
  <c r="M202" i="45"/>
  <c r="M206" i="45"/>
  <c r="M84" i="45"/>
  <c r="M158" i="45"/>
  <c r="M32" i="45"/>
  <c r="M148" i="45"/>
  <c r="V78" i="45"/>
  <c r="M5" i="45"/>
  <c r="V184" i="45"/>
  <c r="M59" i="45"/>
  <c r="M120" i="45"/>
  <c r="V147" i="45"/>
  <c r="M226" i="45"/>
  <c r="M111" i="45"/>
  <c r="M15" i="45"/>
  <c r="M231" i="45"/>
  <c r="V138" i="45"/>
  <c r="V131" i="45"/>
  <c r="V141" i="45"/>
  <c r="V134" i="45"/>
  <c r="M48" i="45"/>
  <c r="M170" i="45"/>
  <c r="V11" i="45"/>
  <c r="V145" i="45"/>
  <c r="M89" i="45"/>
  <c r="M117" i="45"/>
  <c r="V108" i="45"/>
  <c r="M106" i="45"/>
  <c r="M74" i="45"/>
  <c r="M177" i="45"/>
  <c r="M239" i="45"/>
  <c r="M66" i="45"/>
  <c r="V9" i="45"/>
  <c r="V181" i="45"/>
  <c r="V205" i="45"/>
  <c r="M54" i="45"/>
  <c r="M133" i="45"/>
  <c r="V57" i="45"/>
  <c r="M75" i="45"/>
  <c r="M91" i="45"/>
  <c r="M99" i="45"/>
  <c r="M164" i="45"/>
  <c r="M183" i="45"/>
  <c r="M232" i="45"/>
  <c r="V144" i="45"/>
  <c r="M186" i="45"/>
  <c r="V39" i="45"/>
  <c r="M207" i="45"/>
  <c r="M196" i="45"/>
  <c r="M45" i="45"/>
  <c r="M34" i="45"/>
  <c r="V24" i="45"/>
  <c r="V13" i="45"/>
  <c r="M124" i="45"/>
  <c r="M219" i="45"/>
  <c r="M182" i="46"/>
  <c r="V204" i="45"/>
  <c r="M194" i="46"/>
  <c r="V30" i="45"/>
  <c r="M33" i="45"/>
  <c r="M61" i="45"/>
  <c r="V221" i="45"/>
  <c r="M114" i="46"/>
  <c r="V36" i="45"/>
  <c r="V65" i="45"/>
  <c r="V68" i="45"/>
  <c r="V215" i="45"/>
  <c r="M180" i="46"/>
  <c r="V208" i="45"/>
  <c r="M129" i="45"/>
  <c r="M80" i="45"/>
  <c r="M12" i="45"/>
  <c r="M154" i="45"/>
  <c r="V214" i="45"/>
  <c r="M128" i="45"/>
  <c r="M5" i="46"/>
  <c r="V161" i="45"/>
  <c r="V90" i="45"/>
  <c r="M23" i="45"/>
  <c r="M41" i="45"/>
  <c r="M139" i="45"/>
  <c r="V49" i="45"/>
  <c r="V85" i="45"/>
  <c r="V92" i="45"/>
  <c r="M236" i="45"/>
  <c r="V74" i="46"/>
  <c r="M51" i="45"/>
  <c r="M176" i="45"/>
  <c r="M66" i="46"/>
  <c r="M156" i="45"/>
  <c r="V60" i="46"/>
  <c r="V243" i="45"/>
  <c r="M188" i="45"/>
  <c r="M224" i="45"/>
  <c r="V122" i="45"/>
  <c r="M180" i="45"/>
  <c r="M193" i="45"/>
  <c r="V53" i="45"/>
  <c r="V52" i="45"/>
  <c r="M28" i="45"/>
  <c r="M200" i="45"/>
  <c r="V21" i="45"/>
  <c r="V142" i="45"/>
  <c r="M100" i="45"/>
  <c r="V46" i="45"/>
  <c r="M234" i="45"/>
  <c r="M242" i="45"/>
  <c r="V6" i="45"/>
  <c r="V172" i="45"/>
  <c r="V227" i="45"/>
  <c r="V44" i="45"/>
  <c r="M93" i="45"/>
  <c r="M217" i="45"/>
  <c r="V67" i="45"/>
  <c r="V157" i="45"/>
  <c r="M187" i="45"/>
  <c r="M43" i="45"/>
  <c r="V79" i="45"/>
  <c r="V110" i="45"/>
  <c r="V132" i="46"/>
  <c r="R5" i="45"/>
  <c r="V111" i="46"/>
  <c r="V37" i="45"/>
  <c r="V8" i="45"/>
  <c r="V118" i="45"/>
  <c r="M229" i="45"/>
  <c r="V137" i="45"/>
  <c r="M7" i="45"/>
  <c r="M149" i="45"/>
  <c r="M95" i="45"/>
  <c r="M19" i="45"/>
  <c r="M98" i="45"/>
  <c r="M22" i="45"/>
  <c r="V101" i="45"/>
  <c r="M73" i="45"/>
  <c r="M35" i="45"/>
  <c r="M192" i="45"/>
  <c r="V96" i="45"/>
  <c r="M189" i="45"/>
  <c r="V27" i="45"/>
  <c r="V109" i="45"/>
  <c r="M70" i="45"/>
  <c r="M126" i="45"/>
  <c r="V136" i="45"/>
  <c r="M191" i="45"/>
  <c r="M82" i="45"/>
  <c r="M104" i="45"/>
  <c r="M58" i="45"/>
  <c r="M23" i="46"/>
  <c r="V200" i="46"/>
  <c r="V110" i="46"/>
  <c r="V13" i="46"/>
  <c r="V159" i="46"/>
  <c r="M196" i="46"/>
  <c r="S244" i="46"/>
  <c r="U244" i="46" s="1"/>
  <c r="M197" i="46"/>
  <c r="V158" i="46"/>
  <c r="V173" i="46"/>
  <c r="M119" i="46"/>
  <c r="M204" i="46"/>
  <c r="M140" i="46"/>
  <c r="M172" i="46"/>
  <c r="M208" i="46"/>
  <c r="V17" i="46"/>
  <c r="M244" i="46"/>
  <c r="S244" i="44"/>
  <c r="U244" i="44" s="1"/>
  <c r="M127" i="46"/>
  <c r="M12" i="46"/>
  <c r="V152" i="46"/>
  <c r="V16" i="46"/>
  <c r="V71" i="46"/>
  <c r="V51" i="46"/>
  <c r="V240" i="46"/>
  <c r="V233" i="46"/>
  <c r="V99" i="46"/>
  <c r="M30" i="46"/>
  <c r="V220" i="46"/>
  <c r="M177" i="46"/>
  <c r="V167" i="46"/>
  <c r="M48" i="46"/>
  <c r="V43" i="46"/>
  <c r="M56" i="46"/>
  <c r="V88" i="46"/>
  <c r="V24" i="46"/>
  <c r="M9" i="46"/>
  <c r="V225" i="46"/>
  <c r="M219" i="46"/>
  <c r="V223" i="46"/>
  <c r="M36" i="46"/>
  <c r="M138" i="46"/>
  <c r="M20" i="46"/>
  <c r="V104" i="46"/>
  <c r="V106" i="46"/>
  <c r="V166" i="46"/>
  <c r="V120" i="46"/>
  <c r="M202" i="46"/>
  <c r="M157" i="46"/>
  <c r="M181" i="46"/>
  <c r="V101" i="46"/>
  <c r="V216" i="46"/>
  <c r="V33" i="46"/>
  <c r="M83" i="46"/>
  <c r="M212" i="46"/>
  <c r="S244" i="40"/>
  <c r="U244" i="40" s="1"/>
  <c r="M96" i="46"/>
  <c r="V22" i="46"/>
  <c r="M146" i="46"/>
  <c r="M143" i="46"/>
  <c r="M15" i="46"/>
  <c r="V112" i="46"/>
  <c r="M149" i="46"/>
  <c r="M198" i="46"/>
  <c r="V153" i="46"/>
  <c r="V68" i="46"/>
  <c r="M227" i="46"/>
  <c r="M92" i="46"/>
  <c r="M72" i="46"/>
  <c r="M37" i="46"/>
  <c r="V154" i="46"/>
  <c r="V100" i="46"/>
  <c r="S244" i="34"/>
  <c r="U244" i="34" s="1"/>
  <c r="M206" i="46"/>
  <c r="M38" i="46"/>
  <c r="V47" i="46"/>
  <c r="S244" i="43"/>
  <c r="U244" i="43" s="1"/>
  <c r="V186" i="46"/>
  <c r="V80" i="46"/>
  <c r="V129" i="46"/>
  <c r="V213" i="46"/>
  <c r="M207" i="46"/>
  <c r="V199" i="46"/>
  <c r="M42" i="46"/>
  <c r="V192" i="46"/>
  <c r="V13" i="26"/>
  <c r="S244" i="32"/>
  <c r="U244" i="32" s="1"/>
  <c r="M57" i="46"/>
  <c r="M142" i="46"/>
  <c r="V185" i="46"/>
  <c r="M123" i="46"/>
  <c r="V75" i="46"/>
  <c r="V222" i="46"/>
  <c r="V18" i="46"/>
  <c r="M215" i="46"/>
  <c r="M78" i="46"/>
  <c r="V147" i="46"/>
  <c r="M73" i="46"/>
  <c r="M164" i="46"/>
  <c r="M116" i="46"/>
  <c r="A21" i="32"/>
  <c r="A47" i="32" s="1"/>
  <c r="M89" i="46"/>
  <c r="M205" i="46"/>
  <c r="M25" i="46"/>
  <c r="V190" i="46"/>
  <c r="M10" i="46"/>
  <c r="M189" i="46"/>
  <c r="V29" i="46"/>
  <c r="M224" i="46"/>
  <c r="M97" i="46"/>
  <c r="M77" i="46"/>
  <c r="M11" i="46"/>
  <c r="V98" i="46"/>
  <c r="V162" i="46"/>
  <c r="M84" i="46"/>
  <c r="M145" i="46"/>
  <c r="V117" i="46"/>
  <c r="V183" i="46"/>
  <c r="M52" i="46"/>
  <c r="M179" i="46"/>
  <c r="V128" i="46"/>
  <c r="M19" i="46"/>
  <c r="V82" i="46"/>
  <c r="M95" i="46"/>
  <c r="M70" i="46"/>
  <c r="M79" i="46"/>
  <c r="M131" i="46"/>
  <c r="M14" i="46"/>
  <c r="M69" i="46"/>
  <c r="V115" i="46"/>
  <c r="M27" i="46"/>
  <c r="M221" i="46"/>
  <c r="M230" i="46"/>
  <c r="M61" i="46"/>
  <c r="M55" i="46"/>
  <c r="M174" i="46"/>
  <c r="V193" i="46"/>
  <c r="M163" i="46"/>
  <c r="M31" i="46"/>
  <c r="M217" i="46"/>
  <c r="M231" i="46"/>
  <c r="M64" i="46"/>
  <c r="M109" i="46"/>
  <c r="V169" i="46"/>
  <c r="V49" i="46"/>
  <c r="M125" i="46"/>
  <c r="M40" i="46"/>
  <c r="M62" i="46"/>
  <c r="V113" i="46"/>
  <c r="V6" i="26"/>
  <c r="M8" i="46"/>
  <c r="V165" i="46"/>
  <c r="V218" i="46"/>
  <c r="A21" i="46"/>
  <c r="T4" i="46" s="1"/>
  <c r="M86" i="46"/>
  <c r="V118" i="46"/>
  <c r="M203" i="46"/>
  <c r="V121" i="46"/>
  <c r="M236" i="46"/>
  <c r="M155" i="46"/>
  <c r="M108" i="46"/>
  <c r="V178" i="46"/>
  <c r="M209" i="46"/>
  <c r="V232" i="46"/>
  <c r="M41" i="46"/>
  <c r="V124" i="46"/>
  <c r="A21" i="43"/>
  <c r="A47" i="43" s="1"/>
  <c r="M141" i="46"/>
  <c r="M32" i="46"/>
  <c r="M201" i="46"/>
  <c r="V228" i="46"/>
  <c r="V195" i="46"/>
  <c r="V171" i="46"/>
  <c r="M67" i="46"/>
  <c r="V134" i="46"/>
  <c r="M91" i="46"/>
  <c r="M59" i="46"/>
  <c r="V210" i="46"/>
  <c r="M53" i="46"/>
  <c r="M87" i="46"/>
  <c r="V133" i="46"/>
  <c r="M81" i="46"/>
  <c r="V102" i="46"/>
  <c r="V136" i="46"/>
  <c r="M242" i="46"/>
  <c r="V170" i="46"/>
  <c r="M191" i="46"/>
  <c r="M214" i="46"/>
  <c r="M148" i="46"/>
  <c r="M35" i="46"/>
  <c r="M238" i="46"/>
  <c r="M90" i="46"/>
  <c r="M229" i="46"/>
  <c r="V105" i="46"/>
  <c r="V211" i="46"/>
  <c r="V160" i="46"/>
  <c r="M94" i="46"/>
  <c r="M85" i="46"/>
  <c r="M39" i="46"/>
  <c r="V45" i="46"/>
  <c r="V107" i="46"/>
  <c r="M21" i="46"/>
  <c r="A21" i="44"/>
  <c r="T4" i="44" s="1"/>
  <c r="M76" i="46"/>
  <c r="M63" i="46"/>
  <c r="M151" i="46"/>
  <c r="M135" i="46"/>
  <c r="M243" i="46"/>
  <c r="S244" i="31"/>
  <c r="U244" i="31" s="1"/>
  <c r="V150" i="46"/>
  <c r="V237" i="46"/>
  <c r="V122" i="46"/>
  <c r="V34" i="46"/>
  <c r="M58" i="46"/>
  <c r="V130" i="46"/>
  <c r="M168" i="46"/>
  <c r="M239" i="46"/>
  <c r="M184" i="46"/>
  <c r="M161" i="46"/>
  <c r="M7" i="46"/>
  <c r="M93" i="46"/>
  <c r="A21" i="41"/>
  <c r="T4" i="41" s="1"/>
  <c r="R5" i="46"/>
  <c r="M187" i="46"/>
  <c r="M46" i="46"/>
  <c r="S244" i="41"/>
  <c r="U244" i="41" s="1"/>
  <c r="M226" i="46"/>
  <c r="M188" i="46"/>
  <c r="M241" i="46"/>
  <c r="S244" i="33"/>
  <c r="U244" i="33" s="1"/>
  <c r="V44" i="46"/>
  <c r="M139" i="46"/>
  <c r="M54" i="46"/>
  <c r="M6" i="46"/>
  <c r="A21" i="35"/>
  <c r="A47" i="35" s="1"/>
  <c r="S244" i="47"/>
  <c r="U244" i="47" s="1"/>
  <c r="S244" i="39"/>
  <c r="U244" i="39" s="1"/>
  <c r="S244" i="42"/>
  <c r="U244" i="42" s="1"/>
  <c r="A21" i="45"/>
  <c r="A47" i="45" s="1"/>
  <c r="V52" i="37"/>
  <c r="M52" i="37"/>
  <c r="V49" i="37"/>
  <c r="M49" i="37"/>
  <c r="R38" i="41"/>
  <c r="S37" i="41"/>
  <c r="S169" i="41"/>
  <c r="R170" i="41"/>
  <c r="R176" i="41"/>
  <c r="S175" i="41"/>
  <c r="S83" i="41"/>
  <c r="R84" i="41"/>
  <c r="S104" i="41"/>
  <c r="R105" i="41"/>
  <c r="R242" i="41"/>
  <c r="S241" i="41"/>
  <c r="S152" i="44"/>
  <c r="R153" i="44"/>
  <c r="R190" i="44"/>
  <c r="S189" i="44"/>
  <c r="R167" i="44"/>
  <c r="S166" i="44"/>
  <c r="R159" i="44"/>
  <c r="S158" i="44"/>
  <c r="S138" i="44"/>
  <c r="R139" i="44"/>
  <c r="S97" i="44"/>
  <c r="R98" i="44"/>
  <c r="S170" i="43"/>
  <c r="R171" i="43"/>
  <c r="R177" i="43"/>
  <c r="S176" i="43"/>
  <c r="S96" i="43"/>
  <c r="R97" i="43"/>
  <c r="R201" i="43"/>
  <c r="S200" i="43"/>
  <c r="S152" i="35"/>
  <c r="R153" i="35"/>
  <c r="S75" i="35"/>
  <c r="R76" i="35"/>
  <c r="R34" i="35"/>
  <c r="S33" i="35"/>
  <c r="S163" i="35"/>
  <c r="R164" i="35"/>
  <c r="M68" i="43"/>
  <c r="V68" i="43"/>
  <c r="V31" i="43"/>
  <c r="M31" i="43"/>
  <c r="V72" i="43"/>
  <c r="M72" i="43"/>
  <c r="M20" i="43"/>
  <c r="V20" i="43"/>
  <c r="M74" i="43"/>
  <c r="V74" i="43"/>
  <c r="V139" i="43"/>
  <c r="M139" i="43"/>
  <c r="V123" i="42"/>
  <c r="M123" i="42"/>
  <c r="V33" i="42"/>
  <c r="M33" i="42"/>
  <c r="V144" i="42"/>
  <c r="M144" i="42"/>
  <c r="V114" i="42"/>
  <c r="M114" i="42"/>
  <c r="V9" i="42"/>
  <c r="M9" i="42"/>
  <c r="R100" i="46"/>
  <c r="S99" i="46"/>
  <c r="S185" i="46"/>
  <c r="R186" i="46"/>
  <c r="R129" i="46"/>
  <c r="S128" i="46"/>
  <c r="S175" i="46"/>
  <c r="R176" i="46"/>
  <c r="R138" i="46"/>
  <c r="S137" i="46"/>
  <c r="S21" i="36"/>
  <c r="R22" i="36"/>
  <c r="R23" i="36"/>
  <c r="S22" i="36"/>
  <c r="S161" i="36"/>
  <c r="R162" i="36"/>
  <c r="R169" i="36"/>
  <c r="S168" i="36"/>
  <c r="S32" i="36"/>
  <c r="R33" i="36"/>
  <c r="V157" i="38"/>
  <c r="M157" i="38"/>
  <c r="M207" i="38"/>
  <c r="V207" i="38"/>
  <c r="V82" i="38"/>
  <c r="M82" i="38"/>
  <c r="V5" i="38"/>
  <c r="M5" i="38"/>
  <c r="V62" i="38"/>
  <c r="M62" i="38"/>
  <c r="V137" i="38"/>
  <c r="M137" i="38"/>
  <c r="V34" i="39"/>
  <c r="M34" i="39"/>
  <c r="V220" i="39"/>
  <c r="M220" i="39"/>
  <c r="V87" i="39"/>
  <c r="M87" i="39"/>
  <c r="V222" i="39"/>
  <c r="M222" i="39"/>
  <c r="R159" i="31"/>
  <c r="S158" i="31"/>
  <c r="S66" i="31"/>
  <c r="R67" i="31"/>
  <c r="R143" i="31"/>
  <c r="S142" i="31"/>
  <c r="R237" i="31"/>
  <c r="S236" i="31"/>
  <c r="S31" i="32"/>
  <c r="R32" i="32"/>
  <c r="S26" i="32"/>
  <c r="R27" i="32"/>
  <c r="S158" i="32"/>
  <c r="R159" i="32"/>
  <c r="S59" i="32"/>
  <c r="R60" i="32"/>
  <c r="S13" i="32"/>
  <c r="R14" i="32"/>
  <c r="V24" i="44"/>
  <c r="M24" i="44"/>
  <c r="V120" i="44"/>
  <c r="M120" i="44"/>
  <c r="M95" i="44"/>
  <c r="V95" i="44"/>
  <c r="V169" i="44"/>
  <c r="M169" i="44"/>
  <c r="V131" i="44"/>
  <c r="M131" i="44"/>
  <c r="V181" i="44"/>
  <c r="M181" i="44"/>
  <c r="R142" i="38"/>
  <c r="S141" i="38"/>
  <c r="R141" i="38"/>
  <c r="S140" i="38"/>
  <c r="R241" i="38"/>
  <c r="S240" i="38"/>
  <c r="S107" i="38"/>
  <c r="R108" i="38"/>
  <c r="R7" i="37"/>
  <c r="S6" i="37"/>
  <c r="S117" i="37"/>
  <c r="R118" i="37"/>
  <c r="S43" i="37"/>
  <c r="R44" i="37"/>
  <c r="S142" i="37"/>
  <c r="R143" i="37"/>
  <c r="R182" i="37"/>
  <c r="S181" i="37"/>
  <c r="V15" i="32"/>
  <c r="M15" i="32"/>
  <c r="M30" i="32"/>
  <c r="V30" i="32"/>
  <c r="M73" i="32"/>
  <c r="V73" i="32"/>
  <c r="V178" i="32"/>
  <c r="M178" i="32"/>
  <c r="S156" i="33"/>
  <c r="R157" i="33"/>
  <c r="S51" i="33"/>
  <c r="R52" i="33"/>
  <c r="R148" i="33"/>
  <c r="S147" i="33"/>
  <c r="R244" i="33"/>
  <c r="S243" i="33"/>
  <c r="S118" i="33"/>
  <c r="R119" i="33"/>
  <c r="S80" i="33"/>
  <c r="R81" i="33"/>
  <c r="V204" i="33"/>
  <c r="M204" i="33"/>
  <c r="M30" i="33"/>
  <c r="V30" i="33"/>
  <c r="V92" i="33"/>
  <c r="M92" i="33"/>
  <c r="M56" i="33"/>
  <c r="V56" i="33"/>
  <c r="M91" i="33"/>
  <c r="V91" i="33"/>
  <c r="S155" i="40"/>
  <c r="R156" i="40"/>
  <c r="R212" i="40"/>
  <c r="S211" i="40"/>
  <c r="S74" i="40"/>
  <c r="R75" i="40"/>
  <c r="R33" i="40"/>
  <c r="S32" i="40"/>
  <c r="S232" i="40"/>
  <c r="R233" i="40"/>
  <c r="M181" i="47"/>
  <c r="V181" i="47"/>
  <c r="V238" i="47"/>
  <c r="M238" i="47"/>
  <c r="V149" i="47"/>
  <c r="M149" i="47"/>
  <c r="R109" i="47"/>
  <c r="S108" i="47"/>
  <c r="S159" i="47"/>
  <c r="R160" i="47"/>
  <c r="R23" i="47"/>
  <c r="S22" i="47"/>
  <c r="R112" i="47"/>
  <c r="S111" i="47"/>
  <c r="S218" i="47"/>
  <c r="R219" i="47"/>
  <c r="R171" i="47"/>
  <c r="S170" i="47"/>
  <c r="R56" i="39"/>
  <c r="S55" i="39"/>
  <c r="R212" i="39"/>
  <c r="S211" i="39"/>
  <c r="R167" i="39"/>
  <c r="S166" i="39"/>
  <c r="R131" i="39"/>
  <c r="S130" i="39"/>
  <c r="V69" i="31"/>
  <c r="M69" i="31"/>
  <c r="V243" i="31"/>
  <c r="M243" i="31"/>
  <c r="V5" i="31"/>
  <c r="M5" i="31"/>
  <c r="M241" i="31"/>
  <c r="V241" i="31"/>
  <c r="V166" i="31"/>
  <c r="M166" i="31"/>
  <c r="S140" i="42"/>
  <c r="R141" i="42"/>
  <c r="R124" i="42"/>
  <c r="S123" i="42"/>
  <c r="R65" i="42"/>
  <c r="S64" i="42"/>
  <c r="S121" i="42"/>
  <c r="R122" i="42"/>
  <c r="M72" i="36"/>
  <c r="V72" i="36"/>
  <c r="V27" i="36"/>
  <c r="M27" i="36"/>
  <c r="M41" i="36"/>
  <c r="V41" i="36"/>
  <c r="V244" i="36"/>
  <c r="M244" i="36"/>
  <c r="S49" i="34"/>
  <c r="R50" i="34"/>
  <c r="R182" i="34"/>
  <c r="S181" i="34"/>
  <c r="R154" i="34"/>
  <c r="S153" i="34"/>
  <c r="R196" i="34"/>
  <c r="S195" i="34"/>
  <c r="S85" i="34"/>
  <c r="R86" i="34"/>
  <c r="V242" i="40"/>
  <c r="M242" i="40"/>
  <c r="M146" i="40"/>
  <c r="V146" i="40"/>
  <c r="V96" i="40"/>
  <c r="M96" i="40"/>
  <c r="V45" i="40"/>
  <c r="M45" i="40"/>
  <c r="V210" i="41"/>
  <c r="M210" i="41"/>
  <c r="V223" i="41"/>
  <c r="M223" i="41"/>
  <c r="V27" i="41"/>
  <c r="M27" i="41"/>
  <c r="V11" i="41"/>
  <c r="M11" i="41"/>
  <c r="M183" i="41"/>
  <c r="V183" i="41"/>
  <c r="V158" i="41"/>
  <c r="M158" i="41"/>
  <c r="V158" i="34"/>
  <c r="M158" i="34"/>
  <c r="M96" i="34"/>
  <c r="V96" i="34"/>
  <c r="V78" i="34"/>
  <c r="M78" i="34"/>
  <c r="V102" i="34"/>
  <c r="M102" i="34"/>
  <c r="V197" i="34"/>
  <c r="M197" i="34"/>
  <c r="M15" i="34"/>
  <c r="V15" i="34"/>
  <c r="R74" i="45"/>
  <c r="S73" i="45"/>
  <c r="R66" i="45"/>
  <c r="S65" i="45"/>
  <c r="S49" i="45"/>
  <c r="R50" i="45"/>
  <c r="R119" i="45"/>
  <c r="S118" i="45"/>
  <c r="V191" i="37"/>
  <c r="M191" i="37"/>
  <c r="M58" i="37"/>
  <c r="V58" i="37"/>
  <c r="M147" i="37"/>
  <c r="V147" i="37"/>
  <c r="V231" i="37"/>
  <c r="M231" i="37"/>
  <c r="V118" i="37"/>
  <c r="M118" i="37"/>
  <c r="M108" i="37"/>
  <c r="V108" i="37"/>
  <c r="M91" i="37"/>
  <c r="V91" i="37"/>
  <c r="V227" i="37"/>
  <c r="M227" i="37"/>
  <c r="V155" i="37"/>
  <c r="M155" i="37"/>
  <c r="M40" i="37"/>
  <c r="V40" i="37"/>
  <c r="V126" i="37"/>
  <c r="M126" i="37"/>
  <c r="M169" i="37"/>
  <c r="V169" i="37"/>
  <c r="V34" i="37"/>
  <c r="M34" i="37"/>
  <c r="M116" i="37"/>
  <c r="V116" i="37"/>
  <c r="M145" i="37"/>
  <c r="V145" i="37"/>
  <c r="V230" i="37"/>
  <c r="M230" i="37"/>
  <c r="M135" i="37"/>
  <c r="V135" i="37"/>
  <c r="M72" i="37"/>
  <c r="V72" i="37"/>
  <c r="V153" i="37"/>
  <c r="M153" i="37"/>
  <c r="M8" i="37"/>
  <c r="V8" i="37"/>
  <c r="M71" i="37"/>
  <c r="V71" i="37"/>
  <c r="V134" i="37"/>
  <c r="M134" i="37"/>
  <c r="M177" i="37"/>
  <c r="V177" i="37"/>
  <c r="V53" i="37"/>
  <c r="M53" i="37"/>
  <c r="V90" i="37"/>
  <c r="M90" i="37"/>
  <c r="V78" i="37"/>
  <c r="M78" i="37"/>
  <c r="V164" i="37"/>
  <c r="M164" i="37"/>
  <c r="S130" i="41"/>
  <c r="R131" i="41"/>
  <c r="S55" i="41"/>
  <c r="R56" i="41"/>
  <c r="S17" i="41"/>
  <c r="R18" i="41"/>
  <c r="S8" i="41"/>
  <c r="R9" i="41"/>
  <c r="S5" i="41"/>
  <c r="R6" i="41"/>
  <c r="S166" i="41"/>
  <c r="R167" i="41"/>
  <c r="R157" i="41"/>
  <c r="S156" i="41"/>
  <c r="S213" i="41"/>
  <c r="R214" i="41"/>
  <c r="S86" i="41"/>
  <c r="R87" i="41"/>
  <c r="S116" i="41"/>
  <c r="R117" i="41"/>
  <c r="S226" i="41"/>
  <c r="R227" i="41"/>
  <c r="S29" i="41"/>
  <c r="R30" i="41"/>
  <c r="R64" i="41"/>
  <c r="S63" i="41"/>
  <c r="R185" i="41"/>
  <c r="S184" i="41"/>
  <c r="R182" i="41"/>
  <c r="S181" i="41"/>
  <c r="S58" i="41"/>
  <c r="R59" i="41"/>
  <c r="R109" i="41"/>
  <c r="S108" i="41"/>
  <c r="S96" i="41"/>
  <c r="R97" i="41"/>
  <c r="R192" i="41"/>
  <c r="S191" i="41"/>
  <c r="S24" i="41"/>
  <c r="R25" i="41"/>
  <c r="S110" i="41"/>
  <c r="R111" i="41"/>
  <c r="R115" i="41"/>
  <c r="S114" i="41"/>
  <c r="S242" i="41"/>
  <c r="R243" i="41"/>
  <c r="S67" i="41"/>
  <c r="R68" i="41"/>
  <c r="R118" i="41"/>
  <c r="S117" i="41"/>
  <c r="R133" i="41"/>
  <c r="S132" i="41"/>
  <c r="S218" i="41"/>
  <c r="R219" i="41"/>
  <c r="R67" i="41"/>
  <c r="S66" i="41"/>
  <c r="R93" i="41"/>
  <c r="S92" i="41"/>
  <c r="S172" i="41"/>
  <c r="R173" i="41"/>
  <c r="R115" i="44"/>
  <c r="S114" i="44"/>
  <c r="S11" i="44"/>
  <c r="R12" i="44"/>
  <c r="S224" i="44"/>
  <c r="R225" i="44"/>
  <c r="S44" i="44"/>
  <c r="R45" i="44"/>
  <c r="S187" i="44"/>
  <c r="R188" i="44"/>
  <c r="S61" i="44"/>
  <c r="R62" i="44"/>
  <c r="S72" i="44"/>
  <c r="R73" i="44"/>
  <c r="S74" i="44"/>
  <c r="R75" i="44"/>
  <c r="S155" i="44"/>
  <c r="R156" i="44"/>
  <c r="R59" i="44"/>
  <c r="S58" i="44"/>
  <c r="R163" i="44"/>
  <c r="S162" i="44"/>
  <c r="R105" i="44"/>
  <c r="S104" i="44"/>
  <c r="S142" i="44"/>
  <c r="R143" i="44"/>
  <c r="R176" i="44"/>
  <c r="S175" i="44"/>
  <c r="R27" i="44"/>
  <c r="S26" i="44"/>
  <c r="S73" i="44"/>
  <c r="R74" i="44"/>
  <c r="R137" i="44"/>
  <c r="S136" i="44"/>
  <c r="S98" i="44"/>
  <c r="R99" i="44"/>
  <c r="R111" i="44"/>
  <c r="S110" i="44"/>
  <c r="R61" i="44"/>
  <c r="S60" i="44"/>
  <c r="S125" i="44"/>
  <c r="R126" i="44"/>
  <c r="S86" i="44"/>
  <c r="R87" i="44"/>
  <c r="R158" i="44"/>
  <c r="S157" i="44"/>
  <c r="S63" i="44"/>
  <c r="R64" i="44"/>
  <c r="R57" i="44"/>
  <c r="S56" i="44"/>
  <c r="R93" i="44"/>
  <c r="S92" i="44"/>
  <c r="R11" i="44"/>
  <c r="S10" i="44"/>
  <c r="S28" i="44"/>
  <c r="R29" i="44"/>
  <c r="S27" i="44"/>
  <c r="R28" i="44"/>
  <c r="S20" i="44"/>
  <c r="R21" i="44"/>
  <c r="R80" i="44"/>
  <c r="S79" i="44"/>
  <c r="H7" i="41"/>
  <c r="E6" i="41"/>
  <c r="F5" i="41" s="1"/>
  <c r="S78" i="43"/>
  <c r="R79" i="43"/>
  <c r="S183" i="43"/>
  <c r="R184" i="43"/>
  <c r="S155" i="43"/>
  <c r="R156" i="43"/>
  <c r="R119" i="43"/>
  <c r="S118" i="43"/>
  <c r="S210" i="43"/>
  <c r="R211" i="43"/>
  <c r="S151" i="43"/>
  <c r="R152" i="43"/>
  <c r="S154" i="43"/>
  <c r="R155" i="43"/>
  <c r="R59" i="43"/>
  <c r="S58" i="43"/>
  <c r="S94" i="43"/>
  <c r="R95" i="43"/>
  <c r="S15" i="43"/>
  <c r="R16" i="43"/>
  <c r="R32" i="43"/>
  <c r="S31" i="43"/>
  <c r="R153" i="43"/>
  <c r="S152" i="43"/>
  <c r="S160" i="43"/>
  <c r="R161" i="43"/>
  <c r="S165" i="43"/>
  <c r="R166" i="43"/>
  <c r="R213" i="43"/>
  <c r="S212" i="43"/>
  <c r="R206" i="43"/>
  <c r="S205" i="43"/>
  <c r="S178" i="43"/>
  <c r="R179" i="43"/>
  <c r="R136" i="43"/>
  <c r="S135" i="43"/>
  <c r="S64" i="43"/>
  <c r="R65" i="43"/>
  <c r="S161" i="43"/>
  <c r="R162" i="43"/>
  <c r="S35" i="43"/>
  <c r="R36" i="43"/>
  <c r="R22" i="43"/>
  <c r="S21" i="43"/>
  <c r="R40" i="43"/>
  <c r="S39" i="43"/>
  <c r="S6" i="43"/>
  <c r="R7" i="43"/>
  <c r="S221" i="43"/>
  <c r="R222" i="43"/>
  <c r="R71" i="43"/>
  <c r="S70" i="43"/>
  <c r="S215" i="43"/>
  <c r="R216" i="43"/>
  <c r="S194" i="43"/>
  <c r="R195" i="43"/>
  <c r="S184" i="43"/>
  <c r="R185" i="43"/>
  <c r="S229" i="43"/>
  <c r="R230" i="43"/>
  <c r="R21" i="35"/>
  <c r="S20" i="35"/>
  <c r="S151" i="35"/>
  <c r="R152" i="35"/>
  <c r="S141" i="35"/>
  <c r="R142" i="35"/>
  <c r="R199" i="35"/>
  <c r="S198" i="35"/>
  <c r="R67" i="35"/>
  <c r="S66" i="35"/>
  <c r="S85" i="35"/>
  <c r="R86" i="35"/>
  <c r="R154" i="35"/>
  <c r="S153" i="35"/>
  <c r="R59" i="35"/>
  <c r="S58" i="35"/>
  <c r="S70" i="35"/>
  <c r="R71" i="35"/>
  <c r="R93" i="35"/>
  <c r="S92" i="35"/>
  <c r="R215" i="35"/>
  <c r="S214" i="35"/>
  <c r="R35" i="35"/>
  <c r="S34" i="35"/>
  <c r="S88" i="35"/>
  <c r="R89" i="35"/>
  <c r="R122" i="35"/>
  <c r="S121" i="35"/>
  <c r="R217" i="35"/>
  <c r="S216" i="35"/>
  <c r="S26" i="35"/>
  <c r="R27" i="35"/>
  <c r="S132" i="35"/>
  <c r="R133" i="35"/>
  <c r="S144" i="35"/>
  <c r="R145" i="35"/>
  <c r="S242" i="35"/>
  <c r="R243" i="35"/>
  <c r="S43" i="35"/>
  <c r="R44" i="35"/>
  <c r="S157" i="35"/>
  <c r="R158" i="35"/>
  <c r="R157" i="35"/>
  <c r="S156" i="35"/>
  <c r="R234" i="35"/>
  <c r="S233" i="35"/>
  <c r="S28" i="35"/>
  <c r="R29" i="35"/>
  <c r="R139" i="35"/>
  <c r="S138" i="35"/>
  <c r="S168" i="35"/>
  <c r="R169" i="35"/>
  <c r="S10" i="35"/>
  <c r="R11" i="35"/>
  <c r="S63" i="35"/>
  <c r="R64" i="35"/>
  <c r="R185" i="35"/>
  <c r="S184" i="35"/>
  <c r="R225" i="35"/>
  <c r="S224" i="35"/>
  <c r="V189" i="43"/>
  <c r="M189" i="43"/>
  <c r="V44" i="43"/>
  <c r="M44" i="43"/>
  <c r="V149" i="43"/>
  <c r="M149" i="43"/>
  <c r="V18" i="43"/>
  <c r="M18" i="43"/>
  <c r="M64" i="43"/>
  <c r="V64" i="43"/>
  <c r="V87" i="43"/>
  <c r="M87" i="43"/>
  <c r="M184" i="43"/>
  <c r="V184" i="43"/>
  <c r="V237" i="43"/>
  <c r="M237" i="43"/>
  <c r="V30" i="43"/>
  <c r="M30" i="43"/>
  <c r="V91" i="43"/>
  <c r="M91" i="43"/>
  <c r="M119" i="43"/>
  <c r="V119" i="43"/>
  <c r="V125" i="43"/>
  <c r="M125" i="43"/>
  <c r="M193" i="43"/>
  <c r="V193" i="43"/>
  <c r="V5" i="43"/>
  <c r="M5" i="43"/>
  <c r="M101" i="43"/>
  <c r="V101" i="43"/>
  <c r="M135" i="43"/>
  <c r="V135" i="43"/>
  <c r="V144" i="43"/>
  <c r="M144" i="43"/>
  <c r="V120" i="43"/>
  <c r="M120" i="43"/>
  <c r="V131" i="43"/>
  <c r="M131" i="43"/>
  <c r="M191" i="43"/>
  <c r="V191" i="43"/>
  <c r="M226" i="43"/>
  <c r="V226" i="43"/>
  <c r="V99" i="43"/>
  <c r="M99" i="43"/>
  <c r="V167" i="43"/>
  <c r="M167" i="43"/>
  <c r="V171" i="43"/>
  <c r="M171" i="43"/>
  <c r="V6" i="43"/>
  <c r="M6" i="43"/>
  <c r="V109" i="43"/>
  <c r="M109" i="43"/>
  <c r="V105" i="43"/>
  <c r="M105" i="43"/>
  <c r="V143" i="43"/>
  <c r="M143" i="43"/>
  <c r="V151" i="43"/>
  <c r="M151" i="43"/>
  <c r="V174" i="43"/>
  <c r="M174" i="43"/>
  <c r="M219" i="43"/>
  <c r="V219" i="43"/>
  <c r="V33" i="43"/>
  <c r="M33" i="43"/>
  <c r="M69" i="43"/>
  <c r="V69" i="43"/>
  <c r="V159" i="43"/>
  <c r="M159" i="43"/>
  <c r="V85" i="42"/>
  <c r="M85" i="42"/>
  <c r="V27" i="42"/>
  <c r="M27" i="42"/>
  <c r="M32" i="42"/>
  <c r="V32" i="42"/>
  <c r="V41" i="42"/>
  <c r="M41" i="42"/>
  <c r="V50" i="42"/>
  <c r="M50" i="42"/>
  <c r="M116" i="42"/>
  <c r="V116" i="42"/>
  <c r="V152" i="42"/>
  <c r="M152" i="42"/>
  <c r="V109" i="42"/>
  <c r="M109" i="42"/>
  <c r="V135" i="42"/>
  <c r="M135" i="42"/>
  <c r="V19" i="42"/>
  <c r="M19" i="42"/>
  <c r="V146" i="42"/>
  <c r="M146" i="42"/>
  <c r="V230" i="42"/>
  <c r="M230" i="42"/>
  <c r="V37" i="42"/>
  <c r="M37" i="42"/>
  <c r="V118" i="42"/>
  <c r="M118" i="42"/>
  <c r="V167" i="42"/>
  <c r="M167" i="42"/>
  <c r="V159" i="42"/>
  <c r="M159" i="42"/>
  <c r="V8" i="42"/>
  <c r="M8" i="42"/>
  <c r="V83" i="42"/>
  <c r="M83" i="42"/>
  <c r="M181" i="42"/>
  <c r="V181" i="42"/>
  <c r="V56" i="42"/>
  <c r="M56" i="42"/>
  <c r="V66" i="42"/>
  <c r="M66" i="42"/>
  <c r="M73" i="42"/>
  <c r="V73" i="42"/>
  <c r="M171" i="42"/>
  <c r="V171" i="42"/>
  <c r="V101" i="42"/>
  <c r="M101" i="42"/>
  <c r="V161" i="42"/>
  <c r="M161" i="42"/>
  <c r="M196" i="42"/>
  <c r="V196" i="42"/>
  <c r="V238" i="42"/>
  <c r="M238" i="42"/>
  <c r="M203" i="42"/>
  <c r="V203" i="42"/>
  <c r="V241" i="42"/>
  <c r="M241" i="42"/>
  <c r="S48" i="46"/>
  <c r="R49" i="46"/>
  <c r="S21" i="46"/>
  <c r="R22" i="46"/>
  <c r="R21" i="46"/>
  <c r="S20" i="46"/>
  <c r="R93" i="46"/>
  <c r="S92" i="46"/>
  <c r="R23" i="46"/>
  <c r="S22" i="46"/>
  <c r="S70" i="46"/>
  <c r="R71" i="46"/>
  <c r="R152" i="46"/>
  <c r="S151" i="46"/>
  <c r="R178" i="46"/>
  <c r="S177" i="46"/>
  <c r="S36" i="46"/>
  <c r="R37" i="46"/>
  <c r="S55" i="46"/>
  <c r="R56" i="46"/>
  <c r="R204" i="46"/>
  <c r="S203" i="46"/>
  <c r="R211" i="46"/>
  <c r="S210" i="46"/>
  <c r="S31" i="46"/>
  <c r="R32" i="46"/>
  <c r="R59" i="46"/>
  <c r="S58" i="46"/>
  <c r="S150" i="46"/>
  <c r="R151" i="46"/>
  <c r="S218" i="46"/>
  <c r="R219" i="46"/>
  <c r="R35" i="46"/>
  <c r="S34" i="46"/>
  <c r="S124" i="46"/>
  <c r="R125" i="46"/>
  <c r="S173" i="46"/>
  <c r="R174" i="46"/>
  <c r="R20" i="46"/>
  <c r="S19" i="46"/>
  <c r="S106" i="46"/>
  <c r="R107" i="46"/>
  <c r="S118" i="46"/>
  <c r="R119" i="46"/>
  <c r="S186" i="46"/>
  <c r="R187" i="46"/>
  <c r="S81" i="46"/>
  <c r="R82" i="46"/>
  <c r="S83" i="46"/>
  <c r="R84" i="46"/>
  <c r="S133" i="46"/>
  <c r="R134" i="46"/>
  <c r="S199" i="46"/>
  <c r="R200" i="46"/>
  <c r="S56" i="46"/>
  <c r="R57" i="46"/>
  <c r="R86" i="46"/>
  <c r="S85" i="46"/>
  <c r="R169" i="46"/>
  <c r="S168" i="46"/>
  <c r="R224" i="46"/>
  <c r="S223" i="46"/>
  <c r="R193" i="36"/>
  <c r="S192" i="36"/>
  <c r="S131" i="36"/>
  <c r="R132" i="36"/>
  <c r="S105" i="36"/>
  <c r="R106" i="36"/>
  <c r="S112" i="36"/>
  <c r="R113" i="36"/>
  <c r="R9" i="36"/>
  <c r="S8" i="36"/>
  <c r="R101" i="36"/>
  <c r="S100" i="36"/>
  <c r="R141" i="36"/>
  <c r="S140" i="36"/>
  <c r="R189" i="36"/>
  <c r="S188" i="36"/>
  <c r="S94" i="36"/>
  <c r="R95" i="36"/>
  <c r="S115" i="36"/>
  <c r="R116" i="36"/>
  <c r="S153" i="36"/>
  <c r="R154" i="36"/>
  <c r="S237" i="36"/>
  <c r="R238" i="36"/>
  <c r="S41" i="36"/>
  <c r="R42" i="36"/>
  <c r="R70" i="36"/>
  <c r="S69" i="36"/>
  <c r="R164" i="36"/>
  <c r="S163" i="36"/>
  <c r="S244" i="36"/>
  <c r="R88" i="36"/>
  <c r="S87" i="36"/>
  <c r="S129" i="36"/>
  <c r="R130" i="36"/>
  <c r="R225" i="36"/>
  <c r="S224" i="36"/>
  <c r="R16" i="36"/>
  <c r="S15" i="36"/>
  <c r="R64" i="36"/>
  <c r="S63" i="36"/>
  <c r="S138" i="36"/>
  <c r="R139" i="36"/>
  <c r="S197" i="36"/>
  <c r="R198" i="36"/>
  <c r="S6" i="36"/>
  <c r="R7" i="36"/>
  <c r="S76" i="36"/>
  <c r="R77" i="36"/>
  <c r="S141" i="36"/>
  <c r="R142" i="36"/>
  <c r="S191" i="36"/>
  <c r="R192" i="36"/>
  <c r="R32" i="36"/>
  <c r="S31" i="36"/>
  <c r="S91" i="36"/>
  <c r="R92" i="36"/>
  <c r="S156" i="36"/>
  <c r="R157" i="36"/>
  <c r="S213" i="36"/>
  <c r="R214" i="36"/>
  <c r="V115" i="38"/>
  <c r="M115" i="38"/>
  <c r="V125" i="38"/>
  <c r="M125" i="38"/>
  <c r="M102" i="38"/>
  <c r="V102" i="38"/>
  <c r="V144" i="38"/>
  <c r="M144" i="38"/>
  <c r="V132" i="38"/>
  <c r="M132" i="38"/>
  <c r="M223" i="38"/>
  <c r="V223" i="38"/>
  <c r="V234" i="38"/>
  <c r="M234" i="38"/>
  <c r="V73" i="38"/>
  <c r="M73" i="38"/>
  <c r="V110" i="38"/>
  <c r="M110" i="38"/>
  <c r="V176" i="38"/>
  <c r="M176" i="38"/>
  <c r="V24" i="38"/>
  <c r="M24" i="38"/>
  <c r="M36" i="38"/>
  <c r="V36" i="38"/>
  <c r="M87" i="38"/>
  <c r="V87" i="38"/>
  <c r="V244" i="38"/>
  <c r="M244" i="38"/>
  <c r="M15" i="38"/>
  <c r="V15" i="38"/>
  <c r="V101" i="38"/>
  <c r="M101" i="38"/>
  <c r="V77" i="38"/>
  <c r="M77" i="38"/>
  <c r="V105" i="38"/>
  <c r="M105" i="38"/>
  <c r="V159" i="38"/>
  <c r="M159" i="38"/>
  <c r="V242" i="38"/>
  <c r="M242" i="38"/>
  <c r="M63" i="38"/>
  <c r="V63" i="38"/>
  <c r="M55" i="38"/>
  <c r="V55" i="38"/>
  <c r="V181" i="38"/>
  <c r="M181" i="38"/>
  <c r="V240" i="38"/>
  <c r="M240" i="38"/>
  <c r="V43" i="38"/>
  <c r="M43" i="38"/>
  <c r="V128" i="38"/>
  <c r="M128" i="38"/>
  <c r="M139" i="38"/>
  <c r="V139" i="38"/>
  <c r="V83" i="38"/>
  <c r="M83" i="38"/>
  <c r="V51" i="38"/>
  <c r="M51" i="38"/>
  <c r="M88" i="38"/>
  <c r="V88" i="38"/>
  <c r="M155" i="38"/>
  <c r="V155" i="38"/>
  <c r="M22" i="38"/>
  <c r="V22" i="38"/>
  <c r="V76" i="38"/>
  <c r="M76" i="38"/>
  <c r="V114" i="38"/>
  <c r="M114" i="38"/>
  <c r="V202" i="38"/>
  <c r="M202" i="38"/>
  <c r="V199" i="38"/>
  <c r="M199" i="38"/>
  <c r="M151" i="39"/>
  <c r="V151" i="39"/>
  <c r="V111" i="39"/>
  <c r="M111" i="39"/>
  <c r="V12" i="39"/>
  <c r="M12" i="39"/>
  <c r="M23" i="39"/>
  <c r="V23" i="39"/>
  <c r="M20" i="39"/>
  <c r="V20" i="39"/>
  <c r="M88" i="39"/>
  <c r="V88" i="39"/>
  <c r="V71" i="39"/>
  <c r="M71" i="39"/>
  <c r="V5" i="39"/>
  <c r="M5" i="39"/>
  <c r="V121" i="39"/>
  <c r="M121" i="39"/>
  <c r="V62" i="39"/>
  <c r="M62" i="39"/>
  <c r="V236" i="39"/>
  <c r="M236" i="39"/>
  <c r="V187" i="39"/>
  <c r="M187" i="39"/>
  <c r="M198" i="39"/>
  <c r="V198" i="39"/>
  <c r="V208" i="39"/>
  <c r="M208" i="39"/>
  <c r="V219" i="39"/>
  <c r="M219" i="39"/>
  <c r="M209" i="39"/>
  <c r="V209" i="39"/>
  <c r="V243" i="39"/>
  <c r="M243" i="39"/>
  <c r="M133" i="39"/>
  <c r="V133" i="39"/>
  <c r="V141" i="39"/>
  <c r="M141" i="39"/>
  <c r="M175" i="39"/>
  <c r="V175" i="39"/>
  <c r="M53" i="39"/>
  <c r="V53" i="39"/>
  <c r="M179" i="39"/>
  <c r="V179" i="39"/>
  <c r="V205" i="39"/>
  <c r="M205" i="39"/>
  <c r="M120" i="39"/>
  <c r="V120" i="39"/>
  <c r="V172" i="39"/>
  <c r="M172" i="39"/>
  <c r="M194" i="39"/>
  <c r="V194" i="39"/>
  <c r="S146" i="31"/>
  <c r="R147" i="31"/>
  <c r="R23" i="31"/>
  <c r="S22" i="31"/>
  <c r="S219" i="31"/>
  <c r="R220" i="31"/>
  <c r="S141" i="31"/>
  <c r="R142" i="31"/>
  <c r="R203" i="31"/>
  <c r="S202" i="31"/>
  <c r="R188" i="31"/>
  <c r="S187" i="31"/>
  <c r="R54" i="31"/>
  <c r="S53" i="31"/>
  <c r="R148" i="31"/>
  <c r="S147" i="31"/>
  <c r="S170" i="31"/>
  <c r="R171" i="31"/>
  <c r="R224" i="31"/>
  <c r="S223" i="31"/>
  <c r="R97" i="31"/>
  <c r="S96" i="31"/>
  <c r="R107" i="31"/>
  <c r="S106" i="31"/>
  <c r="S64" i="31"/>
  <c r="R65" i="31"/>
  <c r="S136" i="31"/>
  <c r="R137" i="31"/>
  <c r="R170" i="31"/>
  <c r="S169" i="31"/>
  <c r="R68" i="31"/>
  <c r="S67" i="31"/>
  <c r="S19" i="31"/>
  <c r="R20" i="31"/>
  <c r="R175" i="31"/>
  <c r="S174" i="31"/>
  <c r="S137" i="31"/>
  <c r="R138" i="31"/>
  <c r="S46" i="31"/>
  <c r="R47" i="31"/>
  <c r="R43" i="31"/>
  <c r="S42" i="31"/>
  <c r="S90" i="31"/>
  <c r="R91" i="31"/>
  <c r="S167" i="31"/>
  <c r="R168" i="31"/>
  <c r="R214" i="31"/>
  <c r="S213" i="31"/>
  <c r="R24" i="31"/>
  <c r="S23" i="31"/>
  <c r="R53" i="31"/>
  <c r="S52" i="31"/>
  <c r="R12" i="31"/>
  <c r="S11" i="31"/>
  <c r="R110" i="31"/>
  <c r="S109" i="31"/>
  <c r="S118" i="31"/>
  <c r="R119" i="31"/>
  <c r="R179" i="31"/>
  <c r="S178" i="31"/>
  <c r="S188" i="32"/>
  <c r="R189" i="32"/>
  <c r="S147" i="32"/>
  <c r="R148" i="32"/>
  <c r="S231" i="32"/>
  <c r="R232" i="32"/>
  <c r="S52" i="32"/>
  <c r="R53" i="32"/>
  <c r="S88" i="32"/>
  <c r="R89" i="32"/>
  <c r="R144" i="32"/>
  <c r="S143" i="32"/>
  <c r="R220" i="32"/>
  <c r="S219" i="32"/>
  <c r="R52" i="32"/>
  <c r="S51" i="32"/>
  <c r="S81" i="32"/>
  <c r="R82" i="32"/>
  <c r="R151" i="32"/>
  <c r="S150" i="32"/>
  <c r="S221" i="32"/>
  <c r="R222" i="32"/>
  <c r="S11" i="32"/>
  <c r="R12" i="32"/>
  <c r="S123" i="32"/>
  <c r="R124" i="32"/>
  <c r="R169" i="32"/>
  <c r="S168" i="32"/>
  <c r="R237" i="32"/>
  <c r="S236" i="32"/>
  <c r="S48" i="32"/>
  <c r="R49" i="32"/>
  <c r="S175" i="32"/>
  <c r="R176" i="32"/>
  <c r="S169" i="32"/>
  <c r="R170" i="32"/>
  <c r="R17" i="32"/>
  <c r="S16" i="32"/>
  <c r="U16" i="32" s="1"/>
  <c r="R93" i="32"/>
  <c r="S92" i="32"/>
  <c r="S116" i="32"/>
  <c r="R117" i="32"/>
  <c r="R187" i="32"/>
  <c r="S186" i="32"/>
  <c r="R45" i="32"/>
  <c r="S44" i="32"/>
  <c r="S100" i="32"/>
  <c r="R101" i="32"/>
  <c r="S119" i="32"/>
  <c r="R120" i="32"/>
  <c r="R192" i="32"/>
  <c r="S191" i="32"/>
  <c r="R23" i="32"/>
  <c r="S22" i="32"/>
  <c r="R102" i="32"/>
  <c r="S101" i="32"/>
  <c r="R127" i="32"/>
  <c r="S126" i="32"/>
  <c r="R218" i="32"/>
  <c r="S217" i="32"/>
  <c r="V234" i="44"/>
  <c r="M234" i="44"/>
  <c r="V41" i="44"/>
  <c r="M41" i="44"/>
  <c r="V141" i="44"/>
  <c r="M141" i="44"/>
  <c r="V222" i="44"/>
  <c r="M222" i="44"/>
  <c r="M205" i="44"/>
  <c r="V205" i="44"/>
  <c r="M117" i="44"/>
  <c r="V117" i="44"/>
  <c r="M166" i="44"/>
  <c r="V166" i="44"/>
  <c r="V66" i="44"/>
  <c r="M66" i="44"/>
  <c r="V187" i="44"/>
  <c r="M187" i="44"/>
  <c r="V86" i="44"/>
  <c r="M86" i="44"/>
  <c r="V75" i="44"/>
  <c r="M75" i="44"/>
  <c r="V50" i="44"/>
  <c r="M50" i="44"/>
  <c r="V121" i="44"/>
  <c r="M121" i="44"/>
  <c r="V23" i="44"/>
  <c r="M23" i="44"/>
  <c r="M208" i="44"/>
  <c r="V208" i="44"/>
  <c r="V105" i="44"/>
  <c r="M105" i="44"/>
  <c r="M77" i="44"/>
  <c r="V77" i="44"/>
  <c r="V229" i="44"/>
  <c r="M229" i="44"/>
  <c r="V33" i="44"/>
  <c r="M33" i="44"/>
  <c r="M154" i="44"/>
  <c r="V154" i="44"/>
  <c r="M26" i="44"/>
  <c r="V26" i="44"/>
  <c r="M116" i="44"/>
  <c r="V116" i="44"/>
  <c r="V239" i="44"/>
  <c r="M239" i="44"/>
  <c r="V100" i="44"/>
  <c r="M100" i="44"/>
  <c r="M69" i="44"/>
  <c r="V69" i="44"/>
  <c r="V55" i="44"/>
  <c r="M55" i="44"/>
  <c r="V48" i="44"/>
  <c r="M48" i="44"/>
  <c r="V155" i="44"/>
  <c r="M155" i="44"/>
  <c r="V150" i="44"/>
  <c r="M150" i="44"/>
  <c r="V106" i="44"/>
  <c r="M106" i="44"/>
  <c r="V78" i="44"/>
  <c r="M78" i="44"/>
  <c r="V136" i="44"/>
  <c r="M136" i="44"/>
  <c r="S123" i="38"/>
  <c r="R124" i="38"/>
  <c r="R186" i="38"/>
  <c r="S185" i="38"/>
  <c r="S224" i="38"/>
  <c r="R225" i="38"/>
  <c r="S188" i="38"/>
  <c r="R189" i="38"/>
  <c r="R215" i="38"/>
  <c r="S214" i="38"/>
  <c r="R188" i="38"/>
  <c r="S187" i="38"/>
  <c r="R197" i="38"/>
  <c r="S196" i="38"/>
  <c r="S56" i="38"/>
  <c r="R57" i="38"/>
  <c r="S105" i="38"/>
  <c r="R106" i="38"/>
  <c r="R102" i="38"/>
  <c r="S101" i="38"/>
  <c r="R194" i="38"/>
  <c r="S193" i="38"/>
  <c r="S29" i="38"/>
  <c r="R30" i="38"/>
  <c r="R47" i="38"/>
  <c r="S46" i="38"/>
  <c r="R148" i="38"/>
  <c r="S147" i="38"/>
  <c r="S219" i="38"/>
  <c r="R220" i="38"/>
  <c r="R31" i="38"/>
  <c r="S30" i="38"/>
  <c r="S108" i="38"/>
  <c r="R109" i="38"/>
  <c r="S207" i="38"/>
  <c r="R208" i="38"/>
  <c r="S239" i="38"/>
  <c r="R240" i="38"/>
  <c r="S42" i="38"/>
  <c r="R43" i="38"/>
  <c r="S99" i="38"/>
  <c r="R100" i="38"/>
  <c r="R175" i="38"/>
  <c r="S174" i="38"/>
  <c r="R17" i="38"/>
  <c r="S16" i="38"/>
  <c r="U16" i="38" s="1"/>
  <c r="S113" i="38"/>
  <c r="R114" i="38"/>
  <c r="R113" i="38"/>
  <c r="S112" i="38"/>
  <c r="R178" i="38"/>
  <c r="S177" i="38"/>
  <c r="R27" i="38"/>
  <c r="S26" i="38"/>
  <c r="S51" i="38"/>
  <c r="R52" i="38"/>
  <c r="R136" i="38"/>
  <c r="S135" i="38"/>
  <c r="R206" i="38"/>
  <c r="S205" i="38"/>
  <c r="E6" i="31"/>
  <c r="F5" i="31" s="1"/>
  <c r="H7" i="31"/>
  <c r="S209" i="37"/>
  <c r="R210" i="37"/>
  <c r="R50" i="37"/>
  <c r="S49" i="37"/>
  <c r="S75" i="37"/>
  <c r="R76" i="37"/>
  <c r="R162" i="37"/>
  <c r="S161" i="37"/>
  <c r="S51" i="37"/>
  <c r="R52" i="37"/>
  <c r="R140" i="37"/>
  <c r="S139" i="37"/>
  <c r="S74" i="37"/>
  <c r="R75" i="37"/>
  <c r="S21" i="37"/>
  <c r="R22" i="37"/>
  <c r="S87" i="37"/>
  <c r="R88" i="37"/>
  <c r="S130" i="37"/>
  <c r="R131" i="37"/>
  <c r="R233" i="37"/>
  <c r="S232" i="37"/>
  <c r="S40" i="37"/>
  <c r="R41" i="37"/>
  <c r="S95" i="37"/>
  <c r="R96" i="37"/>
  <c r="R158" i="37"/>
  <c r="S157" i="37"/>
  <c r="S202" i="37"/>
  <c r="R203" i="37"/>
  <c r="R24" i="37"/>
  <c r="S23" i="37"/>
  <c r="R82" i="37"/>
  <c r="S81" i="37"/>
  <c r="S200" i="37"/>
  <c r="R201" i="37"/>
  <c r="R216" i="37"/>
  <c r="S215" i="37"/>
  <c r="R5" i="37"/>
  <c r="R183" i="37"/>
  <c r="S182" i="37"/>
  <c r="S186" i="37"/>
  <c r="R187" i="37"/>
  <c r="S33" i="37"/>
  <c r="R34" i="37"/>
  <c r="R79" i="37"/>
  <c r="S78" i="37"/>
  <c r="R119" i="37"/>
  <c r="S118" i="37"/>
  <c r="S197" i="37"/>
  <c r="R198" i="37"/>
  <c r="R8" i="37"/>
  <c r="S7" i="37"/>
  <c r="R58" i="37"/>
  <c r="S57" i="37"/>
  <c r="R107" i="37"/>
  <c r="S106" i="37"/>
  <c r="R202" i="37"/>
  <c r="S201" i="37"/>
  <c r="V16" i="32"/>
  <c r="M16" i="32"/>
  <c r="V8" i="32"/>
  <c r="M8" i="32"/>
  <c r="M46" i="32"/>
  <c r="V46" i="32"/>
  <c r="V58" i="32"/>
  <c r="M58" i="32"/>
  <c r="V225" i="32"/>
  <c r="M225" i="32"/>
  <c r="V63" i="32"/>
  <c r="M63" i="32"/>
  <c r="M72" i="32"/>
  <c r="V72" i="32"/>
  <c r="M184" i="32"/>
  <c r="V184" i="32"/>
  <c r="M13" i="32"/>
  <c r="V13" i="32"/>
  <c r="M92" i="32"/>
  <c r="V92" i="32"/>
  <c r="V207" i="32"/>
  <c r="M207" i="32"/>
  <c r="V220" i="32"/>
  <c r="M220" i="32"/>
  <c r="V97" i="32"/>
  <c r="M97" i="32"/>
  <c r="M173" i="32"/>
  <c r="V173" i="32"/>
  <c r="V69" i="32"/>
  <c r="M69" i="32"/>
  <c r="V105" i="32"/>
  <c r="M105" i="32"/>
  <c r="M229" i="32"/>
  <c r="V229" i="32"/>
  <c r="V65" i="32"/>
  <c r="M65" i="32"/>
  <c r="V186" i="32"/>
  <c r="M186" i="32"/>
  <c r="V213" i="32"/>
  <c r="M213" i="32"/>
  <c r="M81" i="32"/>
  <c r="V81" i="32"/>
  <c r="M172" i="32"/>
  <c r="V172" i="32"/>
  <c r="R239" i="33"/>
  <c r="S238" i="33"/>
  <c r="R77" i="33"/>
  <c r="S76" i="33"/>
  <c r="S207" i="33"/>
  <c r="R208" i="33"/>
  <c r="S232" i="33"/>
  <c r="R233" i="33"/>
  <c r="S32" i="33"/>
  <c r="R33" i="33"/>
  <c r="S95" i="33"/>
  <c r="R96" i="33"/>
  <c r="R151" i="33"/>
  <c r="S150" i="33"/>
  <c r="R222" i="33"/>
  <c r="S221" i="33"/>
  <c r="S22" i="33"/>
  <c r="R23" i="33"/>
  <c r="S135" i="33"/>
  <c r="R136" i="33"/>
  <c r="R230" i="33"/>
  <c r="S229" i="33"/>
  <c r="R240" i="33"/>
  <c r="S239" i="33"/>
  <c r="R25" i="33"/>
  <c r="S24" i="33"/>
  <c r="R131" i="33"/>
  <c r="S130" i="33"/>
  <c r="S199" i="33"/>
  <c r="R200" i="33"/>
  <c r="R236" i="33"/>
  <c r="S235" i="33"/>
  <c r="R117" i="33"/>
  <c r="S116" i="33"/>
  <c r="R111" i="33"/>
  <c r="S110" i="33"/>
  <c r="S180" i="33"/>
  <c r="R181" i="33"/>
  <c r="R16" i="33"/>
  <c r="S15" i="33"/>
  <c r="S50" i="33"/>
  <c r="R51" i="33"/>
  <c r="S144" i="33"/>
  <c r="R145" i="33"/>
  <c r="S192" i="33"/>
  <c r="R193" i="33"/>
  <c r="R20" i="33"/>
  <c r="S19" i="33"/>
  <c r="S72" i="33"/>
  <c r="R73" i="33"/>
  <c r="S128" i="33"/>
  <c r="R129" i="33"/>
  <c r="R196" i="33"/>
  <c r="S195" i="33"/>
  <c r="S58" i="33"/>
  <c r="R59" i="33"/>
  <c r="S111" i="33"/>
  <c r="R112" i="33"/>
  <c r="R173" i="33"/>
  <c r="S172" i="33"/>
  <c r="S215" i="33"/>
  <c r="R216" i="33"/>
  <c r="V57" i="33"/>
  <c r="M57" i="33"/>
  <c r="M6" i="33"/>
  <c r="V6" i="33"/>
  <c r="M16" i="33"/>
  <c r="V16" i="33"/>
  <c r="V184" i="33"/>
  <c r="M184" i="33"/>
  <c r="M74" i="33"/>
  <c r="V74" i="33"/>
  <c r="V46" i="33"/>
  <c r="M46" i="33"/>
  <c r="V26" i="33"/>
  <c r="M26" i="33"/>
  <c r="M138" i="33"/>
  <c r="V138" i="33"/>
  <c r="V69" i="33"/>
  <c r="M69" i="33"/>
  <c r="V127" i="33"/>
  <c r="M127" i="33"/>
  <c r="M164" i="33"/>
  <c r="V164" i="33"/>
  <c r="M106" i="33"/>
  <c r="V106" i="33"/>
  <c r="V232" i="33"/>
  <c r="M232" i="33"/>
  <c r="M160" i="33"/>
  <c r="V160" i="33"/>
  <c r="V228" i="33"/>
  <c r="M228" i="33"/>
  <c r="M126" i="33"/>
  <c r="V126" i="33"/>
  <c r="V61" i="33"/>
  <c r="M61" i="33"/>
  <c r="V211" i="33"/>
  <c r="M211" i="33"/>
  <c r="V10" i="33"/>
  <c r="M10" i="33"/>
  <c r="V141" i="33"/>
  <c r="M141" i="33"/>
  <c r="V209" i="33"/>
  <c r="M209" i="33"/>
  <c r="V214" i="33"/>
  <c r="M214" i="33"/>
  <c r="V13" i="33"/>
  <c r="M13" i="33"/>
  <c r="V20" i="33"/>
  <c r="M20" i="33"/>
  <c r="V136" i="33"/>
  <c r="M136" i="33"/>
  <c r="M185" i="33"/>
  <c r="V185" i="33"/>
  <c r="V236" i="33"/>
  <c r="M236" i="33"/>
  <c r="M239" i="33"/>
  <c r="V239" i="33"/>
  <c r="M42" i="33"/>
  <c r="V42" i="33"/>
  <c r="V162" i="33"/>
  <c r="M162" i="33"/>
  <c r="M196" i="33"/>
  <c r="V196" i="33"/>
  <c r="S85" i="40"/>
  <c r="R86" i="40"/>
  <c r="S83" i="40"/>
  <c r="R84" i="40"/>
  <c r="S88" i="40"/>
  <c r="R89" i="40"/>
  <c r="S28" i="40"/>
  <c r="R29" i="40"/>
  <c r="R63" i="40"/>
  <c r="S62" i="40"/>
  <c r="R105" i="40"/>
  <c r="S104" i="40"/>
  <c r="S208" i="40"/>
  <c r="R209" i="40"/>
  <c r="R25" i="40"/>
  <c r="S24" i="40"/>
  <c r="R111" i="40"/>
  <c r="S110" i="40"/>
  <c r="R157" i="40"/>
  <c r="S156" i="40"/>
  <c r="R231" i="40"/>
  <c r="S230" i="40"/>
  <c r="R9" i="40"/>
  <c r="S8" i="40"/>
  <c r="S119" i="40"/>
  <c r="R120" i="40"/>
  <c r="S133" i="40"/>
  <c r="R134" i="40"/>
  <c r="S240" i="40"/>
  <c r="R241" i="40"/>
  <c r="S41" i="40"/>
  <c r="R42" i="40"/>
  <c r="R104" i="40"/>
  <c r="S103" i="40"/>
  <c r="S193" i="40"/>
  <c r="R194" i="40"/>
  <c r="R224" i="40"/>
  <c r="S223" i="40"/>
  <c r="S40" i="40"/>
  <c r="R41" i="40"/>
  <c r="S148" i="40"/>
  <c r="R149" i="40"/>
  <c r="S154" i="40"/>
  <c r="R155" i="40"/>
  <c r="S12" i="40"/>
  <c r="R13" i="40"/>
  <c r="R56" i="40"/>
  <c r="S55" i="40"/>
  <c r="S132" i="40"/>
  <c r="R133" i="40"/>
  <c r="R182" i="40"/>
  <c r="S181" i="40"/>
  <c r="S39" i="40"/>
  <c r="R40" i="40"/>
  <c r="R81" i="40"/>
  <c r="S80" i="40"/>
  <c r="R225" i="40"/>
  <c r="S224" i="40"/>
  <c r="R213" i="40"/>
  <c r="S212" i="40"/>
  <c r="V120" i="47"/>
  <c r="M120" i="47"/>
  <c r="V62" i="47"/>
  <c r="M62" i="47"/>
  <c r="V212" i="47"/>
  <c r="M212" i="47"/>
  <c r="M98" i="47"/>
  <c r="V98" i="47"/>
  <c r="V111" i="47"/>
  <c r="M111" i="47"/>
  <c r="V158" i="47"/>
  <c r="M158" i="47"/>
  <c r="M219" i="47"/>
  <c r="V219" i="47"/>
  <c r="V106" i="47"/>
  <c r="M106" i="47"/>
  <c r="V136" i="47"/>
  <c r="M136" i="47"/>
  <c r="V220" i="47"/>
  <c r="M220" i="47"/>
  <c r="V241" i="47"/>
  <c r="M241" i="47"/>
  <c r="M14" i="47"/>
  <c r="V14" i="47"/>
  <c r="M60" i="47"/>
  <c r="V60" i="47"/>
  <c r="M104" i="47"/>
  <c r="V104" i="47"/>
  <c r="V140" i="47"/>
  <c r="M140" i="47"/>
  <c r="V131" i="47"/>
  <c r="M131" i="47"/>
  <c r="V90" i="47"/>
  <c r="M90" i="47"/>
  <c r="V100" i="47"/>
  <c r="M100" i="47"/>
  <c r="V152" i="47"/>
  <c r="M152" i="47"/>
  <c r="M188" i="47"/>
  <c r="V188" i="47"/>
  <c r="V190" i="47"/>
  <c r="M190" i="47"/>
  <c r="V240" i="47"/>
  <c r="M240" i="47"/>
  <c r="M159" i="47"/>
  <c r="V159" i="47"/>
  <c r="V41" i="47"/>
  <c r="M41" i="47"/>
  <c r="V69" i="47"/>
  <c r="M69" i="47"/>
  <c r="V95" i="47"/>
  <c r="M95" i="47"/>
  <c r="V105" i="47"/>
  <c r="M105" i="47"/>
  <c r="V223" i="47"/>
  <c r="M223" i="47"/>
  <c r="V52" i="47"/>
  <c r="M52" i="47"/>
  <c r="M22" i="47"/>
  <c r="V22" i="47"/>
  <c r="V108" i="47"/>
  <c r="M108" i="47"/>
  <c r="V99" i="47"/>
  <c r="M99" i="47"/>
  <c r="M198" i="47"/>
  <c r="V198" i="47"/>
  <c r="V221" i="47"/>
  <c r="M221" i="47"/>
  <c r="R40" i="47"/>
  <c r="S39" i="47"/>
  <c r="S112" i="47"/>
  <c r="R113" i="47"/>
  <c r="S149" i="47"/>
  <c r="R150" i="47"/>
  <c r="S154" i="47"/>
  <c r="R155" i="47"/>
  <c r="R78" i="47"/>
  <c r="S77" i="47"/>
  <c r="S123" i="47"/>
  <c r="R124" i="47"/>
  <c r="R186" i="47"/>
  <c r="S185" i="47"/>
  <c r="R32" i="47"/>
  <c r="S31" i="47"/>
  <c r="S74" i="47"/>
  <c r="R75" i="47"/>
  <c r="S141" i="47"/>
  <c r="R142" i="47"/>
  <c r="S203" i="47"/>
  <c r="R204" i="47"/>
  <c r="R38" i="47"/>
  <c r="S37" i="47"/>
  <c r="S71" i="47"/>
  <c r="R72" i="47"/>
  <c r="R104" i="47"/>
  <c r="S103" i="47"/>
  <c r="S210" i="47"/>
  <c r="R211" i="47"/>
  <c r="R94" i="47"/>
  <c r="S93" i="47"/>
  <c r="S73" i="47"/>
  <c r="R74" i="47"/>
  <c r="R133" i="47"/>
  <c r="S132" i="47"/>
  <c r="R238" i="47"/>
  <c r="S237" i="47"/>
  <c r="S33" i="47"/>
  <c r="R34" i="47"/>
  <c r="S94" i="47"/>
  <c r="R95" i="47"/>
  <c r="R178" i="47"/>
  <c r="S177" i="47"/>
  <c r="S220" i="47"/>
  <c r="R221" i="47"/>
  <c r="S45" i="47"/>
  <c r="R46" i="47"/>
  <c r="R145" i="47"/>
  <c r="S144" i="47"/>
  <c r="R192" i="47"/>
  <c r="S191" i="47"/>
  <c r="S18" i="47"/>
  <c r="U18" i="47" s="1"/>
  <c r="R19" i="47"/>
  <c r="R55" i="47"/>
  <c r="S54" i="47"/>
  <c r="S117" i="47"/>
  <c r="R118" i="47"/>
  <c r="R176" i="47"/>
  <c r="S175" i="47"/>
  <c r="R99" i="39"/>
  <c r="S98" i="39"/>
  <c r="S6" i="39"/>
  <c r="R7" i="39"/>
  <c r="S51" i="39"/>
  <c r="R52" i="39"/>
  <c r="R14" i="39"/>
  <c r="S13" i="39"/>
  <c r="R5" i="39"/>
  <c r="R68" i="39"/>
  <c r="S67" i="39"/>
  <c r="R190" i="39"/>
  <c r="S189" i="39"/>
  <c r="S229" i="39"/>
  <c r="R230" i="39"/>
  <c r="R20" i="39"/>
  <c r="S19" i="39"/>
  <c r="S154" i="39"/>
  <c r="R155" i="39"/>
  <c r="R194" i="39"/>
  <c r="S193" i="39"/>
  <c r="R237" i="39"/>
  <c r="S236" i="39"/>
  <c r="R23" i="39"/>
  <c r="S22" i="39"/>
  <c r="R122" i="39"/>
  <c r="S121" i="39"/>
  <c r="R159" i="39"/>
  <c r="S158" i="39"/>
  <c r="S23" i="39"/>
  <c r="R24" i="39"/>
  <c r="R93" i="39"/>
  <c r="S92" i="39"/>
  <c r="R130" i="39"/>
  <c r="S129" i="39"/>
  <c r="R231" i="39"/>
  <c r="S230" i="39"/>
  <c r="R19" i="39"/>
  <c r="S18" i="39"/>
  <c r="U18" i="39" s="1"/>
  <c r="R116" i="39"/>
  <c r="S115" i="39"/>
  <c r="S173" i="39"/>
  <c r="R174" i="39"/>
  <c r="S196" i="39"/>
  <c r="R197" i="39"/>
  <c r="S50" i="39"/>
  <c r="R51" i="39"/>
  <c r="S91" i="39"/>
  <c r="R92" i="39"/>
  <c r="R144" i="39"/>
  <c r="S143" i="39"/>
  <c r="S234" i="39"/>
  <c r="R235" i="39"/>
  <c r="R49" i="39"/>
  <c r="S48" i="39"/>
  <c r="R91" i="39"/>
  <c r="S90" i="39"/>
  <c r="R170" i="39"/>
  <c r="S169" i="39"/>
  <c r="H7" i="43"/>
  <c r="E6" i="43"/>
  <c r="F5" i="43" s="1"/>
  <c r="M74" i="31"/>
  <c r="V74" i="31"/>
  <c r="M167" i="31"/>
  <c r="V167" i="31"/>
  <c r="M54" i="31"/>
  <c r="V54" i="31"/>
  <c r="V238" i="31"/>
  <c r="M238" i="31"/>
  <c r="V228" i="31"/>
  <c r="M228" i="31"/>
  <c r="M83" i="31"/>
  <c r="V83" i="31"/>
  <c r="V114" i="31"/>
  <c r="M114" i="31"/>
  <c r="M162" i="31"/>
  <c r="V162" i="31"/>
  <c r="M191" i="31"/>
  <c r="V191" i="31"/>
  <c r="M237" i="31"/>
  <c r="V237" i="31"/>
  <c r="V57" i="31"/>
  <c r="M57" i="31"/>
  <c r="M24" i="31"/>
  <c r="V24" i="31"/>
  <c r="M93" i="31"/>
  <c r="V93" i="31"/>
  <c r="M163" i="31"/>
  <c r="V163" i="31"/>
  <c r="V140" i="31"/>
  <c r="M140" i="31"/>
  <c r="V224" i="31"/>
  <c r="M224" i="31"/>
  <c r="V108" i="31"/>
  <c r="M108" i="31"/>
  <c r="M6" i="31"/>
  <c r="V6" i="31"/>
  <c r="V71" i="31"/>
  <c r="M71" i="31"/>
  <c r="M27" i="31"/>
  <c r="V27" i="31"/>
  <c r="M72" i="31"/>
  <c r="V72" i="31"/>
  <c r="V190" i="31"/>
  <c r="M190" i="31"/>
  <c r="V28" i="31"/>
  <c r="M28" i="31"/>
  <c r="V103" i="31"/>
  <c r="M103" i="31"/>
  <c r="M94" i="31"/>
  <c r="V94" i="31"/>
  <c r="V7" i="31"/>
  <c r="M7" i="31"/>
  <c r="M35" i="31"/>
  <c r="V35" i="31"/>
  <c r="M231" i="31"/>
  <c r="V231" i="31"/>
  <c r="V219" i="31"/>
  <c r="M219" i="31"/>
  <c r="S91" i="42"/>
  <c r="R92" i="42"/>
  <c r="S120" i="42"/>
  <c r="R121" i="42"/>
  <c r="R179" i="42"/>
  <c r="S178" i="42"/>
  <c r="S200" i="42"/>
  <c r="R201" i="42"/>
  <c r="R43" i="42"/>
  <c r="S42" i="42"/>
  <c r="R117" i="42"/>
  <c r="S116" i="42"/>
  <c r="S184" i="42"/>
  <c r="R185" i="42"/>
  <c r="S30" i="42"/>
  <c r="R31" i="42"/>
  <c r="R66" i="42"/>
  <c r="S65" i="42"/>
  <c r="S149" i="42"/>
  <c r="R150" i="42"/>
  <c r="S234" i="42"/>
  <c r="R235" i="42"/>
  <c r="S33" i="42"/>
  <c r="R34" i="42"/>
  <c r="R110" i="42"/>
  <c r="S109" i="42"/>
  <c r="R156" i="42"/>
  <c r="S155" i="42"/>
  <c r="R222" i="42"/>
  <c r="S221" i="42"/>
  <c r="S29" i="42"/>
  <c r="R30" i="42"/>
  <c r="R70" i="42"/>
  <c r="S69" i="42"/>
  <c r="S182" i="42"/>
  <c r="R183" i="42"/>
  <c r="R220" i="42"/>
  <c r="S219" i="42"/>
  <c r="S59" i="42"/>
  <c r="R60" i="42"/>
  <c r="S113" i="42"/>
  <c r="R114" i="42"/>
  <c r="R190" i="42"/>
  <c r="S189" i="42"/>
  <c r="R58" i="42"/>
  <c r="S57" i="42"/>
  <c r="S111" i="42"/>
  <c r="R112" i="42"/>
  <c r="R144" i="42"/>
  <c r="S143" i="42"/>
  <c r="R184" i="42"/>
  <c r="S183" i="42"/>
  <c r="R52" i="42"/>
  <c r="S51" i="42"/>
  <c r="S102" i="42"/>
  <c r="R103" i="42"/>
  <c r="S157" i="42"/>
  <c r="R158" i="42"/>
  <c r="S192" i="42"/>
  <c r="R193" i="42"/>
  <c r="V42" i="36"/>
  <c r="M42" i="36"/>
  <c r="V18" i="36"/>
  <c r="M18" i="36"/>
  <c r="V47" i="36"/>
  <c r="M47" i="36"/>
  <c r="V158" i="36"/>
  <c r="M158" i="36"/>
  <c r="V125" i="36"/>
  <c r="M125" i="36"/>
  <c r="V132" i="36"/>
  <c r="M132" i="36"/>
  <c r="M157" i="36"/>
  <c r="V157" i="36"/>
  <c r="M58" i="36"/>
  <c r="V58" i="36"/>
  <c r="M110" i="36"/>
  <c r="V110" i="36"/>
  <c r="M22" i="36"/>
  <c r="V22" i="36"/>
  <c r="V37" i="36"/>
  <c r="M37" i="36"/>
  <c r="V97" i="36"/>
  <c r="M97" i="36"/>
  <c r="M77" i="36"/>
  <c r="V77" i="36"/>
  <c r="V133" i="36"/>
  <c r="M133" i="36"/>
  <c r="V135" i="36"/>
  <c r="M135" i="36"/>
  <c r="M108" i="36"/>
  <c r="V108" i="36"/>
  <c r="M162" i="36"/>
  <c r="V162" i="36"/>
  <c r="V235" i="36"/>
  <c r="M235" i="36"/>
  <c r="M207" i="36"/>
  <c r="V207" i="36"/>
  <c r="V199" i="36"/>
  <c r="M199" i="36"/>
  <c r="V215" i="36"/>
  <c r="M215" i="36"/>
  <c r="M216" i="36"/>
  <c r="V216" i="36"/>
  <c r="M210" i="36"/>
  <c r="V210" i="36"/>
  <c r="V240" i="36"/>
  <c r="M240" i="36"/>
  <c r="R231" i="34"/>
  <c r="S230" i="34"/>
  <c r="S52" i="34"/>
  <c r="R53" i="34"/>
  <c r="S18" i="34"/>
  <c r="U18" i="34" s="1"/>
  <c r="R19" i="34"/>
  <c r="R73" i="34"/>
  <c r="S72" i="34"/>
  <c r="R201" i="34"/>
  <c r="S200" i="34"/>
  <c r="R234" i="34"/>
  <c r="S233" i="34"/>
  <c r="S126" i="34"/>
  <c r="R127" i="34"/>
  <c r="S34" i="34"/>
  <c r="R35" i="34"/>
  <c r="R99" i="34"/>
  <c r="S98" i="34"/>
  <c r="R180" i="34"/>
  <c r="S179" i="34"/>
  <c r="S56" i="34"/>
  <c r="R57" i="34"/>
  <c r="R69" i="34"/>
  <c r="S68" i="34"/>
  <c r="S192" i="34"/>
  <c r="R193" i="34"/>
  <c r="R236" i="34"/>
  <c r="S235" i="34"/>
  <c r="S82" i="34"/>
  <c r="R83" i="34"/>
  <c r="R87" i="34"/>
  <c r="S86" i="34"/>
  <c r="S178" i="34"/>
  <c r="R179" i="34"/>
  <c r="R240" i="34"/>
  <c r="S239" i="34"/>
  <c r="S35" i="34"/>
  <c r="R36" i="34"/>
  <c r="S120" i="34"/>
  <c r="R121" i="34"/>
  <c r="R183" i="34"/>
  <c r="S182" i="34"/>
  <c r="S15" i="34"/>
  <c r="R16" i="34"/>
  <c r="S74" i="34"/>
  <c r="R75" i="34"/>
  <c r="R131" i="34"/>
  <c r="S130" i="34"/>
  <c r="S196" i="34"/>
  <c r="R197" i="34"/>
  <c r="R60" i="34"/>
  <c r="S59" i="34"/>
  <c r="R136" i="34"/>
  <c r="S135" i="34"/>
  <c r="R153" i="34"/>
  <c r="S152" i="34"/>
  <c r="R226" i="34"/>
  <c r="S225" i="34"/>
  <c r="V155" i="40"/>
  <c r="M155" i="40"/>
  <c r="M172" i="40"/>
  <c r="V172" i="40"/>
  <c r="M147" i="40"/>
  <c r="V147" i="40"/>
  <c r="V229" i="40"/>
  <c r="M229" i="40"/>
  <c r="V47" i="40"/>
  <c r="M47" i="40"/>
  <c r="V193" i="40"/>
  <c r="M193" i="40"/>
  <c r="M20" i="40"/>
  <c r="V20" i="40"/>
  <c r="V244" i="40"/>
  <c r="M244" i="40"/>
  <c r="V99" i="40"/>
  <c r="M99" i="40"/>
  <c r="V161" i="40"/>
  <c r="M161" i="40"/>
  <c r="M31" i="40"/>
  <c r="V31" i="40"/>
  <c r="V8" i="40"/>
  <c r="M8" i="40"/>
  <c r="M140" i="40"/>
  <c r="V140" i="40"/>
  <c r="M211" i="40"/>
  <c r="V211" i="40"/>
  <c r="M69" i="40"/>
  <c r="V69" i="40"/>
  <c r="V169" i="40"/>
  <c r="M169" i="40"/>
  <c r="V221" i="40"/>
  <c r="M221" i="40"/>
  <c r="V38" i="40"/>
  <c r="M38" i="40"/>
  <c r="V26" i="40"/>
  <c r="M26" i="40"/>
  <c r="V89" i="40"/>
  <c r="M89" i="40"/>
  <c r="V84" i="40"/>
  <c r="M84" i="40"/>
  <c r="V137" i="40"/>
  <c r="M137" i="40"/>
  <c r="M67" i="40"/>
  <c r="V67" i="40"/>
  <c r="V48" i="40"/>
  <c r="M48" i="40"/>
  <c r="V85" i="40"/>
  <c r="M85" i="40"/>
  <c r="M163" i="40"/>
  <c r="V163" i="40"/>
  <c r="M205" i="40"/>
  <c r="V205" i="40"/>
  <c r="V28" i="40"/>
  <c r="M28" i="40"/>
  <c r="V124" i="40"/>
  <c r="M124" i="40"/>
  <c r="M127" i="40"/>
  <c r="V127" i="40"/>
  <c r="M154" i="40"/>
  <c r="V154" i="40"/>
  <c r="V40" i="40"/>
  <c r="M40" i="40"/>
  <c r="M91" i="41"/>
  <c r="V91" i="41"/>
  <c r="V95" i="41"/>
  <c r="M95" i="41"/>
  <c r="V127" i="41"/>
  <c r="M127" i="41"/>
  <c r="M198" i="41"/>
  <c r="V198" i="41"/>
  <c r="M197" i="41"/>
  <c r="V197" i="41"/>
  <c r="V22" i="41"/>
  <c r="M22" i="41"/>
  <c r="V128" i="41"/>
  <c r="M128" i="41"/>
  <c r="V236" i="41"/>
  <c r="M236" i="41"/>
  <c r="M122" i="41"/>
  <c r="V122" i="41"/>
  <c r="M228" i="41"/>
  <c r="V228" i="41"/>
  <c r="V28" i="41"/>
  <c r="M28" i="41"/>
  <c r="V83" i="41"/>
  <c r="M83" i="41"/>
  <c r="V201" i="41"/>
  <c r="M201" i="41"/>
  <c r="V6" i="41"/>
  <c r="M6" i="41"/>
  <c r="M62" i="41"/>
  <c r="V62" i="41"/>
  <c r="V235" i="41"/>
  <c r="M235" i="41"/>
  <c r="M24" i="41"/>
  <c r="V24" i="41"/>
  <c r="V13" i="41"/>
  <c r="M13" i="41"/>
  <c r="M85" i="41"/>
  <c r="V85" i="41"/>
  <c r="V64" i="41"/>
  <c r="M64" i="41"/>
  <c r="V174" i="41"/>
  <c r="M174" i="41"/>
  <c r="V56" i="41"/>
  <c r="M56" i="41"/>
  <c r="V187" i="41"/>
  <c r="M187" i="41"/>
  <c r="M72" i="41"/>
  <c r="V72" i="41"/>
  <c r="V162" i="41"/>
  <c r="M162" i="41"/>
  <c r="M232" i="41"/>
  <c r="V232" i="41"/>
  <c r="M139" i="34"/>
  <c r="V139" i="34"/>
  <c r="M20" i="34"/>
  <c r="V20" i="34"/>
  <c r="V230" i="34"/>
  <c r="M230" i="34"/>
  <c r="V138" i="34"/>
  <c r="M138" i="34"/>
  <c r="V155" i="34"/>
  <c r="M155" i="34"/>
  <c r="M32" i="34"/>
  <c r="V32" i="34"/>
  <c r="V22" i="34"/>
  <c r="M22" i="34"/>
  <c r="V103" i="34"/>
  <c r="M103" i="34"/>
  <c r="V144" i="34"/>
  <c r="M144" i="34"/>
  <c r="V236" i="34"/>
  <c r="M236" i="34"/>
  <c r="V69" i="34"/>
  <c r="M69" i="34"/>
  <c r="M13" i="34"/>
  <c r="V13" i="34"/>
  <c r="V98" i="34"/>
  <c r="M98" i="34"/>
  <c r="V179" i="34"/>
  <c r="M179" i="34"/>
  <c r="M56" i="34"/>
  <c r="V56" i="34"/>
  <c r="M38" i="34"/>
  <c r="V38" i="34"/>
  <c r="V12" i="34"/>
  <c r="M12" i="34"/>
  <c r="V175" i="34"/>
  <c r="M175" i="34"/>
  <c r="V238" i="34"/>
  <c r="M238" i="34"/>
  <c r="M39" i="34"/>
  <c r="V39" i="34"/>
  <c r="M71" i="34"/>
  <c r="V71" i="34"/>
  <c r="V111" i="34"/>
  <c r="M111" i="34"/>
  <c r="M88" i="34"/>
  <c r="V88" i="34"/>
  <c r="V94" i="34"/>
  <c r="M94" i="34"/>
  <c r="V232" i="34"/>
  <c r="M232" i="34"/>
  <c r="V167" i="34"/>
  <c r="M167" i="34"/>
  <c r="M166" i="34"/>
  <c r="V166" i="34"/>
  <c r="V135" i="34"/>
  <c r="M135" i="34"/>
  <c r="V227" i="34"/>
  <c r="M227" i="34"/>
  <c r="V145" i="34"/>
  <c r="M145" i="34"/>
  <c r="V182" i="34"/>
  <c r="M182" i="34"/>
  <c r="V156" i="34"/>
  <c r="M156" i="34"/>
  <c r="S179" i="45"/>
  <c r="R180" i="45"/>
  <c r="R24" i="45"/>
  <c r="S23" i="45"/>
  <c r="R97" i="45"/>
  <c r="S96" i="45"/>
  <c r="R225" i="45"/>
  <c r="S224" i="45"/>
  <c r="R190" i="45"/>
  <c r="S189" i="45"/>
  <c r="R171" i="45"/>
  <c r="S170" i="45"/>
  <c r="S158" i="45"/>
  <c r="R159" i="45"/>
  <c r="R121" i="45"/>
  <c r="S120" i="45"/>
  <c r="R9" i="45"/>
  <c r="S8" i="45"/>
  <c r="S26" i="45"/>
  <c r="R27" i="45"/>
  <c r="R41" i="45"/>
  <c r="S40" i="45"/>
  <c r="S142" i="45"/>
  <c r="R143" i="45"/>
  <c r="R100" i="45"/>
  <c r="S99" i="45"/>
  <c r="S67" i="45"/>
  <c r="R68" i="45"/>
  <c r="R88" i="45"/>
  <c r="S87" i="45"/>
  <c r="R174" i="45"/>
  <c r="S173" i="45"/>
  <c r="R98" i="45"/>
  <c r="S97" i="45"/>
  <c r="R17" i="45"/>
  <c r="S16" i="45"/>
  <c r="U16" i="45" s="1"/>
  <c r="S48" i="45"/>
  <c r="R49" i="45"/>
  <c r="R223" i="45"/>
  <c r="S222" i="45"/>
  <c r="S174" i="45"/>
  <c r="R175" i="45"/>
  <c r="R79" i="45"/>
  <c r="S78" i="45"/>
  <c r="S228" i="45"/>
  <c r="R229" i="45"/>
  <c r="R167" i="45"/>
  <c r="S166" i="45"/>
  <c r="S164" i="45"/>
  <c r="R165" i="45"/>
  <c r="S27" i="45"/>
  <c r="R28" i="45"/>
  <c r="S191" i="45"/>
  <c r="R192" i="45"/>
  <c r="S154" i="45"/>
  <c r="R155" i="45"/>
  <c r="R239" i="45"/>
  <c r="S238" i="45"/>
  <c r="R60" i="45"/>
  <c r="S59" i="45"/>
  <c r="V51" i="37"/>
  <c r="M51" i="37"/>
  <c r="M140" i="37"/>
  <c r="V140" i="37"/>
  <c r="V189" i="37"/>
  <c r="M189" i="37"/>
  <c r="M212" i="37"/>
  <c r="V212" i="37"/>
  <c r="S89" i="41"/>
  <c r="R90" i="41"/>
  <c r="R52" i="41"/>
  <c r="S51" i="41"/>
  <c r="R151" i="41"/>
  <c r="S150" i="41"/>
  <c r="R161" i="44"/>
  <c r="S160" i="44"/>
  <c r="R210" i="44"/>
  <c r="S209" i="44"/>
  <c r="S40" i="44"/>
  <c r="R41" i="44"/>
  <c r="S133" i="44"/>
  <c r="R134" i="44"/>
  <c r="R31" i="43"/>
  <c r="S30" i="43"/>
  <c r="R66" i="43"/>
  <c r="S65" i="43"/>
  <c r="R214" i="43"/>
  <c r="S213" i="43"/>
  <c r="R83" i="43"/>
  <c r="S82" i="43"/>
  <c r="R204" i="35"/>
  <c r="S203" i="35"/>
  <c r="R43" i="35"/>
  <c r="S42" i="35"/>
  <c r="R81" i="35"/>
  <c r="S80" i="35"/>
  <c r="R54" i="35"/>
  <c r="S53" i="35"/>
  <c r="M141" i="43"/>
  <c r="V141" i="43"/>
  <c r="V9" i="43"/>
  <c r="M9" i="43"/>
  <c r="V192" i="43"/>
  <c r="M192" i="43"/>
  <c r="V214" i="43"/>
  <c r="M214" i="43"/>
  <c r="M18" i="42"/>
  <c r="V18" i="42"/>
  <c r="V76" i="42"/>
  <c r="M76" i="42"/>
  <c r="V122" i="42"/>
  <c r="M122" i="42"/>
  <c r="M100" i="42"/>
  <c r="V100" i="42"/>
  <c r="V6" i="42"/>
  <c r="M6" i="42"/>
  <c r="V120" i="42"/>
  <c r="M120" i="42"/>
  <c r="V185" i="42"/>
  <c r="M185" i="42"/>
  <c r="M239" i="42"/>
  <c r="V239" i="42"/>
  <c r="R30" i="46"/>
  <c r="S29" i="46"/>
  <c r="S17" i="46"/>
  <c r="R18" i="46"/>
  <c r="S183" i="46"/>
  <c r="R184" i="46"/>
  <c r="R220" i="36"/>
  <c r="S219" i="36"/>
  <c r="S42" i="36"/>
  <c r="R43" i="36"/>
  <c r="S243" i="36"/>
  <c r="R244" i="36"/>
  <c r="S128" i="36"/>
  <c r="R129" i="36"/>
  <c r="M226" i="38"/>
  <c r="V226" i="38"/>
  <c r="V219" i="38"/>
  <c r="M219" i="38"/>
  <c r="V211" i="38"/>
  <c r="M211" i="38"/>
  <c r="V100" i="38"/>
  <c r="M100" i="38"/>
  <c r="V109" i="38"/>
  <c r="M109" i="38"/>
  <c r="V91" i="38"/>
  <c r="M91" i="38"/>
  <c r="V156" i="39"/>
  <c r="M156" i="39"/>
  <c r="V57" i="39"/>
  <c r="M57" i="39"/>
  <c r="V218" i="39"/>
  <c r="M218" i="39"/>
  <c r="V52" i="39"/>
  <c r="M52" i="39"/>
  <c r="M124" i="39"/>
  <c r="V124" i="39"/>
  <c r="M17" i="39"/>
  <c r="V17" i="39"/>
  <c r="V206" i="39"/>
  <c r="M206" i="39"/>
  <c r="R66" i="31"/>
  <c r="S65" i="31"/>
  <c r="R207" i="31"/>
  <c r="S206" i="31"/>
  <c r="R69" i="31"/>
  <c r="S68" i="31"/>
  <c r="S193" i="31"/>
  <c r="R194" i="31"/>
  <c r="S12" i="31"/>
  <c r="R13" i="31"/>
  <c r="S243" i="31"/>
  <c r="R244" i="31"/>
  <c r="S23" i="32"/>
  <c r="R24" i="32"/>
  <c r="S104" i="32"/>
  <c r="R105" i="32"/>
  <c r="R230" i="32"/>
  <c r="S229" i="32"/>
  <c r="R130" i="32"/>
  <c r="S129" i="32"/>
  <c r="R115" i="32"/>
  <c r="S114" i="32"/>
  <c r="V92" i="44"/>
  <c r="M92" i="44"/>
  <c r="V79" i="44"/>
  <c r="M79" i="44"/>
  <c r="V171" i="44"/>
  <c r="M171" i="44"/>
  <c r="R205" i="38"/>
  <c r="S204" i="38"/>
  <c r="R46" i="38"/>
  <c r="S45" i="38"/>
  <c r="S48" i="38"/>
  <c r="R49" i="38"/>
  <c r="R196" i="37"/>
  <c r="S195" i="37"/>
  <c r="V48" i="32"/>
  <c r="M48" i="32"/>
  <c r="V230" i="32"/>
  <c r="M230" i="32"/>
  <c r="R132" i="33"/>
  <c r="S131" i="33"/>
  <c r="S145" i="33"/>
  <c r="R146" i="33"/>
  <c r="S136" i="33"/>
  <c r="R137" i="33"/>
  <c r="R116" i="33"/>
  <c r="S115" i="33"/>
  <c r="V193" i="33"/>
  <c r="M193" i="33"/>
  <c r="M71" i="33"/>
  <c r="V71" i="33"/>
  <c r="V131" i="33"/>
  <c r="M131" i="33"/>
  <c r="M240" i="33"/>
  <c r="V240" i="33"/>
  <c r="S228" i="40"/>
  <c r="R229" i="40"/>
  <c r="S17" i="40"/>
  <c r="R18" i="40"/>
  <c r="R239" i="40"/>
  <c r="S238" i="40"/>
  <c r="R93" i="40"/>
  <c r="S92" i="40"/>
  <c r="S54" i="40"/>
  <c r="R55" i="40"/>
  <c r="V114" i="47"/>
  <c r="M114" i="47"/>
  <c r="V92" i="47"/>
  <c r="M92" i="47"/>
  <c r="V242" i="47"/>
  <c r="M242" i="47"/>
  <c r="M109" i="47"/>
  <c r="V109" i="47"/>
  <c r="V110" i="47"/>
  <c r="M110" i="47"/>
  <c r="M23" i="47"/>
  <c r="V23" i="47"/>
  <c r="R143" i="47"/>
  <c r="S142" i="47"/>
  <c r="R220" i="47"/>
  <c r="S219" i="47"/>
  <c r="R241" i="47"/>
  <c r="S240" i="47"/>
  <c r="S81" i="47"/>
  <c r="R82" i="47"/>
  <c r="R70" i="47"/>
  <c r="S69" i="47"/>
  <c r="S198" i="39"/>
  <c r="R199" i="39"/>
  <c r="R76" i="39"/>
  <c r="S75" i="39"/>
  <c r="R30" i="39"/>
  <c r="S29" i="39"/>
  <c r="R196" i="39"/>
  <c r="S195" i="39"/>
  <c r="R117" i="39"/>
  <c r="S116" i="39"/>
  <c r="V14" i="31"/>
  <c r="M14" i="31"/>
  <c r="V145" i="31"/>
  <c r="M145" i="31"/>
  <c r="V45" i="31"/>
  <c r="M45" i="31"/>
  <c r="V138" i="31"/>
  <c r="M138" i="31"/>
  <c r="V125" i="31"/>
  <c r="M125" i="31"/>
  <c r="S174" i="42"/>
  <c r="R175" i="42"/>
  <c r="S198" i="42"/>
  <c r="R199" i="42"/>
  <c r="S46" i="42"/>
  <c r="R47" i="42"/>
  <c r="R6" i="42"/>
  <c r="S5" i="42"/>
  <c r="S187" i="42"/>
  <c r="R188" i="42"/>
  <c r="R157" i="42"/>
  <c r="S156" i="42"/>
  <c r="V70" i="36"/>
  <c r="M70" i="36"/>
  <c r="V188" i="36"/>
  <c r="M188" i="36"/>
  <c r="V183" i="36"/>
  <c r="M183" i="36"/>
  <c r="S240" i="34"/>
  <c r="R241" i="34"/>
  <c r="S69" i="34"/>
  <c r="R70" i="34"/>
  <c r="S216" i="34"/>
  <c r="R217" i="34"/>
  <c r="S123" i="34"/>
  <c r="R124" i="34"/>
  <c r="S156" i="34"/>
  <c r="R157" i="34"/>
  <c r="M54" i="40"/>
  <c r="V54" i="40"/>
  <c r="V227" i="40"/>
  <c r="M227" i="40"/>
  <c r="V23" i="41"/>
  <c r="M23" i="41"/>
  <c r="M181" i="41"/>
  <c r="V181" i="41"/>
  <c r="V58" i="34"/>
  <c r="M58" i="34"/>
  <c r="V181" i="34"/>
  <c r="M181" i="34"/>
  <c r="M204" i="34"/>
  <c r="V204" i="34"/>
  <c r="M162" i="34"/>
  <c r="V162" i="34"/>
  <c r="V33" i="34"/>
  <c r="M33" i="34"/>
  <c r="S160" i="45"/>
  <c r="R161" i="45"/>
  <c r="S240" i="45"/>
  <c r="R241" i="45"/>
  <c r="V54" i="37"/>
  <c r="M54" i="37"/>
  <c r="M218" i="37"/>
  <c r="V218" i="37"/>
  <c r="V56" i="37"/>
  <c r="M56" i="37"/>
  <c r="V10" i="37"/>
  <c r="M10" i="37"/>
  <c r="V209" i="37"/>
  <c r="M209" i="37"/>
  <c r="M37" i="37"/>
  <c r="V37" i="37"/>
  <c r="M61" i="37"/>
  <c r="V61" i="37"/>
  <c r="V60" i="37"/>
  <c r="M60" i="37"/>
  <c r="V64" i="37"/>
  <c r="M64" i="37"/>
  <c r="V187" i="37"/>
  <c r="M187" i="37"/>
  <c r="V162" i="37"/>
  <c r="M162" i="37"/>
  <c r="V141" i="37"/>
  <c r="M141" i="37"/>
  <c r="V173" i="37"/>
  <c r="M173" i="37"/>
  <c r="V188" i="37"/>
  <c r="M188" i="37"/>
  <c r="V234" i="37"/>
  <c r="M234" i="37"/>
  <c r="V17" i="37"/>
  <c r="M17" i="37"/>
  <c r="V229" i="37"/>
  <c r="M229" i="37"/>
  <c r="V23" i="37"/>
  <c r="M23" i="37"/>
  <c r="V26" i="37"/>
  <c r="M26" i="37"/>
  <c r="V133" i="37"/>
  <c r="M133" i="37"/>
  <c r="M101" i="37"/>
  <c r="V101" i="37"/>
  <c r="V139" i="37"/>
  <c r="M139" i="37"/>
  <c r="M25" i="37"/>
  <c r="V25" i="37"/>
  <c r="M57" i="37"/>
  <c r="V57" i="37"/>
  <c r="V138" i="37"/>
  <c r="M138" i="37"/>
  <c r="M242" i="37"/>
  <c r="V242" i="37"/>
  <c r="V219" i="37"/>
  <c r="M219" i="37"/>
  <c r="M190" i="37"/>
  <c r="V190" i="37"/>
  <c r="V217" i="37"/>
  <c r="M217" i="37"/>
  <c r="S94" i="41"/>
  <c r="R95" i="41"/>
  <c r="R44" i="41"/>
  <c r="S43" i="41"/>
  <c r="S193" i="41"/>
  <c r="R194" i="41"/>
  <c r="R158" i="41"/>
  <c r="S157" i="41"/>
  <c r="R37" i="41"/>
  <c r="S36" i="41"/>
  <c r="R135" i="41"/>
  <c r="S134" i="41"/>
  <c r="R164" i="41"/>
  <c r="S163" i="41"/>
  <c r="R221" i="41"/>
  <c r="S220" i="41"/>
  <c r="S57" i="41"/>
  <c r="R58" i="41"/>
  <c r="S155" i="41"/>
  <c r="R156" i="41"/>
  <c r="S187" i="41"/>
  <c r="R188" i="41"/>
  <c r="R39" i="41"/>
  <c r="S38" i="41"/>
  <c r="R75" i="41"/>
  <c r="S74" i="41"/>
  <c r="R146" i="41"/>
  <c r="S145" i="41"/>
  <c r="R189" i="41"/>
  <c r="S188" i="41"/>
  <c r="R22" i="41"/>
  <c r="S21" i="41"/>
  <c r="R110" i="41"/>
  <c r="S109" i="41"/>
  <c r="R107" i="41"/>
  <c r="S106" i="41"/>
  <c r="R207" i="41"/>
  <c r="S206" i="41"/>
  <c r="S20" i="41"/>
  <c r="R21" i="41"/>
  <c r="S118" i="41"/>
  <c r="R119" i="41"/>
  <c r="S143" i="41"/>
  <c r="R144" i="41"/>
  <c r="R231" i="41"/>
  <c r="S230" i="41"/>
  <c r="R27" i="41"/>
  <c r="S26" i="41"/>
  <c r="S111" i="41"/>
  <c r="R112" i="41"/>
  <c r="R223" i="41"/>
  <c r="S222" i="41"/>
  <c r="R224" i="41"/>
  <c r="S223" i="41"/>
  <c r="S40" i="41"/>
  <c r="R41" i="41"/>
  <c r="R200" i="41"/>
  <c r="S199" i="41"/>
  <c r="R183" i="41"/>
  <c r="S182" i="41"/>
  <c r="S48" i="44"/>
  <c r="R49" i="44"/>
  <c r="R123" i="44"/>
  <c r="S122" i="44"/>
  <c r="S67" i="44"/>
  <c r="R68" i="44"/>
  <c r="S106" i="44"/>
  <c r="R107" i="44"/>
  <c r="R135" i="44"/>
  <c r="S134" i="44"/>
  <c r="S21" i="44"/>
  <c r="R22" i="44"/>
  <c r="S35" i="44"/>
  <c r="R36" i="44"/>
  <c r="S15" i="44"/>
  <c r="R16" i="44"/>
  <c r="R165" i="44"/>
  <c r="S164" i="44"/>
  <c r="S173" i="44"/>
  <c r="R174" i="44"/>
  <c r="R71" i="44"/>
  <c r="S70" i="44"/>
  <c r="R23" i="44"/>
  <c r="S22" i="44"/>
  <c r="S8" i="44"/>
  <c r="R9" i="44"/>
  <c r="R122" i="44"/>
  <c r="S121" i="44"/>
  <c r="R219" i="44"/>
  <c r="S218" i="44"/>
  <c r="S13" i="44"/>
  <c r="R14" i="44"/>
  <c r="S42" i="44"/>
  <c r="R43" i="44"/>
  <c r="R52" i="44"/>
  <c r="S51" i="44"/>
  <c r="S156" i="44"/>
  <c r="R157" i="44"/>
  <c r="R35" i="44"/>
  <c r="S34" i="44"/>
  <c r="R56" i="44"/>
  <c r="S55" i="44"/>
  <c r="R47" i="44"/>
  <c r="S46" i="44"/>
  <c r="R30" i="44"/>
  <c r="S29" i="44"/>
  <c r="R130" i="44"/>
  <c r="S129" i="44"/>
  <c r="R6" i="44"/>
  <c r="S5" i="44"/>
  <c r="R55" i="44"/>
  <c r="S54" i="44"/>
  <c r="R193" i="44"/>
  <c r="S192" i="44"/>
  <c r="S233" i="44"/>
  <c r="R234" i="44"/>
  <c r="R211" i="44"/>
  <c r="S210" i="44"/>
  <c r="R235" i="44"/>
  <c r="S234" i="44"/>
  <c r="S236" i="44"/>
  <c r="U236" i="44" s="1"/>
  <c r="R237" i="44"/>
  <c r="S54" i="43"/>
  <c r="R55" i="43"/>
  <c r="S219" i="43"/>
  <c r="R220" i="43"/>
  <c r="R77" i="43"/>
  <c r="S76" i="43"/>
  <c r="S230" i="43"/>
  <c r="R231" i="43"/>
  <c r="S120" i="43"/>
  <c r="R121" i="43"/>
  <c r="S95" i="43"/>
  <c r="R96" i="43"/>
  <c r="S55" i="43"/>
  <c r="R56" i="43"/>
  <c r="R27" i="43"/>
  <c r="S26" i="43"/>
  <c r="S197" i="43"/>
  <c r="R198" i="43"/>
  <c r="S209" i="43"/>
  <c r="R210" i="43"/>
  <c r="R9" i="43"/>
  <c r="S8" i="43"/>
  <c r="S182" i="43"/>
  <c r="R183" i="43"/>
  <c r="R104" i="43"/>
  <c r="S103" i="43"/>
  <c r="R60" i="43"/>
  <c r="S59" i="43"/>
  <c r="S162" i="43"/>
  <c r="R163" i="43"/>
  <c r="R139" i="43"/>
  <c r="S138" i="43"/>
  <c r="R110" i="43"/>
  <c r="S109" i="43"/>
  <c r="R98" i="43"/>
  <c r="S97" i="43"/>
  <c r="S79" i="43"/>
  <c r="R80" i="43"/>
  <c r="S50" i="43"/>
  <c r="R51" i="43"/>
  <c r="R221" i="43"/>
  <c r="S220" i="43"/>
  <c r="S101" i="43"/>
  <c r="R102" i="43"/>
  <c r="R204" i="43"/>
  <c r="S203" i="43"/>
  <c r="R176" i="43"/>
  <c r="S175" i="43"/>
  <c r="R144" i="43"/>
  <c r="S143" i="43"/>
  <c r="R72" i="43"/>
  <c r="S71" i="43"/>
  <c r="S150" i="43"/>
  <c r="R151" i="43"/>
  <c r="R105" i="43"/>
  <c r="S104" i="43"/>
  <c r="S92" i="43"/>
  <c r="R93" i="43"/>
  <c r="S218" i="43"/>
  <c r="R219" i="43"/>
  <c r="S116" i="35"/>
  <c r="R117" i="35"/>
  <c r="R203" i="35"/>
  <c r="S202" i="35"/>
  <c r="S146" i="35"/>
  <c r="R147" i="35"/>
  <c r="R166" i="35"/>
  <c r="S165" i="35"/>
  <c r="S38" i="35"/>
  <c r="R39" i="35"/>
  <c r="R96" i="35"/>
  <c r="S95" i="35"/>
  <c r="R174" i="35"/>
  <c r="S173" i="35"/>
  <c r="S5" i="35"/>
  <c r="R6" i="35"/>
  <c r="S90" i="35"/>
  <c r="R91" i="35"/>
  <c r="R104" i="35"/>
  <c r="S103" i="35"/>
  <c r="R216" i="35"/>
  <c r="S215" i="35"/>
  <c r="R65" i="35"/>
  <c r="S64" i="35"/>
  <c r="S79" i="35"/>
  <c r="R80" i="35"/>
  <c r="R192" i="35"/>
  <c r="S191" i="35"/>
  <c r="S238" i="35"/>
  <c r="R239" i="35"/>
  <c r="S29" i="35"/>
  <c r="R30" i="35"/>
  <c r="S106" i="35"/>
  <c r="R107" i="35"/>
  <c r="R184" i="35"/>
  <c r="S183" i="35"/>
  <c r="R226" i="35"/>
  <c r="S225" i="35"/>
  <c r="S24" i="35"/>
  <c r="R25" i="35"/>
  <c r="S124" i="35"/>
  <c r="R125" i="35"/>
  <c r="S182" i="35"/>
  <c r="R183" i="35"/>
  <c r="R7" i="35"/>
  <c r="S6" i="35"/>
  <c r="R60" i="35"/>
  <c r="S59" i="35"/>
  <c r="R168" i="35"/>
  <c r="S167" i="35"/>
  <c r="S211" i="35"/>
  <c r="R212" i="35"/>
  <c r="R28" i="35"/>
  <c r="S27" i="35"/>
  <c r="S117" i="35"/>
  <c r="R118" i="35"/>
  <c r="S164" i="35"/>
  <c r="R165" i="35"/>
  <c r="S201" i="35"/>
  <c r="R202" i="35"/>
  <c r="V93" i="43"/>
  <c r="M93" i="43"/>
  <c r="V13" i="43"/>
  <c r="M13" i="43"/>
  <c r="V63" i="43"/>
  <c r="M63" i="43"/>
  <c r="V134" i="43"/>
  <c r="M134" i="43"/>
  <c r="V49" i="43"/>
  <c r="M49" i="43"/>
  <c r="V25" i="43"/>
  <c r="M25" i="43"/>
  <c r="M183" i="43"/>
  <c r="V183" i="43"/>
  <c r="V47" i="43"/>
  <c r="M47" i="43"/>
  <c r="M81" i="43"/>
  <c r="V81" i="43"/>
  <c r="M153" i="43"/>
  <c r="V153" i="43"/>
  <c r="M133" i="43"/>
  <c r="V133" i="43"/>
  <c r="M163" i="43"/>
  <c r="V163" i="43"/>
  <c r="V157" i="43"/>
  <c r="M157" i="43"/>
  <c r="V212" i="43"/>
  <c r="M212" i="43"/>
  <c r="V240" i="43"/>
  <c r="M240" i="43"/>
  <c r="V37" i="43"/>
  <c r="M37" i="43"/>
  <c r="M52" i="43"/>
  <c r="V52" i="43"/>
  <c r="M75" i="43"/>
  <c r="V75" i="43"/>
  <c r="M199" i="43"/>
  <c r="V199" i="43"/>
  <c r="V110" i="43"/>
  <c r="M110" i="43"/>
  <c r="V208" i="43"/>
  <c r="M208" i="43"/>
  <c r="M10" i="43"/>
  <c r="V10" i="43"/>
  <c r="V54" i="43"/>
  <c r="M54" i="43"/>
  <c r="M164" i="43"/>
  <c r="V164" i="43"/>
  <c r="V148" i="43"/>
  <c r="M148" i="43"/>
  <c r="V186" i="43"/>
  <c r="M186" i="43"/>
  <c r="V207" i="43"/>
  <c r="M207" i="43"/>
  <c r="V50" i="43"/>
  <c r="M50" i="43"/>
  <c r="V71" i="43"/>
  <c r="M71" i="43"/>
  <c r="V108" i="43"/>
  <c r="M108" i="43"/>
  <c r="V140" i="43"/>
  <c r="M140" i="43"/>
  <c r="V195" i="43"/>
  <c r="M195" i="43"/>
  <c r="V202" i="43"/>
  <c r="M202" i="43"/>
  <c r="V189" i="42"/>
  <c r="M189" i="42"/>
  <c r="V92" i="42"/>
  <c r="M92" i="42"/>
  <c r="M17" i="42"/>
  <c r="V17" i="42"/>
  <c r="V74" i="42"/>
  <c r="M74" i="42"/>
  <c r="V81" i="42"/>
  <c r="M81" i="42"/>
  <c r="V201" i="42"/>
  <c r="M201" i="42"/>
  <c r="V30" i="42"/>
  <c r="M30" i="42"/>
  <c r="V44" i="42"/>
  <c r="M44" i="42"/>
  <c r="M93" i="42"/>
  <c r="V93" i="42"/>
  <c r="V166" i="42"/>
  <c r="M166" i="42"/>
  <c r="V62" i="42"/>
  <c r="M62" i="42"/>
  <c r="V24" i="42"/>
  <c r="M24" i="42"/>
  <c r="M128" i="42"/>
  <c r="V128" i="42"/>
  <c r="V60" i="42"/>
  <c r="M60" i="42"/>
  <c r="M112" i="42"/>
  <c r="V112" i="42"/>
  <c r="M25" i="42"/>
  <c r="V25" i="42"/>
  <c r="M121" i="42"/>
  <c r="V121" i="42"/>
  <c r="V79" i="42"/>
  <c r="M79" i="42"/>
  <c r="V169" i="42"/>
  <c r="M169" i="42"/>
  <c r="M165" i="42"/>
  <c r="V165" i="42"/>
  <c r="V31" i="42"/>
  <c r="M31" i="42"/>
  <c r="V46" i="42"/>
  <c r="M46" i="42"/>
  <c r="V124" i="42"/>
  <c r="M124" i="42"/>
  <c r="M218" i="42"/>
  <c r="V218" i="42"/>
  <c r="V216" i="42"/>
  <c r="M216" i="42"/>
  <c r="S144" i="46"/>
  <c r="R145" i="46"/>
  <c r="R48" i="46"/>
  <c r="S47" i="46"/>
  <c r="R128" i="46"/>
  <c r="S127" i="46"/>
  <c r="R112" i="46"/>
  <c r="S111" i="46"/>
  <c r="S32" i="46"/>
  <c r="R33" i="46"/>
  <c r="S52" i="46"/>
  <c r="R53" i="46"/>
  <c r="S156" i="46"/>
  <c r="R157" i="46"/>
  <c r="R203" i="46"/>
  <c r="S202" i="46"/>
  <c r="R67" i="46"/>
  <c r="S66" i="46"/>
  <c r="R73" i="46"/>
  <c r="S72" i="46"/>
  <c r="R225" i="46"/>
  <c r="S224" i="46"/>
  <c r="S227" i="46"/>
  <c r="R228" i="46"/>
  <c r="R96" i="46"/>
  <c r="S95" i="46"/>
  <c r="S98" i="46"/>
  <c r="R99" i="46"/>
  <c r="R212" i="46"/>
  <c r="S211" i="46"/>
  <c r="S228" i="46"/>
  <c r="R229" i="46"/>
  <c r="S60" i="46"/>
  <c r="R61" i="46"/>
  <c r="S115" i="46"/>
  <c r="R116" i="46"/>
  <c r="S174" i="46"/>
  <c r="R175" i="46"/>
  <c r="S8" i="46"/>
  <c r="R9" i="46"/>
  <c r="R104" i="46"/>
  <c r="S103" i="46"/>
  <c r="R173" i="46"/>
  <c r="S172" i="46"/>
  <c r="R216" i="46"/>
  <c r="S215" i="46"/>
  <c r="S11" i="46"/>
  <c r="R12" i="46"/>
  <c r="S101" i="46"/>
  <c r="R102" i="46"/>
  <c r="R144" i="46"/>
  <c r="S143" i="46"/>
  <c r="R210" i="46"/>
  <c r="S209" i="46"/>
  <c r="R15" i="46"/>
  <c r="S14" i="46"/>
  <c r="S138" i="46"/>
  <c r="R139" i="46"/>
  <c r="R161" i="46"/>
  <c r="S160" i="46"/>
  <c r="R223" i="46"/>
  <c r="S222" i="46"/>
  <c r="S79" i="36"/>
  <c r="R80" i="36"/>
  <c r="R119" i="36"/>
  <c r="S118" i="36"/>
  <c r="S173" i="36"/>
  <c r="R174" i="36"/>
  <c r="R175" i="36"/>
  <c r="S174" i="36"/>
  <c r="R126" i="36"/>
  <c r="S125" i="36"/>
  <c r="R114" i="36"/>
  <c r="S113" i="36"/>
  <c r="S179" i="36"/>
  <c r="R180" i="36"/>
  <c r="R218" i="36"/>
  <c r="S217" i="36"/>
  <c r="S34" i="36"/>
  <c r="R35" i="36"/>
  <c r="R131" i="36"/>
  <c r="S130" i="36"/>
  <c r="S155" i="36"/>
  <c r="R156" i="36"/>
  <c r="S236" i="36"/>
  <c r="R237" i="36"/>
  <c r="R87" i="36"/>
  <c r="S86" i="36"/>
  <c r="S114" i="36"/>
  <c r="R115" i="36"/>
  <c r="S200" i="36"/>
  <c r="R201" i="36"/>
  <c r="R12" i="36"/>
  <c r="S11" i="36"/>
  <c r="R58" i="36"/>
  <c r="S57" i="36"/>
  <c r="R138" i="36"/>
  <c r="S137" i="36"/>
  <c r="R188" i="36"/>
  <c r="S187" i="36"/>
  <c r="S64" i="36"/>
  <c r="R65" i="36"/>
  <c r="S60" i="36"/>
  <c r="R61" i="36"/>
  <c r="S170" i="36"/>
  <c r="R171" i="36"/>
  <c r="R223" i="36"/>
  <c r="S222" i="36"/>
  <c r="R96" i="36"/>
  <c r="S95" i="36"/>
  <c r="S89" i="36"/>
  <c r="R90" i="36"/>
  <c r="R161" i="36"/>
  <c r="S160" i="36"/>
  <c r="S226" i="36"/>
  <c r="R227" i="36"/>
  <c r="S23" i="36"/>
  <c r="R24" i="36"/>
  <c r="S104" i="36"/>
  <c r="R105" i="36"/>
  <c r="R167" i="36"/>
  <c r="S166" i="36"/>
  <c r="R240" i="36"/>
  <c r="S239" i="36"/>
  <c r="M28" i="38"/>
  <c r="V28" i="38"/>
  <c r="V206" i="38"/>
  <c r="M206" i="38"/>
  <c r="V210" i="38"/>
  <c r="M210" i="38"/>
  <c r="V215" i="38"/>
  <c r="M215" i="38"/>
  <c r="V66" i="38"/>
  <c r="M66" i="38"/>
  <c r="V134" i="38"/>
  <c r="M134" i="38"/>
  <c r="M177" i="38"/>
  <c r="V177" i="38"/>
  <c r="V233" i="38"/>
  <c r="M233" i="38"/>
  <c r="M228" i="38"/>
  <c r="V228" i="38"/>
  <c r="V222" i="38"/>
  <c r="M222" i="38"/>
  <c r="M32" i="38"/>
  <c r="V32" i="38"/>
  <c r="V75" i="38"/>
  <c r="M75" i="38"/>
  <c r="M166" i="38"/>
  <c r="V166" i="38"/>
  <c r="M170" i="38"/>
  <c r="V170" i="38"/>
  <c r="V197" i="38"/>
  <c r="M197" i="38"/>
  <c r="V74" i="38"/>
  <c r="M74" i="38"/>
  <c r="V18" i="38"/>
  <c r="M18" i="38"/>
  <c r="V46" i="38"/>
  <c r="M46" i="38"/>
  <c r="V42" i="38"/>
  <c r="M42" i="38"/>
  <c r="V117" i="38"/>
  <c r="M117" i="38"/>
  <c r="V187" i="38"/>
  <c r="M187" i="38"/>
  <c r="V230" i="38"/>
  <c r="M230" i="38"/>
  <c r="V65" i="38"/>
  <c r="M65" i="38"/>
  <c r="V119" i="38"/>
  <c r="M119" i="38"/>
  <c r="V147" i="38"/>
  <c r="M147" i="38"/>
  <c r="M81" i="38"/>
  <c r="V81" i="38"/>
  <c r="V93" i="38"/>
  <c r="M93" i="38"/>
  <c r="V131" i="38"/>
  <c r="M131" i="38"/>
  <c r="M135" i="38"/>
  <c r="V135" i="38"/>
  <c r="V186" i="38"/>
  <c r="M186" i="38"/>
  <c r="V188" i="39"/>
  <c r="M188" i="39"/>
  <c r="V6" i="39"/>
  <c r="M6" i="39"/>
  <c r="V9" i="39"/>
  <c r="M9" i="39"/>
  <c r="V26" i="39"/>
  <c r="M26" i="39"/>
  <c r="V46" i="39"/>
  <c r="M46" i="39"/>
  <c r="V44" i="39"/>
  <c r="M44" i="39"/>
  <c r="V160" i="39"/>
  <c r="M160" i="39"/>
  <c r="M10" i="39"/>
  <c r="V10" i="39"/>
  <c r="M93" i="39"/>
  <c r="V93" i="39"/>
  <c r="M215" i="39"/>
  <c r="V215" i="39"/>
  <c r="V21" i="39"/>
  <c r="M21" i="39"/>
  <c r="V32" i="39"/>
  <c r="M32" i="39"/>
  <c r="M73" i="39"/>
  <c r="V73" i="39"/>
  <c r="V56" i="39"/>
  <c r="M56" i="39"/>
  <c r="V137" i="39"/>
  <c r="M137" i="39"/>
  <c r="M182" i="39"/>
  <c r="V182" i="39"/>
  <c r="M242" i="39"/>
  <c r="V242" i="39"/>
  <c r="V84" i="39"/>
  <c r="M84" i="39"/>
  <c r="V126" i="39"/>
  <c r="M126" i="39"/>
  <c r="M196" i="39"/>
  <c r="V196" i="39"/>
  <c r="M148" i="39"/>
  <c r="V148" i="39"/>
  <c r="V232" i="39"/>
  <c r="M232" i="39"/>
  <c r="M170" i="39"/>
  <c r="V170" i="39"/>
  <c r="M237" i="39"/>
  <c r="V237" i="39"/>
  <c r="V68" i="39"/>
  <c r="M68" i="39"/>
  <c r="M63" i="39"/>
  <c r="V63" i="39"/>
  <c r="V191" i="39"/>
  <c r="M191" i="39"/>
  <c r="M201" i="39"/>
  <c r="V201" i="39"/>
  <c r="M217" i="39"/>
  <c r="V217" i="39"/>
  <c r="V55" i="39"/>
  <c r="M55" i="39"/>
  <c r="M83" i="39"/>
  <c r="V83" i="39"/>
  <c r="M147" i="39"/>
  <c r="V147" i="39"/>
  <c r="V241" i="39"/>
  <c r="M241" i="39"/>
  <c r="V118" i="39"/>
  <c r="M118" i="39"/>
  <c r="V171" i="39"/>
  <c r="M171" i="39"/>
  <c r="S240" i="31"/>
  <c r="R241" i="31"/>
  <c r="S47" i="31"/>
  <c r="R48" i="31"/>
  <c r="S100" i="31"/>
  <c r="R101" i="31"/>
  <c r="R198" i="31"/>
  <c r="S197" i="31"/>
  <c r="R210" i="31"/>
  <c r="S209" i="31"/>
  <c r="S54" i="31"/>
  <c r="R55" i="31"/>
  <c r="S103" i="31"/>
  <c r="R104" i="31"/>
  <c r="R140" i="31"/>
  <c r="S139" i="31"/>
  <c r="S180" i="31"/>
  <c r="R181" i="31"/>
  <c r="S61" i="31"/>
  <c r="R62" i="31"/>
  <c r="S133" i="31"/>
  <c r="R134" i="31"/>
  <c r="R7" i="31"/>
  <c r="S6" i="31"/>
  <c r="R41" i="31"/>
  <c r="S40" i="31"/>
  <c r="S107" i="31"/>
  <c r="R108" i="31"/>
  <c r="R201" i="31"/>
  <c r="S200" i="31"/>
  <c r="S113" i="31"/>
  <c r="R114" i="31"/>
  <c r="R8" i="31"/>
  <c r="S7" i="31"/>
  <c r="R234" i="31"/>
  <c r="S233" i="31"/>
  <c r="S229" i="31"/>
  <c r="R230" i="31"/>
  <c r="S82" i="31"/>
  <c r="R83" i="31"/>
  <c r="R28" i="31"/>
  <c r="S27" i="31"/>
  <c r="R88" i="31"/>
  <c r="S87" i="31"/>
  <c r="R149" i="31"/>
  <c r="S148" i="31"/>
  <c r="R221" i="31"/>
  <c r="S220" i="31"/>
  <c r="S91" i="31"/>
  <c r="R92" i="31"/>
  <c r="S121" i="31"/>
  <c r="R122" i="31"/>
  <c r="R63" i="31"/>
  <c r="S62" i="31"/>
  <c r="S57" i="31"/>
  <c r="R58" i="31"/>
  <c r="R132" i="31"/>
  <c r="S131" i="31"/>
  <c r="S182" i="31"/>
  <c r="R183" i="31"/>
  <c r="S12" i="32"/>
  <c r="R13" i="32"/>
  <c r="R202" i="32"/>
  <c r="S201" i="32"/>
  <c r="R83" i="32"/>
  <c r="S82" i="32"/>
  <c r="S240" i="32"/>
  <c r="R241" i="32"/>
  <c r="R20" i="32"/>
  <c r="S19" i="32"/>
  <c r="R94" i="32"/>
  <c r="S93" i="32"/>
  <c r="S140" i="32"/>
  <c r="R141" i="32"/>
  <c r="R216" i="32"/>
  <c r="S215" i="32"/>
  <c r="S7" i="32"/>
  <c r="R8" i="32"/>
  <c r="S110" i="32"/>
  <c r="R111" i="32"/>
  <c r="S190" i="32"/>
  <c r="R191" i="32"/>
  <c r="R229" i="32"/>
  <c r="S228" i="32"/>
  <c r="S42" i="32"/>
  <c r="R43" i="32"/>
  <c r="S141" i="32"/>
  <c r="R142" i="32"/>
  <c r="R208" i="32"/>
  <c r="S207" i="32"/>
  <c r="S25" i="32"/>
  <c r="R26" i="32"/>
  <c r="S64" i="32"/>
  <c r="R65" i="32"/>
  <c r="S115" i="32"/>
  <c r="R116" i="32"/>
  <c r="R186" i="32"/>
  <c r="S185" i="32"/>
  <c r="S6" i="32"/>
  <c r="R7" i="32"/>
  <c r="R67" i="32"/>
  <c r="S66" i="32"/>
  <c r="S153" i="32"/>
  <c r="R154" i="32"/>
  <c r="S196" i="32"/>
  <c r="R197" i="32"/>
  <c r="R10" i="32"/>
  <c r="S9" i="32"/>
  <c r="R114" i="32"/>
  <c r="S113" i="32"/>
  <c r="S166" i="32"/>
  <c r="R167" i="32"/>
  <c r="S224" i="32"/>
  <c r="R225" i="32"/>
  <c r="R61" i="32"/>
  <c r="S60" i="32"/>
  <c r="S86" i="32"/>
  <c r="R87" i="32"/>
  <c r="R164" i="32"/>
  <c r="S163" i="32"/>
  <c r="S234" i="32"/>
  <c r="R235" i="32"/>
  <c r="V220" i="44"/>
  <c r="M220" i="44"/>
  <c r="V197" i="44"/>
  <c r="M197" i="44"/>
  <c r="V176" i="44"/>
  <c r="M176" i="44"/>
  <c r="V108" i="44"/>
  <c r="M108" i="44"/>
  <c r="V201" i="44"/>
  <c r="M201" i="44"/>
  <c r="V6" i="44"/>
  <c r="M6" i="44"/>
  <c r="V221" i="44"/>
  <c r="M221" i="44"/>
  <c r="V110" i="44"/>
  <c r="M110" i="44"/>
  <c r="V193" i="44"/>
  <c r="M193" i="44"/>
  <c r="M84" i="44"/>
  <c r="V84" i="44"/>
  <c r="V87" i="44"/>
  <c r="M87" i="44"/>
  <c r="V132" i="44"/>
  <c r="M132" i="44"/>
  <c r="V164" i="44"/>
  <c r="M164" i="44"/>
  <c r="V139" i="44"/>
  <c r="M139" i="44"/>
  <c r="V21" i="44"/>
  <c r="M21" i="44"/>
  <c r="V180" i="44"/>
  <c r="M180" i="44"/>
  <c r="V191" i="44"/>
  <c r="M191" i="44"/>
  <c r="V12" i="44"/>
  <c r="M12" i="44"/>
  <c r="V173" i="44"/>
  <c r="M173" i="44"/>
  <c r="V243" i="44"/>
  <c r="M243" i="44"/>
  <c r="V46" i="44"/>
  <c r="M46" i="44"/>
  <c r="V76" i="44"/>
  <c r="M76" i="44"/>
  <c r="V5" i="44"/>
  <c r="M5" i="44"/>
  <c r="M226" i="44"/>
  <c r="V226" i="44"/>
  <c r="M213" i="44"/>
  <c r="V213" i="44"/>
  <c r="M64" i="44"/>
  <c r="V64" i="44"/>
  <c r="V210" i="44"/>
  <c r="M210" i="44"/>
  <c r="V194" i="44"/>
  <c r="M194" i="44"/>
  <c r="V31" i="44"/>
  <c r="M31" i="44"/>
  <c r="V183" i="44"/>
  <c r="M183" i="44"/>
  <c r="V127" i="44"/>
  <c r="M127" i="44"/>
  <c r="V60" i="44"/>
  <c r="M60" i="44"/>
  <c r="M85" i="44"/>
  <c r="V85" i="44"/>
  <c r="M109" i="44"/>
  <c r="V109" i="44"/>
  <c r="V15" i="44"/>
  <c r="M15" i="44"/>
  <c r="R171" i="38"/>
  <c r="S170" i="38"/>
  <c r="R196" i="38"/>
  <c r="S195" i="38"/>
  <c r="R238" i="38"/>
  <c r="S237" i="38"/>
  <c r="R216" i="38"/>
  <c r="S215" i="38"/>
  <c r="S244" i="38"/>
  <c r="R218" i="38"/>
  <c r="S217" i="38"/>
  <c r="S37" i="38"/>
  <c r="R38" i="38"/>
  <c r="R61" i="38"/>
  <c r="S60" i="38"/>
  <c r="S61" i="38"/>
  <c r="R62" i="38"/>
  <c r="R131" i="38"/>
  <c r="S130" i="38"/>
  <c r="S202" i="38"/>
  <c r="R203" i="38"/>
  <c r="S32" i="38"/>
  <c r="R33" i="38"/>
  <c r="R81" i="38"/>
  <c r="S80" i="38"/>
  <c r="S159" i="38"/>
  <c r="R160" i="38"/>
  <c r="R212" i="38"/>
  <c r="S211" i="38"/>
  <c r="R88" i="38"/>
  <c r="S87" i="38"/>
  <c r="R87" i="38"/>
  <c r="S86" i="38"/>
  <c r="S166" i="38"/>
  <c r="R167" i="38"/>
  <c r="S241" i="38"/>
  <c r="R242" i="38"/>
  <c r="R112" i="38"/>
  <c r="S111" i="38"/>
  <c r="R105" i="38"/>
  <c r="S104" i="38"/>
  <c r="R170" i="38"/>
  <c r="S169" i="38"/>
  <c r="S20" i="38"/>
  <c r="R21" i="38"/>
  <c r="S47" i="38"/>
  <c r="R48" i="38"/>
  <c r="R134" i="38"/>
  <c r="S133" i="38"/>
  <c r="S194" i="38"/>
  <c r="R195" i="38"/>
  <c r="R24" i="38"/>
  <c r="S23" i="38"/>
  <c r="R91" i="38"/>
  <c r="S90" i="38"/>
  <c r="S183" i="38"/>
  <c r="R184" i="38"/>
  <c r="S234" i="38"/>
  <c r="R235" i="38"/>
  <c r="R16" i="37"/>
  <c r="S15" i="37"/>
  <c r="R74" i="37"/>
  <c r="S73" i="37"/>
  <c r="R69" i="37"/>
  <c r="S68" i="37"/>
  <c r="R71" i="37"/>
  <c r="S70" i="37"/>
  <c r="S86" i="37"/>
  <c r="R87" i="37"/>
  <c r="S120" i="37"/>
  <c r="R121" i="37"/>
  <c r="S131" i="37"/>
  <c r="R132" i="37"/>
  <c r="R18" i="37"/>
  <c r="S17" i="37"/>
  <c r="S84" i="37"/>
  <c r="R85" i="37"/>
  <c r="R147" i="37"/>
  <c r="S146" i="37"/>
  <c r="R235" i="37"/>
  <c r="S234" i="37"/>
  <c r="R21" i="37"/>
  <c r="S20" i="37"/>
  <c r="R156" i="37"/>
  <c r="S155" i="37"/>
  <c r="R179" i="37"/>
  <c r="S178" i="37"/>
  <c r="S242" i="37"/>
  <c r="R243" i="37"/>
  <c r="S77" i="37"/>
  <c r="R78" i="37"/>
  <c r="S166" i="37"/>
  <c r="R167" i="37"/>
  <c r="S174" i="37"/>
  <c r="R175" i="37"/>
  <c r="S243" i="37"/>
  <c r="R244" i="37"/>
  <c r="R66" i="37"/>
  <c r="S65" i="37"/>
  <c r="R125" i="37"/>
  <c r="S124" i="37"/>
  <c r="R181" i="37"/>
  <c r="S180" i="37"/>
  <c r="S25" i="37"/>
  <c r="R26" i="37"/>
  <c r="S85" i="37"/>
  <c r="R86" i="37"/>
  <c r="R142" i="37"/>
  <c r="S141" i="37"/>
  <c r="S227" i="37"/>
  <c r="R228" i="37"/>
  <c r="S37" i="37"/>
  <c r="R38" i="37"/>
  <c r="R54" i="37"/>
  <c r="S53" i="37"/>
  <c r="S119" i="37"/>
  <c r="R120" i="37"/>
  <c r="S203" i="37"/>
  <c r="R204" i="37"/>
  <c r="V144" i="32"/>
  <c r="M144" i="32"/>
  <c r="M80" i="32"/>
  <c r="V80" i="32"/>
  <c r="V11" i="32"/>
  <c r="M11" i="32"/>
  <c r="V192" i="32"/>
  <c r="M192" i="32"/>
  <c r="V10" i="32"/>
  <c r="M10" i="32"/>
  <c r="V25" i="32"/>
  <c r="M25" i="32"/>
  <c r="M238" i="32"/>
  <c r="V238" i="32"/>
  <c r="V62" i="32"/>
  <c r="M62" i="32"/>
  <c r="M135" i="32"/>
  <c r="V135" i="32"/>
  <c r="M28" i="32"/>
  <c r="V28" i="32"/>
  <c r="V33" i="32"/>
  <c r="M33" i="32"/>
  <c r="V59" i="32"/>
  <c r="M59" i="32"/>
  <c r="V89" i="32"/>
  <c r="M89" i="32"/>
  <c r="V95" i="32"/>
  <c r="M95" i="32"/>
  <c r="V196" i="32"/>
  <c r="M196" i="32"/>
  <c r="V93" i="32"/>
  <c r="M93" i="32"/>
  <c r="M148" i="32"/>
  <c r="V148" i="32"/>
  <c r="V123" i="32"/>
  <c r="M123" i="32"/>
  <c r="V180" i="32"/>
  <c r="M180" i="32"/>
  <c r="M182" i="32"/>
  <c r="V182" i="32"/>
  <c r="V233" i="32"/>
  <c r="M233" i="32"/>
  <c r="M108" i="32"/>
  <c r="V108" i="32"/>
  <c r="V120" i="32"/>
  <c r="M120" i="32"/>
  <c r="V147" i="32"/>
  <c r="M147" i="32"/>
  <c r="M98" i="32"/>
  <c r="V98" i="32"/>
  <c r="V136" i="32"/>
  <c r="M136" i="32"/>
  <c r="V185" i="32"/>
  <c r="M185" i="32"/>
  <c r="M206" i="32"/>
  <c r="V206" i="32"/>
  <c r="V240" i="32"/>
  <c r="M240" i="32"/>
  <c r="V5" i="32"/>
  <c r="M5" i="32"/>
  <c r="M71" i="32"/>
  <c r="V71" i="32"/>
  <c r="V160" i="32"/>
  <c r="M160" i="32"/>
  <c r="M26" i="32"/>
  <c r="V26" i="32"/>
  <c r="V91" i="32"/>
  <c r="M91" i="32"/>
  <c r="V87" i="32"/>
  <c r="M87" i="32"/>
  <c r="V188" i="32"/>
  <c r="M188" i="32"/>
  <c r="R74" i="33"/>
  <c r="S73" i="33"/>
  <c r="R85" i="33"/>
  <c r="S84" i="33"/>
  <c r="S8" i="33"/>
  <c r="R9" i="33"/>
  <c r="S53" i="33"/>
  <c r="R54" i="33"/>
  <c r="S33" i="33"/>
  <c r="R34" i="33"/>
  <c r="R160" i="33"/>
  <c r="S159" i="33"/>
  <c r="R138" i="33"/>
  <c r="S137" i="33"/>
  <c r="S233" i="33"/>
  <c r="R234" i="33"/>
  <c r="S106" i="33"/>
  <c r="R107" i="33"/>
  <c r="R120" i="33"/>
  <c r="S119" i="33"/>
  <c r="R171" i="33"/>
  <c r="S170" i="33"/>
  <c r="R228" i="33"/>
  <c r="S227" i="33"/>
  <c r="R110" i="33"/>
  <c r="S109" i="33"/>
  <c r="R94" i="33"/>
  <c r="S93" i="33"/>
  <c r="S171" i="33"/>
  <c r="R172" i="33"/>
  <c r="R11" i="33"/>
  <c r="S10" i="33"/>
  <c r="S46" i="33"/>
  <c r="R47" i="33"/>
  <c r="R135" i="33"/>
  <c r="S134" i="33"/>
  <c r="R184" i="33"/>
  <c r="S183" i="33"/>
  <c r="S60" i="33"/>
  <c r="R61" i="33"/>
  <c r="R40" i="33"/>
  <c r="S39" i="33"/>
  <c r="R108" i="33"/>
  <c r="S107" i="33"/>
  <c r="R218" i="33"/>
  <c r="S217" i="33"/>
  <c r="R49" i="33"/>
  <c r="S48" i="33"/>
  <c r="S69" i="33"/>
  <c r="R70" i="33"/>
  <c r="R141" i="33"/>
  <c r="S140" i="33"/>
  <c r="R211" i="33"/>
  <c r="S210" i="33"/>
  <c r="S103" i="33"/>
  <c r="R104" i="33"/>
  <c r="S87" i="33"/>
  <c r="R88" i="33"/>
  <c r="R177" i="33"/>
  <c r="S176" i="33"/>
  <c r="R231" i="33"/>
  <c r="S230" i="33"/>
  <c r="V150" i="33"/>
  <c r="M150" i="33"/>
  <c r="M107" i="33"/>
  <c r="V107" i="33"/>
  <c r="V40" i="33"/>
  <c r="M40" i="33"/>
  <c r="V222" i="33"/>
  <c r="M222" i="33"/>
  <c r="V165" i="33"/>
  <c r="M165" i="33"/>
  <c r="V86" i="33"/>
  <c r="M86" i="33"/>
  <c r="M191" i="33"/>
  <c r="V191" i="33"/>
  <c r="M171" i="33"/>
  <c r="V171" i="33"/>
  <c r="V97" i="33"/>
  <c r="M97" i="33"/>
  <c r="M28" i="33"/>
  <c r="V28" i="33"/>
  <c r="V66" i="33"/>
  <c r="M66" i="33"/>
  <c r="V120" i="33"/>
  <c r="M120" i="33"/>
  <c r="M194" i="33"/>
  <c r="V194" i="33"/>
  <c r="V50" i="33"/>
  <c r="M50" i="33"/>
  <c r="V244" i="33"/>
  <c r="M244" i="33"/>
  <c r="V9" i="33"/>
  <c r="M9" i="33"/>
  <c r="V67" i="33"/>
  <c r="M67" i="33"/>
  <c r="M154" i="33"/>
  <c r="V154" i="33"/>
  <c r="V242" i="33"/>
  <c r="M242" i="33"/>
  <c r="V49" i="33"/>
  <c r="M49" i="33"/>
  <c r="V60" i="33"/>
  <c r="M60" i="33"/>
  <c r="M99" i="33"/>
  <c r="V99" i="33"/>
  <c r="V109" i="33"/>
  <c r="M109" i="33"/>
  <c r="M174" i="33"/>
  <c r="V174" i="33"/>
  <c r="V207" i="33"/>
  <c r="M207" i="33"/>
  <c r="M243" i="33"/>
  <c r="V243" i="33"/>
  <c r="V35" i="33"/>
  <c r="M35" i="33"/>
  <c r="V129" i="33"/>
  <c r="M129" i="33"/>
  <c r="V119" i="33"/>
  <c r="M119" i="33"/>
  <c r="M206" i="33"/>
  <c r="V206" i="33"/>
  <c r="M102" i="33"/>
  <c r="V102" i="33"/>
  <c r="V177" i="33"/>
  <c r="M177" i="33"/>
  <c r="V216" i="33"/>
  <c r="M216" i="33"/>
  <c r="S75" i="40"/>
  <c r="R76" i="40"/>
  <c r="S136" i="40"/>
  <c r="R137" i="40"/>
  <c r="R129" i="40"/>
  <c r="S128" i="40"/>
  <c r="R168" i="40"/>
  <c r="S167" i="40"/>
  <c r="S21" i="40"/>
  <c r="R22" i="40"/>
  <c r="R100" i="40"/>
  <c r="S99" i="40"/>
  <c r="R153" i="40"/>
  <c r="S152" i="40"/>
  <c r="S206" i="40"/>
  <c r="R207" i="40"/>
  <c r="R5" i="40"/>
  <c r="S101" i="40"/>
  <c r="R102" i="40"/>
  <c r="R126" i="40"/>
  <c r="S125" i="40"/>
  <c r="R227" i="40"/>
  <c r="S226" i="40"/>
  <c r="R82" i="40"/>
  <c r="S81" i="40"/>
  <c r="S205" i="40"/>
  <c r="R206" i="40"/>
  <c r="R217" i="40"/>
  <c r="S216" i="40"/>
  <c r="R202" i="40"/>
  <c r="S201" i="40"/>
  <c r="R95" i="40"/>
  <c r="S94" i="40"/>
  <c r="R85" i="40"/>
  <c r="S84" i="40"/>
  <c r="S192" i="40"/>
  <c r="R193" i="40"/>
  <c r="R117" i="40"/>
  <c r="S116" i="40"/>
  <c r="R71" i="40"/>
  <c r="S70" i="40"/>
  <c r="S107" i="40"/>
  <c r="R108" i="40"/>
  <c r="S198" i="40"/>
  <c r="R199" i="40"/>
  <c r="S31" i="40"/>
  <c r="R32" i="40"/>
  <c r="S118" i="40"/>
  <c r="R119" i="40"/>
  <c r="R151" i="40"/>
  <c r="S150" i="40"/>
  <c r="S218" i="40"/>
  <c r="R219" i="40"/>
  <c r="S20" i="40"/>
  <c r="R21" i="40"/>
  <c r="S98" i="40"/>
  <c r="R99" i="40"/>
  <c r="S137" i="40"/>
  <c r="R138" i="40"/>
  <c r="R214" i="40"/>
  <c r="S213" i="40"/>
  <c r="V244" i="47"/>
  <c r="M244" i="47"/>
  <c r="V53" i="47"/>
  <c r="M53" i="47"/>
  <c r="V70" i="47"/>
  <c r="M70" i="47"/>
  <c r="V24" i="47"/>
  <c r="M24" i="47"/>
  <c r="V64" i="47"/>
  <c r="M64" i="47"/>
  <c r="V67" i="47"/>
  <c r="M67" i="47"/>
  <c r="V68" i="47"/>
  <c r="M68" i="47"/>
  <c r="V137" i="47"/>
  <c r="M137" i="47"/>
  <c r="M173" i="47"/>
  <c r="V173" i="47"/>
  <c r="V230" i="47"/>
  <c r="M230" i="47"/>
  <c r="V5" i="47"/>
  <c r="M5" i="47"/>
  <c r="V33" i="47"/>
  <c r="M33" i="47"/>
  <c r="V34" i="47"/>
  <c r="M34" i="47"/>
  <c r="V61" i="47"/>
  <c r="M61" i="47"/>
  <c r="V87" i="47"/>
  <c r="M87" i="47"/>
  <c r="V175" i="47"/>
  <c r="M175" i="47"/>
  <c r="V81" i="47"/>
  <c r="M81" i="47"/>
  <c r="M184" i="47"/>
  <c r="V184" i="47"/>
  <c r="V31" i="47"/>
  <c r="M31" i="47"/>
  <c r="V50" i="47"/>
  <c r="M50" i="47"/>
  <c r="M176" i="47"/>
  <c r="V176" i="47"/>
  <c r="V186" i="47"/>
  <c r="M186" i="47"/>
  <c r="V201" i="47"/>
  <c r="M201" i="47"/>
  <c r="V86" i="47"/>
  <c r="M86" i="47"/>
  <c r="M11" i="47"/>
  <c r="V11" i="47"/>
  <c r="V84" i="47"/>
  <c r="M84" i="47"/>
  <c r="V192" i="47"/>
  <c r="M192" i="47"/>
  <c r="R127" i="47"/>
  <c r="S126" i="47"/>
  <c r="R177" i="47"/>
  <c r="S176" i="47"/>
  <c r="R187" i="47"/>
  <c r="S186" i="47"/>
  <c r="S242" i="47"/>
  <c r="R243" i="47"/>
  <c r="R18" i="47"/>
  <c r="S17" i="47"/>
  <c r="R121" i="47"/>
  <c r="S120" i="47"/>
  <c r="S211" i="47"/>
  <c r="R212" i="47"/>
  <c r="S24" i="47"/>
  <c r="R25" i="47"/>
  <c r="S63" i="47"/>
  <c r="R64" i="47"/>
  <c r="R199" i="47"/>
  <c r="S198" i="47"/>
  <c r="S202" i="47"/>
  <c r="R203" i="47"/>
  <c r="S38" i="47"/>
  <c r="R39" i="47"/>
  <c r="S65" i="47"/>
  <c r="R66" i="47"/>
  <c r="S124" i="47"/>
  <c r="R125" i="47"/>
  <c r="R230" i="47"/>
  <c r="S229" i="47"/>
  <c r="S26" i="47"/>
  <c r="R27" i="47"/>
  <c r="S86" i="47"/>
  <c r="R87" i="47"/>
  <c r="S173" i="47"/>
  <c r="R174" i="47"/>
  <c r="S239" i="47"/>
  <c r="R240" i="47"/>
  <c r="R26" i="47"/>
  <c r="S25" i="47"/>
  <c r="R92" i="47"/>
  <c r="S91" i="47"/>
  <c r="S161" i="47"/>
  <c r="R162" i="47"/>
  <c r="R215" i="47"/>
  <c r="S214" i="47"/>
  <c r="S68" i="47"/>
  <c r="R69" i="47"/>
  <c r="R208" i="47"/>
  <c r="S207" i="47"/>
  <c r="S208" i="47"/>
  <c r="R209" i="47"/>
  <c r="R35" i="47"/>
  <c r="S34" i="47"/>
  <c r="R114" i="47"/>
  <c r="S113" i="47"/>
  <c r="S138" i="47"/>
  <c r="R139" i="47"/>
  <c r="R225" i="47"/>
  <c r="S224" i="47"/>
  <c r="S103" i="39"/>
  <c r="R104" i="39"/>
  <c r="R65" i="39"/>
  <c r="S64" i="39"/>
  <c r="R106" i="39"/>
  <c r="S105" i="39"/>
  <c r="S133" i="39"/>
  <c r="R134" i="39"/>
  <c r="A21" i="39"/>
  <c r="S148" i="39"/>
  <c r="R149" i="39"/>
  <c r="S167" i="39"/>
  <c r="R168" i="39"/>
  <c r="R229" i="39"/>
  <c r="S228" i="39"/>
  <c r="R67" i="39"/>
  <c r="S66" i="39"/>
  <c r="S110" i="39"/>
  <c r="R111" i="39"/>
  <c r="R151" i="39"/>
  <c r="S150" i="39"/>
  <c r="S20" i="39"/>
  <c r="R21" i="39"/>
  <c r="R90" i="39"/>
  <c r="S89" i="39"/>
  <c r="S118" i="39"/>
  <c r="R119" i="39"/>
  <c r="S199" i="39"/>
  <c r="R200" i="39"/>
  <c r="R40" i="39"/>
  <c r="S39" i="39"/>
  <c r="S101" i="39"/>
  <c r="R102" i="39"/>
  <c r="R148" i="39"/>
  <c r="S147" i="39"/>
  <c r="R183" i="39"/>
  <c r="S182" i="39"/>
  <c r="R36" i="39"/>
  <c r="S35" i="39"/>
  <c r="S85" i="39"/>
  <c r="R86" i="39"/>
  <c r="R123" i="39"/>
  <c r="S122" i="39"/>
  <c r="R209" i="39"/>
  <c r="S208" i="39"/>
  <c r="R6" i="39"/>
  <c r="S5" i="39"/>
  <c r="S104" i="39"/>
  <c r="R105" i="39"/>
  <c r="S218" i="39"/>
  <c r="R219" i="39"/>
  <c r="R240" i="39"/>
  <c r="S239" i="39"/>
  <c r="R146" i="39"/>
  <c r="S145" i="39"/>
  <c r="S95" i="39"/>
  <c r="R96" i="39"/>
  <c r="S183" i="39"/>
  <c r="R184" i="39"/>
  <c r="V97" i="31"/>
  <c r="M97" i="31"/>
  <c r="V212" i="31"/>
  <c r="M212" i="31"/>
  <c r="V86" i="31"/>
  <c r="M86" i="31"/>
  <c r="V123" i="31"/>
  <c r="M123" i="31"/>
  <c r="M226" i="31"/>
  <c r="V226" i="31"/>
  <c r="V10" i="31"/>
  <c r="M10" i="31"/>
  <c r="M59" i="31"/>
  <c r="V59" i="31"/>
  <c r="M104" i="31"/>
  <c r="V104" i="31"/>
  <c r="V171" i="31"/>
  <c r="M171" i="31"/>
  <c r="M158" i="31"/>
  <c r="V158" i="31"/>
  <c r="M204" i="31"/>
  <c r="V204" i="31"/>
  <c r="M132" i="31"/>
  <c r="V132" i="31"/>
  <c r="M32" i="31"/>
  <c r="V32" i="31"/>
  <c r="M148" i="31"/>
  <c r="V148" i="31"/>
  <c r="V142" i="31"/>
  <c r="M142" i="31"/>
  <c r="M185" i="31"/>
  <c r="V185" i="31"/>
  <c r="M15" i="31"/>
  <c r="V15" i="31"/>
  <c r="M90" i="31"/>
  <c r="V90" i="31"/>
  <c r="V119" i="31"/>
  <c r="M119" i="31"/>
  <c r="M164" i="31"/>
  <c r="V164" i="31"/>
  <c r="V193" i="31"/>
  <c r="M193" i="31"/>
  <c r="V208" i="31"/>
  <c r="M208" i="31"/>
  <c r="M156" i="31"/>
  <c r="V156" i="31"/>
  <c r="V39" i="31"/>
  <c r="M39" i="31"/>
  <c r="M52" i="31"/>
  <c r="V52" i="31"/>
  <c r="V187" i="31"/>
  <c r="M187" i="31"/>
  <c r="R126" i="42"/>
  <c r="S125" i="42"/>
  <c r="R170" i="42"/>
  <c r="S169" i="42"/>
  <c r="S7" i="42"/>
  <c r="R8" i="42"/>
  <c r="R42" i="42"/>
  <c r="S41" i="42"/>
  <c r="R64" i="42"/>
  <c r="S63" i="42"/>
  <c r="R116" i="42"/>
  <c r="S115" i="42"/>
  <c r="R187" i="42"/>
  <c r="S186" i="42"/>
  <c r="S40" i="42"/>
  <c r="R41" i="42"/>
  <c r="S112" i="42"/>
  <c r="R113" i="42"/>
  <c r="S147" i="42"/>
  <c r="R148" i="42"/>
  <c r="S215" i="42"/>
  <c r="R216" i="42"/>
  <c r="S39" i="42"/>
  <c r="R40" i="42"/>
  <c r="R128" i="42"/>
  <c r="S127" i="42"/>
  <c r="R163" i="42"/>
  <c r="S162" i="42"/>
  <c r="S236" i="42"/>
  <c r="R237" i="42"/>
  <c r="R25" i="42"/>
  <c r="S24" i="42"/>
  <c r="S122" i="42"/>
  <c r="R123" i="42"/>
  <c r="R205" i="42"/>
  <c r="S204" i="42"/>
  <c r="S34" i="42"/>
  <c r="R35" i="42"/>
  <c r="R96" i="42"/>
  <c r="S95" i="42"/>
  <c r="R136" i="42"/>
  <c r="S135" i="42"/>
  <c r="R176" i="42"/>
  <c r="S175" i="42"/>
  <c r="R20" i="42"/>
  <c r="S19" i="42"/>
  <c r="S97" i="42"/>
  <c r="R98" i="42"/>
  <c r="S142" i="42"/>
  <c r="R143" i="42"/>
  <c r="R217" i="42"/>
  <c r="S216" i="42"/>
  <c r="S25" i="42"/>
  <c r="R26" i="42"/>
  <c r="S94" i="42"/>
  <c r="R95" i="42"/>
  <c r="S158" i="42"/>
  <c r="R159" i="42"/>
  <c r="S226" i="42"/>
  <c r="R227" i="42"/>
  <c r="E6" i="37"/>
  <c r="F5" i="37" s="1"/>
  <c r="H7" i="37"/>
  <c r="M26" i="36"/>
  <c r="V26" i="36"/>
  <c r="M159" i="36"/>
  <c r="V159" i="36"/>
  <c r="V102" i="36"/>
  <c r="M102" i="36"/>
  <c r="M111" i="36"/>
  <c r="V111" i="36"/>
  <c r="M88" i="36"/>
  <c r="V88" i="36"/>
  <c r="M14" i="36"/>
  <c r="V14" i="36"/>
  <c r="V64" i="36"/>
  <c r="M64" i="36"/>
  <c r="V85" i="36"/>
  <c r="M85" i="36"/>
  <c r="V151" i="36"/>
  <c r="M151" i="36"/>
  <c r="V5" i="36"/>
  <c r="M5" i="36"/>
  <c r="V147" i="36"/>
  <c r="M147" i="36"/>
  <c r="M225" i="36"/>
  <c r="V225" i="36"/>
  <c r="M107" i="36"/>
  <c r="V107" i="36"/>
  <c r="M129" i="36"/>
  <c r="V129" i="36"/>
  <c r="M168" i="36"/>
  <c r="V168" i="36"/>
  <c r="V211" i="36"/>
  <c r="M211" i="36"/>
  <c r="V17" i="36"/>
  <c r="M17" i="36"/>
  <c r="M28" i="36"/>
  <c r="V28" i="36"/>
  <c r="V79" i="36"/>
  <c r="M79" i="36"/>
  <c r="V24" i="36"/>
  <c r="M24" i="36"/>
  <c r="V56" i="36"/>
  <c r="M56" i="36"/>
  <c r="V198" i="36"/>
  <c r="M198" i="36"/>
  <c r="M57" i="36"/>
  <c r="V57" i="36"/>
  <c r="M39" i="36"/>
  <c r="V39" i="36"/>
  <c r="V81" i="36"/>
  <c r="M81" i="36"/>
  <c r="V175" i="36"/>
  <c r="M175" i="36"/>
  <c r="V10" i="36"/>
  <c r="M10" i="36"/>
  <c r="V25" i="36"/>
  <c r="M25" i="36"/>
  <c r="V149" i="36"/>
  <c r="M149" i="36"/>
  <c r="V190" i="36"/>
  <c r="M190" i="36"/>
  <c r="V236" i="36"/>
  <c r="M236" i="36"/>
  <c r="M223" i="36"/>
  <c r="V223" i="36"/>
  <c r="M233" i="36"/>
  <c r="V233" i="36"/>
  <c r="V206" i="36"/>
  <c r="M206" i="36"/>
  <c r="M208" i="36"/>
  <c r="V208" i="36"/>
  <c r="V242" i="36"/>
  <c r="M242" i="36"/>
  <c r="V222" i="36"/>
  <c r="M222" i="36"/>
  <c r="H7" i="36"/>
  <c r="E6" i="36"/>
  <c r="F5" i="36" s="1"/>
  <c r="S48" i="34"/>
  <c r="R49" i="34"/>
  <c r="S147" i="34"/>
  <c r="R148" i="34"/>
  <c r="R198" i="34"/>
  <c r="S197" i="34"/>
  <c r="R11" i="34"/>
  <c r="S10" i="34"/>
  <c r="S51" i="34"/>
  <c r="R52" i="34"/>
  <c r="S139" i="34"/>
  <c r="R140" i="34"/>
  <c r="R174" i="34"/>
  <c r="S173" i="34"/>
  <c r="S5" i="34"/>
  <c r="R6" i="34"/>
  <c r="S57" i="34"/>
  <c r="R58" i="34"/>
  <c r="S97" i="34"/>
  <c r="R98" i="34"/>
  <c r="R199" i="34"/>
  <c r="S198" i="34"/>
  <c r="S66" i="34"/>
  <c r="R67" i="34"/>
  <c r="S134" i="34"/>
  <c r="R135" i="34"/>
  <c r="R147" i="34"/>
  <c r="S146" i="34"/>
  <c r="S234" i="34"/>
  <c r="R235" i="34"/>
  <c r="R101" i="34"/>
  <c r="S100" i="34"/>
  <c r="R116" i="34"/>
  <c r="S115" i="34"/>
  <c r="S180" i="34"/>
  <c r="R181" i="34"/>
  <c r="S21" i="34"/>
  <c r="R22" i="34"/>
  <c r="S102" i="34"/>
  <c r="R103" i="34"/>
  <c r="R110" i="34"/>
  <c r="S109" i="34"/>
  <c r="S188" i="34"/>
  <c r="R189" i="34"/>
  <c r="S31" i="34"/>
  <c r="R32" i="34"/>
  <c r="R88" i="34"/>
  <c r="S87" i="34"/>
  <c r="S129" i="34"/>
  <c r="R130" i="34"/>
  <c r="R223" i="34"/>
  <c r="S222" i="34"/>
  <c r="S67" i="34"/>
  <c r="R68" i="34"/>
  <c r="R92" i="34"/>
  <c r="S91" i="34"/>
  <c r="R164" i="34"/>
  <c r="S163" i="34"/>
  <c r="S226" i="34"/>
  <c r="R227" i="34"/>
  <c r="M15" i="40"/>
  <c r="V15" i="40"/>
  <c r="M93" i="40"/>
  <c r="V93" i="40"/>
  <c r="V187" i="40"/>
  <c r="M187" i="40"/>
  <c r="M199" i="40"/>
  <c r="V199" i="40"/>
  <c r="V80" i="40"/>
  <c r="M80" i="40"/>
  <c r="M212" i="40"/>
  <c r="V212" i="40"/>
  <c r="V52" i="40"/>
  <c r="M52" i="40"/>
  <c r="M102" i="40"/>
  <c r="V102" i="40"/>
  <c r="V185" i="40"/>
  <c r="M185" i="40"/>
  <c r="V191" i="40"/>
  <c r="M191" i="40"/>
  <c r="V86" i="40"/>
  <c r="M86" i="40"/>
  <c r="M141" i="40"/>
  <c r="V141" i="40"/>
  <c r="M235" i="40"/>
  <c r="V235" i="40"/>
  <c r="V75" i="40"/>
  <c r="M75" i="40"/>
  <c r="V78" i="40"/>
  <c r="M78" i="40"/>
  <c r="M105" i="40"/>
  <c r="V105" i="40"/>
  <c r="M27" i="40"/>
  <c r="V27" i="40"/>
  <c r="V71" i="40"/>
  <c r="M71" i="40"/>
  <c r="M95" i="40"/>
  <c r="V95" i="40"/>
  <c r="V167" i="40"/>
  <c r="M167" i="40"/>
  <c r="M37" i="40"/>
  <c r="V37" i="40"/>
  <c r="M50" i="40"/>
  <c r="V50" i="40"/>
  <c r="M236" i="40"/>
  <c r="V236" i="40"/>
  <c r="V7" i="40"/>
  <c r="M7" i="40"/>
  <c r="M168" i="40"/>
  <c r="V168" i="40"/>
  <c r="V14" i="40"/>
  <c r="M14" i="40"/>
  <c r="M159" i="40"/>
  <c r="V159" i="40"/>
  <c r="V164" i="40"/>
  <c r="M164" i="40"/>
  <c r="V120" i="41"/>
  <c r="M120" i="41"/>
  <c r="V194" i="41"/>
  <c r="M194" i="41"/>
  <c r="V212" i="41"/>
  <c r="M212" i="41"/>
  <c r="V7" i="41"/>
  <c r="M7" i="41"/>
  <c r="M185" i="41"/>
  <c r="V185" i="41"/>
  <c r="M65" i="41"/>
  <c r="V65" i="41"/>
  <c r="M102" i="41"/>
  <c r="V102" i="41"/>
  <c r="M209" i="41"/>
  <c r="V209" i="41"/>
  <c r="V32" i="41"/>
  <c r="M32" i="41"/>
  <c r="V171" i="41"/>
  <c r="M171" i="41"/>
  <c r="V70" i="41"/>
  <c r="M70" i="41"/>
  <c r="M229" i="41"/>
  <c r="V229" i="41"/>
  <c r="V115" i="41"/>
  <c r="M115" i="41"/>
  <c r="V244" i="41"/>
  <c r="M244" i="41"/>
  <c r="V46" i="41"/>
  <c r="M46" i="41"/>
  <c r="M182" i="41"/>
  <c r="V182" i="41"/>
  <c r="M96" i="41"/>
  <c r="V96" i="41"/>
  <c r="V173" i="41"/>
  <c r="M173" i="41"/>
  <c r="M51" i="41"/>
  <c r="V51" i="41"/>
  <c r="V25" i="41"/>
  <c r="M25" i="41"/>
  <c r="V153" i="41"/>
  <c r="M153" i="41"/>
  <c r="V239" i="41"/>
  <c r="M239" i="41"/>
  <c r="V37" i="41"/>
  <c r="M37" i="41"/>
  <c r="M200" i="41"/>
  <c r="V200" i="41"/>
  <c r="V100" i="41"/>
  <c r="M100" i="41"/>
  <c r="V191" i="41"/>
  <c r="M191" i="41"/>
  <c r="M184" i="41"/>
  <c r="V184" i="41"/>
  <c r="M111" i="41"/>
  <c r="V111" i="41"/>
  <c r="M87" i="41"/>
  <c r="V87" i="41"/>
  <c r="V205" i="41"/>
  <c r="M205" i="41"/>
  <c r="V177" i="41"/>
  <c r="M177" i="41"/>
  <c r="M92" i="41"/>
  <c r="V92" i="41"/>
  <c r="V208" i="41"/>
  <c r="M208" i="41"/>
  <c r="V226" i="41"/>
  <c r="M226" i="41"/>
  <c r="H7" i="46"/>
  <c r="E6" i="46"/>
  <c r="F5" i="46" s="1"/>
  <c r="M218" i="34"/>
  <c r="V218" i="34"/>
  <c r="M66" i="34"/>
  <c r="V66" i="34"/>
  <c r="V169" i="34"/>
  <c r="M169" i="34"/>
  <c r="M101" i="34"/>
  <c r="V101" i="34"/>
  <c r="M151" i="34"/>
  <c r="V151" i="34"/>
  <c r="M104" i="34"/>
  <c r="V104" i="34"/>
  <c r="V219" i="34"/>
  <c r="M219" i="34"/>
  <c r="V210" i="34"/>
  <c r="M210" i="34"/>
  <c r="M228" i="34"/>
  <c r="V228" i="34"/>
  <c r="V214" i="34"/>
  <c r="M214" i="34"/>
  <c r="V224" i="34"/>
  <c r="M224" i="34"/>
  <c r="V234" i="34"/>
  <c r="M234" i="34"/>
  <c r="V207" i="34"/>
  <c r="M207" i="34"/>
  <c r="M178" i="34"/>
  <c r="V178" i="34"/>
  <c r="M34" i="34"/>
  <c r="V34" i="34"/>
  <c r="V45" i="34"/>
  <c r="M45" i="34"/>
  <c r="M57" i="34"/>
  <c r="V57" i="34"/>
  <c r="M61" i="34"/>
  <c r="V61" i="34"/>
  <c r="V10" i="34"/>
  <c r="M10" i="34"/>
  <c r="M211" i="34"/>
  <c r="V211" i="34"/>
  <c r="V16" i="34"/>
  <c r="M16" i="34"/>
  <c r="M73" i="34"/>
  <c r="V73" i="34"/>
  <c r="M59" i="34"/>
  <c r="V59" i="34"/>
  <c r="M79" i="34"/>
  <c r="V79" i="34"/>
  <c r="V150" i="34"/>
  <c r="M150" i="34"/>
  <c r="V235" i="34"/>
  <c r="M235" i="34"/>
  <c r="V146" i="34"/>
  <c r="M146" i="34"/>
  <c r="M141" i="34"/>
  <c r="V141" i="34"/>
  <c r="M125" i="34"/>
  <c r="V125" i="34"/>
  <c r="M163" i="34"/>
  <c r="V163" i="34"/>
  <c r="M128" i="34"/>
  <c r="V128" i="34"/>
  <c r="V49" i="34"/>
  <c r="M49" i="34"/>
  <c r="M76" i="34"/>
  <c r="V76" i="34"/>
  <c r="M223" i="34"/>
  <c r="V223" i="34"/>
  <c r="R14" i="45"/>
  <c r="S13" i="45"/>
  <c r="R142" i="45"/>
  <c r="S141" i="45"/>
  <c r="R217" i="45"/>
  <c r="S216" i="45"/>
  <c r="S197" i="45"/>
  <c r="R198" i="45"/>
  <c r="S71" i="45"/>
  <c r="R72" i="45"/>
  <c r="R94" i="45"/>
  <c r="S93" i="45"/>
  <c r="R80" i="45"/>
  <c r="S79" i="45"/>
  <c r="S52" i="45"/>
  <c r="R53" i="45"/>
  <c r="S187" i="45"/>
  <c r="R188" i="45"/>
  <c r="S214" i="45"/>
  <c r="R215" i="45"/>
  <c r="S192" i="45"/>
  <c r="R193" i="45"/>
  <c r="S32" i="45"/>
  <c r="R33" i="45"/>
  <c r="R202" i="45"/>
  <c r="S201" i="45"/>
  <c r="S225" i="45"/>
  <c r="R226" i="45"/>
  <c r="R156" i="45"/>
  <c r="S155" i="45"/>
  <c r="R62" i="45"/>
  <c r="S61" i="45"/>
  <c r="R84" i="45"/>
  <c r="S83" i="45"/>
  <c r="R212" i="45"/>
  <c r="S211" i="45"/>
  <c r="R129" i="45"/>
  <c r="S128" i="45"/>
  <c r="R160" i="45"/>
  <c r="S159" i="45"/>
  <c r="S89" i="45"/>
  <c r="R90" i="45"/>
  <c r="R34" i="45"/>
  <c r="S33" i="45"/>
  <c r="S58" i="45"/>
  <c r="R59" i="45"/>
  <c r="S122" i="45"/>
  <c r="R123" i="45"/>
  <c r="R101" i="45"/>
  <c r="S100" i="45"/>
  <c r="S11" i="45"/>
  <c r="R12" i="45"/>
  <c r="S111" i="45"/>
  <c r="R112" i="45"/>
  <c r="S116" i="45"/>
  <c r="R117" i="45"/>
  <c r="R93" i="45"/>
  <c r="S92" i="45"/>
  <c r="R18" i="45"/>
  <c r="S17" i="45"/>
  <c r="M222" i="37"/>
  <c r="V222" i="37"/>
  <c r="R35" i="41"/>
  <c r="S34" i="41"/>
  <c r="S141" i="41"/>
  <c r="R142" i="41"/>
  <c r="S95" i="41"/>
  <c r="R96" i="41"/>
  <c r="R60" i="41"/>
  <c r="S59" i="41"/>
  <c r="S202" i="41"/>
  <c r="R203" i="41"/>
  <c r="R126" i="41"/>
  <c r="S125" i="41"/>
  <c r="R116" i="44"/>
  <c r="S115" i="44"/>
  <c r="R17" i="44"/>
  <c r="S16" i="44"/>
  <c r="U16" i="44" s="1"/>
  <c r="S161" i="44"/>
  <c r="R162" i="44"/>
  <c r="S145" i="44"/>
  <c r="R146" i="44"/>
  <c r="S191" i="44"/>
  <c r="R192" i="44"/>
  <c r="R108" i="43"/>
  <c r="S107" i="43"/>
  <c r="S125" i="43"/>
  <c r="R126" i="43"/>
  <c r="R37" i="43"/>
  <c r="S36" i="43"/>
  <c r="R85" i="43"/>
  <c r="S84" i="43"/>
  <c r="R8" i="43"/>
  <c r="S7" i="43"/>
  <c r="S57" i="35"/>
  <c r="R58" i="35"/>
  <c r="R113" i="35"/>
  <c r="S112" i="35"/>
  <c r="R73" i="35"/>
  <c r="S72" i="35"/>
  <c r="S223" i="35"/>
  <c r="R224" i="35"/>
  <c r="R177" i="35"/>
  <c r="S176" i="35"/>
  <c r="M179" i="43"/>
  <c r="V179" i="43"/>
  <c r="M233" i="43"/>
  <c r="V233" i="43"/>
  <c r="V95" i="43"/>
  <c r="M95" i="43"/>
  <c r="V78" i="42"/>
  <c r="M78" i="42"/>
  <c r="V137" i="42"/>
  <c r="M137" i="42"/>
  <c r="V68" i="42"/>
  <c r="M68" i="42"/>
  <c r="V233" i="42"/>
  <c r="M233" i="42"/>
  <c r="S49" i="46"/>
  <c r="R50" i="46"/>
  <c r="S153" i="46"/>
  <c r="R154" i="46"/>
  <c r="R233" i="46"/>
  <c r="S232" i="46"/>
  <c r="S116" i="46"/>
  <c r="R117" i="46"/>
  <c r="S205" i="46"/>
  <c r="R206" i="46"/>
  <c r="S126" i="36"/>
  <c r="R127" i="36"/>
  <c r="R73" i="36"/>
  <c r="S72" i="36"/>
  <c r="S37" i="36"/>
  <c r="R38" i="36"/>
  <c r="R234" i="36"/>
  <c r="S233" i="36"/>
  <c r="V200" i="38"/>
  <c r="M200" i="38"/>
  <c r="V122" i="38"/>
  <c r="M122" i="38"/>
  <c r="V25" i="38"/>
  <c r="M25" i="38"/>
  <c r="V156" i="38"/>
  <c r="M156" i="38"/>
  <c r="M90" i="39"/>
  <c r="V90" i="39"/>
  <c r="V76" i="39"/>
  <c r="M76" i="39"/>
  <c r="V149" i="39"/>
  <c r="M149" i="39"/>
  <c r="V74" i="39"/>
  <c r="M74" i="39"/>
  <c r="S20" i="31"/>
  <c r="R21" i="31"/>
  <c r="S159" i="31"/>
  <c r="R160" i="31"/>
  <c r="R87" i="31"/>
  <c r="S86" i="31"/>
  <c r="R102" i="31"/>
  <c r="S101" i="31"/>
  <c r="R93" i="31"/>
  <c r="S92" i="31"/>
  <c r="R193" i="32"/>
  <c r="S192" i="32"/>
  <c r="V126" i="44"/>
  <c r="M126" i="44"/>
  <c r="V10" i="44"/>
  <c r="M10" i="44"/>
  <c r="R172" i="38"/>
  <c r="S171" i="38"/>
  <c r="S186" i="38"/>
  <c r="R187" i="38"/>
  <c r="R231" i="38"/>
  <c r="S230" i="38"/>
  <c r="R192" i="38"/>
  <c r="S191" i="38"/>
  <c r="R11" i="37"/>
  <c r="S10" i="37"/>
  <c r="S24" i="37"/>
  <c r="R25" i="37"/>
  <c r="S210" i="37"/>
  <c r="R211" i="37"/>
  <c r="S223" i="37"/>
  <c r="R224" i="37"/>
  <c r="R100" i="37"/>
  <c r="S99" i="37"/>
  <c r="M179" i="32"/>
  <c r="V179" i="32"/>
  <c r="M223" i="32"/>
  <c r="V223" i="32"/>
  <c r="V121" i="32"/>
  <c r="M121" i="32"/>
  <c r="M166" i="32"/>
  <c r="V166" i="32"/>
  <c r="S184" i="33"/>
  <c r="R185" i="33"/>
  <c r="S75" i="33"/>
  <c r="R76" i="33"/>
  <c r="R238" i="33"/>
  <c r="S237" i="33"/>
  <c r="S236" i="33"/>
  <c r="R237" i="33"/>
  <c r="R18" i="33"/>
  <c r="S17" i="33"/>
  <c r="R192" i="33"/>
  <c r="S191" i="33"/>
  <c r="V134" i="33"/>
  <c r="M134" i="33"/>
  <c r="V210" i="33"/>
  <c r="M210" i="33"/>
  <c r="V55" i="33"/>
  <c r="M55" i="33"/>
  <c r="M117" i="33"/>
  <c r="V117" i="33"/>
  <c r="R52" i="40"/>
  <c r="S51" i="40"/>
  <c r="S63" i="40"/>
  <c r="R64" i="40"/>
  <c r="R121" i="40"/>
  <c r="S120" i="40"/>
  <c r="S235" i="40"/>
  <c r="R236" i="40"/>
  <c r="R152" i="40"/>
  <c r="S151" i="40"/>
  <c r="M12" i="47"/>
  <c r="V12" i="47"/>
  <c r="V145" i="47"/>
  <c r="M145" i="47"/>
  <c r="M35" i="47"/>
  <c r="V35" i="47"/>
  <c r="S181" i="47"/>
  <c r="R182" i="47"/>
  <c r="S49" i="47"/>
  <c r="R50" i="47"/>
  <c r="S128" i="47"/>
  <c r="R129" i="47"/>
  <c r="R153" i="47"/>
  <c r="S152" i="47"/>
  <c r="R189" i="47"/>
  <c r="S188" i="47"/>
  <c r="R191" i="47"/>
  <c r="S190" i="47"/>
  <c r="R53" i="39"/>
  <c r="S52" i="39"/>
  <c r="S164" i="39"/>
  <c r="R165" i="39"/>
  <c r="R27" i="39"/>
  <c r="S26" i="39"/>
  <c r="S41" i="39"/>
  <c r="R42" i="39"/>
  <c r="S207" i="39"/>
  <c r="R208" i="39"/>
  <c r="M55" i="31"/>
  <c r="V55" i="31"/>
  <c r="V169" i="31"/>
  <c r="M169" i="31"/>
  <c r="M218" i="31"/>
  <c r="V218" i="31"/>
  <c r="M12" i="31"/>
  <c r="V12" i="31"/>
  <c r="M151" i="31"/>
  <c r="V151" i="31"/>
  <c r="M95" i="31"/>
  <c r="V95" i="31"/>
  <c r="R197" i="42"/>
  <c r="S196" i="42"/>
  <c r="V92" i="36"/>
  <c r="M92" i="36"/>
  <c r="M16" i="36"/>
  <c r="V16" i="36"/>
  <c r="M93" i="36"/>
  <c r="V93" i="36"/>
  <c r="M187" i="36"/>
  <c r="V187" i="36"/>
  <c r="R162" i="34"/>
  <c r="S161" i="34"/>
  <c r="R210" i="34"/>
  <c r="S209" i="34"/>
  <c r="S63" i="34"/>
  <c r="R64" i="34"/>
  <c r="R242" i="34"/>
  <c r="S241" i="34"/>
  <c r="S20" i="34"/>
  <c r="R21" i="34"/>
  <c r="R212" i="34"/>
  <c r="S211" i="34"/>
  <c r="V16" i="40"/>
  <c r="M16" i="40"/>
  <c r="M234" i="40"/>
  <c r="V234" i="40"/>
  <c r="M238" i="40"/>
  <c r="V238" i="40"/>
  <c r="M15" i="41"/>
  <c r="V15" i="41"/>
  <c r="V21" i="41"/>
  <c r="M21" i="41"/>
  <c r="M45" i="41"/>
  <c r="V45" i="41"/>
  <c r="V74" i="41"/>
  <c r="M74" i="41"/>
  <c r="M200" i="34"/>
  <c r="V200" i="34"/>
  <c r="V122" i="34"/>
  <c r="M122" i="34"/>
  <c r="S80" i="45"/>
  <c r="R81" i="45"/>
  <c r="S244" i="30"/>
  <c r="U244" i="30" s="1"/>
  <c r="V172" i="37"/>
  <c r="M172" i="37"/>
  <c r="M179" i="37"/>
  <c r="V179" i="37"/>
  <c r="M55" i="37"/>
  <c r="V55" i="37"/>
  <c r="M107" i="37"/>
  <c r="V107" i="37"/>
  <c r="M216" i="37"/>
  <c r="V216" i="37"/>
  <c r="V95" i="37"/>
  <c r="M95" i="37"/>
  <c r="M226" i="37"/>
  <c r="V226" i="37"/>
  <c r="M14" i="37"/>
  <c r="V14" i="37"/>
  <c r="V83" i="37"/>
  <c r="M83" i="37"/>
  <c r="M184" i="37"/>
  <c r="V184" i="37"/>
  <c r="V182" i="37"/>
  <c r="M182" i="37"/>
  <c r="M63" i="37"/>
  <c r="V63" i="37"/>
  <c r="M159" i="37"/>
  <c r="V159" i="37"/>
  <c r="V146" i="37"/>
  <c r="M146" i="37"/>
  <c r="M7" i="37"/>
  <c r="V7" i="37"/>
  <c r="V19" i="37"/>
  <c r="M19" i="37"/>
  <c r="M92" i="37"/>
  <c r="V92" i="37"/>
  <c r="M131" i="37"/>
  <c r="V131" i="37"/>
  <c r="V240" i="37"/>
  <c r="M240" i="37"/>
  <c r="M38" i="37"/>
  <c r="V38" i="37"/>
  <c r="M36" i="37"/>
  <c r="V36" i="37"/>
  <c r="V168" i="37"/>
  <c r="M168" i="37"/>
  <c r="V43" i="37"/>
  <c r="M43" i="37"/>
  <c r="V69" i="37"/>
  <c r="M69" i="37"/>
  <c r="M93" i="37"/>
  <c r="V93" i="37"/>
  <c r="V208" i="37"/>
  <c r="M208" i="37"/>
  <c r="V28" i="37"/>
  <c r="M28" i="37"/>
  <c r="M98" i="37"/>
  <c r="V98" i="37"/>
  <c r="V137" i="37"/>
  <c r="M137" i="37"/>
  <c r="M181" i="37"/>
  <c r="V181" i="37"/>
  <c r="V21" i="37"/>
  <c r="M21" i="37"/>
  <c r="V44" i="37"/>
  <c r="M44" i="37"/>
  <c r="V170" i="37"/>
  <c r="M170" i="37"/>
  <c r="M180" i="37"/>
  <c r="V180" i="37"/>
  <c r="V220" i="37"/>
  <c r="M220" i="37"/>
  <c r="M59" i="37"/>
  <c r="V59" i="37"/>
  <c r="M161" i="37"/>
  <c r="V161" i="37"/>
  <c r="R166" i="41"/>
  <c r="S165" i="41"/>
  <c r="S123" i="41"/>
  <c r="R124" i="41"/>
  <c r="R140" i="41"/>
  <c r="S139" i="41"/>
  <c r="S148" i="41"/>
  <c r="R149" i="41"/>
  <c r="S75" i="41"/>
  <c r="R76" i="41"/>
  <c r="S105" i="41"/>
  <c r="R106" i="41"/>
  <c r="S210" i="41"/>
  <c r="R211" i="41"/>
  <c r="S18" i="41"/>
  <c r="U18" i="41" s="1"/>
  <c r="R19" i="41"/>
  <c r="S60" i="41"/>
  <c r="R61" i="41"/>
  <c r="R134" i="41"/>
  <c r="S133" i="41"/>
  <c r="R181" i="41"/>
  <c r="S180" i="41"/>
  <c r="S15" i="41"/>
  <c r="R16" i="41"/>
  <c r="R83" i="41"/>
  <c r="S82" i="41"/>
  <c r="R99" i="41"/>
  <c r="S98" i="41"/>
  <c r="S200" i="41"/>
  <c r="R201" i="41"/>
  <c r="S14" i="41"/>
  <c r="R15" i="41"/>
  <c r="R94" i="41"/>
  <c r="S93" i="41"/>
  <c r="S161" i="41"/>
  <c r="R162" i="41"/>
  <c r="S219" i="41"/>
  <c r="R220" i="41"/>
  <c r="S45" i="41"/>
  <c r="R46" i="41"/>
  <c r="R104" i="41"/>
  <c r="S103" i="41"/>
  <c r="S160" i="41"/>
  <c r="R161" i="41"/>
  <c r="R212" i="41"/>
  <c r="S211" i="41"/>
  <c r="R49" i="41"/>
  <c r="S48" i="41"/>
  <c r="R91" i="41"/>
  <c r="S90" i="41"/>
  <c r="S171" i="41"/>
  <c r="R172" i="41"/>
  <c r="R55" i="41"/>
  <c r="S54" i="41"/>
  <c r="S138" i="41"/>
  <c r="R139" i="41"/>
  <c r="S115" i="41"/>
  <c r="R116" i="41"/>
  <c r="S186" i="41"/>
  <c r="R187" i="41"/>
  <c r="R189" i="44"/>
  <c r="S188" i="44"/>
  <c r="S52" i="44"/>
  <c r="R53" i="44"/>
  <c r="S211" i="44"/>
  <c r="R212" i="44"/>
  <c r="S17" i="44"/>
  <c r="R18" i="44"/>
  <c r="R92" i="44"/>
  <c r="S91" i="44"/>
  <c r="R209" i="44"/>
  <c r="S208" i="44"/>
  <c r="R202" i="44"/>
  <c r="S201" i="44"/>
  <c r="R145" i="44"/>
  <c r="S144" i="44"/>
  <c r="S12" i="44"/>
  <c r="R13" i="44"/>
  <c r="S128" i="44"/>
  <c r="R129" i="44"/>
  <c r="R183" i="44"/>
  <c r="S182" i="44"/>
  <c r="R229" i="44"/>
  <c r="S228" i="44"/>
  <c r="S194" i="44"/>
  <c r="R195" i="44"/>
  <c r="S36" i="44"/>
  <c r="R37" i="44"/>
  <c r="S221" i="44"/>
  <c r="R222" i="44"/>
  <c r="R221" i="44"/>
  <c r="S220" i="44"/>
  <c r="R231" i="44"/>
  <c r="S230" i="44"/>
  <c r="S241" i="44"/>
  <c r="R242" i="44"/>
  <c r="S219" i="44"/>
  <c r="R220" i="44"/>
  <c r="R241" i="44"/>
  <c r="S240" i="44"/>
  <c r="R232" i="44"/>
  <c r="S231" i="44"/>
  <c r="S237" i="44"/>
  <c r="R238" i="44"/>
  <c r="S205" i="44"/>
  <c r="R206" i="44"/>
  <c r="R200" i="44"/>
  <c r="S199" i="44"/>
  <c r="R217" i="44"/>
  <c r="S216" i="44"/>
  <c r="S204" i="44"/>
  <c r="R205" i="44"/>
  <c r="S149" i="44"/>
  <c r="R150" i="44"/>
  <c r="R131" i="44"/>
  <c r="S130" i="44"/>
  <c r="S119" i="44"/>
  <c r="R120" i="44"/>
  <c r="R179" i="44"/>
  <c r="S178" i="44"/>
  <c r="R94" i="43"/>
  <c r="S93" i="43"/>
  <c r="R158" i="43"/>
  <c r="S157" i="43"/>
  <c r="S77" i="43"/>
  <c r="R78" i="43"/>
  <c r="R194" i="43"/>
  <c r="S193" i="43"/>
  <c r="R43" i="43"/>
  <c r="S42" i="43"/>
  <c r="R44" i="43"/>
  <c r="S43" i="43"/>
  <c r="R89" i="43"/>
  <c r="S88" i="43"/>
  <c r="S189" i="43"/>
  <c r="R190" i="43"/>
  <c r="R131" i="43"/>
  <c r="S130" i="43"/>
  <c r="R160" i="43"/>
  <c r="S159" i="43"/>
  <c r="S29" i="43"/>
  <c r="R30" i="43"/>
  <c r="R99" i="43"/>
  <c r="S98" i="43"/>
  <c r="S45" i="43"/>
  <c r="R46" i="43"/>
  <c r="R240" i="43"/>
  <c r="S239" i="43"/>
  <c r="S124" i="43"/>
  <c r="R125" i="43"/>
  <c r="R74" i="43"/>
  <c r="S73" i="43"/>
  <c r="R107" i="43"/>
  <c r="S106" i="43"/>
  <c r="R24" i="43"/>
  <c r="S23" i="43"/>
  <c r="R223" i="43"/>
  <c r="S222" i="43"/>
  <c r="R202" i="43"/>
  <c r="S201" i="43"/>
  <c r="S153" i="43"/>
  <c r="R154" i="43"/>
  <c r="R92" i="43"/>
  <c r="S91" i="43"/>
  <c r="R142" i="43"/>
  <c r="S141" i="43"/>
  <c r="S142" i="43"/>
  <c r="R143" i="43"/>
  <c r="S105" i="43"/>
  <c r="R106" i="43"/>
  <c r="R5" i="43"/>
  <c r="R58" i="43"/>
  <c r="S57" i="43"/>
  <c r="R39" i="43"/>
  <c r="S38" i="43"/>
  <c r="R25" i="43"/>
  <c r="S24" i="43"/>
  <c r="R189" i="43"/>
  <c r="S188" i="43"/>
  <c r="R161" i="35"/>
  <c r="S160" i="35"/>
  <c r="S186" i="35"/>
  <c r="R187" i="35"/>
  <c r="S220" i="35"/>
  <c r="R221" i="35"/>
  <c r="S16" i="35"/>
  <c r="U16" i="35" s="1"/>
  <c r="R17" i="35"/>
  <c r="R18" i="35"/>
  <c r="S17" i="35"/>
  <c r="S84" i="35"/>
  <c r="R85" i="35"/>
  <c r="S192" i="35"/>
  <c r="R193" i="35"/>
  <c r="R24" i="35"/>
  <c r="S23" i="35"/>
  <c r="R88" i="35"/>
  <c r="S87" i="35"/>
  <c r="R114" i="35"/>
  <c r="S113" i="35"/>
  <c r="R207" i="35"/>
  <c r="S206" i="35"/>
  <c r="R20" i="35"/>
  <c r="S19" i="35"/>
  <c r="S130" i="35"/>
  <c r="R131" i="35"/>
  <c r="R144" i="35"/>
  <c r="S143" i="35"/>
  <c r="R235" i="35"/>
  <c r="S234" i="35"/>
  <c r="S21" i="35"/>
  <c r="R22" i="35"/>
  <c r="R108" i="35"/>
  <c r="S107" i="35"/>
  <c r="S174" i="35"/>
  <c r="R175" i="35"/>
  <c r="S7" i="35"/>
  <c r="R8" i="35"/>
  <c r="R56" i="35"/>
  <c r="S55" i="35"/>
  <c r="S150" i="35"/>
  <c r="R151" i="35"/>
  <c r="S190" i="35"/>
  <c r="R191" i="35"/>
  <c r="S39" i="35"/>
  <c r="R40" i="35"/>
  <c r="R77" i="35"/>
  <c r="S76" i="35"/>
  <c r="R132" i="35"/>
  <c r="S131" i="35"/>
  <c r="R200" i="35"/>
  <c r="S199" i="35"/>
  <c r="R63" i="35"/>
  <c r="S62" i="35"/>
  <c r="R116" i="35"/>
  <c r="S115" i="35"/>
  <c r="R150" i="35"/>
  <c r="S149" i="35"/>
  <c r="R236" i="35"/>
  <c r="S235" i="35"/>
  <c r="V107" i="43"/>
  <c r="M107" i="43"/>
  <c r="V94" i="43"/>
  <c r="M94" i="43"/>
  <c r="V102" i="43"/>
  <c r="M102" i="43"/>
  <c r="V11" i="43"/>
  <c r="M11" i="43"/>
  <c r="M185" i="43"/>
  <c r="V185" i="43"/>
  <c r="M200" i="43"/>
  <c r="V200" i="43"/>
  <c r="M73" i="43"/>
  <c r="V73" i="43"/>
  <c r="V70" i="43"/>
  <c r="M70" i="43"/>
  <c r="V36" i="43"/>
  <c r="M36" i="43"/>
  <c r="V169" i="43"/>
  <c r="M169" i="43"/>
  <c r="V16" i="43"/>
  <c r="M16" i="43"/>
  <c r="V206" i="43"/>
  <c r="M206" i="43"/>
  <c r="V228" i="43"/>
  <c r="M228" i="43"/>
  <c r="V100" i="43"/>
  <c r="M100" i="43"/>
  <c r="V178" i="43"/>
  <c r="M178" i="43"/>
  <c r="V242" i="43"/>
  <c r="M242" i="43"/>
  <c r="M60" i="43"/>
  <c r="V60" i="43"/>
  <c r="V122" i="43"/>
  <c r="M122" i="43"/>
  <c r="V17" i="43"/>
  <c r="M17" i="43"/>
  <c r="M65" i="43"/>
  <c r="V65" i="43"/>
  <c r="M20" i="42"/>
  <c r="V20" i="42"/>
  <c r="V138" i="42"/>
  <c r="M138" i="42"/>
  <c r="V53" i="42"/>
  <c r="M53" i="42"/>
  <c r="V131" i="42"/>
  <c r="M131" i="42"/>
  <c r="V86" i="42"/>
  <c r="M86" i="42"/>
  <c r="V103" i="42"/>
  <c r="M103" i="42"/>
  <c r="V119" i="42"/>
  <c r="M119" i="42"/>
  <c r="V47" i="42"/>
  <c r="M47" i="42"/>
  <c r="V65" i="42"/>
  <c r="M65" i="42"/>
  <c r="V163" i="42"/>
  <c r="M163" i="42"/>
  <c r="V237" i="42"/>
  <c r="M237" i="42"/>
  <c r="V51" i="42"/>
  <c r="M51" i="42"/>
  <c r="V134" i="42"/>
  <c r="M134" i="42"/>
  <c r="V175" i="42"/>
  <c r="M175" i="42"/>
  <c r="M36" i="42"/>
  <c r="V36" i="42"/>
  <c r="V106" i="42"/>
  <c r="M106" i="42"/>
  <c r="M176" i="42"/>
  <c r="V176" i="42"/>
  <c r="M199" i="42"/>
  <c r="V199" i="42"/>
  <c r="V49" i="42"/>
  <c r="M49" i="42"/>
  <c r="V15" i="42"/>
  <c r="M15" i="42"/>
  <c r="V127" i="42"/>
  <c r="M127" i="42"/>
  <c r="M162" i="42"/>
  <c r="V162" i="42"/>
  <c r="V63" i="42"/>
  <c r="M63" i="42"/>
  <c r="V52" i="42"/>
  <c r="M52" i="42"/>
  <c r="V70" i="42"/>
  <c r="M70" i="42"/>
  <c r="M111" i="42"/>
  <c r="V111" i="42"/>
  <c r="V184" i="42"/>
  <c r="M184" i="42"/>
  <c r="V198" i="42"/>
  <c r="M198" i="42"/>
  <c r="V222" i="42"/>
  <c r="M222" i="42"/>
  <c r="V219" i="42"/>
  <c r="M219" i="42"/>
  <c r="V174" i="42"/>
  <c r="M174" i="42"/>
  <c r="V204" i="42"/>
  <c r="M204" i="42"/>
  <c r="V226" i="42"/>
  <c r="M226" i="42"/>
  <c r="V224" i="42"/>
  <c r="M224" i="42"/>
  <c r="S243" i="46"/>
  <c r="R244" i="46"/>
  <c r="S132" i="46"/>
  <c r="R133" i="46"/>
  <c r="R207" i="46"/>
  <c r="S206" i="46"/>
  <c r="R213" i="46"/>
  <c r="S212" i="46"/>
  <c r="S50" i="46"/>
  <c r="R51" i="46"/>
  <c r="R65" i="46"/>
  <c r="S64" i="46"/>
  <c r="R196" i="46"/>
  <c r="S195" i="46"/>
  <c r="R226" i="46"/>
  <c r="S225" i="46"/>
  <c r="R29" i="46"/>
  <c r="S28" i="46"/>
  <c r="S54" i="46"/>
  <c r="R55" i="46"/>
  <c r="S148" i="46"/>
  <c r="R149" i="46"/>
  <c r="R238" i="46"/>
  <c r="S237" i="46"/>
  <c r="R31" i="46"/>
  <c r="S30" i="46"/>
  <c r="S123" i="46"/>
  <c r="R124" i="46"/>
  <c r="S165" i="46"/>
  <c r="R166" i="46"/>
  <c r="R14" i="46"/>
  <c r="S13" i="46"/>
  <c r="R103" i="46"/>
  <c r="S102" i="46"/>
  <c r="S110" i="46"/>
  <c r="R111" i="46"/>
  <c r="R179" i="46"/>
  <c r="S178" i="46"/>
  <c r="R80" i="46"/>
  <c r="S79" i="46"/>
  <c r="S75" i="46"/>
  <c r="R76" i="46"/>
  <c r="S125" i="46"/>
  <c r="R126" i="46"/>
  <c r="R241" i="46"/>
  <c r="S240" i="46"/>
  <c r="S42" i="46"/>
  <c r="R43" i="46"/>
  <c r="R78" i="46"/>
  <c r="S77" i="46"/>
  <c r="S167" i="46"/>
  <c r="R168" i="46"/>
  <c r="S242" i="46"/>
  <c r="R243" i="46"/>
  <c r="S45" i="46"/>
  <c r="R46" i="46"/>
  <c r="S120" i="46"/>
  <c r="R121" i="46"/>
  <c r="S217" i="46"/>
  <c r="R218" i="46"/>
  <c r="S111" i="36"/>
  <c r="R112" i="36"/>
  <c r="S209" i="36"/>
  <c r="R210" i="36"/>
  <c r="S211" i="36"/>
  <c r="R212" i="36"/>
  <c r="S220" i="36"/>
  <c r="R221" i="36"/>
  <c r="R40" i="36"/>
  <c r="S39" i="36"/>
  <c r="S107" i="36"/>
  <c r="R108" i="36"/>
  <c r="S172" i="36"/>
  <c r="R173" i="36"/>
  <c r="S229" i="36"/>
  <c r="R230" i="36"/>
  <c r="R83" i="36"/>
  <c r="S82" i="36"/>
  <c r="R107" i="36"/>
  <c r="S106" i="36"/>
  <c r="R191" i="36"/>
  <c r="S190" i="36"/>
  <c r="S7" i="36"/>
  <c r="R8" i="36"/>
  <c r="S50" i="36"/>
  <c r="R51" i="36"/>
  <c r="R123" i="36"/>
  <c r="S122" i="36"/>
  <c r="R190" i="36"/>
  <c r="S189" i="36"/>
  <c r="R36" i="36"/>
  <c r="S35" i="36"/>
  <c r="S53" i="36"/>
  <c r="R54" i="36"/>
  <c r="R137" i="36"/>
  <c r="S136" i="36"/>
  <c r="R208" i="36"/>
  <c r="S207" i="36"/>
  <c r="A21" i="36"/>
  <c r="S68" i="36"/>
  <c r="R69" i="36"/>
  <c r="R134" i="36"/>
  <c r="S133" i="36"/>
  <c r="R219" i="36"/>
  <c r="S218" i="36"/>
  <c r="S98" i="36"/>
  <c r="R99" i="36"/>
  <c r="R84" i="36"/>
  <c r="S83" i="36"/>
  <c r="S198" i="36"/>
  <c r="R199" i="36"/>
  <c r="R241" i="36"/>
  <c r="S240" i="36"/>
  <c r="S54" i="36"/>
  <c r="R55" i="36"/>
  <c r="R102" i="36"/>
  <c r="S101" i="36"/>
  <c r="R217" i="36"/>
  <c r="S216" i="36"/>
  <c r="V48" i="38"/>
  <c r="M48" i="38"/>
  <c r="V238" i="38"/>
  <c r="M238" i="38"/>
  <c r="V69" i="38"/>
  <c r="M69" i="38"/>
  <c r="M188" i="38"/>
  <c r="V188" i="38"/>
  <c r="V214" i="38"/>
  <c r="M214" i="38"/>
  <c r="V92" i="38"/>
  <c r="M92" i="38"/>
  <c r="M29" i="38"/>
  <c r="V29" i="38"/>
  <c r="M44" i="38"/>
  <c r="V44" i="38"/>
  <c r="V120" i="38"/>
  <c r="M120" i="38"/>
  <c r="V161" i="38"/>
  <c r="M161" i="38"/>
  <c r="V212" i="38"/>
  <c r="M212" i="38"/>
  <c r="V30" i="38"/>
  <c r="M30" i="38"/>
  <c r="M80" i="38"/>
  <c r="V80" i="38"/>
  <c r="V8" i="38"/>
  <c r="M8" i="38"/>
  <c r="V68" i="38"/>
  <c r="M68" i="38"/>
  <c r="V106" i="38"/>
  <c r="M106" i="38"/>
  <c r="V192" i="38"/>
  <c r="M192" i="38"/>
  <c r="V220" i="38"/>
  <c r="M220" i="38"/>
  <c r="M70" i="38"/>
  <c r="V70" i="38"/>
  <c r="V140" i="38"/>
  <c r="M140" i="38"/>
  <c r="V124" i="38"/>
  <c r="M124" i="38"/>
  <c r="M153" i="38"/>
  <c r="V153" i="38"/>
  <c r="V235" i="38"/>
  <c r="M235" i="38"/>
  <c r="V54" i="38"/>
  <c r="M54" i="38"/>
  <c r="V126" i="38"/>
  <c r="M126" i="38"/>
  <c r="V183" i="38"/>
  <c r="M183" i="38"/>
  <c r="M225" i="38"/>
  <c r="V225" i="38"/>
  <c r="E6" i="47"/>
  <c r="F5" i="47" s="1"/>
  <c r="H7" i="47"/>
  <c r="V29" i="39"/>
  <c r="M29" i="39"/>
  <c r="V65" i="39"/>
  <c r="M65" i="39"/>
  <c r="V45" i="39"/>
  <c r="M45" i="39"/>
  <c r="M48" i="39"/>
  <c r="V48" i="39"/>
  <c r="V214" i="39"/>
  <c r="M214" i="39"/>
  <c r="V13" i="39"/>
  <c r="M13" i="39"/>
  <c r="V18" i="39"/>
  <c r="M18" i="39"/>
  <c r="V82" i="39"/>
  <c r="M82" i="39"/>
  <c r="M225" i="39"/>
  <c r="V225" i="39"/>
  <c r="V39" i="39"/>
  <c r="M39" i="39"/>
  <c r="V91" i="39"/>
  <c r="M91" i="39"/>
  <c r="M155" i="39"/>
  <c r="V155" i="39"/>
  <c r="V195" i="39"/>
  <c r="M195" i="39"/>
  <c r="V11" i="39"/>
  <c r="M11" i="39"/>
  <c r="V186" i="39"/>
  <c r="M186" i="39"/>
  <c r="M203" i="39"/>
  <c r="V203" i="39"/>
  <c r="V234" i="39"/>
  <c r="M234" i="39"/>
  <c r="M101" i="39"/>
  <c r="V101" i="39"/>
  <c r="M204" i="39"/>
  <c r="V204" i="39"/>
  <c r="V60" i="39"/>
  <c r="M60" i="39"/>
  <c r="V158" i="39"/>
  <c r="M158" i="39"/>
  <c r="V184" i="39"/>
  <c r="M184" i="39"/>
  <c r="V54" i="39"/>
  <c r="M54" i="39"/>
  <c r="V145" i="39"/>
  <c r="M145" i="39"/>
  <c r="V178" i="39"/>
  <c r="M178" i="39"/>
  <c r="S44" i="31"/>
  <c r="R45" i="31"/>
  <c r="S34" i="31"/>
  <c r="R35" i="31"/>
  <c r="S134" i="31"/>
  <c r="R135" i="31"/>
  <c r="S162" i="31"/>
  <c r="R163" i="31"/>
  <c r="R216" i="31"/>
  <c r="S215" i="31"/>
  <c r="R44" i="31"/>
  <c r="S43" i="31"/>
  <c r="S38" i="31"/>
  <c r="R39" i="31"/>
  <c r="R130" i="31"/>
  <c r="S129" i="31"/>
  <c r="S161" i="31"/>
  <c r="R162" i="31"/>
  <c r="S37" i="31"/>
  <c r="R38" i="31"/>
  <c r="S165" i="31"/>
  <c r="R166" i="31"/>
  <c r="R15" i="31"/>
  <c r="S14" i="31"/>
  <c r="R26" i="31"/>
  <c r="S25" i="31"/>
  <c r="R129" i="31"/>
  <c r="S128" i="31"/>
  <c r="S208" i="31"/>
  <c r="R209" i="31"/>
  <c r="S183" i="31"/>
  <c r="R184" i="31"/>
  <c r="S69" i="31"/>
  <c r="R70" i="31"/>
  <c r="R205" i="31"/>
  <c r="S204" i="31"/>
  <c r="S5" i="31"/>
  <c r="R6" i="31"/>
  <c r="S115" i="31"/>
  <c r="R116" i="31"/>
  <c r="R56" i="31"/>
  <c r="S55" i="31"/>
  <c r="R85" i="31"/>
  <c r="S84" i="31"/>
  <c r="S207" i="31"/>
  <c r="R208" i="31"/>
  <c r="S41" i="31"/>
  <c r="R42" i="31"/>
  <c r="R126" i="31"/>
  <c r="S125" i="31"/>
  <c r="R77" i="31"/>
  <c r="S76" i="31"/>
  <c r="R123" i="31"/>
  <c r="S122" i="31"/>
  <c r="R40" i="31"/>
  <c r="S39" i="31"/>
  <c r="R150" i="31"/>
  <c r="S149" i="31"/>
  <c r="R189" i="31"/>
  <c r="S188" i="31"/>
  <c r="R59" i="32"/>
  <c r="S58" i="32"/>
  <c r="S149" i="32"/>
  <c r="R150" i="32"/>
  <c r="S132" i="32"/>
  <c r="R133" i="32"/>
  <c r="S62" i="32"/>
  <c r="R63" i="32"/>
  <c r="R44" i="32"/>
  <c r="S43" i="32"/>
  <c r="S73" i="32"/>
  <c r="R74" i="32"/>
  <c r="R143" i="32"/>
  <c r="S142" i="32"/>
  <c r="R214" i="32"/>
  <c r="S213" i="32"/>
  <c r="S38" i="32"/>
  <c r="R39" i="32"/>
  <c r="S138" i="32"/>
  <c r="R139" i="32"/>
  <c r="S198" i="32"/>
  <c r="R199" i="32"/>
  <c r="S32" i="32"/>
  <c r="R33" i="32"/>
  <c r="R99" i="32"/>
  <c r="S98" i="32"/>
  <c r="S179" i="32"/>
  <c r="R180" i="32"/>
  <c r="R234" i="32"/>
  <c r="S233" i="32"/>
  <c r="S39" i="32"/>
  <c r="R40" i="32"/>
  <c r="R122" i="32"/>
  <c r="S121" i="32"/>
  <c r="S139" i="32"/>
  <c r="R140" i="32"/>
  <c r="S241" i="32"/>
  <c r="R242" i="32"/>
  <c r="S41" i="32"/>
  <c r="R42" i="32"/>
  <c r="R81" i="32"/>
  <c r="S80" i="32"/>
  <c r="R175" i="32"/>
  <c r="S174" i="32"/>
  <c r="R184" i="32"/>
  <c r="S183" i="32"/>
  <c r="R73" i="32"/>
  <c r="S72" i="32"/>
  <c r="R91" i="32"/>
  <c r="S90" i="32"/>
  <c r="S118" i="32"/>
  <c r="R119" i="32"/>
  <c r="R215" i="32"/>
  <c r="S214" i="32"/>
  <c r="S28" i="32"/>
  <c r="R29" i="32"/>
  <c r="R100" i="32"/>
  <c r="S99" i="32"/>
  <c r="R194" i="32"/>
  <c r="S193" i="32"/>
  <c r="V112" i="44"/>
  <c r="M112" i="44"/>
  <c r="M30" i="44"/>
  <c r="V30" i="44"/>
  <c r="M235" i="44"/>
  <c r="V235" i="44"/>
  <c r="V101" i="44"/>
  <c r="M101" i="44"/>
  <c r="V165" i="44"/>
  <c r="M165" i="44"/>
  <c r="V107" i="44"/>
  <c r="M107" i="44"/>
  <c r="V175" i="44"/>
  <c r="M175" i="44"/>
  <c r="M115" i="44"/>
  <c r="V115" i="44"/>
  <c r="V113" i="44"/>
  <c r="M113" i="44"/>
  <c r="M37" i="44"/>
  <c r="V37" i="44"/>
  <c r="V144" i="44"/>
  <c r="M144" i="44"/>
  <c r="M223" i="44"/>
  <c r="V223" i="44"/>
  <c r="V134" i="44"/>
  <c r="M134" i="44"/>
  <c r="M88" i="44"/>
  <c r="V88" i="44"/>
  <c r="M138" i="44"/>
  <c r="V138" i="44"/>
  <c r="V146" i="44"/>
  <c r="M146" i="44"/>
  <c r="M142" i="44"/>
  <c r="V142" i="44"/>
  <c r="V63" i="44"/>
  <c r="M63" i="44"/>
  <c r="V199" i="44"/>
  <c r="M199" i="44"/>
  <c r="M72" i="44"/>
  <c r="V72" i="44"/>
  <c r="V211" i="44"/>
  <c r="M211" i="44"/>
  <c r="M124" i="44"/>
  <c r="V124" i="44"/>
  <c r="V218" i="44"/>
  <c r="M218" i="44"/>
  <c r="M14" i="44"/>
  <c r="V14" i="44"/>
  <c r="M200" i="44"/>
  <c r="V200" i="44"/>
  <c r="V162" i="44"/>
  <c r="M162" i="44"/>
  <c r="M56" i="44"/>
  <c r="V56" i="44"/>
  <c r="M98" i="44"/>
  <c r="V98" i="44"/>
  <c r="V130" i="44"/>
  <c r="M130" i="44"/>
  <c r="V45" i="44"/>
  <c r="M45" i="44"/>
  <c r="M188" i="44"/>
  <c r="V188" i="44"/>
  <c r="V147" i="44"/>
  <c r="M147" i="44"/>
  <c r="V58" i="44"/>
  <c r="M58" i="44"/>
  <c r="V196" i="44"/>
  <c r="M196" i="44"/>
  <c r="R185" i="38"/>
  <c r="S184" i="38"/>
  <c r="R54" i="38"/>
  <c r="S53" i="38"/>
  <c r="S6" i="38"/>
  <c r="R7" i="38"/>
  <c r="S49" i="38"/>
  <c r="R50" i="38"/>
  <c r="S15" i="38"/>
  <c r="R16" i="38"/>
  <c r="S25" i="38"/>
  <c r="R26" i="38"/>
  <c r="R29" i="38"/>
  <c r="S28" i="38"/>
  <c r="S17" i="38"/>
  <c r="R18" i="38"/>
  <c r="S40" i="38"/>
  <c r="R41" i="38"/>
  <c r="R198" i="38"/>
  <c r="S197" i="38"/>
  <c r="R213" i="38"/>
  <c r="S212" i="38"/>
  <c r="R28" i="38"/>
  <c r="S27" i="38"/>
  <c r="S100" i="38"/>
  <c r="R101" i="38"/>
  <c r="S173" i="38"/>
  <c r="R174" i="38"/>
  <c r="S231" i="38"/>
  <c r="R232" i="38"/>
  <c r="S38" i="38"/>
  <c r="R39" i="38"/>
  <c r="S91" i="38"/>
  <c r="R92" i="38"/>
  <c r="R161" i="38"/>
  <c r="S160" i="38"/>
  <c r="S18" i="38"/>
  <c r="U18" i="38" s="1"/>
  <c r="R19" i="38"/>
  <c r="R45" i="38"/>
  <c r="S44" i="38"/>
  <c r="S125" i="38"/>
  <c r="R126" i="38"/>
  <c r="R191" i="38"/>
  <c r="S190" i="38"/>
  <c r="S14" i="38"/>
  <c r="R15" i="38"/>
  <c r="S89" i="38"/>
  <c r="R90" i="38"/>
  <c r="S178" i="38"/>
  <c r="R179" i="38"/>
  <c r="S210" i="38"/>
  <c r="R211" i="38"/>
  <c r="R75" i="38"/>
  <c r="S74" i="38"/>
  <c r="S71" i="38"/>
  <c r="R72" i="38"/>
  <c r="R163" i="38"/>
  <c r="S162" i="38"/>
  <c r="R233" i="38"/>
  <c r="S232" i="38"/>
  <c r="S11" i="37"/>
  <c r="R12" i="37"/>
  <c r="S92" i="37"/>
  <c r="R93" i="37"/>
  <c r="S60" i="37"/>
  <c r="R61" i="37"/>
  <c r="S169" i="37"/>
  <c r="R170" i="37"/>
  <c r="S145" i="37"/>
  <c r="R146" i="37"/>
  <c r="R165" i="37"/>
  <c r="S164" i="37"/>
  <c r="S101" i="37"/>
  <c r="R102" i="37"/>
  <c r="S109" i="37"/>
  <c r="R110" i="37"/>
  <c r="R15" i="37"/>
  <c r="S14" i="37"/>
  <c r="S112" i="37"/>
  <c r="R113" i="37"/>
  <c r="R171" i="37"/>
  <c r="S170" i="37"/>
  <c r="S237" i="37"/>
  <c r="R238" i="37"/>
  <c r="S55" i="37"/>
  <c r="R56" i="37"/>
  <c r="R155" i="37"/>
  <c r="S154" i="37"/>
  <c r="R186" i="37"/>
  <c r="S185" i="37"/>
  <c r="S244" i="37"/>
  <c r="U244" i="37" s="1"/>
  <c r="R57" i="37"/>
  <c r="S56" i="37"/>
  <c r="R114" i="37"/>
  <c r="S113" i="37"/>
  <c r="R177" i="37"/>
  <c r="S176" i="37"/>
  <c r="S8" i="37"/>
  <c r="R9" i="37"/>
  <c r="R73" i="37"/>
  <c r="S72" i="37"/>
  <c r="S107" i="37"/>
  <c r="R108" i="37"/>
  <c r="R176" i="37"/>
  <c r="S175" i="37"/>
  <c r="S66" i="37"/>
  <c r="R67" i="37"/>
  <c r="R135" i="37"/>
  <c r="S134" i="37"/>
  <c r="R163" i="37"/>
  <c r="S162" i="37"/>
  <c r="S235" i="37"/>
  <c r="R236" i="37"/>
  <c r="S52" i="37"/>
  <c r="R53" i="37"/>
  <c r="R63" i="37"/>
  <c r="S62" i="37"/>
  <c r="S156" i="37"/>
  <c r="R157" i="37"/>
  <c r="S213" i="37"/>
  <c r="R214" i="37"/>
  <c r="M14" i="32"/>
  <c r="V14" i="32"/>
  <c r="V24" i="32"/>
  <c r="M24" i="32"/>
  <c r="M22" i="32"/>
  <c r="V22" i="32"/>
  <c r="V85" i="32"/>
  <c r="M85" i="32"/>
  <c r="V113" i="32"/>
  <c r="M113" i="32"/>
  <c r="V32" i="32"/>
  <c r="M32" i="32"/>
  <c r="V88" i="32"/>
  <c r="M88" i="32"/>
  <c r="M130" i="32"/>
  <c r="V130" i="32"/>
  <c r="V52" i="32"/>
  <c r="M52" i="32"/>
  <c r="V154" i="32"/>
  <c r="M154" i="32"/>
  <c r="V193" i="32"/>
  <c r="M193" i="32"/>
  <c r="M84" i="32"/>
  <c r="V84" i="32"/>
  <c r="V211" i="32"/>
  <c r="M211" i="32"/>
  <c r="V228" i="32"/>
  <c r="M228" i="32"/>
  <c r="V216" i="32"/>
  <c r="M216" i="32"/>
  <c r="V117" i="32"/>
  <c r="M117" i="32"/>
  <c r="V158" i="32"/>
  <c r="M158" i="32"/>
  <c r="M234" i="32"/>
  <c r="V234" i="32"/>
  <c r="V21" i="32"/>
  <c r="M21" i="32"/>
  <c r="V162" i="32"/>
  <c r="M162" i="32"/>
  <c r="M122" i="32"/>
  <c r="V122" i="32"/>
  <c r="V38" i="32"/>
  <c r="M38" i="32"/>
  <c r="M146" i="32"/>
  <c r="V146" i="32"/>
  <c r="V204" i="32"/>
  <c r="M204" i="32"/>
  <c r="R78" i="33"/>
  <c r="S77" i="33"/>
  <c r="S152" i="33"/>
  <c r="R153" i="33"/>
  <c r="S92" i="33"/>
  <c r="R93" i="33"/>
  <c r="R62" i="33"/>
  <c r="S61" i="33"/>
  <c r="R69" i="33"/>
  <c r="S68" i="33"/>
  <c r="R134" i="33"/>
  <c r="S133" i="33"/>
  <c r="R225" i="33"/>
  <c r="S224" i="33"/>
  <c r="S231" i="33"/>
  <c r="R232" i="33"/>
  <c r="S78" i="33"/>
  <c r="R79" i="33"/>
  <c r="R90" i="33"/>
  <c r="S89" i="33"/>
  <c r="S201" i="33"/>
  <c r="R202" i="33"/>
  <c r="S5" i="33"/>
  <c r="R6" i="33"/>
  <c r="R41" i="33"/>
  <c r="S40" i="33"/>
  <c r="R130" i="33"/>
  <c r="S129" i="33"/>
  <c r="S213" i="33"/>
  <c r="R214" i="33"/>
  <c r="S26" i="33"/>
  <c r="R27" i="33"/>
  <c r="S127" i="33"/>
  <c r="R128" i="33"/>
  <c r="R100" i="33"/>
  <c r="S99" i="33"/>
  <c r="R206" i="33"/>
  <c r="S205" i="33"/>
  <c r="S18" i="33"/>
  <c r="U18" i="33" s="1"/>
  <c r="R19" i="33"/>
  <c r="R46" i="33"/>
  <c r="S45" i="33"/>
  <c r="S120" i="33"/>
  <c r="R121" i="33"/>
  <c r="S225" i="33"/>
  <c r="R226" i="33"/>
  <c r="S36" i="33"/>
  <c r="R37" i="33"/>
  <c r="S100" i="33"/>
  <c r="R101" i="33"/>
  <c r="R168" i="33"/>
  <c r="S167" i="33"/>
  <c r="S242" i="33"/>
  <c r="R243" i="33"/>
  <c r="R39" i="33"/>
  <c r="S38" i="33"/>
  <c r="R66" i="33"/>
  <c r="S65" i="33"/>
  <c r="R175" i="33"/>
  <c r="S174" i="33"/>
  <c r="M103" i="33"/>
  <c r="V103" i="33"/>
  <c r="M143" i="33"/>
  <c r="V143" i="33"/>
  <c r="V21" i="33"/>
  <c r="M21" i="33"/>
  <c r="M187" i="33"/>
  <c r="V187" i="33"/>
  <c r="M153" i="33"/>
  <c r="V153" i="33"/>
  <c r="M176" i="33"/>
  <c r="V176" i="33"/>
  <c r="V208" i="33"/>
  <c r="M208" i="33"/>
  <c r="M7" i="33"/>
  <c r="V7" i="33"/>
  <c r="V81" i="33"/>
  <c r="M81" i="33"/>
  <c r="V54" i="33"/>
  <c r="M54" i="33"/>
  <c r="V53" i="33"/>
  <c r="M53" i="33"/>
  <c r="V147" i="33"/>
  <c r="M147" i="33"/>
  <c r="V90" i="33"/>
  <c r="M90" i="33"/>
  <c r="V8" i="33"/>
  <c r="M8" i="33"/>
  <c r="M37" i="33"/>
  <c r="V37" i="33"/>
  <c r="V159" i="33"/>
  <c r="M159" i="33"/>
  <c r="M158" i="33"/>
  <c r="V158" i="33"/>
  <c r="V188" i="33"/>
  <c r="M188" i="33"/>
  <c r="M231" i="33"/>
  <c r="V231" i="33"/>
  <c r="M140" i="33"/>
  <c r="V140" i="33"/>
  <c r="M233" i="33"/>
  <c r="V233" i="33"/>
  <c r="M180" i="33"/>
  <c r="V180" i="33"/>
  <c r="M139" i="33"/>
  <c r="V139" i="33"/>
  <c r="M22" i="33"/>
  <c r="V22" i="33"/>
  <c r="M63" i="33"/>
  <c r="V63" i="33"/>
  <c r="V78" i="33"/>
  <c r="M78" i="33"/>
  <c r="V178" i="33"/>
  <c r="M178" i="33"/>
  <c r="V116" i="33"/>
  <c r="M116" i="33"/>
  <c r="V170" i="33"/>
  <c r="M170" i="33"/>
  <c r="V181" i="33"/>
  <c r="M181" i="33"/>
  <c r="V213" i="33"/>
  <c r="M213" i="33"/>
  <c r="V130" i="33"/>
  <c r="M130" i="33"/>
  <c r="V23" i="33"/>
  <c r="M23" i="33"/>
  <c r="V89" i="33"/>
  <c r="M89" i="33"/>
  <c r="V190" i="33"/>
  <c r="M190" i="33"/>
  <c r="V237" i="33"/>
  <c r="M237" i="33"/>
  <c r="S13" i="40"/>
  <c r="R14" i="40"/>
  <c r="S180" i="40"/>
  <c r="R181" i="40"/>
  <c r="R198" i="40"/>
  <c r="S197" i="40"/>
  <c r="R215" i="40"/>
  <c r="S214" i="40"/>
  <c r="R90" i="40"/>
  <c r="S89" i="40"/>
  <c r="S108" i="40"/>
  <c r="R109" i="40"/>
  <c r="S117" i="40"/>
  <c r="R118" i="40"/>
  <c r="S210" i="40"/>
  <c r="R211" i="40"/>
  <c r="S69" i="40"/>
  <c r="R70" i="40"/>
  <c r="R148" i="40"/>
  <c r="S147" i="40"/>
  <c r="R205" i="40"/>
  <c r="S204" i="40"/>
  <c r="S242" i="40"/>
  <c r="R243" i="40"/>
  <c r="R35" i="40"/>
  <c r="S34" i="40"/>
  <c r="S95" i="40"/>
  <c r="R96" i="40"/>
  <c r="S191" i="40"/>
  <c r="R192" i="40"/>
  <c r="S215" i="40"/>
  <c r="R216" i="40"/>
  <c r="R34" i="40"/>
  <c r="S33" i="40"/>
  <c r="R147" i="40"/>
  <c r="S146" i="40"/>
  <c r="S227" i="40"/>
  <c r="R228" i="40"/>
  <c r="S11" i="40"/>
  <c r="R12" i="40"/>
  <c r="R53" i="40"/>
  <c r="S52" i="40"/>
  <c r="R132" i="40"/>
  <c r="S131" i="40"/>
  <c r="R204" i="40"/>
  <c r="S203" i="40"/>
  <c r="R37" i="40"/>
  <c r="S36" i="40"/>
  <c r="S72" i="40"/>
  <c r="R73" i="40"/>
  <c r="R189" i="40"/>
  <c r="S188" i="40"/>
  <c r="S234" i="40"/>
  <c r="R235" i="40"/>
  <c r="S56" i="40"/>
  <c r="R57" i="40"/>
  <c r="R127" i="40"/>
  <c r="S126" i="40"/>
  <c r="R172" i="40"/>
  <c r="S171" i="40"/>
  <c r="S220" i="40"/>
  <c r="R221" i="40"/>
  <c r="V38" i="47"/>
  <c r="M38" i="47"/>
  <c r="V209" i="47"/>
  <c r="M209" i="47"/>
  <c r="M96" i="47"/>
  <c r="V96" i="47"/>
  <c r="M26" i="47"/>
  <c r="V26" i="47"/>
  <c r="V82" i="47"/>
  <c r="M82" i="47"/>
  <c r="M144" i="47"/>
  <c r="V144" i="47"/>
  <c r="V232" i="47"/>
  <c r="M232" i="47"/>
  <c r="V15" i="47"/>
  <c r="M15" i="47"/>
  <c r="V37" i="47"/>
  <c r="M37" i="47"/>
  <c r="V133" i="47"/>
  <c r="M133" i="47"/>
  <c r="M125" i="47"/>
  <c r="V125" i="47"/>
  <c r="M164" i="47"/>
  <c r="V164" i="47"/>
  <c r="V32" i="47"/>
  <c r="M32" i="47"/>
  <c r="V17" i="47"/>
  <c r="M17" i="47"/>
  <c r="V51" i="47"/>
  <c r="M51" i="47"/>
  <c r="V78" i="47"/>
  <c r="M78" i="47"/>
  <c r="V162" i="47"/>
  <c r="M162" i="47"/>
  <c r="V196" i="47"/>
  <c r="M196" i="47"/>
  <c r="M163" i="47"/>
  <c r="V163" i="47"/>
  <c r="V226" i="47"/>
  <c r="M226" i="47"/>
  <c r="V48" i="47"/>
  <c r="M48" i="47"/>
  <c r="M177" i="47"/>
  <c r="V177" i="47"/>
  <c r="V73" i="47"/>
  <c r="M73" i="47"/>
  <c r="M112" i="47"/>
  <c r="V112" i="47"/>
  <c r="M183" i="47"/>
  <c r="V183" i="47"/>
  <c r="V207" i="47"/>
  <c r="M207" i="47"/>
  <c r="V234" i="47"/>
  <c r="M234" i="47"/>
  <c r="S179" i="47"/>
  <c r="R180" i="47"/>
  <c r="S19" i="47"/>
  <c r="R20" i="47"/>
  <c r="S9" i="47"/>
  <c r="R10" i="47"/>
  <c r="S20" i="47"/>
  <c r="R21" i="47"/>
  <c r="S66" i="47"/>
  <c r="R67" i="47"/>
  <c r="S133" i="47"/>
  <c r="R134" i="47"/>
  <c r="S192" i="47"/>
  <c r="R193" i="47"/>
  <c r="R36" i="47"/>
  <c r="S35" i="47"/>
  <c r="R115" i="47"/>
  <c r="S114" i="47"/>
  <c r="S158" i="47"/>
  <c r="R159" i="47"/>
  <c r="R222" i="47"/>
  <c r="S221" i="47"/>
  <c r="S58" i="47"/>
  <c r="R59" i="47"/>
  <c r="R79" i="47"/>
  <c r="S78" i="47"/>
  <c r="S171" i="47"/>
  <c r="R172" i="47"/>
  <c r="S231" i="47"/>
  <c r="R232" i="47"/>
  <c r="S16" i="47"/>
  <c r="U16" i="47" s="1"/>
  <c r="R17" i="47"/>
  <c r="R84" i="47"/>
  <c r="S83" i="47"/>
  <c r="S160" i="47"/>
  <c r="R161" i="47"/>
  <c r="S241" i="47"/>
  <c r="R242" i="47"/>
  <c r="R86" i="47"/>
  <c r="S85" i="47"/>
  <c r="R138" i="47"/>
  <c r="S137" i="47"/>
  <c r="R167" i="47"/>
  <c r="S166" i="47"/>
  <c r="R15" i="47"/>
  <c r="S14" i="47"/>
  <c r="R52" i="47"/>
  <c r="S51" i="47"/>
  <c r="S109" i="47"/>
  <c r="R110" i="47"/>
  <c r="R233" i="47"/>
  <c r="S232" i="47"/>
  <c r="S5" i="47"/>
  <c r="R6" i="47"/>
  <c r="S110" i="47"/>
  <c r="R111" i="47"/>
  <c r="R136" i="47"/>
  <c r="S135" i="47"/>
  <c r="R213" i="47"/>
  <c r="S212" i="47"/>
  <c r="R185" i="39"/>
  <c r="S184" i="39"/>
  <c r="S120" i="39"/>
  <c r="R121" i="39"/>
  <c r="S146" i="39"/>
  <c r="R147" i="39"/>
  <c r="S159" i="39"/>
  <c r="R160" i="39"/>
  <c r="S63" i="39"/>
  <c r="R64" i="39"/>
  <c r="R107" i="39"/>
  <c r="S106" i="39"/>
  <c r="S186" i="39"/>
  <c r="R187" i="39"/>
  <c r="S10" i="39"/>
  <c r="R11" i="39"/>
  <c r="R75" i="39"/>
  <c r="S74" i="39"/>
  <c r="S109" i="39"/>
  <c r="R110" i="39"/>
  <c r="R195" i="39"/>
  <c r="S194" i="39"/>
  <c r="R37" i="39"/>
  <c r="S36" i="39"/>
  <c r="R101" i="39"/>
  <c r="S100" i="39"/>
  <c r="S142" i="39"/>
  <c r="R143" i="39"/>
  <c r="R239" i="39"/>
  <c r="S238" i="39"/>
  <c r="S16" i="39"/>
  <c r="U16" i="39" s="1"/>
  <c r="R17" i="39"/>
  <c r="R73" i="39"/>
  <c r="S72" i="39"/>
  <c r="S162" i="39"/>
  <c r="R163" i="39"/>
  <c r="R242" i="39"/>
  <c r="S241" i="39"/>
  <c r="R48" i="39"/>
  <c r="S47" i="39"/>
  <c r="S83" i="39"/>
  <c r="R84" i="39"/>
  <c r="S135" i="39"/>
  <c r="R136" i="39"/>
  <c r="R218" i="39"/>
  <c r="S217" i="39"/>
  <c r="R47" i="39"/>
  <c r="S46" i="39"/>
  <c r="S141" i="39"/>
  <c r="R142" i="39"/>
  <c r="R162" i="39"/>
  <c r="S161" i="39"/>
  <c r="S27" i="39"/>
  <c r="R28" i="39"/>
  <c r="R83" i="39"/>
  <c r="S82" i="39"/>
  <c r="R172" i="39"/>
  <c r="S171" i="39"/>
  <c r="S177" i="39"/>
  <c r="R178" i="39"/>
  <c r="M26" i="31"/>
  <c r="V26" i="31"/>
  <c r="V232" i="31"/>
  <c r="M232" i="31"/>
  <c r="M107" i="31"/>
  <c r="V107" i="31"/>
  <c r="M183" i="31"/>
  <c r="V183" i="31"/>
  <c r="V62" i="31"/>
  <c r="M62" i="31"/>
  <c r="V244" i="31"/>
  <c r="M244" i="31"/>
  <c r="M13" i="31"/>
  <c r="V13" i="31"/>
  <c r="M196" i="31"/>
  <c r="V196" i="31"/>
  <c r="M60" i="31"/>
  <c r="V60" i="31"/>
  <c r="V136" i="31"/>
  <c r="M136" i="31"/>
  <c r="M202" i="31"/>
  <c r="V202" i="31"/>
  <c r="M177" i="31"/>
  <c r="V177" i="31"/>
  <c r="M213" i="31"/>
  <c r="V213" i="31"/>
  <c r="V240" i="31"/>
  <c r="M240" i="31"/>
  <c r="V206" i="31"/>
  <c r="M206" i="31"/>
  <c r="M34" i="31"/>
  <c r="V34" i="31"/>
  <c r="V147" i="31"/>
  <c r="M147" i="31"/>
  <c r="V23" i="31"/>
  <c r="M23" i="31"/>
  <c r="M105" i="31"/>
  <c r="V105" i="31"/>
  <c r="V209" i="31"/>
  <c r="M209" i="31"/>
  <c r="M214" i="31"/>
  <c r="V214" i="31"/>
  <c r="V64" i="31"/>
  <c r="M64" i="31"/>
  <c r="V141" i="31"/>
  <c r="M141" i="31"/>
  <c r="V31" i="31"/>
  <c r="M31" i="31"/>
  <c r="V168" i="31"/>
  <c r="M168" i="31"/>
  <c r="V192" i="31"/>
  <c r="M192" i="31"/>
  <c r="M46" i="31"/>
  <c r="V46" i="31"/>
  <c r="V79" i="31"/>
  <c r="M79" i="31"/>
  <c r="M77" i="31"/>
  <c r="V77" i="31"/>
  <c r="S168" i="42"/>
  <c r="R169" i="42"/>
  <c r="R39" i="42"/>
  <c r="S38" i="42"/>
  <c r="R119" i="42"/>
  <c r="S118" i="42"/>
  <c r="S27" i="42"/>
  <c r="R28" i="42"/>
  <c r="S165" i="42"/>
  <c r="R166" i="42"/>
  <c r="S145" i="42"/>
  <c r="R146" i="42"/>
  <c r="R215" i="42"/>
  <c r="S214" i="42"/>
  <c r="S10" i="42"/>
  <c r="R11" i="42"/>
  <c r="S101" i="42"/>
  <c r="R102" i="42"/>
  <c r="R142" i="42"/>
  <c r="S141" i="42"/>
  <c r="R241" i="42"/>
  <c r="S240" i="42"/>
  <c r="R23" i="42"/>
  <c r="S22" i="42"/>
  <c r="R62" i="42"/>
  <c r="S61" i="42"/>
  <c r="R168" i="42"/>
  <c r="S167" i="42"/>
  <c r="S238" i="42"/>
  <c r="R239" i="42"/>
  <c r="R56" i="42"/>
  <c r="S55" i="42"/>
  <c r="S105" i="42"/>
  <c r="R106" i="42"/>
  <c r="S181" i="42"/>
  <c r="R182" i="42"/>
  <c r="R77" i="42"/>
  <c r="S76" i="42"/>
  <c r="R90" i="42"/>
  <c r="S89" i="42"/>
  <c r="R135" i="42"/>
  <c r="S134" i="42"/>
  <c r="S209" i="42"/>
  <c r="R210" i="42"/>
  <c r="S23" i="42"/>
  <c r="R24" i="42"/>
  <c r="S86" i="42"/>
  <c r="R87" i="42"/>
  <c r="R145" i="42"/>
  <c r="S144" i="42"/>
  <c r="R211" i="42"/>
  <c r="S210" i="42"/>
  <c r="S12" i="42"/>
  <c r="R13" i="42"/>
  <c r="S83" i="42"/>
  <c r="R84" i="42"/>
  <c r="S160" i="42"/>
  <c r="R161" i="42"/>
  <c r="S231" i="42"/>
  <c r="R232" i="42"/>
  <c r="V197" i="36"/>
  <c r="M197" i="36"/>
  <c r="M68" i="36"/>
  <c r="V68" i="36"/>
  <c r="V114" i="36"/>
  <c r="M114" i="36"/>
  <c r="V89" i="36"/>
  <c r="M89" i="36"/>
  <c r="V182" i="36"/>
  <c r="M182" i="36"/>
  <c r="V116" i="36"/>
  <c r="M116" i="36"/>
  <c r="M166" i="36"/>
  <c r="V166" i="36"/>
  <c r="V170" i="36"/>
  <c r="M170" i="36"/>
  <c r="V48" i="36"/>
  <c r="M48" i="36"/>
  <c r="V96" i="36"/>
  <c r="M96" i="36"/>
  <c r="V76" i="36"/>
  <c r="M76" i="36"/>
  <c r="V142" i="36"/>
  <c r="M142" i="36"/>
  <c r="M45" i="36"/>
  <c r="V45" i="36"/>
  <c r="V98" i="36"/>
  <c r="M98" i="36"/>
  <c r="V237" i="36"/>
  <c r="M237" i="36"/>
  <c r="V30" i="36"/>
  <c r="M30" i="36"/>
  <c r="M163" i="36"/>
  <c r="V163" i="36"/>
  <c r="M177" i="36"/>
  <c r="V177" i="36"/>
  <c r="M179" i="36"/>
  <c r="V179" i="36"/>
  <c r="V61" i="36"/>
  <c r="M61" i="36"/>
  <c r="V101" i="36"/>
  <c r="M101" i="36"/>
  <c r="V161" i="36"/>
  <c r="M161" i="36"/>
  <c r="V230" i="36"/>
  <c r="M230" i="36"/>
  <c r="M219" i="36"/>
  <c r="V219" i="36"/>
  <c r="M231" i="36"/>
  <c r="V231" i="36"/>
  <c r="M209" i="36"/>
  <c r="V209" i="36"/>
  <c r="V243" i="36"/>
  <c r="M243" i="36"/>
  <c r="V180" i="36"/>
  <c r="M180" i="36"/>
  <c r="V229" i="36"/>
  <c r="M229" i="36"/>
  <c r="M212" i="36"/>
  <c r="V212" i="36"/>
  <c r="S9" i="34"/>
  <c r="R10" i="34"/>
  <c r="R167" i="34"/>
  <c r="S166" i="34"/>
  <c r="R160" i="34"/>
  <c r="S159" i="34"/>
  <c r="R192" i="34"/>
  <c r="S191" i="34"/>
  <c r="S33" i="34"/>
  <c r="R34" i="34"/>
  <c r="S30" i="34"/>
  <c r="R31" i="34"/>
  <c r="S137" i="34"/>
  <c r="R138" i="34"/>
  <c r="S171" i="34"/>
  <c r="R172" i="34"/>
  <c r="R56" i="34"/>
  <c r="S55" i="34"/>
  <c r="S60" i="34"/>
  <c r="R61" i="34"/>
  <c r="S177" i="34"/>
  <c r="R178" i="34"/>
  <c r="R225" i="34"/>
  <c r="S224" i="34"/>
  <c r="R66" i="34"/>
  <c r="S65" i="34"/>
  <c r="R79" i="34"/>
  <c r="S78" i="34"/>
  <c r="S158" i="34"/>
  <c r="R159" i="34"/>
  <c r="R232" i="34"/>
  <c r="S231" i="34"/>
  <c r="S119" i="34"/>
  <c r="R120" i="34"/>
  <c r="S112" i="34"/>
  <c r="R113" i="34"/>
  <c r="R176" i="34"/>
  <c r="S175" i="34"/>
  <c r="S22" i="34"/>
  <c r="R23" i="34"/>
  <c r="S47" i="34"/>
  <c r="R48" i="34"/>
  <c r="R123" i="34"/>
  <c r="S122" i="34"/>
  <c r="S206" i="34"/>
  <c r="R207" i="34"/>
  <c r="R74" i="34"/>
  <c r="S73" i="34"/>
  <c r="R91" i="34"/>
  <c r="S90" i="34"/>
  <c r="S157" i="34"/>
  <c r="R158" i="34"/>
  <c r="R211" i="34"/>
  <c r="S210" i="34"/>
  <c r="R13" i="34"/>
  <c r="S12" i="34"/>
  <c r="S148" i="34"/>
  <c r="R149" i="34"/>
  <c r="R185" i="34"/>
  <c r="S184" i="34"/>
  <c r="S229" i="34"/>
  <c r="R230" i="34"/>
  <c r="M215" i="40"/>
  <c r="V215" i="40"/>
  <c r="V12" i="40"/>
  <c r="M12" i="40"/>
  <c r="M224" i="40"/>
  <c r="V224" i="40"/>
  <c r="M145" i="40"/>
  <c r="V145" i="40"/>
  <c r="V230" i="40"/>
  <c r="M230" i="40"/>
  <c r="V210" i="40"/>
  <c r="M210" i="40"/>
  <c r="M60" i="40"/>
  <c r="V60" i="40"/>
  <c r="V68" i="40"/>
  <c r="M68" i="40"/>
  <c r="M233" i="40"/>
  <c r="V233" i="40"/>
  <c r="V222" i="40"/>
  <c r="M222" i="40"/>
  <c r="V62" i="40"/>
  <c r="M62" i="40"/>
  <c r="M116" i="40"/>
  <c r="V116" i="40"/>
  <c r="V189" i="40"/>
  <c r="M189" i="40"/>
  <c r="V53" i="40"/>
  <c r="M53" i="40"/>
  <c r="V220" i="40"/>
  <c r="M220" i="40"/>
  <c r="M58" i="40"/>
  <c r="V58" i="40"/>
  <c r="V232" i="40"/>
  <c r="M232" i="40"/>
  <c r="V150" i="40"/>
  <c r="M150" i="40"/>
  <c r="V108" i="40"/>
  <c r="M108" i="40"/>
  <c r="M175" i="40"/>
  <c r="V175" i="40"/>
  <c r="V226" i="40"/>
  <c r="M226" i="40"/>
  <c r="V33" i="40"/>
  <c r="M33" i="40"/>
  <c r="V114" i="40"/>
  <c r="M114" i="40"/>
  <c r="V125" i="40"/>
  <c r="M125" i="40"/>
  <c r="V219" i="40"/>
  <c r="M219" i="40"/>
  <c r="M204" i="40"/>
  <c r="V204" i="40"/>
  <c r="M195" i="40"/>
  <c r="V195" i="40"/>
  <c r="V138" i="40"/>
  <c r="M138" i="40"/>
  <c r="V87" i="40"/>
  <c r="M87" i="40"/>
  <c r="V238" i="41"/>
  <c r="M238" i="41"/>
  <c r="V156" i="41"/>
  <c r="M156" i="41"/>
  <c r="V150" i="41"/>
  <c r="M150" i="41"/>
  <c r="V195" i="41"/>
  <c r="M195" i="41"/>
  <c r="V155" i="41"/>
  <c r="M155" i="41"/>
  <c r="V242" i="41"/>
  <c r="M242" i="41"/>
  <c r="V157" i="41"/>
  <c r="M157" i="41"/>
  <c r="M151" i="41"/>
  <c r="V151" i="41"/>
  <c r="V34" i="41"/>
  <c r="M34" i="41"/>
  <c r="V76" i="41"/>
  <c r="M76" i="41"/>
  <c r="M145" i="41"/>
  <c r="V145" i="41"/>
  <c r="M217" i="41"/>
  <c r="V217" i="41"/>
  <c r="M42" i="41"/>
  <c r="V42" i="41"/>
  <c r="M234" i="41"/>
  <c r="V234" i="41"/>
  <c r="V98" i="41"/>
  <c r="M98" i="41"/>
  <c r="V38" i="41"/>
  <c r="M38" i="41"/>
  <c r="M163" i="41"/>
  <c r="V163" i="41"/>
  <c r="M220" i="41"/>
  <c r="V220" i="41"/>
  <c r="M189" i="41"/>
  <c r="V189" i="41"/>
  <c r="V69" i="41"/>
  <c r="M69" i="41"/>
  <c r="V8" i="41"/>
  <c r="M8" i="41"/>
  <c r="V114" i="41"/>
  <c r="M114" i="41"/>
  <c r="M241" i="41"/>
  <c r="V241" i="41"/>
  <c r="V59" i="41"/>
  <c r="M59" i="41"/>
  <c r="M141" i="41"/>
  <c r="V141" i="41"/>
  <c r="M193" i="41"/>
  <c r="V193" i="41"/>
  <c r="V204" i="41"/>
  <c r="M204" i="41"/>
  <c r="V105" i="41"/>
  <c r="M105" i="41"/>
  <c r="V180" i="41"/>
  <c r="M180" i="41"/>
  <c r="V9" i="41"/>
  <c r="M9" i="41"/>
  <c r="V91" i="34"/>
  <c r="M91" i="34"/>
  <c r="V116" i="34"/>
  <c r="M116" i="34"/>
  <c r="M80" i="34"/>
  <c r="V80" i="34"/>
  <c r="M23" i="34"/>
  <c r="V23" i="34"/>
  <c r="V129" i="34"/>
  <c r="M129" i="34"/>
  <c r="V164" i="34"/>
  <c r="M164" i="34"/>
  <c r="M190" i="34"/>
  <c r="V190" i="34"/>
  <c r="V180" i="34"/>
  <c r="M180" i="34"/>
  <c r="M198" i="34"/>
  <c r="V198" i="34"/>
  <c r="M31" i="34"/>
  <c r="V31" i="34"/>
  <c r="V189" i="34"/>
  <c r="M189" i="34"/>
  <c r="M188" i="34"/>
  <c r="V188" i="34"/>
  <c r="M183" i="34"/>
  <c r="V183" i="34"/>
  <c r="V119" i="34"/>
  <c r="M119" i="34"/>
  <c r="V130" i="34"/>
  <c r="M130" i="34"/>
  <c r="V199" i="34"/>
  <c r="M199" i="34"/>
  <c r="M17" i="34"/>
  <c r="V17" i="34"/>
  <c r="M51" i="34"/>
  <c r="V51" i="34"/>
  <c r="V42" i="34"/>
  <c r="M42" i="34"/>
  <c r="M29" i="34"/>
  <c r="V29" i="34"/>
  <c r="M30" i="34"/>
  <c r="V30" i="34"/>
  <c r="M65" i="34"/>
  <c r="V65" i="34"/>
  <c r="M5" i="34"/>
  <c r="V5" i="34"/>
  <c r="V231" i="34"/>
  <c r="M231" i="34"/>
  <c r="M196" i="34"/>
  <c r="V196" i="34"/>
  <c r="V173" i="34"/>
  <c r="M173" i="34"/>
  <c r="M203" i="34"/>
  <c r="V203" i="34"/>
  <c r="V186" i="34"/>
  <c r="M186" i="34"/>
  <c r="V213" i="34"/>
  <c r="M213" i="34"/>
  <c r="M225" i="34"/>
  <c r="V225" i="34"/>
  <c r="V193" i="34"/>
  <c r="M193" i="34"/>
  <c r="M118" i="34"/>
  <c r="V118" i="34"/>
  <c r="V44" i="34"/>
  <c r="M44" i="34"/>
  <c r="R147" i="45"/>
  <c r="S146" i="45"/>
  <c r="R19" i="45"/>
  <c r="S18" i="45"/>
  <c r="U18" i="45" s="1"/>
  <c r="R47" i="45"/>
  <c r="S46" i="45"/>
  <c r="R107" i="45"/>
  <c r="S106" i="45"/>
  <c r="R25" i="45"/>
  <c r="S24" i="45"/>
  <c r="S63" i="45"/>
  <c r="R64" i="45"/>
  <c r="S110" i="45"/>
  <c r="R111" i="45"/>
  <c r="R172" i="45"/>
  <c r="S171" i="45"/>
  <c r="R163" i="45"/>
  <c r="S162" i="45"/>
  <c r="R179" i="45"/>
  <c r="S178" i="45"/>
  <c r="S56" i="45"/>
  <c r="R57" i="45"/>
  <c r="S242" i="45"/>
  <c r="R243" i="45"/>
  <c r="R114" i="45"/>
  <c r="S113" i="45"/>
  <c r="S157" i="45"/>
  <c r="R158" i="45"/>
  <c r="S21" i="45"/>
  <c r="R22" i="45"/>
  <c r="R30" i="45"/>
  <c r="S29" i="45"/>
  <c r="S181" i="45"/>
  <c r="R182" i="45"/>
  <c r="S136" i="45"/>
  <c r="R137" i="45"/>
  <c r="S68" i="45"/>
  <c r="R69" i="45"/>
  <c r="R130" i="45"/>
  <c r="S129" i="45"/>
  <c r="S55" i="45"/>
  <c r="R56" i="45"/>
  <c r="R232" i="45"/>
  <c r="S231" i="45"/>
  <c r="R218" i="45"/>
  <c r="S217" i="45"/>
  <c r="S19" i="45"/>
  <c r="R20" i="45"/>
  <c r="R138" i="45"/>
  <c r="S137" i="45"/>
  <c r="R201" i="45"/>
  <c r="S200" i="45"/>
  <c r="S14" i="45"/>
  <c r="R15" i="45"/>
  <c r="S12" i="45"/>
  <c r="R13" i="45"/>
  <c r="R104" i="45"/>
  <c r="S103" i="45"/>
  <c r="S20" i="45"/>
  <c r="R21" i="45"/>
  <c r="V16" i="37"/>
  <c r="M16" i="37"/>
  <c r="V204" i="37"/>
  <c r="M204" i="37"/>
  <c r="M79" i="37"/>
  <c r="V79" i="37"/>
  <c r="V103" i="37"/>
  <c r="M103" i="37"/>
  <c r="V197" i="37"/>
  <c r="M197" i="37"/>
  <c r="R210" i="41"/>
  <c r="S209" i="41"/>
  <c r="R229" i="41"/>
  <c r="S228" i="41"/>
  <c r="S198" i="41"/>
  <c r="R199" i="41"/>
  <c r="S23" i="41"/>
  <c r="R24" i="41"/>
  <c r="R232" i="41"/>
  <c r="S231" i="41"/>
  <c r="R140" i="44"/>
  <c r="S139" i="44"/>
  <c r="S132" i="44"/>
  <c r="R133" i="44"/>
  <c r="R44" i="44"/>
  <c r="S43" i="44"/>
  <c r="S181" i="44"/>
  <c r="R182" i="44"/>
  <c r="S227" i="43"/>
  <c r="R228" i="43"/>
  <c r="R87" i="43"/>
  <c r="S86" i="43"/>
  <c r="R34" i="43"/>
  <c r="S33" i="43"/>
  <c r="S114" i="43"/>
  <c r="R115" i="43"/>
  <c r="S243" i="43"/>
  <c r="R244" i="43"/>
  <c r="S154" i="35"/>
  <c r="R155" i="35"/>
  <c r="S111" i="35"/>
  <c r="R112" i="35"/>
  <c r="S133" i="35"/>
  <c r="R134" i="35"/>
  <c r="R32" i="35"/>
  <c r="S31" i="35"/>
  <c r="V98" i="43"/>
  <c r="M98" i="43"/>
  <c r="V126" i="43"/>
  <c r="M126" i="43"/>
  <c r="V166" i="43"/>
  <c r="M166" i="43"/>
  <c r="V241" i="43"/>
  <c r="M241" i="43"/>
  <c r="V235" i="42"/>
  <c r="M235" i="42"/>
  <c r="V69" i="42"/>
  <c r="M69" i="42"/>
  <c r="V21" i="42"/>
  <c r="M21" i="42"/>
  <c r="V12" i="42"/>
  <c r="M12" i="42"/>
  <c r="V236" i="42"/>
  <c r="M236" i="42"/>
  <c r="R232" i="46"/>
  <c r="S231" i="46"/>
  <c r="R170" i="46"/>
  <c r="S169" i="46"/>
  <c r="R81" i="46"/>
  <c r="S80" i="46"/>
  <c r="S68" i="46"/>
  <c r="R69" i="46"/>
  <c r="S15" i="46"/>
  <c r="R16" i="46"/>
  <c r="S27" i="36"/>
  <c r="R28" i="36"/>
  <c r="S151" i="36"/>
  <c r="R152" i="36"/>
  <c r="S44" i="36"/>
  <c r="R45" i="36"/>
  <c r="S10" i="36"/>
  <c r="R11" i="36"/>
  <c r="S165" i="36"/>
  <c r="R166" i="36"/>
  <c r="M173" i="38"/>
  <c r="V173" i="38"/>
  <c r="V84" i="38"/>
  <c r="M84" i="38"/>
  <c r="V85" i="38"/>
  <c r="M85" i="38"/>
  <c r="V78" i="38"/>
  <c r="M78" i="38"/>
  <c r="V194" i="38"/>
  <c r="M194" i="38"/>
  <c r="V41" i="39"/>
  <c r="M41" i="39"/>
  <c r="V89" i="39"/>
  <c r="M89" i="39"/>
  <c r="V15" i="39"/>
  <c r="M15" i="39"/>
  <c r="V157" i="39"/>
  <c r="M157" i="39"/>
  <c r="V114" i="39"/>
  <c r="M114" i="39"/>
  <c r="M176" i="39"/>
  <c r="V176" i="39"/>
  <c r="S81" i="31"/>
  <c r="R82" i="31"/>
  <c r="S181" i="31"/>
  <c r="R182" i="31"/>
  <c r="S51" i="31"/>
  <c r="R52" i="31"/>
  <c r="R60" i="31"/>
  <c r="S59" i="31"/>
  <c r="S134" i="32"/>
  <c r="R135" i="32"/>
  <c r="S202" i="32"/>
  <c r="R203" i="32"/>
  <c r="R90" i="32"/>
  <c r="S89" i="32"/>
  <c r="S180" i="32"/>
  <c r="R181" i="32"/>
  <c r="S173" i="32"/>
  <c r="R174" i="32"/>
  <c r="M128" i="44"/>
  <c r="V128" i="44"/>
  <c r="V118" i="44"/>
  <c r="M118" i="44"/>
  <c r="S79" i="38"/>
  <c r="R80" i="38"/>
  <c r="S172" i="38"/>
  <c r="R173" i="38"/>
  <c r="S11" i="38"/>
  <c r="R12" i="38"/>
  <c r="S81" i="38"/>
  <c r="R82" i="38"/>
  <c r="R239" i="38"/>
  <c r="S238" i="38"/>
  <c r="R199" i="38"/>
  <c r="S198" i="38"/>
  <c r="S64" i="37"/>
  <c r="R65" i="37"/>
  <c r="R77" i="37"/>
  <c r="S76" i="37"/>
  <c r="R150" i="37"/>
  <c r="S149" i="37"/>
  <c r="R28" i="37"/>
  <c r="S27" i="37"/>
  <c r="S205" i="37"/>
  <c r="R206" i="37"/>
  <c r="V244" i="32"/>
  <c r="M244" i="32"/>
  <c r="M201" i="32"/>
  <c r="V201" i="32"/>
  <c r="V141" i="32"/>
  <c r="M141" i="32"/>
  <c r="V208" i="32"/>
  <c r="M208" i="32"/>
  <c r="V157" i="32"/>
  <c r="M157" i="32"/>
  <c r="V53" i="32"/>
  <c r="M53" i="32"/>
  <c r="V227" i="32"/>
  <c r="M227" i="32"/>
  <c r="M161" i="32"/>
  <c r="V161" i="32"/>
  <c r="V57" i="32"/>
  <c r="M57" i="32"/>
  <c r="M214" i="32"/>
  <c r="V214" i="32"/>
  <c r="S27" i="33"/>
  <c r="R28" i="33"/>
  <c r="S29" i="33"/>
  <c r="R30" i="33"/>
  <c r="R125" i="33"/>
  <c r="S124" i="33"/>
  <c r="R149" i="33"/>
  <c r="S148" i="33"/>
  <c r="M11" i="33"/>
  <c r="V11" i="33"/>
  <c r="V44" i="33"/>
  <c r="M44" i="33"/>
  <c r="M115" i="33"/>
  <c r="V115" i="33"/>
  <c r="V76" i="33"/>
  <c r="M76" i="33"/>
  <c r="R19" i="40"/>
  <c r="S18" i="40"/>
  <c r="U18" i="40" s="1"/>
  <c r="R113" i="40"/>
  <c r="S112" i="40"/>
  <c r="R114" i="40"/>
  <c r="S113" i="40"/>
  <c r="R116" i="40"/>
  <c r="S115" i="40"/>
  <c r="M191" i="47"/>
  <c r="V191" i="47"/>
  <c r="V79" i="47"/>
  <c r="M79" i="47"/>
  <c r="V166" i="47"/>
  <c r="M166" i="47"/>
  <c r="V80" i="47"/>
  <c r="M80" i="47"/>
  <c r="V150" i="47"/>
  <c r="M150" i="47"/>
  <c r="R5" i="47"/>
  <c r="S32" i="47"/>
  <c r="R33" i="47"/>
  <c r="S123" i="39"/>
  <c r="R124" i="39"/>
  <c r="R10" i="39"/>
  <c r="S9" i="39"/>
  <c r="V211" i="31"/>
  <c r="M211" i="31"/>
  <c r="V135" i="31"/>
  <c r="M135" i="31"/>
  <c r="M115" i="31"/>
  <c r="V115" i="31"/>
  <c r="M11" i="31"/>
  <c r="V11" i="31"/>
  <c r="M129" i="31"/>
  <c r="V129" i="31"/>
  <c r="R100" i="42"/>
  <c r="S99" i="42"/>
  <c r="R45" i="42"/>
  <c r="S44" i="42"/>
  <c r="S218" i="42"/>
  <c r="R219" i="42"/>
  <c r="S124" i="42"/>
  <c r="R125" i="42"/>
  <c r="S92" i="42"/>
  <c r="R93" i="42"/>
  <c r="V59" i="36"/>
  <c r="M59" i="36"/>
  <c r="V11" i="36"/>
  <c r="M11" i="36"/>
  <c r="V156" i="36"/>
  <c r="M156" i="36"/>
  <c r="V126" i="36"/>
  <c r="M126" i="36"/>
  <c r="R202" i="34"/>
  <c r="S201" i="34"/>
  <c r="R12" i="34"/>
  <c r="S11" i="34"/>
  <c r="S77" i="34"/>
  <c r="R78" i="34"/>
  <c r="S103" i="34"/>
  <c r="R104" i="34"/>
  <c r="M151" i="40"/>
  <c r="V151" i="40"/>
  <c r="M10" i="40"/>
  <c r="V10" i="40"/>
  <c r="V43" i="40"/>
  <c r="M43" i="40"/>
  <c r="V209" i="40"/>
  <c r="M209" i="40"/>
  <c r="V180" i="40"/>
  <c r="M180" i="40"/>
  <c r="M227" i="41"/>
  <c r="V227" i="41"/>
  <c r="V97" i="41"/>
  <c r="M97" i="41"/>
  <c r="V126" i="41"/>
  <c r="M126" i="41"/>
  <c r="V68" i="41"/>
  <c r="M68" i="41"/>
  <c r="V139" i="41"/>
  <c r="M139" i="41"/>
  <c r="M168" i="41"/>
  <c r="V168" i="41"/>
  <c r="M208" i="34"/>
  <c r="V208" i="34"/>
  <c r="V90" i="34"/>
  <c r="M90" i="34"/>
  <c r="M19" i="34"/>
  <c r="V19" i="34"/>
  <c r="V97" i="34"/>
  <c r="M97" i="34"/>
  <c r="M47" i="34"/>
  <c r="V47" i="34"/>
  <c r="U244" i="45"/>
  <c r="R77" i="45"/>
  <c r="S76" i="45"/>
  <c r="H7" i="42"/>
  <c r="E6" i="42"/>
  <c r="F5" i="42" s="1"/>
  <c r="V167" i="37"/>
  <c r="M167" i="37"/>
  <c r="M70" i="37"/>
  <c r="V70" i="37"/>
  <c r="M85" i="37"/>
  <c r="V85" i="37"/>
  <c r="M238" i="37"/>
  <c r="V238" i="37"/>
  <c r="V33" i="37"/>
  <c r="M33" i="37"/>
  <c r="M112" i="37"/>
  <c r="V112" i="37"/>
  <c r="M104" i="37"/>
  <c r="V104" i="37"/>
  <c r="M144" i="37"/>
  <c r="V144" i="37"/>
  <c r="M6" i="37"/>
  <c r="V6" i="37"/>
  <c r="V193" i="37"/>
  <c r="M193" i="37"/>
  <c r="M87" i="37"/>
  <c r="V87" i="37"/>
  <c r="V129" i="37"/>
  <c r="M129" i="37"/>
  <c r="M237" i="37"/>
  <c r="V237" i="37"/>
  <c r="M207" i="37"/>
  <c r="V207" i="37"/>
  <c r="V11" i="37"/>
  <c r="M11" i="37"/>
  <c r="V150" i="37"/>
  <c r="M150" i="37"/>
  <c r="V244" i="37"/>
  <c r="M244" i="37"/>
  <c r="V119" i="37"/>
  <c r="M119" i="37"/>
  <c r="M142" i="37"/>
  <c r="V142" i="37"/>
  <c r="V239" i="37"/>
  <c r="M239" i="37"/>
  <c r="M29" i="37"/>
  <c r="V29" i="37"/>
  <c r="V183" i="37"/>
  <c r="M183" i="37"/>
  <c r="V206" i="37"/>
  <c r="M206" i="37"/>
  <c r="M27" i="37"/>
  <c r="V27" i="37"/>
  <c r="V9" i="37"/>
  <c r="M9" i="37"/>
  <c r="V130" i="37"/>
  <c r="M130" i="37"/>
  <c r="S177" i="41"/>
  <c r="R178" i="41"/>
  <c r="R190" i="41"/>
  <c r="S189" i="41"/>
  <c r="R215" i="41"/>
  <c r="S214" i="41"/>
  <c r="S243" i="41"/>
  <c r="R244" i="41"/>
  <c r="S50" i="41"/>
  <c r="R51" i="41"/>
  <c r="R145" i="41"/>
  <c r="S144" i="41"/>
  <c r="S176" i="41"/>
  <c r="R177" i="41"/>
  <c r="S11" i="41"/>
  <c r="R12" i="41"/>
  <c r="R69" i="41"/>
  <c r="S68" i="41"/>
  <c r="S235" i="41"/>
  <c r="R236" i="41"/>
  <c r="S192" i="41"/>
  <c r="R193" i="41"/>
  <c r="S10" i="41"/>
  <c r="R11" i="41"/>
  <c r="R85" i="41"/>
  <c r="S84" i="41"/>
  <c r="S153" i="41"/>
  <c r="R154" i="41"/>
  <c r="R213" i="41"/>
  <c r="S212" i="41"/>
  <c r="R5" i="41"/>
  <c r="S88" i="41"/>
  <c r="R89" i="41"/>
  <c r="R148" i="41"/>
  <c r="S147" i="41"/>
  <c r="R204" i="41"/>
  <c r="S203" i="41"/>
  <c r="S19" i="41"/>
  <c r="R20" i="41"/>
  <c r="R101" i="41"/>
  <c r="S100" i="41"/>
  <c r="R197" i="41"/>
  <c r="S196" i="41"/>
  <c r="R216" i="41"/>
  <c r="S215" i="41"/>
  <c r="R130" i="41"/>
  <c r="S129" i="41"/>
  <c r="R198" i="41"/>
  <c r="S197" i="41"/>
  <c r="S174" i="41"/>
  <c r="R175" i="41"/>
  <c r="R74" i="41"/>
  <c r="S73" i="41"/>
  <c r="R50" i="41"/>
  <c r="S49" i="41"/>
  <c r="S120" i="41"/>
  <c r="R121" i="41"/>
  <c r="R234" i="41"/>
  <c r="S233" i="41"/>
  <c r="S123" i="44"/>
  <c r="R124" i="44"/>
  <c r="R230" i="44"/>
  <c r="S229" i="44"/>
  <c r="R215" i="44"/>
  <c r="S214" i="44"/>
  <c r="R175" i="44"/>
  <c r="S174" i="44"/>
  <c r="R187" i="44"/>
  <c r="S186" i="44"/>
  <c r="S193" i="44"/>
  <c r="R194" i="44"/>
  <c r="R148" i="44"/>
  <c r="S147" i="44"/>
  <c r="R149" i="44"/>
  <c r="S148" i="44"/>
  <c r="R196" i="44"/>
  <c r="S195" i="44"/>
  <c r="R114" i="44"/>
  <c r="S113" i="44"/>
  <c r="R106" i="44"/>
  <c r="S105" i="44"/>
  <c r="R168" i="44"/>
  <c r="S167" i="44"/>
  <c r="S150" i="44"/>
  <c r="R151" i="44"/>
  <c r="R166" i="44"/>
  <c r="S165" i="44"/>
  <c r="R141" i="44"/>
  <c r="S140" i="44"/>
  <c r="R154" i="44"/>
  <c r="S153" i="44"/>
  <c r="R216" i="44"/>
  <c r="S215" i="44"/>
  <c r="R180" i="44"/>
  <c r="S179" i="44"/>
  <c r="S151" i="44"/>
  <c r="R152" i="44"/>
  <c r="S124" i="44"/>
  <c r="R125" i="44"/>
  <c r="S183" i="44"/>
  <c r="R184" i="44"/>
  <c r="R155" i="44"/>
  <c r="S154" i="44"/>
  <c r="S146" i="44"/>
  <c r="R147" i="44"/>
  <c r="S135" i="44"/>
  <c r="R136" i="44"/>
  <c r="R109" i="44"/>
  <c r="S108" i="44"/>
  <c r="S172" i="44"/>
  <c r="R173" i="44"/>
  <c r="S90" i="44"/>
  <c r="R91" i="44"/>
  <c r="S57" i="44"/>
  <c r="R58" i="44"/>
  <c r="R100" i="44"/>
  <c r="S99" i="44"/>
  <c r="R88" i="44"/>
  <c r="S87" i="44"/>
  <c r="R180" i="43"/>
  <c r="S179" i="43"/>
  <c r="S22" i="43"/>
  <c r="R23" i="43"/>
  <c r="S181" i="43"/>
  <c r="R182" i="43"/>
  <c r="S16" i="43"/>
  <c r="U16" i="43" s="1"/>
  <c r="R17" i="43"/>
  <c r="R63" i="43"/>
  <c r="S62" i="43"/>
  <c r="R235" i="43"/>
  <c r="S234" i="43"/>
  <c r="S204" i="43"/>
  <c r="R205" i="43"/>
  <c r="S112" i="43"/>
  <c r="R113" i="43"/>
  <c r="S122" i="43"/>
  <c r="R123" i="43"/>
  <c r="S129" i="43"/>
  <c r="R130" i="43"/>
  <c r="R35" i="43"/>
  <c r="S34" i="43"/>
  <c r="R75" i="43"/>
  <c r="S74" i="43"/>
  <c r="R243" i="43"/>
  <c r="S242" i="43"/>
  <c r="S199" i="43"/>
  <c r="R200" i="43"/>
  <c r="S169" i="43"/>
  <c r="R170" i="43"/>
  <c r="R53" i="43"/>
  <c r="S52" i="43"/>
  <c r="S9" i="43"/>
  <c r="R10" i="43"/>
  <c r="R236" i="43"/>
  <c r="S235" i="43"/>
  <c r="S177" i="43"/>
  <c r="R178" i="43"/>
  <c r="S146" i="43"/>
  <c r="R147" i="43"/>
  <c r="S128" i="43"/>
  <c r="R129" i="43"/>
  <c r="R84" i="43"/>
  <c r="S83" i="43"/>
  <c r="S100" i="43"/>
  <c r="R101" i="43"/>
  <c r="R69" i="43"/>
  <c r="S68" i="43"/>
  <c r="S67" i="43"/>
  <c r="R68" i="43"/>
  <c r="R54" i="43"/>
  <c r="S53" i="43"/>
  <c r="R12" i="43"/>
  <c r="S11" i="43"/>
  <c r="R11" i="43"/>
  <c r="S10" i="43"/>
  <c r="S237" i="43"/>
  <c r="R238" i="43"/>
  <c r="S196" i="43"/>
  <c r="R197" i="43"/>
  <c r="R242" i="43"/>
  <c r="S241" i="43"/>
  <c r="R189" i="35"/>
  <c r="S188" i="35"/>
  <c r="S67" i="35"/>
  <c r="R68" i="35"/>
  <c r="R66" i="35"/>
  <c r="S65" i="35"/>
  <c r="S108" i="35"/>
  <c r="R109" i="35"/>
  <c r="S193" i="35"/>
  <c r="R194" i="35"/>
  <c r="S212" i="35"/>
  <c r="R213" i="35"/>
  <c r="S49" i="35"/>
  <c r="R50" i="35"/>
  <c r="R79" i="35"/>
  <c r="S78" i="35"/>
  <c r="S187" i="35"/>
  <c r="R188" i="35"/>
  <c r="R208" i="35"/>
  <c r="S207" i="35"/>
  <c r="R23" i="35"/>
  <c r="S22" i="35"/>
  <c r="S104" i="35"/>
  <c r="R105" i="35"/>
  <c r="S172" i="35"/>
  <c r="R173" i="35"/>
  <c r="S52" i="35"/>
  <c r="R53" i="35"/>
  <c r="R141" i="35"/>
  <c r="S140" i="35"/>
  <c r="S189" i="35"/>
  <c r="R190" i="35"/>
  <c r="S36" i="35"/>
  <c r="R37" i="35"/>
  <c r="S98" i="35"/>
  <c r="R99" i="35"/>
  <c r="R121" i="35"/>
  <c r="S120" i="35"/>
  <c r="S194" i="35"/>
  <c r="R195" i="35"/>
  <c r="S56" i="35"/>
  <c r="R57" i="35"/>
  <c r="S99" i="35"/>
  <c r="R100" i="35"/>
  <c r="S135" i="35"/>
  <c r="R136" i="35"/>
  <c r="R223" i="35"/>
  <c r="S222" i="35"/>
  <c r="R31" i="35"/>
  <c r="S30" i="35"/>
  <c r="R82" i="35"/>
  <c r="S81" i="35"/>
  <c r="R149" i="35"/>
  <c r="S148" i="35"/>
  <c r="S205" i="35"/>
  <c r="R206" i="35"/>
  <c r="M66" i="43"/>
  <c r="V66" i="43"/>
  <c r="V152" i="43"/>
  <c r="M152" i="43"/>
  <c r="V45" i="43"/>
  <c r="M45" i="43"/>
  <c r="V92" i="43"/>
  <c r="M92" i="43"/>
  <c r="M123" i="43"/>
  <c r="V123" i="43"/>
  <c r="V230" i="43"/>
  <c r="M230" i="43"/>
  <c r="V35" i="43"/>
  <c r="M35" i="43"/>
  <c r="M88" i="43"/>
  <c r="V88" i="43"/>
  <c r="M111" i="43"/>
  <c r="V111" i="43"/>
  <c r="M198" i="43"/>
  <c r="V198" i="43"/>
  <c r="V239" i="43"/>
  <c r="M239" i="43"/>
  <c r="M114" i="43"/>
  <c r="V114" i="43"/>
  <c r="V190" i="43"/>
  <c r="M190" i="43"/>
  <c r="V187" i="43"/>
  <c r="M187" i="43"/>
  <c r="V59" i="43"/>
  <c r="M59" i="43"/>
  <c r="V211" i="43"/>
  <c r="M211" i="43"/>
  <c r="V172" i="43"/>
  <c r="M172" i="43"/>
  <c r="V96" i="43"/>
  <c r="M96" i="43"/>
  <c r="V162" i="43"/>
  <c r="M162" i="43"/>
  <c r="M244" i="43"/>
  <c r="V244" i="43"/>
  <c r="V14" i="43"/>
  <c r="M14" i="43"/>
  <c r="M129" i="43"/>
  <c r="V129" i="43"/>
  <c r="V79" i="43"/>
  <c r="M79" i="43"/>
  <c r="M127" i="43"/>
  <c r="V127" i="43"/>
  <c r="M194" i="43"/>
  <c r="V194" i="43"/>
  <c r="M222" i="43"/>
  <c r="V222" i="43"/>
  <c r="M229" i="43"/>
  <c r="V229" i="43"/>
  <c r="V8" i="43"/>
  <c r="M8" i="43"/>
  <c r="V23" i="43"/>
  <c r="M23" i="43"/>
  <c r="V97" i="43"/>
  <c r="M97" i="43"/>
  <c r="V106" i="43"/>
  <c r="M106" i="43"/>
  <c r="M117" i="43"/>
  <c r="V117" i="43"/>
  <c r="V205" i="43"/>
  <c r="M205" i="43"/>
  <c r="V182" i="43"/>
  <c r="M182" i="43"/>
  <c r="V243" i="43"/>
  <c r="M243" i="43"/>
  <c r="V5" i="42"/>
  <c r="M5" i="42"/>
  <c r="V80" i="42"/>
  <c r="M80" i="42"/>
  <c r="V129" i="42"/>
  <c r="M129" i="42"/>
  <c r="V75" i="42"/>
  <c r="M75" i="42"/>
  <c r="V98" i="42"/>
  <c r="M98" i="42"/>
  <c r="V148" i="42"/>
  <c r="M148" i="42"/>
  <c r="M173" i="42"/>
  <c r="V173" i="42"/>
  <c r="M157" i="42"/>
  <c r="V157" i="42"/>
  <c r="M7" i="42"/>
  <c r="V7" i="42"/>
  <c r="V40" i="42"/>
  <c r="M40" i="42"/>
  <c r="V130" i="42"/>
  <c r="M130" i="42"/>
  <c r="V188" i="42"/>
  <c r="M188" i="42"/>
  <c r="V102" i="42"/>
  <c r="M102" i="42"/>
  <c r="V141" i="42"/>
  <c r="M141" i="42"/>
  <c r="V183" i="42"/>
  <c r="M183" i="42"/>
  <c r="V67" i="42"/>
  <c r="M67" i="42"/>
  <c r="V90" i="42"/>
  <c r="M90" i="42"/>
  <c r="V97" i="42"/>
  <c r="M97" i="42"/>
  <c r="V140" i="42"/>
  <c r="M140" i="42"/>
  <c r="M200" i="42"/>
  <c r="V200" i="42"/>
  <c r="V234" i="42"/>
  <c r="M234" i="42"/>
  <c r="M210" i="42"/>
  <c r="V210" i="42"/>
  <c r="V244" i="42"/>
  <c r="M244" i="42"/>
  <c r="M197" i="42"/>
  <c r="V197" i="42"/>
  <c r="V227" i="42"/>
  <c r="M227" i="42"/>
  <c r="V182" i="42"/>
  <c r="M182" i="42"/>
  <c r="V215" i="42"/>
  <c r="M215" i="42"/>
  <c r="V212" i="42"/>
  <c r="M212" i="42"/>
  <c r="V213" i="42"/>
  <c r="M213" i="42"/>
  <c r="S25" i="46"/>
  <c r="R26" i="46"/>
  <c r="S221" i="46"/>
  <c r="R222" i="46"/>
  <c r="R231" i="46"/>
  <c r="S230" i="46"/>
  <c r="R27" i="46"/>
  <c r="S26" i="46"/>
  <c r="S24" i="46"/>
  <c r="R25" i="46"/>
  <c r="R52" i="46"/>
  <c r="S51" i="46"/>
  <c r="S140" i="46"/>
  <c r="R141" i="46"/>
  <c r="S229" i="46"/>
  <c r="R230" i="46"/>
  <c r="S65" i="46"/>
  <c r="R66" i="46"/>
  <c r="R91" i="46"/>
  <c r="S90" i="46"/>
  <c r="S161" i="46"/>
  <c r="R162" i="46"/>
  <c r="S220" i="46"/>
  <c r="R221" i="46"/>
  <c r="S53" i="46"/>
  <c r="R54" i="46"/>
  <c r="R115" i="46"/>
  <c r="S114" i="46"/>
  <c r="S197" i="46"/>
  <c r="R198" i="46"/>
  <c r="R83" i="46"/>
  <c r="S82" i="46"/>
  <c r="S94" i="46"/>
  <c r="R95" i="46"/>
  <c r="R171" i="46"/>
  <c r="S170" i="46"/>
  <c r="S208" i="46"/>
  <c r="R209" i="46"/>
  <c r="S7" i="46"/>
  <c r="R8" i="46"/>
  <c r="S96" i="46"/>
  <c r="R97" i="46"/>
  <c r="R197" i="46"/>
  <c r="S196" i="46"/>
  <c r="R202" i="46"/>
  <c r="S201" i="46"/>
  <c r="R11" i="46"/>
  <c r="S10" i="46"/>
  <c r="R193" i="46"/>
  <c r="S192" i="46"/>
  <c r="R153" i="46"/>
  <c r="S152" i="46"/>
  <c r="R215" i="46"/>
  <c r="S214" i="46"/>
  <c r="R85" i="46"/>
  <c r="S84" i="46"/>
  <c r="R101" i="46"/>
  <c r="S100" i="46"/>
  <c r="R191" i="46"/>
  <c r="S190" i="46"/>
  <c r="S18" i="36"/>
  <c r="U18" i="36" s="1"/>
  <c r="R19" i="36"/>
  <c r="R25" i="36"/>
  <c r="S24" i="36"/>
  <c r="R39" i="36"/>
  <c r="S38" i="36"/>
  <c r="R59" i="36"/>
  <c r="S58" i="36"/>
  <c r="S30" i="36"/>
  <c r="R31" i="36"/>
  <c r="R122" i="36"/>
  <c r="S121" i="36"/>
  <c r="S178" i="36"/>
  <c r="R179" i="36"/>
  <c r="S228" i="36"/>
  <c r="R229" i="36"/>
  <c r="R47" i="36"/>
  <c r="S46" i="36"/>
  <c r="S162" i="36"/>
  <c r="R163" i="36"/>
  <c r="S182" i="36"/>
  <c r="R183" i="36"/>
  <c r="R27" i="36"/>
  <c r="S26" i="36"/>
  <c r="S43" i="36"/>
  <c r="R44" i="36"/>
  <c r="R136" i="36"/>
  <c r="S135" i="36"/>
  <c r="R206" i="36"/>
  <c r="S205" i="36"/>
  <c r="S13" i="36"/>
  <c r="R14" i="36"/>
  <c r="S124" i="36"/>
  <c r="R125" i="36"/>
  <c r="S146" i="36"/>
  <c r="R147" i="36"/>
  <c r="R213" i="36"/>
  <c r="S212" i="36"/>
  <c r="S59" i="36"/>
  <c r="R60" i="36"/>
  <c r="S81" i="36"/>
  <c r="R82" i="36"/>
  <c r="R153" i="36"/>
  <c r="S152" i="36"/>
  <c r="R215" i="36"/>
  <c r="S214" i="36"/>
  <c r="S20" i="36"/>
  <c r="R21" i="36"/>
  <c r="R97" i="36"/>
  <c r="S96" i="36"/>
  <c r="R159" i="36"/>
  <c r="S158" i="36"/>
  <c r="R232" i="36"/>
  <c r="S231" i="36"/>
  <c r="R79" i="36"/>
  <c r="S78" i="36"/>
  <c r="S103" i="36"/>
  <c r="R104" i="36"/>
  <c r="R186" i="36"/>
  <c r="S185" i="36"/>
  <c r="M175" i="38"/>
  <c r="V175" i="38"/>
  <c r="V171" i="38"/>
  <c r="M171" i="38"/>
  <c r="V232" i="38"/>
  <c r="M232" i="38"/>
  <c r="V49" i="38"/>
  <c r="M49" i="38"/>
  <c r="V160" i="38"/>
  <c r="M160" i="38"/>
  <c r="V16" i="38"/>
  <c r="M16" i="38"/>
  <c r="V67" i="38"/>
  <c r="M67" i="38"/>
  <c r="V162" i="38"/>
  <c r="M162" i="38"/>
  <c r="M14" i="38"/>
  <c r="V14" i="38"/>
  <c r="V98" i="38"/>
  <c r="M98" i="38"/>
  <c r="V184" i="38"/>
  <c r="M184" i="38"/>
  <c r="V37" i="38"/>
  <c r="M37" i="38"/>
  <c r="V121" i="38"/>
  <c r="M121" i="38"/>
  <c r="M10" i="38"/>
  <c r="V10" i="38"/>
  <c r="V40" i="38"/>
  <c r="M40" i="38"/>
  <c r="M35" i="38"/>
  <c r="V35" i="38"/>
  <c r="V143" i="38"/>
  <c r="M143" i="38"/>
  <c r="M169" i="38"/>
  <c r="V169" i="38"/>
  <c r="V209" i="38"/>
  <c r="M209" i="38"/>
  <c r="V72" i="38"/>
  <c r="M72" i="38"/>
  <c r="V56" i="38"/>
  <c r="M56" i="38"/>
  <c r="V111" i="38"/>
  <c r="M111" i="38"/>
  <c r="V191" i="38"/>
  <c r="M191" i="38"/>
  <c r="V129" i="38"/>
  <c r="M129" i="38"/>
  <c r="V107" i="38"/>
  <c r="M107" i="38"/>
  <c r="M89" i="38"/>
  <c r="V89" i="38"/>
  <c r="M174" i="38"/>
  <c r="V174" i="38"/>
  <c r="M203" i="38"/>
  <c r="V203" i="38"/>
  <c r="M237" i="38"/>
  <c r="V237" i="38"/>
  <c r="M20" i="38"/>
  <c r="V20" i="38"/>
  <c r="V151" i="38"/>
  <c r="M151" i="38"/>
  <c r="V224" i="38"/>
  <c r="M224" i="38"/>
  <c r="M34" i="38"/>
  <c r="V34" i="38"/>
  <c r="V112" i="38"/>
  <c r="M112" i="38"/>
  <c r="M201" i="38"/>
  <c r="V201" i="38"/>
  <c r="M96" i="39"/>
  <c r="V96" i="39"/>
  <c r="V97" i="39"/>
  <c r="M97" i="39"/>
  <c r="V64" i="39"/>
  <c r="M64" i="39"/>
  <c r="V33" i="39"/>
  <c r="M33" i="39"/>
  <c r="V132" i="39"/>
  <c r="M132" i="39"/>
  <c r="V43" i="39"/>
  <c r="M43" i="39"/>
  <c r="V25" i="39"/>
  <c r="M25" i="39"/>
  <c r="V98" i="39"/>
  <c r="M98" i="39"/>
  <c r="M81" i="39"/>
  <c r="V81" i="39"/>
  <c r="M50" i="39"/>
  <c r="V50" i="39"/>
  <c r="V61" i="39"/>
  <c r="M61" i="39"/>
  <c r="V117" i="39"/>
  <c r="M117" i="39"/>
  <c r="V105" i="39"/>
  <c r="M105" i="39"/>
  <c r="M138" i="39"/>
  <c r="V138" i="39"/>
  <c r="V173" i="39"/>
  <c r="M173" i="39"/>
  <c r="M112" i="39"/>
  <c r="V112" i="39"/>
  <c r="V228" i="39"/>
  <c r="M228" i="39"/>
  <c r="V51" i="39"/>
  <c r="M51" i="39"/>
  <c r="V127" i="39"/>
  <c r="M127" i="39"/>
  <c r="V181" i="39"/>
  <c r="M181" i="39"/>
  <c r="V227" i="39"/>
  <c r="M227" i="39"/>
  <c r="V86" i="39"/>
  <c r="M86" i="39"/>
  <c r="V165" i="39"/>
  <c r="M165" i="39"/>
  <c r="S56" i="31"/>
  <c r="R57" i="31"/>
  <c r="R90" i="31"/>
  <c r="S89" i="31"/>
  <c r="R128" i="31"/>
  <c r="S127" i="31"/>
  <c r="R180" i="31"/>
  <c r="S179" i="31"/>
  <c r="S58" i="31"/>
  <c r="R59" i="31"/>
  <c r="S116" i="31"/>
  <c r="R117" i="31"/>
  <c r="S33" i="31"/>
  <c r="R34" i="31"/>
  <c r="S99" i="31"/>
  <c r="R100" i="31"/>
  <c r="R190" i="31"/>
  <c r="S189" i="31"/>
  <c r="S119" i="31"/>
  <c r="R120" i="31"/>
  <c r="S185" i="31"/>
  <c r="R186" i="31"/>
  <c r="S9" i="31"/>
  <c r="R10" i="31"/>
  <c r="S93" i="31"/>
  <c r="R94" i="31"/>
  <c r="S232" i="31"/>
  <c r="R233" i="31"/>
  <c r="S242" i="31"/>
  <c r="R243" i="31"/>
  <c r="S30" i="31"/>
  <c r="R31" i="31"/>
  <c r="S32" i="31"/>
  <c r="R33" i="31"/>
  <c r="R236" i="31"/>
  <c r="S235" i="31"/>
  <c r="R74" i="31"/>
  <c r="S73" i="31"/>
  <c r="R151" i="31"/>
  <c r="S150" i="31"/>
  <c r="S72" i="31"/>
  <c r="R73" i="31"/>
  <c r="S110" i="31"/>
  <c r="R111" i="31"/>
  <c r="R178" i="31"/>
  <c r="S177" i="31"/>
  <c r="S63" i="31"/>
  <c r="R64" i="31"/>
  <c r="S124" i="31"/>
  <c r="R125" i="31"/>
  <c r="S157" i="31"/>
  <c r="R158" i="31"/>
  <c r="A21" i="31"/>
  <c r="S97" i="31"/>
  <c r="R98" i="31"/>
  <c r="R164" i="31"/>
  <c r="S163" i="31"/>
  <c r="S205" i="31"/>
  <c r="R206" i="31"/>
  <c r="R155" i="32"/>
  <c r="S154" i="32"/>
  <c r="S37" i="32"/>
  <c r="R38" i="32"/>
  <c r="S210" i="32"/>
  <c r="R211" i="32"/>
  <c r="S94" i="32"/>
  <c r="R95" i="32"/>
  <c r="S67" i="32"/>
  <c r="R68" i="32"/>
  <c r="S102" i="32"/>
  <c r="R103" i="32"/>
  <c r="R177" i="32"/>
  <c r="S176" i="32"/>
  <c r="R221" i="32"/>
  <c r="S220" i="32"/>
  <c r="R88" i="32"/>
  <c r="S87" i="32"/>
  <c r="S165" i="32"/>
  <c r="R166" i="32"/>
  <c r="R196" i="32"/>
  <c r="S195" i="32"/>
  <c r="R37" i="32"/>
  <c r="S36" i="32"/>
  <c r="R75" i="32"/>
  <c r="S74" i="32"/>
  <c r="S128" i="32"/>
  <c r="R129" i="32"/>
  <c r="R228" i="32"/>
  <c r="S227" i="32"/>
  <c r="R35" i="32"/>
  <c r="S34" i="32"/>
  <c r="R107" i="32"/>
  <c r="S106" i="32"/>
  <c r="R156" i="32"/>
  <c r="S155" i="32"/>
  <c r="S197" i="32"/>
  <c r="R198" i="32"/>
  <c r="R6" i="32"/>
  <c r="S5" i="32"/>
  <c r="R113" i="32"/>
  <c r="S112" i="32"/>
  <c r="R165" i="32"/>
  <c r="S164" i="32"/>
  <c r="S205" i="32"/>
  <c r="R206" i="32"/>
  <c r="S53" i="32"/>
  <c r="R54" i="32"/>
  <c r="S131" i="32"/>
  <c r="R132" i="32"/>
  <c r="S177" i="32"/>
  <c r="R178" i="32"/>
  <c r="R227" i="32"/>
  <c r="S226" i="32"/>
  <c r="S65" i="32"/>
  <c r="R66" i="32"/>
  <c r="R147" i="32"/>
  <c r="S146" i="32"/>
  <c r="S184" i="32"/>
  <c r="R185" i="32"/>
  <c r="H7" i="44"/>
  <c r="E6" i="44"/>
  <c r="F5" i="44" s="1"/>
  <c r="V237" i="44"/>
  <c r="M237" i="44"/>
  <c r="V67" i="44"/>
  <c r="M67" i="44"/>
  <c r="V160" i="44"/>
  <c r="M160" i="44"/>
  <c r="M232" i="44"/>
  <c r="V232" i="44"/>
  <c r="V27" i="44"/>
  <c r="M27" i="44"/>
  <c r="V184" i="44"/>
  <c r="M184" i="44"/>
  <c r="V93" i="44"/>
  <c r="M93" i="44"/>
  <c r="M22" i="44"/>
  <c r="V22" i="44"/>
  <c r="V44" i="44"/>
  <c r="M44" i="44"/>
  <c r="V71" i="44"/>
  <c r="M71" i="44"/>
  <c r="V219" i="44"/>
  <c r="M219" i="44"/>
  <c r="V53" i="44"/>
  <c r="M53" i="44"/>
  <c r="M179" i="44"/>
  <c r="V179" i="44"/>
  <c r="M148" i="44"/>
  <c r="V148" i="44"/>
  <c r="V217" i="44"/>
  <c r="M217" i="44"/>
  <c r="M215" i="44"/>
  <c r="V215" i="44"/>
  <c r="M43" i="44"/>
  <c r="V43" i="44"/>
  <c r="V242" i="44"/>
  <c r="M242" i="44"/>
  <c r="M195" i="44"/>
  <c r="V195" i="44"/>
  <c r="V209" i="44"/>
  <c r="M209" i="44"/>
  <c r="M68" i="44"/>
  <c r="V68" i="44"/>
  <c r="V230" i="44"/>
  <c r="M230" i="44"/>
  <c r="V34" i="44"/>
  <c r="M34" i="44"/>
  <c r="V65" i="44"/>
  <c r="M65" i="44"/>
  <c r="V129" i="44"/>
  <c r="M129" i="44"/>
  <c r="V36" i="44"/>
  <c r="M36" i="44"/>
  <c r="V212" i="44"/>
  <c r="M212" i="44"/>
  <c r="V7" i="44"/>
  <c r="M7" i="44"/>
  <c r="S78" i="38"/>
  <c r="R79" i="38"/>
  <c r="R89" i="38"/>
  <c r="S88" i="38"/>
  <c r="R5" i="38"/>
  <c r="R14" i="38"/>
  <c r="S13" i="38"/>
  <c r="A21" i="38"/>
  <c r="I27" i="9" s="1"/>
  <c r="S24" i="38"/>
  <c r="R25" i="38"/>
  <c r="S97" i="38"/>
  <c r="R98" i="38"/>
  <c r="R84" i="38"/>
  <c r="S83" i="38"/>
  <c r="R74" i="38"/>
  <c r="S73" i="38"/>
  <c r="S149" i="38"/>
  <c r="R150" i="38"/>
  <c r="R204" i="38"/>
  <c r="S203" i="38"/>
  <c r="R34" i="38"/>
  <c r="S33" i="38"/>
  <c r="S137" i="38"/>
  <c r="R138" i="38"/>
  <c r="S158" i="38"/>
  <c r="R159" i="38"/>
  <c r="S233" i="38"/>
  <c r="R234" i="38"/>
  <c r="R107" i="38"/>
  <c r="S106" i="38"/>
  <c r="R97" i="38"/>
  <c r="S96" i="38"/>
  <c r="S180" i="38"/>
  <c r="R181" i="38"/>
  <c r="R8" i="38"/>
  <c r="S7" i="38"/>
  <c r="R86" i="38"/>
  <c r="S85" i="38"/>
  <c r="S167" i="38"/>
  <c r="R168" i="38"/>
  <c r="S199" i="38"/>
  <c r="R200" i="38"/>
  <c r="S62" i="38"/>
  <c r="R63" i="38"/>
  <c r="R64" i="38"/>
  <c r="S63" i="38"/>
  <c r="S153" i="38"/>
  <c r="R154" i="38"/>
  <c r="R217" i="38"/>
  <c r="S216" i="38"/>
  <c r="S70" i="38"/>
  <c r="R71" i="38"/>
  <c r="R149" i="38"/>
  <c r="S148" i="38"/>
  <c r="S156" i="38"/>
  <c r="R157" i="38"/>
  <c r="S229" i="38"/>
  <c r="R230" i="38"/>
  <c r="S128" i="37"/>
  <c r="R129" i="37"/>
  <c r="S71" i="37"/>
  <c r="R72" i="37"/>
  <c r="R133" i="37"/>
  <c r="S132" i="37"/>
  <c r="S135" i="37"/>
  <c r="R136" i="37"/>
  <c r="R154" i="37"/>
  <c r="S153" i="37"/>
  <c r="R164" i="37"/>
  <c r="S163" i="37"/>
  <c r="S160" i="37"/>
  <c r="R161" i="37"/>
  <c r="S172" i="37"/>
  <c r="R173" i="37"/>
  <c r="R43" i="37"/>
  <c r="S42" i="37"/>
  <c r="S151" i="37"/>
  <c r="R152" i="37"/>
  <c r="R178" i="37"/>
  <c r="S177" i="37"/>
  <c r="S236" i="37"/>
  <c r="R237" i="37"/>
  <c r="R144" i="37"/>
  <c r="S143" i="37"/>
  <c r="S102" i="37"/>
  <c r="R103" i="37"/>
  <c r="S168" i="37"/>
  <c r="R169" i="37"/>
  <c r="R6" i="37"/>
  <c r="S5" i="37"/>
  <c r="S39" i="37"/>
  <c r="R40" i="37"/>
  <c r="R99" i="37"/>
  <c r="S98" i="37"/>
  <c r="R168" i="37"/>
  <c r="S167" i="37"/>
  <c r="R10" i="37"/>
  <c r="S9" i="37"/>
  <c r="R70" i="37"/>
  <c r="S69" i="37"/>
  <c r="S137" i="37"/>
  <c r="R138" i="37"/>
  <c r="R197" i="37"/>
  <c r="S196" i="37"/>
  <c r="R36" i="37"/>
  <c r="S35" i="37"/>
  <c r="R160" i="37"/>
  <c r="S159" i="37"/>
  <c r="S111" i="37"/>
  <c r="R112" i="37"/>
  <c r="R241" i="37"/>
  <c r="S240" i="37"/>
  <c r="R35" i="37"/>
  <c r="S34" i="37"/>
  <c r="R101" i="37"/>
  <c r="S100" i="37"/>
  <c r="R159" i="37"/>
  <c r="S158" i="37"/>
  <c r="R240" i="37"/>
  <c r="S239" i="37"/>
  <c r="M183" i="32"/>
  <c r="V183" i="32"/>
  <c r="V242" i="32"/>
  <c r="M242" i="32"/>
  <c r="M106" i="32"/>
  <c r="V106" i="32"/>
  <c r="V111" i="32"/>
  <c r="M111" i="32"/>
  <c r="V23" i="32"/>
  <c r="M23" i="32"/>
  <c r="V6" i="32"/>
  <c r="M6" i="32"/>
  <c r="V167" i="32"/>
  <c r="M167" i="32"/>
  <c r="V49" i="32"/>
  <c r="M49" i="32"/>
  <c r="V42" i="32"/>
  <c r="M42" i="32"/>
  <c r="V143" i="32"/>
  <c r="M143" i="32"/>
  <c r="M236" i="32"/>
  <c r="V236" i="32"/>
  <c r="M102" i="32"/>
  <c r="V102" i="32"/>
  <c r="V170" i="32"/>
  <c r="M170" i="32"/>
  <c r="M99" i="32"/>
  <c r="V99" i="32"/>
  <c r="V140" i="32"/>
  <c r="M140" i="32"/>
  <c r="V181" i="32"/>
  <c r="M181" i="32"/>
  <c r="V171" i="32"/>
  <c r="M171" i="32"/>
  <c r="V191" i="32"/>
  <c r="M191" i="32"/>
  <c r="V226" i="32"/>
  <c r="M226" i="32"/>
  <c r="M96" i="32"/>
  <c r="V96" i="32"/>
  <c r="M209" i="32"/>
  <c r="V209" i="32"/>
  <c r="V125" i="32"/>
  <c r="M125" i="32"/>
  <c r="M237" i="32"/>
  <c r="V237" i="32"/>
  <c r="M231" i="32"/>
  <c r="V231" i="32"/>
  <c r="V35" i="32"/>
  <c r="M35" i="32"/>
  <c r="M116" i="32"/>
  <c r="V116" i="32"/>
  <c r="V132" i="32"/>
  <c r="M132" i="32"/>
  <c r="V197" i="32"/>
  <c r="M197" i="32"/>
  <c r="V219" i="32"/>
  <c r="M219" i="32"/>
  <c r="V142" i="32"/>
  <c r="M142" i="32"/>
  <c r="V218" i="32"/>
  <c r="M218" i="32"/>
  <c r="R106" i="33"/>
  <c r="S105" i="33"/>
  <c r="S181" i="33"/>
  <c r="R182" i="33"/>
  <c r="R158" i="33"/>
  <c r="S157" i="33"/>
  <c r="R123" i="33"/>
  <c r="S122" i="33"/>
  <c r="R63" i="33"/>
  <c r="S62" i="33"/>
  <c r="S108" i="33"/>
  <c r="R109" i="33"/>
  <c r="R167" i="33"/>
  <c r="S166" i="33"/>
  <c r="S219" i="33"/>
  <c r="R220" i="33"/>
  <c r="R118" i="33"/>
  <c r="S117" i="33"/>
  <c r="S121" i="33"/>
  <c r="R122" i="33"/>
  <c r="S209" i="33"/>
  <c r="R210" i="33"/>
  <c r="A21" i="33"/>
  <c r="S126" i="33"/>
  <c r="R127" i="33"/>
  <c r="R92" i="33"/>
  <c r="S91" i="33"/>
  <c r="S189" i="33"/>
  <c r="R190" i="33"/>
  <c r="R13" i="33"/>
  <c r="S12" i="33"/>
  <c r="R159" i="33"/>
  <c r="S158" i="33"/>
  <c r="R113" i="33"/>
  <c r="S112" i="33"/>
  <c r="R213" i="33"/>
  <c r="S212" i="33"/>
  <c r="R43" i="33"/>
  <c r="S42" i="33"/>
  <c r="R60" i="33"/>
  <c r="S59" i="33"/>
  <c r="S164" i="33"/>
  <c r="R165" i="33"/>
  <c r="R203" i="33"/>
  <c r="S202" i="33"/>
  <c r="S47" i="33"/>
  <c r="R48" i="33"/>
  <c r="S79" i="33"/>
  <c r="R80" i="33"/>
  <c r="R198" i="33"/>
  <c r="S197" i="33"/>
  <c r="S222" i="33"/>
  <c r="R223" i="33"/>
  <c r="S54" i="33"/>
  <c r="R55" i="33"/>
  <c r="S97" i="33"/>
  <c r="R98" i="33"/>
  <c r="S198" i="33"/>
  <c r="R199" i="33"/>
  <c r="V223" i="33"/>
  <c r="M223" i="33"/>
  <c r="M124" i="33"/>
  <c r="V124" i="33"/>
  <c r="V17" i="33"/>
  <c r="M17" i="33"/>
  <c r="V34" i="33"/>
  <c r="M34" i="33"/>
  <c r="V101" i="33"/>
  <c r="M101" i="33"/>
  <c r="V199" i="33"/>
  <c r="M199" i="33"/>
  <c r="V235" i="33"/>
  <c r="M235" i="33"/>
  <c r="V31" i="33"/>
  <c r="M31" i="33"/>
  <c r="M195" i="33"/>
  <c r="V195" i="33"/>
  <c r="V24" i="33"/>
  <c r="M24" i="33"/>
  <c r="V128" i="33"/>
  <c r="M128" i="33"/>
  <c r="M118" i="33"/>
  <c r="V118" i="33"/>
  <c r="V111" i="33"/>
  <c r="M111" i="33"/>
  <c r="M198" i="33"/>
  <c r="V198" i="33"/>
  <c r="V27" i="33"/>
  <c r="M27" i="33"/>
  <c r="V52" i="33"/>
  <c r="M52" i="33"/>
  <c r="M169" i="33"/>
  <c r="V169" i="33"/>
  <c r="M36" i="33"/>
  <c r="V36" i="33"/>
  <c r="V73" i="33"/>
  <c r="M73" i="33"/>
  <c r="V65" i="33"/>
  <c r="M65" i="33"/>
  <c r="V200" i="33"/>
  <c r="M200" i="33"/>
  <c r="V47" i="33"/>
  <c r="M47" i="33"/>
  <c r="V161" i="33"/>
  <c r="M161" i="33"/>
  <c r="V238" i="33"/>
  <c r="M238" i="33"/>
  <c r="V38" i="33"/>
  <c r="M38" i="33"/>
  <c r="V14" i="33"/>
  <c r="M14" i="33"/>
  <c r="V79" i="33"/>
  <c r="M79" i="33"/>
  <c r="V217" i="33"/>
  <c r="M217" i="33"/>
  <c r="R140" i="40"/>
  <c r="S139" i="40"/>
  <c r="S66" i="40"/>
  <c r="R67" i="40"/>
  <c r="S59" i="40"/>
  <c r="R60" i="40"/>
  <c r="S23" i="40"/>
  <c r="R24" i="40"/>
  <c r="R46" i="40"/>
  <c r="S45" i="40"/>
  <c r="S96" i="40"/>
  <c r="R97" i="40"/>
  <c r="R176" i="40"/>
  <c r="S175" i="40"/>
  <c r="R226" i="40"/>
  <c r="S225" i="40"/>
  <c r="S30" i="40"/>
  <c r="R31" i="40"/>
  <c r="R88" i="40"/>
  <c r="S87" i="40"/>
  <c r="S174" i="40"/>
  <c r="R175" i="40"/>
  <c r="S237" i="40"/>
  <c r="R238" i="40"/>
  <c r="S91" i="40"/>
  <c r="R92" i="40"/>
  <c r="R77" i="40"/>
  <c r="S76" i="40"/>
  <c r="S179" i="40"/>
  <c r="R180" i="40"/>
  <c r="S53" i="40"/>
  <c r="R54" i="40"/>
  <c r="R44" i="40"/>
  <c r="S43" i="40"/>
  <c r="S111" i="40"/>
  <c r="R112" i="40"/>
  <c r="S190" i="40"/>
  <c r="R191" i="40"/>
  <c r="S65" i="40"/>
  <c r="R66" i="40"/>
  <c r="S93" i="40"/>
  <c r="R94" i="40"/>
  <c r="R179" i="40"/>
  <c r="S178" i="40"/>
  <c r="R195" i="40"/>
  <c r="S194" i="40"/>
  <c r="S14" i="40"/>
  <c r="R15" i="40"/>
  <c r="S90" i="40"/>
  <c r="R91" i="40"/>
  <c r="S129" i="40"/>
  <c r="R130" i="40"/>
  <c r="R234" i="40"/>
  <c r="S233" i="40"/>
  <c r="R10" i="40"/>
  <c r="S9" i="40"/>
  <c r="S105" i="40"/>
  <c r="R106" i="40"/>
  <c r="S165" i="40"/>
  <c r="R166" i="40"/>
  <c r="M157" i="47"/>
  <c r="V157" i="47"/>
  <c r="M57" i="47"/>
  <c r="V57" i="47"/>
  <c r="M25" i="47"/>
  <c r="V25" i="47"/>
  <c r="V228" i="47"/>
  <c r="M228" i="47"/>
  <c r="V55" i="47"/>
  <c r="M55" i="47"/>
  <c r="M29" i="47"/>
  <c r="V29" i="47"/>
  <c r="V65" i="47"/>
  <c r="M65" i="47"/>
  <c r="V135" i="47"/>
  <c r="M135" i="47"/>
  <c r="V170" i="47"/>
  <c r="M170" i="47"/>
  <c r="V193" i="47"/>
  <c r="M193" i="47"/>
  <c r="V243" i="47"/>
  <c r="M243" i="47"/>
  <c r="M36" i="47"/>
  <c r="V36" i="47"/>
  <c r="M101" i="47"/>
  <c r="V101" i="47"/>
  <c r="V103" i="47"/>
  <c r="M103" i="47"/>
  <c r="V179" i="47"/>
  <c r="M179" i="47"/>
  <c r="M210" i="47"/>
  <c r="V210" i="47"/>
  <c r="V178" i="47"/>
  <c r="M178" i="47"/>
  <c r="V225" i="47"/>
  <c r="M225" i="47"/>
  <c r="M43" i="47"/>
  <c r="V43" i="47"/>
  <c r="V88" i="47"/>
  <c r="M88" i="47"/>
  <c r="V122" i="47"/>
  <c r="M122" i="47"/>
  <c r="M124" i="47"/>
  <c r="V124" i="47"/>
  <c r="M115" i="47"/>
  <c r="V115" i="47"/>
  <c r="V174" i="47"/>
  <c r="M174" i="47"/>
  <c r="V215" i="47"/>
  <c r="M215" i="47"/>
  <c r="V237" i="47"/>
  <c r="M237" i="47"/>
  <c r="M59" i="47"/>
  <c r="V59" i="47"/>
  <c r="V138" i="47"/>
  <c r="M138" i="47"/>
  <c r="V13" i="47"/>
  <c r="M13" i="47"/>
  <c r="V44" i="47"/>
  <c r="M44" i="47"/>
  <c r="M97" i="47"/>
  <c r="V97" i="47"/>
  <c r="M128" i="47"/>
  <c r="V128" i="47"/>
  <c r="V189" i="47"/>
  <c r="M189" i="47"/>
  <c r="V233" i="47"/>
  <c r="M233" i="47"/>
  <c r="R239" i="47"/>
  <c r="S238" i="47"/>
  <c r="R135" i="47"/>
  <c r="S134" i="47"/>
  <c r="S92" i="47"/>
  <c r="R93" i="47"/>
  <c r="A21" i="47"/>
  <c r="S57" i="47"/>
  <c r="R58" i="47"/>
  <c r="R173" i="47"/>
  <c r="S172" i="47"/>
  <c r="S194" i="47"/>
  <c r="R195" i="47"/>
  <c r="S53" i="47"/>
  <c r="R54" i="47"/>
  <c r="R71" i="47"/>
  <c r="S70" i="47"/>
  <c r="R170" i="47"/>
  <c r="S169" i="47"/>
  <c r="S223" i="47"/>
  <c r="R224" i="47"/>
  <c r="R13" i="47"/>
  <c r="S12" i="47"/>
  <c r="R76" i="47"/>
  <c r="S75" i="47"/>
  <c r="R157" i="47"/>
  <c r="S156" i="47"/>
  <c r="S233" i="47"/>
  <c r="R234" i="47"/>
  <c r="S84" i="47"/>
  <c r="R85" i="47"/>
  <c r="R107" i="47"/>
  <c r="S106" i="47"/>
  <c r="R207" i="47"/>
  <c r="S206" i="47"/>
  <c r="R244" i="47"/>
  <c r="S243" i="47"/>
  <c r="R65" i="47"/>
  <c r="S64" i="47"/>
  <c r="S164" i="47"/>
  <c r="R165" i="47"/>
  <c r="R200" i="47"/>
  <c r="S199" i="47"/>
  <c r="R29" i="47"/>
  <c r="S28" i="47"/>
  <c r="R101" i="47"/>
  <c r="S100" i="47"/>
  <c r="S130" i="47"/>
  <c r="R131" i="47"/>
  <c r="R206" i="47"/>
  <c r="S205" i="47"/>
  <c r="R9" i="47"/>
  <c r="S8" i="47"/>
  <c r="S102" i="47"/>
  <c r="R103" i="47"/>
  <c r="S146" i="47"/>
  <c r="R147" i="47"/>
  <c r="S234" i="47"/>
  <c r="R235" i="47"/>
  <c r="R223" i="39"/>
  <c r="S222" i="39"/>
  <c r="R180" i="39"/>
  <c r="S179" i="39"/>
  <c r="S235" i="39"/>
  <c r="R236" i="39"/>
  <c r="R221" i="39"/>
  <c r="S220" i="39"/>
  <c r="S68" i="39"/>
  <c r="R69" i="39"/>
  <c r="S108" i="39"/>
  <c r="R109" i="39"/>
  <c r="R182" i="39"/>
  <c r="S181" i="39"/>
  <c r="S34" i="39"/>
  <c r="R35" i="39"/>
  <c r="R98" i="39"/>
  <c r="S97" i="39"/>
  <c r="R132" i="39"/>
  <c r="S131" i="39"/>
  <c r="R211" i="39"/>
  <c r="S210" i="39"/>
  <c r="S14" i="39"/>
  <c r="R15" i="39"/>
  <c r="R62" i="39"/>
  <c r="S61" i="39"/>
  <c r="S144" i="39"/>
  <c r="R145" i="39"/>
  <c r="R234" i="39"/>
  <c r="S233" i="39"/>
  <c r="R32" i="39"/>
  <c r="S31" i="39"/>
  <c r="S84" i="39"/>
  <c r="R85" i="39"/>
  <c r="R115" i="39"/>
  <c r="S114" i="39"/>
  <c r="R203" i="39"/>
  <c r="S202" i="39"/>
  <c r="R78" i="39"/>
  <c r="S77" i="39"/>
  <c r="S96" i="39"/>
  <c r="R97" i="39"/>
  <c r="S180" i="39"/>
  <c r="R181" i="39"/>
  <c r="R232" i="39"/>
  <c r="S231" i="39"/>
  <c r="S53" i="39"/>
  <c r="R54" i="39"/>
  <c r="S87" i="39"/>
  <c r="R88" i="39"/>
  <c r="S178" i="39"/>
  <c r="R179" i="39"/>
  <c r="R46" i="39"/>
  <c r="S45" i="39"/>
  <c r="R138" i="39"/>
  <c r="S137" i="39"/>
  <c r="S112" i="39"/>
  <c r="R113" i="39"/>
  <c r="R226" i="39"/>
  <c r="S225" i="39"/>
  <c r="V154" i="31"/>
  <c r="M154" i="31"/>
  <c r="M126" i="31"/>
  <c r="V126" i="31"/>
  <c r="M203" i="31"/>
  <c r="V203" i="31"/>
  <c r="M233" i="31"/>
  <c r="V233" i="31"/>
  <c r="M110" i="31"/>
  <c r="V110" i="31"/>
  <c r="M215" i="31"/>
  <c r="V215" i="31"/>
  <c r="V152" i="31"/>
  <c r="M152" i="31"/>
  <c r="V37" i="31"/>
  <c r="M37" i="31"/>
  <c r="V111" i="31"/>
  <c r="M111" i="31"/>
  <c r="V153" i="31"/>
  <c r="M153" i="31"/>
  <c r="V106" i="31"/>
  <c r="M106" i="31"/>
  <c r="V20" i="31"/>
  <c r="M20" i="31"/>
  <c r="V41" i="31"/>
  <c r="M41" i="31"/>
  <c r="M88" i="31"/>
  <c r="V88" i="31"/>
  <c r="M150" i="31"/>
  <c r="V150" i="31"/>
  <c r="M66" i="31"/>
  <c r="V66" i="31"/>
  <c r="V67" i="31"/>
  <c r="M67" i="31"/>
  <c r="V195" i="31"/>
  <c r="M195" i="31"/>
  <c r="M239" i="31"/>
  <c r="V239" i="31"/>
  <c r="M8" i="31"/>
  <c r="V8" i="31"/>
  <c r="V92" i="31"/>
  <c r="M92" i="31"/>
  <c r="M38" i="31"/>
  <c r="V38" i="31"/>
  <c r="V48" i="31"/>
  <c r="M48" i="31"/>
  <c r="M30" i="31"/>
  <c r="V30" i="31"/>
  <c r="V198" i="31"/>
  <c r="M198" i="31"/>
  <c r="V223" i="31"/>
  <c r="M223" i="31"/>
  <c r="S199" i="42"/>
  <c r="R200" i="42"/>
  <c r="S32" i="42"/>
  <c r="R33" i="42"/>
  <c r="R109" i="42"/>
  <c r="S108" i="42"/>
  <c r="S137" i="42"/>
  <c r="R138" i="42"/>
  <c r="R10" i="42"/>
  <c r="S9" i="42"/>
  <c r="S104" i="42"/>
  <c r="R105" i="42"/>
  <c r="S139" i="42"/>
  <c r="R140" i="42"/>
  <c r="S208" i="42"/>
  <c r="R209" i="42"/>
  <c r="S36" i="42"/>
  <c r="R37" i="42"/>
  <c r="S119" i="42"/>
  <c r="R120" i="42"/>
  <c r="R155" i="42"/>
  <c r="S154" i="42"/>
  <c r="S228" i="42"/>
  <c r="R229" i="42"/>
  <c r="S21" i="42"/>
  <c r="R22" i="42"/>
  <c r="S114" i="42"/>
  <c r="R115" i="42"/>
  <c r="R186" i="42"/>
  <c r="S185" i="42"/>
  <c r="R91" i="42"/>
  <c r="S90" i="42"/>
  <c r="R88" i="42"/>
  <c r="S87" i="42"/>
  <c r="R149" i="42"/>
  <c r="S148" i="42"/>
  <c r="S206" i="42"/>
  <c r="R207" i="42"/>
  <c r="S20" i="42"/>
  <c r="R21" i="42"/>
  <c r="S78" i="42"/>
  <c r="R79" i="42"/>
  <c r="R137" i="42"/>
  <c r="S136" i="42"/>
  <c r="R203" i="42"/>
  <c r="S202" i="42"/>
  <c r="R5" i="42"/>
  <c r="S75" i="42"/>
  <c r="R76" i="42"/>
  <c r="S152" i="42"/>
  <c r="R153" i="42"/>
  <c r="S223" i="42"/>
  <c r="R224" i="42"/>
  <c r="R19" i="42"/>
  <c r="S18" i="42"/>
  <c r="U18" i="42" s="1"/>
  <c r="R89" i="42"/>
  <c r="S88" i="42"/>
  <c r="R195" i="42"/>
  <c r="S194" i="42"/>
  <c r="S233" i="42"/>
  <c r="R234" i="42"/>
  <c r="V21" i="36"/>
  <c r="M21" i="36"/>
  <c r="M63" i="36"/>
  <c r="V63" i="36"/>
  <c r="V171" i="36"/>
  <c r="M171" i="36"/>
  <c r="V12" i="36"/>
  <c r="M12" i="36"/>
  <c r="V33" i="36"/>
  <c r="M33" i="36"/>
  <c r="V67" i="36"/>
  <c r="M67" i="36"/>
  <c r="V71" i="36"/>
  <c r="M71" i="36"/>
  <c r="V181" i="36"/>
  <c r="M181" i="36"/>
  <c r="M40" i="36"/>
  <c r="V40" i="36"/>
  <c r="V19" i="36"/>
  <c r="M19" i="36"/>
  <c r="V32" i="36"/>
  <c r="M32" i="36"/>
  <c r="V122" i="36"/>
  <c r="M122" i="36"/>
  <c r="M124" i="36"/>
  <c r="V124" i="36"/>
  <c r="M144" i="36"/>
  <c r="V144" i="36"/>
  <c r="V15" i="36"/>
  <c r="M15" i="36"/>
  <c r="V43" i="36"/>
  <c r="M43" i="36"/>
  <c r="M130" i="36"/>
  <c r="V130" i="36"/>
  <c r="V99" i="36"/>
  <c r="M99" i="36"/>
  <c r="V103" i="36"/>
  <c r="M103" i="36"/>
  <c r="V148" i="36"/>
  <c r="M148" i="36"/>
  <c r="V152" i="36"/>
  <c r="M152" i="36"/>
  <c r="M193" i="36"/>
  <c r="V193" i="36"/>
  <c r="V74" i="36"/>
  <c r="M74" i="36"/>
  <c r="M214" i="36"/>
  <c r="V214" i="36"/>
  <c r="M106" i="36"/>
  <c r="V106" i="36"/>
  <c r="V131" i="36"/>
  <c r="M131" i="36"/>
  <c r="V105" i="36"/>
  <c r="M105" i="36"/>
  <c r="V119" i="36"/>
  <c r="M119" i="36"/>
  <c r="V238" i="36"/>
  <c r="M238" i="36"/>
  <c r="S138" i="34"/>
  <c r="R139" i="34"/>
  <c r="R44" i="34"/>
  <c r="S43" i="34"/>
  <c r="R239" i="34"/>
  <c r="S238" i="34"/>
  <c r="S237" i="34"/>
  <c r="R238" i="34"/>
  <c r="R82" i="34"/>
  <c r="S81" i="34"/>
  <c r="S155" i="34"/>
  <c r="R156" i="34"/>
  <c r="S89" i="34"/>
  <c r="R90" i="34"/>
  <c r="R191" i="34"/>
  <c r="S190" i="34"/>
  <c r="R38" i="34"/>
  <c r="S37" i="34"/>
  <c r="R133" i="34"/>
  <c r="S132" i="34"/>
  <c r="R177" i="34"/>
  <c r="S176" i="34"/>
  <c r="R218" i="34"/>
  <c r="S217" i="34"/>
  <c r="S75" i="34"/>
  <c r="R76" i="34"/>
  <c r="R108" i="34"/>
  <c r="S107" i="34"/>
  <c r="S174" i="34"/>
  <c r="R175" i="34"/>
  <c r="R20" i="34"/>
  <c r="S19" i="34"/>
  <c r="R93" i="34"/>
  <c r="S92" i="34"/>
  <c r="R102" i="34"/>
  <c r="S101" i="34"/>
  <c r="S183" i="34"/>
  <c r="R184" i="34"/>
  <c r="R17" i="34"/>
  <c r="S16" i="34"/>
  <c r="U16" i="34" s="1"/>
  <c r="S79" i="34"/>
  <c r="R80" i="34"/>
  <c r="S121" i="34"/>
  <c r="R122" i="34"/>
  <c r="R220" i="34"/>
  <c r="S219" i="34"/>
  <c r="R9" i="34"/>
  <c r="S8" i="34"/>
  <c r="R146" i="34"/>
  <c r="S145" i="34"/>
  <c r="R152" i="34"/>
  <c r="S151" i="34"/>
  <c r="S221" i="34"/>
  <c r="R222" i="34"/>
  <c r="S36" i="34"/>
  <c r="R37" i="34"/>
  <c r="R117" i="34"/>
  <c r="S116" i="34"/>
  <c r="S232" i="34"/>
  <c r="R233" i="34"/>
  <c r="R237" i="34"/>
  <c r="S236" i="34"/>
  <c r="V133" i="40"/>
  <c r="M133" i="40"/>
  <c r="M192" i="40"/>
  <c r="V192" i="40"/>
  <c r="M42" i="40"/>
  <c r="V42" i="40"/>
  <c r="V129" i="40"/>
  <c r="M129" i="40"/>
  <c r="V132" i="40"/>
  <c r="M132" i="40"/>
  <c r="V110" i="40"/>
  <c r="M110" i="40"/>
  <c r="V25" i="40"/>
  <c r="M25" i="40"/>
  <c r="V51" i="40"/>
  <c r="M51" i="40"/>
  <c r="M64" i="40"/>
  <c r="V64" i="40"/>
  <c r="M59" i="40"/>
  <c r="V59" i="40"/>
  <c r="M198" i="40"/>
  <c r="V198" i="40"/>
  <c r="M123" i="40"/>
  <c r="V123" i="40"/>
  <c r="M174" i="40"/>
  <c r="V174" i="40"/>
  <c r="M5" i="40"/>
  <c r="V5" i="40"/>
  <c r="V194" i="40"/>
  <c r="M194" i="40"/>
  <c r="M134" i="40"/>
  <c r="V134" i="40"/>
  <c r="V98" i="40"/>
  <c r="M98" i="40"/>
  <c r="V24" i="40"/>
  <c r="M24" i="40"/>
  <c r="M122" i="40"/>
  <c r="V122" i="40"/>
  <c r="V173" i="40"/>
  <c r="M173" i="40"/>
  <c r="V120" i="40"/>
  <c r="M120" i="40"/>
  <c r="M117" i="40"/>
  <c r="V117" i="40"/>
  <c r="M213" i="40"/>
  <c r="V213" i="40"/>
  <c r="V13" i="40"/>
  <c r="M13" i="40"/>
  <c r="M178" i="40"/>
  <c r="V178" i="40"/>
  <c r="V29" i="40"/>
  <c r="M29" i="40"/>
  <c r="M223" i="40"/>
  <c r="V223" i="40"/>
  <c r="V82" i="40"/>
  <c r="M82" i="40"/>
  <c r="M90" i="40"/>
  <c r="V90" i="40"/>
  <c r="V148" i="40"/>
  <c r="M148" i="40"/>
  <c r="M183" i="40"/>
  <c r="V183" i="40"/>
  <c r="V55" i="40"/>
  <c r="M55" i="40"/>
  <c r="M143" i="40"/>
  <c r="V143" i="40"/>
  <c r="V206" i="40"/>
  <c r="M206" i="40"/>
  <c r="M49" i="40"/>
  <c r="V49" i="40"/>
  <c r="V233" i="41"/>
  <c r="M233" i="41"/>
  <c r="V90" i="41"/>
  <c r="M90" i="41"/>
  <c r="M60" i="41"/>
  <c r="V60" i="41"/>
  <c r="M93" i="41"/>
  <c r="V93" i="41"/>
  <c r="V63" i="41"/>
  <c r="M63" i="41"/>
  <c r="M152" i="41"/>
  <c r="V152" i="41"/>
  <c r="M117" i="41"/>
  <c r="V117" i="41"/>
  <c r="M215" i="41"/>
  <c r="V215" i="41"/>
  <c r="V57" i="41"/>
  <c r="M57" i="41"/>
  <c r="V166" i="41"/>
  <c r="M166" i="41"/>
  <c r="M237" i="41"/>
  <c r="V237" i="41"/>
  <c r="V179" i="41"/>
  <c r="M179" i="41"/>
  <c r="V20" i="41"/>
  <c r="M20" i="41"/>
  <c r="M138" i="41"/>
  <c r="V138" i="41"/>
  <c r="M94" i="41"/>
  <c r="V94" i="41"/>
  <c r="V225" i="41"/>
  <c r="M225" i="41"/>
  <c r="V48" i="41"/>
  <c r="M48" i="41"/>
  <c r="V50" i="41"/>
  <c r="M50" i="41"/>
  <c r="V192" i="41"/>
  <c r="M192" i="41"/>
  <c r="M58" i="41"/>
  <c r="V58" i="41"/>
  <c r="V142" i="41"/>
  <c r="M142" i="41"/>
  <c r="M131" i="41"/>
  <c r="V131" i="41"/>
  <c r="V219" i="41"/>
  <c r="M219" i="41"/>
  <c r="V132" i="41"/>
  <c r="M132" i="41"/>
  <c r="V121" i="41"/>
  <c r="M121" i="41"/>
  <c r="M66" i="41"/>
  <c r="V66" i="41"/>
  <c r="M18" i="34"/>
  <c r="V18" i="34"/>
  <c r="M143" i="34"/>
  <c r="V143" i="34"/>
  <c r="V127" i="34"/>
  <c r="M127" i="34"/>
  <c r="M206" i="34"/>
  <c r="V206" i="34"/>
  <c r="V216" i="34"/>
  <c r="M216" i="34"/>
  <c r="V140" i="34"/>
  <c r="M140" i="34"/>
  <c r="V153" i="34"/>
  <c r="M153" i="34"/>
  <c r="V37" i="34"/>
  <c r="M37" i="34"/>
  <c r="M177" i="34"/>
  <c r="V177" i="34"/>
  <c r="V117" i="34"/>
  <c r="M117" i="34"/>
  <c r="M40" i="34"/>
  <c r="V40" i="34"/>
  <c r="V243" i="34"/>
  <c r="M243" i="34"/>
  <c r="M81" i="34"/>
  <c r="V81" i="34"/>
  <c r="M9" i="34"/>
  <c r="V9" i="34"/>
  <c r="M55" i="34"/>
  <c r="V55" i="34"/>
  <c r="V86" i="34"/>
  <c r="M86" i="34"/>
  <c r="M26" i="34"/>
  <c r="V26" i="34"/>
  <c r="V21" i="34"/>
  <c r="M21" i="34"/>
  <c r="M8" i="34"/>
  <c r="V8" i="34"/>
  <c r="V7" i="34"/>
  <c r="M7" i="34"/>
  <c r="M242" i="34"/>
  <c r="V242" i="34"/>
  <c r="M148" i="34"/>
  <c r="V148" i="34"/>
  <c r="M82" i="34"/>
  <c r="V82" i="34"/>
  <c r="M123" i="34"/>
  <c r="V123" i="34"/>
  <c r="M77" i="34"/>
  <c r="V77" i="34"/>
  <c r="V54" i="34"/>
  <c r="M54" i="34"/>
  <c r="M60" i="34"/>
  <c r="V60" i="34"/>
  <c r="S44" i="45"/>
  <c r="R45" i="45"/>
  <c r="S127" i="45"/>
  <c r="R128" i="45"/>
  <c r="S208" i="45"/>
  <c r="R209" i="45"/>
  <c r="S210" i="45"/>
  <c r="R211" i="45"/>
  <c r="R32" i="45"/>
  <c r="S31" i="45"/>
  <c r="S243" i="45"/>
  <c r="R244" i="45"/>
  <c r="W244" i="45" s="1"/>
  <c r="AC244" i="45" s="1"/>
  <c r="S237" i="45"/>
  <c r="R238" i="45"/>
  <c r="S206" i="45"/>
  <c r="R207" i="45"/>
  <c r="R125" i="45"/>
  <c r="S124" i="45"/>
  <c r="R71" i="45"/>
  <c r="S70" i="45"/>
  <c r="R83" i="45"/>
  <c r="S82" i="45"/>
  <c r="S115" i="45"/>
  <c r="R116" i="45"/>
  <c r="S180" i="45"/>
  <c r="R181" i="45"/>
  <c r="S34" i="45"/>
  <c r="R35" i="45"/>
  <c r="S85" i="45"/>
  <c r="R86" i="45"/>
  <c r="S45" i="45"/>
  <c r="R46" i="45"/>
  <c r="S241" i="45"/>
  <c r="R242" i="45"/>
  <c r="R126" i="45"/>
  <c r="S125" i="45"/>
  <c r="S72" i="45"/>
  <c r="R73" i="45"/>
  <c r="R37" i="45"/>
  <c r="S36" i="45"/>
  <c r="R23" i="45"/>
  <c r="S22" i="45"/>
  <c r="R177" i="45"/>
  <c r="S176" i="45"/>
  <c r="S149" i="45"/>
  <c r="R150" i="45"/>
  <c r="S193" i="45"/>
  <c r="R194" i="45"/>
  <c r="R231" i="45"/>
  <c r="S230" i="45"/>
  <c r="S194" i="45"/>
  <c r="R195" i="45"/>
  <c r="R204" i="45"/>
  <c r="S203" i="45"/>
  <c r="S202" i="45"/>
  <c r="R203" i="45"/>
  <c r="S219" i="45"/>
  <c r="R220" i="45"/>
  <c r="R169" i="45"/>
  <c r="S168" i="45"/>
  <c r="S114" i="45"/>
  <c r="R115" i="45"/>
  <c r="V211" i="37"/>
  <c r="M211" i="37"/>
  <c r="M66" i="37"/>
  <c r="V66" i="37"/>
  <c r="S195" i="41"/>
  <c r="R196" i="41"/>
  <c r="R186" i="41"/>
  <c r="S185" i="41"/>
  <c r="R34" i="41"/>
  <c r="S33" i="41"/>
  <c r="R170" i="44"/>
  <c r="S169" i="44"/>
  <c r="R172" i="44"/>
  <c r="S171" i="44"/>
  <c r="S211" i="43"/>
  <c r="R212" i="43"/>
  <c r="R241" i="43"/>
  <c r="S240" i="43"/>
  <c r="R70" i="43"/>
  <c r="S69" i="43"/>
  <c r="S50" i="35"/>
  <c r="R51" i="35"/>
  <c r="S9" i="35"/>
  <c r="R10" i="35"/>
  <c r="R244" i="35"/>
  <c r="S243" i="35"/>
  <c r="R242" i="35"/>
  <c r="S241" i="35"/>
  <c r="M158" i="43"/>
  <c r="V158" i="43"/>
  <c r="M160" i="43"/>
  <c r="V160" i="43"/>
  <c r="V138" i="43"/>
  <c r="M138" i="43"/>
  <c r="V202" i="42"/>
  <c r="M202" i="42"/>
  <c r="V28" i="42"/>
  <c r="M28" i="42"/>
  <c r="V35" i="42"/>
  <c r="M35" i="42"/>
  <c r="S78" i="46"/>
  <c r="R79" i="46"/>
  <c r="S236" i="46"/>
  <c r="R237" i="46"/>
  <c r="R164" i="46"/>
  <c r="S163" i="46"/>
  <c r="R53" i="36"/>
  <c r="S52" i="36"/>
  <c r="R172" i="36"/>
  <c r="S171" i="36"/>
  <c r="V58" i="38"/>
  <c r="M58" i="38"/>
  <c r="M172" i="38"/>
  <c r="V172" i="38"/>
  <c r="M205" i="38"/>
  <c r="V205" i="38"/>
  <c r="M14" i="39"/>
  <c r="V14" i="39"/>
  <c r="R215" i="31"/>
  <c r="S214" i="31"/>
  <c r="R213" i="31"/>
  <c r="S212" i="31"/>
  <c r="R56" i="32"/>
  <c r="S55" i="32"/>
  <c r="S71" i="32"/>
  <c r="R72" i="32"/>
  <c r="V29" i="44"/>
  <c r="M29" i="44"/>
  <c r="M153" i="44"/>
  <c r="V153" i="44"/>
  <c r="M104" i="44"/>
  <c r="V104" i="44"/>
  <c r="V186" i="44"/>
  <c r="M186" i="44"/>
  <c r="R152" i="38"/>
  <c r="S151" i="38"/>
  <c r="S69" i="38"/>
  <c r="R70" i="38"/>
  <c r="S43" i="38"/>
  <c r="R44" i="38"/>
  <c r="S10" i="38"/>
  <c r="R11" i="38"/>
  <c r="S183" i="37"/>
  <c r="R184" i="37"/>
  <c r="S44" i="37"/>
  <c r="R45" i="37"/>
  <c r="S241" i="37"/>
  <c r="R242" i="37"/>
  <c r="S144" i="37"/>
  <c r="R145" i="37"/>
  <c r="V47" i="32"/>
  <c r="M47" i="32"/>
  <c r="M176" i="32"/>
  <c r="V176" i="32"/>
  <c r="M107" i="32"/>
  <c r="V107" i="32"/>
  <c r="R67" i="33"/>
  <c r="S66" i="33"/>
  <c r="R186" i="33"/>
  <c r="S185" i="33"/>
  <c r="R10" i="33"/>
  <c r="S9" i="33"/>
  <c r="V221" i="33"/>
  <c r="M221" i="33"/>
  <c r="M75" i="33"/>
  <c r="V75" i="33"/>
  <c r="M110" i="33"/>
  <c r="V110" i="33"/>
  <c r="S6" i="40"/>
  <c r="R7" i="40"/>
  <c r="S140" i="40"/>
  <c r="R141" i="40"/>
  <c r="R74" i="40"/>
  <c r="S73" i="40"/>
  <c r="M58" i="47"/>
  <c r="V58" i="47"/>
  <c r="S180" i="47"/>
  <c r="R181" i="47"/>
  <c r="S118" i="47"/>
  <c r="R119" i="47"/>
  <c r="R108" i="39"/>
  <c r="S107" i="39"/>
  <c r="S205" i="39"/>
  <c r="R206" i="39"/>
  <c r="R39" i="39"/>
  <c r="S38" i="39"/>
  <c r="S212" i="39"/>
  <c r="R213" i="39"/>
  <c r="M178" i="31"/>
  <c r="V178" i="31"/>
  <c r="V113" i="31"/>
  <c r="M113" i="31"/>
  <c r="S190" i="42"/>
  <c r="R191" i="42"/>
  <c r="R83" i="42"/>
  <c r="S82" i="42"/>
  <c r="V13" i="36"/>
  <c r="M13" i="36"/>
  <c r="S6" i="34"/>
  <c r="R7" i="34"/>
  <c r="R118" i="34"/>
  <c r="S117" i="34"/>
  <c r="V115" i="40"/>
  <c r="M115" i="40"/>
  <c r="V153" i="40"/>
  <c r="M153" i="40"/>
  <c r="M109" i="40"/>
  <c r="V109" i="40"/>
  <c r="V190" i="40"/>
  <c r="M190" i="40"/>
  <c r="V119" i="40"/>
  <c r="M119" i="40"/>
  <c r="V161" i="41"/>
  <c r="M161" i="41"/>
  <c r="M63" i="34"/>
  <c r="V63" i="34"/>
  <c r="M136" i="34"/>
  <c r="V136" i="34"/>
  <c r="R196" i="45"/>
  <c r="S195" i="45"/>
  <c r="S41" i="45"/>
  <c r="R42" i="45"/>
  <c r="S91" i="45"/>
  <c r="R92" i="45"/>
  <c r="R31" i="45"/>
  <c r="S30" i="45"/>
  <c r="R200" i="45"/>
  <c r="S199" i="45"/>
  <c r="S215" i="45"/>
  <c r="R216" i="45"/>
  <c r="M166" i="37"/>
  <c r="V166" i="37"/>
  <c r="M195" i="37"/>
  <c r="V195" i="37"/>
  <c r="V12" i="37"/>
  <c r="M12" i="37"/>
  <c r="M128" i="37"/>
  <c r="V128" i="37"/>
  <c r="V223" i="37"/>
  <c r="M223" i="37"/>
  <c r="V89" i="37"/>
  <c r="M89" i="37"/>
  <c r="M163" i="37"/>
  <c r="V163" i="37"/>
  <c r="V50" i="37"/>
  <c r="M50" i="37"/>
  <c r="V74" i="37"/>
  <c r="M74" i="37"/>
  <c r="M143" i="37"/>
  <c r="V143" i="37"/>
  <c r="M201" i="37"/>
  <c r="V201" i="37"/>
  <c r="M221" i="37"/>
  <c r="V221" i="37"/>
  <c r="V236" i="37"/>
  <c r="M236" i="37"/>
  <c r="M65" i="37"/>
  <c r="V65" i="37"/>
  <c r="M39" i="37"/>
  <c r="V39" i="37"/>
  <c r="M41" i="37"/>
  <c r="V41" i="37"/>
  <c r="V158" i="37"/>
  <c r="M158" i="37"/>
  <c r="V125" i="37"/>
  <c r="M125" i="37"/>
  <c r="M154" i="37"/>
  <c r="V154" i="37"/>
  <c r="V171" i="37"/>
  <c r="M171" i="37"/>
  <c r="V235" i="37"/>
  <c r="M235" i="37"/>
  <c r="V81" i="37"/>
  <c r="M81" i="37"/>
  <c r="V94" i="37"/>
  <c r="M94" i="37"/>
  <c r="V110" i="37"/>
  <c r="M110" i="37"/>
  <c r="V176" i="37"/>
  <c r="M176" i="37"/>
  <c r="M185" i="37"/>
  <c r="V185" i="37"/>
  <c r="M73" i="37"/>
  <c r="V73" i="37"/>
  <c r="V192" i="37"/>
  <c r="M192" i="37"/>
  <c r="M24" i="37"/>
  <c r="V24" i="37"/>
  <c r="M68" i="37"/>
  <c r="V68" i="37"/>
  <c r="V136" i="37"/>
  <c r="M136" i="37"/>
  <c r="V243" i="37"/>
  <c r="M243" i="37"/>
  <c r="R240" i="41"/>
  <c r="S239" i="41"/>
  <c r="R17" i="41"/>
  <c r="S16" i="41"/>
  <c r="U16" i="41" s="1"/>
  <c r="R31" i="41"/>
  <c r="S30" i="41"/>
  <c r="S32" i="41"/>
  <c r="R33" i="41"/>
  <c r="R54" i="41"/>
  <c r="S53" i="41"/>
  <c r="S131" i="41"/>
  <c r="R132" i="41"/>
  <c r="R226" i="41"/>
  <c r="S225" i="41"/>
  <c r="S6" i="41"/>
  <c r="R7" i="41"/>
  <c r="R120" i="41"/>
  <c r="S119" i="41"/>
  <c r="R143" i="41"/>
  <c r="S142" i="41"/>
  <c r="R205" i="41"/>
  <c r="S204" i="41"/>
  <c r="R63" i="41"/>
  <c r="S62" i="41"/>
  <c r="R81" i="41"/>
  <c r="S80" i="41"/>
  <c r="S137" i="41"/>
  <c r="R138" i="41"/>
  <c r="S238" i="41"/>
  <c r="R239" i="41"/>
  <c r="S85" i="41"/>
  <c r="R86" i="41"/>
  <c r="S190" i="41"/>
  <c r="R191" i="41"/>
  <c r="S237" i="41"/>
  <c r="R238" i="41"/>
  <c r="R48" i="41"/>
  <c r="S47" i="41"/>
  <c r="R88" i="41"/>
  <c r="S87" i="41"/>
  <c r="R171" i="41"/>
  <c r="S170" i="41"/>
  <c r="R23" i="41"/>
  <c r="S22" i="41"/>
  <c r="S102" i="41"/>
  <c r="R103" i="41"/>
  <c r="R108" i="41"/>
  <c r="S107" i="41"/>
  <c r="S178" i="41"/>
  <c r="R179" i="41"/>
  <c r="S31" i="41"/>
  <c r="R32" i="41"/>
  <c r="S126" i="41"/>
  <c r="R127" i="41"/>
  <c r="S136" i="41"/>
  <c r="R137" i="41"/>
  <c r="R209" i="41"/>
  <c r="S208" i="41"/>
  <c r="R25" i="44"/>
  <c r="S24" i="44"/>
  <c r="R177" i="44"/>
  <c r="S176" i="44"/>
  <c r="S88" i="44"/>
  <c r="R89" i="44"/>
  <c r="S77" i="44"/>
  <c r="R78" i="44"/>
  <c r="S118" i="44"/>
  <c r="R119" i="44"/>
  <c r="S80" i="44"/>
  <c r="R81" i="44"/>
  <c r="S64" i="44"/>
  <c r="R65" i="44"/>
  <c r="S76" i="44"/>
  <c r="R77" i="44"/>
  <c r="S168" i="44"/>
  <c r="R169" i="44"/>
  <c r="S170" i="44"/>
  <c r="R171" i="44"/>
  <c r="R104" i="44"/>
  <c r="S103" i="44"/>
  <c r="S45" i="44"/>
  <c r="R46" i="44"/>
  <c r="S185" i="44"/>
  <c r="R186" i="44"/>
  <c r="S81" i="44"/>
  <c r="R82" i="44"/>
  <c r="R102" i="44"/>
  <c r="S101" i="44"/>
  <c r="R121" i="44"/>
  <c r="S120" i="44"/>
  <c r="R127" i="44"/>
  <c r="S126" i="44"/>
  <c r="R69" i="44"/>
  <c r="S68" i="44"/>
  <c r="R66" i="44"/>
  <c r="S65" i="44"/>
  <c r="R95" i="44"/>
  <c r="S94" i="44"/>
  <c r="R110" i="44"/>
  <c r="S109" i="44"/>
  <c r="R72" i="44"/>
  <c r="S71" i="44"/>
  <c r="S53" i="44"/>
  <c r="R54" i="44"/>
  <c r="R97" i="44"/>
  <c r="S96" i="44"/>
  <c r="S84" i="44"/>
  <c r="R85" i="44"/>
  <c r="R32" i="44"/>
  <c r="S31" i="44"/>
  <c r="S78" i="44"/>
  <c r="R79" i="44"/>
  <c r="R24" i="44"/>
  <c r="S23" i="44"/>
  <c r="S14" i="44"/>
  <c r="R15" i="44"/>
  <c r="S158" i="43"/>
  <c r="R159" i="43"/>
  <c r="S17" i="43"/>
  <c r="R18" i="43"/>
  <c r="S149" i="43"/>
  <c r="R150" i="43"/>
  <c r="R148" i="43"/>
  <c r="S147" i="43"/>
  <c r="S14" i="43"/>
  <c r="R15" i="43"/>
  <c r="S140" i="43"/>
  <c r="R141" i="43"/>
  <c r="S111" i="43"/>
  <c r="R112" i="43"/>
  <c r="S87" i="43"/>
  <c r="R88" i="43"/>
  <c r="S48" i="43"/>
  <c r="R49" i="43"/>
  <c r="R6" i="43"/>
  <c r="S5" i="43"/>
  <c r="R239" i="43"/>
  <c r="S238" i="43"/>
  <c r="R203" i="43"/>
  <c r="S202" i="43"/>
  <c r="R149" i="43"/>
  <c r="S148" i="43"/>
  <c r="S126" i="43"/>
  <c r="R127" i="43"/>
  <c r="S115" i="43"/>
  <c r="R116" i="43"/>
  <c r="R224" i="43"/>
  <c r="S223" i="43"/>
  <c r="S226" i="43"/>
  <c r="R227" i="43"/>
  <c r="R181" i="43"/>
  <c r="S180" i="43"/>
  <c r="S166" i="43"/>
  <c r="R167" i="43"/>
  <c r="S81" i="43"/>
  <c r="R82" i="43"/>
  <c r="R48" i="43"/>
  <c r="S47" i="43"/>
  <c r="R57" i="43"/>
  <c r="S56" i="43"/>
  <c r="S37" i="43"/>
  <c r="R38" i="43"/>
  <c r="R13" i="43"/>
  <c r="S12" i="43"/>
  <c r="R237" i="43"/>
  <c r="S236" i="43"/>
  <c r="S198" i="43"/>
  <c r="R199" i="43"/>
  <c r="S232" i="43"/>
  <c r="R233" i="43"/>
  <c r="R172" i="43"/>
  <c r="S171" i="43"/>
  <c r="S132" i="43"/>
  <c r="R133" i="43"/>
  <c r="S133" i="43"/>
  <c r="R134" i="43"/>
  <c r="S12" i="35"/>
  <c r="R13" i="35"/>
  <c r="R74" i="35"/>
  <c r="S73" i="35"/>
  <c r="R159" i="35"/>
  <c r="S158" i="35"/>
  <c r="S180" i="35"/>
  <c r="R181" i="35"/>
  <c r="R55" i="35"/>
  <c r="S54" i="35"/>
  <c r="R87" i="35"/>
  <c r="S86" i="35"/>
  <c r="R106" i="35"/>
  <c r="S105" i="35"/>
  <c r="S195" i="35"/>
  <c r="R196" i="35"/>
  <c r="S169" i="35"/>
  <c r="R170" i="35"/>
  <c r="S142" i="35"/>
  <c r="R143" i="35"/>
  <c r="S226" i="35"/>
  <c r="R227" i="35"/>
  <c r="S15" i="35"/>
  <c r="R16" i="35"/>
  <c r="S101" i="35"/>
  <c r="R102" i="35"/>
  <c r="S166" i="35"/>
  <c r="R167" i="35"/>
  <c r="S25" i="35"/>
  <c r="R26" i="35"/>
  <c r="S91" i="35"/>
  <c r="R92" i="35"/>
  <c r="S109" i="35"/>
  <c r="R110" i="35"/>
  <c r="R205" i="35"/>
  <c r="S204" i="35"/>
  <c r="S45" i="35"/>
  <c r="R46" i="35"/>
  <c r="R98" i="35"/>
  <c r="S97" i="35"/>
  <c r="S127" i="35"/>
  <c r="R128" i="35"/>
  <c r="R218" i="35"/>
  <c r="S217" i="35"/>
  <c r="S37" i="35"/>
  <c r="R38" i="35"/>
  <c r="S77" i="35"/>
  <c r="R78" i="35"/>
  <c r="S147" i="35"/>
  <c r="R148" i="35"/>
  <c r="S197" i="35"/>
  <c r="R198" i="35"/>
  <c r="S47" i="35"/>
  <c r="R48" i="35"/>
  <c r="S128" i="35"/>
  <c r="R129" i="35"/>
  <c r="R119" i="35"/>
  <c r="S118" i="35"/>
  <c r="R230" i="35"/>
  <c r="S229" i="35"/>
  <c r="M136" i="43"/>
  <c r="V136" i="43"/>
  <c r="V61" i="43"/>
  <c r="M61" i="43"/>
  <c r="V215" i="43"/>
  <c r="M215" i="43"/>
  <c r="M165" i="43"/>
  <c r="V165" i="43"/>
  <c r="M147" i="43"/>
  <c r="V147" i="43"/>
  <c r="V221" i="43"/>
  <c r="M221" i="43"/>
  <c r="M113" i="43"/>
  <c r="V113" i="43"/>
  <c r="V142" i="43"/>
  <c r="M142" i="43"/>
  <c r="M201" i="43"/>
  <c r="V201" i="43"/>
  <c r="V42" i="43"/>
  <c r="M42" i="43"/>
  <c r="M55" i="43"/>
  <c r="V55" i="43"/>
  <c r="M180" i="43"/>
  <c r="V180" i="43"/>
  <c r="V235" i="43"/>
  <c r="M235" i="43"/>
  <c r="V146" i="43"/>
  <c r="M146" i="43"/>
  <c r="M154" i="43"/>
  <c r="V154" i="43"/>
  <c r="V197" i="43"/>
  <c r="M197" i="43"/>
  <c r="M217" i="43"/>
  <c r="V217" i="43"/>
  <c r="V89" i="43"/>
  <c r="M89" i="43"/>
  <c r="V86" i="43"/>
  <c r="M86" i="43"/>
  <c r="M121" i="43"/>
  <c r="V121" i="43"/>
  <c r="V150" i="43"/>
  <c r="M150" i="43"/>
  <c r="M175" i="43"/>
  <c r="V175" i="43"/>
  <c r="V209" i="43"/>
  <c r="M209" i="43"/>
  <c r="M28" i="43"/>
  <c r="V28" i="43"/>
  <c r="V41" i="43"/>
  <c r="M41" i="43"/>
  <c r="M62" i="43"/>
  <c r="V62" i="43"/>
  <c r="V124" i="43"/>
  <c r="M124" i="43"/>
  <c r="V204" i="43"/>
  <c r="M204" i="43"/>
  <c r="V232" i="43"/>
  <c r="M232" i="43"/>
  <c r="V91" i="42"/>
  <c r="M91" i="42"/>
  <c r="V61" i="42"/>
  <c r="M61" i="42"/>
  <c r="V158" i="42"/>
  <c r="M158" i="42"/>
  <c r="M110" i="42"/>
  <c r="V110" i="42"/>
  <c r="V151" i="42"/>
  <c r="M151" i="42"/>
  <c r="M190" i="42"/>
  <c r="V190" i="42"/>
  <c r="M22" i="42"/>
  <c r="V22" i="42"/>
  <c r="V71" i="42"/>
  <c r="M71" i="42"/>
  <c r="V160" i="42"/>
  <c r="M160" i="42"/>
  <c r="M150" i="42"/>
  <c r="V150" i="42"/>
  <c r="V43" i="42"/>
  <c r="M43" i="42"/>
  <c r="M57" i="42"/>
  <c r="V57" i="42"/>
  <c r="V133" i="42"/>
  <c r="M133" i="42"/>
  <c r="V168" i="42"/>
  <c r="M168" i="42"/>
  <c r="V54" i="42"/>
  <c r="M54" i="42"/>
  <c r="V77" i="42"/>
  <c r="M77" i="42"/>
  <c r="V84" i="42"/>
  <c r="M84" i="42"/>
  <c r="V39" i="42"/>
  <c r="M39" i="42"/>
  <c r="V58" i="42"/>
  <c r="M58" i="42"/>
  <c r="V96" i="42"/>
  <c r="M96" i="42"/>
  <c r="V178" i="42"/>
  <c r="M178" i="42"/>
  <c r="V172" i="42"/>
  <c r="M172" i="42"/>
  <c r="M16" i="42"/>
  <c r="V16" i="42"/>
  <c r="V154" i="42"/>
  <c r="M154" i="42"/>
  <c r="V108" i="42"/>
  <c r="M108" i="42"/>
  <c r="V147" i="42"/>
  <c r="M147" i="42"/>
  <c r="V223" i="42"/>
  <c r="M223" i="42"/>
  <c r="V232" i="42"/>
  <c r="M232" i="42"/>
  <c r="V206" i="42"/>
  <c r="M206" i="42"/>
  <c r="V179" i="42"/>
  <c r="M179" i="42"/>
  <c r="M217" i="42"/>
  <c r="V217" i="42"/>
  <c r="V220" i="42"/>
  <c r="M220" i="42"/>
  <c r="S46" i="46"/>
  <c r="R47" i="46"/>
  <c r="S57" i="46"/>
  <c r="R58" i="46"/>
  <c r="S62" i="46"/>
  <c r="R63" i="46"/>
  <c r="R64" i="46"/>
  <c r="S63" i="46"/>
  <c r="S147" i="46"/>
  <c r="R148" i="46"/>
  <c r="R205" i="46"/>
  <c r="S204" i="46"/>
  <c r="R240" i="46"/>
  <c r="S239" i="46"/>
  <c r="R28" i="46"/>
  <c r="S27" i="46"/>
  <c r="S122" i="46"/>
  <c r="R123" i="46"/>
  <c r="R190" i="46"/>
  <c r="S189" i="46"/>
  <c r="R34" i="46"/>
  <c r="S33" i="46"/>
  <c r="S97" i="46"/>
  <c r="R98" i="46"/>
  <c r="R155" i="46"/>
  <c r="S154" i="46"/>
  <c r="S219" i="46"/>
  <c r="R220" i="46"/>
  <c r="R75" i="46"/>
  <c r="S74" i="46"/>
  <c r="S67" i="46"/>
  <c r="R68" i="46"/>
  <c r="S117" i="46"/>
  <c r="R118" i="46"/>
  <c r="S235" i="46"/>
  <c r="R236" i="46"/>
  <c r="S38" i="46"/>
  <c r="R39" i="46"/>
  <c r="R70" i="46"/>
  <c r="S69" i="46"/>
  <c r="S166" i="46"/>
  <c r="R167" i="46"/>
  <c r="S234" i="46"/>
  <c r="R235" i="46"/>
  <c r="R45" i="46"/>
  <c r="S44" i="46"/>
  <c r="R120" i="46"/>
  <c r="S119" i="46"/>
  <c r="S191" i="46"/>
  <c r="R192" i="46"/>
  <c r="R41" i="46"/>
  <c r="S40" i="46"/>
  <c r="S108" i="46"/>
  <c r="R109" i="46"/>
  <c r="R135" i="46"/>
  <c r="S134" i="46"/>
  <c r="R189" i="46"/>
  <c r="S188" i="46"/>
  <c r="H7" i="39"/>
  <c r="E6" i="39"/>
  <c r="F5" i="39" s="1"/>
  <c r="R72" i="36"/>
  <c r="S71" i="36"/>
  <c r="R93" i="36"/>
  <c r="S92" i="36"/>
  <c r="S99" i="36"/>
  <c r="R100" i="36"/>
  <c r="R110" i="36"/>
  <c r="S109" i="36"/>
  <c r="S61" i="36"/>
  <c r="R62" i="36"/>
  <c r="S143" i="36"/>
  <c r="R144" i="36"/>
  <c r="R184" i="36"/>
  <c r="S183" i="36"/>
  <c r="R5" i="36"/>
  <c r="S29" i="36"/>
  <c r="R30" i="36"/>
  <c r="R135" i="36"/>
  <c r="S134" i="36"/>
  <c r="S204" i="36"/>
  <c r="R205" i="36"/>
  <c r="S9" i="36"/>
  <c r="R10" i="36"/>
  <c r="R67" i="36"/>
  <c r="S66" i="36"/>
  <c r="R124" i="36"/>
  <c r="S123" i="36"/>
  <c r="S195" i="36"/>
  <c r="R196" i="36"/>
  <c r="R56" i="36"/>
  <c r="S55" i="36"/>
  <c r="S73" i="36"/>
  <c r="R74" i="36"/>
  <c r="S145" i="36"/>
  <c r="R146" i="36"/>
  <c r="S206" i="36"/>
  <c r="R207" i="36"/>
  <c r="R91" i="36"/>
  <c r="S90" i="36"/>
  <c r="S75" i="36"/>
  <c r="R76" i="36"/>
  <c r="R176" i="36"/>
  <c r="S175" i="36"/>
  <c r="R226" i="36"/>
  <c r="S225" i="36"/>
  <c r="S51" i="36"/>
  <c r="R52" i="36"/>
  <c r="R94" i="36"/>
  <c r="S93" i="36"/>
  <c r="R194" i="36"/>
  <c r="S193" i="36"/>
  <c r="R34" i="36"/>
  <c r="S33" i="36"/>
  <c r="S70" i="36"/>
  <c r="R71" i="36"/>
  <c r="R143" i="36"/>
  <c r="S142" i="36"/>
  <c r="R177" i="36"/>
  <c r="S176" i="36"/>
  <c r="V12" i="38"/>
  <c r="M12" i="38"/>
  <c r="M142" i="38"/>
  <c r="V142" i="38"/>
  <c r="V9" i="38"/>
  <c r="M9" i="38"/>
  <c r="M17" i="38"/>
  <c r="V17" i="38"/>
  <c r="V96" i="38"/>
  <c r="M96" i="38"/>
  <c r="V185" i="38"/>
  <c r="M185" i="38"/>
  <c r="M41" i="38"/>
  <c r="V41" i="38"/>
  <c r="V127" i="38"/>
  <c r="M127" i="38"/>
  <c r="V243" i="38"/>
  <c r="M243" i="38"/>
  <c r="M31" i="38"/>
  <c r="V31" i="38"/>
  <c r="M57" i="38"/>
  <c r="V57" i="38"/>
  <c r="M52" i="38"/>
  <c r="V52" i="38"/>
  <c r="V116" i="38"/>
  <c r="M116" i="38"/>
  <c r="M47" i="38"/>
  <c r="V47" i="38"/>
  <c r="V179" i="38"/>
  <c r="M179" i="38"/>
  <c r="V227" i="38"/>
  <c r="M227" i="38"/>
  <c r="V45" i="38"/>
  <c r="M45" i="38"/>
  <c r="M39" i="38"/>
  <c r="V39" i="38"/>
  <c r="V118" i="38"/>
  <c r="M118" i="38"/>
  <c r="V150" i="38"/>
  <c r="M150" i="38"/>
  <c r="M204" i="38"/>
  <c r="V204" i="38"/>
  <c r="V217" i="38"/>
  <c r="M217" i="38"/>
  <c r="M6" i="38"/>
  <c r="V6" i="38"/>
  <c r="M59" i="38"/>
  <c r="V59" i="38"/>
  <c r="V148" i="38"/>
  <c r="M148" i="38"/>
  <c r="V154" i="38"/>
  <c r="M154" i="38"/>
  <c r="M33" i="38"/>
  <c r="V33" i="38"/>
  <c r="V158" i="38"/>
  <c r="M158" i="38"/>
  <c r="V198" i="38"/>
  <c r="M198" i="38"/>
  <c r="V125" i="39"/>
  <c r="M125" i="39"/>
  <c r="V58" i="39"/>
  <c r="M58" i="39"/>
  <c r="M122" i="39"/>
  <c r="V122" i="39"/>
  <c r="V30" i="39"/>
  <c r="M30" i="39"/>
  <c r="V38" i="39"/>
  <c r="M38" i="39"/>
  <c r="V59" i="39"/>
  <c r="M59" i="39"/>
  <c r="M131" i="39"/>
  <c r="V131" i="39"/>
  <c r="V47" i="39"/>
  <c r="M47" i="39"/>
  <c r="V37" i="39"/>
  <c r="M37" i="39"/>
  <c r="V40" i="39"/>
  <c r="M40" i="39"/>
  <c r="M78" i="39"/>
  <c r="V78" i="39"/>
  <c r="M169" i="39"/>
  <c r="V169" i="39"/>
  <c r="M22" i="39"/>
  <c r="V22" i="39"/>
  <c r="M189" i="39"/>
  <c r="V189" i="39"/>
  <c r="V103" i="39"/>
  <c r="M103" i="39"/>
  <c r="V180" i="39"/>
  <c r="M180" i="39"/>
  <c r="V42" i="39"/>
  <c r="M42" i="39"/>
  <c r="M75" i="39"/>
  <c r="V75" i="39"/>
  <c r="V66" i="39"/>
  <c r="M66" i="39"/>
  <c r="V116" i="39"/>
  <c r="M116" i="39"/>
  <c r="V115" i="39"/>
  <c r="M115" i="39"/>
  <c r="V190" i="39"/>
  <c r="M190" i="39"/>
  <c r="M140" i="39"/>
  <c r="V140" i="39"/>
  <c r="V139" i="39"/>
  <c r="M139" i="39"/>
  <c r="V177" i="39"/>
  <c r="M177" i="39"/>
  <c r="M153" i="39"/>
  <c r="V153" i="39"/>
  <c r="V221" i="39"/>
  <c r="M221" i="39"/>
  <c r="V85" i="39"/>
  <c r="M85" i="39"/>
  <c r="V92" i="39"/>
  <c r="M92" i="39"/>
  <c r="V134" i="39"/>
  <c r="M134" i="39"/>
  <c r="M231" i="39"/>
  <c r="V231" i="39"/>
  <c r="V216" i="39"/>
  <c r="M216" i="39"/>
  <c r="M104" i="39"/>
  <c r="V104" i="39"/>
  <c r="V119" i="39"/>
  <c r="M119" i="39"/>
  <c r="V240" i="39"/>
  <c r="M240" i="39"/>
  <c r="M108" i="39"/>
  <c r="V108" i="39"/>
  <c r="V107" i="39"/>
  <c r="M107" i="39"/>
  <c r="V183" i="39"/>
  <c r="M183" i="39"/>
  <c r="E6" i="35"/>
  <c r="F5" i="35" s="1"/>
  <c r="H7" i="35"/>
  <c r="R156" i="31"/>
  <c r="S155" i="31"/>
  <c r="R36" i="31"/>
  <c r="S35" i="31"/>
  <c r="S135" i="31"/>
  <c r="R136" i="31"/>
  <c r="R154" i="31"/>
  <c r="S153" i="31"/>
  <c r="R30" i="31"/>
  <c r="S29" i="31"/>
  <c r="R173" i="31"/>
  <c r="S172" i="31"/>
  <c r="S98" i="31"/>
  <c r="R99" i="31"/>
  <c r="R121" i="31"/>
  <c r="S120" i="31"/>
  <c r="S194" i="31"/>
  <c r="R195" i="31"/>
  <c r="S151" i="31"/>
  <c r="R152" i="31"/>
  <c r="S8" i="31"/>
  <c r="R9" i="31"/>
  <c r="R95" i="31"/>
  <c r="S94" i="31"/>
  <c r="R172" i="31"/>
  <c r="S171" i="31"/>
  <c r="R225" i="31"/>
  <c r="S224" i="31"/>
  <c r="R131" i="31"/>
  <c r="S130" i="31"/>
  <c r="S88" i="31"/>
  <c r="R89" i="31"/>
  <c r="R240" i="31"/>
  <c r="S239" i="31"/>
  <c r="R105" i="31"/>
  <c r="S104" i="31"/>
  <c r="R177" i="31"/>
  <c r="S176" i="31"/>
  <c r="S50" i="31"/>
  <c r="R51" i="31"/>
  <c r="S123" i="31"/>
  <c r="R124" i="31"/>
  <c r="R223" i="31"/>
  <c r="S222" i="31"/>
  <c r="S105" i="31"/>
  <c r="R106" i="31"/>
  <c r="S227" i="31"/>
  <c r="R228" i="31"/>
  <c r="S199" i="31"/>
  <c r="R200" i="31"/>
  <c r="S26" i="31"/>
  <c r="R27" i="31"/>
  <c r="R118" i="31"/>
  <c r="S117" i="31"/>
  <c r="R204" i="31"/>
  <c r="S203" i="31"/>
  <c r="S226" i="31"/>
  <c r="R227" i="31"/>
  <c r="S209" i="32"/>
  <c r="R210" i="32"/>
  <c r="S167" i="32"/>
  <c r="R168" i="32"/>
  <c r="R108" i="32"/>
  <c r="S107" i="32"/>
  <c r="R172" i="32"/>
  <c r="S171" i="32"/>
  <c r="R36" i="32"/>
  <c r="S35" i="32"/>
  <c r="S137" i="32"/>
  <c r="R138" i="32"/>
  <c r="S172" i="32"/>
  <c r="R173" i="32"/>
  <c r="R50" i="32"/>
  <c r="S49" i="32"/>
  <c r="S69" i="32"/>
  <c r="R70" i="32"/>
  <c r="R161" i="32"/>
  <c r="S160" i="32"/>
  <c r="R195" i="32"/>
  <c r="S194" i="32"/>
  <c r="S30" i="32"/>
  <c r="R31" i="32"/>
  <c r="S95" i="32"/>
  <c r="R96" i="32"/>
  <c r="R145" i="32"/>
  <c r="S144" i="32"/>
  <c r="S211" i="32"/>
  <c r="R212" i="32"/>
  <c r="R5" i="32"/>
  <c r="R97" i="32"/>
  <c r="S96" i="32"/>
  <c r="R163" i="32"/>
  <c r="S162" i="32"/>
  <c r="R226" i="32"/>
  <c r="S225" i="32"/>
  <c r="S46" i="32"/>
  <c r="R47" i="32"/>
  <c r="R80" i="32"/>
  <c r="S79" i="32"/>
  <c r="R182" i="32"/>
  <c r="S181" i="32"/>
  <c r="R213" i="32"/>
  <c r="S212" i="32"/>
  <c r="S24" i="32"/>
  <c r="R25" i="32"/>
  <c r="R92" i="32"/>
  <c r="S91" i="32"/>
  <c r="S182" i="32"/>
  <c r="R183" i="32"/>
  <c r="S8" i="32"/>
  <c r="R9" i="32"/>
  <c r="R55" i="32"/>
  <c r="S54" i="32"/>
  <c r="S130" i="32"/>
  <c r="R131" i="32"/>
  <c r="S208" i="32"/>
  <c r="R209" i="32"/>
  <c r="V228" i="44"/>
  <c r="M228" i="44"/>
  <c r="V17" i="44"/>
  <c r="M17" i="44"/>
  <c r="M42" i="44"/>
  <c r="V42" i="44"/>
  <c r="M190" i="44"/>
  <c r="V190" i="44"/>
  <c r="V135" i="44"/>
  <c r="M135" i="44"/>
  <c r="V74" i="44"/>
  <c r="M74" i="44"/>
  <c r="M203" i="44"/>
  <c r="V203" i="44"/>
  <c r="V94" i="44"/>
  <c r="M94" i="44"/>
  <c r="V149" i="44"/>
  <c r="M149" i="44"/>
  <c r="V25" i="44"/>
  <c r="M25" i="44"/>
  <c r="V18" i="44"/>
  <c r="M18" i="44"/>
  <c r="M236" i="44"/>
  <c r="V236" i="44"/>
  <c r="V198" i="44"/>
  <c r="M198" i="44"/>
  <c r="V143" i="44"/>
  <c r="M143" i="44"/>
  <c r="V151" i="44"/>
  <c r="M151" i="44"/>
  <c r="V96" i="44"/>
  <c r="M96" i="44"/>
  <c r="M225" i="44"/>
  <c r="V225" i="44"/>
  <c r="M152" i="44"/>
  <c r="V152" i="44"/>
  <c r="M28" i="44"/>
  <c r="V28" i="44"/>
  <c r="V189" i="44"/>
  <c r="M189" i="44"/>
  <c r="V80" i="44"/>
  <c r="M80" i="44"/>
  <c r="V52" i="44"/>
  <c r="M52" i="44"/>
  <c r="V224" i="44"/>
  <c r="M224" i="44"/>
  <c r="V32" i="44"/>
  <c r="M32" i="44"/>
  <c r="M192" i="44"/>
  <c r="V192" i="44"/>
  <c r="M39" i="44"/>
  <c r="V39" i="44"/>
  <c r="V11" i="44"/>
  <c r="M11" i="44"/>
  <c r="V202" i="44"/>
  <c r="M202" i="44"/>
  <c r="S242" i="38"/>
  <c r="R243" i="38"/>
  <c r="S59" i="38"/>
  <c r="R60" i="38"/>
  <c r="R99" i="38"/>
  <c r="S98" i="38"/>
  <c r="R104" i="38"/>
  <c r="S103" i="38"/>
  <c r="S54" i="38"/>
  <c r="R55" i="38"/>
  <c r="S58" i="38"/>
  <c r="R59" i="38"/>
  <c r="R96" i="38"/>
  <c r="S95" i="38"/>
  <c r="S126" i="38"/>
  <c r="R127" i="38"/>
  <c r="R20" i="38"/>
  <c r="S19" i="38"/>
  <c r="S92" i="38"/>
  <c r="R93" i="38"/>
  <c r="R158" i="38"/>
  <c r="S157" i="38"/>
  <c r="S223" i="38"/>
  <c r="R224" i="38"/>
  <c r="R36" i="38"/>
  <c r="S35" i="38"/>
  <c r="S143" i="38"/>
  <c r="R144" i="38"/>
  <c r="S152" i="38"/>
  <c r="R153" i="38"/>
  <c r="S8" i="38"/>
  <c r="R9" i="38"/>
  <c r="S41" i="38"/>
  <c r="R42" i="38"/>
  <c r="R118" i="38"/>
  <c r="S117" i="38"/>
  <c r="R183" i="38"/>
  <c r="S182" i="38"/>
  <c r="S39" i="38"/>
  <c r="R40" i="38"/>
  <c r="S57" i="38"/>
  <c r="R58" i="38"/>
  <c r="R166" i="38"/>
  <c r="S165" i="38"/>
  <c r="S209" i="38"/>
  <c r="R210" i="38"/>
  <c r="S68" i="38"/>
  <c r="R69" i="38"/>
  <c r="R128" i="38"/>
  <c r="S127" i="38"/>
  <c r="R147" i="38"/>
  <c r="S146" i="38"/>
  <c r="S221" i="38"/>
  <c r="R222" i="38"/>
  <c r="R10" i="38"/>
  <c r="S9" i="38"/>
  <c r="R133" i="38"/>
  <c r="S132" i="38"/>
  <c r="R180" i="38"/>
  <c r="S179" i="38"/>
  <c r="S236" i="38"/>
  <c r="R237" i="38"/>
  <c r="R64" i="37"/>
  <c r="S63" i="37"/>
  <c r="R89" i="37"/>
  <c r="S88" i="37"/>
  <c r="R128" i="37"/>
  <c r="S127" i="37"/>
  <c r="R185" i="37"/>
  <c r="S184" i="37"/>
  <c r="R226" i="37"/>
  <c r="S225" i="37"/>
  <c r="S191" i="37"/>
  <c r="R192" i="37"/>
  <c r="R180" i="37"/>
  <c r="S179" i="37"/>
  <c r="R188" i="37"/>
  <c r="S187" i="37"/>
  <c r="S138" i="37"/>
  <c r="R139" i="37"/>
  <c r="S96" i="37"/>
  <c r="R97" i="37"/>
  <c r="R234" i="37"/>
  <c r="S233" i="37"/>
  <c r="S12" i="37"/>
  <c r="R13" i="37"/>
  <c r="R37" i="37"/>
  <c r="S36" i="37"/>
  <c r="R91" i="37"/>
  <c r="S90" i="37"/>
  <c r="R239" i="37"/>
  <c r="S238" i="37"/>
  <c r="R20" i="37"/>
  <c r="S19" i="37"/>
  <c r="S61" i="37"/>
  <c r="R62" i="37"/>
  <c r="S126" i="37"/>
  <c r="R127" i="37"/>
  <c r="R189" i="37"/>
  <c r="S188" i="37"/>
  <c r="S18" i="37"/>
  <c r="U18" i="37" s="1"/>
  <c r="R19" i="37"/>
  <c r="R117" i="37"/>
  <c r="S116" i="37"/>
  <c r="R153" i="37"/>
  <c r="S152" i="37"/>
  <c r="S224" i="37"/>
  <c r="R225" i="37"/>
  <c r="S136" i="37"/>
  <c r="R137" i="37"/>
  <c r="S45" i="37"/>
  <c r="R46" i="37"/>
  <c r="R149" i="37"/>
  <c r="S148" i="37"/>
  <c r="S230" i="37"/>
  <c r="R231" i="37"/>
  <c r="R68" i="37"/>
  <c r="S67" i="37"/>
  <c r="R217" i="37"/>
  <c r="S216" i="37"/>
  <c r="S199" i="37"/>
  <c r="R200" i="37"/>
  <c r="H7" i="34"/>
  <c r="E6" i="34"/>
  <c r="F5" i="34" s="1"/>
  <c r="V43" i="32"/>
  <c r="M43" i="32"/>
  <c r="V200" i="32"/>
  <c r="M200" i="32"/>
  <c r="V20" i="32"/>
  <c r="M20" i="32"/>
  <c r="M18" i="32"/>
  <c r="V18" i="32"/>
  <c r="M115" i="32"/>
  <c r="V115" i="32"/>
  <c r="V189" i="32"/>
  <c r="M189" i="32"/>
  <c r="V34" i="32"/>
  <c r="M34" i="32"/>
  <c r="V156" i="32"/>
  <c r="M156" i="32"/>
  <c r="M61" i="32"/>
  <c r="V61" i="32"/>
  <c r="V94" i="32"/>
  <c r="M94" i="32"/>
  <c r="V145" i="32"/>
  <c r="M145" i="32"/>
  <c r="V221" i="32"/>
  <c r="M221" i="32"/>
  <c r="V119" i="32"/>
  <c r="M119" i="32"/>
  <c r="V165" i="32"/>
  <c r="M165" i="32"/>
  <c r="M222" i="32"/>
  <c r="V222" i="32"/>
  <c r="M66" i="32"/>
  <c r="V66" i="32"/>
  <c r="M56" i="32"/>
  <c r="V56" i="32"/>
  <c r="M175" i="32"/>
  <c r="V175" i="32"/>
  <c r="V199" i="32"/>
  <c r="M199" i="32"/>
  <c r="V86" i="32"/>
  <c r="M86" i="32"/>
  <c r="M124" i="32"/>
  <c r="V124" i="32"/>
  <c r="V164" i="32"/>
  <c r="M164" i="32"/>
  <c r="V40" i="32"/>
  <c r="M40" i="32"/>
  <c r="V67" i="32"/>
  <c r="M67" i="32"/>
  <c r="M100" i="32"/>
  <c r="V100" i="32"/>
  <c r="V103" i="32"/>
  <c r="M103" i="32"/>
  <c r="V54" i="32"/>
  <c r="M54" i="32"/>
  <c r="V83" i="32"/>
  <c r="M83" i="32"/>
  <c r="V129" i="32"/>
  <c r="M129" i="32"/>
  <c r="M215" i="32"/>
  <c r="V215" i="32"/>
  <c r="V17" i="32"/>
  <c r="M17" i="32"/>
  <c r="M168" i="32"/>
  <c r="V168" i="32"/>
  <c r="M177" i="32"/>
  <c r="V177" i="32"/>
  <c r="R178" i="33"/>
  <c r="S177" i="33"/>
  <c r="S94" i="33"/>
  <c r="R95" i="33"/>
  <c r="S211" i="33"/>
  <c r="R212" i="33"/>
  <c r="R183" i="33"/>
  <c r="S182" i="33"/>
  <c r="R68" i="33"/>
  <c r="S67" i="33"/>
  <c r="R82" i="33"/>
  <c r="S81" i="33"/>
  <c r="S187" i="33"/>
  <c r="R188" i="33"/>
  <c r="R8" i="33"/>
  <c r="S7" i="33"/>
  <c r="R126" i="33"/>
  <c r="S125" i="33"/>
  <c r="S165" i="33"/>
  <c r="R166" i="33"/>
  <c r="S206" i="33"/>
  <c r="R207" i="33"/>
  <c r="R5" i="33"/>
  <c r="R133" i="33"/>
  <c r="S132" i="33"/>
  <c r="S104" i="33"/>
  <c r="R105" i="33"/>
  <c r="S220" i="33"/>
  <c r="R221" i="33"/>
  <c r="S114" i="33"/>
  <c r="R115" i="33"/>
  <c r="S55" i="33"/>
  <c r="R56" i="33"/>
  <c r="R155" i="33"/>
  <c r="S154" i="33"/>
  <c r="R229" i="33"/>
  <c r="S228" i="33"/>
  <c r="S25" i="33"/>
  <c r="R26" i="33"/>
  <c r="R91" i="33"/>
  <c r="S90" i="33"/>
  <c r="R176" i="33"/>
  <c r="S175" i="33"/>
  <c r="S234" i="33"/>
  <c r="R235" i="33"/>
  <c r="R36" i="33"/>
  <c r="S35" i="33"/>
  <c r="R143" i="33"/>
  <c r="S142" i="33"/>
  <c r="R169" i="33"/>
  <c r="S168" i="33"/>
  <c r="R38" i="33"/>
  <c r="S37" i="33"/>
  <c r="S70" i="33"/>
  <c r="R71" i="33"/>
  <c r="R162" i="33"/>
  <c r="S161" i="33"/>
  <c r="R174" i="33"/>
  <c r="S173" i="33"/>
  <c r="V155" i="33"/>
  <c r="M155" i="33"/>
  <c r="V135" i="33"/>
  <c r="M135" i="33"/>
  <c r="M43" i="33"/>
  <c r="V43" i="33"/>
  <c r="V80" i="33"/>
  <c r="M80" i="33"/>
  <c r="V87" i="33"/>
  <c r="M87" i="33"/>
  <c r="M225" i="33"/>
  <c r="V225" i="33"/>
  <c r="V84" i="33"/>
  <c r="M84" i="33"/>
  <c r="V70" i="33"/>
  <c r="M70" i="33"/>
  <c r="M123" i="33"/>
  <c r="V123" i="33"/>
  <c r="V108" i="33"/>
  <c r="M108" i="33"/>
  <c r="V163" i="33"/>
  <c r="M163" i="33"/>
  <c r="M220" i="33"/>
  <c r="V220" i="33"/>
  <c r="M18" i="33"/>
  <c r="V18" i="33"/>
  <c r="M39" i="33"/>
  <c r="V39" i="33"/>
  <c r="V72" i="33"/>
  <c r="M72" i="33"/>
  <c r="V32" i="33"/>
  <c r="M32" i="33"/>
  <c r="M133" i="33"/>
  <c r="V133" i="33"/>
  <c r="V202" i="33"/>
  <c r="M202" i="33"/>
  <c r="V226" i="33"/>
  <c r="M226" i="33"/>
  <c r="V93" i="33"/>
  <c r="M93" i="33"/>
  <c r="V183" i="33"/>
  <c r="M183" i="33"/>
  <c r="V227" i="33"/>
  <c r="M227" i="33"/>
  <c r="V15" i="33"/>
  <c r="M15" i="33"/>
  <c r="V45" i="33"/>
  <c r="M45" i="33"/>
  <c r="M146" i="33"/>
  <c r="V146" i="33"/>
  <c r="M85" i="33"/>
  <c r="V85" i="33"/>
  <c r="M148" i="33"/>
  <c r="V148" i="33"/>
  <c r="S114" i="40"/>
  <c r="R115" i="40"/>
  <c r="S61" i="40"/>
  <c r="R62" i="40"/>
  <c r="S97" i="40"/>
  <c r="R98" i="40"/>
  <c r="S143" i="40"/>
  <c r="R144" i="40"/>
  <c r="S27" i="40"/>
  <c r="R28" i="40"/>
  <c r="R80" i="40"/>
  <c r="S79" i="40"/>
  <c r="S169" i="40"/>
  <c r="R170" i="40"/>
  <c r="S229" i="40"/>
  <c r="R230" i="40"/>
  <c r="S67" i="40"/>
  <c r="R68" i="40"/>
  <c r="R69" i="40"/>
  <c r="S68" i="40"/>
  <c r="S176" i="40"/>
  <c r="R177" i="40"/>
  <c r="R27" i="40"/>
  <c r="S26" i="40"/>
  <c r="R125" i="40"/>
  <c r="S124" i="40"/>
  <c r="R200" i="40"/>
  <c r="S199" i="40"/>
  <c r="R8" i="40"/>
  <c r="S7" i="40"/>
  <c r="R87" i="40"/>
  <c r="S86" i="40"/>
  <c r="S130" i="40"/>
  <c r="R131" i="40"/>
  <c r="S200" i="40"/>
  <c r="R201" i="40"/>
  <c r="S25" i="40"/>
  <c r="R26" i="40"/>
  <c r="R65" i="40"/>
  <c r="S64" i="40"/>
  <c r="S149" i="40"/>
  <c r="R150" i="40"/>
  <c r="S217" i="40"/>
  <c r="R218" i="40"/>
  <c r="S47" i="40"/>
  <c r="R48" i="40"/>
  <c r="R110" i="40"/>
  <c r="S109" i="40"/>
  <c r="R173" i="40"/>
  <c r="S172" i="40"/>
  <c r="R240" i="40"/>
  <c r="S239" i="40"/>
  <c r="S50" i="40"/>
  <c r="R51" i="40"/>
  <c r="S135" i="40"/>
  <c r="R136" i="40"/>
  <c r="S170" i="40"/>
  <c r="R171" i="40"/>
  <c r="V8" i="47"/>
  <c r="M8" i="47"/>
  <c r="V134" i="47"/>
  <c r="M134" i="47"/>
  <c r="V204" i="47"/>
  <c r="M204" i="47"/>
  <c r="V132" i="47"/>
  <c r="M132" i="47"/>
  <c r="V27" i="47"/>
  <c r="M27" i="47"/>
  <c r="M10" i="47"/>
  <c r="V10" i="47"/>
  <c r="V56" i="47"/>
  <c r="M56" i="47"/>
  <c r="V182" i="47"/>
  <c r="M182" i="47"/>
  <c r="V218" i="47"/>
  <c r="M218" i="47"/>
  <c r="M42" i="47"/>
  <c r="V42" i="47"/>
  <c r="V91" i="47"/>
  <c r="M91" i="47"/>
  <c r="M197" i="47"/>
  <c r="V197" i="47"/>
  <c r="M160" i="47"/>
  <c r="V160" i="47"/>
  <c r="V180" i="47"/>
  <c r="M180" i="47"/>
  <c r="V16" i="47"/>
  <c r="M16" i="47"/>
  <c r="V126" i="47"/>
  <c r="M126" i="47"/>
  <c r="V202" i="47"/>
  <c r="M202" i="47"/>
  <c r="M18" i="47"/>
  <c r="V18" i="47"/>
  <c r="V54" i="47"/>
  <c r="M54" i="47"/>
  <c r="M85" i="47"/>
  <c r="V85" i="47"/>
  <c r="M121" i="47"/>
  <c r="V121" i="47"/>
  <c r="M214" i="47"/>
  <c r="V214" i="47"/>
  <c r="M239" i="47"/>
  <c r="V239" i="47"/>
  <c r="M20" i="47"/>
  <c r="V20" i="47"/>
  <c r="V39" i="47"/>
  <c r="M39" i="47"/>
  <c r="V71" i="47"/>
  <c r="M71" i="47"/>
  <c r="M143" i="47"/>
  <c r="V143" i="47"/>
  <c r="V208" i="47"/>
  <c r="M208" i="47"/>
  <c r="V74" i="47"/>
  <c r="M74" i="47"/>
  <c r="V153" i="47"/>
  <c r="M153" i="47"/>
  <c r="V199" i="47"/>
  <c r="M199" i="47"/>
  <c r="V224" i="47"/>
  <c r="M224" i="47"/>
  <c r="V45" i="47"/>
  <c r="M45" i="47"/>
  <c r="V93" i="47"/>
  <c r="M93" i="47"/>
  <c r="V129" i="47"/>
  <c r="M129" i="47"/>
  <c r="V151" i="47"/>
  <c r="M151" i="47"/>
  <c r="V213" i="47"/>
  <c r="M213" i="47"/>
  <c r="V222" i="47"/>
  <c r="M222" i="47"/>
  <c r="S76" i="47"/>
  <c r="R77" i="47"/>
  <c r="S125" i="47"/>
  <c r="R126" i="47"/>
  <c r="R154" i="47"/>
  <c r="S153" i="47"/>
  <c r="R24" i="47"/>
  <c r="S23" i="47"/>
  <c r="R106" i="47"/>
  <c r="S105" i="47"/>
  <c r="R158" i="47"/>
  <c r="S157" i="47"/>
  <c r="R214" i="47"/>
  <c r="S213" i="47"/>
  <c r="S60" i="47"/>
  <c r="R61" i="47"/>
  <c r="R68" i="47"/>
  <c r="S67" i="47"/>
  <c r="S148" i="47"/>
  <c r="R149" i="47"/>
  <c r="S225" i="47"/>
  <c r="R226" i="47"/>
  <c r="R81" i="47"/>
  <c r="S80" i="47"/>
  <c r="R99" i="47"/>
  <c r="S98" i="47"/>
  <c r="R185" i="47"/>
  <c r="S184" i="47"/>
  <c r="R236" i="47"/>
  <c r="S235" i="47"/>
  <c r="S55" i="47"/>
  <c r="R56" i="47"/>
  <c r="R146" i="47"/>
  <c r="S145" i="47"/>
  <c r="R183" i="47"/>
  <c r="S182" i="47"/>
  <c r="S13" i="47"/>
  <c r="R14" i="47"/>
  <c r="R48" i="47"/>
  <c r="S47" i="47"/>
  <c r="S101" i="47"/>
  <c r="R102" i="47"/>
  <c r="S209" i="47"/>
  <c r="R210" i="47"/>
  <c r="R31" i="47"/>
  <c r="S30" i="47"/>
  <c r="S95" i="47"/>
  <c r="R96" i="47"/>
  <c r="R128" i="47"/>
  <c r="S127" i="47"/>
  <c r="R205" i="47"/>
  <c r="S204" i="47"/>
  <c r="S46" i="47"/>
  <c r="R47" i="47"/>
  <c r="R122" i="47"/>
  <c r="S121" i="47"/>
  <c r="S143" i="47"/>
  <c r="R144" i="47"/>
  <c r="S236" i="47"/>
  <c r="R237" i="47"/>
  <c r="S30" i="39"/>
  <c r="R31" i="39"/>
  <c r="R16" i="39"/>
  <c r="S15" i="39"/>
  <c r="R60" i="39"/>
  <c r="S59" i="39"/>
  <c r="R33" i="39"/>
  <c r="S32" i="39"/>
  <c r="S79" i="39"/>
  <c r="R80" i="39"/>
  <c r="S117" i="39"/>
  <c r="R118" i="39"/>
  <c r="S191" i="39"/>
  <c r="R192" i="39"/>
  <c r="R13" i="39"/>
  <c r="S12" i="39"/>
  <c r="R161" i="39"/>
  <c r="S160" i="39"/>
  <c r="S136" i="39"/>
  <c r="R137" i="39"/>
  <c r="S227" i="39"/>
  <c r="R228" i="39"/>
  <c r="S28" i="39"/>
  <c r="R29" i="39"/>
  <c r="S81" i="39"/>
  <c r="R82" i="39"/>
  <c r="R198" i="39"/>
  <c r="S197" i="39"/>
  <c r="R202" i="39"/>
  <c r="S201" i="39"/>
  <c r="R81" i="39"/>
  <c r="S80" i="39"/>
  <c r="S78" i="39"/>
  <c r="R79" i="39"/>
  <c r="S127" i="39"/>
  <c r="R128" i="39"/>
  <c r="R207" i="39"/>
  <c r="S206" i="39"/>
  <c r="R41" i="39"/>
  <c r="S40" i="39"/>
  <c r="R125" i="39"/>
  <c r="S124" i="39"/>
  <c r="R154" i="39"/>
  <c r="S153" i="39"/>
  <c r="R59" i="39"/>
  <c r="S58" i="39"/>
  <c r="S126" i="39"/>
  <c r="R127" i="39"/>
  <c r="R164" i="39"/>
  <c r="S163" i="39"/>
  <c r="S232" i="39"/>
  <c r="R233" i="39"/>
  <c r="R12" i="39"/>
  <c r="S11" i="39"/>
  <c r="S49" i="39"/>
  <c r="R50" i="39"/>
  <c r="S204" i="39"/>
  <c r="R205" i="39"/>
  <c r="R215" i="39"/>
  <c r="S214" i="39"/>
  <c r="V43" i="31"/>
  <c r="M43" i="31"/>
  <c r="V174" i="31"/>
  <c r="M174" i="31"/>
  <c r="V17" i="31"/>
  <c r="M17" i="31"/>
  <c r="V19" i="31"/>
  <c r="M19" i="31"/>
  <c r="V42" i="31"/>
  <c r="M42" i="31"/>
  <c r="V134" i="31"/>
  <c r="M134" i="31"/>
  <c r="M179" i="31"/>
  <c r="V179" i="31"/>
  <c r="V227" i="31"/>
  <c r="M227" i="31"/>
  <c r="M242" i="31"/>
  <c r="V242" i="31"/>
  <c r="M51" i="31"/>
  <c r="V51" i="31"/>
  <c r="V159" i="31"/>
  <c r="M159" i="31"/>
  <c r="M53" i="31"/>
  <c r="V53" i="31"/>
  <c r="M63" i="31"/>
  <c r="V63" i="31"/>
  <c r="V100" i="31"/>
  <c r="M100" i="31"/>
  <c r="M182" i="31"/>
  <c r="V182" i="31"/>
  <c r="V160" i="31"/>
  <c r="M160" i="31"/>
  <c r="V184" i="31"/>
  <c r="M184" i="31"/>
  <c r="M58" i="31"/>
  <c r="V58" i="31"/>
  <c r="V70" i="31"/>
  <c r="M70" i="31"/>
  <c r="V101" i="31"/>
  <c r="M101" i="31"/>
  <c r="V230" i="31"/>
  <c r="M230" i="31"/>
  <c r="V144" i="31"/>
  <c r="M144" i="31"/>
  <c r="V81" i="31"/>
  <c r="M81" i="31"/>
  <c r="M61" i="31"/>
  <c r="V61" i="31"/>
  <c r="V73" i="31"/>
  <c r="M73" i="31"/>
  <c r="V128" i="31"/>
  <c r="M128" i="31"/>
  <c r="V124" i="31"/>
  <c r="M124" i="31"/>
  <c r="V155" i="31"/>
  <c r="M155" i="31"/>
  <c r="V157" i="31"/>
  <c r="M157" i="31"/>
  <c r="M225" i="31"/>
  <c r="V225" i="31"/>
  <c r="V137" i="31"/>
  <c r="M137" i="31"/>
  <c r="M85" i="31"/>
  <c r="V85" i="31"/>
  <c r="M18" i="31"/>
  <c r="V18" i="31"/>
  <c r="V44" i="31"/>
  <c r="M44" i="31"/>
  <c r="V98" i="31"/>
  <c r="M98" i="31"/>
  <c r="V50" i="31"/>
  <c r="M50" i="31"/>
  <c r="V47" i="31"/>
  <c r="M47" i="31"/>
  <c r="V109" i="31"/>
  <c r="M109" i="31"/>
  <c r="M96" i="31"/>
  <c r="V96" i="31"/>
  <c r="R240" i="42"/>
  <c r="S239" i="42"/>
  <c r="R97" i="42"/>
  <c r="S96" i="42"/>
  <c r="S176" i="42"/>
  <c r="R177" i="42"/>
  <c r="S212" i="42"/>
  <c r="R213" i="42"/>
  <c r="S6" i="42"/>
  <c r="R7" i="42"/>
  <c r="R101" i="42"/>
  <c r="S100" i="42"/>
  <c r="R134" i="42"/>
  <c r="S133" i="42"/>
  <c r="S207" i="42"/>
  <c r="R208" i="42"/>
  <c r="S60" i="42"/>
  <c r="R61" i="42"/>
  <c r="S150" i="42"/>
  <c r="R151" i="42"/>
  <c r="S159" i="42"/>
  <c r="R160" i="42"/>
  <c r="R231" i="42"/>
  <c r="S230" i="42"/>
  <c r="S52" i="42"/>
  <c r="R53" i="42"/>
  <c r="R147" i="42"/>
  <c r="S146" i="42"/>
  <c r="S242" i="42"/>
  <c r="R243" i="42"/>
  <c r="S50" i="42"/>
  <c r="R51" i="42"/>
  <c r="S81" i="42"/>
  <c r="R82" i="42"/>
  <c r="S126" i="42"/>
  <c r="R127" i="42"/>
  <c r="R202" i="42"/>
  <c r="S201" i="42"/>
  <c r="R75" i="42"/>
  <c r="S74" i="42"/>
  <c r="S67" i="42"/>
  <c r="R68" i="42"/>
  <c r="S173" i="42"/>
  <c r="R174" i="42"/>
  <c r="R238" i="42"/>
  <c r="S237" i="42"/>
  <c r="R15" i="42"/>
  <c r="S14" i="42"/>
  <c r="R81" i="42"/>
  <c r="S80" i="42"/>
  <c r="R189" i="42"/>
  <c r="S188" i="42"/>
  <c r="S225" i="42"/>
  <c r="R226" i="42"/>
  <c r="R46" i="42"/>
  <c r="S45" i="42"/>
  <c r="R94" i="42"/>
  <c r="S93" i="42"/>
  <c r="R162" i="42"/>
  <c r="S161" i="42"/>
  <c r="R244" i="42"/>
  <c r="S243" i="42"/>
  <c r="V23" i="36"/>
  <c r="M23" i="36"/>
  <c r="V160" i="36"/>
  <c r="M160" i="36"/>
  <c r="V35" i="36"/>
  <c r="M35" i="36"/>
  <c r="M94" i="36"/>
  <c r="V94" i="36"/>
  <c r="M138" i="36"/>
  <c r="V138" i="36"/>
  <c r="V49" i="36"/>
  <c r="M49" i="36"/>
  <c r="V109" i="36"/>
  <c r="M109" i="36"/>
  <c r="M140" i="36"/>
  <c r="V140" i="36"/>
  <c r="M169" i="36"/>
  <c r="V169" i="36"/>
  <c r="M83" i="36"/>
  <c r="V83" i="36"/>
  <c r="V69" i="36"/>
  <c r="M69" i="36"/>
  <c r="V118" i="36"/>
  <c r="M118" i="36"/>
  <c r="V164" i="36"/>
  <c r="M164" i="36"/>
  <c r="V121" i="36"/>
  <c r="M121" i="36"/>
  <c r="V80" i="36"/>
  <c r="M80" i="36"/>
  <c r="V146" i="36"/>
  <c r="M146" i="36"/>
  <c r="V90" i="36"/>
  <c r="M90" i="36"/>
  <c r="V117" i="36"/>
  <c r="M117" i="36"/>
  <c r="V150" i="36"/>
  <c r="M150" i="36"/>
  <c r="M185" i="36"/>
  <c r="V185" i="36"/>
  <c r="M60" i="36"/>
  <c r="V60" i="36"/>
  <c r="M75" i="36"/>
  <c r="V75" i="36"/>
  <c r="V87" i="36"/>
  <c r="M87" i="36"/>
  <c r="V203" i="36"/>
  <c r="M203" i="36"/>
  <c r="V195" i="36"/>
  <c r="M195" i="36"/>
  <c r="V205" i="36"/>
  <c r="M205" i="36"/>
  <c r="V202" i="36"/>
  <c r="M202" i="36"/>
  <c r="V232" i="36"/>
  <c r="M232" i="36"/>
  <c r="V200" i="36"/>
  <c r="M200" i="36"/>
  <c r="V194" i="36"/>
  <c r="M194" i="36"/>
  <c r="M186" i="36"/>
  <c r="V186" i="36"/>
  <c r="S29" i="34"/>
  <c r="R30" i="34"/>
  <c r="R145" i="34"/>
  <c r="S144" i="34"/>
  <c r="R109" i="34"/>
  <c r="S108" i="34"/>
  <c r="S61" i="34"/>
  <c r="R62" i="34"/>
  <c r="S54" i="34"/>
  <c r="R55" i="34"/>
  <c r="S53" i="34"/>
  <c r="R54" i="34"/>
  <c r="R171" i="34"/>
  <c r="S170" i="34"/>
  <c r="S208" i="34"/>
  <c r="R209" i="34"/>
  <c r="S40" i="34"/>
  <c r="R41" i="34"/>
  <c r="R71" i="34"/>
  <c r="S70" i="34"/>
  <c r="S150" i="34"/>
  <c r="R151" i="34"/>
  <c r="R224" i="34"/>
  <c r="S223" i="34"/>
  <c r="R111" i="34"/>
  <c r="S110" i="34"/>
  <c r="R105" i="34"/>
  <c r="S104" i="34"/>
  <c r="S168" i="34"/>
  <c r="R169" i="34"/>
  <c r="S50" i="34"/>
  <c r="R51" i="34"/>
  <c r="R45" i="34"/>
  <c r="S44" i="34"/>
  <c r="R115" i="34"/>
  <c r="S114" i="34"/>
  <c r="S193" i="34"/>
  <c r="R194" i="34"/>
  <c r="R47" i="34"/>
  <c r="S46" i="34"/>
  <c r="S84" i="34"/>
  <c r="R85" i="34"/>
  <c r="S149" i="34"/>
  <c r="R150" i="34"/>
  <c r="R203" i="34"/>
  <c r="S202" i="34"/>
  <c r="S32" i="34"/>
  <c r="R33" i="34"/>
  <c r="S111" i="34"/>
  <c r="R112" i="34"/>
  <c r="R213" i="34"/>
  <c r="S212" i="34"/>
  <c r="R229" i="34"/>
  <c r="S228" i="34"/>
  <c r="S58" i="34"/>
  <c r="R59" i="34"/>
  <c r="R144" i="34"/>
  <c r="S143" i="34"/>
  <c r="S227" i="34"/>
  <c r="R228" i="34"/>
  <c r="M217" i="40"/>
  <c r="V217" i="40"/>
  <c r="M165" i="40"/>
  <c r="V165" i="40"/>
  <c r="M160" i="40"/>
  <c r="V160" i="40"/>
  <c r="M118" i="40"/>
  <c r="V118" i="40"/>
  <c r="V30" i="40"/>
  <c r="M30" i="40"/>
  <c r="M152" i="40"/>
  <c r="V152" i="40"/>
  <c r="M181" i="40"/>
  <c r="V181" i="40"/>
  <c r="M188" i="40"/>
  <c r="V188" i="40"/>
  <c r="V197" i="40"/>
  <c r="M197" i="40"/>
  <c r="M77" i="40"/>
  <c r="V77" i="40"/>
  <c r="M88" i="40"/>
  <c r="V88" i="40"/>
  <c r="V135" i="40"/>
  <c r="M135" i="40"/>
  <c r="M17" i="40"/>
  <c r="V17" i="40"/>
  <c r="V243" i="40"/>
  <c r="M243" i="40"/>
  <c r="V171" i="40"/>
  <c r="M171" i="40"/>
  <c r="M201" i="40"/>
  <c r="V201" i="40"/>
  <c r="V83" i="40"/>
  <c r="M83" i="40"/>
  <c r="V63" i="40"/>
  <c r="M63" i="40"/>
  <c r="V66" i="40"/>
  <c r="M66" i="40"/>
  <c r="V41" i="40"/>
  <c r="M41" i="40"/>
  <c r="V91" i="40"/>
  <c r="M91" i="40"/>
  <c r="V158" i="40"/>
  <c r="M158" i="40"/>
  <c r="V103" i="40"/>
  <c r="M103" i="40"/>
  <c r="M166" i="40"/>
  <c r="V166" i="40"/>
  <c r="V35" i="40"/>
  <c r="M35" i="40"/>
  <c r="V72" i="40"/>
  <c r="M72" i="40"/>
  <c r="M73" i="40"/>
  <c r="V73" i="40"/>
  <c r="V46" i="40"/>
  <c r="M46" i="40"/>
  <c r="M154" i="41"/>
  <c r="V154" i="41"/>
  <c r="M41" i="41"/>
  <c r="V41" i="41"/>
  <c r="M144" i="41"/>
  <c r="V144" i="41"/>
  <c r="M178" i="41"/>
  <c r="V178" i="41"/>
  <c r="M124" i="41"/>
  <c r="V124" i="41"/>
  <c r="V214" i="41"/>
  <c r="M214" i="41"/>
  <c r="V49" i="41"/>
  <c r="M49" i="41"/>
  <c r="M188" i="41"/>
  <c r="V188" i="41"/>
  <c r="V134" i="41"/>
  <c r="M134" i="41"/>
  <c r="M146" i="41"/>
  <c r="V146" i="41"/>
  <c r="M16" i="41"/>
  <c r="V16" i="41"/>
  <c r="V170" i="41"/>
  <c r="M170" i="41"/>
  <c r="M116" i="41"/>
  <c r="V116" i="41"/>
  <c r="V31" i="41"/>
  <c r="M31" i="41"/>
  <c r="V61" i="41"/>
  <c r="M61" i="41"/>
  <c r="M119" i="41"/>
  <c r="V119" i="41"/>
  <c r="V206" i="41"/>
  <c r="M206" i="41"/>
  <c r="V135" i="41"/>
  <c r="M135" i="41"/>
  <c r="M221" i="41"/>
  <c r="V221" i="41"/>
  <c r="M230" i="41"/>
  <c r="V230" i="41"/>
  <c r="V39" i="41"/>
  <c r="M39" i="41"/>
  <c r="M43" i="41"/>
  <c r="V43" i="41"/>
  <c r="V79" i="41"/>
  <c r="M79" i="41"/>
  <c r="M18" i="41"/>
  <c r="V18" i="41"/>
  <c r="V99" i="41"/>
  <c r="M99" i="41"/>
  <c r="V186" i="41"/>
  <c r="M186" i="41"/>
  <c r="M243" i="41"/>
  <c r="V243" i="41"/>
  <c r="V109" i="41"/>
  <c r="M109" i="41"/>
  <c r="V231" i="41"/>
  <c r="M231" i="41"/>
  <c r="M107" i="41"/>
  <c r="V107" i="41"/>
  <c r="V19" i="41"/>
  <c r="M19" i="41"/>
  <c r="M67" i="41"/>
  <c r="V67" i="41"/>
  <c r="M53" i="41"/>
  <c r="V53" i="41"/>
  <c r="V159" i="41"/>
  <c r="M159" i="41"/>
  <c r="V52" i="41"/>
  <c r="M52" i="41"/>
  <c r="V113" i="41"/>
  <c r="M113" i="41"/>
  <c r="V81" i="41"/>
  <c r="M81" i="41"/>
  <c r="V187" i="34"/>
  <c r="M187" i="34"/>
  <c r="V244" i="34"/>
  <c r="M244" i="34"/>
  <c r="V70" i="34"/>
  <c r="M70" i="34"/>
  <c r="V220" i="34"/>
  <c r="M220" i="34"/>
  <c r="M41" i="34"/>
  <c r="V41" i="34"/>
  <c r="V75" i="34"/>
  <c r="M75" i="34"/>
  <c r="V124" i="34"/>
  <c r="M124" i="34"/>
  <c r="M113" i="34"/>
  <c r="V113" i="34"/>
  <c r="M134" i="34"/>
  <c r="V134" i="34"/>
  <c r="V110" i="34"/>
  <c r="M110" i="34"/>
  <c r="M36" i="34"/>
  <c r="V36" i="34"/>
  <c r="V43" i="34"/>
  <c r="M43" i="34"/>
  <c r="M93" i="34"/>
  <c r="V93" i="34"/>
  <c r="M237" i="34"/>
  <c r="V237" i="34"/>
  <c r="V191" i="34"/>
  <c r="M191" i="34"/>
  <c r="V147" i="34"/>
  <c r="M147" i="34"/>
  <c r="M239" i="34"/>
  <c r="V239" i="34"/>
  <c r="V241" i="34"/>
  <c r="M241" i="34"/>
  <c r="M240" i="34"/>
  <c r="V240" i="34"/>
  <c r="V72" i="34"/>
  <c r="M72" i="34"/>
  <c r="V126" i="34"/>
  <c r="M126" i="34"/>
  <c r="V132" i="34"/>
  <c r="M132" i="34"/>
  <c r="V27" i="34"/>
  <c r="M27" i="34"/>
  <c r="M107" i="34"/>
  <c r="V107" i="34"/>
  <c r="M165" i="34"/>
  <c r="V165" i="34"/>
  <c r="V221" i="34"/>
  <c r="M221" i="34"/>
  <c r="M105" i="34"/>
  <c r="V105" i="34"/>
  <c r="R208" i="45"/>
  <c r="S207" i="45"/>
  <c r="R108" i="45"/>
  <c r="S107" i="45"/>
  <c r="R7" i="45"/>
  <c r="S6" i="45"/>
  <c r="R236" i="45"/>
  <c r="S235" i="45"/>
  <c r="S152" i="45"/>
  <c r="R153" i="45"/>
  <c r="R183" i="45"/>
  <c r="S182" i="45"/>
  <c r="S66" i="45"/>
  <c r="R67" i="45"/>
  <c r="S112" i="45"/>
  <c r="R113" i="45"/>
  <c r="R8" i="45"/>
  <c r="S7" i="45"/>
  <c r="R6" i="45"/>
  <c r="S5" i="45"/>
  <c r="S221" i="45"/>
  <c r="R222" i="45"/>
  <c r="R106" i="45"/>
  <c r="S105" i="45"/>
  <c r="S37" i="45"/>
  <c r="R38" i="45"/>
  <c r="S54" i="45"/>
  <c r="R55" i="45"/>
  <c r="R168" i="45"/>
  <c r="S167" i="45"/>
  <c r="R157" i="45"/>
  <c r="S156" i="45"/>
  <c r="R87" i="45"/>
  <c r="S86" i="45"/>
  <c r="R10" i="45"/>
  <c r="S9" i="45"/>
  <c r="R185" i="45"/>
  <c r="S184" i="45"/>
  <c r="R235" i="45"/>
  <c r="S234" i="45"/>
  <c r="S117" i="45"/>
  <c r="R118" i="45"/>
  <c r="R78" i="45"/>
  <c r="S77" i="45"/>
  <c r="R154" i="45"/>
  <c r="S153" i="45"/>
  <c r="S148" i="45"/>
  <c r="R149" i="45"/>
  <c r="S81" i="45"/>
  <c r="R82" i="45"/>
  <c r="R65" i="45"/>
  <c r="S64" i="45"/>
  <c r="S139" i="45"/>
  <c r="R140" i="45"/>
  <c r="R141" i="45"/>
  <c r="S140" i="45"/>
  <c r="R110" i="45"/>
  <c r="S109" i="45"/>
  <c r="R221" i="45"/>
  <c r="S220" i="45"/>
  <c r="V156" i="37"/>
  <c r="M156" i="37"/>
  <c r="V160" i="37"/>
  <c r="M160" i="37"/>
  <c r="S168" i="41"/>
  <c r="R169" i="41"/>
  <c r="R42" i="41"/>
  <c r="S41" i="41"/>
  <c r="R128" i="41"/>
  <c r="S127" i="41"/>
  <c r="S121" i="41"/>
  <c r="R122" i="41"/>
  <c r="S64" i="41"/>
  <c r="R65" i="41"/>
  <c r="R159" i="41"/>
  <c r="S158" i="41"/>
  <c r="S107" i="44"/>
  <c r="R108" i="44"/>
  <c r="R178" i="44"/>
  <c r="S177" i="44"/>
  <c r="R181" i="44"/>
  <c r="S180" i="44"/>
  <c r="S116" i="44"/>
  <c r="R117" i="44"/>
  <c r="R236" i="44"/>
  <c r="S235" i="44"/>
  <c r="R207" i="43"/>
  <c r="S206" i="43"/>
  <c r="R145" i="43"/>
  <c r="S144" i="43"/>
  <c r="R209" i="43"/>
  <c r="S208" i="43"/>
  <c r="S167" i="43"/>
  <c r="R168" i="43"/>
  <c r="R21" i="43"/>
  <c r="S20" i="43"/>
  <c r="S82" i="35"/>
  <c r="R83" i="35"/>
  <c r="R229" i="35"/>
  <c r="S228" i="35"/>
  <c r="R231" i="35"/>
  <c r="S230" i="35"/>
  <c r="S159" i="35"/>
  <c r="R160" i="35"/>
  <c r="S179" i="35"/>
  <c r="R180" i="35"/>
  <c r="M225" i="43"/>
  <c r="V225" i="43"/>
  <c r="V161" i="43"/>
  <c r="M161" i="43"/>
  <c r="M29" i="43"/>
  <c r="V29" i="43"/>
  <c r="V7" i="43"/>
  <c r="M7" i="43"/>
  <c r="V208" i="42"/>
  <c r="M208" i="42"/>
  <c r="V107" i="42"/>
  <c r="M107" i="42"/>
  <c r="M195" i="42"/>
  <c r="V195" i="42"/>
  <c r="R217" i="46"/>
  <c r="S216" i="46"/>
  <c r="R113" i="46"/>
  <c r="S112" i="46"/>
  <c r="R72" i="46"/>
  <c r="S71" i="46"/>
  <c r="S158" i="46"/>
  <c r="R159" i="46"/>
  <c r="S12" i="46"/>
  <c r="R13" i="46"/>
  <c r="S213" i="46"/>
  <c r="R214" i="46"/>
  <c r="S56" i="36"/>
  <c r="R57" i="36"/>
  <c r="R118" i="36"/>
  <c r="S117" i="36"/>
  <c r="S242" i="36"/>
  <c r="R243" i="36"/>
  <c r="R239" i="36"/>
  <c r="S238" i="36"/>
  <c r="R98" i="36"/>
  <c r="S97" i="36"/>
  <c r="M241" i="38"/>
  <c r="V241" i="38"/>
  <c r="M7" i="38"/>
  <c r="V7" i="38"/>
  <c r="V180" i="38"/>
  <c r="M180" i="38"/>
  <c r="V143" i="39"/>
  <c r="M143" i="39"/>
  <c r="M123" i="39"/>
  <c r="V123" i="39"/>
  <c r="R239" i="31"/>
  <c r="S238" i="31"/>
  <c r="S45" i="31"/>
  <c r="R46" i="31"/>
  <c r="R19" i="31"/>
  <c r="S18" i="31"/>
  <c r="U18" i="31" s="1"/>
  <c r="S16" i="31"/>
  <c r="U16" i="31" s="1"/>
  <c r="R17" i="31"/>
  <c r="R64" i="32"/>
  <c r="S63" i="32"/>
  <c r="S122" i="32"/>
  <c r="R123" i="32"/>
  <c r="R233" i="32"/>
  <c r="S232" i="32"/>
  <c r="R76" i="32"/>
  <c r="S75" i="32"/>
  <c r="R11" i="32"/>
  <c r="S10" i="32"/>
  <c r="R236" i="32"/>
  <c r="S235" i="32"/>
  <c r="M158" i="44"/>
  <c r="V158" i="44"/>
  <c r="V123" i="44"/>
  <c r="M123" i="44"/>
  <c r="V90" i="44"/>
  <c r="M90" i="44"/>
  <c r="M157" i="44"/>
  <c r="V157" i="44"/>
  <c r="V20" i="44"/>
  <c r="M20" i="44"/>
  <c r="S208" i="38"/>
  <c r="R209" i="38"/>
  <c r="R68" i="38"/>
  <c r="S67" i="38"/>
  <c r="S226" i="38"/>
  <c r="R227" i="38"/>
  <c r="S94" i="38"/>
  <c r="R95" i="38"/>
  <c r="R73" i="38"/>
  <c r="S72" i="38"/>
  <c r="R219" i="37"/>
  <c r="S218" i="37"/>
  <c r="R42" i="37"/>
  <c r="S41" i="37"/>
  <c r="S104" i="37"/>
  <c r="R105" i="37"/>
  <c r="S165" i="37"/>
  <c r="R166" i="37"/>
  <c r="S89" i="37"/>
  <c r="R90" i="37"/>
  <c r="R84" i="37"/>
  <c r="S83" i="37"/>
  <c r="V55" i="32"/>
  <c r="M55" i="32"/>
  <c r="V27" i="32"/>
  <c r="M27" i="32"/>
  <c r="M64" i="32"/>
  <c r="V64" i="32"/>
  <c r="V110" i="32"/>
  <c r="M110" i="32"/>
  <c r="V127" i="32"/>
  <c r="M127" i="32"/>
  <c r="R150" i="33"/>
  <c r="S149" i="33"/>
  <c r="S241" i="33"/>
  <c r="R242" i="33"/>
  <c r="R194" i="33"/>
  <c r="S193" i="33"/>
  <c r="R217" i="33"/>
  <c r="S216" i="33"/>
  <c r="M182" i="33"/>
  <c r="V182" i="33"/>
  <c r="V241" i="33"/>
  <c r="M241" i="33"/>
  <c r="M132" i="33"/>
  <c r="V132" i="33"/>
  <c r="M173" i="33"/>
  <c r="V173" i="33"/>
  <c r="V145" i="33"/>
  <c r="M145" i="33"/>
  <c r="S102" i="40"/>
  <c r="R103" i="40"/>
  <c r="S35" i="40"/>
  <c r="R36" i="40"/>
  <c r="R210" i="40"/>
  <c r="S209" i="40"/>
  <c r="R203" i="40"/>
  <c r="S202" i="40"/>
  <c r="V94" i="47"/>
  <c r="M94" i="47"/>
  <c r="V236" i="47"/>
  <c r="M236" i="47"/>
  <c r="V75" i="47"/>
  <c r="M75" i="47"/>
  <c r="V139" i="47"/>
  <c r="M139" i="47"/>
  <c r="R152" i="47"/>
  <c r="S151" i="47"/>
  <c r="R117" i="47"/>
  <c r="S116" i="47"/>
  <c r="S79" i="47"/>
  <c r="R80" i="47"/>
  <c r="R141" i="47"/>
  <c r="S140" i="47"/>
  <c r="S104" i="47"/>
  <c r="R105" i="47"/>
  <c r="S221" i="39"/>
  <c r="R222" i="39"/>
  <c r="S37" i="39"/>
  <c r="R38" i="39"/>
  <c r="S237" i="39"/>
  <c r="R238" i="39"/>
  <c r="R133" i="39"/>
  <c r="S132" i="39"/>
  <c r="S86" i="39"/>
  <c r="R87" i="39"/>
  <c r="V84" i="31"/>
  <c r="M84" i="31"/>
  <c r="V173" i="31"/>
  <c r="M173" i="31"/>
  <c r="M87" i="31"/>
  <c r="V87" i="31"/>
  <c r="V146" i="31"/>
  <c r="M146" i="31"/>
  <c r="V65" i="31"/>
  <c r="M65" i="31"/>
  <c r="V201" i="31"/>
  <c r="M201" i="31"/>
  <c r="S179" i="42"/>
  <c r="R180" i="42"/>
  <c r="R165" i="42"/>
  <c r="S164" i="42"/>
  <c r="R29" i="42"/>
  <c r="S28" i="42"/>
  <c r="R204" i="42"/>
  <c r="S203" i="42"/>
  <c r="V29" i="36"/>
  <c r="M29" i="36"/>
  <c r="M46" i="36"/>
  <c r="V46" i="36"/>
  <c r="V6" i="36"/>
  <c r="M6" i="36"/>
  <c r="S186" i="34"/>
  <c r="R187" i="34"/>
  <c r="S140" i="34"/>
  <c r="R141" i="34"/>
  <c r="R155" i="34"/>
  <c r="S154" i="34"/>
  <c r="S185" i="34"/>
  <c r="R186" i="34"/>
  <c r="M241" i="40"/>
  <c r="V241" i="40"/>
  <c r="V156" i="40"/>
  <c r="M156" i="40"/>
  <c r="V74" i="40"/>
  <c r="M74" i="40"/>
  <c r="V39" i="40"/>
  <c r="M39" i="40"/>
  <c r="V123" i="41"/>
  <c r="M123" i="41"/>
  <c r="V165" i="41"/>
  <c r="M165" i="41"/>
  <c r="V36" i="41"/>
  <c r="M36" i="41"/>
  <c r="V157" i="34"/>
  <c r="M157" i="34"/>
  <c r="R91" i="45"/>
  <c r="S90" i="45"/>
  <c r="S165" i="45"/>
  <c r="R166" i="45"/>
  <c r="R132" i="45"/>
  <c r="S131" i="45"/>
  <c r="S163" i="45"/>
  <c r="R164" i="45"/>
  <c r="R16" i="45"/>
  <c r="S15" i="45"/>
  <c r="R127" i="45"/>
  <c r="S126" i="45"/>
  <c r="R227" i="45"/>
  <c r="S226" i="45"/>
  <c r="R133" i="45"/>
  <c r="S132" i="45"/>
  <c r="R170" i="45"/>
  <c r="S169" i="45"/>
  <c r="V99" i="37"/>
  <c r="M99" i="37"/>
  <c r="V13" i="37"/>
  <c r="M13" i="37"/>
  <c r="V47" i="37"/>
  <c r="M47" i="37"/>
  <c r="V200" i="37"/>
  <c r="M200" i="37"/>
  <c r="M120" i="37"/>
  <c r="V120" i="37"/>
  <c r="M213" i="37"/>
  <c r="V213" i="37"/>
  <c r="V46" i="37"/>
  <c r="M46" i="37"/>
  <c r="V62" i="37"/>
  <c r="M62" i="37"/>
  <c r="V122" i="37"/>
  <c r="M122" i="37"/>
  <c r="V86" i="37"/>
  <c r="M86" i="37"/>
  <c r="M102" i="37"/>
  <c r="V102" i="37"/>
  <c r="V42" i="37"/>
  <c r="M42" i="37"/>
  <c r="V132" i="37"/>
  <c r="M132" i="37"/>
  <c r="V198" i="37"/>
  <c r="M198" i="37"/>
  <c r="V175" i="37"/>
  <c r="M175" i="37"/>
  <c r="V5" i="37"/>
  <c r="M5" i="37"/>
  <c r="M127" i="37"/>
  <c r="V127" i="37"/>
  <c r="V96" i="37"/>
  <c r="M96" i="37"/>
  <c r="V76" i="37"/>
  <c r="M76" i="37"/>
  <c r="M115" i="37"/>
  <c r="V115" i="37"/>
  <c r="V202" i="37"/>
  <c r="M202" i="37"/>
  <c r="V224" i="37"/>
  <c r="M224" i="37"/>
  <c r="M117" i="37"/>
  <c r="V117" i="37"/>
  <c r="V157" i="37"/>
  <c r="M157" i="37"/>
  <c r="V233" i="37"/>
  <c r="M233" i="37"/>
  <c r="M31" i="37"/>
  <c r="V31" i="37"/>
  <c r="V111" i="37"/>
  <c r="M111" i="37"/>
  <c r="V48" i="37"/>
  <c r="M48" i="37"/>
  <c r="M100" i="37"/>
  <c r="V100" i="37"/>
  <c r="M30" i="37"/>
  <c r="V30" i="37"/>
  <c r="M45" i="37"/>
  <c r="V45" i="37"/>
  <c r="V84" i="37"/>
  <c r="M84" i="37"/>
  <c r="V123" i="37"/>
  <c r="M123" i="37"/>
  <c r="V178" i="37"/>
  <c r="M178" i="37"/>
  <c r="V210" i="37"/>
  <c r="M210" i="37"/>
  <c r="M232" i="37"/>
  <c r="V232" i="37"/>
  <c r="R47" i="41"/>
  <c r="S46" i="41"/>
  <c r="R57" i="41"/>
  <c r="S56" i="41"/>
  <c r="S81" i="41"/>
  <c r="R82" i="41"/>
  <c r="S7" i="41"/>
  <c r="R8" i="41"/>
  <c r="S65" i="41"/>
  <c r="R66" i="41"/>
  <c r="S179" i="41"/>
  <c r="R180" i="41"/>
  <c r="R241" i="41"/>
  <c r="S240" i="41"/>
  <c r="S12" i="41"/>
  <c r="R13" i="41"/>
  <c r="R73" i="41"/>
  <c r="S72" i="41"/>
  <c r="R184" i="41"/>
  <c r="S183" i="41"/>
  <c r="S227" i="41"/>
  <c r="R228" i="41"/>
  <c r="R14" i="41"/>
  <c r="S13" i="41"/>
  <c r="S77" i="41"/>
  <c r="R78" i="41"/>
  <c r="R174" i="41"/>
  <c r="S173" i="41"/>
  <c r="S229" i="41"/>
  <c r="R230" i="41"/>
  <c r="S44" i="41"/>
  <c r="R45" i="41"/>
  <c r="R80" i="41"/>
  <c r="S79" i="41"/>
  <c r="S162" i="41"/>
  <c r="R163" i="41"/>
  <c r="R125" i="41"/>
  <c r="S124" i="41"/>
  <c r="S159" i="41"/>
  <c r="R160" i="41"/>
  <c r="S224" i="41"/>
  <c r="R225" i="41"/>
  <c r="S61" i="41"/>
  <c r="R62" i="41"/>
  <c r="R40" i="41"/>
  <c r="S39" i="41"/>
  <c r="S112" i="41"/>
  <c r="R113" i="41"/>
  <c r="R206" i="41"/>
  <c r="S205" i="41"/>
  <c r="S27" i="41"/>
  <c r="R28" i="41"/>
  <c r="S70" i="41"/>
  <c r="R71" i="41"/>
  <c r="S152" i="41"/>
  <c r="R153" i="41"/>
  <c r="S201" i="41"/>
  <c r="R202" i="41"/>
  <c r="S93" i="44"/>
  <c r="R94" i="44"/>
  <c r="R51" i="44"/>
  <c r="S50" i="44"/>
  <c r="R199" i="44"/>
  <c r="S198" i="44"/>
  <c r="R207" i="44"/>
  <c r="S206" i="44"/>
  <c r="R67" i="44"/>
  <c r="S66" i="44"/>
  <c r="S38" i="44"/>
  <c r="R39" i="44"/>
  <c r="R8" i="44"/>
  <c r="S7" i="44"/>
  <c r="R164" i="44"/>
  <c r="S163" i="44"/>
  <c r="R63" i="44"/>
  <c r="S62" i="44"/>
  <c r="R113" i="44"/>
  <c r="S112" i="44"/>
  <c r="R90" i="44"/>
  <c r="S89" i="44"/>
  <c r="S83" i="44"/>
  <c r="R84" i="44"/>
  <c r="S196" i="44"/>
  <c r="R197" i="44"/>
  <c r="R33" i="44"/>
  <c r="S32" i="44"/>
  <c r="R20" i="44"/>
  <c r="S19" i="44"/>
  <c r="R70" i="44"/>
  <c r="S69" i="44"/>
  <c r="R60" i="44"/>
  <c r="S59" i="44"/>
  <c r="S39" i="44"/>
  <c r="R40" i="44"/>
  <c r="S47" i="44"/>
  <c r="R48" i="44"/>
  <c r="R10" i="44"/>
  <c r="S9" i="44"/>
  <c r="S49" i="44"/>
  <c r="R50" i="44"/>
  <c r="S33" i="44"/>
  <c r="R34" i="44"/>
  <c r="R7" i="44"/>
  <c r="S6" i="44"/>
  <c r="S30" i="44"/>
  <c r="R31" i="44"/>
  <c r="S75" i="44"/>
  <c r="R76" i="44"/>
  <c r="R38" i="44"/>
  <c r="S37" i="44"/>
  <c r="R185" i="44"/>
  <c r="S184" i="44"/>
  <c r="R226" i="44"/>
  <c r="S225" i="44"/>
  <c r="R203" i="44"/>
  <c r="S202" i="44"/>
  <c r="S18" i="44"/>
  <c r="U18" i="44" s="1"/>
  <c r="R19" i="44"/>
  <c r="R140" i="43"/>
  <c r="S139" i="43"/>
  <c r="S217" i="43"/>
  <c r="R218" i="43"/>
  <c r="S173" i="43"/>
  <c r="R174" i="43"/>
  <c r="S60" i="43"/>
  <c r="R61" i="43"/>
  <c r="S191" i="43"/>
  <c r="R192" i="43"/>
  <c r="S102" i="43"/>
  <c r="R103" i="43"/>
  <c r="S75" i="43"/>
  <c r="R76" i="43"/>
  <c r="R42" i="43"/>
  <c r="S41" i="43"/>
  <c r="S225" i="43"/>
  <c r="R226" i="43"/>
  <c r="S216" i="43"/>
  <c r="R217" i="43"/>
  <c r="R173" i="43"/>
  <c r="S172" i="43"/>
  <c r="R137" i="43"/>
  <c r="S136" i="43"/>
  <c r="S110" i="43"/>
  <c r="R111" i="43"/>
  <c r="R45" i="43"/>
  <c r="S44" i="43"/>
  <c r="S49" i="43"/>
  <c r="R50" i="43"/>
  <c r="R186" i="43"/>
  <c r="S185" i="43"/>
  <c r="S134" i="43"/>
  <c r="R135" i="43"/>
  <c r="S80" i="43"/>
  <c r="R81" i="43"/>
  <c r="S186" i="43"/>
  <c r="R187" i="43"/>
  <c r="S13" i="43"/>
  <c r="R14" i="43"/>
  <c r="R86" i="43"/>
  <c r="S85" i="43"/>
  <c r="S224" i="43"/>
  <c r="R225" i="43"/>
  <c r="R232" i="43"/>
  <c r="S231" i="43"/>
  <c r="S214" i="43"/>
  <c r="R215" i="43"/>
  <c r="S174" i="43"/>
  <c r="R175" i="43"/>
  <c r="R132" i="43"/>
  <c r="S131" i="43"/>
  <c r="R191" i="43"/>
  <c r="S190" i="43"/>
  <c r="S123" i="43"/>
  <c r="R124" i="43"/>
  <c r="R117" i="43"/>
  <c r="S116" i="43"/>
  <c r="S61" i="43"/>
  <c r="R62" i="43"/>
  <c r="S41" i="35"/>
  <c r="R42" i="35"/>
  <c r="S178" i="35"/>
  <c r="R179" i="35"/>
  <c r="S126" i="35"/>
  <c r="R127" i="35"/>
  <c r="R146" i="35"/>
  <c r="S145" i="35"/>
  <c r="S32" i="35"/>
  <c r="R33" i="35"/>
  <c r="S83" i="35"/>
  <c r="R84" i="35"/>
  <c r="R163" i="35"/>
  <c r="S162" i="35"/>
  <c r="S210" i="35"/>
  <c r="R211" i="35"/>
  <c r="R69" i="35"/>
  <c r="S68" i="35"/>
  <c r="R97" i="35"/>
  <c r="S96" i="35"/>
  <c r="R162" i="35"/>
  <c r="S161" i="35"/>
  <c r="R237" i="35"/>
  <c r="S236" i="35"/>
  <c r="R49" i="35"/>
  <c r="S48" i="35"/>
  <c r="R124" i="35"/>
  <c r="S123" i="35"/>
  <c r="R186" i="35"/>
  <c r="S185" i="35"/>
  <c r="R15" i="35"/>
  <c r="S14" i="35"/>
  <c r="R90" i="35"/>
  <c r="S89" i="35"/>
  <c r="S119" i="35"/>
  <c r="R120" i="35"/>
  <c r="R210" i="35"/>
  <c r="S209" i="35"/>
  <c r="R9" i="35"/>
  <c r="S8" i="35"/>
  <c r="S69" i="35"/>
  <c r="R70" i="35"/>
  <c r="R138" i="35"/>
  <c r="S137" i="35"/>
  <c r="S240" i="35"/>
  <c r="R241" i="35"/>
  <c r="R45" i="35"/>
  <c r="S44" i="35"/>
  <c r="S125" i="35"/>
  <c r="R126" i="35"/>
  <c r="S110" i="35"/>
  <c r="R111" i="35"/>
  <c r="S221" i="35"/>
  <c r="R222" i="35"/>
  <c r="S46" i="35"/>
  <c r="R47" i="35"/>
  <c r="R140" i="35"/>
  <c r="S139" i="35"/>
  <c r="S232" i="35"/>
  <c r="R233" i="35"/>
  <c r="S239" i="35"/>
  <c r="R240" i="35"/>
  <c r="V155" i="43"/>
  <c r="M155" i="43"/>
  <c r="M32" i="43"/>
  <c r="V32" i="43"/>
  <c r="M170" i="43"/>
  <c r="V170" i="43"/>
  <c r="M78" i="43"/>
  <c r="V78" i="43"/>
  <c r="V82" i="43"/>
  <c r="M82" i="43"/>
  <c r="V112" i="43"/>
  <c r="M112" i="43"/>
  <c r="V188" i="43"/>
  <c r="M188" i="43"/>
  <c r="V236" i="43"/>
  <c r="M236" i="43"/>
  <c r="V227" i="43"/>
  <c r="M227" i="43"/>
  <c r="V40" i="43"/>
  <c r="M40" i="43"/>
  <c r="V77" i="43"/>
  <c r="M77" i="43"/>
  <c r="V181" i="43"/>
  <c r="M181" i="43"/>
  <c r="M176" i="43"/>
  <c r="V176" i="43"/>
  <c r="M48" i="43"/>
  <c r="V48" i="43"/>
  <c r="V56" i="43"/>
  <c r="M56" i="43"/>
  <c r="V203" i="43"/>
  <c r="M203" i="43"/>
  <c r="V156" i="43"/>
  <c r="M156" i="43"/>
  <c r="V34" i="43"/>
  <c r="M34" i="43"/>
  <c r="V53" i="43"/>
  <c r="M53" i="43"/>
  <c r="V145" i="43"/>
  <c r="M145" i="43"/>
  <c r="V196" i="43"/>
  <c r="M196" i="43"/>
  <c r="V224" i="43"/>
  <c r="M224" i="43"/>
  <c r="M19" i="43"/>
  <c r="V19" i="43"/>
  <c r="V90" i="43"/>
  <c r="M90" i="43"/>
  <c r="V46" i="43"/>
  <c r="M46" i="43"/>
  <c r="V85" i="43"/>
  <c r="M85" i="43"/>
  <c r="M128" i="43"/>
  <c r="V128" i="43"/>
  <c r="V67" i="43"/>
  <c r="M67" i="43"/>
  <c r="V218" i="43"/>
  <c r="M218" i="43"/>
  <c r="V213" i="43"/>
  <c r="M213" i="43"/>
  <c r="V58" i="43"/>
  <c r="M58" i="43"/>
  <c r="V130" i="43"/>
  <c r="M130" i="43"/>
  <c r="V234" i="43"/>
  <c r="M234" i="43"/>
  <c r="V55" i="42"/>
  <c r="M55" i="42"/>
  <c r="V193" i="42"/>
  <c r="M193" i="42"/>
  <c r="V38" i="42"/>
  <c r="M38" i="42"/>
  <c r="V205" i="42"/>
  <c r="M205" i="42"/>
  <c r="M126" i="42"/>
  <c r="V126" i="42"/>
  <c r="V149" i="42"/>
  <c r="M149" i="42"/>
  <c r="V186" i="42"/>
  <c r="M186" i="42"/>
  <c r="V42" i="42"/>
  <c r="M42" i="42"/>
  <c r="V170" i="42"/>
  <c r="M170" i="42"/>
  <c r="V191" i="42"/>
  <c r="M191" i="42"/>
  <c r="V11" i="42"/>
  <c r="M11" i="42"/>
  <c r="M23" i="42"/>
  <c r="V23" i="42"/>
  <c r="V104" i="42"/>
  <c r="M104" i="42"/>
  <c r="M99" i="42"/>
  <c r="V99" i="42"/>
  <c r="M10" i="42"/>
  <c r="V10" i="42"/>
  <c r="V59" i="42"/>
  <c r="M59" i="42"/>
  <c r="V82" i="42"/>
  <c r="M82" i="42"/>
  <c r="M89" i="42"/>
  <c r="V89" i="42"/>
  <c r="V125" i="42"/>
  <c r="M125" i="42"/>
  <c r="V132" i="42"/>
  <c r="M132" i="42"/>
  <c r="M117" i="42"/>
  <c r="V117" i="42"/>
  <c r="V143" i="42"/>
  <c r="M143" i="42"/>
  <c r="M211" i="42"/>
  <c r="V211" i="42"/>
  <c r="V105" i="42"/>
  <c r="M105" i="42"/>
  <c r="V142" i="42"/>
  <c r="M142" i="42"/>
  <c r="V156" i="42"/>
  <c r="M156" i="42"/>
  <c r="V94" i="42"/>
  <c r="M94" i="42"/>
  <c r="V115" i="42"/>
  <c r="M115" i="42"/>
  <c r="V145" i="42"/>
  <c r="M145" i="42"/>
  <c r="V187" i="42"/>
  <c r="M187" i="42"/>
  <c r="V225" i="42"/>
  <c r="M225" i="42"/>
  <c r="V221" i="42"/>
  <c r="M221" i="42"/>
  <c r="V242" i="42"/>
  <c r="M242" i="42"/>
  <c r="V240" i="42"/>
  <c r="M240" i="42"/>
  <c r="V207" i="42"/>
  <c r="M207" i="42"/>
  <c r="M194" i="42"/>
  <c r="V194" i="42"/>
  <c r="S164" i="46"/>
  <c r="R165" i="46"/>
  <c r="R94" i="46"/>
  <c r="S93" i="46"/>
  <c r="S121" i="46"/>
  <c r="R122" i="46"/>
  <c r="R143" i="46"/>
  <c r="S142" i="46"/>
  <c r="R24" i="46"/>
  <c r="S23" i="46"/>
  <c r="R136" i="46"/>
  <c r="S135" i="46"/>
  <c r="R158" i="46"/>
  <c r="S157" i="46"/>
  <c r="R239" i="46"/>
  <c r="S238" i="46"/>
  <c r="R88" i="46"/>
  <c r="S87" i="46"/>
  <c r="R146" i="46"/>
  <c r="S145" i="46"/>
  <c r="S181" i="46"/>
  <c r="R182" i="46"/>
  <c r="R44" i="46"/>
  <c r="S43" i="46"/>
  <c r="S86" i="46"/>
  <c r="R87" i="46"/>
  <c r="R163" i="46"/>
  <c r="S162" i="46"/>
  <c r="S200" i="46"/>
  <c r="R201" i="46"/>
  <c r="S73" i="46"/>
  <c r="R74" i="46"/>
  <c r="S88" i="46"/>
  <c r="R89" i="46"/>
  <c r="R172" i="46"/>
  <c r="S171" i="46"/>
  <c r="R194" i="46"/>
  <c r="S193" i="46"/>
  <c r="R7" i="46"/>
  <c r="S6" i="46"/>
  <c r="S131" i="46"/>
  <c r="R132" i="46"/>
  <c r="S155" i="46"/>
  <c r="R156" i="46"/>
  <c r="S76" i="46"/>
  <c r="R77" i="46"/>
  <c r="S130" i="46"/>
  <c r="R131" i="46"/>
  <c r="S176" i="46"/>
  <c r="R177" i="46"/>
  <c r="R17" i="46"/>
  <c r="S16" i="46"/>
  <c r="U16" i="46" s="1"/>
  <c r="S105" i="46"/>
  <c r="R106" i="46"/>
  <c r="R137" i="46"/>
  <c r="S136" i="46"/>
  <c r="R242" i="46"/>
  <c r="S241" i="46"/>
  <c r="S119" i="36"/>
  <c r="R120" i="36"/>
  <c r="R133" i="36"/>
  <c r="S132" i="36"/>
  <c r="S164" i="36"/>
  <c r="R165" i="36"/>
  <c r="R228" i="36"/>
  <c r="S227" i="36"/>
  <c r="R41" i="36"/>
  <c r="S40" i="36"/>
  <c r="R158" i="36"/>
  <c r="S157" i="36"/>
  <c r="S232" i="36"/>
  <c r="R233" i="36"/>
  <c r="R6" i="36"/>
  <c r="S5" i="36"/>
  <c r="S62" i="36"/>
  <c r="R63" i="36"/>
  <c r="R155" i="36"/>
  <c r="S154" i="36"/>
  <c r="S230" i="36"/>
  <c r="R231" i="36"/>
  <c r="R18" i="36"/>
  <c r="S17" i="36"/>
  <c r="S116" i="36"/>
  <c r="R117" i="36"/>
  <c r="S180" i="36"/>
  <c r="R181" i="36"/>
  <c r="S210" i="36"/>
  <c r="R211" i="36"/>
  <c r="S28" i="36"/>
  <c r="R29" i="36"/>
  <c r="R148" i="36"/>
  <c r="S147" i="36"/>
  <c r="S167" i="36"/>
  <c r="R168" i="36"/>
  <c r="R209" i="36"/>
  <c r="S208" i="36"/>
  <c r="S49" i="36"/>
  <c r="R50" i="36"/>
  <c r="R89" i="36"/>
  <c r="S88" i="36"/>
  <c r="R151" i="36"/>
  <c r="S150" i="36"/>
  <c r="R224" i="36"/>
  <c r="S223" i="36"/>
  <c r="R75" i="36"/>
  <c r="S74" i="36"/>
  <c r="S235" i="36"/>
  <c r="R236" i="36"/>
  <c r="R178" i="36"/>
  <c r="S177" i="36"/>
  <c r="S14" i="36"/>
  <c r="R15" i="36"/>
  <c r="S102" i="36"/>
  <c r="R103" i="36"/>
  <c r="S144" i="36"/>
  <c r="R145" i="36"/>
  <c r="R182" i="36"/>
  <c r="S181" i="36"/>
  <c r="V11" i="38"/>
  <c r="M11" i="38"/>
  <c r="V163" i="38"/>
  <c r="M163" i="38"/>
  <c r="M21" i="38"/>
  <c r="V21" i="38"/>
  <c r="V79" i="38"/>
  <c r="M79" i="38"/>
  <c r="V195" i="38"/>
  <c r="M195" i="38"/>
  <c r="M136" i="38"/>
  <c r="V136" i="38"/>
  <c r="V236" i="38"/>
  <c r="M236" i="38"/>
  <c r="V229" i="38"/>
  <c r="M229" i="38"/>
  <c r="V38" i="38"/>
  <c r="M38" i="38"/>
  <c r="V168" i="38"/>
  <c r="M168" i="38"/>
  <c r="V165" i="38"/>
  <c r="M165" i="38"/>
  <c r="V216" i="38"/>
  <c r="M216" i="38"/>
  <c r="M86" i="38"/>
  <c r="V86" i="38"/>
  <c r="M104" i="38"/>
  <c r="V104" i="38"/>
  <c r="V138" i="38"/>
  <c r="M138" i="38"/>
  <c r="M190" i="38"/>
  <c r="V190" i="38"/>
  <c r="M53" i="38"/>
  <c r="V53" i="38"/>
  <c r="M123" i="38"/>
  <c r="V123" i="38"/>
  <c r="M130" i="38"/>
  <c r="V130" i="38"/>
  <c r="V189" i="38"/>
  <c r="M189" i="38"/>
  <c r="V218" i="38"/>
  <c r="M218" i="38"/>
  <c r="M64" i="38"/>
  <c r="V64" i="38"/>
  <c r="V94" i="38"/>
  <c r="M94" i="38"/>
  <c r="V90" i="38"/>
  <c r="M90" i="38"/>
  <c r="M23" i="38"/>
  <c r="V23" i="38"/>
  <c r="M50" i="38"/>
  <c r="V50" i="38"/>
  <c r="V108" i="38"/>
  <c r="M108" i="38"/>
  <c r="V113" i="39"/>
  <c r="M113" i="39"/>
  <c r="V35" i="39"/>
  <c r="M35" i="39"/>
  <c r="V168" i="39"/>
  <c r="M168" i="39"/>
  <c r="V142" i="39"/>
  <c r="M142" i="39"/>
  <c r="V166" i="39"/>
  <c r="M166" i="39"/>
  <c r="M144" i="39"/>
  <c r="V144" i="39"/>
  <c r="V7" i="39"/>
  <c r="M7" i="39"/>
  <c r="V79" i="39"/>
  <c r="M79" i="39"/>
  <c r="V16" i="39"/>
  <c r="M16" i="39"/>
  <c r="V19" i="39"/>
  <c r="M19" i="39"/>
  <c r="V95" i="39"/>
  <c r="M95" i="39"/>
  <c r="V24" i="39"/>
  <c r="M24" i="39"/>
  <c r="V130" i="39"/>
  <c r="M130" i="39"/>
  <c r="M229" i="39"/>
  <c r="V229" i="39"/>
  <c r="M49" i="39"/>
  <c r="V49" i="39"/>
  <c r="M159" i="39"/>
  <c r="V159" i="39"/>
  <c r="V212" i="39"/>
  <c r="M212" i="39"/>
  <c r="M210" i="39"/>
  <c r="V210" i="39"/>
  <c r="V161" i="39"/>
  <c r="M161" i="39"/>
  <c r="V174" i="39"/>
  <c r="M174" i="39"/>
  <c r="V197" i="39"/>
  <c r="M197" i="39"/>
  <c r="V99" i="39"/>
  <c r="M99" i="39"/>
  <c r="V110" i="39"/>
  <c r="M110" i="39"/>
  <c r="M163" i="39"/>
  <c r="V163" i="39"/>
  <c r="M109" i="39"/>
  <c r="V109" i="39"/>
  <c r="V150" i="39"/>
  <c r="M150" i="39"/>
  <c r="M193" i="39"/>
  <c r="V193" i="39"/>
  <c r="M211" i="39"/>
  <c r="V211" i="39"/>
  <c r="V146" i="39"/>
  <c r="M146" i="39"/>
  <c r="V230" i="39"/>
  <c r="M230" i="39"/>
  <c r="V154" i="39"/>
  <c r="M154" i="39"/>
  <c r="M202" i="39"/>
  <c r="V202" i="39"/>
  <c r="R22" i="31"/>
  <c r="S21" i="31"/>
  <c r="R212" i="31"/>
  <c r="S211" i="31"/>
  <c r="R76" i="31"/>
  <c r="S75" i="31"/>
  <c r="S143" i="31"/>
  <c r="R144" i="31"/>
  <c r="R226" i="31"/>
  <c r="S225" i="31"/>
  <c r="S85" i="31"/>
  <c r="R86" i="31"/>
  <c r="S195" i="31"/>
  <c r="R196" i="31"/>
  <c r="R71" i="31"/>
  <c r="S70" i="31"/>
  <c r="S218" i="31"/>
  <c r="R219" i="31"/>
  <c r="R242" i="31"/>
  <c r="S241" i="31"/>
  <c r="S196" i="31"/>
  <c r="R197" i="31"/>
  <c r="R79" i="31"/>
  <c r="S78" i="31"/>
  <c r="S111" i="31"/>
  <c r="R112" i="31"/>
  <c r="R75" i="31"/>
  <c r="S74" i="31"/>
  <c r="R174" i="31"/>
  <c r="S173" i="31"/>
  <c r="S217" i="31"/>
  <c r="R218" i="31"/>
  <c r="S154" i="31"/>
  <c r="R155" i="31"/>
  <c r="S79" i="31"/>
  <c r="R80" i="31"/>
  <c r="R18" i="31"/>
  <c r="S17" i="31"/>
  <c r="R193" i="31"/>
  <c r="S192" i="31"/>
  <c r="S216" i="31"/>
  <c r="R217" i="31"/>
  <c r="R37" i="31"/>
  <c r="S36" i="31"/>
  <c r="S144" i="31"/>
  <c r="R145" i="31"/>
  <c r="S230" i="31"/>
  <c r="R231" i="31"/>
  <c r="R167" i="31"/>
  <c r="S166" i="31"/>
  <c r="S145" i="31"/>
  <c r="R146" i="31"/>
  <c r="R191" i="31"/>
  <c r="S190" i="31"/>
  <c r="R29" i="31"/>
  <c r="S28" i="31"/>
  <c r="S108" i="31"/>
  <c r="R109" i="31"/>
  <c r="S138" i="31"/>
  <c r="R139" i="31"/>
  <c r="S221" i="31"/>
  <c r="R222" i="31"/>
  <c r="R86" i="32"/>
  <c r="S85" i="32"/>
  <c r="R136" i="32"/>
  <c r="S135" i="32"/>
  <c r="S29" i="32"/>
  <c r="R30" i="32"/>
  <c r="S242" i="32"/>
  <c r="R243" i="32"/>
  <c r="R77" i="32"/>
  <c r="S76" i="32"/>
  <c r="R153" i="32"/>
  <c r="S152" i="32"/>
  <c r="S189" i="32"/>
  <c r="R190" i="32"/>
  <c r="S27" i="32"/>
  <c r="R28" i="32"/>
  <c r="S84" i="32"/>
  <c r="R85" i="32"/>
  <c r="S133" i="32"/>
  <c r="R134" i="32"/>
  <c r="S203" i="32"/>
  <c r="R204" i="32"/>
  <c r="R18" i="32"/>
  <c r="S17" i="32"/>
  <c r="R121" i="32"/>
  <c r="S120" i="32"/>
  <c r="S159" i="32"/>
  <c r="R160" i="32"/>
  <c r="R224" i="32"/>
  <c r="S223" i="32"/>
  <c r="R41" i="32"/>
  <c r="S40" i="32"/>
  <c r="S78" i="32"/>
  <c r="R79" i="32"/>
  <c r="S161" i="32"/>
  <c r="R162" i="32"/>
  <c r="S204" i="32"/>
  <c r="R205" i="32"/>
  <c r="R51" i="32"/>
  <c r="S50" i="32"/>
  <c r="S105" i="32"/>
  <c r="R106" i="32"/>
  <c r="R171" i="32"/>
  <c r="S170" i="32"/>
  <c r="R219" i="32"/>
  <c r="S218" i="32"/>
  <c r="S56" i="32"/>
  <c r="R57" i="32"/>
  <c r="R146" i="32"/>
  <c r="S145" i="32"/>
  <c r="R179" i="32"/>
  <c r="S178" i="32"/>
  <c r="S14" i="32"/>
  <c r="R15" i="32"/>
  <c r="R58" i="32"/>
  <c r="S57" i="32"/>
  <c r="R137" i="32"/>
  <c r="S136" i="32"/>
  <c r="R201" i="32"/>
  <c r="S200" i="32"/>
  <c r="V13" i="44"/>
  <c r="M13" i="44"/>
  <c r="V102" i="44"/>
  <c r="M102" i="44"/>
  <c r="V89" i="44"/>
  <c r="M89" i="44"/>
  <c r="M207" i="44"/>
  <c r="V207" i="44"/>
  <c r="V172" i="44"/>
  <c r="M172" i="44"/>
  <c r="V35" i="44"/>
  <c r="M35" i="44"/>
  <c r="M238" i="44"/>
  <c r="V238" i="44"/>
  <c r="M83" i="44"/>
  <c r="V83" i="44"/>
  <c r="V156" i="44"/>
  <c r="M156" i="44"/>
  <c r="V8" i="44"/>
  <c r="M8" i="44"/>
  <c r="V38" i="44"/>
  <c r="M38" i="44"/>
  <c r="V177" i="44"/>
  <c r="M177" i="44"/>
  <c r="M61" i="44"/>
  <c r="V61" i="44"/>
  <c r="M137" i="44"/>
  <c r="V137" i="44"/>
  <c r="M227" i="44"/>
  <c r="V227" i="44"/>
  <c r="M122" i="44"/>
  <c r="V122" i="44"/>
  <c r="M81" i="44"/>
  <c r="V81" i="44"/>
  <c r="V216" i="44"/>
  <c r="M216" i="44"/>
  <c r="M174" i="44"/>
  <c r="V174" i="44"/>
  <c r="M54" i="44"/>
  <c r="V54" i="44"/>
  <c r="V62" i="44"/>
  <c r="M62" i="44"/>
  <c r="V70" i="44"/>
  <c r="M70" i="44"/>
  <c r="M49" i="44"/>
  <c r="V49" i="44"/>
  <c r="S76" i="38"/>
  <c r="R77" i="38"/>
  <c r="R120" i="38"/>
  <c r="S119" i="38"/>
  <c r="R156" i="38"/>
  <c r="S155" i="38"/>
  <c r="S84" i="38"/>
  <c r="R85" i="38"/>
  <c r="S136" i="38"/>
  <c r="R137" i="38"/>
  <c r="S121" i="38"/>
  <c r="R122" i="38"/>
  <c r="S118" i="38"/>
  <c r="R119" i="38"/>
  <c r="S164" i="38"/>
  <c r="R165" i="38"/>
  <c r="S22" i="38"/>
  <c r="R23" i="38"/>
  <c r="S129" i="38"/>
  <c r="R130" i="38"/>
  <c r="R228" i="38"/>
  <c r="S227" i="38"/>
  <c r="R226" i="38"/>
  <c r="S225" i="38"/>
  <c r="R76" i="38"/>
  <c r="S75" i="38"/>
  <c r="S144" i="38"/>
  <c r="R145" i="38"/>
  <c r="S175" i="38"/>
  <c r="R176" i="38"/>
  <c r="R66" i="38"/>
  <c r="S65" i="38"/>
  <c r="S77" i="38"/>
  <c r="R78" i="38"/>
  <c r="R146" i="38"/>
  <c r="S145" i="38"/>
  <c r="R193" i="38"/>
  <c r="S192" i="38"/>
  <c r="R67" i="38"/>
  <c r="S66" i="38"/>
  <c r="S82" i="38"/>
  <c r="R83" i="38"/>
  <c r="S138" i="38"/>
  <c r="R139" i="38"/>
  <c r="R214" i="38"/>
  <c r="S213" i="38"/>
  <c r="R6" i="38"/>
  <c r="S5" i="38"/>
  <c r="R125" i="38"/>
  <c r="S124" i="38"/>
  <c r="R169" i="38"/>
  <c r="S168" i="38"/>
  <c r="S228" i="38"/>
  <c r="R229" i="38"/>
  <c r="S21" i="38"/>
  <c r="R22" i="38"/>
  <c r="S110" i="38"/>
  <c r="R111" i="38"/>
  <c r="R164" i="38"/>
  <c r="S163" i="38"/>
  <c r="R244" i="38"/>
  <c r="S243" i="38"/>
  <c r="S80" i="37"/>
  <c r="R81" i="37"/>
  <c r="S122" i="37"/>
  <c r="R123" i="37"/>
  <c r="S173" i="37"/>
  <c r="R174" i="37"/>
  <c r="S217" i="37"/>
  <c r="R218" i="37"/>
  <c r="S221" i="37"/>
  <c r="R222" i="37"/>
  <c r="S229" i="37"/>
  <c r="R230" i="37"/>
  <c r="R221" i="37"/>
  <c r="S220" i="37"/>
  <c r="R229" i="37"/>
  <c r="S228" i="37"/>
  <c r="R95" i="37"/>
  <c r="S94" i="37"/>
  <c r="S82" i="37"/>
  <c r="R83" i="37"/>
  <c r="S190" i="37"/>
  <c r="R191" i="37"/>
  <c r="R17" i="37"/>
  <c r="S16" i="37"/>
  <c r="U16" i="37" s="1"/>
  <c r="S58" i="37"/>
  <c r="R59" i="37"/>
  <c r="S115" i="37"/>
  <c r="R116" i="37"/>
  <c r="R223" i="37"/>
  <c r="S222" i="37"/>
  <c r="R49" i="37"/>
  <c r="S48" i="37"/>
  <c r="S93" i="37"/>
  <c r="R94" i="37"/>
  <c r="S133" i="37"/>
  <c r="R134" i="37"/>
  <c r="S212" i="37"/>
  <c r="R213" i="37"/>
  <c r="S31" i="37"/>
  <c r="R32" i="37"/>
  <c r="R109" i="37"/>
  <c r="S108" i="37"/>
  <c r="R104" i="37"/>
  <c r="S103" i="37"/>
  <c r="S226" i="37"/>
  <c r="R227" i="37"/>
  <c r="R31" i="37"/>
  <c r="S30" i="37"/>
  <c r="R98" i="37"/>
  <c r="S97" i="37"/>
  <c r="R151" i="37"/>
  <c r="S150" i="37"/>
  <c r="R232" i="37"/>
  <c r="S231" i="37"/>
  <c r="R60" i="37"/>
  <c r="S59" i="37"/>
  <c r="S121" i="37"/>
  <c r="R122" i="37"/>
  <c r="R208" i="37"/>
  <c r="S207" i="37"/>
  <c r="H7" i="38"/>
  <c r="E6" i="38"/>
  <c r="F5" i="38" s="1"/>
  <c r="V36" i="32"/>
  <c r="M36" i="32"/>
  <c r="M198" i="32"/>
  <c r="V198" i="32"/>
  <c r="V39" i="32"/>
  <c r="M39" i="32"/>
  <c r="V45" i="32"/>
  <c r="M45" i="32"/>
  <c r="V37" i="32"/>
  <c r="M37" i="32"/>
  <c r="M44" i="32"/>
  <c r="V44" i="32"/>
  <c r="V7" i="32"/>
  <c r="M7" i="32"/>
  <c r="V74" i="32"/>
  <c r="M74" i="32"/>
  <c r="V109" i="32"/>
  <c r="M109" i="32"/>
  <c r="M139" i="32"/>
  <c r="V139" i="32"/>
  <c r="V205" i="32"/>
  <c r="M205" i="32"/>
  <c r="V195" i="32"/>
  <c r="M195" i="32"/>
  <c r="V68" i="32"/>
  <c r="M68" i="32"/>
  <c r="V159" i="32"/>
  <c r="M159" i="32"/>
  <c r="M169" i="32"/>
  <c r="V169" i="32"/>
  <c r="M212" i="32"/>
  <c r="V212" i="32"/>
  <c r="V78" i="32"/>
  <c r="M78" i="32"/>
  <c r="M104" i="32"/>
  <c r="V104" i="32"/>
  <c r="V118" i="32"/>
  <c r="M118" i="32"/>
  <c r="V152" i="32"/>
  <c r="M152" i="32"/>
  <c r="M239" i="32"/>
  <c r="V239" i="32"/>
  <c r="V19" i="32"/>
  <c r="M19" i="32"/>
  <c r="V70" i="32"/>
  <c r="M70" i="32"/>
  <c r="M79" i="32"/>
  <c r="V79" i="32"/>
  <c r="M149" i="32"/>
  <c r="V149" i="32"/>
  <c r="M174" i="32"/>
  <c r="V174" i="32"/>
  <c r="V51" i="32"/>
  <c r="M51" i="32"/>
  <c r="V77" i="32"/>
  <c r="M77" i="32"/>
  <c r="V163" i="32"/>
  <c r="M163" i="32"/>
  <c r="V217" i="32"/>
  <c r="M217" i="32"/>
  <c r="V76" i="32"/>
  <c r="M76" i="32"/>
  <c r="V101" i="32"/>
  <c r="M101" i="32"/>
  <c r="V131" i="32"/>
  <c r="M131" i="32"/>
  <c r="V243" i="32"/>
  <c r="M243" i="32"/>
  <c r="M194" i="32"/>
  <c r="V194" i="32"/>
  <c r="V187" i="32"/>
  <c r="M187" i="32"/>
  <c r="V241" i="32"/>
  <c r="M241" i="32"/>
  <c r="V60" i="32"/>
  <c r="M60" i="32"/>
  <c r="M134" i="32"/>
  <c r="V134" i="32"/>
  <c r="V155" i="32"/>
  <c r="M155" i="32"/>
  <c r="R179" i="33"/>
  <c r="S178" i="33"/>
  <c r="R7" i="33"/>
  <c r="S6" i="33"/>
  <c r="S14" i="33"/>
  <c r="R15" i="33"/>
  <c r="R224" i="33"/>
  <c r="S223" i="33"/>
  <c r="S88" i="33"/>
  <c r="R89" i="33"/>
  <c r="S113" i="33"/>
  <c r="R114" i="33"/>
  <c r="R191" i="33"/>
  <c r="S190" i="33"/>
  <c r="S30" i="33"/>
  <c r="R31" i="33"/>
  <c r="R87" i="33"/>
  <c r="S86" i="33"/>
  <c r="S96" i="33"/>
  <c r="R97" i="33"/>
  <c r="S204" i="33"/>
  <c r="R205" i="33"/>
  <c r="S21" i="33"/>
  <c r="R22" i="33"/>
  <c r="R102" i="33"/>
  <c r="S101" i="33"/>
  <c r="S146" i="33"/>
  <c r="R147" i="33"/>
  <c r="S208" i="33"/>
  <c r="R209" i="33"/>
  <c r="R24" i="33"/>
  <c r="S23" i="33"/>
  <c r="R83" i="33"/>
  <c r="S82" i="33"/>
  <c r="R164" i="33"/>
  <c r="S163" i="33"/>
  <c r="S226" i="33"/>
  <c r="R227" i="33"/>
  <c r="S44" i="33"/>
  <c r="R45" i="33"/>
  <c r="S71" i="33"/>
  <c r="R72" i="33"/>
  <c r="S179" i="33"/>
  <c r="R180" i="33"/>
  <c r="R215" i="33"/>
  <c r="S214" i="33"/>
  <c r="R53" i="33"/>
  <c r="S52" i="33"/>
  <c r="S151" i="33"/>
  <c r="R152" i="33"/>
  <c r="R195" i="33"/>
  <c r="S194" i="33"/>
  <c r="R14" i="33"/>
  <c r="S13" i="33"/>
  <c r="S56" i="33"/>
  <c r="R57" i="33"/>
  <c r="R124" i="33"/>
  <c r="S123" i="33"/>
  <c r="R197" i="33"/>
  <c r="S196" i="33"/>
  <c r="V234" i="33"/>
  <c r="M234" i="33"/>
  <c r="V51" i="33"/>
  <c r="M51" i="33"/>
  <c r="M189" i="33"/>
  <c r="V189" i="33"/>
  <c r="M25" i="33"/>
  <c r="V25" i="33"/>
  <c r="V168" i="33"/>
  <c r="M168" i="33"/>
  <c r="M197" i="33"/>
  <c r="V197" i="33"/>
  <c r="V94" i="33"/>
  <c r="M94" i="33"/>
  <c r="V41" i="33"/>
  <c r="M41" i="33"/>
  <c r="M157" i="33"/>
  <c r="V157" i="33"/>
  <c r="M192" i="33"/>
  <c r="V192" i="33"/>
  <c r="V230" i="33"/>
  <c r="M230" i="33"/>
  <c r="M68" i="33"/>
  <c r="V68" i="33"/>
  <c r="V152" i="33"/>
  <c r="M152" i="33"/>
  <c r="M82" i="33"/>
  <c r="V82" i="33"/>
  <c r="V167" i="33"/>
  <c r="M167" i="33"/>
  <c r="M142" i="33"/>
  <c r="V142" i="33"/>
  <c r="M186" i="33"/>
  <c r="V186" i="33"/>
  <c r="M212" i="33"/>
  <c r="V212" i="33"/>
  <c r="V215" i="33"/>
  <c r="M215" i="33"/>
  <c r="V122" i="33"/>
  <c r="M122" i="33"/>
  <c r="V62" i="33"/>
  <c r="M62" i="33"/>
  <c r="V112" i="33"/>
  <c r="M112" i="33"/>
  <c r="M100" i="33"/>
  <c r="V100" i="33"/>
  <c r="M203" i="33"/>
  <c r="V203" i="33"/>
  <c r="R183" i="40"/>
  <c r="S182" i="40"/>
  <c r="S160" i="40"/>
  <c r="R161" i="40"/>
  <c r="S159" i="40"/>
  <c r="R160" i="40"/>
  <c r="S145" i="40"/>
  <c r="R146" i="40"/>
  <c r="S37" i="40"/>
  <c r="R38" i="40"/>
  <c r="R61" i="40"/>
  <c r="S60" i="40"/>
  <c r="S168" i="40"/>
  <c r="R169" i="40"/>
  <c r="R237" i="40"/>
  <c r="S236" i="40"/>
  <c r="S19" i="40"/>
  <c r="R20" i="40"/>
  <c r="S123" i="40"/>
  <c r="R124" i="40"/>
  <c r="S185" i="40"/>
  <c r="R186" i="40"/>
  <c r="S48" i="40"/>
  <c r="R49" i="40"/>
  <c r="R30" i="40"/>
  <c r="S29" i="40"/>
  <c r="S177" i="40"/>
  <c r="R178" i="40"/>
  <c r="S219" i="40"/>
  <c r="R220" i="40"/>
  <c r="S38" i="40"/>
  <c r="R39" i="40"/>
  <c r="S77" i="40"/>
  <c r="R78" i="40"/>
  <c r="S166" i="40"/>
  <c r="R167" i="40"/>
  <c r="S186" i="40"/>
  <c r="R187" i="40"/>
  <c r="S10" i="40"/>
  <c r="R11" i="40"/>
  <c r="S82" i="40"/>
  <c r="R83" i="40"/>
  <c r="R122" i="40"/>
  <c r="S121" i="40"/>
  <c r="R223" i="40"/>
  <c r="S222" i="40"/>
  <c r="S5" i="40"/>
  <c r="R6" i="40"/>
  <c r="S100" i="40"/>
  <c r="R101" i="40"/>
  <c r="R158" i="40"/>
  <c r="S157" i="40"/>
  <c r="S49" i="40"/>
  <c r="R50" i="40"/>
  <c r="R79" i="40"/>
  <c r="S78" i="40"/>
  <c r="S127" i="40"/>
  <c r="R128" i="40"/>
  <c r="S187" i="40"/>
  <c r="R188" i="40"/>
  <c r="V147" i="47"/>
  <c r="M147" i="47"/>
  <c r="V123" i="47"/>
  <c r="M123" i="47"/>
  <c r="M30" i="47"/>
  <c r="V30" i="47"/>
  <c r="M49" i="47"/>
  <c r="V49" i="47"/>
  <c r="M141" i="47"/>
  <c r="V141" i="47"/>
  <c r="V194" i="47"/>
  <c r="M194" i="47"/>
  <c r="M171" i="47"/>
  <c r="V171" i="47"/>
  <c r="V217" i="47"/>
  <c r="M217" i="47"/>
  <c r="V130" i="47"/>
  <c r="M130" i="47"/>
  <c r="V116" i="47"/>
  <c r="M116" i="47"/>
  <c r="V107" i="47"/>
  <c r="M107" i="47"/>
  <c r="V211" i="47"/>
  <c r="M211" i="47"/>
  <c r="V206" i="47"/>
  <c r="M206" i="47"/>
  <c r="V229" i="47"/>
  <c r="M229" i="47"/>
  <c r="V28" i="47"/>
  <c r="M28" i="47"/>
  <c r="V46" i="47"/>
  <c r="M46" i="47"/>
  <c r="V66" i="47"/>
  <c r="M66" i="47"/>
  <c r="V142" i="47"/>
  <c r="M142" i="47"/>
  <c r="V155" i="47"/>
  <c r="M155" i="47"/>
  <c r="V172" i="47"/>
  <c r="M172" i="47"/>
  <c r="V216" i="47"/>
  <c r="M216" i="47"/>
  <c r="M76" i="47"/>
  <c r="V76" i="47"/>
  <c r="M102" i="47"/>
  <c r="V102" i="47"/>
  <c r="V9" i="47"/>
  <c r="M9" i="47"/>
  <c r="V185" i="47"/>
  <c r="M185" i="47"/>
  <c r="V203" i="47"/>
  <c r="M203" i="47"/>
  <c r="V195" i="47"/>
  <c r="M195" i="47"/>
  <c r="V117" i="47"/>
  <c r="M117" i="47"/>
  <c r="V165" i="47"/>
  <c r="M165" i="47"/>
  <c r="M156" i="47"/>
  <c r="V156" i="47"/>
  <c r="S50" i="47"/>
  <c r="R51" i="47"/>
  <c r="S115" i="47"/>
  <c r="R116" i="47"/>
  <c r="R184" i="47"/>
  <c r="S183" i="47"/>
  <c r="R217" i="47"/>
  <c r="S216" i="47"/>
  <c r="R30" i="47"/>
  <c r="S29" i="47"/>
  <c r="R63" i="47"/>
  <c r="S62" i="47"/>
  <c r="R166" i="47"/>
  <c r="S165" i="47"/>
  <c r="R216" i="47"/>
  <c r="S215" i="47"/>
  <c r="R62" i="47"/>
  <c r="S61" i="47"/>
  <c r="R97" i="47"/>
  <c r="S96" i="47"/>
  <c r="S167" i="47"/>
  <c r="R168" i="47"/>
  <c r="R228" i="47"/>
  <c r="S227" i="47"/>
  <c r="S52" i="47"/>
  <c r="R53" i="47"/>
  <c r="S139" i="47"/>
  <c r="R140" i="47"/>
  <c r="R202" i="47"/>
  <c r="S201" i="47"/>
  <c r="R8" i="47"/>
  <c r="S7" i="47"/>
  <c r="R45" i="47"/>
  <c r="S44" i="47"/>
  <c r="R156" i="47"/>
  <c r="S155" i="47"/>
  <c r="S195" i="47"/>
  <c r="R196" i="47"/>
  <c r="R22" i="47"/>
  <c r="S21" i="47"/>
  <c r="R98" i="47"/>
  <c r="S97" i="47"/>
  <c r="R175" i="47"/>
  <c r="S174" i="47"/>
  <c r="S197" i="47"/>
  <c r="R198" i="47"/>
  <c r="S43" i="47"/>
  <c r="R44" i="47"/>
  <c r="S89" i="47"/>
  <c r="R90" i="47"/>
  <c r="R148" i="47"/>
  <c r="S147" i="47"/>
  <c r="S226" i="47"/>
  <c r="R227" i="47"/>
  <c r="R37" i="47"/>
  <c r="S36" i="47"/>
  <c r="S122" i="47"/>
  <c r="R123" i="47"/>
  <c r="R151" i="47"/>
  <c r="S150" i="47"/>
  <c r="R231" i="47"/>
  <c r="S230" i="47"/>
  <c r="S139" i="39"/>
  <c r="R140" i="39"/>
  <c r="R57" i="39"/>
  <c r="S56" i="39"/>
  <c r="S125" i="39"/>
  <c r="R126" i="39"/>
  <c r="R9" i="39"/>
  <c r="S8" i="39"/>
  <c r="S134" i="39"/>
  <c r="R135" i="39"/>
  <c r="S128" i="39"/>
  <c r="R129" i="39"/>
  <c r="R188" i="39"/>
  <c r="S187" i="39"/>
  <c r="R25" i="39"/>
  <c r="S24" i="39"/>
  <c r="S73" i="39"/>
  <c r="R74" i="39"/>
  <c r="R177" i="39"/>
  <c r="S176" i="39"/>
  <c r="R201" i="39"/>
  <c r="S200" i="39"/>
  <c r="S71" i="39"/>
  <c r="R72" i="39"/>
  <c r="S70" i="39"/>
  <c r="R71" i="39"/>
  <c r="R120" i="39"/>
  <c r="S119" i="39"/>
  <c r="S240" i="39"/>
  <c r="R241" i="39"/>
  <c r="R70" i="39"/>
  <c r="S69" i="39"/>
  <c r="S88" i="39"/>
  <c r="R89" i="39"/>
  <c r="R169" i="39"/>
  <c r="S168" i="39"/>
  <c r="R224" i="39"/>
  <c r="S223" i="39"/>
  <c r="R44" i="39"/>
  <c r="S43" i="39"/>
  <c r="S149" i="39"/>
  <c r="R150" i="39"/>
  <c r="S174" i="39"/>
  <c r="R175" i="39"/>
  <c r="S44" i="39"/>
  <c r="R45" i="39"/>
  <c r="S76" i="39"/>
  <c r="R77" i="39"/>
  <c r="R176" i="39"/>
  <c r="S175" i="39"/>
  <c r="S219" i="39"/>
  <c r="R220" i="39"/>
  <c r="S42" i="39"/>
  <c r="R43" i="39"/>
  <c r="S94" i="39"/>
  <c r="R95" i="39"/>
  <c r="R139" i="39"/>
  <c r="S138" i="39"/>
  <c r="R225" i="39"/>
  <c r="S224" i="39"/>
  <c r="V130" i="31"/>
  <c r="M130" i="31"/>
  <c r="M16" i="31"/>
  <c r="V16" i="31"/>
  <c r="M21" i="31"/>
  <c r="V21" i="31"/>
  <c r="V170" i="31"/>
  <c r="M170" i="31"/>
  <c r="V197" i="31"/>
  <c r="M197" i="31"/>
  <c r="V220" i="31"/>
  <c r="M220" i="31"/>
  <c r="V216" i="31"/>
  <c r="M216" i="31"/>
  <c r="M82" i="31"/>
  <c r="V82" i="31"/>
  <c r="V181" i="31"/>
  <c r="M181" i="31"/>
  <c r="V200" i="31"/>
  <c r="M200" i="31"/>
  <c r="M25" i="31"/>
  <c r="V25" i="31"/>
  <c r="M40" i="31"/>
  <c r="V40" i="31"/>
  <c r="V161" i="31"/>
  <c r="M161" i="31"/>
  <c r="V222" i="31"/>
  <c r="M222" i="31"/>
  <c r="M121" i="31"/>
  <c r="V121" i="31"/>
  <c r="M188" i="31"/>
  <c r="V188" i="31"/>
  <c r="V22" i="31"/>
  <c r="M22" i="31"/>
  <c r="V33" i="31"/>
  <c r="M33" i="31"/>
  <c r="V99" i="31"/>
  <c r="M99" i="31"/>
  <c r="V9" i="31"/>
  <c r="M9" i="31"/>
  <c r="V229" i="31"/>
  <c r="M229" i="31"/>
  <c r="V221" i="31"/>
  <c r="M221" i="31"/>
  <c r="V139" i="31"/>
  <c r="M139" i="31"/>
  <c r="V78" i="31"/>
  <c r="M78" i="31"/>
  <c r="V112" i="31"/>
  <c r="M112" i="31"/>
  <c r="V205" i="31"/>
  <c r="M205" i="31"/>
  <c r="R55" i="42"/>
  <c r="S54" i="42"/>
  <c r="S197" i="42"/>
  <c r="R198" i="42"/>
  <c r="A21" i="42"/>
  <c r="R99" i="42"/>
  <c r="S98" i="42"/>
  <c r="S26" i="42"/>
  <c r="R27" i="42"/>
  <c r="R108" i="42"/>
  <c r="S107" i="42"/>
  <c r="R181" i="42"/>
  <c r="S180" i="42"/>
  <c r="S220" i="42"/>
  <c r="R221" i="42"/>
  <c r="R16" i="42"/>
  <c r="S15" i="42"/>
  <c r="S106" i="42"/>
  <c r="R107" i="42"/>
  <c r="R178" i="42"/>
  <c r="S177" i="42"/>
  <c r="R48" i="42"/>
  <c r="S47" i="42"/>
  <c r="R80" i="42"/>
  <c r="S79" i="42"/>
  <c r="R131" i="42"/>
  <c r="S130" i="42"/>
  <c r="S191" i="42"/>
  <c r="R192" i="42"/>
  <c r="S56" i="42"/>
  <c r="R57" i="42"/>
  <c r="S70" i="42"/>
  <c r="R71" i="42"/>
  <c r="R129" i="42"/>
  <c r="S128" i="42"/>
  <c r="R233" i="42"/>
  <c r="S232" i="42"/>
  <c r="R14" i="42"/>
  <c r="S13" i="42"/>
  <c r="R73" i="42"/>
  <c r="S72" i="42"/>
  <c r="S172" i="42"/>
  <c r="R173" i="42"/>
  <c r="S217" i="42"/>
  <c r="R218" i="42"/>
  <c r="S53" i="42"/>
  <c r="R54" i="42"/>
  <c r="R86" i="42"/>
  <c r="S85" i="42"/>
  <c r="R154" i="42"/>
  <c r="S153" i="42"/>
  <c r="R236" i="42"/>
  <c r="S235" i="42"/>
  <c r="R36" i="42"/>
  <c r="S35" i="42"/>
  <c r="R139" i="42"/>
  <c r="S138" i="42"/>
  <c r="R212" i="42"/>
  <c r="S211" i="42"/>
  <c r="M65" i="36"/>
  <c r="V65" i="36"/>
  <c r="V7" i="36"/>
  <c r="M7" i="36"/>
  <c r="M191" i="36"/>
  <c r="V191" i="36"/>
  <c r="V226" i="36"/>
  <c r="M226" i="36"/>
  <c r="M136" i="36"/>
  <c r="V136" i="36"/>
  <c r="M62" i="36"/>
  <c r="V62" i="36"/>
  <c r="V174" i="36"/>
  <c r="M174" i="36"/>
  <c r="M113" i="36"/>
  <c r="V113" i="36"/>
  <c r="V127" i="36"/>
  <c r="M127" i="36"/>
  <c r="V155" i="36"/>
  <c r="M155" i="36"/>
  <c r="V44" i="36"/>
  <c r="M44" i="36"/>
  <c r="V73" i="36"/>
  <c r="M73" i="36"/>
  <c r="M167" i="36"/>
  <c r="V167" i="36"/>
  <c r="V9" i="36"/>
  <c r="M9" i="36"/>
  <c r="V34" i="36"/>
  <c r="M34" i="36"/>
  <c r="M66" i="36"/>
  <c r="V66" i="36"/>
  <c r="V100" i="36"/>
  <c r="M100" i="36"/>
  <c r="V154" i="36"/>
  <c r="M154" i="36"/>
  <c r="V8" i="36"/>
  <c r="M8" i="36"/>
  <c r="M91" i="36"/>
  <c r="V91" i="36"/>
  <c r="M52" i="36"/>
  <c r="V52" i="36"/>
  <c r="M128" i="36"/>
  <c r="V128" i="36"/>
  <c r="V165" i="36"/>
  <c r="M165" i="36"/>
  <c r="M20" i="36"/>
  <c r="V20" i="36"/>
  <c r="M50" i="36"/>
  <c r="V50" i="36"/>
  <c r="V38" i="36"/>
  <c r="M38" i="36"/>
  <c r="V115" i="36"/>
  <c r="M115" i="36"/>
  <c r="V137" i="36"/>
  <c r="M137" i="36"/>
  <c r="M178" i="36"/>
  <c r="V178" i="36"/>
  <c r="V82" i="36"/>
  <c r="M82" i="36"/>
  <c r="V134" i="36"/>
  <c r="M134" i="36"/>
  <c r="V153" i="36"/>
  <c r="M153" i="36"/>
  <c r="M220" i="36"/>
  <c r="V220" i="36"/>
  <c r="M239" i="36"/>
  <c r="V239" i="36"/>
  <c r="M201" i="36"/>
  <c r="V201" i="36"/>
  <c r="M217" i="36"/>
  <c r="V217" i="36"/>
  <c r="V241" i="36"/>
  <c r="M241" i="36"/>
  <c r="M192" i="36"/>
  <c r="V192" i="36"/>
  <c r="R28" i="34"/>
  <c r="S27" i="34"/>
  <c r="S164" i="34"/>
  <c r="R165" i="34"/>
  <c r="S94" i="34"/>
  <c r="R95" i="34"/>
  <c r="S39" i="34"/>
  <c r="R40" i="34"/>
  <c r="S24" i="34"/>
  <c r="R25" i="34"/>
  <c r="S127" i="34"/>
  <c r="R128" i="34"/>
  <c r="S169" i="34"/>
  <c r="R170" i="34"/>
  <c r="S207" i="34"/>
  <c r="R208" i="34"/>
  <c r="R65" i="34"/>
  <c r="S64" i="34"/>
  <c r="R100" i="34"/>
  <c r="S99" i="34"/>
  <c r="R161" i="34"/>
  <c r="S160" i="34"/>
  <c r="A21" i="34"/>
  <c r="R81" i="34"/>
  <c r="S80" i="34"/>
  <c r="R94" i="34"/>
  <c r="S93" i="34"/>
  <c r="R195" i="34"/>
  <c r="S194" i="34"/>
  <c r="R8" i="34"/>
  <c r="S7" i="34"/>
  <c r="R72" i="34"/>
  <c r="S71" i="34"/>
  <c r="S113" i="34"/>
  <c r="R114" i="34"/>
  <c r="S218" i="34"/>
  <c r="R219" i="34"/>
  <c r="R89" i="34"/>
  <c r="S88" i="34"/>
  <c r="S172" i="34"/>
  <c r="R173" i="34"/>
  <c r="S199" i="34"/>
  <c r="R200" i="34"/>
  <c r="S213" i="34"/>
  <c r="R214" i="34"/>
  <c r="R46" i="34"/>
  <c r="S45" i="34"/>
  <c r="R132" i="34"/>
  <c r="S131" i="34"/>
  <c r="S203" i="34"/>
  <c r="R204" i="34"/>
  <c r="R5" i="34"/>
  <c r="S42" i="34"/>
  <c r="R43" i="34"/>
  <c r="R137" i="34"/>
  <c r="S136" i="34"/>
  <c r="S242" i="34"/>
  <c r="R243" i="34"/>
  <c r="V107" i="40"/>
  <c r="M107" i="40"/>
  <c r="V237" i="40"/>
  <c r="M237" i="40"/>
  <c r="M9" i="40"/>
  <c r="V9" i="40"/>
  <c r="M149" i="40"/>
  <c r="V149" i="40"/>
  <c r="M186" i="40"/>
  <c r="V186" i="40"/>
  <c r="V207" i="40"/>
  <c r="M207" i="40"/>
  <c r="M100" i="40"/>
  <c r="V100" i="40"/>
  <c r="M157" i="40"/>
  <c r="V157" i="40"/>
  <c r="M6" i="40"/>
  <c r="V6" i="40"/>
  <c r="M23" i="40"/>
  <c r="V23" i="40"/>
  <c r="V44" i="40"/>
  <c r="M44" i="40"/>
  <c r="V57" i="40"/>
  <c r="M57" i="40"/>
  <c r="V202" i="40"/>
  <c r="M202" i="40"/>
  <c r="M231" i="40"/>
  <c r="V231" i="40"/>
  <c r="V111" i="40"/>
  <c r="M111" i="40"/>
  <c r="M113" i="40"/>
  <c r="V113" i="40"/>
  <c r="M76" i="40"/>
  <c r="V76" i="40"/>
  <c r="V139" i="40"/>
  <c r="M139" i="40"/>
  <c r="V94" i="40"/>
  <c r="M94" i="40"/>
  <c r="V179" i="40"/>
  <c r="M179" i="40"/>
  <c r="V22" i="40"/>
  <c r="M22" i="40"/>
  <c r="M239" i="40"/>
  <c r="V239" i="40"/>
  <c r="V18" i="40"/>
  <c r="M18" i="40"/>
  <c r="V21" i="40"/>
  <c r="M21" i="40"/>
  <c r="V240" i="40"/>
  <c r="M240" i="40"/>
  <c r="M54" i="41"/>
  <c r="V54" i="41"/>
  <c r="V129" i="41"/>
  <c r="M129" i="41"/>
  <c r="V86" i="41"/>
  <c r="M86" i="41"/>
  <c r="M35" i="41"/>
  <c r="V35" i="41"/>
  <c r="M125" i="41"/>
  <c r="V125" i="41"/>
  <c r="V164" i="41"/>
  <c r="M164" i="41"/>
  <c r="V40" i="41"/>
  <c r="M40" i="41"/>
  <c r="M71" i="41"/>
  <c r="V71" i="41"/>
  <c r="V147" i="41"/>
  <c r="M147" i="41"/>
  <c r="V55" i="41"/>
  <c r="M55" i="41"/>
  <c r="V103" i="41"/>
  <c r="M103" i="41"/>
  <c r="V202" i="41"/>
  <c r="M202" i="41"/>
  <c r="V30" i="41"/>
  <c r="M30" i="41"/>
  <c r="M137" i="41"/>
  <c r="V137" i="41"/>
  <c r="V110" i="41"/>
  <c r="M110" i="41"/>
  <c r="V224" i="41"/>
  <c r="M224" i="41"/>
  <c r="V140" i="41"/>
  <c r="M140" i="41"/>
  <c r="V77" i="41"/>
  <c r="M77" i="41"/>
  <c r="M240" i="41"/>
  <c r="V240" i="41"/>
  <c r="V222" i="41"/>
  <c r="M222" i="41"/>
  <c r="V203" i="41"/>
  <c r="M203" i="41"/>
  <c r="M73" i="41"/>
  <c r="V73" i="41"/>
  <c r="V112" i="41"/>
  <c r="M112" i="41"/>
  <c r="V88" i="41"/>
  <c r="M88" i="41"/>
  <c r="V169" i="41"/>
  <c r="M169" i="41"/>
  <c r="M176" i="41"/>
  <c r="V176" i="41"/>
  <c r="V130" i="41"/>
  <c r="M130" i="41"/>
  <c r="M172" i="34"/>
  <c r="V172" i="34"/>
  <c r="V131" i="34"/>
  <c r="M131" i="34"/>
  <c r="M194" i="34"/>
  <c r="V194" i="34"/>
  <c r="M222" i="34"/>
  <c r="V222" i="34"/>
  <c r="V95" i="34"/>
  <c r="M95" i="34"/>
  <c r="V100" i="34"/>
  <c r="M100" i="34"/>
  <c r="M85" i="34"/>
  <c r="V85" i="34"/>
  <c r="V53" i="34"/>
  <c r="M53" i="34"/>
  <c r="V67" i="34"/>
  <c r="M67" i="34"/>
  <c r="V192" i="34"/>
  <c r="M192" i="34"/>
  <c r="M115" i="34"/>
  <c r="V115" i="34"/>
  <c r="V154" i="34"/>
  <c r="M154" i="34"/>
  <c r="M99" i="34"/>
  <c r="V99" i="34"/>
  <c r="V48" i="34"/>
  <c r="M48" i="34"/>
  <c r="V205" i="34"/>
  <c r="M205" i="34"/>
  <c r="M174" i="34"/>
  <c r="V174" i="34"/>
  <c r="M170" i="34"/>
  <c r="V170" i="34"/>
  <c r="M109" i="34"/>
  <c r="V109" i="34"/>
  <c r="M209" i="34"/>
  <c r="V209" i="34"/>
  <c r="M106" i="34"/>
  <c r="V106" i="34"/>
  <c r="V64" i="34"/>
  <c r="M64" i="34"/>
  <c r="M6" i="34"/>
  <c r="V6" i="34"/>
  <c r="V89" i="34"/>
  <c r="M89" i="34"/>
  <c r="V74" i="34"/>
  <c r="M74" i="34"/>
  <c r="V114" i="34"/>
  <c r="M114" i="34"/>
  <c r="M25" i="34"/>
  <c r="V25" i="34"/>
  <c r="V159" i="34"/>
  <c r="M159" i="34"/>
  <c r="V184" i="34"/>
  <c r="M184" i="34"/>
  <c r="R26" i="45"/>
  <c r="S25" i="45"/>
  <c r="R134" i="45"/>
  <c r="S133" i="45"/>
  <c r="S186" i="45"/>
  <c r="R187" i="45"/>
  <c r="R184" i="45"/>
  <c r="S183" i="45"/>
  <c r="S134" i="45"/>
  <c r="R135" i="45"/>
  <c r="R89" i="45"/>
  <c r="S88" i="45"/>
  <c r="R85" i="45"/>
  <c r="S84" i="45"/>
  <c r="S204" i="45"/>
  <c r="R205" i="45"/>
  <c r="R210" i="45"/>
  <c r="S209" i="45"/>
  <c r="R233" i="45"/>
  <c r="S232" i="45"/>
  <c r="R237" i="45"/>
  <c r="S236" i="45"/>
  <c r="R70" i="45"/>
  <c r="S69" i="45"/>
  <c r="R29" i="45"/>
  <c r="S28" i="45"/>
  <c r="S227" i="45"/>
  <c r="R228" i="45"/>
  <c r="R230" i="45"/>
  <c r="S229" i="45"/>
  <c r="S42" i="45"/>
  <c r="R43" i="45"/>
  <c r="R131" i="45"/>
  <c r="S130" i="45"/>
  <c r="R197" i="45"/>
  <c r="S196" i="45"/>
  <c r="R213" i="45"/>
  <c r="S212" i="45"/>
  <c r="R148" i="45"/>
  <c r="S147" i="45"/>
  <c r="S172" i="45"/>
  <c r="R173" i="45"/>
  <c r="S53" i="45"/>
  <c r="R54" i="45"/>
  <c r="R40" i="45"/>
  <c r="S39" i="45"/>
  <c r="S47" i="45"/>
  <c r="R48" i="45"/>
  <c r="S123" i="45"/>
  <c r="R124" i="45"/>
  <c r="R52" i="45"/>
  <c r="S51" i="45"/>
  <c r="R61" i="45"/>
  <c r="S60" i="45"/>
  <c r="R76" i="45"/>
  <c r="S75" i="45"/>
  <c r="S98" i="45"/>
  <c r="R99" i="45"/>
  <c r="R103" i="45"/>
  <c r="S102" i="45"/>
  <c r="V67" i="37"/>
  <c r="M67" i="37"/>
  <c r="V174" i="37"/>
  <c r="M174" i="37"/>
  <c r="V77" i="37"/>
  <c r="M77" i="37"/>
  <c r="S216" i="41"/>
  <c r="R217" i="41"/>
  <c r="R92" i="41"/>
  <c r="S91" i="41"/>
  <c r="S41" i="44"/>
  <c r="R42" i="44"/>
  <c r="S143" i="44"/>
  <c r="R144" i="44"/>
  <c r="R83" i="44"/>
  <c r="S82" i="44"/>
  <c r="S137" i="43"/>
  <c r="R138" i="43"/>
  <c r="S233" i="43"/>
  <c r="R234" i="43"/>
  <c r="R165" i="43"/>
  <c r="S164" i="43"/>
  <c r="S19" i="43"/>
  <c r="R20" i="43"/>
  <c r="S35" i="35"/>
  <c r="R36" i="35"/>
  <c r="S181" i="35"/>
  <c r="R182" i="35"/>
  <c r="S200" i="35"/>
  <c r="R201" i="35"/>
  <c r="R171" i="35"/>
  <c r="S170" i="35"/>
  <c r="M177" i="43"/>
  <c r="V177" i="43"/>
  <c r="V39" i="43"/>
  <c r="M39" i="43"/>
  <c r="V34" i="42"/>
  <c r="M34" i="42"/>
  <c r="V153" i="42"/>
  <c r="M153" i="42"/>
  <c r="R10" i="46"/>
  <c r="S9" i="46"/>
  <c r="S146" i="46"/>
  <c r="R147" i="46"/>
  <c r="R105" i="46"/>
  <c r="S104" i="46"/>
  <c r="S45" i="36"/>
  <c r="R46" i="36"/>
  <c r="S234" i="36"/>
  <c r="R235" i="36"/>
  <c r="R78" i="36"/>
  <c r="S77" i="36"/>
  <c r="S65" i="36"/>
  <c r="R66" i="36"/>
  <c r="S203" i="36"/>
  <c r="R204" i="36"/>
  <c r="V103" i="38"/>
  <c r="M103" i="38"/>
  <c r="V149" i="38"/>
  <c r="M149" i="38"/>
  <c r="M27" i="38"/>
  <c r="V27" i="38"/>
  <c r="M141" i="38"/>
  <c r="V141" i="38"/>
  <c r="V60" i="38"/>
  <c r="M60" i="38"/>
  <c r="V193" i="38"/>
  <c r="M193" i="38"/>
  <c r="V213" i="38"/>
  <c r="M213" i="38"/>
  <c r="V27" i="39"/>
  <c r="M27" i="39"/>
  <c r="M226" i="39"/>
  <c r="V226" i="39"/>
  <c r="V70" i="39"/>
  <c r="M70" i="39"/>
  <c r="V185" i="39"/>
  <c r="M185" i="39"/>
  <c r="S126" i="31"/>
  <c r="R127" i="31"/>
  <c r="R165" i="31"/>
  <c r="S164" i="31"/>
  <c r="S24" i="31"/>
  <c r="R25" i="31"/>
  <c r="S48" i="31"/>
  <c r="R49" i="31"/>
  <c r="S175" i="31"/>
  <c r="R176" i="31"/>
  <c r="R110" i="32"/>
  <c r="S109" i="32"/>
  <c r="R149" i="32"/>
  <c r="S148" i="32"/>
  <c r="S15" i="32"/>
  <c r="R16" i="32"/>
  <c r="R239" i="32"/>
  <c r="S238" i="32"/>
  <c r="R125" i="32"/>
  <c r="S124" i="32"/>
  <c r="V99" i="44"/>
  <c r="M99" i="44"/>
  <c r="V145" i="44"/>
  <c r="M145" i="44"/>
  <c r="M40" i="44"/>
  <c r="V40" i="44"/>
  <c r="V57" i="44"/>
  <c r="M57" i="44"/>
  <c r="R223" i="38"/>
  <c r="S222" i="38"/>
  <c r="S139" i="38"/>
  <c r="R140" i="38"/>
  <c r="R177" i="38"/>
  <c r="S176" i="38"/>
  <c r="S120" i="38"/>
  <c r="R121" i="38"/>
  <c r="R39" i="37"/>
  <c r="S38" i="37"/>
  <c r="S110" i="37"/>
  <c r="R111" i="37"/>
  <c r="R51" i="37"/>
  <c r="S50" i="37"/>
  <c r="S193" i="37"/>
  <c r="R194" i="37"/>
  <c r="V12" i="32"/>
  <c r="M12" i="32"/>
  <c r="M75" i="32"/>
  <c r="V75" i="32"/>
  <c r="V150" i="32"/>
  <c r="M150" i="32"/>
  <c r="S188" i="33"/>
  <c r="R189" i="33"/>
  <c r="R29" i="33"/>
  <c r="S28" i="33"/>
  <c r="S49" i="33"/>
  <c r="R50" i="33"/>
  <c r="M59" i="33"/>
  <c r="V59" i="33"/>
  <c r="V144" i="33"/>
  <c r="M144" i="33"/>
  <c r="M48" i="33"/>
  <c r="V48" i="33"/>
  <c r="V88" i="33"/>
  <c r="M88" i="33"/>
  <c r="M98" i="33"/>
  <c r="V98" i="33"/>
  <c r="V201" i="33"/>
  <c r="M201" i="33"/>
  <c r="M205" i="33"/>
  <c r="V205" i="33"/>
  <c r="S184" i="40"/>
  <c r="R185" i="40"/>
  <c r="S158" i="40"/>
  <c r="R159" i="40"/>
  <c r="S138" i="40"/>
  <c r="R139" i="40"/>
  <c r="S142" i="40"/>
  <c r="R143" i="40"/>
  <c r="V168" i="47"/>
  <c r="M168" i="47"/>
  <c r="V146" i="47"/>
  <c r="M146" i="47"/>
  <c r="V72" i="47"/>
  <c r="M72" i="47"/>
  <c r="V118" i="47"/>
  <c r="M118" i="47"/>
  <c r="V83" i="47"/>
  <c r="M83" i="47"/>
  <c r="R89" i="47"/>
  <c r="S88" i="47"/>
  <c r="S82" i="47"/>
  <c r="R83" i="47"/>
  <c r="S42" i="47"/>
  <c r="R43" i="47"/>
  <c r="R223" i="47"/>
  <c r="S222" i="47"/>
  <c r="S185" i="39"/>
  <c r="R186" i="39"/>
  <c r="R210" i="39"/>
  <c r="S209" i="39"/>
  <c r="R204" i="39"/>
  <c r="S203" i="39"/>
  <c r="S165" i="39"/>
  <c r="R166" i="39"/>
  <c r="R152" i="39"/>
  <c r="S151" i="39"/>
  <c r="V234" i="31"/>
  <c r="M234" i="31"/>
  <c r="V89" i="31"/>
  <c r="M89" i="31"/>
  <c r="V189" i="31"/>
  <c r="M189" i="31"/>
  <c r="V235" i="31"/>
  <c r="M235" i="31"/>
  <c r="M76" i="31"/>
  <c r="V76" i="31"/>
  <c r="S68" i="42"/>
  <c r="R69" i="42"/>
  <c r="R12" i="42"/>
  <c r="S11" i="42"/>
  <c r="R72" i="42"/>
  <c r="S71" i="42"/>
  <c r="S62" i="42"/>
  <c r="R63" i="42"/>
  <c r="R171" i="42"/>
  <c r="S170" i="42"/>
  <c r="S16" i="42"/>
  <c r="U16" i="42" s="1"/>
  <c r="R17" i="42"/>
  <c r="R67" i="42"/>
  <c r="S66" i="42"/>
  <c r="V112" i="36"/>
  <c r="M112" i="36"/>
  <c r="V184" i="36"/>
  <c r="M184" i="36"/>
  <c r="V36" i="36"/>
  <c r="M36" i="36"/>
  <c r="V55" i="36"/>
  <c r="M55" i="36"/>
  <c r="M228" i="36"/>
  <c r="V228" i="36"/>
  <c r="R163" i="34"/>
  <c r="S162" i="34"/>
  <c r="S105" i="34"/>
  <c r="R106" i="34"/>
  <c r="R125" i="34"/>
  <c r="S124" i="34"/>
  <c r="S14" i="34"/>
  <c r="R15" i="34"/>
  <c r="V130" i="40"/>
  <c r="M130" i="40"/>
  <c r="M216" i="40"/>
  <c r="V216" i="40"/>
  <c r="V128" i="40"/>
  <c r="M128" i="40"/>
  <c r="M101" i="40"/>
  <c r="V101" i="40"/>
  <c r="M34" i="40"/>
  <c r="V34" i="40"/>
  <c r="M148" i="41"/>
  <c r="V148" i="41"/>
  <c r="M47" i="41"/>
  <c r="V47" i="41"/>
  <c r="V33" i="41"/>
  <c r="M33" i="41"/>
  <c r="V190" i="41"/>
  <c r="M190" i="41"/>
  <c r="M168" i="34"/>
  <c r="V168" i="34"/>
  <c r="M87" i="34"/>
  <c r="V87" i="34"/>
  <c r="M142" i="34"/>
  <c r="V142" i="34"/>
  <c r="V121" i="34"/>
  <c r="M121" i="34"/>
  <c r="M233" i="34"/>
  <c r="V233" i="34"/>
  <c r="S239" i="45"/>
  <c r="R240" i="45"/>
  <c r="R136" i="45"/>
  <c r="S135" i="45"/>
  <c r="R75" i="45"/>
  <c r="S74" i="45"/>
  <c r="R224" i="45"/>
  <c r="S223" i="45"/>
  <c r="S218" i="45"/>
  <c r="R219" i="45"/>
  <c r="V165" i="37"/>
  <c r="M165" i="37"/>
  <c r="M215" i="37"/>
  <c r="V215" i="37"/>
  <c r="V186" i="37"/>
  <c r="M186" i="37"/>
  <c r="M80" i="37"/>
  <c r="V80" i="37"/>
  <c r="V105" i="37"/>
  <c r="M105" i="37"/>
  <c r="M214" i="37"/>
  <c r="V214" i="37"/>
  <c r="V241" i="37"/>
  <c r="M241" i="37"/>
  <c r="V32" i="37"/>
  <c r="M32" i="37"/>
  <c r="M114" i="37"/>
  <c r="V114" i="37"/>
  <c r="V205" i="37"/>
  <c r="M205" i="37"/>
  <c r="M109" i="37"/>
  <c r="V109" i="37"/>
  <c r="V106" i="37"/>
  <c r="M106" i="37"/>
  <c r="V149" i="37"/>
  <c r="M149" i="37"/>
  <c r="M225" i="37"/>
  <c r="V225" i="37"/>
  <c r="V15" i="37"/>
  <c r="M15" i="37"/>
  <c r="V22" i="37"/>
  <c r="M22" i="37"/>
  <c r="V152" i="37"/>
  <c r="M152" i="37"/>
  <c r="V203" i="37"/>
  <c r="M203" i="37"/>
  <c r="V20" i="37"/>
  <c r="M20" i="37"/>
  <c r="M97" i="37"/>
  <c r="V97" i="37"/>
  <c r="V113" i="37"/>
  <c r="M113" i="37"/>
  <c r="V196" i="37"/>
  <c r="M196" i="37"/>
  <c r="V228" i="37"/>
  <c r="M228" i="37"/>
  <c r="M75" i="37"/>
  <c r="V75" i="37"/>
  <c r="M148" i="37"/>
  <c r="V148" i="37"/>
  <c r="M194" i="37"/>
  <c r="V194" i="37"/>
  <c r="M82" i="37"/>
  <c r="V82" i="37"/>
  <c r="V124" i="37"/>
  <c r="M124" i="37"/>
  <c r="V88" i="37"/>
  <c r="M88" i="37"/>
  <c r="M151" i="37"/>
  <c r="V151" i="37"/>
  <c r="V35" i="37"/>
  <c r="M35" i="37"/>
  <c r="M18" i="37"/>
  <c r="V18" i="37"/>
  <c r="V121" i="37"/>
  <c r="M121" i="37"/>
  <c r="V199" i="37"/>
  <c r="M199" i="37"/>
  <c r="S35" i="41"/>
  <c r="R36" i="41"/>
  <c r="R147" i="41"/>
  <c r="S146" i="41"/>
  <c r="S128" i="41"/>
  <c r="R129" i="41"/>
  <c r="R168" i="41"/>
  <c r="S167" i="41"/>
  <c r="S25" i="41"/>
  <c r="R26" i="41"/>
  <c r="S76" i="41"/>
  <c r="R77" i="41"/>
  <c r="R136" i="41"/>
  <c r="S135" i="41"/>
  <c r="R218" i="41"/>
  <c r="S217" i="41"/>
  <c r="S9" i="41"/>
  <c r="R10" i="41"/>
  <c r="S69" i="41"/>
  <c r="R70" i="41"/>
  <c r="R165" i="41"/>
  <c r="S164" i="41"/>
  <c r="S221" i="41"/>
  <c r="R222" i="41"/>
  <c r="R43" i="41"/>
  <c r="S42" i="41"/>
  <c r="R72" i="41"/>
  <c r="S71" i="41"/>
  <c r="S154" i="41"/>
  <c r="R155" i="41"/>
  <c r="S236" i="41"/>
  <c r="R237" i="41"/>
  <c r="S97" i="41"/>
  <c r="R98" i="41"/>
  <c r="R150" i="41"/>
  <c r="S149" i="41"/>
  <c r="S207" i="41"/>
  <c r="R208" i="41"/>
  <c r="R53" i="41"/>
  <c r="S52" i="41"/>
  <c r="R102" i="41"/>
  <c r="S101" i="41"/>
  <c r="R100" i="41"/>
  <c r="S99" i="41"/>
  <c r="S234" i="41"/>
  <c r="R235" i="41"/>
  <c r="R29" i="41"/>
  <c r="S28" i="41"/>
  <c r="S113" i="41"/>
  <c r="R114" i="41"/>
  <c r="R123" i="41"/>
  <c r="S122" i="41"/>
  <c r="R195" i="41"/>
  <c r="S194" i="41"/>
  <c r="S78" i="41"/>
  <c r="R79" i="41"/>
  <c r="R152" i="41"/>
  <c r="S151" i="41"/>
  <c r="R141" i="41"/>
  <c r="S140" i="41"/>
  <c r="R233" i="41"/>
  <c r="S232" i="41"/>
  <c r="R218" i="44"/>
  <c r="S217" i="44"/>
  <c r="S242" i="44"/>
  <c r="R243" i="44"/>
  <c r="S100" i="44"/>
  <c r="R101" i="44"/>
  <c r="R103" i="44"/>
  <c r="S102" i="44"/>
  <c r="R201" i="44"/>
  <c r="S200" i="44"/>
  <c r="S203" i="44"/>
  <c r="R204" i="44"/>
  <c r="R191" i="44"/>
  <c r="S190" i="44"/>
  <c r="S117" i="44"/>
  <c r="R118" i="44"/>
  <c r="R227" i="44"/>
  <c r="S226" i="44"/>
  <c r="R86" i="44"/>
  <c r="S85" i="44"/>
  <c r="R5" i="44"/>
  <c r="R244" i="44"/>
  <c r="S243" i="44"/>
  <c r="S137" i="44"/>
  <c r="R138" i="44"/>
  <c r="S131" i="44"/>
  <c r="R132" i="44"/>
  <c r="S213" i="44"/>
  <c r="R214" i="44"/>
  <c r="R239" i="44"/>
  <c r="S238" i="44"/>
  <c r="S222" i="44"/>
  <c r="R223" i="44"/>
  <c r="S227" i="44"/>
  <c r="R228" i="44"/>
  <c r="S207" i="44"/>
  <c r="R208" i="44"/>
  <c r="R240" i="44"/>
  <c r="S239" i="44"/>
  <c r="S223" i="44"/>
  <c r="R224" i="44"/>
  <c r="R160" i="44"/>
  <c r="S159" i="44"/>
  <c r="S197" i="44"/>
  <c r="R198" i="44"/>
  <c r="S232" i="44"/>
  <c r="R233" i="44"/>
  <c r="S212" i="44"/>
  <c r="R213" i="44"/>
  <c r="S95" i="44"/>
  <c r="R96" i="44"/>
  <c r="R142" i="44"/>
  <c r="S141" i="44"/>
  <c r="R128" i="44"/>
  <c r="S127" i="44"/>
  <c r="R112" i="44"/>
  <c r="S111" i="44"/>
  <c r="R26" i="44"/>
  <c r="S25" i="44"/>
  <c r="S117" i="43"/>
  <c r="R118" i="43"/>
  <c r="S207" i="43"/>
  <c r="R208" i="43"/>
  <c r="S108" i="43"/>
  <c r="R109" i="43"/>
  <c r="R122" i="43"/>
  <c r="S121" i="43"/>
  <c r="R26" i="43"/>
  <c r="S25" i="43"/>
  <c r="R47" i="43"/>
  <c r="S46" i="43"/>
  <c r="S187" i="43"/>
  <c r="R188" i="43"/>
  <c r="R164" i="43"/>
  <c r="S163" i="43"/>
  <c r="S127" i="43"/>
  <c r="R128" i="43"/>
  <c r="R73" i="43"/>
  <c r="S72" i="43"/>
  <c r="S27" i="43"/>
  <c r="R28" i="43"/>
  <c r="S32" i="43"/>
  <c r="R33" i="43"/>
  <c r="R19" i="43"/>
  <c r="S18" i="43"/>
  <c r="U18" i="43" s="1"/>
  <c r="S228" i="43"/>
  <c r="R229" i="43"/>
  <c r="R114" i="43"/>
  <c r="S113" i="43"/>
  <c r="S66" i="43"/>
  <c r="R67" i="43"/>
  <c r="S90" i="43"/>
  <c r="R91" i="43"/>
  <c r="S119" i="43"/>
  <c r="R120" i="43"/>
  <c r="R196" i="43"/>
  <c r="S195" i="43"/>
  <c r="S192" i="43"/>
  <c r="R193" i="43"/>
  <c r="R169" i="43"/>
  <c r="S168" i="43"/>
  <c r="S156" i="43"/>
  <c r="R157" i="43"/>
  <c r="S145" i="43"/>
  <c r="R146" i="43"/>
  <c r="S99" i="43"/>
  <c r="R100" i="43"/>
  <c r="S63" i="43"/>
  <c r="R64" i="43"/>
  <c r="S89" i="43"/>
  <c r="R90" i="43"/>
  <c r="R52" i="43"/>
  <c r="S51" i="43"/>
  <c r="S28" i="43"/>
  <c r="R29" i="43"/>
  <c r="R41" i="43"/>
  <c r="S40" i="43"/>
  <c r="S94" i="35"/>
  <c r="R95" i="35"/>
  <c r="S18" i="35"/>
  <c r="U18" i="35" s="1"/>
  <c r="R19" i="35"/>
  <c r="S237" i="35"/>
  <c r="R238" i="35"/>
  <c r="S208" i="35"/>
  <c r="R209" i="35"/>
  <c r="R14" i="35"/>
  <c r="S13" i="35"/>
  <c r="R156" i="35"/>
  <c r="S155" i="35"/>
  <c r="S134" i="35"/>
  <c r="R135" i="35"/>
  <c r="S218" i="35"/>
  <c r="R219" i="35"/>
  <c r="S11" i="35"/>
  <c r="R12" i="35"/>
  <c r="S93" i="35"/>
  <c r="R94" i="35"/>
  <c r="S171" i="35"/>
  <c r="R172" i="35"/>
  <c r="S61" i="35"/>
  <c r="R62" i="35"/>
  <c r="R72" i="35"/>
  <c r="S71" i="35"/>
  <c r="R101" i="35"/>
  <c r="S100" i="35"/>
  <c r="S219" i="35"/>
  <c r="R220" i="35"/>
  <c r="R52" i="35"/>
  <c r="S51" i="35"/>
  <c r="R115" i="35"/>
  <c r="S114" i="35"/>
  <c r="R130" i="35"/>
  <c r="S129" i="35"/>
  <c r="R228" i="35"/>
  <c r="S227" i="35"/>
  <c r="S74" i="35"/>
  <c r="R75" i="35"/>
  <c r="S122" i="35"/>
  <c r="R123" i="35"/>
  <c r="S102" i="35"/>
  <c r="R103" i="35"/>
  <c r="S213" i="35"/>
  <c r="R214" i="35"/>
  <c r="S40" i="35"/>
  <c r="R41" i="35"/>
  <c r="R137" i="35"/>
  <c r="S136" i="35"/>
  <c r="R197" i="35"/>
  <c r="S196" i="35"/>
  <c r="S231" i="35"/>
  <c r="R232" i="35"/>
  <c r="S60" i="35"/>
  <c r="R61" i="35"/>
  <c r="R176" i="35"/>
  <c r="S175" i="35"/>
  <c r="S177" i="35"/>
  <c r="R178" i="35"/>
  <c r="V104" i="43"/>
  <c r="M104" i="43"/>
  <c r="M24" i="43"/>
  <c r="V24" i="43"/>
  <c r="V12" i="43"/>
  <c r="M12" i="43"/>
  <c r="M27" i="43"/>
  <c r="V27" i="43"/>
  <c r="V43" i="43"/>
  <c r="M43" i="43"/>
  <c r="V137" i="43"/>
  <c r="M137" i="43"/>
  <c r="M216" i="43"/>
  <c r="V216" i="43"/>
  <c r="V26" i="43"/>
  <c r="M26" i="43"/>
  <c r="M57" i="43"/>
  <c r="V57" i="43"/>
  <c r="V132" i="43"/>
  <c r="M132" i="43"/>
  <c r="V210" i="43"/>
  <c r="M210" i="43"/>
  <c r="M238" i="43"/>
  <c r="V238" i="43"/>
  <c r="M15" i="43"/>
  <c r="V15" i="43"/>
  <c r="V83" i="43"/>
  <c r="M83" i="43"/>
  <c r="V118" i="43"/>
  <c r="M118" i="43"/>
  <c r="V76" i="43"/>
  <c r="M76" i="43"/>
  <c r="V223" i="43"/>
  <c r="M223" i="43"/>
  <c r="V51" i="43"/>
  <c r="M51" i="43"/>
  <c r="V116" i="43"/>
  <c r="M116" i="43"/>
  <c r="M173" i="43"/>
  <c r="V173" i="43"/>
  <c r="V220" i="43"/>
  <c r="M220" i="43"/>
  <c r="M38" i="43"/>
  <c r="V38" i="43"/>
  <c r="M21" i="43"/>
  <c r="V21" i="43"/>
  <c r="V84" i="43"/>
  <c r="M84" i="43"/>
  <c r="V115" i="43"/>
  <c r="M115" i="43"/>
  <c r="M22" i="43"/>
  <c r="V22" i="43"/>
  <c r="V80" i="43"/>
  <c r="M80" i="43"/>
  <c r="V103" i="43"/>
  <c r="M103" i="43"/>
  <c r="V168" i="43"/>
  <c r="M168" i="43"/>
  <c r="V231" i="43"/>
  <c r="M231" i="43"/>
  <c r="H7" i="45"/>
  <c r="E6" i="45"/>
  <c r="F5" i="45" s="1"/>
  <c r="V87" i="42"/>
  <c r="M87" i="42"/>
  <c r="V72" i="42"/>
  <c r="M72" i="42"/>
  <c r="M155" i="42"/>
  <c r="V155" i="42"/>
  <c r="M13" i="42"/>
  <c r="V13" i="42"/>
  <c r="M164" i="42"/>
  <c r="V164" i="42"/>
  <c r="V209" i="42"/>
  <c r="M209" i="42"/>
  <c r="V180" i="42"/>
  <c r="M180" i="42"/>
  <c r="M29" i="42"/>
  <c r="V29" i="42"/>
  <c r="M48" i="42"/>
  <c r="V48" i="42"/>
  <c r="V88" i="42"/>
  <c r="M88" i="42"/>
  <c r="V95" i="42"/>
  <c r="M95" i="42"/>
  <c r="V192" i="42"/>
  <c r="M192" i="42"/>
  <c r="M113" i="42"/>
  <c r="V113" i="42"/>
  <c r="V139" i="42"/>
  <c r="M139" i="42"/>
  <c r="M45" i="42"/>
  <c r="V45" i="42"/>
  <c r="V64" i="42"/>
  <c r="M64" i="42"/>
  <c r="M14" i="42"/>
  <c r="V14" i="42"/>
  <c r="V26" i="42"/>
  <c r="M26" i="42"/>
  <c r="M136" i="42"/>
  <c r="V136" i="42"/>
  <c r="V177" i="42"/>
  <c r="M177" i="42"/>
  <c r="V243" i="42"/>
  <c r="M243" i="42"/>
  <c r="V228" i="42"/>
  <c r="M228" i="42"/>
  <c r="M231" i="42"/>
  <c r="V231" i="42"/>
  <c r="M214" i="42"/>
  <c r="V214" i="42"/>
  <c r="V229" i="42"/>
  <c r="M229" i="42"/>
  <c r="S149" i="46"/>
  <c r="R150" i="46"/>
  <c r="R188" i="46"/>
  <c r="S187" i="46"/>
  <c r="R180" i="46"/>
  <c r="S179" i="46"/>
  <c r="S194" i="46"/>
  <c r="R195" i="46"/>
  <c r="R38" i="46"/>
  <c r="S37" i="46"/>
  <c r="S139" i="46"/>
  <c r="R140" i="46"/>
  <c r="R181" i="46"/>
  <c r="S180" i="46"/>
  <c r="R90" i="46"/>
  <c r="S89" i="46"/>
  <c r="S113" i="46"/>
  <c r="R114" i="46"/>
  <c r="R185" i="46"/>
  <c r="S184" i="46"/>
  <c r="S39" i="46"/>
  <c r="R40" i="46"/>
  <c r="S59" i="46"/>
  <c r="R60" i="46"/>
  <c r="S109" i="46"/>
  <c r="R110" i="46"/>
  <c r="R234" i="46"/>
  <c r="S233" i="46"/>
  <c r="S35" i="46"/>
  <c r="R36" i="46"/>
  <c r="R62" i="46"/>
  <c r="S61" i="46"/>
  <c r="R160" i="46"/>
  <c r="S159" i="46"/>
  <c r="S226" i="46"/>
  <c r="R227" i="46"/>
  <c r="R42" i="46"/>
  <c r="S41" i="46"/>
  <c r="R130" i="46"/>
  <c r="S129" i="46"/>
  <c r="R183" i="46"/>
  <c r="S182" i="46"/>
  <c r="R6" i="46"/>
  <c r="S5" i="46"/>
  <c r="S107" i="46"/>
  <c r="R108" i="46"/>
  <c r="S126" i="46"/>
  <c r="R127" i="46"/>
  <c r="S198" i="46"/>
  <c r="R199" i="46"/>
  <c r="R19" i="46"/>
  <c r="S18" i="46"/>
  <c r="U18" i="46" s="1"/>
  <c r="R92" i="46"/>
  <c r="S91" i="46"/>
  <c r="R142" i="46"/>
  <c r="S141" i="46"/>
  <c r="R208" i="46"/>
  <c r="S207" i="46"/>
  <c r="H7" i="33"/>
  <c r="E6" i="33"/>
  <c r="F5" i="33" s="1"/>
  <c r="R185" i="36"/>
  <c r="S184" i="36"/>
  <c r="R202" i="36"/>
  <c r="S201" i="36"/>
  <c r="S221" i="36"/>
  <c r="R222" i="36"/>
  <c r="R37" i="36"/>
  <c r="S36" i="36"/>
  <c r="S110" i="36"/>
  <c r="R111" i="36"/>
  <c r="R128" i="36"/>
  <c r="S127" i="36"/>
  <c r="S194" i="36"/>
  <c r="R195" i="36"/>
  <c r="R13" i="36"/>
  <c r="S12" i="36"/>
  <c r="R109" i="36"/>
  <c r="S108" i="36"/>
  <c r="R149" i="36"/>
  <c r="S148" i="36"/>
  <c r="R197" i="36"/>
  <c r="S196" i="36"/>
  <c r="S25" i="36"/>
  <c r="R26" i="36"/>
  <c r="S120" i="36"/>
  <c r="R121" i="36"/>
  <c r="R160" i="36"/>
  <c r="S159" i="36"/>
  <c r="R242" i="36"/>
  <c r="S241" i="36"/>
  <c r="R49" i="36"/>
  <c r="S48" i="36"/>
  <c r="R81" i="36"/>
  <c r="S80" i="36"/>
  <c r="S169" i="36"/>
  <c r="R170" i="36"/>
  <c r="S215" i="36"/>
  <c r="R216" i="36"/>
  <c r="S47" i="36"/>
  <c r="R48" i="36"/>
  <c r="S85" i="36"/>
  <c r="R86" i="36"/>
  <c r="S186" i="36"/>
  <c r="R187" i="36"/>
  <c r="S19" i="36"/>
  <c r="R20" i="36"/>
  <c r="S67" i="36"/>
  <c r="R68" i="36"/>
  <c r="S139" i="36"/>
  <c r="R140" i="36"/>
  <c r="S202" i="36"/>
  <c r="R203" i="36"/>
  <c r="R17" i="36"/>
  <c r="S16" i="36"/>
  <c r="U16" i="36" s="1"/>
  <c r="S84" i="36"/>
  <c r="R85" i="36"/>
  <c r="R150" i="36"/>
  <c r="S149" i="36"/>
  <c r="R200" i="36"/>
  <c r="S199" i="36"/>
  <c r="M164" i="38"/>
  <c r="V164" i="38"/>
  <c r="V61" i="38"/>
  <c r="M61" i="38"/>
  <c r="V231" i="38"/>
  <c r="M231" i="38"/>
  <c r="M97" i="38"/>
  <c r="V97" i="38"/>
  <c r="M19" i="38"/>
  <c r="V19" i="38"/>
  <c r="V13" i="38"/>
  <c r="M13" i="38"/>
  <c r="V99" i="38"/>
  <c r="M99" i="38"/>
  <c r="V145" i="38"/>
  <c r="M145" i="38"/>
  <c r="M133" i="38"/>
  <c r="V133" i="38"/>
  <c r="M182" i="38"/>
  <c r="V182" i="38"/>
  <c r="M196" i="38"/>
  <c r="V196" i="38"/>
  <c r="M208" i="38"/>
  <c r="V208" i="38"/>
  <c r="V26" i="38"/>
  <c r="M26" i="38"/>
  <c r="V146" i="38"/>
  <c r="M146" i="38"/>
  <c r="V95" i="38"/>
  <c r="M95" i="38"/>
  <c r="M152" i="38"/>
  <c r="V152" i="38"/>
  <c r="V178" i="38"/>
  <c r="M178" i="38"/>
  <c r="M113" i="38"/>
  <c r="V113" i="38"/>
  <c r="M167" i="38"/>
  <c r="V167" i="38"/>
  <c r="M239" i="38"/>
  <c r="V239" i="38"/>
  <c r="V71" i="38"/>
  <c r="M71" i="38"/>
  <c r="M221" i="38"/>
  <c r="V221" i="38"/>
  <c r="V28" i="39"/>
  <c r="M28" i="39"/>
  <c r="V72" i="39"/>
  <c r="M72" i="39"/>
  <c r="V135" i="39"/>
  <c r="M135" i="39"/>
  <c r="V199" i="39"/>
  <c r="M199" i="39"/>
  <c r="M223" i="39"/>
  <c r="V223" i="39"/>
  <c r="V224" i="39"/>
  <c r="M224" i="39"/>
  <c r="V8" i="39"/>
  <c r="M8" i="39"/>
  <c r="V77" i="39"/>
  <c r="M77" i="39"/>
  <c r="M200" i="39"/>
  <c r="V200" i="39"/>
  <c r="M67" i="39"/>
  <c r="V67" i="39"/>
  <c r="V100" i="39"/>
  <c r="M100" i="39"/>
  <c r="V36" i="39"/>
  <c r="M36" i="39"/>
  <c r="V106" i="39"/>
  <c r="M106" i="39"/>
  <c r="V80" i="39"/>
  <c r="M80" i="39"/>
  <c r="M192" i="39"/>
  <c r="V192" i="39"/>
  <c r="V235" i="39"/>
  <c r="M235" i="39"/>
  <c r="M164" i="39"/>
  <c r="V164" i="39"/>
  <c r="V162" i="39"/>
  <c r="M162" i="39"/>
  <c r="V102" i="39"/>
  <c r="M102" i="39"/>
  <c r="V152" i="39"/>
  <c r="M152" i="39"/>
  <c r="V167" i="39"/>
  <c r="M167" i="39"/>
  <c r="V238" i="39"/>
  <c r="M238" i="39"/>
  <c r="M233" i="39"/>
  <c r="V233" i="39"/>
  <c r="V136" i="39"/>
  <c r="M136" i="39"/>
  <c r="V69" i="39"/>
  <c r="M69" i="39"/>
  <c r="V128" i="39"/>
  <c r="M128" i="39"/>
  <c r="V213" i="39"/>
  <c r="M213" i="39"/>
  <c r="V207" i="39"/>
  <c r="M207" i="39"/>
  <c r="V31" i="39"/>
  <c r="M31" i="39"/>
  <c r="V129" i="39"/>
  <c r="M129" i="39"/>
  <c r="V244" i="39"/>
  <c r="M244" i="39"/>
  <c r="M239" i="39"/>
  <c r="V239" i="39"/>
  <c r="V94" i="39"/>
  <c r="M94" i="39"/>
  <c r="R115" i="31"/>
  <c r="S114" i="31"/>
  <c r="S31" i="31"/>
  <c r="R32" i="31"/>
  <c r="S80" i="31"/>
  <c r="R81" i="31"/>
  <c r="R113" i="31"/>
  <c r="S112" i="31"/>
  <c r="S186" i="31"/>
  <c r="R187" i="31"/>
  <c r="S152" i="31"/>
  <c r="R153" i="31"/>
  <c r="R5" i="31"/>
  <c r="R84" i="31"/>
  <c r="S83" i="31"/>
  <c r="R169" i="31"/>
  <c r="S168" i="31"/>
  <c r="R211" i="31"/>
  <c r="S210" i="31"/>
  <c r="R141" i="31"/>
  <c r="S140" i="31"/>
  <c r="S77" i="31"/>
  <c r="R78" i="31"/>
  <c r="R61" i="31"/>
  <c r="S60" i="31"/>
  <c r="S71" i="31"/>
  <c r="R72" i="31"/>
  <c r="R192" i="31"/>
  <c r="S191" i="31"/>
  <c r="R232" i="31"/>
  <c r="S231" i="31"/>
  <c r="R202" i="31"/>
  <c r="S201" i="31"/>
  <c r="S102" i="31"/>
  <c r="R103" i="31"/>
  <c r="S49" i="31"/>
  <c r="R50" i="31"/>
  <c r="R11" i="31"/>
  <c r="S10" i="31"/>
  <c r="S234" i="31"/>
  <c r="R235" i="31"/>
  <c r="R133" i="31"/>
  <c r="S132" i="31"/>
  <c r="S160" i="31"/>
  <c r="R161" i="31"/>
  <c r="R199" i="31"/>
  <c r="S198" i="31"/>
  <c r="R185" i="31"/>
  <c r="S184" i="31"/>
  <c r="S237" i="31"/>
  <c r="R238" i="31"/>
  <c r="S13" i="31"/>
  <c r="R14" i="31"/>
  <c r="R16" i="31"/>
  <c r="S15" i="31"/>
  <c r="S95" i="31"/>
  <c r="R96" i="31"/>
  <c r="R157" i="31"/>
  <c r="S156" i="31"/>
  <c r="R229" i="31"/>
  <c r="S228" i="31"/>
  <c r="S20" i="32"/>
  <c r="R21" i="32"/>
  <c r="S216" i="32"/>
  <c r="R217" i="32"/>
  <c r="R126" i="32"/>
  <c r="S125" i="32"/>
  <c r="R19" i="32"/>
  <c r="S18" i="32"/>
  <c r="U18" i="32" s="1"/>
  <c r="S61" i="32"/>
  <c r="R62" i="32"/>
  <c r="S157" i="32"/>
  <c r="R158" i="32"/>
  <c r="R231" i="32"/>
  <c r="S230" i="32"/>
  <c r="R71" i="32"/>
  <c r="S70" i="32"/>
  <c r="S108" i="32"/>
  <c r="R109" i="32"/>
  <c r="S151" i="32"/>
  <c r="R152" i="32"/>
  <c r="R223" i="32"/>
  <c r="S222" i="32"/>
  <c r="R34" i="32"/>
  <c r="S33" i="32"/>
  <c r="R78" i="32"/>
  <c r="S77" i="32"/>
  <c r="S156" i="32"/>
  <c r="R157" i="32"/>
  <c r="S243" i="32"/>
  <c r="R244" i="32"/>
  <c r="R69" i="32"/>
  <c r="S68" i="32"/>
  <c r="S97" i="32"/>
  <c r="R98" i="32"/>
  <c r="R207" i="32"/>
  <c r="S206" i="32"/>
  <c r="S237" i="32"/>
  <c r="R238" i="32"/>
  <c r="S21" i="32"/>
  <c r="R22" i="32"/>
  <c r="R84" i="32"/>
  <c r="S83" i="32"/>
  <c r="R240" i="32"/>
  <c r="S239" i="32"/>
  <c r="R46" i="32"/>
  <c r="S45" i="32"/>
  <c r="S103" i="32"/>
  <c r="R104" i="32"/>
  <c r="S117" i="32"/>
  <c r="R118" i="32"/>
  <c r="S187" i="32"/>
  <c r="R188" i="32"/>
  <c r="S47" i="32"/>
  <c r="R48" i="32"/>
  <c r="R112" i="32"/>
  <c r="S111" i="32"/>
  <c r="S127" i="32"/>
  <c r="R128" i="32"/>
  <c r="R200" i="32"/>
  <c r="S199" i="32"/>
  <c r="M114" i="44"/>
  <c r="V114" i="44"/>
  <c r="V204" i="44"/>
  <c r="M204" i="44"/>
  <c r="V244" i="44"/>
  <c r="M244" i="44"/>
  <c r="V119" i="44"/>
  <c r="M119" i="44"/>
  <c r="M161" i="44"/>
  <c r="V161" i="44"/>
  <c r="M168" i="44"/>
  <c r="V168" i="44"/>
  <c r="V97" i="44"/>
  <c r="M97" i="44"/>
  <c r="M47" i="44"/>
  <c r="V47" i="44"/>
  <c r="M206" i="44"/>
  <c r="V206" i="44"/>
  <c r="V182" i="44"/>
  <c r="M182" i="44"/>
  <c r="V82" i="44"/>
  <c r="M82" i="44"/>
  <c r="V73" i="44"/>
  <c r="M73" i="44"/>
  <c r="M159" i="44"/>
  <c r="V159" i="44"/>
  <c r="V133" i="44"/>
  <c r="M133" i="44"/>
  <c r="M103" i="44"/>
  <c r="V103" i="44"/>
  <c r="M16" i="44"/>
  <c r="V16" i="44"/>
  <c r="M240" i="44"/>
  <c r="V240" i="44"/>
  <c r="V9" i="44"/>
  <c r="M9" i="44"/>
  <c r="M233" i="44"/>
  <c r="V233" i="44"/>
  <c r="V125" i="44"/>
  <c r="M125" i="44"/>
  <c r="M19" i="44"/>
  <c r="V19" i="44"/>
  <c r="M214" i="44"/>
  <c r="V214" i="44"/>
  <c r="M140" i="44"/>
  <c r="V140" i="44"/>
  <c r="V178" i="44"/>
  <c r="M178" i="44"/>
  <c r="V91" i="44"/>
  <c r="M91" i="44"/>
  <c r="M163" i="44"/>
  <c r="V163" i="44"/>
  <c r="V59" i="44"/>
  <c r="M59" i="44"/>
  <c r="M170" i="44"/>
  <c r="V170" i="44"/>
  <c r="M111" i="44"/>
  <c r="V111" i="44"/>
  <c r="M167" i="44"/>
  <c r="V167" i="44"/>
  <c r="V241" i="44"/>
  <c r="M241" i="44"/>
  <c r="M51" i="44"/>
  <c r="V51" i="44"/>
  <c r="V185" i="44"/>
  <c r="M185" i="44"/>
  <c r="V231" i="44"/>
  <c r="M231" i="44"/>
  <c r="E6" i="32"/>
  <c r="F5" i="32" s="1"/>
  <c r="H7" i="32"/>
  <c r="S55" i="38"/>
  <c r="R56" i="38"/>
  <c r="R132" i="38"/>
  <c r="S131" i="38"/>
  <c r="S128" i="38"/>
  <c r="R129" i="38"/>
  <c r="R94" i="38"/>
  <c r="S93" i="38"/>
  <c r="R143" i="38"/>
  <c r="S142" i="38"/>
  <c r="R123" i="38"/>
  <c r="S122" i="38"/>
  <c r="S150" i="38"/>
  <c r="R151" i="38"/>
  <c r="S206" i="38"/>
  <c r="R207" i="38"/>
  <c r="R32" i="38"/>
  <c r="S31" i="38"/>
  <c r="R135" i="38"/>
  <c r="S134" i="38"/>
  <c r="S218" i="38"/>
  <c r="R219" i="38"/>
  <c r="S12" i="38"/>
  <c r="R13" i="38"/>
  <c r="R35" i="38"/>
  <c r="S34" i="38"/>
  <c r="R110" i="38"/>
  <c r="S109" i="38"/>
  <c r="S200" i="38"/>
  <c r="R201" i="38"/>
  <c r="R37" i="38"/>
  <c r="S36" i="38"/>
  <c r="S50" i="38"/>
  <c r="R51" i="38"/>
  <c r="R155" i="38"/>
  <c r="S154" i="38"/>
  <c r="S201" i="38"/>
  <c r="R202" i="38"/>
  <c r="R65" i="38"/>
  <c r="S64" i="38"/>
  <c r="S116" i="38"/>
  <c r="R117" i="38"/>
  <c r="R162" i="38"/>
  <c r="S161" i="38"/>
  <c r="R221" i="38"/>
  <c r="S220" i="38"/>
  <c r="R115" i="38"/>
  <c r="S114" i="38"/>
  <c r="S102" i="38"/>
  <c r="R103" i="38"/>
  <c r="R190" i="38"/>
  <c r="S189" i="38"/>
  <c r="R236" i="38"/>
  <c r="S235" i="38"/>
  <c r="S52" i="38"/>
  <c r="R53" i="38"/>
  <c r="S115" i="38"/>
  <c r="R116" i="38"/>
  <c r="S181" i="38"/>
  <c r="R182" i="38"/>
  <c r="R115" i="37"/>
  <c r="S114" i="37"/>
  <c r="S189" i="37"/>
  <c r="R190" i="37"/>
  <c r="R212" i="37"/>
  <c r="S211" i="37"/>
  <c r="R27" i="37"/>
  <c r="S26" i="37"/>
  <c r="R14" i="37"/>
  <c r="S13" i="37"/>
  <c r="R23" i="37"/>
  <c r="S22" i="37"/>
  <c r="R30" i="37"/>
  <c r="S29" i="37"/>
  <c r="S32" i="37"/>
  <c r="R33" i="37"/>
  <c r="S54" i="37"/>
  <c r="R55" i="37"/>
  <c r="S171" i="37"/>
  <c r="R172" i="37"/>
  <c r="R215" i="37"/>
  <c r="S214" i="37"/>
  <c r="R47" i="37"/>
  <c r="S46" i="37"/>
  <c r="R80" i="37"/>
  <c r="S79" i="37"/>
  <c r="R126" i="37"/>
  <c r="S125" i="37"/>
  <c r="S204" i="37"/>
  <c r="R205" i="37"/>
  <c r="S28" i="37"/>
  <c r="R29" i="37"/>
  <c r="R106" i="37"/>
  <c r="S105" i="37"/>
  <c r="S194" i="37"/>
  <c r="R195" i="37"/>
  <c r="R207" i="37"/>
  <c r="S206" i="37"/>
  <c r="S47" i="37"/>
  <c r="R48" i="37"/>
  <c r="S123" i="37"/>
  <c r="R124" i="37"/>
  <c r="S140" i="37"/>
  <c r="R141" i="37"/>
  <c r="S219" i="37"/>
  <c r="R220" i="37"/>
  <c r="R92" i="37"/>
  <c r="S91" i="37"/>
  <c r="R199" i="37"/>
  <c r="S198" i="37"/>
  <c r="R193" i="37"/>
  <c r="S192" i="37"/>
  <c r="A21" i="37"/>
  <c r="R148" i="37"/>
  <c r="S147" i="37"/>
  <c r="R130" i="37"/>
  <c r="S129" i="37"/>
  <c r="S208" i="37"/>
  <c r="R209" i="37"/>
  <c r="H7" i="40"/>
  <c r="E6" i="40"/>
  <c r="F5" i="40" s="1"/>
  <c r="V29" i="32"/>
  <c r="M29" i="32"/>
  <c r="V126" i="32"/>
  <c r="M126" i="32"/>
  <c r="V9" i="32"/>
  <c r="M9" i="32"/>
  <c r="V41" i="32"/>
  <c r="M41" i="32"/>
  <c r="V190" i="32"/>
  <c r="M190" i="32"/>
  <c r="V50" i="32"/>
  <c r="M50" i="32"/>
  <c r="M137" i="32"/>
  <c r="V137" i="32"/>
  <c r="V203" i="32"/>
  <c r="M203" i="32"/>
  <c r="V90" i="32"/>
  <c r="M90" i="32"/>
  <c r="V128" i="32"/>
  <c r="M128" i="32"/>
  <c r="M232" i="32"/>
  <c r="V232" i="32"/>
  <c r="V114" i="32"/>
  <c r="M114" i="32"/>
  <c r="M31" i="32"/>
  <c r="V31" i="32"/>
  <c r="M138" i="32"/>
  <c r="V138" i="32"/>
  <c r="M210" i="32"/>
  <c r="V210" i="32"/>
  <c r="V151" i="32"/>
  <c r="M151" i="32"/>
  <c r="M202" i="32"/>
  <c r="V202" i="32"/>
  <c r="M133" i="32"/>
  <c r="V133" i="32"/>
  <c r="M153" i="32"/>
  <c r="V153" i="32"/>
  <c r="V112" i="32"/>
  <c r="M112" i="32"/>
  <c r="V82" i="32"/>
  <c r="M82" i="32"/>
  <c r="V235" i="32"/>
  <c r="M235" i="32"/>
  <c r="V224" i="32"/>
  <c r="M224" i="32"/>
  <c r="S43" i="33"/>
  <c r="R44" i="33"/>
  <c r="S64" i="33"/>
  <c r="R65" i="33"/>
  <c r="R103" i="33"/>
  <c r="S102" i="33"/>
  <c r="S85" i="33"/>
  <c r="R86" i="33"/>
  <c r="S141" i="33"/>
  <c r="R142" i="33"/>
  <c r="R163" i="33"/>
  <c r="S162" i="33"/>
  <c r="S186" i="33"/>
  <c r="R187" i="33"/>
  <c r="S11" i="33"/>
  <c r="R12" i="33"/>
  <c r="R99" i="33"/>
  <c r="S98" i="33"/>
  <c r="S138" i="33"/>
  <c r="R139" i="33"/>
  <c r="S200" i="33"/>
  <c r="R201" i="33"/>
  <c r="S20" i="33"/>
  <c r="R21" i="33"/>
  <c r="S74" i="33"/>
  <c r="R75" i="33"/>
  <c r="R154" i="33"/>
  <c r="S153" i="33"/>
  <c r="S218" i="33"/>
  <c r="R219" i="33"/>
  <c r="S41" i="33"/>
  <c r="R42" i="33"/>
  <c r="S63" i="33"/>
  <c r="R64" i="33"/>
  <c r="R170" i="33"/>
  <c r="S169" i="33"/>
  <c r="R32" i="33"/>
  <c r="S31" i="33"/>
  <c r="R140" i="33"/>
  <c r="S139" i="33"/>
  <c r="R161" i="33"/>
  <c r="S160" i="33"/>
  <c r="S16" i="33"/>
  <c r="U16" i="33" s="1"/>
  <c r="R17" i="33"/>
  <c r="S57" i="33"/>
  <c r="R58" i="33"/>
  <c r="R156" i="33"/>
  <c r="S155" i="33"/>
  <c r="R241" i="33"/>
  <c r="S240" i="33"/>
  <c r="R35" i="33"/>
  <c r="S34" i="33"/>
  <c r="R84" i="33"/>
  <c r="S83" i="33"/>
  <c r="S143" i="33"/>
  <c r="R144" i="33"/>
  <c r="S203" i="33"/>
  <c r="R204" i="33"/>
  <c r="V5" i="33"/>
  <c r="M5" i="33"/>
  <c r="V104" i="33"/>
  <c r="M104" i="33"/>
  <c r="V149" i="33"/>
  <c r="M149" i="33"/>
  <c r="V64" i="33"/>
  <c r="M64" i="33"/>
  <c r="V105" i="33"/>
  <c r="M105" i="33"/>
  <c r="V83" i="33"/>
  <c r="M83" i="33"/>
  <c r="M151" i="33"/>
  <c r="V151" i="33"/>
  <c r="M114" i="33"/>
  <c r="V114" i="33"/>
  <c r="V113" i="33"/>
  <c r="M113" i="33"/>
  <c r="M121" i="33"/>
  <c r="V121" i="33"/>
  <c r="V125" i="33"/>
  <c r="M125" i="33"/>
  <c r="V156" i="33"/>
  <c r="M156" i="33"/>
  <c r="V218" i="33"/>
  <c r="M218" i="33"/>
  <c r="M12" i="33"/>
  <c r="V12" i="33"/>
  <c r="M58" i="33"/>
  <c r="V58" i="33"/>
  <c r="V179" i="33"/>
  <c r="M179" i="33"/>
  <c r="M219" i="33"/>
  <c r="V219" i="33"/>
  <c r="V33" i="33"/>
  <c r="M33" i="33"/>
  <c r="M77" i="33"/>
  <c r="V77" i="33"/>
  <c r="V137" i="33"/>
  <c r="M137" i="33"/>
  <c r="V172" i="33"/>
  <c r="M172" i="33"/>
  <c r="V19" i="33"/>
  <c r="M19" i="33"/>
  <c r="V96" i="33"/>
  <c r="M96" i="33"/>
  <c r="V95" i="33"/>
  <c r="M95" i="33"/>
  <c r="V166" i="33"/>
  <c r="M166" i="33"/>
  <c r="M175" i="33"/>
  <c r="V175" i="33"/>
  <c r="V229" i="33"/>
  <c r="M229" i="33"/>
  <c r="M29" i="33"/>
  <c r="V29" i="33"/>
  <c r="M224" i="33"/>
  <c r="V224" i="33"/>
  <c r="S173" i="40"/>
  <c r="R174" i="40"/>
  <c r="S195" i="40"/>
  <c r="R196" i="40"/>
  <c r="R244" i="40"/>
  <c r="S243" i="40"/>
  <c r="S221" i="40"/>
  <c r="R222" i="40"/>
  <c r="A21" i="40"/>
  <c r="R123" i="40"/>
  <c r="S122" i="40"/>
  <c r="R184" i="40"/>
  <c r="S183" i="40"/>
  <c r="S42" i="40"/>
  <c r="R43" i="40"/>
  <c r="R23" i="40"/>
  <c r="S22" i="40"/>
  <c r="S161" i="40"/>
  <c r="R162" i="40"/>
  <c r="R197" i="40"/>
  <c r="S196" i="40"/>
  <c r="S57" i="40"/>
  <c r="R58" i="40"/>
  <c r="R72" i="40"/>
  <c r="S71" i="40"/>
  <c r="S153" i="40"/>
  <c r="R154" i="40"/>
  <c r="S241" i="40"/>
  <c r="R242" i="40"/>
  <c r="R17" i="40"/>
  <c r="S16" i="40"/>
  <c r="U16" i="40" s="1"/>
  <c r="R145" i="40"/>
  <c r="S144" i="40"/>
  <c r="S141" i="40"/>
  <c r="R142" i="40"/>
  <c r="S207" i="40"/>
  <c r="R208" i="40"/>
  <c r="S44" i="40"/>
  <c r="R45" i="40"/>
  <c r="R107" i="40"/>
  <c r="S106" i="40"/>
  <c r="R165" i="40"/>
  <c r="S164" i="40"/>
  <c r="R232" i="40"/>
  <c r="S231" i="40"/>
  <c r="R47" i="40"/>
  <c r="S46" i="40"/>
  <c r="S134" i="40"/>
  <c r="R135" i="40"/>
  <c r="R163" i="40"/>
  <c r="S162" i="40"/>
  <c r="S15" i="40"/>
  <c r="R16" i="40"/>
  <c r="S58" i="40"/>
  <c r="R59" i="40"/>
  <c r="S163" i="40"/>
  <c r="R164" i="40"/>
  <c r="R190" i="40"/>
  <c r="S189" i="40"/>
  <c r="M6" i="47"/>
  <c r="V6" i="47"/>
  <c r="M167" i="47"/>
  <c r="V167" i="47"/>
  <c r="V47" i="47"/>
  <c r="M47" i="47"/>
  <c r="V77" i="47"/>
  <c r="M77" i="47"/>
  <c r="V113" i="47"/>
  <c r="M113" i="47"/>
  <c r="M205" i="47"/>
  <c r="V205" i="47"/>
  <c r="V231" i="47"/>
  <c r="M231" i="47"/>
  <c r="V63" i="47"/>
  <c r="M63" i="47"/>
  <c r="V187" i="47"/>
  <c r="M187" i="47"/>
  <c r="M200" i="47"/>
  <c r="V200" i="47"/>
  <c r="V40" i="47"/>
  <c r="M40" i="47"/>
  <c r="V89" i="47"/>
  <c r="M89" i="47"/>
  <c r="M161" i="47"/>
  <c r="V161" i="47"/>
  <c r="V21" i="47"/>
  <c r="M21" i="47"/>
  <c r="V148" i="47"/>
  <c r="M148" i="47"/>
  <c r="V119" i="47"/>
  <c r="M119" i="47"/>
  <c r="V227" i="47"/>
  <c r="M227" i="47"/>
  <c r="V19" i="47"/>
  <c r="M19" i="47"/>
  <c r="V7" i="47"/>
  <c r="M7" i="47"/>
  <c r="V169" i="47"/>
  <c r="M169" i="47"/>
  <c r="M154" i="47"/>
  <c r="V154" i="47"/>
  <c r="V127" i="47"/>
  <c r="M127" i="47"/>
  <c r="V235" i="47"/>
  <c r="M235" i="47"/>
  <c r="R130" i="47"/>
  <c r="S129" i="47"/>
  <c r="R179" i="47"/>
  <c r="S178" i="47"/>
  <c r="S6" i="47"/>
  <c r="R7" i="47"/>
  <c r="R11" i="47"/>
  <c r="S10" i="47"/>
  <c r="S56" i="47"/>
  <c r="R57" i="47"/>
  <c r="R60" i="47"/>
  <c r="S59" i="47"/>
  <c r="S162" i="47"/>
  <c r="R163" i="47"/>
  <c r="S217" i="47"/>
  <c r="R218" i="47"/>
  <c r="S48" i="47"/>
  <c r="R49" i="47"/>
  <c r="S131" i="47"/>
  <c r="R132" i="47"/>
  <c r="S200" i="47"/>
  <c r="R201" i="47"/>
  <c r="R12" i="47"/>
  <c r="S11" i="47"/>
  <c r="R42" i="47"/>
  <c r="S41" i="47"/>
  <c r="S136" i="47"/>
  <c r="R137" i="47"/>
  <c r="S193" i="47"/>
  <c r="R194" i="47"/>
  <c r="R16" i="47"/>
  <c r="S15" i="47"/>
  <c r="R91" i="47"/>
  <c r="S90" i="47"/>
  <c r="R169" i="47"/>
  <c r="S168" i="47"/>
  <c r="R190" i="47"/>
  <c r="S189" i="47"/>
  <c r="R28" i="47"/>
  <c r="S27" i="47"/>
  <c r="S87" i="47"/>
  <c r="R88" i="47"/>
  <c r="R120" i="47"/>
  <c r="S119" i="47"/>
  <c r="R197" i="47"/>
  <c r="S196" i="47"/>
  <c r="S40" i="47"/>
  <c r="R41" i="47"/>
  <c r="S99" i="47"/>
  <c r="R100" i="47"/>
  <c r="S187" i="47"/>
  <c r="R188" i="47"/>
  <c r="S228" i="47"/>
  <c r="R229" i="47"/>
  <c r="R73" i="47"/>
  <c r="S72" i="47"/>
  <c r="S107" i="47"/>
  <c r="R108" i="47"/>
  <c r="R164" i="47"/>
  <c r="S163" i="47"/>
  <c r="S60" i="39"/>
  <c r="R61" i="39"/>
  <c r="S242" i="39"/>
  <c r="R243" i="39"/>
  <c r="S156" i="39"/>
  <c r="R157" i="39"/>
  <c r="S172" i="39"/>
  <c r="R173" i="39"/>
  <c r="S21" i="39"/>
  <c r="R22" i="39"/>
  <c r="S65" i="39"/>
  <c r="R66" i="39"/>
  <c r="R171" i="39"/>
  <c r="S170" i="39"/>
  <c r="R193" i="39"/>
  <c r="S192" i="39"/>
  <c r="S17" i="39"/>
  <c r="R18" i="39"/>
  <c r="S62" i="39"/>
  <c r="R63" i="39"/>
  <c r="S111" i="39"/>
  <c r="R112" i="39"/>
  <c r="S226" i="39"/>
  <c r="R227" i="39"/>
  <c r="S57" i="39"/>
  <c r="R58" i="39"/>
  <c r="R100" i="39"/>
  <c r="S99" i="39"/>
  <c r="S157" i="39"/>
  <c r="R158" i="39"/>
  <c r="R216" i="39"/>
  <c r="S215" i="39"/>
  <c r="R34" i="39"/>
  <c r="S33" i="39"/>
  <c r="R114" i="39"/>
  <c r="S113" i="39"/>
  <c r="S216" i="39"/>
  <c r="R217" i="39"/>
  <c r="R26" i="39"/>
  <c r="S25" i="39"/>
  <c r="S93" i="39"/>
  <c r="R94" i="39"/>
  <c r="R141" i="39"/>
  <c r="S140" i="39"/>
  <c r="S188" i="39"/>
  <c r="R189" i="39"/>
  <c r="S7" i="39"/>
  <c r="R8" i="39"/>
  <c r="R153" i="39"/>
  <c r="S152" i="39"/>
  <c r="S190" i="39"/>
  <c r="R191" i="39"/>
  <c r="S243" i="39"/>
  <c r="R244" i="39"/>
  <c r="S54" i="39"/>
  <c r="R55" i="39"/>
  <c r="S102" i="39"/>
  <c r="R103" i="39"/>
  <c r="R156" i="39"/>
  <c r="S155" i="39"/>
  <c r="S213" i="39"/>
  <c r="R214" i="39"/>
  <c r="V127" i="31"/>
  <c r="M127" i="31"/>
  <c r="V165" i="31"/>
  <c r="M165" i="31"/>
  <c r="V29" i="31"/>
  <c r="M29" i="31"/>
  <c r="M102" i="31"/>
  <c r="V102" i="31"/>
  <c r="V176" i="31"/>
  <c r="M176" i="31"/>
  <c r="M207" i="31"/>
  <c r="V207" i="31"/>
  <c r="M175" i="31"/>
  <c r="V175" i="31"/>
  <c r="M117" i="31"/>
  <c r="V117" i="31"/>
  <c r="M116" i="31"/>
  <c r="V116" i="31"/>
  <c r="M149" i="31"/>
  <c r="V149" i="31"/>
  <c r="M217" i="31"/>
  <c r="V217" i="31"/>
  <c r="V80" i="31"/>
  <c r="M80" i="31"/>
  <c r="V56" i="31"/>
  <c r="M56" i="31"/>
  <c r="M118" i="31"/>
  <c r="V118" i="31"/>
  <c r="M194" i="31"/>
  <c r="V194" i="31"/>
  <c r="M68" i="31"/>
  <c r="V68" i="31"/>
  <c r="M133" i="31"/>
  <c r="V133" i="31"/>
  <c r="V75" i="31"/>
  <c r="M75" i="31"/>
  <c r="V49" i="31"/>
  <c r="M49" i="31"/>
  <c r="V36" i="31"/>
  <c r="M36" i="31"/>
  <c r="M143" i="31"/>
  <c r="V143" i="31"/>
  <c r="V91" i="31"/>
  <c r="M91" i="31"/>
  <c r="V122" i="31"/>
  <c r="M122" i="31"/>
  <c r="V186" i="31"/>
  <c r="M186" i="31"/>
  <c r="M199" i="31"/>
  <c r="V199" i="31"/>
  <c r="M120" i="31"/>
  <c r="V120" i="31"/>
  <c r="M131" i="31"/>
  <c r="V131" i="31"/>
  <c r="M180" i="31"/>
  <c r="V180" i="31"/>
  <c r="M172" i="31"/>
  <c r="V172" i="31"/>
  <c r="V210" i="31"/>
  <c r="M210" i="31"/>
  <c r="V236" i="31"/>
  <c r="M236" i="31"/>
  <c r="R18" i="42"/>
  <c r="S17" i="42"/>
  <c r="S241" i="42"/>
  <c r="R242" i="42"/>
  <c r="S84" i="42"/>
  <c r="R85" i="42"/>
  <c r="S103" i="42"/>
  <c r="R104" i="42"/>
  <c r="S58" i="42"/>
  <c r="R59" i="42"/>
  <c r="R111" i="42"/>
  <c r="S110" i="42"/>
  <c r="S151" i="42"/>
  <c r="R152" i="42"/>
  <c r="R223" i="42"/>
  <c r="S222" i="42"/>
  <c r="R49" i="42"/>
  <c r="S48" i="42"/>
  <c r="S132" i="42"/>
  <c r="R133" i="42"/>
  <c r="S205" i="42"/>
  <c r="R206" i="42"/>
  <c r="R38" i="42"/>
  <c r="S37" i="42"/>
  <c r="R74" i="42"/>
  <c r="S73" i="42"/>
  <c r="S163" i="42"/>
  <c r="R164" i="42"/>
  <c r="S193" i="42"/>
  <c r="R194" i="42"/>
  <c r="S49" i="42"/>
  <c r="R50" i="42"/>
  <c r="S166" i="42"/>
  <c r="R167" i="42"/>
  <c r="R172" i="42"/>
  <c r="S171" i="42"/>
  <c r="R230" i="42"/>
  <c r="S229" i="42"/>
  <c r="R44" i="42"/>
  <c r="S43" i="42"/>
  <c r="S77" i="42"/>
  <c r="R78" i="42"/>
  <c r="S213" i="42"/>
  <c r="R214" i="42"/>
  <c r="S227" i="42"/>
  <c r="R228" i="42"/>
  <c r="R32" i="42"/>
  <c r="S31" i="42"/>
  <c r="S131" i="42"/>
  <c r="R132" i="42"/>
  <c r="R196" i="42"/>
  <c r="S195" i="42"/>
  <c r="S8" i="42"/>
  <c r="R9" i="42"/>
  <c r="R118" i="42"/>
  <c r="S117" i="42"/>
  <c r="R130" i="42"/>
  <c r="S129" i="42"/>
  <c r="R225" i="42"/>
  <c r="S224" i="42"/>
  <c r="V224" i="36"/>
  <c r="M224" i="36"/>
  <c r="M173" i="36"/>
  <c r="V173" i="36"/>
  <c r="V54" i="36"/>
  <c r="M54" i="36"/>
  <c r="V145" i="36"/>
  <c r="M145" i="36"/>
  <c r="V221" i="36"/>
  <c r="M221" i="36"/>
  <c r="V95" i="36"/>
  <c r="M95" i="36"/>
  <c r="V139" i="36"/>
  <c r="M139" i="36"/>
  <c r="V176" i="36"/>
  <c r="M176" i="36"/>
  <c r="V213" i="36"/>
  <c r="M213" i="36"/>
  <c r="V78" i="36"/>
  <c r="M78" i="36"/>
  <c r="V86" i="36"/>
  <c r="M86" i="36"/>
  <c r="M143" i="36"/>
  <c r="V143" i="36"/>
  <c r="V141" i="36"/>
  <c r="M141" i="36"/>
  <c r="V53" i="36"/>
  <c r="M53" i="36"/>
  <c r="M123" i="36"/>
  <c r="V123" i="36"/>
  <c r="V104" i="36"/>
  <c r="M104" i="36"/>
  <c r="V84" i="36"/>
  <c r="M84" i="36"/>
  <c r="V31" i="36"/>
  <c r="M31" i="36"/>
  <c r="V51" i="36"/>
  <c r="M51" i="36"/>
  <c r="V172" i="36"/>
  <c r="M172" i="36"/>
  <c r="V120" i="36"/>
  <c r="M120" i="36"/>
  <c r="V196" i="36"/>
  <c r="M196" i="36"/>
  <c r="V189" i="36"/>
  <c r="M189" i="36"/>
  <c r="V204" i="36"/>
  <c r="M204" i="36"/>
  <c r="M234" i="36"/>
  <c r="V234" i="36"/>
  <c r="V227" i="36"/>
  <c r="M227" i="36"/>
  <c r="V218" i="36"/>
  <c r="M218" i="36"/>
  <c r="R134" i="34"/>
  <c r="S133" i="34"/>
  <c r="R215" i="34"/>
  <c r="S214" i="34"/>
  <c r="R168" i="34"/>
  <c r="S167" i="34"/>
  <c r="S118" i="34"/>
  <c r="R119" i="34"/>
  <c r="S26" i="34"/>
  <c r="R27" i="34"/>
  <c r="R63" i="34"/>
  <c r="S62" i="34"/>
  <c r="S142" i="34"/>
  <c r="R143" i="34"/>
  <c r="R216" i="34"/>
  <c r="S215" i="34"/>
  <c r="S83" i="34"/>
  <c r="R84" i="34"/>
  <c r="S96" i="34"/>
  <c r="R97" i="34"/>
  <c r="R166" i="34"/>
  <c r="S165" i="34"/>
  <c r="S28" i="34"/>
  <c r="R29" i="34"/>
  <c r="S41" i="34"/>
  <c r="R42" i="34"/>
  <c r="R107" i="34"/>
  <c r="S106" i="34"/>
  <c r="S187" i="34"/>
  <c r="R188" i="34"/>
  <c r="S17" i="34"/>
  <c r="R18" i="34"/>
  <c r="S76" i="34"/>
  <c r="R77" i="34"/>
  <c r="S141" i="34"/>
  <c r="R142" i="34"/>
  <c r="S243" i="34"/>
  <c r="R244" i="34"/>
  <c r="S25" i="34"/>
  <c r="R26" i="34"/>
  <c r="S95" i="34"/>
  <c r="R96" i="34"/>
  <c r="R205" i="34"/>
  <c r="S204" i="34"/>
  <c r="S220" i="34"/>
  <c r="R221" i="34"/>
  <c r="S38" i="34"/>
  <c r="R39" i="34"/>
  <c r="S128" i="34"/>
  <c r="R129" i="34"/>
  <c r="S205" i="34"/>
  <c r="R206" i="34"/>
  <c r="S13" i="34"/>
  <c r="R14" i="34"/>
  <c r="R24" i="34"/>
  <c r="S23" i="34"/>
  <c r="R126" i="34"/>
  <c r="S125" i="34"/>
  <c r="S189" i="34"/>
  <c r="R190" i="34"/>
  <c r="V97" i="40"/>
  <c r="M97" i="40"/>
  <c r="M70" i="40"/>
  <c r="V70" i="40"/>
  <c r="M61" i="40"/>
  <c r="V61" i="40"/>
  <c r="M200" i="40"/>
  <c r="V200" i="40"/>
  <c r="V228" i="40"/>
  <c r="M228" i="40"/>
  <c r="V126" i="40"/>
  <c r="M126" i="40"/>
  <c r="M176" i="40"/>
  <c r="V176" i="40"/>
  <c r="V112" i="40"/>
  <c r="M112" i="40"/>
  <c r="M136" i="40"/>
  <c r="V136" i="40"/>
  <c r="M142" i="40"/>
  <c r="V142" i="40"/>
  <c r="V214" i="40"/>
  <c r="M214" i="40"/>
  <c r="V131" i="40"/>
  <c r="M131" i="40"/>
  <c r="M36" i="40"/>
  <c r="V36" i="40"/>
  <c r="V144" i="40"/>
  <c r="M144" i="40"/>
  <c r="M177" i="40"/>
  <c r="V177" i="40"/>
  <c r="M56" i="40"/>
  <c r="V56" i="40"/>
  <c r="V79" i="40"/>
  <c r="M79" i="40"/>
  <c r="V106" i="40"/>
  <c r="M106" i="40"/>
  <c r="V182" i="40"/>
  <c r="M182" i="40"/>
  <c r="M225" i="40"/>
  <c r="V225" i="40"/>
  <c r="M121" i="40"/>
  <c r="V121" i="40"/>
  <c r="V11" i="40"/>
  <c r="M11" i="40"/>
  <c r="V208" i="40"/>
  <c r="M208" i="40"/>
  <c r="V104" i="40"/>
  <c r="M104" i="40"/>
  <c r="V170" i="40"/>
  <c r="M170" i="40"/>
  <c r="V32" i="40"/>
  <c r="M32" i="40"/>
  <c r="M65" i="40"/>
  <c r="V65" i="40"/>
  <c r="M184" i="40"/>
  <c r="V184" i="40"/>
  <c r="M218" i="40"/>
  <c r="V218" i="40"/>
  <c r="M19" i="40"/>
  <c r="V19" i="40"/>
  <c r="V81" i="40"/>
  <c r="M81" i="40"/>
  <c r="V203" i="40"/>
  <c r="M203" i="40"/>
  <c r="V92" i="40"/>
  <c r="M92" i="40"/>
  <c r="M162" i="40"/>
  <c r="V162" i="40"/>
  <c r="V196" i="40"/>
  <c r="M196" i="40"/>
  <c r="V207" i="41"/>
  <c r="M207" i="41"/>
  <c r="V211" i="41"/>
  <c r="M211" i="41"/>
  <c r="M143" i="41"/>
  <c r="V143" i="41"/>
  <c r="V160" i="41"/>
  <c r="M160" i="41"/>
  <c r="M196" i="41"/>
  <c r="V196" i="41"/>
  <c r="V106" i="41"/>
  <c r="M106" i="41"/>
  <c r="M108" i="41"/>
  <c r="V108" i="41"/>
  <c r="V199" i="41"/>
  <c r="M199" i="41"/>
  <c r="V216" i="41"/>
  <c r="M216" i="41"/>
  <c r="V118" i="41"/>
  <c r="M118" i="41"/>
  <c r="M26" i="41"/>
  <c r="V26" i="41"/>
  <c r="M213" i="41"/>
  <c r="V213" i="41"/>
  <c r="M101" i="41"/>
  <c r="V101" i="41"/>
  <c r="V136" i="41"/>
  <c r="M136" i="41"/>
  <c r="M44" i="41"/>
  <c r="V44" i="41"/>
  <c r="M149" i="41"/>
  <c r="V149" i="41"/>
  <c r="V12" i="41"/>
  <c r="M12" i="41"/>
  <c r="V89" i="41"/>
  <c r="M89" i="41"/>
  <c r="M17" i="41"/>
  <c r="V17" i="41"/>
  <c r="V82" i="41"/>
  <c r="M82" i="41"/>
  <c r="V218" i="41"/>
  <c r="M218" i="41"/>
  <c r="V104" i="41"/>
  <c r="M104" i="41"/>
  <c r="V29" i="41"/>
  <c r="M29" i="41"/>
  <c r="V167" i="41"/>
  <c r="M167" i="41"/>
  <c r="V5" i="41"/>
  <c r="M5" i="41"/>
  <c r="V78" i="41"/>
  <c r="M78" i="41"/>
  <c r="V75" i="41"/>
  <c r="M75" i="41"/>
  <c r="V14" i="41"/>
  <c r="M14" i="41"/>
  <c r="M10" i="41"/>
  <c r="V10" i="41"/>
  <c r="V84" i="41"/>
  <c r="M84" i="41"/>
  <c r="M133" i="41"/>
  <c r="V133" i="41"/>
  <c r="V172" i="41"/>
  <c r="M172" i="41"/>
  <c r="M80" i="41"/>
  <c r="V80" i="41"/>
  <c r="V175" i="41"/>
  <c r="M175" i="41"/>
  <c r="V201" i="34"/>
  <c r="M201" i="34"/>
  <c r="M215" i="34"/>
  <c r="V215" i="34"/>
  <c r="V195" i="34"/>
  <c r="M195" i="34"/>
  <c r="V68" i="34"/>
  <c r="M68" i="34"/>
  <c r="V229" i="34"/>
  <c r="M229" i="34"/>
  <c r="V14" i="34"/>
  <c r="M14" i="34"/>
  <c r="V46" i="34"/>
  <c r="M46" i="34"/>
  <c r="V112" i="34"/>
  <c r="M112" i="34"/>
  <c r="V62" i="34"/>
  <c r="M62" i="34"/>
  <c r="V84" i="34"/>
  <c r="M84" i="34"/>
  <c r="V171" i="34"/>
  <c r="M171" i="34"/>
  <c r="V11" i="34"/>
  <c r="M11" i="34"/>
  <c r="V226" i="34"/>
  <c r="M226" i="34"/>
  <c r="M217" i="34"/>
  <c r="V217" i="34"/>
  <c r="V133" i="34"/>
  <c r="M133" i="34"/>
  <c r="V120" i="34"/>
  <c r="M120" i="34"/>
  <c r="V152" i="34"/>
  <c r="M152" i="34"/>
  <c r="V92" i="34"/>
  <c r="M92" i="34"/>
  <c r="V160" i="34"/>
  <c r="M160" i="34"/>
  <c r="V108" i="34"/>
  <c r="M108" i="34"/>
  <c r="M161" i="34"/>
  <c r="V161" i="34"/>
  <c r="M185" i="34"/>
  <c r="V185" i="34"/>
  <c r="V137" i="34"/>
  <c r="M137" i="34"/>
  <c r="V83" i="34"/>
  <c r="M83" i="34"/>
  <c r="V52" i="34"/>
  <c r="M52" i="34"/>
  <c r="M50" i="34"/>
  <c r="V50" i="34"/>
  <c r="V35" i="34"/>
  <c r="M35" i="34"/>
  <c r="V24" i="34"/>
  <c r="M24" i="34"/>
  <c r="M28" i="34"/>
  <c r="V28" i="34"/>
  <c r="V212" i="34"/>
  <c r="M212" i="34"/>
  <c r="M202" i="34"/>
  <c r="V202" i="34"/>
  <c r="V149" i="34"/>
  <c r="M149" i="34"/>
  <c r="V176" i="34"/>
  <c r="M176" i="34"/>
  <c r="R206" i="45"/>
  <c r="S205" i="45"/>
  <c r="R102" i="45"/>
  <c r="S101" i="45"/>
  <c r="S161" i="45"/>
  <c r="R162" i="45"/>
  <c r="S138" i="45"/>
  <c r="R139" i="45"/>
  <c r="S10" i="45"/>
  <c r="R11" i="45"/>
  <c r="R95" i="45"/>
  <c r="S94" i="45"/>
  <c r="S95" i="45"/>
  <c r="R96" i="45"/>
  <c r="R214" i="45"/>
  <c r="S213" i="45"/>
  <c r="R122" i="45"/>
  <c r="S121" i="45"/>
  <c r="S144" i="45"/>
  <c r="R145" i="45"/>
  <c r="S177" i="45"/>
  <c r="R178" i="45"/>
  <c r="R234" i="45"/>
  <c r="S233" i="45"/>
  <c r="R186" i="45"/>
  <c r="S185" i="45"/>
  <c r="R151" i="45"/>
  <c r="S150" i="45"/>
  <c r="R176" i="45"/>
  <c r="S175" i="45"/>
  <c r="R144" i="45"/>
  <c r="S143" i="45"/>
  <c r="R51" i="45"/>
  <c r="S50" i="45"/>
  <c r="S145" i="45"/>
  <c r="R146" i="45"/>
  <c r="R152" i="45"/>
  <c r="S151" i="45"/>
  <c r="R109" i="45"/>
  <c r="S108" i="45"/>
  <c r="S104" i="45"/>
  <c r="R105" i="45"/>
  <c r="S198" i="45"/>
  <c r="R199" i="45"/>
  <c r="R58" i="45"/>
  <c r="S57" i="45"/>
  <c r="S62" i="45"/>
  <c r="R63" i="45"/>
  <c r="S38" i="45"/>
  <c r="R39" i="45"/>
  <c r="R189" i="45"/>
  <c r="S188" i="45"/>
  <c r="S119" i="45"/>
  <c r="R120" i="45"/>
  <c r="R44" i="45"/>
  <c r="S43" i="45"/>
  <c r="S35" i="45"/>
  <c r="R36" i="45"/>
  <c r="S190" i="45"/>
  <c r="R191" i="45"/>
  <c r="R33" i="30"/>
  <c r="S176" i="30"/>
  <c r="R177" i="30"/>
  <c r="R186" i="30"/>
  <c r="S185" i="30"/>
  <c r="S71" i="30"/>
  <c r="R72" i="30"/>
  <c r="S166" i="30"/>
  <c r="R167" i="30"/>
  <c r="S170" i="30"/>
  <c r="R171" i="30"/>
  <c r="R60" i="30"/>
  <c r="S59" i="30"/>
  <c r="S173" i="30"/>
  <c r="R174" i="30"/>
  <c r="R132" i="30"/>
  <c r="S131" i="30"/>
  <c r="R239" i="30"/>
  <c r="S238" i="30"/>
  <c r="S139" i="30"/>
  <c r="R140" i="30"/>
  <c r="R55" i="30"/>
  <c r="S54" i="30"/>
  <c r="R106" i="30"/>
  <c r="S105" i="30"/>
  <c r="S73" i="30"/>
  <c r="R74" i="30"/>
  <c r="S136" i="30"/>
  <c r="R137" i="30"/>
  <c r="R200" i="30"/>
  <c r="S199" i="30"/>
  <c r="S42" i="30"/>
  <c r="R43" i="30"/>
  <c r="R77" i="30"/>
  <c r="S76" i="30"/>
  <c r="R103" i="30"/>
  <c r="S102" i="30"/>
  <c r="R238" i="30"/>
  <c r="S237" i="30"/>
  <c r="R52" i="30"/>
  <c r="S51" i="30"/>
  <c r="S184" i="30"/>
  <c r="R185" i="30"/>
  <c r="R159" i="30"/>
  <c r="S158" i="30"/>
  <c r="R237" i="30"/>
  <c r="S236" i="30"/>
  <c r="R208" i="30"/>
  <c r="S207" i="30"/>
  <c r="S165" i="30"/>
  <c r="R166" i="30"/>
  <c r="S243" i="30"/>
  <c r="R244" i="30"/>
  <c r="R165" i="30"/>
  <c r="S164" i="30"/>
  <c r="R95" i="30"/>
  <c r="S94" i="30"/>
  <c r="S171" i="30"/>
  <c r="R172" i="30"/>
  <c r="R70" i="30"/>
  <c r="S69" i="30"/>
  <c r="S141" i="30"/>
  <c r="R142" i="30"/>
  <c r="S188" i="30"/>
  <c r="R189" i="30"/>
  <c r="S65" i="30"/>
  <c r="R66" i="30"/>
  <c r="S95" i="30"/>
  <c r="R96" i="30"/>
  <c r="R217" i="30"/>
  <c r="S216" i="30"/>
  <c r="R231" i="30"/>
  <c r="S230" i="30"/>
  <c r="R47" i="30"/>
  <c r="S46" i="30"/>
  <c r="R136" i="30"/>
  <c r="S135" i="30"/>
  <c r="S146" i="30"/>
  <c r="R147" i="30"/>
  <c r="S96" i="30"/>
  <c r="R97" i="30"/>
  <c r="S92" i="30"/>
  <c r="R93" i="30"/>
  <c r="R46" i="30"/>
  <c r="S45" i="30"/>
  <c r="R100" i="30"/>
  <c r="S99" i="30"/>
  <c r="R164" i="30"/>
  <c r="S163" i="30"/>
  <c r="R107" i="30"/>
  <c r="S106" i="30"/>
  <c r="R115" i="30"/>
  <c r="S114" i="30"/>
  <c r="R230" i="30"/>
  <c r="S229" i="30"/>
  <c r="R91" i="30"/>
  <c r="S90" i="30"/>
  <c r="S152" i="30"/>
  <c r="R153" i="30"/>
  <c r="S226" i="30"/>
  <c r="R227" i="30"/>
  <c r="R144" i="30"/>
  <c r="S143" i="30"/>
  <c r="R210" i="30"/>
  <c r="S209" i="30"/>
  <c r="S235" i="30"/>
  <c r="R236" i="30"/>
  <c r="R57" i="30"/>
  <c r="S56" i="30"/>
  <c r="R87" i="30"/>
  <c r="S86" i="30"/>
  <c r="R179" i="30"/>
  <c r="S178" i="30"/>
  <c r="R44" i="30"/>
  <c r="S43" i="30"/>
  <c r="R168" i="30"/>
  <c r="S167" i="30"/>
  <c r="S91" i="30"/>
  <c r="R92" i="30"/>
  <c r="R234" i="30"/>
  <c r="S233" i="30"/>
  <c r="R105" i="30"/>
  <c r="S104" i="30"/>
  <c r="S113" i="30"/>
  <c r="R114" i="30"/>
  <c r="R201" i="30"/>
  <c r="S200" i="30"/>
  <c r="S34" i="30"/>
  <c r="R35" i="30"/>
  <c r="R118" i="30"/>
  <c r="S117" i="30"/>
  <c r="R218" i="30"/>
  <c r="S217" i="30"/>
  <c r="R68" i="30"/>
  <c r="S67" i="30"/>
  <c r="R78" i="30"/>
  <c r="S77" i="30"/>
  <c r="S123" i="30"/>
  <c r="R124" i="30"/>
  <c r="S215" i="30"/>
  <c r="R216" i="30"/>
  <c r="R99" i="30"/>
  <c r="S98" i="30"/>
  <c r="R232" i="30"/>
  <c r="S231" i="30"/>
  <c r="R39" i="30"/>
  <c r="S38" i="30"/>
  <c r="S63" i="30"/>
  <c r="R64" i="30"/>
  <c r="S137" i="30"/>
  <c r="R138" i="30"/>
  <c r="R211" i="30"/>
  <c r="S210" i="30"/>
  <c r="S47" i="30"/>
  <c r="R48" i="30"/>
  <c r="R176" i="30"/>
  <c r="S175" i="30"/>
  <c r="R202" i="30"/>
  <c r="S201" i="30"/>
  <c r="R229" i="30"/>
  <c r="S228" i="30"/>
  <c r="R54" i="30"/>
  <c r="S53" i="30"/>
  <c r="R79" i="30"/>
  <c r="S78" i="30"/>
  <c r="S169" i="30"/>
  <c r="R170" i="30"/>
  <c r="S39" i="30"/>
  <c r="R40" i="30"/>
  <c r="S111" i="30"/>
  <c r="R112" i="30"/>
  <c r="R84" i="30"/>
  <c r="S83" i="30"/>
  <c r="S218" i="30"/>
  <c r="R219" i="30"/>
  <c r="S127" i="30"/>
  <c r="R128" i="30"/>
  <c r="R134" i="30"/>
  <c r="S133" i="30"/>
  <c r="S206" i="30"/>
  <c r="R207" i="30"/>
  <c r="R69" i="30"/>
  <c r="S68" i="30"/>
  <c r="R135" i="30"/>
  <c r="S134" i="30"/>
  <c r="S204" i="30"/>
  <c r="R205" i="30"/>
  <c r="R63" i="30"/>
  <c r="S62" i="30"/>
  <c r="S119" i="30"/>
  <c r="R120" i="30"/>
  <c r="S192" i="30"/>
  <c r="R193" i="30"/>
  <c r="R37" i="30"/>
  <c r="S36" i="30"/>
  <c r="S72" i="30"/>
  <c r="R73" i="30"/>
  <c r="S116" i="30"/>
  <c r="R117" i="30"/>
  <c r="R187" i="30"/>
  <c r="S186" i="30"/>
  <c r="R62" i="30"/>
  <c r="S61" i="30"/>
  <c r="S157" i="30"/>
  <c r="R158" i="30"/>
  <c r="S161" i="30"/>
  <c r="R162" i="30"/>
  <c r="R83" i="30"/>
  <c r="S82" i="30"/>
  <c r="R226" i="30"/>
  <c r="S225" i="30"/>
  <c r="R129" i="30"/>
  <c r="S128" i="30"/>
  <c r="S174" i="30"/>
  <c r="R175" i="30"/>
  <c r="S227" i="30"/>
  <c r="R228" i="30"/>
  <c r="R102" i="30"/>
  <c r="S101" i="30"/>
  <c r="S75" i="30"/>
  <c r="R76" i="30"/>
  <c r="S197" i="30"/>
  <c r="R198" i="30"/>
  <c r="R94" i="30"/>
  <c r="S93" i="30"/>
  <c r="R126" i="30"/>
  <c r="S125" i="30"/>
  <c r="R196" i="30"/>
  <c r="S195" i="30"/>
  <c r="R86" i="30"/>
  <c r="S85" i="30"/>
  <c r="R156" i="30"/>
  <c r="S155" i="30"/>
  <c r="S234" i="30"/>
  <c r="R235" i="30"/>
  <c r="S112" i="30"/>
  <c r="R113" i="30"/>
  <c r="S153" i="30"/>
  <c r="R154" i="30"/>
  <c r="R224" i="30"/>
  <c r="S223" i="30"/>
  <c r="R41" i="30"/>
  <c r="S40" i="30"/>
  <c r="R108" i="30"/>
  <c r="S107" i="30"/>
  <c r="S181" i="30"/>
  <c r="R182" i="30"/>
  <c r="S81" i="30"/>
  <c r="R82" i="30"/>
  <c r="S190" i="30"/>
  <c r="R191" i="30"/>
  <c r="S213" i="30"/>
  <c r="R214" i="30"/>
  <c r="R123" i="30"/>
  <c r="S122" i="30"/>
  <c r="R45" i="30"/>
  <c r="S44" i="30"/>
  <c r="R160" i="30"/>
  <c r="S159" i="30"/>
  <c r="R195" i="30"/>
  <c r="S194" i="30"/>
  <c r="R221" i="30"/>
  <c r="S220" i="30"/>
  <c r="S64" i="30"/>
  <c r="R65" i="30"/>
  <c r="R188" i="30"/>
  <c r="S187" i="30"/>
  <c r="S162" i="30"/>
  <c r="R163" i="30"/>
  <c r="R85" i="30"/>
  <c r="S84" i="30"/>
  <c r="R149" i="30"/>
  <c r="S148" i="30"/>
  <c r="S191" i="30"/>
  <c r="R192" i="30"/>
  <c r="R67" i="30"/>
  <c r="S66" i="30"/>
  <c r="R139" i="30"/>
  <c r="S138" i="30"/>
  <c r="R212" i="30"/>
  <c r="S211" i="30"/>
  <c r="S55" i="30"/>
  <c r="R56" i="30"/>
  <c r="R61" i="30"/>
  <c r="S60" i="30"/>
  <c r="R127" i="30"/>
  <c r="S126" i="30"/>
  <c r="S196" i="30"/>
  <c r="R197" i="30"/>
  <c r="R38" i="30"/>
  <c r="S37" i="30"/>
  <c r="S87" i="30"/>
  <c r="R88" i="30"/>
  <c r="R199" i="30"/>
  <c r="S198" i="30"/>
  <c r="R223" i="30"/>
  <c r="S222" i="30"/>
  <c r="R71" i="30"/>
  <c r="S70" i="30"/>
  <c r="R157" i="30"/>
  <c r="S156" i="30"/>
  <c r="R204" i="30"/>
  <c r="S203" i="30"/>
  <c r="R36" i="30"/>
  <c r="S35" i="30"/>
  <c r="R58" i="30"/>
  <c r="S57" i="30"/>
  <c r="R130" i="30"/>
  <c r="S129" i="30"/>
  <c r="R203" i="30"/>
  <c r="S202" i="30"/>
  <c r="S88" i="30"/>
  <c r="R89" i="30"/>
  <c r="S120" i="30"/>
  <c r="R121" i="30"/>
  <c r="R169" i="30"/>
  <c r="S168" i="30"/>
  <c r="S219" i="30"/>
  <c r="R220" i="30"/>
  <c r="R98" i="30"/>
  <c r="S97" i="30"/>
  <c r="R150" i="30"/>
  <c r="S149" i="30"/>
  <c r="S189" i="30"/>
  <c r="R190" i="30"/>
  <c r="S144" i="30"/>
  <c r="R145" i="30"/>
  <c r="S130" i="30"/>
  <c r="R131" i="30"/>
  <c r="R194" i="30"/>
  <c r="S193" i="30"/>
  <c r="R53" i="30"/>
  <c r="S52" i="30"/>
  <c r="R141" i="30"/>
  <c r="S140" i="30"/>
  <c r="S118" i="30"/>
  <c r="R119" i="30"/>
  <c r="S242" i="30"/>
  <c r="R243" i="30"/>
  <c r="R110" i="30"/>
  <c r="S109" i="30"/>
  <c r="S145" i="30"/>
  <c r="R146" i="30"/>
  <c r="R241" i="30"/>
  <c r="S240" i="30"/>
  <c r="S33" i="30"/>
  <c r="R34" i="30"/>
  <c r="S100" i="30"/>
  <c r="R101" i="30"/>
  <c r="S205" i="30"/>
  <c r="R206" i="30"/>
  <c r="S49" i="30"/>
  <c r="R50" i="30"/>
  <c r="S115" i="30"/>
  <c r="R116" i="30"/>
  <c r="S121" i="30"/>
  <c r="R122" i="30"/>
  <c r="S208" i="30"/>
  <c r="R209" i="30"/>
  <c r="S124" i="30"/>
  <c r="R125" i="30"/>
  <c r="R151" i="30"/>
  <c r="S150" i="30"/>
  <c r="S221" i="30"/>
  <c r="R222" i="30"/>
  <c r="R225" i="30"/>
  <c r="S224" i="30"/>
  <c r="S80" i="30"/>
  <c r="R81" i="30"/>
  <c r="R152" i="30"/>
  <c r="S151" i="30"/>
  <c r="S50" i="30"/>
  <c r="R51" i="30"/>
  <c r="R161" i="30"/>
  <c r="S160" i="30"/>
  <c r="R155" i="30"/>
  <c r="S154" i="30"/>
  <c r="R75" i="30"/>
  <c r="S74" i="30"/>
  <c r="S182" i="30"/>
  <c r="R183" i="30"/>
  <c r="R184" i="30"/>
  <c r="S183" i="30"/>
  <c r="R49" i="30"/>
  <c r="S48" i="30"/>
  <c r="R133" i="30"/>
  <c r="S132" i="30"/>
  <c r="R111" i="30"/>
  <c r="S110" i="30"/>
  <c r="R242" i="30"/>
  <c r="S241" i="30"/>
  <c r="S108" i="30"/>
  <c r="R109" i="30"/>
  <c r="R173" i="30"/>
  <c r="S172" i="30"/>
  <c r="R233" i="30"/>
  <c r="S232" i="30"/>
  <c r="S79" i="30"/>
  <c r="R80" i="30"/>
  <c r="S177" i="30"/>
  <c r="R178" i="30"/>
  <c r="R215" i="30"/>
  <c r="S214" i="30"/>
  <c r="S58" i="30"/>
  <c r="R59" i="30"/>
  <c r="S103" i="30"/>
  <c r="R104" i="30"/>
  <c r="R180" i="30"/>
  <c r="S179" i="30"/>
  <c r="S89" i="30"/>
  <c r="R90" i="30"/>
  <c r="R143" i="30"/>
  <c r="S142" i="30"/>
  <c r="S212" i="30"/>
  <c r="R213" i="30"/>
  <c r="S41" i="30"/>
  <c r="R42" i="30"/>
  <c r="S147" i="30"/>
  <c r="R148" i="30"/>
  <c r="S180" i="30"/>
  <c r="R181" i="30"/>
  <c r="R240" i="30"/>
  <c r="S239" i="30"/>
  <c r="M9" i="26"/>
  <c r="M7" i="26"/>
  <c r="V12" i="26"/>
  <c r="V8" i="26"/>
  <c r="V11" i="26"/>
  <c r="M5" i="26"/>
  <c r="R4" i="26"/>
  <c r="R8" i="30"/>
  <c r="S14" i="30"/>
  <c r="R15" i="30"/>
  <c r="S13" i="30"/>
  <c r="R14" i="30"/>
  <c r="R29" i="30"/>
  <c r="S28" i="30"/>
  <c r="R23" i="30"/>
  <c r="S22" i="30"/>
  <c r="R18" i="30"/>
  <c r="S17" i="30"/>
  <c r="R11" i="30"/>
  <c r="S10" i="30"/>
  <c r="S9" i="30"/>
  <c r="R10" i="30"/>
  <c r="S18" i="30"/>
  <c r="U18" i="30" s="1"/>
  <c r="R19" i="30"/>
  <c r="R25" i="30"/>
  <c r="S24" i="30"/>
  <c r="R31" i="30"/>
  <c r="S30" i="30"/>
  <c r="S32" i="30"/>
  <c r="R17" i="30"/>
  <c r="S16" i="30"/>
  <c r="U16" i="30" s="1"/>
  <c r="R22" i="30"/>
  <c r="S21" i="30"/>
  <c r="S8" i="30"/>
  <c r="R9" i="30"/>
  <c r="R30" i="30"/>
  <c r="S29" i="30"/>
  <c r="R16" i="30"/>
  <c r="S15" i="30"/>
  <c r="S27" i="30"/>
  <c r="R28" i="30"/>
  <c r="R12" i="30"/>
  <c r="S11" i="30"/>
  <c r="S20" i="30"/>
  <c r="R21" i="30"/>
  <c r="S26" i="30"/>
  <c r="R27" i="30"/>
  <c r="S31" i="30"/>
  <c r="R32" i="30"/>
  <c r="S23" i="30"/>
  <c r="R24" i="30"/>
  <c r="R13" i="30"/>
  <c r="S12" i="30"/>
  <c r="R20" i="30"/>
  <c r="S19" i="30"/>
  <c r="S25" i="30"/>
  <c r="R26" i="30"/>
  <c r="A21" i="30"/>
  <c r="R5" i="30"/>
  <c r="V7" i="28"/>
  <c r="R113" i="24"/>
  <c r="S112" i="24"/>
  <c r="R182" i="24"/>
  <c r="S181" i="24"/>
  <c r="R43" i="24"/>
  <c r="S42" i="24"/>
  <c r="R55" i="24"/>
  <c r="S54" i="24"/>
  <c r="R52" i="24"/>
  <c r="S51" i="24"/>
  <c r="R118" i="24"/>
  <c r="S117" i="24"/>
  <c r="R94" i="24"/>
  <c r="S93" i="24"/>
  <c r="R42" i="24"/>
  <c r="S41" i="24"/>
  <c r="R198" i="24"/>
  <c r="S197" i="24"/>
  <c r="R33" i="24"/>
  <c r="S32" i="24"/>
  <c r="R100" i="24"/>
  <c r="S99" i="24"/>
  <c r="R175" i="24"/>
  <c r="S174" i="24"/>
  <c r="R69" i="24"/>
  <c r="S68" i="24"/>
  <c r="R218" i="24"/>
  <c r="S217" i="24"/>
  <c r="U217" i="24" s="1"/>
  <c r="R159" i="24"/>
  <c r="S158" i="24"/>
  <c r="R197" i="24"/>
  <c r="S196" i="24"/>
  <c r="R235" i="24"/>
  <c r="S234" i="24"/>
  <c r="U234" i="24" s="1"/>
  <c r="R31" i="24"/>
  <c r="S30" i="24"/>
  <c r="S244" i="24"/>
  <c r="U244" i="24" s="1"/>
  <c r="R167" i="24"/>
  <c r="S166" i="24"/>
  <c r="R149" i="24"/>
  <c r="S148" i="24"/>
  <c r="R143" i="24"/>
  <c r="S142" i="24"/>
  <c r="R238" i="24"/>
  <c r="S237" i="24"/>
  <c r="U237" i="24" s="1"/>
  <c r="R16" i="24"/>
  <c r="S15" i="24"/>
  <c r="R115" i="24"/>
  <c r="S114" i="24"/>
  <c r="R230" i="24"/>
  <c r="S229" i="24"/>
  <c r="U229" i="24" s="1"/>
  <c r="R165" i="24"/>
  <c r="S164" i="24"/>
  <c r="R226" i="24"/>
  <c r="S225" i="24"/>
  <c r="U225" i="24" s="1"/>
  <c r="R28" i="24"/>
  <c r="S27" i="24"/>
  <c r="R162" i="24"/>
  <c r="S161" i="24"/>
  <c r="R208" i="24"/>
  <c r="S207" i="24"/>
  <c r="U207" i="24" s="1"/>
  <c r="R15" i="24"/>
  <c r="S14" i="24"/>
  <c r="R46" i="24"/>
  <c r="S45" i="24"/>
  <c r="R53" i="24"/>
  <c r="S52" i="24"/>
  <c r="R75" i="24"/>
  <c r="S74" i="24"/>
  <c r="R199" i="24"/>
  <c r="S198" i="24"/>
  <c r="R158" i="24"/>
  <c r="S157" i="24"/>
  <c r="R14" i="24"/>
  <c r="S13" i="24"/>
  <c r="R58" i="24"/>
  <c r="S57" i="24"/>
  <c r="R222" i="24"/>
  <c r="S221" i="24"/>
  <c r="U221" i="24" s="1"/>
  <c r="R242" i="24"/>
  <c r="S241" i="24"/>
  <c r="U241" i="24" s="1"/>
  <c r="R127" i="24"/>
  <c r="S126" i="24"/>
  <c r="R117" i="24"/>
  <c r="S116" i="24"/>
  <c r="R64" i="24"/>
  <c r="S63" i="24"/>
  <c r="R191" i="24"/>
  <c r="S190" i="24"/>
  <c r="R195" i="24"/>
  <c r="S194" i="24"/>
  <c r="R192" i="24"/>
  <c r="S191" i="24"/>
  <c r="R106" i="24"/>
  <c r="S105" i="24"/>
  <c r="R160" i="24"/>
  <c r="S159" i="24"/>
  <c r="R26" i="24"/>
  <c r="S25" i="24"/>
  <c r="R135" i="24"/>
  <c r="S134" i="24"/>
  <c r="R141" i="24"/>
  <c r="S140" i="24"/>
  <c r="R204" i="24"/>
  <c r="S203" i="24"/>
  <c r="R168" i="24"/>
  <c r="S167" i="24"/>
  <c r="R241" i="24"/>
  <c r="S240" i="24"/>
  <c r="U240" i="24" s="1"/>
  <c r="R217" i="24"/>
  <c r="S216" i="24"/>
  <c r="U216" i="24" s="1"/>
  <c r="R105" i="24"/>
  <c r="S104" i="24"/>
  <c r="R145" i="24"/>
  <c r="S144" i="24"/>
  <c r="R154" i="24"/>
  <c r="S153" i="24"/>
  <c r="R125" i="24"/>
  <c r="S124" i="24"/>
  <c r="R178" i="24"/>
  <c r="S177" i="24"/>
  <c r="R63" i="24"/>
  <c r="S62" i="24"/>
  <c r="R86" i="24"/>
  <c r="S85" i="24"/>
  <c r="R61" i="24"/>
  <c r="S60" i="24"/>
  <c r="R62" i="24"/>
  <c r="S61" i="24"/>
  <c r="R110" i="24"/>
  <c r="S109" i="24"/>
  <c r="R136" i="24"/>
  <c r="S135" i="24"/>
  <c r="R233" i="24"/>
  <c r="S232" i="24"/>
  <c r="U232" i="24" s="1"/>
  <c r="R173" i="24"/>
  <c r="S172" i="24"/>
  <c r="R206" i="24"/>
  <c r="S205" i="24"/>
  <c r="U205" i="24" s="1"/>
  <c r="R35" i="24"/>
  <c r="S34" i="24"/>
  <c r="R54" i="24"/>
  <c r="S53" i="24"/>
  <c r="R20" i="24"/>
  <c r="S19" i="24"/>
  <c r="R236" i="24"/>
  <c r="S235" i="24"/>
  <c r="U235" i="24" s="1"/>
  <c r="R87" i="24"/>
  <c r="S86" i="24"/>
  <c r="R223" i="24"/>
  <c r="S222" i="24"/>
  <c r="U222" i="24" s="1"/>
  <c r="R239" i="24"/>
  <c r="S238" i="24"/>
  <c r="U238" i="24" s="1"/>
  <c r="R103" i="24"/>
  <c r="S102" i="24"/>
  <c r="R220" i="24"/>
  <c r="S219" i="24"/>
  <c r="U219" i="24" s="1"/>
  <c r="R224" i="24"/>
  <c r="S223" i="24"/>
  <c r="U223" i="24" s="1"/>
  <c r="R95" i="24"/>
  <c r="S94" i="24"/>
  <c r="R214" i="24"/>
  <c r="S213" i="24"/>
  <c r="U213" i="24" s="1"/>
  <c r="R122" i="24"/>
  <c r="S121" i="24"/>
  <c r="R7" i="24"/>
  <c r="S6" i="24"/>
  <c r="R17" i="24"/>
  <c r="S16" i="24"/>
  <c r="U16" i="24" s="1"/>
  <c r="R80" i="24"/>
  <c r="S79" i="24"/>
  <c r="R18" i="24"/>
  <c r="S17" i="24"/>
  <c r="R97" i="24"/>
  <c r="S96" i="24"/>
  <c r="R193" i="24"/>
  <c r="S192" i="24"/>
  <c r="R243" i="24"/>
  <c r="S242" i="24"/>
  <c r="U242" i="24" s="1"/>
  <c r="R111" i="24"/>
  <c r="S110" i="24"/>
  <c r="R150" i="24"/>
  <c r="S149" i="24"/>
  <c r="R196" i="24"/>
  <c r="S195" i="24"/>
  <c r="R96" i="24"/>
  <c r="S95" i="24"/>
  <c r="R153" i="24"/>
  <c r="S152" i="24"/>
  <c r="R147" i="24"/>
  <c r="S146" i="24"/>
  <c r="R128" i="24"/>
  <c r="S127" i="24"/>
  <c r="R44" i="24"/>
  <c r="S43" i="24"/>
  <c r="R114" i="24"/>
  <c r="S113" i="24"/>
  <c r="R59" i="24"/>
  <c r="S58" i="24"/>
  <c r="R104" i="24"/>
  <c r="S103" i="24"/>
  <c r="R76" i="24"/>
  <c r="S75" i="24"/>
  <c r="R194" i="24"/>
  <c r="S193" i="24"/>
  <c r="R146" i="24"/>
  <c r="S145" i="24"/>
  <c r="R40" i="24"/>
  <c r="S39" i="24"/>
  <c r="R89" i="24"/>
  <c r="S88" i="24"/>
  <c r="R107" i="24"/>
  <c r="S106" i="24"/>
  <c r="R202" i="24"/>
  <c r="S201" i="24"/>
  <c r="R229" i="24"/>
  <c r="S228" i="24"/>
  <c r="U228" i="24" s="1"/>
  <c r="R123" i="24"/>
  <c r="S122" i="24"/>
  <c r="R41" i="24"/>
  <c r="S40" i="24"/>
  <c r="R77" i="24"/>
  <c r="S76" i="24"/>
  <c r="R186" i="24"/>
  <c r="S185" i="24"/>
  <c r="R121" i="24"/>
  <c r="S120" i="24"/>
  <c r="R32" i="24"/>
  <c r="S31" i="24"/>
  <c r="R171" i="24"/>
  <c r="S170" i="24"/>
  <c r="R98" i="24"/>
  <c r="S97" i="24"/>
  <c r="R79" i="24"/>
  <c r="S78" i="24"/>
  <c r="R72" i="24"/>
  <c r="S71" i="24"/>
  <c r="R85" i="24"/>
  <c r="S84" i="24"/>
  <c r="R200" i="24"/>
  <c r="S199" i="24"/>
  <c r="R183" i="24"/>
  <c r="S182" i="24"/>
  <c r="R112" i="24"/>
  <c r="S111" i="24"/>
  <c r="R24" i="24"/>
  <c r="S23" i="24"/>
  <c r="R88" i="24"/>
  <c r="S87" i="24"/>
  <c r="R73" i="24"/>
  <c r="S72" i="24"/>
  <c r="R184" i="24"/>
  <c r="S183" i="24"/>
  <c r="R207" i="24"/>
  <c r="S206" i="24"/>
  <c r="U206" i="24" s="1"/>
  <c r="R189" i="24"/>
  <c r="S188" i="24"/>
  <c r="R84" i="24"/>
  <c r="S83" i="24"/>
  <c r="R30" i="24"/>
  <c r="S29" i="24"/>
  <c r="R225" i="24"/>
  <c r="S224" i="24"/>
  <c r="U224" i="24" s="1"/>
  <c r="R213" i="24"/>
  <c r="S212" i="24"/>
  <c r="U212" i="24" s="1"/>
  <c r="R172" i="24"/>
  <c r="S171" i="24"/>
  <c r="R148" i="24"/>
  <c r="S147" i="24"/>
  <c r="R37" i="24"/>
  <c r="S36" i="24"/>
  <c r="R176" i="24"/>
  <c r="S175" i="24"/>
  <c r="R179" i="24"/>
  <c r="S178" i="24"/>
  <c r="R181" i="24"/>
  <c r="S180" i="24"/>
  <c r="R216" i="24"/>
  <c r="S215" i="24"/>
  <c r="U215" i="24" s="1"/>
  <c r="R126" i="24"/>
  <c r="S125" i="24"/>
  <c r="R132" i="24"/>
  <c r="S131" i="24"/>
  <c r="R65" i="24"/>
  <c r="S64" i="24"/>
  <c r="R93" i="24"/>
  <c r="S92" i="24"/>
  <c r="R66" i="24"/>
  <c r="S65" i="24"/>
  <c r="R83" i="24"/>
  <c r="S82" i="24"/>
  <c r="R169" i="24"/>
  <c r="S168" i="24"/>
  <c r="R27" i="24"/>
  <c r="S26" i="24"/>
  <c r="R205" i="24"/>
  <c r="S204" i="24"/>
  <c r="R90" i="24"/>
  <c r="S89" i="24"/>
  <c r="R180" i="24"/>
  <c r="S179" i="24"/>
  <c r="R234" i="24"/>
  <c r="S233" i="24"/>
  <c r="U233" i="24" s="1"/>
  <c r="R29" i="24"/>
  <c r="S28" i="24"/>
  <c r="R137" i="24"/>
  <c r="S136" i="24"/>
  <c r="R155" i="24"/>
  <c r="S154" i="24"/>
  <c r="R109" i="24"/>
  <c r="S108" i="24"/>
  <c r="R78" i="24"/>
  <c r="S77" i="24"/>
  <c r="R50" i="24"/>
  <c r="S49" i="24"/>
  <c r="R70" i="24"/>
  <c r="S69" i="24"/>
  <c r="R237" i="24"/>
  <c r="S236" i="24"/>
  <c r="U236" i="24" s="1"/>
  <c r="R152" i="24"/>
  <c r="S151" i="24"/>
  <c r="R9" i="24"/>
  <c r="S8" i="24"/>
  <c r="U8" i="24" s="1"/>
  <c r="R45" i="24"/>
  <c r="S44" i="24"/>
  <c r="R129" i="24"/>
  <c r="S128" i="24"/>
  <c r="R47" i="24"/>
  <c r="S46" i="24"/>
  <c r="R25" i="24"/>
  <c r="S24" i="24"/>
  <c r="R11" i="24"/>
  <c r="S10" i="24"/>
  <c r="R102" i="24"/>
  <c r="S101" i="24"/>
  <c r="R13" i="24"/>
  <c r="S12" i="24"/>
  <c r="R99" i="24"/>
  <c r="S98" i="24"/>
  <c r="R81" i="24"/>
  <c r="S80" i="24"/>
  <c r="R57" i="24"/>
  <c r="S56" i="24"/>
  <c r="R227" i="24"/>
  <c r="S226" i="24"/>
  <c r="U226" i="24" s="1"/>
  <c r="R185" i="24"/>
  <c r="S184" i="24"/>
  <c r="R166" i="24"/>
  <c r="S165" i="24"/>
  <c r="R232" i="24"/>
  <c r="S231" i="24"/>
  <c r="U231" i="24" s="1"/>
  <c r="R228" i="24"/>
  <c r="S227" i="24"/>
  <c r="U227" i="24" s="1"/>
  <c r="R144" i="24"/>
  <c r="S143" i="24"/>
  <c r="R190" i="24"/>
  <c r="S189" i="24"/>
  <c r="R209" i="24"/>
  <c r="S208" i="24"/>
  <c r="U208" i="24" s="1"/>
  <c r="R130" i="24"/>
  <c r="S129" i="24"/>
  <c r="R201" i="24"/>
  <c r="S200" i="24"/>
  <c r="R211" i="24"/>
  <c r="S210" i="24"/>
  <c r="U210" i="24" s="1"/>
  <c r="R48" i="24"/>
  <c r="S47" i="24"/>
  <c r="R187" i="24"/>
  <c r="S186" i="24"/>
  <c r="R101" i="24"/>
  <c r="S100" i="24"/>
  <c r="R22" i="24"/>
  <c r="S21" i="24"/>
  <c r="R56" i="24"/>
  <c r="S55" i="24"/>
  <c r="R164" i="24"/>
  <c r="S163" i="24"/>
  <c r="R170" i="24"/>
  <c r="S169" i="24"/>
  <c r="R244" i="24"/>
  <c r="S243" i="24"/>
  <c r="U243" i="24" s="1"/>
  <c r="R21" i="24"/>
  <c r="S20" i="24"/>
  <c r="R142" i="24"/>
  <c r="S141" i="24"/>
  <c r="R133" i="24"/>
  <c r="S132" i="24"/>
  <c r="R161" i="24"/>
  <c r="S160" i="24"/>
  <c r="R120" i="24"/>
  <c r="S119" i="24"/>
  <c r="R12" i="24"/>
  <c r="S11" i="24"/>
  <c r="R91" i="24"/>
  <c r="S90" i="24"/>
  <c r="R23" i="24"/>
  <c r="S22" i="24"/>
  <c r="R219" i="24"/>
  <c r="S218" i="24"/>
  <c r="U218" i="24" s="1"/>
  <c r="R68" i="24"/>
  <c r="S67" i="24"/>
  <c r="R108" i="24"/>
  <c r="S107" i="24"/>
  <c r="R131" i="24"/>
  <c r="S130" i="24"/>
  <c r="R92" i="24"/>
  <c r="S91" i="24"/>
  <c r="R82" i="24"/>
  <c r="S81" i="24"/>
  <c r="R151" i="24"/>
  <c r="S150" i="24"/>
  <c r="R8" i="24"/>
  <c r="S7" i="24"/>
  <c r="R203" i="24"/>
  <c r="S202" i="24"/>
  <c r="R240" i="24"/>
  <c r="S239" i="24"/>
  <c r="U239" i="24" s="1"/>
  <c r="R38" i="24"/>
  <c r="S37" i="24"/>
  <c r="R39" i="24"/>
  <c r="S38" i="24"/>
  <c r="R36" i="24"/>
  <c r="S35" i="24"/>
  <c r="R157" i="24"/>
  <c r="S156" i="24"/>
  <c r="R215" i="24"/>
  <c r="S214" i="24"/>
  <c r="U214" i="24" s="1"/>
  <c r="R134" i="24"/>
  <c r="S133" i="24"/>
  <c r="R231" i="24"/>
  <c r="S230" i="24"/>
  <c r="U230" i="24" s="1"/>
  <c r="R10" i="24"/>
  <c r="S9" i="24"/>
  <c r="R140" i="24"/>
  <c r="S139" i="24"/>
  <c r="R49" i="24"/>
  <c r="S48" i="24"/>
  <c r="R71" i="24"/>
  <c r="S70" i="24"/>
  <c r="R210" i="24"/>
  <c r="S209" i="24"/>
  <c r="U209" i="24" s="1"/>
  <c r="R116" i="24"/>
  <c r="S115" i="24"/>
  <c r="R156" i="24"/>
  <c r="S155" i="24"/>
  <c r="R74" i="24"/>
  <c r="S73" i="24"/>
  <c r="R34" i="24"/>
  <c r="S33" i="24"/>
  <c r="R177" i="24"/>
  <c r="S176" i="24"/>
  <c r="R188" i="24"/>
  <c r="S187" i="24"/>
  <c r="R124" i="24"/>
  <c r="S123" i="24"/>
  <c r="R221" i="24"/>
  <c r="S220" i="24"/>
  <c r="U220" i="24" s="1"/>
  <c r="R19" i="24"/>
  <c r="S18" i="24"/>
  <c r="U18" i="24" s="1"/>
  <c r="R67" i="24"/>
  <c r="S66" i="24"/>
  <c r="R139" i="24"/>
  <c r="S138" i="24"/>
  <c r="R138" i="24"/>
  <c r="S137" i="24"/>
  <c r="R163" i="24"/>
  <c r="S162" i="24"/>
  <c r="R60" i="24"/>
  <c r="S59" i="24"/>
  <c r="R119" i="24"/>
  <c r="S118" i="24"/>
  <c r="R174" i="24"/>
  <c r="S173" i="24"/>
  <c r="R51" i="24"/>
  <c r="S50" i="24"/>
  <c r="R212" i="24"/>
  <c r="S211" i="24"/>
  <c r="U211" i="24" s="1"/>
  <c r="R6" i="24"/>
  <c r="S5" i="24"/>
  <c r="V12" i="28"/>
  <c r="M5" i="28"/>
  <c r="V11" i="28"/>
  <c r="V10" i="28"/>
  <c r="M13" i="28"/>
  <c r="H7" i="28"/>
  <c r="E7" i="28" s="1"/>
  <c r="F6" i="28" s="1"/>
  <c r="E6" i="30"/>
  <c r="M6" i="28"/>
  <c r="V8" i="28"/>
  <c r="R4" i="28"/>
  <c r="W12" i="25"/>
  <c r="AC12" i="25" s="1"/>
  <c r="S4" i="26"/>
  <c r="S244" i="61"/>
  <c r="W15" i="25"/>
  <c r="AC15" i="25" s="1"/>
  <c r="A21" i="26"/>
  <c r="T4" i="26" s="1"/>
  <c r="A32" i="26" s="1"/>
  <c r="A37" i="26" s="1"/>
  <c r="A21" i="28"/>
  <c r="T4" i="28" s="1"/>
  <c r="A32" i="28" s="1"/>
  <c r="A37" i="28" s="1"/>
  <c r="R242" i="61"/>
  <c r="S54" i="61"/>
  <c r="W11" i="25"/>
  <c r="AC11" i="25" s="1"/>
  <c r="A22" i="24"/>
  <c r="A49" i="24" s="1"/>
  <c r="S104" i="61"/>
  <c r="S99" i="61"/>
  <c r="S75" i="61"/>
  <c r="R241" i="61"/>
  <c r="R237" i="61"/>
  <c r="R231" i="61"/>
  <c r="S37" i="61"/>
  <c r="S79" i="61"/>
  <c r="S71" i="61"/>
  <c r="S4" i="28"/>
  <c r="U4" i="28" s="1"/>
  <c r="R118" i="61"/>
  <c r="R162" i="61"/>
  <c r="R233" i="61"/>
  <c r="R84" i="61"/>
  <c r="S95" i="61"/>
  <c r="S150" i="61"/>
  <c r="R214" i="61"/>
  <c r="S60" i="61"/>
  <c r="S13" i="61"/>
  <c r="S31" i="61"/>
  <c r="R168" i="61"/>
  <c r="R124" i="61"/>
  <c r="S230" i="61"/>
  <c r="S180" i="61"/>
  <c r="R121" i="61"/>
  <c r="R28" i="61"/>
  <c r="R165" i="61"/>
  <c r="R7" i="61"/>
  <c r="R228" i="61"/>
  <c r="S57" i="61"/>
  <c r="S81" i="61"/>
  <c r="W14" i="25"/>
  <c r="AC14" i="25" s="1"/>
  <c r="R65" i="61"/>
  <c r="S67" i="61"/>
  <c r="R238" i="61"/>
  <c r="R90" i="61"/>
  <c r="R148" i="61"/>
  <c r="S241" i="61"/>
  <c r="S92" i="61"/>
  <c r="S138" i="61"/>
  <c r="R205" i="61"/>
  <c r="S159" i="61"/>
  <c r="S211" i="61"/>
  <c r="S238" i="61"/>
  <c r="S237" i="61"/>
  <c r="R37" i="61"/>
  <c r="S126" i="61"/>
  <c r="R156" i="61"/>
  <c r="S243" i="61"/>
  <c r="S49" i="61"/>
  <c r="S44" i="61"/>
  <c r="S168" i="61"/>
  <c r="R239" i="61"/>
  <c r="S70" i="61"/>
  <c r="R36" i="61"/>
  <c r="R128" i="61"/>
  <c r="R224" i="61"/>
  <c r="R244" i="61"/>
  <c r="R30" i="61"/>
  <c r="R230" i="61"/>
  <c r="S115" i="61"/>
  <c r="S88" i="61"/>
  <c r="S184" i="61"/>
  <c r="S156" i="61"/>
  <c r="S231" i="61"/>
  <c r="S52" i="61"/>
  <c r="S229" i="61"/>
  <c r="S228" i="61"/>
  <c r="S141" i="61"/>
  <c r="R234" i="61"/>
  <c r="R232" i="61"/>
  <c r="S232" i="61"/>
  <c r="S139" i="61"/>
  <c r="S222" i="61"/>
  <c r="R229" i="61"/>
  <c r="R66" i="61"/>
  <c r="S242" i="61"/>
  <c r="R236" i="61"/>
  <c r="S233" i="61"/>
  <c r="S224" i="61"/>
  <c r="R134" i="61"/>
  <c r="R243" i="61"/>
  <c r="S235" i="61"/>
  <c r="S236" i="61"/>
  <c r="S240" i="61"/>
  <c r="W13" i="25"/>
  <c r="AC13" i="25" s="1"/>
  <c r="A21" i="61"/>
  <c r="I18" i="9" s="1"/>
  <c r="R172" i="61"/>
  <c r="R103" i="61"/>
  <c r="R135" i="61"/>
  <c r="S12" i="61"/>
  <c r="S65" i="61"/>
  <c r="R72" i="61"/>
  <c r="S35" i="61"/>
  <c r="R175" i="61"/>
  <c r="R55" i="61"/>
  <c r="S164" i="61"/>
  <c r="S83" i="61"/>
  <c r="R133" i="61"/>
  <c r="S147" i="61"/>
  <c r="S167" i="61"/>
  <c r="S125" i="61"/>
  <c r="S200" i="61"/>
  <c r="S175" i="61"/>
  <c r="R200" i="61"/>
  <c r="S198" i="61"/>
  <c r="R235" i="61"/>
  <c r="S239" i="61"/>
  <c r="R131" i="61"/>
  <c r="S196" i="61"/>
  <c r="R70" i="61"/>
  <c r="R213" i="61"/>
  <c r="S186" i="61"/>
  <c r="R82" i="61"/>
  <c r="R203" i="61"/>
  <c r="R225" i="61"/>
  <c r="R136" i="61"/>
  <c r="S20" i="61"/>
  <c r="R227" i="61"/>
  <c r="R85" i="61"/>
  <c r="S48" i="61"/>
  <c r="R127" i="61"/>
  <c r="S63" i="61"/>
  <c r="S5" i="61"/>
  <c r="S195" i="61"/>
  <c r="S128" i="61"/>
  <c r="R138" i="61"/>
  <c r="R25" i="61"/>
  <c r="R185" i="61"/>
  <c r="S121" i="61"/>
  <c r="S86" i="61"/>
  <c r="S36" i="61"/>
  <c r="S202" i="61"/>
  <c r="R149" i="61"/>
  <c r="R96" i="61"/>
  <c r="R54" i="61"/>
  <c r="R33" i="61"/>
  <c r="S137" i="61"/>
  <c r="R98" i="61"/>
  <c r="R188" i="61"/>
  <c r="R14" i="61"/>
  <c r="R114" i="61"/>
  <c r="R93" i="61"/>
  <c r="S133" i="61"/>
  <c r="R105" i="61"/>
  <c r="S64" i="61"/>
  <c r="R212" i="61"/>
  <c r="R169" i="61"/>
  <c r="R116" i="61"/>
  <c r="S117" i="61"/>
  <c r="R223" i="61"/>
  <c r="S120" i="61"/>
  <c r="R76" i="61"/>
  <c r="R68" i="61"/>
  <c r="S213" i="61"/>
  <c r="S27" i="61"/>
  <c r="R38" i="61"/>
  <c r="R71" i="61"/>
  <c r="R89" i="61"/>
  <c r="R142" i="61"/>
  <c r="R102" i="61"/>
  <c r="R222" i="61"/>
  <c r="S28" i="61"/>
  <c r="R26" i="61"/>
  <c r="S66" i="61"/>
  <c r="S17" i="61"/>
  <c r="R193" i="61"/>
  <c r="S225" i="61"/>
  <c r="R170" i="61"/>
  <c r="S193" i="61"/>
  <c r="R216" i="61"/>
  <c r="R210" i="61"/>
  <c r="S103" i="61"/>
  <c r="S206" i="61"/>
  <c r="S76" i="61"/>
  <c r="R35" i="61"/>
  <c r="S72" i="61"/>
  <c r="S62" i="61"/>
  <c r="R201" i="61"/>
  <c r="R94" i="61"/>
  <c r="R176" i="61"/>
  <c r="S214" i="61"/>
  <c r="S199" i="61"/>
  <c r="S158" i="61"/>
  <c r="R209" i="61"/>
  <c r="S123" i="61"/>
  <c r="R80" i="61"/>
  <c r="R139" i="61"/>
  <c r="R50" i="61"/>
  <c r="S29" i="61"/>
  <c r="R53" i="61"/>
  <c r="S161" i="61"/>
  <c r="R100" i="61"/>
  <c r="S204" i="61"/>
  <c r="R45" i="61"/>
  <c r="R140" i="61"/>
  <c r="R181" i="61"/>
  <c r="R160" i="61"/>
  <c r="R151" i="61"/>
  <c r="S6" i="61"/>
  <c r="S136" i="61"/>
  <c r="S212" i="61"/>
  <c r="S218" i="61"/>
  <c r="S162" i="61"/>
  <c r="S142" i="61"/>
  <c r="R97" i="61"/>
  <c r="R206" i="61"/>
  <c r="R109" i="61"/>
  <c r="R20" i="61"/>
  <c r="R52" i="61"/>
  <c r="S197" i="61"/>
  <c r="S183" i="61"/>
  <c r="R13" i="61"/>
  <c r="R8" i="61"/>
  <c r="S101" i="61"/>
  <c r="S221" i="61"/>
  <c r="S227" i="61"/>
  <c r="R29" i="61"/>
  <c r="S25" i="61"/>
  <c r="R67" i="61"/>
  <c r="R18" i="61"/>
  <c r="S192" i="61"/>
  <c r="R226" i="61"/>
  <c r="S169" i="61"/>
  <c r="R194" i="61"/>
  <c r="S215" i="61"/>
  <c r="S209" i="61"/>
  <c r="R104" i="61"/>
  <c r="R207" i="61"/>
  <c r="R77" i="61"/>
  <c r="S34" i="61"/>
  <c r="R73" i="61"/>
  <c r="R63" i="61"/>
  <c r="S93" i="61"/>
  <c r="R215" i="61"/>
  <c r="R159" i="61"/>
  <c r="S208" i="61"/>
  <c r="R199" i="61"/>
  <c r="R57" i="61"/>
  <c r="S234" i="61"/>
  <c r="S39" i="61"/>
  <c r="R240" i="61"/>
  <c r="S74" i="61"/>
  <c r="S16" i="61"/>
  <c r="S129" i="61"/>
  <c r="R81" i="61"/>
  <c r="S85" i="61"/>
  <c r="S143" i="61"/>
  <c r="S91" i="61"/>
  <c r="S59" i="61"/>
  <c r="A21" i="16"/>
  <c r="I14" i="9" s="1"/>
  <c r="R137" i="61"/>
  <c r="R219" i="61"/>
  <c r="R163" i="61"/>
  <c r="R143" i="61"/>
  <c r="S96" i="61"/>
  <c r="S205" i="61"/>
  <c r="S108" i="61"/>
  <c r="S19" i="61"/>
  <c r="S51" i="61"/>
  <c r="R198" i="61"/>
  <c r="R184" i="61"/>
  <c r="S45" i="61"/>
  <c r="S191" i="61"/>
  <c r="S226" i="61"/>
  <c r="R186" i="61"/>
  <c r="R195" i="61"/>
  <c r="S132" i="61"/>
  <c r="S11" i="61"/>
  <c r="S122" i="61"/>
  <c r="S149" i="61"/>
  <c r="S145" i="61"/>
  <c r="S131" i="61"/>
  <c r="R119" i="61"/>
  <c r="S61" i="61"/>
  <c r="S130" i="61"/>
  <c r="S21" i="61"/>
  <c r="S46" i="61"/>
  <c r="R44" i="61"/>
  <c r="S135" i="61"/>
  <c r="S217" i="61"/>
  <c r="S146" i="61"/>
  <c r="R23" i="61"/>
  <c r="S47" i="61"/>
  <c r="R167" i="61"/>
  <c r="S77" i="61"/>
  <c r="S119" i="61"/>
  <c r="S94" i="61"/>
  <c r="R110" i="61"/>
  <c r="R106" i="61"/>
  <c r="S151" i="61"/>
  <c r="S56" i="61"/>
  <c r="R40" i="61"/>
  <c r="R75" i="61"/>
  <c r="R17" i="61"/>
  <c r="R130" i="61"/>
  <c r="S80" i="61"/>
  <c r="R86" i="61"/>
  <c r="R144" i="61"/>
  <c r="R92" i="61"/>
  <c r="R60" i="61"/>
  <c r="R19" i="61"/>
  <c r="R174" i="61"/>
  <c r="R173" i="61"/>
  <c r="S23" i="61"/>
  <c r="S84" i="61"/>
  <c r="S40" i="61"/>
  <c r="S116" i="61"/>
  <c r="R34" i="61"/>
  <c r="S171" i="61"/>
  <c r="S177" i="61"/>
  <c r="S102" i="61"/>
  <c r="R189" i="61"/>
  <c r="S134" i="61"/>
  <c r="R125" i="61"/>
  <c r="S174" i="61"/>
  <c r="S41" i="61"/>
  <c r="R46" i="61"/>
  <c r="R192" i="61"/>
  <c r="S185" i="61"/>
  <c r="S194" i="61"/>
  <c r="R12" i="61"/>
  <c r="R123" i="61"/>
  <c r="R150" i="61"/>
  <c r="R146" i="61"/>
  <c r="R132" i="61"/>
  <c r="S118" i="61"/>
  <c r="R62" i="61"/>
  <c r="R22" i="61"/>
  <c r="R47" i="61"/>
  <c r="S43" i="61"/>
  <c r="R218" i="61"/>
  <c r="R147" i="61"/>
  <c r="S22" i="61"/>
  <c r="R48" i="61"/>
  <c r="S166" i="61"/>
  <c r="R78" i="61"/>
  <c r="R120" i="61"/>
  <c r="R95" i="61"/>
  <c r="S109" i="61"/>
  <c r="S105" i="61"/>
  <c r="R152" i="61"/>
  <c r="R183" i="61"/>
  <c r="R31" i="61"/>
  <c r="S114" i="61"/>
  <c r="R190" i="61"/>
  <c r="S154" i="61"/>
  <c r="S153" i="61"/>
  <c r="R191" i="61"/>
  <c r="R122" i="61"/>
  <c r="S111" i="61"/>
  <c r="R153" i="61"/>
  <c r="R51" i="61"/>
  <c r="R196" i="61"/>
  <c r="R158" i="61"/>
  <c r="A21" i="25"/>
  <c r="A48" i="25" s="1"/>
  <c r="S18" i="61"/>
  <c r="S173" i="61"/>
  <c r="S172" i="61"/>
  <c r="R24" i="61"/>
  <c r="R87" i="61"/>
  <c r="R41" i="61"/>
  <c r="R117" i="61"/>
  <c r="S33" i="61"/>
  <c r="R178" i="61"/>
  <c r="S188" i="61"/>
  <c r="S124" i="61"/>
  <c r="R42" i="61"/>
  <c r="R164" i="61"/>
  <c r="S201" i="61"/>
  <c r="R208" i="61"/>
  <c r="R171" i="61"/>
  <c r="R83" i="61"/>
  <c r="R220" i="61"/>
  <c r="R221" i="61"/>
  <c r="R129" i="61"/>
  <c r="R9" i="61"/>
  <c r="S14" i="61"/>
  <c r="S73" i="61"/>
  <c r="R64" i="61"/>
  <c r="R16" i="61"/>
  <c r="R177" i="61"/>
  <c r="R43" i="61"/>
  <c r="S165" i="61"/>
  <c r="R204" i="61"/>
  <c r="R126" i="61"/>
  <c r="R79" i="61"/>
  <c r="R217" i="61"/>
  <c r="S160" i="61"/>
  <c r="R88" i="61"/>
  <c r="S9" i="61"/>
  <c r="S55" i="61"/>
  <c r="R27" i="61"/>
  <c r="R182" i="61"/>
  <c r="R101" i="61"/>
  <c r="S182" i="61"/>
  <c r="S30" i="61"/>
  <c r="R115" i="61"/>
  <c r="S189" i="61"/>
  <c r="R155" i="61"/>
  <c r="R154" i="61"/>
  <c r="S190" i="61"/>
  <c r="R112" i="61"/>
  <c r="S152" i="61"/>
  <c r="S50" i="61"/>
  <c r="R187" i="61"/>
  <c r="S157" i="61"/>
  <c r="R180" i="61"/>
  <c r="R141" i="61"/>
  <c r="R21" i="61"/>
  <c r="R107" i="61"/>
  <c r="S38" i="61"/>
  <c r="R211" i="61"/>
  <c r="S187" i="61"/>
  <c r="S58" i="61"/>
  <c r="S10" i="61"/>
  <c r="S90" i="61"/>
  <c r="S68" i="61"/>
  <c r="S112" i="61"/>
  <c r="R108" i="61"/>
  <c r="S24" i="61"/>
  <c r="R99" i="61"/>
  <c r="S178" i="61"/>
  <c r="S163" i="61"/>
  <c r="R202" i="61"/>
  <c r="S207" i="61"/>
  <c r="S170" i="61"/>
  <c r="S82" i="61"/>
  <c r="S219" i="61"/>
  <c r="S220" i="61"/>
  <c r="S8" i="61"/>
  <c r="R15" i="61"/>
  <c r="R74" i="61"/>
  <c r="S15" i="61"/>
  <c r="S176" i="61"/>
  <c r="S42" i="61"/>
  <c r="R166" i="61"/>
  <c r="S203" i="61"/>
  <c r="S78" i="61"/>
  <c r="S216" i="61"/>
  <c r="R161" i="61"/>
  <c r="S87" i="61"/>
  <c r="R10" i="61"/>
  <c r="R56" i="61"/>
  <c r="S26" i="61"/>
  <c r="S181" i="61"/>
  <c r="S100" i="61"/>
  <c r="R111" i="61"/>
  <c r="R197" i="61"/>
  <c r="S113" i="61"/>
  <c r="S69" i="61"/>
  <c r="S32" i="61"/>
  <c r="S144" i="61"/>
  <c r="S148" i="61"/>
  <c r="S97" i="61"/>
  <c r="S53" i="61"/>
  <c r="R6" i="61"/>
  <c r="S179" i="61"/>
  <c r="S140" i="61"/>
  <c r="S106" i="61"/>
  <c r="R39" i="61"/>
  <c r="S210" i="61"/>
  <c r="R59" i="61"/>
  <c r="R11" i="61"/>
  <c r="R91" i="61"/>
  <c r="R49" i="61"/>
  <c r="R69" i="61"/>
  <c r="R113" i="61"/>
  <c r="S107" i="61"/>
  <c r="S98" i="61"/>
  <c r="R179" i="61"/>
  <c r="R32" i="61"/>
  <c r="S89" i="61"/>
  <c r="S127" i="61"/>
  <c r="R61" i="61"/>
  <c r="R157" i="61"/>
  <c r="R58" i="61"/>
  <c r="S155" i="61"/>
  <c r="S223" i="61"/>
  <c r="S110" i="61"/>
  <c r="R145" i="61"/>
  <c r="R168" i="16"/>
  <c r="S167" i="16"/>
  <c r="R127" i="16"/>
  <c r="S126" i="16"/>
  <c r="S204" i="16"/>
  <c r="R205" i="16"/>
  <c r="S68" i="16"/>
  <c r="R69" i="16"/>
  <c r="R22" i="16"/>
  <c r="S21" i="16"/>
  <c r="S33" i="25"/>
  <c r="R33" i="25"/>
  <c r="S155" i="25"/>
  <c r="R155" i="25"/>
  <c r="R167" i="25"/>
  <c r="S167" i="25"/>
  <c r="S139" i="25"/>
  <c r="R139" i="25"/>
  <c r="R211" i="25"/>
  <c r="S211" i="25"/>
  <c r="S88" i="25"/>
  <c r="R88" i="25"/>
  <c r="R180" i="25"/>
  <c r="S180" i="25"/>
  <c r="S192" i="25"/>
  <c r="R192" i="25"/>
  <c r="S66" i="25"/>
  <c r="R66" i="25"/>
  <c r="S57" i="25"/>
  <c r="R57" i="25"/>
  <c r="S37" i="25"/>
  <c r="R37" i="25"/>
  <c r="S132" i="25"/>
  <c r="R132" i="25"/>
  <c r="S163" i="25"/>
  <c r="R163" i="25"/>
  <c r="R243" i="25"/>
  <c r="S243" i="25"/>
  <c r="S47" i="25"/>
  <c r="R47" i="25"/>
  <c r="R127" i="25"/>
  <c r="S127" i="25"/>
  <c r="R234" i="25"/>
  <c r="S234" i="25"/>
  <c r="R131" i="25"/>
  <c r="S131" i="25"/>
  <c r="S190" i="25"/>
  <c r="R190" i="25"/>
  <c r="S232" i="25"/>
  <c r="R232" i="25"/>
  <c r="M53" i="30"/>
  <c r="M208" i="30"/>
  <c r="M36" i="30"/>
  <c r="M204" i="30"/>
  <c r="M89" i="30"/>
  <c r="M176" i="30"/>
  <c r="V6" i="30"/>
  <c r="M6" i="30"/>
  <c r="M122" i="30"/>
  <c r="M14" i="30"/>
  <c r="M168" i="30"/>
  <c r="M231" i="30"/>
  <c r="M164" i="30"/>
  <c r="M199" i="30"/>
  <c r="M7" i="30"/>
  <c r="V7" i="30"/>
  <c r="M243" i="30"/>
  <c r="M63" i="30"/>
  <c r="M173" i="30"/>
  <c r="M120" i="30"/>
  <c r="M159" i="30"/>
  <c r="M106" i="30"/>
  <c r="M58" i="30"/>
  <c r="M163" i="30"/>
  <c r="M175" i="30"/>
  <c r="M59" i="30"/>
  <c r="M224" i="30"/>
  <c r="M116" i="30"/>
  <c r="M109" i="30"/>
  <c r="M147" i="30"/>
  <c r="M166" i="61"/>
  <c r="V166" i="61"/>
  <c r="V233" i="61"/>
  <c r="M233" i="61"/>
  <c r="V73" i="61"/>
  <c r="M73" i="61"/>
  <c r="V208" i="61"/>
  <c r="M208" i="61"/>
  <c r="M34" i="61"/>
  <c r="V34" i="61"/>
  <c r="V102" i="61"/>
  <c r="M102" i="61"/>
  <c r="V180" i="61"/>
  <c r="M180" i="61"/>
  <c r="M206" i="61"/>
  <c r="V206" i="61"/>
  <c r="V221" i="61"/>
  <c r="M221" i="61"/>
  <c r="V33" i="61"/>
  <c r="M33" i="61"/>
  <c r="V128" i="61"/>
  <c r="M128" i="61"/>
  <c r="M183" i="61"/>
  <c r="V183" i="61"/>
  <c r="M220" i="61"/>
  <c r="V220" i="61"/>
  <c r="V161" i="61"/>
  <c r="M161" i="61"/>
  <c r="V55" i="61"/>
  <c r="M55" i="61"/>
  <c r="V105" i="61"/>
  <c r="M105" i="61"/>
  <c r="V198" i="61"/>
  <c r="M198" i="61"/>
  <c r="V91" i="61"/>
  <c r="M91" i="61"/>
  <c r="M54" i="61"/>
  <c r="V54" i="61"/>
  <c r="V235" i="61"/>
  <c r="M235" i="61"/>
  <c r="M40" i="61"/>
  <c r="V40" i="61"/>
  <c r="V181" i="61"/>
  <c r="M181" i="61"/>
  <c r="M162" i="61"/>
  <c r="V162" i="61"/>
  <c r="V146" i="61"/>
  <c r="M146" i="61"/>
  <c r="M53" i="61"/>
  <c r="V53" i="61"/>
  <c r="M12" i="61"/>
  <c r="V12" i="61"/>
  <c r="V111" i="61"/>
  <c r="M111" i="61"/>
  <c r="V94" i="61"/>
  <c r="M94" i="61"/>
  <c r="V226" i="61"/>
  <c r="M226" i="61"/>
  <c r="V204" i="61"/>
  <c r="M204" i="61"/>
  <c r="V16" i="61"/>
  <c r="M16" i="61"/>
  <c r="M210" i="61"/>
  <c r="V210" i="61"/>
  <c r="M84" i="61"/>
  <c r="V84" i="61"/>
  <c r="R21" i="16"/>
  <c r="S20" i="16"/>
  <c r="R76" i="16"/>
  <c r="S75" i="16"/>
  <c r="S73" i="16"/>
  <c r="R74" i="16"/>
  <c r="R145" i="16"/>
  <c r="S144" i="16"/>
  <c r="S45" i="16"/>
  <c r="R46" i="16"/>
  <c r="S11" i="16"/>
  <c r="U11" i="16" s="1"/>
  <c r="R71" i="16"/>
  <c r="S70" i="16"/>
  <c r="R77" i="25"/>
  <c r="S77" i="25"/>
  <c r="R107" i="25"/>
  <c r="S107" i="25"/>
  <c r="R239" i="25"/>
  <c r="S239" i="25"/>
  <c r="S19" i="25"/>
  <c r="R19" i="25"/>
  <c r="S151" i="25"/>
  <c r="R151" i="25"/>
  <c r="S94" i="25"/>
  <c r="R94" i="25"/>
  <c r="R195" i="25"/>
  <c r="S195" i="25"/>
  <c r="R40" i="25"/>
  <c r="S40" i="25"/>
  <c r="R221" i="16"/>
  <c r="S220" i="16"/>
  <c r="R97" i="16"/>
  <c r="S96" i="16"/>
  <c r="R87" i="16"/>
  <c r="S86" i="16"/>
  <c r="R174" i="16"/>
  <c r="S173" i="16"/>
  <c r="R66" i="16"/>
  <c r="S65" i="16"/>
  <c r="S79" i="16"/>
  <c r="R80" i="16"/>
  <c r="S114" i="16"/>
  <c r="R115" i="16"/>
  <c r="S133" i="16"/>
  <c r="R134" i="16"/>
  <c r="R189" i="16"/>
  <c r="S188" i="16"/>
  <c r="R243" i="16"/>
  <c r="S242" i="16"/>
  <c r="R147" i="16"/>
  <c r="S146" i="16"/>
  <c r="R187" i="16"/>
  <c r="S186" i="16"/>
  <c r="R52" i="16"/>
  <c r="S51" i="16"/>
  <c r="R86" i="16"/>
  <c r="S85" i="16"/>
  <c r="R128" i="16"/>
  <c r="S127" i="16"/>
  <c r="S192" i="16"/>
  <c r="R193" i="16"/>
  <c r="S61" i="16"/>
  <c r="R62" i="16"/>
  <c r="R67" i="16"/>
  <c r="S66" i="16"/>
  <c r="R133" i="16"/>
  <c r="S132" i="16"/>
  <c r="R170" i="16"/>
  <c r="S169" i="16"/>
  <c r="R18" i="16"/>
  <c r="S17" i="16"/>
  <c r="R120" i="16"/>
  <c r="S119" i="16"/>
  <c r="R132" i="16"/>
  <c r="S131" i="16"/>
  <c r="R203" i="16"/>
  <c r="S202" i="16"/>
  <c r="S230" i="16"/>
  <c r="R231" i="16"/>
  <c r="R54" i="16"/>
  <c r="S53" i="16"/>
  <c r="S124" i="16"/>
  <c r="R125" i="16"/>
  <c r="R178" i="16"/>
  <c r="S177" i="16"/>
  <c r="S64" i="16"/>
  <c r="R65" i="16"/>
  <c r="R159" i="25"/>
  <c r="S159" i="25"/>
  <c r="R60" i="25"/>
  <c r="S60" i="25"/>
  <c r="R111" i="25"/>
  <c r="S111" i="25"/>
  <c r="R213" i="25"/>
  <c r="S213" i="25"/>
  <c r="S241" i="25"/>
  <c r="R241" i="25"/>
  <c r="R226" i="25"/>
  <c r="S226" i="25"/>
  <c r="R55" i="25"/>
  <c r="S55" i="25"/>
  <c r="S113" i="25"/>
  <c r="R113" i="25"/>
  <c r="R208" i="25"/>
  <c r="S208" i="25"/>
  <c r="R62" i="25"/>
  <c r="S62" i="25"/>
  <c r="R38" i="25"/>
  <c r="S38" i="25"/>
  <c r="R128" i="25"/>
  <c r="S128" i="25"/>
  <c r="S194" i="25"/>
  <c r="R194" i="25"/>
  <c r="S102" i="25"/>
  <c r="R102" i="25"/>
  <c r="R78" i="25"/>
  <c r="S78" i="25"/>
  <c r="S165" i="25"/>
  <c r="R165" i="25"/>
  <c r="S202" i="25"/>
  <c r="R202" i="25"/>
  <c r="R72" i="25"/>
  <c r="S72" i="25"/>
  <c r="S35" i="25"/>
  <c r="R35" i="25"/>
  <c r="R123" i="25"/>
  <c r="S123" i="25"/>
  <c r="R209" i="25"/>
  <c r="S209" i="25"/>
  <c r="R46" i="25"/>
  <c r="S46" i="25"/>
  <c r="S28" i="25"/>
  <c r="R28" i="25"/>
  <c r="S44" i="25"/>
  <c r="R44" i="25"/>
  <c r="S145" i="25"/>
  <c r="R145" i="25"/>
  <c r="S230" i="25"/>
  <c r="R230" i="25"/>
  <c r="S109" i="25"/>
  <c r="R109" i="25"/>
  <c r="S106" i="25"/>
  <c r="R106" i="25"/>
  <c r="R187" i="25"/>
  <c r="S187" i="25"/>
  <c r="M9" i="30"/>
  <c r="M96" i="30"/>
  <c r="M71" i="30"/>
  <c r="M150" i="30"/>
  <c r="M155" i="30"/>
  <c r="M117" i="30"/>
  <c r="M103" i="30"/>
  <c r="M104" i="30"/>
  <c r="M124" i="30"/>
  <c r="M66" i="30"/>
  <c r="M146" i="30"/>
  <c r="M114" i="30"/>
  <c r="M26" i="30"/>
  <c r="M49" i="30"/>
  <c r="M112" i="30"/>
  <c r="M242" i="30"/>
  <c r="M73" i="30"/>
  <c r="M28" i="30"/>
  <c r="M139" i="30"/>
  <c r="M135" i="30"/>
  <c r="M50" i="30"/>
  <c r="M55" i="30"/>
  <c r="M141" i="30"/>
  <c r="M177" i="30"/>
  <c r="M202" i="30"/>
  <c r="M226" i="30"/>
  <c r="M35" i="30"/>
  <c r="M193" i="30"/>
  <c r="M203" i="30"/>
  <c r="M210" i="30"/>
  <c r="M186" i="30"/>
  <c r="M46" i="30"/>
  <c r="M111" i="30"/>
  <c r="M40" i="30"/>
  <c r="M174" i="30"/>
  <c r="V107" i="61"/>
  <c r="M107" i="61"/>
  <c r="V66" i="61"/>
  <c r="M66" i="61"/>
  <c r="V10" i="61"/>
  <c r="M10" i="61"/>
  <c r="M240" i="61"/>
  <c r="V240" i="61"/>
  <c r="V229" i="61"/>
  <c r="M229" i="61"/>
  <c r="M194" i="61"/>
  <c r="V194" i="61"/>
  <c r="V154" i="61"/>
  <c r="M154" i="61"/>
  <c r="M152" i="61"/>
  <c r="V152" i="61"/>
  <c r="M140" i="61"/>
  <c r="V140" i="61"/>
  <c r="V14" i="61"/>
  <c r="M14" i="61"/>
  <c r="M64" i="61"/>
  <c r="V64" i="61"/>
  <c r="V42" i="61"/>
  <c r="M42" i="61"/>
  <c r="M168" i="61"/>
  <c r="V168" i="61"/>
  <c r="V156" i="61"/>
  <c r="M156" i="61"/>
  <c r="V242" i="61"/>
  <c r="M242" i="61"/>
  <c r="V25" i="61"/>
  <c r="M25" i="61"/>
  <c r="V7" i="61"/>
  <c r="M7" i="61"/>
  <c r="M98" i="61"/>
  <c r="V98" i="61"/>
  <c r="V203" i="61"/>
  <c r="M203" i="61"/>
  <c r="V199" i="61"/>
  <c r="M199" i="61"/>
  <c r="M148" i="61"/>
  <c r="V148" i="61"/>
  <c r="M172" i="61"/>
  <c r="V172" i="61"/>
  <c r="V176" i="61"/>
  <c r="M176" i="61"/>
  <c r="V50" i="61"/>
  <c r="M50" i="61"/>
  <c r="M32" i="61"/>
  <c r="V32" i="61"/>
  <c r="M72" i="61"/>
  <c r="V72" i="61"/>
  <c r="V101" i="61"/>
  <c r="M101" i="61"/>
  <c r="M47" i="61"/>
  <c r="V47" i="61"/>
  <c r="M133" i="61"/>
  <c r="V133" i="61"/>
  <c r="V142" i="61"/>
  <c r="M142" i="61"/>
  <c r="M71" i="61"/>
  <c r="V71" i="61"/>
  <c r="V149" i="61"/>
  <c r="M149" i="61"/>
  <c r="S147" i="16"/>
  <c r="R148" i="16"/>
  <c r="R227" i="16"/>
  <c r="S226" i="16"/>
  <c r="S136" i="25"/>
  <c r="R136" i="25"/>
  <c r="R72" i="16"/>
  <c r="S71" i="16"/>
  <c r="S88" i="16"/>
  <c r="R89" i="16"/>
  <c r="R92" i="16"/>
  <c r="S91" i="16"/>
  <c r="R186" i="16"/>
  <c r="S185" i="16"/>
  <c r="S84" i="16"/>
  <c r="R85" i="16"/>
  <c r="S39" i="16"/>
  <c r="R40" i="16"/>
  <c r="R70" i="16"/>
  <c r="S69" i="16"/>
  <c r="S121" i="16"/>
  <c r="R122" i="16"/>
  <c r="S212" i="16"/>
  <c r="R213" i="16"/>
  <c r="R138" i="16"/>
  <c r="S137" i="16"/>
  <c r="R165" i="16"/>
  <c r="S164" i="16"/>
  <c r="S90" i="16"/>
  <c r="R91" i="16"/>
  <c r="S87" i="16"/>
  <c r="R88" i="16"/>
  <c r="S197" i="16"/>
  <c r="R198" i="16"/>
  <c r="R199" i="16"/>
  <c r="S198" i="16"/>
  <c r="R38" i="16"/>
  <c r="S37" i="16"/>
  <c r="S62" i="16"/>
  <c r="R63" i="16"/>
  <c r="S72" i="16"/>
  <c r="R73" i="16"/>
  <c r="R141" i="16"/>
  <c r="S140" i="16"/>
  <c r="R202" i="16"/>
  <c r="S201" i="16"/>
  <c r="R107" i="16"/>
  <c r="S106" i="16"/>
  <c r="R171" i="16"/>
  <c r="S170" i="16"/>
  <c r="S166" i="16"/>
  <c r="R167" i="16"/>
  <c r="S26" i="16"/>
  <c r="R27" i="16"/>
  <c r="R105" i="16"/>
  <c r="S104" i="16"/>
  <c r="R146" i="16"/>
  <c r="S145" i="16"/>
  <c r="S194" i="16"/>
  <c r="R195" i="16"/>
  <c r="R180" i="16"/>
  <c r="S179" i="16"/>
  <c r="R45" i="25"/>
  <c r="S45" i="25"/>
  <c r="R112" i="25"/>
  <c r="S112" i="25"/>
  <c r="R183" i="25"/>
  <c r="S183" i="25"/>
  <c r="R76" i="25"/>
  <c r="S76" i="25"/>
  <c r="S221" i="25"/>
  <c r="R221" i="25"/>
  <c r="R50" i="25"/>
  <c r="S50" i="25"/>
  <c r="S179" i="25"/>
  <c r="R179" i="25"/>
  <c r="S177" i="25"/>
  <c r="R177" i="25"/>
  <c r="R130" i="25"/>
  <c r="S130" i="25"/>
  <c r="S150" i="25"/>
  <c r="R150" i="25"/>
  <c r="R141" i="25"/>
  <c r="S141" i="25"/>
  <c r="R198" i="25"/>
  <c r="S198" i="25"/>
  <c r="R32" i="25"/>
  <c r="S32" i="25"/>
  <c r="R75" i="25"/>
  <c r="S75" i="25"/>
  <c r="R146" i="25"/>
  <c r="S146" i="25"/>
  <c r="R197" i="25"/>
  <c r="S197" i="25"/>
  <c r="R90" i="25"/>
  <c r="S90" i="25"/>
  <c r="R39" i="25"/>
  <c r="S39" i="25"/>
  <c r="R144" i="25"/>
  <c r="S144" i="25"/>
  <c r="R210" i="25"/>
  <c r="S210" i="25"/>
  <c r="R115" i="25"/>
  <c r="S115" i="25"/>
  <c r="R53" i="25"/>
  <c r="S53" i="25"/>
  <c r="R99" i="25"/>
  <c r="S99" i="25"/>
  <c r="R134" i="25"/>
  <c r="S134" i="25"/>
  <c r="R223" i="25"/>
  <c r="S223" i="25"/>
  <c r="R51" i="25"/>
  <c r="S51" i="25"/>
  <c r="S135" i="25"/>
  <c r="R135" i="25"/>
  <c r="S240" i="25"/>
  <c r="R240" i="25"/>
  <c r="E6" i="26"/>
  <c r="H7" i="26"/>
  <c r="M11" i="30"/>
  <c r="M90" i="30"/>
  <c r="M165" i="30"/>
  <c r="M214" i="30"/>
  <c r="M230" i="30"/>
  <c r="M142" i="30"/>
  <c r="M98" i="30"/>
  <c r="V5" i="30"/>
  <c r="M5" i="30"/>
  <c r="M118" i="30"/>
  <c r="M201" i="30"/>
  <c r="M238" i="30"/>
  <c r="M187" i="30"/>
  <c r="M80" i="30"/>
  <c r="M21" i="30"/>
  <c r="M180" i="30"/>
  <c r="M198" i="30"/>
  <c r="M166" i="30"/>
  <c r="M62" i="30"/>
  <c r="M94" i="30"/>
  <c r="M200" i="30"/>
  <c r="M138" i="30"/>
  <c r="M133" i="30"/>
  <c r="M196" i="30"/>
  <c r="M244" i="30"/>
  <c r="M219" i="30"/>
  <c r="M100" i="30"/>
  <c r="M137" i="30"/>
  <c r="M23" i="30"/>
  <c r="M56" i="30"/>
  <c r="M144" i="61"/>
  <c r="V144" i="61"/>
  <c r="V216" i="61"/>
  <c r="M216" i="61"/>
  <c r="M106" i="61"/>
  <c r="V106" i="61"/>
  <c r="M56" i="61"/>
  <c r="V56" i="61"/>
  <c r="M27" i="61"/>
  <c r="V27" i="61"/>
  <c r="M222" i="61"/>
  <c r="V222" i="61"/>
  <c r="V108" i="61"/>
  <c r="M108" i="61"/>
  <c r="M147" i="61"/>
  <c r="V147" i="61"/>
  <c r="V178" i="61"/>
  <c r="M178" i="61"/>
  <c r="V145" i="61"/>
  <c r="M145" i="61"/>
  <c r="M90" i="61"/>
  <c r="V90" i="61"/>
  <c r="V100" i="61"/>
  <c r="M100" i="61"/>
  <c r="M160" i="61"/>
  <c r="V160" i="61"/>
  <c r="V132" i="61"/>
  <c r="M132" i="61"/>
  <c r="M138" i="61"/>
  <c r="V138" i="61"/>
  <c r="M207" i="61"/>
  <c r="V207" i="61"/>
  <c r="V217" i="61"/>
  <c r="M217" i="61"/>
  <c r="V52" i="61"/>
  <c r="M52" i="61"/>
  <c r="V155" i="61"/>
  <c r="M155" i="61"/>
  <c r="M191" i="61"/>
  <c r="V191" i="61"/>
  <c r="V60" i="61"/>
  <c r="M60" i="61"/>
  <c r="V215" i="61"/>
  <c r="M215" i="61"/>
  <c r="M57" i="61"/>
  <c r="V57" i="61"/>
  <c r="V77" i="61"/>
  <c r="M77" i="61"/>
  <c r="V82" i="61"/>
  <c r="M82" i="61"/>
  <c r="R201" i="16"/>
  <c r="S200" i="16"/>
  <c r="S59" i="16"/>
  <c r="R60" i="16"/>
  <c r="S13" i="16"/>
  <c r="U13" i="16" s="1"/>
  <c r="R14" i="16"/>
  <c r="S112" i="16"/>
  <c r="R113" i="16"/>
  <c r="R175" i="16"/>
  <c r="S174" i="16"/>
  <c r="S235" i="16"/>
  <c r="R236" i="16"/>
  <c r="S156" i="16"/>
  <c r="R157" i="16"/>
  <c r="R36" i="16"/>
  <c r="S35" i="16"/>
  <c r="R126" i="16"/>
  <c r="S125" i="16"/>
  <c r="R177" i="16"/>
  <c r="S176" i="16"/>
  <c r="R237" i="16"/>
  <c r="S236" i="16"/>
  <c r="R13" i="16"/>
  <c r="S12" i="16"/>
  <c r="U12" i="16" s="1"/>
  <c r="S97" i="16"/>
  <c r="R98" i="16"/>
  <c r="S196" i="16"/>
  <c r="R197" i="16"/>
  <c r="R53" i="16"/>
  <c r="S52" i="16"/>
  <c r="R149" i="16"/>
  <c r="S148" i="16"/>
  <c r="R184" i="16"/>
  <c r="S183" i="16"/>
  <c r="R238" i="16"/>
  <c r="S237" i="16"/>
  <c r="S77" i="16"/>
  <c r="R78" i="16"/>
  <c r="R55" i="16"/>
  <c r="S54" i="16"/>
  <c r="R94" i="16"/>
  <c r="S93" i="16"/>
  <c r="R136" i="16"/>
  <c r="S135" i="16"/>
  <c r="R211" i="16"/>
  <c r="S210" i="16"/>
  <c r="R84" i="16"/>
  <c r="S83" i="16"/>
  <c r="S50" i="16"/>
  <c r="R51" i="16"/>
  <c r="R119" i="16"/>
  <c r="S118" i="16"/>
  <c r="R176" i="16"/>
  <c r="S175" i="16"/>
  <c r="R30" i="16"/>
  <c r="S29" i="16"/>
  <c r="S63" i="16"/>
  <c r="R64" i="16"/>
  <c r="S171" i="16"/>
  <c r="R172" i="16"/>
  <c r="S223" i="16"/>
  <c r="R224" i="16"/>
  <c r="S228" i="16"/>
  <c r="R229" i="16"/>
  <c r="R89" i="25"/>
  <c r="S89" i="25"/>
  <c r="R49" i="25"/>
  <c r="S49" i="25"/>
  <c r="R161" i="25"/>
  <c r="S161" i="25"/>
  <c r="S222" i="25"/>
  <c r="R222" i="25"/>
  <c r="S108" i="25"/>
  <c r="R108" i="25"/>
  <c r="R228" i="25"/>
  <c r="S228" i="25"/>
  <c r="R73" i="25"/>
  <c r="S73" i="25"/>
  <c r="R125" i="25"/>
  <c r="S125" i="25"/>
  <c r="S182" i="25"/>
  <c r="R182" i="25"/>
  <c r="S25" i="25"/>
  <c r="R25" i="25"/>
  <c r="R67" i="25"/>
  <c r="S67" i="25"/>
  <c r="R138" i="25"/>
  <c r="S138" i="25"/>
  <c r="S189" i="25"/>
  <c r="R189" i="25"/>
  <c r="S100" i="25"/>
  <c r="R100" i="25"/>
  <c r="S170" i="25"/>
  <c r="R170" i="25"/>
  <c r="R218" i="25"/>
  <c r="S218" i="25"/>
  <c r="S133" i="25"/>
  <c r="R133" i="25"/>
  <c r="R52" i="25"/>
  <c r="S52" i="25"/>
  <c r="R171" i="25"/>
  <c r="S171" i="25"/>
  <c r="S203" i="25"/>
  <c r="R203" i="25"/>
  <c r="R185" i="25"/>
  <c r="S185" i="25"/>
  <c r="R23" i="25"/>
  <c r="S23" i="25"/>
  <c r="R93" i="25"/>
  <c r="S93" i="25"/>
  <c r="R157" i="25"/>
  <c r="S157" i="25"/>
  <c r="S225" i="25"/>
  <c r="R225" i="25"/>
  <c r="R54" i="25"/>
  <c r="S54" i="25"/>
  <c r="R166" i="25"/>
  <c r="S166" i="25"/>
  <c r="S196" i="25"/>
  <c r="R196" i="25"/>
  <c r="M61" i="30"/>
  <c r="M38" i="30"/>
  <c r="M85" i="30"/>
  <c r="M17" i="30"/>
  <c r="M129" i="30"/>
  <c r="M206" i="30"/>
  <c r="M20" i="30"/>
  <c r="M99" i="30"/>
  <c r="M86" i="30"/>
  <c r="M128" i="30"/>
  <c r="M125" i="30"/>
  <c r="M221" i="30"/>
  <c r="M24" i="30"/>
  <c r="M101" i="30"/>
  <c r="M84" i="30"/>
  <c r="M92" i="30"/>
  <c r="M179" i="30"/>
  <c r="M136" i="30"/>
  <c r="M77" i="30"/>
  <c r="M126" i="30"/>
  <c r="M205" i="30"/>
  <c r="M229" i="30"/>
  <c r="M161" i="30"/>
  <c r="M153" i="30"/>
  <c r="M184" i="30"/>
  <c r="M191" i="30"/>
  <c r="M13" i="30"/>
  <c r="M27" i="30"/>
  <c r="M157" i="61"/>
  <c r="V157" i="61"/>
  <c r="M228" i="61"/>
  <c r="V228" i="61"/>
  <c r="V81" i="61"/>
  <c r="M81" i="61"/>
  <c r="M49" i="61"/>
  <c r="V49" i="61"/>
  <c r="M5" i="61"/>
  <c r="V5" i="61"/>
  <c r="V65" i="61"/>
  <c r="M65" i="61"/>
  <c r="M196" i="61"/>
  <c r="V196" i="61"/>
  <c r="V20" i="61"/>
  <c r="M20" i="61"/>
  <c r="V241" i="61"/>
  <c r="M241" i="61"/>
  <c r="V74" i="61"/>
  <c r="M74" i="61"/>
  <c r="V113" i="61"/>
  <c r="M113" i="61"/>
  <c r="M79" i="61"/>
  <c r="V79" i="61"/>
  <c r="V69" i="61"/>
  <c r="M69" i="61"/>
  <c r="V131" i="61"/>
  <c r="M131" i="61"/>
  <c r="M96" i="61"/>
  <c r="V96" i="61"/>
  <c r="M43" i="61"/>
  <c r="V43" i="61"/>
  <c r="M116" i="61"/>
  <c r="V116" i="61"/>
  <c r="M26" i="61"/>
  <c r="V26" i="61"/>
  <c r="V117" i="61"/>
  <c r="M117" i="61"/>
  <c r="V61" i="61"/>
  <c r="M61" i="61"/>
  <c r="M95" i="61"/>
  <c r="V95" i="61"/>
  <c r="M187" i="61"/>
  <c r="V187" i="61"/>
  <c r="V223" i="61"/>
  <c r="M223" i="61"/>
  <c r="M37" i="61"/>
  <c r="V37" i="61"/>
  <c r="V39" i="61"/>
  <c r="M39" i="61"/>
  <c r="V59" i="61"/>
  <c r="M59" i="61"/>
  <c r="M92" i="61"/>
  <c r="V92" i="61"/>
  <c r="M115" i="61"/>
  <c r="V115" i="61"/>
  <c r="V58" i="61"/>
  <c r="M58" i="61"/>
  <c r="H7" i="25"/>
  <c r="E6" i="25"/>
  <c r="R82" i="16"/>
  <c r="S81" i="16"/>
  <c r="R100" i="16"/>
  <c r="S99" i="16"/>
  <c r="R58" i="16"/>
  <c r="S57" i="16"/>
  <c r="R116" i="16"/>
  <c r="S115" i="16"/>
  <c r="S193" i="16"/>
  <c r="R194" i="16"/>
  <c r="R216" i="16"/>
  <c r="S215" i="16"/>
  <c r="S123" i="16"/>
  <c r="R124" i="16"/>
  <c r="R37" i="16"/>
  <c r="S36" i="16"/>
  <c r="S74" i="16"/>
  <c r="R75" i="16"/>
  <c r="R223" i="16"/>
  <c r="S222" i="16"/>
  <c r="S187" i="16"/>
  <c r="R188" i="16"/>
  <c r="S142" i="16"/>
  <c r="R143" i="16"/>
  <c r="S38" i="16"/>
  <c r="R39" i="16"/>
  <c r="S130" i="16"/>
  <c r="R131" i="16"/>
  <c r="S158" i="16"/>
  <c r="R159" i="16"/>
  <c r="S221" i="16"/>
  <c r="R222" i="16"/>
  <c r="R42" i="16"/>
  <c r="S41" i="16"/>
  <c r="R103" i="16"/>
  <c r="S102" i="16"/>
  <c r="S184" i="16"/>
  <c r="R185" i="16"/>
  <c r="R19" i="16"/>
  <c r="S18" i="16"/>
  <c r="U18" i="16" s="1"/>
  <c r="R118" i="16"/>
  <c r="S117" i="16"/>
  <c r="R156" i="16"/>
  <c r="S155" i="16"/>
  <c r="S233" i="16"/>
  <c r="R234" i="16"/>
  <c r="R109" i="16"/>
  <c r="S108" i="16"/>
  <c r="R96" i="16"/>
  <c r="S95" i="16"/>
  <c r="S209" i="16"/>
  <c r="R210" i="16"/>
  <c r="S206" i="16"/>
  <c r="R207" i="16"/>
  <c r="R166" i="16"/>
  <c r="S165" i="16"/>
  <c r="S48" i="16"/>
  <c r="R49" i="16"/>
  <c r="S136" i="16"/>
  <c r="R137" i="16"/>
  <c r="S178" i="16"/>
  <c r="R179" i="16"/>
  <c r="R61" i="16"/>
  <c r="S60" i="16"/>
  <c r="S109" i="16"/>
  <c r="R110" i="16"/>
  <c r="S151" i="16"/>
  <c r="R152" i="16"/>
  <c r="R200" i="16"/>
  <c r="S199" i="16"/>
  <c r="R84" i="25"/>
  <c r="S84" i="25"/>
  <c r="S65" i="25"/>
  <c r="R65" i="25"/>
  <c r="S117" i="25"/>
  <c r="R117" i="25"/>
  <c r="S174" i="25"/>
  <c r="R174" i="25"/>
  <c r="R81" i="25"/>
  <c r="S81" i="25"/>
  <c r="S29" i="25"/>
  <c r="R29" i="25"/>
  <c r="R154" i="25"/>
  <c r="S154" i="25"/>
  <c r="R122" i="25"/>
  <c r="S122" i="25"/>
  <c r="R206" i="25"/>
  <c r="S206" i="25"/>
  <c r="R74" i="25"/>
  <c r="S74" i="25"/>
  <c r="R80" i="25"/>
  <c r="S80" i="25"/>
  <c r="R176" i="25"/>
  <c r="S176" i="25"/>
  <c r="R212" i="25"/>
  <c r="S212" i="25"/>
  <c r="S30" i="25"/>
  <c r="R30" i="25"/>
  <c r="S87" i="25"/>
  <c r="R87" i="25"/>
  <c r="R118" i="25"/>
  <c r="S118" i="25"/>
  <c r="S237" i="25"/>
  <c r="R237" i="25"/>
  <c r="R162" i="25"/>
  <c r="S162" i="25"/>
  <c r="R86" i="25"/>
  <c r="S86" i="25"/>
  <c r="S160" i="25"/>
  <c r="R160" i="25"/>
  <c r="S205" i="25"/>
  <c r="R205" i="25"/>
  <c r="R42" i="25"/>
  <c r="S42" i="25"/>
  <c r="R140" i="25"/>
  <c r="S140" i="25"/>
  <c r="R164" i="25"/>
  <c r="S164" i="25"/>
  <c r="R82" i="25"/>
  <c r="S82" i="25"/>
  <c r="R104" i="25"/>
  <c r="S104" i="25"/>
  <c r="S142" i="25"/>
  <c r="R142" i="25"/>
  <c r="R231" i="25"/>
  <c r="S231" i="25"/>
  <c r="R5" i="61"/>
  <c r="F4" i="61"/>
  <c r="M127" i="30"/>
  <c r="M108" i="30"/>
  <c r="M232" i="30"/>
  <c r="M43" i="30"/>
  <c r="M182" i="30"/>
  <c r="M87" i="30"/>
  <c r="M93" i="30"/>
  <c r="M134" i="30"/>
  <c r="M215" i="30"/>
  <c r="M41" i="30"/>
  <c r="M130" i="30"/>
  <c r="M241" i="30"/>
  <c r="M88" i="30"/>
  <c r="M105" i="30"/>
  <c r="M115" i="30"/>
  <c r="M228" i="30"/>
  <c r="M211" i="30"/>
  <c r="M8" i="30"/>
  <c r="M57" i="30"/>
  <c r="M19" i="30"/>
  <c r="M60" i="30"/>
  <c r="M160" i="30"/>
  <c r="M44" i="30"/>
  <c r="M97" i="30"/>
  <c r="M72" i="30"/>
  <c r="M79" i="30"/>
  <c r="M144" i="30"/>
  <c r="M34" i="30"/>
  <c r="M195" i="30"/>
  <c r="V158" i="61"/>
  <c r="M158" i="61"/>
  <c r="V51" i="61"/>
  <c r="M51" i="61"/>
  <c r="V76" i="61"/>
  <c r="M76" i="61"/>
  <c r="V212" i="61"/>
  <c r="M212" i="61"/>
  <c r="V87" i="61"/>
  <c r="M87" i="61"/>
  <c r="V238" i="61"/>
  <c r="M238" i="61"/>
  <c r="V121" i="61"/>
  <c r="M121" i="61"/>
  <c r="M173" i="61"/>
  <c r="V173" i="61"/>
  <c r="V182" i="61"/>
  <c r="M182" i="61"/>
  <c r="V170" i="61"/>
  <c r="M170" i="61"/>
  <c r="V243" i="61"/>
  <c r="M243" i="61"/>
  <c r="M239" i="61"/>
  <c r="V239" i="61"/>
  <c r="M237" i="61"/>
  <c r="V237" i="61"/>
  <c r="V125" i="61"/>
  <c r="M125" i="61"/>
  <c r="M232" i="61"/>
  <c r="V232" i="61"/>
  <c r="M130" i="61"/>
  <c r="V130" i="61"/>
  <c r="M103" i="61"/>
  <c r="V103" i="61"/>
  <c r="M41" i="61"/>
  <c r="V41" i="61"/>
  <c r="M8" i="61"/>
  <c r="V8" i="61"/>
  <c r="V29" i="61"/>
  <c r="M29" i="61"/>
  <c r="M80" i="61"/>
  <c r="V80" i="61"/>
  <c r="M63" i="61"/>
  <c r="V63" i="61"/>
  <c r="V23" i="61"/>
  <c r="M23" i="61"/>
  <c r="V36" i="61"/>
  <c r="M36" i="61"/>
  <c r="V19" i="61"/>
  <c r="M19" i="61"/>
  <c r="V224" i="61"/>
  <c r="M224" i="61"/>
  <c r="V193" i="61"/>
  <c r="M193" i="61"/>
  <c r="M209" i="61"/>
  <c r="V209" i="61"/>
  <c r="M192" i="61"/>
  <c r="V192" i="61"/>
  <c r="M13" i="61"/>
  <c r="V13" i="61"/>
  <c r="M31" i="61"/>
  <c r="V31" i="61"/>
  <c r="H7" i="24"/>
  <c r="E6" i="24"/>
  <c r="R181" i="16"/>
  <c r="S180" i="16"/>
  <c r="S49" i="16"/>
  <c r="R50" i="16"/>
  <c r="R209" i="16"/>
  <c r="S208" i="16"/>
  <c r="R20" i="16"/>
  <c r="S19" i="16"/>
  <c r="R44" i="16"/>
  <c r="S43" i="16"/>
  <c r="R33" i="16"/>
  <c r="S32" i="16"/>
  <c r="S56" i="16"/>
  <c r="R57" i="16"/>
  <c r="R79" i="16"/>
  <c r="S78" i="16"/>
  <c r="S31" i="16"/>
  <c r="R32" i="16"/>
  <c r="R123" i="16"/>
  <c r="S122" i="16"/>
  <c r="S162" i="16"/>
  <c r="R163" i="16"/>
  <c r="S232" i="16"/>
  <c r="R233" i="16"/>
  <c r="R161" i="16"/>
  <c r="S160" i="16"/>
  <c r="S44" i="16"/>
  <c r="R45" i="16"/>
  <c r="S100" i="16"/>
  <c r="R101" i="16"/>
  <c r="R140" i="16"/>
  <c r="S139" i="16"/>
  <c r="R218" i="16"/>
  <c r="S217" i="16"/>
  <c r="R48" i="16"/>
  <c r="S47" i="16"/>
  <c r="R142" i="16"/>
  <c r="S141" i="16"/>
  <c r="R230" i="16"/>
  <c r="S229" i="16"/>
  <c r="R31" i="16"/>
  <c r="S30" i="16"/>
  <c r="S105" i="16"/>
  <c r="R106" i="16"/>
  <c r="S157" i="16"/>
  <c r="R158" i="16"/>
  <c r="S67" i="16"/>
  <c r="R68" i="16"/>
  <c r="R108" i="16"/>
  <c r="S107" i="16"/>
  <c r="S82" i="16"/>
  <c r="R83" i="16"/>
  <c r="R162" i="16"/>
  <c r="S161" i="16"/>
  <c r="R192" i="16"/>
  <c r="S191" i="16"/>
  <c r="R219" i="16"/>
  <c r="S218" i="16"/>
  <c r="U9" i="16"/>
  <c r="R10" i="16"/>
  <c r="S80" i="16"/>
  <c r="R81" i="16"/>
  <c r="R155" i="16"/>
  <c r="S154" i="16"/>
  <c r="R215" i="16"/>
  <c r="S214" i="16"/>
  <c r="R16" i="16"/>
  <c r="S15" i="16"/>
  <c r="R112" i="16"/>
  <c r="S111" i="16"/>
  <c r="S134" i="16"/>
  <c r="R135" i="16"/>
  <c r="S216" i="16"/>
  <c r="R217" i="16"/>
  <c r="E6" i="16"/>
  <c r="H7" i="16"/>
  <c r="R22" i="25"/>
  <c r="S22" i="25"/>
  <c r="R137" i="25"/>
  <c r="S137" i="25"/>
  <c r="R114" i="25"/>
  <c r="S114" i="25"/>
  <c r="R201" i="25"/>
  <c r="S201" i="25"/>
  <c r="R63" i="25"/>
  <c r="S63" i="25"/>
  <c r="R26" i="25"/>
  <c r="S26" i="25"/>
  <c r="R64" i="25"/>
  <c r="S64" i="25"/>
  <c r="R152" i="25"/>
  <c r="S152" i="25"/>
  <c r="R199" i="25"/>
  <c r="S199" i="25"/>
  <c r="S24" i="25"/>
  <c r="R24" i="25"/>
  <c r="S85" i="25"/>
  <c r="R85" i="25"/>
  <c r="S110" i="25"/>
  <c r="R110" i="25"/>
  <c r="S229" i="25"/>
  <c r="R229" i="25"/>
  <c r="R79" i="25"/>
  <c r="S79" i="25"/>
  <c r="S184" i="25"/>
  <c r="R184" i="25"/>
  <c r="S244" i="25"/>
  <c r="R244" i="25"/>
  <c r="R193" i="25"/>
  <c r="S193" i="25"/>
  <c r="S124" i="25"/>
  <c r="R124" i="25"/>
  <c r="R216" i="25"/>
  <c r="S216" i="25"/>
  <c r="R224" i="25"/>
  <c r="S224" i="25"/>
  <c r="R20" i="25"/>
  <c r="S20" i="25"/>
  <c r="R70" i="25"/>
  <c r="S70" i="25"/>
  <c r="S129" i="25"/>
  <c r="R129" i="25"/>
  <c r="R169" i="25"/>
  <c r="S169" i="25"/>
  <c r="S27" i="25"/>
  <c r="R27" i="25"/>
  <c r="R95" i="25"/>
  <c r="S95" i="25"/>
  <c r="R200" i="25"/>
  <c r="S200" i="25"/>
  <c r="R233" i="25"/>
  <c r="S233" i="25"/>
  <c r="A52" i="24"/>
  <c r="E6" i="61"/>
  <c r="H7" i="61"/>
  <c r="M216" i="30"/>
  <c r="M81" i="30"/>
  <c r="M189" i="30"/>
  <c r="M51" i="30"/>
  <c r="M16" i="30"/>
  <c r="M213" i="30"/>
  <c r="M167" i="30"/>
  <c r="M172" i="30"/>
  <c r="M47" i="30"/>
  <c r="M68" i="30"/>
  <c r="M132" i="30"/>
  <c r="M240" i="30"/>
  <c r="M185" i="30"/>
  <c r="M235" i="30"/>
  <c r="M156" i="30"/>
  <c r="M75" i="30"/>
  <c r="M145" i="30"/>
  <c r="M223" i="30"/>
  <c r="M197" i="30"/>
  <c r="M42" i="30"/>
  <c r="M12" i="30"/>
  <c r="M83" i="30"/>
  <c r="M218" i="30"/>
  <c r="M65" i="30"/>
  <c r="M107" i="30"/>
  <c r="M30" i="30"/>
  <c r="M192" i="30"/>
  <c r="M181" i="30"/>
  <c r="M95" i="30"/>
  <c r="M37" i="30"/>
  <c r="M78" i="30"/>
  <c r="M171" i="30"/>
  <c r="M52" i="30"/>
  <c r="M10" i="30"/>
  <c r="V109" i="61"/>
  <c r="M109" i="61"/>
  <c r="M118" i="61"/>
  <c r="V118" i="61"/>
  <c r="V164" i="61"/>
  <c r="M164" i="61"/>
  <c r="V151" i="61"/>
  <c r="M151" i="61"/>
  <c r="V89" i="61"/>
  <c r="M89" i="61"/>
  <c r="M234" i="61"/>
  <c r="V234" i="61"/>
  <c r="M88" i="61"/>
  <c r="V88" i="61"/>
  <c r="M99" i="61"/>
  <c r="V99" i="61"/>
  <c r="V175" i="61"/>
  <c r="M175" i="61"/>
  <c r="M244" i="61"/>
  <c r="V244" i="61"/>
  <c r="V150" i="61"/>
  <c r="M150" i="61"/>
  <c r="V218" i="61"/>
  <c r="M218" i="61"/>
  <c r="V75" i="61"/>
  <c r="M75" i="61"/>
  <c r="M17" i="61"/>
  <c r="V17" i="61"/>
  <c r="M44" i="61"/>
  <c r="V44" i="61"/>
  <c r="M46" i="61"/>
  <c r="V46" i="61"/>
  <c r="V169" i="61"/>
  <c r="M169" i="61"/>
  <c r="M143" i="61"/>
  <c r="V143" i="61"/>
  <c r="V230" i="61"/>
  <c r="M230" i="61"/>
  <c r="V200" i="61"/>
  <c r="M200" i="61"/>
  <c r="M11" i="61"/>
  <c r="V11" i="61"/>
  <c r="V18" i="61"/>
  <c r="M18" i="61"/>
  <c r="M120" i="61"/>
  <c r="V120" i="61"/>
  <c r="M110" i="61"/>
  <c r="V110" i="61"/>
  <c r="M123" i="61"/>
  <c r="V123" i="61"/>
  <c r="V177" i="61"/>
  <c r="M177" i="61"/>
  <c r="M28" i="61"/>
  <c r="V28" i="61"/>
  <c r="V165" i="61"/>
  <c r="M165" i="61"/>
  <c r="V9" i="61"/>
  <c r="M9" i="61"/>
  <c r="F4" i="24"/>
  <c r="S153" i="16"/>
  <c r="R154" i="16"/>
  <c r="S224" i="16"/>
  <c r="R225" i="16"/>
  <c r="S159" i="16"/>
  <c r="R160" i="16"/>
  <c r="R25" i="16"/>
  <c r="S24" i="16"/>
  <c r="R129" i="16"/>
  <c r="S128" i="16"/>
  <c r="S150" i="16"/>
  <c r="R151" i="16"/>
  <c r="S213" i="16"/>
  <c r="R214" i="16"/>
  <c r="R208" i="16"/>
  <c r="S207" i="16"/>
  <c r="S23" i="16"/>
  <c r="R24" i="16"/>
  <c r="R90" i="16"/>
  <c r="S89" i="16"/>
  <c r="S227" i="16"/>
  <c r="R228" i="16"/>
  <c r="R26" i="16"/>
  <c r="S25" i="16"/>
  <c r="S27" i="16"/>
  <c r="R28" i="16"/>
  <c r="S205" i="16"/>
  <c r="R206" i="16"/>
  <c r="S225" i="16"/>
  <c r="R226" i="16"/>
  <c r="S40" i="16"/>
  <c r="R41" i="16"/>
  <c r="S110" i="16"/>
  <c r="R111" i="16"/>
  <c r="R190" i="16"/>
  <c r="S189" i="16"/>
  <c r="R117" i="16"/>
  <c r="S116" i="16"/>
  <c r="R191" i="16"/>
  <c r="S190" i="16"/>
  <c r="R121" i="16"/>
  <c r="S120" i="16"/>
  <c r="R169" i="16"/>
  <c r="S168" i="16"/>
  <c r="R242" i="16"/>
  <c r="S241" i="16"/>
  <c r="R23" i="16"/>
  <c r="S22" i="16"/>
  <c r="R47" i="16"/>
  <c r="S46" i="16"/>
  <c r="R144" i="16"/>
  <c r="S143" i="16"/>
  <c r="S240" i="16"/>
  <c r="R241" i="16"/>
  <c r="S28" i="16"/>
  <c r="R29" i="16"/>
  <c r="R77" i="16"/>
  <c r="S76" i="16"/>
  <c r="S195" i="16"/>
  <c r="R196" i="16"/>
  <c r="S234" i="16"/>
  <c r="R235" i="16"/>
  <c r="R105" i="25"/>
  <c r="S105" i="25"/>
  <c r="R58" i="25"/>
  <c r="S58" i="25"/>
  <c r="R143" i="25"/>
  <c r="S143" i="25"/>
  <c r="S191" i="25"/>
  <c r="R191" i="25"/>
  <c r="R120" i="25"/>
  <c r="S120" i="25"/>
  <c r="S68" i="25"/>
  <c r="R68" i="25"/>
  <c r="S69" i="25"/>
  <c r="R69" i="25"/>
  <c r="S172" i="25"/>
  <c r="R172" i="25"/>
  <c r="S242" i="25"/>
  <c r="R242" i="25"/>
  <c r="S71" i="25"/>
  <c r="R71" i="25"/>
  <c r="R178" i="25"/>
  <c r="S178" i="25"/>
  <c r="S236" i="25"/>
  <c r="R236" i="25"/>
  <c r="S36" i="25"/>
  <c r="R36" i="25"/>
  <c r="R103" i="25"/>
  <c r="S103" i="25"/>
  <c r="R156" i="25"/>
  <c r="S156" i="25"/>
  <c r="R235" i="25"/>
  <c r="S235" i="25"/>
  <c r="S207" i="25"/>
  <c r="R207" i="25"/>
  <c r="S96" i="25"/>
  <c r="R96" i="25"/>
  <c r="R126" i="25"/>
  <c r="S126" i="25"/>
  <c r="S215" i="25"/>
  <c r="R215" i="25"/>
  <c r="S56" i="25"/>
  <c r="R56" i="25"/>
  <c r="S59" i="25"/>
  <c r="R59" i="25"/>
  <c r="R153" i="25"/>
  <c r="S153" i="25"/>
  <c r="R214" i="25"/>
  <c r="S214" i="25"/>
  <c r="R43" i="25"/>
  <c r="S43" i="25"/>
  <c r="S97" i="25"/>
  <c r="R97" i="25"/>
  <c r="S186" i="25"/>
  <c r="R186" i="25"/>
  <c r="U9" i="25"/>
  <c r="R10" i="25"/>
  <c r="M31" i="30"/>
  <c r="M143" i="30"/>
  <c r="M170" i="30"/>
  <c r="M25" i="30"/>
  <c r="M239" i="30"/>
  <c r="M22" i="30"/>
  <c r="M121" i="30"/>
  <c r="M45" i="30"/>
  <c r="M39" i="30"/>
  <c r="M158" i="30"/>
  <c r="M33" i="30"/>
  <c r="M131" i="30"/>
  <c r="M48" i="30"/>
  <c r="M91" i="30"/>
  <c r="M227" i="30"/>
  <c r="M70" i="30"/>
  <c r="M212" i="30"/>
  <c r="M207" i="30"/>
  <c r="M236" i="30"/>
  <c r="M225" i="30"/>
  <c r="M190" i="30"/>
  <c r="M64" i="30"/>
  <c r="M178" i="30"/>
  <c r="M76" i="30"/>
  <c r="M110" i="30"/>
  <c r="M234" i="30"/>
  <c r="M32" i="30"/>
  <c r="M209" i="30"/>
  <c r="V159" i="61"/>
  <c r="M159" i="61"/>
  <c r="M205" i="61"/>
  <c r="V205" i="61"/>
  <c r="M70" i="61"/>
  <c r="V70" i="61"/>
  <c r="M184" i="61"/>
  <c r="V184" i="61"/>
  <c r="V124" i="61"/>
  <c r="M124" i="61"/>
  <c r="M67" i="61"/>
  <c r="V67" i="61"/>
  <c r="V167" i="61"/>
  <c r="M167" i="61"/>
  <c r="V188" i="61"/>
  <c r="M188" i="61"/>
  <c r="V214" i="61"/>
  <c r="M214" i="61"/>
  <c r="V38" i="61"/>
  <c r="M38" i="61"/>
  <c r="V21" i="61"/>
  <c r="M21" i="61"/>
  <c r="V171" i="61"/>
  <c r="M171" i="61"/>
  <c r="V112" i="61"/>
  <c r="M112" i="61"/>
  <c r="V153" i="61"/>
  <c r="M153" i="61"/>
  <c r="V141" i="61"/>
  <c r="M141" i="61"/>
  <c r="V119" i="61"/>
  <c r="M119" i="61"/>
  <c r="V126" i="61"/>
  <c r="M126" i="61"/>
  <c r="M24" i="61"/>
  <c r="V24" i="61"/>
  <c r="M197" i="61"/>
  <c r="V197" i="61"/>
  <c r="M174" i="61"/>
  <c r="V174" i="61"/>
  <c r="M134" i="61"/>
  <c r="V134" i="61"/>
  <c r="M219" i="61"/>
  <c r="V219" i="61"/>
  <c r="V179" i="61"/>
  <c r="M179" i="61"/>
  <c r="V190" i="61"/>
  <c r="M190" i="61"/>
  <c r="M236" i="61"/>
  <c r="V236" i="61"/>
  <c r="V231" i="61"/>
  <c r="M231" i="61"/>
  <c r="R204" i="16"/>
  <c r="S203" i="16"/>
  <c r="R35" i="16"/>
  <c r="S34" i="16"/>
  <c r="S92" i="16"/>
  <c r="R93" i="16"/>
  <c r="S239" i="16"/>
  <c r="R240" i="16"/>
  <c r="U244" i="16"/>
  <c r="R244" i="16"/>
  <c r="W244" i="16" s="1"/>
  <c r="AC244" i="16" s="1"/>
  <c r="S243" i="16"/>
  <c r="R34" i="16"/>
  <c r="S33" i="16"/>
  <c r="R95" i="16"/>
  <c r="S94" i="16"/>
  <c r="R183" i="16"/>
  <c r="S182" i="16"/>
  <c r="R15" i="16"/>
  <c r="S14" i="16"/>
  <c r="R99" i="16"/>
  <c r="S98" i="16"/>
  <c r="S181" i="16"/>
  <c r="R182" i="16"/>
  <c r="R17" i="16"/>
  <c r="S16" i="16"/>
  <c r="U16" i="16" s="1"/>
  <c r="R59" i="16"/>
  <c r="S58" i="16"/>
  <c r="R130" i="16"/>
  <c r="S129" i="16"/>
  <c r="R173" i="16"/>
  <c r="S172" i="16"/>
  <c r="S231" i="16"/>
  <c r="R232" i="16"/>
  <c r="S149" i="16"/>
  <c r="R150" i="16"/>
  <c r="R43" i="16"/>
  <c r="S42" i="16"/>
  <c r="S113" i="16"/>
  <c r="R114" i="16"/>
  <c r="R164" i="16"/>
  <c r="S163" i="16"/>
  <c r="R102" i="16"/>
  <c r="S101" i="16"/>
  <c r="R56" i="16"/>
  <c r="S55" i="16"/>
  <c r="S103" i="16"/>
  <c r="R104" i="16"/>
  <c r="R220" i="16"/>
  <c r="S219" i="16"/>
  <c r="R212" i="16"/>
  <c r="S211" i="16"/>
  <c r="S10" i="16"/>
  <c r="U10" i="16" s="1"/>
  <c r="R11" i="16"/>
  <c r="S138" i="16"/>
  <c r="R139" i="16"/>
  <c r="R153" i="16"/>
  <c r="S152" i="16"/>
  <c r="S238" i="16"/>
  <c r="R239" i="16"/>
  <c r="R34" i="25"/>
  <c r="S34" i="25"/>
  <c r="R91" i="25"/>
  <c r="S91" i="25"/>
  <c r="R61" i="25"/>
  <c r="S61" i="25"/>
  <c r="R168" i="25"/>
  <c r="S168" i="25"/>
  <c r="R204" i="25"/>
  <c r="S204" i="25"/>
  <c r="R175" i="25"/>
  <c r="S175" i="25"/>
  <c r="S41" i="25"/>
  <c r="R41" i="25"/>
  <c r="R119" i="25"/>
  <c r="S119" i="25"/>
  <c r="S158" i="25"/>
  <c r="R158" i="25"/>
  <c r="S220" i="25"/>
  <c r="R220" i="25"/>
  <c r="S31" i="25"/>
  <c r="R31" i="25"/>
  <c r="R98" i="25"/>
  <c r="S98" i="25"/>
  <c r="R148" i="25"/>
  <c r="S148" i="25"/>
  <c r="R227" i="25"/>
  <c r="S227" i="25"/>
  <c r="R48" i="25"/>
  <c r="S48" i="25"/>
  <c r="R116" i="25"/>
  <c r="S116" i="25"/>
  <c r="R181" i="25"/>
  <c r="S181" i="25"/>
  <c r="S21" i="25"/>
  <c r="R21" i="25"/>
  <c r="R219" i="25"/>
  <c r="S219" i="25"/>
  <c r="R92" i="25"/>
  <c r="S92" i="25"/>
  <c r="S149" i="25"/>
  <c r="R149" i="25"/>
  <c r="S217" i="25"/>
  <c r="R217" i="25"/>
  <c r="R83" i="25"/>
  <c r="S83" i="25"/>
  <c r="R101" i="25"/>
  <c r="S101" i="25"/>
  <c r="R173" i="25"/>
  <c r="S173" i="25"/>
  <c r="R238" i="25"/>
  <c r="S238" i="25"/>
  <c r="S121" i="25"/>
  <c r="R121" i="25"/>
  <c r="S147" i="25"/>
  <c r="R147" i="25"/>
  <c r="S188" i="25"/>
  <c r="R188" i="25"/>
  <c r="M154" i="30"/>
  <c r="M162" i="30"/>
  <c r="M15" i="30"/>
  <c r="M152" i="30"/>
  <c r="M149" i="30"/>
  <c r="M237" i="30"/>
  <c r="M74" i="30"/>
  <c r="M151" i="30"/>
  <c r="M102" i="30"/>
  <c r="M183" i="30"/>
  <c r="M220" i="30"/>
  <c r="M188" i="30"/>
  <c r="M82" i="30"/>
  <c r="M148" i="30"/>
  <c r="M233" i="30"/>
  <c r="M123" i="30"/>
  <c r="M140" i="30"/>
  <c r="M54" i="30"/>
  <c r="M222" i="30"/>
  <c r="M217" i="30"/>
  <c r="M113" i="30"/>
  <c r="M29" i="30"/>
  <c r="M69" i="30"/>
  <c r="M67" i="30"/>
  <c r="M119" i="30"/>
  <c r="M157" i="30"/>
  <c r="M194" i="30"/>
  <c r="M18" i="30"/>
  <c r="M169" i="30"/>
  <c r="V135" i="61"/>
  <c r="M135" i="61"/>
  <c r="V201" i="61"/>
  <c r="M201" i="61"/>
  <c r="M78" i="61"/>
  <c r="V78" i="61"/>
  <c r="V213" i="61"/>
  <c r="M213" i="61"/>
  <c r="M186" i="61"/>
  <c r="V186" i="61"/>
  <c r="M83" i="61"/>
  <c r="V83" i="61"/>
  <c r="M211" i="61"/>
  <c r="V211" i="61"/>
  <c r="V225" i="61"/>
  <c r="M225" i="61"/>
  <c r="M136" i="61"/>
  <c r="V136" i="61"/>
  <c r="V22" i="61"/>
  <c r="M22" i="61"/>
  <c r="V227" i="61"/>
  <c r="M227" i="61"/>
  <c r="V85" i="61"/>
  <c r="M85" i="61"/>
  <c r="M48" i="61"/>
  <c r="V48" i="61"/>
  <c r="V127" i="61"/>
  <c r="M127" i="61"/>
  <c r="V68" i="61"/>
  <c r="M68" i="61"/>
  <c r="M6" i="61"/>
  <c r="V6" i="61"/>
  <c r="M195" i="61"/>
  <c r="V195" i="61"/>
  <c r="V129" i="61"/>
  <c r="M129" i="61"/>
  <c r="V139" i="61"/>
  <c r="M139" i="61"/>
  <c r="M30" i="61"/>
  <c r="V30" i="61"/>
  <c r="V185" i="61"/>
  <c r="M185" i="61"/>
  <c r="M122" i="61"/>
  <c r="V122" i="61"/>
  <c r="M86" i="61"/>
  <c r="V86" i="61"/>
  <c r="M45" i="61"/>
  <c r="V45" i="61"/>
  <c r="M202" i="61"/>
  <c r="V202" i="61"/>
  <c r="M163" i="61"/>
  <c r="V163" i="61"/>
  <c r="M97" i="61"/>
  <c r="V97" i="61"/>
  <c r="V62" i="61"/>
  <c r="M62" i="61"/>
  <c r="V35" i="61"/>
  <c r="M35" i="61"/>
  <c r="V137" i="61"/>
  <c r="M137" i="61"/>
  <c r="M104" i="61"/>
  <c r="V104" i="61"/>
  <c r="V189" i="61"/>
  <c r="M189" i="61"/>
  <c r="M15" i="61"/>
  <c r="V15" i="61"/>
  <c r="M114" i="61"/>
  <c r="V114" i="61"/>
  <c r="V93" i="61"/>
  <c r="M93" i="61"/>
  <c r="S7" i="61"/>
  <c r="S7" i="30"/>
  <c r="S5" i="30"/>
  <c r="U5" i="30" s="1"/>
  <c r="R6" i="30"/>
  <c r="S6" i="30"/>
  <c r="R7" i="30"/>
  <c r="E7" i="30"/>
  <c r="H8" i="30"/>
  <c r="S244" i="23"/>
  <c r="R19" i="23"/>
  <c r="S18" i="23"/>
  <c r="R72" i="23"/>
  <c r="S71" i="23"/>
  <c r="R91" i="23"/>
  <c r="S90" i="23"/>
  <c r="R93" i="23"/>
  <c r="S92" i="23"/>
  <c r="U92" i="23" s="1"/>
  <c r="R171" i="23"/>
  <c r="S170" i="23"/>
  <c r="R207" i="23"/>
  <c r="S206" i="23"/>
  <c r="U206" i="23" s="1"/>
  <c r="R231" i="23"/>
  <c r="S230" i="23"/>
  <c r="S17" i="23"/>
  <c r="U17" i="23" s="1"/>
  <c r="S27" i="23"/>
  <c r="U27" i="23" s="1"/>
  <c r="S37" i="23"/>
  <c r="U37" i="23" s="1"/>
  <c r="S61" i="23"/>
  <c r="U61" i="23" s="1"/>
  <c r="S60" i="23"/>
  <c r="S49" i="23"/>
  <c r="U49" i="23" s="1"/>
  <c r="S69" i="23"/>
  <c r="U69" i="23" s="1"/>
  <c r="S79" i="23"/>
  <c r="S62" i="23"/>
  <c r="S83" i="23"/>
  <c r="U83" i="23" s="1"/>
  <c r="S104" i="23"/>
  <c r="U104" i="23" s="1"/>
  <c r="S98" i="23"/>
  <c r="S100" i="23"/>
  <c r="U100" i="23" s="1"/>
  <c r="S128" i="23"/>
  <c r="S142" i="23"/>
  <c r="S139" i="23"/>
  <c r="S155" i="23"/>
  <c r="U155" i="23" s="1"/>
  <c r="S149" i="23"/>
  <c r="U149" i="23" s="1"/>
  <c r="S151" i="23"/>
  <c r="U151" i="23" s="1"/>
  <c r="S178" i="23"/>
  <c r="U178" i="23" s="1"/>
  <c r="S164" i="23"/>
  <c r="U164" i="23" s="1"/>
  <c r="S166" i="23"/>
  <c r="U166" i="23" s="1"/>
  <c r="S213" i="23"/>
  <c r="S202" i="23"/>
  <c r="U202" i="23" s="1"/>
  <c r="S193" i="23"/>
  <c r="U193" i="23" s="1"/>
  <c r="S234" i="23"/>
  <c r="S236" i="23"/>
  <c r="S238" i="23"/>
  <c r="U238" i="23" s="1"/>
  <c r="R90" i="23"/>
  <c r="S89" i="23"/>
  <c r="U89" i="23" s="1"/>
  <c r="R195" i="23"/>
  <c r="S194" i="23"/>
  <c r="U194" i="23" s="1"/>
  <c r="S88" i="23"/>
  <c r="S66" i="23"/>
  <c r="U66" i="23" s="1"/>
  <c r="S56" i="23"/>
  <c r="U56" i="23" s="1"/>
  <c r="S77" i="23"/>
  <c r="U77" i="23" s="1"/>
  <c r="S86" i="23"/>
  <c r="S70" i="23"/>
  <c r="U70" i="23" s="1"/>
  <c r="S97" i="23"/>
  <c r="S112" i="23"/>
  <c r="U112" i="23" s="1"/>
  <c r="S106" i="23"/>
  <c r="U106" i="23" s="1"/>
  <c r="S108" i="23"/>
  <c r="U108" i="23" s="1"/>
  <c r="S136" i="23"/>
  <c r="U136" i="23" s="1"/>
  <c r="S119" i="23"/>
  <c r="S141" i="23"/>
  <c r="S162" i="23"/>
  <c r="U162" i="23" s="1"/>
  <c r="S157" i="23"/>
  <c r="U157" i="23" s="1"/>
  <c r="S159" i="23"/>
  <c r="U159" i="23" s="1"/>
  <c r="S186" i="23"/>
  <c r="U186" i="23" s="1"/>
  <c r="S172" i="23"/>
  <c r="U172" i="23" s="1"/>
  <c r="S174" i="23"/>
  <c r="U174" i="23" s="1"/>
  <c r="S200" i="23"/>
  <c r="U200" i="23" s="1"/>
  <c r="S210" i="23"/>
  <c r="U210" i="23" s="1"/>
  <c r="S201" i="23"/>
  <c r="U201" i="23" s="1"/>
  <c r="R243" i="23"/>
  <c r="S242" i="23"/>
  <c r="U242" i="23" s="1"/>
  <c r="S219" i="23"/>
  <c r="U219" i="23" s="1"/>
  <c r="R24" i="23"/>
  <c r="S23" i="23"/>
  <c r="U23" i="23" s="1"/>
  <c r="R76" i="23"/>
  <c r="S75" i="23"/>
  <c r="U75" i="23" s="1"/>
  <c r="R148" i="23"/>
  <c r="S147" i="23"/>
  <c r="U147" i="23" s="1"/>
  <c r="R238" i="23"/>
  <c r="S237" i="23"/>
  <c r="U237" i="23" s="1"/>
  <c r="S41" i="23"/>
  <c r="U41" i="23" s="1"/>
  <c r="S15" i="23"/>
  <c r="U15" i="23" s="1"/>
  <c r="S47" i="23"/>
  <c r="S40" i="23"/>
  <c r="S94" i="23"/>
  <c r="U94" i="23" s="1"/>
  <c r="S42" i="23"/>
  <c r="U42" i="23" s="1"/>
  <c r="S85" i="23"/>
  <c r="S68" i="23"/>
  <c r="U68" i="23" s="1"/>
  <c r="S78" i="23"/>
  <c r="U78" i="23" s="1"/>
  <c r="S105" i="23"/>
  <c r="S116" i="23"/>
  <c r="S121" i="23"/>
  <c r="U121" i="23" s="1"/>
  <c r="S126" i="23"/>
  <c r="U126" i="23" s="1"/>
  <c r="S117" i="23"/>
  <c r="U117" i="23" s="1"/>
  <c r="S127" i="23"/>
  <c r="U127" i="23" s="1"/>
  <c r="S148" i="23"/>
  <c r="S168" i="23"/>
  <c r="U168" i="23" s="1"/>
  <c r="S187" i="23"/>
  <c r="U187" i="23" s="1"/>
  <c r="S176" i="23"/>
  <c r="U176" i="23" s="1"/>
  <c r="S188" i="23"/>
  <c r="U188" i="23" s="1"/>
  <c r="S180" i="23"/>
  <c r="S182" i="23"/>
  <c r="U182" i="23" s="1"/>
  <c r="S208" i="23"/>
  <c r="U208" i="23" s="1"/>
  <c r="S199" i="23"/>
  <c r="U199" i="23" s="1"/>
  <c r="S209" i="23"/>
  <c r="U209" i="23" s="1"/>
  <c r="S215" i="23"/>
  <c r="U215" i="23" s="1"/>
  <c r="S225" i="23"/>
  <c r="U225" i="23" s="1"/>
  <c r="S227" i="23"/>
  <c r="U227" i="23" s="1"/>
  <c r="R29" i="23"/>
  <c r="S28" i="23"/>
  <c r="U28" i="23" s="1"/>
  <c r="R81" i="23"/>
  <c r="S80" i="23"/>
  <c r="R131" i="23"/>
  <c r="S130" i="23"/>
  <c r="R230" i="23"/>
  <c r="S229" i="23"/>
  <c r="U229" i="23" s="1"/>
  <c r="S91" i="23"/>
  <c r="U91" i="23" s="1"/>
  <c r="S26" i="23"/>
  <c r="U26" i="23" s="1"/>
  <c r="S16" i="23"/>
  <c r="U16" i="23" s="1"/>
  <c r="S21" i="23"/>
  <c r="U21" i="23" s="1"/>
  <c r="S31" i="23"/>
  <c r="S51" i="23"/>
  <c r="S43" i="23"/>
  <c r="U43" i="23" s="1"/>
  <c r="S36" i="23"/>
  <c r="S52" i="23"/>
  <c r="S93" i="23"/>
  <c r="U93" i="23" s="1"/>
  <c r="S76" i="23"/>
  <c r="U76" i="23" s="1"/>
  <c r="S87" i="23"/>
  <c r="U87" i="23" s="1"/>
  <c r="S113" i="23"/>
  <c r="U113" i="23" s="1"/>
  <c r="S101" i="23"/>
  <c r="U101" i="23" s="1"/>
  <c r="S95" i="23"/>
  <c r="S134" i="23"/>
  <c r="U134" i="23" s="1"/>
  <c r="S125" i="23"/>
  <c r="U125" i="23" s="1"/>
  <c r="S135" i="23"/>
  <c r="U135" i="23" s="1"/>
  <c r="S156" i="23"/>
  <c r="U156" i="23" s="1"/>
  <c r="S171" i="23"/>
  <c r="U171" i="23" s="1"/>
  <c r="S138" i="23"/>
  <c r="S184" i="23"/>
  <c r="S167" i="23"/>
  <c r="S191" i="23"/>
  <c r="U191" i="23" s="1"/>
  <c r="S195" i="23"/>
  <c r="U195" i="23" s="1"/>
  <c r="S189" i="23"/>
  <c r="S207" i="23"/>
  <c r="U207" i="23" s="1"/>
  <c r="S216" i="23"/>
  <c r="S223" i="23"/>
  <c r="U223" i="23" s="1"/>
  <c r="S233" i="23"/>
  <c r="S235" i="23"/>
  <c r="U235" i="23" s="1"/>
  <c r="R20" i="23"/>
  <c r="S19" i="23"/>
  <c r="U19" i="23" s="1"/>
  <c r="R58" i="23"/>
  <c r="S57" i="23"/>
  <c r="R97" i="23"/>
  <c r="S96" i="23"/>
  <c r="U96" i="23" s="1"/>
  <c r="R138" i="23"/>
  <c r="S137" i="23"/>
  <c r="U137" i="23" s="1"/>
  <c r="R193" i="23"/>
  <c r="S192" i="23"/>
  <c r="U192" i="23" s="1"/>
  <c r="R229" i="23"/>
  <c r="S228" i="23"/>
  <c r="U228" i="23" s="1"/>
  <c r="S25" i="23"/>
  <c r="S24" i="23"/>
  <c r="U24" i="23" s="1"/>
  <c r="S35" i="23"/>
  <c r="U35" i="23" s="1"/>
  <c r="S54" i="23"/>
  <c r="U54" i="23" s="1"/>
  <c r="S46" i="23"/>
  <c r="U46" i="23" s="1"/>
  <c r="S63" i="23"/>
  <c r="U63" i="23" s="1"/>
  <c r="S59" i="23"/>
  <c r="U59" i="23" s="1"/>
  <c r="S102" i="23"/>
  <c r="U102" i="23" s="1"/>
  <c r="S84" i="23"/>
  <c r="S110" i="23"/>
  <c r="S99" i="23"/>
  <c r="U99" i="23" s="1"/>
  <c r="S109" i="23"/>
  <c r="S103" i="23"/>
  <c r="U103" i="23" s="1"/>
  <c r="S145" i="23"/>
  <c r="U145" i="23" s="1"/>
  <c r="S133" i="23"/>
  <c r="U133" i="23" s="1"/>
  <c r="S140" i="23"/>
  <c r="S179" i="23"/>
  <c r="U179" i="23" s="1"/>
  <c r="S152" i="23"/>
  <c r="S146" i="23"/>
  <c r="U146" i="23" s="1"/>
  <c r="S211" i="23"/>
  <c r="U211" i="23" s="1"/>
  <c r="S175" i="23"/>
  <c r="U175" i="23" s="1"/>
  <c r="S169" i="23"/>
  <c r="U169" i="23" s="1"/>
  <c r="S221" i="23"/>
  <c r="U221" i="23" s="1"/>
  <c r="S197" i="23"/>
  <c r="U197" i="23" s="1"/>
  <c r="S196" i="23"/>
  <c r="U196" i="23" s="1"/>
  <c r="S224" i="23"/>
  <c r="U224" i="23" s="1"/>
  <c r="S231" i="23"/>
  <c r="U231" i="23" s="1"/>
  <c r="R242" i="23"/>
  <c r="S241" i="23"/>
  <c r="U241" i="23" s="1"/>
  <c r="R244" i="23"/>
  <c r="S243" i="23"/>
  <c r="U243" i="23" s="1"/>
  <c r="R46" i="23"/>
  <c r="S45" i="23"/>
  <c r="U45" i="23" s="1"/>
  <c r="R145" i="23"/>
  <c r="S144" i="23"/>
  <c r="U144" i="23" s="1"/>
  <c r="R218" i="23"/>
  <c r="S217" i="23"/>
  <c r="U217" i="23" s="1"/>
  <c r="S30" i="23"/>
  <c r="U30" i="23" s="1"/>
  <c r="S29" i="23"/>
  <c r="S44" i="23"/>
  <c r="U44" i="23" s="1"/>
  <c r="S14" i="23"/>
  <c r="U14" i="23" s="1"/>
  <c r="S38" i="23"/>
  <c r="U38" i="23" s="1"/>
  <c r="S58" i="23"/>
  <c r="U58" i="23" s="1"/>
  <c r="S50" i="23"/>
  <c r="S32" i="23"/>
  <c r="U32" i="23" s="1"/>
  <c r="S64" i="23"/>
  <c r="S74" i="23"/>
  <c r="U74" i="23" s="1"/>
  <c r="S73" i="23"/>
  <c r="U73" i="23" s="1"/>
  <c r="S123" i="23"/>
  <c r="U123" i="23" s="1"/>
  <c r="S107" i="23"/>
  <c r="U107" i="23" s="1"/>
  <c r="S114" i="23"/>
  <c r="S111" i="23"/>
  <c r="S161" i="23"/>
  <c r="U161" i="23" s="1"/>
  <c r="S153" i="23"/>
  <c r="U153" i="23" s="1"/>
  <c r="S124" i="23"/>
  <c r="U124" i="23" s="1"/>
  <c r="S150" i="23"/>
  <c r="U150" i="23" s="1"/>
  <c r="S160" i="23"/>
  <c r="S154" i="23"/>
  <c r="U154" i="23" s="1"/>
  <c r="S173" i="23"/>
  <c r="U173" i="23" s="1"/>
  <c r="S183" i="23"/>
  <c r="U183" i="23" s="1"/>
  <c r="S177" i="23"/>
  <c r="U177" i="23" s="1"/>
  <c r="S190" i="23"/>
  <c r="S205" i="23"/>
  <c r="U205" i="23" s="1"/>
  <c r="S204" i="23"/>
  <c r="U204" i="23" s="1"/>
  <c r="S232" i="23"/>
  <c r="S239" i="23"/>
  <c r="U239" i="23" s="1"/>
  <c r="S214" i="23"/>
  <c r="R56" i="23"/>
  <c r="S55" i="23"/>
  <c r="R121" i="23"/>
  <c r="S120" i="23"/>
  <c r="U120" i="23" s="1"/>
  <c r="R144" i="23"/>
  <c r="S143" i="23"/>
  <c r="R227" i="23"/>
  <c r="S226" i="23"/>
  <c r="U226" i="23" s="1"/>
  <c r="S33" i="23"/>
  <c r="S22" i="23"/>
  <c r="U22" i="23" s="1"/>
  <c r="S34" i="23"/>
  <c r="S20" i="23"/>
  <c r="U20" i="23" s="1"/>
  <c r="S48" i="23"/>
  <c r="U48" i="23" s="1"/>
  <c r="S65" i="23"/>
  <c r="U65" i="23" s="1"/>
  <c r="S53" i="23"/>
  <c r="S39" i="23"/>
  <c r="U39" i="23" s="1"/>
  <c r="S72" i="23"/>
  <c r="S82" i="23"/>
  <c r="U82" i="23" s="1"/>
  <c r="S81" i="23"/>
  <c r="U81" i="23" s="1"/>
  <c r="S67" i="23"/>
  <c r="U67" i="23" s="1"/>
  <c r="S129" i="23"/>
  <c r="U129" i="23" s="1"/>
  <c r="S115" i="23"/>
  <c r="U115" i="23" s="1"/>
  <c r="S118" i="23"/>
  <c r="U118" i="23" s="1"/>
  <c r="S131" i="23"/>
  <c r="S122" i="23"/>
  <c r="S132" i="23"/>
  <c r="U132" i="23" s="1"/>
  <c r="S158" i="23"/>
  <c r="U158" i="23" s="1"/>
  <c r="S165" i="23"/>
  <c r="U165" i="23" s="1"/>
  <c r="S163" i="23"/>
  <c r="U163" i="23" s="1"/>
  <c r="S181" i="23"/>
  <c r="U181" i="23" s="1"/>
  <c r="S203" i="23"/>
  <c r="S185" i="23"/>
  <c r="S198" i="23"/>
  <c r="U198" i="23" s="1"/>
  <c r="S218" i="23"/>
  <c r="S212" i="23"/>
  <c r="U212" i="23" s="1"/>
  <c r="S240" i="23"/>
  <c r="U240" i="23" s="1"/>
  <c r="S220" i="23"/>
  <c r="U220" i="23" s="1"/>
  <c r="S222" i="23"/>
  <c r="U222" i="23" s="1"/>
  <c r="R14" i="23"/>
  <c r="R18" i="23"/>
  <c r="R28" i="23"/>
  <c r="R38" i="23"/>
  <c r="R62" i="23"/>
  <c r="R61" i="23"/>
  <c r="R50" i="23"/>
  <c r="R70" i="23"/>
  <c r="R80" i="23"/>
  <c r="R63" i="23"/>
  <c r="R84" i="23"/>
  <c r="R105" i="23"/>
  <c r="R99" i="23"/>
  <c r="R101" i="23"/>
  <c r="R129" i="23"/>
  <c r="R143" i="23"/>
  <c r="R140" i="23"/>
  <c r="R156" i="23"/>
  <c r="R150" i="23"/>
  <c r="R152" i="23"/>
  <c r="R179" i="23"/>
  <c r="R165" i="23"/>
  <c r="R167" i="23"/>
  <c r="R214" i="23"/>
  <c r="R203" i="23"/>
  <c r="R194" i="23"/>
  <c r="R235" i="23"/>
  <c r="R237" i="23"/>
  <c r="R239" i="23"/>
  <c r="R31" i="23"/>
  <c r="R92" i="23"/>
  <c r="R42" i="23"/>
  <c r="R89" i="23"/>
  <c r="R67" i="23"/>
  <c r="R57" i="23"/>
  <c r="R78" i="23"/>
  <c r="R87" i="23"/>
  <c r="R71" i="23"/>
  <c r="R98" i="23"/>
  <c r="R113" i="23"/>
  <c r="R107" i="23"/>
  <c r="R109" i="23"/>
  <c r="R137" i="23"/>
  <c r="R120" i="23"/>
  <c r="R142" i="23"/>
  <c r="R163" i="23"/>
  <c r="R158" i="23"/>
  <c r="R160" i="23"/>
  <c r="R187" i="23"/>
  <c r="R173" i="23"/>
  <c r="R175" i="23"/>
  <c r="R201" i="23"/>
  <c r="R211" i="23"/>
  <c r="R202" i="23"/>
  <c r="R220" i="23"/>
  <c r="R16" i="23"/>
  <c r="R48" i="23"/>
  <c r="R41" i="23"/>
  <c r="R95" i="23"/>
  <c r="R43" i="23"/>
  <c r="R86" i="23"/>
  <c r="R69" i="23"/>
  <c r="R79" i="23"/>
  <c r="R106" i="23"/>
  <c r="R117" i="23"/>
  <c r="R122" i="23"/>
  <c r="R127" i="23"/>
  <c r="R118" i="23"/>
  <c r="R128" i="23"/>
  <c r="R149" i="23"/>
  <c r="R169" i="23"/>
  <c r="R188" i="23"/>
  <c r="R177" i="23"/>
  <c r="R189" i="23"/>
  <c r="R181" i="23"/>
  <c r="R183" i="23"/>
  <c r="R209" i="23"/>
  <c r="R200" i="23"/>
  <c r="R210" i="23"/>
  <c r="R216" i="23"/>
  <c r="R226" i="23"/>
  <c r="R228" i="23"/>
  <c r="R27" i="23"/>
  <c r="R17" i="23"/>
  <c r="R22" i="23"/>
  <c r="R32" i="23"/>
  <c r="R52" i="23"/>
  <c r="R44" i="23"/>
  <c r="R37" i="23"/>
  <c r="R53" i="23"/>
  <c r="R94" i="23"/>
  <c r="R77" i="23"/>
  <c r="R88" i="23"/>
  <c r="R114" i="23"/>
  <c r="R102" i="23"/>
  <c r="R96" i="23"/>
  <c r="R135" i="23"/>
  <c r="R126" i="23"/>
  <c r="R136" i="23"/>
  <c r="R157" i="23"/>
  <c r="R172" i="23"/>
  <c r="R139" i="23"/>
  <c r="R185" i="23"/>
  <c r="R168" i="23"/>
  <c r="R192" i="23"/>
  <c r="R196" i="23"/>
  <c r="R190" i="23"/>
  <c r="R208" i="23"/>
  <c r="R217" i="23"/>
  <c r="R224" i="23"/>
  <c r="R234" i="23"/>
  <c r="R236" i="23"/>
  <c r="R34" i="23"/>
  <c r="R26" i="23"/>
  <c r="R25" i="23"/>
  <c r="R36" i="23"/>
  <c r="R55" i="23"/>
  <c r="R47" i="23"/>
  <c r="R64" i="23"/>
  <c r="R60" i="23"/>
  <c r="R103" i="23"/>
  <c r="R85" i="23"/>
  <c r="R111" i="23"/>
  <c r="R100" i="23"/>
  <c r="R110" i="23"/>
  <c r="R104" i="23"/>
  <c r="R146" i="23"/>
  <c r="R134" i="23"/>
  <c r="R141" i="23"/>
  <c r="R180" i="23"/>
  <c r="R153" i="23"/>
  <c r="R147" i="23"/>
  <c r="R212" i="23"/>
  <c r="R176" i="23"/>
  <c r="R170" i="23"/>
  <c r="R222" i="23"/>
  <c r="R198" i="23"/>
  <c r="R197" i="23"/>
  <c r="R225" i="23"/>
  <c r="R232" i="23"/>
  <c r="R30" i="23"/>
  <c r="R45" i="23"/>
  <c r="R15" i="23"/>
  <c r="R39" i="23"/>
  <c r="R59" i="23"/>
  <c r="R51" i="23"/>
  <c r="R33" i="23"/>
  <c r="R65" i="23"/>
  <c r="R75" i="23"/>
  <c r="R74" i="23"/>
  <c r="R124" i="23"/>
  <c r="R108" i="23"/>
  <c r="R115" i="23"/>
  <c r="R112" i="23"/>
  <c r="R162" i="23"/>
  <c r="R154" i="23"/>
  <c r="R125" i="23"/>
  <c r="R151" i="23"/>
  <c r="R161" i="23"/>
  <c r="R155" i="23"/>
  <c r="R174" i="23"/>
  <c r="R184" i="23"/>
  <c r="R178" i="23"/>
  <c r="R191" i="23"/>
  <c r="R206" i="23"/>
  <c r="R205" i="23"/>
  <c r="R233" i="23"/>
  <c r="R240" i="23"/>
  <c r="R215" i="23"/>
  <c r="R23" i="23"/>
  <c r="R35" i="23"/>
  <c r="R21" i="23"/>
  <c r="R49" i="23"/>
  <c r="R66" i="23"/>
  <c r="R54" i="23"/>
  <c r="R40" i="23"/>
  <c r="R73" i="23"/>
  <c r="R83" i="23"/>
  <c r="R82" i="23"/>
  <c r="R68" i="23"/>
  <c r="R130" i="23"/>
  <c r="R116" i="23"/>
  <c r="R119" i="23"/>
  <c r="R132" i="23"/>
  <c r="R123" i="23"/>
  <c r="R133" i="23"/>
  <c r="R159" i="23"/>
  <c r="R166" i="23"/>
  <c r="R164" i="23"/>
  <c r="R182" i="23"/>
  <c r="R204" i="23"/>
  <c r="R186" i="23"/>
  <c r="R199" i="23"/>
  <c r="R219" i="23"/>
  <c r="R213" i="23"/>
  <c r="R241" i="23"/>
  <c r="R221" i="23"/>
  <c r="R223" i="23"/>
  <c r="S4" i="23"/>
  <c r="U4" i="23" s="1"/>
  <c r="R4" i="23"/>
  <c r="F4" i="23"/>
  <c r="M78" i="23"/>
  <c r="M73" i="23"/>
  <c r="M217" i="23"/>
  <c r="M61" i="23"/>
  <c r="M81" i="23"/>
  <c r="V25" i="23"/>
  <c r="M101" i="23"/>
  <c r="M215" i="23"/>
  <c r="M16" i="23"/>
  <c r="M92" i="23"/>
  <c r="M44" i="23"/>
  <c r="V79" i="23"/>
  <c r="M193" i="23"/>
  <c r="M204" i="23"/>
  <c r="M103" i="23"/>
  <c r="V95" i="23"/>
  <c r="M20" i="23"/>
  <c r="V48" i="23"/>
  <c r="M240" i="23"/>
  <c r="V71" i="23"/>
  <c r="M227" i="23"/>
  <c r="M155" i="23"/>
  <c r="V98" i="23"/>
  <c r="V47" i="23"/>
  <c r="M42" i="23"/>
  <c r="M212" i="23"/>
  <c r="V53" i="23"/>
  <c r="M46" i="23"/>
  <c r="M210" i="23"/>
  <c r="M104" i="23"/>
  <c r="V116" i="23"/>
  <c r="M9" i="23"/>
  <c r="V131" i="23"/>
  <c r="M191" i="23"/>
  <c r="V72" i="23"/>
  <c r="V62" i="23"/>
  <c r="M146" i="23"/>
  <c r="M77" i="23"/>
  <c r="M226" i="23"/>
  <c r="V10" i="23"/>
  <c r="M144" i="23"/>
  <c r="V180" i="23"/>
  <c r="M235" i="23"/>
  <c r="V128" i="23"/>
  <c r="V40" i="23"/>
  <c r="V111" i="23"/>
  <c r="M14" i="23"/>
  <c r="M108" i="23"/>
  <c r="M21" i="23"/>
  <c r="M181" i="23"/>
  <c r="M175" i="23"/>
  <c r="V232" i="23"/>
  <c r="V230" i="23"/>
  <c r="V130" i="23"/>
  <c r="V203" i="23"/>
  <c r="M43" i="23"/>
  <c r="M6" i="23"/>
  <c r="M133" i="23"/>
  <c r="M66" i="23"/>
  <c r="M124" i="23"/>
  <c r="M32" i="23"/>
  <c r="M115" i="23"/>
  <c r="V167" i="23"/>
  <c r="M59" i="23"/>
  <c r="M171" i="23"/>
  <c r="M211" i="23"/>
  <c r="M120" i="23"/>
  <c r="M172" i="23"/>
  <c r="M125" i="23"/>
  <c r="V143" i="23"/>
  <c r="M242" i="23"/>
  <c r="M12" i="23"/>
  <c r="M161" i="23"/>
  <c r="V52" i="23"/>
  <c r="M19" i="23"/>
  <c r="V86" i="23"/>
  <c r="M106" i="23"/>
  <c r="V80" i="23"/>
  <c r="V244" i="23"/>
  <c r="V57" i="23"/>
  <c r="M93" i="23"/>
  <c r="M192" i="23"/>
  <c r="V213" i="23"/>
  <c r="M56" i="23"/>
  <c r="M27" i="23"/>
  <c r="M45" i="23"/>
  <c r="V18" i="23"/>
  <c r="V5" i="23"/>
  <c r="M183" i="23"/>
  <c r="V50" i="23"/>
  <c r="M154" i="23"/>
  <c r="V84" i="23"/>
  <c r="M13" i="23"/>
  <c r="V218" i="23"/>
  <c r="M178" i="23"/>
  <c r="V110" i="23"/>
  <c r="M202" i="23"/>
  <c r="M158" i="23"/>
  <c r="M135" i="23"/>
  <c r="M38" i="23"/>
  <c r="M37" i="23"/>
  <c r="M82" i="23"/>
  <c r="M223" i="23"/>
  <c r="V90" i="23"/>
  <c r="M164" i="23"/>
  <c r="M118" i="23"/>
  <c r="V236" i="23"/>
  <c r="M179" i="23"/>
  <c r="M147" i="23"/>
  <c r="V141" i="23"/>
  <c r="M153" i="23"/>
  <c r="V60" i="23"/>
  <c r="V105" i="23"/>
  <c r="M239" i="23"/>
  <c r="M89" i="23"/>
  <c r="M162" i="23"/>
  <c r="M196" i="23"/>
  <c r="M41" i="23"/>
  <c r="M26" i="23"/>
  <c r="M163" i="23"/>
  <c r="M156" i="23"/>
  <c r="V234" i="23"/>
  <c r="M166" i="23"/>
  <c r="M63" i="23"/>
  <c r="V85" i="23"/>
  <c r="M134" i="23"/>
  <c r="M75" i="23"/>
  <c r="V55" i="23"/>
  <c r="M35" i="23"/>
  <c r="M69" i="23"/>
  <c r="V189" i="23"/>
  <c r="M67" i="23"/>
  <c r="V233" i="23"/>
  <c r="M87" i="23"/>
  <c r="V170" i="23"/>
  <c r="V51" i="23"/>
  <c r="V160" i="23"/>
  <c r="V184" i="23"/>
  <c r="M39" i="23"/>
  <c r="V148" i="23"/>
  <c r="M49" i="23"/>
  <c r="M151" i="23"/>
  <c r="M24" i="23"/>
  <c r="M201" i="23"/>
  <c r="M58" i="23"/>
  <c r="M54" i="23"/>
  <c r="M149" i="23"/>
  <c r="M74" i="23"/>
  <c r="M177" i="23"/>
  <c r="V140" i="23"/>
  <c r="V138" i="23"/>
  <c r="M168" i="23"/>
  <c r="M123" i="23"/>
  <c r="V33" i="23"/>
  <c r="M173" i="23"/>
  <c r="M8" i="23"/>
  <c r="M200" i="23"/>
  <c r="M91" i="23"/>
  <c r="M30" i="23"/>
  <c r="M225" i="23"/>
  <c r="M199" i="23"/>
  <c r="M112" i="23"/>
  <c r="V31" i="23"/>
  <c r="V36" i="23"/>
  <c r="M17" i="23"/>
  <c r="M127" i="23"/>
  <c r="M169" i="23"/>
  <c r="M70" i="23"/>
  <c r="M137" i="23"/>
  <c r="M238" i="23"/>
  <c r="M195" i="23"/>
  <c r="M100" i="23"/>
  <c r="M237" i="23"/>
  <c r="M205" i="23"/>
  <c r="M231" i="23"/>
  <c r="M126" i="23"/>
  <c r="V88" i="23"/>
  <c r="M224" i="23"/>
  <c r="M186" i="23"/>
  <c r="M11" i="23"/>
  <c r="M65" i="23"/>
  <c r="V97" i="23"/>
  <c r="V119" i="23"/>
  <c r="V190" i="23"/>
  <c r="V109" i="23"/>
  <c r="V34" i="23"/>
  <c r="M94" i="23"/>
  <c r="M99" i="23"/>
  <c r="V216" i="23"/>
  <c r="M136" i="23"/>
  <c r="M220" i="23"/>
  <c r="M243" i="23"/>
  <c r="M113" i="23"/>
  <c r="V185" i="23"/>
  <c r="M96" i="23"/>
  <c r="M165" i="23"/>
  <c r="M83" i="23"/>
  <c r="M23" i="23"/>
  <c r="M208" i="23"/>
  <c r="V29" i="23"/>
  <c r="M159" i="23"/>
  <c r="V64" i="23"/>
  <c r="M209" i="23"/>
  <c r="V122" i="23"/>
  <c r="V114" i="23"/>
  <c r="M7" i="23"/>
  <c r="M197" i="23"/>
  <c r="M187" i="23"/>
  <c r="M117" i="23"/>
  <c r="M176" i="23"/>
  <c r="V152" i="23"/>
  <c r="V142" i="23"/>
  <c r="M229" i="23"/>
  <c r="M241" i="23"/>
  <c r="M198" i="23"/>
  <c r="M157" i="23"/>
  <c r="M207" i="23"/>
  <c r="M194" i="23"/>
  <c r="M28" i="23"/>
  <c r="M132" i="23"/>
  <c r="M76" i="23"/>
  <c r="M182" i="23"/>
  <c r="M129" i="23"/>
  <c r="M219" i="23"/>
  <c r="M68" i="23"/>
  <c r="M15" i="23"/>
  <c r="M221" i="23"/>
  <c r="V214" i="23"/>
  <c r="M174" i="23"/>
  <c r="M145" i="23"/>
  <c r="M150" i="23"/>
  <c r="M102" i="23"/>
  <c r="M222" i="23"/>
  <c r="M22" i="23"/>
  <c r="M228" i="23"/>
  <c r="M107" i="23"/>
  <c r="M206" i="23"/>
  <c r="V139" i="23"/>
  <c r="M121" i="23"/>
  <c r="M188" i="23"/>
  <c r="A21" i="23"/>
  <c r="I12" i="9" s="1"/>
  <c r="E6" i="23"/>
  <c r="W156" i="61" l="1"/>
  <c r="AC156" i="61" s="1"/>
  <c r="W244" i="32"/>
  <c r="AC244" i="32" s="1"/>
  <c r="W244" i="35"/>
  <c r="AC244" i="35" s="1"/>
  <c r="W244" i="40"/>
  <c r="AC244" i="40" s="1"/>
  <c r="A50" i="35"/>
  <c r="T4" i="43"/>
  <c r="X4" i="43" s="1"/>
  <c r="T5" i="43" s="1"/>
  <c r="W244" i="46"/>
  <c r="AC244" i="46" s="1"/>
  <c r="W244" i="34"/>
  <c r="AC244" i="34" s="1"/>
  <c r="W244" i="44"/>
  <c r="AC244" i="44" s="1"/>
  <c r="W244" i="39"/>
  <c r="AC244" i="39" s="1"/>
  <c r="A50" i="45"/>
  <c r="A47" i="46"/>
  <c r="A47" i="44"/>
  <c r="W244" i="33"/>
  <c r="AC244" i="33" s="1"/>
  <c r="W244" i="42"/>
  <c r="AC244" i="42" s="1"/>
  <c r="T4" i="35"/>
  <c r="A31" i="35" s="1"/>
  <c r="A36" i="35" s="1"/>
  <c r="W244" i="31"/>
  <c r="AC244" i="31" s="1"/>
  <c r="W244" i="43"/>
  <c r="AC244" i="43" s="1"/>
  <c r="A47" i="41"/>
  <c r="W244" i="41"/>
  <c r="AC244" i="41" s="1"/>
  <c r="W244" i="47"/>
  <c r="AC244" i="47" s="1"/>
  <c r="T4" i="32"/>
  <c r="A31" i="32" s="1"/>
  <c r="A36" i="32" s="1"/>
  <c r="A50" i="46"/>
  <c r="T4" i="45"/>
  <c r="X4" i="45" s="1"/>
  <c r="T5" i="45" s="1"/>
  <c r="W244" i="30"/>
  <c r="AC244" i="30" s="1"/>
  <c r="H8" i="28"/>
  <c r="E8" i="28" s="1"/>
  <c r="F7" i="28" s="1"/>
  <c r="W236" i="44"/>
  <c r="AC236" i="44" s="1"/>
  <c r="W244" i="37"/>
  <c r="AC244" i="37" s="1"/>
  <c r="U142" i="34"/>
  <c r="W142" i="34"/>
  <c r="AC142" i="34" s="1"/>
  <c r="U103" i="42"/>
  <c r="W103" i="42"/>
  <c r="AC103" i="42" s="1"/>
  <c r="U190" i="39"/>
  <c r="W190" i="39"/>
  <c r="AC190" i="39" s="1"/>
  <c r="W163" i="40"/>
  <c r="AC163" i="40" s="1"/>
  <c r="U163" i="40"/>
  <c r="U70" i="32"/>
  <c r="W70" i="32"/>
  <c r="AC70" i="32" s="1"/>
  <c r="W228" i="31"/>
  <c r="AC228" i="31" s="1"/>
  <c r="U228" i="31"/>
  <c r="U191" i="31"/>
  <c r="W191" i="31"/>
  <c r="AC191" i="31" s="1"/>
  <c r="U226" i="46"/>
  <c r="W226" i="46"/>
  <c r="AC226" i="46" s="1"/>
  <c r="H8" i="45"/>
  <c r="E7" i="45"/>
  <c r="F6" i="45" s="1"/>
  <c r="U119" i="43"/>
  <c r="W119" i="43"/>
  <c r="AC119" i="43" s="1"/>
  <c r="W164" i="31"/>
  <c r="AC164" i="31" s="1"/>
  <c r="U164" i="31"/>
  <c r="W93" i="34"/>
  <c r="AC93" i="34" s="1"/>
  <c r="U93" i="34"/>
  <c r="U172" i="42"/>
  <c r="W172" i="42"/>
  <c r="AC172" i="42" s="1"/>
  <c r="W36" i="47"/>
  <c r="AC36" i="47" s="1"/>
  <c r="U36" i="47"/>
  <c r="W215" i="47"/>
  <c r="AC215" i="47" s="1"/>
  <c r="U215" i="47"/>
  <c r="U163" i="33"/>
  <c r="W163" i="33"/>
  <c r="AC163" i="33" s="1"/>
  <c r="W5" i="38"/>
  <c r="U5" i="38"/>
  <c r="W70" i="31"/>
  <c r="AC70" i="31" s="1"/>
  <c r="U70" i="31"/>
  <c r="W85" i="43"/>
  <c r="AC85" i="43" s="1"/>
  <c r="U85" i="43"/>
  <c r="U19" i="44"/>
  <c r="W19" i="44"/>
  <c r="AC19" i="44" s="1"/>
  <c r="W79" i="41"/>
  <c r="AC79" i="41" s="1"/>
  <c r="U79" i="41"/>
  <c r="W151" i="47"/>
  <c r="AC151" i="47" s="1"/>
  <c r="U151" i="47"/>
  <c r="U218" i="37"/>
  <c r="W218" i="37"/>
  <c r="AC218" i="37" s="1"/>
  <c r="W238" i="31"/>
  <c r="AC238" i="31" s="1"/>
  <c r="U238" i="31"/>
  <c r="U7" i="45"/>
  <c r="W7" i="45"/>
  <c r="AC7" i="45" s="1"/>
  <c r="W228" i="34"/>
  <c r="AC228" i="34" s="1"/>
  <c r="U228" i="34"/>
  <c r="U64" i="40"/>
  <c r="W64" i="40"/>
  <c r="AC64" i="40" s="1"/>
  <c r="U94" i="33"/>
  <c r="W94" i="33"/>
  <c r="AC94" i="33" s="1"/>
  <c r="U126" i="37"/>
  <c r="W126" i="37"/>
  <c r="AC126" i="37" s="1"/>
  <c r="U153" i="31"/>
  <c r="W153" i="31"/>
  <c r="AC153" i="31" s="1"/>
  <c r="W176" i="36"/>
  <c r="AC176" i="36" s="1"/>
  <c r="U176" i="36"/>
  <c r="U143" i="36"/>
  <c r="W143" i="36"/>
  <c r="AC143" i="36" s="1"/>
  <c r="W169" i="47"/>
  <c r="AC169" i="47" s="1"/>
  <c r="U169" i="47"/>
  <c r="W54" i="33"/>
  <c r="AC54" i="33" s="1"/>
  <c r="U54" i="33"/>
  <c r="W74" i="32"/>
  <c r="AC74" i="32" s="1"/>
  <c r="U74" i="32"/>
  <c r="U94" i="46"/>
  <c r="W94" i="46"/>
  <c r="AC94" i="46" s="1"/>
  <c r="W56" i="35"/>
  <c r="AC56" i="35" s="1"/>
  <c r="U56" i="35"/>
  <c r="W212" i="35"/>
  <c r="AC212" i="35" s="1"/>
  <c r="U212" i="35"/>
  <c r="W237" i="43"/>
  <c r="AC237" i="43" s="1"/>
  <c r="U237" i="43"/>
  <c r="W151" i="44"/>
  <c r="AC151" i="44" s="1"/>
  <c r="U151" i="44"/>
  <c r="U120" i="41"/>
  <c r="W120" i="41"/>
  <c r="AC120" i="41" s="1"/>
  <c r="U134" i="32"/>
  <c r="W134" i="32"/>
  <c r="AC134" i="32" s="1"/>
  <c r="U181" i="44"/>
  <c r="W181" i="44"/>
  <c r="AC181" i="44" s="1"/>
  <c r="W135" i="39"/>
  <c r="AC135" i="39" s="1"/>
  <c r="U135" i="39"/>
  <c r="U20" i="47"/>
  <c r="W20" i="47"/>
  <c r="AC20" i="47" s="1"/>
  <c r="U36" i="33"/>
  <c r="W36" i="33"/>
  <c r="AC36" i="33" s="1"/>
  <c r="U175" i="37"/>
  <c r="W175" i="37"/>
  <c r="AC175" i="37" s="1"/>
  <c r="U15" i="38"/>
  <c r="W15" i="38"/>
  <c r="AC15" i="38" s="1"/>
  <c r="U134" i="31"/>
  <c r="W134" i="31"/>
  <c r="AC134" i="31" s="1"/>
  <c r="W198" i="36"/>
  <c r="AC198" i="36" s="1"/>
  <c r="U198" i="36"/>
  <c r="W24" i="43"/>
  <c r="AC24" i="43" s="1"/>
  <c r="U24" i="43"/>
  <c r="W160" i="41"/>
  <c r="AC160" i="41" s="1"/>
  <c r="U160" i="41"/>
  <c r="U72" i="36"/>
  <c r="W72" i="36"/>
  <c r="AC72" i="36" s="1"/>
  <c r="U115" i="44"/>
  <c r="W115" i="44"/>
  <c r="AC115" i="44" s="1"/>
  <c r="U211" i="45"/>
  <c r="W211" i="45"/>
  <c r="AC211" i="45" s="1"/>
  <c r="W122" i="39"/>
  <c r="AC122" i="39" s="1"/>
  <c r="U122" i="39"/>
  <c r="W68" i="47"/>
  <c r="AC68" i="47" s="1"/>
  <c r="U68" i="47"/>
  <c r="W234" i="32"/>
  <c r="AC234" i="32" s="1"/>
  <c r="U234" i="32"/>
  <c r="U89" i="36"/>
  <c r="W89" i="36"/>
  <c r="AC89" i="36" s="1"/>
  <c r="U8" i="46"/>
  <c r="W8" i="46"/>
  <c r="AC8" i="46" s="1"/>
  <c r="U117" i="35"/>
  <c r="W117" i="35"/>
  <c r="AC117" i="35" s="1"/>
  <c r="W95" i="43"/>
  <c r="AC95" i="43" s="1"/>
  <c r="U95" i="43"/>
  <c r="U240" i="45"/>
  <c r="W240" i="45"/>
  <c r="AC240" i="45" s="1"/>
  <c r="W81" i="47"/>
  <c r="AC81" i="47" s="1"/>
  <c r="U81" i="47"/>
  <c r="U40" i="44"/>
  <c r="W40" i="44"/>
  <c r="AC40" i="44" s="1"/>
  <c r="U142" i="45"/>
  <c r="W142" i="45"/>
  <c r="AC142" i="45" s="1"/>
  <c r="U56" i="34"/>
  <c r="W56" i="34"/>
  <c r="AC56" i="34" s="1"/>
  <c r="U182" i="42"/>
  <c r="W182" i="42"/>
  <c r="AC182" i="42" s="1"/>
  <c r="W98" i="39"/>
  <c r="AC98" i="39" s="1"/>
  <c r="U98" i="39"/>
  <c r="W223" i="40"/>
  <c r="AC223" i="40" s="1"/>
  <c r="U223" i="40"/>
  <c r="U230" i="40"/>
  <c r="W230" i="40"/>
  <c r="AC230" i="40" s="1"/>
  <c r="W182" i="37"/>
  <c r="AC182" i="37" s="1"/>
  <c r="U182" i="37"/>
  <c r="U87" i="37"/>
  <c r="W87" i="37"/>
  <c r="AC87" i="37" s="1"/>
  <c r="U113" i="38"/>
  <c r="W113" i="38"/>
  <c r="AC113" i="38" s="1"/>
  <c r="W56" i="38"/>
  <c r="AC56" i="38" s="1"/>
  <c r="U56" i="38"/>
  <c r="U19" i="31"/>
  <c r="W19" i="31"/>
  <c r="AC19" i="31" s="1"/>
  <c r="U170" i="31"/>
  <c r="W170" i="31"/>
  <c r="AC170" i="31" s="1"/>
  <c r="U138" i="36"/>
  <c r="W138" i="36"/>
  <c r="AC138" i="36" s="1"/>
  <c r="W19" i="46"/>
  <c r="AC19" i="46" s="1"/>
  <c r="U19" i="46"/>
  <c r="W177" i="46"/>
  <c r="AC177" i="46" s="1"/>
  <c r="U177" i="46"/>
  <c r="U66" i="35"/>
  <c r="W66" i="35"/>
  <c r="AC66" i="35" s="1"/>
  <c r="U31" i="43"/>
  <c r="W31" i="43"/>
  <c r="AC31" i="43" s="1"/>
  <c r="W79" i="44"/>
  <c r="AC79" i="44" s="1"/>
  <c r="U79" i="44"/>
  <c r="W157" i="44"/>
  <c r="AC157" i="44" s="1"/>
  <c r="U157" i="44"/>
  <c r="U162" i="44"/>
  <c r="W162" i="44"/>
  <c r="AC162" i="44" s="1"/>
  <c r="U92" i="41"/>
  <c r="W92" i="41"/>
  <c r="AC92" i="41" s="1"/>
  <c r="W63" i="41"/>
  <c r="AC63" i="41" s="1"/>
  <c r="U63" i="41"/>
  <c r="U211" i="39"/>
  <c r="W211" i="39"/>
  <c r="AC211" i="39" s="1"/>
  <c r="W241" i="41"/>
  <c r="AC241" i="41" s="1"/>
  <c r="U241" i="41"/>
  <c r="W188" i="45"/>
  <c r="AC188" i="45" s="1"/>
  <c r="U188" i="45"/>
  <c r="U150" i="45"/>
  <c r="W150" i="45"/>
  <c r="AC150" i="45" s="1"/>
  <c r="U94" i="45"/>
  <c r="W94" i="45"/>
  <c r="AC94" i="45" s="1"/>
  <c r="U101" i="45"/>
  <c r="W101" i="45"/>
  <c r="AC101" i="45" s="1"/>
  <c r="W204" i="34"/>
  <c r="AC204" i="34" s="1"/>
  <c r="U204" i="34"/>
  <c r="W106" i="34"/>
  <c r="AC106" i="34" s="1"/>
  <c r="U106" i="34"/>
  <c r="W62" i="34"/>
  <c r="AC62" i="34" s="1"/>
  <c r="U62" i="34"/>
  <c r="W214" i="34"/>
  <c r="AC214" i="34" s="1"/>
  <c r="U214" i="34"/>
  <c r="W229" i="42"/>
  <c r="AC229" i="42" s="1"/>
  <c r="U229" i="42"/>
  <c r="U152" i="39"/>
  <c r="W152" i="39"/>
  <c r="AC152" i="39" s="1"/>
  <c r="U33" i="39"/>
  <c r="W33" i="39"/>
  <c r="AC33" i="39" s="1"/>
  <c r="W196" i="47"/>
  <c r="AC196" i="47" s="1"/>
  <c r="U196" i="47"/>
  <c r="W189" i="47"/>
  <c r="AC189" i="47" s="1"/>
  <c r="U189" i="47"/>
  <c r="W46" i="40"/>
  <c r="AC46" i="40" s="1"/>
  <c r="U46" i="40"/>
  <c r="W221" i="40"/>
  <c r="AC221" i="40" s="1"/>
  <c r="U221" i="40"/>
  <c r="A50" i="33"/>
  <c r="W218" i="33"/>
  <c r="AC218" i="33" s="1"/>
  <c r="U218" i="33"/>
  <c r="W200" i="33"/>
  <c r="AC200" i="33" s="1"/>
  <c r="U200" i="33"/>
  <c r="W186" i="33"/>
  <c r="AC186" i="33" s="1"/>
  <c r="U186" i="33"/>
  <c r="W129" i="37"/>
  <c r="AC129" i="37" s="1"/>
  <c r="U129" i="37"/>
  <c r="U123" i="37"/>
  <c r="W123" i="37"/>
  <c r="AC123" i="37" s="1"/>
  <c r="W54" i="37"/>
  <c r="AC54" i="37" s="1"/>
  <c r="U54" i="37"/>
  <c r="W201" i="38"/>
  <c r="AC201" i="38" s="1"/>
  <c r="U201" i="38"/>
  <c r="U200" i="38"/>
  <c r="W200" i="38"/>
  <c r="AC200" i="38" s="1"/>
  <c r="W218" i="38"/>
  <c r="AC218" i="38" s="1"/>
  <c r="U218" i="38"/>
  <c r="U150" i="38"/>
  <c r="W150" i="38"/>
  <c r="AC150" i="38" s="1"/>
  <c r="W128" i="38"/>
  <c r="AC128" i="38" s="1"/>
  <c r="U128" i="38"/>
  <c r="U103" i="32"/>
  <c r="W103" i="32"/>
  <c r="AC103" i="32" s="1"/>
  <c r="U21" i="32"/>
  <c r="W21" i="32"/>
  <c r="AC21" i="32" s="1"/>
  <c r="U13" i="31"/>
  <c r="W13" i="31"/>
  <c r="AC13" i="31" s="1"/>
  <c r="U160" i="31"/>
  <c r="W160" i="31"/>
  <c r="AC160" i="31" s="1"/>
  <c r="W49" i="31"/>
  <c r="AC49" i="31" s="1"/>
  <c r="U49" i="31"/>
  <c r="W241" i="36"/>
  <c r="AC241" i="36" s="1"/>
  <c r="U241" i="36"/>
  <c r="U196" i="36"/>
  <c r="W196" i="36"/>
  <c r="AC196" i="36" s="1"/>
  <c r="W207" i="46"/>
  <c r="AC207" i="46" s="1"/>
  <c r="U207" i="46"/>
  <c r="U182" i="46"/>
  <c r="W182" i="46"/>
  <c r="AC182" i="46" s="1"/>
  <c r="W159" i="46"/>
  <c r="AC159" i="46" s="1"/>
  <c r="U159" i="46"/>
  <c r="W187" i="46"/>
  <c r="AC187" i="46" s="1"/>
  <c r="U187" i="46"/>
  <c r="U51" i="35"/>
  <c r="W51" i="35"/>
  <c r="AC51" i="35" s="1"/>
  <c r="W40" i="43"/>
  <c r="AC40" i="43" s="1"/>
  <c r="U40" i="43"/>
  <c r="U168" i="43"/>
  <c r="W168" i="43"/>
  <c r="AC168" i="43" s="1"/>
  <c r="U25" i="43"/>
  <c r="W25" i="43"/>
  <c r="AC25" i="43" s="1"/>
  <c r="U127" i="44"/>
  <c r="W127" i="44"/>
  <c r="AC127" i="44" s="1"/>
  <c r="U239" i="44"/>
  <c r="W239" i="44"/>
  <c r="AC239" i="44" s="1"/>
  <c r="U238" i="44"/>
  <c r="W238" i="44"/>
  <c r="AC238" i="44" s="1"/>
  <c r="U243" i="44"/>
  <c r="W243" i="44"/>
  <c r="AC243" i="44" s="1"/>
  <c r="U117" i="44"/>
  <c r="W117" i="44"/>
  <c r="AC117" i="44" s="1"/>
  <c r="W234" i="41"/>
  <c r="AC234" i="41" s="1"/>
  <c r="U234" i="41"/>
  <c r="U207" i="41"/>
  <c r="W207" i="41"/>
  <c r="AC207" i="41" s="1"/>
  <c r="U154" i="41"/>
  <c r="W154" i="41"/>
  <c r="AC154" i="41" s="1"/>
  <c r="U128" i="41"/>
  <c r="W128" i="41"/>
  <c r="AC128" i="41" s="1"/>
  <c r="W14" i="34"/>
  <c r="AC14" i="34" s="1"/>
  <c r="U14" i="34"/>
  <c r="W62" i="42"/>
  <c r="AC62" i="42" s="1"/>
  <c r="U62" i="42"/>
  <c r="U82" i="47"/>
  <c r="W82" i="47"/>
  <c r="AC82" i="47" s="1"/>
  <c r="W138" i="40"/>
  <c r="AC138" i="40" s="1"/>
  <c r="U138" i="40"/>
  <c r="W188" i="33"/>
  <c r="AC188" i="33" s="1"/>
  <c r="U188" i="33"/>
  <c r="W193" i="37"/>
  <c r="AC193" i="37" s="1"/>
  <c r="U193" i="37"/>
  <c r="W120" i="38"/>
  <c r="AC120" i="38" s="1"/>
  <c r="U120" i="38"/>
  <c r="W234" i="36"/>
  <c r="AC234" i="36" s="1"/>
  <c r="U234" i="36"/>
  <c r="U35" i="35"/>
  <c r="W35" i="35"/>
  <c r="AC35" i="35" s="1"/>
  <c r="W137" i="43"/>
  <c r="AC137" i="43" s="1"/>
  <c r="U137" i="43"/>
  <c r="A31" i="44"/>
  <c r="A36" i="44" s="1"/>
  <c r="X4" i="44"/>
  <c r="T5" i="44" s="1"/>
  <c r="W47" i="45"/>
  <c r="AC47" i="45" s="1"/>
  <c r="U47" i="45"/>
  <c r="W42" i="45"/>
  <c r="AC42" i="45" s="1"/>
  <c r="U42" i="45"/>
  <c r="U204" i="45"/>
  <c r="W204" i="45"/>
  <c r="AC204" i="45" s="1"/>
  <c r="U203" i="34"/>
  <c r="W203" i="34"/>
  <c r="AC203" i="34" s="1"/>
  <c r="U199" i="34"/>
  <c r="W199" i="34"/>
  <c r="AC199" i="34" s="1"/>
  <c r="W113" i="34"/>
  <c r="AC113" i="34" s="1"/>
  <c r="U113" i="34"/>
  <c r="U64" i="34"/>
  <c r="W64" i="34"/>
  <c r="AC64" i="34" s="1"/>
  <c r="U27" i="34"/>
  <c r="W27" i="34"/>
  <c r="AC27" i="34" s="1"/>
  <c r="W138" i="42"/>
  <c r="AC138" i="42" s="1"/>
  <c r="U138" i="42"/>
  <c r="W85" i="42"/>
  <c r="AC85" i="42" s="1"/>
  <c r="U85" i="42"/>
  <c r="W72" i="42"/>
  <c r="AC72" i="42" s="1"/>
  <c r="U72" i="42"/>
  <c r="W79" i="42"/>
  <c r="AC79" i="42" s="1"/>
  <c r="U79" i="42"/>
  <c r="W15" i="42"/>
  <c r="AC15" i="42" s="1"/>
  <c r="U15" i="42"/>
  <c r="W149" i="39"/>
  <c r="AC149" i="39" s="1"/>
  <c r="U149" i="39"/>
  <c r="U88" i="39"/>
  <c r="W88" i="39"/>
  <c r="AC88" i="39" s="1"/>
  <c r="W70" i="39"/>
  <c r="AC70" i="39" s="1"/>
  <c r="U70" i="39"/>
  <c r="W73" i="39"/>
  <c r="AC73" i="39" s="1"/>
  <c r="U73" i="39"/>
  <c r="U134" i="39"/>
  <c r="W134" i="39"/>
  <c r="AC134" i="39" s="1"/>
  <c r="U139" i="39"/>
  <c r="W139" i="39"/>
  <c r="AC139" i="39" s="1"/>
  <c r="U43" i="47"/>
  <c r="W43" i="47"/>
  <c r="AC43" i="47" s="1"/>
  <c r="U5" i="40"/>
  <c r="W5" i="40"/>
  <c r="U10" i="40"/>
  <c r="W10" i="40"/>
  <c r="AC10" i="40" s="1"/>
  <c r="U38" i="40"/>
  <c r="W38" i="40"/>
  <c r="AC38" i="40" s="1"/>
  <c r="U48" i="40"/>
  <c r="W48" i="40"/>
  <c r="AC48" i="40" s="1"/>
  <c r="U145" i="40"/>
  <c r="W145" i="40"/>
  <c r="AC145" i="40" s="1"/>
  <c r="U179" i="33"/>
  <c r="W179" i="33"/>
  <c r="AC179" i="33" s="1"/>
  <c r="W146" i="33"/>
  <c r="AC146" i="33" s="1"/>
  <c r="U146" i="33"/>
  <c r="U96" i="33"/>
  <c r="W96" i="33"/>
  <c r="AC96" i="33" s="1"/>
  <c r="W113" i="33"/>
  <c r="AC113" i="33" s="1"/>
  <c r="U113" i="33"/>
  <c r="W121" i="37"/>
  <c r="AC121" i="37" s="1"/>
  <c r="U121" i="37"/>
  <c r="U93" i="37"/>
  <c r="W93" i="37"/>
  <c r="AC93" i="37" s="1"/>
  <c r="W58" i="37"/>
  <c r="AC58" i="37" s="1"/>
  <c r="U58" i="37"/>
  <c r="U221" i="37"/>
  <c r="W221" i="37"/>
  <c r="AC221" i="37" s="1"/>
  <c r="W80" i="37"/>
  <c r="AC80" i="37" s="1"/>
  <c r="U80" i="37"/>
  <c r="W21" i="38"/>
  <c r="AC21" i="38" s="1"/>
  <c r="U21" i="38"/>
  <c r="U164" i="38"/>
  <c r="W164" i="38"/>
  <c r="AC164" i="38" s="1"/>
  <c r="W84" i="38"/>
  <c r="AC84" i="38" s="1"/>
  <c r="U84" i="38"/>
  <c r="U105" i="32"/>
  <c r="W105" i="32"/>
  <c r="AC105" i="32" s="1"/>
  <c r="U78" i="32"/>
  <c r="W78" i="32"/>
  <c r="AC78" i="32" s="1"/>
  <c r="U84" i="32"/>
  <c r="W84" i="32"/>
  <c r="AC84" i="32" s="1"/>
  <c r="W230" i="31"/>
  <c r="AC230" i="31" s="1"/>
  <c r="U230" i="31"/>
  <c r="U217" i="31"/>
  <c r="W217" i="31"/>
  <c r="AC217" i="31" s="1"/>
  <c r="W143" i="31"/>
  <c r="AC143" i="31" s="1"/>
  <c r="U143" i="31"/>
  <c r="U144" i="36"/>
  <c r="W144" i="36"/>
  <c r="AC144" i="36" s="1"/>
  <c r="U235" i="36"/>
  <c r="W235" i="36"/>
  <c r="AC235" i="36" s="1"/>
  <c r="U116" i="36"/>
  <c r="W116" i="36"/>
  <c r="AC116" i="36" s="1"/>
  <c r="W62" i="36"/>
  <c r="AC62" i="36" s="1"/>
  <c r="U62" i="36"/>
  <c r="W119" i="36"/>
  <c r="AC119" i="36" s="1"/>
  <c r="U119" i="36"/>
  <c r="W200" i="46"/>
  <c r="AC200" i="46" s="1"/>
  <c r="U200" i="46"/>
  <c r="U181" i="46"/>
  <c r="W181" i="46"/>
  <c r="AC181" i="46" s="1"/>
  <c r="U121" i="46"/>
  <c r="W121" i="46"/>
  <c r="AC121" i="46" s="1"/>
  <c r="W239" i="35"/>
  <c r="AC239" i="35" s="1"/>
  <c r="U239" i="35"/>
  <c r="U221" i="35"/>
  <c r="W221" i="35"/>
  <c r="AC221" i="35" s="1"/>
  <c r="U240" i="35"/>
  <c r="W240" i="35"/>
  <c r="AC240" i="35" s="1"/>
  <c r="U126" i="35"/>
  <c r="W126" i="35"/>
  <c r="AC126" i="35" s="1"/>
  <c r="U174" i="43"/>
  <c r="W174" i="43"/>
  <c r="AC174" i="43" s="1"/>
  <c r="W134" i="43"/>
  <c r="AC134" i="43" s="1"/>
  <c r="U134" i="43"/>
  <c r="W110" i="43"/>
  <c r="AC110" i="43" s="1"/>
  <c r="U110" i="43"/>
  <c r="W225" i="43"/>
  <c r="AC225" i="43" s="1"/>
  <c r="U225" i="43"/>
  <c r="U191" i="43"/>
  <c r="W191" i="43"/>
  <c r="AC191" i="43" s="1"/>
  <c r="U47" i="44"/>
  <c r="W47" i="44"/>
  <c r="AC47" i="44" s="1"/>
  <c r="W152" i="41"/>
  <c r="AC152" i="41" s="1"/>
  <c r="U152" i="41"/>
  <c r="W112" i="41"/>
  <c r="AC112" i="41" s="1"/>
  <c r="U112" i="41"/>
  <c r="W159" i="41"/>
  <c r="AC159" i="41" s="1"/>
  <c r="U159" i="41"/>
  <c r="W77" i="41"/>
  <c r="AC77" i="41" s="1"/>
  <c r="U77" i="41"/>
  <c r="U65" i="41"/>
  <c r="W65" i="41"/>
  <c r="AC65" i="41" s="1"/>
  <c r="U165" i="45"/>
  <c r="W165" i="45"/>
  <c r="AC165" i="45" s="1"/>
  <c r="W140" i="34"/>
  <c r="AC140" i="34" s="1"/>
  <c r="U140" i="34"/>
  <c r="U179" i="42"/>
  <c r="W179" i="42"/>
  <c r="AC179" i="42" s="1"/>
  <c r="W104" i="47"/>
  <c r="AC104" i="47" s="1"/>
  <c r="U104" i="47"/>
  <c r="U102" i="40"/>
  <c r="W102" i="40"/>
  <c r="AC102" i="40" s="1"/>
  <c r="W241" i="33"/>
  <c r="AC241" i="33" s="1"/>
  <c r="U241" i="33"/>
  <c r="W89" i="37"/>
  <c r="AC89" i="37" s="1"/>
  <c r="U89" i="37"/>
  <c r="U242" i="36"/>
  <c r="W242" i="36"/>
  <c r="AC242" i="36" s="1"/>
  <c r="U12" i="46"/>
  <c r="W12" i="46"/>
  <c r="AC12" i="46" s="1"/>
  <c r="W179" i="35"/>
  <c r="AC179" i="35" s="1"/>
  <c r="U179" i="35"/>
  <c r="U82" i="35"/>
  <c r="W82" i="35"/>
  <c r="AC82" i="35" s="1"/>
  <c r="W64" i="41"/>
  <c r="AC64" i="41" s="1"/>
  <c r="U64" i="41"/>
  <c r="W168" i="41"/>
  <c r="AC168" i="41" s="1"/>
  <c r="U168" i="41"/>
  <c r="U81" i="45"/>
  <c r="W81" i="45"/>
  <c r="AC81" i="45" s="1"/>
  <c r="U117" i="45"/>
  <c r="W117" i="45"/>
  <c r="AC117" i="45" s="1"/>
  <c r="W37" i="45"/>
  <c r="AC37" i="45" s="1"/>
  <c r="U37" i="45"/>
  <c r="U152" i="45"/>
  <c r="W152" i="45"/>
  <c r="AC152" i="45" s="1"/>
  <c r="W193" i="34"/>
  <c r="AC193" i="34" s="1"/>
  <c r="U193" i="34"/>
  <c r="U168" i="34"/>
  <c r="W168" i="34"/>
  <c r="AC168" i="34" s="1"/>
  <c r="U150" i="34"/>
  <c r="W150" i="34"/>
  <c r="AC150" i="34" s="1"/>
  <c r="W67" i="42"/>
  <c r="AC67" i="42" s="1"/>
  <c r="U67" i="42"/>
  <c r="U81" i="42"/>
  <c r="W81" i="42"/>
  <c r="AC81" i="42" s="1"/>
  <c r="W52" i="42"/>
  <c r="AC52" i="42" s="1"/>
  <c r="U52" i="42"/>
  <c r="U60" i="42"/>
  <c r="W60" i="42"/>
  <c r="AC60" i="42" s="1"/>
  <c r="W6" i="42"/>
  <c r="AC6" i="42" s="1"/>
  <c r="U6" i="42"/>
  <c r="U232" i="39"/>
  <c r="W232" i="39"/>
  <c r="AC232" i="39" s="1"/>
  <c r="W127" i="39"/>
  <c r="AC127" i="39" s="1"/>
  <c r="U127" i="39"/>
  <c r="W136" i="39"/>
  <c r="AC136" i="39" s="1"/>
  <c r="U136" i="39"/>
  <c r="U117" i="39"/>
  <c r="W117" i="39"/>
  <c r="AC117" i="39" s="1"/>
  <c r="U95" i="47"/>
  <c r="W95" i="47"/>
  <c r="AC95" i="47" s="1"/>
  <c r="W55" i="47"/>
  <c r="AC55" i="47" s="1"/>
  <c r="U55" i="47"/>
  <c r="W60" i="47"/>
  <c r="AC60" i="47" s="1"/>
  <c r="U60" i="47"/>
  <c r="W135" i="40"/>
  <c r="AC135" i="40" s="1"/>
  <c r="U135" i="40"/>
  <c r="U67" i="40"/>
  <c r="W67" i="40"/>
  <c r="AC67" i="40" s="1"/>
  <c r="U27" i="40"/>
  <c r="W27" i="40"/>
  <c r="AC27" i="40" s="1"/>
  <c r="W114" i="40"/>
  <c r="AC114" i="40" s="1"/>
  <c r="U114" i="40"/>
  <c r="W104" i="33"/>
  <c r="AC104" i="33" s="1"/>
  <c r="U104" i="33"/>
  <c r="U125" i="33"/>
  <c r="W125" i="33"/>
  <c r="AC125" i="33" s="1"/>
  <c r="W67" i="33"/>
  <c r="AC67" i="33" s="1"/>
  <c r="U67" i="33"/>
  <c r="U177" i="33"/>
  <c r="W177" i="33"/>
  <c r="AC177" i="33" s="1"/>
  <c r="U216" i="37"/>
  <c r="W216" i="37"/>
  <c r="AC216" i="37" s="1"/>
  <c r="W116" i="37"/>
  <c r="AC116" i="37" s="1"/>
  <c r="U116" i="37"/>
  <c r="W36" i="37"/>
  <c r="AC36" i="37" s="1"/>
  <c r="U36" i="37"/>
  <c r="U225" i="37"/>
  <c r="W225" i="37"/>
  <c r="AC225" i="37" s="1"/>
  <c r="U63" i="37"/>
  <c r="W63" i="37"/>
  <c r="AC63" i="37" s="1"/>
  <c r="W9" i="38"/>
  <c r="AC9" i="38" s="1"/>
  <c r="U9" i="38"/>
  <c r="W103" i="38"/>
  <c r="AC103" i="38" s="1"/>
  <c r="U103" i="38"/>
  <c r="U181" i="32"/>
  <c r="W181" i="32"/>
  <c r="AC181" i="32" s="1"/>
  <c r="W162" i="32"/>
  <c r="AC162" i="32" s="1"/>
  <c r="U162" i="32"/>
  <c r="W137" i="32"/>
  <c r="AC137" i="32" s="1"/>
  <c r="U137" i="32"/>
  <c r="W167" i="32"/>
  <c r="AC167" i="32" s="1"/>
  <c r="U167" i="32"/>
  <c r="U105" i="31"/>
  <c r="W105" i="31"/>
  <c r="AC105" i="31" s="1"/>
  <c r="U8" i="31"/>
  <c r="W8" i="31"/>
  <c r="AC8" i="31" s="1"/>
  <c r="U145" i="36"/>
  <c r="W145" i="36"/>
  <c r="AC145" i="36" s="1"/>
  <c r="W71" i="36"/>
  <c r="AC71" i="36" s="1"/>
  <c r="U71" i="36"/>
  <c r="W44" i="46"/>
  <c r="AC44" i="46" s="1"/>
  <c r="U44" i="46"/>
  <c r="W74" i="46"/>
  <c r="AC74" i="46" s="1"/>
  <c r="U74" i="46"/>
  <c r="W33" i="46"/>
  <c r="AC33" i="46" s="1"/>
  <c r="U33" i="46"/>
  <c r="W239" i="46"/>
  <c r="AC239" i="46" s="1"/>
  <c r="U239" i="46"/>
  <c r="W229" i="35"/>
  <c r="AC229" i="35" s="1"/>
  <c r="U229" i="35"/>
  <c r="U217" i="35"/>
  <c r="W217" i="35"/>
  <c r="AC217" i="35" s="1"/>
  <c r="U204" i="35"/>
  <c r="W204" i="35"/>
  <c r="AC204" i="35" s="1"/>
  <c r="U105" i="35"/>
  <c r="W105" i="35"/>
  <c r="AC105" i="35" s="1"/>
  <c r="W158" i="35"/>
  <c r="AC158" i="35" s="1"/>
  <c r="U158" i="35"/>
  <c r="U236" i="43"/>
  <c r="W236" i="43"/>
  <c r="AC236" i="43" s="1"/>
  <c r="W47" i="43"/>
  <c r="AC47" i="43" s="1"/>
  <c r="U47" i="43"/>
  <c r="W148" i="43"/>
  <c r="AC148" i="43" s="1"/>
  <c r="U148" i="43"/>
  <c r="W31" i="44"/>
  <c r="AC31" i="44" s="1"/>
  <c r="U31" i="44"/>
  <c r="U71" i="44"/>
  <c r="W71" i="44"/>
  <c r="AC71" i="44" s="1"/>
  <c r="U68" i="44"/>
  <c r="W68" i="44"/>
  <c r="AC68" i="44" s="1"/>
  <c r="W176" i="44"/>
  <c r="AC176" i="44" s="1"/>
  <c r="U176" i="44"/>
  <c r="U47" i="41"/>
  <c r="W47" i="41"/>
  <c r="AC47" i="41" s="1"/>
  <c r="U62" i="41"/>
  <c r="W62" i="41"/>
  <c r="AC62" i="41" s="1"/>
  <c r="W185" i="33"/>
  <c r="AC185" i="33" s="1"/>
  <c r="U185" i="33"/>
  <c r="W151" i="38"/>
  <c r="AC151" i="38" s="1"/>
  <c r="U151" i="38"/>
  <c r="W214" i="31"/>
  <c r="AC214" i="31" s="1"/>
  <c r="U214" i="31"/>
  <c r="W241" i="35"/>
  <c r="AC241" i="35" s="1"/>
  <c r="U241" i="35"/>
  <c r="W69" i="43"/>
  <c r="AC69" i="43" s="1"/>
  <c r="U69" i="43"/>
  <c r="U169" i="44"/>
  <c r="W169" i="44"/>
  <c r="AC169" i="44" s="1"/>
  <c r="W230" i="45"/>
  <c r="AC230" i="45" s="1"/>
  <c r="U230" i="45"/>
  <c r="U22" i="45"/>
  <c r="W22" i="45"/>
  <c r="AC22" i="45" s="1"/>
  <c r="W124" i="45"/>
  <c r="AC124" i="45" s="1"/>
  <c r="U124" i="45"/>
  <c r="U31" i="45"/>
  <c r="W31" i="45"/>
  <c r="AC31" i="45" s="1"/>
  <c r="W8" i="34"/>
  <c r="AC8" i="34" s="1"/>
  <c r="U8" i="34"/>
  <c r="W19" i="34"/>
  <c r="AC19" i="34" s="1"/>
  <c r="U19" i="34"/>
  <c r="U217" i="34"/>
  <c r="W217" i="34"/>
  <c r="AC217" i="34" s="1"/>
  <c r="W190" i="34"/>
  <c r="AC190" i="34" s="1"/>
  <c r="U190" i="34"/>
  <c r="W20" i="42"/>
  <c r="AC20" i="42" s="1"/>
  <c r="U20" i="42"/>
  <c r="W228" i="42"/>
  <c r="AC228" i="42" s="1"/>
  <c r="U228" i="42"/>
  <c r="W208" i="42"/>
  <c r="AC208" i="42" s="1"/>
  <c r="U208" i="42"/>
  <c r="U137" i="42"/>
  <c r="W137" i="42"/>
  <c r="AC137" i="42" s="1"/>
  <c r="W53" i="39"/>
  <c r="AC53" i="39" s="1"/>
  <c r="U53" i="39"/>
  <c r="W14" i="39"/>
  <c r="AC14" i="39" s="1"/>
  <c r="U14" i="39"/>
  <c r="W34" i="39"/>
  <c r="AC34" i="39" s="1"/>
  <c r="U34" i="39"/>
  <c r="U234" i="47"/>
  <c r="W234" i="47"/>
  <c r="AC234" i="47" s="1"/>
  <c r="W238" i="47"/>
  <c r="AC238" i="47" s="1"/>
  <c r="U238" i="47"/>
  <c r="W43" i="40"/>
  <c r="AC43" i="40" s="1"/>
  <c r="U43" i="40"/>
  <c r="W45" i="40"/>
  <c r="AC45" i="40" s="1"/>
  <c r="U45" i="40"/>
  <c r="W139" i="40"/>
  <c r="AC139" i="40" s="1"/>
  <c r="U139" i="40"/>
  <c r="W202" i="33"/>
  <c r="AC202" i="33" s="1"/>
  <c r="U202" i="33"/>
  <c r="U212" i="33"/>
  <c r="W212" i="33"/>
  <c r="AC212" i="33" s="1"/>
  <c r="W209" i="33"/>
  <c r="AC209" i="33" s="1"/>
  <c r="U209" i="33"/>
  <c r="W39" i="37"/>
  <c r="AC39" i="37" s="1"/>
  <c r="U39" i="37"/>
  <c r="W128" i="37"/>
  <c r="AC128" i="37" s="1"/>
  <c r="U128" i="37"/>
  <c r="W70" i="38"/>
  <c r="AC70" i="38" s="1"/>
  <c r="U70" i="38"/>
  <c r="W62" i="38"/>
  <c r="AC62" i="38" s="1"/>
  <c r="U62" i="38"/>
  <c r="W233" i="38"/>
  <c r="AC233" i="38" s="1"/>
  <c r="U233" i="38"/>
  <c r="U97" i="38"/>
  <c r="W97" i="38"/>
  <c r="AC97" i="38" s="1"/>
  <c r="W131" i="32"/>
  <c r="AC131" i="32" s="1"/>
  <c r="U131" i="32"/>
  <c r="U67" i="32"/>
  <c r="W67" i="32"/>
  <c r="AC67" i="32" s="1"/>
  <c r="U235" i="31"/>
  <c r="W235" i="31"/>
  <c r="AC235" i="31" s="1"/>
  <c r="U89" i="31"/>
  <c r="W89" i="31"/>
  <c r="AC89" i="31" s="1"/>
  <c r="U185" i="36"/>
  <c r="W185" i="36"/>
  <c r="AC185" i="36" s="1"/>
  <c r="U158" i="36"/>
  <c r="W158" i="36"/>
  <c r="AC158" i="36" s="1"/>
  <c r="U152" i="36"/>
  <c r="W152" i="36"/>
  <c r="AC152" i="36" s="1"/>
  <c r="U135" i="36"/>
  <c r="W135" i="36"/>
  <c r="AC135" i="36" s="1"/>
  <c r="W121" i="36"/>
  <c r="AC121" i="36" s="1"/>
  <c r="U121" i="36"/>
  <c r="W24" i="36"/>
  <c r="AC24" i="36" s="1"/>
  <c r="U24" i="36"/>
  <c r="W84" i="46"/>
  <c r="AC84" i="46" s="1"/>
  <c r="U84" i="46"/>
  <c r="W10" i="46"/>
  <c r="AC10" i="46" s="1"/>
  <c r="U10" i="46"/>
  <c r="W82" i="46"/>
  <c r="AC82" i="46" s="1"/>
  <c r="U82" i="46"/>
  <c r="W26" i="46"/>
  <c r="AC26" i="46" s="1"/>
  <c r="U26" i="46"/>
  <c r="U222" i="35"/>
  <c r="W222" i="35"/>
  <c r="AC222" i="35" s="1"/>
  <c r="W188" i="35"/>
  <c r="AC188" i="35" s="1"/>
  <c r="U188" i="35"/>
  <c r="W10" i="43"/>
  <c r="AC10" i="43" s="1"/>
  <c r="U10" i="43"/>
  <c r="U68" i="43"/>
  <c r="W68" i="43"/>
  <c r="AC68" i="43" s="1"/>
  <c r="W52" i="43"/>
  <c r="AC52" i="43" s="1"/>
  <c r="U52" i="43"/>
  <c r="W74" i="43"/>
  <c r="AC74" i="43" s="1"/>
  <c r="U74" i="43"/>
  <c r="U87" i="44"/>
  <c r="W87" i="44"/>
  <c r="AC87" i="44" s="1"/>
  <c r="U154" i="44"/>
  <c r="W154" i="44"/>
  <c r="AC154" i="44" s="1"/>
  <c r="U179" i="44"/>
  <c r="W179" i="44"/>
  <c r="AC179" i="44" s="1"/>
  <c r="U165" i="44"/>
  <c r="W165" i="44"/>
  <c r="AC165" i="44" s="1"/>
  <c r="U113" i="44"/>
  <c r="W113" i="44"/>
  <c r="AC113" i="44" s="1"/>
  <c r="U229" i="44"/>
  <c r="W229" i="44"/>
  <c r="AC229" i="44" s="1"/>
  <c r="W49" i="41"/>
  <c r="AC49" i="41" s="1"/>
  <c r="U49" i="41"/>
  <c r="W129" i="41"/>
  <c r="AC129" i="41" s="1"/>
  <c r="U129" i="41"/>
  <c r="U10" i="41"/>
  <c r="W10" i="41"/>
  <c r="AC10" i="41" s="1"/>
  <c r="U11" i="41"/>
  <c r="W11" i="41"/>
  <c r="AC11" i="41" s="1"/>
  <c r="U243" i="41"/>
  <c r="W243" i="41"/>
  <c r="AC243" i="41" s="1"/>
  <c r="U123" i="39"/>
  <c r="W123" i="39"/>
  <c r="AC123" i="39" s="1"/>
  <c r="W115" i="40"/>
  <c r="AC115" i="40" s="1"/>
  <c r="U115" i="40"/>
  <c r="W148" i="33"/>
  <c r="AC148" i="33" s="1"/>
  <c r="U148" i="33"/>
  <c r="U149" i="37"/>
  <c r="W149" i="37"/>
  <c r="AC149" i="37" s="1"/>
  <c r="W238" i="38"/>
  <c r="AC238" i="38" s="1"/>
  <c r="U238" i="38"/>
  <c r="W59" i="31"/>
  <c r="AC59" i="31" s="1"/>
  <c r="U59" i="31"/>
  <c r="W231" i="46"/>
  <c r="AC231" i="46" s="1"/>
  <c r="U231" i="46"/>
  <c r="W33" i="43"/>
  <c r="AC33" i="43" s="1"/>
  <c r="U33" i="43"/>
  <c r="U43" i="44"/>
  <c r="W43" i="44"/>
  <c r="AC43" i="44" s="1"/>
  <c r="U217" i="45"/>
  <c r="W217" i="45"/>
  <c r="AC217" i="45" s="1"/>
  <c r="W46" i="45"/>
  <c r="AC46" i="45" s="1"/>
  <c r="U46" i="45"/>
  <c r="W184" i="34"/>
  <c r="AC184" i="34" s="1"/>
  <c r="U184" i="34"/>
  <c r="U122" i="34"/>
  <c r="W122" i="34"/>
  <c r="AC122" i="34" s="1"/>
  <c r="W78" i="34"/>
  <c r="AC78" i="34" s="1"/>
  <c r="U78" i="34"/>
  <c r="U166" i="34"/>
  <c r="W166" i="34"/>
  <c r="AC166" i="34" s="1"/>
  <c r="W210" i="42"/>
  <c r="AC210" i="42" s="1"/>
  <c r="U210" i="42"/>
  <c r="U167" i="42"/>
  <c r="W167" i="42"/>
  <c r="AC167" i="42" s="1"/>
  <c r="W141" i="42"/>
  <c r="AC141" i="42" s="1"/>
  <c r="U141" i="42"/>
  <c r="W38" i="42"/>
  <c r="AC38" i="42" s="1"/>
  <c r="U38" i="42"/>
  <c r="W171" i="39"/>
  <c r="AC171" i="39" s="1"/>
  <c r="U171" i="39"/>
  <c r="U72" i="39"/>
  <c r="W72" i="39"/>
  <c r="AC72" i="39" s="1"/>
  <c r="W100" i="39"/>
  <c r="AC100" i="39" s="1"/>
  <c r="U100" i="39"/>
  <c r="U74" i="39"/>
  <c r="W74" i="39"/>
  <c r="AC74" i="39" s="1"/>
  <c r="W184" i="39"/>
  <c r="AC184" i="39" s="1"/>
  <c r="U184" i="39"/>
  <c r="U14" i="47"/>
  <c r="W14" i="47"/>
  <c r="AC14" i="47" s="1"/>
  <c r="U221" i="47"/>
  <c r="W221" i="47"/>
  <c r="AC221" i="47" s="1"/>
  <c r="W126" i="40"/>
  <c r="AC126" i="40" s="1"/>
  <c r="U126" i="40"/>
  <c r="U52" i="40"/>
  <c r="W52" i="40"/>
  <c r="AC52" i="40" s="1"/>
  <c r="U33" i="40"/>
  <c r="W33" i="40"/>
  <c r="AC33" i="40" s="1"/>
  <c r="W34" i="40"/>
  <c r="AC34" i="40" s="1"/>
  <c r="U34" i="40"/>
  <c r="W89" i="40"/>
  <c r="AC89" i="40" s="1"/>
  <c r="U89" i="40"/>
  <c r="W205" i="33"/>
  <c r="AC205" i="33" s="1"/>
  <c r="U205" i="33"/>
  <c r="W224" i="33"/>
  <c r="AC224" i="33" s="1"/>
  <c r="U224" i="33"/>
  <c r="U213" i="37"/>
  <c r="W213" i="37"/>
  <c r="AC213" i="37" s="1"/>
  <c r="U235" i="37"/>
  <c r="W235" i="37"/>
  <c r="AC235" i="37" s="1"/>
  <c r="U154" i="37"/>
  <c r="W154" i="37"/>
  <c r="AC154" i="37" s="1"/>
  <c r="U164" i="37"/>
  <c r="W164" i="37"/>
  <c r="AC164" i="37" s="1"/>
  <c r="W44" i="38"/>
  <c r="AC44" i="38" s="1"/>
  <c r="U44" i="38"/>
  <c r="W27" i="38"/>
  <c r="AC27" i="38" s="1"/>
  <c r="U27" i="38"/>
  <c r="W72" i="32"/>
  <c r="AC72" i="32" s="1"/>
  <c r="U72" i="32"/>
  <c r="W213" i="32"/>
  <c r="AC213" i="32" s="1"/>
  <c r="U213" i="32"/>
  <c r="W188" i="31"/>
  <c r="AC188" i="31" s="1"/>
  <c r="U188" i="31"/>
  <c r="U76" i="31"/>
  <c r="W76" i="31"/>
  <c r="AC76" i="31" s="1"/>
  <c r="W84" i="31"/>
  <c r="AC84" i="31" s="1"/>
  <c r="U84" i="31"/>
  <c r="W204" i="31"/>
  <c r="AC204" i="31" s="1"/>
  <c r="U204" i="31"/>
  <c r="W128" i="31"/>
  <c r="AC128" i="31" s="1"/>
  <c r="U128" i="31"/>
  <c r="W43" i="31"/>
  <c r="AC43" i="31" s="1"/>
  <c r="U43" i="31"/>
  <c r="W101" i="36"/>
  <c r="AC101" i="36" s="1"/>
  <c r="U101" i="36"/>
  <c r="W83" i="36"/>
  <c r="AC83" i="36" s="1"/>
  <c r="U83" i="36"/>
  <c r="W53" i="36"/>
  <c r="AC53" i="36" s="1"/>
  <c r="U53" i="36"/>
  <c r="W50" i="36"/>
  <c r="AC50" i="36" s="1"/>
  <c r="U50" i="36"/>
  <c r="W111" i="36"/>
  <c r="AC111" i="36" s="1"/>
  <c r="U111" i="36"/>
  <c r="U242" i="46"/>
  <c r="W242" i="46"/>
  <c r="AC242" i="46" s="1"/>
  <c r="U165" i="46"/>
  <c r="W165" i="46"/>
  <c r="AC165" i="46" s="1"/>
  <c r="W148" i="46"/>
  <c r="AC148" i="46" s="1"/>
  <c r="U148" i="46"/>
  <c r="W39" i="35"/>
  <c r="AC39" i="35" s="1"/>
  <c r="U39" i="35"/>
  <c r="W7" i="35"/>
  <c r="AC7" i="35" s="1"/>
  <c r="U7" i="35"/>
  <c r="W192" i="35"/>
  <c r="AC192" i="35" s="1"/>
  <c r="U192" i="35"/>
  <c r="W220" i="35"/>
  <c r="AC220" i="35" s="1"/>
  <c r="U220" i="35"/>
  <c r="U201" i="43"/>
  <c r="W201" i="43"/>
  <c r="AC201" i="43" s="1"/>
  <c r="W73" i="43"/>
  <c r="AC73" i="43" s="1"/>
  <c r="U73" i="43"/>
  <c r="U98" i="43"/>
  <c r="W98" i="43"/>
  <c r="AC98" i="43" s="1"/>
  <c r="U193" i="43"/>
  <c r="W193" i="43"/>
  <c r="AC193" i="43" s="1"/>
  <c r="U182" i="44"/>
  <c r="W182" i="44"/>
  <c r="AC182" i="44" s="1"/>
  <c r="U201" i="44"/>
  <c r="W201" i="44"/>
  <c r="AC201" i="44" s="1"/>
  <c r="W90" i="41"/>
  <c r="AC90" i="41" s="1"/>
  <c r="U90" i="41"/>
  <c r="W103" i="41"/>
  <c r="AC103" i="41" s="1"/>
  <c r="U103" i="41"/>
  <c r="W93" i="41"/>
  <c r="AC93" i="41" s="1"/>
  <c r="U93" i="41"/>
  <c r="W82" i="41"/>
  <c r="AC82" i="41" s="1"/>
  <c r="U82" i="41"/>
  <c r="W165" i="41"/>
  <c r="AC165" i="41" s="1"/>
  <c r="U165" i="41"/>
  <c r="W63" i="34"/>
  <c r="AC63" i="34" s="1"/>
  <c r="U63" i="34"/>
  <c r="W41" i="39"/>
  <c r="AC41" i="39" s="1"/>
  <c r="U41" i="39"/>
  <c r="U49" i="47"/>
  <c r="W49" i="47"/>
  <c r="AC49" i="47" s="1"/>
  <c r="W63" i="40"/>
  <c r="AC63" i="40" s="1"/>
  <c r="U63" i="40"/>
  <c r="W236" i="33"/>
  <c r="AC236" i="33" s="1"/>
  <c r="U236" i="33"/>
  <c r="W159" i="31"/>
  <c r="AC159" i="31" s="1"/>
  <c r="U159" i="31"/>
  <c r="W191" i="44"/>
  <c r="AC191" i="44" s="1"/>
  <c r="U191" i="44"/>
  <c r="U95" i="41"/>
  <c r="W95" i="41"/>
  <c r="AC95" i="41" s="1"/>
  <c r="W11" i="45"/>
  <c r="AC11" i="45" s="1"/>
  <c r="U11" i="45"/>
  <c r="U225" i="45"/>
  <c r="W225" i="45"/>
  <c r="AC225" i="45" s="1"/>
  <c r="U214" i="45"/>
  <c r="W214" i="45"/>
  <c r="AC214" i="45" s="1"/>
  <c r="H8" i="46"/>
  <c r="E7" i="46"/>
  <c r="F6" i="46" s="1"/>
  <c r="U129" i="34"/>
  <c r="W129" i="34"/>
  <c r="AC129" i="34" s="1"/>
  <c r="U134" i="34"/>
  <c r="W134" i="34"/>
  <c r="AC134" i="34" s="1"/>
  <c r="W57" i="34"/>
  <c r="AC57" i="34" s="1"/>
  <c r="U57" i="34"/>
  <c r="W51" i="34"/>
  <c r="AC51" i="34" s="1"/>
  <c r="U51" i="34"/>
  <c r="W48" i="34"/>
  <c r="AC48" i="34" s="1"/>
  <c r="U48" i="34"/>
  <c r="U226" i="42"/>
  <c r="W226" i="42"/>
  <c r="AC226" i="42" s="1"/>
  <c r="W147" i="42"/>
  <c r="AC147" i="42" s="1"/>
  <c r="U147" i="42"/>
  <c r="U183" i="39"/>
  <c r="W183" i="39"/>
  <c r="AC183" i="39" s="1"/>
  <c r="U218" i="39"/>
  <c r="W218" i="39"/>
  <c r="AC218" i="39" s="1"/>
  <c r="U118" i="39"/>
  <c r="W118" i="39"/>
  <c r="AC118" i="39" s="1"/>
  <c r="U110" i="39"/>
  <c r="W110" i="39"/>
  <c r="AC110" i="39" s="1"/>
  <c r="W148" i="39"/>
  <c r="AC148" i="39" s="1"/>
  <c r="U148" i="39"/>
  <c r="U34" i="47"/>
  <c r="W34" i="47"/>
  <c r="AC34" i="47" s="1"/>
  <c r="U214" i="47"/>
  <c r="W214" i="47"/>
  <c r="AC214" i="47" s="1"/>
  <c r="W229" i="47"/>
  <c r="AC229" i="47" s="1"/>
  <c r="U229" i="47"/>
  <c r="U186" i="47"/>
  <c r="W186" i="47"/>
  <c r="AC186" i="47" s="1"/>
  <c r="W70" i="40"/>
  <c r="AC70" i="40" s="1"/>
  <c r="U70" i="40"/>
  <c r="W94" i="40"/>
  <c r="AC94" i="40" s="1"/>
  <c r="U94" i="40"/>
  <c r="W81" i="40"/>
  <c r="AC81" i="40" s="1"/>
  <c r="U81" i="40"/>
  <c r="U21" i="40"/>
  <c r="W21" i="40"/>
  <c r="AC21" i="40" s="1"/>
  <c r="U75" i="40"/>
  <c r="W75" i="40"/>
  <c r="AC75" i="40" s="1"/>
  <c r="W87" i="33"/>
  <c r="AC87" i="33" s="1"/>
  <c r="U87" i="33"/>
  <c r="U69" i="33"/>
  <c r="W69" i="33"/>
  <c r="AC69" i="33" s="1"/>
  <c r="W46" i="33"/>
  <c r="AC46" i="33" s="1"/>
  <c r="U46" i="33"/>
  <c r="W106" i="33"/>
  <c r="AC106" i="33" s="1"/>
  <c r="U106" i="33"/>
  <c r="W33" i="33"/>
  <c r="AC33" i="33" s="1"/>
  <c r="U33" i="33"/>
  <c r="W37" i="37"/>
  <c r="AC37" i="37" s="1"/>
  <c r="U37" i="37"/>
  <c r="U25" i="37"/>
  <c r="W25" i="37"/>
  <c r="AC25" i="37" s="1"/>
  <c r="U243" i="37"/>
  <c r="W243" i="37"/>
  <c r="AC243" i="37" s="1"/>
  <c r="U242" i="37"/>
  <c r="W242" i="37"/>
  <c r="AC242" i="37" s="1"/>
  <c r="U131" i="37"/>
  <c r="W131" i="37"/>
  <c r="AC131" i="37" s="1"/>
  <c r="U183" i="38"/>
  <c r="W183" i="38"/>
  <c r="AC183" i="38" s="1"/>
  <c r="W61" i="38"/>
  <c r="AC61" i="38" s="1"/>
  <c r="U61" i="38"/>
  <c r="W215" i="38"/>
  <c r="AC215" i="38" s="1"/>
  <c r="U215" i="38"/>
  <c r="U163" i="32"/>
  <c r="W163" i="32"/>
  <c r="AC163" i="32" s="1"/>
  <c r="W93" i="32"/>
  <c r="AC93" i="32" s="1"/>
  <c r="U93" i="32"/>
  <c r="U201" i="32"/>
  <c r="W201" i="32"/>
  <c r="AC201" i="32" s="1"/>
  <c r="U220" i="31"/>
  <c r="W220" i="31"/>
  <c r="AC220" i="31" s="1"/>
  <c r="W6" i="31"/>
  <c r="AC6" i="31" s="1"/>
  <c r="U6" i="31"/>
  <c r="W139" i="31"/>
  <c r="AC139" i="31" s="1"/>
  <c r="U139" i="31"/>
  <c r="W197" i="31"/>
  <c r="AC197" i="31" s="1"/>
  <c r="U197" i="31"/>
  <c r="W95" i="36"/>
  <c r="AC95" i="36" s="1"/>
  <c r="U95" i="36"/>
  <c r="W11" i="36"/>
  <c r="AC11" i="36" s="1"/>
  <c r="U11" i="36"/>
  <c r="W217" i="36"/>
  <c r="AC217" i="36" s="1"/>
  <c r="U217" i="36"/>
  <c r="W174" i="36"/>
  <c r="AC174" i="36" s="1"/>
  <c r="U174" i="36"/>
  <c r="W222" i="46"/>
  <c r="AC222" i="46" s="1"/>
  <c r="U222" i="46"/>
  <c r="W209" i="46"/>
  <c r="AC209" i="46" s="1"/>
  <c r="U209" i="46"/>
  <c r="W215" i="46"/>
  <c r="AC215" i="46" s="1"/>
  <c r="U215" i="46"/>
  <c r="W211" i="46"/>
  <c r="AC211" i="46" s="1"/>
  <c r="U211" i="46"/>
  <c r="W224" i="46"/>
  <c r="AC224" i="46" s="1"/>
  <c r="U224" i="46"/>
  <c r="W127" i="46"/>
  <c r="AC127" i="46" s="1"/>
  <c r="U127" i="46"/>
  <c r="W27" i="35"/>
  <c r="AC27" i="35" s="1"/>
  <c r="U27" i="35"/>
  <c r="U6" i="35"/>
  <c r="W6" i="35"/>
  <c r="AC6" i="35" s="1"/>
  <c r="U225" i="35"/>
  <c r="W225" i="35"/>
  <c r="AC225" i="35" s="1"/>
  <c r="W215" i="35"/>
  <c r="AC215" i="35" s="1"/>
  <c r="U215" i="35"/>
  <c r="W173" i="35"/>
  <c r="AC173" i="35" s="1"/>
  <c r="U173" i="35"/>
  <c r="W143" i="43"/>
  <c r="AC143" i="43" s="1"/>
  <c r="U143" i="43"/>
  <c r="W220" i="43"/>
  <c r="AC220" i="43" s="1"/>
  <c r="U220" i="43"/>
  <c r="W109" i="43"/>
  <c r="AC109" i="43" s="1"/>
  <c r="U109" i="43"/>
  <c r="W103" i="43"/>
  <c r="AC103" i="43" s="1"/>
  <c r="U103" i="43"/>
  <c r="W129" i="44"/>
  <c r="AC129" i="44" s="1"/>
  <c r="U129" i="44"/>
  <c r="U34" i="44"/>
  <c r="W34" i="44"/>
  <c r="AC34" i="44" s="1"/>
  <c r="W22" i="44"/>
  <c r="AC22" i="44" s="1"/>
  <c r="U22" i="44"/>
  <c r="W182" i="41"/>
  <c r="AC182" i="41" s="1"/>
  <c r="U182" i="41"/>
  <c r="W222" i="41"/>
  <c r="AC222" i="41" s="1"/>
  <c r="U222" i="41"/>
  <c r="W106" i="41"/>
  <c r="AC106" i="41" s="1"/>
  <c r="U106" i="41"/>
  <c r="U145" i="41"/>
  <c r="W145" i="41"/>
  <c r="AC145" i="41" s="1"/>
  <c r="W134" i="41"/>
  <c r="AC134" i="41" s="1"/>
  <c r="U134" i="41"/>
  <c r="U43" i="41"/>
  <c r="W43" i="41"/>
  <c r="AC43" i="41" s="1"/>
  <c r="W5" i="42"/>
  <c r="U5" i="42"/>
  <c r="W75" i="39"/>
  <c r="AC75" i="39" s="1"/>
  <c r="U75" i="39"/>
  <c r="W240" i="47"/>
  <c r="AC240" i="47" s="1"/>
  <c r="U240" i="47"/>
  <c r="U195" i="37"/>
  <c r="W195" i="37"/>
  <c r="AC195" i="37" s="1"/>
  <c r="U129" i="32"/>
  <c r="W129" i="32"/>
  <c r="AC129" i="32" s="1"/>
  <c r="W206" i="31"/>
  <c r="AC206" i="31" s="1"/>
  <c r="U206" i="31"/>
  <c r="U42" i="35"/>
  <c r="W42" i="35"/>
  <c r="AC42" i="35" s="1"/>
  <c r="W65" i="43"/>
  <c r="AC65" i="43" s="1"/>
  <c r="U65" i="43"/>
  <c r="U209" i="44"/>
  <c r="W209" i="44"/>
  <c r="AC209" i="44" s="1"/>
  <c r="W87" i="45"/>
  <c r="AC87" i="45" s="1"/>
  <c r="U87" i="45"/>
  <c r="W40" i="45"/>
  <c r="AC40" i="45" s="1"/>
  <c r="U40" i="45"/>
  <c r="U96" i="45"/>
  <c r="W96" i="45"/>
  <c r="AC96" i="45" s="1"/>
  <c r="W59" i="34"/>
  <c r="AC59" i="34" s="1"/>
  <c r="U59" i="34"/>
  <c r="W239" i="34"/>
  <c r="AC239" i="34" s="1"/>
  <c r="U239" i="34"/>
  <c r="U235" i="34"/>
  <c r="W235" i="34"/>
  <c r="AC235" i="34" s="1"/>
  <c r="W179" i="34"/>
  <c r="AC179" i="34" s="1"/>
  <c r="U179" i="34"/>
  <c r="W233" i="34"/>
  <c r="AC233" i="34" s="1"/>
  <c r="U233" i="34"/>
  <c r="W143" i="42"/>
  <c r="AC143" i="42" s="1"/>
  <c r="U143" i="42"/>
  <c r="W69" i="42"/>
  <c r="AC69" i="42" s="1"/>
  <c r="U69" i="42"/>
  <c r="W109" i="42"/>
  <c r="AC109" i="42" s="1"/>
  <c r="U109" i="42"/>
  <c r="U65" i="42"/>
  <c r="W65" i="42"/>
  <c r="AC65" i="42" s="1"/>
  <c r="W42" i="42"/>
  <c r="AC42" i="42" s="1"/>
  <c r="U42" i="42"/>
  <c r="U90" i="39"/>
  <c r="W90" i="39"/>
  <c r="AC90" i="39" s="1"/>
  <c r="W115" i="39"/>
  <c r="AC115" i="39" s="1"/>
  <c r="U115" i="39"/>
  <c r="W92" i="39"/>
  <c r="AC92" i="39" s="1"/>
  <c r="U92" i="39"/>
  <c r="W22" i="39"/>
  <c r="AC22" i="39" s="1"/>
  <c r="U22" i="39"/>
  <c r="U19" i="39"/>
  <c r="W19" i="39"/>
  <c r="AC19" i="39" s="1"/>
  <c r="W220" i="47"/>
  <c r="AC220" i="47" s="1"/>
  <c r="U220" i="47"/>
  <c r="W210" i="47"/>
  <c r="AC210" i="47" s="1"/>
  <c r="U210" i="47"/>
  <c r="U203" i="47"/>
  <c r="W203" i="47"/>
  <c r="AC203" i="47" s="1"/>
  <c r="W149" i="47"/>
  <c r="AC149" i="47" s="1"/>
  <c r="U149" i="47"/>
  <c r="U39" i="40"/>
  <c r="W39" i="40"/>
  <c r="AC39" i="40" s="1"/>
  <c r="U12" i="40"/>
  <c r="W12" i="40"/>
  <c r="AC12" i="40" s="1"/>
  <c r="U240" i="40"/>
  <c r="W240" i="40"/>
  <c r="AC240" i="40" s="1"/>
  <c r="W208" i="40"/>
  <c r="AC208" i="40" s="1"/>
  <c r="U208" i="40"/>
  <c r="U88" i="40"/>
  <c r="W88" i="40"/>
  <c r="AC88" i="40" s="1"/>
  <c r="W111" i="33"/>
  <c r="AC111" i="33" s="1"/>
  <c r="U111" i="33"/>
  <c r="W72" i="33"/>
  <c r="AC72" i="33" s="1"/>
  <c r="U72" i="33"/>
  <c r="U50" i="33"/>
  <c r="W50" i="33"/>
  <c r="AC50" i="33" s="1"/>
  <c r="U22" i="33"/>
  <c r="W22" i="33"/>
  <c r="AC22" i="33" s="1"/>
  <c r="W32" i="33"/>
  <c r="AC32" i="33" s="1"/>
  <c r="U32" i="33"/>
  <c r="W23" i="37"/>
  <c r="AC23" i="37" s="1"/>
  <c r="U23" i="37"/>
  <c r="W161" i="37"/>
  <c r="AC161" i="37" s="1"/>
  <c r="U161" i="37"/>
  <c r="E7" i="31"/>
  <c r="F6" i="31" s="1"/>
  <c r="H8" i="31"/>
  <c r="U26" i="38"/>
  <c r="W26" i="38"/>
  <c r="AC26" i="38" s="1"/>
  <c r="U193" i="38"/>
  <c r="W193" i="38"/>
  <c r="AC193" i="38" s="1"/>
  <c r="W196" i="38"/>
  <c r="AC196" i="38" s="1"/>
  <c r="U196" i="38"/>
  <c r="W126" i="32"/>
  <c r="AC126" i="32" s="1"/>
  <c r="U126" i="32"/>
  <c r="U109" i="31"/>
  <c r="W109" i="31"/>
  <c r="AC109" i="31" s="1"/>
  <c r="W213" i="31"/>
  <c r="AC213" i="31" s="1"/>
  <c r="U213" i="31"/>
  <c r="U67" i="31"/>
  <c r="W67" i="31"/>
  <c r="AC67" i="31" s="1"/>
  <c r="U106" i="31"/>
  <c r="W106" i="31"/>
  <c r="AC106" i="31" s="1"/>
  <c r="W147" i="31"/>
  <c r="AC147" i="31" s="1"/>
  <c r="U147" i="31"/>
  <c r="W63" i="36"/>
  <c r="AC63" i="36" s="1"/>
  <c r="U63" i="36"/>
  <c r="W87" i="36"/>
  <c r="AC87" i="36" s="1"/>
  <c r="U87" i="36"/>
  <c r="W41" i="36"/>
  <c r="AC41" i="36" s="1"/>
  <c r="U41" i="36"/>
  <c r="W94" i="36"/>
  <c r="AC94" i="36" s="1"/>
  <c r="U94" i="36"/>
  <c r="U56" i="46"/>
  <c r="W56" i="46"/>
  <c r="AC56" i="46" s="1"/>
  <c r="W81" i="46"/>
  <c r="AC81" i="46" s="1"/>
  <c r="U81" i="46"/>
  <c r="U218" i="46"/>
  <c r="W218" i="46"/>
  <c r="AC218" i="46" s="1"/>
  <c r="U157" i="35"/>
  <c r="W157" i="35"/>
  <c r="AC157" i="35" s="1"/>
  <c r="U132" i="35"/>
  <c r="W132" i="35"/>
  <c r="AC132" i="35" s="1"/>
  <c r="W88" i="35"/>
  <c r="AC88" i="35" s="1"/>
  <c r="U88" i="35"/>
  <c r="U70" i="35"/>
  <c r="W70" i="35"/>
  <c r="AC70" i="35" s="1"/>
  <c r="U215" i="43"/>
  <c r="W215" i="43"/>
  <c r="AC215" i="43" s="1"/>
  <c r="U64" i="43"/>
  <c r="W64" i="43"/>
  <c r="AC64" i="43" s="1"/>
  <c r="W154" i="43"/>
  <c r="AC154" i="43" s="1"/>
  <c r="U154" i="43"/>
  <c r="U155" i="43"/>
  <c r="W155" i="43"/>
  <c r="AC155" i="43" s="1"/>
  <c r="U72" i="44"/>
  <c r="W72" i="44"/>
  <c r="AC72" i="44" s="1"/>
  <c r="U224" i="44"/>
  <c r="W224" i="44"/>
  <c r="AC224" i="44" s="1"/>
  <c r="U110" i="41"/>
  <c r="W110" i="41"/>
  <c r="AC110" i="41" s="1"/>
  <c r="W86" i="41"/>
  <c r="AC86" i="41" s="1"/>
  <c r="U86" i="41"/>
  <c r="W5" i="41"/>
  <c r="U5" i="41"/>
  <c r="W130" i="41"/>
  <c r="AC130" i="41" s="1"/>
  <c r="U130" i="41"/>
  <c r="U85" i="34"/>
  <c r="W85" i="34"/>
  <c r="AC85" i="34" s="1"/>
  <c r="U49" i="34"/>
  <c r="W49" i="34"/>
  <c r="AC49" i="34" s="1"/>
  <c r="U140" i="42"/>
  <c r="W140" i="42"/>
  <c r="AC140" i="42" s="1"/>
  <c r="W142" i="37"/>
  <c r="AC142" i="37" s="1"/>
  <c r="U142" i="37"/>
  <c r="U107" i="38"/>
  <c r="W107" i="38"/>
  <c r="AC107" i="38" s="1"/>
  <c r="W158" i="32"/>
  <c r="AC158" i="32" s="1"/>
  <c r="U158" i="32"/>
  <c r="W75" i="35"/>
  <c r="AC75" i="35" s="1"/>
  <c r="U75" i="35"/>
  <c r="W169" i="41"/>
  <c r="AC169" i="41" s="1"/>
  <c r="U169" i="41"/>
  <c r="U49" i="42"/>
  <c r="W49" i="42"/>
  <c r="AC49" i="42" s="1"/>
  <c r="W40" i="47"/>
  <c r="AC40" i="47" s="1"/>
  <c r="U40" i="47"/>
  <c r="U79" i="37"/>
  <c r="W79" i="37"/>
  <c r="AC79" i="37" s="1"/>
  <c r="U223" i="44"/>
  <c r="W223" i="44"/>
  <c r="AC223" i="44" s="1"/>
  <c r="U232" i="41"/>
  <c r="W232" i="41"/>
  <c r="AC232" i="41" s="1"/>
  <c r="U164" i="41"/>
  <c r="W164" i="41"/>
  <c r="AC164" i="41" s="1"/>
  <c r="W209" i="39"/>
  <c r="AC209" i="39" s="1"/>
  <c r="U209" i="39"/>
  <c r="W9" i="46"/>
  <c r="AC9" i="46" s="1"/>
  <c r="U9" i="46"/>
  <c r="U69" i="45"/>
  <c r="W69" i="45"/>
  <c r="AC69" i="45" s="1"/>
  <c r="W97" i="37"/>
  <c r="AC97" i="37" s="1"/>
  <c r="U97" i="37"/>
  <c r="W225" i="38"/>
  <c r="AC225" i="38" s="1"/>
  <c r="U225" i="38"/>
  <c r="W78" i="31"/>
  <c r="AC78" i="31" s="1"/>
  <c r="U78" i="31"/>
  <c r="U88" i="36"/>
  <c r="W88" i="36"/>
  <c r="AC88" i="36" s="1"/>
  <c r="U185" i="35"/>
  <c r="W185" i="35"/>
  <c r="AC185" i="35" s="1"/>
  <c r="W139" i="43"/>
  <c r="AC139" i="43" s="1"/>
  <c r="U139" i="43"/>
  <c r="U198" i="44"/>
  <c r="W198" i="44"/>
  <c r="AC198" i="44" s="1"/>
  <c r="U180" i="44"/>
  <c r="W180" i="44"/>
  <c r="AC180" i="44" s="1"/>
  <c r="U86" i="45"/>
  <c r="W86" i="45"/>
  <c r="AC86" i="45" s="1"/>
  <c r="W197" i="39"/>
  <c r="AC197" i="39" s="1"/>
  <c r="U197" i="39"/>
  <c r="W23" i="47"/>
  <c r="AC23" i="47" s="1"/>
  <c r="U23" i="47"/>
  <c r="U26" i="40"/>
  <c r="W26" i="40"/>
  <c r="AC26" i="40" s="1"/>
  <c r="U168" i="33"/>
  <c r="W168" i="33"/>
  <c r="AC168" i="33" s="1"/>
  <c r="W8" i="32"/>
  <c r="AC8" i="32" s="1"/>
  <c r="U8" i="32"/>
  <c r="U176" i="31"/>
  <c r="W176" i="31"/>
  <c r="AC176" i="31" s="1"/>
  <c r="U175" i="36"/>
  <c r="W175" i="36"/>
  <c r="AC175" i="36" s="1"/>
  <c r="W45" i="35"/>
  <c r="AC45" i="35" s="1"/>
  <c r="U45" i="35"/>
  <c r="U133" i="43"/>
  <c r="W133" i="43"/>
  <c r="AC133" i="43" s="1"/>
  <c r="W140" i="43"/>
  <c r="AC140" i="43" s="1"/>
  <c r="U140" i="43"/>
  <c r="U64" i="44"/>
  <c r="W64" i="44"/>
  <c r="AC64" i="44" s="1"/>
  <c r="U44" i="37"/>
  <c r="W44" i="37"/>
  <c r="AC44" i="37" s="1"/>
  <c r="W34" i="45"/>
  <c r="AC34" i="45" s="1"/>
  <c r="U34" i="45"/>
  <c r="W79" i="34"/>
  <c r="AC79" i="34" s="1"/>
  <c r="U79" i="34"/>
  <c r="U75" i="42"/>
  <c r="W75" i="42"/>
  <c r="AC75" i="42" s="1"/>
  <c r="W206" i="47"/>
  <c r="AC206" i="47" s="1"/>
  <c r="U206" i="47"/>
  <c r="W66" i="40"/>
  <c r="AC66" i="40" s="1"/>
  <c r="U66" i="40"/>
  <c r="W166" i="33"/>
  <c r="AC166" i="33" s="1"/>
  <c r="U166" i="33"/>
  <c r="U7" i="38"/>
  <c r="W7" i="38"/>
  <c r="AC7" i="38" s="1"/>
  <c r="U146" i="32"/>
  <c r="W146" i="32"/>
  <c r="AC146" i="32" s="1"/>
  <c r="U25" i="46"/>
  <c r="W25" i="46"/>
  <c r="AC25" i="46" s="1"/>
  <c r="W67" i="43"/>
  <c r="AC67" i="43" s="1"/>
  <c r="U67" i="43"/>
  <c r="U201" i="34"/>
  <c r="W201" i="34"/>
  <c r="AC201" i="34" s="1"/>
  <c r="W81" i="31"/>
  <c r="AC81" i="31" s="1"/>
  <c r="U81" i="31"/>
  <c r="W158" i="34"/>
  <c r="AC158" i="34" s="1"/>
  <c r="U158" i="34"/>
  <c r="U142" i="39"/>
  <c r="W142" i="39"/>
  <c r="AC142" i="39" s="1"/>
  <c r="W60" i="37"/>
  <c r="AC60" i="37" s="1"/>
  <c r="U60" i="37"/>
  <c r="U100" i="38"/>
  <c r="W100" i="38"/>
  <c r="AC100" i="38" s="1"/>
  <c r="U38" i="32"/>
  <c r="W38" i="32"/>
  <c r="AC38" i="32" s="1"/>
  <c r="W207" i="31"/>
  <c r="AC207" i="31" s="1"/>
  <c r="U207" i="31"/>
  <c r="W240" i="46"/>
  <c r="AC240" i="46" s="1"/>
  <c r="U240" i="46"/>
  <c r="W195" i="46"/>
  <c r="AC195" i="46" s="1"/>
  <c r="U195" i="46"/>
  <c r="W234" i="35"/>
  <c r="AC234" i="35" s="1"/>
  <c r="U234" i="35"/>
  <c r="W105" i="41"/>
  <c r="AC105" i="41" s="1"/>
  <c r="U105" i="41"/>
  <c r="W10" i="37"/>
  <c r="AC10" i="37" s="1"/>
  <c r="U10" i="37"/>
  <c r="U33" i="45"/>
  <c r="W33" i="45"/>
  <c r="AC33" i="45" s="1"/>
  <c r="W162" i="42"/>
  <c r="AC162" i="42" s="1"/>
  <c r="U162" i="42"/>
  <c r="W26" i="47"/>
  <c r="AC26" i="47" s="1"/>
  <c r="U26" i="47"/>
  <c r="U205" i="40"/>
  <c r="W205" i="40"/>
  <c r="AC205" i="40" s="1"/>
  <c r="U68" i="37"/>
  <c r="W68" i="37"/>
  <c r="AC68" i="37" s="1"/>
  <c r="W190" i="32"/>
  <c r="AC190" i="32" s="1"/>
  <c r="U190" i="32"/>
  <c r="U240" i="31"/>
  <c r="W240" i="31"/>
  <c r="AC240" i="31" s="1"/>
  <c r="U60" i="36"/>
  <c r="W60" i="36"/>
  <c r="AC60" i="36" s="1"/>
  <c r="U79" i="36"/>
  <c r="W79" i="36"/>
  <c r="AC79" i="36" s="1"/>
  <c r="U218" i="43"/>
  <c r="W218" i="43"/>
  <c r="AC218" i="43" s="1"/>
  <c r="U187" i="42"/>
  <c r="W187" i="42"/>
  <c r="AC187" i="42" s="1"/>
  <c r="W23" i="32"/>
  <c r="AC23" i="32" s="1"/>
  <c r="U23" i="32"/>
  <c r="U183" i="46"/>
  <c r="W183" i="46"/>
  <c r="AC183" i="46" s="1"/>
  <c r="W35" i="34"/>
  <c r="AC35" i="34" s="1"/>
  <c r="U35" i="34"/>
  <c r="W192" i="42"/>
  <c r="AC192" i="42" s="1"/>
  <c r="U192" i="42"/>
  <c r="U120" i="42"/>
  <c r="W120" i="42"/>
  <c r="AC120" i="42" s="1"/>
  <c r="U173" i="39"/>
  <c r="W173" i="39"/>
  <c r="AC173" i="39" s="1"/>
  <c r="W237" i="47"/>
  <c r="AC237" i="47" s="1"/>
  <c r="U237" i="47"/>
  <c r="U185" i="47"/>
  <c r="W185" i="47"/>
  <c r="AC185" i="47" s="1"/>
  <c r="W24" i="33"/>
  <c r="AC24" i="33" s="1"/>
  <c r="U24" i="33"/>
  <c r="W238" i="33"/>
  <c r="AC238" i="33" s="1"/>
  <c r="U238" i="33"/>
  <c r="W51" i="37"/>
  <c r="AC51" i="37" s="1"/>
  <c r="U51" i="37"/>
  <c r="W169" i="32"/>
  <c r="AC169" i="32" s="1"/>
  <c r="U169" i="32"/>
  <c r="U118" i="31"/>
  <c r="W118" i="31"/>
  <c r="AC118" i="31" s="1"/>
  <c r="W64" i="31"/>
  <c r="AC64" i="31" s="1"/>
  <c r="U64" i="31"/>
  <c r="W156" i="36"/>
  <c r="AC156" i="36" s="1"/>
  <c r="U156" i="36"/>
  <c r="U129" i="36"/>
  <c r="W129" i="36"/>
  <c r="AC129" i="36" s="1"/>
  <c r="U138" i="35"/>
  <c r="W138" i="35"/>
  <c r="AC138" i="35" s="1"/>
  <c r="W20" i="35"/>
  <c r="AC20" i="35" s="1"/>
  <c r="U20" i="35"/>
  <c r="U26" i="44"/>
  <c r="W26" i="44"/>
  <c r="AC26" i="44" s="1"/>
  <c r="W117" i="41"/>
  <c r="AC117" i="41" s="1"/>
  <c r="U117" i="41"/>
  <c r="U142" i="31"/>
  <c r="W142" i="31"/>
  <c r="AC142" i="31" s="1"/>
  <c r="U190" i="45"/>
  <c r="W190" i="45"/>
  <c r="AC190" i="45" s="1"/>
  <c r="U198" i="45"/>
  <c r="W198" i="45"/>
  <c r="AC198" i="45" s="1"/>
  <c r="U145" i="45"/>
  <c r="W145" i="45"/>
  <c r="AC145" i="45" s="1"/>
  <c r="U144" i="45"/>
  <c r="W144" i="45"/>
  <c r="AC144" i="45" s="1"/>
  <c r="A50" i="41"/>
  <c r="W189" i="34"/>
  <c r="AC189" i="34" s="1"/>
  <c r="U189" i="34"/>
  <c r="W205" i="34"/>
  <c r="AC205" i="34" s="1"/>
  <c r="U205" i="34"/>
  <c r="U141" i="34"/>
  <c r="W141" i="34"/>
  <c r="AC141" i="34" s="1"/>
  <c r="W96" i="34"/>
  <c r="AC96" i="34" s="1"/>
  <c r="U96" i="34"/>
  <c r="W8" i="42"/>
  <c r="AC8" i="42" s="1"/>
  <c r="U8" i="42"/>
  <c r="W227" i="42"/>
  <c r="AC227" i="42" s="1"/>
  <c r="U227" i="42"/>
  <c r="W193" i="42"/>
  <c r="AC193" i="42" s="1"/>
  <c r="U193" i="42"/>
  <c r="U205" i="42"/>
  <c r="W205" i="42"/>
  <c r="AC205" i="42" s="1"/>
  <c r="U151" i="42"/>
  <c r="W151" i="42"/>
  <c r="AC151" i="42" s="1"/>
  <c r="U84" i="42"/>
  <c r="W84" i="42"/>
  <c r="AC84" i="42" s="1"/>
  <c r="U102" i="39"/>
  <c r="W102" i="39"/>
  <c r="AC102" i="39" s="1"/>
  <c r="W93" i="39"/>
  <c r="AC93" i="39" s="1"/>
  <c r="U93" i="39"/>
  <c r="W57" i="39"/>
  <c r="AC57" i="39" s="1"/>
  <c r="U57" i="39"/>
  <c r="U17" i="39"/>
  <c r="W17" i="39"/>
  <c r="AC17" i="39" s="1"/>
  <c r="U21" i="39"/>
  <c r="W21" i="39"/>
  <c r="AC21" i="39" s="1"/>
  <c r="W60" i="39"/>
  <c r="AC60" i="39" s="1"/>
  <c r="U60" i="39"/>
  <c r="W228" i="47"/>
  <c r="AC228" i="47" s="1"/>
  <c r="U228" i="47"/>
  <c r="W193" i="47"/>
  <c r="AC193" i="47" s="1"/>
  <c r="U193" i="47"/>
  <c r="U200" i="47"/>
  <c r="W200" i="47"/>
  <c r="AC200" i="47" s="1"/>
  <c r="U162" i="47"/>
  <c r="W162" i="47"/>
  <c r="AC162" i="47" s="1"/>
  <c r="U6" i="47"/>
  <c r="W6" i="47"/>
  <c r="AC6" i="47" s="1"/>
  <c r="U58" i="40"/>
  <c r="W58" i="40"/>
  <c r="AC58" i="40" s="1"/>
  <c r="U44" i="40"/>
  <c r="W44" i="40"/>
  <c r="AC44" i="40" s="1"/>
  <c r="U57" i="40"/>
  <c r="W57" i="40"/>
  <c r="AC57" i="40" s="1"/>
  <c r="U42" i="40"/>
  <c r="W42" i="40"/>
  <c r="AC42" i="40" s="1"/>
  <c r="W243" i="40"/>
  <c r="AC243" i="40" s="1"/>
  <c r="U243" i="40"/>
  <c r="W240" i="33"/>
  <c r="AC240" i="33" s="1"/>
  <c r="U240" i="33"/>
  <c r="W160" i="33"/>
  <c r="AC160" i="33" s="1"/>
  <c r="U160" i="33"/>
  <c r="U169" i="33"/>
  <c r="W169" i="33"/>
  <c r="AC169" i="33" s="1"/>
  <c r="U153" i="33"/>
  <c r="W153" i="33"/>
  <c r="AC153" i="33" s="1"/>
  <c r="W162" i="33"/>
  <c r="AC162" i="33" s="1"/>
  <c r="U162" i="33"/>
  <c r="W91" i="37"/>
  <c r="AC91" i="37" s="1"/>
  <c r="U91" i="37"/>
  <c r="U46" i="37"/>
  <c r="W46" i="37"/>
  <c r="AC46" i="37" s="1"/>
  <c r="W26" i="37"/>
  <c r="AC26" i="37" s="1"/>
  <c r="U26" i="37"/>
  <c r="W189" i="38"/>
  <c r="AC189" i="38" s="1"/>
  <c r="U189" i="38"/>
  <c r="W161" i="38"/>
  <c r="AC161" i="38" s="1"/>
  <c r="U161" i="38"/>
  <c r="W154" i="38"/>
  <c r="AC154" i="38" s="1"/>
  <c r="U154" i="38"/>
  <c r="W109" i="38"/>
  <c r="AC109" i="38" s="1"/>
  <c r="U109" i="38"/>
  <c r="U134" i="38"/>
  <c r="W134" i="38"/>
  <c r="AC134" i="38" s="1"/>
  <c r="W122" i="38"/>
  <c r="AC122" i="38" s="1"/>
  <c r="U122" i="38"/>
  <c r="W131" i="38"/>
  <c r="AC131" i="38" s="1"/>
  <c r="U131" i="38"/>
  <c r="U45" i="32"/>
  <c r="W45" i="32"/>
  <c r="AC45" i="32" s="1"/>
  <c r="W222" i="32"/>
  <c r="AC222" i="32" s="1"/>
  <c r="U222" i="32"/>
  <c r="U230" i="32"/>
  <c r="W230" i="32"/>
  <c r="AC230" i="32" s="1"/>
  <c r="U125" i="32"/>
  <c r="W125" i="32"/>
  <c r="AC125" i="32" s="1"/>
  <c r="U156" i="31"/>
  <c r="W156" i="31"/>
  <c r="AC156" i="31" s="1"/>
  <c r="W132" i="31"/>
  <c r="AC132" i="31" s="1"/>
  <c r="U132" i="31"/>
  <c r="U210" i="31"/>
  <c r="W210" i="31"/>
  <c r="AC210" i="31" s="1"/>
  <c r="U152" i="31"/>
  <c r="W152" i="31"/>
  <c r="AC152" i="31" s="1"/>
  <c r="W31" i="31"/>
  <c r="AC31" i="31" s="1"/>
  <c r="U31" i="31"/>
  <c r="W19" i="36"/>
  <c r="AC19" i="36" s="1"/>
  <c r="U19" i="36"/>
  <c r="W215" i="36"/>
  <c r="AC215" i="36" s="1"/>
  <c r="U215" i="36"/>
  <c r="U194" i="36"/>
  <c r="W194" i="36"/>
  <c r="AC194" i="36" s="1"/>
  <c r="W221" i="36"/>
  <c r="AC221" i="36" s="1"/>
  <c r="U221" i="36"/>
  <c r="U198" i="46"/>
  <c r="W198" i="46"/>
  <c r="AC198" i="46" s="1"/>
  <c r="W109" i="46"/>
  <c r="AC109" i="46" s="1"/>
  <c r="U109" i="46"/>
  <c r="U113" i="46"/>
  <c r="W113" i="46"/>
  <c r="AC113" i="46" s="1"/>
  <c r="U139" i="46"/>
  <c r="W139" i="46"/>
  <c r="AC139" i="46" s="1"/>
  <c r="U60" i="35"/>
  <c r="W60" i="35"/>
  <c r="AC60" i="35" s="1"/>
  <c r="U40" i="35"/>
  <c r="W40" i="35"/>
  <c r="AC40" i="35" s="1"/>
  <c r="U74" i="35"/>
  <c r="W74" i="35"/>
  <c r="AC74" i="35" s="1"/>
  <c r="W61" i="35"/>
  <c r="AC61" i="35" s="1"/>
  <c r="U61" i="35"/>
  <c r="W218" i="35"/>
  <c r="AC218" i="35" s="1"/>
  <c r="U218" i="35"/>
  <c r="W208" i="35"/>
  <c r="AC208" i="35" s="1"/>
  <c r="U208" i="35"/>
  <c r="U63" i="43"/>
  <c r="W63" i="43"/>
  <c r="AC63" i="43" s="1"/>
  <c r="W90" i="43"/>
  <c r="AC90" i="43" s="1"/>
  <c r="U90" i="43"/>
  <c r="U127" i="43"/>
  <c r="W127" i="43"/>
  <c r="AC127" i="43" s="1"/>
  <c r="W207" i="43"/>
  <c r="AC207" i="43" s="1"/>
  <c r="U207" i="43"/>
  <c r="U232" i="44"/>
  <c r="W232" i="44"/>
  <c r="AC232" i="44" s="1"/>
  <c r="W190" i="44"/>
  <c r="AC190" i="44" s="1"/>
  <c r="U190" i="44"/>
  <c r="W140" i="41"/>
  <c r="AC140" i="41" s="1"/>
  <c r="U140" i="41"/>
  <c r="W122" i="41"/>
  <c r="AC122" i="41" s="1"/>
  <c r="U122" i="41"/>
  <c r="W99" i="41"/>
  <c r="AC99" i="41" s="1"/>
  <c r="U99" i="41"/>
  <c r="U149" i="41"/>
  <c r="W149" i="41"/>
  <c r="AC149" i="41" s="1"/>
  <c r="W71" i="41"/>
  <c r="AC71" i="41" s="1"/>
  <c r="U71" i="41"/>
  <c r="U146" i="41"/>
  <c r="W146" i="41"/>
  <c r="AC146" i="41" s="1"/>
  <c r="W124" i="34"/>
  <c r="AC124" i="34" s="1"/>
  <c r="U124" i="34"/>
  <c r="W66" i="42"/>
  <c r="AC66" i="42" s="1"/>
  <c r="U66" i="42"/>
  <c r="W71" i="42"/>
  <c r="AC71" i="42" s="1"/>
  <c r="U71" i="42"/>
  <c r="W151" i="39"/>
  <c r="AC151" i="39" s="1"/>
  <c r="U151" i="39"/>
  <c r="W88" i="47"/>
  <c r="AC88" i="47" s="1"/>
  <c r="U88" i="47"/>
  <c r="W50" i="37"/>
  <c r="AC50" i="37" s="1"/>
  <c r="U50" i="37"/>
  <c r="U176" i="38"/>
  <c r="W176" i="38"/>
  <c r="AC176" i="38" s="1"/>
  <c r="W238" i="32"/>
  <c r="AC238" i="32" s="1"/>
  <c r="U238" i="32"/>
  <c r="W170" i="35"/>
  <c r="AC170" i="35" s="1"/>
  <c r="U170" i="35"/>
  <c r="U82" i="44"/>
  <c r="W82" i="44"/>
  <c r="AC82" i="44" s="1"/>
  <c r="W91" i="41"/>
  <c r="AC91" i="41" s="1"/>
  <c r="U91" i="41"/>
  <c r="W60" i="45"/>
  <c r="AC60" i="45" s="1"/>
  <c r="U60" i="45"/>
  <c r="U39" i="45"/>
  <c r="W39" i="45"/>
  <c r="AC39" i="45" s="1"/>
  <c r="W212" i="45"/>
  <c r="AC212" i="45" s="1"/>
  <c r="U212" i="45"/>
  <c r="U229" i="45"/>
  <c r="W229" i="45"/>
  <c r="AC229" i="45" s="1"/>
  <c r="W236" i="45"/>
  <c r="AC236" i="45" s="1"/>
  <c r="U236" i="45"/>
  <c r="W84" i="45"/>
  <c r="AC84" i="45" s="1"/>
  <c r="U84" i="45"/>
  <c r="U242" i="34"/>
  <c r="W242" i="34"/>
  <c r="AC242" i="34" s="1"/>
  <c r="W131" i="34"/>
  <c r="AC131" i="34" s="1"/>
  <c r="U131" i="34"/>
  <c r="U71" i="34"/>
  <c r="W71" i="34"/>
  <c r="AC71" i="34" s="1"/>
  <c r="W80" i="34"/>
  <c r="AC80" i="34" s="1"/>
  <c r="U80" i="34"/>
  <c r="W24" i="34"/>
  <c r="AC24" i="34" s="1"/>
  <c r="U24" i="34"/>
  <c r="U70" i="42"/>
  <c r="W70" i="42"/>
  <c r="AC70" i="42" s="1"/>
  <c r="U26" i="42"/>
  <c r="W26" i="42"/>
  <c r="AC26" i="42" s="1"/>
  <c r="U43" i="39"/>
  <c r="W43" i="39"/>
  <c r="AC43" i="39" s="1"/>
  <c r="W69" i="39"/>
  <c r="AC69" i="39" s="1"/>
  <c r="U69" i="39"/>
  <c r="U24" i="39"/>
  <c r="W24" i="39"/>
  <c r="AC24" i="39" s="1"/>
  <c r="W8" i="39"/>
  <c r="AC8" i="39" s="1"/>
  <c r="U8" i="39"/>
  <c r="W230" i="47"/>
  <c r="AC230" i="47" s="1"/>
  <c r="U230" i="47"/>
  <c r="U201" i="47"/>
  <c r="W201" i="47"/>
  <c r="AC201" i="47" s="1"/>
  <c r="U165" i="47"/>
  <c r="W165" i="47"/>
  <c r="AC165" i="47" s="1"/>
  <c r="W183" i="47"/>
  <c r="AC183" i="47" s="1"/>
  <c r="U183" i="47"/>
  <c r="W222" i="40"/>
  <c r="AC222" i="40" s="1"/>
  <c r="U222" i="40"/>
  <c r="W123" i="33"/>
  <c r="AC123" i="33" s="1"/>
  <c r="U123" i="33"/>
  <c r="W82" i="33"/>
  <c r="AC82" i="33" s="1"/>
  <c r="U82" i="33"/>
  <c r="U101" i="33"/>
  <c r="W101" i="33"/>
  <c r="AC101" i="33" s="1"/>
  <c r="U86" i="33"/>
  <c r="W86" i="33"/>
  <c r="AC86" i="33" s="1"/>
  <c r="W178" i="33"/>
  <c r="AC178" i="33" s="1"/>
  <c r="U178" i="33"/>
  <c r="U59" i="37"/>
  <c r="W59" i="37"/>
  <c r="AC59" i="37" s="1"/>
  <c r="W30" i="37"/>
  <c r="AC30" i="37" s="1"/>
  <c r="U30" i="37"/>
  <c r="W48" i="37"/>
  <c r="AC48" i="37" s="1"/>
  <c r="U48" i="37"/>
  <c r="W228" i="37"/>
  <c r="AC228" i="37" s="1"/>
  <c r="U228" i="37"/>
  <c r="W243" i="38"/>
  <c r="AC243" i="38" s="1"/>
  <c r="U243" i="38"/>
  <c r="U213" i="38"/>
  <c r="W213" i="38"/>
  <c r="AC213" i="38" s="1"/>
  <c r="W192" i="38"/>
  <c r="AC192" i="38" s="1"/>
  <c r="U192" i="38"/>
  <c r="W227" i="38"/>
  <c r="AC227" i="38" s="1"/>
  <c r="U227" i="38"/>
  <c r="W155" i="38"/>
  <c r="AC155" i="38" s="1"/>
  <c r="U155" i="38"/>
  <c r="U57" i="32"/>
  <c r="W57" i="32"/>
  <c r="AC57" i="32" s="1"/>
  <c r="W50" i="32"/>
  <c r="AC50" i="32" s="1"/>
  <c r="U50" i="32"/>
  <c r="U40" i="32"/>
  <c r="W40" i="32"/>
  <c r="AC40" i="32" s="1"/>
  <c r="U17" i="32"/>
  <c r="W17" i="32"/>
  <c r="AC17" i="32" s="1"/>
  <c r="W190" i="31"/>
  <c r="AC190" i="31" s="1"/>
  <c r="U190" i="31"/>
  <c r="U17" i="31"/>
  <c r="W17" i="31"/>
  <c r="AC17" i="31" s="1"/>
  <c r="U173" i="31"/>
  <c r="W173" i="31"/>
  <c r="AC173" i="31" s="1"/>
  <c r="W75" i="31"/>
  <c r="AC75" i="31" s="1"/>
  <c r="U75" i="31"/>
  <c r="U74" i="36"/>
  <c r="W74" i="36"/>
  <c r="AC74" i="36" s="1"/>
  <c r="W17" i="36"/>
  <c r="AC17" i="36" s="1"/>
  <c r="U17" i="36"/>
  <c r="U5" i="36"/>
  <c r="W5" i="36"/>
  <c r="U227" i="36"/>
  <c r="W227" i="36"/>
  <c r="AC227" i="36" s="1"/>
  <c r="W241" i="46"/>
  <c r="AC241" i="46" s="1"/>
  <c r="U241" i="46"/>
  <c r="W171" i="46"/>
  <c r="AC171" i="46" s="1"/>
  <c r="U171" i="46"/>
  <c r="W162" i="46"/>
  <c r="AC162" i="46" s="1"/>
  <c r="U162" i="46"/>
  <c r="W145" i="46"/>
  <c r="AC145" i="46" s="1"/>
  <c r="U145" i="46"/>
  <c r="W135" i="46"/>
  <c r="AC135" i="46" s="1"/>
  <c r="U135" i="46"/>
  <c r="W93" i="46"/>
  <c r="AC93" i="46" s="1"/>
  <c r="U93" i="46"/>
  <c r="W137" i="35"/>
  <c r="AC137" i="35" s="1"/>
  <c r="U137" i="35"/>
  <c r="W123" i="35"/>
  <c r="AC123" i="35" s="1"/>
  <c r="U123" i="35"/>
  <c r="W96" i="35"/>
  <c r="AC96" i="35" s="1"/>
  <c r="U96" i="35"/>
  <c r="W185" i="43"/>
  <c r="AC185" i="43" s="1"/>
  <c r="U185" i="43"/>
  <c r="U136" i="43"/>
  <c r="W136" i="43"/>
  <c r="AC136" i="43" s="1"/>
  <c r="W41" i="43"/>
  <c r="AC41" i="43" s="1"/>
  <c r="U41" i="43"/>
  <c r="U37" i="44"/>
  <c r="W37" i="44"/>
  <c r="AC37" i="44" s="1"/>
  <c r="U32" i="44"/>
  <c r="W32" i="44"/>
  <c r="AC32" i="44" s="1"/>
  <c r="U112" i="44"/>
  <c r="W112" i="44"/>
  <c r="AC112" i="44" s="1"/>
  <c r="U50" i="44"/>
  <c r="W50" i="44"/>
  <c r="AC50" i="44" s="1"/>
  <c r="U39" i="41"/>
  <c r="W39" i="41"/>
  <c r="AC39" i="41" s="1"/>
  <c r="U124" i="41"/>
  <c r="W124" i="41"/>
  <c r="AC124" i="41" s="1"/>
  <c r="W13" i="41"/>
  <c r="AC13" i="41" s="1"/>
  <c r="U13" i="41"/>
  <c r="W169" i="45"/>
  <c r="AC169" i="45" s="1"/>
  <c r="U169" i="45"/>
  <c r="W15" i="45"/>
  <c r="AC15" i="45" s="1"/>
  <c r="U15" i="45"/>
  <c r="W90" i="45"/>
  <c r="AC90" i="45" s="1"/>
  <c r="U90" i="45"/>
  <c r="U203" i="42"/>
  <c r="W203" i="42"/>
  <c r="AC203" i="42" s="1"/>
  <c r="W140" i="47"/>
  <c r="AC140" i="47" s="1"/>
  <c r="U140" i="47"/>
  <c r="U202" i="40"/>
  <c r="W202" i="40"/>
  <c r="AC202" i="40" s="1"/>
  <c r="U149" i="33"/>
  <c r="W149" i="33"/>
  <c r="AC149" i="33" s="1"/>
  <c r="W72" i="38"/>
  <c r="AC72" i="38" s="1"/>
  <c r="U72" i="38"/>
  <c r="W75" i="32"/>
  <c r="AC75" i="32" s="1"/>
  <c r="U75" i="32"/>
  <c r="U117" i="36"/>
  <c r="W117" i="36"/>
  <c r="AC117" i="36" s="1"/>
  <c r="U20" i="43"/>
  <c r="W20" i="43"/>
  <c r="AC20" i="43" s="1"/>
  <c r="W206" i="43"/>
  <c r="AC206" i="43" s="1"/>
  <c r="U206" i="43"/>
  <c r="U177" i="44"/>
  <c r="W177" i="44"/>
  <c r="AC177" i="44" s="1"/>
  <c r="W140" i="45"/>
  <c r="AC140" i="45" s="1"/>
  <c r="U140" i="45"/>
  <c r="U234" i="45"/>
  <c r="W234" i="45"/>
  <c r="AC234" i="45" s="1"/>
  <c r="W156" i="45"/>
  <c r="AC156" i="45" s="1"/>
  <c r="U156" i="45"/>
  <c r="W105" i="45"/>
  <c r="AC105" i="45" s="1"/>
  <c r="U105" i="45"/>
  <c r="U235" i="45"/>
  <c r="W235" i="45"/>
  <c r="AC235" i="45" s="1"/>
  <c r="U212" i="34"/>
  <c r="W212" i="34"/>
  <c r="AC212" i="34" s="1"/>
  <c r="W114" i="34"/>
  <c r="AC114" i="34" s="1"/>
  <c r="U114" i="34"/>
  <c r="U104" i="34"/>
  <c r="W104" i="34"/>
  <c r="AC104" i="34" s="1"/>
  <c r="U70" i="34"/>
  <c r="W70" i="34"/>
  <c r="AC70" i="34" s="1"/>
  <c r="W144" i="34"/>
  <c r="AC144" i="34" s="1"/>
  <c r="U144" i="34"/>
  <c r="W45" i="42"/>
  <c r="AC45" i="42" s="1"/>
  <c r="U45" i="42"/>
  <c r="W14" i="42"/>
  <c r="AC14" i="42" s="1"/>
  <c r="U14" i="42"/>
  <c r="W74" i="42"/>
  <c r="AC74" i="42" s="1"/>
  <c r="U74" i="42"/>
  <c r="W230" i="42"/>
  <c r="AC230" i="42" s="1"/>
  <c r="U230" i="42"/>
  <c r="U163" i="39"/>
  <c r="W163" i="39"/>
  <c r="AC163" i="39" s="1"/>
  <c r="W124" i="39"/>
  <c r="AC124" i="39" s="1"/>
  <c r="U124" i="39"/>
  <c r="U160" i="39"/>
  <c r="W160" i="39"/>
  <c r="AC160" i="39" s="1"/>
  <c r="U30" i="47"/>
  <c r="W30" i="47"/>
  <c r="AC30" i="47" s="1"/>
  <c r="W235" i="47"/>
  <c r="AC235" i="47" s="1"/>
  <c r="U235" i="47"/>
  <c r="U213" i="47"/>
  <c r="W213" i="47"/>
  <c r="AC213" i="47" s="1"/>
  <c r="W153" i="47"/>
  <c r="AC153" i="47" s="1"/>
  <c r="U153" i="47"/>
  <c r="U7" i="40"/>
  <c r="W7" i="40"/>
  <c r="AC7" i="40" s="1"/>
  <c r="W161" i="33"/>
  <c r="AC161" i="33" s="1"/>
  <c r="U161" i="33"/>
  <c r="W142" i="33"/>
  <c r="AC142" i="33" s="1"/>
  <c r="U142" i="33"/>
  <c r="U90" i="33"/>
  <c r="W90" i="33"/>
  <c r="AC90" i="33" s="1"/>
  <c r="U132" i="33"/>
  <c r="W132" i="33"/>
  <c r="AC132" i="33" s="1"/>
  <c r="U45" i="37"/>
  <c r="W45" i="37"/>
  <c r="AC45" i="37" s="1"/>
  <c r="W61" i="37"/>
  <c r="AC61" i="37" s="1"/>
  <c r="U61" i="37"/>
  <c r="U138" i="37"/>
  <c r="W138" i="37"/>
  <c r="AC138" i="37" s="1"/>
  <c r="U68" i="38"/>
  <c r="W68" i="38"/>
  <c r="AC68" i="38" s="1"/>
  <c r="W39" i="38"/>
  <c r="AC39" i="38" s="1"/>
  <c r="U39" i="38"/>
  <c r="W8" i="38"/>
  <c r="AC8" i="38" s="1"/>
  <c r="U8" i="38"/>
  <c r="W223" i="38"/>
  <c r="AC223" i="38" s="1"/>
  <c r="U223" i="38"/>
  <c r="U126" i="38"/>
  <c r="W126" i="38"/>
  <c r="AC126" i="38" s="1"/>
  <c r="U208" i="32"/>
  <c r="W208" i="32"/>
  <c r="AC208" i="32" s="1"/>
  <c r="W182" i="32"/>
  <c r="AC182" i="32" s="1"/>
  <c r="U182" i="32"/>
  <c r="U35" i="32"/>
  <c r="W35" i="32"/>
  <c r="AC35" i="32" s="1"/>
  <c r="W222" i="31"/>
  <c r="AC222" i="31" s="1"/>
  <c r="U222" i="31"/>
  <c r="W104" i="31"/>
  <c r="AC104" i="31" s="1"/>
  <c r="U104" i="31"/>
  <c r="U224" i="31"/>
  <c r="W224" i="31"/>
  <c r="AC224" i="31" s="1"/>
  <c r="W142" i="36"/>
  <c r="AC142" i="36" s="1"/>
  <c r="U142" i="36"/>
  <c r="W93" i="36"/>
  <c r="AC93" i="36" s="1"/>
  <c r="U93" i="36"/>
  <c r="W66" i="36"/>
  <c r="AC66" i="36" s="1"/>
  <c r="U66" i="36"/>
  <c r="U61" i="36"/>
  <c r="W61" i="36"/>
  <c r="AC61" i="36" s="1"/>
  <c r="W108" i="46"/>
  <c r="AC108" i="46" s="1"/>
  <c r="U108" i="46"/>
  <c r="W38" i="46"/>
  <c r="AC38" i="46" s="1"/>
  <c r="U38" i="46"/>
  <c r="W62" i="46"/>
  <c r="AC62" i="46" s="1"/>
  <c r="U62" i="46"/>
  <c r="W197" i="35"/>
  <c r="AC197" i="35" s="1"/>
  <c r="U197" i="35"/>
  <c r="U166" i="35"/>
  <c r="W166" i="35"/>
  <c r="AC166" i="35" s="1"/>
  <c r="W142" i="35"/>
  <c r="AC142" i="35" s="1"/>
  <c r="U142" i="35"/>
  <c r="U132" i="43"/>
  <c r="W132" i="43"/>
  <c r="AC132" i="43" s="1"/>
  <c r="W226" i="43"/>
  <c r="AC226" i="43" s="1"/>
  <c r="U226" i="43"/>
  <c r="W48" i="43"/>
  <c r="AC48" i="43" s="1"/>
  <c r="U48" i="43"/>
  <c r="U14" i="43"/>
  <c r="W14" i="43"/>
  <c r="AC14" i="43" s="1"/>
  <c r="U158" i="43"/>
  <c r="W158" i="43"/>
  <c r="AC158" i="43" s="1"/>
  <c r="U81" i="44"/>
  <c r="W81" i="44"/>
  <c r="AC81" i="44" s="1"/>
  <c r="U170" i="44"/>
  <c r="W170" i="44"/>
  <c r="AC170" i="44" s="1"/>
  <c r="U80" i="44"/>
  <c r="W80" i="44"/>
  <c r="AC80" i="44" s="1"/>
  <c r="U126" i="41"/>
  <c r="W126" i="41"/>
  <c r="AC126" i="41" s="1"/>
  <c r="U102" i="41"/>
  <c r="W102" i="41"/>
  <c r="AC102" i="41" s="1"/>
  <c r="A31" i="41"/>
  <c r="A36" i="41" s="1"/>
  <c r="X4" i="41"/>
  <c r="T5" i="41" s="1"/>
  <c r="W6" i="41"/>
  <c r="AC6" i="41" s="1"/>
  <c r="U6" i="41"/>
  <c r="W32" i="41"/>
  <c r="AC32" i="41" s="1"/>
  <c r="U32" i="41"/>
  <c r="U215" i="45"/>
  <c r="W215" i="45"/>
  <c r="AC215" i="45" s="1"/>
  <c r="W41" i="45"/>
  <c r="AC41" i="45" s="1"/>
  <c r="U41" i="45"/>
  <c r="U6" i="34"/>
  <c r="W6" i="34"/>
  <c r="AC6" i="34" s="1"/>
  <c r="W205" i="39"/>
  <c r="AC205" i="39" s="1"/>
  <c r="U205" i="39"/>
  <c r="U183" i="37"/>
  <c r="W183" i="37"/>
  <c r="AC183" i="37" s="1"/>
  <c r="W236" i="46"/>
  <c r="AC236" i="46" s="1"/>
  <c r="U236" i="46"/>
  <c r="W219" i="45"/>
  <c r="AC219" i="45" s="1"/>
  <c r="U219" i="45"/>
  <c r="U241" i="45"/>
  <c r="W241" i="45"/>
  <c r="AC241" i="45" s="1"/>
  <c r="U180" i="45"/>
  <c r="W180" i="45"/>
  <c r="AC180" i="45" s="1"/>
  <c r="W44" i="45"/>
  <c r="AC44" i="45" s="1"/>
  <c r="U44" i="45"/>
  <c r="W36" i="34"/>
  <c r="AC36" i="34" s="1"/>
  <c r="U36" i="34"/>
  <c r="U237" i="34"/>
  <c r="W237" i="34"/>
  <c r="AC237" i="34" s="1"/>
  <c r="W202" i="42"/>
  <c r="AC202" i="42" s="1"/>
  <c r="U202" i="42"/>
  <c r="W185" i="42"/>
  <c r="AC185" i="42" s="1"/>
  <c r="U185" i="42"/>
  <c r="W154" i="42"/>
  <c r="AC154" i="42" s="1"/>
  <c r="U154" i="42"/>
  <c r="W108" i="42"/>
  <c r="AC108" i="42" s="1"/>
  <c r="U108" i="42"/>
  <c r="W45" i="39"/>
  <c r="AC45" i="39" s="1"/>
  <c r="U45" i="39"/>
  <c r="U231" i="39"/>
  <c r="W231" i="39"/>
  <c r="AC231" i="39" s="1"/>
  <c r="U202" i="39"/>
  <c r="W202" i="39"/>
  <c r="AC202" i="39" s="1"/>
  <c r="W233" i="39"/>
  <c r="AC233" i="39" s="1"/>
  <c r="U233" i="39"/>
  <c r="U210" i="39"/>
  <c r="W210" i="39"/>
  <c r="AC210" i="39" s="1"/>
  <c r="U181" i="39"/>
  <c r="W181" i="39"/>
  <c r="AC181" i="39" s="1"/>
  <c r="W106" i="47"/>
  <c r="AC106" i="47" s="1"/>
  <c r="U106" i="47"/>
  <c r="W75" i="47"/>
  <c r="AC75" i="47" s="1"/>
  <c r="U75" i="47"/>
  <c r="U70" i="47"/>
  <c r="W70" i="47"/>
  <c r="AC70" i="47" s="1"/>
  <c r="U105" i="40"/>
  <c r="W105" i="40"/>
  <c r="AC105" i="40" s="1"/>
  <c r="W90" i="40"/>
  <c r="AC90" i="40" s="1"/>
  <c r="U90" i="40"/>
  <c r="U93" i="40"/>
  <c r="W93" i="40"/>
  <c r="AC93" i="40" s="1"/>
  <c r="U91" i="40"/>
  <c r="W91" i="40"/>
  <c r="AC91" i="40" s="1"/>
  <c r="U30" i="40"/>
  <c r="W30" i="40"/>
  <c r="AC30" i="40" s="1"/>
  <c r="U222" i="33"/>
  <c r="W222" i="33"/>
  <c r="AC222" i="33" s="1"/>
  <c r="W189" i="33"/>
  <c r="AC189" i="33" s="1"/>
  <c r="U189" i="33"/>
  <c r="U34" i="37"/>
  <c r="W34" i="37"/>
  <c r="AC34" i="37" s="1"/>
  <c r="W35" i="37"/>
  <c r="AC35" i="37" s="1"/>
  <c r="U35" i="37"/>
  <c r="W9" i="37"/>
  <c r="AC9" i="37" s="1"/>
  <c r="U9" i="37"/>
  <c r="W5" i="37"/>
  <c r="U5" i="37"/>
  <c r="U216" i="38"/>
  <c r="W216" i="38"/>
  <c r="AC216" i="38" s="1"/>
  <c r="U5" i="32"/>
  <c r="W5" i="32"/>
  <c r="W34" i="32"/>
  <c r="AC34" i="32" s="1"/>
  <c r="U34" i="32"/>
  <c r="W36" i="32"/>
  <c r="AC36" i="32" s="1"/>
  <c r="U36" i="32"/>
  <c r="W220" i="32"/>
  <c r="AC220" i="32" s="1"/>
  <c r="U220" i="32"/>
  <c r="W157" i="31"/>
  <c r="AC157" i="31" s="1"/>
  <c r="U157" i="31"/>
  <c r="U110" i="31"/>
  <c r="W110" i="31"/>
  <c r="AC110" i="31" s="1"/>
  <c r="U232" i="31"/>
  <c r="W232" i="31"/>
  <c r="AC232" i="31" s="1"/>
  <c r="U119" i="31"/>
  <c r="W119" i="31"/>
  <c r="AC119" i="31" s="1"/>
  <c r="U116" i="31"/>
  <c r="W116" i="31"/>
  <c r="AC116" i="31" s="1"/>
  <c r="U146" i="36"/>
  <c r="W146" i="36"/>
  <c r="AC146" i="36" s="1"/>
  <c r="U162" i="36"/>
  <c r="W162" i="36"/>
  <c r="AC162" i="36" s="1"/>
  <c r="W7" i="46"/>
  <c r="AC7" i="46" s="1"/>
  <c r="U7" i="46"/>
  <c r="W220" i="46"/>
  <c r="AC220" i="46" s="1"/>
  <c r="U220" i="46"/>
  <c r="W229" i="46"/>
  <c r="AC229" i="46" s="1"/>
  <c r="U229" i="46"/>
  <c r="A50" i="42"/>
  <c r="W205" i="35"/>
  <c r="AC205" i="35" s="1"/>
  <c r="U205" i="35"/>
  <c r="W194" i="35"/>
  <c r="AC194" i="35" s="1"/>
  <c r="U194" i="35"/>
  <c r="U189" i="35"/>
  <c r="W189" i="35"/>
  <c r="AC189" i="35" s="1"/>
  <c r="U172" i="35"/>
  <c r="W172" i="35"/>
  <c r="AC172" i="35" s="1"/>
  <c r="W187" i="35"/>
  <c r="AC187" i="35" s="1"/>
  <c r="U187" i="35"/>
  <c r="U193" i="35"/>
  <c r="W193" i="35"/>
  <c r="AC193" i="35" s="1"/>
  <c r="W146" i="43"/>
  <c r="AC146" i="43" s="1"/>
  <c r="U146" i="43"/>
  <c r="U112" i="43"/>
  <c r="W112" i="43"/>
  <c r="AC112" i="43" s="1"/>
  <c r="U172" i="44"/>
  <c r="W172" i="44"/>
  <c r="AC172" i="44" s="1"/>
  <c r="W193" i="44"/>
  <c r="AC193" i="44" s="1"/>
  <c r="U193" i="44"/>
  <c r="W19" i="41"/>
  <c r="AC19" i="41" s="1"/>
  <c r="U19" i="41"/>
  <c r="W212" i="41"/>
  <c r="AC212" i="41" s="1"/>
  <c r="U212" i="41"/>
  <c r="U214" i="41"/>
  <c r="W214" i="41"/>
  <c r="AC214" i="41" s="1"/>
  <c r="W99" i="42"/>
  <c r="AC99" i="42" s="1"/>
  <c r="U99" i="42"/>
  <c r="W79" i="38"/>
  <c r="AC79" i="38" s="1"/>
  <c r="U79" i="38"/>
  <c r="W180" i="32"/>
  <c r="AC180" i="32" s="1"/>
  <c r="U180" i="32"/>
  <c r="W10" i="36"/>
  <c r="AC10" i="36" s="1"/>
  <c r="U10" i="36"/>
  <c r="W15" i="46"/>
  <c r="AC15" i="46" s="1"/>
  <c r="U15" i="46"/>
  <c r="W111" i="35"/>
  <c r="AC111" i="35" s="1"/>
  <c r="U111" i="35"/>
  <c r="W23" i="41"/>
  <c r="AC23" i="41" s="1"/>
  <c r="U23" i="41"/>
  <c r="U14" i="45"/>
  <c r="W14" i="45"/>
  <c r="AC14" i="45" s="1"/>
  <c r="W68" i="45"/>
  <c r="AC68" i="45" s="1"/>
  <c r="U68" i="45"/>
  <c r="W21" i="45"/>
  <c r="AC21" i="45" s="1"/>
  <c r="U21" i="45"/>
  <c r="U56" i="45"/>
  <c r="W56" i="45"/>
  <c r="AC56" i="45" s="1"/>
  <c r="W110" i="45"/>
  <c r="AC110" i="45" s="1"/>
  <c r="U110" i="45"/>
  <c r="W157" i="34"/>
  <c r="AC157" i="34" s="1"/>
  <c r="U157" i="34"/>
  <c r="U112" i="34"/>
  <c r="W112" i="34"/>
  <c r="AC112" i="34" s="1"/>
  <c r="W60" i="34"/>
  <c r="AC60" i="34" s="1"/>
  <c r="U60" i="34"/>
  <c r="U30" i="34"/>
  <c r="W30" i="34"/>
  <c r="AC30" i="34" s="1"/>
  <c r="U231" i="42"/>
  <c r="W231" i="42"/>
  <c r="AC231" i="42" s="1"/>
  <c r="W209" i="42"/>
  <c r="AC209" i="42" s="1"/>
  <c r="U209" i="42"/>
  <c r="W181" i="42"/>
  <c r="AC181" i="42" s="1"/>
  <c r="U181" i="42"/>
  <c r="U145" i="42"/>
  <c r="W145" i="42"/>
  <c r="AC145" i="42" s="1"/>
  <c r="U141" i="39"/>
  <c r="W141" i="39"/>
  <c r="AC141" i="39" s="1"/>
  <c r="W83" i="39"/>
  <c r="AC83" i="39" s="1"/>
  <c r="U83" i="39"/>
  <c r="U63" i="39"/>
  <c r="W63" i="39"/>
  <c r="AC63" i="39" s="1"/>
  <c r="U5" i="47"/>
  <c r="W5" i="47"/>
  <c r="W241" i="47"/>
  <c r="AC241" i="47" s="1"/>
  <c r="U241" i="47"/>
  <c r="U231" i="47"/>
  <c r="W231" i="47"/>
  <c r="AC231" i="47" s="1"/>
  <c r="U192" i="47"/>
  <c r="W192" i="47"/>
  <c r="AC192" i="47" s="1"/>
  <c r="W9" i="47"/>
  <c r="AC9" i="47" s="1"/>
  <c r="U9" i="47"/>
  <c r="U72" i="40"/>
  <c r="W72" i="40"/>
  <c r="AC72" i="40" s="1"/>
  <c r="W69" i="40"/>
  <c r="AC69" i="40" s="1"/>
  <c r="U69" i="40"/>
  <c r="W13" i="40"/>
  <c r="AC13" i="40" s="1"/>
  <c r="U13" i="40"/>
  <c r="W242" i="33"/>
  <c r="AC242" i="33" s="1"/>
  <c r="U242" i="33"/>
  <c r="W225" i="33"/>
  <c r="AC225" i="33" s="1"/>
  <c r="U225" i="33"/>
  <c r="W213" i="33"/>
  <c r="AC213" i="33" s="1"/>
  <c r="U213" i="33"/>
  <c r="U201" i="33"/>
  <c r="W201" i="33"/>
  <c r="AC201" i="33" s="1"/>
  <c r="W92" i="33"/>
  <c r="AC92" i="33" s="1"/>
  <c r="U92" i="33"/>
  <c r="U162" i="37"/>
  <c r="W162" i="37"/>
  <c r="AC162" i="37" s="1"/>
  <c r="W113" i="37"/>
  <c r="AC113" i="37" s="1"/>
  <c r="U113" i="37"/>
  <c r="U112" i="37"/>
  <c r="W112" i="37"/>
  <c r="AC112" i="37" s="1"/>
  <c r="W92" i="37"/>
  <c r="AC92" i="37" s="1"/>
  <c r="U92" i="37"/>
  <c r="W71" i="38"/>
  <c r="AC71" i="38" s="1"/>
  <c r="U71" i="38"/>
  <c r="U89" i="38"/>
  <c r="W89" i="38"/>
  <c r="AC89" i="38" s="1"/>
  <c r="U38" i="38"/>
  <c r="W38" i="38"/>
  <c r="AC38" i="38" s="1"/>
  <c r="U17" i="38"/>
  <c r="W17" i="38"/>
  <c r="AC17" i="38" s="1"/>
  <c r="W49" i="38"/>
  <c r="AC49" i="38" s="1"/>
  <c r="U49" i="38"/>
  <c r="W28" i="32"/>
  <c r="AC28" i="32" s="1"/>
  <c r="U28" i="32"/>
  <c r="W41" i="32"/>
  <c r="AC41" i="32" s="1"/>
  <c r="U41" i="32"/>
  <c r="U39" i="32"/>
  <c r="W39" i="32"/>
  <c r="AC39" i="32" s="1"/>
  <c r="U32" i="32"/>
  <c r="W32" i="32"/>
  <c r="AC32" i="32" s="1"/>
  <c r="W62" i="32"/>
  <c r="AC62" i="32" s="1"/>
  <c r="U62" i="32"/>
  <c r="U37" i="31"/>
  <c r="W37" i="31"/>
  <c r="AC37" i="31" s="1"/>
  <c r="U34" i="31"/>
  <c r="W34" i="31"/>
  <c r="AC34" i="31" s="1"/>
  <c r="W68" i="36"/>
  <c r="AC68" i="36" s="1"/>
  <c r="U68" i="36"/>
  <c r="W35" i="36"/>
  <c r="AC35" i="36" s="1"/>
  <c r="U35" i="36"/>
  <c r="W64" i="46"/>
  <c r="AC64" i="46" s="1"/>
  <c r="U64" i="46"/>
  <c r="W235" i="35"/>
  <c r="AC235" i="35" s="1"/>
  <c r="U235" i="35"/>
  <c r="W199" i="35"/>
  <c r="AC199" i="35" s="1"/>
  <c r="U199" i="35"/>
  <c r="W143" i="35"/>
  <c r="AC143" i="35" s="1"/>
  <c r="U143" i="35"/>
  <c r="U113" i="35"/>
  <c r="W113" i="35"/>
  <c r="AC113" i="35" s="1"/>
  <c r="W38" i="43"/>
  <c r="AC38" i="43" s="1"/>
  <c r="U38" i="43"/>
  <c r="U142" i="43"/>
  <c r="W142" i="43"/>
  <c r="AC142" i="43" s="1"/>
  <c r="U189" i="43"/>
  <c r="W189" i="43"/>
  <c r="AC189" i="43" s="1"/>
  <c r="U149" i="44"/>
  <c r="W149" i="44"/>
  <c r="AC149" i="44" s="1"/>
  <c r="W205" i="44"/>
  <c r="AC205" i="44" s="1"/>
  <c r="U205" i="44"/>
  <c r="W219" i="44"/>
  <c r="AC219" i="44" s="1"/>
  <c r="U219" i="44"/>
  <c r="U221" i="44"/>
  <c r="W221" i="44"/>
  <c r="AC221" i="44" s="1"/>
  <c r="U211" i="44"/>
  <c r="W211" i="44"/>
  <c r="AC211" i="44" s="1"/>
  <c r="U115" i="41"/>
  <c r="W115" i="41"/>
  <c r="AC115" i="41" s="1"/>
  <c r="U60" i="41"/>
  <c r="W60" i="41"/>
  <c r="AC60" i="41" s="1"/>
  <c r="U75" i="41"/>
  <c r="W75" i="41"/>
  <c r="AC75" i="41" s="1"/>
  <c r="U211" i="34"/>
  <c r="W211" i="34"/>
  <c r="AC211" i="34" s="1"/>
  <c r="W209" i="34"/>
  <c r="AC209" i="34" s="1"/>
  <c r="U209" i="34"/>
  <c r="W26" i="39"/>
  <c r="AC26" i="39" s="1"/>
  <c r="U26" i="39"/>
  <c r="W188" i="47"/>
  <c r="AC188" i="47" s="1"/>
  <c r="U188" i="47"/>
  <c r="W151" i="40"/>
  <c r="AC151" i="40" s="1"/>
  <c r="U151" i="40"/>
  <c r="W51" i="40"/>
  <c r="AC51" i="40" s="1"/>
  <c r="U51" i="40"/>
  <c r="U237" i="33"/>
  <c r="W237" i="33"/>
  <c r="AC237" i="33" s="1"/>
  <c r="U191" i="38"/>
  <c r="W191" i="38"/>
  <c r="AC191" i="38" s="1"/>
  <c r="U92" i="31"/>
  <c r="W92" i="31"/>
  <c r="AC92" i="31" s="1"/>
  <c r="W112" i="35"/>
  <c r="AC112" i="35" s="1"/>
  <c r="U112" i="35"/>
  <c r="U36" i="43"/>
  <c r="W36" i="43"/>
  <c r="AC36" i="43" s="1"/>
  <c r="W125" i="41"/>
  <c r="AC125" i="41" s="1"/>
  <c r="U125" i="41"/>
  <c r="W92" i="45"/>
  <c r="AC92" i="45" s="1"/>
  <c r="U92" i="45"/>
  <c r="W100" i="45"/>
  <c r="AC100" i="45" s="1"/>
  <c r="U100" i="45"/>
  <c r="W83" i="45"/>
  <c r="AC83" i="45" s="1"/>
  <c r="U83" i="45"/>
  <c r="U201" i="45"/>
  <c r="W201" i="45"/>
  <c r="AC201" i="45" s="1"/>
  <c r="W13" i="45"/>
  <c r="AC13" i="45" s="1"/>
  <c r="U13" i="45"/>
  <c r="W91" i="34"/>
  <c r="AC91" i="34" s="1"/>
  <c r="U91" i="34"/>
  <c r="U87" i="34"/>
  <c r="W87" i="34"/>
  <c r="AC87" i="34" s="1"/>
  <c r="W100" i="34"/>
  <c r="AC100" i="34" s="1"/>
  <c r="U100" i="34"/>
  <c r="U10" i="34"/>
  <c r="W10" i="34"/>
  <c r="AC10" i="34" s="1"/>
  <c r="W135" i="42"/>
  <c r="AC135" i="42" s="1"/>
  <c r="U135" i="42"/>
  <c r="W127" i="42"/>
  <c r="AC127" i="42" s="1"/>
  <c r="U127" i="42"/>
  <c r="W63" i="42"/>
  <c r="AC63" i="42" s="1"/>
  <c r="U63" i="42"/>
  <c r="W125" i="42"/>
  <c r="AC125" i="42" s="1"/>
  <c r="U125" i="42"/>
  <c r="W89" i="39"/>
  <c r="AC89" i="39" s="1"/>
  <c r="U89" i="39"/>
  <c r="W66" i="39"/>
  <c r="AC66" i="39" s="1"/>
  <c r="U66" i="39"/>
  <c r="T4" i="39"/>
  <c r="A47" i="39"/>
  <c r="U103" i="39"/>
  <c r="W103" i="39"/>
  <c r="AC103" i="39" s="1"/>
  <c r="U239" i="47"/>
  <c r="W239" i="47"/>
  <c r="AC239" i="47" s="1"/>
  <c r="U202" i="47"/>
  <c r="W202" i="47"/>
  <c r="AC202" i="47" s="1"/>
  <c r="W211" i="47"/>
  <c r="AC211" i="47" s="1"/>
  <c r="U211" i="47"/>
  <c r="W98" i="40"/>
  <c r="AC98" i="40" s="1"/>
  <c r="U98" i="40"/>
  <c r="W118" i="40"/>
  <c r="AC118" i="40" s="1"/>
  <c r="U118" i="40"/>
  <c r="W167" i="40"/>
  <c r="AC167" i="40" s="1"/>
  <c r="U167" i="40"/>
  <c r="W48" i="33"/>
  <c r="AC48" i="33" s="1"/>
  <c r="U48" i="33"/>
  <c r="U10" i="33"/>
  <c r="W10" i="33"/>
  <c r="AC10" i="33" s="1"/>
  <c r="U227" i="33"/>
  <c r="W227" i="33"/>
  <c r="AC227" i="33" s="1"/>
  <c r="W180" i="37"/>
  <c r="AC180" i="37" s="1"/>
  <c r="U180" i="37"/>
  <c r="W178" i="37"/>
  <c r="AC178" i="37" s="1"/>
  <c r="U178" i="37"/>
  <c r="U146" i="37"/>
  <c r="W146" i="37"/>
  <c r="AC146" i="37" s="1"/>
  <c r="W73" i="37"/>
  <c r="AC73" i="37" s="1"/>
  <c r="U73" i="37"/>
  <c r="W90" i="38"/>
  <c r="AC90" i="38" s="1"/>
  <c r="U90" i="38"/>
  <c r="W111" i="38"/>
  <c r="AC111" i="38" s="1"/>
  <c r="U111" i="38"/>
  <c r="W87" i="38"/>
  <c r="AC87" i="38" s="1"/>
  <c r="U87" i="38"/>
  <c r="W60" i="38"/>
  <c r="AC60" i="38" s="1"/>
  <c r="U60" i="38"/>
  <c r="A50" i="44"/>
  <c r="W166" i="32"/>
  <c r="AC166" i="32" s="1"/>
  <c r="U166" i="32"/>
  <c r="U153" i="32"/>
  <c r="W153" i="32"/>
  <c r="AC153" i="32" s="1"/>
  <c r="U115" i="32"/>
  <c r="W115" i="32"/>
  <c r="AC115" i="32" s="1"/>
  <c r="U141" i="32"/>
  <c r="W141" i="32"/>
  <c r="AC141" i="32" s="1"/>
  <c r="W110" i="32"/>
  <c r="AC110" i="32" s="1"/>
  <c r="U110" i="32"/>
  <c r="W57" i="31"/>
  <c r="AC57" i="31" s="1"/>
  <c r="U57" i="31"/>
  <c r="W82" i="31"/>
  <c r="AC82" i="31" s="1"/>
  <c r="U82" i="31"/>
  <c r="W113" i="31"/>
  <c r="AC113" i="31" s="1"/>
  <c r="U113" i="31"/>
  <c r="U23" i="36"/>
  <c r="W23" i="36"/>
  <c r="AC23" i="36" s="1"/>
  <c r="W64" i="36"/>
  <c r="AC64" i="36" s="1"/>
  <c r="U64" i="36"/>
  <c r="U236" i="36"/>
  <c r="W236" i="36"/>
  <c r="AC236" i="36" s="1"/>
  <c r="U174" i="46"/>
  <c r="W174" i="46"/>
  <c r="AC174" i="46" s="1"/>
  <c r="U156" i="46"/>
  <c r="W156" i="46"/>
  <c r="AC156" i="46" s="1"/>
  <c r="W238" i="35"/>
  <c r="AC238" i="35" s="1"/>
  <c r="U238" i="35"/>
  <c r="W146" i="35"/>
  <c r="AC146" i="35" s="1"/>
  <c r="U146" i="35"/>
  <c r="U92" i="43"/>
  <c r="W92" i="43"/>
  <c r="AC92" i="43" s="1"/>
  <c r="W197" i="43"/>
  <c r="AC197" i="43" s="1"/>
  <c r="U197" i="43"/>
  <c r="U120" i="43"/>
  <c r="W120" i="43"/>
  <c r="AC120" i="43" s="1"/>
  <c r="W54" i="43"/>
  <c r="AC54" i="43" s="1"/>
  <c r="U54" i="43"/>
  <c r="W233" i="44"/>
  <c r="AC233" i="44" s="1"/>
  <c r="U233" i="44"/>
  <c r="W13" i="44"/>
  <c r="AC13" i="44" s="1"/>
  <c r="U13" i="44"/>
  <c r="U15" i="44"/>
  <c r="W15" i="44"/>
  <c r="AC15" i="44" s="1"/>
  <c r="W106" i="44"/>
  <c r="AC106" i="44" s="1"/>
  <c r="U106" i="44"/>
  <c r="W143" i="41"/>
  <c r="AC143" i="41" s="1"/>
  <c r="U143" i="41"/>
  <c r="W155" i="41"/>
  <c r="AC155" i="41" s="1"/>
  <c r="U155" i="41"/>
  <c r="U160" i="45"/>
  <c r="W160" i="45"/>
  <c r="AC160" i="45" s="1"/>
  <c r="U216" i="34"/>
  <c r="W216" i="34"/>
  <c r="AC216" i="34" s="1"/>
  <c r="U17" i="40"/>
  <c r="W17" i="40"/>
  <c r="AC17" i="40" s="1"/>
  <c r="W145" i="33"/>
  <c r="AC145" i="33" s="1"/>
  <c r="U145" i="33"/>
  <c r="U243" i="31"/>
  <c r="W243" i="31"/>
  <c r="AC243" i="31" s="1"/>
  <c r="U243" i="36"/>
  <c r="W243" i="36"/>
  <c r="AC243" i="36" s="1"/>
  <c r="W17" i="46"/>
  <c r="AC17" i="46" s="1"/>
  <c r="U17" i="46"/>
  <c r="W89" i="41"/>
  <c r="AC89" i="41" s="1"/>
  <c r="U89" i="41"/>
  <c r="U191" i="45"/>
  <c r="W191" i="45"/>
  <c r="AC191" i="45" s="1"/>
  <c r="W228" i="45"/>
  <c r="AC228" i="45" s="1"/>
  <c r="U228" i="45"/>
  <c r="W48" i="45"/>
  <c r="AC48" i="45" s="1"/>
  <c r="U48" i="45"/>
  <c r="U158" i="45"/>
  <c r="W158" i="45"/>
  <c r="AC158" i="45" s="1"/>
  <c r="W15" i="34"/>
  <c r="AC15" i="34" s="1"/>
  <c r="U15" i="34"/>
  <c r="U157" i="42"/>
  <c r="W157" i="42"/>
  <c r="AC157" i="42" s="1"/>
  <c r="W113" i="42"/>
  <c r="AC113" i="42" s="1"/>
  <c r="U113" i="42"/>
  <c r="W91" i="42"/>
  <c r="AC91" i="42" s="1"/>
  <c r="U91" i="42"/>
  <c r="U91" i="39"/>
  <c r="W91" i="39"/>
  <c r="AC91" i="39" s="1"/>
  <c r="U13" i="39"/>
  <c r="W13" i="39"/>
  <c r="AC13" i="39" s="1"/>
  <c r="U175" i="47"/>
  <c r="W175" i="47"/>
  <c r="AC175" i="47" s="1"/>
  <c r="W191" i="47"/>
  <c r="AC191" i="47" s="1"/>
  <c r="U191" i="47"/>
  <c r="W177" i="47"/>
  <c r="AC177" i="47" s="1"/>
  <c r="U177" i="47"/>
  <c r="W132" i="47"/>
  <c r="AC132" i="47" s="1"/>
  <c r="U132" i="47"/>
  <c r="W103" i="47"/>
  <c r="AC103" i="47" s="1"/>
  <c r="U103" i="47"/>
  <c r="W212" i="40"/>
  <c r="AC212" i="40" s="1"/>
  <c r="U212" i="40"/>
  <c r="W181" i="40"/>
  <c r="AC181" i="40" s="1"/>
  <c r="U181" i="40"/>
  <c r="W156" i="40"/>
  <c r="AC156" i="40" s="1"/>
  <c r="U156" i="40"/>
  <c r="W104" i="40"/>
  <c r="AC104" i="40" s="1"/>
  <c r="U104" i="40"/>
  <c r="U19" i="33"/>
  <c r="W19" i="33"/>
  <c r="AC19" i="33" s="1"/>
  <c r="W15" i="33"/>
  <c r="AC15" i="33" s="1"/>
  <c r="U15" i="33"/>
  <c r="W235" i="33"/>
  <c r="AC235" i="33" s="1"/>
  <c r="U235" i="33"/>
  <c r="U239" i="33"/>
  <c r="W239" i="33"/>
  <c r="AC239" i="33" s="1"/>
  <c r="W221" i="33"/>
  <c r="AC221" i="33" s="1"/>
  <c r="U221" i="33"/>
  <c r="W57" i="37"/>
  <c r="AC57" i="37" s="1"/>
  <c r="U57" i="37"/>
  <c r="W78" i="37"/>
  <c r="AC78" i="37" s="1"/>
  <c r="U78" i="37"/>
  <c r="W40" i="37"/>
  <c r="AC40" i="37" s="1"/>
  <c r="U40" i="37"/>
  <c r="W21" i="37"/>
  <c r="AC21" i="37" s="1"/>
  <c r="U21" i="37"/>
  <c r="U239" i="38"/>
  <c r="W239" i="38"/>
  <c r="AC239" i="38" s="1"/>
  <c r="W219" i="38"/>
  <c r="AC219" i="38" s="1"/>
  <c r="U219" i="38"/>
  <c r="U224" i="38"/>
  <c r="W224" i="38"/>
  <c r="AC224" i="38" s="1"/>
  <c r="W119" i="32"/>
  <c r="AC119" i="32" s="1"/>
  <c r="U119" i="32"/>
  <c r="U116" i="32"/>
  <c r="W116" i="32"/>
  <c r="AC116" i="32" s="1"/>
  <c r="U175" i="32"/>
  <c r="W175" i="32"/>
  <c r="AC175" i="32" s="1"/>
  <c r="W123" i="32"/>
  <c r="AC123" i="32" s="1"/>
  <c r="U123" i="32"/>
  <c r="U81" i="32"/>
  <c r="W81" i="32"/>
  <c r="AC81" i="32" s="1"/>
  <c r="U88" i="32"/>
  <c r="W88" i="32"/>
  <c r="AC88" i="32" s="1"/>
  <c r="U147" i="32"/>
  <c r="W147" i="32"/>
  <c r="AC147" i="32" s="1"/>
  <c r="W46" i="31"/>
  <c r="AC46" i="31" s="1"/>
  <c r="U46" i="31"/>
  <c r="U141" i="31"/>
  <c r="W141" i="31"/>
  <c r="AC141" i="31" s="1"/>
  <c r="W91" i="36"/>
  <c r="AC91" i="36" s="1"/>
  <c r="U91" i="36"/>
  <c r="W76" i="36"/>
  <c r="AC76" i="36" s="1"/>
  <c r="U76" i="36"/>
  <c r="U188" i="36"/>
  <c r="W188" i="36"/>
  <c r="AC188" i="36" s="1"/>
  <c r="W223" i="46"/>
  <c r="AC223" i="46" s="1"/>
  <c r="U223" i="46"/>
  <c r="W203" i="46"/>
  <c r="AC203" i="46" s="1"/>
  <c r="U203" i="46"/>
  <c r="W151" i="46"/>
  <c r="AC151" i="46" s="1"/>
  <c r="U151" i="46"/>
  <c r="W20" i="46"/>
  <c r="AC20" i="46" s="1"/>
  <c r="U20" i="46"/>
  <c r="W34" i="35"/>
  <c r="AC34" i="35" s="1"/>
  <c r="U34" i="35"/>
  <c r="U58" i="35"/>
  <c r="W58" i="35"/>
  <c r="AC58" i="35" s="1"/>
  <c r="U198" i="35"/>
  <c r="W198" i="35"/>
  <c r="AC198" i="35" s="1"/>
  <c r="W70" i="43"/>
  <c r="AC70" i="43" s="1"/>
  <c r="U70" i="43"/>
  <c r="W21" i="43"/>
  <c r="AC21" i="43" s="1"/>
  <c r="U21" i="43"/>
  <c r="U135" i="43"/>
  <c r="W135" i="43"/>
  <c r="AC135" i="43" s="1"/>
  <c r="U92" i="44"/>
  <c r="W92" i="44"/>
  <c r="AC92" i="44" s="1"/>
  <c r="U175" i="44"/>
  <c r="W175" i="44"/>
  <c r="AC175" i="44" s="1"/>
  <c r="U58" i="44"/>
  <c r="W58" i="44"/>
  <c r="AC58" i="44" s="1"/>
  <c r="W66" i="41"/>
  <c r="AC66" i="41" s="1"/>
  <c r="U66" i="41"/>
  <c r="U195" i="34"/>
  <c r="W195" i="34"/>
  <c r="AC195" i="34" s="1"/>
  <c r="W55" i="39"/>
  <c r="AC55" i="39" s="1"/>
  <c r="U55" i="39"/>
  <c r="U22" i="47"/>
  <c r="W22" i="47"/>
  <c r="AC22" i="47" s="1"/>
  <c r="W240" i="38"/>
  <c r="AC240" i="38" s="1"/>
  <c r="U240" i="38"/>
  <c r="U166" i="44"/>
  <c r="W166" i="44"/>
  <c r="AC166" i="44" s="1"/>
  <c r="W37" i="41"/>
  <c r="AC37" i="41" s="1"/>
  <c r="U37" i="41"/>
  <c r="U95" i="45"/>
  <c r="W95" i="45"/>
  <c r="AC95" i="45" s="1"/>
  <c r="U220" i="34"/>
  <c r="W220" i="34"/>
  <c r="AC220" i="34" s="1"/>
  <c r="W34" i="33"/>
  <c r="AC34" i="33" s="1"/>
  <c r="U34" i="33"/>
  <c r="W140" i="31"/>
  <c r="AC140" i="31" s="1"/>
  <c r="U140" i="31"/>
  <c r="U25" i="36"/>
  <c r="W25" i="36"/>
  <c r="AC25" i="36" s="1"/>
  <c r="U89" i="43"/>
  <c r="W89" i="43"/>
  <c r="AC89" i="43" s="1"/>
  <c r="W75" i="45"/>
  <c r="AC75" i="45" s="1"/>
  <c r="U75" i="45"/>
  <c r="W164" i="34"/>
  <c r="AC164" i="34" s="1"/>
  <c r="U164" i="34"/>
  <c r="W54" i="42"/>
  <c r="AC54" i="42" s="1"/>
  <c r="U54" i="42"/>
  <c r="W7" i="47"/>
  <c r="AC7" i="47" s="1"/>
  <c r="U7" i="47"/>
  <c r="W78" i="40"/>
  <c r="AC78" i="40" s="1"/>
  <c r="U78" i="40"/>
  <c r="U6" i="33"/>
  <c r="W6" i="33"/>
  <c r="AC6" i="33" s="1"/>
  <c r="W136" i="32"/>
  <c r="AC136" i="32" s="1"/>
  <c r="U136" i="32"/>
  <c r="W76" i="32"/>
  <c r="AC76" i="32" s="1"/>
  <c r="U76" i="32"/>
  <c r="W147" i="36"/>
  <c r="AC147" i="36" s="1"/>
  <c r="U147" i="36"/>
  <c r="W157" i="46"/>
  <c r="AC157" i="46" s="1"/>
  <c r="U157" i="46"/>
  <c r="W116" i="43"/>
  <c r="AC116" i="43" s="1"/>
  <c r="U116" i="43"/>
  <c r="U184" i="44"/>
  <c r="W184" i="44"/>
  <c r="AC184" i="44" s="1"/>
  <c r="W126" i="45"/>
  <c r="AC126" i="45" s="1"/>
  <c r="U126" i="45"/>
  <c r="W214" i="39"/>
  <c r="AC214" i="39" s="1"/>
  <c r="U214" i="39"/>
  <c r="U47" i="47"/>
  <c r="W47" i="47"/>
  <c r="AC47" i="47" s="1"/>
  <c r="U199" i="37"/>
  <c r="W199" i="37"/>
  <c r="AC199" i="37" s="1"/>
  <c r="W191" i="37"/>
  <c r="AC191" i="37" s="1"/>
  <c r="U191" i="37"/>
  <c r="W41" i="38"/>
  <c r="AC41" i="38" s="1"/>
  <c r="U41" i="38"/>
  <c r="W144" i="32"/>
  <c r="AC144" i="32" s="1"/>
  <c r="U144" i="32"/>
  <c r="W130" i="31"/>
  <c r="AC130" i="31" s="1"/>
  <c r="U130" i="31"/>
  <c r="W47" i="35"/>
  <c r="AC47" i="35" s="1"/>
  <c r="U47" i="35"/>
  <c r="U195" i="41"/>
  <c r="W195" i="41"/>
  <c r="AC195" i="41" s="1"/>
  <c r="W194" i="45"/>
  <c r="AC194" i="45" s="1"/>
  <c r="U194" i="45"/>
  <c r="U75" i="34"/>
  <c r="W75" i="34"/>
  <c r="AC75" i="34" s="1"/>
  <c r="W90" i="42"/>
  <c r="AC90" i="42" s="1"/>
  <c r="U90" i="42"/>
  <c r="W31" i="39"/>
  <c r="AC31" i="39" s="1"/>
  <c r="U31" i="39"/>
  <c r="U205" i="47"/>
  <c r="W205" i="47"/>
  <c r="AC205" i="47" s="1"/>
  <c r="U129" i="40"/>
  <c r="W129" i="40"/>
  <c r="AC129" i="40" s="1"/>
  <c r="U69" i="37"/>
  <c r="W69" i="37"/>
  <c r="AC69" i="37" s="1"/>
  <c r="W33" i="31"/>
  <c r="AC33" i="31" s="1"/>
  <c r="U33" i="31"/>
  <c r="W182" i="36"/>
  <c r="AC182" i="36" s="1"/>
  <c r="U182" i="36"/>
  <c r="U53" i="46"/>
  <c r="W53" i="46"/>
  <c r="AC53" i="46" s="1"/>
  <c r="W9" i="43"/>
  <c r="AC9" i="43" s="1"/>
  <c r="U9" i="43"/>
  <c r="W19" i="45"/>
  <c r="AC19" i="45" s="1"/>
  <c r="U19" i="45"/>
  <c r="U229" i="34"/>
  <c r="W229" i="34"/>
  <c r="AC229" i="34" s="1"/>
  <c r="W137" i="34"/>
  <c r="AC137" i="34" s="1"/>
  <c r="U137" i="34"/>
  <c r="W120" i="39"/>
  <c r="AC120" i="39" s="1"/>
  <c r="U120" i="39"/>
  <c r="W180" i="40"/>
  <c r="AC180" i="40" s="1"/>
  <c r="U180" i="40"/>
  <c r="U231" i="33"/>
  <c r="W231" i="33"/>
  <c r="AC231" i="33" s="1"/>
  <c r="U91" i="38"/>
  <c r="W91" i="38"/>
  <c r="AC91" i="38" s="1"/>
  <c r="W5" i="31"/>
  <c r="U5" i="31"/>
  <c r="U39" i="36"/>
  <c r="W39" i="36"/>
  <c r="AC39" i="36" s="1"/>
  <c r="U105" i="43"/>
  <c r="W105" i="43"/>
  <c r="AC105" i="43" s="1"/>
  <c r="U17" i="44"/>
  <c r="W17" i="44"/>
  <c r="AC17" i="44" s="1"/>
  <c r="W190" i="47"/>
  <c r="AC190" i="47" s="1"/>
  <c r="U190" i="47"/>
  <c r="U17" i="45"/>
  <c r="W17" i="45"/>
  <c r="AC17" i="45" s="1"/>
  <c r="U163" i="34"/>
  <c r="W163" i="34"/>
  <c r="AC163" i="34" s="1"/>
  <c r="W204" i="42"/>
  <c r="AC204" i="42" s="1"/>
  <c r="U204" i="42"/>
  <c r="U147" i="39"/>
  <c r="W147" i="39"/>
  <c r="AC147" i="39" s="1"/>
  <c r="W24" i="47"/>
  <c r="AC24" i="47" s="1"/>
  <c r="U24" i="47"/>
  <c r="U107" i="40"/>
  <c r="W107" i="40"/>
  <c r="AC107" i="40" s="1"/>
  <c r="W73" i="33"/>
  <c r="AC73" i="33" s="1"/>
  <c r="U73" i="33"/>
  <c r="W80" i="38"/>
  <c r="AC80" i="38" s="1"/>
  <c r="U80" i="38"/>
  <c r="U34" i="36"/>
  <c r="W34" i="36"/>
  <c r="AC34" i="36" s="1"/>
  <c r="U209" i="43"/>
  <c r="W209" i="43"/>
  <c r="AC209" i="43" s="1"/>
  <c r="U82" i="34"/>
  <c r="W82" i="34"/>
  <c r="AC82" i="34" s="1"/>
  <c r="U154" i="39"/>
  <c r="W154" i="39"/>
  <c r="AC154" i="39" s="1"/>
  <c r="U116" i="33"/>
  <c r="W116" i="33"/>
  <c r="AC116" i="33" s="1"/>
  <c r="W106" i="37"/>
  <c r="AC106" i="37" s="1"/>
  <c r="U106" i="37"/>
  <c r="W95" i="37"/>
  <c r="AC95" i="37" s="1"/>
  <c r="U95" i="37"/>
  <c r="U209" i="37"/>
  <c r="W209" i="37"/>
  <c r="AC209" i="37" s="1"/>
  <c r="U29" i="38"/>
  <c r="W29" i="38"/>
  <c r="AC29" i="38" s="1"/>
  <c r="W210" i="46"/>
  <c r="AC210" i="46" s="1"/>
  <c r="U210" i="46"/>
  <c r="U184" i="35"/>
  <c r="W184" i="35"/>
  <c r="AC184" i="35" s="1"/>
  <c r="U39" i="43"/>
  <c r="W39" i="43"/>
  <c r="AC39" i="43" s="1"/>
  <c r="U212" i="43"/>
  <c r="W212" i="43"/>
  <c r="AC212" i="43" s="1"/>
  <c r="U110" i="44"/>
  <c r="W110" i="44"/>
  <c r="AC110" i="44" s="1"/>
  <c r="U147" i="33"/>
  <c r="W147" i="33"/>
  <c r="AC147" i="33" s="1"/>
  <c r="U22" i="36"/>
  <c r="W22" i="36"/>
  <c r="AC22" i="36" s="1"/>
  <c r="U158" i="44"/>
  <c r="W158" i="44"/>
  <c r="AC158" i="44" s="1"/>
  <c r="U50" i="45"/>
  <c r="W50" i="45"/>
  <c r="AC50" i="45" s="1"/>
  <c r="W185" i="45"/>
  <c r="AC185" i="45" s="1"/>
  <c r="U185" i="45"/>
  <c r="W121" i="45"/>
  <c r="AC121" i="45" s="1"/>
  <c r="U121" i="45"/>
  <c r="U205" i="45"/>
  <c r="W205" i="45"/>
  <c r="AC205" i="45" s="1"/>
  <c r="U125" i="34"/>
  <c r="W125" i="34"/>
  <c r="AC125" i="34" s="1"/>
  <c r="U133" i="34"/>
  <c r="W133" i="34"/>
  <c r="AC133" i="34" s="1"/>
  <c r="W224" i="42"/>
  <c r="AC224" i="42" s="1"/>
  <c r="U224" i="42"/>
  <c r="U195" i="42"/>
  <c r="W195" i="42"/>
  <c r="AC195" i="42" s="1"/>
  <c r="W171" i="42"/>
  <c r="AC171" i="42" s="1"/>
  <c r="U171" i="42"/>
  <c r="W110" i="42"/>
  <c r="AC110" i="42" s="1"/>
  <c r="U110" i="42"/>
  <c r="W25" i="39"/>
  <c r="AC25" i="39" s="1"/>
  <c r="U25" i="39"/>
  <c r="U215" i="39"/>
  <c r="W215" i="39"/>
  <c r="AC215" i="39" s="1"/>
  <c r="W192" i="39"/>
  <c r="AC192" i="39" s="1"/>
  <c r="U192" i="39"/>
  <c r="U163" i="47"/>
  <c r="W163" i="47"/>
  <c r="AC163" i="47" s="1"/>
  <c r="W119" i="47"/>
  <c r="AC119" i="47" s="1"/>
  <c r="U119" i="47"/>
  <c r="W168" i="47"/>
  <c r="AC168" i="47" s="1"/>
  <c r="U168" i="47"/>
  <c r="W59" i="47"/>
  <c r="AC59" i="47" s="1"/>
  <c r="U59" i="47"/>
  <c r="U178" i="47"/>
  <c r="W178" i="47"/>
  <c r="AC178" i="47" s="1"/>
  <c r="U231" i="40"/>
  <c r="W231" i="40"/>
  <c r="AC231" i="40" s="1"/>
  <c r="W196" i="40"/>
  <c r="AC196" i="40" s="1"/>
  <c r="U196" i="40"/>
  <c r="U183" i="40"/>
  <c r="W183" i="40"/>
  <c r="AC183" i="40" s="1"/>
  <c r="W203" i="33"/>
  <c r="AC203" i="33" s="1"/>
  <c r="U203" i="33"/>
  <c r="U138" i="33"/>
  <c r="W138" i="33"/>
  <c r="AC138" i="33" s="1"/>
  <c r="W64" i="33"/>
  <c r="AC64" i="33" s="1"/>
  <c r="U64" i="33"/>
  <c r="W147" i="37"/>
  <c r="AC147" i="37" s="1"/>
  <c r="U147" i="37"/>
  <c r="U47" i="37"/>
  <c r="W47" i="37"/>
  <c r="AC47" i="37" s="1"/>
  <c r="W28" i="37"/>
  <c r="AC28" i="37" s="1"/>
  <c r="U28" i="37"/>
  <c r="U32" i="37"/>
  <c r="W32" i="37"/>
  <c r="AC32" i="37" s="1"/>
  <c r="U181" i="38"/>
  <c r="W181" i="38"/>
  <c r="AC181" i="38" s="1"/>
  <c r="W47" i="32"/>
  <c r="AC47" i="32" s="1"/>
  <c r="U47" i="32"/>
  <c r="W237" i="32"/>
  <c r="AC237" i="32" s="1"/>
  <c r="U237" i="32"/>
  <c r="U243" i="32"/>
  <c r="W243" i="32"/>
  <c r="AC243" i="32" s="1"/>
  <c r="W237" i="31"/>
  <c r="AC237" i="31" s="1"/>
  <c r="U237" i="31"/>
  <c r="U102" i="31"/>
  <c r="W102" i="31"/>
  <c r="AC102" i="31" s="1"/>
  <c r="W71" i="31"/>
  <c r="AC71" i="31" s="1"/>
  <c r="U71" i="31"/>
  <c r="U114" i="31"/>
  <c r="W114" i="31"/>
  <c r="AC114" i="31" s="1"/>
  <c r="U199" i="36"/>
  <c r="W199" i="36"/>
  <c r="AC199" i="36" s="1"/>
  <c r="W159" i="36"/>
  <c r="AC159" i="36" s="1"/>
  <c r="U159" i="36"/>
  <c r="W148" i="36"/>
  <c r="AC148" i="36" s="1"/>
  <c r="U148" i="36"/>
  <c r="U127" i="36"/>
  <c r="W127" i="36"/>
  <c r="AC127" i="36" s="1"/>
  <c r="W201" i="36"/>
  <c r="AC201" i="36" s="1"/>
  <c r="U201" i="36"/>
  <c r="W141" i="46"/>
  <c r="AC141" i="46" s="1"/>
  <c r="U141" i="46"/>
  <c r="U129" i="46"/>
  <c r="W129" i="46"/>
  <c r="AC129" i="46" s="1"/>
  <c r="W61" i="46"/>
  <c r="AC61" i="46" s="1"/>
  <c r="U61" i="46"/>
  <c r="U89" i="46"/>
  <c r="W89" i="46"/>
  <c r="AC89" i="46" s="1"/>
  <c r="W37" i="46"/>
  <c r="AC37" i="46" s="1"/>
  <c r="U37" i="46"/>
  <c r="U227" i="35"/>
  <c r="W227" i="35"/>
  <c r="AC227" i="35" s="1"/>
  <c r="U163" i="43"/>
  <c r="W163" i="43"/>
  <c r="AC163" i="43" s="1"/>
  <c r="U121" i="43"/>
  <c r="W121" i="43"/>
  <c r="AC121" i="43" s="1"/>
  <c r="U141" i="44"/>
  <c r="W141" i="44"/>
  <c r="AC141" i="44" s="1"/>
  <c r="W100" i="44"/>
  <c r="AC100" i="44" s="1"/>
  <c r="U100" i="44"/>
  <c r="U69" i="41"/>
  <c r="W69" i="41"/>
  <c r="AC69" i="41" s="1"/>
  <c r="U76" i="41"/>
  <c r="W76" i="41"/>
  <c r="AC76" i="41" s="1"/>
  <c r="W218" i="45"/>
  <c r="AC218" i="45" s="1"/>
  <c r="U218" i="45"/>
  <c r="W239" i="45"/>
  <c r="AC239" i="45" s="1"/>
  <c r="U239" i="45"/>
  <c r="U185" i="39"/>
  <c r="W185" i="39"/>
  <c r="AC185" i="39" s="1"/>
  <c r="U158" i="40"/>
  <c r="W158" i="40"/>
  <c r="AC158" i="40" s="1"/>
  <c r="U175" i="31"/>
  <c r="W175" i="31"/>
  <c r="AC175" i="31" s="1"/>
  <c r="W126" i="31"/>
  <c r="AC126" i="31" s="1"/>
  <c r="U126" i="31"/>
  <c r="W203" i="36"/>
  <c r="AC203" i="36" s="1"/>
  <c r="U203" i="36"/>
  <c r="U45" i="36"/>
  <c r="W45" i="36"/>
  <c r="AC45" i="36" s="1"/>
  <c r="W19" i="43"/>
  <c r="AC19" i="43" s="1"/>
  <c r="U19" i="43"/>
  <c r="W186" i="45"/>
  <c r="AC186" i="45" s="1"/>
  <c r="U186" i="45"/>
  <c r="U136" i="34"/>
  <c r="W136" i="34"/>
  <c r="AC136" i="34" s="1"/>
  <c r="U172" i="34"/>
  <c r="W172" i="34"/>
  <c r="AC172" i="34" s="1"/>
  <c r="W35" i="42"/>
  <c r="AC35" i="42" s="1"/>
  <c r="U35" i="42"/>
  <c r="U13" i="42"/>
  <c r="W13" i="42"/>
  <c r="AC13" i="42" s="1"/>
  <c r="W47" i="42"/>
  <c r="AC47" i="42" s="1"/>
  <c r="U47" i="42"/>
  <c r="W98" i="42"/>
  <c r="AC98" i="42" s="1"/>
  <c r="U98" i="42"/>
  <c r="W94" i="39"/>
  <c r="AC94" i="39" s="1"/>
  <c r="U94" i="39"/>
  <c r="U76" i="39"/>
  <c r="W76" i="39"/>
  <c r="AC76" i="39" s="1"/>
  <c r="U71" i="39"/>
  <c r="W71" i="39"/>
  <c r="AC71" i="39" s="1"/>
  <c r="U226" i="47"/>
  <c r="W226" i="47"/>
  <c r="AC226" i="47" s="1"/>
  <c r="U197" i="47"/>
  <c r="W197" i="47"/>
  <c r="AC197" i="47" s="1"/>
  <c r="U195" i="47"/>
  <c r="W195" i="47"/>
  <c r="AC195" i="47" s="1"/>
  <c r="U167" i="47"/>
  <c r="W167" i="47"/>
  <c r="AC167" i="47" s="1"/>
  <c r="W49" i="40"/>
  <c r="AC49" i="40" s="1"/>
  <c r="U49" i="40"/>
  <c r="U186" i="40"/>
  <c r="W186" i="40"/>
  <c r="AC186" i="40" s="1"/>
  <c r="U219" i="40"/>
  <c r="W219" i="40"/>
  <c r="AC219" i="40" s="1"/>
  <c r="U185" i="40"/>
  <c r="W185" i="40"/>
  <c r="AC185" i="40" s="1"/>
  <c r="U168" i="40"/>
  <c r="W168" i="40"/>
  <c r="AC168" i="40" s="1"/>
  <c r="W159" i="40"/>
  <c r="AC159" i="40" s="1"/>
  <c r="U159" i="40"/>
  <c r="U151" i="33"/>
  <c r="W151" i="33"/>
  <c r="AC151" i="33" s="1"/>
  <c r="W71" i="33"/>
  <c r="AC71" i="33" s="1"/>
  <c r="U71" i="33"/>
  <c r="W88" i="33"/>
  <c r="AC88" i="33" s="1"/>
  <c r="U88" i="33"/>
  <c r="W31" i="37"/>
  <c r="AC31" i="37" s="1"/>
  <c r="U31" i="37"/>
  <c r="W217" i="37"/>
  <c r="AC217" i="37" s="1"/>
  <c r="U217" i="37"/>
  <c r="U228" i="38"/>
  <c r="W228" i="38"/>
  <c r="AC228" i="38" s="1"/>
  <c r="W175" i="38"/>
  <c r="AC175" i="38" s="1"/>
  <c r="U175" i="38"/>
  <c r="U118" i="38"/>
  <c r="W118" i="38"/>
  <c r="AC118" i="38" s="1"/>
  <c r="W56" i="32"/>
  <c r="AC56" i="32" s="1"/>
  <c r="U56" i="32"/>
  <c r="W27" i="32"/>
  <c r="AC27" i="32" s="1"/>
  <c r="U27" i="32"/>
  <c r="W242" i="32"/>
  <c r="AC242" i="32" s="1"/>
  <c r="U242" i="32"/>
  <c r="U221" i="31"/>
  <c r="W221" i="31"/>
  <c r="AC221" i="31" s="1"/>
  <c r="U144" i="31"/>
  <c r="W144" i="31"/>
  <c r="AC144" i="31" s="1"/>
  <c r="W196" i="31"/>
  <c r="AC196" i="31" s="1"/>
  <c r="U196" i="31"/>
  <c r="U195" i="31"/>
  <c r="W195" i="31"/>
  <c r="AC195" i="31" s="1"/>
  <c r="U102" i="36"/>
  <c r="W102" i="36"/>
  <c r="AC102" i="36" s="1"/>
  <c r="W49" i="36"/>
  <c r="AC49" i="36" s="1"/>
  <c r="U49" i="36"/>
  <c r="W28" i="36"/>
  <c r="AC28" i="36" s="1"/>
  <c r="U28" i="36"/>
  <c r="W176" i="46"/>
  <c r="AC176" i="46" s="1"/>
  <c r="U176" i="46"/>
  <c r="U155" i="46"/>
  <c r="W155" i="46"/>
  <c r="AC155" i="46" s="1"/>
  <c r="W232" i="35"/>
  <c r="AC232" i="35" s="1"/>
  <c r="U232" i="35"/>
  <c r="U110" i="35"/>
  <c r="W110" i="35"/>
  <c r="AC110" i="35" s="1"/>
  <c r="U119" i="35"/>
  <c r="W119" i="35"/>
  <c r="AC119" i="35" s="1"/>
  <c r="W83" i="35"/>
  <c r="AC83" i="35" s="1"/>
  <c r="U83" i="35"/>
  <c r="W178" i="35"/>
  <c r="AC178" i="35" s="1"/>
  <c r="U178" i="35"/>
  <c r="U123" i="43"/>
  <c r="W123" i="43"/>
  <c r="AC123" i="43" s="1"/>
  <c r="W214" i="43"/>
  <c r="AC214" i="43" s="1"/>
  <c r="U214" i="43"/>
  <c r="W13" i="43"/>
  <c r="AC13" i="43" s="1"/>
  <c r="U13" i="43"/>
  <c r="W60" i="43"/>
  <c r="AC60" i="43" s="1"/>
  <c r="U60" i="43"/>
  <c r="U33" i="44"/>
  <c r="W33" i="44"/>
  <c r="AC33" i="44" s="1"/>
  <c r="U39" i="44"/>
  <c r="W39" i="44"/>
  <c r="AC39" i="44" s="1"/>
  <c r="U38" i="44"/>
  <c r="W38" i="44"/>
  <c r="AC38" i="44" s="1"/>
  <c r="W70" i="41"/>
  <c r="AC70" i="41" s="1"/>
  <c r="U70" i="41"/>
  <c r="U44" i="41"/>
  <c r="W44" i="41"/>
  <c r="AC44" i="41" s="1"/>
  <c r="W12" i="41"/>
  <c r="AC12" i="41" s="1"/>
  <c r="U12" i="41"/>
  <c r="U7" i="41"/>
  <c r="W7" i="41"/>
  <c r="AC7" i="41" s="1"/>
  <c r="A50" i="37"/>
  <c r="W186" i="34"/>
  <c r="AC186" i="34" s="1"/>
  <c r="U186" i="34"/>
  <c r="W237" i="39"/>
  <c r="AC237" i="39" s="1"/>
  <c r="U237" i="39"/>
  <c r="W165" i="37"/>
  <c r="AC165" i="37" s="1"/>
  <c r="U165" i="37"/>
  <c r="U208" i="38"/>
  <c r="W208" i="38"/>
  <c r="AC208" i="38" s="1"/>
  <c r="W158" i="46"/>
  <c r="AC158" i="46" s="1"/>
  <c r="U158" i="46"/>
  <c r="W159" i="35"/>
  <c r="AC159" i="35" s="1"/>
  <c r="U159" i="35"/>
  <c r="W121" i="41"/>
  <c r="AC121" i="41" s="1"/>
  <c r="U121" i="41"/>
  <c r="W148" i="45"/>
  <c r="AC148" i="45" s="1"/>
  <c r="U148" i="45"/>
  <c r="U112" i="45"/>
  <c r="W112" i="45"/>
  <c r="AC112" i="45" s="1"/>
  <c r="W227" i="34"/>
  <c r="AC227" i="34" s="1"/>
  <c r="U227" i="34"/>
  <c r="W149" i="34"/>
  <c r="AC149" i="34" s="1"/>
  <c r="U149" i="34"/>
  <c r="W53" i="34"/>
  <c r="AC53" i="34" s="1"/>
  <c r="U53" i="34"/>
  <c r="U50" i="42"/>
  <c r="W50" i="42"/>
  <c r="AC50" i="42" s="1"/>
  <c r="W207" i="42"/>
  <c r="AC207" i="42" s="1"/>
  <c r="U207" i="42"/>
  <c r="W212" i="42"/>
  <c r="AC212" i="42" s="1"/>
  <c r="U212" i="42"/>
  <c r="W204" i="39"/>
  <c r="AC204" i="39" s="1"/>
  <c r="U204" i="39"/>
  <c r="W78" i="39"/>
  <c r="AC78" i="39" s="1"/>
  <c r="U78" i="39"/>
  <c r="W81" i="39"/>
  <c r="AC81" i="39" s="1"/>
  <c r="U81" i="39"/>
  <c r="U79" i="39"/>
  <c r="W79" i="39"/>
  <c r="AC79" i="39" s="1"/>
  <c r="W30" i="39"/>
  <c r="AC30" i="39" s="1"/>
  <c r="U30" i="39"/>
  <c r="W46" i="47"/>
  <c r="AC46" i="47" s="1"/>
  <c r="U46" i="47"/>
  <c r="W13" i="47"/>
  <c r="AC13" i="47" s="1"/>
  <c r="U13" i="47"/>
  <c r="W225" i="47"/>
  <c r="AC225" i="47" s="1"/>
  <c r="U225" i="47"/>
  <c r="W50" i="40"/>
  <c r="AC50" i="40" s="1"/>
  <c r="U50" i="40"/>
  <c r="W47" i="40"/>
  <c r="AC47" i="40" s="1"/>
  <c r="U47" i="40"/>
  <c r="W25" i="40"/>
  <c r="AC25" i="40" s="1"/>
  <c r="U25" i="40"/>
  <c r="W229" i="40"/>
  <c r="AC229" i="40" s="1"/>
  <c r="U229" i="40"/>
  <c r="W143" i="40"/>
  <c r="AC143" i="40" s="1"/>
  <c r="U143" i="40"/>
  <c r="W55" i="33"/>
  <c r="AC55" i="33" s="1"/>
  <c r="U55" i="33"/>
  <c r="U7" i="33"/>
  <c r="W7" i="33"/>
  <c r="AC7" i="33" s="1"/>
  <c r="U182" i="33"/>
  <c r="W182" i="33"/>
  <c r="AC182" i="33" s="1"/>
  <c r="U67" i="37"/>
  <c r="W67" i="37"/>
  <c r="AC67" i="37" s="1"/>
  <c r="W19" i="37"/>
  <c r="AC19" i="37" s="1"/>
  <c r="U19" i="37"/>
  <c r="W187" i="37"/>
  <c r="AC187" i="37" s="1"/>
  <c r="U187" i="37"/>
  <c r="U184" i="37"/>
  <c r="W184" i="37"/>
  <c r="AC184" i="37" s="1"/>
  <c r="W182" i="38"/>
  <c r="AC182" i="38" s="1"/>
  <c r="U182" i="38"/>
  <c r="W157" i="38"/>
  <c r="AC157" i="38" s="1"/>
  <c r="U157" i="38"/>
  <c r="W95" i="38"/>
  <c r="AC95" i="38" s="1"/>
  <c r="U95" i="38"/>
  <c r="W98" i="38"/>
  <c r="AC98" i="38" s="1"/>
  <c r="U98" i="38"/>
  <c r="W91" i="32"/>
  <c r="AC91" i="32" s="1"/>
  <c r="U91" i="32"/>
  <c r="W79" i="32"/>
  <c r="AC79" i="32" s="1"/>
  <c r="U79" i="32"/>
  <c r="W96" i="32"/>
  <c r="AC96" i="32" s="1"/>
  <c r="U96" i="32"/>
  <c r="U95" i="32"/>
  <c r="W95" i="32"/>
  <c r="AC95" i="32" s="1"/>
  <c r="W69" i="32"/>
  <c r="AC69" i="32" s="1"/>
  <c r="U69" i="32"/>
  <c r="U209" i="32"/>
  <c r="W209" i="32"/>
  <c r="AC209" i="32" s="1"/>
  <c r="U26" i="31"/>
  <c r="W26" i="31"/>
  <c r="AC26" i="31" s="1"/>
  <c r="U98" i="31"/>
  <c r="W98" i="31"/>
  <c r="AC98" i="31" s="1"/>
  <c r="U135" i="31"/>
  <c r="W135" i="31"/>
  <c r="AC135" i="31" s="1"/>
  <c r="W75" i="36"/>
  <c r="AC75" i="36" s="1"/>
  <c r="U75" i="36"/>
  <c r="U73" i="36"/>
  <c r="W73" i="36"/>
  <c r="AC73" i="36" s="1"/>
  <c r="W29" i="36"/>
  <c r="AC29" i="36" s="1"/>
  <c r="U29" i="36"/>
  <c r="U109" i="36"/>
  <c r="W109" i="36"/>
  <c r="AC109" i="36" s="1"/>
  <c r="U40" i="46"/>
  <c r="W40" i="46"/>
  <c r="AC40" i="46" s="1"/>
  <c r="U189" i="46"/>
  <c r="W189" i="46"/>
  <c r="AC189" i="46" s="1"/>
  <c r="W204" i="46"/>
  <c r="AC204" i="46" s="1"/>
  <c r="U204" i="46"/>
  <c r="U118" i="35"/>
  <c r="W118" i="35"/>
  <c r="AC118" i="35" s="1"/>
  <c r="W86" i="35"/>
  <c r="AC86" i="35" s="1"/>
  <c r="U86" i="35"/>
  <c r="W73" i="35"/>
  <c r="AC73" i="35" s="1"/>
  <c r="U73" i="35"/>
  <c r="U171" i="43"/>
  <c r="W171" i="43"/>
  <c r="AC171" i="43" s="1"/>
  <c r="U12" i="43"/>
  <c r="W12" i="43"/>
  <c r="AC12" i="43" s="1"/>
  <c r="W223" i="43"/>
  <c r="AC223" i="43" s="1"/>
  <c r="U223" i="43"/>
  <c r="W202" i="43"/>
  <c r="AC202" i="43" s="1"/>
  <c r="U202" i="43"/>
  <c r="U147" i="43"/>
  <c r="W147" i="43"/>
  <c r="AC147" i="43" s="1"/>
  <c r="U109" i="44"/>
  <c r="W109" i="44"/>
  <c r="AC109" i="44" s="1"/>
  <c r="U126" i="44"/>
  <c r="W126" i="44"/>
  <c r="AC126" i="44" s="1"/>
  <c r="U24" i="44"/>
  <c r="W24" i="44"/>
  <c r="AC24" i="44" s="1"/>
  <c r="W22" i="41"/>
  <c r="AC22" i="41" s="1"/>
  <c r="U22" i="41"/>
  <c r="W204" i="41"/>
  <c r="AC204" i="41" s="1"/>
  <c r="U204" i="41"/>
  <c r="U225" i="41"/>
  <c r="W225" i="41"/>
  <c r="AC225" i="41" s="1"/>
  <c r="U30" i="41"/>
  <c r="W30" i="41"/>
  <c r="AC30" i="41" s="1"/>
  <c r="U199" i="45"/>
  <c r="W199" i="45"/>
  <c r="AC199" i="45" s="1"/>
  <c r="W195" i="45"/>
  <c r="AC195" i="45" s="1"/>
  <c r="U195" i="45"/>
  <c r="U107" i="39"/>
  <c r="W107" i="39"/>
  <c r="AC107" i="39" s="1"/>
  <c r="W73" i="40"/>
  <c r="AC73" i="40" s="1"/>
  <c r="U73" i="40"/>
  <c r="W66" i="33"/>
  <c r="AC66" i="33" s="1"/>
  <c r="U66" i="33"/>
  <c r="U171" i="36"/>
  <c r="W171" i="36"/>
  <c r="AC171" i="36" s="1"/>
  <c r="U243" i="35"/>
  <c r="W243" i="35"/>
  <c r="AC243" i="35" s="1"/>
  <c r="U240" i="43"/>
  <c r="W240" i="43"/>
  <c r="AC240" i="43" s="1"/>
  <c r="W33" i="41"/>
  <c r="AC33" i="41" s="1"/>
  <c r="U33" i="41"/>
  <c r="U36" i="45"/>
  <c r="W36" i="45"/>
  <c r="AC36" i="45" s="1"/>
  <c r="U236" i="34"/>
  <c r="W236" i="34"/>
  <c r="AC236" i="34" s="1"/>
  <c r="U219" i="34"/>
  <c r="W219" i="34"/>
  <c r="AC219" i="34" s="1"/>
  <c r="W176" i="34"/>
  <c r="AC176" i="34" s="1"/>
  <c r="U176" i="34"/>
  <c r="U238" i="34"/>
  <c r="W238" i="34"/>
  <c r="AC238" i="34" s="1"/>
  <c r="U206" i="42"/>
  <c r="W206" i="42"/>
  <c r="AC206" i="42" s="1"/>
  <c r="W139" i="42"/>
  <c r="AC139" i="42" s="1"/>
  <c r="U139" i="42"/>
  <c r="U235" i="39"/>
  <c r="W235" i="39"/>
  <c r="AC235" i="39" s="1"/>
  <c r="U146" i="47"/>
  <c r="W146" i="47"/>
  <c r="AC146" i="47" s="1"/>
  <c r="U130" i="47"/>
  <c r="W130" i="47"/>
  <c r="AC130" i="47" s="1"/>
  <c r="W164" i="47"/>
  <c r="AC164" i="47" s="1"/>
  <c r="U164" i="47"/>
  <c r="U57" i="47"/>
  <c r="W57" i="47"/>
  <c r="AC57" i="47" s="1"/>
  <c r="W9" i="40"/>
  <c r="AC9" i="40" s="1"/>
  <c r="U9" i="40"/>
  <c r="W225" i="40"/>
  <c r="AC225" i="40" s="1"/>
  <c r="U225" i="40"/>
  <c r="W197" i="33"/>
  <c r="AC197" i="33" s="1"/>
  <c r="U197" i="33"/>
  <c r="W112" i="33"/>
  <c r="AC112" i="33" s="1"/>
  <c r="U112" i="33"/>
  <c r="W91" i="33"/>
  <c r="AC91" i="33" s="1"/>
  <c r="U91" i="33"/>
  <c r="W121" i="33"/>
  <c r="AC121" i="33" s="1"/>
  <c r="U121" i="33"/>
  <c r="U108" i="33"/>
  <c r="W108" i="33"/>
  <c r="AC108" i="33" s="1"/>
  <c r="U181" i="33"/>
  <c r="W181" i="33"/>
  <c r="AC181" i="33" s="1"/>
  <c r="W236" i="37"/>
  <c r="AC236" i="37" s="1"/>
  <c r="U236" i="37"/>
  <c r="U172" i="37"/>
  <c r="W172" i="37"/>
  <c r="AC172" i="37" s="1"/>
  <c r="W135" i="37"/>
  <c r="AC135" i="37" s="1"/>
  <c r="U135" i="37"/>
  <c r="U229" i="38"/>
  <c r="W229" i="38"/>
  <c r="AC229" i="38" s="1"/>
  <c r="U199" i="38"/>
  <c r="W199" i="38"/>
  <c r="AC199" i="38" s="1"/>
  <c r="W180" i="38"/>
  <c r="AC180" i="38" s="1"/>
  <c r="U180" i="38"/>
  <c r="W158" i="38"/>
  <c r="AC158" i="38" s="1"/>
  <c r="U158" i="38"/>
  <c r="W149" i="38"/>
  <c r="AC149" i="38" s="1"/>
  <c r="U149" i="38"/>
  <c r="W24" i="38"/>
  <c r="AC24" i="38" s="1"/>
  <c r="U24" i="38"/>
  <c r="W78" i="38"/>
  <c r="AC78" i="38" s="1"/>
  <c r="U78" i="38"/>
  <c r="U65" i="32"/>
  <c r="W65" i="32"/>
  <c r="AC65" i="32" s="1"/>
  <c r="W53" i="32"/>
  <c r="AC53" i="32" s="1"/>
  <c r="U53" i="32"/>
  <c r="U94" i="32"/>
  <c r="W94" i="32"/>
  <c r="AC94" i="32" s="1"/>
  <c r="U205" i="31"/>
  <c r="W205" i="31"/>
  <c r="AC205" i="31" s="1"/>
  <c r="W189" i="31"/>
  <c r="AC189" i="31" s="1"/>
  <c r="U189" i="31"/>
  <c r="U96" i="36"/>
  <c r="W96" i="36"/>
  <c r="AC96" i="36" s="1"/>
  <c r="W46" i="36"/>
  <c r="AC46" i="36" s="1"/>
  <c r="U46" i="36"/>
  <c r="W214" i="46"/>
  <c r="AC214" i="46" s="1"/>
  <c r="U214" i="46"/>
  <c r="W201" i="46"/>
  <c r="AC201" i="46" s="1"/>
  <c r="U201" i="46"/>
  <c r="W230" i="46"/>
  <c r="AC230" i="46" s="1"/>
  <c r="U230" i="46"/>
  <c r="W148" i="35"/>
  <c r="AC148" i="35" s="1"/>
  <c r="U148" i="35"/>
  <c r="W120" i="35"/>
  <c r="AC120" i="35" s="1"/>
  <c r="U120" i="35"/>
  <c r="U140" i="35"/>
  <c r="W140" i="35"/>
  <c r="AC140" i="35" s="1"/>
  <c r="W78" i="35"/>
  <c r="AC78" i="35" s="1"/>
  <c r="U78" i="35"/>
  <c r="W241" i="43"/>
  <c r="AC241" i="43" s="1"/>
  <c r="U241" i="43"/>
  <c r="U11" i="43"/>
  <c r="W11" i="43"/>
  <c r="AC11" i="43" s="1"/>
  <c r="W34" i="43"/>
  <c r="AC34" i="43" s="1"/>
  <c r="U34" i="43"/>
  <c r="U99" i="44"/>
  <c r="W99" i="44"/>
  <c r="AC99" i="44" s="1"/>
  <c r="U108" i="44"/>
  <c r="W108" i="44"/>
  <c r="AC108" i="44" s="1"/>
  <c r="U215" i="44"/>
  <c r="W215" i="44"/>
  <c r="AC215" i="44" s="1"/>
  <c r="U195" i="44"/>
  <c r="W195" i="44"/>
  <c r="AC195" i="44" s="1"/>
  <c r="U186" i="44"/>
  <c r="W186" i="44"/>
  <c r="AC186" i="44" s="1"/>
  <c r="W73" i="41"/>
  <c r="AC73" i="41" s="1"/>
  <c r="U73" i="41"/>
  <c r="W215" i="41"/>
  <c r="AC215" i="41" s="1"/>
  <c r="U215" i="41"/>
  <c r="W203" i="41"/>
  <c r="AC203" i="41" s="1"/>
  <c r="U203" i="41"/>
  <c r="U192" i="41"/>
  <c r="W192" i="41"/>
  <c r="AC192" i="41" s="1"/>
  <c r="U176" i="41"/>
  <c r="W176" i="41"/>
  <c r="AC176" i="41" s="1"/>
  <c r="U103" i="34"/>
  <c r="W103" i="34"/>
  <c r="AC103" i="34" s="1"/>
  <c r="U92" i="42"/>
  <c r="W92" i="42"/>
  <c r="AC92" i="42" s="1"/>
  <c r="W113" i="40"/>
  <c r="AC113" i="40" s="1"/>
  <c r="U113" i="40"/>
  <c r="U124" i="33"/>
  <c r="W124" i="33"/>
  <c r="AC124" i="33" s="1"/>
  <c r="U76" i="37"/>
  <c r="W76" i="37"/>
  <c r="AC76" i="37" s="1"/>
  <c r="U89" i="32"/>
  <c r="W89" i="32"/>
  <c r="AC89" i="32" s="1"/>
  <c r="W86" i="43"/>
  <c r="AC86" i="43" s="1"/>
  <c r="U86" i="43"/>
  <c r="W200" i="45"/>
  <c r="AC200" i="45" s="1"/>
  <c r="U200" i="45"/>
  <c r="W231" i="45"/>
  <c r="AC231" i="45" s="1"/>
  <c r="U231" i="45"/>
  <c r="U178" i="45"/>
  <c r="W178" i="45"/>
  <c r="AC178" i="45" s="1"/>
  <c r="A50" i="34"/>
  <c r="W90" i="34"/>
  <c r="AC90" i="34" s="1"/>
  <c r="U90" i="34"/>
  <c r="W65" i="34"/>
  <c r="AC65" i="34" s="1"/>
  <c r="U65" i="34"/>
  <c r="W55" i="34"/>
  <c r="AC55" i="34" s="1"/>
  <c r="U55" i="34"/>
  <c r="W144" i="42"/>
  <c r="AC144" i="42" s="1"/>
  <c r="U144" i="42"/>
  <c r="U134" i="42"/>
  <c r="W134" i="42"/>
  <c r="AC134" i="42" s="1"/>
  <c r="U61" i="42"/>
  <c r="W61" i="42"/>
  <c r="AC61" i="42" s="1"/>
  <c r="U82" i="39"/>
  <c r="W82" i="39"/>
  <c r="AC82" i="39" s="1"/>
  <c r="W46" i="39"/>
  <c r="AC46" i="39" s="1"/>
  <c r="U46" i="39"/>
  <c r="U47" i="39"/>
  <c r="W47" i="39"/>
  <c r="AC47" i="39" s="1"/>
  <c r="U36" i="39"/>
  <c r="W36" i="39"/>
  <c r="AC36" i="39" s="1"/>
  <c r="W212" i="47"/>
  <c r="AC212" i="47" s="1"/>
  <c r="U212" i="47"/>
  <c r="U232" i="47"/>
  <c r="W232" i="47"/>
  <c r="AC232" i="47" s="1"/>
  <c r="U166" i="47"/>
  <c r="W166" i="47"/>
  <c r="AC166" i="47" s="1"/>
  <c r="W36" i="40"/>
  <c r="AC36" i="40" s="1"/>
  <c r="U36" i="40"/>
  <c r="W214" i="40"/>
  <c r="AC214" i="40" s="1"/>
  <c r="U214" i="40"/>
  <c r="W174" i="33"/>
  <c r="AC174" i="33" s="1"/>
  <c r="U174" i="33"/>
  <c r="W167" i="33"/>
  <c r="AC167" i="33" s="1"/>
  <c r="U167" i="33"/>
  <c r="W99" i="33"/>
  <c r="AC99" i="33" s="1"/>
  <c r="U99" i="33"/>
  <c r="W129" i="33"/>
  <c r="AC129" i="33" s="1"/>
  <c r="U129" i="33"/>
  <c r="W89" i="33"/>
  <c r="AC89" i="33" s="1"/>
  <c r="U89" i="33"/>
  <c r="U133" i="33"/>
  <c r="W133" i="33"/>
  <c r="AC133" i="33" s="1"/>
  <c r="W156" i="37"/>
  <c r="AC156" i="37" s="1"/>
  <c r="U156" i="37"/>
  <c r="U107" i="37"/>
  <c r="W107" i="37"/>
  <c r="AC107" i="37" s="1"/>
  <c r="W14" i="37"/>
  <c r="AC14" i="37" s="1"/>
  <c r="U14" i="37"/>
  <c r="W74" i="38"/>
  <c r="AC74" i="38" s="1"/>
  <c r="U74" i="38"/>
  <c r="U212" i="38"/>
  <c r="W212" i="38"/>
  <c r="AC212" i="38" s="1"/>
  <c r="W28" i="38"/>
  <c r="AC28" i="38" s="1"/>
  <c r="U28" i="38"/>
  <c r="W214" i="32"/>
  <c r="AC214" i="32" s="1"/>
  <c r="U214" i="32"/>
  <c r="U183" i="32"/>
  <c r="W183" i="32"/>
  <c r="AC183" i="32" s="1"/>
  <c r="W233" i="32"/>
  <c r="AC233" i="32" s="1"/>
  <c r="U233" i="32"/>
  <c r="W142" i="32"/>
  <c r="AC142" i="32" s="1"/>
  <c r="U142" i="32"/>
  <c r="U149" i="31"/>
  <c r="W149" i="31"/>
  <c r="AC149" i="31" s="1"/>
  <c r="W125" i="31"/>
  <c r="AC125" i="31" s="1"/>
  <c r="U125" i="31"/>
  <c r="W55" i="31"/>
  <c r="AC55" i="31" s="1"/>
  <c r="U55" i="31"/>
  <c r="U25" i="31"/>
  <c r="W25" i="31"/>
  <c r="AC25" i="31" s="1"/>
  <c r="W215" i="31"/>
  <c r="AC215" i="31" s="1"/>
  <c r="U215" i="31"/>
  <c r="A47" i="36"/>
  <c r="T4" i="36"/>
  <c r="W7" i="36"/>
  <c r="AC7" i="36" s="1"/>
  <c r="U7" i="36"/>
  <c r="U229" i="36"/>
  <c r="W229" i="36"/>
  <c r="AC229" i="36" s="1"/>
  <c r="W220" i="36"/>
  <c r="AC220" i="36" s="1"/>
  <c r="U220" i="36"/>
  <c r="W217" i="46"/>
  <c r="AC217" i="46" s="1"/>
  <c r="U217" i="46"/>
  <c r="U167" i="46"/>
  <c r="W167" i="46"/>
  <c r="AC167" i="46" s="1"/>
  <c r="U125" i="46"/>
  <c r="W125" i="46"/>
  <c r="AC125" i="46" s="1"/>
  <c r="W110" i="46"/>
  <c r="AC110" i="46" s="1"/>
  <c r="U110" i="46"/>
  <c r="U123" i="46"/>
  <c r="W123" i="46"/>
  <c r="AC123" i="46" s="1"/>
  <c r="W54" i="46"/>
  <c r="AC54" i="46" s="1"/>
  <c r="U54" i="46"/>
  <c r="U132" i="46"/>
  <c r="W132" i="46"/>
  <c r="AC132" i="46" s="1"/>
  <c r="W190" i="35"/>
  <c r="AC190" i="35" s="1"/>
  <c r="U190" i="35"/>
  <c r="W174" i="35"/>
  <c r="AC174" i="35" s="1"/>
  <c r="U174" i="35"/>
  <c r="W84" i="35"/>
  <c r="AC84" i="35" s="1"/>
  <c r="U84" i="35"/>
  <c r="W186" i="35"/>
  <c r="AC186" i="35" s="1"/>
  <c r="U186" i="35"/>
  <c r="U141" i="43"/>
  <c r="W141" i="43"/>
  <c r="AC141" i="43" s="1"/>
  <c r="W222" i="43"/>
  <c r="AC222" i="43" s="1"/>
  <c r="U222" i="43"/>
  <c r="U88" i="43"/>
  <c r="W88" i="43"/>
  <c r="AC88" i="43" s="1"/>
  <c r="W178" i="44"/>
  <c r="AC178" i="44" s="1"/>
  <c r="U178" i="44"/>
  <c r="U208" i="44"/>
  <c r="W208" i="44"/>
  <c r="AC208" i="44" s="1"/>
  <c r="W48" i="41"/>
  <c r="AC48" i="41" s="1"/>
  <c r="U48" i="41"/>
  <c r="W181" i="47"/>
  <c r="AC181" i="47" s="1"/>
  <c r="U181" i="47"/>
  <c r="W223" i="37"/>
  <c r="AC223" i="37" s="1"/>
  <c r="U223" i="37"/>
  <c r="W20" i="31"/>
  <c r="AC20" i="31" s="1"/>
  <c r="U20" i="31"/>
  <c r="U126" i="36"/>
  <c r="W126" i="36"/>
  <c r="AC126" i="36" s="1"/>
  <c r="U153" i="46"/>
  <c r="W153" i="46"/>
  <c r="AC153" i="46" s="1"/>
  <c r="U145" i="44"/>
  <c r="W145" i="44"/>
  <c r="AC145" i="44" s="1"/>
  <c r="W141" i="41"/>
  <c r="AC141" i="41" s="1"/>
  <c r="U141" i="41"/>
  <c r="U89" i="45"/>
  <c r="W89" i="45"/>
  <c r="AC89" i="45" s="1"/>
  <c r="W187" i="45"/>
  <c r="AC187" i="45" s="1"/>
  <c r="U187" i="45"/>
  <c r="W71" i="45"/>
  <c r="AC71" i="45" s="1"/>
  <c r="U71" i="45"/>
  <c r="U102" i="34"/>
  <c r="W102" i="34"/>
  <c r="AC102" i="34" s="1"/>
  <c r="U66" i="34"/>
  <c r="W66" i="34"/>
  <c r="AC66" i="34" s="1"/>
  <c r="W5" i="34"/>
  <c r="U5" i="34"/>
  <c r="H8" i="36"/>
  <c r="E7" i="36"/>
  <c r="F6" i="36" s="1"/>
  <c r="A50" i="36"/>
  <c r="U158" i="42"/>
  <c r="W158" i="42"/>
  <c r="AC158" i="42" s="1"/>
  <c r="W142" i="42"/>
  <c r="AC142" i="42" s="1"/>
  <c r="U142" i="42"/>
  <c r="W122" i="42"/>
  <c r="AC122" i="42" s="1"/>
  <c r="U122" i="42"/>
  <c r="U112" i="42"/>
  <c r="W112" i="42"/>
  <c r="AC112" i="42" s="1"/>
  <c r="W95" i="39"/>
  <c r="AC95" i="39" s="1"/>
  <c r="U95" i="39"/>
  <c r="W104" i="39"/>
  <c r="AC104" i="39" s="1"/>
  <c r="U104" i="39"/>
  <c r="W85" i="39"/>
  <c r="AC85" i="39" s="1"/>
  <c r="U85" i="39"/>
  <c r="W101" i="39"/>
  <c r="AC101" i="39" s="1"/>
  <c r="U101" i="39"/>
  <c r="W224" i="47"/>
  <c r="AC224" i="47" s="1"/>
  <c r="U224" i="47"/>
  <c r="U198" i="47"/>
  <c r="W198" i="47"/>
  <c r="AC198" i="47" s="1"/>
  <c r="W120" i="47"/>
  <c r="AC120" i="47" s="1"/>
  <c r="U120" i="47"/>
  <c r="W176" i="47"/>
  <c r="AC176" i="47" s="1"/>
  <c r="U176" i="47"/>
  <c r="U116" i="40"/>
  <c r="W116" i="40"/>
  <c r="AC116" i="40" s="1"/>
  <c r="W201" i="40"/>
  <c r="AC201" i="40" s="1"/>
  <c r="U201" i="40"/>
  <c r="W226" i="40"/>
  <c r="AC226" i="40" s="1"/>
  <c r="U226" i="40"/>
  <c r="U206" i="40"/>
  <c r="W206" i="40"/>
  <c r="AC206" i="40" s="1"/>
  <c r="W103" i="33"/>
  <c r="AC103" i="33" s="1"/>
  <c r="U103" i="33"/>
  <c r="W60" i="33"/>
  <c r="AC60" i="33" s="1"/>
  <c r="U60" i="33"/>
  <c r="W233" i="33"/>
  <c r="AC233" i="33" s="1"/>
  <c r="U233" i="33"/>
  <c r="U53" i="33"/>
  <c r="W53" i="33"/>
  <c r="AC53" i="33" s="1"/>
  <c r="W203" i="37"/>
  <c r="AC203" i="37" s="1"/>
  <c r="U203" i="37"/>
  <c r="W227" i="37"/>
  <c r="AC227" i="37" s="1"/>
  <c r="U227" i="37"/>
  <c r="W174" i="37"/>
  <c r="AC174" i="37" s="1"/>
  <c r="U174" i="37"/>
  <c r="U120" i="37"/>
  <c r="W120" i="37"/>
  <c r="AC120" i="37" s="1"/>
  <c r="W47" i="38"/>
  <c r="AC47" i="38" s="1"/>
  <c r="U47" i="38"/>
  <c r="W32" i="38"/>
  <c r="AC32" i="38" s="1"/>
  <c r="U32" i="38"/>
  <c r="W237" i="38"/>
  <c r="AC237" i="38" s="1"/>
  <c r="U237" i="38"/>
  <c r="U113" i="32"/>
  <c r="W113" i="32"/>
  <c r="AC113" i="32" s="1"/>
  <c r="W66" i="32"/>
  <c r="AC66" i="32" s="1"/>
  <c r="U66" i="32"/>
  <c r="W19" i="32"/>
  <c r="AC19" i="32" s="1"/>
  <c r="U19" i="32"/>
  <c r="U62" i="31"/>
  <c r="W62" i="31"/>
  <c r="AC62" i="31" s="1"/>
  <c r="U148" i="31"/>
  <c r="W148" i="31"/>
  <c r="AC148" i="31" s="1"/>
  <c r="U200" i="31"/>
  <c r="W200" i="31"/>
  <c r="AC200" i="31" s="1"/>
  <c r="W239" i="36"/>
  <c r="AC239" i="36" s="1"/>
  <c r="U239" i="36"/>
  <c r="W222" i="36"/>
  <c r="AC222" i="36" s="1"/>
  <c r="U222" i="36"/>
  <c r="W187" i="36"/>
  <c r="AC187" i="36" s="1"/>
  <c r="U187" i="36"/>
  <c r="W160" i="46"/>
  <c r="AC160" i="46" s="1"/>
  <c r="U160" i="46"/>
  <c r="W143" i="46"/>
  <c r="AC143" i="46" s="1"/>
  <c r="U143" i="46"/>
  <c r="W172" i="46"/>
  <c r="AC172" i="46" s="1"/>
  <c r="U172" i="46"/>
  <c r="W72" i="46"/>
  <c r="AC72" i="46" s="1"/>
  <c r="U72" i="46"/>
  <c r="W47" i="46"/>
  <c r="AC47" i="46" s="1"/>
  <c r="U47" i="46"/>
  <c r="W183" i="35"/>
  <c r="AC183" i="35" s="1"/>
  <c r="U183" i="35"/>
  <c r="W191" i="35"/>
  <c r="AC191" i="35" s="1"/>
  <c r="U191" i="35"/>
  <c r="W103" i="35"/>
  <c r="AC103" i="35" s="1"/>
  <c r="U103" i="35"/>
  <c r="W95" i="35"/>
  <c r="AC95" i="35" s="1"/>
  <c r="U95" i="35"/>
  <c r="W202" i="35"/>
  <c r="AC202" i="35" s="1"/>
  <c r="U202" i="35"/>
  <c r="U104" i="43"/>
  <c r="W104" i="43"/>
  <c r="AC104" i="43" s="1"/>
  <c r="U175" i="43"/>
  <c r="W175" i="43"/>
  <c r="AC175" i="43" s="1"/>
  <c r="W138" i="43"/>
  <c r="AC138" i="43" s="1"/>
  <c r="U138" i="43"/>
  <c r="U26" i="43"/>
  <c r="W26" i="43"/>
  <c r="AC26" i="43" s="1"/>
  <c r="U192" i="44"/>
  <c r="W192" i="44"/>
  <c r="AC192" i="44" s="1"/>
  <c r="U29" i="44"/>
  <c r="W29" i="44"/>
  <c r="AC29" i="44" s="1"/>
  <c r="U218" i="44"/>
  <c r="W218" i="44"/>
  <c r="AC218" i="44" s="1"/>
  <c r="U70" i="44"/>
  <c r="W70" i="44"/>
  <c r="AC70" i="44" s="1"/>
  <c r="U199" i="41"/>
  <c r="W199" i="41"/>
  <c r="AC199" i="41" s="1"/>
  <c r="W109" i="41"/>
  <c r="AC109" i="41" s="1"/>
  <c r="U109" i="41"/>
  <c r="W74" i="41"/>
  <c r="AC74" i="41" s="1"/>
  <c r="U74" i="41"/>
  <c r="W36" i="41"/>
  <c r="AC36" i="41" s="1"/>
  <c r="U36" i="41"/>
  <c r="U116" i="39"/>
  <c r="W116" i="39"/>
  <c r="AC116" i="39" s="1"/>
  <c r="W219" i="47"/>
  <c r="AC219" i="47" s="1"/>
  <c r="U219" i="47"/>
  <c r="W131" i="33"/>
  <c r="AC131" i="33" s="1"/>
  <c r="U131" i="33"/>
  <c r="U229" i="32"/>
  <c r="W229" i="32"/>
  <c r="AC229" i="32" s="1"/>
  <c r="W65" i="31"/>
  <c r="AC65" i="31" s="1"/>
  <c r="U65" i="31"/>
  <c r="W29" i="46"/>
  <c r="AC29" i="46" s="1"/>
  <c r="U29" i="46"/>
  <c r="U203" i="35"/>
  <c r="W203" i="35"/>
  <c r="AC203" i="35" s="1"/>
  <c r="U30" i="43"/>
  <c r="W30" i="43"/>
  <c r="AC30" i="43" s="1"/>
  <c r="U160" i="44"/>
  <c r="W160" i="44"/>
  <c r="AC160" i="44" s="1"/>
  <c r="U59" i="45"/>
  <c r="W59" i="45"/>
  <c r="AC59" i="45" s="1"/>
  <c r="W78" i="45"/>
  <c r="AC78" i="45" s="1"/>
  <c r="U78" i="45"/>
  <c r="W170" i="45"/>
  <c r="AC170" i="45" s="1"/>
  <c r="U170" i="45"/>
  <c r="W23" i="45"/>
  <c r="AC23" i="45" s="1"/>
  <c r="U23" i="45"/>
  <c r="U225" i="34"/>
  <c r="W225" i="34"/>
  <c r="AC225" i="34" s="1"/>
  <c r="U182" i="34"/>
  <c r="W182" i="34"/>
  <c r="AC182" i="34" s="1"/>
  <c r="W98" i="34"/>
  <c r="AC98" i="34" s="1"/>
  <c r="U98" i="34"/>
  <c r="U200" i="34"/>
  <c r="W200" i="34"/>
  <c r="AC200" i="34" s="1"/>
  <c r="W48" i="39"/>
  <c r="AC48" i="39" s="1"/>
  <c r="U48" i="39"/>
  <c r="U236" i="39"/>
  <c r="W236" i="39"/>
  <c r="AC236" i="39" s="1"/>
  <c r="W141" i="47"/>
  <c r="AC141" i="47" s="1"/>
  <c r="U141" i="47"/>
  <c r="U123" i="47"/>
  <c r="W123" i="47"/>
  <c r="AC123" i="47" s="1"/>
  <c r="W112" i="47"/>
  <c r="AC112" i="47" s="1"/>
  <c r="U112" i="47"/>
  <c r="W154" i="40"/>
  <c r="AC154" i="40" s="1"/>
  <c r="U154" i="40"/>
  <c r="U193" i="40"/>
  <c r="W193" i="40"/>
  <c r="AC193" i="40" s="1"/>
  <c r="U133" i="40"/>
  <c r="W133" i="40"/>
  <c r="AC133" i="40" s="1"/>
  <c r="W83" i="40"/>
  <c r="AC83" i="40" s="1"/>
  <c r="U83" i="40"/>
  <c r="W58" i="33"/>
  <c r="AC58" i="33" s="1"/>
  <c r="U58" i="33"/>
  <c r="W232" i="33"/>
  <c r="AC232" i="33" s="1"/>
  <c r="U232" i="33"/>
  <c r="W215" i="37"/>
  <c r="AC215" i="37" s="1"/>
  <c r="U215" i="37"/>
  <c r="W232" i="37"/>
  <c r="AC232" i="37" s="1"/>
  <c r="U232" i="37"/>
  <c r="W205" i="38"/>
  <c r="AC205" i="38" s="1"/>
  <c r="U205" i="38"/>
  <c r="W177" i="38"/>
  <c r="AC177" i="38" s="1"/>
  <c r="U177" i="38"/>
  <c r="W174" i="38"/>
  <c r="AC174" i="38" s="1"/>
  <c r="U174" i="38"/>
  <c r="U147" i="38"/>
  <c r="W147" i="38"/>
  <c r="AC147" i="38" s="1"/>
  <c r="W101" i="38"/>
  <c r="AC101" i="38" s="1"/>
  <c r="U101" i="38"/>
  <c r="U187" i="38"/>
  <c r="W187" i="38"/>
  <c r="AC187" i="38" s="1"/>
  <c r="U185" i="38"/>
  <c r="W185" i="38"/>
  <c r="AC185" i="38" s="1"/>
  <c r="U101" i="32"/>
  <c r="W101" i="32"/>
  <c r="AC101" i="32" s="1"/>
  <c r="U92" i="32"/>
  <c r="W92" i="32"/>
  <c r="AC92" i="32" s="1"/>
  <c r="U51" i="32"/>
  <c r="W51" i="32"/>
  <c r="AC51" i="32" s="1"/>
  <c r="U11" i="31"/>
  <c r="W11" i="31"/>
  <c r="AC11" i="31" s="1"/>
  <c r="W169" i="31"/>
  <c r="AC169" i="31" s="1"/>
  <c r="U169" i="31"/>
  <c r="W96" i="31"/>
  <c r="AC96" i="31" s="1"/>
  <c r="U96" i="31"/>
  <c r="W53" i="31"/>
  <c r="AC53" i="31" s="1"/>
  <c r="U53" i="31"/>
  <c r="W31" i="36"/>
  <c r="AC31" i="36" s="1"/>
  <c r="U31" i="36"/>
  <c r="W15" i="36"/>
  <c r="AC15" i="36" s="1"/>
  <c r="U15" i="36"/>
  <c r="U244" i="36"/>
  <c r="W244" i="36"/>
  <c r="AC244" i="36" s="1"/>
  <c r="U237" i="36"/>
  <c r="W237" i="36"/>
  <c r="AC237" i="36" s="1"/>
  <c r="W112" i="36"/>
  <c r="AC112" i="36" s="1"/>
  <c r="U112" i="36"/>
  <c r="U199" i="46"/>
  <c r="W199" i="46"/>
  <c r="AC199" i="46" s="1"/>
  <c r="W186" i="46"/>
  <c r="AC186" i="46" s="1"/>
  <c r="U186" i="46"/>
  <c r="U173" i="46"/>
  <c r="W173" i="46"/>
  <c r="AC173" i="46" s="1"/>
  <c r="W150" i="46"/>
  <c r="AC150" i="46" s="1"/>
  <c r="U150" i="46"/>
  <c r="A50" i="43"/>
  <c r="W63" i="35"/>
  <c r="AC63" i="35" s="1"/>
  <c r="U63" i="35"/>
  <c r="U28" i="35"/>
  <c r="W28" i="35"/>
  <c r="AC28" i="35" s="1"/>
  <c r="U43" i="35"/>
  <c r="W43" i="35"/>
  <c r="AC43" i="35" s="1"/>
  <c r="W26" i="35"/>
  <c r="AC26" i="35" s="1"/>
  <c r="U26" i="35"/>
  <c r="U229" i="43"/>
  <c r="W229" i="43"/>
  <c r="AC229" i="43" s="1"/>
  <c r="W165" i="43"/>
  <c r="AC165" i="43" s="1"/>
  <c r="U165" i="43"/>
  <c r="U15" i="43"/>
  <c r="W15" i="43"/>
  <c r="AC15" i="43" s="1"/>
  <c r="W151" i="43"/>
  <c r="AC151" i="43" s="1"/>
  <c r="U151" i="43"/>
  <c r="U183" i="43"/>
  <c r="W183" i="43"/>
  <c r="AC183" i="43" s="1"/>
  <c r="U20" i="44"/>
  <c r="W20" i="44"/>
  <c r="AC20" i="44" s="1"/>
  <c r="U86" i="44"/>
  <c r="W86" i="44"/>
  <c r="AC86" i="44" s="1"/>
  <c r="U98" i="44"/>
  <c r="W98" i="44"/>
  <c r="AC98" i="44" s="1"/>
  <c r="U61" i="44"/>
  <c r="W61" i="44"/>
  <c r="AC61" i="44" s="1"/>
  <c r="U11" i="44"/>
  <c r="W11" i="44"/>
  <c r="AC11" i="44" s="1"/>
  <c r="U67" i="41"/>
  <c r="W67" i="41"/>
  <c r="AC67" i="41" s="1"/>
  <c r="U24" i="41"/>
  <c r="W24" i="41"/>
  <c r="AC24" i="41" s="1"/>
  <c r="U58" i="41"/>
  <c r="W58" i="41"/>
  <c r="AC58" i="41" s="1"/>
  <c r="W29" i="41"/>
  <c r="AC29" i="41" s="1"/>
  <c r="U29" i="41"/>
  <c r="U213" i="41"/>
  <c r="W213" i="41"/>
  <c r="AC213" i="41" s="1"/>
  <c r="W8" i="41"/>
  <c r="AC8" i="41" s="1"/>
  <c r="U8" i="41"/>
  <c r="W49" i="45"/>
  <c r="AC49" i="45" s="1"/>
  <c r="U49" i="45"/>
  <c r="W121" i="42"/>
  <c r="AC121" i="42" s="1"/>
  <c r="U121" i="42"/>
  <c r="W74" i="40"/>
  <c r="AC74" i="40" s="1"/>
  <c r="U74" i="40"/>
  <c r="W80" i="33"/>
  <c r="AC80" i="33" s="1"/>
  <c r="U80" i="33"/>
  <c r="W51" i="33"/>
  <c r="AC51" i="33" s="1"/>
  <c r="U51" i="33"/>
  <c r="U43" i="37"/>
  <c r="W43" i="37"/>
  <c r="AC43" i="37" s="1"/>
  <c r="U26" i="32"/>
  <c r="W26" i="32"/>
  <c r="AC26" i="32" s="1"/>
  <c r="W66" i="31"/>
  <c r="AC66" i="31" s="1"/>
  <c r="U66" i="31"/>
  <c r="A50" i="38"/>
  <c r="U32" i="36"/>
  <c r="W32" i="36"/>
  <c r="AC32" i="36" s="1"/>
  <c r="W21" i="36"/>
  <c r="AC21" i="36" s="1"/>
  <c r="U21" i="36"/>
  <c r="U185" i="46"/>
  <c r="W185" i="46"/>
  <c r="AC185" i="46" s="1"/>
  <c r="W152" i="35"/>
  <c r="AC152" i="35" s="1"/>
  <c r="U152" i="35"/>
  <c r="W170" i="43"/>
  <c r="AC170" i="43" s="1"/>
  <c r="U170" i="43"/>
  <c r="U104" i="41"/>
  <c r="W104" i="41"/>
  <c r="AC104" i="41" s="1"/>
  <c r="W161" i="45"/>
  <c r="AC161" i="45" s="1"/>
  <c r="U161" i="45"/>
  <c r="W187" i="34"/>
  <c r="AC187" i="34" s="1"/>
  <c r="U187" i="34"/>
  <c r="W105" i="37"/>
  <c r="AC105" i="37" s="1"/>
  <c r="U105" i="37"/>
  <c r="U33" i="32"/>
  <c r="W33" i="32"/>
  <c r="AC33" i="32" s="1"/>
  <c r="U80" i="31"/>
  <c r="W80" i="31"/>
  <c r="AC80" i="31" s="1"/>
  <c r="W47" i="36"/>
  <c r="AC47" i="36" s="1"/>
  <c r="U47" i="36"/>
  <c r="E7" i="33"/>
  <c r="F6" i="33" s="1"/>
  <c r="H8" i="33"/>
  <c r="W108" i="43"/>
  <c r="AC108" i="43" s="1"/>
  <c r="U108" i="43"/>
  <c r="W222" i="44"/>
  <c r="AC222" i="44" s="1"/>
  <c r="U222" i="44"/>
  <c r="W135" i="41"/>
  <c r="AC135" i="41" s="1"/>
  <c r="U135" i="41"/>
  <c r="U124" i="32"/>
  <c r="W124" i="32"/>
  <c r="AC124" i="32" s="1"/>
  <c r="U147" i="45"/>
  <c r="W147" i="45"/>
  <c r="AC147" i="45" s="1"/>
  <c r="U175" i="39"/>
  <c r="W175" i="39"/>
  <c r="AC175" i="39" s="1"/>
  <c r="W21" i="47"/>
  <c r="AC21" i="47" s="1"/>
  <c r="U21" i="47"/>
  <c r="W108" i="37"/>
  <c r="AC108" i="37" s="1"/>
  <c r="U108" i="37"/>
  <c r="W66" i="38"/>
  <c r="AC66" i="38" s="1"/>
  <c r="U66" i="38"/>
  <c r="W145" i="32"/>
  <c r="AC145" i="32" s="1"/>
  <c r="U145" i="32"/>
  <c r="W85" i="32"/>
  <c r="AC85" i="32" s="1"/>
  <c r="U85" i="32"/>
  <c r="W40" i="36"/>
  <c r="AC40" i="36" s="1"/>
  <c r="U40" i="36"/>
  <c r="W209" i="35"/>
  <c r="AC209" i="35" s="1"/>
  <c r="U209" i="35"/>
  <c r="W132" i="39"/>
  <c r="AC132" i="39" s="1"/>
  <c r="U132" i="39"/>
  <c r="W63" i="32"/>
  <c r="AC63" i="32" s="1"/>
  <c r="U63" i="32"/>
  <c r="U144" i="43"/>
  <c r="W144" i="43"/>
  <c r="AC144" i="43" s="1"/>
  <c r="W108" i="34"/>
  <c r="AC108" i="34" s="1"/>
  <c r="U108" i="34"/>
  <c r="W80" i="42"/>
  <c r="AC80" i="42" s="1"/>
  <c r="U80" i="42"/>
  <c r="U239" i="42"/>
  <c r="W239" i="42"/>
  <c r="AC239" i="42" s="1"/>
  <c r="U109" i="40"/>
  <c r="W109" i="40"/>
  <c r="AC109" i="40" s="1"/>
  <c r="U173" i="33"/>
  <c r="W173" i="33"/>
  <c r="AC173" i="33" s="1"/>
  <c r="U165" i="33"/>
  <c r="W165" i="33"/>
  <c r="AC165" i="33" s="1"/>
  <c r="U160" i="32"/>
  <c r="W160" i="32"/>
  <c r="AC160" i="32" s="1"/>
  <c r="W120" i="31"/>
  <c r="AC120" i="31" s="1"/>
  <c r="U120" i="31"/>
  <c r="W195" i="35"/>
  <c r="AC195" i="35" s="1"/>
  <c r="U195" i="35"/>
  <c r="U53" i="44"/>
  <c r="W53" i="44"/>
  <c r="AC53" i="44" s="1"/>
  <c r="U180" i="47"/>
  <c r="W180" i="47"/>
  <c r="AC180" i="47" s="1"/>
  <c r="U138" i="34"/>
  <c r="W138" i="34"/>
  <c r="AC138" i="34" s="1"/>
  <c r="W220" i="39"/>
  <c r="AC220" i="39" s="1"/>
  <c r="U220" i="39"/>
  <c r="W156" i="47"/>
  <c r="AC156" i="47" s="1"/>
  <c r="U156" i="47"/>
  <c r="W143" i="37"/>
  <c r="AC143" i="37" s="1"/>
  <c r="U143" i="37"/>
  <c r="W88" i="38"/>
  <c r="AC88" i="38" s="1"/>
  <c r="U88" i="38"/>
  <c r="W106" i="32"/>
  <c r="AC106" i="32" s="1"/>
  <c r="U106" i="32"/>
  <c r="W96" i="46"/>
  <c r="AC96" i="46" s="1"/>
  <c r="U96" i="46"/>
  <c r="U122" i="43"/>
  <c r="W122" i="43"/>
  <c r="AC122" i="43" s="1"/>
  <c r="W88" i="41"/>
  <c r="AC88" i="41" s="1"/>
  <c r="U88" i="41"/>
  <c r="W165" i="36"/>
  <c r="AC165" i="36" s="1"/>
  <c r="U165" i="36"/>
  <c r="U12" i="45"/>
  <c r="W12" i="45"/>
  <c r="AC12" i="45" s="1"/>
  <c r="U206" i="34"/>
  <c r="W206" i="34"/>
  <c r="AC206" i="34" s="1"/>
  <c r="W238" i="42"/>
  <c r="AC238" i="42" s="1"/>
  <c r="U238" i="42"/>
  <c r="U162" i="39"/>
  <c r="W162" i="39"/>
  <c r="AC162" i="39" s="1"/>
  <c r="W95" i="40"/>
  <c r="AC95" i="40" s="1"/>
  <c r="U95" i="40"/>
  <c r="U101" i="37"/>
  <c r="W101" i="37"/>
  <c r="AC101" i="37" s="1"/>
  <c r="W178" i="38"/>
  <c r="AC178" i="38" s="1"/>
  <c r="U178" i="38"/>
  <c r="W38" i="31"/>
  <c r="AC38" i="31" s="1"/>
  <c r="U38" i="31"/>
  <c r="U62" i="35"/>
  <c r="W62" i="35"/>
  <c r="AC62" i="35" s="1"/>
  <c r="W123" i="41"/>
  <c r="AC123" i="41" s="1"/>
  <c r="U123" i="41"/>
  <c r="U84" i="43"/>
  <c r="W84" i="43"/>
  <c r="AC84" i="43" s="1"/>
  <c r="U93" i="45"/>
  <c r="W93" i="45"/>
  <c r="AC93" i="45" s="1"/>
  <c r="W115" i="34"/>
  <c r="AC115" i="34" s="1"/>
  <c r="U115" i="34"/>
  <c r="W115" i="42"/>
  <c r="AC115" i="42" s="1"/>
  <c r="U115" i="42"/>
  <c r="U137" i="40"/>
  <c r="W137" i="40"/>
  <c r="AC137" i="40" s="1"/>
  <c r="W39" i="33"/>
  <c r="AC39" i="33" s="1"/>
  <c r="U39" i="33"/>
  <c r="W86" i="38"/>
  <c r="AC86" i="38" s="1"/>
  <c r="U86" i="38"/>
  <c r="U224" i="32"/>
  <c r="W224" i="32"/>
  <c r="AC224" i="32" s="1"/>
  <c r="W228" i="46"/>
  <c r="AC228" i="46" s="1"/>
  <c r="U228" i="46"/>
  <c r="W5" i="35"/>
  <c r="U5" i="35"/>
  <c r="U219" i="43"/>
  <c r="W219" i="43"/>
  <c r="AC219" i="43" s="1"/>
  <c r="U48" i="44"/>
  <c r="W48" i="44"/>
  <c r="AC48" i="44" s="1"/>
  <c r="W187" i="41"/>
  <c r="AC187" i="41" s="1"/>
  <c r="U187" i="41"/>
  <c r="U174" i="42"/>
  <c r="W174" i="42"/>
  <c r="AC174" i="42" s="1"/>
  <c r="W136" i="33"/>
  <c r="AC136" i="33" s="1"/>
  <c r="U136" i="33"/>
  <c r="U128" i="36"/>
  <c r="W128" i="36"/>
  <c r="AC128" i="36" s="1"/>
  <c r="U74" i="34"/>
  <c r="W74" i="34"/>
  <c r="AC74" i="34" s="1"/>
  <c r="W126" i="34"/>
  <c r="AC126" i="34" s="1"/>
  <c r="U126" i="34"/>
  <c r="U149" i="42"/>
  <c r="W149" i="42"/>
  <c r="AC149" i="42" s="1"/>
  <c r="U118" i="37"/>
  <c r="W118" i="37"/>
  <c r="AC118" i="37" s="1"/>
  <c r="W51" i="38"/>
  <c r="AC51" i="38" s="1"/>
  <c r="U51" i="38"/>
  <c r="U42" i="38"/>
  <c r="W42" i="38"/>
  <c r="AC42" i="38" s="1"/>
  <c r="U188" i="38"/>
  <c r="W188" i="38"/>
  <c r="AC188" i="38" s="1"/>
  <c r="U146" i="31"/>
  <c r="W146" i="31"/>
  <c r="AC146" i="31" s="1"/>
  <c r="U141" i="36"/>
  <c r="W141" i="36"/>
  <c r="AC141" i="36" s="1"/>
  <c r="W8" i="36"/>
  <c r="AC8" i="36" s="1"/>
  <c r="U8" i="36"/>
  <c r="W192" i="36"/>
  <c r="AC192" i="36" s="1"/>
  <c r="U192" i="36"/>
  <c r="W92" i="46"/>
  <c r="AC92" i="46" s="1"/>
  <c r="U92" i="46"/>
  <c r="U10" i="44"/>
  <c r="W10" i="44"/>
  <c r="AC10" i="44" s="1"/>
  <c r="W108" i="41"/>
  <c r="AC108" i="41" s="1"/>
  <c r="U108" i="41"/>
  <c r="U118" i="45"/>
  <c r="W118" i="45"/>
  <c r="AC118" i="45" s="1"/>
  <c r="U111" i="47"/>
  <c r="W111" i="47"/>
  <c r="AC111" i="47" s="1"/>
  <c r="U128" i="46"/>
  <c r="W128" i="46"/>
  <c r="AC128" i="46" s="1"/>
  <c r="W176" i="43"/>
  <c r="AC176" i="43" s="1"/>
  <c r="U176" i="43"/>
  <c r="U35" i="45"/>
  <c r="W35" i="45"/>
  <c r="AC35" i="45" s="1"/>
  <c r="W38" i="45"/>
  <c r="AC38" i="45" s="1"/>
  <c r="U38" i="45"/>
  <c r="U104" i="45"/>
  <c r="W104" i="45"/>
  <c r="AC104" i="45" s="1"/>
  <c r="W10" i="45"/>
  <c r="AC10" i="45" s="1"/>
  <c r="U10" i="45"/>
  <c r="U128" i="34"/>
  <c r="W128" i="34"/>
  <c r="AC128" i="34" s="1"/>
  <c r="U95" i="34"/>
  <c r="W95" i="34"/>
  <c r="AC95" i="34" s="1"/>
  <c r="W76" i="34"/>
  <c r="AC76" i="34" s="1"/>
  <c r="U76" i="34"/>
  <c r="W41" i="34"/>
  <c r="AC41" i="34" s="1"/>
  <c r="U41" i="34"/>
  <c r="W83" i="34"/>
  <c r="AC83" i="34" s="1"/>
  <c r="U83" i="34"/>
  <c r="W26" i="34"/>
  <c r="AC26" i="34" s="1"/>
  <c r="U26" i="34"/>
  <c r="W213" i="42"/>
  <c r="AC213" i="42" s="1"/>
  <c r="U213" i="42"/>
  <c r="W163" i="42"/>
  <c r="AC163" i="42" s="1"/>
  <c r="U163" i="42"/>
  <c r="U132" i="42"/>
  <c r="W132" i="42"/>
  <c r="AC132" i="42" s="1"/>
  <c r="W241" i="42"/>
  <c r="AC241" i="42" s="1"/>
  <c r="U241" i="42"/>
  <c r="U54" i="39"/>
  <c r="W54" i="39"/>
  <c r="AC54" i="39" s="1"/>
  <c r="U7" i="39"/>
  <c r="W7" i="39"/>
  <c r="AC7" i="39" s="1"/>
  <c r="W226" i="39"/>
  <c r="AC226" i="39" s="1"/>
  <c r="U226" i="39"/>
  <c r="W172" i="39"/>
  <c r="AC172" i="39" s="1"/>
  <c r="U172" i="39"/>
  <c r="U187" i="47"/>
  <c r="W187" i="47"/>
  <c r="AC187" i="47" s="1"/>
  <c r="U136" i="47"/>
  <c r="W136" i="47"/>
  <c r="AC136" i="47" s="1"/>
  <c r="W131" i="47"/>
  <c r="AC131" i="47" s="1"/>
  <c r="U131" i="47"/>
  <c r="U15" i="40"/>
  <c r="W15" i="40"/>
  <c r="AC15" i="40" s="1"/>
  <c r="W207" i="40"/>
  <c r="AC207" i="40" s="1"/>
  <c r="U207" i="40"/>
  <c r="W241" i="40"/>
  <c r="AC241" i="40" s="1"/>
  <c r="U241" i="40"/>
  <c r="W155" i="33"/>
  <c r="AC155" i="33" s="1"/>
  <c r="U155" i="33"/>
  <c r="W139" i="33"/>
  <c r="AC139" i="33" s="1"/>
  <c r="U139" i="33"/>
  <c r="W98" i="33"/>
  <c r="AC98" i="33" s="1"/>
  <c r="U98" i="33"/>
  <c r="U206" i="37"/>
  <c r="W206" i="37"/>
  <c r="AC206" i="37" s="1"/>
  <c r="W214" i="37"/>
  <c r="AC214" i="37" s="1"/>
  <c r="U214" i="37"/>
  <c r="W29" i="37"/>
  <c r="AC29" i="37" s="1"/>
  <c r="U29" i="37"/>
  <c r="W211" i="37"/>
  <c r="AC211" i="37" s="1"/>
  <c r="U211" i="37"/>
  <c r="W34" i="38"/>
  <c r="AC34" i="38" s="1"/>
  <c r="U34" i="38"/>
  <c r="W31" i="38"/>
  <c r="AC31" i="38" s="1"/>
  <c r="U31" i="38"/>
  <c r="U142" i="38"/>
  <c r="W142" i="38"/>
  <c r="AC142" i="38" s="1"/>
  <c r="W199" i="32"/>
  <c r="AC199" i="32" s="1"/>
  <c r="U199" i="32"/>
  <c r="W239" i="32"/>
  <c r="AC239" i="32" s="1"/>
  <c r="U239" i="32"/>
  <c r="W206" i="32"/>
  <c r="AC206" i="32" s="1"/>
  <c r="U206" i="32"/>
  <c r="U184" i="31"/>
  <c r="W184" i="31"/>
  <c r="AC184" i="31" s="1"/>
  <c r="U201" i="31"/>
  <c r="W201" i="31"/>
  <c r="AC201" i="31" s="1"/>
  <c r="W60" i="31"/>
  <c r="AC60" i="31" s="1"/>
  <c r="U60" i="31"/>
  <c r="U168" i="31"/>
  <c r="W168" i="31"/>
  <c r="AC168" i="31" s="1"/>
  <c r="U186" i="31"/>
  <c r="W186" i="31"/>
  <c r="AC186" i="31" s="1"/>
  <c r="W202" i="36"/>
  <c r="AC202" i="36" s="1"/>
  <c r="U202" i="36"/>
  <c r="W186" i="36"/>
  <c r="AC186" i="36" s="1"/>
  <c r="U186" i="36"/>
  <c r="W169" i="36"/>
  <c r="AC169" i="36" s="1"/>
  <c r="U169" i="36"/>
  <c r="U126" i="46"/>
  <c r="W126" i="46"/>
  <c r="AC126" i="46" s="1"/>
  <c r="W59" i="46"/>
  <c r="AC59" i="46" s="1"/>
  <c r="U59" i="46"/>
  <c r="W149" i="46"/>
  <c r="AC149" i="46" s="1"/>
  <c r="U149" i="46"/>
  <c r="U231" i="35"/>
  <c r="W231" i="35"/>
  <c r="AC231" i="35" s="1"/>
  <c r="W213" i="35"/>
  <c r="AC213" i="35" s="1"/>
  <c r="U213" i="35"/>
  <c r="U219" i="35"/>
  <c r="W219" i="35"/>
  <c r="AC219" i="35" s="1"/>
  <c r="W171" i="35"/>
  <c r="AC171" i="35" s="1"/>
  <c r="U171" i="35"/>
  <c r="U134" i="35"/>
  <c r="W134" i="35"/>
  <c r="AC134" i="35" s="1"/>
  <c r="W237" i="35"/>
  <c r="AC237" i="35" s="1"/>
  <c r="U237" i="35"/>
  <c r="W28" i="43"/>
  <c r="AC28" i="43" s="1"/>
  <c r="U28" i="43"/>
  <c r="U99" i="43"/>
  <c r="W99" i="43"/>
  <c r="AC99" i="43" s="1"/>
  <c r="U192" i="43"/>
  <c r="W192" i="43"/>
  <c r="AC192" i="43" s="1"/>
  <c r="W66" i="43"/>
  <c r="AC66" i="43" s="1"/>
  <c r="U66" i="43"/>
  <c r="W32" i="43"/>
  <c r="AC32" i="43" s="1"/>
  <c r="U32" i="43"/>
  <c r="U117" i="43"/>
  <c r="W117" i="43"/>
  <c r="AC117" i="43" s="1"/>
  <c r="W197" i="44"/>
  <c r="AC197" i="44" s="1"/>
  <c r="U197" i="44"/>
  <c r="U207" i="44"/>
  <c r="W207" i="44"/>
  <c r="AC207" i="44" s="1"/>
  <c r="U213" i="44"/>
  <c r="W213" i="44"/>
  <c r="AC213" i="44" s="1"/>
  <c r="U85" i="44"/>
  <c r="W85" i="44"/>
  <c r="AC85" i="44" s="1"/>
  <c r="U151" i="41"/>
  <c r="W151" i="41"/>
  <c r="AC151" i="41" s="1"/>
  <c r="W101" i="41"/>
  <c r="AC101" i="41" s="1"/>
  <c r="U101" i="41"/>
  <c r="W42" i="41"/>
  <c r="AC42" i="41" s="1"/>
  <c r="U42" i="41"/>
  <c r="U223" i="45"/>
  <c r="W223" i="45"/>
  <c r="AC223" i="45" s="1"/>
  <c r="W11" i="42"/>
  <c r="AC11" i="42" s="1"/>
  <c r="U11" i="42"/>
  <c r="W222" i="47"/>
  <c r="AC222" i="47" s="1"/>
  <c r="U222" i="47"/>
  <c r="W104" i="46"/>
  <c r="AC104" i="46" s="1"/>
  <c r="U104" i="46"/>
  <c r="W164" i="43"/>
  <c r="AC164" i="43" s="1"/>
  <c r="U164" i="43"/>
  <c r="U102" i="45"/>
  <c r="W102" i="45"/>
  <c r="AC102" i="45" s="1"/>
  <c r="U51" i="45"/>
  <c r="W51" i="45"/>
  <c r="AC51" i="45" s="1"/>
  <c r="W196" i="45"/>
  <c r="AC196" i="45" s="1"/>
  <c r="U196" i="45"/>
  <c r="W232" i="45"/>
  <c r="AC232" i="45" s="1"/>
  <c r="U232" i="45"/>
  <c r="U88" i="45"/>
  <c r="W88" i="45"/>
  <c r="AC88" i="45" s="1"/>
  <c r="U133" i="45"/>
  <c r="W133" i="45"/>
  <c r="AC133" i="45" s="1"/>
  <c r="W45" i="34"/>
  <c r="AC45" i="34" s="1"/>
  <c r="U45" i="34"/>
  <c r="W88" i="34"/>
  <c r="AC88" i="34" s="1"/>
  <c r="U88" i="34"/>
  <c r="W7" i="34"/>
  <c r="AC7" i="34" s="1"/>
  <c r="U7" i="34"/>
  <c r="A47" i="34"/>
  <c r="T4" i="34"/>
  <c r="U207" i="34"/>
  <c r="W207" i="34"/>
  <c r="AC207" i="34" s="1"/>
  <c r="U39" i="34"/>
  <c r="W39" i="34"/>
  <c r="AC39" i="34" s="1"/>
  <c r="W53" i="42"/>
  <c r="AC53" i="42" s="1"/>
  <c r="U53" i="42"/>
  <c r="U56" i="42"/>
  <c r="W56" i="42"/>
  <c r="AC56" i="42" s="1"/>
  <c r="U220" i="42"/>
  <c r="W220" i="42"/>
  <c r="AC220" i="42" s="1"/>
  <c r="W223" i="39"/>
  <c r="AC223" i="39" s="1"/>
  <c r="U223" i="39"/>
  <c r="W200" i="39"/>
  <c r="AC200" i="39" s="1"/>
  <c r="U200" i="39"/>
  <c r="U187" i="39"/>
  <c r="W187" i="39"/>
  <c r="AC187" i="39" s="1"/>
  <c r="W150" i="47"/>
  <c r="AC150" i="47" s="1"/>
  <c r="U150" i="47"/>
  <c r="W147" i="47"/>
  <c r="AC147" i="47" s="1"/>
  <c r="U147" i="47"/>
  <c r="W174" i="47"/>
  <c r="AC174" i="47" s="1"/>
  <c r="U174" i="47"/>
  <c r="U155" i="47"/>
  <c r="W155" i="47"/>
  <c r="AC155" i="47" s="1"/>
  <c r="W96" i="47"/>
  <c r="AC96" i="47" s="1"/>
  <c r="U96" i="47"/>
  <c r="U62" i="47"/>
  <c r="W62" i="47"/>
  <c r="AC62" i="47" s="1"/>
  <c r="W157" i="40"/>
  <c r="AC157" i="40" s="1"/>
  <c r="U157" i="40"/>
  <c r="U121" i="40"/>
  <c r="W121" i="40"/>
  <c r="AC121" i="40" s="1"/>
  <c r="W60" i="40"/>
  <c r="AC60" i="40" s="1"/>
  <c r="U60" i="40"/>
  <c r="U52" i="33"/>
  <c r="W52" i="33"/>
  <c r="AC52" i="33" s="1"/>
  <c r="W23" i="33"/>
  <c r="AC23" i="33" s="1"/>
  <c r="U23" i="33"/>
  <c r="U223" i="33"/>
  <c r="W223" i="33"/>
  <c r="AC223" i="33" s="1"/>
  <c r="W231" i="37"/>
  <c r="AC231" i="37" s="1"/>
  <c r="U231" i="37"/>
  <c r="U222" i="37"/>
  <c r="W222" i="37"/>
  <c r="AC222" i="37" s="1"/>
  <c r="U220" i="37"/>
  <c r="W220" i="37"/>
  <c r="AC220" i="37" s="1"/>
  <c r="W163" i="38"/>
  <c r="AC163" i="38" s="1"/>
  <c r="U163" i="38"/>
  <c r="W168" i="38"/>
  <c r="AC168" i="38" s="1"/>
  <c r="U168" i="38"/>
  <c r="W145" i="38"/>
  <c r="AC145" i="38" s="1"/>
  <c r="U145" i="38"/>
  <c r="W119" i="38"/>
  <c r="AC119" i="38" s="1"/>
  <c r="U119" i="38"/>
  <c r="U218" i="32"/>
  <c r="W218" i="32"/>
  <c r="AC218" i="32" s="1"/>
  <c r="W223" i="32"/>
  <c r="AC223" i="32" s="1"/>
  <c r="U223" i="32"/>
  <c r="W36" i="31"/>
  <c r="AC36" i="31" s="1"/>
  <c r="U36" i="31"/>
  <c r="U74" i="31"/>
  <c r="W74" i="31"/>
  <c r="AC74" i="31" s="1"/>
  <c r="W241" i="31"/>
  <c r="AC241" i="31" s="1"/>
  <c r="U241" i="31"/>
  <c r="W211" i="31"/>
  <c r="AC211" i="31" s="1"/>
  <c r="U211" i="31"/>
  <c r="W223" i="36"/>
  <c r="AC223" i="36" s="1"/>
  <c r="U223" i="36"/>
  <c r="U208" i="36"/>
  <c r="W208" i="36"/>
  <c r="AC208" i="36" s="1"/>
  <c r="U136" i="46"/>
  <c r="W136" i="46"/>
  <c r="AC136" i="46" s="1"/>
  <c r="W87" i="46"/>
  <c r="AC87" i="46" s="1"/>
  <c r="U87" i="46"/>
  <c r="W23" i="46"/>
  <c r="AC23" i="46" s="1"/>
  <c r="U23" i="46"/>
  <c r="W139" i="35"/>
  <c r="AC139" i="35" s="1"/>
  <c r="U139" i="35"/>
  <c r="U89" i="35"/>
  <c r="W89" i="35"/>
  <c r="AC89" i="35" s="1"/>
  <c r="U48" i="35"/>
  <c r="W48" i="35"/>
  <c r="AC48" i="35" s="1"/>
  <c r="W68" i="35"/>
  <c r="AC68" i="35" s="1"/>
  <c r="U68" i="35"/>
  <c r="W190" i="43"/>
  <c r="AC190" i="43" s="1"/>
  <c r="U190" i="43"/>
  <c r="U231" i="43"/>
  <c r="W231" i="43"/>
  <c r="AC231" i="43" s="1"/>
  <c r="W172" i="43"/>
  <c r="AC172" i="43" s="1"/>
  <c r="U172" i="43"/>
  <c r="U202" i="44"/>
  <c r="W202" i="44"/>
  <c r="AC202" i="44" s="1"/>
  <c r="U59" i="44"/>
  <c r="W59" i="44"/>
  <c r="AC59" i="44" s="1"/>
  <c r="U62" i="44"/>
  <c r="W62" i="44"/>
  <c r="AC62" i="44" s="1"/>
  <c r="U66" i="44"/>
  <c r="W66" i="44"/>
  <c r="AC66" i="44" s="1"/>
  <c r="U240" i="41"/>
  <c r="W240" i="41"/>
  <c r="AC240" i="41" s="1"/>
  <c r="U132" i="45"/>
  <c r="W132" i="45"/>
  <c r="AC132" i="45" s="1"/>
  <c r="W28" i="42"/>
  <c r="AC28" i="42" s="1"/>
  <c r="U28" i="42"/>
  <c r="W209" i="40"/>
  <c r="AC209" i="40" s="1"/>
  <c r="U209" i="40"/>
  <c r="W216" i="33"/>
  <c r="AC216" i="33" s="1"/>
  <c r="U216" i="33"/>
  <c r="W232" i="32"/>
  <c r="AC232" i="32" s="1"/>
  <c r="U232" i="32"/>
  <c r="W97" i="36"/>
  <c r="AC97" i="36" s="1"/>
  <c r="U97" i="36"/>
  <c r="W71" i="46"/>
  <c r="AC71" i="46" s="1"/>
  <c r="U71" i="46"/>
  <c r="W230" i="35"/>
  <c r="AC230" i="35" s="1"/>
  <c r="U230" i="35"/>
  <c r="U235" i="44"/>
  <c r="W235" i="44"/>
  <c r="AC235" i="44" s="1"/>
  <c r="U127" i="41"/>
  <c r="W127" i="41"/>
  <c r="AC127" i="41" s="1"/>
  <c r="U153" i="45"/>
  <c r="W153" i="45"/>
  <c r="AC153" i="45" s="1"/>
  <c r="W184" i="45"/>
  <c r="AC184" i="45" s="1"/>
  <c r="U184" i="45"/>
  <c r="U167" i="45"/>
  <c r="W167" i="45"/>
  <c r="AC167" i="45" s="1"/>
  <c r="W6" i="45"/>
  <c r="AC6" i="45" s="1"/>
  <c r="U6" i="45"/>
  <c r="W143" i="34"/>
  <c r="AC143" i="34" s="1"/>
  <c r="U143" i="34"/>
  <c r="U44" i="34"/>
  <c r="W44" i="34"/>
  <c r="AC44" i="34" s="1"/>
  <c r="U110" i="34"/>
  <c r="W110" i="34"/>
  <c r="AC110" i="34" s="1"/>
  <c r="W243" i="42"/>
  <c r="AC243" i="42" s="1"/>
  <c r="U243" i="42"/>
  <c r="W237" i="42"/>
  <c r="AC237" i="42" s="1"/>
  <c r="U237" i="42"/>
  <c r="W201" i="42"/>
  <c r="AC201" i="42" s="1"/>
  <c r="U201" i="42"/>
  <c r="W133" i="42"/>
  <c r="AC133" i="42" s="1"/>
  <c r="U133" i="42"/>
  <c r="U40" i="39"/>
  <c r="W40" i="39"/>
  <c r="AC40" i="39" s="1"/>
  <c r="W80" i="39"/>
  <c r="AC80" i="39" s="1"/>
  <c r="U80" i="39"/>
  <c r="W12" i="39"/>
  <c r="AC12" i="39" s="1"/>
  <c r="U12" i="39"/>
  <c r="W32" i="39"/>
  <c r="AC32" i="39" s="1"/>
  <c r="U32" i="39"/>
  <c r="W204" i="47"/>
  <c r="AC204" i="47" s="1"/>
  <c r="U204" i="47"/>
  <c r="W182" i="47"/>
  <c r="AC182" i="47" s="1"/>
  <c r="U182" i="47"/>
  <c r="W184" i="47"/>
  <c r="AC184" i="47" s="1"/>
  <c r="U184" i="47"/>
  <c r="W157" i="47"/>
  <c r="AC157" i="47" s="1"/>
  <c r="U157" i="47"/>
  <c r="W239" i="40"/>
  <c r="AC239" i="40" s="1"/>
  <c r="U239" i="40"/>
  <c r="W199" i="40"/>
  <c r="AC199" i="40" s="1"/>
  <c r="U199" i="40"/>
  <c r="W35" i="33"/>
  <c r="AC35" i="33" s="1"/>
  <c r="U35" i="33"/>
  <c r="W136" i="37"/>
  <c r="AC136" i="37" s="1"/>
  <c r="U136" i="37"/>
  <c r="U12" i="37"/>
  <c r="W12" i="37"/>
  <c r="AC12" i="37" s="1"/>
  <c r="W236" i="38"/>
  <c r="AC236" i="38" s="1"/>
  <c r="U236" i="38"/>
  <c r="U221" i="38"/>
  <c r="W221" i="38"/>
  <c r="AC221" i="38" s="1"/>
  <c r="W209" i="38"/>
  <c r="AC209" i="38" s="1"/>
  <c r="U209" i="38"/>
  <c r="W152" i="38"/>
  <c r="AC152" i="38" s="1"/>
  <c r="U152" i="38"/>
  <c r="W130" i="32"/>
  <c r="AC130" i="32" s="1"/>
  <c r="U130" i="32"/>
  <c r="W49" i="32"/>
  <c r="AC49" i="32" s="1"/>
  <c r="U49" i="32"/>
  <c r="W171" i="32"/>
  <c r="AC171" i="32" s="1"/>
  <c r="U171" i="32"/>
  <c r="W239" i="31"/>
  <c r="AC239" i="31" s="1"/>
  <c r="U239" i="31"/>
  <c r="W171" i="31"/>
  <c r="AC171" i="31" s="1"/>
  <c r="U171" i="31"/>
  <c r="U172" i="31"/>
  <c r="W172" i="31"/>
  <c r="AC172" i="31" s="1"/>
  <c r="U35" i="31"/>
  <c r="W35" i="31"/>
  <c r="AC35" i="31" s="1"/>
  <c r="W90" i="36"/>
  <c r="AC90" i="36" s="1"/>
  <c r="U90" i="36"/>
  <c r="U55" i="36"/>
  <c r="W55" i="36"/>
  <c r="AC55" i="36" s="1"/>
  <c r="H8" i="39"/>
  <c r="E7" i="39"/>
  <c r="F6" i="39" s="1"/>
  <c r="U234" i="46"/>
  <c r="W234" i="46"/>
  <c r="AC234" i="46" s="1"/>
  <c r="U235" i="46"/>
  <c r="W235" i="46"/>
  <c r="AC235" i="46" s="1"/>
  <c r="U219" i="46"/>
  <c r="W219" i="46"/>
  <c r="AC219" i="46" s="1"/>
  <c r="U57" i="46"/>
  <c r="W57" i="46"/>
  <c r="AC57" i="46" s="1"/>
  <c r="U147" i="35"/>
  <c r="W147" i="35"/>
  <c r="AC147" i="35" s="1"/>
  <c r="U127" i="35"/>
  <c r="W127" i="35"/>
  <c r="AC127" i="35" s="1"/>
  <c r="U109" i="35"/>
  <c r="W109" i="35"/>
  <c r="AC109" i="35" s="1"/>
  <c r="W101" i="35"/>
  <c r="AC101" i="35" s="1"/>
  <c r="U101" i="35"/>
  <c r="U169" i="35"/>
  <c r="W169" i="35"/>
  <c r="AC169" i="35" s="1"/>
  <c r="W81" i="43"/>
  <c r="AC81" i="43" s="1"/>
  <c r="U81" i="43"/>
  <c r="U87" i="43"/>
  <c r="W87" i="43"/>
  <c r="AC87" i="43" s="1"/>
  <c r="U14" i="44"/>
  <c r="W14" i="44"/>
  <c r="AC14" i="44" s="1"/>
  <c r="W84" i="44"/>
  <c r="AC84" i="44" s="1"/>
  <c r="U84" i="44"/>
  <c r="U185" i="44"/>
  <c r="W185" i="44"/>
  <c r="AC185" i="44" s="1"/>
  <c r="W168" i="44"/>
  <c r="AC168" i="44" s="1"/>
  <c r="U168" i="44"/>
  <c r="U118" i="44"/>
  <c r="W118" i="44"/>
  <c r="AC118" i="44" s="1"/>
  <c r="U31" i="41"/>
  <c r="W31" i="41"/>
  <c r="AC31" i="41" s="1"/>
  <c r="W237" i="41"/>
  <c r="AC237" i="41" s="1"/>
  <c r="U237" i="41"/>
  <c r="W238" i="41"/>
  <c r="AC238" i="41" s="1"/>
  <c r="U238" i="41"/>
  <c r="U144" i="37"/>
  <c r="W144" i="37"/>
  <c r="AC144" i="37" s="1"/>
  <c r="W10" i="38"/>
  <c r="AC10" i="38" s="1"/>
  <c r="U10" i="38"/>
  <c r="U71" i="32"/>
  <c r="W71" i="32"/>
  <c r="AC71" i="32" s="1"/>
  <c r="W78" i="46"/>
  <c r="AC78" i="46" s="1"/>
  <c r="U78" i="46"/>
  <c r="W202" i="45"/>
  <c r="AC202" i="45" s="1"/>
  <c r="U202" i="45"/>
  <c r="U193" i="45"/>
  <c r="W193" i="45"/>
  <c r="AC193" i="45" s="1"/>
  <c r="U45" i="45"/>
  <c r="W45" i="45"/>
  <c r="AC45" i="45" s="1"/>
  <c r="W115" i="45"/>
  <c r="AC115" i="45" s="1"/>
  <c r="U115" i="45"/>
  <c r="W206" i="45"/>
  <c r="AC206" i="45" s="1"/>
  <c r="U206" i="45"/>
  <c r="W210" i="45"/>
  <c r="AC210" i="45" s="1"/>
  <c r="U210" i="45"/>
  <c r="U221" i="34"/>
  <c r="W221" i="34"/>
  <c r="AC221" i="34" s="1"/>
  <c r="U183" i="34"/>
  <c r="W183" i="34"/>
  <c r="AC183" i="34" s="1"/>
  <c r="W174" i="34"/>
  <c r="AC174" i="34" s="1"/>
  <c r="U174" i="34"/>
  <c r="U89" i="34"/>
  <c r="W89" i="34"/>
  <c r="AC89" i="34" s="1"/>
  <c r="W233" i="42"/>
  <c r="AC233" i="42" s="1"/>
  <c r="U233" i="42"/>
  <c r="U223" i="42"/>
  <c r="W223" i="42"/>
  <c r="AC223" i="42" s="1"/>
  <c r="W136" i="42"/>
  <c r="AC136" i="42" s="1"/>
  <c r="U136" i="42"/>
  <c r="U148" i="42"/>
  <c r="W148" i="42"/>
  <c r="AC148" i="42" s="1"/>
  <c r="W225" i="39"/>
  <c r="AC225" i="39" s="1"/>
  <c r="U225" i="39"/>
  <c r="W114" i="39"/>
  <c r="AC114" i="39" s="1"/>
  <c r="U114" i="39"/>
  <c r="U131" i="39"/>
  <c r="W131" i="39"/>
  <c r="AC131" i="39" s="1"/>
  <c r="W179" i="39"/>
  <c r="AC179" i="39" s="1"/>
  <c r="U179" i="39"/>
  <c r="U100" i="47"/>
  <c r="W100" i="47"/>
  <c r="AC100" i="47" s="1"/>
  <c r="U64" i="47"/>
  <c r="W64" i="47"/>
  <c r="AC64" i="47" s="1"/>
  <c r="W12" i="47"/>
  <c r="AC12" i="47" s="1"/>
  <c r="U12" i="47"/>
  <c r="A47" i="47"/>
  <c r="T4" i="47"/>
  <c r="U14" i="40"/>
  <c r="W14" i="40"/>
  <c r="AC14" i="40" s="1"/>
  <c r="U65" i="40"/>
  <c r="W65" i="40"/>
  <c r="AC65" i="40" s="1"/>
  <c r="W53" i="40"/>
  <c r="AC53" i="40" s="1"/>
  <c r="U53" i="40"/>
  <c r="U237" i="40"/>
  <c r="W237" i="40"/>
  <c r="AC237" i="40" s="1"/>
  <c r="W23" i="40"/>
  <c r="AC23" i="40" s="1"/>
  <c r="U23" i="40"/>
  <c r="W198" i="33"/>
  <c r="AC198" i="33" s="1"/>
  <c r="U198" i="33"/>
  <c r="U164" i="33"/>
  <c r="W164" i="33"/>
  <c r="AC164" i="33" s="1"/>
  <c r="W117" i="33"/>
  <c r="AC117" i="33" s="1"/>
  <c r="U117" i="33"/>
  <c r="U62" i="33"/>
  <c r="W62" i="33"/>
  <c r="AC62" i="33" s="1"/>
  <c r="W105" i="33"/>
  <c r="AC105" i="33" s="1"/>
  <c r="U105" i="33"/>
  <c r="U239" i="37"/>
  <c r="W239" i="37"/>
  <c r="AC239" i="37" s="1"/>
  <c r="U240" i="37"/>
  <c r="W240" i="37"/>
  <c r="AC240" i="37" s="1"/>
  <c r="W196" i="37"/>
  <c r="AC196" i="37" s="1"/>
  <c r="U196" i="37"/>
  <c r="W167" i="37"/>
  <c r="AC167" i="37" s="1"/>
  <c r="U167" i="37"/>
  <c r="W177" i="37"/>
  <c r="AC177" i="37" s="1"/>
  <c r="U177" i="37"/>
  <c r="W132" i="37"/>
  <c r="AC132" i="37" s="1"/>
  <c r="U132" i="37"/>
  <c r="W96" i="38"/>
  <c r="AC96" i="38" s="1"/>
  <c r="U96" i="38"/>
  <c r="W73" i="38"/>
  <c r="AC73" i="38" s="1"/>
  <c r="U73" i="38"/>
  <c r="A47" i="38"/>
  <c r="T4" i="38"/>
  <c r="W226" i="32"/>
  <c r="AC226" i="32" s="1"/>
  <c r="U226" i="32"/>
  <c r="U227" i="32"/>
  <c r="W227" i="32"/>
  <c r="AC227" i="32" s="1"/>
  <c r="U195" i="32"/>
  <c r="W195" i="32"/>
  <c r="AC195" i="32" s="1"/>
  <c r="W176" i="32"/>
  <c r="AC176" i="32" s="1"/>
  <c r="U176" i="32"/>
  <c r="W163" i="31"/>
  <c r="AC163" i="31" s="1"/>
  <c r="U163" i="31"/>
  <c r="U124" i="31"/>
  <c r="W124" i="31"/>
  <c r="AC124" i="31" s="1"/>
  <c r="U72" i="31"/>
  <c r="W72" i="31"/>
  <c r="AC72" i="31" s="1"/>
  <c r="U32" i="31"/>
  <c r="W32" i="31"/>
  <c r="AC32" i="31" s="1"/>
  <c r="W93" i="31"/>
  <c r="AC93" i="31" s="1"/>
  <c r="U93" i="31"/>
  <c r="U58" i="31"/>
  <c r="W58" i="31"/>
  <c r="AC58" i="31" s="1"/>
  <c r="U56" i="31"/>
  <c r="W56" i="31"/>
  <c r="AC56" i="31" s="1"/>
  <c r="W103" i="36"/>
  <c r="AC103" i="36" s="1"/>
  <c r="U103" i="36"/>
  <c r="U81" i="36"/>
  <c r="W81" i="36"/>
  <c r="AC81" i="36" s="1"/>
  <c r="W124" i="36"/>
  <c r="AC124" i="36" s="1"/>
  <c r="U124" i="36"/>
  <c r="W43" i="36"/>
  <c r="AC43" i="36" s="1"/>
  <c r="U43" i="36"/>
  <c r="W30" i="36"/>
  <c r="AC30" i="36" s="1"/>
  <c r="U30" i="36"/>
  <c r="W208" i="46"/>
  <c r="AC208" i="46" s="1"/>
  <c r="U208" i="46"/>
  <c r="U197" i="46"/>
  <c r="W197" i="46"/>
  <c r="AC197" i="46" s="1"/>
  <c r="U161" i="46"/>
  <c r="W161" i="46"/>
  <c r="AC161" i="46" s="1"/>
  <c r="U140" i="46"/>
  <c r="W140" i="46"/>
  <c r="AC140" i="46" s="1"/>
  <c r="U135" i="35"/>
  <c r="W135" i="35"/>
  <c r="AC135" i="35" s="1"/>
  <c r="U104" i="35"/>
  <c r="W104" i="35"/>
  <c r="AC104" i="35" s="1"/>
  <c r="W108" i="35"/>
  <c r="AC108" i="35" s="1"/>
  <c r="U108" i="35"/>
  <c r="U100" i="43"/>
  <c r="W100" i="43"/>
  <c r="AC100" i="43" s="1"/>
  <c r="U177" i="43"/>
  <c r="W177" i="43"/>
  <c r="AC177" i="43" s="1"/>
  <c r="U169" i="43"/>
  <c r="W169" i="43"/>
  <c r="AC169" i="43" s="1"/>
  <c r="W204" i="43"/>
  <c r="AC204" i="43" s="1"/>
  <c r="U204" i="43"/>
  <c r="W181" i="43"/>
  <c r="AC181" i="43" s="1"/>
  <c r="U181" i="43"/>
  <c r="W183" i="44"/>
  <c r="AC183" i="44" s="1"/>
  <c r="U183" i="44"/>
  <c r="W150" i="44"/>
  <c r="AC150" i="44" s="1"/>
  <c r="U150" i="44"/>
  <c r="U123" i="44"/>
  <c r="W123" i="44"/>
  <c r="AC123" i="44" s="1"/>
  <c r="U144" i="41"/>
  <c r="W144" i="41"/>
  <c r="AC144" i="41" s="1"/>
  <c r="W189" i="41"/>
  <c r="AC189" i="41" s="1"/>
  <c r="U189" i="41"/>
  <c r="U81" i="38"/>
  <c r="W81" i="38"/>
  <c r="AC81" i="38" s="1"/>
  <c r="W51" i="31"/>
  <c r="AC51" i="31" s="1"/>
  <c r="U51" i="31"/>
  <c r="W44" i="36"/>
  <c r="AC44" i="36" s="1"/>
  <c r="U44" i="36"/>
  <c r="W68" i="46"/>
  <c r="AC68" i="46" s="1"/>
  <c r="U68" i="46"/>
  <c r="U154" i="35"/>
  <c r="W154" i="35"/>
  <c r="AC154" i="35" s="1"/>
  <c r="U132" i="44"/>
  <c r="W132" i="44"/>
  <c r="AC132" i="44" s="1"/>
  <c r="U198" i="41"/>
  <c r="W198" i="41"/>
  <c r="AC198" i="41" s="1"/>
  <c r="U20" i="45"/>
  <c r="W20" i="45"/>
  <c r="AC20" i="45" s="1"/>
  <c r="U136" i="45"/>
  <c r="W136" i="45"/>
  <c r="AC136" i="45" s="1"/>
  <c r="W157" i="45"/>
  <c r="AC157" i="45" s="1"/>
  <c r="U157" i="45"/>
  <c r="W63" i="45"/>
  <c r="AC63" i="45" s="1"/>
  <c r="U63" i="45"/>
  <c r="U148" i="34"/>
  <c r="W148" i="34"/>
  <c r="AC148" i="34" s="1"/>
  <c r="U47" i="34"/>
  <c r="W47" i="34"/>
  <c r="AC47" i="34" s="1"/>
  <c r="W119" i="34"/>
  <c r="AC119" i="34" s="1"/>
  <c r="U119" i="34"/>
  <c r="W33" i="34"/>
  <c r="AC33" i="34" s="1"/>
  <c r="U33" i="34"/>
  <c r="U9" i="34"/>
  <c r="W9" i="34"/>
  <c r="AC9" i="34" s="1"/>
  <c r="W160" i="42"/>
  <c r="AC160" i="42" s="1"/>
  <c r="U160" i="42"/>
  <c r="W105" i="42"/>
  <c r="AC105" i="42" s="1"/>
  <c r="U105" i="42"/>
  <c r="U101" i="42"/>
  <c r="W101" i="42"/>
  <c r="AC101" i="42" s="1"/>
  <c r="U165" i="42"/>
  <c r="W165" i="42"/>
  <c r="AC165" i="42" s="1"/>
  <c r="U168" i="42"/>
  <c r="W168" i="42"/>
  <c r="AC168" i="42" s="1"/>
  <c r="W10" i="39"/>
  <c r="AC10" i="39" s="1"/>
  <c r="U10" i="39"/>
  <c r="W159" i="39"/>
  <c r="AC159" i="39" s="1"/>
  <c r="U159" i="39"/>
  <c r="U160" i="47"/>
  <c r="W160" i="47"/>
  <c r="AC160" i="47" s="1"/>
  <c r="U171" i="47"/>
  <c r="W171" i="47"/>
  <c r="AC171" i="47" s="1"/>
  <c r="W158" i="47"/>
  <c r="AC158" i="47" s="1"/>
  <c r="U158" i="47"/>
  <c r="W133" i="47"/>
  <c r="AC133" i="47" s="1"/>
  <c r="U133" i="47"/>
  <c r="W19" i="47"/>
  <c r="AC19" i="47" s="1"/>
  <c r="U19" i="47"/>
  <c r="U56" i="40"/>
  <c r="W56" i="40"/>
  <c r="AC56" i="40" s="1"/>
  <c r="W11" i="40"/>
  <c r="AC11" i="40" s="1"/>
  <c r="U11" i="40"/>
  <c r="W215" i="40"/>
  <c r="AC215" i="40" s="1"/>
  <c r="U215" i="40"/>
  <c r="W242" i="40"/>
  <c r="AC242" i="40" s="1"/>
  <c r="U242" i="40"/>
  <c r="U210" i="40"/>
  <c r="W210" i="40"/>
  <c r="AC210" i="40" s="1"/>
  <c r="W120" i="33"/>
  <c r="AC120" i="33" s="1"/>
  <c r="U120" i="33"/>
  <c r="U152" i="33"/>
  <c r="W152" i="33"/>
  <c r="AC152" i="33" s="1"/>
  <c r="W62" i="37"/>
  <c r="AC62" i="37" s="1"/>
  <c r="U62" i="37"/>
  <c r="U134" i="37"/>
  <c r="W134" i="37"/>
  <c r="AC134" i="37" s="1"/>
  <c r="W72" i="37"/>
  <c r="AC72" i="37" s="1"/>
  <c r="U72" i="37"/>
  <c r="W56" i="37"/>
  <c r="AC56" i="37" s="1"/>
  <c r="U56" i="37"/>
  <c r="W55" i="37"/>
  <c r="AC55" i="37" s="1"/>
  <c r="U55" i="37"/>
  <c r="W145" i="37"/>
  <c r="AC145" i="37" s="1"/>
  <c r="U145" i="37"/>
  <c r="U11" i="37"/>
  <c r="W11" i="37"/>
  <c r="AC11" i="37" s="1"/>
  <c r="W14" i="38"/>
  <c r="AC14" i="38" s="1"/>
  <c r="U14" i="38"/>
  <c r="W231" i="38"/>
  <c r="AC231" i="38" s="1"/>
  <c r="U231" i="38"/>
  <c r="W6" i="38"/>
  <c r="AC6" i="38" s="1"/>
  <c r="U6" i="38"/>
  <c r="U241" i="32"/>
  <c r="W241" i="32"/>
  <c r="AC241" i="32" s="1"/>
  <c r="W198" i="32"/>
  <c r="AC198" i="32" s="1"/>
  <c r="U198" i="32"/>
  <c r="W132" i="32"/>
  <c r="AC132" i="32" s="1"/>
  <c r="U132" i="32"/>
  <c r="U69" i="31"/>
  <c r="W69" i="31"/>
  <c r="AC69" i="31" s="1"/>
  <c r="U161" i="31"/>
  <c r="W161" i="31"/>
  <c r="AC161" i="31" s="1"/>
  <c r="U44" i="31"/>
  <c r="W44" i="31"/>
  <c r="AC44" i="31" s="1"/>
  <c r="W54" i="36"/>
  <c r="AC54" i="36" s="1"/>
  <c r="U54" i="36"/>
  <c r="U98" i="36"/>
  <c r="W98" i="36"/>
  <c r="AC98" i="36" s="1"/>
  <c r="U207" i="36"/>
  <c r="W207" i="36"/>
  <c r="AC207" i="36" s="1"/>
  <c r="W189" i="36"/>
  <c r="AC189" i="36" s="1"/>
  <c r="U189" i="36"/>
  <c r="W190" i="36"/>
  <c r="AC190" i="36" s="1"/>
  <c r="U190" i="36"/>
  <c r="W77" i="46"/>
  <c r="AC77" i="46" s="1"/>
  <c r="U77" i="46"/>
  <c r="W102" i="46"/>
  <c r="AC102" i="46" s="1"/>
  <c r="U102" i="46"/>
  <c r="W30" i="46"/>
  <c r="AC30" i="46" s="1"/>
  <c r="U30" i="46"/>
  <c r="W28" i="46"/>
  <c r="AC28" i="46" s="1"/>
  <c r="U28" i="46"/>
  <c r="U149" i="35"/>
  <c r="W149" i="35"/>
  <c r="AC149" i="35" s="1"/>
  <c r="W131" i="35"/>
  <c r="AC131" i="35" s="1"/>
  <c r="U131" i="35"/>
  <c r="W107" i="35"/>
  <c r="AC107" i="35" s="1"/>
  <c r="U107" i="35"/>
  <c r="W87" i="35"/>
  <c r="AC87" i="35" s="1"/>
  <c r="U87" i="35"/>
  <c r="U17" i="35"/>
  <c r="W17" i="35"/>
  <c r="AC17" i="35" s="1"/>
  <c r="U160" i="35"/>
  <c r="W160" i="35"/>
  <c r="AC160" i="35" s="1"/>
  <c r="W57" i="43"/>
  <c r="AC57" i="43" s="1"/>
  <c r="U57" i="43"/>
  <c r="U124" i="43"/>
  <c r="W124" i="43"/>
  <c r="AC124" i="43" s="1"/>
  <c r="U29" i="43"/>
  <c r="W29" i="43"/>
  <c r="AC29" i="43" s="1"/>
  <c r="W77" i="43"/>
  <c r="AC77" i="43" s="1"/>
  <c r="U77" i="43"/>
  <c r="U204" i="44"/>
  <c r="W204" i="44"/>
  <c r="AC204" i="44" s="1"/>
  <c r="U237" i="44"/>
  <c r="W237" i="44"/>
  <c r="AC237" i="44" s="1"/>
  <c r="U241" i="44"/>
  <c r="W241" i="44"/>
  <c r="AC241" i="44" s="1"/>
  <c r="U36" i="44"/>
  <c r="W36" i="44"/>
  <c r="AC36" i="44" s="1"/>
  <c r="W128" i="44"/>
  <c r="AC128" i="44" s="1"/>
  <c r="U128" i="44"/>
  <c r="U52" i="44"/>
  <c r="W52" i="44"/>
  <c r="AC52" i="44" s="1"/>
  <c r="U138" i="41"/>
  <c r="W138" i="41"/>
  <c r="AC138" i="41" s="1"/>
  <c r="W45" i="41"/>
  <c r="AC45" i="41" s="1"/>
  <c r="U45" i="41"/>
  <c r="W14" i="41"/>
  <c r="AC14" i="41" s="1"/>
  <c r="U14" i="41"/>
  <c r="U15" i="41"/>
  <c r="W15" i="41"/>
  <c r="AC15" i="41" s="1"/>
  <c r="W148" i="41"/>
  <c r="AC148" i="41" s="1"/>
  <c r="U148" i="41"/>
  <c r="W161" i="34"/>
  <c r="AC161" i="34" s="1"/>
  <c r="U161" i="34"/>
  <c r="U152" i="47"/>
  <c r="W152" i="47"/>
  <c r="AC152" i="47" s="1"/>
  <c r="W191" i="33"/>
  <c r="AC191" i="33" s="1"/>
  <c r="U191" i="33"/>
  <c r="W230" i="38"/>
  <c r="AC230" i="38" s="1"/>
  <c r="U230" i="38"/>
  <c r="U101" i="31"/>
  <c r="W101" i="31"/>
  <c r="AC101" i="31" s="1"/>
  <c r="W233" i="36"/>
  <c r="AC233" i="36" s="1"/>
  <c r="U233" i="36"/>
  <c r="W176" i="35"/>
  <c r="AC176" i="35" s="1"/>
  <c r="U176" i="35"/>
  <c r="U34" i="41"/>
  <c r="W34" i="41"/>
  <c r="AC34" i="41" s="1"/>
  <c r="U159" i="45"/>
  <c r="W159" i="45"/>
  <c r="AC159" i="45" s="1"/>
  <c r="U61" i="45"/>
  <c r="W61" i="45"/>
  <c r="AC61" i="45" s="1"/>
  <c r="W198" i="34"/>
  <c r="AC198" i="34" s="1"/>
  <c r="U198" i="34"/>
  <c r="W173" i="34"/>
  <c r="AC173" i="34" s="1"/>
  <c r="U173" i="34"/>
  <c r="U197" i="34"/>
  <c r="W197" i="34"/>
  <c r="AC197" i="34" s="1"/>
  <c r="W95" i="42"/>
  <c r="AC95" i="42" s="1"/>
  <c r="U95" i="42"/>
  <c r="W24" i="42"/>
  <c r="AC24" i="42" s="1"/>
  <c r="U24" i="42"/>
  <c r="W41" i="42"/>
  <c r="AC41" i="42" s="1"/>
  <c r="U41" i="42"/>
  <c r="U145" i="39"/>
  <c r="W145" i="39"/>
  <c r="AC145" i="39" s="1"/>
  <c r="U5" i="39"/>
  <c r="W5" i="39"/>
  <c r="U35" i="39"/>
  <c r="W35" i="39"/>
  <c r="AC35" i="39" s="1"/>
  <c r="W39" i="39"/>
  <c r="AC39" i="39" s="1"/>
  <c r="U39" i="39"/>
  <c r="W228" i="39"/>
  <c r="AC228" i="39" s="1"/>
  <c r="U228" i="39"/>
  <c r="U133" i="39"/>
  <c r="W133" i="39"/>
  <c r="AC133" i="39" s="1"/>
  <c r="U208" i="47"/>
  <c r="W208" i="47"/>
  <c r="AC208" i="47" s="1"/>
  <c r="U161" i="47"/>
  <c r="W161" i="47"/>
  <c r="AC161" i="47" s="1"/>
  <c r="W173" i="47"/>
  <c r="AC173" i="47" s="1"/>
  <c r="U173" i="47"/>
  <c r="U124" i="47"/>
  <c r="W124" i="47"/>
  <c r="AC124" i="47" s="1"/>
  <c r="W20" i="40"/>
  <c r="AC20" i="40" s="1"/>
  <c r="U20" i="40"/>
  <c r="U31" i="40"/>
  <c r="W31" i="40"/>
  <c r="AC31" i="40" s="1"/>
  <c r="U152" i="40"/>
  <c r="W152" i="40"/>
  <c r="AC152" i="40" s="1"/>
  <c r="U128" i="40"/>
  <c r="W128" i="40"/>
  <c r="AC128" i="40" s="1"/>
  <c r="W230" i="33"/>
  <c r="AC230" i="33" s="1"/>
  <c r="U230" i="33"/>
  <c r="W210" i="33"/>
  <c r="AC210" i="33" s="1"/>
  <c r="U210" i="33"/>
  <c r="W217" i="33"/>
  <c r="AC217" i="33" s="1"/>
  <c r="U217" i="33"/>
  <c r="W183" i="33"/>
  <c r="AC183" i="33" s="1"/>
  <c r="U183" i="33"/>
  <c r="U170" i="33"/>
  <c r="W170" i="33"/>
  <c r="AC170" i="33" s="1"/>
  <c r="W137" i="33"/>
  <c r="AC137" i="33" s="1"/>
  <c r="U137" i="33"/>
  <c r="U141" i="37"/>
  <c r="W141" i="37"/>
  <c r="AC141" i="37" s="1"/>
  <c r="W124" i="37"/>
  <c r="AC124" i="37" s="1"/>
  <c r="U124" i="37"/>
  <c r="W155" i="37"/>
  <c r="AC155" i="37" s="1"/>
  <c r="U155" i="37"/>
  <c r="W15" i="37"/>
  <c r="AC15" i="37" s="1"/>
  <c r="U15" i="37"/>
  <c r="W23" i="38"/>
  <c r="AC23" i="38" s="1"/>
  <c r="U23" i="38"/>
  <c r="W211" i="38"/>
  <c r="AC211" i="38" s="1"/>
  <c r="U211" i="38"/>
  <c r="W86" i="32"/>
  <c r="AC86" i="32" s="1"/>
  <c r="U86" i="32"/>
  <c r="U64" i="32"/>
  <c r="W64" i="32"/>
  <c r="AC64" i="32" s="1"/>
  <c r="U42" i="32"/>
  <c r="W42" i="32"/>
  <c r="AC42" i="32" s="1"/>
  <c r="U7" i="32"/>
  <c r="W7" i="32"/>
  <c r="AC7" i="32" s="1"/>
  <c r="W12" i="32"/>
  <c r="AC12" i="32" s="1"/>
  <c r="U12" i="32"/>
  <c r="W229" i="31"/>
  <c r="AC229" i="31" s="1"/>
  <c r="U229" i="31"/>
  <c r="U133" i="31"/>
  <c r="W133" i="31"/>
  <c r="AC133" i="31" s="1"/>
  <c r="U103" i="31"/>
  <c r="W103" i="31"/>
  <c r="AC103" i="31" s="1"/>
  <c r="W100" i="31"/>
  <c r="AC100" i="31" s="1"/>
  <c r="U100" i="31"/>
  <c r="U226" i="36"/>
  <c r="W226" i="36"/>
  <c r="AC226" i="36" s="1"/>
  <c r="W200" i="36"/>
  <c r="AC200" i="36" s="1"/>
  <c r="U200" i="36"/>
  <c r="W155" i="36"/>
  <c r="AC155" i="36" s="1"/>
  <c r="U155" i="36"/>
  <c r="U179" i="36"/>
  <c r="W179" i="36"/>
  <c r="AC179" i="36" s="1"/>
  <c r="W173" i="36"/>
  <c r="AC173" i="36" s="1"/>
  <c r="U173" i="36"/>
  <c r="U115" i="46"/>
  <c r="W115" i="46"/>
  <c r="AC115" i="46" s="1"/>
  <c r="W98" i="46"/>
  <c r="AC98" i="46" s="1"/>
  <c r="U98" i="46"/>
  <c r="W52" i="46"/>
  <c r="AC52" i="46" s="1"/>
  <c r="U52" i="46"/>
  <c r="U201" i="35"/>
  <c r="W201" i="35"/>
  <c r="AC201" i="35" s="1"/>
  <c r="U211" i="35"/>
  <c r="W211" i="35"/>
  <c r="AC211" i="35" s="1"/>
  <c r="W182" i="35"/>
  <c r="AC182" i="35" s="1"/>
  <c r="U182" i="35"/>
  <c r="W50" i="43"/>
  <c r="AC50" i="43" s="1"/>
  <c r="U50" i="43"/>
  <c r="U182" i="43"/>
  <c r="W182" i="43"/>
  <c r="AC182" i="43" s="1"/>
  <c r="U230" i="43"/>
  <c r="W230" i="43"/>
  <c r="AC230" i="43" s="1"/>
  <c r="U156" i="44"/>
  <c r="W156" i="44"/>
  <c r="AC156" i="44" s="1"/>
  <c r="W35" i="44"/>
  <c r="AC35" i="44" s="1"/>
  <c r="U35" i="44"/>
  <c r="U67" i="44"/>
  <c r="W67" i="44"/>
  <c r="AC67" i="44" s="1"/>
  <c r="U111" i="41"/>
  <c r="W111" i="41"/>
  <c r="AC111" i="41" s="1"/>
  <c r="U118" i="41"/>
  <c r="W118" i="41"/>
  <c r="AC118" i="41" s="1"/>
  <c r="U57" i="41"/>
  <c r="W57" i="41"/>
  <c r="AC57" i="41" s="1"/>
  <c r="W94" i="41"/>
  <c r="AC94" i="41" s="1"/>
  <c r="U94" i="41"/>
  <c r="U69" i="34"/>
  <c r="W69" i="34"/>
  <c r="AC69" i="34" s="1"/>
  <c r="U46" i="42"/>
  <c r="W46" i="42"/>
  <c r="AC46" i="42" s="1"/>
  <c r="U198" i="39"/>
  <c r="W198" i="39"/>
  <c r="AC198" i="39" s="1"/>
  <c r="W54" i="40"/>
  <c r="AC54" i="40" s="1"/>
  <c r="U54" i="40"/>
  <c r="W228" i="40"/>
  <c r="AC228" i="40" s="1"/>
  <c r="U228" i="40"/>
  <c r="U48" i="38"/>
  <c r="W48" i="38"/>
  <c r="AC48" i="38" s="1"/>
  <c r="U12" i="31"/>
  <c r="W12" i="31"/>
  <c r="AC12" i="31" s="1"/>
  <c r="U42" i="36"/>
  <c r="W42" i="36"/>
  <c r="AC42" i="36" s="1"/>
  <c r="U27" i="45"/>
  <c r="W27" i="45"/>
  <c r="AC27" i="45" s="1"/>
  <c r="U67" i="45"/>
  <c r="W67" i="45"/>
  <c r="AC67" i="45" s="1"/>
  <c r="U26" i="45"/>
  <c r="W26" i="45"/>
  <c r="AC26" i="45" s="1"/>
  <c r="W196" i="34"/>
  <c r="AC196" i="34" s="1"/>
  <c r="U196" i="34"/>
  <c r="W178" i="34"/>
  <c r="AC178" i="34" s="1"/>
  <c r="U178" i="34"/>
  <c r="W192" i="34"/>
  <c r="AC192" i="34" s="1"/>
  <c r="U192" i="34"/>
  <c r="W52" i="34"/>
  <c r="AC52" i="34" s="1"/>
  <c r="U52" i="34"/>
  <c r="U102" i="42"/>
  <c r="W102" i="42"/>
  <c r="AC102" i="42" s="1"/>
  <c r="U111" i="42"/>
  <c r="W111" i="42"/>
  <c r="AC111" i="42" s="1"/>
  <c r="W59" i="42"/>
  <c r="AC59" i="42" s="1"/>
  <c r="U59" i="42"/>
  <c r="U29" i="42"/>
  <c r="W29" i="42"/>
  <c r="AC29" i="42" s="1"/>
  <c r="U33" i="42"/>
  <c r="W33" i="42"/>
  <c r="AC33" i="42" s="1"/>
  <c r="W30" i="42"/>
  <c r="AC30" i="42" s="1"/>
  <c r="U30" i="42"/>
  <c r="U200" i="42"/>
  <c r="W200" i="42"/>
  <c r="AC200" i="42" s="1"/>
  <c r="W50" i="39"/>
  <c r="AC50" i="39" s="1"/>
  <c r="U50" i="39"/>
  <c r="W23" i="39"/>
  <c r="AC23" i="39" s="1"/>
  <c r="U23" i="39"/>
  <c r="U229" i="39"/>
  <c r="W229" i="39"/>
  <c r="AC229" i="39" s="1"/>
  <c r="W144" i="47"/>
  <c r="AC144" i="47" s="1"/>
  <c r="U144" i="47"/>
  <c r="W77" i="47"/>
  <c r="AC77" i="47" s="1"/>
  <c r="U77" i="47"/>
  <c r="W39" i="47"/>
  <c r="AC39" i="47" s="1"/>
  <c r="U39" i="47"/>
  <c r="U224" i="40"/>
  <c r="W224" i="40"/>
  <c r="AC224" i="40" s="1"/>
  <c r="W103" i="40"/>
  <c r="AC103" i="40" s="1"/>
  <c r="U103" i="40"/>
  <c r="U110" i="40"/>
  <c r="W110" i="40"/>
  <c r="AC110" i="40" s="1"/>
  <c r="W62" i="40"/>
  <c r="AC62" i="40" s="1"/>
  <c r="U62" i="40"/>
  <c r="W195" i="33"/>
  <c r="AC195" i="33" s="1"/>
  <c r="U195" i="33"/>
  <c r="W229" i="33"/>
  <c r="AC229" i="33" s="1"/>
  <c r="U229" i="33"/>
  <c r="U150" i="33"/>
  <c r="W150" i="33"/>
  <c r="AC150" i="33" s="1"/>
  <c r="W7" i="37"/>
  <c r="AC7" i="37" s="1"/>
  <c r="U7" i="37"/>
  <c r="U202" i="37"/>
  <c r="W202" i="37"/>
  <c r="AC202" i="37" s="1"/>
  <c r="W74" i="37"/>
  <c r="AC74" i="37" s="1"/>
  <c r="U74" i="37"/>
  <c r="U75" i="37"/>
  <c r="W75" i="37"/>
  <c r="AC75" i="37" s="1"/>
  <c r="U207" i="38"/>
  <c r="W207" i="38"/>
  <c r="AC207" i="38" s="1"/>
  <c r="U100" i="32"/>
  <c r="W100" i="32"/>
  <c r="AC100" i="32" s="1"/>
  <c r="W48" i="32"/>
  <c r="AC48" i="32" s="1"/>
  <c r="U48" i="32"/>
  <c r="U11" i="32"/>
  <c r="W11" i="32"/>
  <c r="AC11" i="32" s="1"/>
  <c r="W52" i="32"/>
  <c r="AC52" i="32" s="1"/>
  <c r="U52" i="32"/>
  <c r="W188" i="32"/>
  <c r="AC188" i="32" s="1"/>
  <c r="U188" i="32"/>
  <c r="U167" i="31"/>
  <c r="W167" i="31"/>
  <c r="AC167" i="31" s="1"/>
  <c r="U137" i="31"/>
  <c r="W137" i="31"/>
  <c r="AC137" i="31" s="1"/>
  <c r="W219" i="31"/>
  <c r="AC219" i="31" s="1"/>
  <c r="U219" i="31"/>
  <c r="U6" i="36"/>
  <c r="W6" i="36"/>
  <c r="AC6" i="36" s="1"/>
  <c r="U163" i="36"/>
  <c r="W163" i="36"/>
  <c r="AC163" i="36" s="1"/>
  <c r="U140" i="36"/>
  <c r="W140" i="36"/>
  <c r="AC140" i="36" s="1"/>
  <c r="W168" i="46"/>
  <c r="AC168" i="46" s="1"/>
  <c r="U168" i="46"/>
  <c r="W58" i="46"/>
  <c r="AC58" i="46" s="1"/>
  <c r="U58" i="46"/>
  <c r="W233" i="35"/>
  <c r="AC233" i="35" s="1"/>
  <c r="U233" i="35"/>
  <c r="U216" i="35"/>
  <c r="W216" i="35"/>
  <c r="AC216" i="35" s="1"/>
  <c r="W214" i="35"/>
  <c r="AC214" i="35" s="1"/>
  <c r="U214" i="35"/>
  <c r="W153" i="35"/>
  <c r="AC153" i="35" s="1"/>
  <c r="U153" i="35"/>
  <c r="U56" i="44"/>
  <c r="W56" i="44"/>
  <c r="AC56" i="44" s="1"/>
  <c r="U136" i="44"/>
  <c r="W136" i="44"/>
  <c r="AC136" i="44" s="1"/>
  <c r="W114" i="44"/>
  <c r="AC114" i="44" s="1"/>
  <c r="U114" i="44"/>
  <c r="U191" i="41"/>
  <c r="W191" i="41"/>
  <c r="AC191" i="41" s="1"/>
  <c r="U181" i="41"/>
  <c r="W181" i="41"/>
  <c r="AC181" i="41" s="1"/>
  <c r="W156" i="41"/>
  <c r="AC156" i="41" s="1"/>
  <c r="U156" i="41"/>
  <c r="U65" i="45"/>
  <c r="W65" i="45"/>
  <c r="AC65" i="45" s="1"/>
  <c r="U153" i="34"/>
  <c r="W153" i="34"/>
  <c r="AC153" i="34" s="1"/>
  <c r="W64" i="42"/>
  <c r="AC64" i="42" s="1"/>
  <c r="U64" i="42"/>
  <c r="U130" i="39"/>
  <c r="W130" i="39"/>
  <c r="AC130" i="39" s="1"/>
  <c r="W170" i="47"/>
  <c r="AC170" i="47" s="1"/>
  <c r="U170" i="47"/>
  <c r="W211" i="40"/>
  <c r="AC211" i="40" s="1"/>
  <c r="U211" i="40"/>
  <c r="W140" i="38"/>
  <c r="AC140" i="38" s="1"/>
  <c r="U140" i="38"/>
  <c r="W158" i="31"/>
  <c r="AC158" i="31" s="1"/>
  <c r="U158" i="31"/>
  <c r="W168" i="36"/>
  <c r="AC168" i="36" s="1"/>
  <c r="U168" i="36"/>
  <c r="U137" i="46"/>
  <c r="W137" i="46"/>
  <c r="AC137" i="46" s="1"/>
  <c r="W99" i="46"/>
  <c r="AC99" i="46" s="1"/>
  <c r="U99" i="46"/>
  <c r="W200" i="43"/>
  <c r="AC200" i="43" s="1"/>
  <c r="U200" i="43"/>
  <c r="U189" i="44"/>
  <c r="W189" i="44"/>
  <c r="AC189" i="44" s="1"/>
  <c r="U243" i="34"/>
  <c r="W243" i="34"/>
  <c r="AC243" i="34" s="1"/>
  <c r="W198" i="37"/>
  <c r="AC198" i="37" s="1"/>
  <c r="U198" i="37"/>
  <c r="W235" i="38"/>
  <c r="AC235" i="38" s="1"/>
  <c r="U235" i="38"/>
  <c r="W111" i="32"/>
  <c r="AC111" i="32" s="1"/>
  <c r="U111" i="32"/>
  <c r="U84" i="36"/>
  <c r="W84" i="36"/>
  <c r="AC84" i="36" s="1"/>
  <c r="W94" i="35"/>
  <c r="AC94" i="35" s="1"/>
  <c r="U94" i="35"/>
  <c r="W228" i="43"/>
  <c r="AC228" i="43" s="1"/>
  <c r="U228" i="43"/>
  <c r="U137" i="44"/>
  <c r="W137" i="44"/>
  <c r="AC137" i="44" s="1"/>
  <c r="U135" i="45"/>
  <c r="W135" i="45"/>
  <c r="AC135" i="45" s="1"/>
  <c r="U183" i="45"/>
  <c r="W183" i="45"/>
  <c r="AC183" i="45" s="1"/>
  <c r="W138" i="39"/>
  <c r="AC138" i="39" s="1"/>
  <c r="U138" i="39"/>
  <c r="W194" i="33"/>
  <c r="AC194" i="33" s="1"/>
  <c r="U194" i="33"/>
  <c r="W65" i="38"/>
  <c r="AC65" i="38" s="1"/>
  <c r="U65" i="38"/>
  <c r="W28" i="31"/>
  <c r="AC28" i="31" s="1"/>
  <c r="U28" i="31"/>
  <c r="W162" i="35"/>
  <c r="AC162" i="35" s="1"/>
  <c r="U162" i="35"/>
  <c r="U6" i="44"/>
  <c r="W6" i="44"/>
  <c r="AC6" i="44" s="1"/>
  <c r="W67" i="38"/>
  <c r="AC67" i="38" s="1"/>
  <c r="U67" i="38"/>
  <c r="W216" i="46"/>
  <c r="AC216" i="46" s="1"/>
  <c r="U216" i="46"/>
  <c r="W202" i="34"/>
  <c r="AC202" i="34" s="1"/>
  <c r="U202" i="34"/>
  <c r="W121" i="47"/>
  <c r="AC121" i="47" s="1"/>
  <c r="U121" i="47"/>
  <c r="U154" i="33"/>
  <c r="W154" i="33"/>
  <c r="AC154" i="33" s="1"/>
  <c r="W54" i="38"/>
  <c r="AC54" i="38" s="1"/>
  <c r="U54" i="38"/>
  <c r="U134" i="36"/>
  <c r="W134" i="36"/>
  <c r="AC134" i="36" s="1"/>
  <c r="U97" i="46"/>
  <c r="W97" i="46"/>
  <c r="AC97" i="46" s="1"/>
  <c r="W226" i="35"/>
  <c r="AC226" i="35" s="1"/>
  <c r="U226" i="35"/>
  <c r="U126" i="43"/>
  <c r="W126" i="43"/>
  <c r="AC126" i="43" s="1"/>
  <c r="U85" i="41"/>
  <c r="W85" i="41"/>
  <c r="AC85" i="41" s="1"/>
  <c r="U69" i="38"/>
  <c r="W69" i="38"/>
  <c r="AC69" i="38" s="1"/>
  <c r="W137" i="39"/>
  <c r="AC137" i="39" s="1"/>
  <c r="U137" i="39"/>
  <c r="W199" i="47"/>
  <c r="AC199" i="47" s="1"/>
  <c r="U199" i="47"/>
  <c r="W165" i="40"/>
  <c r="AC165" i="40" s="1"/>
  <c r="U165" i="40"/>
  <c r="U96" i="40"/>
  <c r="W96" i="40"/>
  <c r="AC96" i="40" s="1"/>
  <c r="U157" i="33"/>
  <c r="W157" i="33"/>
  <c r="AC157" i="33" s="1"/>
  <c r="W159" i="37"/>
  <c r="AC159" i="37" s="1"/>
  <c r="U159" i="37"/>
  <c r="A47" i="31"/>
  <c r="T4" i="31"/>
  <c r="U65" i="46"/>
  <c r="W65" i="46"/>
  <c r="AC65" i="46" s="1"/>
  <c r="U67" i="35"/>
  <c r="W67" i="35"/>
  <c r="AC67" i="35" s="1"/>
  <c r="U90" i="44"/>
  <c r="W90" i="44"/>
  <c r="AC90" i="44" s="1"/>
  <c r="W44" i="42"/>
  <c r="AC44" i="42" s="1"/>
  <c r="U44" i="42"/>
  <c r="U27" i="36"/>
  <c r="W27" i="36"/>
  <c r="AC27" i="36" s="1"/>
  <c r="U242" i="45"/>
  <c r="W242" i="45"/>
  <c r="AC242" i="45" s="1"/>
  <c r="W12" i="42"/>
  <c r="AC12" i="42" s="1"/>
  <c r="U12" i="42"/>
  <c r="W110" i="47"/>
  <c r="AC110" i="47" s="1"/>
  <c r="U110" i="47"/>
  <c r="W26" i="33"/>
  <c r="AC26" i="33" s="1"/>
  <c r="U26" i="33"/>
  <c r="U99" i="37"/>
  <c r="W99" i="37"/>
  <c r="AC99" i="37" s="1"/>
  <c r="W232" i="46"/>
  <c r="AC232" i="46" s="1"/>
  <c r="U232" i="46"/>
  <c r="U141" i="45"/>
  <c r="W141" i="45"/>
  <c r="AC141" i="45" s="1"/>
  <c r="W216" i="42"/>
  <c r="AC216" i="42" s="1"/>
  <c r="U216" i="42"/>
  <c r="A50" i="47"/>
  <c r="U244" i="38"/>
  <c r="W244" i="38"/>
  <c r="AC244" i="38" s="1"/>
  <c r="U91" i="31"/>
  <c r="W91" i="31"/>
  <c r="AC91" i="31" s="1"/>
  <c r="W32" i="40"/>
  <c r="AC32" i="40" s="1"/>
  <c r="U32" i="40"/>
  <c r="U43" i="45"/>
  <c r="W43" i="45"/>
  <c r="AC43" i="45" s="1"/>
  <c r="U108" i="45"/>
  <c r="W108" i="45"/>
  <c r="AC108" i="45" s="1"/>
  <c r="U143" i="45"/>
  <c r="W143" i="45"/>
  <c r="AC143" i="45" s="1"/>
  <c r="U233" i="45"/>
  <c r="W233" i="45"/>
  <c r="AC233" i="45" s="1"/>
  <c r="W213" i="45"/>
  <c r="AC213" i="45" s="1"/>
  <c r="U213" i="45"/>
  <c r="U23" i="34"/>
  <c r="W23" i="34"/>
  <c r="AC23" i="34" s="1"/>
  <c r="W215" i="34"/>
  <c r="AC215" i="34" s="1"/>
  <c r="U215" i="34"/>
  <c r="U129" i="42"/>
  <c r="W129" i="42"/>
  <c r="AC129" i="42" s="1"/>
  <c r="U73" i="42"/>
  <c r="W73" i="42"/>
  <c r="AC73" i="42" s="1"/>
  <c r="W48" i="42"/>
  <c r="AC48" i="42" s="1"/>
  <c r="U48" i="42"/>
  <c r="U17" i="42"/>
  <c r="W17" i="42"/>
  <c r="AC17" i="42" s="1"/>
  <c r="U170" i="39"/>
  <c r="W170" i="39"/>
  <c r="AC170" i="39" s="1"/>
  <c r="U90" i="47"/>
  <c r="W90" i="47"/>
  <c r="AC90" i="47" s="1"/>
  <c r="U41" i="47"/>
  <c r="W41" i="47"/>
  <c r="AC41" i="47" s="1"/>
  <c r="W129" i="47"/>
  <c r="AC129" i="47" s="1"/>
  <c r="U129" i="47"/>
  <c r="W189" i="40"/>
  <c r="AC189" i="40" s="1"/>
  <c r="U189" i="40"/>
  <c r="U162" i="40"/>
  <c r="W162" i="40"/>
  <c r="AC162" i="40" s="1"/>
  <c r="W164" i="40"/>
  <c r="AC164" i="40" s="1"/>
  <c r="U164" i="40"/>
  <c r="W122" i="40"/>
  <c r="AC122" i="40" s="1"/>
  <c r="U122" i="40"/>
  <c r="W195" i="40"/>
  <c r="AC195" i="40" s="1"/>
  <c r="U195" i="40"/>
  <c r="U143" i="33"/>
  <c r="W143" i="33"/>
  <c r="AC143" i="33" s="1"/>
  <c r="W63" i="33"/>
  <c r="AC63" i="33" s="1"/>
  <c r="U63" i="33"/>
  <c r="W74" i="33"/>
  <c r="AC74" i="33" s="1"/>
  <c r="U74" i="33"/>
  <c r="W141" i="33"/>
  <c r="AC141" i="33" s="1"/>
  <c r="U141" i="33"/>
  <c r="U43" i="33"/>
  <c r="W43" i="33"/>
  <c r="AC43" i="33" s="1"/>
  <c r="T4" i="37"/>
  <c r="A47" i="37"/>
  <c r="U219" i="37"/>
  <c r="W219" i="37"/>
  <c r="AC219" i="37" s="1"/>
  <c r="W204" i="37"/>
  <c r="AC204" i="37" s="1"/>
  <c r="U204" i="37"/>
  <c r="W115" i="38"/>
  <c r="AC115" i="38" s="1"/>
  <c r="U115" i="38"/>
  <c r="W102" i="38"/>
  <c r="AC102" i="38" s="1"/>
  <c r="U102" i="38"/>
  <c r="W116" i="38"/>
  <c r="AC116" i="38" s="1"/>
  <c r="U116" i="38"/>
  <c r="W50" i="38"/>
  <c r="AC50" i="38" s="1"/>
  <c r="U50" i="38"/>
  <c r="U55" i="38"/>
  <c r="W55" i="38"/>
  <c r="AC55" i="38" s="1"/>
  <c r="U187" i="32"/>
  <c r="W187" i="32"/>
  <c r="AC187" i="32" s="1"/>
  <c r="U156" i="32"/>
  <c r="W156" i="32"/>
  <c r="AC156" i="32" s="1"/>
  <c r="W151" i="32"/>
  <c r="AC151" i="32" s="1"/>
  <c r="U151" i="32"/>
  <c r="W157" i="32"/>
  <c r="AC157" i="32" s="1"/>
  <c r="U157" i="32"/>
  <c r="U216" i="32"/>
  <c r="W216" i="32"/>
  <c r="AC216" i="32" s="1"/>
  <c r="W95" i="31"/>
  <c r="AC95" i="31" s="1"/>
  <c r="U95" i="31"/>
  <c r="W234" i="31"/>
  <c r="AC234" i="31" s="1"/>
  <c r="U234" i="31"/>
  <c r="U112" i="31"/>
  <c r="W112" i="31"/>
  <c r="AC112" i="31" s="1"/>
  <c r="W149" i="36"/>
  <c r="AC149" i="36" s="1"/>
  <c r="U149" i="36"/>
  <c r="U80" i="36"/>
  <c r="W80" i="36"/>
  <c r="AC80" i="36" s="1"/>
  <c r="U108" i="36"/>
  <c r="W108" i="36"/>
  <c r="AC108" i="36" s="1"/>
  <c r="U184" i="36"/>
  <c r="W184" i="36"/>
  <c r="AC184" i="36" s="1"/>
  <c r="W91" i="46"/>
  <c r="AC91" i="46" s="1"/>
  <c r="U91" i="46"/>
  <c r="W41" i="46"/>
  <c r="AC41" i="46" s="1"/>
  <c r="U41" i="46"/>
  <c r="W196" i="35"/>
  <c r="AC196" i="35" s="1"/>
  <c r="U196" i="35"/>
  <c r="W129" i="35"/>
  <c r="AC129" i="35" s="1"/>
  <c r="U129" i="35"/>
  <c r="W100" i="35"/>
  <c r="AC100" i="35" s="1"/>
  <c r="U100" i="35"/>
  <c r="W155" i="35"/>
  <c r="AC155" i="35" s="1"/>
  <c r="U155" i="35"/>
  <c r="W51" i="43"/>
  <c r="AC51" i="43" s="1"/>
  <c r="U51" i="43"/>
  <c r="U195" i="43"/>
  <c r="W195" i="43"/>
  <c r="AC195" i="43" s="1"/>
  <c r="W113" i="43"/>
  <c r="AC113" i="43" s="1"/>
  <c r="U113" i="43"/>
  <c r="W25" i="44"/>
  <c r="AC25" i="44" s="1"/>
  <c r="U25" i="44"/>
  <c r="U159" i="44"/>
  <c r="W159" i="44"/>
  <c r="AC159" i="44" s="1"/>
  <c r="U203" i="44"/>
  <c r="W203" i="44"/>
  <c r="AC203" i="44" s="1"/>
  <c r="U242" i="44"/>
  <c r="W242" i="44"/>
  <c r="AC242" i="44" s="1"/>
  <c r="W113" i="41"/>
  <c r="AC113" i="41" s="1"/>
  <c r="U113" i="41"/>
  <c r="W97" i="41"/>
  <c r="AC97" i="41" s="1"/>
  <c r="U97" i="41"/>
  <c r="W9" i="41"/>
  <c r="AC9" i="41" s="1"/>
  <c r="U9" i="41"/>
  <c r="W25" i="41"/>
  <c r="AC25" i="41" s="1"/>
  <c r="U25" i="41"/>
  <c r="W35" i="41"/>
  <c r="AC35" i="41" s="1"/>
  <c r="U35" i="41"/>
  <c r="W105" i="34"/>
  <c r="AC105" i="34" s="1"/>
  <c r="U105" i="34"/>
  <c r="W165" i="39"/>
  <c r="AC165" i="39" s="1"/>
  <c r="U165" i="39"/>
  <c r="W184" i="40"/>
  <c r="AC184" i="40" s="1"/>
  <c r="U184" i="40"/>
  <c r="W49" i="33"/>
  <c r="AC49" i="33" s="1"/>
  <c r="U49" i="33"/>
  <c r="U110" i="37"/>
  <c r="W110" i="37"/>
  <c r="AC110" i="37" s="1"/>
  <c r="W139" i="38"/>
  <c r="AC139" i="38" s="1"/>
  <c r="U139" i="38"/>
  <c r="U15" i="32"/>
  <c r="W15" i="32"/>
  <c r="AC15" i="32" s="1"/>
  <c r="U48" i="31"/>
  <c r="W48" i="31"/>
  <c r="AC48" i="31" s="1"/>
  <c r="W65" i="36"/>
  <c r="AC65" i="36" s="1"/>
  <c r="U65" i="36"/>
  <c r="U200" i="35"/>
  <c r="W200" i="35"/>
  <c r="AC200" i="35" s="1"/>
  <c r="W143" i="44"/>
  <c r="AC143" i="44" s="1"/>
  <c r="U143" i="44"/>
  <c r="W216" i="41"/>
  <c r="AC216" i="41" s="1"/>
  <c r="U216" i="41"/>
  <c r="U53" i="45"/>
  <c r="W53" i="45"/>
  <c r="AC53" i="45" s="1"/>
  <c r="U227" i="45"/>
  <c r="W227" i="45"/>
  <c r="AC227" i="45" s="1"/>
  <c r="U160" i="34"/>
  <c r="W160" i="34"/>
  <c r="AC160" i="34" s="1"/>
  <c r="W235" i="42"/>
  <c r="AC235" i="42" s="1"/>
  <c r="U235" i="42"/>
  <c r="W232" i="42"/>
  <c r="AC232" i="42" s="1"/>
  <c r="U232" i="42"/>
  <c r="W177" i="42"/>
  <c r="AC177" i="42" s="1"/>
  <c r="U177" i="42"/>
  <c r="W180" i="42"/>
  <c r="AC180" i="42" s="1"/>
  <c r="U180" i="42"/>
  <c r="A47" i="42"/>
  <c r="T4" i="42"/>
  <c r="U42" i="39"/>
  <c r="W42" i="39"/>
  <c r="AC42" i="39" s="1"/>
  <c r="W44" i="39"/>
  <c r="AC44" i="39" s="1"/>
  <c r="U44" i="39"/>
  <c r="U240" i="39"/>
  <c r="W240" i="39"/>
  <c r="AC240" i="39" s="1"/>
  <c r="U125" i="39"/>
  <c r="W125" i="39"/>
  <c r="AC125" i="39" s="1"/>
  <c r="U139" i="47"/>
  <c r="W139" i="47"/>
  <c r="AC139" i="47" s="1"/>
  <c r="U115" i="47"/>
  <c r="W115" i="47"/>
  <c r="AC115" i="47" s="1"/>
  <c r="U187" i="40"/>
  <c r="W187" i="40"/>
  <c r="AC187" i="40" s="1"/>
  <c r="U166" i="40"/>
  <c r="W166" i="40"/>
  <c r="AC166" i="40" s="1"/>
  <c r="U177" i="40"/>
  <c r="W177" i="40"/>
  <c r="AC177" i="40" s="1"/>
  <c r="W123" i="40"/>
  <c r="AC123" i="40" s="1"/>
  <c r="U123" i="40"/>
  <c r="U160" i="40"/>
  <c r="W160" i="40"/>
  <c r="AC160" i="40" s="1"/>
  <c r="W56" i="33"/>
  <c r="AC56" i="33" s="1"/>
  <c r="U56" i="33"/>
  <c r="U44" i="33"/>
  <c r="W44" i="33"/>
  <c r="AC44" i="33" s="1"/>
  <c r="W21" i="33"/>
  <c r="AC21" i="33" s="1"/>
  <c r="U21" i="33"/>
  <c r="U30" i="33"/>
  <c r="W30" i="33"/>
  <c r="AC30" i="33" s="1"/>
  <c r="E7" i="38"/>
  <c r="F6" i="38" s="1"/>
  <c r="H8" i="38"/>
  <c r="W226" i="37"/>
  <c r="AC226" i="37" s="1"/>
  <c r="U226" i="37"/>
  <c r="W212" i="37"/>
  <c r="AC212" i="37" s="1"/>
  <c r="U212" i="37"/>
  <c r="W190" i="37"/>
  <c r="AC190" i="37" s="1"/>
  <c r="U190" i="37"/>
  <c r="W173" i="37"/>
  <c r="AC173" i="37" s="1"/>
  <c r="U173" i="37"/>
  <c r="W138" i="38"/>
  <c r="AC138" i="38" s="1"/>
  <c r="U138" i="38"/>
  <c r="W144" i="38"/>
  <c r="AC144" i="38" s="1"/>
  <c r="U144" i="38"/>
  <c r="U129" i="38"/>
  <c r="W129" i="38"/>
  <c r="AC129" i="38" s="1"/>
  <c r="U121" i="38"/>
  <c r="W121" i="38"/>
  <c r="AC121" i="38" s="1"/>
  <c r="U14" i="32"/>
  <c r="W14" i="32"/>
  <c r="AC14" i="32" s="1"/>
  <c r="W204" i="32"/>
  <c r="AC204" i="32" s="1"/>
  <c r="U204" i="32"/>
  <c r="W203" i="32"/>
  <c r="AC203" i="32" s="1"/>
  <c r="U203" i="32"/>
  <c r="W189" i="32"/>
  <c r="AC189" i="32" s="1"/>
  <c r="U189" i="32"/>
  <c r="W29" i="32"/>
  <c r="AC29" i="32" s="1"/>
  <c r="U29" i="32"/>
  <c r="U138" i="31"/>
  <c r="W138" i="31"/>
  <c r="AC138" i="31" s="1"/>
  <c r="U145" i="31"/>
  <c r="W145" i="31"/>
  <c r="AC145" i="31" s="1"/>
  <c r="W79" i="31"/>
  <c r="AC79" i="31" s="1"/>
  <c r="U79" i="31"/>
  <c r="W85" i="31"/>
  <c r="AC85" i="31" s="1"/>
  <c r="U85" i="31"/>
  <c r="U14" i="36"/>
  <c r="W14" i="36"/>
  <c r="AC14" i="36" s="1"/>
  <c r="U210" i="36"/>
  <c r="W210" i="36"/>
  <c r="AC210" i="36" s="1"/>
  <c r="U230" i="36"/>
  <c r="W230" i="36"/>
  <c r="AC230" i="36" s="1"/>
  <c r="U232" i="36"/>
  <c r="W232" i="36"/>
  <c r="AC232" i="36" s="1"/>
  <c r="W164" i="36"/>
  <c r="AC164" i="36" s="1"/>
  <c r="U164" i="36"/>
  <c r="W130" i="46"/>
  <c r="AC130" i="46" s="1"/>
  <c r="U130" i="46"/>
  <c r="W131" i="46"/>
  <c r="AC131" i="46" s="1"/>
  <c r="U131" i="46"/>
  <c r="W88" i="46"/>
  <c r="AC88" i="46" s="1"/>
  <c r="U88" i="46"/>
  <c r="W86" i="46"/>
  <c r="AC86" i="46" s="1"/>
  <c r="U86" i="46"/>
  <c r="W164" i="46"/>
  <c r="AC164" i="46" s="1"/>
  <c r="U164" i="46"/>
  <c r="U125" i="35"/>
  <c r="W125" i="35"/>
  <c r="AC125" i="35" s="1"/>
  <c r="W69" i="35"/>
  <c r="AC69" i="35" s="1"/>
  <c r="U69" i="35"/>
  <c r="U32" i="35"/>
  <c r="W32" i="35"/>
  <c r="AC32" i="35" s="1"/>
  <c r="W41" i="35"/>
  <c r="AC41" i="35" s="1"/>
  <c r="U41" i="35"/>
  <c r="W186" i="43"/>
  <c r="AC186" i="43" s="1"/>
  <c r="U186" i="43"/>
  <c r="U49" i="43"/>
  <c r="W49" i="43"/>
  <c r="AC49" i="43" s="1"/>
  <c r="W75" i="43"/>
  <c r="AC75" i="43" s="1"/>
  <c r="U75" i="43"/>
  <c r="W173" i="43"/>
  <c r="AC173" i="43" s="1"/>
  <c r="U173" i="43"/>
  <c r="U75" i="44"/>
  <c r="W75" i="44"/>
  <c r="AC75" i="44" s="1"/>
  <c r="U49" i="44"/>
  <c r="W49" i="44"/>
  <c r="AC49" i="44" s="1"/>
  <c r="U196" i="44"/>
  <c r="W196" i="44"/>
  <c r="AC196" i="44" s="1"/>
  <c r="U93" i="44"/>
  <c r="W93" i="44"/>
  <c r="AC93" i="44" s="1"/>
  <c r="U27" i="41"/>
  <c r="W27" i="41"/>
  <c r="AC27" i="41" s="1"/>
  <c r="U61" i="41"/>
  <c r="W61" i="41"/>
  <c r="AC61" i="41" s="1"/>
  <c r="U229" i="41"/>
  <c r="W229" i="41"/>
  <c r="AC229" i="41" s="1"/>
  <c r="U227" i="41"/>
  <c r="W227" i="41"/>
  <c r="AC227" i="41" s="1"/>
  <c r="W81" i="41"/>
  <c r="AC81" i="41" s="1"/>
  <c r="U81" i="41"/>
  <c r="U163" i="45"/>
  <c r="W163" i="45"/>
  <c r="AC163" i="45" s="1"/>
  <c r="W185" i="34"/>
  <c r="AC185" i="34" s="1"/>
  <c r="U185" i="34"/>
  <c r="U37" i="39"/>
  <c r="W37" i="39"/>
  <c r="AC37" i="39" s="1"/>
  <c r="U79" i="47"/>
  <c r="W79" i="47"/>
  <c r="AC79" i="47" s="1"/>
  <c r="U104" i="37"/>
  <c r="W104" i="37"/>
  <c r="AC104" i="37" s="1"/>
  <c r="W94" i="38"/>
  <c r="AC94" i="38" s="1"/>
  <c r="U94" i="38"/>
  <c r="W56" i="36"/>
  <c r="AC56" i="36" s="1"/>
  <c r="U56" i="36"/>
  <c r="W167" i="43"/>
  <c r="AC167" i="43" s="1"/>
  <c r="U167" i="43"/>
  <c r="U107" i="44"/>
  <c r="W107" i="44"/>
  <c r="AC107" i="44" s="1"/>
  <c r="W139" i="45"/>
  <c r="AC139" i="45" s="1"/>
  <c r="U139" i="45"/>
  <c r="U221" i="45"/>
  <c r="W221" i="45"/>
  <c r="AC221" i="45" s="1"/>
  <c r="U66" i="45"/>
  <c r="W66" i="45"/>
  <c r="AC66" i="45" s="1"/>
  <c r="W111" i="34"/>
  <c r="AC111" i="34" s="1"/>
  <c r="U111" i="34"/>
  <c r="U84" i="34"/>
  <c r="W84" i="34"/>
  <c r="AC84" i="34" s="1"/>
  <c r="W40" i="34"/>
  <c r="AC40" i="34" s="1"/>
  <c r="U40" i="34"/>
  <c r="U54" i="34"/>
  <c r="W54" i="34"/>
  <c r="AC54" i="34" s="1"/>
  <c r="W29" i="34"/>
  <c r="AC29" i="34" s="1"/>
  <c r="U29" i="34"/>
  <c r="U225" i="42"/>
  <c r="W225" i="42"/>
  <c r="AC225" i="42" s="1"/>
  <c r="U242" i="42"/>
  <c r="W242" i="42"/>
  <c r="AC242" i="42" s="1"/>
  <c r="W159" i="42"/>
  <c r="AC159" i="42" s="1"/>
  <c r="U159" i="42"/>
  <c r="W176" i="42"/>
  <c r="AC176" i="42" s="1"/>
  <c r="U176" i="42"/>
  <c r="W49" i="39"/>
  <c r="AC49" i="39" s="1"/>
  <c r="U49" i="39"/>
  <c r="W126" i="39"/>
  <c r="AC126" i="39" s="1"/>
  <c r="U126" i="39"/>
  <c r="U28" i="39"/>
  <c r="W28" i="39"/>
  <c r="AC28" i="39" s="1"/>
  <c r="W236" i="47"/>
  <c r="AC236" i="47" s="1"/>
  <c r="U236" i="47"/>
  <c r="U209" i="47"/>
  <c r="W209" i="47"/>
  <c r="AC209" i="47" s="1"/>
  <c r="W148" i="47"/>
  <c r="AC148" i="47" s="1"/>
  <c r="U148" i="47"/>
  <c r="W125" i="47"/>
  <c r="AC125" i="47" s="1"/>
  <c r="U125" i="47"/>
  <c r="U217" i="40"/>
  <c r="W217" i="40"/>
  <c r="AC217" i="40" s="1"/>
  <c r="W200" i="40"/>
  <c r="AC200" i="40" s="1"/>
  <c r="U200" i="40"/>
  <c r="W176" i="40"/>
  <c r="AC176" i="40" s="1"/>
  <c r="U176" i="40"/>
  <c r="U169" i="40"/>
  <c r="W169" i="40"/>
  <c r="AC169" i="40" s="1"/>
  <c r="W97" i="40"/>
  <c r="AC97" i="40" s="1"/>
  <c r="U97" i="40"/>
  <c r="U70" i="33"/>
  <c r="W70" i="33"/>
  <c r="AC70" i="33" s="1"/>
  <c r="U25" i="33"/>
  <c r="W25" i="33"/>
  <c r="AC25" i="33" s="1"/>
  <c r="W114" i="33"/>
  <c r="AC114" i="33" s="1"/>
  <c r="U114" i="33"/>
  <c r="W188" i="37"/>
  <c r="AC188" i="37" s="1"/>
  <c r="U188" i="37"/>
  <c r="U238" i="37"/>
  <c r="W238" i="37"/>
  <c r="AC238" i="37" s="1"/>
  <c r="W233" i="37"/>
  <c r="AC233" i="37" s="1"/>
  <c r="U233" i="37"/>
  <c r="U179" i="37"/>
  <c r="W179" i="37"/>
  <c r="AC179" i="37" s="1"/>
  <c r="W127" i="37"/>
  <c r="AC127" i="37" s="1"/>
  <c r="U127" i="37"/>
  <c r="W179" i="38"/>
  <c r="AC179" i="38" s="1"/>
  <c r="U179" i="38"/>
  <c r="W146" i="38"/>
  <c r="AC146" i="38" s="1"/>
  <c r="U146" i="38"/>
  <c r="W165" i="38"/>
  <c r="AC165" i="38" s="1"/>
  <c r="U165" i="38"/>
  <c r="W117" i="38"/>
  <c r="AC117" i="38" s="1"/>
  <c r="U117" i="38"/>
  <c r="U54" i="32"/>
  <c r="W54" i="32"/>
  <c r="AC54" i="32" s="1"/>
  <c r="W30" i="32"/>
  <c r="AC30" i="32" s="1"/>
  <c r="U30" i="32"/>
  <c r="U226" i="31"/>
  <c r="W226" i="31"/>
  <c r="AC226" i="31" s="1"/>
  <c r="U199" i="31"/>
  <c r="W199" i="31"/>
  <c r="AC199" i="31" s="1"/>
  <c r="W123" i="31"/>
  <c r="AC123" i="31" s="1"/>
  <c r="U123" i="31"/>
  <c r="U151" i="31"/>
  <c r="W151" i="31"/>
  <c r="AC151" i="31" s="1"/>
  <c r="U70" i="36"/>
  <c r="W70" i="36"/>
  <c r="AC70" i="36" s="1"/>
  <c r="U51" i="36"/>
  <c r="W51" i="36"/>
  <c r="AC51" i="36" s="1"/>
  <c r="U9" i="36"/>
  <c r="W9" i="36"/>
  <c r="AC9" i="36" s="1"/>
  <c r="W183" i="36"/>
  <c r="AC183" i="36" s="1"/>
  <c r="U183" i="36"/>
  <c r="U188" i="46"/>
  <c r="W188" i="46"/>
  <c r="AC188" i="46" s="1"/>
  <c r="W154" i="46"/>
  <c r="AC154" i="46" s="1"/>
  <c r="U154" i="46"/>
  <c r="W97" i="35"/>
  <c r="AC97" i="35" s="1"/>
  <c r="U97" i="35"/>
  <c r="W54" i="35"/>
  <c r="AC54" i="35" s="1"/>
  <c r="U54" i="35"/>
  <c r="W238" i="43"/>
  <c r="AC238" i="43" s="1"/>
  <c r="U238" i="43"/>
  <c r="U23" i="44"/>
  <c r="W23" i="44"/>
  <c r="AC23" i="44" s="1"/>
  <c r="U96" i="44"/>
  <c r="W96" i="44"/>
  <c r="AC96" i="44" s="1"/>
  <c r="U94" i="44"/>
  <c r="W94" i="44"/>
  <c r="AC94" i="44" s="1"/>
  <c r="U120" i="44"/>
  <c r="W120" i="44"/>
  <c r="AC120" i="44" s="1"/>
  <c r="U208" i="41"/>
  <c r="W208" i="41"/>
  <c r="AC208" i="41" s="1"/>
  <c r="W170" i="41"/>
  <c r="AC170" i="41" s="1"/>
  <c r="U170" i="41"/>
  <c r="W142" i="41"/>
  <c r="AC142" i="41" s="1"/>
  <c r="U142" i="41"/>
  <c r="U30" i="45"/>
  <c r="W30" i="45"/>
  <c r="AC30" i="45" s="1"/>
  <c r="U82" i="42"/>
  <c r="W82" i="42"/>
  <c r="AC82" i="42" s="1"/>
  <c r="W55" i="32"/>
  <c r="AC55" i="32" s="1"/>
  <c r="U55" i="32"/>
  <c r="U52" i="36"/>
  <c r="W52" i="36"/>
  <c r="AC52" i="36" s="1"/>
  <c r="U185" i="41"/>
  <c r="W185" i="41"/>
  <c r="AC185" i="41" s="1"/>
  <c r="W203" i="45"/>
  <c r="AC203" i="45" s="1"/>
  <c r="U203" i="45"/>
  <c r="U82" i="45"/>
  <c r="W82" i="45"/>
  <c r="AC82" i="45" s="1"/>
  <c r="W151" i="34"/>
  <c r="AC151" i="34" s="1"/>
  <c r="U151" i="34"/>
  <c r="U101" i="34"/>
  <c r="W101" i="34"/>
  <c r="AC101" i="34" s="1"/>
  <c r="W107" i="34"/>
  <c r="AC107" i="34" s="1"/>
  <c r="U107" i="34"/>
  <c r="W132" i="34"/>
  <c r="AC132" i="34" s="1"/>
  <c r="U132" i="34"/>
  <c r="U43" i="34"/>
  <c r="W43" i="34"/>
  <c r="AC43" i="34" s="1"/>
  <c r="W194" i="42"/>
  <c r="AC194" i="42" s="1"/>
  <c r="U194" i="42"/>
  <c r="W114" i="42"/>
  <c r="AC114" i="42" s="1"/>
  <c r="U114" i="42"/>
  <c r="U119" i="42"/>
  <c r="W119" i="42"/>
  <c r="AC119" i="42" s="1"/>
  <c r="W104" i="42"/>
  <c r="AC104" i="42" s="1"/>
  <c r="U104" i="42"/>
  <c r="W32" i="42"/>
  <c r="AC32" i="42" s="1"/>
  <c r="U32" i="42"/>
  <c r="U178" i="39"/>
  <c r="W178" i="39"/>
  <c r="AC178" i="39" s="1"/>
  <c r="W180" i="39"/>
  <c r="AC180" i="39" s="1"/>
  <c r="U180" i="39"/>
  <c r="W144" i="39"/>
  <c r="AC144" i="39" s="1"/>
  <c r="U144" i="39"/>
  <c r="U108" i="39"/>
  <c r="W108" i="39"/>
  <c r="AC108" i="39" s="1"/>
  <c r="W102" i="47"/>
  <c r="AC102" i="47" s="1"/>
  <c r="U102" i="47"/>
  <c r="W84" i="47"/>
  <c r="AC84" i="47" s="1"/>
  <c r="U84" i="47"/>
  <c r="U53" i="47"/>
  <c r="W53" i="47"/>
  <c r="AC53" i="47" s="1"/>
  <c r="W233" i="40"/>
  <c r="AC233" i="40" s="1"/>
  <c r="U233" i="40"/>
  <c r="W194" i="40"/>
  <c r="AC194" i="40" s="1"/>
  <c r="U194" i="40"/>
  <c r="U175" i="40"/>
  <c r="W175" i="40"/>
  <c r="AC175" i="40" s="1"/>
  <c r="W59" i="33"/>
  <c r="AC59" i="33" s="1"/>
  <c r="U59" i="33"/>
  <c r="W158" i="33"/>
  <c r="AC158" i="33" s="1"/>
  <c r="U158" i="33"/>
  <c r="U168" i="37"/>
  <c r="W168" i="37"/>
  <c r="AC168" i="37" s="1"/>
  <c r="U160" i="37"/>
  <c r="W160" i="37"/>
  <c r="AC160" i="37" s="1"/>
  <c r="U156" i="38"/>
  <c r="W156" i="38"/>
  <c r="AC156" i="38" s="1"/>
  <c r="U153" i="38"/>
  <c r="W153" i="38"/>
  <c r="AC153" i="38" s="1"/>
  <c r="W167" i="38"/>
  <c r="AC167" i="38" s="1"/>
  <c r="U167" i="38"/>
  <c r="U137" i="38"/>
  <c r="W137" i="38"/>
  <c r="AC137" i="38" s="1"/>
  <c r="W13" i="38"/>
  <c r="AC13" i="38" s="1"/>
  <c r="U13" i="38"/>
  <c r="E7" i="44"/>
  <c r="F6" i="44" s="1"/>
  <c r="H8" i="44"/>
  <c r="W205" i="32"/>
  <c r="AC205" i="32" s="1"/>
  <c r="U205" i="32"/>
  <c r="U197" i="32"/>
  <c r="W197" i="32"/>
  <c r="AC197" i="32" s="1"/>
  <c r="W210" i="32"/>
  <c r="AC210" i="32" s="1"/>
  <c r="U210" i="32"/>
  <c r="W150" i="31"/>
  <c r="AC150" i="31" s="1"/>
  <c r="U150" i="31"/>
  <c r="W179" i="31"/>
  <c r="AC179" i="31" s="1"/>
  <c r="U179" i="31"/>
  <c r="W78" i="36"/>
  <c r="AC78" i="36" s="1"/>
  <c r="U78" i="36"/>
  <c r="W26" i="36"/>
  <c r="AC26" i="36" s="1"/>
  <c r="U26" i="36"/>
  <c r="U58" i="36"/>
  <c r="W58" i="36"/>
  <c r="AC58" i="36" s="1"/>
  <c r="W190" i="46"/>
  <c r="AC190" i="46" s="1"/>
  <c r="U190" i="46"/>
  <c r="W152" i="46"/>
  <c r="AC152" i="46" s="1"/>
  <c r="U152" i="46"/>
  <c r="W196" i="46"/>
  <c r="AC196" i="46" s="1"/>
  <c r="U196" i="46"/>
  <c r="W170" i="46"/>
  <c r="AC170" i="46" s="1"/>
  <c r="U170" i="46"/>
  <c r="U114" i="46"/>
  <c r="W114" i="46"/>
  <c r="AC114" i="46" s="1"/>
  <c r="W90" i="46"/>
  <c r="AC90" i="46" s="1"/>
  <c r="U90" i="46"/>
  <c r="W51" i="46"/>
  <c r="AC51" i="46" s="1"/>
  <c r="U51" i="46"/>
  <c r="U81" i="35"/>
  <c r="W81" i="35"/>
  <c r="AC81" i="35" s="1"/>
  <c r="U22" i="35"/>
  <c r="W22" i="35"/>
  <c r="AC22" i="35" s="1"/>
  <c r="W65" i="35"/>
  <c r="AC65" i="35" s="1"/>
  <c r="U65" i="35"/>
  <c r="W53" i="43"/>
  <c r="AC53" i="43" s="1"/>
  <c r="U53" i="43"/>
  <c r="U83" i="43"/>
  <c r="W83" i="43"/>
  <c r="AC83" i="43" s="1"/>
  <c r="W235" i="43"/>
  <c r="AC235" i="43" s="1"/>
  <c r="U235" i="43"/>
  <c r="W234" i="43"/>
  <c r="AC234" i="43" s="1"/>
  <c r="U234" i="43"/>
  <c r="W153" i="44"/>
  <c r="AC153" i="44" s="1"/>
  <c r="U153" i="44"/>
  <c r="U167" i="44"/>
  <c r="W167" i="44"/>
  <c r="AC167" i="44" s="1"/>
  <c r="U148" i="44"/>
  <c r="W148" i="44"/>
  <c r="AC148" i="44" s="1"/>
  <c r="W174" i="44"/>
  <c r="AC174" i="44" s="1"/>
  <c r="U174" i="44"/>
  <c r="W233" i="41"/>
  <c r="AC233" i="41" s="1"/>
  <c r="U233" i="41"/>
  <c r="W196" i="41"/>
  <c r="AC196" i="41" s="1"/>
  <c r="U196" i="41"/>
  <c r="U147" i="41"/>
  <c r="W147" i="41"/>
  <c r="AC147" i="41" s="1"/>
  <c r="W153" i="41"/>
  <c r="AC153" i="41" s="1"/>
  <c r="U153" i="41"/>
  <c r="U235" i="41"/>
  <c r="W235" i="41"/>
  <c r="AC235" i="41" s="1"/>
  <c r="H8" i="42"/>
  <c r="E7" i="42"/>
  <c r="F6" i="42" s="1"/>
  <c r="U77" i="34"/>
  <c r="W77" i="34"/>
  <c r="AC77" i="34" s="1"/>
  <c r="U124" i="42"/>
  <c r="W124" i="42"/>
  <c r="AC124" i="42" s="1"/>
  <c r="W32" i="47"/>
  <c r="AC32" i="47" s="1"/>
  <c r="U32" i="47"/>
  <c r="U112" i="40"/>
  <c r="W112" i="40"/>
  <c r="AC112" i="40" s="1"/>
  <c r="W80" i="46"/>
  <c r="AC80" i="46" s="1"/>
  <c r="U80" i="46"/>
  <c r="W31" i="35"/>
  <c r="AC31" i="35" s="1"/>
  <c r="U31" i="35"/>
  <c r="U139" i="44"/>
  <c r="W139" i="44"/>
  <c r="AC139" i="44" s="1"/>
  <c r="U228" i="41"/>
  <c r="W228" i="41"/>
  <c r="AC228" i="41" s="1"/>
  <c r="W103" i="45"/>
  <c r="AC103" i="45" s="1"/>
  <c r="U103" i="45"/>
  <c r="W137" i="45"/>
  <c r="AC137" i="45" s="1"/>
  <c r="U137" i="45"/>
  <c r="W113" i="45"/>
  <c r="AC113" i="45" s="1"/>
  <c r="U113" i="45"/>
  <c r="W162" i="45"/>
  <c r="AC162" i="45" s="1"/>
  <c r="U162" i="45"/>
  <c r="W24" i="45"/>
  <c r="AC24" i="45" s="1"/>
  <c r="U24" i="45"/>
  <c r="W146" i="45"/>
  <c r="AC146" i="45" s="1"/>
  <c r="U146" i="45"/>
  <c r="W12" i="34"/>
  <c r="AC12" i="34" s="1"/>
  <c r="U12" i="34"/>
  <c r="U73" i="34"/>
  <c r="W73" i="34"/>
  <c r="AC73" i="34" s="1"/>
  <c r="W231" i="34"/>
  <c r="AC231" i="34" s="1"/>
  <c r="U231" i="34"/>
  <c r="W224" i="34"/>
  <c r="AC224" i="34" s="1"/>
  <c r="U224" i="34"/>
  <c r="W191" i="34"/>
  <c r="AC191" i="34" s="1"/>
  <c r="U191" i="34"/>
  <c r="U89" i="42"/>
  <c r="W89" i="42"/>
  <c r="AC89" i="42" s="1"/>
  <c r="W55" i="42"/>
  <c r="AC55" i="42" s="1"/>
  <c r="U55" i="42"/>
  <c r="W22" i="42"/>
  <c r="AC22" i="42" s="1"/>
  <c r="U22" i="42"/>
  <c r="W217" i="39"/>
  <c r="AC217" i="39" s="1"/>
  <c r="U217" i="39"/>
  <c r="W241" i="39"/>
  <c r="AC241" i="39" s="1"/>
  <c r="U241" i="39"/>
  <c r="W238" i="39"/>
  <c r="AC238" i="39" s="1"/>
  <c r="U238" i="39"/>
  <c r="W194" i="39"/>
  <c r="AC194" i="39" s="1"/>
  <c r="U194" i="39"/>
  <c r="W135" i="47"/>
  <c r="AC135" i="47" s="1"/>
  <c r="U135" i="47"/>
  <c r="U137" i="47"/>
  <c r="W137" i="47"/>
  <c r="AC137" i="47" s="1"/>
  <c r="W83" i="47"/>
  <c r="AC83" i="47" s="1"/>
  <c r="U83" i="47"/>
  <c r="U78" i="47"/>
  <c r="W78" i="47"/>
  <c r="AC78" i="47" s="1"/>
  <c r="W114" i="47"/>
  <c r="AC114" i="47" s="1"/>
  <c r="U114" i="47"/>
  <c r="W203" i="40"/>
  <c r="AC203" i="40" s="1"/>
  <c r="U203" i="40"/>
  <c r="W204" i="40"/>
  <c r="AC204" i="40" s="1"/>
  <c r="U204" i="40"/>
  <c r="W197" i="40"/>
  <c r="AC197" i="40" s="1"/>
  <c r="U197" i="40"/>
  <c r="W65" i="33"/>
  <c r="AC65" i="33" s="1"/>
  <c r="U65" i="33"/>
  <c r="W45" i="33"/>
  <c r="AC45" i="33" s="1"/>
  <c r="U45" i="33"/>
  <c r="U40" i="33"/>
  <c r="W40" i="33"/>
  <c r="AC40" i="33" s="1"/>
  <c r="W68" i="33"/>
  <c r="AC68" i="33" s="1"/>
  <c r="U68" i="33"/>
  <c r="U77" i="33"/>
  <c r="W77" i="33"/>
  <c r="AC77" i="33" s="1"/>
  <c r="U232" i="38"/>
  <c r="W232" i="38"/>
  <c r="AC232" i="38" s="1"/>
  <c r="W190" i="38"/>
  <c r="AC190" i="38" s="1"/>
  <c r="U190" i="38"/>
  <c r="W160" i="38"/>
  <c r="AC160" i="38" s="1"/>
  <c r="U160" i="38"/>
  <c r="W197" i="38"/>
  <c r="AC197" i="38" s="1"/>
  <c r="U197" i="38"/>
  <c r="W53" i="38"/>
  <c r="AC53" i="38" s="1"/>
  <c r="U53" i="38"/>
  <c r="W193" i="32"/>
  <c r="AC193" i="32" s="1"/>
  <c r="U193" i="32"/>
  <c r="U174" i="32"/>
  <c r="W174" i="32"/>
  <c r="AC174" i="32" s="1"/>
  <c r="W39" i="31"/>
  <c r="AC39" i="31" s="1"/>
  <c r="U39" i="31"/>
  <c r="W14" i="31"/>
  <c r="AC14" i="31" s="1"/>
  <c r="U14" i="31"/>
  <c r="U129" i="31"/>
  <c r="W129" i="31"/>
  <c r="AC129" i="31" s="1"/>
  <c r="W240" i="36"/>
  <c r="AC240" i="36" s="1"/>
  <c r="U240" i="36"/>
  <c r="U218" i="36"/>
  <c r="W218" i="36"/>
  <c r="AC218" i="36" s="1"/>
  <c r="U172" i="36"/>
  <c r="W172" i="36"/>
  <c r="AC172" i="36" s="1"/>
  <c r="W211" i="36"/>
  <c r="AC211" i="36" s="1"/>
  <c r="U211" i="36"/>
  <c r="W120" i="46"/>
  <c r="AC120" i="46" s="1"/>
  <c r="U120" i="46"/>
  <c r="W75" i="46"/>
  <c r="AC75" i="46" s="1"/>
  <c r="U75" i="46"/>
  <c r="W50" i="46"/>
  <c r="AC50" i="46" s="1"/>
  <c r="U50" i="46"/>
  <c r="U243" i="46"/>
  <c r="W243" i="46"/>
  <c r="AC243" i="46" s="1"/>
  <c r="W150" i="35"/>
  <c r="AC150" i="35" s="1"/>
  <c r="U150" i="35"/>
  <c r="W130" i="35"/>
  <c r="AC130" i="35" s="1"/>
  <c r="U130" i="35"/>
  <c r="U91" i="43"/>
  <c r="W91" i="43"/>
  <c r="AC91" i="43" s="1"/>
  <c r="U23" i="43"/>
  <c r="W23" i="43"/>
  <c r="AC23" i="43" s="1"/>
  <c r="U239" i="43"/>
  <c r="W239" i="43"/>
  <c r="AC239" i="43" s="1"/>
  <c r="W159" i="43"/>
  <c r="AC159" i="43" s="1"/>
  <c r="U159" i="43"/>
  <c r="W43" i="43"/>
  <c r="AC43" i="43" s="1"/>
  <c r="U43" i="43"/>
  <c r="U157" i="43"/>
  <c r="W157" i="43"/>
  <c r="AC157" i="43" s="1"/>
  <c r="U216" i="44"/>
  <c r="W216" i="44"/>
  <c r="AC216" i="44" s="1"/>
  <c r="U231" i="44"/>
  <c r="W231" i="44"/>
  <c r="AC231" i="44" s="1"/>
  <c r="U230" i="44"/>
  <c r="W230" i="44"/>
  <c r="AC230" i="44" s="1"/>
  <c r="U91" i="44"/>
  <c r="W91" i="44"/>
  <c r="AC91" i="44" s="1"/>
  <c r="U188" i="44"/>
  <c r="W188" i="44"/>
  <c r="AC188" i="44" s="1"/>
  <c r="U54" i="41"/>
  <c r="W54" i="41"/>
  <c r="AC54" i="41" s="1"/>
  <c r="W211" i="41"/>
  <c r="AC211" i="41" s="1"/>
  <c r="U211" i="41"/>
  <c r="W180" i="41"/>
  <c r="AC180" i="41" s="1"/>
  <c r="U180" i="41"/>
  <c r="W139" i="41"/>
  <c r="AC139" i="41" s="1"/>
  <c r="U139" i="41"/>
  <c r="W20" i="34"/>
  <c r="AC20" i="34" s="1"/>
  <c r="U20" i="34"/>
  <c r="U164" i="39"/>
  <c r="W164" i="39"/>
  <c r="AC164" i="39" s="1"/>
  <c r="U235" i="40"/>
  <c r="W235" i="40"/>
  <c r="AC235" i="40" s="1"/>
  <c r="W75" i="33"/>
  <c r="AC75" i="33" s="1"/>
  <c r="U75" i="33"/>
  <c r="U210" i="37"/>
  <c r="W210" i="37"/>
  <c r="AC210" i="37" s="1"/>
  <c r="U205" i="46"/>
  <c r="W205" i="46"/>
  <c r="AC205" i="46" s="1"/>
  <c r="U49" i="46"/>
  <c r="W49" i="46"/>
  <c r="AC49" i="46" s="1"/>
  <c r="U57" i="35"/>
  <c r="W57" i="35"/>
  <c r="AC57" i="35" s="1"/>
  <c r="W125" i="43"/>
  <c r="AC125" i="43" s="1"/>
  <c r="U125" i="43"/>
  <c r="U161" i="44"/>
  <c r="W161" i="44"/>
  <c r="AC161" i="44" s="1"/>
  <c r="W202" i="41"/>
  <c r="AC202" i="41" s="1"/>
  <c r="U202" i="41"/>
  <c r="W116" i="45"/>
  <c r="AC116" i="45" s="1"/>
  <c r="U116" i="45"/>
  <c r="U122" i="45"/>
  <c r="W122" i="45"/>
  <c r="AC122" i="45" s="1"/>
  <c r="U32" i="45"/>
  <c r="W32" i="45"/>
  <c r="AC32" i="45" s="1"/>
  <c r="U52" i="45"/>
  <c r="W52" i="45"/>
  <c r="AC52" i="45" s="1"/>
  <c r="W197" i="45"/>
  <c r="AC197" i="45" s="1"/>
  <c r="U197" i="45"/>
  <c r="W67" i="34"/>
  <c r="AC67" i="34" s="1"/>
  <c r="U67" i="34"/>
  <c r="U31" i="34"/>
  <c r="W31" i="34"/>
  <c r="AC31" i="34" s="1"/>
  <c r="W21" i="34"/>
  <c r="AC21" i="34" s="1"/>
  <c r="U21" i="34"/>
  <c r="W234" i="34"/>
  <c r="AC234" i="34" s="1"/>
  <c r="U234" i="34"/>
  <c r="W94" i="42"/>
  <c r="AC94" i="42" s="1"/>
  <c r="U94" i="42"/>
  <c r="U97" i="42"/>
  <c r="W97" i="42"/>
  <c r="AC97" i="42" s="1"/>
  <c r="U39" i="42"/>
  <c r="W39" i="42"/>
  <c r="AC39" i="42" s="1"/>
  <c r="U40" i="42"/>
  <c r="W40" i="42"/>
  <c r="AC40" i="42" s="1"/>
  <c r="U20" i="39"/>
  <c r="W20" i="39"/>
  <c r="AC20" i="39" s="1"/>
  <c r="U105" i="39"/>
  <c r="W105" i="39"/>
  <c r="AC105" i="39" s="1"/>
  <c r="W207" i="47"/>
  <c r="AC207" i="47" s="1"/>
  <c r="U207" i="47"/>
  <c r="W91" i="47"/>
  <c r="AC91" i="47" s="1"/>
  <c r="U91" i="47"/>
  <c r="W17" i="47"/>
  <c r="AC17" i="47" s="1"/>
  <c r="U17" i="47"/>
  <c r="W126" i="47"/>
  <c r="AC126" i="47" s="1"/>
  <c r="U126" i="47"/>
  <c r="W213" i="40"/>
  <c r="AC213" i="40" s="1"/>
  <c r="U213" i="40"/>
  <c r="U216" i="40"/>
  <c r="W216" i="40"/>
  <c r="AC216" i="40" s="1"/>
  <c r="U125" i="40"/>
  <c r="W125" i="40"/>
  <c r="AC125" i="40" s="1"/>
  <c r="W171" i="33"/>
  <c r="AC171" i="33" s="1"/>
  <c r="U171" i="33"/>
  <c r="U8" i="33"/>
  <c r="W8" i="33"/>
  <c r="AC8" i="33" s="1"/>
  <c r="W119" i="37"/>
  <c r="AC119" i="37" s="1"/>
  <c r="U119" i="37"/>
  <c r="W166" i="37"/>
  <c r="AC166" i="37" s="1"/>
  <c r="U166" i="37"/>
  <c r="W84" i="37"/>
  <c r="AC84" i="37" s="1"/>
  <c r="U84" i="37"/>
  <c r="U86" i="37"/>
  <c r="W86" i="37"/>
  <c r="AC86" i="37" s="1"/>
  <c r="W20" i="38"/>
  <c r="AC20" i="38" s="1"/>
  <c r="U20" i="38"/>
  <c r="W241" i="38"/>
  <c r="AC241" i="38" s="1"/>
  <c r="U241" i="38"/>
  <c r="W202" i="38"/>
  <c r="AC202" i="38" s="1"/>
  <c r="U202" i="38"/>
  <c r="W37" i="38"/>
  <c r="AC37" i="38" s="1"/>
  <c r="U37" i="38"/>
  <c r="W195" i="38"/>
  <c r="AC195" i="38" s="1"/>
  <c r="U195" i="38"/>
  <c r="W60" i="32"/>
  <c r="AC60" i="32" s="1"/>
  <c r="U60" i="32"/>
  <c r="U9" i="32"/>
  <c r="W9" i="32"/>
  <c r="AC9" i="32" s="1"/>
  <c r="W228" i="32"/>
  <c r="AC228" i="32" s="1"/>
  <c r="U228" i="32"/>
  <c r="W215" i="32"/>
  <c r="AC215" i="32" s="1"/>
  <c r="U215" i="32"/>
  <c r="W87" i="31"/>
  <c r="AC87" i="31" s="1"/>
  <c r="U87" i="31"/>
  <c r="W233" i="31"/>
  <c r="AC233" i="31" s="1"/>
  <c r="U233" i="31"/>
  <c r="W166" i="36"/>
  <c r="AC166" i="36" s="1"/>
  <c r="U166" i="36"/>
  <c r="W160" i="36"/>
  <c r="AC160" i="36" s="1"/>
  <c r="U160" i="36"/>
  <c r="U137" i="36"/>
  <c r="W137" i="36"/>
  <c r="AC137" i="36" s="1"/>
  <c r="U130" i="36"/>
  <c r="W130" i="36"/>
  <c r="AC130" i="36" s="1"/>
  <c r="W113" i="36"/>
  <c r="AC113" i="36" s="1"/>
  <c r="U113" i="36"/>
  <c r="U118" i="36"/>
  <c r="W118" i="36"/>
  <c r="AC118" i="36" s="1"/>
  <c r="W103" i="46"/>
  <c r="AC103" i="46" s="1"/>
  <c r="U103" i="46"/>
  <c r="W95" i="46"/>
  <c r="AC95" i="46" s="1"/>
  <c r="U95" i="46"/>
  <c r="W66" i="46"/>
  <c r="AC66" i="46" s="1"/>
  <c r="U66" i="46"/>
  <c r="W167" i="35"/>
  <c r="AC167" i="35" s="1"/>
  <c r="U167" i="35"/>
  <c r="W203" i="43"/>
  <c r="AC203" i="43" s="1"/>
  <c r="U203" i="43"/>
  <c r="W8" i="43"/>
  <c r="AC8" i="43" s="1"/>
  <c r="U8" i="43"/>
  <c r="U76" i="43"/>
  <c r="W76" i="43"/>
  <c r="AC76" i="43" s="1"/>
  <c r="U234" i="44"/>
  <c r="W234" i="44"/>
  <c r="AC234" i="44" s="1"/>
  <c r="U54" i="44"/>
  <c r="W54" i="44"/>
  <c r="AC54" i="44" s="1"/>
  <c r="U46" i="44"/>
  <c r="W46" i="44"/>
  <c r="AC46" i="44" s="1"/>
  <c r="U51" i="44"/>
  <c r="W51" i="44"/>
  <c r="AC51" i="44" s="1"/>
  <c r="U121" i="44"/>
  <c r="W121" i="44"/>
  <c r="AC121" i="44" s="1"/>
  <c r="U122" i="44"/>
  <c r="W122" i="44"/>
  <c r="AC122" i="44" s="1"/>
  <c r="W26" i="41"/>
  <c r="AC26" i="41" s="1"/>
  <c r="U26" i="41"/>
  <c r="U21" i="41"/>
  <c r="W21" i="41"/>
  <c r="AC21" i="41" s="1"/>
  <c r="W38" i="41"/>
  <c r="AC38" i="41" s="1"/>
  <c r="U38" i="41"/>
  <c r="W220" i="41"/>
  <c r="AC220" i="41" s="1"/>
  <c r="U220" i="41"/>
  <c r="W157" i="41"/>
  <c r="AC157" i="41" s="1"/>
  <c r="U157" i="41"/>
  <c r="W156" i="42"/>
  <c r="AC156" i="42" s="1"/>
  <c r="U156" i="42"/>
  <c r="W195" i="39"/>
  <c r="AC195" i="39" s="1"/>
  <c r="U195" i="39"/>
  <c r="W69" i="47"/>
  <c r="AC69" i="47" s="1"/>
  <c r="U69" i="47"/>
  <c r="W142" i="47"/>
  <c r="AC142" i="47" s="1"/>
  <c r="U142" i="47"/>
  <c r="W92" i="40"/>
  <c r="AC92" i="40" s="1"/>
  <c r="U92" i="40"/>
  <c r="W115" i="33"/>
  <c r="AC115" i="33" s="1"/>
  <c r="U115" i="33"/>
  <c r="U45" i="38"/>
  <c r="W45" i="38"/>
  <c r="AC45" i="38" s="1"/>
  <c r="U219" i="36"/>
  <c r="W219" i="36"/>
  <c r="AC219" i="36" s="1"/>
  <c r="U53" i="35"/>
  <c r="W53" i="35"/>
  <c r="AC53" i="35" s="1"/>
  <c r="W82" i="43"/>
  <c r="AC82" i="43" s="1"/>
  <c r="U82" i="43"/>
  <c r="W150" i="41"/>
  <c r="AC150" i="41" s="1"/>
  <c r="U150" i="41"/>
  <c r="U238" i="45"/>
  <c r="W238" i="45"/>
  <c r="AC238" i="45" s="1"/>
  <c r="U97" i="45"/>
  <c r="W97" i="45"/>
  <c r="AC97" i="45" s="1"/>
  <c r="W99" i="45"/>
  <c r="AC99" i="45" s="1"/>
  <c r="U99" i="45"/>
  <c r="W8" i="45"/>
  <c r="AC8" i="45" s="1"/>
  <c r="U8" i="45"/>
  <c r="W189" i="45"/>
  <c r="AC189" i="45" s="1"/>
  <c r="U189" i="45"/>
  <c r="W152" i="34"/>
  <c r="AC152" i="34" s="1"/>
  <c r="U152" i="34"/>
  <c r="U130" i="34"/>
  <c r="W130" i="34"/>
  <c r="AC130" i="34" s="1"/>
  <c r="W86" i="34"/>
  <c r="AC86" i="34" s="1"/>
  <c r="U86" i="34"/>
  <c r="W68" i="34"/>
  <c r="AC68" i="34" s="1"/>
  <c r="U68" i="34"/>
  <c r="W72" i="34"/>
  <c r="AC72" i="34" s="1"/>
  <c r="U72" i="34"/>
  <c r="W230" i="34"/>
  <c r="AC230" i="34" s="1"/>
  <c r="U230" i="34"/>
  <c r="W51" i="42"/>
  <c r="AC51" i="42" s="1"/>
  <c r="U51" i="42"/>
  <c r="U57" i="42"/>
  <c r="W57" i="42"/>
  <c r="AC57" i="42" s="1"/>
  <c r="W219" i="42"/>
  <c r="AC219" i="42" s="1"/>
  <c r="U219" i="42"/>
  <c r="U221" i="42"/>
  <c r="W221" i="42"/>
  <c r="AC221" i="42" s="1"/>
  <c r="W178" i="42"/>
  <c r="AC178" i="42" s="1"/>
  <c r="U178" i="42"/>
  <c r="W230" i="39"/>
  <c r="AC230" i="39" s="1"/>
  <c r="U230" i="39"/>
  <c r="U158" i="39"/>
  <c r="W158" i="39"/>
  <c r="AC158" i="39" s="1"/>
  <c r="W193" i="39"/>
  <c r="AC193" i="39" s="1"/>
  <c r="U193" i="39"/>
  <c r="U189" i="39"/>
  <c r="W189" i="39"/>
  <c r="AC189" i="39" s="1"/>
  <c r="U51" i="39"/>
  <c r="W51" i="39"/>
  <c r="AC51" i="39" s="1"/>
  <c r="W117" i="47"/>
  <c r="AC117" i="47" s="1"/>
  <c r="U117" i="47"/>
  <c r="W94" i="47"/>
  <c r="AC94" i="47" s="1"/>
  <c r="U94" i="47"/>
  <c r="W73" i="47"/>
  <c r="AC73" i="47" s="1"/>
  <c r="U73" i="47"/>
  <c r="U71" i="47"/>
  <c r="W71" i="47"/>
  <c r="AC71" i="47" s="1"/>
  <c r="U74" i="47"/>
  <c r="W74" i="47"/>
  <c r="AC74" i="47" s="1"/>
  <c r="U132" i="40"/>
  <c r="W132" i="40"/>
  <c r="AC132" i="40" s="1"/>
  <c r="W148" i="40"/>
  <c r="AC148" i="40" s="1"/>
  <c r="U148" i="40"/>
  <c r="W119" i="40"/>
  <c r="AC119" i="40" s="1"/>
  <c r="U119" i="40"/>
  <c r="W85" i="40"/>
  <c r="AC85" i="40" s="1"/>
  <c r="U85" i="40"/>
  <c r="U215" i="33"/>
  <c r="W215" i="33"/>
  <c r="AC215" i="33" s="1"/>
  <c r="U192" i="33"/>
  <c r="W192" i="33"/>
  <c r="AC192" i="33" s="1"/>
  <c r="W180" i="33"/>
  <c r="AC180" i="33" s="1"/>
  <c r="U180" i="33"/>
  <c r="U199" i="33"/>
  <c r="W199" i="33"/>
  <c r="AC199" i="33" s="1"/>
  <c r="U207" i="33"/>
  <c r="W207" i="33"/>
  <c r="AC207" i="33" s="1"/>
  <c r="W33" i="37"/>
  <c r="AC33" i="37" s="1"/>
  <c r="U33" i="37"/>
  <c r="U157" i="37"/>
  <c r="W157" i="37"/>
  <c r="AC157" i="37" s="1"/>
  <c r="W139" i="37"/>
  <c r="AC139" i="37" s="1"/>
  <c r="U139" i="37"/>
  <c r="W49" i="37"/>
  <c r="AC49" i="37" s="1"/>
  <c r="U49" i="37"/>
  <c r="W135" i="38"/>
  <c r="AC135" i="38" s="1"/>
  <c r="U135" i="38"/>
  <c r="W112" i="38"/>
  <c r="AC112" i="38" s="1"/>
  <c r="U112" i="38"/>
  <c r="W46" i="38"/>
  <c r="AC46" i="38" s="1"/>
  <c r="U46" i="38"/>
  <c r="W214" i="38"/>
  <c r="AC214" i="38" s="1"/>
  <c r="U214" i="38"/>
  <c r="W22" i="32"/>
  <c r="AC22" i="32" s="1"/>
  <c r="U22" i="32"/>
  <c r="W44" i="32"/>
  <c r="AC44" i="32" s="1"/>
  <c r="U44" i="32"/>
  <c r="W236" i="32"/>
  <c r="AC236" i="32" s="1"/>
  <c r="U236" i="32"/>
  <c r="U219" i="32"/>
  <c r="W219" i="32"/>
  <c r="AC219" i="32" s="1"/>
  <c r="U178" i="31"/>
  <c r="W178" i="31"/>
  <c r="AC178" i="31" s="1"/>
  <c r="U52" i="31"/>
  <c r="W52" i="31"/>
  <c r="AC52" i="31" s="1"/>
  <c r="W174" i="31"/>
  <c r="AC174" i="31" s="1"/>
  <c r="U174" i="31"/>
  <c r="W223" i="31"/>
  <c r="AC223" i="31" s="1"/>
  <c r="U223" i="31"/>
  <c r="W187" i="31"/>
  <c r="AC187" i="31" s="1"/>
  <c r="U187" i="31"/>
  <c r="W22" i="31"/>
  <c r="AC22" i="31" s="1"/>
  <c r="U22" i="31"/>
  <c r="W224" i="36"/>
  <c r="AC224" i="36" s="1"/>
  <c r="U224" i="36"/>
  <c r="W153" i="36"/>
  <c r="AC153" i="36" s="1"/>
  <c r="U153" i="36"/>
  <c r="W105" i="36"/>
  <c r="AC105" i="36" s="1"/>
  <c r="U105" i="36"/>
  <c r="W133" i="46"/>
  <c r="AC133" i="46" s="1"/>
  <c r="U133" i="46"/>
  <c r="W118" i="46"/>
  <c r="AC118" i="46" s="1"/>
  <c r="U118" i="46"/>
  <c r="U124" i="46"/>
  <c r="W124" i="46"/>
  <c r="AC124" i="46" s="1"/>
  <c r="W55" i="46"/>
  <c r="AC55" i="46" s="1"/>
  <c r="U55" i="46"/>
  <c r="W70" i="46"/>
  <c r="AC70" i="46" s="1"/>
  <c r="U70" i="46"/>
  <c r="W21" i="46"/>
  <c r="AC21" i="46" s="1"/>
  <c r="U21" i="46"/>
  <c r="W10" i="35"/>
  <c r="AC10" i="35" s="1"/>
  <c r="U10" i="35"/>
  <c r="W242" i="35"/>
  <c r="AC242" i="35" s="1"/>
  <c r="U242" i="35"/>
  <c r="W141" i="35"/>
  <c r="AC141" i="35" s="1"/>
  <c r="U141" i="35"/>
  <c r="U184" i="43"/>
  <c r="W184" i="43"/>
  <c r="AC184" i="43" s="1"/>
  <c r="W221" i="43"/>
  <c r="AC221" i="43" s="1"/>
  <c r="U221" i="43"/>
  <c r="W35" i="43"/>
  <c r="AC35" i="43" s="1"/>
  <c r="U35" i="43"/>
  <c r="W178" i="43"/>
  <c r="AC178" i="43" s="1"/>
  <c r="U178" i="43"/>
  <c r="W160" i="43"/>
  <c r="AC160" i="43" s="1"/>
  <c r="U160" i="43"/>
  <c r="W94" i="43"/>
  <c r="AC94" i="43" s="1"/>
  <c r="U94" i="43"/>
  <c r="W210" i="43"/>
  <c r="AC210" i="43" s="1"/>
  <c r="U210" i="43"/>
  <c r="W78" i="43"/>
  <c r="AC78" i="43" s="1"/>
  <c r="U78" i="43"/>
  <c r="U27" i="44"/>
  <c r="W27" i="44"/>
  <c r="AC27" i="44" s="1"/>
  <c r="U125" i="44"/>
  <c r="W125" i="44"/>
  <c r="AC125" i="44" s="1"/>
  <c r="U142" i="44"/>
  <c r="W142" i="44"/>
  <c r="AC142" i="44" s="1"/>
  <c r="W155" i="44"/>
  <c r="AC155" i="44" s="1"/>
  <c r="U155" i="44"/>
  <c r="U187" i="44"/>
  <c r="W187" i="44"/>
  <c r="AC187" i="44" s="1"/>
  <c r="W218" i="41"/>
  <c r="AC218" i="41" s="1"/>
  <c r="U218" i="41"/>
  <c r="U242" i="41"/>
  <c r="W242" i="41"/>
  <c r="AC242" i="41" s="1"/>
  <c r="W226" i="41"/>
  <c r="AC226" i="41" s="1"/>
  <c r="U226" i="41"/>
  <c r="W17" i="41"/>
  <c r="AC17" i="41" s="1"/>
  <c r="U17" i="41"/>
  <c r="U159" i="47"/>
  <c r="W159" i="47"/>
  <c r="AC159" i="47" s="1"/>
  <c r="W118" i="33"/>
  <c r="AC118" i="33" s="1"/>
  <c r="U118" i="33"/>
  <c r="U156" i="33"/>
  <c r="W156" i="33"/>
  <c r="AC156" i="33" s="1"/>
  <c r="W117" i="37"/>
  <c r="AC117" i="37" s="1"/>
  <c r="U117" i="37"/>
  <c r="U13" i="32"/>
  <c r="W13" i="32"/>
  <c r="AC13" i="32" s="1"/>
  <c r="U31" i="32"/>
  <c r="W31" i="32"/>
  <c r="AC31" i="32" s="1"/>
  <c r="W163" i="35"/>
  <c r="AC163" i="35" s="1"/>
  <c r="U163" i="35"/>
  <c r="U97" i="44"/>
  <c r="W97" i="44"/>
  <c r="AC97" i="44" s="1"/>
  <c r="U83" i="41"/>
  <c r="W83" i="41"/>
  <c r="AC83" i="41" s="1"/>
  <c r="W119" i="45"/>
  <c r="AC119" i="45" s="1"/>
  <c r="U119" i="45"/>
  <c r="W177" i="45"/>
  <c r="AC177" i="45" s="1"/>
  <c r="U177" i="45"/>
  <c r="U65" i="39"/>
  <c r="W65" i="39"/>
  <c r="AC65" i="39" s="1"/>
  <c r="W242" i="39"/>
  <c r="AC242" i="39" s="1"/>
  <c r="U242" i="39"/>
  <c r="U217" i="47"/>
  <c r="W217" i="47"/>
  <c r="AC217" i="47" s="1"/>
  <c r="W208" i="37"/>
  <c r="AC208" i="37" s="1"/>
  <c r="U208" i="37"/>
  <c r="W114" i="37"/>
  <c r="AC114" i="37" s="1"/>
  <c r="U114" i="37"/>
  <c r="W68" i="32"/>
  <c r="AC68" i="32" s="1"/>
  <c r="U68" i="32"/>
  <c r="W67" i="36"/>
  <c r="AC67" i="36" s="1"/>
  <c r="U67" i="36"/>
  <c r="U11" i="35"/>
  <c r="W11" i="35"/>
  <c r="AC11" i="35" s="1"/>
  <c r="U212" i="44"/>
  <c r="W212" i="44"/>
  <c r="AC212" i="44" s="1"/>
  <c r="W194" i="41"/>
  <c r="AC194" i="41" s="1"/>
  <c r="U194" i="41"/>
  <c r="W106" i="42"/>
  <c r="AC106" i="42" s="1"/>
  <c r="U106" i="42"/>
  <c r="W227" i="47"/>
  <c r="AC227" i="47" s="1"/>
  <c r="U227" i="47"/>
  <c r="W216" i="47"/>
  <c r="AC216" i="47" s="1"/>
  <c r="U216" i="47"/>
  <c r="W236" i="40"/>
  <c r="AC236" i="40" s="1"/>
  <c r="U236" i="40"/>
  <c r="W192" i="31"/>
  <c r="AC192" i="31" s="1"/>
  <c r="U192" i="31"/>
  <c r="W193" i="46"/>
  <c r="AC193" i="46" s="1"/>
  <c r="U193" i="46"/>
  <c r="U7" i="44"/>
  <c r="W7" i="44"/>
  <c r="AC7" i="44" s="1"/>
  <c r="W46" i="41"/>
  <c r="AC46" i="41" s="1"/>
  <c r="U46" i="41"/>
  <c r="W93" i="42"/>
  <c r="AC93" i="42" s="1"/>
  <c r="U93" i="42"/>
  <c r="U15" i="39"/>
  <c r="W15" i="39"/>
  <c r="AC15" i="39" s="1"/>
  <c r="W80" i="47"/>
  <c r="AC80" i="47" s="1"/>
  <c r="U80" i="47"/>
  <c r="W86" i="40"/>
  <c r="AC86" i="40" s="1"/>
  <c r="U86" i="40"/>
  <c r="W175" i="33"/>
  <c r="AC175" i="33" s="1"/>
  <c r="U175" i="33"/>
  <c r="W96" i="37"/>
  <c r="AC96" i="37" s="1"/>
  <c r="U96" i="37"/>
  <c r="W57" i="38"/>
  <c r="AC57" i="38" s="1"/>
  <c r="U57" i="38"/>
  <c r="U193" i="36"/>
  <c r="W193" i="36"/>
  <c r="AC193" i="36" s="1"/>
  <c r="W67" i="46"/>
  <c r="AC67" i="46" s="1"/>
  <c r="U67" i="46"/>
  <c r="W25" i="35"/>
  <c r="AC25" i="35" s="1"/>
  <c r="U25" i="35"/>
  <c r="U17" i="43"/>
  <c r="W17" i="43"/>
  <c r="AC17" i="43" s="1"/>
  <c r="U88" i="44"/>
  <c r="W88" i="44"/>
  <c r="AC88" i="44" s="1"/>
  <c r="U6" i="40"/>
  <c r="W6" i="40"/>
  <c r="AC6" i="40" s="1"/>
  <c r="U127" i="45"/>
  <c r="W127" i="45"/>
  <c r="AC127" i="45" s="1"/>
  <c r="W47" i="33"/>
  <c r="AC47" i="33" s="1"/>
  <c r="U47" i="33"/>
  <c r="W100" i="37"/>
  <c r="AC100" i="37" s="1"/>
  <c r="U100" i="37"/>
  <c r="W153" i="37"/>
  <c r="AC153" i="37" s="1"/>
  <c r="U153" i="37"/>
  <c r="W203" i="38"/>
  <c r="AC203" i="38" s="1"/>
  <c r="U203" i="38"/>
  <c r="U112" i="32"/>
  <c r="W112" i="32"/>
  <c r="AC112" i="32" s="1"/>
  <c r="U154" i="32"/>
  <c r="W154" i="32"/>
  <c r="AC154" i="32" s="1"/>
  <c r="W242" i="31"/>
  <c r="AC242" i="31" s="1"/>
  <c r="U242" i="31"/>
  <c r="W178" i="36"/>
  <c r="AC178" i="36" s="1"/>
  <c r="U178" i="36"/>
  <c r="W24" i="46"/>
  <c r="AC24" i="46" s="1"/>
  <c r="U24" i="46"/>
  <c r="W27" i="33"/>
  <c r="AC27" i="33" s="1"/>
  <c r="U27" i="33"/>
  <c r="W172" i="38"/>
  <c r="AC172" i="38" s="1"/>
  <c r="U172" i="38"/>
  <c r="U133" i="35"/>
  <c r="W133" i="35"/>
  <c r="AC133" i="35" s="1"/>
  <c r="W177" i="34"/>
  <c r="AC177" i="34" s="1"/>
  <c r="U177" i="34"/>
  <c r="U109" i="39"/>
  <c r="W109" i="39"/>
  <c r="AC109" i="39" s="1"/>
  <c r="W5" i="33"/>
  <c r="U5" i="33"/>
  <c r="W125" i="38"/>
  <c r="AC125" i="38" s="1"/>
  <c r="U125" i="38"/>
  <c r="U165" i="31"/>
  <c r="W165" i="31"/>
  <c r="AC165" i="31" s="1"/>
  <c r="U178" i="46"/>
  <c r="W178" i="46"/>
  <c r="AC178" i="46" s="1"/>
  <c r="U206" i="46"/>
  <c r="W206" i="46"/>
  <c r="AC206" i="46" s="1"/>
  <c r="U206" i="35"/>
  <c r="W206" i="35"/>
  <c r="AC206" i="35" s="1"/>
  <c r="U153" i="43"/>
  <c r="W153" i="43"/>
  <c r="AC153" i="43" s="1"/>
  <c r="U186" i="41"/>
  <c r="W186" i="41"/>
  <c r="AC186" i="41" s="1"/>
  <c r="U161" i="41"/>
  <c r="W161" i="41"/>
  <c r="AC161" i="41" s="1"/>
  <c r="W171" i="38"/>
  <c r="AC171" i="38" s="1"/>
  <c r="U171" i="38"/>
  <c r="W175" i="42"/>
  <c r="AC175" i="42" s="1"/>
  <c r="U175" i="42"/>
  <c r="W38" i="47"/>
  <c r="AC38" i="47" s="1"/>
  <c r="U38" i="47"/>
  <c r="W101" i="40"/>
  <c r="AC101" i="40" s="1"/>
  <c r="U101" i="40"/>
  <c r="W109" i="33"/>
  <c r="AC109" i="33" s="1"/>
  <c r="U109" i="33"/>
  <c r="W133" i="38"/>
  <c r="AC133" i="38" s="1"/>
  <c r="U133" i="38"/>
  <c r="U140" i="32"/>
  <c r="W140" i="32"/>
  <c r="AC140" i="32" s="1"/>
  <c r="U180" i="31"/>
  <c r="W180" i="31"/>
  <c r="AC180" i="31" s="1"/>
  <c r="U227" i="46"/>
  <c r="W227" i="46"/>
  <c r="AC227" i="46" s="1"/>
  <c r="U29" i="35"/>
  <c r="W29" i="35"/>
  <c r="AC29" i="35" s="1"/>
  <c r="W101" i="43"/>
  <c r="AC101" i="43" s="1"/>
  <c r="U101" i="43"/>
  <c r="U8" i="44"/>
  <c r="W8" i="44"/>
  <c r="AC8" i="44" s="1"/>
  <c r="W123" i="34"/>
  <c r="AC123" i="34" s="1"/>
  <c r="U123" i="34"/>
  <c r="W154" i="45"/>
  <c r="AC154" i="45" s="1"/>
  <c r="U154" i="45"/>
  <c r="U53" i="23"/>
  <c r="W62" i="45"/>
  <c r="AC62" i="45" s="1"/>
  <c r="U62" i="45"/>
  <c r="W138" i="45"/>
  <c r="AC138" i="45" s="1"/>
  <c r="U138" i="45"/>
  <c r="W38" i="34"/>
  <c r="AC38" i="34" s="1"/>
  <c r="U38" i="34"/>
  <c r="U25" i="34"/>
  <c r="W25" i="34"/>
  <c r="AC25" i="34" s="1"/>
  <c r="U17" i="34"/>
  <c r="W17" i="34"/>
  <c r="AC17" i="34" s="1"/>
  <c r="W28" i="34"/>
  <c r="AC28" i="34" s="1"/>
  <c r="U28" i="34"/>
  <c r="U118" i="34"/>
  <c r="W118" i="34"/>
  <c r="AC118" i="34" s="1"/>
  <c r="U131" i="42"/>
  <c r="W131" i="42"/>
  <c r="AC131" i="42" s="1"/>
  <c r="W77" i="42"/>
  <c r="AC77" i="42" s="1"/>
  <c r="U77" i="42"/>
  <c r="U166" i="42"/>
  <c r="W166" i="42"/>
  <c r="AC166" i="42" s="1"/>
  <c r="U58" i="42"/>
  <c r="W58" i="42"/>
  <c r="AC58" i="42" s="1"/>
  <c r="W213" i="39"/>
  <c r="AC213" i="39" s="1"/>
  <c r="U213" i="39"/>
  <c r="U243" i="39"/>
  <c r="W243" i="39"/>
  <c r="AC243" i="39" s="1"/>
  <c r="U188" i="39"/>
  <c r="W188" i="39"/>
  <c r="AC188" i="39" s="1"/>
  <c r="U216" i="39"/>
  <c r="W216" i="39"/>
  <c r="AC216" i="39" s="1"/>
  <c r="W157" i="39"/>
  <c r="AC157" i="39" s="1"/>
  <c r="U157" i="39"/>
  <c r="W111" i="39"/>
  <c r="AC111" i="39" s="1"/>
  <c r="U111" i="39"/>
  <c r="U156" i="39"/>
  <c r="W156" i="39"/>
  <c r="AC156" i="39" s="1"/>
  <c r="U107" i="47"/>
  <c r="W107" i="47"/>
  <c r="AC107" i="47" s="1"/>
  <c r="U99" i="47"/>
  <c r="W99" i="47"/>
  <c r="AC99" i="47" s="1"/>
  <c r="U87" i="47"/>
  <c r="W87" i="47"/>
  <c r="AC87" i="47" s="1"/>
  <c r="W48" i="47"/>
  <c r="AC48" i="47" s="1"/>
  <c r="U48" i="47"/>
  <c r="W56" i="47"/>
  <c r="AC56" i="47" s="1"/>
  <c r="U56" i="47"/>
  <c r="W141" i="40"/>
  <c r="AC141" i="40" s="1"/>
  <c r="U141" i="40"/>
  <c r="W153" i="40"/>
  <c r="AC153" i="40" s="1"/>
  <c r="U153" i="40"/>
  <c r="U161" i="40"/>
  <c r="W161" i="40"/>
  <c r="AC161" i="40" s="1"/>
  <c r="W83" i="33"/>
  <c r="AC83" i="33" s="1"/>
  <c r="U83" i="33"/>
  <c r="W31" i="33"/>
  <c r="AC31" i="33" s="1"/>
  <c r="U31" i="33"/>
  <c r="H8" i="40"/>
  <c r="E7" i="40"/>
  <c r="F6" i="40" s="1"/>
  <c r="U192" i="37"/>
  <c r="W192" i="37"/>
  <c r="AC192" i="37" s="1"/>
  <c r="W125" i="37"/>
  <c r="AC125" i="37" s="1"/>
  <c r="U125" i="37"/>
  <c r="W22" i="37"/>
  <c r="AC22" i="37" s="1"/>
  <c r="U22" i="37"/>
  <c r="W114" i="38"/>
  <c r="AC114" i="38" s="1"/>
  <c r="U114" i="38"/>
  <c r="W64" i="38"/>
  <c r="AC64" i="38" s="1"/>
  <c r="U64" i="38"/>
  <c r="W36" i="38"/>
  <c r="AC36" i="38" s="1"/>
  <c r="U36" i="38"/>
  <c r="W93" i="38"/>
  <c r="AC93" i="38" s="1"/>
  <c r="U93" i="38"/>
  <c r="H8" i="32"/>
  <c r="E7" i="32"/>
  <c r="F6" i="32" s="1"/>
  <c r="W83" i="32"/>
  <c r="AC83" i="32" s="1"/>
  <c r="U83" i="32"/>
  <c r="W77" i="32"/>
  <c r="AC77" i="32" s="1"/>
  <c r="U77" i="32"/>
  <c r="W15" i="31"/>
  <c r="AC15" i="31" s="1"/>
  <c r="U15" i="31"/>
  <c r="W198" i="31"/>
  <c r="AC198" i="31" s="1"/>
  <c r="U198" i="31"/>
  <c r="W10" i="31"/>
  <c r="AC10" i="31" s="1"/>
  <c r="U10" i="31"/>
  <c r="W231" i="31"/>
  <c r="AC231" i="31" s="1"/>
  <c r="U231" i="31"/>
  <c r="W83" i="31"/>
  <c r="AC83" i="31" s="1"/>
  <c r="U83" i="31"/>
  <c r="W139" i="36"/>
  <c r="AC139" i="36" s="1"/>
  <c r="U139" i="36"/>
  <c r="W85" i="36"/>
  <c r="AC85" i="36" s="1"/>
  <c r="U85" i="36"/>
  <c r="U120" i="36"/>
  <c r="W120" i="36"/>
  <c r="AC120" i="36" s="1"/>
  <c r="U110" i="36"/>
  <c r="W110" i="36"/>
  <c r="AC110" i="36" s="1"/>
  <c r="W107" i="46"/>
  <c r="AC107" i="46" s="1"/>
  <c r="U107" i="46"/>
  <c r="W35" i="46"/>
  <c r="AC35" i="46" s="1"/>
  <c r="U35" i="46"/>
  <c r="U39" i="46"/>
  <c r="W39" i="46"/>
  <c r="AC39" i="46" s="1"/>
  <c r="A31" i="46"/>
  <c r="A36" i="46" s="1"/>
  <c r="X4" i="46"/>
  <c r="T5" i="46" s="1"/>
  <c r="U194" i="46"/>
  <c r="W194" i="46"/>
  <c r="AC194" i="46" s="1"/>
  <c r="U177" i="35"/>
  <c r="W177" i="35"/>
  <c r="AC177" i="35" s="1"/>
  <c r="W102" i="35"/>
  <c r="AC102" i="35" s="1"/>
  <c r="U102" i="35"/>
  <c r="U93" i="35"/>
  <c r="W93" i="35"/>
  <c r="AC93" i="35" s="1"/>
  <c r="W145" i="43"/>
  <c r="AC145" i="43" s="1"/>
  <c r="U145" i="43"/>
  <c r="U27" i="43"/>
  <c r="W27" i="43"/>
  <c r="AC27" i="43" s="1"/>
  <c r="U187" i="43"/>
  <c r="W187" i="43"/>
  <c r="AC187" i="43" s="1"/>
  <c r="U95" i="44"/>
  <c r="W95" i="44"/>
  <c r="AC95" i="44" s="1"/>
  <c r="W227" i="44"/>
  <c r="AC227" i="44" s="1"/>
  <c r="U227" i="44"/>
  <c r="U131" i="44"/>
  <c r="W131" i="44"/>
  <c r="AC131" i="44" s="1"/>
  <c r="U226" i="44"/>
  <c r="W226" i="44"/>
  <c r="AC226" i="44" s="1"/>
  <c r="U200" i="44"/>
  <c r="W200" i="44"/>
  <c r="AC200" i="44" s="1"/>
  <c r="U217" i="44"/>
  <c r="W217" i="44"/>
  <c r="AC217" i="44" s="1"/>
  <c r="U28" i="41"/>
  <c r="W28" i="41"/>
  <c r="AC28" i="41" s="1"/>
  <c r="W52" i="41"/>
  <c r="AC52" i="41" s="1"/>
  <c r="U52" i="41"/>
  <c r="W217" i="41"/>
  <c r="AC217" i="41" s="1"/>
  <c r="U217" i="41"/>
  <c r="W167" i="41"/>
  <c r="AC167" i="41" s="1"/>
  <c r="U167" i="41"/>
  <c r="W74" i="45"/>
  <c r="AC74" i="45" s="1"/>
  <c r="U74" i="45"/>
  <c r="W162" i="34"/>
  <c r="AC162" i="34" s="1"/>
  <c r="U162" i="34"/>
  <c r="W170" i="42"/>
  <c r="AC170" i="42" s="1"/>
  <c r="U170" i="42"/>
  <c r="U203" i="39"/>
  <c r="W203" i="39"/>
  <c r="AC203" i="39" s="1"/>
  <c r="U28" i="33"/>
  <c r="W28" i="33"/>
  <c r="AC28" i="33" s="1"/>
  <c r="W38" i="37"/>
  <c r="AC38" i="37" s="1"/>
  <c r="U38" i="37"/>
  <c r="W222" i="38"/>
  <c r="AC222" i="38" s="1"/>
  <c r="U222" i="38"/>
  <c r="U148" i="32"/>
  <c r="W148" i="32"/>
  <c r="AC148" i="32" s="1"/>
  <c r="W77" i="36"/>
  <c r="AC77" i="36" s="1"/>
  <c r="U77" i="36"/>
  <c r="W130" i="45"/>
  <c r="AC130" i="45" s="1"/>
  <c r="U130" i="45"/>
  <c r="U28" i="45"/>
  <c r="W28" i="45"/>
  <c r="AC28" i="45" s="1"/>
  <c r="W209" i="45"/>
  <c r="AC209" i="45" s="1"/>
  <c r="U209" i="45"/>
  <c r="U25" i="45"/>
  <c r="W25" i="45"/>
  <c r="AC25" i="45" s="1"/>
  <c r="W42" i="34"/>
  <c r="AC42" i="34" s="1"/>
  <c r="U42" i="34"/>
  <c r="U194" i="34"/>
  <c r="W194" i="34"/>
  <c r="AC194" i="34" s="1"/>
  <c r="W169" i="34"/>
  <c r="AC169" i="34" s="1"/>
  <c r="U169" i="34"/>
  <c r="W94" i="34"/>
  <c r="AC94" i="34" s="1"/>
  <c r="U94" i="34"/>
  <c r="W217" i="42"/>
  <c r="AC217" i="42" s="1"/>
  <c r="U217" i="42"/>
  <c r="U191" i="42"/>
  <c r="W191" i="42"/>
  <c r="AC191" i="42" s="1"/>
  <c r="U224" i="39"/>
  <c r="W224" i="39"/>
  <c r="AC224" i="39" s="1"/>
  <c r="U168" i="39"/>
  <c r="W168" i="39"/>
  <c r="AC168" i="39" s="1"/>
  <c r="W119" i="39"/>
  <c r="AC119" i="39" s="1"/>
  <c r="U119" i="39"/>
  <c r="W176" i="39"/>
  <c r="AC176" i="39" s="1"/>
  <c r="U176" i="39"/>
  <c r="U56" i="39"/>
  <c r="W56" i="39"/>
  <c r="AC56" i="39" s="1"/>
  <c r="W97" i="47"/>
  <c r="AC97" i="47" s="1"/>
  <c r="U97" i="47"/>
  <c r="W44" i="47"/>
  <c r="AC44" i="47" s="1"/>
  <c r="U44" i="47"/>
  <c r="W61" i="47"/>
  <c r="AC61" i="47" s="1"/>
  <c r="U61" i="47"/>
  <c r="W29" i="47"/>
  <c r="AC29" i="47" s="1"/>
  <c r="U29" i="47"/>
  <c r="W29" i="40"/>
  <c r="AC29" i="40" s="1"/>
  <c r="U29" i="40"/>
  <c r="W182" i="40"/>
  <c r="AC182" i="40" s="1"/>
  <c r="U182" i="40"/>
  <c r="U13" i="33"/>
  <c r="W13" i="33"/>
  <c r="AC13" i="33" s="1"/>
  <c r="U214" i="33"/>
  <c r="W214" i="33"/>
  <c r="AC214" i="33" s="1"/>
  <c r="W190" i="33"/>
  <c r="AC190" i="33" s="1"/>
  <c r="U190" i="33"/>
  <c r="U207" i="37"/>
  <c r="W207" i="37"/>
  <c r="AC207" i="37" s="1"/>
  <c r="W150" i="37"/>
  <c r="AC150" i="37" s="1"/>
  <c r="U150" i="37"/>
  <c r="W103" i="37"/>
  <c r="AC103" i="37" s="1"/>
  <c r="U103" i="37"/>
  <c r="W124" i="38"/>
  <c r="AC124" i="38" s="1"/>
  <c r="U124" i="38"/>
  <c r="W75" i="38"/>
  <c r="AC75" i="38" s="1"/>
  <c r="U75" i="38"/>
  <c r="U200" i="32"/>
  <c r="W200" i="32"/>
  <c r="AC200" i="32" s="1"/>
  <c r="U178" i="32"/>
  <c r="W178" i="32"/>
  <c r="AC178" i="32" s="1"/>
  <c r="W170" i="32"/>
  <c r="AC170" i="32" s="1"/>
  <c r="U170" i="32"/>
  <c r="U152" i="32"/>
  <c r="W152" i="32"/>
  <c r="AC152" i="32" s="1"/>
  <c r="W135" i="32"/>
  <c r="AC135" i="32" s="1"/>
  <c r="U135" i="32"/>
  <c r="W166" i="31"/>
  <c r="AC166" i="31" s="1"/>
  <c r="U166" i="31"/>
  <c r="W225" i="31"/>
  <c r="AC225" i="31" s="1"/>
  <c r="U225" i="31"/>
  <c r="W21" i="31"/>
  <c r="AC21" i="31" s="1"/>
  <c r="U21" i="31"/>
  <c r="W181" i="36"/>
  <c r="AC181" i="36" s="1"/>
  <c r="U181" i="36"/>
  <c r="U177" i="36"/>
  <c r="W177" i="36"/>
  <c r="AC177" i="36" s="1"/>
  <c r="W150" i="36"/>
  <c r="AC150" i="36" s="1"/>
  <c r="U150" i="36"/>
  <c r="U154" i="36"/>
  <c r="W154" i="36"/>
  <c r="AC154" i="36" s="1"/>
  <c r="U157" i="36"/>
  <c r="W157" i="36"/>
  <c r="AC157" i="36" s="1"/>
  <c r="U132" i="36"/>
  <c r="W132" i="36"/>
  <c r="AC132" i="36" s="1"/>
  <c r="W6" i="46"/>
  <c r="AC6" i="46" s="1"/>
  <c r="U6" i="46"/>
  <c r="W43" i="46"/>
  <c r="AC43" i="46" s="1"/>
  <c r="U43" i="46"/>
  <c r="W238" i="46"/>
  <c r="AC238" i="46" s="1"/>
  <c r="U238" i="46"/>
  <c r="W142" i="46"/>
  <c r="AC142" i="46" s="1"/>
  <c r="U142" i="46"/>
  <c r="W44" i="35"/>
  <c r="AC44" i="35" s="1"/>
  <c r="U44" i="35"/>
  <c r="W8" i="35"/>
  <c r="AC8" i="35" s="1"/>
  <c r="U8" i="35"/>
  <c r="U14" i="35"/>
  <c r="W14" i="35"/>
  <c r="AC14" i="35" s="1"/>
  <c r="W236" i="35"/>
  <c r="AC236" i="35" s="1"/>
  <c r="U236" i="35"/>
  <c r="W145" i="35"/>
  <c r="AC145" i="35" s="1"/>
  <c r="U145" i="35"/>
  <c r="W131" i="43"/>
  <c r="AC131" i="43" s="1"/>
  <c r="U131" i="43"/>
  <c r="W44" i="43"/>
  <c r="AC44" i="43" s="1"/>
  <c r="U44" i="43"/>
  <c r="U225" i="44"/>
  <c r="W225" i="44"/>
  <c r="AC225" i="44" s="1"/>
  <c r="U9" i="44"/>
  <c r="W9" i="44"/>
  <c r="AC9" i="44" s="1"/>
  <c r="U69" i="44"/>
  <c r="W69" i="44"/>
  <c r="AC69" i="44" s="1"/>
  <c r="U163" i="44"/>
  <c r="W163" i="44"/>
  <c r="AC163" i="44" s="1"/>
  <c r="U206" i="44"/>
  <c r="W206" i="44"/>
  <c r="AC206" i="44" s="1"/>
  <c r="W205" i="41"/>
  <c r="AC205" i="41" s="1"/>
  <c r="U205" i="41"/>
  <c r="U173" i="41"/>
  <c r="W173" i="41"/>
  <c r="AC173" i="41" s="1"/>
  <c r="W183" i="41"/>
  <c r="AC183" i="41" s="1"/>
  <c r="U183" i="41"/>
  <c r="W56" i="41"/>
  <c r="AC56" i="41" s="1"/>
  <c r="U56" i="41"/>
  <c r="W226" i="45"/>
  <c r="AC226" i="45" s="1"/>
  <c r="U226" i="45"/>
  <c r="U131" i="45"/>
  <c r="W131" i="45"/>
  <c r="AC131" i="45" s="1"/>
  <c r="U154" i="34"/>
  <c r="W154" i="34"/>
  <c r="AC154" i="34" s="1"/>
  <c r="W164" i="42"/>
  <c r="AC164" i="42" s="1"/>
  <c r="U164" i="42"/>
  <c r="U116" i="47"/>
  <c r="W116" i="47"/>
  <c r="AC116" i="47" s="1"/>
  <c r="U193" i="33"/>
  <c r="W193" i="33"/>
  <c r="AC193" i="33" s="1"/>
  <c r="W83" i="37"/>
  <c r="AC83" i="37" s="1"/>
  <c r="U83" i="37"/>
  <c r="U41" i="37"/>
  <c r="W41" i="37"/>
  <c r="AC41" i="37" s="1"/>
  <c r="W235" i="32"/>
  <c r="AC235" i="32" s="1"/>
  <c r="U235" i="32"/>
  <c r="W238" i="36"/>
  <c r="AC238" i="36" s="1"/>
  <c r="U238" i="36"/>
  <c r="W112" i="46"/>
  <c r="AC112" i="46" s="1"/>
  <c r="U112" i="46"/>
  <c r="W228" i="35"/>
  <c r="AC228" i="35" s="1"/>
  <c r="U228" i="35"/>
  <c r="W208" i="43"/>
  <c r="AC208" i="43" s="1"/>
  <c r="U208" i="43"/>
  <c r="U158" i="41"/>
  <c r="W158" i="41"/>
  <c r="AC158" i="41" s="1"/>
  <c r="U41" i="41"/>
  <c r="W41" i="41"/>
  <c r="AC41" i="41" s="1"/>
  <c r="U220" i="45"/>
  <c r="W220" i="45"/>
  <c r="AC220" i="45" s="1"/>
  <c r="U64" i="45"/>
  <c r="W64" i="45"/>
  <c r="AC64" i="45" s="1"/>
  <c r="U77" i="45"/>
  <c r="W77" i="45"/>
  <c r="AC77" i="45" s="1"/>
  <c r="W9" i="45"/>
  <c r="AC9" i="45" s="1"/>
  <c r="U9" i="45"/>
  <c r="U5" i="45"/>
  <c r="W5" i="45"/>
  <c r="U182" i="45"/>
  <c r="W182" i="45"/>
  <c r="AC182" i="45" s="1"/>
  <c r="U107" i="45"/>
  <c r="W107" i="45"/>
  <c r="AC107" i="45" s="1"/>
  <c r="W46" i="34"/>
  <c r="AC46" i="34" s="1"/>
  <c r="U46" i="34"/>
  <c r="W223" i="34"/>
  <c r="AC223" i="34" s="1"/>
  <c r="U223" i="34"/>
  <c r="U161" i="42"/>
  <c r="W161" i="42"/>
  <c r="AC161" i="42" s="1"/>
  <c r="W188" i="42"/>
  <c r="AC188" i="42" s="1"/>
  <c r="U188" i="42"/>
  <c r="W146" i="42"/>
  <c r="AC146" i="42" s="1"/>
  <c r="U146" i="42"/>
  <c r="W100" i="42"/>
  <c r="AC100" i="42" s="1"/>
  <c r="U100" i="42"/>
  <c r="U96" i="42"/>
  <c r="W96" i="42"/>
  <c r="AC96" i="42" s="1"/>
  <c r="U11" i="39"/>
  <c r="W11" i="39"/>
  <c r="AC11" i="39" s="1"/>
  <c r="U58" i="39"/>
  <c r="W58" i="39"/>
  <c r="AC58" i="39" s="1"/>
  <c r="W206" i="39"/>
  <c r="AC206" i="39" s="1"/>
  <c r="U206" i="39"/>
  <c r="W201" i="39"/>
  <c r="AC201" i="39" s="1"/>
  <c r="U201" i="39"/>
  <c r="W59" i="39"/>
  <c r="AC59" i="39" s="1"/>
  <c r="U59" i="39"/>
  <c r="W127" i="47"/>
  <c r="AC127" i="47" s="1"/>
  <c r="U127" i="47"/>
  <c r="W145" i="47"/>
  <c r="AC145" i="47" s="1"/>
  <c r="U145" i="47"/>
  <c r="U98" i="47"/>
  <c r="W98" i="47"/>
  <c r="AC98" i="47" s="1"/>
  <c r="W67" i="47"/>
  <c r="AC67" i="47" s="1"/>
  <c r="U67" i="47"/>
  <c r="W105" i="47"/>
  <c r="AC105" i="47" s="1"/>
  <c r="U105" i="47"/>
  <c r="U172" i="40"/>
  <c r="W172" i="40"/>
  <c r="AC172" i="40" s="1"/>
  <c r="U124" i="40"/>
  <c r="W124" i="40"/>
  <c r="AC124" i="40" s="1"/>
  <c r="U68" i="40"/>
  <c r="W68" i="40"/>
  <c r="AC68" i="40" s="1"/>
  <c r="W79" i="40"/>
  <c r="AC79" i="40" s="1"/>
  <c r="U79" i="40"/>
  <c r="W37" i="33"/>
  <c r="AC37" i="33" s="1"/>
  <c r="U37" i="33"/>
  <c r="U228" i="33"/>
  <c r="W228" i="33"/>
  <c r="AC228" i="33" s="1"/>
  <c r="U206" i="33"/>
  <c r="W206" i="33"/>
  <c r="AC206" i="33" s="1"/>
  <c r="U187" i="33"/>
  <c r="W187" i="33"/>
  <c r="AC187" i="33" s="1"/>
  <c r="W211" i="33"/>
  <c r="AC211" i="33" s="1"/>
  <c r="U211" i="33"/>
  <c r="H8" i="34"/>
  <c r="E7" i="34"/>
  <c r="F6" i="34" s="1"/>
  <c r="W230" i="37"/>
  <c r="AC230" i="37" s="1"/>
  <c r="U230" i="37"/>
  <c r="U224" i="37"/>
  <c r="W224" i="37"/>
  <c r="AC224" i="37" s="1"/>
  <c r="W143" i="38"/>
  <c r="AC143" i="38" s="1"/>
  <c r="U143" i="38"/>
  <c r="U92" i="38"/>
  <c r="W92" i="38"/>
  <c r="AC92" i="38" s="1"/>
  <c r="W58" i="38"/>
  <c r="AC58" i="38" s="1"/>
  <c r="U58" i="38"/>
  <c r="U59" i="38"/>
  <c r="W59" i="38"/>
  <c r="AC59" i="38" s="1"/>
  <c r="U24" i="32"/>
  <c r="W24" i="32"/>
  <c r="AC24" i="32" s="1"/>
  <c r="U46" i="32"/>
  <c r="W46" i="32"/>
  <c r="AC46" i="32" s="1"/>
  <c r="W194" i="32"/>
  <c r="AC194" i="32" s="1"/>
  <c r="U194" i="32"/>
  <c r="U107" i="32"/>
  <c r="W107" i="32"/>
  <c r="AC107" i="32" s="1"/>
  <c r="W203" i="31"/>
  <c r="AC203" i="31" s="1"/>
  <c r="U203" i="31"/>
  <c r="U94" i="31"/>
  <c r="W94" i="31"/>
  <c r="AC94" i="31" s="1"/>
  <c r="W29" i="31"/>
  <c r="AC29" i="31" s="1"/>
  <c r="U29" i="31"/>
  <c r="W155" i="31"/>
  <c r="AC155" i="31" s="1"/>
  <c r="U155" i="31"/>
  <c r="W33" i="36"/>
  <c r="AC33" i="36" s="1"/>
  <c r="U33" i="36"/>
  <c r="W225" i="36"/>
  <c r="AC225" i="36" s="1"/>
  <c r="U225" i="36"/>
  <c r="W99" i="36"/>
  <c r="AC99" i="36" s="1"/>
  <c r="U99" i="36"/>
  <c r="W191" i="46"/>
  <c r="AC191" i="46" s="1"/>
  <c r="U191" i="46"/>
  <c r="W166" i="46"/>
  <c r="AC166" i="46" s="1"/>
  <c r="U166" i="46"/>
  <c r="U117" i="46"/>
  <c r="W117" i="46"/>
  <c r="AC117" i="46" s="1"/>
  <c r="U122" i="46"/>
  <c r="W122" i="46"/>
  <c r="AC122" i="46" s="1"/>
  <c r="W147" i="46"/>
  <c r="AC147" i="46" s="1"/>
  <c r="U147" i="46"/>
  <c r="W46" i="46"/>
  <c r="AC46" i="46" s="1"/>
  <c r="U46" i="46"/>
  <c r="U128" i="35"/>
  <c r="W128" i="35"/>
  <c r="AC128" i="35" s="1"/>
  <c r="W77" i="35"/>
  <c r="AC77" i="35" s="1"/>
  <c r="U77" i="35"/>
  <c r="U91" i="35"/>
  <c r="W91" i="35"/>
  <c r="AC91" i="35" s="1"/>
  <c r="U15" i="35"/>
  <c r="W15" i="35"/>
  <c r="AC15" i="35" s="1"/>
  <c r="W12" i="35"/>
  <c r="AC12" i="35" s="1"/>
  <c r="U12" i="35"/>
  <c r="U232" i="43"/>
  <c r="W232" i="43"/>
  <c r="AC232" i="43" s="1"/>
  <c r="W37" i="43"/>
  <c r="AC37" i="43" s="1"/>
  <c r="U37" i="43"/>
  <c r="U166" i="43"/>
  <c r="W166" i="43"/>
  <c r="AC166" i="43" s="1"/>
  <c r="U115" i="43"/>
  <c r="W115" i="43"/>
  <c r="AC115" i="43" s="1"/>
  <c r="U111" i="43"/>
  <c r="W111" i="43"/>
  <c r="AC111" i="43" s="1"/>
  <c r="W149" i="43"/>
  <c r="AC149" i="43" s="1"/>
  <c r="U149" i="43"/>
  <c r="U45" i="44"/>
  <c r="W45" i="44"/>
  <c r="AC45" i="44" s="1"/>
  <c r="U76" i="44"/>
  <c r="W76" i="44"/>
  <c r="AC76" i="44" s="1"/>
  <c r="W77" i="44"/>
  <c r="AC77" i="44" s="1"/>
  <c r="U77" i="44"/>
  <c r="W178" i="41"/>
  <c r="AC178" i="41" s="1"/>
  <c r="U178" i="41"/>
  <c r="U190" i="41"/>
  <c r="W190" i="41"/>
  <c r="AC190" i="41" s="1"/>
  <c r="W137" i="41"/>
  <c r="AC137" i="41" s="1"/>
  <c r="U137" i="41"/>
  <c r="W131" i="41"/>
  <c r="AC131" i="41" s="1"/>
  <c r="U131" i="41"/>
  <c r="W212" i="39"/>
  <c r="AC212" i="39" s="1"/>
  <c r="U212" i="39"/>
  <c r="U118" i="47"/>
  <c r="W118" i="47"/>
  <c r="AC118" i="47" s="1"/>
  <c r="W140" i="40"/>
  <c r="AC140" i="40" s="1"/>
  <c r="U140" i="40"/>
  <c r="W241" i="37"/>
  <c r="AC241" i="37" s="1"/>
  <c r="U241" i="37"/>
  <c r="W43" i="38"/>
  <c r="AC43" i="38" s="1"/>
  <c r="U43" i="38"/>
  <c r="U9" i="35"/>
  <c r="W9" i="35"/>
  <c r="AC9" i="35" s="1"/>
  <c r="W211" i="43"/>
  <c r="AC211" i="43" s="1"/>
  <c r="U211" i="43"/>
  <c r="U114" i="45"/>
  <c r="W114" i="45"/>
  <c r="AC114" i="45" s="1"/>
  <c r="U149" i="45"/>
  <c r="W149" i="45"/>
  <c r="AC149" i="45" s="1"/>
  <c r="U72" i="45"/>
  <c r="W72" i="45"/>
  <c r="AC72" i="45" s="1"/>
  <c r="W85" i="45"/>
  <c r="AC85" i="45" s="1"/>
  <c r="U85" i="45"/>
  <c r="W237" i="45"/>
  <c r="AC237" i="45" s="1"/>
  <c r="U237" i="45"/>
  <c r="U208" i="45"/>
  <c r="W208" i="45"/>
  <c r="AC208" i="45" s="1"/>
  <c r="U232" i="34"/>
  <c r="W232" i="34"/>
  <c r="AC232" i="34" s="1"/>
  <c r="W121" i="34"/>
  <c r="AC121" i="34" s="1"/>
  <c r="U121" i="34"/>
  <c r="U155" i="34"/>
  <c r="W155" i="34"/>
  <c r="AC155" i="34" s="1"/>
  <c r="U152" i="42"/>
  <c r="W152" i="42"/>
  <c r="AC152" i="42" s="1"/>
  <c r="W87" i="42"/>
  <c r="AC87" i="42" s="1"/>
  <c r="U87" i="42"/>
  <c r="U9" i="42"/>
  <c r="W9" i="42"/>
  <c r="AC9" i="42" s="1"/>
  <c r="W61" i="39"/>
  <c r="AC61" i="39" s="1"/>
  <c r="U61" i="39"/>
  <c r="W97" i="39"/>
  <c r="AC97" i="39" s="1"/>
  <c r="U97" i="39"/>
  <c r="W222" i="39"/>
  <c r="AC222" i="39" s="1"/>
  <c r="U222" i="39"/>
  <c r="U8" i="47"/>
  <c r="W8" i="47"/>
  <c r="AC8" i="47" s="1"/>
  <c r="W28" i="47"/>
  <c r="AC28" i="47" s="1"/>
  <c r="U28" i="47"/>
  <c r="W243" i="47"/>
  <c r="AC243" i="47" s="1"/>
  <c r="U243" i="47"/>
  <c r="U92" i="47"/>
  <c r="W92" i="47"/>
  <c r="AC92" i="47" s="1"/>
  <c r="U190" i="40"/>
  <c r="W190" i="40"/>
  <c r="AC190" i="40" s="1"/>
  <c r="W179" i="40"/>
  <c r="AC179" i="40" s="1"/>
  <c r="U179" i="40"/>
  <c r="U174" i="40"/>
  <c r="W174" i="40"/>
  <c r="AC174" i="40" s="1"/>
  <c r="W59" i="40"/>
  <c r="AC59" i="40" s="1"/>
  <c r="U59" i="40"/>
  <c r="U97" i="33"/>
  <c r="W97" i="33"/>
  <c r="AC97" i="33" s="1"/>
  <c r="W79" i="33"/>
  <c r="AC79" i="33" s="1"/>
  <c r="U79" i="33"/>
  <c r="W126" i="33"/>
  <c r="AC126" i="33" s="1"/>
  <c r="U126" i="33"/>
  <c r="W122" i="33"/>
  <c r="AC122" i="33" s="1"/>
  <c r="U122" i="33"/>
  <c r="W158" i="37"/>
  <c r="AC158" i="37" s="1"/>
  <c r="U158" i="37"/>
  <c r="W98" i="37"/>
  <c r="AC98" i="37" s="1"/>
  <c r="U98" i="37"/>
  <c r="U163" i="37"/>
  <c r="W163" i="37"/>
  <c r="AC163" i="37" s="1"/>
  <c r="W148" i="38"/>
  <c r="AC148" i="38" s="1"/>
  <c r="U148" i="38"/>
  <c r="W63" i="38"/>
  <c r="AC63" i="38" s="1"/>
  <c r="U63" i="38"/>
  <c r="W85" i="38"/>
  <c r="AC85" i="38" s="1"/>
  <c r="U85" i="38"/>
  <c r="W106" i="38"/>
  <c r="AC106" i="38" s="1"/>
  <c r="U106" i="38"/>
  <c r="W33" i="38"/>
  <c r="AC33" i="38" s="1"/>
  <c r="U33" i="38"/>
  <c r="W83" i="38"/>
  <c r="AC83" i="38" s="1"/>
  <c r="U83" i="38"/>
  <c r="U164" i="32"/>
  <c r="W164" i="32"/>
  <c r="AC164" i="32" s="1"/>
  <c r="U155" i="32"/>
  <c r="W155" i="32"/>
  <c r="AC155" i="32" s="1"/>
  <c r="W63" i="31"/>
  <c r="AC63" i="31" s="1"/>
  <c r="U63" i="31"/>
  <c r="U30" i="31"/>
  <c r="W30" i="31"/>
  <c r="AC30" i="31" s="1"/>
  <c r="U9" i="31"/>
  <c r="W9" i="31"/>
  <c r="AC9" i="31" s="1"/>
  <c r="U99" i="31"/>
  <c r="W99" i="31"/>
  <c r="AC99" i="31" s="1"/>
  <c r="W20" i="36"/>
  <c r="AC20" i="36" s="1"/>
  <c r="U20" i="36"/>
  <c r="U59" i="36"/>
  <c r="W59" i="36"/>
  <c r="AC59" i="36" s="1"/>
  <c r="W13" i="36"/>
  <c r="AC13" i="36" s="1"/>
  <c r="U13" i="36"/>
  <c r="W228" i="36"/>
  <c r="AC228" i="36" s="1"/>
  <c r="U228" i="36"/>
  <c r="U221" i="46"/>
  <c r="W221" i="46"/>
  <c r="AC221" i="46" s="1"/>
  <c r="U99" i="35"/>
  <c r="W99" i="35"/>
  <c r="AC99" i="35" s="1"/>
  <c r="U98" i="35"/>
  <c r="W98" i="35"/>
  <c r="AC98" i="35" s="1"/>
  <c r="U52" i="35"/>
  <c r="W52" i="35"/>
  <c r="AC52" i="35" s="1"/>
  <c r="U49" i="35"/>
  <c r="W49" i="35"/>
  <c r="AC49" i="35" s="1"/>
  <c r="U196" i="43"/>
  <c r="W196" i="43"/>
  <c r="AC196" i="43" s="1"/>
  <c r="W199" i="43"/>
  <c r="AC199" i="43" s="1"/>
  <c r="U199" i="43"/>
  <c r="U129" i="43"/>
  <c r="W129" i="43"/>
  <c r="AC129" i="43" s="1"/>
  <c r="U22" i="43"/>
  <c r="W22" i="43"/>
  <c r="AC22" i="43" s="1"/>
  <c r="W57" i="44"/>
  <c r="AC57" i="44" s="1"/>
  <c r="U57" i="44"/>
  <c r="U135" i="44"/>
  <c r="W135" i="44"/>
  <c r="AC135" i="44" s="1"/>
  <c r="U124" i="44"/>
  <c r="W124" i="44"/>
  <c r="AC124" i="44" s="1"/>
  <c r="W174" i="41"/>
  <c r="AC174" i="41" s="1"/>
  <c r="U174" i="41"/>
  <c r="U84" i="41"/>
  <c r="W84" i="41"/>
  <c r="AC84" i="41" s="1"/>
  <c r="U68" i="41"/>
  <c r="W68" i="41"/>
  <c r="AC68" i="41" s="1"/>
  <c r="W76" i="45"/>
  <c r="AC76" i="45" s="1"/>
  <c r="U76" i="45"/>
  <c r="W11" i="34"/>
  <c r="AC11" i="34" s="1"/>
  <c r="U11" i="34"/>
  <c r="U9" i="39"/>
  <c r="W9" i="39"/>
  <c r="AC9" i="39" s="1"/>
  <c r="U29" i="33"/>
  <c r="W29" i="33"/>
  <c r="AC29" i="33" s="1"/>
  <c r="W205" i="37"/>
  <c r="AC205" i="37" s="1"/>
  <c r="U205" i="37"/>
  <c r="W64" i="37"/>
  <c r="AC64" i="37" s="1"/>
  <c r="U64" i="37"/>
  <c r="U11" i="38"/>
  <c r="W11" i="38"/>
  <c r="AC11" i="38" s="1"/>
  <c r="U202" i="32"/>
  <c r="W202" i="32"/>
  <c r="AC202" i="32" s="1"/>
  <c r="W181" i="31"/>
  <c r="AC181" i="31" s="1"/>
  <c r="U181" i="31"/>
  <c r="W151" i="36"/>
  <c r="AC151" i="36" s="1"/>
  <c r="U151" i="36"/>
  <c r="W243" i="43"/>
  <c r="AC243" i="43" s="1"/>
  <c r="U243" i="43"/>
  <c r="W227" i="43"/>
  <c r="AC227" i="43" s="1"/>
  <c r="U227" i="43"/>
  <c r="U55" i="45"/>
  <c r="W55" i="45"/>
  <c r="AC55" i="45" s="1"/>
  <c r="U181" i="45"/>
  <c r="W181" i="45"/>
  <c r="AC181" i="45" s="1"/>
  <c r="U22" i="34"/>
  <c r="W22" i="34"/>
  <c r="AC22" i="34" s="1"/>
  <c r="W171" i="34"/>
  <c r="AC171" i="34" s="1"/>
  <c r="U171" i="34"/>
  <c r="W83" i="42"/>
  <c r="AC83" i="42" s="1"/>
  <c r="U83" i="42"/>
  <c r="W86" i="42"/>
  <c r="AC86" i="42" s="1"/>
  <c r="U86" i="42"/>
  <c r="W10" i="42"/>
  <c r="AC10" i="42" s="1"/>
  <c r="U10" i="42"/>
  <c r="W27" i="42"/>
  <c r="AC27" i="42" s="1"/>
  <c r="U27" i="42"/>
  <c r="W27" i="39"/>
  <c r="AC27" i="39" s="1"/>
  <c r="U27" i="39"/>
  <c r="U186" i="39"/>
  <c r="W186" i="39"/>
  <c r="AC186" i="39" s="1"/>
  <c r="W146" i="39"/>
  <c r="AC146" i="39" s="1"/>
  <c r="U146" i="39"/>
  <c r="W109" i="47"/>
  <c r="AC109" i="47" s="1"/>
  <c r="U109" i="47"/>
  <c r="W66" i="47"/>
  <c r="AC66" i="47" s="1"/>
  <c r="U66" i="47"/>
  <c r="W179" i="47"/>
  <c r="AC179" i="47" s="1"/>
  <c r="U179" i="47"/>
  <c r="W220" i="40"/>
  <c r="AC220" i="40" s="1"/>
  <c r="U220" i="40"/>
  <c r="U234" i="40"/>
  <c r="W234" i="40"/>
  <c r="AC234" i="40" s="1"/>
  <c r="U227" i="40"/>
  <c r="W227" i="40"/>
  <c r="AC227" i="40" s="1"/>
  <c r="W191" i="40"/>
  <c r="AC191" i="40" s="1"/>
  <c r="U191" i="40"/>
  <c r="U117" i="40"/>
  <c r="W117" i="40"/>
  <c r="AC117" i="40" s="1"/>
  <c r="U100" i="33"/>
  <c r="W100" i="33"/>
  <c r="AC100" i="33" s="1"/>
  <c r="U127" i="33"/>
  <c r="W127" i="33"/>
  <c r="AC127" i="33" s="1"/>
  <c r="U78" i="33"/>
  <c r="W78" i="33"/>
  <c r="AC78" i="33" s="1"/>
  <c r="W237" i="37"/>
  <c r="AC237" i="37" s="1"/>
  <c r="U237" i="37"/>
  <c r="W109" i="37"/>
  <c r="AC109" i="37" s="1"/>
  <c r="U109" i="37"/>
  <c r="U169" i="37"/>
  <c r="W169" i="37"/>
  <c r="AC169" i="37" s="1"/>
  <c r="U210" i="38"/>
  <c r="W210" i="38"/>
  <c r="AC210" i="38" s="1"/>
  <c r="U173" i="38"/>
  <c r="W173" i="38"/>
  <c r="AC173" i="38" s="1"/>
  <c r="W25" i="38"/>
  <c r="AC25" i="38" s="1"/>
  <c r="U25" i="38"/>
  <c r="U118" i="32"/>
  <c r="W118" i="32"/>
  <c r="AC118" i="32" s="1"/>
  <c r="W139" i="32"/>
  <c r="AC139" i="32" s="1"/>
  <c r="U139" i="32"/>
  <c r="U179" i="32"/>
  <c r="W179" i="32"/>
  <c r="AC179" i="32" s="1"/>
  <c r="U138" i="32"/>
  <c r="W138" i="32"/>
  <c r="AC138" i="32" s="1"/>
  <c r="U73" i="32"/>
  <c r="W73" i="32"/>
  <c r="AC73" i="32" s="1"/>
  <c r="U149" i="32"/>
  <c r="W149" i="32"/>
  <c r="AC149" i="32" s="1"/>
  <c r="U41" i="31"/>
  <c r="W41" i="31"/>
  <c r="AC41" i="31" s="1"/>
  <c r="W115" i="31"/>
  <c r="AC115" i="31" s="1"/>
  <c r="U115" i="31"/>
  <c r="W183" i="31"/>
  <c r="AC183" i="31" s="1"/>
  <c r="U183" i="31"/>
  <c r="U162" i="31"/>
  <c r="W162" i="31"/>
  <c r="AC162" i="31" s="1"/>
  <c r="W136" i="36"/>
  <c r="AC136" i="36" s="1"/>
  <c r="U136" i="36"/>
  <c r="U122" i="36"/>
  <c r="W122" i="36"/>
  <c r="AC122" i="36" s="1"/>
  <c r="W106" i="36"/>
  <c r="AC106" i="36" s="1"/>
  <c r="U106" i="36"/>
  <c r="W79" i="46"/>
  <c r="AC79" i="46" s="1"/>
  <c r="U79" i="46"/>
  <c r="W13" i="46"/>
  <c r="AC13" i="46" s="1"/>
  <c r="U13" i="46"/>
  <c r="W237" i="46"/>
  <c r="AC237" i="46" s="1"/>
  <c r="U237" i="46"/>
  <c r="W225" i="46"/>
  <c r="AC225" i="46" s="1"/>
  <c r="U225" i="46"/>
  <c r="W212" i="46"/>
  <c r="AC212" i="46" s="1"/>
  <c r="U212" i="46"/>
  <c r="W115" i="35"/>
  <c r="AC115" i="35" s="1"/>
  <c r="U115" i="35"/>
  <c r="W76" i="35"/>
  <c r="AC76" i="35" s="1"/>
  <c r="U76" i="35"/>
  <c r="U55" i="35"/>
  <c r="W55" i="35"/>
  <c r="AC55" i="35" s="1"/>
  <c r="W19" i="35"/>
  <c r="AC19" i="35" s="1"/>
  <c r="U19" i="35"/>
  <c r="W23" i="35"/>
  <c r="AC23" i="35" s="1"/>
  <c r="U23" i="35"/>
  <c r="U188" i="43"/>
  <c r="W188" i="43"/>
  <c r="AC188" i="43" s="1"/>
  <c r="U119" i="44"/>
  <c r="W119" i="44"/>
  <c r="AC119" i="44" s="1"/>
  <c r="U194" i="44"/>
  <c r="W194" i="44"/>
  <c r="AC194" i="44" s="1"/>
  <c r="W12" i="44"/>
  <c r="AC12" i="44" s="1"/>
  <c r="U12" i="44"/>
  <c r="U219" i="41"/>
  <c r="W219" i="41"/>
  <c r="AC219" i="41" s="1"/>
  <c r="U200" i="41"/>
  <c r="W200" i="41"/>
  <c r="AC200" i="41" s="1"/>
  <c r="W210" i="41"/>
  <c r="AC210" i="41" s="1"/>
  <c r="U210" i="41"/>
  <c r="W241" i="34"/>
  <c r="AC241" i="34" s="1"/>
  <c r="U241" i="34"/>
  <c r="W196" i="42"/>
  <c r="AC196" i="42" s="1"/>
  <c r="U196" i="42"/>
  <c r="W52" i="39"/>
  <c r="AC52" i="39" s="1"/>
  <c r="U52" i="39"/>
  <c r="U120" i="40"/>
  <c r="W120" i="40"/>
  <c r="AC120" i="40" s="1"/>
  <c r="W17" i="33"/>
  <c r="AC17" i="33" s="1"/>
  <c r="U17" i="33"/>
  <c r="U192" i="32"/>
  <c r="W192" i="32"/>
  <c r="AC192" i="32" s="1"/>
  <c r="W86" i="31"/>
  <c r="AC86" i="31" s="1"/>
  <c r="U86" i="31"/>
  <c r="U7" i="43"/>
  <c r="W7" i="43"/>
  <c r="AC7" i="43" s="1"/>
  <c r="U107" i="43"/>
  <c r="W107" i="43"/>
  <c r="AC107" i="43" s="1"/>
  <c r="W59" i="41"/>
  <c r="AC59" i="41" s="1"/>
  <c r="U59" i="41"/>
  <c r="W128" i="45"/>
  <c r="AC128" i="45" s="1"/>
  <c r="U128" i="45"/>
  <c r="U155" i="45"/>
  <c r="W155" i="45"/>
  <c r="AC155" i="45" s="1"/>
  <c r="U79" i="45"/>
  <c r="W79" i="45"/>
  <c r="AC79" i="45" s="1"/>
  <c r="U216" i="45"/>
  <c r="W216" i="45"/>
  <c r="AC216" i="45" s="1"/>
  <c r="W222" i="34"/>
  <c r="AC222" i="34" s="1"/>
  <c r="U222" i="34"/>
  <c r="U146" i="34"/>
  <c r="W146" i="34"/>
  <c r="AC146" i="34" s="1"/>
  <c r="H8" i="37"/>
  <c r="E7" i="37"/>
  <c r="F6" i="37" s="1"/>
  <c r="U19" i="42"/>
  <c r="W19" i="42"/>
  <c r="AC19" i="42" s="1"/>
  <c r="W186" i="42"/>
  <c r="AC186" i="42" s="1"/>
  <c r="U186" i="42"/>
  <c r="W239" i="39"/>
  <c r="AC239" i="39" s="1"/>
  <c r="U239" i="39"/>
  <c r="W208" i="39"/>
  <c r="AC208" i="39" s="1"/>
  <c r="U208" i="39"/>
  <c r="W182" i="39"/>
  <c r="AC182" i="39" s="1"/>
  <c r="U182" i="39"/>
  <c r="U150" i="39"/>
  <c r="W150" i="39"/>
  <c r="AC150" i="39" s="1"/>
  <c r="W138" i="47"/>
  <c r="AC138" i="47" s="1"/>
  <c r="U138" i="47"/>
  <c r="W86" i="47"/>
  <c r="AC86" i="47" s="1"/>
  <c r="U86" i="47"/>
  <c r="W65" i="47"/>
  <c r="AC65" i="47" s="1"/>
  <c r="U65" i="47"/>
  <c r="U63" i="47"/>
  <c r="W63" i="47"/>
  <c r="AC63" i="47" s="1"/>
  <c r="W218" i="40"/>
  <c r="AC218" i="40" s="1"/>
  <c r="U218" i="40"/>
  <c r="U198" i="40"/>
  <c r="W198" i="40"/>
  <c r="AC198" i="40" s="1"/>
  <c r="W192" i="40"/>
  <c r="AC192" i="40" s="1"/>
  <c r="U192" i="40"/>
  <c r="U99" i="40"/>
  <c r="W99" i="40"/>
  <c r="AC99" i="40" s="1"/>
  <c r="W176" i="33"/>
  <c r="AC176" i="33" s="1"/>
  <c r="U176" i="33"/>
  <c r="W140" i="33"/>
  <c r="AC140" i="33" s="1"/>
  <c r="U140" i="33"/>
  <c r="W107" i="33"/>
  <c r="AC107" i="33" s="1"/>
  <c r="U107" i="33"/>
  <c r="U134" i="33"/>
  <c r="W134" i="33"/>
  <c r="AC134" i="33" s="1"/>
  <c r="W93" i="33"/>
  <c r="AC93" i="33" s="1"/>
  <c r="U93" i="33"/>
  <c r="U119" i="33"/>
  <c r="W119" i="33"/>
  <c r="AC119" i="33" s="1"/>
  <c r="W159" i="33"/>
  <c r="AC159" i="33" s="1"/>
  <c r="U159" i="33"/>
  <c r="W84" i="33"/>
  <c r="AC84" i="33" s="1"/>
  <c r="U84" i="33"/>
  <c r="U53" i="37"/>
  <c r="W53" i="37"/>
  <c r="AC53" i="37" s="1"/>
  <c r="U65" i="37"/>
  <c r="W65" i="37"/>
  <c r="AC65" i="37" s="1"/>
  <c r="W20" i="37"/>
  <c r="AC20" i="37" s="1"/>
  <c r="U20" i="37"/>
  <c r="W17" i="37"/>
  <c r="AC17" i="37" s="1"/>
  <c r="U17" i="37"/>
  <c r="W70" i="37"/>
  <c r="AC70" i="37" s="1"/>
  <c r="U70" i="37"/>
  <c r="W169" i="38"/>
  <c r="AC169" i="38" s="1"/>
  <c r="U169" i="38"/>
  <c r="W130" i="38"/>
  <c r="AC130" i="38" s="1"/>
  <c r="U130" i="38"/>
  <c r="W217" i="38"/>
  <c r="AC217" i="38" s="1"/>
  <c r="U217" i="38"/>
  <c r="W6" i="32"/>
  <c r="AC6" i="32" s="1"/>
  <c r="U6" i="32"/>
  <c r="U25" i="32"/>
  <c r="W25" i="32"/>
  <c r="AC25" i="32" s="1"/>
  <c r="U240" i="32"/>
  <c r="W240" i="32"/>
  <c r="AC240" i="32" s="1"/>
  <c r="W182" i="31"/>
  <c r="AC182" i="31" s="1"/>
  <c r="U182" i="31"/>
  <c r="U121" i="31"/>
  <c r="W121" i="31"/>
  <c r="AC121" i="31" s="1"/>
  <c r="W107" i="31"/>
  <c r="AC107" i="31" s="1"/>
  <c r="U107" i="31"/>
  <c r="U61" i="31"/>
  <c r="W61" i="31"/>
  <c r="AC61" i="31" s="1"/>
  <c r="U54" i="31"/>
  <c r="W54" i="31"/>
  <c r="AC54" i="31" s="1"/>
  <c r="U47" i="31"/>
  <c r="W47" i="31"/>
  <c r="AC47" i="31" s="1"/>
  <c r="W170" i="36"/>
  <c r="AC170" i="36" s="1"/>
  <c r="U170" i="36"/>
  <c r="W114" i="36"/>
  <c r="AC114" i="36" s="1"/>
  <c r="U114" i="36"/>
  <c r="W138" i="46"/>
  <c r="AC138" i="46" s="1"/>
  <c r="U138" i="46"/>
  <c r="U101" i="46"/>
  <c r="W101" i="46"/>
  <c r="AC101" i="46" s="1"/>
  <c r="U60" i="46"/>
  <c r="W60" i="46"/>
  <c r="AC60" i="46" s="1"/>
  <c r="U32" i="46"/>
  <c r="W32" i="46"/>
  <c r="AC32" i="46" s="1"/>
  <c r="U144" i="46"/>
  <c r="W144" i="46"/>
  <c r="AC144" i="46" s="1"/>
  <c r="U164" i="35"/>
  <c r="W164" i="35"/>
  <c r="AC164" i="35" s="1"/>
  <c r="W124" i="35"/>
  <c r="AC124" i="35" s="1"/>
  <c r="U124" i="35"/>
  <c r="U106" i="35"/>
  <c r="W106" i="35"/>
  <c r="AC106" i="35" s="1"/>
  <c r="U79" i="35"/>
  <c r="W79" i="35"/>
  <c r="AC79" i="35" s="1"/>
  <c r="W90" i="35"/>
  <c r="AC90" i="35" s="1"/>
  <c r="U90" i="35"/>
  <c r="U38" i="35"/>
  <c r="W38" i="35"/>
  <c r="AC38" i="35" s="1"/>
  <c r="W116" i="35"/>
  <c r="AC116" i="35" s="1"/>
  <c r="U116" i="35"/>
  <c r="U150" i="43"/>
  <c r="W150" i="43"/>
  <c r="AC150" i="43" s="1"/>
  <c r="U79" i="43"/>
  <c r="W79" i="43"/>
  <c r="AC79" i="43" s="1"/>
  <c r="W162" i="43"/>
  <c r="AC162" i="43" s="1"/>
  <c r="U162" i="43"/>
  <c r="W55" i="43"/>
  <c r="AC55" i="43" s="1"/>
  <c r="U55" i="43"/>
  <c r="W173" i="44"/>
  <c r="AC173" i="44" s="1"/>
  <c r="U173" i="44"/>
  <c r="U21" i="44"/>
  <c r="W21" i="44"/>
  <c r="AC21" i="44" s="1"/>
  <c r="W40" i="41"/>
  <c r="AC40" i="41" s="1"/>
  <c r="U40" i="41"/>
  <c r="U20" i="41"/>
  <c r="W20" i="41"/>
  <c r="AC20" i="41" s="1"/>
  <c r="W156" i="34"/>
  <c r="AC156" i="34" s="1"/>
  <c r="U156" i="34"/>
  <c r="W240" i="34"/>
  <c r="AC240" i="34" s="1"/>
  <c r="U240" i="34"/>
  <c r="W198" i="42"/>
  <c r="AC198" i="42" s="1"/>
  <c r="U198" i="42"/>
  <c r="U104" i="32"/>
  <c r="W104" i="32"/>
  <c r="AC104" i="32" s="1"/>
  <c r="U193" i="31"/>
  <c r="W193" i="31"/>
  <c r="AC193" i="31" s="1"/>
  <c r="U133" i="44"/>
  <c r="W133" i="44"/>
  <c r="AC133" i="44" s="1"/>
  <c r="U164" i="45"/>
  <c r="W164" i="45"/>
  <c r="AC164" i="45" s="1"/>
  <c r="U174" i="45"/>
  <c r="W174" i="45"/>
  <c r="AC174" i="45" s="1"/>
  <c r="W179" i="45"/>
  <c r="AC179" i="45" s="1"/>
  <c r="U179" i="45"/>
  <c r="U120" i="34"/>
  <c r="W120" i="34"/>
  <c r="AC120" i="34" s="1"/>
  <c r="W34" i="34"/>
  <c r="AC34" i="34" s="1"/>
  <c r="U34" i="34"/>
  <c r="U234" i="42"/>
  <c r="W234" i="42"/>
  <c r="AC234" i="42" s="1"/>
  <c r="W184" i="42"/>
  <c r="AC184" i="42" s="1"/>
  <c r="U184" i="42"/>
  <c r="E7" i="43"/>
  <c r="F6" i="43" s="1"/>
  <c r="H8" i="43"/>
  <c r="W234" i="39"/>
  <c r="AC234" i="39" s="1"/>
  <c r="U234" i="39"/>
  <c r="U196" i="39"/>
  <c r="W196" i="39"/>
  <c r="AC196" i="39" s="1"/>
  <c r="W54" i="47"/>
  <c r="AC54" i="47" s="1"/>
  <c r="U54" i="47"/>
  <c r="W93" i="47"/>
  <c r="AC93" i="47" s="1"/>
  <c r="U93" i="47"/>
  <c r="W37" i="47"/>
  <c r="AC37" i="47" s="1"/>
  <c r="U37" i="47"/>
  <c r="W31" i="47"/>
  <c r="AC31" i="47" s="1"/>
  <c r="U31" i="47"/>
  <c r="U80" i="40"/>
  <c r="W80" i="40"/>
  <c r="AC80" i="40" s="1"/>
  <c r="U55" i="40"/>
  <c r="W55" i="40"/>
  <c r="AC55" i="40" s="1"/>
  <c r="W8" i="40"/>
  <c r="AC8" i="40" s="1"/>
  <c r="U8" i="40"/>
  <c r="U24" i="40"/>
  <c r="W24" i="40"/>
  <c r="AC24" i="40" s="1"/>
  <c r="U172" i="33"/>
  <c r="W172" i="33"/>
  <c r="AC172" i="33" s="1"/>
  <c r="W110" i="33"/>
  <c r="AC110" i="33" s="1"/>
  <c r="U110" i="33"/>
  <c r="W130" i="33"/>
  <c r="AC130" i="33" s="1"/>
  <c r="U130" i="33"/>
  <c r="U76" i="33"/>
  <c r="W76" i="33"/>
  <c r="AC76" i="33" s="1"/>
  <c r="W201" i="37"/>
  <c r="AC201" i="37" s="1"/>
  <c r="U201" i="37"/>
  <c r="W200" i="37"/>
  <c r="AC200" i="37" s="1"/>
  <c r="U200" i="37"/>
  <c r="U130" i="37"/>
  <c r="W130" i="37"/>
  <c r="AC130" i="37" s="1"/>
  <c r="W99" i="38"/>
  <c r="AC99" i="38" s="1"/>
  <c r="U99" i="38"/>
  <c r="U108" i="38"/>
  <c r="W108" i="38"/>
  <c r="AC108" i="38" s="1"/>
  <c r="U105" i="38"/>
  <c r="W105" i="38"/>
  <c r="AC105" i="38" s="1"/>
  <c r="W123" i="38"/>
  <c r="AC123" i="38" s="1"/>
  <c r="U123" i="38"/>
  <c r="U221" i="32"/>
  <c r="W221" i="32"/>
  <c r="AC221" i="32" s="1"/>
  <c r="W231" i="32"/>
  <c r="AC231" i="32" s="1"/>
  <c r="U231" i="32"/>
  <c r="U90" i="31"/>
  <c r="W90" i="31"/>
  <c r="AC90" i="31" s="1"/>
  <c r="W136" i="31"/>
  <c r="AC136" i="31" s="1"/>
  <c r="U136" i="31"/>
  <c r="A50" i="39"/>
  <c r="U213" i="36"/>
  <c r="W213" i="36"/>
  <c r="AC213" i="36" s="1"/>
  <c r="U191" i="36"/>
  <c r="W191" i="36"/>
  <c r="AC191" i="36" s="1"/>
  <c r="W197" i="36"/>
  <c r="AC197" i="36" s="1"/>
  <c r="U197" i="36"/>
  <c r="W69" i="36"/>
  <c r="AC69" i="36" s="1"/>
  <c r="U69" i="36"/>
  <c r="U100" i="36"/>
  <c r="W100" i="36"/>
  <c r="AC100" i="36" s="1"/>
  <c r="W85" i="46"/>
  <c r="AC85" i="46" s="1"/>
  <c r="U85" i="46"/>
  <c r="W34" i="46"/>
  <c r="AC34" i="46" s="1"/>
  <c r="U34" i="46"/>
  <c r="W22" i="46"/>
  <c r="AC22" i="46" s="1"/>
  <c r="U22" i="46"/>
  <c r="U224" i="35"/>
  <c r="W224" i="35"/>
  <c r="AC224" i="35" s="1"/>
  <c r="W156" i="35"/>
  <c r="AC156" i="35" s="1"/>
  <c r="U156" i="35"/>
  <c r="W121" i="35"/>
  <c r="AC121" i="35" s="1"/>
  <c r="U121" i="35"/>
  <c r="W92" i="35"/>
  <c r="AC92" i="35" s="1"/>
  <c r="U92" i="35"/>
  <c r="U205" i="43"/>
  <c r="W205" i="43"/>
  <c r="AC205" i="43" s="1"/>
  <c r="U152" i="43"/>
  <c r="W152" i="43"/>
  <c r="AC152" i="43" s="1"/>
  <c r="W58" i="43"/>
  <c r="AC58" i="43" s="1"/>
  <c r="U58" i="43"/>
  <c r="U118" i="43"/>
  <c r="W118" i="43"/>
  <c r="AC118" i="43" s="1"/>
  <c r="U60" i="44"/>
  <c r="W60" i="44"/>
  <c r="AC60" i="44" s="1"/>
  <c r="U104" i="44"/>
  <c r="W104" i="44"/>
  <c r="AC104" i="44" s="1"/>
  <c r="U132" i="41"/>
  <c r="W132" i="41"/>
  <c r="AC132" i="41" s="1"/>
  <c r="W114" i="41"/>
  <c r="AC114" i="41" s="1"/>
  <c r="U114" i="41"/>
  <c r="U184" i="41"/>
  <c r="W184" i="41"/>
  <c r="AC184" i="41" s="1"/>
  <c r="U73" i="45"/>
  <c r="W73" i="45"/>
  <c r="AC73" i="45" s="1"/>
  <c r="W181" i="34"/>
  <c r="AC181" i="34" s="1"/>
  <c r="U181" i="34"/>
  <c r="W123" i="42"/>
  <c r="AC123" i="42" s="1"/>
  <c r="U123" i="42"/>
  <c r="U166" i="39"/>
  <c r="W166" i="39"/>
  <c r="AC166" i="39" s="1"/>
  <c r="U108" i="47"/>
  <c r="W108" i="47"/>
  <c r="AC108" i="47" s="1"/>
  <c r="U243" i="33"/>
  <c r="W243" i="33"/>
  <c r="AC243" i="33" s="1"/>
  <c r="W181" i="37"/>
  <c r="AC181" i="37" s="1"/>
  <c r="U181" i="37"/>
  <c r="U6" i="37"/>
  <c r="W6" i="37"/>
  <c r="AC6" i="37" s="1"/>
  <c r="U141" i="38"/>
  <c r="W141" i="38"/>
  <c r="AC141" i="38" s="1"/>
  <c r="U236" i="31"/>
  <c r="W236" i="31"/>
  <c r="AC236" i="31" s="1"/>
  <c r="U33" i="35"/>
  <c r="W33" i="35"/>
  <c r="AC33" i="35" s="1"/>
  <c r="W175" i="41"/>
  <c r="AC175" i="41" s="1"/>
  <c r="U175" i="41"/>
  <c r="U13" i="34"/>
  <c r="W13" i="34"/>
  <c r="AC13" i="34" s="1"/>
  <c r="U62" i="39"/>
  <c r="W62" i="39"/>
  <c r="AC62" i="39" s="1"/>
  <c r="U134" i="40"/>
  <c r="W134" i="40"/>
  <c r="AC134" i="40" s="1"/>
  <c r="U102" i="33"/>
  <c r="W102" i="33"/>
  <c r="AC102" i="33" s="1"/>
  <c r="W13" i="37"/>
  <c r="AC13" i="37" s="1"/>
  <c r="U13" i="37"/>
  <c r="W220" i="38"/>
  <c r="AC220" i="38" s="1"/>
  <c r="U220" i="38"/>
  <c r="U122" i="35"/>
  <c r="W122" i="35"/>
  <c r="AC122" i="35" s="1"/>
  <c r="U156" i="43"/>
  <c r="W156" i="43"/>
  <c r="AC156" i="43" s="1"/>
  <c r="U102" i="44"/>
  <c r="W102" i="44"/>
  <c r="AC102" i="44" s="1"/>
  <c r="U109" i="32"/>
  <c r="W109" i="32"/>
  <c r="AC109" i="32" s="1"/>
  <c r="W127" i="34"/>
  <c r="AC127" i="34" s="1"/>
  <c r="U127" i="34"/>
  <c r="W196" i="33"/>
  <c r="AC196" i="33" s="1"/>
  <c r="U196" i="33"/>
  <c r="W94" i="37"/>
  <c r="AC94" i="37" s="1"/>
  <c r="U94" i="37"/>
  <c r="U120" i="32"/>
  <c r="W120" i="32"/>
  <c r="AC120" i="32" s="1"/>
  <c r="U161" i="35"/>
  <c r="W161" i="35"/>
  <c r="AC161" i="35" s="1"/>
  <c r="U89" i="44"/>
  <c r="W89" i="44"/>
  <c r="AC89" i="44" s="1"/>
  <c r="W72" i="41"/>
  <c r="AC72" i="41" s="1"/>
  <c r="U72" i="41"/>
  <c r="W10" i="32"/>
  <c r="AC10" i="32" s="1"/>
  <c r="U10" i="32"/>
  <c r="W109" i="45"/>
  <c r="AC109" i="45" s="1"/>
  <c r="U109" i="45"/>
  <c r="U207" i="45"/>
  <c r="W207" i="45"/>
  <c r="AC207" i="45" s="1"/>
  <c r="U170" i="34"/>
  <c r="W170" i="34"/>
  <c r="AC170" i="34" s="1"/>
  <c r="W153" i="39"/>
  <c r="AC153" i="39" s="1"/>
  <c r="U153" i="39"/>
  <c r="U242" i="38"/>
  <c r="W242" i="38"/>
  <c r="AC242" i="38" s="1"/>
  <c r="W117" i="31"/>
  <c r="AC117" i="31" s="1"/>
  <c r="U117" i="31"/>
  <c r="E7" i="35"/>
  <c r="F6" i="35" s="1"/>
  <c r="H8" i="35"/>
  <c r="U123" i="36"/>
  <c r="W123" i="36"/>
  <c r="AC123" i="36" s="1"/>
  <c r="W37" i="35"/>
  <c r="AC37" i="35" s="1"/>
  <c r="U37" i="35"/>
  <c r="W180" i="35"/>
  <c r="AC180" i="35" s="1"/>
  <c r="U180" i="35"/>
  <c r="W198" i="43"/>
  <c r="AC198" i="43" s="1"/>
  <c r="U198" i="43"/>
  <c r="U78" i="44"/>
  <c r="W78" i="44"/>
  <c r="AC78" i="44" s="1"/>
  <c r="U136" i="41"/>
  <c r="W136" i="41"/>
  <c r="AC136" i="41" s="1"/>
  <c r="W91" i="45"/>
  <c r="AC91" i="45" s="1"/>
  <c r="U91" i="45"/>
  <c r="W190" i="42"/>
  <c r="AC190" i="42" s="1"/>
  <c r="U190" i="42"/>
  <c r="U50" i="35"/>
  <c r="W50" i="35"/>
  <c r="AC50" i="35" s="1"/>
  <c r="W243" i="45"/>
  <c r="AC243" i="45" s="1"/>
  <c r="U243" i="45"/>
  <c r="W77" i="39"/>
  <c r="AC77" i="39" s="1"/>
  <c r="U77" i="39"/>
  <c r="W172" i="47"/>
  <c r="AC172" i="47" s="1"/>
  <c r="U172" i="47"/>
  <c r="W111" i="40"/>
  <c r="AC111" i="40" s="1"/>
  <c r="U111" i="40"/>
  <c r="W42" i="37"/>
  <c r="AC42" i="37" s="1"/>
  <c r="U42" i="37"/>
  <c r="U87" i="32"/>
  <c r="W87" i="32"/>
  <c r="AC87" i="32" s="1"/>
  <c r="W185" i="31"/>
  <c r="AC185" i="31" s="1"/>
  <c r="U185" i="31"/>
  <c r="W36" i="35"/>
  <c r="AC36" i="35" s="1"/>
  <c r="U36" i="35"/>
  <c r="U128" i="43"/>
  <c r="W128" i="43"/>
  <c r="AC128" i="43" s="1"/>
  <c r="U146" i="44"/>
  <c r="W146" i="44"/>
  <c r="AC146" i="44" s="1"/>
  <c r="U173" i="32"/>
  <c r="W173" i="32"/>
  <c r="AC173" i="32" s="1"/>
  <c r="U114" i="43"/>
  <c r="W114" i="43"/>
  <c r="AC114" i="43" s="1"/>
  <c r="W23" i="42"/>
  <c r="AC23" i="42" s="1"/>
  <c r="U23" i="42"/>
  <c r="W177" i="39"/>
  <c r="AC177" i="39" s="1"/>
  <c r="U177" i="39"/>
  <c r="W58" i="47"/>
  <c r="AC58" i="47" s="1"/>
  <c r="U58" i="47"/>
  <c r="U108" i="40"/>
  <c r="W108" i="40"/>
  <c r="AC108" i="40" s="1"/>
  <c r="W176" i="37"/>
  <c r="AC176" i="37" s="1"/>
  <c r="U176" i="37"/>
  <c r="W40" i="38"/>
  <c r="AC40" i="38" s="1"/>
  <c r="U40" i="38"/>
  <c r="U208" i="31"/>
  <c r="W208" i="31"/>
  <c r="AC208" i="31" s="1"/>
  <c r="W82" i="36"/>
  <c r="AC82" i="36" s="1"/>
  <c r="U82" i="36"/>
  <c r="W45" i="43"/>
  <c r="AC45" i="43" s="1"/>
  <c r="U45" i="43"/>
  <c r="W171" i="41"/>
  <c r="AC171" i="41" s="1"/>
  <c r="U171" i="41"/>
  <c r="W72" i="35"/>
  <c r="AC72" i="35" s="1"/>
  <c r="U72" i="35"/>
  <c r="U109" i="34"/>
  <c r="W109" i="34"/>
  <c r="AC109" i="34" s="1"/>
  <c r="W169" i="42"/>
  <c r="AC169" i="42" s="1"/>
  <c r="U169" i="42"/>
  <c r="U242" i="47"/>
  <c r="W242" i="47"/>
  <c r="AC242" i="47" s="1"/>
  <c r="U234" i="37"/>
  <c r="W234" i="37"/>
  <c r="AC234" i="37" s="1"/>
  <c r="W104" i="38"/>
  <c r="AC104" i="38" s="1"/>
  <c r="U104" i="38"/>
  <c r="U196" i="32"/>
  <c r="W196" i="32"/>
  <c r="AC196" i="32" s="1"/>
  <c r="U104" i="36"/>
  <c r="W104" i="36"/>
  <c r="AC104" i="36" s="1"/>
  <c r="W11" i="46"/>
  <c r="AC11" i="46" s="1"/>
  <c r="U11" i="46"/>
  <c r="U24" i="35"/>
  <c r="W24" i="35"/>
  <c r="AC24" i="35" s="1"/>
  <c r="U42" i="44"/>
  <c r="W42" i="44"/>
  <c r="AC42" i="44" s="1"/>
  <c r="W193" i="41"/>
  <c r="AC193" i="41" s="1"/>
  <c r="U193" i="41"/>
  <c r="U57" i="45"/>
  <c r="W57" i="45"/>
  <c r="AC57" i="45" s="1"/>
  <c r="U151" i="45"/>
  <c r="W151" i="45"/>
  <c r="AC151" i="45" s="1"/>
  <c r="U175" i="45"/>
  <c r="W175" i="45"/>
  <c r="AC175" i="45" s="1"/>
  <c r="U165" i="34"/>
  <c r="W165" i="34"/>
  <c r="AC165" i="34" s="1"/>
  <c r="U167" i="34"/>
  <c r="W167" i="34"/>
  <c r="AC167" i="34" s="1"/>
  <c r="W117" i="42"/>
  <c r="AC117" i="42" s="1"/>
  <c r="U117" i="42"/>
  <c r="W31" i="42"/>
  <c r="AC31" i="42" s="1"/>
  <c r="U31" i="42"/>
  <c r="U43" i="42"/>
  <c r="W43" i="42"/>
  <c r="AC43" i="42" s="1"/>
  <c r="U37" i="42"/>
  <c r="W37" i="42"/>
  <c r="AC37" i="42" s="1"/>
  <c r="W222" i="42"/>
  <c r="AC222" i="42" s="1"/>
  <c r="U222" i="42"/>
  <c r="U155" i="39"/>
  <c r="W155" i="39"/>
  <c r="AC155" i="39" s="1"/>
  <c r="W140" i="39"/>
  <c r="AC140" i="39" s="1"/>
  <c r="U140" i="39"/>
  <c r="W113" i="39"/>
  <c r="AC113" i="39" s="1"/>
  <c r="U113" i="39"/>
  <c r="U99" i="39"/>
  <c r="W99" i="39"/>
  <c r="AC99" i="39" s="1"/>
  <c r="W72" i="47"/>
  <c r="AC72" i="47" s="1"/>
  <c r="U72" i="47"/>
  <c r="U27" i="47"/>
  <c r="W27" i="47"/>
  <c r="AC27" i="47" s="1"/>
  <c r="W15" i="47"/>
  <c r="AC15" i="47" s="1"/>
  <c r="U15" i="47"/>
  <c r="W11" i="47"/>
  <c r="AC11" i="47" s="1"/>
  <c r="U11" i="47"/>
  <c r="U10" i="47"/>
  <c r="W10" i="47"/>
  <c r="AC10" i="47" s="1"/>
  <c r="U106" i="40"/>
  <c r="W106" i="40"/>
  <c r="AC106" i="40" s="1"/>
  <c r="W144" i="40"/>
  <c r="AC144" i="40" s="1"/>
  <c r="U144" i="40"/>
  <c r="U71" i="40"/>
  <c r="W71" i="40"/>
  <c r="AC71" i="40" s="1"/>
  <c r="W22" i="40"/>
  <c r="AC22" i="40" s="1"/>
  <c r="U22" i="40"/>
  <c r="T4" i="40"/>
  <c r="A47" i="40"/>
  <c r="W173" i="40"/>
  <c r="AC173" i="40" s="1"/>
  <c r="U173" i="40"/>
  <c r="U57" i="33"/>
  <c r="W57" i="33"/>
  <c r="AC57" i="33" s="1"/>
  <c r="U41" i="33"/>
  <c r="W41" i="33"/>
  <c r="AC41" i="33" s="1"/>
  <c r="W20" i="33"/>
  <c r="AC20" i="33" s="1"/>
  <c r="U20" i="33"/>
  <c r="W11" i="33"/>
  <c r="AC11" i="33" s="1"/>
  <c r="U11" i="33"/>
  <c r="U85" i="33"/>
  <c r="W85" i="33"/>
  <c r="AC85" i="33" s="1"/>
  <c r="U140" i="37"/>
  <c r="W140" i="37"/>
  <c r="AC140" i="37" s="1"/>
  <c r="U194" i="37"/>
  <c r="W194" i="37"/>
  <c r="AC194" i="37" s="1"/>
  <c r="U171" i="37"/>
  <c r="W171" i="37"/>
  <c r="AC171" i="37" s="1"/>
  <c r="W189" i="37"/>
  <c r="AC189" i="37" s="1"/>
  <c r="U189" i="37"/>
  <c r="U52" i="38"/>
  <c r="W52" i="38"/>
  <c r="AC52" i="38" s="1"/>
  <c r="W12" i="38"/>
  <c r="AC12" i="38" s="1"/>
  <c r="U12" i="38"/>
  <c r="W206" i="38"/>
  <c r="AC206" i="38" s="1"/>
  <c r="U206" i="38"/>
  <c r="W127" i="32"/>
  <c r="AC127" i="32" s="1"/>
  <c r="U127" i="32"/>
  <c r="U117" i="32"/>
  <c r="W117" i="32"/>
  <c r="AC117" i="32" s="1"/>
  <c r="W97" i="32"/>
  <c r="AC97" i="32" s="1"/>
  <c r="U97" i="32"/>
  <c r="U108" i="32"/>
  <c r="W108" i="32"/>
  <c r="AC108" i="32" s="1"/>
  <c r="U61" i="32"/>
  <c r="W61" i="32"/>
  <c r="AC61" i="32" s="1"/>
  <c r="W20" i="32"/>
  <c r="AC20" i="32" s="1"/>
  <c r="U20" i="32"/>
  <c r="W77" i="31"/>
  <c r="AC77" i="31" s="1"/>
  <c r="U77" i="31"/>
  <c r="U48" i="36"/>
  <c r="W48" i="36"/>
  <c r="AC48" i="36" s="1"/>
  <c r="W12" i="36"/>
  <c r="AC12" i="36" s="1"/>
  <c r="U12" i="36"/>
  <c r="U36" i="36"/>
  <c r="W36" i="36"/>
  <c r="AC36" i="36" s="1"/>
  <c r="W5" i="46"/>
  <c r="U5" i="46"/>
  <c r="W233" i="46"/>
  <c r="AC233" i="46" s="1"/>
  <c r="U233" i="46"/>
  <c r="U184" i="46"/>
  <c r="W184" i="46"/>
  <c r="AC184" i="46" s="1"/>
  <c r="W180" i="46"/>
  <c r="AC180" i="46" s="1"/>
  <c r="U180" i="46"/>
  <c r="W179" i="46"/>
  <c r="AC179" i="46" s="1"/>
  <c r="U179" i="46"/>
  <c r="U175" i="35"/>
  <c r="W175" i="35"/>
  <c r="AC175" i="35" s="1"/>
  <c r="U136" i="35"/>
  <c r="W136" i="35"/>
  <c r="AC136" i="35" s="1"/>
  <c r="U114" i="35"/>
  <c r="W114" i="35"/>
  <c r="AC114" i="35" s="1"/>
  <c r="W71" i="35"/>
  <c r="AC71" i="35" s="1"/>
  <c r="U71" i="35"/>
  <c r="U13" i="35"/>
  <c r="W13" i="35"/>
  <c r="AC13" i="35" s="1"/>
  <c r="U72" i="43"/>
  <c r="W72" i="43"/>
  <c r="AC72" i="43" s="1"/>
  <c r="W46" i="43"/>
  <c r="AC46" i="43" s="1"/>
  <c r="U46" i="43"/>
  <c r="U111" i="44"/>
  <c r="W111" i="44"/>
  <c r="AC111" i="44" s="1"/>
  <c r="W78" i="41"/>
  <c r="AC78" i="41" s="1"/>
  <c r="U78" i="41"/>
  <c r="W236" i="41"/>
  <c r="AC236" i="41" s="1"/>
  <c r="U236" i="41"/>
  <c r="W221" i="41"/>
  <c r="AC221" i="41" s="1"/>
  <c r="U221" i="41"/>
  <c r="U68" i="42"/>
  <c r="W68" i="42"/>
  <c r="AC68" i="42" s="1"/>
  <c r="W42" i="47"/>
  <c r="AC42" i="47" s="1"/>
  <c r="U42" i="47"/>
  <c r="W142" i="40"/>
  <c r="AC142" i="40" s="1"/>
  <c r="U142" i="40"/>
  <c r="W24" i="31"/>
  <c r="AC24" i="31" s="1"/>
  <c r="U24" i="31"/>
  <c r="W146" i="46"/>
  <c r="AC146" i="46" s="1"/>
  <c r="U146" i="46"/>
  <c r="W181" i="35"/>
  <c r="AC181" i="35" s="1"/>
  <c r="U181" i="35"/>
  <c r="W233" i="43"/>
  <c r="AC233" i="43" s="1"/>
  <c r="U233" i="43"/>
  <c r="U41" i="44"/>
  <c r="W41" i="44"/>
  <c r="AC41" i="44" s="1"/>
  <c r="W98" i="45"/>
  <c r="AC98" i="45" s="1"/>
  <c r="U98" i="45"/>
  <c r="W123" i="45"/>
  <c r="AC123" i="45" s="1"/>
  <c r="U123" i="45"/>
  <c r="U172" i="45"/>
  <c r="W172" i="45"/>
  <c r="AC172" i="45" s="1"/>
  <c r="W134" i="45"/>
  <c r="AC134" i="45" s="1"/>
  <c r="U134" i="45"/>
  <c r="W213" i="34"/>
  <c r="AC213" i="34" s="1"/>
  <c r="U213" i="34"/>
  <c r="U218" i="34"/>
  <c r="W218" i="34"/>
  <c r="AC218" i="34" s="1"/>
  <c r="W99" i="34"/>
  <c r="AC99" i="34" s="1"/>
  <c r="U99" i="34"/>
  <c r="U211" i="42"/>
  <c r="W211" i="42"/>
  <c r="AC211" i="42" s="1"/>
  <c r="W153" i="42"/>
  <c r="AC153" i="42" s="1"/>
  <c r="U153" i="42"/>
  <c r="W128" i="42"/>
  <c r="AC128" i="42" s="1"/>
  <c r="U128" i="42"/>
  <c r="W130" i="42"/>
  <c r="AC130" i="42" s="1"/>
  <c r="U130" i="42"/>
  <c r="W107" i="42"/>
  <c r="AC107" i="42" s="1"/>
  <c r="U107" i="42"/>
  <c r="U197" i="42"/>
  <c r="W197" i="42"/>
  <c r="AC197" i="42" s="1"/>
  <c r="U219" i="39"/>
  <c r="W219" i="39"/>
  <c r="AC219" i="39" s="1"/>
  <c r="W174" i="39"/>
  <c r="AC174" i="39" s="1"/>
  <c r="U174" i="39"/>
  <c r="W128" i="39"/>
  <c r="AC128" i="39" s="1"/>
  <c r="U128" i="39"/>
  <c r="U122" i="47"/>
  <c r="W122" i="47"/>
  <c r="AC122" i="47" s="1"/>
  <c r="W89" i="47"/>
  <c r="AC89" i="47" s="1"/>
  <c r="U89" i="47"/>
  <c r="W52" i="47"/>
  <c r="AC52" i="47" s="1"/>
  <c r="U52" i="47"/>
  <c r="W50" i="47"/>
  <c r="AC50" i="47" s="1"/>
  <c r="U50" i="47"/>
  <c r="W127" i="40"/>
  <c r="AC127" i="40" s="1"/>
  <c r="U127" i="40"/>
  <c r="W100" i="40"/>
  <c r="AC100" i="40" s="1"/>
  <c r="U100" i="40"/>
  <c r="W82" i="40"/>
  <c r="AC82" i="40" s="1"/>
  <c r="U82" i="40"/>
  <c r="W77" i="40"/>
  <c r="AC77" i="40" s="1"/>
  <c r="U77" i="40"/>
  <c r="W19" i="40"/>
  <c r="AC19" i="40" s="1"/>
  <c r="U19" i="40"/>
  <c r="W37" i="40"/>
  <c r="AC37" i="40" s="1"/>
  <c r="U37" i="40"/>
  <c r="W226" i="33"/>
  <c r="AC226" i="33" s="1"/>
  <c r="U226" i="33"/>
  <c r="W208" i="33"/>
  <c r="AC208" i="33" s="1"/>
  <c r="U208" i="33"/>
  <c r="W204" i="33"/>
  <c r="AC204" i="33" s="1"/>
  <c r="U204" i="33"/>
  <c r="W14" i="33"/>
  <c r="AC14" i="33" s="1"/>
  <c r="U14" i="33"/>
  <c r="W133" i="37"/>
  <c r="AC133" i="37" s="1"/>
  <c r="U133" i="37"/>
  <c r="U115" i="37"/>
  <c r="W115" i="37"/>
  <c r="AC115" i="37" s="1"/>
  <c r="W82" i="37"/>
  <c r="AC82" i="37" s="1"/>
  <c r="U82" i="37"/>
  <c r="U229" i="37"/>
  <c r="W229" i="37"/>
  <c r="AC229" i="37" s="1"/>
  <c r="U122" i="37"/>
  <c r="W122" i="37"/>
  <c r="AC122" i="37" s="1"/>
  <c r="W110" i="38"/>
  <c r="AC110" i="38" s="1"/>
  <c r="U110" i="38"/>
  <c r="U82" i="38"/>
  <c r="W82" i="38"/>
  <c r="AC82" i="38" s="1"/>
  <c r="U77" i="38"/>
  <c r="W77" i="38"/>
  <c r="AC77" i="38" s="1"/>
  <c r="W22" i="38"/>
  <c r="AC22" i="38" s="1"/>
  <c r="U22" i="38"/>
  <c r="W136" i="38"/>
  <c r="AC136" i="38" s="1"/>
  <c r="U136" i="38"/>
  <c r="U76" i="38"/>
  <c r="W76" i="38"/>
  <c r="AC76" i="38" s="1"/>
  <c r="U161" i="32"/>
  <c r="W161" i="32"/>
  <c r="AC161" i="32" s="1"/>
  <c r="U159" i="32"/>
  <c r="W159" i="32"/>
  <c r="AC159" i="32" s="1"/>
  <c r="U133" i="32"/>
  <c r="W133" i="32"/>
  <c r="AC133" i="32" s="1"/>
  <c r="W108" i="31"/>
  <c r="AC108" i="31" s="1"/>
  <c r="U108" i="31"/>
  <c r="U216" i="31"/>
  <c r="W216" i="31"/>
  <c r="AC216" i="31" s="1"/>
  <c r="W154" i="31"/>
  <c r="AC154" i="31" s="1"/>
  <c r="U154" i="31"/>
  <c r="U111" i="31"/>
  <c r="W111" i="31"/>
  <c r="AC111" i="31" s="1"/>
  <c r="U218" i="31"/>
  <c r="W218" i="31"/>
  <c r="AC218" i="31" s="1"/>
  <c r="U167" i="36"/>
  <c r="W167" i="36"/>
  <c r="AC167" i="36" s="1"/>
  <c r="U180" i="36"/>
  <c r="W180" i="36"/>
  <c r="AC180" i="36" s="1"/>
  <c r="U105" i="46"/>
  <c r="W105" i="46"/>
  <c r="AC105" i="46" s="1"/>
  <c r="U76" i="46"/>
  <c r="W76" i="46"/>
  <c r="AC76" i="46" s="1"/>
  <c r="U73" i="46"/>
  <c r="W73" i="46"/>
  <c r="AC73" i="46" s="1"/>
  <c r="U46" i="35"/>
  <c r="W46" i="35"/>
  <c r="AC46" i="35" s="1"/>
  <c r="U210" i="35"/>
  <c r="W210" i="35"/>
  <c r="AC210" i="35" s="1"/>
  <c r="W61" i="43"/>
  <c r="AC61" i="43" s="1"/>
  <c r="U61" i="43"/>
  <c r="U224" i="43"/>
  <c r="W224" i="43"/>
  <c r="AC224" i="43" s="1"/>
  <c r="U80" i="43"/>
  <c r="W80" i="43"/>
  <c r="AC80" i="43" s="1"/>
  <c r="U216" i="43"/>
  <c r="W216" i="43"/>
  <c r="AC216" i="43" s="1"/>
  <c r="U102" i="43"/>
  <c r="W102" i="43"/>
  <c r="AC102" i="43" s="1"/>
  <c r="U217" i="43"/>
  <c r="W217" i="43"/>
  <c r="AC217" i="43" s="1"/>
  <c r="U30" i="44"/>
  <c r="W30" i="44"/>
  <c r="AC30" i="44" s="1"/>
  <c r="U83" i="44"/>
  <c r="W83" i="44"/>
  <c r="AC83" i="44" s="1"/>
  <c r="U201" i="41"/>
  <c r="W201" i="41"/>
  <c r="AC201" i="41" s="1"/>
  <c r="U224" i="41"/>
  <c r="W224" i="41"/>
  <c r="AC224" i="41" s="1"/>
  <c r="U162" i="41"/>
  <c r="W162" i="41"/>
  <c r="AC162" i="41" s="1"/>
  <c r="W179" i="41"/>
  <c r="AC179" i="41" s="1"/>
  <c r="U179" i="41"/>
  <c r="W86" i="39"/>
  <c r="AC86" i="39" s="1"/>
  <c r="U86" i="39"/>
  <c r="W221" i="39"/>
  <c r="AC221" i="39" s="1"/>
  <c r="U221" i="39"/>
  <c r="U35" i="40"/>
  <c r="W35" i="40"/>
  <c r="AC35" i="40" s="1"/>
  <c r="U226" i="38"/>
  <c r="W226" i="38"/>
  <c r="AC226" i="38" s="1"/>
  <c r="U122" i="32"/>
  <c r="W122" i="32"/>
  <c r="AC122" i="32" s="1"/>
  <c r="U45" i="31"/>
  <c r="W45" i="31"/>
  <c r="AC45" i="31" s="1"/>
  <c r="U213" i="46"/>
  <c r="W213" i="46"/>
  <c r="AC213" i="46" s="1"/>
  <c r="U116" i="44"/>
  <c r="W116" i="44"/>
  <c r="AC116" i="44" s="1"/>
  <c r="U54" i="45"/>
  <c r="W54" i="45"/>
  <c r="AC54" i="45" s="1"/>
  <c r="W58" i="34"/>
  <c r="AC58" i="34" s="1"/>
  <c r="U58" i="34"/>
  <c r="W32" i="34"/>
  <c r="AC32" i="34" s="1"/>
  <c r="U32" i="34"/>
  <c r="U50" i="34"/>
  <c r="W50" i="34"/>
  <c r="AC50" i="34" s="1"/>
  <c r="U208" i="34"/>
  <c r="W208" i="34"/>
  <c r="AC208" i="34" s="1"/>
  <c r="W61" i="34"/>
  <c r="AC61" i="34" s="1"/>
  <c r="U61" i="34"/>
  <c r="U173" i="42"/>
  <c r="W173" i="42"/>
  <c r="AC173" i="42" s="1"/>
  <c r="W126" i="42"/>
  <c r="AC126" i="42" s="1"/>
  <c r="U126" i="42"/>
  <c r="W150" i="42"/>
  <c r="AC150" i="42" s="1"/>
  <c r="U150" i="42"/>
  <c r="U227" i="39"/>
  <c r="W227" i="39"/>
  <c r="AC227" i="39" s="1"/>
  <c r="U191" i="39"/>
  <c r="W191" i="39"/>
  <c r="AC191" i="39" s="1"/>
  <c r="U143" i="47"/>
  <c r="W143" i="47"/>
  <c r="AC143" i="47" s="1"/>
  <c r="W101" i="47"/>
  <c r="AC101" i="47" s="1"/>
  <c r="U101" i="47"/>
  <c r="U76" i="47"/>
  <c r="W76" i="47"/>
  <c r="AC76" i="47" s="1"/>
  <c r="W170" i="40"/>
  <c r="AC170" i="40" s="1"/>
  <c r="U170" i="40"/>
  <c r="U149" i="40"/>
  <c r="W149" i="40"/>
  <c r="AC149" i="40" s="1"/>
  <c r="W130" i="40"/>
  <c r="AC130" i="40" s="1"/>
  <c r="U130" i="40"/>
  <c r="W61" i="40"/>
  <c r="AC61" i="40" s="1"/>
  <c r="U61" i="40"/>
  <c r="W234" i="33"/>
  <c r="AC234" i="33" s="1"/>
  <c r="U234" i="33"/>
  <c r="W220" i="33"/>
  <c r="AC220" i="33" s="1"/>
  <c r="U220" i="33"/>
  <c r="W81" i="33"/>
  <c r="AC81" i="33" s="1"/>
  <c r="U81" i="33"/>
  <c r="W148" i="37"/>
  <c r="AC148" i="37" s="1"/>
  <c r="U148" i="37"/>
  <c r="W152" i="37"/>
  <c r="AC152" i="37" s="1"/>
  <c r="U152" i="37"/>
  <c r="W90" i="37"/>
  <c r="AC90" i="37" s="1"/>
  <c r="U90" i="37"/>
  <c r="W88" i="37"/>
  <c r="AC88" i="37" s="1"/>
  <c r="U88" i="37"/>
  <c r="W132" i="38"/>
  <c r="AC132" i="38" s="1"/>
  <c r="U132" i="38"/>
  <c r="W127" i="38"/>
  <c r="AC127" i="38" s="1"/>
  <c r="U127" i="38"/>
  <c r="U35" i="38"/>
  <c r="W35" i="38"/>
  <c r="AC35" i="38" s="1"/>
  <c r="U19" i="38"/>
  <c r="W19" i="38"/>
  <c r="AC19" i="38" s="1"/>
  <c r="W212" i="32"/>
  <c r="AC212" i="32" s="1"/>
  <c r="U212" i="32"/>
  <c r="W225" i="32"/>
  <c r="AC225" i="32" s="1"/>
  <c r="U225" i="32"/>
  <c r="W211" i="32"/>
  <c r="AC211" i="32" s="1"/>
  <c r="U211" i="32"/>
  <c r="W172" i="32"/>
  <c r="AC172" i="32" s="1"/>
  <c r="U172" i="32"/>
  <c r="U227" i="31"/>
  <c r="W227" i="31"/>
  <c r="AC227" i="31" s="1"/>
  <c r="W50" i="31"/>
  <c r="AC50" i="31" s="1"/>
  <c r="U50" i="31"/>
  <c r="U88" i="31"/>
  <c r="W88" i="31"/>
  <c r="AC88" i="31" s="1"/>
  <c r="U194" i="31"/>
  <c r="W194" i="31"/>
  <c r="AC194" i="31" s="1"/>
  <c r="U206" i="36"/>
  <c r="W206" i="36"/>
  <c r="AC206" i="36" s="1"/>
  <c r="U195" i="36"/>
  <c r="W195" i="36"/>
  <c r="AC195" i="36" s="1"/>
  <c r="U204" i="36"/>
  <c r="W204" i="36"/>
  <c r="AC204" i="36" s="1"/>
  <c r="U92" i="36"/>
  <c r="W92" i="36"/>
  <c r="AC92" i="36" s="1"/>
  <c r="W134" i="46"/>
  <c r="AC134" i="46" s="1"/>
  <c r="U134" i="46"/>
  <c r="W119" i="46"/>
  <c r="AC119" i="46" s="1"/>
  <c r="U119" i="46"/>
  <c r="U69" i="46"/>
  <c r="W69" i="46"/>
  <c r="AC69" i="46" s="1"/>
  <c r="W27" i="46"/>
  <c r="AC27" i="46" s="1"/>
  <c r="U27" i="46"/>
  <c r="W63" i="46"/>
  <c r="AC63" i="46" s="1"/>
  <c r="U63" i="46"/>
  <c r="U56" i="43"/>
  <c r="W56" i="43"/>
  <c r="AC56" i="43" s="1"/>
  <c r="W180" i="43"/>
  <c r="AC180" i="43" s="1"/>
  <c r="U180" i="43"/>
  <c r="U5" i="43"/>
  <c r="W5" i="43"/>
  <c r="U65" i="44"/>
  <c r="W65" i="44"/>
  <c r="AC65" i="44" s="1"/>
  <c r="U101" i="44"/>
  <c r="W101" i="44"/>
  <c r="AC101" i="44" s="1"/>
  <c r="U103" i="44"/>
  <c r="W103" i="44"/>
  <c r="AC103" i="44" s="1"/>
  <c r="W107" i="41"/>
  <c r="AC107" i="41" s="1"/>
  <c r="U107" i="41"/>
  <c r="W87" i="41"/>
  <c r="AC87" i="41" s="1"/>
  <c r="U87" i="41"/>
  <c r="W80" i="41"/>
  <c r="AC80" i="41" s="1"/>
  <c r="U80" i="41"/>
  <c r="U119" i="41"/>
  <c r="W119" i="41"/>
  <c r="AC119" i="41" s="1"/>
  <c r="U53" i="41"/>
  <c r="W53" i="41"/>
  <c r="AC53" i="41" s="1"/>
  <c r="W239" i="41"/>
  <c r="AC239" i="41" s="1"/>
  <c r="U239" i="41"/>
  <c r="U117" i="34"/>
  <c r="W117" i="34"/>
  <c r="AC117" i="34" s="1"/>
  <c r="U38" i="39"/>
  <c r="W38" i="39"/>
  <c r="AC38" i="39" s="1"/>
  <c r="W9" i="33"/>
  <c r="AC9" i="33" s="1"/>
  <c r="U9" i="33"/>
  <c r="U212" i="31"/>
  <c r="W212" i="31"/>
  <c r="AC212" i="31" s="1"/>
  <c r="W163" i="46"/>
  <c r="AC163" i="46" s="1"/>
  <c r="U163" i="46"/>
  <c r="U171" i="44"/>
  <c r="W171" i="44"/>
  <c r="AC171" i="44" s="1"/>
  <c r="W168" i="45"/>
  <c r="AC168" i="45" s="1"/>
  <c r="U168" i="45"/>
  <c r="W176" i="45"/>
  <c r="AC176" i="45" s="1"/>
  <c r="U176" i="45"/>
  <c r="U125" i="45"/>
  <c r="W125" i="45"/>
  <c r="AC125" i="45" s="1"/>
  <c r="W70" i="45"/>
  <c r="AC70" i="45" s="1"/>
  <c r="U70" i="45"/>
  <c r="A50" i="40"/>
  <c r="W116" i="34"/>
  <c r="AC116" i="34" s="1"/>
  <c r="U116" i="34"/>
  <c r="W145" i="34"/>
  <c r="AC145" i="34" s="1"/>
  <c r="U145" i="34"/>
  <c r="U92" i="34"/>
  <c r="W92" i="34"/>
  <c r="AC92" i="34" s="1"/>
  <c r="U37" i="34"/>
  <c r="W37" i="34"/>
  <c r="AC37" i="34" s="1"/>
  <c r="U81" i="34"/>
  <c r="W81" i="34"/>
  <c r="AC81" i="34" s="1"/>
  <c r="W88" i="42"/>
  <c r="AC88" i="42" s="1"/>
  <c r="U88" i="42"/>
  <c r="W78" i="42"/>
  <c r="AC78" i="42" s="1"/>
  <c r="U78" i="42"/>
  <c r="W21" i="42"/>
  <c r="AC21" i="42" s="1"/>
  <c r="U21" i="42"/>
  <c r="U36" i="42"/>
  <c r="W36" i="42"/>
  <c r="AC36" i="42" s="1"/>
  <c r="U199" i="42"/>
  <c r="W199" i="42"/>
  <c r="AC199" i="42" s="1"/>
  <c r="U112" i="39"/>
  <c r="W112" i="39"/>
  <c r="AC112" i="39" s="1"/>
  <c r="U87" i="39"/>
  <c r="W87" i="39"/>
  <c r="AC87" i="39" s="1"/>
  <c r="W96" i="39"/>
  <c r="AC96" i="39" s="1"/>
  <c r="U96" i="39"/>
  <c r="W84" i="39"/>
  <c r="AC84" i="39" s="1"/>
  <c r="U84" i="39"/>
  <c r="W68" i="39"/>
  <c r="AC68" i="39" s="1"/>
  <c r="U68" i="39"/>
  <c r="W233" i="47"/>
  <c r="AC233" i="47" s="1"/>
  <c r="U233" i="47"/>
  <c r="W223" i="47"/>
  <c r="AC223" i="47" s="1"/>
  <c r="U223" i="47"/>
  <c r="W194" i="47"/>
  <c r="AC194" i="47" s="1"/>
  <c r="U194" i="47"/>
  <c r="U134" i="47"/>
  <c r="W134" i="47"/>
  <c r="AC134" i="47" s="1"/>
  <c r="U178" i="40"/>
  <c r="W178" i="40"/>
  <c r="AC178" i="40" s="1"/>
  <c r="W76" i="40"/>
  <c r="AC76" i="40" s="1"/>
  <c r="U76" i="40"/>
  <c r="W87" i="40"/>
  <c r="AC87" i="40" s="1"/>
  <c r="U87" i="40"/>
  <c r="U42" i="33"/>
  <c r="W42" i="33"/>
  <c r="AC42" i="33" s="1"/>
  <c r="U12" i="33"/>
  <c r="W12" i="33"/>
  <c r="AC12" i="33" s="1"/>
  <c r="T4" i="33"/>
  <c r="A47" i="33"/>
  <c r="U219" i="33"/>
  <c r="W219" i="33"/>
  <c r="AC219" i="33" s="1"/>
  <c r="W111" i="37"/>
  <c r="AC111" i="37" s="1"/>
  <c r="U111" i="37"/>
  <c r="W137" i="37"/>
  <c r="AC137" i="37" s="1"/>
  <c r="U137" i="37"/>
  <c r="U102" i="37"/>
  <c r="W102" i="37"/>
  <c r="AC102" i="37" s="1"/>
  <c r="W151" i="37"/>
  <c r="AC151" i="37" s="1"/>
  <c r="U151" i="37"/>
  <c r="W71" i="37"/>
  <c r="AC71" i="37" s="1"/>
  <c r="U71" i="37"/>
  <c r="W184" i="32"/>
  <c r="AC184" i="32" s="1"/>
  <c r="U184" i="32"/>
  <c r="W177" i="32"/>
  <c r="AC177" i="32" s="1"/>
  <c r="U177" i="32"/>
  <c r="W128" i="32"/>
  <c r="AC128" i="32" s="1"/>
  <c r="U128" i="32"/>
  <c r="W165" i="32"/>
  <c r="AC165" i="32" s="1"/>
  <c r="U165" i="32"/>
  <c r="W102" i="32"/>
  <c r="AC102" i="32" s="1"/>
  <c r="U102" i="32"/>
  <c r="W37" i="32"/>
  <c r="AC37" i="32" s="1"/>
  <c r="U37" i="32"/>
  <c r="U97" i="31"/>
  <c r="W97" i="31"/>
  <c r="AC97" i="31" s="1"/>
  <c r="W177" i="31"/>
  <c r="AC177" i="31" s="1"/>
  <c r="U177" i="31"/>
  <c r="W73" i="31"/>
  <c r="AC73" i="31" s="1"/>
  <c r="U73" i="31"/>
  <c r="U127" i="31"/>
  <c r="W127" i="31"/>
  <c r="AC127" i="31" s="1"/>
  <c r="U231" i="36"/>
  <c r="W231" i="36"/>
  <c r="AC231" i="36" s="1"/>
  <c r="W214" i="36"/>
  <c r="AC214" i="36" s="1"/>
  <c r="U214" i="36"/>
  <c r="U212" i="36"/>
  <c r="W212" i="36"/>
  <c r="AC212" i="36" s="1"/>
  <c r="W205" i="36"/>
  <c r="AC205" i="36" s="1"/>
  <c r="U205" i="36"/>
  <c r="U38" i="36"/>
  <c r="W38" i="36"/>
  <c r="AC38" i="36" s="1"/>
  <c r="U100" i="46"/>
  <c r="W100" i="46"/>
  <c r="AC100" i="46" s="1"/>
  <c r="U192" i="46"/>
  <c r="W192" i="46"/>
  <c r="AC192" i="46" s="1"/>
  <c r="W30" i="35"/>
  <c r="AC30" i="35" s="1"/>
  <c r="U30" i="35"/>
  <c r="U207" i="35"/>
  <c r="W207" i="35"/>
  <c r="AC207" i="35" s="1"/>
  <c r="U242" i="43"/>
  <c r="W242" i="43"/>
  <c r="AC242" i="43" s="1"/>
  <c r="W62" i="43"/>
  <c r="AC62" i="43" s="1"/>
  <c r="U62" i="43"/>
  <c r="U179" i="43"/>
  <c r="W179" i="43"/>
  <c r="AC179" i="43" s="1"/>
  <c r="U140" i="44"/>
  <c r="W140" i="44"/>
  <c r="AC140" i="44" s="1"/>
  <c r="U105" i="44"/>
  <c r="W105" i="44"/>
  <c r="AC105" i="44" s="1"/>
  <c r="U147" i="44"/>
  <c r="W147" i="44"/>
  <c r="AC147" i="44" s="1"/>
  <c r="U214" i="44"/>
  <c r="W214" i="44"/>
  <c r="AC214" i="44" s="1"/>
  <c r="W197" i="41"/>
  <c r="AC197" i="41" s="1"/>
  <c r="U197" i="41"/>
  <c r="W100" i="41"/>
  <c r="AC100" i="41" s="1"/>
  <c r="U100" i="41"/>
  <c r="W50" i="41"/>
  <c r="AC50" i="41" s="1"/>
  <c r="U50" i="41"/>
  <c r="U177" i="41"/>
  <c r="W177" i="41"/>
  <c r="AC177" i="41" s="1"/>
  <c r="U218" i="42"/>
  <c r="W218" i="42"/>
  <c r="AC218" i="42" s="1"/>
  <c r="W27" i="37"/>
  <c r="AC27" i="37" s="1"/>
  <c r="U27" i="37"/>
  <c r="W198" i="38"/>
  <c r="AC198" i="38" s="1"/>
  <c r="U198" i="38"/>
  <c r="U169" i="46"/>
  <c r="W169" i="46"/>
  <c r="AC169" i="46" s="1"/>
  <c r="W231" i="41"/>
  <c r="AC231" i="41" s="1"/>
  <c r="U231" i="41"/>
  <c r="U209" i="41"/>
  <c r="W209" i="41"/>
  <c r="AC209" i="41" s="1"/>
  <c r="W129" i="45"/>
  <c r="AC129" i="45" s="1"/>
  <c r="U129" i="45"/>
  <c r="U29" i="45"/>
  <c r="W29" i="45"/>
  <c r="AC29" i="45" s="1"/>
  <c r="W171" i="45"/>
  <c r="AC171" i="45" s="1"/>
  <c r="U171" i="45"/>
  <c r="U106" i="45"/>
  <c r="W106" i="45"/>
  <c r="AC106" i="45" s="1"/>
  <c r="U210" i="34"/>
  <c r="W210" i="34"/>
  <c r="AC210" i="34" s="1"/>
  <c r="U175" i="34"/>
  <c r="W175" i="34"/>
  <c r="AC175" i="34" s="1"/>
  <c r="U159" i="34"/>
  <c r="W159" i="34"/>
  <c r="AC159" i="34" s="1"/>
  <c r="U76" i="42"/>
  <c r="W76" i="42"/>
  <c r="AC76" i="42" s="1"/>
  <c r="W240" i="42"/>
  <c r="AC240" i="42" s="1"/>
  <c r="U240" i="42"/>
  <c r="W214" i="42"/>
  <c r="AC214" i="42" s="1"/>
  <c r="U214" i="42"/>
  <c r="W118" i="42"/>
  <c r="AC118" i="42" s="1"/>
  <c r="U118" i="42"/>
  <c r="W161" i="39"/>
  <c r="AC161" i="39" s="1"/>
  <c r="U161" i="39"/>
  <c r="U106" i="39"/>
  <c r="W106" i="39"/>
  <c r="AC106" i="39" s="1"/>
  <c r="W51" i="47"/>
  <c r="AC51" i="47" s="1"/>
  <c r="U51" i="47"/>
  <c r="W85" i="47"/>
  <c r="AC85" i="47" s="1"/>
  <c r="U85" i="47"/>
  <c r="W35" i="47"/>
  <c r="AC35" i="47" s="1"/>
  <c r="U35" i="47"/>
  <c r="W171" i="40"/>
  <c r="AC171" i="40" s="1"/>
  <c r="U171" i="40"/>
  <c r="W188" i="40"/>
  <c r="AC188" i="40" s="1"/>
  <c r="U188" i="40"/>
  <c r="W131" i="40"/>
  <c r="AC131" i="40" s="1"/>
  <c r="U131" i="40"/>
  <c r="W146" i="40"/>
  <c r="AC146" i="40" s="1"/>
  <c r="U146" i="40"/>
  <c r="W147" i="40"/>
  <c r="AC147" i="40" s="1"/>
  <c r="U147" i="40"/>
  <c r="U38" i="33"/>
  <c r="W38" i="33"/>
  <c r="AC38" i="33" s="1"/>
  <c r="W61" i="33"/>
  <c r="AC61" i="33" s="1"/>
  <c r="U61" i="33"/>
  <c r="W52" i="37"/>
  <c r="AC52" i="37" s="1"/>
  <c r="U52" i="37"/>
  <c r="U66" i="37"/>
  <c r="W66" i="37"/>
  <c r="AC66" i="37" s="1"/>
  <c r="U8" i="37"/>
  <c r="W8" i="37"/>
  <c r="AC8" i="37" s="1"/>
  <c r="W185" i="37"/>
  <c r="AC185" i="37" s="1"/>
  <c r="U185" i="37"/>
  <c r="W170" i="37"/>
  <c r="AC170" i="37" s="1"/>
  <c r="U170" i="37"/>
  <c r="W162" i="38"/>
  <c r="AC162" i="38" s="1"/>
  <c r="U162" i="38"/>
  <c r="W184" i="38"/>
  <c r="AC184" i="38" s="1"/>
  <c r="U184" i="38"/>
  <c r="W99" i="32"/>
  <c r="AC99" i="32" s="1"/>
  <c r="U99" i="32"/>
  <c r="U90" i="32"/>
  <c r="W90" i="32"/>
  <c r="AC90" i="32" s="1"/>
  <c r="W80" i="32"/>
  <c r="AC80" i="32" s="1"/>
  <c r="U80" i="32"/>
  <c r="W121" i="32"/>
  <c r="AC121" i="32" s="1"/>
  <c r="U121" i="32"/>
  <c r="U98" i="32"/>
  <c r="W98" i="32"/>
  <c r="AC98" i="32" s="1"/>
  <c r="U43" i="32"/>
  <c r="W43" i="32"/>
  <c r="AC43" i="32" s="1"/>
  <c r="U58" i="32"/>
  <c r="W58" i="32"/>
  <c r="AC58" i="32" s="1"/>
  <c r="W122" i="31"/>
  <c r="AC122" i="31" s="1"/>
  <c r="U122" i="31"/>
  <c r="H8" i="47"/>
  <c r="E7" i="47"/>
  <c r="F6" i="47" s="1"/>
  <c r="U216" i="36"/>
  <c r="W216" i="36"/>
  <c r="AC216" i="36" s="1"/>
  <c r="U133" i="36"/>
  <c r="W133" i="36"/>
  <c r="AC133" i="36" s="1"/>
  <c r="U107" i="36"/>
  <c r="W107" i="36"/>
  <c r="AC107" i="36" s="1"/>
  <c r="W209" i="36"/>
  <c r="AC209" i="36" s="1"/>
  <c r="U209" i="36"/>
  <c r="W45" i="46"/>
  <c r="AC45" i="46" s="1"/>
  <c r="U45" i="46"/>
  <c r="W42" i="46"/>
  <c r="AC42" i="46" s="1"/>
  <c r="U42" i="46"/>
  <c r="U21" i="35"/>
  <c r="W21" i="35"/>
  <c r="AC21" i="35" s="1"/>
  <c r="W106" i="43"/>
  <c r="AC106" i="43" s="1"/>
  <c r="U106" i="43"/>
  <c r="U130" i="43"/>
  <c r="W130" i="43"/>
  <c r="AC130" i="43" s="1"/>
  <c r="W42" i="43"/>
  <c r="AC42" i="43" s="1"/>
  <c r="U42" i="43"/>
  <c r="W93" i="43"/>
  <c r="AC93" i="43" s="1"/>
  <c r="U93" i="43"/>
  <c r="U130" i="44"/>
  <c r="W130" i="44"/>
  <c r="AC130" i="44" s="1"/>
  <c r="U199" i="44"/>
  <c r="W199" i="44"/>
  <c r="AC199" i="44" s="1"/>
  <c r="U240" i="44"/>
  <c r="W240" i="44"/>
  <c r="AC240" i="44" s="1"/>
  <c r="W220" i="44"/>
  <c r="AC220" i="44" s="1"/>
  <c r="U220" i="44"/>
  <c r="U228" i="44"/>
  <c r="W228" i="44"/>
  <c r="AC228" i="44" s="1"/>
  <c r="U144" i="44"/>
  <c r="W144" i="44"/>
  <c r="AC144" i="44" s="1"/>
  <c r="W98" i="41"/>
  <c r="AC98" i="41" s="1"/>
  <c r="U98" i="41"/>
  <c r="W133" i="41"/>
  <c r="AC133" i="41" s="1"/>
  <c r="U133" i="41"/>
  <c r="U80" i="45"/>
  <c r="W80" i="45"/>
  <c r="AC80" i="45" s="1"/>
  <c r="U207" i="39"/>
  <c r="W207" i="39"/>
  <c r="AC207" i="39" s="1"/>
  <c r="U128" i="47"/>
  <c r="W128" i="47"/>
  <c r="AC128" i="47" s="1"/>
  <c r="U184" i="33"/>
  <c r="W184" i="33"/>
  <c r="AC184" i="33" s="1"/>
  <c r="W24" i="37"/>
  <c r="AC24" i="37" s="1"/>
  <c r="U24" i="37"/>
  <c r="U186" i="38"/>
  <c r="W186" i="38"/>
  <c r="AC186" i="38" s="1"/>
  <c r="U37" i="36"/>
  <c r="W37" i="36"/>
  <c r="AC37" i="36" s="1"/>
  <c r="W116" i="46"/>
  <c r="AC116" i="46" s="1"/>
  <c r="U116" i="46"/>
  <c r="U223" i="35"/>
  <c r="W223" i="35"/>
  <c r="AC223" i="35" s="1"/>
  <c r="U111" i="45"/>
  <c r="W111" i="45"/>
  <c r="AC111" i="45" s="1"/>
  <c r="U58" i="45"/>
  <c r="W58" i="45"/>
  <c r="AC58" i="45" s="1"/>
  <c r="W192" i="45"/>
  <c r="AC192" i="45" s="1"/>
  <c r="U192" i="45"/>
  <c r="W226" i="34"/>
  <c r="AC226" i="34" s="1"/>
  <c r="U226" i="34"/>
  <c r="U188" i="34"/>
  <c r="W188" i="34"/>
  <c r="AC188" i="34" s="1"/>
  <c r="U180" i="34"/>
  <c r="W180" i="34"/>
  <c r="AC180" i="34" s="1"/>
  <c r="W97" i="34"/>
  <c r="AC97" i="34" s="1"/>
  <c r="U97" i="34"/>
  <c r="U139" i="34"/>
  <c r="W139" i="34"/>
  <c r="AC139" i="34" s="1"/>
  <c r="W147" i="34"/>
  <c r="AC147" i="34" s="1"/>
  <c r="U147" i="34"/>
  <c r="W25" i="42"/>
  <c r="AC25" i="42" s="1"/>
  <c r="U25" i="42"/>
  <c r="W34" i="42"/>
  <c r="AC34" i="42" s="1"/>
  <c r="U34" i="42"/>
  <c r="W236" i="42"/>
  <c r="AC236" i="42" s="1"/>
  <c r="U236" i="42"/>
  <c r="U215" i="42"/>
  <c r="W215" i="42"/>
  <c r="AC215" i="42" s="1"/>
  <c r="U7" i="42"/>
  <c r="W7" i="42"/>
  <c r="AC7" i="42" s="1"/>
  <c r="U199" i="39"/>
  <c r="W199" i="39"/>
  <c r="AC199" i="39" s="1"/>
  <c r="W167" i="39"/>
  <c r="AC167" i="39" s="1"/>
  <c r="U167" i="39"/>
  <c r="U64" i="39"/>
  <c r="W64" i="39"/>
  <c r="AC64" i="39" s="1"/>
  <c r="U113" i="47"/>
  <c r="W113" i="47"/>
  <c r="AC113" i="47" s="1"/>
  <c r="W25" i="47"/>
  <c r="AC25" i="47" s="1"/>
  <c r="U25" i="47"/>
  <c r="W150" i="40"/>
  <c r="AC150" i="40" s="1"/>
  <c r="U150" i="40"/>
  <c r="W84" i="40"/>
  <c r="AC84" i="40" s="1"/>
  <c r="U84" i="40"/>
  <c r="U136" i="40"/>
  <c r="W136" i="40"/>
  <c r="AC136" i="40" s="1"/>
  <c r="A50" i="32"/>
  <c r="U85" i="37"/>
  <c r="W85" i="37"/>
  <c r="AC85" i="37" s="1"/>
  <c r="U77" i="37"/>
  <c r="W77" i="37"/>
  <c r="AC77" i="37" s="1"/>
  <c r="W234" i="38"/>
  <c r="AC234" i="38" s="1"/>
  <c r="U234" i="38"/>
  <c r="U194" i="38"/>
  <c r="W194" i="38"/>
  <c r="AC194" i="38" s="1"/>
  <c r="W166" i="38"/>
  <c r="AC166" i="38" s="1"/>
  <c r="U166" i="38"/>
  <c r="U159" i="38"/>
  <c r="W159" i="38"/>
  <c r="AC159" i="38" s="1"/>
  <c r="W170" i="38"/>
  <c r="AC170" i="38" s="1"/>
  <c r="U170" i="38"/>
  <c r="W185" i="32"/>
  <c r="AC185" i="32" s="1"/>
  <c r="U185" i="32"/>
  <c r="W207" i="32"/>
  <c r="AC207" i="32" s="1"/>
  <c r="U207" i="32"/>
  <c r="U82" i="32"/>
  <c r="W82" i="32"/>
  <c r="AC82" i="32" s="1"/>
  <c r="W131" i="31"/>
  <c r="AC131" i="31" s="1"/>
  <c r="U131" i="31"/>
  <c r="U27" i="31"/>
  <c r="W27" i="31"/>
  <c r="AC27" i="31" s="1"/>
  <c r="U7" i="31"/>
  <c r="W7" i="31"/>
  <c r="AC7" i="31" s="1"/>
  <c r="W40" i="31"/>
  <c r="AC40" i="31" s="1"/>
  <c r="U40" i="31"/>
  <c r="W209" i="31"/>
  <c r="AC209" i="31" s="1"/>
  <c r="U209" i="31"/>
  <c r="U57" i="36"/>
  <c r="W57" i="36"/>
  <c r="AC57" i="36" s="1"/>
  <c r="U86" i="36"/>
  <c r="W86" i="36"/>
  <c r="AC86" i="36" s="1"/>
  <c r="W125" i="36"/>
  <c r="AC125" i="36" s="1"/>
  <c r="U125" i="36"/>
  <c r="W14" i="46"/>
  <c r="AC14" i="46" s="1"/>
  <c r="U14" i="46"/>
  <c r="W202" i="46"/>
  <c r="AC202" i="46" s="1"/>
  <c r="U202" i="46"/>
  <c r="W111" i="46"/>
  <c r="AC111" i="46" s="1"/>
  <c r="U111" i="46"/>
  <c r="U59" i="35"/>
  <c r="W59" i="35"/>
  <c r="AC59" i="35" s="1"/>
  <c r="W64" i="35"/>
  <c r="AC64" i="35" s="1"/>
  <c r="U64" i="35"/>
  <c r="U165" i="35"/>
  <c r="W165" i="35"/>
  <c r="AC165" i="35" s="1"/>
  <c r="U71" i="43"/>
  <c r="W71" i="43"/>
  <c r="AC71" i="43" s="1"/>
  <c r="W97" i="43"/>
  <c r="AC97" i="43" s="1"/>
  <c r="U97" i="43"/>
  <c r="U59" i="43"/>
  <c r="W59" i="43"/>
  <c r="AC59" i="43" s="1"/>
  <c r="U210" i="44"/>
  <c r="W210" i="44"/>
  <c r="AC210" i="44" s="1"/>
  <c r="U5" i="44"/>
  <c r="W5" i="44"/>
  <c r="U55" i="44"/>
  <c r="W55" i="44"/>
  <c r="AC55" i="44" s="1"/>
  <c r="U164" i="44"/>
  <c r="W164" i="44"/>
  <c r="AC164" i="44" s="1"/>
  <c r="U134" i="44"/>
  <c r="W134" i="44"/>
  <c r="AC134" i="44" s="1"/>
  <c r="W223" i="41"/>
  <c r="AC223" i="41" s="1"/>
  <c r="U223" i="41"/>
  <c r="W230" i="41"/>
  <c r="AC230" i="41" s="1"/>
  <c r="U230" i="41"/>
  <c r="U206" i="41"/>
  <c r="W206" i="41"/>
  <c r="AC206" i="41" s="1"/>
  <c r="U188" i="41"/>
  <c r="W188" i="41"/>
  <c r="AC188" i="41" s="1"/>
  <c r="W163" i="41"/>
  <c r="AC163" i="41" s="1"/>
  <c r="U163" i="41"/>
  <c r="W29" i="39"/>
  <c r="AC29" i="39" s="1"/>
  <c r="U29" i="39"/>
  <c r="W238" i="40"/>
  <c r="AC238" i="40" s="1"/>
  <c r="U238" i="40"/>
  <c r="U204" i="38"/>
  <c r="W204" i="38"/>
  <c r="AC204" i="38" s="1"/>
  <c r="U114" i="32"/>
  <c r="W114" i="32"/>
  <c r="AC114" i="32" s="1"/>
  <c r="U68" i="31"/>
  <c r="W68" i="31"/>
  <c r="AC68" i="31" s="1"/>
  <c r="U80" i="35"/>
  <c r="W80" i="35"/>
  <c r="AC80" i="35" s="1"/>
  <c r="W213" i="43"/>
  <c r="AC213" i="43" s="1"/>
  <c r="U213" i="43"/>
  <c r="U51" i="41"/>
  <c r="W51" i="41"/>
  <c r="AC51" i="41" s="1"/>
  <c r="U166" i="45"/>
  <c r="W166" i="45"/>
  <c r="AC166" i="45" s="1"/>
  <c r="W222" i="45"/>
  <c r="AC222" i="45" s="1"/>
  <c r="U222" i="45"/>
  <c r="W173" i="45"/>
  <c r="AC173" i="45" s="1"/>
  <c r="U173" i="45"/>
  <c r="W120" i="45"/>
  <c r="AC120" i="45" s="1"/>
  <c r="U120" i="45"/>
  <c r="U224" i="45"/>
  <c r="W224" i="45"/>
  <c r="AC224" i="45" s="1"/>
  <c r="W135" i="34"/>
  <c r="AC135" i="34" s="1"/>
  <c r="U135" i="34"/>
  <c r="U183" i="42"/>
  <c r="W183" i="42"/>
  <c r="AC183" i="42" s="1"/>
  <c r="W189" i="42"/>
  <c r="AC189" i="42" s="1"/>
  <c r="U189" i="42"/>
  <c r="W155" i="42"/>
  <c r="AC155" i="42" s="1"/>
  <c r="U155" i="42"/>
  <c r="W116" i="42"/>
  <c r="AC116" i="42" s="1"/>
  <c r="U116" i="42"/>
  <c r="W169" i="39"/>
  <c r="AC169" i="39" s="1"/>
  <c r="U169" i="39"/>
  <c r="U143" i="39"/>
  <c r="W143" i="39"/>
  <c r="AC143" i="39" s="1"/>
  <c r="U129" i="39"/>
  <c r="W129" i="39"/>
  <c r="AC129" i="39" s="1"/>
  <c r="W121" i="39"/>
  <c r="AC121" i="39" s="1"/>
  <c r="U121" i="39"/>
  <c r="W67" i="39"/>
  <c r="AC67" i="39" s="1"/>
  <c r="U67" i="39"/>
  <c r="W6" i="39"/>
  <c r="AC6" i="39" s="1"/>
  <c r="U6" i="39"/>
  <c r="W45" i="47"/>
  <c r="AC45" i="47" s="1"/>
  <c r="U45" i="47"/>
  <c r="W33" i="47"/>
  <c r="AC33" i="47" s="1"/>
  <c r="U33" i="47"/>
  <c r="U154" i="47"/>
  <c r="W154" i="47"/>
  <c r="AC154" i="47" s="1"/>
  <c r="U40" i="40"/>
  <c r="W40" i="40"/>
  <c r="AC40" i="40" s="1"/>
  <c r="W41" i="40"/>
  <c r="AC41" i="40" s="1"/>
  <c r="U41" i="40"/>
  <c r="U28" i="40"/>
  <c r="W28" i="40"/>
  <c r="AC28" i="40" s="1"/>
  <c r="W128" i="33"/>
  <c r="AC128" i="33" s="1"/>
  <c r="U128" i="33"/>
  <c r="U144" i="33"/>
  <c r="W144" i="33"/>
  <c r="AC144" i="33" s="1"/>
  <c r="U135" i="33"/>
  <c r="W135" i="33"/>
  <c r="AC135" i="33" s="1"/>
  <c r="U95" i="33"/>
  <c r="W95" i="33"/>
  <c r="AC95" i="33" s="1"/>
  <c r="W197" i="37"/>
  <c r="AC197" i="37" s="1"/>
  <c r="U197" i="37"/>
  <c r="U186" i="37"/>
  <c r="W186" i="37"/>
  <c r="AC186" i="37" s="1"/>
  <c r="U81" i="37"/>
  <c r="W81" i="37"/>
  <c r="AC81" i="37" s="1"/>
  <c r="W30" i="38"/>
  <c r="AC30" i="38" s="1"/>
  <c r="U30" i="38"/>
  <c r="U217" i="32"/>
  <c r="W217" i="32"/>
  <c r="AC217" i="32" s="1"/>
  <c r="W191" i="32"/>
  <c r="AC191" i="32" s="1"/>
  <c r="U191" i="32"/>
  <c r="W186" i="32"/>
  <c r="AC186" i="32" s="1"/>
  <c r="U186" i="32"/>
  <c r="W168" i="32"/>
  <c r="AC168" i="32" s="1"/>
  <c r="U168" i="32"/>
  <c r="W150" i="32"/>
  <c r="AC150" i="32" s="1"/>
  <c r="U150" i="32"/>
  <c r="W143" i="32"/>
  <c r="AC143" i="32" s="1"/>
  <c r="U143" i="32"/>
  <c r="U23" i="31"/>
  <c r="W23" i="31"/>
  <c r="AC23" i="31" s="1"/>
  <c r="W42" i="31"/>
  <c r="AC42" i="31" s="1"/>
  <c r="U42" i="31"/>
  <c r="W202" i="31"/>
  <c r="AC202" i="31" s="1"/>
  <c r="U202" i="31"/>
  <c r="W115" i="36"/>
  <c r="AC115" i="36" s="1"/>
  <c r="U115" i="36"/>
  <c r="U131" i="36"/>
  <c r="W131" i="36"/>
  <c r="AC131" i="36" s="1"/>
  <c r="W83" i="46"/>
  <c r="AC83" i="46" s="1"/>
  <c r="U83" i="46"/>
  <c r="U106" i="46"/>
  <c r="W106" i="46"/>
  <c r="AC106" i="46" s="1"/>
  <c r="W31" i="46"/>
  <c r="AC31" i="46" s="1"/>
  <c r="U31" i="46"/>
  <c r="U36" i="46"/>
  <c r="W36" i="46"/>
  <c r="AC36" i="46" s="1"/>
  <c r="U48" i="46"/>
  <c r="W48" i="46"/>
  <c r="AC48" i="46" s="1"/>
  <c r="W168" i="35"/>
  <c r="AC168" i="35" s="1"/>
  <c r="U168" i="35"/>
  <c r="U144" i="35"/>
  <c r="W144" i="35"/>
  <c r="AC144" i="35" s="1"/>
  <c r="W85" i="35"/>
  <c r="AC85" i="35" s="1"/>
  <c r="U85" i="35"/>
  <c r="W151" i="35"/>
  <c r="AC151" i="35" s="1"/>
  <c r="U151" i="35"/>
  <c r="W194" i="43"/>
  <c r="AC194" i="43" s="1"/>
  <c r="U194" i="43"/>
  <c r="U6" i="43"/>
  <c r="W6" i="43"/>
  <c r="AC6" i="43" s="1"/>
  <c r="W161" i="43"/>
  <c r="AC161" i="43" s="1"/>
  <c r="U161" i="43"/>
  <c r="H8" i="41"/>
  <c r="E7" i="41"/>
  <c r="F6" i="41" s="1"/>
  <c r="U28" i="44"/>
  <c r="W28" i="44"/>
  <c r="AC28" i="44" s="1"/>
  <c r="U63" i="44"/>
  <c r="W63" i="44"/>
  <c r="AC63" i="44" s="1"/>
  <c r="W73" i="44"/>
  <c r="AC73" i="44" s="1"/>
  <c r="U73" i="44"/>
  <c r="U74" i="44"/>
  <c r="W74" i="44"/>
  <c r="AC74" i="44" s="1"/>
  <c r="U44" i="44"/>
  <c r="W44" i="44"/>
  <c r="AC44" i="44" s="1"/>
  <c r="U172" i="41"/>
  <c r="W172" i="41"/>
  <c r="AC172" i="41" s="1"/>
  <c r="W96" i="41"/>
  <c r="AC96" i="41" s="1"/>
  <c r="U96" i="41"/>
  <c r="W116" i="41"/>
  <c r="AC116" i="41" s="1"/>
  <c r="U116" i="41"/>
  <c r="W166" i="41"/>
  <c r="AC166" i="41" s="1"/>
  <c r="U166" i="41"/>
  <c r="W55" i="41"/>
  <c r="AC55" i="41" s="1"/>
  <c r="U55" i="41"/>
  <c r="A50" i="31"/>
  <c r="U218" i="47"/>
  <c r="W218" i="47"/>
  <c r="AC218" i="47" s="1"/>
  <c r="U232" i="40"/>
  <c r="W232" i="40"/>
  <c r="AC232" i="40" s="1"/>
  <c r="W155" i="40"/>
  <c r="AC155" i="40" s="1"/>
  <c r="U155" i="40"/>
  <c r="W59" i="32"/>
  <c r="AC59" i="32" s="1"/>
  <c r="U59" i="32"/>
  <c r="U161" i="36"/>
  <c r="W161" i="36"/>
  <c r="AC161" i="36" s="1"/>
  <c r="W175" i="46"/>
  <c r="AC175" i="46" s="1"/>
  <c r="U175" i="46"/>
  <c r="W96" i="43"/>
  <c r="AC96" i="43" s="1"/>
  <c r="U96" i="43"/>
  <c r="U138" i="44"/>
  <c r="W138" i="44"/>
  <c r="AC138" i="44" s="1"/>
  <c r="U152" i="44"/>
  <c r="W152" i="44"/>
  <c r="AC152" i="44" s="1"/>
  <c r="W101" i="61"/>
  <c r="AC101" i="61" s="1"/>
  <c r="A51" i="26"/>
  <c r="W239" i="30"/>
  <c r="AC239" i="30" s="1"/>
  <c r="U239" i="30"/>
  <c r="U241" i="30"/>
  <c r="W241" i="30"/>
  <c r="AC241" i="30" s="1"/>
  <c r="U183" i="30"/>
  <c r="W183" i="30"/>
  <c r="AC183" i="30" s="1"/>
  <c r="U160" i="30"/>
  <c r="W160" i="30"/>
  <c r="AC160" i="30" s="1"/>
  <c r="U224" i="30"/>
  <c r="W224" i="30"/>
  <c r="AC224" i="30" s="1"/>
  <c r="W140" i="30"/>
  <c r="AC140" i="30" s="1"/>
  <c r="U140" i="30"/>
  <c r="U202" i="30"/>
  <c r="W202" i="30"/>
  <c r="AC202" i="30" s="1"/>
  <c r="U203" i="30"/>
  <c r="W203" i="30"/>
  <c r="AC203" i="30" s="1"/>
  <c r="U198" i="30"/>
  <c r="W198" i="30"/>
  <c r="AC198" i="30" s="1"/>
  <c r="U126" i="30"/>
  <c r="W126" i="30"/>
  <c r="AC126" i="30" s="1"/>
  <c r="U138" i="30"/>
  <c r="W138" i="30"/>
  <c r="AC138" i="30" s="1"/>
  <c r="W84" i="30"/>
  <c r="AC84" i="30" s="1"/>
  <c r="U84" i="30"/>
  <c r="U220" i="30"/>
  <c r="W220" i="30"/>
  <c r="AC220" i="30" s="1"/>
  <c r="W122" i="30"/>
  <c r="AC122" i="30" s="1"/>
  <c r="U122" i="30"/>
  <c r="W85" i="30"/>
  <c r="AC85" i="30" s="1"/>
  <c r="U85" i="30"/>
  <c r="W68" i="30"/>
  <c r="AC68" i="30" s="1"/>
  <c r="U68" i="30"/>
  <c r="W201" i="30"/>
  <c r="AC201" i="30" s="1"/>
  <c r="U201" i="30"/>
  <c r="U98" i="30"/>
  <c r="W98" i="30"/>
  <c r="AC98" i="30" s="1"/>
  <c r="W67" i="30"/>
  <c r="AC67" i="30" s="1"/>
  <c r="U67" i="30"/>
  <c r="W200" i="30"/>
  <c r="AC200" i="30" s="1"/>
  <c r="U200" i="30"/>
  <c r="U86" i="30"/>
  <c r="W86" i="30"/>
  <c r="AC86" i="30" s="1"/>
  <c r="U143" i="30"/>
  <c r="W143" i="30"/>
  <c r="AC143" i="30" s="1"/>
  <c r="U229" i="30"/>
  <c r="W229" i="30"/>
  <c r="AC229" i="30" s="1"/>
  <c r="W99" i="30"/>
  <c r="AC99" i="30" s="1"/>
  <c r="U99" i="30"/>
  <c r="W230" i="30"/>
  <c r="AC230" i="30" s="1"/>
  <c r="U230" i="30"/>
  <c r="U94" i="30"/>
  <c r="W94" i="30"/>
  <c r="AC94" i="30" s="1"/>
  <c r="U207" i="30"/>
  <c r="W207" i="30"/>
  <c r="AC207" i="30" s="1"/>
  <c r="W51" i="30"/>
  <c r="AC51" i="30" s="1"/>
  <c r="U51" i="30"/>
  <c r="U105" i="30"/>
  <c r="W105" i="30"/>
  <c r="AC105" i="30" s="1"/>
  <c r="U131" i="30"/>
  <c r="W131" i="30"/>
  <c r="AC131" i="30" s="1"/>
  <c r="W212" i="30"/>
  <c r="AC212" i="30" s="1"/>
  <c r="U212" i="30"/>
  <c r="U103" i="30"/>
  <c r="W103" i="30"/>
  <c r="AC103" i="30" s="1"/>
  <c r="U79" i="30"/>
  <c r="W79" i="30"/>
  <c r="AC79" i="30" s="1"/>
  <c r="W208" i="30"/>
  <c r="AC208" i="30" s="1"/>
  <c r="U208" i="30"/>
  <c r="U205" i="30"/>
  <c r="W205" i="30"/>
  <c r="AC205" i="30" s="1"/>
  <c r="U145" i="30"/>
  <c r="W145" i="30"/>
  <c r="AC145" i="30" s="1"/>
  <c r="U144" i="30"/>
  <c r="W144" i="30"/>
  <c r="AC144" i="30" s="1"/>
  <c r="U219" i="30"/>
  <c r="W219" i="30"/>
  <c r="AC219" i="30" s="1"/>
  <c r="U181" i="30"/>
  <c r="W181" i="30"/>
  <c r="AC181" i="30" s="1"/>
  <c r="W153" i="30"/>
  <c r="AC153" i="30" s="1"/>
  <c r="U153" i="30"/>
  <c r="U197" i="30"/>
  <c r="W197" i="30"/>
  <c r="AC197" i="30" s="1"/>
  <c r="U174" i="30"/>
  <c r="W174" i="30"/>
  <c r="AC174" i="30" s="1"/>
  <c r="U161" i="30"/>
  <c r="W161" i="30"/>
  <c r="AC161" i="30" s="1"/>
  <c r="W116" i="30"/>
  <c r="AC116" i="30" s="1"/>
  <c r="U116" i="30"/>
  <c r="W119" i="30"/>
  <c r="AC119" i="30" s="1"/>
  <c r="U119" i="30"/>
  <c r="U218" i="30"/>
  <c r="W218" i="30"/>
  <c r="AC218" i="30" s="1"/>
  <c r="U169" i="30"/>
  <c r="W169" i="30"/>
  <c r="AC169" i="30" s="1"/>
  <c r="U137" i="30"/>
  <c r="W137" i="30"/>
  <c r="AC137" i="30" s="1"/>
  <c r="W91" i="30"/>
  <c r="AC91" i="30" s="1"/>
  <c r="U91" i="30"/>
  <c r="W96" i="30"/>
  <c r="AC96" i="30" s="1"/>
  <c r="U96" i="30"/>
  <c r="U188" i="30"/>
  <c r="W188" i="30"/>
  <c r="AC188" i="30" s="1"/>
  <c r="U42" i="30"/>
  <c r="W42" i="30"/>
  <c r="AC42" i="30" s="1"/>
  <c r="W166" i="30"/>
  <c r="AC166" i="30" s="1"/>
  <c r="U166" i="30"/>
  <c r="W142" i="30"/>
  <c r="AC142" i="30" s="1"/>
  <c r="U142" i="30"/>
  <c r="U232" i="30"/>
  <c r="W232" i="30"/>
  <c r="AC232" i="30" s="1"/>
  <c r="U110" i="30"/>
  <c r="W110" i="30"/>
  <c r="AC110" i="30" s="1"/>
  <c r="W109" i="30"/>
  <c r="AC109" i="30" s="1"/>
  <c r="U109" i="30"/>
  <c r="U52" i="30"/>
  <c r="W52" i="30"/>
  <c r="AC52" i="30" s="1"/>
  <c r="U168" i="30"/>
  <c r="W168" i="30"/>
  <c r="AC168" i="30" s="1"/>
  <c r="U129" i="30"/>
  <c r="W129" i="30"/>
  <c r="AC129" i="30" s="1"/>
  <c r="W156" i="30"/>
  <c r="AC156" i="30" s="1"/>
  <c r="U156" i="30"/>
  <c r="U60" i="30"/>
  <c r="W60" i="30"/>
  <c r="AC60" i="30" s="1"/>
  <c r="U66" i="30"/>
  <c r="W66" i="30"/>
  <c r="AC66" i="30" s="1"/>
  <c r="W194" i="30"/>
  <c r="AC194" i="30" s="1"/>
  <c r="U194" i="30"/>
  <c r="W107" i="30"/>
  <c r="AC107" i="30" s="1"/>
  <c r="U107" i="30"/>
  <c r="U195" i="30"/>
  <c r="W195" i="30"/>
  <c r="AC195" i="30" s="1"/>
  <c r="W128" i="30"/>
  <c r="AC128" i="30" s="1"/>
  <c r="U128" i="30"/>
  <c r="U62" i="30"/>
  <c r="W62" i="30"/>
  <c r="AC62" i="30" s="1"/>
  <c r="W83" i="30"/>
  <c r="AC83" i="30" s="1"/>
  <c r="U83" i="30"/>
  <c r="U78" i="30"/>
  <c r="W78" i="30"/>
  <c r="AC78" i="30" s="1"/>
  <c r="W175" i="30"/>
  <c r="AC175" i="30" s="1"/>
  <c r="U175" i="30"/>
  <c r="W217" i="30"/>
  <c r="AC217" i="30" s="1"/>
  <c r="U217" i="30"/>
  <c r="U167" i="30"/>
  <c r="W167" i="30"/>
  <c r="AC167" i="30" s="1"/>
  <c r="U56" i="30"/>
  <c r="W56" i="30"/>
  <c r="AC56" i="30" s="1"/>
  <c r="U114" i="30"/>
  <c r="W114" i="30"/>
  <c r="AC114" i="30" s="1"/>
  <c r="U45" i="30"/>
  <c r="W45" i="30"/>
  <c r="AC45" i="30" s="1"/>
  <c r="W216" i="30"/>
  <c r="AC216" i="30" s="1"/>
  <c r="U216" i="30"/>
  <c r="U164" i="30"/>
  <c r="W164" i="30"/>
  <c r="AC164" i="30" s="1"/>
  <c r="U236" i="30"/>
  <c r="W236" i="30"/>
  <c r="AC236" i="30" s="1"/>
  <c r="U237" i="30"/>
  <c r="W237" i="30"/>
  <c r="AC237" i="30" s="1"/>
  <c r="U199" i="30"/>
  <c r="W199" i="30"/>
  <c r="AC199" i="30" s="1"/>
  <c r="W54" i="30"/>
  <c r="AC54" i="30" s="1"/>
  <c r="U54" i="30"/>
  <c r="U180" i="30"/>
  <c r="W180" i="30"/>
  <c r="AC180" i="30" s="1"/>
  <c r="U58" i="30"/>
  <c r="W58" i="30"/>
  <c r="AC58" i="30" s="1"/>
  <c r="U182" i="30"/>
  <c r="W182" i="30"/>
  <c r="AC182" i="30" s="1"/>
  <c r="U50" i="30"/>
  <c r="W50" i="30"/>
  <c r="AC50" i="30" s="1"/>
  <c r="U221" i="30"/>
  <c r="W221" i="30"/>
  <c r="AC221" i="30" s="1"/>
  <c r="U121" i="30"/>
  <c r="W121" i="30"/>
  <c r="AC121" i="30" s="1"/>
  <c r="U100" i="30"/>
  <c r="W100" i="30"/>
  <c r="AC100" i="30" s="1"/>
  <c r="U189" i="30"/>
  <c r="W189" i="30"/>
  <c r="AC189" i="30" s="1"/>
  <c r="W87" i="30"/>
  <c r="AC87" i="30" s="1"/>
  <c r="U87" i="30"/>
  <c r="W162" i="30"/>
  <c r="AC162" i="30" s="1"/>
  <c r="U162" i="30"/>
  <c r="U213" i="30"/>
  <c r="W213" i="30"/>
  <c r="AC213" i="30" s="1"/>
  <c r="W112" i="30"/>
  <c r="AC112" i="30" s="1"/>
  <c r="U112" i="30"/>
  <c r="W75" i="30"/>
  <c r="AC75" i="30" s="1"/>
  <c r="U75" i="30"/>
  <c r="W157" i="30"/>
  <c r="AC157" i="30" s="1"/>
  <c r="U157" i="30"/>
  <c r="U72" i="30"/>
  <c r="W72" i="30"/>
  <c r="AC72" i="30" s="1"/>
  <c r="U206" i="30"/>
  <c r="W206" i="30"/>
  <c r="AC206" i="30" s="1"/>
  <c r="U63" i="30"/>
  <c r="W63" i="30"/>
  <c r="AC63" i="30" s="1"/>
  <c r="U215" i="30"/>
  <c r="W215" i="30"/>
  <c r="AC215" i="30" s="1"/>
  <c r="U113" i="30"/>
  <c r="W113" i="30"/>
  <c r="AC113" i="30" s="1"/>
  <c r="U226" i="30"/>
  <c r="W226" i="30"/>
  <c r="AC226" i="30" s="1"/>
  <c r="U146" i="30"/>
  <c r="W146" i="30"/>
  <c r="AC146" i="30" s="1"/>
  <c r="W141" i="30"/>
  <c r="AC141" i="30" s="1"/>
  <c r="U141" i="30"/>
  <c r="W173" i="30"/>
  <c r="AC173" i="30" s="1"/>
  <c r="U173" i="30"/>
  <c r="U71" i="30"/>
  <c r="W71" i="30"/>
  <c r="AC71" i="30" s="1"/>
  <c r="U214" i="30"/>
  <c r="W214" i="30"/>
  <c r="AC214" i="30" s="1"/>
  <c r="U172" i="30"/>
  <c r="W172" i="30"/>
  <c r="AC172" i="30" s="1"/>
  <c r="W132" i="30"/>
  <c r="AC132" i="30" s="1"/>
  <c r="U132" i="30"/>
  <c r="U74" i="30"/>
  <c r="W74" i="30"/>
  <c r="AC74" i="30" s="1"/>
  <c r="W151" i="30"/>
  <c r="AC151" i="30" s="1"/>
  <c r="U151" i="30"/>
  <c r="U150" i="30"/>
  <c r="W150" i="30"/>
  <c r="AC150" i="30" s="1"/>
  <c r="W193" i="30"/>
  <c r="AC193" i="30" s="1"/>
  <c r="U193" i="30"/>
  <c r="W149" i="30"/>
  <c r="AC149" i="30" s="1"/>
  <c r="U149" i="30"/>
  <c r="U57" i="30"/>
  <c r="W57" i="30"/>
  <c r="AC57" i="30" s="1"/>
  <c r="U70" i="30"/>
  <c r="W70" i="30"/>
  <c r="AC70" i="30" s="1"/>
  <c r="W37" i="30"/>
  <c r="AC37" i="30" s="1"/>
  <c r="U37" i="30"/>
  <c r="W187" i="30"/>
  <c r="AC187" i="30" s="1"/>
  <c r="U187" i="30"/>
  <c r="U159" i="30"/>
  <c r="W159" i="30"/>
  <c r="AC159" i="30" s="1"/>
  <c r="U40" i="30"/>
  <c r="W40" i="30"/>
  <c r="AC40" i="30" s="1"/>
  <c r="W125" i="30"/>
  <c r="AC125" i="30" s="1"/>
  <c r="U125" i="30"/>
  <c r="U101" i="30"/>
  <c r="W101" i="30"/>
  <c r="AC101" i="30" s="1"/>
  <c r="U225" i="30"/>
  <c r="W225" i="30"/>
  <c r="AC225" i="30" s="1"/>
  <c r="U61" i="30"/>
  <c r="W61" i="30"/>
  <c r="AC61" i="30" s="1"/>
  <c r="U36" i="30"/>
  <c r="W36" i="30"/>
  <c r="AC36" i="30" s="1"/>
  <c r="W133" i="30"/>
  <c r="AC133" i="30" s="1"/>
  <c r="U133" i="30"/>
  <c r="U53" i="30"/>
  <c r="W53" i="30"/>
  <c r="AC53" i="30" s="1"/>
  <c r="W38" i="30"/>
  <c r="AC38" i="30" s="1"/>
  <c r="U38" i="30"/>
  <c r="W117" i="30"/>
  <c r="AC117" i="30" s="1"/>
  <c r="U117" i="30"/>
  <c r="W104" i="30"/>
  <c r="AC104" i="30" s="1"/>
  <c r="U104" i="30"/>
  <c r="W43" i="30"/>
  <c r="AC43" i="30" s="1"/>
  <c r="U43" i="30"/>
  <c r="U106" i="30"/>
  <c r="W106" i="30"/>
  <c r="AC106" i="30" s="1"/>
  <c r="U135" i="30"/>
  <c r="W135" i="30"/>
  <c r="AC135" i="30" s="1"/>
  <c r="W69" i="30"/>
  <c r="AC69" i="30" s="1"/>
  <c r="U69" i="30"/>
  <c r="W158" i="30"/>
  <c r="AC158" i="30" s="1"/>
  <c r="U158" i="30"/>
  <c r="U102" i="30"/>
  <c r="W102" i="30"/>
  <c r="AC102" i="30" s="1"/>
  <c r="W59" i="30"/>
  <c r="AC59" i="30" s="1"/>
  <c r="U59" i="30"/>
  <c r="W185" i="30"/>
  <c r="AC185" i="30" s="1"/>
  <c r="U185" i="30"/>
  <c r="U147" i="30"/>
  <c r="W147" i="30"/>
  <c r="AC147" i="30" s="1"/>
  <c r="U89" i="30"/>
  <c r="W89" i="30"/>
  <c r="AC89" i="30" s="1"/>
  <c r="W115" i="30"/>
  <c r="AC115" i="30" s="1"/>
  <c r="U115" i="30"/>
  <c r="U33" i="30"/>
  <c r="W33" i="30"/>
  <c r="AC33" i="30" s="1"/>
  <c r="U242" i="30"/>
  <c r="W242" i="30"/>
  <c r="AC242" i="30" s="1"/>
  <c r="W120" i="30"/>
  <c r="AC120" i="30" s="1"/>
  <c r="U120" i="30"/>
  <c r="U55" i="30"/>
  <c r="W55" i="30"/>
  <c r="AC55" i="30" s="1"/>
  <c r="U191" i="30"/>
  <c r="W191" i="30"/>
  <c r="AC191" i="30" s="1"/>
  <c r="U190" i="30"/>
  <c r="W190" i="30"/>
  <c r="AC190" i="30" s="1"/>
  <c r="U234" i="30"/>
  <c r="W234" i="30"/>
  <c r="AC234" i="30" s="1"/>
  <c r="U204" i="30"/>
  <c r="W204" i="30"/>
  <c r="AC204" i="30" s="1"/>
  <c r="U111" i="30"/>
  <c r="W111" i="30"/>
  <c r="AC111" i="30" s="1"/>
  <c r="U47" i="30"/>
  <c r="W47" i="30"/>
  <c r="AC47" i="30" s="1"/>
  <c r="W123" i="30"/>
  <c r="AC123" i="30" s="1"/>
  <c r="U123" i="30"/>
  <c r="U235" i="30"/>
  <c r="W235" i="30"/>
  <c r="AC235" i="30" s="1"/>
  <c r="U152" i="30"/>
  <c r="W152" i="30"/>
  <c r="AC152" i="30" s="1"/>
  <c r="W92" i="30"/>
  <c r="AC92" i="30" s="1"/>
  <c r="U92" i="30"/>
  <c r="U95" i="30"/>
  <c r="W95" i="30"/>
  <c r="AC95" i="30" s="1"/>
  <c r="U243" i="30"/>
  <c r="W243" i="30"/>
  <c r="AC243" i="30" s="1"/>
  <c r="U136" i="30"/>
  <c r="W136" i="30"/>
  <c r="AC136" i="30" s="1"/>
  <c r="U139" i="30"/>
  <c r="W139" i="30"/>
  <c r="AC139" i="30" s="1"/>
  <c r="U179" i="30"/>
  <c r="W179" i="30"/>
  <c r="AC179" i="30" s="1"/>
  <c r="U48" i="30"/>
  <c r="W48" i="30"/>
  <c r="AC48" i="30" s="1"/>
  <c r="U154" i="30"/>
  <c r="W154" i="30"/>
  <c r="AC154" i="30" s="1"/>
  <c r="U240" i="30"/>
  <c r="W240" i="30"/>
  <c r="AC240" i="30" s="1"/>
  <c r="U97" i="30"/>
  <c r="W97" i="30"/>
  <c r="AC97" i="30" s="1"/>
  <c r="W35" i="30"/>
  <c r="AC35" i="30" s="1"/>
  <c r="U35" i="30"/>
  <c r="W222" i="30"/>
  <c r="AC222" i="30" s="1"/>
  <c r="U222" i="30"/>
  <c r="U211" i="30"/>
  <c r="W211" i="30"/>
  <c r="AC211" i="30" s="1"/>
  <c r="W148" i="30"/>
  <c r="AC148" i="30" s="1"/>
  <c r="U148" i="30"/>
  <c r="U44" i="30"/>
  <c r="W44" i="30"/>
  <c r="AC44" i="30" s="1"/>
  <c r="W223" i="30"/>
  <c r="AC223" i="30" s="1"/>
  <c r="U223" i="30"/>
  <c r="U155" i="30"/>
  <c r="W155" i="30"/>
  <c r="AC155" i="30" s="1"/>
  <c r="U93" i="30"/>
  <c r="W93" i="30"/>
  <c r="AC93" i="30" s="1"/>
  <c r="U82" i="30"/>
  <c r="W82" i="30"/>
  <c r="AC82" i="30" s="1"/>
  <c r="U186" i="30"/>
  <c r="W186" i="30"/>
  <c r="AC186" i="30" s="1"/>
  <c r="U134" i="30"/>
  <c r="W134" i="30"/>
  <c r="AC134" i="30" s="1"/>
  <c r="U228" i="30"/>
  <c r="W228" i="30"/>
  <c r="AC228" i="30" s="1"/>
  <c r="U210" i="30"/>
  <c r="W210" i="30"/>
  <c r="AC210" i="30" s="1"/>
  <c r="W231" i="30"/>
  <c r="AC231" i="30" s="1"/>
  <c r="U231" i="30"/>
  <c r="W77" i="30"/>
  <c r="AC77" i="30" s="1"/>
  <c r="U77" i="30"/>
  <c r="U233" i="30"/>
  <c r="W233" i="30"/>
  <c r="AC233" i="30" s="1"/>
  <c r="U178" i="30"/>
  <c r="W178" i="30"/>
  <c r="AC178" i="30" s="1"/>
  <c r="W209" i="30"/>
  <c r="AC209" i="30" s="1"/>
  <c r="U209" i="30"/>
  <c r="U90" i="30"/>
  <c r="W90" i="30"/>
  <c r="AC90" i="30" s="1"/>
  <c r="U163" i="30"/>
  <c r="W163" i="30"/>
  <c r="AC163" i="30" s="1"/>
  <c r="W46" i="30"/>
  <c r="AC46" i="30" s="1"/>
  <c r="U46" i="30"/>
  <c r="W76" i="30"/>
  <c r="AC76" i="30" s="1"/>
  <c r="U76" i="30"/>
  <c r="W238" i="30"/>
  <c r="AC238" i="30" s="1"/>
  <c r="U238" i="30"/>
  <c r="U41" i="30"/>
  <c r="W41" i="30"/>
  <c r="AC41" i="30" s="1"/>
  <c r="U177" i="30"/>
  <c r="W177" i="30"/>
  <c r="AC177" i="30" s="1"/>
  <c r="U108" i="30"/>
  <c r="W108" i="30"/>
  <c r="AC108" i="30" s="1"/>
  <c r="U80" i="30"/>
  <c r="W80" i="30"/>
  <c r="AC80" i="30" s="1"/>
  <c r="U124" i="30"/>
  <c r="W124" i="30"/>
  <c r="AC124" i="30" s="1"/>
  <c r="U49" i="30"/>
  <c r="W49" i="30"/>
  <c r="AC49" i="30" s="1"/>
  <c r="U118" i="30"/>
  <c r="W118" i="30"/>
  <c r="AC118" i="30" s="1"/>
  <c r="U130" i="30"/>
  <c r="W130" i="30"/>
  <c r="AC130" i="30" s="1"/>
  <c r="U88" i="30"/>
  <c r="W88" i="30"/>
  <c r="AC88" i="30" s="1"/>
  <c r="W196" i="30"/>
  <c r="AC196" i="30" s="1"/>
  <c r="U196" i="30"/>
  <c r="U64" i="30"/>
  <c r="W64" i="30"/>
  <c r="AC64" i="30" s="1"/>
  <c r="U81" i="30"/>
  <c r="W81" i="30"/>
  <c r="AC81" i="30" s="1"/>
  <c r="U227" i="30"/>
  <c r="W227" i="30"/>
  <c r="AC227" i="30" s="1"/>
  <c r="W192" i="30"/>
  <c r="AC192" i="30" s="1"/>
  <c r="U192" i="30"/>
  <c r="U127" i="30"/>
  <c r="W127" i="30"/>
  <c r="AC127" i="30" s="1"/>
  <c r="U39" i="30"/>
  <c r="W39" i="30"/>
  <c r="AC39" i="30" s="1"/>
  <c r="U34" i="30"/>
  <c r="W34" i="30"/>
  <c r="AC34" i="30" s="1"/>
  <c r="U65" i="30"/>
  <c r="W65" i="30"/>
  <c r="AC65" i="30" s="1"/>
  <c r="U171" i="30"/>
  <c r="W171" i="30"/>
  <c r="AC171" i="30" s="1"/>
  <c r="W165" i="30"/>
  <c r="AC165" i="30" s="1"/>
  <c r="U165" i="30"/>
  <c r="W184" i="30"/>
  <c r="AC184" i="30" s="1"/>
  <c r="U184" i="30"/>
  <c r="U73" i="30"/>
  <c r="W73" i="30"/>
  <c r="AC73" i="30" s="1"/>
  <c r="W170" i="30"/>
  <c r="AC170" i="30" s="1"/>
  <c r="U170" i="30"/>
  <c r="U176" i="30"/>
  <c r="W176" i="30"/>
  <c r="AC176" i="30" s="1"/>
  <c r="U189" i="61"/>
  <c r="U177" i="61"/>
  <c r="W90" i="61"/>
  <c r="AC90" i="61" s="1"/>
  <c r="W23" i="61"/>
  <c r="AC23" i="61" s="1"/>
  <c r="U139" i="61"/>
  <c r="W189" i="61"/>
  <c r="AC189" i="61" s="1"/>
  <c r="U35" i="61"/>
  <c r="U196" i="61"/>
  <c r="U18" i="61"/>
  <c r="U11" i="61"/>
  <c r="U127" i="61"/>
  <c r="U87" i="61"/>
  <c r="U38" i="61"/>
  <c r="U17" i="61"/>
  <c r="W128" i="61"/>
  <c r="AC128" i="61" s="1"/>
  <c r="W4" i="26"/>
  <c r="AC4" i="26" s="1"/>
  <c r="W173" i="61"/>
  <c r="AC173" i="61" s="1"/>
  <c r="U118" i="61"/>
  <c r="W111" i="61"/>
  <c r="AC111" i="61" s="1"/>
  <c r="W97" i="61"/>
  <c r="AC97" i="61" s="1"/>
  <c r="W8" i="61"/>
  <c r="AC8" i="61" s="1"/>
  <c r="W224" i="61"/>
  <c r="AC224" i="61" s="1"/>
  <c r="W109" i="61"/>
  <c r="AC109" i="61" s="1"/>
  <c r="W212" i="61"/>
  <c r="AC212" i="61" s="1"/>
  <c r="W68" i="61"/>
  <c r="AC68" i="61" s="1"/>
  <c r="U238" i="61"/>
  <c r="W39" i="61"/>
  <c r="AC39" i="61" s="1"/>
  <c r="W152" i="61"/>
  <c r="AC152" i="61" s="1"/>
  <c r="W4" i="28"/>
  <c r="AC4" i="28" s="1"/>
  <c r="W8" i="30"/>
  <c r="AC8" i="30" s="1"/>
  <c r="U8" i="30"/>
  <c r="W19" i="30"/>
  <c r="AC19" i="30" s="1"/>
  <c r="U19" i="30"/>
  <c r="U12" i="30"/>
  <c r="W12" i="30"/>
  <c r="AC12" i="30" s="1"/>
  <c r="U21" i="30"/>
  <c r="W21" i="30"/>
  <c r="AC21" i="30" s="1"/>
  <c r="W17" i="30"/>
  <c r="AC17" i="30" s="1"/>
  <c r="U17" i="30"/>
  <c r="W22" i="30"/>
  <c r="AC22" i="30" s="1"/>
  <c r="U22" i="30"/>
  <c r="W237" i="61"/>
  <c r="AC237" i="61" s="1"/>
  <c r="W31" i="30"/>
  <c r="AC31" i="30" s="1"/>
  <c r="U31" i="30"/>
  <c r="W10" i="30"/>
  <c r="AC10" i="30" s="1"/>
  <c r="U10" i="30"/>
  <c r="U25" i="30"/>
  <c r="W25" i="30"/>
  <c r="AC25" i="30" s="1"/>
  <c r="W9" i="30"/>
  <c r="AC9" i="30" s="1"/>
  <c r="U9" i="30"/>
  <c r="W30" i="30"/>
  <c r="AC30" i="30" s="1"/>
  <c r="U30" i="30"/>
  <c r="U24" i="30"/>
  <c r="W24" i="30"/>
  <c r="AC24" i="30" s="1"/>
  <c r="W13" i="30"/>
  <c r="AC13" i="30" s="1"/>
  <c r="U13" i="30"/>
  <c r="U14" i="30"/>
  <c r="W14" i="30"/>
  <c r="AC14" i="30" s="1"/>
  <c r="U11" i="30"/>
  <c r="W11" i="30"/>
  <c r="AC11" i="30" s="1"/>
  <c r="W15" i="30"/>
  <c r="AC15" i="30" s="1"/>
  <c r="U15" i="30"/>
  <c r="W29" i="30"/>
  <c r="AC29" i="30" s="1"/>
  <c r="U29" i="30"/>
  <c r="W32" i="30"/>
  <c r="AC32" i="30" s="1"/>
  <c r="U32" i="30"/>
  <c r="U28" i="30"/>
  <c r="W28" i="30"/>
  <c r="AC28" i="30" s="1"/>
  <c r="U23" i="30"/>
  <c r="W23" i="30"/>
  <c r="AC23" i="30" s="1"/>
  <c r="U26" i="30"/>
  <c r="W26" i="30"/>
  <c r="AC26" i="30" s="1"/>
  <c r="U20" i="30"/>
  <c r="W20" i="30"/>
  <c r="AC20" i="30" s="1"/>
  <c r="W27" i="30"/>
  <c r="AC27" i="30" s="1"/>
  <c r="U27" i="30"/>
  <c r="A48" i="26"/>
  <c r="W138" i="61"/>
  <c r="AC138" i="61" s="1"/>
  <c r="W232" i="61"/>
  <c r="AC232" i="61" s="1"/>
  <c r="W166" i="61"/>
  <c r="AC166" i="61" s="1"/>
  <c r="W181" i="61"/>
  <c r="AC181" i="61" s="1"/>
  <c r="W50" i="61"/>
  <c r="AC50" i="61" s="1"/>
  <c r="W131" i="61"/>
  <c r="AC131" i="61" s="1"/>
  <c r="W199" i="61"/>
  <c r="AC199" i="61" s="1"/>
  <c r="U185" i="61"/>
  <c r="U188" i="61"/>
  <c r="U104" i="61"/>
  <c r="U219" i="61"/>
  <c r="U24" i="61"/>
  <c r="W126" i="61"/>
  <c r="AC126" i="61" s="1"/>
  <c r="W14" i="61"/>
  <c r="AC14" i="61" s="1"/>
  <c r="A47" i="61"/>
  <c r="U244" i="61"/>
  <c r="W184" i="61"/>
  <c r="AC184" i="61" s="1"/>
  <c r="W72" i="61"/>
  <c r="AC72" i="61" s="1"/>
  <c r="W174" i="61"/>
  <c r="AC174" i="61" s="1"/>
  <c r="W163" i="61"/>
  <c r="AC163" i="61" s="1"/>
  <c r="W55" i="61"/>
  <c r="AC55" i="61" s="1"/>
  <c r="U190" i="61"/>
  <c r="U113" i="61"/>
  <c r="W218" i="61"/>
  <c r="AC218" i="61" s="1"/>
  <c r="W169" i="61"/>
  <c r="AC169" i="61" s="1"/>
  <c r="U117" i="61"/>
  <c r="U29" i="61"/>
  <c r="U232" i="61"/>
  <c r="R5" i="23"/>
  <c r="W116" i="61"/>
  <c r="AC116" i="61" s="1"/>
  <c r="F5" i="30"/>
  <c r="W41" i="61"/>
  <c r="AC41" i="61" s="1"/>
  <c r="W153" i="61"/>
  <c r="AC153" i="61" s="1"/>
  <c r="W102" i="61"/>
  <c r="AC102" i="61" s="1"/>
  <c r="U169" i="61"/>
  <c r="U89" i="61"/>
  <c r="U109" i="61"/>
  <c r="U46" i="61"/>
  <c r="U122" i="61"/>
  <c r="U83" i="61"/>
  <c r="U153" i="61"/>
  <c r="U77" i="61"/>
  <c r="U137" i="61"/>
  <c r="U201" i="61"/>
  <c r="U116" i="61"/>
  <c r="U90" i="61"/>
  <c r="U143" i="61"/>
  <c r="U234" i="61"/>
  <c r="U121" i="61"/>
  <c r="U174" i="61"/>
  <c r="U203" i="61"/>
  <c r="U183" i="61"/>
  <c r="W176" i="61"/>
  <c r="AC176" i="61" s="1"/>
  <c r="U198" i="61"/>
  <c r="W221" i="61"/>
  <c r="AC221" i="61" s="1"/>
  <c r="W124" i="61"/>
  <c r="AC124" i="61" s="1"/>
  <c r="W82" i="61"/>
  <c r="AC82" i="61" s="1"/>
  <c r="W83" i="61"/>
  <c r="AC83" i="61" s="1"/>
  <c r="W188" i="61"/>
  <c r="AC188" i="61" s="1"/>
  <c r="W127" i="61"/>
  <c r="AC127" i="61" s="1"/>
  <c r="A51" i="28"/>
  <c r="U82" i="61"/>
  <c r="U217" i="61"/>
  <c r="W227" i="61"/>
  <c r="AC227" i="61" s="1"/>
  <c r="W228" i="61"/>
  <c r="AC228" i="61" s="1"/>
  <c r="W209" i="61"/>
  <c r="AC209" i="61" s="1"/>
  <c r="W73" i="61"/>
  <c r="AC73" i="61" s="1"/>
  <c r="W105" i="61"/>
  <c r="AC105" i="61" s="1"/>
  <c r="W143" i="61"/>
  <c r="AC143" i="61" s="1"/>
  <c r="W192" i="61"/>
  <c r="AC192" i="61" s="1"/>
  <c r="U26" i="61"/>
  <c r="W99" i="61"/>
  <c r="AC99" i="61" s="1"/>
  <c r="W106" i="61"/>
  <c r="AC106" i="61" s="1"/>
  <c r="W108" i="61"/>
  <c r="AC108" i="61" s="1"/>
  <c r="W38" i="61"/>
  <c r="AC38" i="61" s="1"/>
  <c r="W183" i="61"/>
  <c r="AC183" i="61" s="1"/>
  <c r="W48" i="61"/>
  <c r="AC48" i="61" s="1"/>
  <c r="W87" i="61"/>
  <c r="AC87" i="61" s="1"/>
  <c r="W79" i="61"/>
  <c r="AC79" i="61" s="1"/>
  <c r="W146" i="61"/>
  <c r="AC146" i="61" s="1"/>
  <c r="W119" i="61"/>
  <c r="AC119" i="61" s="1"/>
  <c r="W149" i="61"/>
  <c r="AC149" i="61" s="1"/>
  <c r="W20" i="61"/>
  <c r="AC20" i="61" s="1"/>
  <c r="W114" i="61"/>
  <c r="AC114" i="61" s="1"/>
  <c r="U32" i="61"/>
  <c r="U42" i="61"/>
  <c r="U50" i="61"/>
  <c r="U160" i="61"/>
  <c r="W177" i="61"/>
  <c r="AC177" i="61" s="1"/>
  <c r="W110" i="61"/>
  <c r="AC110" i="61" s="1"/>
  <c r="W74" i="61"/>
  <c r="AC74" i="61" s="1"/>
  <c r="W197" i="61"/>
  <c r="AC197" i="61" s="1"/>
  <c r="W26" i="61"/>
  <c r="AC26" i="61" s="1"/>
  <c r="W202" i="61"/>
  <c r="AC202" i="61" s="1"/>
  <c r="W234" i="61"/>
  <c r="AC234" i="61" s="1"/>
  <c r="W121" i="61"/>
  <c r="AC121" i="61" s="1"/>
  <c r="W104" i="61"/>
  <c r="AC104" i="61" s="1"/>
  <c r="U126" i="61"/>
  <c r="U80" i="61"/>
  <c r="U92" i="61"/>
  <c r="U106" i="61"/>
  <c r="U184" i="61"/>
  <c r="U240" i="61"/>
  <c r="W113" i="61"/>
  <c r="AC113" i="61" s="1"/>
  <c r="W91" i="61"/>
  <c r="AC91" i="61" s="1"/>
  <c r="W194" i="61"/>
  <c r="AC194" i="61" s="1"/>
  <c r="W136" i="61"/>
  <c r="AC136" i="61" s="1"/>
  <c r="W62" i="61"/>
  <c r="AC62" i="61" s="1"/>
  <c r="W193" i="61"/>
  <c r="AC193" i="61" s="1"/>
  <c r="W98" i="61"/>
  <c r="AC98" i="61" s="1"/>
  <c r="W86" i="61"/>
  <c r="AC86" i="61" s="1"/>
  <c r="W63" i="61"/>
  <c r="AC63" i="61" s="1"/>
  <c r="W235" i="61"/>
  <c r="AC235" i="61" s="1"/>
  <c r="W66" i="61"/>
  <c r="AC66" i="61" s="1"/>
  <c r="W115" i="61"/>
  <c r="AC115" i="61" s="1"/>
  <c r="W57" i="61"/>
  <c r="AC57" i="61" s="1"/>
  <c r="W230" i="61"/>
  <c r="AC230" i="61" s="1"/>
  <c r="W95" i="61"/>
  <c r="AC95" i="61" s="1"/>
  <c r="W160" i="61"/>
  <c r="AC160" i="61" s="1"/>
  <c r="U202" i="61"/>
  <c r="U195" i="61"/>
  <c r="U209" i="61"/>
  <c r="U25" i="61"/>
  <c r="U197" i="61"/>
  <c r="U218" i="61"/>
  <c r="U131" i="61"/>
  <c r="U74" i="61"/>
  <c r="U30" i="61"/>
  <c r="U167" i="61"/>
  <c r="U205" i="61"/>
  <c r="U37" i="61"/>
  <c r="U27" i="61"/>
  <c r="U68" i="61"/>
  <c r="U227" i="61"/>
  <c r="U123" i="61"/>
  <c r="U237" i="61"/>
  <c r="U15" i="61"/>
  <c r="U136" i="61"/>
  <c r="U119" i="61"/>
  <c r="U228" i="61"/>
  <c r="U57" i="61"/>
  <c r="U45" i="61"/>
  <c r="U179" i="61"/>
  <c r="U62" i="61"/>
  <c r="U230" i="61"/>
  <c r="U193" i="61"/>
  <c r="U86" i="61"/>
  <c r="U63" i="61"/>
  <c r="U41" i="61"/>
  <c r="U115" i="61"/>
  <c r="W214" i="61"/>
  <c r="AC214" i="61" s="1"/>
  <c r="U58" i="61"/>
  <c r="W210" i="61"/>
  <c r="AC210" i="61" s="1"/>
  <c r="W195" i="61"/>
  <c r="AC195" i="61" s="1"/>
  <c r="U134" i="61"/>
  <c r="U47" i="61"/>
  <c r="U95" i="61"/>
  <c r="U39" i="61"/>
  <c r="W148" i="61"/>
  <c r="AC148" i="61" s="1"/>
  <c r="W203" i="61"/>
  <c r="AC203" i="61" s="1"/>
  <c r="U105" i="61"/>
  <c r="W187" i="61"/>
  <c r="AC187" i="61" s="1"/>
  <c r="W43" i="61"/>
  <c r="AC43" i="61" s="1"/>
  <c r="U155" i="61"/>
  <c r="U220" i="61"/>
  <c r="W157" i="61"/>
  <c r="AC157" i="61" s="1"/>
  <c r="U172" i="61"/>
  <c r="W144" i="61"/>
  <c r="AC144" i="61" s="1"/>
  <c r="W208" i="61"/>
  <c r="AC208" i="61" s="1"/>
  <c r="W207" i="61"/>
  <c r="AC207" i="61" s="1"/>
  <c r="W17" i="61"/>
  <c r="AC17" i="61" s="1"/>
  <c r="W117" i="61"/>
  <c r="AC117" i="61" s="1"/>
  <c r="U243" i="61"/>
  <c r="W205" i="61"/>
  <c r="AC205" i="61" s="1"/>
  <c r="W13" i="61"/>
  <c r="AC13" i="61" s="1"/>
  <c r="W118" i="61"/>
  <c r="AC118" i="61" s="1"/>
  <c r="W71" i="61"/>
  <c r="AC71" i="61" s="1"/>
  <c r="U107" i="61"/>
  <c r="U166" i="61"/>
  <c r="U146" i="61"/>
  <c r="U152" i="23"/>
  <c r="U31" i="23"/>
  <c r="U79" i="23"/>
  <c r="U4" i="26"/>
  <c r="W220" i="61"/>
  <c r="AC220" i="61" s="1"/>
  <c r="T4" i="61"/>
  <c r="X4" i="61" s="1"/>
  <c r="T5" i="61" s="1"/>
  <c r="U23" i="61"/>
  <c r="U138" i="61"/>
  <c r="U162" i="61"/>
  <c r="U140" i="23"/>
  <c r="W243" i="61"/>
  <c r="AC243" i="61" s="1"/>
  <c r="U114" i="61"/>
  <c r="U9" i="61"/>
  <c r="U13" i="61"/>
  <c r="U108" i="61"/>
  <c r="U71" i="61"/>
  <c r="U16" i="61"/>
  <c r="U128" i="61"/>
  <c r="U189" i="23"/>
  <c r="U97" i="23"/>
  <c r="U213" i="23"/>
  <c r="U142" i="23"/>
  <c r="U129" i="61"/>
  <c r="U231" i="61"/>
  <c r="U99" i="61"/>
  <c r="U224" i="61"/>
  <c r="U125" i="61"/>
  <c r="U139" i="23"/>
  <c r="U7" i="61"/>
  <c r="U200" i="61"/>
  <c r="U151" i="61"/>
  <c r="U103" i="61"/>
  <c r="U79" i="61"/>
  <c r="U181" i="61"/>
  <c r="U102" i="61"/>
  <c r="U233" i="61"/>
  <c r="U85" i="23"/>
  <c r="U214" i="61"/>
  <c r="U124" i="61"/>
  <c r="U19" i="61"/>
  <c r="U61" i="61"/>
  <c r="U20" i="61"/>
  <c r="U144" i="61"/>
  <c r="U156" i="61"/>
  <c r="U66" i="61"/>
  <c r="W125" i="61"/>
  <c r="AC125" i="61" s="1"/>
  <c r="W60" i="61"/>
  <c r="AC60" i="61" s="1"/>
  <c r="U230" i="23"/>
  <c r="I34" i="9"/>
  <c r="U72" i="23"/>
  <c r="U109" i="23"/>
  <c r="U173" i="61"/>
  <c r="U60" i="61"/>
  <c r="U148" i="61"/>
  <c r="U14" i="61"/>
  <c r="U221" i="61"/>
  <c r="W135" i="61"/>
  <c r="AC135" i="61" s="1"/>
  <c r="U73" i="61"/>
  <c r="W64" i="61"/>
  <c r="AC64" i="61" s="1"/>
  <c r="U111" i="61"/>
  <c r="W217" i="61"/>
  <c r="AC217" i="61" s="1"/>
  <c r="W240" i="61"/>
  <c r="AC240" i="61" s="1"/>
  <c r="W27" i="61"/>
  <c r="AC27" i="61" s="1"/>
  <c r="W167" i="61"/>
  <c r="AC167" i="61" s="1"/>
  <c r="U226" i="61"/>
  <c r="W35" i="61"/>
  <c r="AC35" i="61" s="1"/>
  <c r="W61" i="61"/>
  <c r="AC61" i="61" s="1"/>
  <c r="W122" i="61"/>
  <c r="AC122" i="61" s="1"/>
  <c r="W46" i="61"/>
  <c r="AC46" i="61" s="1"/>
  <c r="W96" i="61"/>
  <c r="AC96" i="61" s="1"/>
  <c r="W28" i="61"/>
  <c r="AC28" i="61" s="1"/>
  <c r="W239" i="61"/>
  <c r="AC239" i="61" s="1"/>
  <c r="W241" i="61"/>
  <c r="AC241" i="61" s="1"/>
  <c r="W93" i="61"/>
  <c r="AC93" i="61" s="1"/>
  <c r="W36" i="61"/>
  <c r="AC36" i="61" s="1"/>
  <c r="W182" i="61"/>
  <c r="AC182" i="61" s="1"/>
  <c r="W19" i="61"/>
  <c r="AC19" i="61" s="1"/>
  <c r="W215" i="61"/>
  <c r="AC215" i="61" s="1"/>
  <c r="W236" i="61"/>
  <c r="AC236" i="61" s="1"/>
  <c r="W37" i="61"/>
  <c r="AC37" i="61" s="1"/>
  <c r="U140" i="61"/>
  <c r="U69" i="61"/>
  <c r="U170" i="61"/>
  <c r="W112" i="61"/>
  <c r="AC112" i="61" s="1"/>
  <c r="W107" i="61"/>
  <c r="AC107" i="61" s="1"/>
  <c r="U33" i="61"/>
  <c r="W22" i="61"/>
  <c r="AC22" i="61" s="1"/>
  <c r="W130" i="61"/>
  <c r="AC130" i="61" s="1"/>
  <c r="U94" i="61"/>
  <c r="W145" i="61"/>
  <c r="AC145" i="61" s="1"/>
  <c r="W191" i="61"/>
  <c r="AC191" i="61" s="1"/>
  <c r="W29" i="61"/>
  <c r="AC29" i="61" s="1"/>
  <c r="W45" i="61"/>
  <c r="AC45" i="61" s="1"/>
  <c r="W80" i="61"/>
  <c r="AC80" i="61" s="1"/>
  <c r="W201" i="61"/>
  <c r="AC201" i="61" s="1"/>
  <c r="W147" i="61"/>
  <c r="AC147" i="61" s="1"/>
  <c r="U65" i="61"/>
  <c r="W141" i="61"/>
  <c r="AC141" i="61" s="1"/>
  <c r="W88" i="61"/>
  <c r="AC88" i="61" s="1"/>
  <c r="W70" i="61"/>
  <c r="AC70" i="61" s="1"/>
  <c r="W180" i="61"/>
  <c r="AC180" i="61" s="1"/>
  <c r="W150" i="61"/>
  <c r="AC150" i="61" s="1"/>
  <c r="W231" i="61"/>
  <c r="AC231" i="61" s="1"/>
  <c r="U176" i="61"/>
  <c r="U204" i="61"/>
  <c r="U81" i="61"/>
  <c r="U207" i="61"/>
  <c r="W5" i="61"/>
  <c r="AC5" i="61" s="1"/>
  <c r="W171" i="61"/>
  <c r="AC171" i="61" s="1"/>
  <c r="U28" i="61"/>
  <c r="U88" i="61"/>
  <c r="U171" i="61"/>
  <c r="U150" i="61"/>
  <c r="U191" i="61"/>
  <c r="U147" i="61"/>
  <c r="W65" i="61"/>
  <c r="AC65" i="61" s="1"/>
  <c r="W94" i="61"/>
  <c r="AC94" i="61" s="1"/>
  <c r="W69" i="61"/>
  <c r="AC69" i="61" s="1"/>
  <c r="U70" i="61"/>
  <c r="U59" i="61"/>
  <c r="U22" i="61"/>
  <c r="I29" i="9"/>
  <c r="I13" i="9"/>
  <c r="W140" i="61"/>
  <c r="AC140" i="61" s="1"/>
  <c r="U135" i="61"/>
  <c r="U141" i="61"/>
  <c r="U182" i="61"/>
  <c r="U5" i="61"/>
  <c r="U152" i="61"/>
  <c r="W10" i="61"/>
  <c r="AC10" i="61" s="1"/>
  <c r="W204" i="61"/>
  <c r="AC204" i="61" s="1"/>
  <c r="W123" i="61"/>
  <c r="AC123" i="61" s="1"/>
  <c r="W225" i="61"/>
  <c r="AC225" i="61" s="1"/>
  <c r="W133" i="61"/>
  <c r="AC133" i="61" s="1"/>
  <c r="W170" i="61"/>
  <c r="AC170" i="61" s="1"/>
  <c r="U239" i="61"/>
  <c r="U241" i="61"/>
  <c r="U149" i="61"/>
  <c r="U235" i="61"/>
  <c r="W12" i="61"/>
  <c r="AC12" i="61" s="1"/>
  <c r="W81" i="61"/>
  <c r="AC81" i="61" s="1"/>
  <c r="U213" i="61"/>
  <c r="U36" i="61"/>
  <c r="U212" i="61"/>
  <c r="U236" i="61"/>
  <c r="U215" i="61"/>
  <c r="U145" i="61"/>
  <c r="U242" i="61"/>
  <c r="U180" i="61"/>
  <c r="T4" i="24"/>
  <c r="X4" i="24" s="1"/>
  <c r="T5" i="24" s="1"/>
  <c r="U93" i="61"/>
  <c r="U112" i="61"/>
  <c r="U96" i="61"/>
  <c r="U12" i="61"/>
  <c r="U72" i="61"/>
  <c r="U168" i="61"/>
  <c r="W198" i="61"/>
  <c r="AC198" i="61" s="1"/>
  <c r="W229" i="61"/>
  <c r="AC229" i="61" s="1"/>
  <c r="W238" i="61"/>
  <c r="AC238" i="61" s="1"/>
  <c r="W168" i="61"/>
  <c r="AC168" i="61" s="1"/>
  <c r="W137" i="61"/>
  <c r="AC137" i="61" s="1"/>
  <c r="U210" i="61"/>
  <c r="W206" i="61"/>
  <c r="AC206" i="61" s="1"/>
  <c r="W200" i="61"/>
  <c r="AC200" i="61" s="1"/>
  <c r="W9" i="61"/>
  <c r="AC9" i="61" s="1"/>
  <c r="W32" i="61"/>
  <c r="AC32" i="61" s="1"/>
  <c r="W226" i="61"/>
  <c r="AC226" i="61" s="1"/>
  <c r="W15" i="61"/>
  <c r="AC15" i="61" s="1"/>
  <c r="U53" i="61"/>
  <c r="U40" i="61"/>
  <c r="W21" i="61"/>
  <c r="AC21" i="61" s="1"/>
  <c r="W219" i="61"/>
  <c r="AC219" i="61" s="1"/>
  <c r="W34" i="61"/>
  <c r="AC34" i="61" s="1"/>
  <c r="W6" i="61"/>
  <c r="AC6" i="61" s="1"/>
  <c r="W161" i="61"/>
  <c r="AC161" i="61" s="1"/>
  <c r="W142" i="61"/>
  <c r="AC142" i="61" s="1"/>
  <c r="W120" i="61"/>
  <c r="AC120" i="61" s="1"/>
  <c r="W33" i="61"/>
  <c r="AC33" i="61" s="1"/>
  <c r="W185" i="61"/>
  <c r="AC185" i="61" s="1"/>
  <c r="W186" i="61"/>
  <c r="AC186" i="61" s="1"/>
  <c r="W103" i="61"/>
  <c r="AC103" i="61" s="1"/>
  <c r="W134" i="61"/>
  <c r="AC134" i="61" s="1"/>
  <c r="W222" i="61"/>
  <c r="AC222" i="61" s="1"/>
  <c r="W30" i="61"/>
  <c r="AC30" i="61" s="1"/>
  <c r="W44" i="61"/>
  <c r="AC44" i="61" s="1"/>
  <c r="W211" i="61"/>
  <c r="AC211" i="61" s="1"/>
  <c r="W233" i="61"/>
  <c r="AC233" i="61" s="1"/>
  <c r="W75" i="61"/>
  <c r="AC75" i="61" s="1"/>
  <c r="U216" i="61"/>
  <c r="U154" i="61"/>
  <c r="W11" i="61"/>
  <c r="AC11" i="61" s="1"/>
  <c r="W158" i="61"/>
  <c r="AC158" i="61" s="1"/>
  <c r="W164" i="61"/>
  <c r="AC164" i="61" s="1"/>
  <c r="W216" i="61"/>
  <c r="AC216" i="61" s="1"/>
  <c r="U10" i="61"/>
  <c r="U75" i="61"/>
  <c r="W54" i="61"/>
  <c r="AC54" i="61" s="1"/>
  <c r="U6" i="61"/>
  <c r="W154" i="61"/>
  <c r="AC154" i="61" s="1"/>
  <c r="U85" i="61"/>
  <c r="U225" i="61"/>
  <c r="U110" i="61"/>
  <c r="U158" i="61"/>
  <c r="U54" i="61"/>
  <c r="U211" i="61"/>
  <c r="U21" i="61"/>
  <c r="U101" i="61"/>
  <c r="W40" i="61"/>
  <c r="AC40" i="61" s="1"/>
  <c r="U120" i="61"/>
  <c r="U44" i="61"/>
  <c r="U34" i="61"/>
  <c r="U163" i="61"/>
  <c r="U229" i="61"/>
  <c r="U164" i="61"/>
  <c r="U43" i="61"/>
  <c r="U161" i="61"/>
  <c r="U133" i="61"/>
  <c r="U48" i="61"/>
  <c r="U186" i="61"/>
  <c r="U222" i="61"/>
  <c r="W179" i="61"/>
  <c r="AC179" i="61" s="1"/>
  <c r="U208" i="61"/>
  <c r="U194" i="61"/>
  <c r="U142" i="61"/>
  <c r="U187" i="61"/>
  <c r="U157" i="61"/>
  <c r="W196" i="61"/>
  <c r="AC196" i="61" s="1"/>
  <c r="W58" i="61"/>
  <c r="AC58" i="61" s="1"/>
  <c r="W24" i="61"/>
  <c r="AC24" i="61" s="1"/>
  <c r="W190" i="61"/>
  <c r="AC190" i="61" s="1"/>
  <c r="W76" i="61"/>
  <c r="AC76" i="61" s="1"/>
  <c r="W59" i="61"/>
  <c r="AC59" i="61" s="1"/>
  <c r="W178" i="61"/>
  <c r="AC178" i="61" s="1"/>
  <c r="W92" i="61"/>
  <c r="AC92" i="61" s="1"/>
  <c r="U98" i="61"/>
  <c r="W78" i="61"/>
  <c r="AC78" i="61" s="1"/>
  <c r="W165" i="61"/>
  <c r="AC165" i="61" s="1"/>
  <c r="W129" i="61"/>
  <c r="AC129" i="61" s="1"/>
  <c r="W244" i="61"/>
  <c r="AC244" i="61" s="1"/>
  <c r="W155" i="61"/>
  <c r="AC155" i="61" s="1"/>
  <c r="W175" i="61"/>
  <c r="AC175" i="61" s="1"/>
  <c r="W132" i="61"/>
  <c r="AC132" i="61" s="1"/>
  <c r="W42" i="61"/>
  <c r="AC42" i="61" s="1"/>
  <c r="W51" i="61"/>
  <c r="AC51" i="61" s="1"/>
  <c r="W77" i="61"/>
  <c r="AC77" i="61" s="1"/>
  <c r="W25" i="61"/>
  <c r="AC25" i="61" s="1"/>
  <c r="W213" i="61"/>
  <c r="AC213" i="61" s="1"/>
  <c r="W139" i="61"/>
  <c r="AC139" i="61" s="1"/>
  <c r="W52" i="61"/>
  <c r="AC52" i="61" s="1"/>
  <c r="W242" i="61"/>
  <c r="AC242" i="61" s="1"/>
  <c r="U223" i="61"/>
  <c r="U100" i="61"/>
  <c r="U84" i="61"/>
  <c r="U56" i="61"/>
  <c r="W47" i="61"/>
  <c r="AC47" i="61" s="1"/>
  <c r="W151" i="61"/>
  <c r="AC151" i="61" s="1"/>
  <c r="W53" i="61"/>
  <c r="AC53" i="61" s="1"/>
  <c r="W89" i="61"/>
  <c r="AC89" i="61" s="1"/>
  <c r="W85" i="61"/>
  <c r="AC85" i="61" s="1"/>
  <c r="W172" i="61"/>
  <c r="AC172" i="61" s="1"/>
  <c r="W49" i="61"/>
  <c r="AC49" i="61" s="1"/>
  <c r="W159" i="61"/>
  <c r="AC159" i="61" s="1"/>
  <c r="W67" i="61"/>
  <c r="AC67" i="61" s="1"/>
  <c r="W31" i="61"/>
  <c r="AC31" i="61" s="1"/>
  <c r="W162" i="61"/>
  <c r="AC162" i="61" s="1"/>
  <c r="W84" i="61"/>
  <c r="AC84" i="61" s="1"/>
  <c r="W100" i="61"/>
  <c r="AC100" i="61" s="1"/>
  <c r="U159" i="61"/>
  <c r="U165" i="61"/>
  <c r="U31" i="61"/>
  <c r="U8" i="61"/>
  <c r="U76" i="61"/>
  <c r="I30" i="9"/>
  <c r="U55" i="61"/>
  <c r="W56" i="61"/>
  <c r="AC56" i="61" s="1"/>
  <c r="W223" i="61"/>
  <c r="AC223" i="61" s="1"/>
  <c r="U51" i="61"/>
  <c r="A48" i="28"/>
  <c r="U192" i="61"/>
  <c r="U49" i="61"/>
  <c r="U52" i="61"/>
  <c r="U132" i="61"/>
  <c r="U199" i="61"/>
  <c r="U67" i="61"/>
  <c r="U97" i="61"/>
  <c r="U78" i="61"/>
  <c r="U175" i="61"/>
  <c r="U130" i="61"/>
  <c r="U178" i="61"/>
  <c r="W7" i="61"/>
  <c r="AC7" i="61" s="1"/>
  <c r="W163" i="25"/>
  <c r="AC163" i="25" s="1"/>
  <c r="W66" i="25"/>
  <c r="AC66" i="25" s="1"/>
  <c r="W33" i="25"/>
  <c r="AC33" i="25" s="1"/>
  <c r="W127" i="25"/>
  <c r="AC127" i="25" s="1"/>
  <c r="W56" i="25"/>
  <c r="AC56" i="25" s="1"/>
  <c r="W207" i="25"/>
  <c r="AC207" i="25" s="1"/>
  <c r="W36" i="25"/>
  <c r="AC36" i="25" s="1"/>
  <c r="W242" i="25"/>
  <c r="AC242" i="25" s="1"/>
  <c r="W155" i="25"/>
  <c r="AC155" i="25" s="1"/>
  <c r="W147" i="25"/>
  <c r="AC147" i="25" s="1"/>
  <c r="W134" i="25"/>
  <c r="AC134" i="25" s="1"/>
  <c r="W210" i="25"/>
  <c r="AC210" i="25" s="1"/>
  <c r="W197" i="25"/>
  <c r="AC197" i="25" s="1"/>
  <c r="W121" i="25"/>
  <c r="AC121" i="25" s="1"/>
  <c r="W31" i="25"/>
  <c r="AC31" i="25" s="1"/>
  <c r="W41" i="25"/>
  <c r="AC41" i="25" s="1"/>
  <c r="W238" i="25"/>
  <c r="AC238" i="25" s="1"/>
  <c r="W227" i="25"/>
  <c r="AC227" i="25" s="1"/>
  <c r="W175" i="25"/>
  <c r="AC175" i="25" s="1"/>
  <c r="W91" i="25"/>
  <c r="AC91" i="25" s="1"/>
  <c r="U91" i="61"/>
  <c r="W78" i="25"/>
  <c r="AC78" i="25" s="1"/>
  <c r="W38" i="25"/>
  <c r="AC38" i="25" s="1"/>
  <c r="W55" i="25"/>
  <c r="AC55" i="25" s="1"/>
  <c r="W111" i="25"/>
  <c r="AC111" i="25" s="1"/>
  <c r="W239" i="25"/>
  <c r="AC239" i="25" s="1"/>
  <c r="W153" i="25"/>
  <c r="AC153" i="25" s="1"/>
  <c r="W126" i="25"/>
  <c r="AC126" i="25" s="1"/>
  <c r="W156" i="25"/>
  <c r="AC156" i="25" s="1"/>
  <c r="W178" i="25"/>
  <c r="AC178" i="25" s="1"/>
  <c r="W143" i="25"/>
  <c r="AC143" i="25" s="1"/>
  <c r="W225" i="25"/>
  <c r="AC225" i="25" s="1"/>
  <c r="W133" i="25"/>
  <c r="AC133" i="25" s="1"/>
  <c r="W189" i="25"/>
  <c r="AC189" i="25" s="1"/>
  <c r="W182" i="25"/>
  <c r="AC182" i="25" s="1"/>
  <c r="W108" i="25"/>
  <c r="AC108" i="25" s="1"/>
  <c r="W157" i="25"/>
  <c r="AC157" i="25" s="1"/>
  <c r="W218" i="25"/>
  <c r="AC218" i="25" s="1"/>
  <c r="W138" i="25"/>
  <c r="AC138" i="25" s="1"/>
  <c r="W125" i="25"/>
  <c r="AC125" i="25" s="1"/>
  <c r="W180" i="25"/>
  <c r="AC180" i="25" s="1"/>
  <c r="W167" i="25"/>
  <c r="AC167" i="25" s="1"/>
  <c r="W99" i="25"/>
  <c r="AC99" i="25" s="1"/>
  <c r="W144" i="25"/>
  <c r="AC144" i="25" s="1"/>
  <c r="W146" i="25"/>
  <c r="AC146" i="25" s="1"/>
  <c r="W141" i="25"/>
  <c r="AC141" i="25" s="1"/>
  <c r="W183" i="25"/>
  <c r="AC183" i="25" s="1"/>
  <c r="U64" i="61"/>
  <c r="W160" i="25"/>
  <c r="AC160" i="25" s="1"/>
  <c r="W174" i="25"/>
  <c r="AC174" i="25" s="1"/>
  <c r="T4" i="25"/>
  <c r="W19" i="25"/>
  <c r="AC19" i="25" s="1"/>
  <c r="W142" i="25"/>
  <c r="AC142" i="25" s="1"/>
  <c r="W87" i="25"/>
  <c r="AC87" i="25" s="1"/>
  <c r="W117" i="25"/>
  <c r="AC117" i="25" s="1"/>
  <c r="U206" i="61"/>
  <c r="W124" i="25"/>
  <c r="AC124" i="25" s="1"/>
  <c r="W24" i="25"/>
  <c r="AC24" i="25" s="1"/>
  <c r="W205" i="25"/>
  <c r="AC205" i="25" s="1"/>
  <c r="W237" i="25"/>
  <c r="AC237" i="25" s="1"/>
  <c r="W100" i="25"/>
  <c r="AC100" i="25" s="1"/>
  <c r="W25" i="25"/>
  <c r="AC25" i="25" s="1"/>
  <c r="W221" i="25"/>
  <c r="AC221" i="25" s="1"/>
  <c r="W151" i="25"/>
  <c r="AC151" i="25" s="1"/>
  <c r="W20" i="25"/>
  <c r="AC20" i="25" s="1"/>
  <c r="W193" i="25"/>
  <c r="AC193" i="25" s="1"/>
  <c r="W199" i="25"/>
  <c r="AC199" i="25" s="1"/>
  <c r="W63" i="25"/>
  <c r="AC63" i="25" s="1"/>
  <c r="W22" i="25"/>
  <c r="AC22" i="25" s="1"/>
  <c r="W198" i="25"/>
  <c r="AC198" i="25" s="1"/>
  <c r="W76" i="25"/>
  <c r="AC76" i="25" s="1"/>
  <c r="W106" i="25"/>
  <c r="AC106" i="25" s="1"/>
  <c r="W44" i="25"/>
  <c r="AC44" i="25" s="1"/>
  <c r="W165" i="25"/>
  <c r="AC165" i="25" s="1"/>
  <c r="W113" i="25"/>
  <c r="AC113" i="25" s="1"/>
  <c r="W131" i="25"/>
  <c r="AC131" i="25" s="1"/>
  <c r="W243" i="25"/>
  <c r="AC243" i="25" s="1"/>
  <c r="A48" i="16"/>
  <c r="T4" i="16"/>
  <c r="W188" i="25"/>
  <c r="AC188" i="25" s="1"/>
  <c r="W149" i="25"/>
  <c r="AC149" i="25" s="1"/>
  <c r="W158" i="25"/>
  <c r="AC158" i="25" s="1"/>
  <c r="W97" i="25"/>
  <c r="AC97" i="25" s="1"/>
  <c r="W59" i="25"/>
  <c r="AC59" i="25" s="1"/>
  <c r="W96" i="25"/>
  <c r="AC96" i="25" s="1"/>
  <c r="W71" i="25"/>
  <c r="AC71" i="25" s="1"/>
  <c r="W68" i="25"/>
  <c r="AC68" i="25" s="1"/>
  <c r="W195" i="25"/>
  <c r="AC195" i="25" s="1"/>
  <c r="W244" i="25"/>
  <c r="AC244" i="25" s="1"/>
  <c r="W110" i="25"/>
  <c r="AC110" i="25" s="1"/>
  <c r="W179" i="25"/>
  <c r="AC179" i="25" s="1"/>
  <c r="W46" i="25"/>
  <c r="AC46" i="25" s="1"/>
  <c r="W72" i="25"/>
  <c r="AC72" i="25" s="1"/>
  <c r="W62" i="25"/>
  <c r="AC62" i="25" s="1"/>
  <c r="W226" i="25"/>
  <c r="AC226" i="25" s="1"/>
  <c r="W60" i="25"/>
  <c r="AC60" i="25" s="1"/>
  <c r="W51" i="25"/>
  <c r="AC51" i="25" s="1"/>
  <c r="W53" i="25"/>
  <c r="AC53" i="25" s="1"/>
  <c r="W39" i="25"/>
  <c r="AC39" i="25" s="1"/>
  <c r="W75" i="25"/>
  <c r="AC75" i="25" s="1"/>
  <c r="W50" i="25"/>
  <c r="AC50" i="25" s="1"/>
  <c r="W112" i="25"/>
  <c r="AC112" i="25" s="1"/>
  <c r="W214" i="25"/>
  <c r="AC214" i="25" s="1"/>
  <c r="W235" i="25"/>
  <c r="AC235" i="25" s="1"/>
  <c r="W129" i="25"/>
  <c r="AC129" i="25" s="1"/>
  <c r="W184" i="25"/>
  <c r="AC184" i="25" s="1"/>
  <c r="W85" i="25"/>
  <c r="AC85" i="25" s="1"/>
  <c r="W30" i="25"/>
  <c r="AC30" i="25" s="1"/>
  <c r="W29" i="25"/>
  <c r="AC29" i="25" s="1"/>
  <c r="W65" i="25"/>
  <c r="AC65" i="25" s="1"/>
  <c r="W170" i="25"/>
  <c r="AC170" i="25" s="1"/>
  <c r="W187" i="25"/>
  <c r="AC187" i="25" s="1"/>
  <c r="W209" i="25"/>
  <c r="AC209" i="25" s="1"/>
  <c r="W208" i="25"/>
  <c r="AC208" i="25" s="1"/>
  <c r="W159" i="25"/>
  <c r="AC159" i="25" s="1"/>
  <c r="W94" i="25"/>
  <c r="AC94" i="25" s="1"/>
  <c r="U108" i="24"/>
  <c r="W108" i="24"/>
  <c r="AC108" i="24" s="1"/>
  <c r="W150" i="16"/>
  <c r="AC150" i="16" s="1"/>
  <c r="U150" i="16"/>
  <c r="U79" i="24"/>
  <c r="W79" i="24"/>
  <c r="AC79" i="24" s="1"/>
  <c r="W67" i="16"/>
  <c r="AC67" i="16" s="1"/>
  <c r="U67" i="16"/>
  <c r="W232" i="16"/>
  <c r="AC232" i="16" s="1"/>
  <c r="U232" i="16"/>
  <c r="U64" i="23"/>
  <c r="U52" i="23"/>
  <c r="U180" i="23"/>
  <c r="U128" i="23"/>
  <c r="U71" i="23"/>
  <c r="U218" i="23"/>
  <c r="U55" i="23"/>
  <c r="U36" i="23"/>
  <c r="U40" i="23"/>
  <c r="U141" i="23"/>
  <c r="U86" i="23"/>
  <c r="U60" i="23"/>
  <c r="U44" i="24"/>
  <c r="W44" i="24"/>
  <c r="AC44" i="24" s="1"/>
  <c r="U154" i="24"/>
  <c r="W154" i="24"/>
  <c r="AC154" i="24" s="1"/>
  <c r="U168" i="24"/>
  <c r="W168" i="24"/>
  <c r="AC168" i="24" s="1"/>
  <c r="U64" i="24"/>
  <c r="W64" i="24"/>
  <c r="AC64" i="24" s="1"/>
  <c r="W173" i="25"/>
  <c r="AC173" i="25" s="1"/>
  <c r="W181" i="25"/>
  <c r="AC181" i="25" s="1"/>
  <c r="W148" i="25"/>
  <c r="AC148" i="25" s="1"/>
  <c r="W204" i="25"/>
  <c r="AC204" i="25" s="1"/>
  <c r="W34" i="25"/>
  <c r="AC34" i="25" s="1"/>
  <c r="W172" i="16"/>
  <c r="AC172" i="16" s="1"/>
  <c r="U172" i="16"/>
  <c r="W94" i="16"/>
  <c r="AC94" i="16" s="1"/>
  <c r="U94" i="16"/>
  <c r="U29" i="24"/>
  <c r="W29" i="24"/>
  <c r="AC29" i="24" s="1"/>
  <c r="U183" i="24"/>
  <c r="W183" i="24"/>
  <c r="AC183" i="24" s="1"/>
  <c r="U111" i="24"/>
  <c r="W111" i="24"/>
  <c r="AC111" i="24" s="1"/>
  <c r="U40" i="24"/>
  <c r="W40" i="24"/>
  <c r="AC40" i="24" s="1"/>
  <c r="U106" i="24"/>
  <c r="W106" i="24"/>
  <c r="AC106" i="24" s="1"/>
  <c r="U22" i="16"/>
  <c r="W22" i="16"/>
  <c r="AC22" i="16" s="1"/>
  <c r="W190" i="16"/>
  <c r="AC190" i="16" s="1"/>
  <c r="U190" i="16"/>
  <c r="U25" i="16"/>
  <c r="W25" i="16"/>
  <c r="AC25" i="16" s="1"/>
  <c r="W207" i="16"/>
  <c r="AC207" i="16" s="1"/>
  <c r="U207" i="16"/>
  <c r="U24" i="16"/>
  <c r="W24" i="16"/>
  <c r="AC24" i="16" s="1"/>
  <c r="U6" i="24"/>
  <c r="W6" i="24"/>
  <c r="AC6" i="24" s="1"/>
  <c r="H8" i="61"/>
  <c r="E7" i="61"/>
  <c r="W233" i="25"/>
  <c r="AC233" i="25" s="1"/>
  <c r="W169" i="25"/>
  <c r="AC169" i="25" s="1"/>
  <c r="W224" i="25"/>
  <c r="AC224" i="25" s="1"/>
  <c r="W152" i="25"/>
  <c r="AC152" i="25" s="1"/>
  <c r="W201" i="25"/>
  <c r="AC201" i="25" s="1"/>
  <c r="E7" i="16"/>
  <c r="F6" i="16" s="1"/>
  <c r="H8" i="16"/>
  <c r="W15" i="16"/>
  <c r="AC15" i="16" s="1"/>
  <c r="U15" i="16"/>
  <c r="U47" i="16"/>
  <c r="W47" i="16"/>
  <c r="AC47" i="16" s="1"/>
  <c r="W122" i="16"/>
  <c r="AC122" i="16" s="1"/>
  <c r="U122" i="16"/>
  <c r="W19" i="16"/>
  <c r="AC19" i="16" s="1"/>
  <c r="U19" i="16"/>
  <c r="H8" i="24"/>
  <c r="E7" i="24"/>
  <c r="U62" i="24"/>
  <c r="W62" i="24"/>
  <c r="AC62" i="24" s="1"/>
  <c r="U25" i="24"/>
  <c r="W25" i="24"/>
  <c r="AC25" i="24" s="1"/>
  <c r="U126" i="24"/>
  <c r="W126" i="24"/>
  <c r="AC126" i="24" s="1"/>
  <c r="W82" i="25"/>
  <c r="AC82" i="25" s="1"/>
  <c r="W212" i="25"/>
  <c r="AC212" i="25" s="1"/>
  <c r="W206" i="25"/>
  <c r="AC206" i="25" s="1"/>
  <c r="W81" i="25"/>
  <c r="AC81" i="25" s="1"/>
  <c r="W84" i="25"/>
  <c r="AC84" i="25" s="1"/>
  <c r="U199" i="16"/>
  <c r="W199" i="16"/>
  <c r="AC199" i="16" s="1"/>
  <c r="U45" i="24"/>
  <c r="W45" i="24"/>
  <c r="AC45" i="24" s="1"/>
  <c r="U27" i="24"/>
  <c r="W27" i="24"/>
  <c r="AC27" i="24" s="1"/>
  <c r="W148" i="24"/>
  <c r="AC148" i="24" s="1"/>
  <c r="U148" i="24"/>
  <c r="U41" i="24"/>
  <c r="W41" i="24"/>
  <c r="AC41" i="24" s="1"/>
  <c r="W175" i="16"/>
  <c r="AC175" i="16" s="1"/>
  <c r="U175" i="16"/>
  <c r="U210" i="16"/>
  <c r="W210" i="16"/>
  <c r="AC210" i="16" s="1"/>
  <c r="W52" i="16"/>
  <c r="AC52" i="16" s="1"/>
  <c r="U52" i="16"/>
  <c r="W236" i="16"/>
  <c r="AC236" i="16" s="1"/>
  <c r="U236" i="16"/>
  <c r="U145" i="24"/>
  <c r="W145" i="24"/>
  <c r="AC145" i="24" s="1"/>
  <c r="U57" i="24"/>
  <c r="W57" i="24"/>
  <c r="AC57" i="24" s="1"/>
  <c r="U56" i="24"/>
  <c r="W56" i="24"/>
  <c r="AC56" i="24" s="1"/>
  <c r="U42" i="24"/>
  <c r="W42" i="24"/>
  <c r="AC42" i="24" s="1"/>
  <c r="W198" i="24"/>
  <c r="AC198" i="24" s="1"/>
  <c r="U198" i="24"/>
  <c r="W81" i="24"/>
  <c r="AC81" i="24" s="1"/>
  <c r="U81" i="24"/>
  <c r="W150" i="25"/>
  <c r="AC150" i="25" s="1"/>
  <c r="W194" i="16"/>
  <c r="AC194" i="16" s="1"/>
  <c r="U194" i="16"/>
  <c r="W166" i="16"/>
  <c r="AC166" i="16" s="1"/>
  <c r="U166" i="16"/>
  <c r="U162" i="24"/>
  <c r="W162" i="24"/>
  <c r="AC162" i="24" s="1"/>
  <c r="U176" i="24"/>
  <c r="W176" i="24"/>
  <c r="AC176" i="24" s="1"/>
  <c r="W109" i="25"/>
  <c r="AC109" i="25" s="1"/>
  <c r="W28" i="25"/>
  <c r="AC28" i="25" s="1"/>
  <c r="W35" i="25"/>
  <c r="AC35" i="25" s="1"/>
  <c r="W177" i="16"/>
  <c r="AC177" i="16" s="1"/>
  <c r="U177" i="16"/>
  <c r="U202" i="16"/>
  <c r="W202" i="16"/>
  <c r="AC202" i="16" s="1"/>
  <c r="W169" i="16"/>
  <c r="AC169" i="16" s="1"/>
  <c r="U169" i="16"/>
  <c r="W186" i="16"/>
  <c r="AC186" i="16" s="1"/>
  <c r="U186" i="16"/>
  <c r="U173" i="16"/>
  <c r="W173" i="16"/>
  <c r="AC173" i="16" s="1"/>
  <c r="W144" i="16"/>
  <c r="AC144" i="16" s="1"/>
  <c r="U144" i="16"/>
  <c r="U91" i="24"/>
  <c r="W91" i="24"/>
  <c r="AC91" i="24" s="1"/>
  <c r="U119" i="24"/>
  <c r="W119" i="24"/>
  <c r="AC119" i="24" s="1"/>
  <c r="U20" i="24"/>
  <c r="W20" i="24"/>
  <c r="AC20" i="24" s="1"/>
  <c r="W47" i="24"/>
  <c r="AC47" i="24" s="1"/>
  <c r="U47" i="24"/>
  <c r="W234" i="25"/>
  <c r="AC234" i="25" s="1"/>
  <c r="W211" i="25"/>
  <c r="AC211" i="25" s="1"/>
  <c r="W126" i="16"/>
  <c r="AC126" i="16" s="1"/>
  <c r="U126" i="16"/>
  <c r="U90" i="23"/>
  <c r="U10" i="24"/>
  <c r="W10" i="24"/>
  <c r="AC10" i="24" s="1"/>
  <c r="W205" i="16"/>
  <c r="AC205" i="16" s="1"/>
  <c r="U205" i="16"/>
  <c r="U111" i="23"/>
  <c r="U167" i="23"/>
  <c r="U119" i="23"/>
  <c r="U98" i="23"/>
  <c r="U18" i="23"/>
  <c r="U12" i="24"/>
  <c r="W12" i="24"/>
  <c r="AC12" i="24" s="1"/>
  <c r="U24" i="24"/>
  <c r="W24" i="24"/>
  <c r="AC24" i="24" s="1"/>
  <c r="W8" i="24"/>
  <c r="AC8" i="24" s="1"/>
  <c r="U49" i="24"/>
  <c r="W49" i="24"/>
  <c r="AC49" i="24" s="1"/>
  <c r="U89" i="24"/>
  <c r="W89" i="24"/>
  <c r="AC89" i="24" s="1"/>
  <c r="W138" i="16"/>
  <c r="AC138" i="16" s="1"/>
  <c r="U138" i="16"/>
  <c r="W103" i="16"/>
  <c r="AC103" i="16" s="1"/>
  <c r="U103" i="16"/>
  <c r="W113" i="16"/>
  <c r="AC113" i="16" s="1"/>
  <c r="U113" i="16"/>
  <c r="U181" i="16"/>
  <c r="W181" i="16"/>
  <c r="AC181" i="16" s="1"/>
  <c r="W239" i="16"/>
  <c r="AC239" i="16" s="1"/>
  <c r="U239" i="16"/>
  <c r="U122" i="24"/>
  <c r="W122" i="24"/>
  <c r="AC122" i="24" s="1"/>
  <c r="W186" i="25"/>
  <c r="AC186" i="25" s="1"/>
  <c r="W69" i="25"/>
  <c r="AC69" i="25" s="1"/>
  <c r="W28" i="16"/>
  <c r="AC28" i="16" s="1"/>
  <c r="U28" i="16"/>
  <c r="W40" i="16"/>
  <c r="AC40" i="16" s="1"/>
  <c r="U40" i="16"/>
  <c r="U146" i="24"/>
  <c r="W146" i="24"/>
  <c r="AC146" i="24" s="1"/>
  <c r="U149" i="24"/>
  <c r="W149" i="24"/>
  <c r="AC149" i="24" s="1"/>
  <c r="U96" i="24"/>
  <c r="W96" i="24"/>
  <c r="AC96" i="24" s="1"/>
  <c r="U53" i="24"/>
  <c r="W53" i="24"/>
  <c r="AC53" i="24" s="1"/>
  <c r="F5" i="61"/>
  <c r="F5" i="16"/>
  <c r="U82" i="16"/>
  <c r="W82" i="16"/>
  <c r="AC82" i="16" s="1"/>
  <c r="W105" i="16"/>
  <c r="AC105" i="16" s="1"/>
  <c r="U105" i="16"/>
  <c r="U44" i="16"/>
  <c r="W44" i="16"/>
  <c r="AC44" i="16" s="1"/>
  <c r="U61" i="24"/>
  <c r="W61" i="24"/>
  <c r="AC61" i="24" s="1"/>
  <c r="U177" i="24"/>
  <c r="W177" i="24"/>
  <c r="AC177" i="24" s="1"/>
  <c r="U104" i="24"/>
  <c r="W104" i="24"/>
  <c r="AC104" i="24" s="1"/>
  <c r="U159" i="24"/>
  <c r="W159" i="24"/>
  <c r="AC159" i="24" s="1"/>
  <c r="U190" i="24"/>
  <c r="W190" i="24"/>
  <c r="AC190" i="24" s="1"/>
  <c r="W178" i="16"/>
  <c r="AC178" i="16" s="1"/>
  <c r="U178" i="16"/>
  <c r="U206" i="16"/>
  <c r="W206" i="16"/>
  <c r="AC206" i="16" s="1"/>
  <c r="U233" i="16"/>
  <c r="W233" i="16"/>
  <c r="AC233" i="16" s="1"/>
  <c r="W184" i="16"/>
  <c r="AC184" i="16" s="1"/>
  <c r="U184" i="16"/>
  <c r="U158" i="16"/>
  <c r="W158" i="16"/>
  <c r="AC158" i="16" s="1"/>
  <c r="W187" i="16"/>
  <c r="AC187" i="16" s="1"/>
  <c r="U187" i="16"/>
  <c r="W123" i="16"/>
  <c r="AC123" i="16" s="1"/>
  <c r="U123" i="16"/>
  <c r="U81" i="16"/>
  <c r="W81" i="16"/>
  <c r="AC81" i="16" s="1"/>
  <c r="W114" i="24"/>
  <c r="AC114" i="24" s="1"/>
  <c r="U114" i="24"/>
  <c r="U196" i="24"/>
  <c r="W196" i="24"/>
  <c r="AC196" i="24" s="1"/>
  <c r="U174" i="24"/>
  <c r="W174" i="24"/>
  <c r="AC174" i="24" s="1"/>
  <c r="W196" i="25"/>
  <c r="AC196" i="25" s="1"/>
  <c r="W203" i="25"/>
  <c r="AC203" i="25" s="1"/>
  <c r="W222" i="25"/>
  <c r="AC222" i="25" s="1"/>
  <c r="W223" i="16"/>
  <c r="AC223" i="16" s="1"/>
  <c r="U223" i="16"/>
  <c r="W77" i="16"/>
  <c r="AC77" i="16" s="1"/>
  <c r="U77" i="16"/>
  <c r="W156" i="16"/>
  <c r="AC156" i="16" s="1"/>
  <c r="U156" i="16"/>
  <c r="A50" i="30"/>
  <c r="U178" i="24"/>
  <c r="W178" i="24"/>
  <c r="AC178" i="24" s="1"/>
  <c r="U150" i="24"/>
  <c r="W150" i="24"/>
  <c r="AC150" i="24" s="1"/>
  <c r="W223" i="25"/>
  <c r="AC223" i="25" s="1"/>
  <c r="W115" i="25"/>
  <c r="AC115" i="25" s="1"/>
  <c r="W90" i="25"/>
  <c r="AC90" i="25" s="1"/>
  <c r="W32" i="25"/>
  <c r="AC32" i="25" s="1"/>
  <c r="W130" i="25"/>
  <c r="AC130" i="25" s="1"/>
  <c r="W45" i="25"/>
  <c r="AC45" i="25" s="1"/>
  <c r="W145" i="16"/>
  <c r="AC145" i="16" s="1"/>
  <c r="U145" i="16"/>
  <c r="W170" i="16"/>
  <c r="AC170" i="16" s="1"/>
  <c r="U170" i="16"/>
  <c r="W137" i="16"/>
  <c r="AC137" i="16" s="1"/>
  <c r="U137" i="16"/>
  <c r="U33" i="24"/>
  <c r="W33" i="24"/>
  <c r="AC33" i="24" s="1"/>
  <c r="U9" i="24"/>
  <c r="W9" i="24"/>
  <c r="AC9" i="24" s="1"/>
  <c r="U192" i="16"/>
  <c r="W192" i="16"/>
  <c r="AC192" i="16" s="1"/>
  <c r="U133" i="16"/>
  <c r="W133" i="16"/>
  <c r="AC133" i="16" s="1"/>
  <c r="U130" i="24"/>
  <c r="W130" i="24"/>
  <c r="AC130" i="24" s="1"/>
  <c r="U21" i="24"/>
  <c r="W21" i="24"/>
  <c r="AC21" i="24" s="1"/>
  <c r="U189" i="24"/>
  <c r="W189" i="24"/>
  <c r="AC189" i="24" s="1"/>
  <c r="U57" i="23"/>
  <c r="U122" i="23"/>
  <c r="U33" i="23"/>
  <c r="U50" i="23"/>
  <c r="U95" i="23"/>
  <c r="U116" i="23"/>
  <c r="U47" i="23"/>
  <c r="U170" i="23"/>
  <c r="U185" i="23"/>
  <c r="U131" i="23"/>
  <c r="U214" i="23"/>
  <c r="U114" i="23"/>
  <c r="U233" i="23"/>
  <c r="U184" i="23"/>
  <c r="U51" i="23"/>
  <c r="U130" i="23"/>
  <c r="U105" i="23"/>
  <c r="U236" i="23"/>
  <c r="U136" i="24"/>
  <c r="W136" i="24"/>
  <c r="AC136" i="24" s="1"/>
  <c r="U82" i="24"/>
  <c r="W82" i="24"/>
  <c r="AC82" i="24" s="1"/>
  <c r="U131" i="24"/>
  <c r="W131" i="24"/>
  <c r="AC131" i="24" s="1"/>
  <c r="W101" i="25"/>
  <c r="AC101" i="25" s="1"/>
  <c r="W92" i="25"/>
  <c r="AC92" i="25" s="1"/>
  <c r="W116" i="25"/>
  <c r="AC116" i="25" s="1"/>
  <c r="W98" i="25"/>
  <c r="AC98" i="25" s="1"/>
  <c r="W119" i="25"/>
  <c r="AC119" i="25" s="1"/>
  <c r="W168" i="25"/>
  <c r="AC168" i="25" s="1"/>
  <c r="U55" i="16"/>
  <c r="W55" i="16"/>
  <c r="AC55" i="16" s="1"/>
  <c r="W42" i="16"/>
  <c r="AC42" i="16" s="1"/>
  <c r="U42" i="16"/>
  <c r="W129" i="16"/>
  <c r="AC129" i="16" s="1"/>
  <c r="U129" i="16"/>
  <c r="W98" i="16"/>
  <c r="AC98" i="16" s="1"/>
  <c r="U98" i="16"/>
  <c r="W33" i="16"/>
  <c r="AC33" i="16" s="1"/>
  <c r="U33" i="16"/>
  <c r="U171" i="24"/>
  <c r="W171" i="24"/>
  <c r="AC171" i="24" s="1"/>
  <c r="U83" i="24"/>
  <c r="W83" i="24"/>
  <c r="AC83" i="24" s="1"/>
  <c r="U72" i="24"/>
  <c r="W72" i="24"/>
  <c r="AC72" i="24" s="1"/>
  <c r="U182" i="24"/>
  <c r="W182" i="24"/>
  <c r="AC182" i="24" s="1"/>
  <c r="U78" i="24"/>
  <c r="W78" i="24"/>
  <c r="AC78" i="24" s="1"/>
  <c r="U120" i="24"/>
  <c r="W120" i="24"/>
  <c r="AC120" i="24" s="1"/>
  <c r="U88" i="24"/>
  <c r="W88" i="24"/>
  <c r="AC88" i="24" s="1"/>
  <c r="W103" i="25"/>
  <c r="AC103" i="25" s="1"/>
  <c r="W58" i="25"/>
  <c r="AC58" i="25" s="1"/>
  <c r="U241" i="16"/>
  <c r="W241" i="16"/>
  <c r="AC241" i="16" s="1"/>
  <c r="W116" i="16"/>
  <c r="AC116" i="16" s="1"/>
  <c r="U116" i="16"/>
  <c r="W224" i="16"/>
  <c r="AC224" i="16" s="1"/>
  <c r="U224" i="16"/>
  <c r="U110" i="24"/>
  <c r="W110" i="24"/>
  <c r="AC110" i="24" s="1"/>
  <c r="U17" i="24"/>
  <c r="W17" i="24"/>
  <c r="AC17" i="24" s="1"/>
  <c r="W121" i="24"/>
  <c r="AC121" i="24" s="1"/>
  <c r="U121" i="24"/>
  <c r="W34" i="24"/>
  <c r="AC34" i="24" s="1"/>
  <c r="U34" i="24"/>
  <c r="W200" i="25"/>
  <c r="AC200" i="25" s="1"/>
  <c r="W216" i="25"/>
  <c r="AC216" i="25" s="1"/>
  <c r="W64" i="25"/>
  <c r="AC64" i="25" s="1"/>
  <c r="W114" i="25"/>
  <c r="AC114" i="25" s="1"/>
  <c r="U214" i="16"/>
  <c r="W214" i="16"/>
  <c r="AC214" i="16" s="1"/>
  <c r="W218" i="16"/>
  <c r="AC218" i="16" s="1"/>
  <c r="U218" i="16"/>
  <c r="W107" i="16"/>
  <c r="AC107" i="16" s="1"/>
  <c r="U107" i="16"/>
  <c r="W30" i="16"/>
  <c r="AC30" i="16" s="1"/>
  <c r="U30" i="16"/>
  <c r="U217" i="16"/>
  <c r="W217" i="16"/>
  <c r="AC217" i="16" s="1"/>
  <c r="W160" i="16"/>
  <c r="AC160" i="16" s="1"/>
  <c r="U160" i="16"/>
  <c r="W208" i="16"/>
  <c r="AC208" i="16" s="1"/>
  <c r="U208" i="16"/>
  <c r="U203" i="24"/>
  <c r="W203" i="24"/>
  <c r="AC203" i="24" s="1"/>
  <c r="W231" i="25"/>
  <c r="AC231" i="25" s="1"/>
  <c r="W164" i="25"/>
  <c r="AC164" i="25" s="1"/>
  <c r="W118" i="25"/>
  <c r="AC118" i="25" s="1"/>
  <c r="W176" i="25"/>
  <c r="AC176" i="25" s="1"/>
  <c r="W122" i="25"/>
  <c r="AC122" i="25" s="1"/>
  <c r="U155" i="16"/>
  <c r="W155" i="16"/>
  <c r="AC155" i="16" s="1"/>
  <c r="W102" i="16"/>
  <c r="AC102" i="16" s="1"/>
  <c r="U102" i="16"/>
  <c r="W222" i="16"/>
  <c r="AC222" i="16" s="1"/>
  <c r="U222" i="16"/>
  <c r="W193" i="16"/>
  <c r="AC193" i="16" s="1"/>
  <c r="U193" i="16"/>
  <c r="F5" i="25"/>
  <c r="A50" i="61"/>
  <c r="U99" i="24"/>
  <c r="W99" i="24"/>
  <c r="AC99" i="24" s="1"/>
  <c r="U93" i="24"/>
  <c r="W93" i="24"/>
  <c r="AC93" i="24" s="1"/>
  <c r="W166" i="25"/>
  <c r="AC166" i="25" s="1"/>
  <c r="W93" i="25"/>
  <c r="AC93" i="25" s="1"/>
  <c r="W171" i="25"/>
  <c r="AC171" i="25" s="1"/>
  <c r="W67" i="25"/>
  <c r="AC67" i="25" s="1"/>
  <c r="W73" i="25"/>
  <c r="AC73" i="25" s="1"/>
  <c r="W161" i="25"/>
  <c r="AC161" i="25" s="1"/>
  <c r="W118" i="16"/>
  <c r="AC118" i="16" s="1"/>
  <c r="U118" i="16"/>
  <c r="U135" i="16"/>
  <c r="W135" i="16"/>
  <c r="AC135" i="16" s="1"/>
  <c r="U237" i="16"/>
  <c r="W237" i="16"/>
  <c r="AC237" i="16" s="1"/>
  <c r="W176" i="16"/>
  <c r="AC176" i="16" s="1"/>
  <c r="U176" i="16"/>
  <c r="U75" i="24"/>
  <c r="W75" i="24"/>
  <c r="AC75" i="24" s="1"/>
  <c r="U103" i="24"/>
  <c r="W103" i="24"/>
  <c r="AC103" i="24" s="1"/>
  <c r="U98" i="24"/>
  <c r="W98" i="24"/>
  <c r="AC98" i="24" s="1"/>
  <c r="U72" i="16"/>
  <c r="W72" i="16"/>
  <c r="AC72" i="16" s="1"/>
  <c r="U197" i="16"/>
  <c r="W197" i="16"/>
  <c r="AC197" i="16" s="1"/>
  <c r="U39" i="16"/>
  <c r="W39" i="16"/>
  <c r="AC39" i="16" s="1"/>
  <c r="W88" i="16"/>
  <c r="AC88" i="16" s="1"/>
  <c r="U88" i="16"/>
  <c r="U226" i="16"/>
  <c r="W226" i="16"/>
  <c r="AC226" i="16" s="1"/>
  <c r="U173" i="24"/>
  <c r="W173" i="24"/>
  <c r="AC173" i="24" s="1"/>
  <c r="W137" i="24"/>
  <c r="AC137" i="24" s="1"/>
  <c r="U137" i="24"/>
  <c r="W156" i="24"/>
  <c r="AC156" i="24" s="1"/>
  <c r="U156" i="24"/>
  <c r="W230" i="25"/>
  <c r="AC230" i="25" s="1"/>
  <c r="W102" i="25"/>
  <c r="AC102" i="25" s="1"/>
  <c r="U131" i="16"/>
  <c r="W131" i="16"/>
  <c r="AC131" i="16" s="1"/>
  <c r="W132" i="16"/>
  <c r="AC132" i="16" s="1"/>
  <c r="U132" i="16"/>
  <c r="U127" i="16"/>
  <c r="W127" i="16"/>
  <c r="AC127" i="16" s="1"/>
  <c r="W146" i="16"/>
  <c r="AC146" i="16" s="1"/>
  <c r="U146" i="16"/>
  <c r="W86" i="16"/>
  <c r="AC86" i="16" s="1"/>
  <c r="U86" i="16"/>
  <c r="W107" i="25"/>
  <c r="AC107" i="25" s="1"/>
  <c r="W70" i="16"/>
  <c r="AC70" i="16" s="1"/>
  <c r="U70" i="16"/>
  <c r="U22" i="24"/>
  <c r="W22" i="24"/>
  <c r="AC22" i="24" s="1"/>
  <c r="U160" i="24"/>
  <c r="W160" i="24"/>
  <c r="AC160" i="24" s="1"/>
  <c r="W165" i="24"/>
  <c r="AC165" i="24" s="1"/>
  <c r="U165" i="24"/>
  <c r="W21" i="16"/>
  <c r="AC21" i="16" s="1"/>
  <c r="U21" i="16"/>
  <c r="W167" i="16"/>
  <c r="AC167" i="16" s="1"/>
  <c r="U167" i="16"/>
  <c r="U195" i="16"/>
  <c r="W195" i="16"/>
  <c r="AC195" i="16" s="1"/>
  <c r="U203" i="23"/>
  <c r="U110" i="23"/>
  <c r="U234" i="23"/>
  <c r="U244" i="23"/>
  <c r="U65" i="24"/>
  <c r="W65" i="24"/>
  <c r="AC65" i="24" s="1"/>
  <c r="U125" i="24"/>
  <c r="W125" i="24"/>
  <c r="AC125" i="24" s="1"/>
  <c r="W92" i="16"/>
  <c r="AC92" i="16" s="1"/>
  <c r="U92" i="16"/>
  <c r="U87" i="24"/>
  <c r="W87" i="24"/>
  <c r="AC87" i="24" s="1"/>
  <c r="U97" i="24"/>
  <c r="W97" i="24"/>
  <c r="AC97" i="24" s="1"/>
  <c r="W234" i="16"/>
  <c r="AC234" i="16" s="1"/>
  <c r="U234" i="16"/>
  <c r="U240" i="16"/>
  <c r="W240" i="16"/>
  <c r="AC240" i="16" s="1"/>
  <c r="W225" i="16"/>
  <c r="AC225" i="16" s="1"/>
  <c r="U225" i="16"/>
  <c r="W227" i="16"/>
  <c r="AC227" i="16" s="1"/>
  <c r="U227" i="16"/>
  <c r="W213" i="16"/>
  <c r="AC213" i="16" s="1"/>
  <c r="U213" i="16"/>
  <c r="U159" i="16"/>
  <c r="W159" i="16"/>
  <c r="AC159" i="16" s="1"/>
  <c r="U113" i="24"/>
  <c r="W113" i="24"/>
  <c r="AC113" i="24" s="1"/>
  <c r="W152" i="24"/>
  <c r="AC152" i="24" s="1"/>
  <c r="U152" i="24"/>
  <c r="U86" i="24"/>
  <c r="W86" i="24"/>
  <c r="AC86" i="24" s="1"/>
  <c r="U216" i="16"/>
  <c r="W216" i="16"/>
  <c r="AC216" i="16" s="1"/>
  <c r="U31" i="16"/>
  <c r="W31" i="16"/>
  <c r="AC31" i="16" s="1"/>
  <c r="U56" i="16"/>
  <c r="W56" i="16"/>
  <c r="AC56" i="16" s="1"/>
  <c r="U140" i="24"/>
  <c r="W140" i="24"/>
  <c r="AC140" i="24" s="1"/>
  <c r="U63" i="24"/>
  <c r="W63" i="24"/>
  <c r="AC63" i="24" s="1"/>
  <c r="U151" i="16"/>
  <c r="W151" i="16"/>
  <c r="AC151" i="16" s="1"/>
  <c r="W136" i="16"/>
  <c r="AC136" i="16" s="1"/>
  <c r="U136" i="16"/>
  <c r="U209" i="16"/>
  <c r="W209" i="16"/>
  <c r="AC209" i="16" s="1"/>
  <c r="W130" i="16"/>
  <c r="AC130" i="16" s="1"/>
  <c r="U130" i="16"/>
  <c r="U115" i="16"/>
  <c r="W115" i="16"/>
  <c r="AC115" i="16" s="1"/>
  <c r="H8" i="25"/>
  <c r="E7" i="25"/>
  <c r="U14" i="24"/>
  <c r="W14" i="24"/>
  <c r="AC14" i="24" s="1"/>
  <c r="U15" i="24"/>
  <c r="W15" i="24"/>
  <c r="AC15" i="24" s="1"/>
  <c r="U166" i="24"/>
  <c r="W166" i="24"/>
  <c r="AC166" i="24" s="1"/>
  <c r="U158" i="24"/>
  <c r="W158" i="24"/>
  <c r="AC158" i="24" s="1"/>
  <c r="U171" i="16"/>
  <c r="W171" i="16"/>
  <c r="AC171" i="16" s="1"/>
  <c r="U196" i="16"/>
  <c r="W196" i="16"/>
  <c r="AC196" i="16" s="1"/>
  <c r="W235" i="16"/>
  <c r="AC235" i="16" s="1"/>
  <c r="U235" i="16"/>
  <c r="W59" i="16"/>
  <c r="AC59" i="16" s="1"/>
  <c r="U59" i="16"/>
  <c r="U54" i="24"/>
  <c r="W54" i="24"/>
  <c r="AC54" i="24" s="1"/>
  <c r="U181" i="24"/>
  <c r="W181" i="24"/>
  <c r="AC181" i="24" s="1"/>
  <c r="E7" i="26"/>
  <c r="F6" i="26" s="1"/>
  <c r="H8" i="26"/>
  <c r="W104" i="16"/>
  <c r="AC104" i="16" s="1"/>
  <c r="U104" i="16"/>
  <c r="U106" i="16"/>
  <c r="W106" i="16"/>
  <c r="AC106" i="16" s="1"/>
  <c r="U71" i="16"/>
  <c r="W71" i="16"/>
  <c r="AC71" i="16" s="1"/>
  <c r="W136" i="25"/>
  <c r="AC136" i="25" s="1"/>
  <c r="U123" i="24"/>
  <c r="W123" i="24"/>
  <c r="AC123" i="24" s="1"/>
  <c r="W124" i="16"/>
  <c r="AC124" i="16" s="1"/>
  <c r="U124" i="16"/>
  <c r="W114" i="16"/>
  <c r="AC114" i="16" s="1"/>
  <c r="U114" i="16"/>
  <c r="W73" i="16"/>
  <c r="AC73" i="16" s="1"/>
  <c r="U73" i="16"/>
  <c r="U132" i="24"/>
  <c r="W132" i="24"/>
  <c r="AC132" i="24" s="1"/>
  <c r="U143" i="24"/>
  <c r="W143" i="24"/>
  <c r="AC143" i="24" s="1"/>
  <c r="W232" i="25"/>
  <c r="AC232" i="25" s="1"/>
  <c r="W132" i="25"/>
  <c r="AC132" i="25" s="1"/>
  <c r="W192" i="25"/>
  <c r="AC192" i="25" s="1"/>
  <c r="W139" i="25"/>
  <c r="AC139" i="25" s="1"/>
  <c r="W238" i="16"/>
  <c r="AC238" i="16" s="1"/>
  <c r="U238" i="16"/>
  <c r="U134" i="16"/>
  <c r="W134" i="16"/>
  <c r="AC134" i="16" s="1"/>
  <c r="U29" i="23"/>
  <c r="U138" i="23"/>
  <c r="U143" i="23"/>
  <c r="U232" i="23"/>
  <c r="U160" i="23"/>
  <c r="U84" i="23"/>
  <c r="U25" i="23"/>
  <c r="U216" i="23"/>
  <c r="U80" i="23"/>
  <c r="U148" i="23"/>
  <c r="U88" i="23"/>
  <c r="U62" i="23"/>
  <c r="U101" i="24"/>
  <c r="W101" i="24"/>
  <c r="AC101" i="24" s="1"/>
  <c r="U46" i="24"/>
  <c r="W46" i="24"/>
  <c r="AC46" i="24" s="1"/>
  <c r="U151" i="24"/>
  <c r="W151" i="24"/>
  <c r="AC151" i="24" s="1"/>
  <c r="U77" i="24"/>
  <c r="W77" i="24"/>
  <c r="AC77" i="24" s="1"/>
  <c r="U28" i="24"/>
  <c r="W28" i="24"/>
  <c r="AC28" i="24" s="1"/>
  <c r="U204" i="24"/>
  <c r="W204" i="24"/>
  <c r="AC204" i="24" s="1"/>
  <c r="W83" i="25"/>
  <c r="AC83" i="25" s="1"/>
  <c r="W219" i="25"/>
  <c r="AC219" i="25" s="1"/>
  <c r="W48" i="25"/>
  <c r="AC48" i="25" s="1"/>
  <c r="W61" i="25"/>
  <c r="AC61" i="25" s="1"/>
  <c r="U211" i="16"/>
  <c r="W211" i="16"/>
  <c r="AC211" i="16" s="1"/>
  <c r="W101" i="16"/>
  <c r="AC101" i="16" s="1"/>
  <c r="U101" i="16"/>
  <c r="W58" i="16"/>
  <c r="AC58" i="16" s="1"/>
  <c r="U58" i="16"/>
  <c r="U14" i="16"/>
  <c r="W14" i="16"/>
  <c r="AC14" i="16" s="1"/>
  <c r="U243" i="16"/>
  <c r="W243" i="16"/>
  <c r="AC243" i="16" s="1"/>
  <c r="W34" i="16"/>
  <c r="AC34" i="16" s="1"/>
  <c r="U34" i="16"/>
  <c r="U188" i="24"/>
  <c r="W188" i="24"/>
  <c r="AC188" i="24" s="1"/>
  <c r="U199" i="24"/>
  <c r="W199" i="24"/>
  <c r="AC199" i="24" s="1"/>
  <c r="U185" i="24"/>
  <c r="W185" i="24"/>
  <c r="AC185" i="24" s="1"/>
  <c r="W39" i="24"/>
  <c r="AC39" i="24" s="1"/>
  <c r="U39" i="24"/>
  <c r="W43" i="25"/>
  <c r="AC43" i="25" s="1"/>
  <c r="W120" i="25"/>
  <c r="AC120" i="25" s="1"/>
  <c r="W105" i="25"/>
  <c r="AC105" i="25" s="1"/>
  <c r="W143" i="16"/>
  <c r="AC143" i="16" s="1"/>
  <c r="U143" i="16"/>
  <c r="U168" i="16"/>
  <c r="W168" i="16"/>
  <c r="AC168" i="16" s="1"/>
  <c r="U189" i="16"/>
  <c r="W189" i="16"/>
  <c r="AC189" i="16" s="1"/>
  <c r="W89" i="16"/>
  <c r="AC89" i="16" s="1"/>
  <c r="U89" i="16"/>
  <c r="U153" i="16"/>
  <c r="W153" i="16"/>
  <c r="AC153" i="16" s="1"/>
  <c r="U43" i="24"/>
  <c r="W43" i="24"/>
  <c r="AC43" i="24" s="1"/>
  <c r="U95" i="24"/>
  <c r="W95" i="24"/>
  <c r="AC95" i="24" s="1"/>
  <c r="W95" i="25"/>
  <c r="AC95" i="25" s="1"/>
  <c r="W70" i="25"/>
  <c r="AC70" i="25" s="1"/>
  <c r="W79" i="25"/>
  <c r="AC79" i="25" s="1"/>
  <c r="W26" i="25"/>
  <c r="AC26" i="25" s="1"/>
  <c r="W137" i="25"/>
  <c r="AC137" i="25" s="1"/>
  <c r="U154" i="16"/>
  <c r="W154" i="16"/>
  <c r="AC154" i="16" s="1"/>
  <c r="W191" i="16"/>
  <c r="AC191" i="16" s="1"/>
  <c r="U191" i="16"/>
  <c r="U229" i="16"/>
  <c r="W229" i="16"/>
  <c r="AC229" i="16" s="1"/>
  <c r="U139" i="16"/>
  <c r="W139" i="16"/>
  <c r="AC139" i="16" s="1"/>
  <c r="W78" i="16"/>
  <c r="AC78" i="16" s="1"/>
  <c r="U78" i="16"/>
  <c r="W32" i="16"/>
  <c r="AC32" i="16" s="1"/>
  <c r="U32" i="16"/>
  <c r="U60" i="24"/>
  <c r="W60" i="24"/>
  <c r="AC60" i="24" s="1"/>
  <c r="W124" i="24"/>
  <c r="AC124" i="24" s="1"/>
  <c r="U124" i="24"/>
  <c r="W105" i="24"/>
  <c r="AC105" i="24" s="1"/>
  <c r="U105" i="24"/>
  <c r="W140" i="25"/>
  <c r="AC140" i="25" s="1"/>
  <c r="W86" i="25"/>
  <c r="AC86" i="25" s="1"/>
  <c r="W80" i="25"/>
  <c r="AC80" i="25" s="1"/>
  <c r="W154" i="25"/>
  <c r="AC154" i="25" s="1"/>
  <c r="U95" i="16"/>
  <c r="W95" i="16"/>
  <c r="AC95" i="16" s="1"/>
  <c r="U117" i="16"/>
  <c r="W117" i="16"/>
  <c r="AC117" i="16" s="1"/>
  <c r="U41" i="16"/>
  <c r="W41" i="16"/>
  <c r="AC41" i="16" s="1"/>
  <c r="U30" i="24"/>
  <c r="W30" i="24"/>
  <c r="AC30" i="24" s="1"/>
  <c r="W54" i="25"/>
  <c r="AC54" i="25" s="1"/>
  <c r="W23" i="25"/>
  <c r="AC23" i="25" s="1"/>
  <c r="W52" i="25"/>
  <c r="AC52" i="25" s="1"/>
  <c r="W228" i="25"/>
  <c r="AC228" i="25" s="1"/>
  <c r="W49" i="25"/>
  <c r="AC49" i="25" s="1"/>
  <c r="W93" i="16"/>
  <c r="AC93" i="16" s="1"/>
  <c r="U93" i="16"/>
  <c r="U183" i="16"/>
  <c r="W183" i="16"/>
  <c r="AC183" i="16" s="1"/>
  <c r="U125" i="16"/>
  <c r="W125" i="16"/>
  <c r="AC125" i="16" s="1"/>
  <c r="W174" i="16"/>
  <c r="AC174" i="16" s="1"/>
  <c r="U174" i="16"/>
  <c r="W193" i="24"/>
  <c r="AC193" i="24" s="1"/>
  <c r="U193" i="24"/>
  <c r="U7" i="24"/>
  <c r="W7" i="24"/>
  <c r="AC7" i="24" s="1"/>
  <c r="U58" i="24"/>
  <c r="W58" i="24"/>
  <c r="AC58" i="24" s="1"/>
  <c r="F5" i="26"/>
  <c r="W240" i="25"/>
  <c r="AC240" i="25" s="1"/>
  <c r="W177" i="25"/>
  <c r="AC177" i="25" s="1"/>
  <c r="U62" i="16"/>
  <c r="W62" i="16"/>
  <c r="AC62" i="16" s="1"/>
  <c r="W87" i="16"/>
  <c r="AC87" i="16" s="1"/>
  <c r="U87" i="16"/>
  <c r="W212" i="16"/>
  <c r="AC212" i="16" s="1"/>
  <c r="U212" i="16"/>
  <c r="U84" i="16"/>
  <c r="W84" i="16"/>
  <c r="AC84" i="16" s="1"/>
  <c r="U118" i="24"/>
  <c r="W118" i="24"/>
  <c r="AC118" i="24" s="1"/>
  <c r="U138" i="24"/>
  <c r="W138" i="24"/>
  <c r="AC138" i="24" s="1"/>
  <c r="U73" i="24"/>
  <c r="W73" i="24"/>
  <c r="AC73" i="24" s="1"/>
  <c r="U70" i="24"/>
  <c r="W70" i="24"/>
  <c r="AC70" i="24" s="1"/>
  <c r="U35" i="24"/>
  <c r="W35" i="24"/>
  <c r="AC35" i="24" s="1"/>
  <c r="W145" i="25"/>
  <c r="AC145" i="25" s="1"/>
  <c r="W202" i="25"/>
  <c r="AC202" i="25" s="1"/>
  <c r="W194" i="25"/>
  <c r="AC194" i="25" s="1"/>
  <c r="W241" i="25"/>
  <c r="AC241" i="25" s="1"/>
  <c r="U53" i="16"/>
  <c r="W53" i="16"/>
  <c r="AC53" i="16" s="1"/>
  <c r="W119" i="16"/>
  <c r="AC119" i="16" s="1"/>
  <c r="U119" i="16"/>
  <c r="U66" i="16"/>
  <c r="W66" i="16"/>
  <c r="AC66" i="16" s="1"/>
  <c r="W85" i="16"/>
  <c r="AC85" i="16" s="1"/>
  <c r="U85" i="16"/>
  <c r="W242" i="16"/>
  <c r="AC242" i="16" s="1"/>
  <c r="U242" i="16"/>
  <c r="W96" i="16"/>
  <c r="AC96" i="16" s="1"/>
  <c r="U96" i="16"/>
  <c r="W77" i="25"/>
  <c r="AC77" i="25" s="1"/>
  <c r="W75" i="16"/>
  <c r="AC75" i="16" s="1"/>
  <c r="U75" i="16"/>
  <c r="U107" i="24"/>
  <c r="W107" i="24"/>
  <c r="AC107" i="24" s="1"/>
  <c r="U90" i="24"/>
  <c r="W90" i="24"/>
  <c r="AC90" i="24" s="1"/>
  <c r="U169" i="24"/>
  <c r="W169" i="24"/>
  <c r="AC169" i="24" s="1"/>
  <c r="U100" i="24"/>
  <c r="W100" i="24"/>
  <c r="AC100" i="24" s="1"/>
  <c r="U200" i="24"/>
  <c r="W200" i="24"/>
  <c r="AC200" i="24" s="1"/>
  <c r="U102" i="24"/>
  <c r="W102" i="24"/>
  <c r="AC102" i="24" s="1"/>
  <c r="U135" i="24"/>
  <c r="W135" i="24"/>
  <c r="AC135" i="24" s="1"/>
  <c r="U153" i="24"/>
  <c r="W153" i="24"/>
  <c r="AC153" i="24" s="1"/>
  <c r="U134" i="24"/>
  <c r="W134" i="24"/>
  <c r="AC134" i="24" s="1"/>
  <c r="W109" i="16"/>
  <c r="AC109" i="16" s="1"/>
  <c r="U109" i="16"/>
  <c r="W48" i="16"/>
  <c r="AC48" i="16" s="1"/>
  <c r="U48" i="16"/>
  <c r="W38" i="16"/>
  <c r="AC38" i="16" s="1"/>
  <c r="U38" i="16"/>
  <c r="U74" i="16"/>
  <c r="W74" i="16"/>
  <c r="AC74" i="16" s="1"/>
  <c r="W57" i="16"/>
  <c r="AC57" i="16" s="1"/>
  <c r="U57" i="16"/>
  <c r="U74" i="24"/>
  <c r="W74" i="24"/>
  <c r="AC74" i="24" s="1"/>
  <c r="W164" i="24"/>
  <c r="AC164" i="24" s="1"/>
  <c r="U164" i="24"/>
  <c r="U32" i="24"/>
  <c r="W32" i="24"/>
  <c r="AC32" i="24" s="1"/>
  <c r="U117" i="24"/>
  <c r="W117" i="24"/>
  <c r="AC117" i="24" s="1"/>
  <c r="U63" i="16"/>
  <c r="W63" i="16"/>
  <c r="AC63" i="16" s="1"/>
  <c r="W50" i="16"/>
  <c r="AC50" i="16" s="1"/>
  <c r="U50" i="16"/>
  <c r="U97" i="16"/>
  <c r="W97" i="16"/>
  <c r="AC97" i="16" s="1"/>
  <c r="U180" i="24"/>
  <c r="W180" i="24"/>
  <c r="AC180" i="24" s="1"/>
  <c r="U157" i="24"/>
  <c r="W157" i="24"/>
  <c r="AC157" i="24" s="1"/>
  <c r="U172" i="24"/>
  <c r="W172" i="24"/>
  <c r="AC172" i="24" s="1"/>
  <c r="W179" i="16"/>
  <c r="AC179" i="16" s="1"/>
  <c r="U179" i="16"/>
  <c r="U201" i="16"/>
  <c r="W201" i="16"/>
  <c r="AC201" i="16" s="1"/>
  <c r="W37" i="16"/>
  <c r="AC37" i="16" s="1"/>
  <c r="U37" i="16"/>
  <c r="W185" i="16"/>
  <c r="AC185" i="16" s="1"/>
  <c r="U185" i="16"/>
  <c r="U147" i="16"/>
  <c r="W147" i="16"/>
  <c r="AC147" i="16" s="1"/>
  <c r="U133" i="24"/>
  <c r="W133" i="24"/>
  <c r="AC133" i="24" s="1"/>
  <c r="W123" i="25"/>
  <c r="AC123" i="25" s="1"/>
  <c r="W128" i="25"/>
  <c r="AC128" i="25" s="1"/>
  <c r="W213" i="25"/>
  <c r="AC213" i="25" s="1"/>
  <c r="W79" i="16"/>
  <c r="AC79" i="16" s="1"/>
  <c r="U79" i="16"/>
  <c r="U141" i="24"/>
  <c r="W141" i="24"/>
  <c r="AC141" i="24" s="1"/>
  <c r="U163" i="24"/>
  <c r="W163" i="24"/>
  <c r="AC163" i="24" s="1"/>
  <c r="W186" i="24"/>
  <c r="AC186" i="24" s="1"/>
  <c r="U186" i="24"/>
  <c r="U129" i="24"/>
  <c r="W129" i="24"/>
  <c r="AC129" i="24" s="1"/>
  <c r="W190" i="25"/>
  <c r="AC190" i="25" s="1"/>
  <c r="W47" i="25"/>
  <c r="AC47" i="25" s="1"/>
  <c r="W37" i="25"/>
  <c r="AC37" i="25" s="1"/>
  <c r="W68" i="16"/>
  <c r="AC68" i="16" s="1"/>
  <c r="U68" i="16"/>
  <c r="U26" i="24"/>
  <c r="W26" i="24"/>
  <c r="AC26" i="24" s="1"/>
  <c r="W149" i="16"/>
  <c r="AC149" i="16" s="1"/>
  <c r="U149" i="16"/>
  <c r="U49" i="16"/>
  <c r="W49" i="16"/>
  <c r="AC49" i="16" s="1"/>
  <c r="U128" i="24"/>
  <c r="W128" i="24"/>
  <c r="AC128" i="24" s="1"/>
  <c r="U92" i="24"/>
  <c r="W92" i="24"/>
  <c r="AC92" i="24" s="1"/>
  <c r="W152" i="16"/>
  <c r="AC152" i="16" s="1"/>
  <c r="U152" i="16"/>
  <c r="W219" i="16"/>
  <c r="AC219" i="16" s="1"/>
  <c r="U219" i="16"/>
  <c r="U163" i="16"/>
  <c r="W163" i="16"/>
  <c r="AC163" i="16" s="1"/>
  <c r="W182" i="16"/>
  <c r="AC182" i="16" s="1"/>
  <c r="U182" i="16"/>
  <c r="W203" i="16"/>
  <c r="AC203" i="16" s="1"/>
  <c r="U203" i="16"/>
  <c r="U23" i="24"/>
  <c r="W23" i="24"/>
  <c r="AC23" i="24" s="1"/>
  <c r="U84" i="24"/>
  <c r="W84" i="24"/>
  <c r="AC84" i="24" s="1"/>
  <c r="U170" i="24"/>
  <c r="W170" i="24"/>
  <c r="AC170" i="24" s="1"/>
  <c r="U76" i="24"/>
  <c r="W76" i="24"/>
  <c r="AC76" i="24" s="1"/>
  <c r="U201" i="24"/>
  <c r="W201" i="24"/>
  <c r="AC201" i="24" s="1"/>
  <c r="U76" i="16"/>
  <c r="W76" i="16"/>
  <c r="AC76" i="16" s="1"/>
  <c r="W46" i="16"/>
  <c r="AC46" i="16" s="1"/>
  <c r="U46" i="16"/>
  <c r="W120" i="16"/>
  <c r="AC120" i="16" s="1"/>
  <c r="U120" i="16"/>
  <c r="W128" i="16"/>
  <c r="AC128" i="16" s="1"/>
  <c r="U128" i="16"/>
  <c r="U192" i="24"/>
  <c r="W192" i="24"/>
  <c r="AC192" i="24" s="1"/>
  <c r="U19" i="24"/>
  <c r="W19" i="24"/>
  <c r="AC19" i="24" s="1"/>
  <c r="W111" i="16"/>
  <c r="AC111" i="16" s="1"/>
  <c r="U111" i="16"/>
  <c r="U161" i="16"/>
  <c r="W161" i="16"/>
  <c r="AC161" i="16" s="1"/>
  <c r="W141" i="16"/>
  <c r="AC141" i="16" s="1"/>
  <c r="U141" i="16"/>
  <c r="W43" i="16"/>
  <c r="AC43" i="16" s="1"/>
  <c r="U43" i="16"/>
  <c r="U180" i="16"/>
  <c r="W180" i="16"/>
  <c r="AC180" i="16" s="1"/>
  <c r="U85" i="24"/>
  <c r="W85" i="24"/>
  <c r="AC85" i="24" s="1"/>
  <c r="W191" i="24"/>
  <c r="AC191" i="24" s="1"/>
  <c r="U191" i="24"/>
  <c r="U116" i="24"/>
  <c r="W116" i="24"/>
  <c r="AC116" i="24" s="1"/>
  <c r="W104" i="25"/>
  <c r="AC104" i="25" s="1"/>
  <c r="W42" i="25"/>
  <c r="AC42" i="25" s="1"/>
  <c r="W162" i="25"/>
  <c r="AC162" i="25" s="1"/>
  <c r="W74" i="25"/>
  <c r="AC74" i="25" s="1"/>
  <c r="U60" i="16"/>
  <c r="W60" i="16"/>
  <c r="AC60" i="16" s="1"/>
  <c r="U165" i="16"/>
  <c r="W165" i="16"/>
  <c r="AC165" i="16" s="1"/>
  <c r="W108" i="16"/>
  <c r="AC108" i="16" s="1"/>
  <c r="U108" i="16"/>
  <c r="W36" i="16"/>
  <c r="AC36" i="16" s="1"/>
  <c r="U36" i="16"/>
  <c r="U142" i="24"/>
  <c r="W142" i="24"/>
  <c r="AC142" i="24" s="1"/>
  <c r="U197" i="24"/>
  <c r="W197" i="24"/>
  <c r="AC197" i="24" s="1"/>
  <c r="W185" i="25"/>
  <c r="AC185" i="25" s="1"/>
  <c r="W89" i="25"/>
  <c r="AC89" i="25" s="1"/>
  <c r="U29" i="16"/>
  <c r="W29" i="16"/>
  <c r="AC29" i="16" s="1"/>
  <c r="W83" i="16"/>
  <c r="AC83" i="16" s="1"/>
  <c r="U83" i="16"/>
  <c r="U54" i="16"/>
  <c r="W54" i="16"/>
  <c r="AC54" i="16" s="1"/>
  <c r="W148" i="16"/>
  <c r="AC148" i="16" s="1"/>
  <c r="U148" i="16"/>
  <c r="W35" i="16"/>
  <c r="AC35" i="16" s="1"/>
  <c r="U35" i="16"/>
  <c r="U51" i="24"/>
  <c r="W51" i="24"/>
  <c r="AC51" i="24" s="1"/>
  <c r="U202" i="24"/>
  <c r="W202" i="24"/>
  <c r="AC202" i="24" s="1"/>
  <c r="U36" i="24"/>
  <c r="W36" i="24"/>
  <c r="AC36" i="24" s="1"/>
  <c r="W135" i="25"/>
  <c r="AC135" i="25" s="1"/>
  <c r="W26" i="16"/>
  <c r="AC26" i="16" s="1"/>
  <c r="U26" i="16"/>
  <c r="U90" i="16"/>
  <c r="W90" i="16"/>
  <c r="AC90" i="16" s="1"/>
  <c r="U121" i="16"/>
  <c r="W121" i="16"/>
  <c r="AC121" i="16" s="1"/>
  <c r="U59" i="24"/>
  <c r="W59" i="24"/>
  <c r="AC59" i="24" s="1"/>
  <c r="U66" i="24"/>
  <c r="W66" i="24"/>
  <c r="AC66" i="24" s="1"/>
  <c r="U187" i="24"/>
  <c r="W187" i="24"/>
  <c r="AC187" i="24" s="1"/>
  <c r="U155" i="24"/>
  <c r="W155" i="24"/>
  <c r="AC155" i="24" s="1"/>
  <c r="U48" i="24"/>
  <c r="W48" i="24"/>
  <c r="AC48" i="24" s="1"/>
  <c r="U38" i="24"/>
  <c r="W38" i="24"/>
  <c r="AC38" i="24" s="1"/>
  <c r="W17" i="16"/>
  <c r="AC17" i="16" s="1"/>
  <c r="U17" i="16"/>
  <c r="U51" i="16"/>
  <c r="W51" i="16"/>
  <c r="AC51" i="16" s="1"/>
  <c r="U188" i="16"/>
  <c r="W188" i="16"/>
  <c r="AC188" i="16" s="1"/>
  <c r="W65" i="16"/>
  <c r="AC65" i="16" s="1"/>
  <c r="U65" i="16"/>
  <c r="W220" i="16"/>
  <c r="AC220" i="16" s="1"/>
  <c r="U220" i="16"/>
  <c r="W40" i="25"/>
  <c r="AC40" i="25" s="1"/>
  <c r="W20" i="16"/>
  <c r="AC20" i="16" s="1"/>
  <c r="U20" i="16"/>
  <c r="U67" i="24"/>
  <c r="W67" i="24"/>
  <c r="AC67" i="24" s="1"/>
  <c r="U11" i="24"/>
  <c r="W11" i="24"/>
  <c r="AC11" i="24" s="1"/>
  <c r="U34" i="23"/>
  <c r="U190" i="23"/>
  <c r="U5" i="24"/>
  <c r="W5" i="24"/>
  <c r="AC5" i="24" s="1"/>
  <c r="U69" i="24"/>
  <c r="W69" i="24"/>
  <c r="AC69" i="24" s="1"/>
  <c r="U179" i="24"/>
  <c r="W179" i="24"/>
  <c r="AC179" i="24" s="1"/>
  <c r="W217" i="25"/>
  <c r="AC217" i="25" s="1"/>
  <c r="W21" i="25"/>
  <c r="AC21" i="25" s="1"/>
  <c r="W220" i="25"/>
  <c r="AC220" i="25" s="1"/>
  <c r="W231" i="16"/>
  <c r="AC231" i="16" s="1"/>
  <c r="U231" i="16"/>
  <c r="U147" i="24"/>
  <c r="W147" i="24"/>
  <c r="AC147" i="24" s="1"/>
  <c r="U71" i="24"/>
  <c r="W71" i="24"/>
  <c r="AC71" i="24" s="1"/>
  <c r="U31" i="24"/>
  <c r="W31" i="24"/>
  <c r="AC31" i="24" s="1"/>
  <c r="W215" i="25"/>
  <c r="AC215" i="25" s="1"/>
  <c r="W236" i="25"/>
  <c r="AC236" i="25" s="1"/>
  <c r="W172" i="25"/>
  <c r="AC172" i="25" s="1"/>
  <c r="W191" i="25"/>
  <c r="AC191" i="25" s="1"/>
  <c r="W110" i="16"/>
  <c r="AC110" i="16" s="1"/>
  <c r="U110" i="16"/>
  <c r="W27" i="16"/>
  <c r="AC27" i="16" s="1"/>
  <c r="U27" i="16"/>
  <c r="U23" i="16"/>
  <c r="W23" i="16"/>
  <c r="AC23" i="16" s="1"/>
  <c r="U127" i="24"/>
  <c r="W127" i="24"/>
  <c r="AC127" i="24" s="1"/>
  <c r="U195" i="24"/>
  <c r="W195" i="24"/>
  <c r="AC195" i="24" s="1"/>
  <c r="U94" i="24"/>
  <c r="W94" i="24"/>
  <c r="AC94" i="24" s="1"/>
  <c r="W27" i="25"/>
  <c r="AC27" i="25" s="1"/>
  <c r="W229" i="25"/>
  <c r="AC229" i="25" s="1"/>
  <c r="U80" i="16"/>
  <c r="W80" i="16"/>
  <c r="AC80" i="16" s="1"/>
  <c r="U157" i="16"/>
  <c r="W157" i="16"/>
  <c r="AC157" i="16" s="1"/>
  <c r="U100" i="16"/>
  <c r="W100" i="16"/>
  <c r="AC100" i="16" s="1"/>
  <c r="W162" i="16"/>
  <c r="AC162" i="16" s="1"/>
  <c r="U162" i="16"/>
  <c r="F5" i="24"/>
  <c r="U109" i="24"/>
  <c r="W109" i="24"/>
  <c r="AC109" i="24" s="1"/>
  <c r="U144" i="24"/>
  <c r="W144" i="24"/>
  <c r="AC144" i="24" s="1"/>
  <c r="U167" i="24"/>
  <c r="W167" i="24"/>
  <c r="AC167" i="24" s="1"/>
  <c r="U194" i="24"/>
  <c r="W194" i="24"/>
  <c r="AC194" i="24" s="1"/>
  <c r="W221" i="16"/>
  <c r="AC221" i="16" s="1"/>
  <c r="U221" i="16"/>
  <c r="U142" i="16"/>
  <c r="W142" i="16"/>
  <c r="AC142" i="16" s="1"/>
  <c r="W215" i="16"/>
  <c r="AC215" i="16" s="1"/>
  <c r="U215" i="16"/>
  <c r="W99" i="16"/>
  <c r="AC99" i="16" s="1"/>
  <c r="U99" i="16"/>
  <c r="U52" i="24"/>
  <c r="W52" i="24"/>
  <c r="AC52" i="24" s="1"/>
  <c r="U161" i="24"/>
  <c r="W161" i="24"/>
  <c r="AC161" i="24" s="1"/>
  <c r="W68" i="24"/>
  <c r="AC68" i="24" s="1"/>
  <c r="U68" i="24"/>
  <c r="U228" i="16"/>
  <c r="W228" i="16"/>
  <c r="AC228" i="16" s="1"/>
  <c r="U112" i="16"/>
  <c r="W112" i="16"/>
  <c r="AC112" i="16" s="1"/>
  <c r="U200" i="16"/>
  <c r="W200" i="16"/>
  <c r="AC200" i="16" s="1"/>
  <c r="U184" i="24"/>
  <c r="W184" i="24"/>
  <c r="AC184" i="24" s="1"/>
  <c r="U13" i="24"/>
  <c r="W13" i="24"/>
  <c r="AC13" i="24" s="1"/>
  <c r="U175" i="24"/>
  <c r="W175" i="24"/>
  <c r="AC175" i="24" s="1"/>
  <c r="U80" i="24"/>
  <c r="W80" i="24"/>
  <c r="AC80" i="24" s="1"/>
  <c r="U112" i="24"/>
  <c r="W112" i="24"/>
  <c r="AC112" i="24" s="1"/>
  <c r="W140" i="16"/>
  <c r="AC140" i="16" s="1"/>
  <c r="U140" i="16"/>
  <c r="W198" i="16"/>
  <c r="AC198" i="16" s="1"/>
  <c r="U198" i="16"/>
  <c r="W164" i="16"/>
  <c r="AC164" i="16" s="1"/>
  <c r="U164" i="16"/>
  <c r="W69" i="16"/>
  <c r="AC69" i="16" s="1"/>
  <c r="U69" i="16"/>
  <c r="U91" i="16"/>
  <c r="W91" i="16"/>
  <c r="AC91" i="16" s="1"/>
  <c r="U50" i="24"/>
  <c r="W50" i="24"/>
  <c r="AC50" i="24" s="1"/>
  <c r="U115" i="24"/>
  <c r="W115" i="24"/>
  <c r="AC115" i="24" s="1"/>
  <c r="U139" i="24"/>
  <c r="W139" i="24"/>
  <c r="AC139" i="24" s="1"/>
  <c r="U37" i="24"/>
  <c r="W37" i="24"/>
  <c r="AC37" i="24" s="1"/>
  <c r="U64" i="16"/>
  <c r="W64" i="16"/>
  <c r="AC64" i="16" s="1"/>
  <c r="W230" i="16"/>
  <c r="AC230" i="16" s="1"/>
  <c r="U230" i="16"/>
  <c r="W61" i="16"/>
  <c r="AC61" i="16" s="1"/>
  <c r="U61" i="16"/>
  <c r="W45" i="16"/>
  <c r="AC45" i="16" s="1"/>
  <c r="U45" i="16"/>
  <c r="U55" i="24"/>
  <c r="W55" i="24"/>
  <c r="AC55" i="24" s="1"/>
  <c r="W57" i="25"/>
  <c r="AC57" i="25" s="1"/>
  <c r="W88" i="25"/>
  <c r="AC88" i="25" s="1"/>
  <c r="W204" i="16"/>
  <c r="AC204" i="16" s="1"/>
  <c r="U204" i="16"/>
  <c r="W5" i="30"/>
  <c r="A47" i="30"/>
  <c r="T4" i="30"/>
  <c r="U7" i="30"/>
  <c r="W7" i="30"/>
  <c r="AC7" i="30" s="1"/>
  <c r="U6" i="30"/>
  <c r="W6" i="30"/>
  <c r="AC6" i="30" s="1"/>
  <c r="J16" i="9"/>
  <c r="Z4" i="26"/>
  <c r="AB4" i="26" s="1"/>
  <c r="A56" i="26"/>
  <c r="E8" i="30"/>
  <c r="F7" i="30" s="1"/>
  <c r="H9" i="30"/>
  <c r="F6" i="30"/>
  <c r="Z4" i="28"/>
  <c r="AB4" i="28" s="1"/>
  <c r="J17" i="9"/>
  <c r="X4" i="28"/>
  <c r="S5" i="28"/>
  <c r="U5" i="28" s="1"/>
  <c r="R5" i="28"/>
  <c r="W205" i="24"/>
  <c r="AC205" i="24" s="1"/>
  <c r="S5" i="23"/>
  <c r="U5" i="23" s="1"/>
  <c r="W4" i="23"/>
  <c r="AC4" i="23" s="1"/>
  <c r="W5" i="23"/>
  <c r="A56" i="28"/>
  <c r="I21" i="9"/>
  <c r="I28" i="9"/>
  <c r="I31" i="9"/>
  <c r="I23" i="9"/>
  <c r="I19" i="9"/>
  <c r="I17" i="9"/>
  <c r="I36" i="9"/>
  <c r="A51" i="23"/>
  <c r="I35" i="9"/>
  <c r="I33" i="9"/>
  <c r="I32" i="9"/>
  <c r="I26" i="9"/>
  <c r="I25" i="9"/>
  <c r="I24" i="9"/>
  <c r="I22" i="9"/>
  <c r="I20" i="9"/>
  <c r="I16" i="9"/>
  <c r="I15" i="9"/>
  <c r="A48" i="23"/>
  <c r="F5" i="23"/>
  <c r="W244" i="23"/>
  <c r="AC244" i="23" s="1"/>
  <c r="T4" i="23"/>
  <c r="X4" i="23" s="1"/>
  <c r="W82" i="23"/>
  <c r="AC82" i="23" s="1"/>
  <c r="W150" i="23"/>
  <c r="AC150" i="23" s="1"/>
  <c r="W41" i="23"/>
  <c r="AC41" i="23" s="1"/>
  <c r="W87" i="23"/>
  <c r="AC87" i="23" s="1"/>
  <c r="W40" i="23"/>
  <c r="AC40" i="23" s="1"/>
  <c r="W166" i="23"/>
  <c r="AC166" i="23" s="1"/>
  <c r="W83" i="23"/>
  <c r="AC83" i="23" s="1"/>
  <c r="W49" i="23"/>
  <c r="AC49" i="23" s="1"/>
  <c r="W229" i="23"/>
  <c r="AC229" i="23" s="1"/>
  <c r="W92" i="23"/>
  <c r="AC92" i="23" s="1"/>
  <c r="W19" i="23"/>
  <c r="AC19" i="23" s="1"/>
  <c r="W222" i="23"/>
  <c r="AC222" i="23" s="1"/>
  <c r="W218" i="23"/>
  <c r="AC218" i="23" s="1"/>
  <c r="W132" i="23"/>
  <c r="AC132" i="23" s="1"/>
  <c r="W34" i="23"/>
  <c r="AC34" i="23" s="1"/>
  <c r="W204" i="23"/>
  <c r="AC204" i="23" s="1"/>
  <c r="W111" i="23"/>
  <c r="AC111" i="23" s="1"/>
  <c r="W44" i="23"/>
  <c r="AC44" i="23" s="1"/>
  <c r="W224" i="23"/>
  <c r="AC224" i="23" s="1"/>
  <c r="W169" i="23"/>
  <c r="AC169" i="23" s="1"/>
  <c r="W145" i="23"/>
  <c r="AC145" i="23" s="1"/>
  <c r="W110" i="23"/>
  <c r="AC110" i="23" s="1"/>
  <c r="W63" i="23"/>
  <c r="AC63" i="23" s="1"/>
  <c r="W70" i="23"/>
  <c r="AC70" i="23" s="1"/>
  <c r="W216" i="23"/>
  <c r="AC216" i="23" s="1"/>
  <c r="W171" i="23"/>
  <c r="AC171" i="23" s="1"/>
  <c r="W134" i="23"/>
  <c r="AC134" i="23" s="1"/>
  <c r="W227" i="23"/>
  <c r="AC227" i="23" s="1"/>
  <c r="W148" i="23"/>
  <c r="AC148" i="23" s="1"/>
  <c r="W121" i="23"/>
  <c r="AC121" i="23" s="1"/>
  <c r="W119" i="23"/>
  <c r="AC119" i="23" s="1"/>
  <c r="W27" i="23"/>
  <c r="AC27" i="23" s="1"/>
  <c r="W57" i="23"/>
  <c r="AC57" i="23" s="1"/>
  <c r="W115" i="23"/>
  <c r="AC115" i="23" s="1"/>
  <c r="W183" i="23"/>
  <c r="AC183" i="23" s="1"/>
  <c r="W15" i="23"/>
  <c r="AC15" i="23" s="1"/>
  <c r="W193" i="23"/>
  <c r="AC193" i="23" s="1"/>
  <c r="W100" i="23"/>
  <c r="AC100" i="23" s="1"/>
  <c r="W62" i="23"/>
  <c r="AC62" i="23" s="1"/>
  <c r="W230" i="23"/>
  <c r="AC230" i="23" s="1"/>
  <c r="W237" i="23"/>
  <c r="AC237" i="23" s="1"/>
  <c r="W137" i="23"/>
  <c r="AC137" i="23" s="1"/>
  <c r="W89" i="23"/>
  <c r="AC89" i="23" s="1"/>
  <c r="W108" i="23"/>
  <c r="AC108" i="23" s="1"/>
  <c r="W198" i="23"/>
  <c r="AC198" i="23" s="1"/>
  <c r="W163" i="23"/>
  <c r="AC163" i="23" s="1"/>
  <c r="W129" i="23"/>
  <c r="AC129" i="23" s="1"/>
  <c r="W72" i="23"/>
  <c r="AC72" i="23" s="1"/>
  <c r="W48" i="23"/>
  <c r="AC48" i="23" s="1"/>
  <c r="W22" i="23"/>
  <c r="AC22" i="23" s="1"/>
  <c r="W124" i="23"/>
  <c r="AC124" i="23" s="1"/>
  <c r="W114" i="23"/>
  <c r="AC114" i="23" s="1"/>
  <c r="W243" i="23"/>
  <c r="AC243" i="23" s="1"/>
  <c r="W196" i="23"/>
  <c r="AC196" i="23" s="1"/>
  <c r="W179" i="23"/>
  <c r="AC179" i="23" s="1"/>
  <c r="W103" i="23"/>
  <c r="AC103" i="23" s="1"/>
  <c r="W235" i="23"/>
  <c r="AC235" i="23" s="1"/>
  <c r="W156" i="23"/>
  <c r="AC156" i="23" s="1"/>
  <c r="W176" i="23"/>
  <c r="AC176" i="23" s="1"/>
  <c r="W127" i="23"/>
  <c r="AC127" i="23" s="1"/>
  <c r="W85" i="23"/>
  <c r="AC85" i="23" s="1"/>
  <c r="W97" i="23"/>
  <c r="AC97" i="23" s="1"/>
  <c r="W128" i="23"/>
  <c r="AC128" i="23" s="1"/>
  <c r="W147" i="23"/>
  <c r="AC147" i="23" s="1"/>
  <c r="W186" i="23"/>
  <c r="AC186" i="23" s="1"/>
  <c r="W50" i="23"/>
  <c r="AC50" i="23" s="1"/>
  <c r="W191" i="23"/>
  <c r="AC191" i="23" s="1"/>
  <c r="W172" i="23"/>
  <c r="AC172" i="23" s="1"/>
  <c r="W164" i="23"/>
  <c r="AC164" i="23" s="1"/>
  <c r="W155" i="23"/>
  <c r="AC155" i="23" s="1"/>
  <c r="W60" i="23"/>
  <c r="AC60" i="23" s="1"/>
  <c r="W17" i="23"/>
  <c r="AC17" i="23" s="1"/>
  <c r="W194" i="23"/>
  <c r="AC194" i="23" s="1"/>
  <c r="W120" i="23"/>
  <c r="AC120" i="23" s="1"/>
  <c r="W71" i="23"/>
  <c r="AC71" i="23" s="1"/>
  <c r="W220" i="23"/>
  <c r="AC220" i="23" s="1"/>
  <c r="W122" i="23"/>
  <c r="AC122" i="23" s="1"/>
  <c r="W141" i="23"/>
  <c r="AC141" i="23" s="1"/>
  <c r="W214" i="23"/>
  <c r="AC214" i="23" s="1"/>
  <c r="W205" i="23"/>
  <c r="AC205" i="23" s="1"/>
  <c r="W173" i="23"/>
  <c r="AC173" i="23" s="1"/>
  <c r="W74" i="23"/>
  <c r="AC74" i="23" s="1"/>
  <c r="W58" i="23"/>
  <c r="AC58" i="23" s="1"/>
  <c r="W29" i="23"/>
  <c r="AC29" i="23" s="1"/>
  <c r="W157" i="23"/>
  <c r="AC157" i="23" s="1"/>
  <c r="W175" i="23"/>
  <c r="AC175" i="23" s="1"/>
  <c r="W84" i="23"/>
  <c r="AC84" i="23" s="1"/>
  <c r="W46" i="23"/>
  <c r="AC46" i="23" s="1"/>
  <c r="W24" i="23"/>
  <c r="AC24" i="23" s="1"/>
  <c r="W207" i="23"/>
  <c r="AC207" i="23" s="1"/>
  <c r="W167" i="23"/>
  <c r="AC167" i="23" s="1"/>
  <c r="W95" i="23"/>
  <c r="AC95" i="23" s="1"/>
  <c r="W76" i="23"/>
  <c r="AC76" i="23" s="1"/>
  <c r="W43" i="23"/>
  <c r="AC43" i="23" s="1"/>
  <c r="W136" i="23"/>
  <c r="AC136" i="23" s="1"/>
  <c r="W225" i="23"/>
  <c r="AC225" i="23" s="1"/>
  <c r="W208" i="23"/>
  <c r="AC208" i="23" s="1"/>
  <c r="W116" i="23"/>
  <c r="AC116" i="23" s="1"/>
  <c r="W47" i="23"/>
  <c r="AC47" i="23" s="1"/>
  <c r="W181" i="23"/>
  <c r="AC181" i="23" s="1"/>
  <c r="W188" i="23"/>
  <c r="AC188" i="23" s="1"/>
  <c r="W238" i="23"/>
  <c r="AC238" i="23" s="1"/>
  <c r="W139" i="23"/>
  <c r="AC139" i="23" s="1"/>
  <c r="W61" i="23"/>
  <c r="AC61" i="23" s="1"/>
  <c r="W206" i="23"/>
  <c r="AC206" i="23" s="1"/>
  <c r="W143" i="23"/>
  <c r="AC143" i="23" s="1"/>
  <c r="W80" i="23"/>
  <c r="AC80" i="23" s="1"/>
  <c r="W55" i="23"/>
  <c r="AC55" i="23" s="1"/>
  <c r="W28" i="23"/>
  <c r="AC28" i="23" s="1"/>
  <c r="W56" i="23"/>
  <c r="AC56" i="23" s="1"/>
  <c r="W240" i="23"/>
  <c r="AC240" i="23" s="1"/>
  <c r="W185" i="23"/>
  <c r="AC185" i="23" s="1"/>
  <c r="W67" i="23"/>
  <c r="AC67" i="23" s="1"/>
  <c r="W39" i="23"/>
  <c r="AC39" i="23" s="1"/>
  <c r="W20" i="23"/>
  <c r="AC20" i="23" s="1"/>
  <c r="W219" i="23"/>
  <c r="AC219" i="23" s="1"/>
  <c r="W190" i="23"/>
  <c r="AC190" i="23" s="1"/>
  <c r="W154" i="23"/>
  <c r="AC154" i="23" s="1"/>
  <c r="W153" i="23"/>
  <c r="AC153" i="23" s="1"/>
  <c r="W64" i="23"/>
  <c r="AC64" i="23" s="1"/>
  <c r="W38" i="23"/>
  <c r="AC38" i="23" s="1"/>
  <c r="W211" i="23"/>
  <c r="AC211" i="23" s="1"/>
  <c r="W140" i="23"/>
  <c r="AC140" i="23" s="1"/>
  <c r="W102" i="23"/>
  <c r="AC102" i="23" s="1"/>
  <c r="W189" i="23"/>
  <c r="AC189" i="23" s="1"/>
  <c r="W184" i="23"/>
  <c r="AC184" i="23" s="1"/>
  <c r="W135" i="23"/>
  <c r="AC135" i="23" s="1"/>
  <c r="W26" i="23"/>
  <c r="AC26" i="23" s="1"/>
  <c r="W86" i="23"/>
  <c r="AC86" i="23" s="1"/>
  <c r="W215" i="23"/>
  <c r="AC215" i="23" s="1"/>
  <c r="W182" i="23"/>
  <c r="AC182" i="23" s="1"/>
  <c r="W187" i="23"/>
  <c r="AC187" i="23" s="1"/>
  <c r="W105" i="23"/>
  <c r="AC105" i="23" s="1"/>
  <c r="W42" i="23"/>
  <c r="AC42" i="23" s="1"/>
  <c r="W174" i="23"/>
  <c r="AC174" i="23" s="1"/>
  <c r="W88" i="23"/>
  <c r="AC88" i="23" s="1"/>
  <c r="W234" i="23"/>
  <c r="AC234" i="23" s="1"/>
  <c r="W162" i="23"/>
  <c r="AC162" i="23" s="1"/>
  <c r="W65" i="23"/>
  <c r="AC65" i="23" s="1"/>
  <c r="W36" i="23"/>
  <c r="AC36" i="23" s="1"/>
  <c r="W68" i="23"/>
  <c r="AC68" i="23" s="1"/>
  <c r="W202" i="23"/>
  <c r="AC202" i="23" s="1"/>
  <c r="W178" i="23"/>
  <c r="AC178" i="23" s="1"/>
  <c r="W98" i="23"/>
  <c r="AC98" i="23" s="1"/>
  <c r="W79" i="23"/>
  <c r="AC79" i="23" s="1"/>
  <c r="W228" i="23"/>
  <c r="AC228" i="23" s="1"/>
  <c r="W130" i="23"/>
  <c r="AC130" i="23" s="1"/>
  <c r="W96" i="23"/>
  <c r="AC96" i="23" s="1"/>
  <c r="W165" i="23"/>
  <c r="AC165" i="23" s="1"/>
  <c r="W131" i="23"/>
  <c r="AC131" i="23" s="1"/>
  <c r="W112" i="23"/>
  <c r="AC112" i="23" s="1"/>
  <c r="W239" i="23"/>
  <c r="AC239" i="23" s="1"/>
  <c r="W107" i="23"/>
  <c r="AC107" i="23" s="1"/>
  <c r="W106" i="23"/>
  <c r="AC106" i="23" s="1"/>
  <c r="W241" i="23"/>
  <c r="AC241" i="23" s="1"/>
  <c r="W197" i="23"/>
  <c r="AC197" i="23" s="1"/>
  <c r="W109" i="23"/>
  <c r="AC109" i="23" s="1"/>
  <c r="W54" i="23"/>
  <c r="AC54" i="23" s="1"/>
  <c r="W25" i="23"/>
  <c r="AC25" i="23" s="1"/>
  <c r="W233" i="23"/>
  <c r="AC233" i="23" s="1"/>
  <c r="W101" i="23"/>
  <c r="AC101" i="23" s="1"/>
  <c r="W93" i="23"/>
  <c r="AC93" i="23" s="1"/>
  <c r="W51" i="23"/>
  <c r="AC51" i="23" s="1"/>
  <c r="W117" i="23"/>
  <c r="AC117" i="23" s="1"/>
  <c r="W149" i="23"/>
  <c r="AC149" i="23" s="1"/>
  <c r="W217" i="23"/>
  <c r="AC217" i="23" s="1"/>
  <c r="W73" i="23"/>
  <c r="AC73" i="23" s="1"/>
  <c r="W152" i="23"/>
  <c r="AC152" i="23" s="1"/>
  <c r="W21" i="23"/>
  <c r="AC21" i="23" s="1"/>
  <c r="W213" i="23"/>
  <c r="AC213" i="23" s="1"/>
  <c r="W151" i="23"/>
  <c r="AC151" i="23" s="1"/>
  <c r="W142" i="23"/>
  <c r="AC142" i="23" s="1"/>
  <c r="W69" i="23"/>
  <c r="AC69" i="23" s="1"/>
  <c r="W37" i="23"/>
  <c r="AC37" i="23" s="1"/>
  <c r="W192" i="23"/>
  <c r="AC192" i="23" s="1"/>
  <c r="W75" i="23"/>
  <c r="AC75" i="23" s="1"/>
  <c r="W45" i="23"/>
  <c r="AC45" i="23" s="1"/>
  <c r="W23" i="23"/>
  <c r="AC23" i="23" s="1"/>
  <c r="W201" i="23"/>
  <c r="AC201" i="23" s="1"/>
  <c r="W30" i="23"/>
  <c r="AC30" i="23" s="1"/>
  <c r="W203" i="23"/>
  <c r="AC203" i="23" s="1"/>
  <c r="W118" i="23"/>
  <c r="AC118" i="23" s="1"/>
  <c r="W232" i="23"/>
  <c r="AC232" i="23" s="1"/>
  <c r="W177" i="23"/>
  <c r="AC177" i="23" s="1"/>
  <c r="W161" i="23"/>
  <c r="AC161" i="23" s="1"/>
  <c r="W32" i="23"/>
  <c r="AC32" i="23" s="1"/>
  <c r="W77" i="23"/>
  <c r="AC77" i="23" s="1"/>
  <c r="W221" i="23"/>
  <c r="AC221" i="23" s="1"/>
  <c r="W59" i="23"/>
  <c r="AC59" i="23" s="1"/>
  <c r="W35" i="23"/>
  <c r="AC35" i="23" s="1"/>
  <c r="W195" i="23"/>
  <c r="AC195" i="23" s="1"/>
  <c r="W138" i="23"/>
  <c r="AC138" i="23" s="1"/>
  <c r="W113" i="23"/>
  <c r="AC113" i="23" s="1"/>
  <c r="W52" i="23"/>
  <c r="AC52" i="23" s="1"/>
  <c r="W31" i="23"/>
  <c r="AC31" i="23" s="1"/>
  <c r="W209" i="23"/>
  <c r="AC209" i="23" s="1"/>
  <c r="W168" i="23"/>
  <c r="AC168" i="23" s="1"/>
  <c r="W126" i="23"/>
  <c r="AC126" i="23" s="1"/>
  <c r="W78" i="23"/>
  <c r="AC78" i="23" s="1"/>
  <c r="W94" i="23"/>
  <c r="AC94" i="23" s="1"/>
  <c r="W159" i="23"/>
  <c r="AC159" i="23" s="1"/>
  <c r="W91" i="23"/>
  <c r="AC91" i="23" s="1"/>
  <c r="W90" i="23"/>
  <c r="AC90" i="23" s="1"/>
  <c r="W210" i="23"/>
  <c r="AC210" i="23" s="1"/>
  <c r="W199" i="23"/>
  <c r="AC199" i="23" s="1"/>
  <c r="W236" i="23"/>
  <c r="AC236" i="23" s="1"/>
  <c r="W104" i="23"/>
  <c r="AC104" i="23" s="1"/>
  <c r="W226" i="23"/>
  <c r="AC226" i="23" s="1"/>
  <c r="W170" i="23"/>
  <c r="AC170" i="23" s="1"/>
  <c r="W144" i="23"/>
  <c r="AC144" i="23" s="1"/>
  <c r="W212" i="23"/>
  <c r="AC212" i="23" s="1"/>
  <c r="W158" i="23"/>
  <c r="AC158" i="23" s="1"/>
  <c r="W81" i="23"/>
  <c r="AC81" i="23" s="1"/>
  <c r="W53" i="23"/>
  <c r="AC53" i="23" s="1"/>
  <c r="W200" i="23"/>
  <c r="AC200" i="23" s="1"/>
  <c r="W66" i="23"/>
  <c r="AC66" i="23" s="1"/>
  <c r="W160" i="23"/>
  <c r="AC160" i="23" s="1"/>
  <c r="W123" i="23"/>
  <c r="AC123" i="23" s="1"/>
  <c r="W14" i="23"/>
  <c r="AC14" i="23" s="1"/>
  <c r="E7" i="23"/>
  <c r="W231" i="23"/>
  <c r="AC231" i="23" s="1"/>
  <c r="W146" i="23"/>
  <c r="AC146" i="23" s="1"/>
  <c r="W133" i="23"/>
  <c r="AC133" i="23" s="1"/>
  <c r="W99" i="23"/>
  <c r="AC99" i="23" s="1"/>
  <c r="W33" i="23"/>
  <c r="AC33" i="23" s="1"/>
  <c r="W223" i="23"/>
  <c r="AC223" i="23" s="1"/>
  <c r="W125" i="23"/>
  <c r="AC125" i="23" s="1"/>
  <c r="W242" i="23"/>
  <c r="AC242" i="23" s="1"/>
  <c r="W180" i="23"/>
  <c r="AC180" i="23" s="1"/>
  <c r="A31" i="43" l="1"/>
  <c r="A36" i="43" s="1"/>
  <c r="Z4" i="43" s="1"/>
  <c r="AD4" i="43" s="1"/>
  <c r="Z5" i="43" s="1"/>
  <c r="AB5" i="43" s="1"/>
  <c r="X4" i="32"/>
  <c r="T5" i="32" s="1"/>
  <c r="H9" i="28"/>
  <c r="H10" i="28" s="1"/>
  <c r="A31" i="45"/>
  <c r="A36" i="45" s="1"/>
  <c r="Z4" i="45" s="1"/>
  <c r="AD4" i="45" s="1"/>
  <c r="Z5" i="45" s="1"/>
  <c r="X4" i="35"/>
  <c r="T5" i="35" s="1"/>
  <c r="X5" i="35" s="1"/>
  <c r="T6" i="35" s="1"/>
  <c r="X6" i="35" s="1"/>
  <c r="T7" i="35" s="1"/>
  <c r="X7" i="35" s="1"/>
  <c r="T8" i="35" s="1"/>
  <c r="X8" i="35" s="1"/>
  <c r="T9" i="35" s="1"/>
  <c r="X9" i="35" s="1"/>
  <c r="T10" i="35" s="1"/>
  <c r="X10" i="35" s="1"/>
  <c r="T11" i="35" s="1"/>
  <c r="X11" i="35" s="1"/>
  <c r="T12" i="35" s="1"/>
  <c r="X12" i="35" s="1"/>
  <c r="T13" i="35" s="1"/>
  <c r="X13" i="35" s="1"/>
  <c r="T14" i="35" s="1"/>
  <c r="X14" i="35" s="1"/>
  <c r="T15" i="35" s="1"/>
  <c r="X15" i="35" s="1"/>
  <c r="T16" i="35" s="1"/>
  <c r="X16" i="35" s="1"/>
  <c r="T17" i="35" s="1"/>
  <c r="X17" i="35" s="1"/>
  <c r="T18" i="35" s="1"/>
  <c r="X18" i="35" s="1"/>
  <c r="T19" i="35" s="1"/>
  <c r="X19" i="35" s="1"/>
  <c r="T20" i="35" s="1"/>
  <c r="X20" i="35" s="1"/>
  <c r="T21" i="35" s="1"/>
  <c r="X21" i="35" s="1"/>
  <c r="T22" i="35" s="1"/>
  <c r="X22" i="35" s="1"/>
  <c r="T23" i="35" s="1"/>
  <c r="X23" i="35" s="1"/>
  <c r="T24" i="35" s="1"/>
  <c r="X24" i="35" s="1"/>
  <c r="T25" i="35" s="1"/>
  <c r="X25" i="35" s="1"/>
  <c r="T26" i="35" s="1"/>
  <c r="X26" i="35" s="1"/>
  <c r="T27" i="35" s="1"/>
  <c r="X27" i="35" s="1"/>
  <c r="T28" i="35" s="1"/>
  <c r="X28" i="35" s="1"/>
  <c r="T29" i="35" s="1"/>
  <c r="X29" i="35" s="1"/>
  <c r="T30" i="35" s="1"/>
  <c r="X30" i="35" s="1"/>
  <c r="T31" i="35" s="1"/>
  <c r="X31" i="35" s="1"/>
  <c r="T32" i="35" s="1"/>
  <c r="X32" i="35" s="1"/>
  <c r="T33" i="35" s="1"/>
  <c r="X33" i="35" s="1"/>
  <c r="T34" i="35" s="1"/>
  <c r="X34" i="35" s="1"/>
  <c r="T35" i="35" s="1"/>
  <c r="X35" i="35" s="1"/>
  <c r="T36" i="35" s="1"/>
  <c r="X36" i="35" s="1"/>
  <c r="T37" i="35" s="1"/>
  <c r="X37" i="35" s="1"/>
  <c r="T38" i="35" s="1"/>
  <c r="X38" i="35" s="1"/>
  <c r="T39" i="35" s="1"/>
  <c r="X39" i="35" s="1"/>
  <c r="T40" i="35" s="1"/>
  <c r="X40" i="35" s="1"/>
  <c r="T41" i="35" s="1"/>
  <c r="X41" i="35" s="1"/>
  <c r="T42" i="35" s="1"/>
  <c r="X42" i="35" s="1"/>
  <c r="T43" i="35" s="1"/>
  <c r="X43" i="35" s="1"/>
  <c r="T44" i="35" s="1"/>
  <c r="X44" i="35" s="1"/>
  <c r="T45" i="35" s="1"/>
  <c r="X45" i="35" s="1"/>
  <c r="T46" i="35" s="1"/>
  <c r="X46" i="35" s="1"/>
  <c r="T47" i="35" s="1"/>
  <c r="X47" i="35" s="1"/>
  <c r="T48" i="35" s="1"/>
  <c r="X48" i="35" s="1"/>
  <c r="T49" i="35" s="1"/>
  <c r="X49" i="35" s="1"/>
  <c r="T50" i="35" s="1"/>
  <c r="X50" i="35" s="1"/>
  <c r="T51" i="35" s="1"/>
  <c r="X51" i="35" s="1"/>
  <c r="T52" i="35" s="1"/>
  <c r="X52" i="35" s="1"/>
  <c r="T53" i="35" s="1"/>
  <c r="X53" i="35" s="1"/>
  <c r="T54" i="35" s="1"/>
  <c r="X54" i="35" s="1"/>
  <c r="T55" i="35" s="1"/>
  <c r="X55" i="35" s="1"/>
  <c r="T56" i="35" s="1"/>
  <c r="X56" i="35" s="1"/>
  <c r="T57" i="35" s="1"/>
  <c r="X57" i="35" s="1"/>
  <c r="T58" i="35" s="1"/>
  <c r="X58" i="35" s="1"/>
  <c r="T59" i="35" s="1"/>
  <c r="X59" i="35" s="1"/>
  <c r="T60" i="35" s="1"/>
  <c r="X60" i="35" s="1"/>
  <c r="T61" i="35" s="1"/>
  <c r="X61" i="35" s="1"/>
  <c r="T62" i="35" s="1"/>
  <c r="X62" i="35" s="1"/>
  <c r="T63" i="35" s="1"/>
  <c r="X63" i="35" s="1"/>
  <c r="T64" i="35" s="1"/>
  <c r="X64" i="35" s="1"/>
  <c r="T65" i="35" s="1"/>
  <c r="X65" i="35" s="1"/>
  <c r="T66" i="35" s="1"/>
  <c r="X66" i="35" s="1"/>
  <c r="T67" i="35" s="1"/>
  <c r="X67" i="35" s="1"/>
  <c r="T68" i="35" s="1"/>
  <c r="X68" i="35" s="1"/>
  <c r="T69" i="35" s="1"/>
  <c r="X69" i="35" s="1"/>
  <c r="T70" i="35" s="1"/>
  <c r="X70" i="35" s="1"/>
  <c r="T71" i="35" s="1"/>
  <c r="X71" i="35" s="1"/>
  <c r="T72" i="35" s="1"/>
  <c r="X72" i="35" s="1"/>
  <c r="T73" i="35" s="1"/>
  <c r="X73" i="35" s="1"/>
  <c r="T74" i="35" s="1"/>
  <c r="X74" i="35" s="1"/>
  <c r="T75" i="35" s="1"/>
  <c r="X75" i="35" s="1"/>
  <c r="T76" i="35" s="1"/>
  <c r="X76" i="35" s="1"/>
  <c r="T77" i="35" s="1"/>
  <c r="X77" i="35" s="1"/>
  <c r="T78" i="35" s="1"/>
  <c r="X78" i="35" s="1"/>
  <c r="T79" i="35" s="1"/>
  <c r="X79" i="35" s="1"/>
  <c r="T80" i="35" s="1"/>
  <c r="X80" i="35" s="1"/>
  <c r="T81" i="35" s="1"/>
  <c r="X81" i="35" s="1"/>
  <c r="T82" i="35" s="1"/>
  <c r="X82" i="35" s="1"/>
  <c r="T83" i="35" s="1"/>
  <c r="X83" i="35" s="1"/>
  <c r="T84" i="35" s="1"/>
  <c r="X84" i="35" s="1"/>
  <c r="T85" i="35" s="1"/>
  <c r="X85" i="35" s="1"/>
  <c r="T86" i="35" s="1"/>
  <c r="X86" i="35" s="1"/>
  <c r="T87" i="35" s="1"/>
  <c r="X87" i="35" s="1"/>
  <c r="T88" i="35" s="1"/>
  <c r="X88" i="35" s="1"/>
  <c r="T89" i="35" s="1"/>
  <c r="X89" i="35" s="1"/>
  <c r="T90" i="35" s="1"/>
  <c r="X90" i="35" s="1"/>
  <c r="T91" i="35" s="1"/>
  <c r="X91" i="35" s="1"/>
  <c r="T92" i="35" s="1"/>
  <c r="X92" i="35" s="1"/>
  <c r="T93" i="35" s="1"/>
  <c r="X93" i="35" s="1"/>
  <c r="T94" i="35" s="1"/>
  <c r="X94" i="35" s="1"/>
  <c r="T95" i="35" s="1"/>
  <c r="X95" i="35" s="1"/>
  <c r="T96" i="35" s="1"/>
  <c r="X96" i="35" s="1"/>
  <c r="T97" i="35" s="1"/>
  <c r="X97" i="35" s="1"/>
  <c r="T98" i="35" s="1"/>
  <c r="X98" i="35" s="1"/>
  <c r="T99" i="35" s="1"/>
  <c r="X99" i="35" s="1"/>
  <c r="T100" i="35" s="1"/>
  <c r="X100" i="35" s="1"/>
  <c r="T101" i="35" s="1"/>
  <c r="X101" i="35" s="1"/>
  <c r="T102" i="35" s="1"/>
  <c r="X102" i="35" s="1"/>
  <c r="T103" i="35" s="1"/>
  <c r="X103" i="35" s="1"/>
  <c r="T104" i="35" s="1"/>
  <c r="X104" i="35" s="1"/>
  <c r="T105" i="35" s="1"/>
  <c r="X105" i="35" s="1"/>
  <c r="T106" i="35" s="1"/>
  <c r="X106" i="35" s="1"/>
  <c r="T107" i="35" s="1"/>
  <c r="X107" i="35" s="1"/>
  <c r="T108" i="35" s="1"/>
  <c r="X108" i="35" s="1"/>
  <c r="T109" i="35" s="1"/>
  <c r="X109" i="35" s="1"/>
  <c r="T110" i="35" s="1"/>
  <c r="X110" i="35" s="1"/>
  <c r="T111" i="35" s="1"/>
  <c r="X111" i="35" s="1"/>
  <c r="T112" i="35" s="1"/>
  <c r="X112" i="35" s="1"/>
  <c r="T113" i="35" s="1"/>
  <c r="X113" i="35" s="1"/>
  <c r="T114" i="35" s="1"/>
  <c r="X114" i="35" s="1"/>
  <c r="T115" i="35" s="1"/>
  <c r="X115" i="35" s="1"/>
  <c r="T116" i="35" s="1"/>
  <c r="X116" i="35" s="1"/>
  <c r="T117" i="35" s="1"/>
  <c r="X117" i="35" s="1"/>
  <c r="T118" i="35" s="1"/>
  <c r="X118" i="35" s="1"/>
  <c r="T119" i="35" s="1"/>
  <c r="X119" i="35" s="1"/>
  <c r="T120" i="35" s="1"/>
  <c r="X120" i="35" s="1"/>
  <c r="T121" i="35" s="1"/>
  <c r="X121" i="35" s="1"/>
  <c r="T122" i="35" s="1"/>
  <c r="X122" i="35" s="1"/>
  <c r="T123" i="35" s="1"/>
  <c r="X123" i="35" s="1"/>
  <c r="T124" i="35" s="1"/>
  <c r="X124" i="35" s="1"/>
  <c r="T125" i="35" s="1"/>
  <c r="X125" i="35" s="1"/>
  <c r="T126" i="35" s="1"/>
  <c r="X126" i="35" s="1"/>
  <c r="T127" i="35" s="1"/>
  <c r="X127" i="35" s="1"/>
  <c r="T128" i="35" s="1"/>
  <c r="X128" i="35" s="1"/>
  <c r="T129" i="35" s="1"/>
  <c r="X129" i="35" s="1"/>
  <c r="T130" i="35" s="1"/>
  <c r="X130" i="35" s="1"/>
  <c r="T131" i="35" s="1"/>
  <c r="X131" i="35" s="1"/>
  <c r="T132" i="35" s="1"/>
  <c r="X132" i="35" s="1"/>
  <c r="T133" i="35" s="1"/>
  <c r="X133" i="35" s="1"/>
  <c r="T134" i="35" s="1"/>
  <c r="X134" i="35" s="1"/>
  <c r="T135" i="35" s="1"/>
  <c r="X135" i="35" s="1"/>
  <c r="T136" i="35" s="1"/>
  <c r="X136" i="35" s="1"/>
  <c r="T137" i="35" s="1"/>
  <c r="X137" i="35" s="1"/>
  <c r="T138" i="35" s="1"/>
  <c r="X138" i="35" s="1"/>
  <c r="T139" i="35" s="1"/>
  <c r="X139" i="35" s="1"/>
  <c r="T140" i="35" s="1"/>
  <c r="X140" i="35" s="1"/>
  <c r="T141" i="35" s="1"/>
  <c r="X141" i="35" s="1"/>
  <c r="T142" i="35" s="1"/>
  <c r="X142" i="35" s="1"/>
  <c r="T143" i="35" s="1"/>
  <c r="X143" i="35" s="1"/>
  <c r="T144" i="35" s="1"/>
  <c r="X144" i="35" s="1"/>
  <c r="T145" i="35" s="1"/>
  <c r="X145" i="35" s="1"/>
  <c r="T146" i="35" s="1"/>
  <c r="X146" i="35" s="1"/>
  <c r="T147" i="35" s="1"/>
  <c r="X147" i="35" s="1"/>
  <c r="T148" i="35" s="1"/>
  <c r="X148" i="35" s="1"/>
  <c r="T149" i="35" s="1"/>
  <c r="X149" i="35" s="1"/>
  <c r="T150" i="35" s="1"/>
  <c r="X150" i="35" s="1"/>
  <c r="T151" i="35" s="1"/>
  <c r="X151" i="35" s="1"/>
  <c r="T152" i="35" s="1"/>
  <c r="X152" i="35" s="1"/>
  <c r="T153" i="35" s="1"/>
  <c r="X153" i="35" s="1"/>
  <c r="T154" i="35" s="1"/>
  <c r="X154" i="35" s="1"/>
  <c r="T155" i="35" s="1"/>
  <c r="X155" i="35" s="1"/>
  <c r="T156" i="35" s="1"/>
  <c r="X156" i="35" s="1"/>
  <c r="T157" i="35" s="1"/>
  <c r="X157" i="35" s="1"/>
  <c r="T158" i="35" s="1"/>
  <c r="X158" i="35" s="1"/>
  <c r="T159" i="35" s="1"/>
  <c r="X159" i="35" s="1"/>
  <c r="T160" i="35" s="1"/>
  <c r="X160" i="35" s="1"/>
  <c r="T161" i="35" s="1"/>
  <c r="X161" i="35" s="1"/>
  <c r="T162" i="35" s="1"/>
  <c r="X162" i="35" s="1"/>
  <c r="T163" i="35" s="1"/>
  <c r="X163" i="35" s="1"/>
  <c r="T164" i="35" s="1"/>
  <c r="X164" i="35" s="1"/>
  <c r="T165" i="35" s="1"/>
  <c r="X165" i="35" s="1"/>
  <c r="T166" i="35" s="1"/>
  <c r="X166" i="35" s="1"/>
  <c r="T167" i="35" s="1"/>
  <c r="X167" i="35" s="1"/>
  <c r="T168" i="35" s="1"/>
  <c r="X168" i="35" s="1"/>
  <c r="T169" i="35" s="1"/>
  <c r="X169" i="35" s="1"/>
  <c r="T170" i="35" s="1"/>
  <c r="X170" i="35" s="1"/>
  <c r="T171" i="35" s="1"/>
  <c r="X171" i="35" s="1"/>
  <c r="T172" i="35" s="1"/>
  <c r="X172" i="35" s="1"/>
  <c r="T173" i="35" s="1"/>
  <c r="X173" i="35" s="1"/>
  <c r="T174" i="35" s="1"/>
  <c r="X174" i="35" s="1"/>
  <c r="T175" i="35" s="1"/>
  <c r="X175" i="35" s="1"/>
  <c r="T176" i="35" s="1"/>
  <c r="X176" i="35" s="1"/>
  <c r="T177" i="35" s="1"/>
  <c r="X177" i="35" s="1"/>
  <c r="T178" i="35" s="1"/>
  <c r="X178" i="35" s="1"/>
  <c r="T179" i="35" s="1"/>
  <c r="X179" i="35" s="1"/>
  <c r="T180" i="35" s="1"/>
  <c r="X180" i="35" s="1"/>
  <c r="T181" i="35" s="1"/>
  <c r="X181" i="35" s="1"/>
  <c r="T182" i="35" s="1"/>
  <c r="X182" i="35" s="1"/>
  <c r="T183" i="35" s="1"/>
  <c r="X183" i="35" s="1"/>
  <c r="T184" i="35" s="1"/>
  <c r="X184" i="35" s="1"/>
  <c r="T185" i="35" s="1"/>
  <c r="X185" i="35" s="1"/>
  <c r="T186" i="35" s="1"/>
  <c r="X186" i="35" s="1"/>
  <c r="T187" i="35" s="1"/>
  <c r="X187" i="35" s="1"/>
  <c r="T188" i="35" s="1"/>
  <c r="X188" i="35" s="1"/>
  <c r="T189" i="35" s="1"/>
  <c r="X189" i="35" s="1"/>
  <c r="T190" i="35" s="1"/>
  <c r="X190" i="35" s="1"/>
  <c r="T191" i="35" s="1"/>
  <c r="X191" i="35" s="1"/>
  <c r="T192" i="35" s="1"/>
  <c r="X192" i="35" s="1"/>
  <c r="T193" i="35" s="1"/>
  <c r="X193" i="35" s="1"/>
  <c r="T194" i="35" s="1"/>
  <c r="X194" i="35" s="1"/>
  <c r="T195" i="35" s="1"/>
  <c r="X195" i="35" s="1"/>
  <c r="T196" i="35" s="1"/>
  <c r="X196" i="35" s="1"/>
  <c r="T197" i="35" s="1"/>
  <c r="X197" i="35" s="1"/>
  <c r="T198" i="35" s="1"/>
  <c r="X198" i="35" s="1"/>
  <c r="T199" i="35" s="1"/>
  <c r="X199" i="35" s="1"/>
  <c r="T200" i="35" s="1"/>
  <c r="X200" i="35" s="1"/>
  <c r="T201" i="35" s="1"/>
  <c r="X201" i="35" s="1"/>
  <c r="T202" i="35" s="1"/>
  <c r="X202" i="35" s="1"/>
  <c r="T203" i="35" s="1"/>
  <c r="X203" i="35" s="1"/>
  <c r="T204" i="35" s="1"/>
  <c r="X204" i="35" s="1"/>
  <c r="T205" i="35" s="1"/>
  <c r="X205" i="35" s="1"/>
  <c r="T206" i="35" s="1"/>
  <c r="X206" i="35" s="1"/>
  <c r="T207" i="35" s="1"/>
  <c r="X207" i="35" s="1"/>
  <c r="T208" i="35" s="1"/>
  <c r="X208" i="35" s="1"/>
  <c r="T209" i="35" s="1"/>
  <c r="X209" i="35" s="1"/>
  <c r="T210" i="35" s="1"/>
  <c r="X210" i="35" s="1"/>
  <c r="T211" i="35" s="1"/>
  <c r="X211" i="35" s="1"/>
  <c r="T212" i="35" s="1"/>
  <c r="X212" i="35" s="1"/>
  <c r="T213" i="35" s="1"/>
  <c r="X213" i="35" s="1"/>
  <c r="T214" i="35" s="1"/>
  <c r="X214" i="35" s="1"/>
  <c r="T215" i="35" s="1"/>
  <c r="X215" i="35" s="1"/>
  <c r="T216" i="35" s="1"/>
  <c r="X216" i="35" s="1"/>
  <c r="T217" i="35" s="1"/>
  <c r="X217" i="35" s="1"/>
  <c r="T218" i="35" s="1"/>
  <c r="X218" i="35" s="1"/>
  <c r="T219" i="35" s="1"/>
  <c r="X219" i="35" s="1"/>
  <c r="T220" i="35" s="1"/>
  <c r="X220" i="35" s="1"/>
  <c r="T221" i="35" s="1"/>
  <c r="X221" i="35" s="1"/>
  <c r="T222" i="35" s="1"/>
  <c r="X222" i="35" s="1"/>
  <c r="T223" i="35" s="1"/>
  <c r="X223" i="35" s="1"/>
  <c r="T224" i="35" s="1"/>
  <c r="X224" i="35" s="1"/>
  <c r="T225" i="35" s="1"/>
  <c r="X225" i="35" s="1"/>
  <c r="T226" i="35" s="1"/>
  <c r="X226" i="35" s="1"/>
  <c r="T227" i="35" s="1"/>
  <c r="X227" i="35" s="1"/>
  <c r="T228" i="35" s="1"/>
  <c r="X228" i="35" s="1"/>
  <c r="T229" i="35" s="1"/>
  <c r="X229" i="35" s="1"/>
  <c r="T230" i="35" s="1"/>
  <c r="X230" i="35" s="1"/>
  <c r="T231" i="35" s="1"/>
  <c r="X231" i="35" s="1"/>
  <c r="T232" i="35" s="1"/>
  <c r="X232" i="35" s="1"/>
  <c r="T233" i="35" s="1"/>
  <c r="X233" i="35" s="1"/>
  <c r="T234" i="35" s="1"/>
  <c r="X234" i="35" s="1"/>
  <c r="T235" i="35" s="1"/>
  <c r="X235" i="35" s="1"/>
  <c r="T236" i="35" s="1"/>
  <c r="X236" i="35" s="1"/>
  <c r="T237" i="35" s="1"/>
  <c r="X237" i="35" s="1"/>
  <c r="T238" i="35" s="1"/>
  <c r="X238" i="35" s="1"/>
  <c r="T239" i="35" s="1"/>
  <c r="X239" i="35" s="1"/>
  <c r="T240" i="35" s="1"/>
  <c r="X240" i="35" s="1"/>
  <c r="T241" i="35" s="1"/>
  <c r="X241" i="35" s="1"/>
  <c r="T242" i="35" s="1"/>
  <c r="X242" i="35" s="1"/>
  <c r="T243" i="35" s="1"/>
  <c r="X243" i="35" s="1"/>
  <c r="T244" i="35" s="1"/>
  <c r="X244" i="35" s="1"/>
  <c r="X5" i="41"/>
  <c r="T6" i="41" s="1"/>
  <c r="X6" i="41" s="1"/>
  <c r="T7" i="41" s="1"/>
  <c r="X7" i="41" s="1"/>
  <c r="T8" i="41" s="1"/>
  <c r="X8" i="41" s="1"/>
  <c r="T9" i="41" s="1"/>
  <c r="X9" i="41" s="1"/>
  <c r="T10" i="41" s="1"/>
  <c r="X10" i="41" s="1"/>
  <c r="T11" i="41" s="1"/>
  <c r="X11" i="41" s="1"/>
  <c r="T12" i="41" s="1"/>
  <c r="X12" i="41" s="1"/>
  <c r="T13" i="41" s="1"/>
  <c r="X13" i="41" s="1"/>
  <c r="T14" i="41" s="1"/>
  <c r="X14" i="41" s="1"/>
  <c r="T15" i="41" s="1"/>
  <c r="X15" i="41" s="1"/>
  <c r="T16" i="41" s="1"/>
  <c r="X16" i="41" s="1"/>
  <c r="T17" i="41" s="1"/>
  <c r="X17" i="41" s="1"/>
  <c r="T18" i="41" s="1"/>
  <c r="X18" i="41" s="1"/>
  <c r="T19" i="41" s="1"/>
  <c r="X19" i="41" s="1"/>
  <c r="T20" i="41" s="1"/>
  <c r="X20" i="41" s="1"/>
  <c r="T21" i="41" s="1"/>
  <c r="X21" i="41" s="1"/>
  <c r="T22" i="41" s="1"/>
  <c r="X22" i="41" s="1"/>
  <c r="T23" i="41" s="1"/>
  <c r="X23" i="41" s="1"/>
  <c r="T24" i="41" s="1"/>
  <c r="X24" i="41" s="1"/>
  <c r="T25" i="41" s="1"/>
  <c r="X25" i="41" s="1"/>
  <c r="T26" i="41" s="1"/>
  <c r="X26" i="41" s="1"/>
  <c r="T27" i="41" s="1"/>
  <c r="X27" i="41" s="1"/>
  <c r="T28" i="41" s="1"/>
  <c r="X28" i="41" s="1"/>
  <c r="T29" i="41" s="1"/>
  <c r="X29" i="41" s="1"/>
  <c r="T30" i="41" s="1"/>
  <c r="X30" i="41" s="1"/>
  <c r="T31" i="41" s="1"/>
  <c r="X31" i="41" s="1"/>
  <c r="T32" i="41" s="1"/>
  <c r="X32" i="41" s="1"/>
  <c r="T33" i="41" s="1"/>
  <c r="X33" i="41" s="1"/>
  <c r="T34" i="41" s="1"/>
  <c r="X34" i="41" s="1"/>
  <c r="T35" i="41" s="1"/>
  <c r="X35" i="41" s="1"/>
  <c r="T36" i="41" s="1"/>
  <c r="X36" i="41" s="1"/>
  <c r="T37" i="41" s="1"/>
  <c r="X37" i="41" s="1"/>
  <c r="T38" i="41" s="1"/>
  <c r="X38" i="41" s="1"/>
  <c r="T39" i="41" s="1"/>
  <c r="X39" i="41" s="1"/>
  <c r="T40" i="41" s="1"/>
  <c r="X40" i="41" s="1"/>
  <c r="T41" i="41" s="1"/>
  <c r="X41" i="41" s="1"/>
  <c r="T42" i="41" s="1"/>
  <c r="X42" i="41" s="1"/>
  <c r="T43" i="41" s="1"/>
  <c r="X43" i="41" s="1"/>
  <c r="T44" i="41" s="1"/>
  <c r="X44" i="41" s="1"/>
  <c r="T45" i="41" s="1"/>
  <c r="X45" i="41" s="1"/>
  <c r="T46" i="41" s="1"/>
  <c r="X46" i="41" s="1"/>
  <c r="T47" i="41" s="1"/>
  <c r="X47" i="41" s="1"/>
  <c r="T48" i="41" s="1"/>
  <c r="X48" i="41" s="1"/>
  <c r="T49" i="41" s="1"/>
  <c r="X49" i="41" s="1"/>
  <c r="T50" i="41" s="1"/>
  <c r="X50" i="41" s="1"/>
  <c r="T51" i="41" s="1"/>
  <c r="X51" i="41" s="1"/>
  <c r="T52" i="41" s="1"/>
  <c r="X52" i="41" s="1"/>
  <c r="T53" i="41" s="1"/>
  <c r="X53" i="41" s="1"/>
  <c r="T54" i="41" s="1"/>
  <c r="X54" i="41" s="1"/>
  <c r="T55" i="41" s="1"/>
  <c r="X55" i="41" s="1"/>
  <c r="T56" i="41" s="1"/>
  <c r="X56" i="41" s="1"/>
  <c r="T57" i="41" s="1"/>
  <c r="X57" i="41" s="1"/>
  <c r="T58" i="41" s="1"/>
  <c r="X58" i="41" s="1"/>
  <c r="T59" i="41" s="1"/>
  <c r="X59" i="41" s="1"/>
  <c r="T60" i="41" s="1"/>
  <c r="X60" i="41" s="1"/>
  <c r="T61" i="41" s="1"/>
  <c r="X61" i="41" s="1"/>
  <c r="T62" i="41" s="1"/>
  <c r="X62" i="41" s="1"/>
  <c r="T63" i="41" s="1"/>
  <c r="X63" i="41" s="1"/>
  <c r="T64" i="41" s="1"/>
  <c r="X64" i="41" s="1"/>
  <c r="T65" i="41" s="1"/>
  <c r="X65" i="41" s="1"/>
  <c r="T66" i="41" s="1"/>
  <c r="X66" i="41" s="1"/>
  <c r="T67" i="41" s="1"/>
  <c r="X67" i="41" s="1"/>
  <c r="T68" i="41" s="1"/>
  <c r="X68" i="41" s="1"/>
  <c r="T69" i="41" s="1"/>
  <c r="X69" i="41" s="1"/>
  <c r="T70" i="41" s="1"/>
  <c r="X70" i="41" s="1"/>
  <c r="T71" i="41" s="1"/>
  <c r="X71" i="41" s="1"/>
  <c r="T72" i="41" s="1"/>
  <c r="X72" i="41" s="1"/>
  <c r="T73" i="41" s="1"/>
  <c r="X73" i="41" s="1"/>
  <c r="T74" i="41" s="1"/>
  <c r="X74" i="41" s="1"/>
  <c r="T75" i="41" s="1"/>
  <c r="X75" i="41" s="1"/>
  <c r="T76" i="41" s="1"/>
  <c r="X76" i="41" s="1"/>
  <c r="T77" i="41" s="1"/>
  <c r="X77" i="41" s="1"/>
  <c r="T78" i="41" s="1"/>
  <c r="X78" i="41" s="1"/>
  <c r="T79" i="41" s="1"/>
  <c r="X79" i="41" s="1"/>
  <c r="T80" i="41" s="1"/>
  <c r="X80" i="41" s="1"/>
  <c r="T81" i="41" s="1"/>
  <c r="X81" i="41" s="1"/>
  <c r="T82" i="41" s="1"/>
  <c r="X82" i="41" s="1"/>
  <c r="T83" i="41" s="1"/>
  <c r="X83" i="41" s="1"/>
  <c r="T84" i="41" s="1"/>
  <c r="X84" i="41" s="1"/>
  <c r="T85" i="41" s="1"/>
  <c r="X85" i="41" s="1"/>
  <c r="T86" i="41" s="1"/>
  <c r="X86" i="41" s="1"/>
  <c r="T87" i="41" s="1"/>
  <c r="X87" i="41" s="1"/>
  <c r="T88" i="41" s="1"/>
  <c r="X88" i="41" s="1"/>
  <c r="T89" i="41" s="1"/>
  <c r="X89" i="41" s="1"/>
  <c r="T90" i="41" s="1"/>
  <c r="X90" i="41" s="1"/>
  <c r="T91" i="41" s="1"/>
  <c r="X91" i="41" s="1"/>
  <c r="T92" i="41" s="1"/>
  <c r="X92" i="41" s="1"/>
  <c r="T93" i="41" s="1"/>
  <c r="X93" i="41" s="1"/>
  <c r="T94" i="41" s="1"/>
  <c r="X94" i="41" s="1"/>
  <c r="T95" i="41" s="1"/>
  <c r="X95" i="41" s="1"/>
  <c r="T96" i="41" s="1"/>
  <c r="X96" i="41" s="1"/>
  <c r="T97" i="41" s="1"/>
  <c r="X97" i="41" s="1"/>
  <c r="T98" i="41" s="1"/>
  <c r="X98" i="41" s="1"/>
  <c r="T99" i="41" s="1"/>
  <c r="X99" i="41" s="1"/>
  <c r="T100" i="41" s="1"/>
  <c r="X100" i="41" s="1"/>
  <c r="T101" i="41" s="1"/>
  <c r="X101" i="41" s="1"/>
  <c r="T102" i="41" s="1"/>
  <c r="X102" i="41" s="1"/>
  <c r="T103" i="41" s="1"/>
  <c r="X103" i="41" s="1"/>
  <c r="T104" i="41" s="1"/>
  <c r="X104" i="41" s="1"/>
  <c r="T105" i="41" s="1"/>
  <c r="X105" i="41" s="1"/>
  <c r="T106" i="41" s="1"/>
  <c r="X106" i="41" s="1"/>
  <c r="T107" i="41" s="1"/>
  <c r="X107" i="41" s="1"/>
  <c r="T108" i="41" s="1"/>
  <c r="X108" i="41" s="1"/>
  <c r="T109" i="41" s="1"/>
  <c r="X109" i="41" s="1"/>
  <c r="T110" i="41" s="1"/>
  <c r="X110" i="41" s="1"/>
  <c r="T111" i="41" s="1"/>
  <c r="X111" i="41" s="1"/>
  <c r="T112" i="41" s="1"/>
  <c r="X112" i="41" s="1"/>
  <c r="T113" i="41" s="1"/>
  <c r="X113" i="41" s="1"/>
  <c r="T114" i="41" s="1"/>
  <c r="X114" i="41" s="1"/>
  <c r="T115" i="41" s="1"/>
  <c r="X115" i="41" s="1"/>
  <c r="T116" i="41" s="1"/>
  <c r="X116" i="41" s="1"/>
  <c r="T117" i="41" s="1"/>
  <c r="X117" i="41" s="1"/>
  <c r="T118" i="41" s="1"/>
  <c r="X118" i="41" s="1"/>
  <c r="T119" i="41" s="1"/>
  <c r="X119" i="41" s="1"/>
  <c r="T120" i="41" s="1"/>
  <c r="X120" i="41" s="1"/>
  <c r="T121" i="41" s="1"/>
  <c r="X121" i="41" s="1"/>
  <c r="T122" i="41" s="1"/>
  <c r="X122" i="41" s="1"/>
  <c r="T123" i="41" s="1"/>
  <c r="X123" i="41" s="1"/>
  <c r="T124" i="41" s="1"/>
  <c r="X124" i="41" s="1"/>
  <c r="T125" i="41" s="1"/>
  <c r="X125" i="41" s="1"/>
  <c r="T126" i="41" s="1"/>
  <c r="X126" i="41" s="1"/>
  <c r="T127" i="41" s="1"/>
  <c r="X127" i="41" s="1"/>
  <c r="T128" i="41" s="1"/>
  <c r="X128" i="41" s="1"/>
  <c r="T129" i="41" s="1"/>
  <c r="X129" i="41" s="1"/>
  <c r="T130" i="41" s="1"/>
  <c r="X130" i="41" s="1"/>
  <c r="T131" i="41" s="1"/>
  <c r="X131" i="41" s="1"/>
  <c r="T132" i="41" s="1"/>
  <c r="X132" i="41" s="1"/>
  <c r="T133" i="41" s="1"/>
  <c r="X133" i="41" s="1"/>
  <c r="T134" i="41" s="1"/>
  <c r="X134" i="41" s="1"/>
  <c r="T135" i="41" s="1"/>
  <c r="X135" i="41" s="1"/>
  <c r="T136" i="41" s="1"/>
  <c r="X136" i="41" s="1"/>
  <c r="T137" i="41" s="1"/>
  <c r="X137" i="41" s="1"/>
  <c r="T138" i="41" s="1"/>
  <c r="X138" i="41" s="1"/>
  <c r="T139" i="41" s="1"/>
  <c r="X139" i="41" s="1"/>
  <c r="T140" i="41" s="1"/>
  <c r="X140" i="41" s="1"/>
  <c r="T141" i="41" s="1"/>
  <c r="X141" i="41" s="1"/>
  <c r="T142" i="41" s="1"/>
  <c r="X142" i="41" s="1"/>
  <c r="T143" i="41" s="1"/>
  <c r="X143" i="41" s="1"/>
  <c r="T144" i="41" s="1"/>
  <c r="X144" i="41" s="1"/>
  <c r="T145" i="41" s="1"/>
  <c r="X145" i="41" s="1"/>
  <c r="T146" i="41" s="1"/>
  <c r="X146" i="41" s="1"/>
  <c r="T147" i="41" s="1"/>
  <c r="X147" i="41" s="1"/>
  <c r="T148" i="41" s="1"/>
  <c r="X148" i="41" s="1"/>
  <c r="T149" i="41" s="1"/>
  <c r="X149" i="41" s="1"/>
  <c r="T150" i="41" s="1"/>
  <c r="X150" i="41" s="1"/>
  <c r="T151" i="41" s="1"/>
  <c r="X151" i="41" s="1"/>
  <c r="T152" i="41" s="1"/>
  <c r="X152" i="41" s="1"/>
  <c r="T153" i="41" s="1"/>
  <c r="X153" i="41" s="1"/>
  <c r="T154" i="41" s="1"/>
  <c r="X154" i="41" s="1"/>
  <c r="T155" i="41" s="1"/>
  <c r="X155" i="41" s="1"/>
  <c r="T156" i="41" s="1"/>
  <c r="X156" i="41" s="1"/>
  <c r="T157" i="41" s="1"/>
  <c r="X157" i="41" s="1"/>
  <c r="T158" i="41" s="1"/>
  <c r="X158" i="41" s="1"/>
  <c r="T159" i="41" s="1"/>
  <c r="X159" i="41" s="1"/>
  <c r="T160" i="41" s="1"/>
  <c r="X160" i="41" s="1"/>
  <c r="T161" i="41" s="1"/>
  <c r="X161" i="41" s="1"/>
  <c r="T162" i="41" s="1"/>
  <c r="X162" i="41" s="1"/>
  <c r="T163" i="41" s="1"/>
  <c r="X163" i="41" s="1"/>
  <c r="T164" i="41" s="1"/>
  <c r="X164" i="41" s="1"/>
  <c r="T165" i="41" s="1"/>
  <c r="X165" i="41" s="1"/>
  <c r="T166" i="41" s="1"/>
  <c r="X166" i="41" s="1"/>
  <c r="T167" i="41" s="1"/>
  <c r="X167" i="41" s="1"/>
  <c r="T168" i="41" s="1"/>
  <c r="X168" i="41" s="1"/>
  <c r="T169" i="41" s="1"/>
  <c r="X169" i="41" s="1"/>
  <c r="T170" i="41" s="1"/>
  <c r="X170" i="41" s="1"/>
  <c r="T171" i="41" s="1"/>
  <c r="X171" i="41" s="1"/>
  <c r="T172" i="41" s="1"/>
  <c r="X172" i="41" s="1"/>
  <c r="T173" i="41" s="1"/>
  <c r="X173" i="41" s="1"/>
  <c r="T174" i="41" s="1"/>
  <c r="X174" i="41" s="1"/>
  <c r="T175" i="41" s="1"/>
  <c r="X175" i="41" s="1"/>
  <c r="T176" i="41" s="1"/>
  <c r="X176" i="41" s="1"/>
  <c r="T177" i="41" s="1"/>
  <c r="X177" i="41" s="1"/>
  <c r="T178" i="41" s="1"/>
  <c r="X178" i="41" s="1"/>
  <c r="T179" i="41" s="1"/>
  <c r="X179" i="41" s="1"/>
  <c r="T180" i="41" s="1"/>
  <c r="X180" i="41" s="1"/>
  <c r="T181" i="41" s="1"/>
  <c r="X181" i="41" s="1"/>
  <c r="T182" i="41" s="1"/>
  <c r="X182" i="41" s="1"/>
  <c r="T183" i="41" s="1"/>
  <c r="X183" i="41" s="1"/>
  <c r="T184" i="41" s="1"/>
  <c r="X184" i="41" s="1"/>
  <c r="T185" i="41" s="1"/>
  <c r="X185" i="41" s="1"/>
  <c r="T186" i="41" s="1"/>
  <c r="X186" i="41" s="1"/>
  <c r="T187" i="41" s="1"/>
  <c r="X187" i="41" s="1"/>
  <c r="T188" i="41" s="1"/>
  <c r="X188" i="41" s="1"/>
  <c r="T189" i="41" s="1"/>
  <c r="X189" i="41" s="1"/>
  <c r="T190" i="41" s="1"/>
  <c r="X190" i="41" s="1"/>
  <c r="T191" i="41" s="1"/>
  <c r="X191" i="41" s="1"/>
  <c r="T192" i="41" s="1"/>
  <c r="X192" i="41" s="1"/>
  <c r="T193" i="41" s="1"/>
  <c r="X193" i="41" s="1"/>
  <c r="T194" i="41" s="1"/>
  <c r="X194" i="41" s="1"/>
  <c r="T195" i="41" s="1"/>
  <c r="X195" i="41" s="1"/>
  <c r="T196" i="41" s="1"/>
  <c r="X196" i="41" s="1"/>
  <c r="T197" i="41" s="1"/>
  <c r="X197" i="41" s="1"/>
  <c r="T198" i="41" s="1"/>
  <c r="X198" i="41" s="1"/>
  <c r="T199" i="41" s="1"/>
  <c r="X199" i="41" s="1"/>
  <c r="T200" i="41" s="1"/>
  <c r="X200" i="41" s="1"/>
  <c r="T201" i="41" s="1"/>
  <c r="X201" i="41" s="1"/>
  <c r="T202" i="41" s="1"/>
  <c r="X202" i="41" s="1"/>
  <c r="T203" i="41" s="1"/>
  <c r="X203" i="41" s="1"/>
  <c r="T204" i="41" s="1"/>
  <c r="X204" i="41" s="1"/>
  <c r="T205" i="41" s="1"/>
  <c r="X205" i="41" s="1"/>
  <c r="T206" i="41" s="1"/>
  <c r="X206" i="41" s="1"/>
  <c r="T207" i="41" s="1"/>
  <c r="X207" i="41" s="1"/>
  <c r="T208" i="41" s="1"/>
  <c r="X208" i="41" s="1"/>
  <c r="T209" i="41" s="1"/>
  <c r="X209" i="41" s="1"/>
  <c r="T210" i="41" s="1"/>
  <c r="X210" i="41" s="1"/>
  <c r="T211" i="41" s="1"/>
  <c r="X211" i="41" s="1"/>
  <c r="T212" i="41" s="1"/>
  <c r="X212" i="41" s="1"/>
  <c r="T213" i="41" s="1"/>
  <c r="X213" i="41" s="1"/>
  <c r="T214" i="41" s="1"/>
  <c r="X214" i="41" s="1"/>
  <c r="T215" i="41" s="1"/>
  <c r="X215" i="41" s="1"/>
  <c r="T216" i="41" s="1"/>
  <c r="X216" i="41" s="1"/>
  <c r="T217" i="41" s="1"/>
  <c r="X217" i="41" s="1"/>
  <c r="T218" i="41" s="1"/>
  <c r="X218" i="41" s="1"/>
  <c r="T219" i="41" s="1"/>
  <c r="X219" i="41" s="1"/>
  <c r="T220" i="41" s="1"/>
  <c r="X220" i="41" s="1"/>
  <c r="T221" i="41" s="1"/>
  <c r="X221" i="41" s="1"/>
  <c r="T222" i="41" s="1"/>
  <c r="X222" i="41" s="1"/>
  <c r="T223" i="41" s="1"/>
  <c r="X223" i="41" s="1"/>
  <c r="T224" i="41" s="1"/>
  <c r="X224" i="41" s="1"/>
  <c r="T225" i="41" s="1"/>
  <c r="X225" i="41" s="1"/>
  <c r="T226" i="41" s="1"/>
  <c r="X226" i="41" s="1"/>
  <c r="T227" i="41" s="1"/>
  <c r="X227" i="41" s="1"/>
  <c r="T228" i="41" s="1"/>
  <c r="X228" i="41" s="1"/>
  <c r="T229" i="41" s="1"/>
  <c r="X229" i="41" s="1"/>
  <c r="T230" i="41" s="1"/>
  <c r="X230" i="41" s="1"/>
  <c r="T231" i="41" s="1"/>
  <c r="X231" i="41" s="1"/>
  <c r="T232" i="41" s="1"/>
  <c r="X232" i="41" s="1"/>
  <c r="T233" i="41" s="1"/>
  <c r="X233" i="41" s="1"/>
  <c r="T234" i="41" s="1"/>
  <c r="X234" i="41" s="1"/>
  <c r="T235" i="41" s="1"/>
  <c r="X235" i="41" s="1"/>
  <c r="T236" i="41" s="1"/>
  <c r="X236" i="41" s="1"/>
  <c r="T237" i="41" s="1"/>
  <c r="X237" i="41" s="1"/>
  <c r="T238" i="41" s="1"/>
  <c r="X238" i="41" s="1"/>
  <c r="T239" i="41" s="1"/>
  <c r="X239" i="41" s="1"/>
  <c r="T240" i="41" s="1"/>
  <c r="X240" i="41" s="1"/>
  <c r="T241" i="41" s="1"/>
  <c r="X241" i="41" s="1"/>
  <c r="T242" i="41" s="1"/>
  <c r="X242" i="41" s="1"/>
  <c r="T243" i="41" s="1"/>
  <c r="X243" i="41" s="1"/>
  <c r="T244" i="41" s="1"/>
  <c r="X244" i="41" s="1"/>
  <c r="X4" i="33"/>
  <c r="T5" i="33" s="1"/>
  <c r="X5" i="33" s="1"/>
  <c r="T6" i="33" s="1"/>
  <c r="X6" i="33" s="1"/>
  <c r="T7" i="33" s="1"/>
  <c r="X7" i="33" s="1"/>
  <c r="T8" i="33" s="1"/>
  <c r="X8" i="33" s="1"/>
  <c r="T9" i="33" s="1"/>
  <c r="X9" i="33" s="1"/>
  <c r="T10" i="33" s="1"/>
  <c r="X10" i="33" s="1"/>
  <c r="T11" i="33" s="1"/>
  <c r="X11" i="33" s="1"/>
  <c r="T12" i="33" s="1"/>
  <c r="X12" i="33" s="1"/>
  <c r="T13" i="33" s="1"/>
  <c r="X13" i="33" s="1"/>
  <c r="T14" i="33" s="1"/>
  <c r="X14" i="33" s="1"/>
  <c r="T15" i="33" s="1"/>
  <c r="X15" i="33" s="1"/>
  <c r="T16" i="33" s="1"/>
  <c r="X16" i="33" s="1"/>
  <c r="T17" i="33" s="1"/>
  <c r="X17" i="33" s="1"/>
  <c r="T18" i="33" s="1"/>
  <c r="X18" i="33" s="1"/>
  <c r="T19" i="33" s="1"/>
  <c r="X19" i="33" s="1"/>
  <c r="T20" i="33" s="1"/>
  <c r="X20" i="33" s="1"/>
  <c r="T21" i="33" s="1"/>
  <c r="X21" i="33" s="1"/>
  <c r="T22" i="33" s="1"/>
  <c r="X22" i="33" s="1"/>
  <c r="T23" i="33" s="1"/>
  <c r="X23" i="33" s="1"/>
  <c r="T24" i="33" s="1"/>
  <c r="X24" i="33" s="1"/>
  <c r="T25" i="33" s="1"/>
  <c r="X25" i="33" s="1"/>
  <c r="T26" i="33" s="1"/>
  <c r="X26" i="33" s="1"/>
  <c r="T27" i="33" s="1"/>
  <c r="X27" i="33" s="1"/>
  <c r="T28" i="33" s="1"/>
  <c r="X28" i="33" s="1"/>
  <c r="T29" i="33" s="1"/>
  <c r="X29" i="33" s="1"/>
  <c r="T30" i="33" s="1"/>
  <c r="X30" i="33" s="1"/>
  <c r="T31" i="33" s="1"/>
  <c r="X31" i="33" s="1"/>
  <c r="T32" i="33" s="1"/>
  <c r="X32" i="33" s="1"/>
  <c r="T33" i="33" s="1"/>
  <c r="X33" i="33" s="1"/>
  <c r="T34" i="33" s="1"/>
  <c r="X34" i="33" s="1"/>
  <c r="T35" i="33" s="1"/>
  <c r="X35" i="33" s="1"/>
  <c r="T36" i="33" s="1"/>
  <c r="X36" i="33" s="1"/>
  <c r="T37" i="33" s="1"/>
  <c r="X37" i="33" s="1"/>
  <c r="T38" i="33" s="1"/>
  <c r="X38" i="33" s="1"/>
  <c r="T39" i="33" s="1"/>
  <c r="X39" i="33" s="1"/>
  <c r="T40" i="33" s="1"/>
  <c r="X40" i="33" s="1"/>
  <c r="T41" i="33" s="1"/>
  <c r="X41" i="33" s="1"/>
  <c r="T42" i="33" s="1"/>
  <c r="X42" i="33" s="1"/>
  <c r="T43" i="33" s="1"/>
  <c r="X43" i="33" s="1"/>
  <c r="T44" i="33" s="1"/>
  <c r="X44" i="33" s="1"/>
  <c r="T45" i="33" s="1"/>
  <c r="X45" i="33" s="1"/>
  <c r="T46" i="33" s="1"/>
  <c r="X46" i="33" s="1"/>
  <c r="T47" i="33" s="1"/>
  <c r="X47" i="33" s="1"/>
  <c r="T48" i="33" s="1"/>
  <c r="X48" i="33" s="1"/>
  <c r="T49" i="33" s="1"/>
  <c r="X49" i="33" s="1"/>
  <c r="T50" i="33" s="1"/>
  <c r="X50" i="33" s="1"/>
  <c r="T51" i="33" s="1"/>
  <c r="X51" i="33" s="1"/>
  <c r="T52" i="33" s="1"/>
  <c r="X52" i="33" s="1"/>
  <c r="T53" i="33" s="1"/>
  <c r="X53" i="33" s="1"/>
  <c r="T54" i="33" s="1"/>
  <c r="X54" i="33" s="1"/>
  <c r="T55" i="33" s="1"/>
  <c r="X55" i="33" s="1"/>
  <c r="T56" i="33" s="1"/>
  <c r="X56" i="33" s="1"/>
  <c r="T57" i="33" s="1"/>
  <c r="X57" i="33" s="1"/>
  <c r="T58" i="33" s="1"/>
  <c r="X58" i="33" s="1"/>
  <c r="T59" i="33" s="1"/>
  <c r="X59" i="33" s="1"/>
  <c r="T60" i="33" s="1"/>
  <c r="X60" i="33" s="1"/>
  <c r="T61" i="33" s="1"/>
  <c r="X61" i="33" s="1"/>
  <c r="T62" i="33" s="1"/>
  <c r="X62" i="33" s="1"/>
  <c r="T63" i="33" s="1"/>
  <c r="X63" i="33" s="1"/>
  <c r="T64" i="33" s="1"/>
  <c r="X64" i="33" s="1"/>
  <c r="T65" i="33" s="1"/>
  <c r="X65" i="33" s="1"/>
  <c r="T66" i="33" s="1"/>
  <c r="X66" i="33" s="1"/>
  <c r="T67" i="33" s="1"/>
  <c r="X67" i="33" s="1"/>
  <c r="T68" i="33" s="1"/>
  <c r="X68" i="33" s="1"/>
  <c r="T69" i="33" s="1"/>
  <c r="X69" i="33" s="1"/>
  <c r="T70" i="33" s="1"/>
  <c r="X70" i="33" s="1"/>
  <c r="T71" i="33" s="1"/>
  <c r="X71" i="33" s="1"/>
  <c r="T72" i="33" s="1"/>
  <c r="X72" i="33" s="1"/>
  <c r="T73" i="33" s="1"/>
  <c r="X73" i="33" s="1"/>
  <c r="T74" i="33" s="1"/>
  <c r="X74" i="33" s="1"/>
  <c r="T75" i="33" s="1"/>
  <c r="X75" i="33" s="1"/>
  <c r="T76" i="33" s="1"/>
  <c r="X76" i="33" s="1"/>
  <c r="T77" i="33" s="1"/>
  <c r="X77" i="33" s="1"/>
  <c r="T78" i="33" s="1"/>
  <c r="X78" i="33" s="1"/>
  <c r="T79" i="33" s="1"/>
  <c r="X79" i="33" s="1"/>
  <c r="T80" i="33" s="1"/>
  <c r="X80" i="33" s="1"/>
  <c r="T81" i="33" s="1"/>
  <c r="X81" i="33" s="1"/>
  <c r="T82" i="33" s="1"/>
  <c r="X82" i="33" s="1"/>
  <c r="T83" i="33" s="1"/>
  <c r="X83" i="33" s="1"/>
  <c r="T84" i="33" s="1"/>
  <c r="X84" i="33" s="1"/>
  <c r="T85" i="33" s="1"/>
  <c r="X85" i="33" s="1"/>
  <c r="T86" i="33" s="1"/>
  <c r="X86" i="33" s="1"/>
  <c r="T87" i="33" s="1"/>
  <c r="X87" i="33" s="1"/>
  <c r="T88" i="33" s="1"/>
  <c r="X88" i="33" s="1"/>
  <c r="T89" i="33" s="1"/>
  <c r="X89" i="33" s="1"/>
  <c r="T90" i="33" s="1"/>
  <c r="X90" i="33" s="1"/>
  <c r="T91" i="33" s="1"/>
  <c r="X91" i="33" s="1"/>
  <c r="T92" i="33" s="1"/>
  <c r="X92" i="33" s="1"/>
  <c r="T93" i="33" s="1"/>
  <c r="X93" i="33" s="1"/>
  <c r="T94" i="33" s="1"/>
  <c r="X94" i="33" s="1"/>
  <c r="T95" i="33" s="1"/>
  <c r="X95" i="33" s="1"/>
  <c r="T96" i="33" s="1"/>
  <c r="X96" i="33" s="1"/>
  <c r="T97" i="33" s="1"/>
  <c r="X97" i="33" s="1"/>
  <c r="T98" i="33" s="1"/>
  <c r="X98" i="33" s="1"/>
  <c r="T99" i="33" s="1"/>
  <c r="X99" i="33" s="1"/>
  <c r="T100" i="33" s="1"/>
  <c r="X100" i="33" s="1"/>
  <c r="T101" i="33" s="1"/>
  <c r="X101" i="33" s="1"/>
  <c r="T102" i="33" s="1"/>
  <c r="X102" i="33" s="1"/>
  <c r="T103" i="33" s="1"/>
  <c r="X103" i="33" s="1"/>
  <c r="T104" i="33" s="1"/>
  <c r="X104" i="33" s="1"/>
  <c r="T105" i="33" s="1"/>
  <c r="X105" i="33" s="1"/>
  <c r="T106" i="33" s="1"/>
  <c r="X106" i="33" s="1"/>
  <c r="T107" i="33" s="1"/>
  <c r="X107" i="33" s="1"/>
  <c r="T108" i="33" s="1"/>
  <c r="X108" i="33" s="1"/>
  <c r="T109" i="33" s="1"/>
  <c r="X109" i="33" s="1"/>
  <c r="T110" i="33" s="1"/>
  <c r="X110" i="33" s="1"/>
  <c r="T111" i="33" s="1"/>
  <c r="X111" i="33" s="1"/>
  <c r="T112" i="33" s="1"/>
  <c r="X112" i="33" s="1"/>
  <c r="T113" i="33" s="1"/>
  <c r="X113" i="33" s="1"/>
  <c r="T114" i="33" s="1"/>
  <c r="X114" i="33" s="1"/>
  <c r="T115" i="33" s="1"/>
  <c r="X115" i="33" s="1"/>
  <c r="T116" i="33" s="1"/>
  <c r="X116" i="33" s="1"/>
  <c r="T117" i="33" s="1"/>
  <c r="X117" i="33" s="1"/>
  <c r="T118" i="33" s="1"/>
  <c r="X118" i="33" s="1"/>
  <c r="T119" i="33" s="1"/>
  <c r="X119" i="33" s="1"/>
  <c r="T120" i="33" s="1"/>
  <c r="X120" i="33" s="1"/>
  <c r="T121" i="33" s="1"/>
  <c r="X121" i="33" s="1"/>
  <c r="T122" i="33" s="1"/>
  <c r="X122" i="33" s="1"/>
  <c r="T123" i="33" s="1"/>
  <c r="X123" i="33" s="1"/>
  <c r="T124" i="33" s="1"/>
  <c r="X124" i="33" s="1"/>
  <c r="T125" i="33" s="1"/>
  <c r="X125" i="33" s="1"/>
  <c r="T126" i="33" s="1"/>
  <c r="X126" i="33" s="1"/>
  <c r="T127" i="33" s="1"/>
  <c r="X127" i="33" s="1"/>
  <c r="T128" i="33" s="1"/>
  <c r="X128" i="33" s="1"/>
  <c r="T129" i="33" s="1"/>
  <c r="X129" i="33" s="1"/>
  <c r="T130" i="33" s="1"/>
  <c r="X130" i="33" s="1"/>
  <c r="T131" i="33" s="1"/>
  <c r="X131" i="33" s="1"/>
  <c r="T132" i="33" s="1"/>
  <c r="X132" i="33" s="1"/>
  <c r="T133" i="33" s="1"/>
  <c r="X133" i="33" s="1"/>
  <c r="T134" i="33" s="1"/>
  <c r="X134" i="33" s="1"/>
  <c r="T135" i="33" s="1"/>
  <c r="X135" i="33" s="1"/>
  <c r="T136" i="33" s="1"/>
  <c r="X136" i="33" s="1"/>
  <c r="T137" i="33" s="1"/>
  <c r="X137" i="33" s="1"/>
  <c r="T138" i="33" s="1"/>
  <c r="X138" i="33" s="1"/>
  <c r="T139" i="33" s="1"/>
  <c r="X139" i="33" s="1"/>
  <c r="T140" i="33" s="1"/>
  <c r="X140" i="33" s="1"/>
  <c r="T141" i="33" s="1"/>
  <c r="X141" i="33" s="1"/>
  <c r="T142" i="33" s="1"/>
  <c r="X142" i="33" s="1"/>
  <c r="T143" i="33" s="1"/>
  <c r="X143" i="33" s="1"/>
  <c r="T144" i="33" s="1"/>
  <c r="X144" i="33" s="1"/>
  <c r="T145" i="33" s="1"/>
  <c r="X145" i="33" s="1"/>
  <c r="T146" i="33" s="1"/>
  <c r="X146" i="33" s="1"/>
  <c r="T147" i="33" s="1"/>
  <c r="X147" i="33" s="1"/>
  <c r="T148" i="33" s="1"/>
  <c r="X148" i="33" s="1"/>
  <c r="T149" i="33" s="1"/>
  <c r="X149" i="33" s="1"/>
  <c r="T150" i="33" s="1"/>
  <c r="X150" i="33" s="1"/>
  <c r="T151" i="33" s="1"/>
  <c r="X151" i="33" s="1"/>
  <c r="T152" i="33" s="1"/>
  <c r="X152" i="33" s="1"/>
  <c r="T153" i="33" s="1"/>
  <c r="X153" i="33" s="1"/>
  <c r="T154" i="33" s="1"/>
  <c r="X154" i="33" s="1"/>
  <c r="T155" i="33" s="1"/>
  <c r="X155" i="33" s="1"/>
  <c r="T156" i="33" s="1"/>
  <c r="X156" i="33" s="1"/>
  <c r="T157" i="33" s="1"/>
  <c r="X157" i="33" s="1"/>
  <c r="T158" i="33" s="1"/>
  <c r="X158" i="33" s="1"/>
  <c r="T159" i="33" s="1"/>
  <c r="X159" i="33" s="1"/>
  <c r="T160" i="33" s="1"/>
  <c r="X160" i="33" s="1"/>
  <c r="T161" i="33" s="1"/>
  <c r="X161" i="33" s="1"/>
  <c r="T162" i="33" s="1"/>
  <c r="X162" i="33" s="1"/>
  <c r="T163" i="33" s="1"/>
  <c r="X163" i="33" s="1"/>
  <c r="T164" i="33" s="1"/>
  <c r="X164" i="33" s="1"/>
  <c r="T165" i="33" s="1"/>
  <c r="X165" i="33" s="1"/>
  <c r="T166" i="33" s="1"/>
  <c r="X166" i="33" s="1"/>
  <c r="T167" i="33" s="1"/>
  <c r="X167" i="33" s="1"/>
  <c r="T168" i="33" s="1"/>
  <c r="X168" i="33" s="1"/>
  <c r="T169" i="33" s="1"/>
  <c r="X169" i="33" s="1"/>
  <c r="T170" i="33" s="1"/>
  <c r="X170" i="33" s="1"/>
  <c r="T171" i="33" s="1"/>
  <c r="X171" i="33" s="1"/>
  <c r="T172" i="33" s="1"/>
  <c r="X172" i="33" s="1"/>
  <c r="T173" i="33" s="1"/>
  <c r="X173" i="33" s="1"/>
  <c r="T174" i="33" s="1"/>
  <c r="X174" i="33" s="1"/>
  <c r="T175" i="33" s="1"/>
  <c r="X175" i="33" s="1"/>
  <c r="T176" i="33" s="1"/>
  <c r="X176" i="33" s="1"/>
  <c r="T177" i="33" s="1"/>
  <c r="X177" i="33" s="1"/>
  <c r="T178" i="33" s="1"/>
  <c r="X178" i="33" s="1"/>
  <c r="T179" i="33" s="1"/>
  <c r="X179" i="33" s="1"/>
  <c r="T180" i="33" s="1"/>
  <c r="X180" i="33" s="1"/>
  <c r="T181" i="33" s="1"/>
  <c r="X181" i="33" s="1"/>
  <c r="T182" i="33" s="1"/>
  <c r="X182" i="33" s="1"/>
  <c r="T183" i="33" s="1"/>
  <c r="X183" i="33" s="1"/>
  <c r="T184" i="33" s="1"/>
  <c r="X184" i="33" s="1"/>
  <c r="T185" i="33" s="1"/>
  <c r="X185" i="33" s="1"/>
  <c r="T186" i="33" s="1"/>
  <c r="X186" i="33" s="1"/>
  <c r="T187" i="33" s="1"/>
  <c r="X187" i="33" s="1"/>
  <c r="T188" i="33" s="1"/>
  <c r="X188" i="33" s="1"/>
  <c r="T189" i="33" s="1"/>
  <c r="X189" i="33" s="1"/>
  <c r="T190" i="33" s="1"/>
  <c r="X190" i="33" s="1"/>
  <c r="T191" i="33" s="1"/>
  <c r="X191" i="33" s="1"/>
  <c r="T192" i="33" s="1"/>
  <c r="X192" i="33" s="1"/>
  <c r="T193" i="33" s="1"/>
  <c r="X193" i="33" s="1"/>
  <c r="T194" i="33" s="1"/>
  <c r="X194" i="33" s="1"/>
  <c r="T195" i="33" s="1"/>
  <c r="X195" i="33" s="1"/>
  <c r="T196" i="33" s="1"/>
  <c r="X196" i="33" s="1"/>
  <c r="T197" i="33" s="1"/>
  <c r="X197" i="33" s="1"/>
  <c r="T198" i="33" s="1"/>
  <c r="X198" i="33" s="1"/>
  <c r="T199" i="33" s="1"/>
  <c r="X199" i="33" s="1"/>
  <c r="T200" i="33" s="1"/>
  <c r="X200" i="33" s="1"/>
  <c r="T201" i="33" s="1"/>
  <c r="X201" i="33" s="1"/>
  <c r="T202" i="33" s="1"/>
  <c r="X202" i="33" s="1"/>
  <c r="T203" i="33" s="1"/>
  <c r="X203" i="33" s="1"/>
  <c r="T204" i="33" s="1"/>
  <c r="X204" i="33" s="1"/>
  <c r="T205" i="33" s="1"/>
  <c r="X205" i="33" s="1"/>
  <c r="T206" i="33" s="1"/>
  <c r="X206" i="33" s="1"/>
  <c r="T207" i="33" s="1"/>
  <c r="X207" i="33" s="1"/>
  <c r="T208" i="33" s="1"/>
  <c r="X208" i="33" s="1"/>
  <c r="T209" i="33" s="1"/>
  <c r="X209" i="33" s="1"/>
  <c r="T210" i="33" s="1"/>
  <c r="X210" i="33" s="1"/>
  <c r="T211" i="33" s="1"/>
  <c r="X211" i="33" s="1"/>
  <c r="T212" i="33" s="1"/>
  <c r="X212" i="33" s="1"/>
  <c r="T213" i="33" s="1"/>
  <c r="X213" i="33" s="1"/>
  <c r="T214" i="33" s="1"/>
  <c r="X214" i="33" s="1"/>
  <c r="T215" i="33" s="1"/>
  <c r="X215" i="33" s="1"/>
  <c r="T216" i="33" s="1"/>
  <c r="X216" i="33" s="1"/>
  <c r="T217" i="33" s="1"/>
  <c r="X217" i="33" s="1"/>
  <c r="T218" i="33" s="1"/>
  <c r="X218" i="33" s="1"/>
  <c r="T219" i="33" s="1"/>
  <c r="X219" i="33" s="1"/>
  <c r="T220" i="33" s="1"/>
  <c r="X220" i="33" s="1"/>
  <c r="T221" i="33" s="1"/>
  <c r="X221" i="33" s="1"/>
  <c r="T222" i="33" s="1"/>
  <c r="X222" i="33" s="1"/>
  <c r="T223" i="33" s="1"/>
  <c r="X223" i="33" s="1"/>
  <c r="T224" i="33" s="1"/>
  <c r="X224" i="33" s="1"/>
  <c r="T225" i="33" s="1"/>
  <c r="X225" i="33" s="1"/>
  <c r="T226" i="33" s="1"/>
  <c r="X226" i="33" s="1"/>
  <c r="T227" i="33" s="1"/>
  <c r="X227" i="33" s="1"/>
  <c r="T228" i="33" s="1"/>
  <c r="X228" i="33" s="1"/>
  <c r="T229" i="33" s="1"/>
  <c r="X229" i="33" s="1"/>
  <c r="T230" i="33" s="1"/>
  <c r="X230" i="33" s="1"/>
  <c r="T231" i="33" s="1"/>
  <c r="X231" i="33" s="1"/>
  <c r="T232" i="33" s="1"/>
  <c r="X232" i="33" s="1"/>
  <c r="T233" i="33" s="1"/>
  <c r="X233" i="33" s="1"/>
  <c r="T234" i="33" s="1"/>
  <c r="X234" i="33" s="1"/>
  <c r="T235" i="33" s="1"/>
  <c r="X235" i="33" s="1"/>
  <c r="T236" i="33" s="1"/>
  <c r="X236" i="33" s="1"/>
  <c r="T237" i="33" s="1"/>
  <c r="X237" i="33" s="1"/>
  <c r="T238" i="33" s="1"/>
  <c r="X238" i="33" s="1"/>
  <c r="T239" i="33" s="1"/>
  <c r="X239" i="33" s="1"/>
  <c r="T240" i="33" s="1"/>
  <c r="X240" i="33" s="1"/>
  <c r="T241" i="33" s="1"/>
  <c r="X241" i="33" s="1"/>
  <c r="T242" i="33" s="1"/>
  <c r="X242" i="33" s="1"/>
  <c r="T243" i="33" s="1"/>
  <c r="X243" i="33" s="1"/>
  <c r="T244" i="33" s="1"/>
  <c r="X244" i="33" s="1"/>
  <c r="A31" i="33"/>
  <c r="A36" i="33" s="1"/>
  <c r="J22" i="9" s="1"/>
  <c r="AC5" i="43"/>
  <c r="A58" i="43" s="1"/>
  <c r="A49" i="43"/>
  <c r="A48" i="46"/>
  <c r="A48" i="45"/>
  <c r="H9" i="32"/>
  <c r="E8" i="32"/>
  <c r="F7" i="32" s="1"/>
  <c r="E8" i="40"/>
  <c r="F7" i="40" s="1"/>
  <c r="H9" i="40"/>
  <c r="H9" i="38"/>
  <c r="E8" i="38"/>
  <c r="F7" i="38" s="1"/>
  <c r="A31" i="42"/>
  <c r="A36" i="42" s="1"/>
  <c r="J31" i="9" s="1"/>
  <c r="X4" i="42"/>
  <c r="T5" i="42" s="1"/>
  <c r="X5" i="42" s="1"/>
  <c r="T6" i="42" s="1"/>
  <c r="X6" i="42" s="1"/>
  <c r="T7" i="42" s="1"/>
  <c r="X7" i="42" s="1"/>
  <c r="T8" i="42" s="1"/>
  <c r="X8" i="42" s="1"/>
  <c r="T9" i="42" s="1"/>
  <c r="X9" i="42" s="1"/>
  <c r="T10" i="42" s="1"/>
  <c r="X10" i="42" s="1"/>
  <c r="T11" i="42" s="1"/>
  <c r="X11" i="42" s="1"/>
  <c r="T12" i="42" s="1"/>
  <c r="X12" i="42" s="1"/>
  <c r="T13" i="42" s="1"/>
  <c r="X13" i="42" s="1"/>
  <c r="T14" i="42" s="1"/>
  <c r="X14" i="42" s="1"/>
  <c r="T15" i="42" s="1"/>
  <c r="X15" i="42" s="1"/>
  <c r="T16" i="42" s="1"/>
  <c r="X16" i="42" s="1"/>
  <c r="T17" i="42" s="1"/>
  <c r="X17" i="42" s="1"/>
  <c r="T18" i="42" s="1"/>
  <c r="X18" i="42" s="1"/>
  <c r="T19" i="42" s="1"/>
  <c r="X19" i="42" s="1"/>
  <c r="T20" i="42" s="1"/>
  <c r="X20" i="42" s="1"/>
  <c r="T21" i="42" s="1"/>
  <c r="X21" i="42" s="1"/>
  <c r="T22" i="42" s="1"/>
  <c r="X22" i="42" s="1"/>
  <c r="T23" i="42" s="1"/>
  <c r="X23" i="42" s="1"/>
  <c r="T24" i="42" s="1"/>
  <c r="X24" i="42" s="1"/>
  <c r="T25" i="42" s="1"/>
  <c r="X25" i="42" s="1"/>
  <c r="T26" i="42" s="1"/>
  <c r="X26" i="42" s="1"/>
  <c r="T27" i="42" s="1"/>
  <c r="X27" i="42" s="1"/>
  <c r="T28" i="42" s="1"/>
  <c r="X28" i="42" s="1"/>
  <c r="T29" i="42" s="1"/>
  <c r="X29" i="42" s="1"/>
  <c r="T30" i="42" s="1"/>
  <c r="X30" i="42" s="1"/>
  <c r="T31" i="42" s="1"/>
  <c r="X31" i="42" s="1"/>
  <c r="T32" i="42" s="1"/>
  <c r="X32" i="42" s="1"/>
  <c r="T33" i="42" s="1"/>
  <c r="X33" i="42" s="1"/>
  <c r="T34" i="42" s="1"/>
  <c r="X34" i="42" s="1"/>
  <c r="T35" i="42" s="1"/>
  <c r="X35" i="42" s="1"/>
  <c r="T36" i="42" s="1"/>
  <c r="X36" i="42" s="1"/>
  <c r="T37" i="42" s="1"/>
  <c r="X37" i="42" s="1"/>
  <c r="T38" i="42" s="1"/>
  <c r="X38" i="42" s="1"/>
  <c r="T39" i="42" s="1"/>
  <c r="X39" i="42" s="1"/>
  <c r="T40" i="42" s="1"/>
  <c r="X40" i="42" s="1"/>
  <c r="T41" i="42" s="1"/>
  <c r="X41" i="42" s="1"/>
  <c r="T42" i="42" s="1"/>
  <c r="X42" i="42" s="1"/>
  <c r="T43" i="42" s="1"/>
  <c r="X43" i="42" s="1"/>
  <c r="T44" i="42" s="1"/>
  <c r="X44" i="42" s="1"/>
  <c r="T45" i="42" s="1"/>
  <c r="X45" i="42" s="1"/>
  <c r="T46" i="42" s="1"/>
  <c r="X46" i="42" s="1"/>
  <c r="T47" i="42" s="1"/>
  <c r="X47" i="42" s="1"/>
  <c r="T48" i="42" s="1"/>
  <c r="X48" i="42" s="1"/>
  <c r="T49" i="42" s="1"/>
  <c r="X49" i="42" s="1"/>
  <c r="T50" i="42" s="1"/>
  <c r="X50" i="42" s="1"/>
  <c r="T51" i="42" s="1"/>
  <c r="X51" i="42" s="1"/>
  <c r="T52" i="42" s="1"/>
  <c r="X52" i="42" s="1"/>
  <c r="T53" i="42" s="1"/>
  <c r="X53" i="42" s="1"/>
  <c r="T54" i="42" s="1"/>
  <c r="X54" i="42" s="1"/>
  <c r="T55" i="42" s="1"/>
  <c r="X55" i="42" s="1"/>
  <c r="T56" i="42" s="1"/>
  <c r="X56" i="42" s="1"/>
  <c r="T57" i="42" s="1"/>
  <c r="X57" i="42" s="1"/>
  <c r="T58" i="42" s="1"/>
  <c r="X58" i="42" s="1"/>
  <c r="T59" i="42" s="1"/>
  <c r="X59" i="42" s="1"/>
  <c r="T60" i="42" s="1"/>
  <c r="X60" i="42" s="1"/>
  <c r="T61" i="42" s="1"/>
  <c r="X61" i="42" s="1"/>
  <c r="T62" i="42" s="1"/>
  <c r="X62" i="42" s="1"/>
  <c r="T63" i="42" s="1"/>
  <c r="X63" i="42" s="1"/>
  <c r="T64" i="42" s="1"/>
  <c r="X64" i="42" s="1"/>
  <c r="T65" i="42" s="1"/>
  <c r="X65" i="42" s="1"/>
  <c r="T66" i="42" s="1"/>
  <c r="X66" i="42" s="1"/>
  <c r="T67" i="42" s="1"/>
  <c r="X67" i="42" s="1"/>
  <c r="T68" i="42" s="1"/>
  <c r="X68" i="42" s="1"/>
  <c r="T69" i="42" s="1"/>
  <c r="X69" i="42" s="1"/>
  <c r="T70" i="42" s="1"/>
  <c r="X70" i="42" s="1"/>
  <c r="T71" i="42" s="1"/>
  <c r="X71" i="42" s="1"/>
  <c r="T72" i="42" s="1"/>
  <c r="X72" i="42" s="1"/>
  <c r="T73" i="42" s="1"/>
  <c r="X73" i="42" s="1"/>
  <c r="T74" i="42" s="1"/>
  <c r="X74" i="42" s="1"/>
  <c r="T75" i="42" s="1"/>
  <c r="X75" i="42" s="1"/>
  <c r="T76" i="42" s="1"/>
  <c r="X76" i="42" s="1"/>
  <c r="T77" i="42" s="1"/>
  <c r="X77" i="42" s="1"/>
  <c r="T78" i="42" s="1"/>
  <c r="X78" i="42" s="1"/>
  <c r="T79" i="42" s="1"/>
  <c r="X79" i="42" s="1"/>
  <c r="T80" i="42" s="1"/>
  <c r="X80" i="42" s="1"/>
  <c r="T81" i="42" s="1"/>
  <c r="X81" i="42" s="1"/>
  <c r="T82" i="42" s="1"/>
  <c r="X82" i="42" s="1"/>
  <c r="T83" i="42" s="1"/>
  <c r="X83" i="42" s="1"/>
  <c r="T84" i="42" s="1"/>
  <c r="X84" i="42" s="1"/>
  <c r="T85" i="42" s="1"/>
  <c r="X85" i="42" s="1"/>
  <c r="T86" i="42" s="1"/>
  <c r="X86" i="42" s="1"/>
  <c r="T87" i="42" s="1"/>
  <c r="X87" i="42" s="1"/>
  <c r="T88" i="42" s="1"/>
  <c r="X88" i="42" s="1"/>
  <c r="T89" i="42" s="1"/>
  <c r="X89" i="42" s="1"/>
  <c r="T90" i="42" s="1"/>
  <c r="X90" i="42" s="1"/>
  <c r="T91" i="42" s="1"/>
  <c r="X91" i="42" s="1"/>
  <c r="T92" i="42" s="1"/>
  <c r="X92" i="42" s="1"/>
  <c r="T93" i="42" s="1"/>
  <c r="X93" i="42" s="1"/>
  <c r="T94" i="42" s="1"/>
  <c r="X94" i="42" s="1"/>
  <c r="T95" i="42" s="1"/>
  <c r="X95" i="42" s="1"/>
  <c r="T96" i="42" s="1"/>
  <c r="X96" i="42" s="1"/>
  <c r="T97" i="42" s="1"/>
  <c r="X97" i="42" s="1"/>
  <c r="T98" i="42" s="1"/>
  <c r="X98" i="42" s="1"/>
  <c r="T99" i="42" s="1"/>
  <c r="X99" i="42" s="1"/>
  <c r="T100" i="42" s="1"/>
  <c r="X100" i="42" s="1"/>
  <c r="T101" i="42" s="1"/>
  <c r="X101" i="42" s="1"/>
  <c r="T102" i="42" s="1"/>
  <c r="X102" i="42" s="1"/>
  <c r="T103" i="42" s="1"/>
  <c r="X103" i="42" s="1"/>
  <c r="T104" i="42" s="1"/>
  <c r="X104" i="42" s="1"/>
  <c r="T105" i="42" s="1"/>
  <c r="X105" i="42" s="1"/>
  <c r="T106" i="42" s="1"/>
  <c r="X106" i="42" s="1"/>
  <c r="T107" i="42" s="1"/>
  <c r="X107" i="42" s="1"/>
  <c r="T108" i="42" s="1"/>
  <c r="X108" i="42" s="1"/>
  <c r="T109" i="42" s="1"/>
  <c r="X109" i="42" s="1"/>
  <c r="T110" i="42" s="1"/>
  <c r="X110" i="42" s="1"/>
  <c r="T111" i="42" s="1"/>
  <c r="X111" i="42" s="1"/>
  <c r="T112" i="42" s="1"/>
  <c r="X112" i="42" s="1"/>
  <c r="T113" i="42" s="1"/>
  <c r="X113" i="42" s="1"/>
  <c r="T114" i="42" s="1"/>
  <c r="X114" i="42" s="1"/>
  <c r="T115" i="42" s="1"/>
  <c r="X115" i="42" s="1"/>
  <c r="T116" i="42" s="1"/>
  <c r="X116" i="42" s="1"/>
  <c r="T117" i="42" s="1"/>
  <c r="X117" i="42" s="1"/>
  <c r="T118" i="42" s="1"/>
  <c r="X118" i="42" s="1"/>
  <c r="T119" i="42" s="1"/>
  <c r="X119" i="42" s="1"/>
  <c r="T120" i="42" s="1"/>
  <c r="X120" i="42" s="1"/>
  <c r="T121" i="42" s="1"/>
  <c r="X121" i="42" s="1"/>
  <c r="T122" i="42" s="1"/>
  <c r="X122" i="42" s="1"/>
  <c r="T123" i="42" s="1"/>
  <c r="X123" i="42" s="1"/>
  <c r="T124" i="42" s="1"/>
  <c r="X124" i="42" s="1"/>
  <c r="T125" i="42" s="1"/>
  <c r="X125" i="42" s="1"/>
  <c r="T126" i="42" s="1"/>
  <c r="X126" i="42" s="1"/>
  <c r="T127" i="42" s="1"/>
  <c r="X127" i="42" s="1"/>
  <c r="T128" i="42" s="1"/>
  <c r="X128" i="42" s="1"/>
  <c r="T129" i="42" s="1"/>
  <c r="X129" i="42" s="1"/>
  <c r="T130" i="42" s="1"/>
  <c r="X130" i="42" s="1"/>
  <c r="T131" i="42" s="1"/>
  <c r="X131" i="42" s="1"/>
  <c r="T132" i="42" s="1"/>
  <c r="X132" i="42" s="1"/>
  <c r="T133" i="42" s="1"/>
  <c r="X133" i="42" s="1"/>
  <c r="T134" i="42" s="1"/>
  <c r="X134" i="42" s="1"/>
  <c r="T135" i="42" s="1"/>
  <c r="X135" i="42" s="1"/>
  <c r="T136" i="42" s="1"/>
  <c r="X136" i="42" s="1"/>
  <c r="T137" i="42" s="1"/>
  <c r="X137" i="42" s="1"/>
  <c r="T138" i="42" s="1"/>
  <c r="X138" i="42" s="1"/>
  <c r="T139" i="42" s="1"/>
  <c r="X139" i="42" s="1"/>
  <c r="T140" i="42" s="1"/>
  <c r="X140" i="42" s="1"/>
  <c r="T141" i="42" s="1"/>
  <c r="X141" i="42" s="1"/>
  <c r="T142" i="42" s="1"/>
  <c r="X142" i="42" s="1"/>
  <c r="T143" i="42" s="1"/>
  <c r="X143" i="42" s="1"/>
  <c r="T144" i="42" s="1"/>
  <c r="X144" i="42" s="1"/>
  <c r="T145" i="42" s="1"/>
  <c r="X145" i="42" s="1"/>
  <c r="T146" i="42" s="1"/>
  <c r="X146" i="42" s="1"/>
  <c r="T147" i="42" s="1"/>
  <c r="X147" i="42" s="1"/>
  <c r="T148" i="42" s="1"/>
  <c r="X148" i="42" s="1"/>
  <c r="T149" i="42" s="1"/>
  <c r="X149" i="42" s="1"/>
  <c r="T150" i="42" s="1"/>
  <c r="X150" i="42" s="1"/>
  <c r="T151" i="42" s="1"/>
  <c r="X151" i="42" s="1"/>
  <c r="T152" i="42" s="1"/>
  <c r="X152" i="42" s="1"/>
  <c r="T153" i="42" s="1"/>
  <c r="X153" i="42" s="1"/>
  <c r="T154" i="42" s="1"/>
  <c r="X154" i="42" s="1"/>
  <c r="T155" i="42" s="1"/>
  <c r="X155" i="42" s="1"/>
  <c r="T156" i="42" s="1"/>
  <c r="X156" i="42" s="1"/>
  <c r="T157" i="42" s="1"/>
  <c r="X157" i="42" s="1"/>
  <c r="T158" i="42" s="1"/>
  <c r="X158" i="42" s="1"/>
  <c r="T159" i="42" s="1"/>
  <c r="X159" i="42" s="1"/>
  <c r="T160" i="42" s="1"/>
  <c r="X160" i="42" s="1"/>
  <c r="T161" i="42" s="1"/>
  <c r="X161" i="42" s="1"/>
  <c r="T162" i="42" s="1"/>
  <c r="X162" i="42" s="1"/>
  <c r="T163" i="42" s="1"/>
  <c r="X163" i="42" s="1"/>
  <c r="T164" i="42" s="1"/>
  <c r="X164" i="42" s="1"/>
  <c r="T165" i="42" s="1"/>
  <c r="X165" i="42" s="1"/>
  <c r="T166" i="42" s="1"/>
  <c r="X166" i="42" s="1"/>
  <c r="T167" i="42" s="1"/>
  <c r="X167" i="42" s="1"/>
  <c r="T168" i="42" s="1"/>
  <c r="X168" i="42" s="1"/>
  <c r="T169" i="42" s="1"/>
  <c r="X169" i="42" s="1"/>
  <c r="T170" i="42" s="1"/>
  <c r="X170" i="42" s="1"/>
  <c r="T171" i="42" s="1"/>
  <c r="X171" i="42" s="1"/>
  <c r="T172" i="42" s="1"/>
  <c r="X172" i="42" s="1"/>
  <c r="T173" i="42" s="1"/>
  <c r="X173" i="42" s="1"/>
  <c r="T174" i="42" s="1"/>
  <c r="X174" i="42" s="1"/>
  <c r="T175" i="42" s="1"/>
  <c r="X175" i="42" s="1"/>
  <c r="T176" i="42" s="1"/>
  <c r="X176" i="42" s="1"/>
  <c r="T177" i="42" s="1"/>
  <c r="X177" i="42" s="1"/>
  <c r="T178" i="42" s="1"/>
  <c r="X178" i="42" s="1"/>
  <c r="T179" i="42" s="1"/>
  <c r="X179" i="42" s="1"/>
  <c r="T180" i="42" s="1"/>
  <c r="X180" i="42" s="1"/>
  <c r="T181" i="42" s="1"/>
  <c r="X181" i="42" s="1"/>
  <c r="T182" i="42" s="1"/>
  <c r="X182" i="42" s="1"/>
  <c r="T183" i="42" s="1"/>
  <c r="X183" i="42" s="1"/>
  <c r="T184" i="42" s="1"/>
  <c r="X184" i="42" s="1"/>
  <c r="T185" i="42" s="1"/>
  <c r="X185" i="42" s="1"/>
  <c r="T186" i="42" s="1"/>
  <c r="X186" i="42" s="1"/>
  <c r="T187" i="42" s="1"/>
  <c r="X187" i="42" s="1"/>
  <c r="T188" i="42" s="1"/>
  <c r="X188" i="42" s="1"/>
  <c r="T189" i="42" s="1"/>
  <c r="X189" i="42" s="1"/>
  <c r="T190" i="42" s="1"/>
  <c r="X190" i="42" s="1"/>
  <c r="T191" i="42" s="1"/>
  <c r="X191" i="42" s="1"/>
  <c r="T192" i="42" s="1"/>
  <c r="X192" i="42" s="1"/>
  <c r="T193" i="42" s="1"/>
  <c r="X193" i="42" s="1"/>
  <c r="T194" i="42" s="1"/>
  <c r="X194" i="42" s="1"/>
  <c r="T195" i="42" s="1"/>
  <c r="X195" i="42" s="1"/>
  <c r="T196" i="42" s="1"/>
  <c r="X196" i="42" s="1"/>
  <c r="T197" i="42" s="1"/>
  <c r="X197" i="42" s="1"/>
  <c r="T198" i="42" s="1"/>
  <c r="X198" i="42" s="1"/>
  <c r="T199" i="42" s="1"/>
  <c r="X199" i="42" s="1"/>
  <c r="T200" i="42" s="1"/>
  <c r="X200" i="42" s="1"/>
  <c r="T201" i="42" s="1"/>
  <c r="X201" i="42" s="1"/>
  <c r="T202" i="42" s="1"/>
  <c r="X202" i="42" s="1"/>
  <c r="T203" i="42" s="1"/>
  <c r="X203" i="42" s="1"/>
  <c r="T204" i="42" s="1"/>
  <c r="X204" i="42" s="1"/>
  <c r="T205" i="42" s="1"/>
  <c r="X205" i="42" s="1"/>
  <c r="T206" i="42" s="1"/>
  <c r="X206" i="42" s="1"/>
  <c r="T207" i="42" s="1"/>
  <c r="X207" i="42" s="1"/>
  <c r="T208" i="42" s="1"/>
  <c r="X208" i="42" s="1"/>
  <c r="T209" i="42" s="1"/>
  <c r="X209" i="42" s="1"/>
  <c r="T210" i="42" s="1"/>
  <c r="X210" i="42" s="1"/>
  <c r="T211" i="42" s="1"/>
  <c r="X211" i="42" s="1"/>
  <c r="T212" i="42" s="1"/>
  <c r="X212" i="42" s="1"/>
  <c r="T213" i="42" s="1"/>
  <c r="X213" i="42" s="1"/>
  <c r="T214" i="42" s="1"/>
  <c r="X214" i="42" s="1"/>
  <c r="T215" i="42" s="1"/>
  <c r="X215" i="42" s="1"/>
  <c r="T216" i="42" s="1"/>
  <c r="X216" i="42" s="1"/>
  <c r="T217" i="42" s="1"/>
  <c r="X217" i="42" s="1"/>
  <c r="T218" i="42" s="1"/>
  <c r="X218" i="42" s="1"/>
  <c r="T219" i="42" s="1"/>
  <c r="X219" i="42" s="1"/>
  <c r="T220" i="42" s="1"/>
  <c r="X220" i="42" s="1"/>
  <c r="T221" i="42" s="1"/>
  <c r="X221" i="42" s="1"/>
  <c r="T222" i="42" s="1"/>
  <c r="X222" i="42" s="1"/>
  <c r="T223" i="42" s="1"/>
  <c r="X223" i="42" s="1"/>
  <c r="T224" i="42" s="1"/>
  <c r="X224" i="42" s="1"/>
  <c r="T225" i="42" s="1"/>
  <c r="X225" i="42" s="1"/>
  <c r="T226" i="42" s="1"/>
  <c r="X226" i="42" s="1"/>
  <c r="T227" i="42" s="1"/>
  <c r="X227" i="42" s="1"/>
  <c r="T228" i="42" s="1"/>
  <c r="X228" i="42" s="1"/>
  <c r="T229" i="42" s="1"/>
  <c r="X229" i="42" s="1"/>
  <c r="T230" i="42" s="1"/>
  <c r="X230" i="42" s="1"/>
  <c r="T231" i="42" s="1"/>
  <c r="X231" i="42" s="1"/>
  <c r="T232" i="42" s="1"/>
  <c r="X232" i="42" s="1"/>
  <c r="T233" i="42" s="1"/>
  <c r="X233" i="42" s="1"/>
  <c r="T234" i="42" s="1"/>
  <c r="X234" i="42" s="1"/>
  <c r="T235" i="42" s="1"/>
  <c r="X235" i="42" s="1"/>
  <c r="T236" i="42" s="1"/>
  <c r="X236" i="42" s="1"/>
  <c r="T237" i="42" s="1"/>
  <c r="X237" i="42" s="1"/>
  <c r="T238" i="42" s="1"/>
  <c r="X238" i="42" s="1"/>
  <c r="T239" i="42" s="1"/>
  <c r="X239" i="42" s="1"/>
  <c r="T240" i="42" s="1"/>
  <c r="X240" i="42" s="1"/>
  <c r="T241" i="42" s="1"/>
  <c r="X241" i="42" s="1"/>
  <c r="T242" i="42" s="1"/>
  <c r="X242" i="42" s="1"/>
  <c r="T243" i="42" s="1"/>
  <c r="X243" i="42" s="1"/>
  <c r="T244" i="42" s="1"/>
  <c r="X244" i="42" s="1"/>
  <c r="X4" i="31"/>
  <c r="T5" i="31" s="1"/>
  <c r="X5" i="31" s="1"/>
  <c r="T6" i="31" s="1"/>
  <c r="X6" i="31" s="1"/>
  <c r="T7" i="31" s="1"/>
  <c r="X7" i="31" s="1"/>
  <c r="T8" i="31" s="1"/>
  <c r="X8" i="31" s="1"/>
  <c r="T9" i="31" s="1"/>
  <c r="X9" i="31" s="1"/>
  <c r="T10" i="31" s="1"/>
  <c r="X10" i="31" s="1"/>
  <c r="T11" i="31" s="1"/>
  <c r="X11" i="31" s="1"/>
  <c r="T12" i="31" s="1"/>
  <c r="X12" i="31" s="1"/>
  <c r="T13" i="31" s="1"/>
  <c r="X13" i="31" s="1"/>
  <c r="T14" i="31" s="1"/>
  <c r="X14" i="31" s="1"/>
  <c r="T15" i="31" s="1"/>
  <c r="X15" i="31" s="1"/>
  <c r="T16" i="31" s="1"/>
  <c r="X16" i="31" s="1"/>
  <c r="T17" i="31" s="1"/>
  <c r="X17" i="31" s="1"/>
  <c r="T18" i="31" s="1"/>
  <c r="X18" i="31" s="1"/>
  <c r="T19" i="31" s="1"/>
  <c r="X19" i="31" s="1"/>
  <c r="T20" i="31" s="1"/>
  <c r="X20" i="31" s="1"/>
  <c r="T21" i="31" s="1"/>
  <c r="X21" i="31" s="1"/>
  <c r="T22" i="31" s="1"/>
  <c r="X22" i="31" s="1"/>
  <c r="T23" i="31" s="1"/>
  <c r="X23" i="31" s="1"/>
  <c r="T24" i="31" s="1"/>
  <c r="X24" i="31" s="1"/>
  <c r="T25" i="31" s="1"/>
  <c r="X25" i="31" s="1"/>
  <c r="T26" i="31" s="1"/>
  <c r="X26" i="31" s="1"/>
  <c r="T27" i="31" s="1"/>
  <c r="X27" i="31" s="1"/>
  <c r="T28" i="31" s="1"/>
  <c r="X28" i="31" s="1"/>
  <c r="T29" i="31" s="1"/>
  <c r="X29" i="31" s="1"/>
  <c r="T30" i="31" s="1"/>
  <c r="X30" i="31" s="1"/>
  <c r="T31" i="31" s="1"/>
  <c r="X31" i="31" s="1"/>
  <c r="T32" i="31" s="1"/>
  <c r="X32" i="31" s="1"/>
  <c r="T33" i="31" s="1"/>
  <c r="X33" i="31" s="1"/>
  <c r="T34" i="31" s="1"/>
  <c r="X34" i="31" s="1"/>
  <c r="T35" i="31" s="1"/>
  <c r="X35" i="31" s="1"/>
  <c r="T36" i="31" s="1"/>
  <c r="X36" i="31" s="1"/>
  <c r="T37" i="31" s="1"/>
  <c r="X37" i="31" s="1"/>
  <c r="T38" i="31" s="1"/>
  <c r="X38" i="31" s="1"/>
  <c r="T39" i="31" s="1"/>
  <c r="X39" i="31" s="1"/>
  <c r="T40" i="31" s="1"/>
  <c r="X40" i="31" s="1"/>
  <c r="T41" i="31" s="1"/>
  <c r="X41" i="31" s="1"/>
  <c r="T42" i="31" s="1"/>
  <c r="X42" i="31" s="1"/>
  <c r="T43" i="31" s="1"/>
  <c r="X43" i="31" s="1"/>
  <c r="T44" i="31" s="1"/>
  <c r="X44" i="31" s="1"/>
  <c r="T45" i="31" s="1"/>
  <c r="X45" i="31" s="1"/>
  <c r="T46" i="31" s="1"/>
  <c r="X46" i="31" s="1"/>
  <c r="T47" i="31" s="1"/>
  <c r="X47" i="31" s="1"/>
  <c r="T48" i="31" s="1"/>
  <c r="X48" i="31" s="1"/>
  <c r="T49" i="31" s="1"/>
  <c r="X49" i="31" s="1"/>
  <c r="T50" i="31" s="1"/>
  <c r="X50" i="31" s="1"/>
  <c r="T51" i="31" s="1"/>
  <c r="X51" i="31" s="1"/>
  <c r="T52" i="31" s="1"/>
  <c r="X52" i="31" s="1"/>
  <c r="T53" i="31" s="1"/>
  <c r="X53" i="31" s="1"/>
  <c r="T54" i="31" s="1"/>
  <c r="X54" i="31" s="1"/>
  <c r="T55" i="31" s="1"/>
  <c r="X55" i="31" s="1"/>
  <c r="T56" i="31" s="1"/>
  <c r="X56" i="31" s="1"/>
  <c r="T57" i="31" s="1"/>
  <c r="X57" i="31" s="1"/>
  <c r="T58" i="31" s="1"/>
  <c r="X58" i="31" s="1"/>
  <c r="T59" i="31" s="1"/>
  <c r="X59" i="31" s="1"/>
  <c r="T60" i="31" s="1"/>
  <c r="X60" i="31" s="1"/>
  <c r="T61" i="31" s="1"/>
  <c r="X61" i="31" s="1"/>
  <c r="T62" i="31" s="1"/>
  <c r="X62" i="31" s="1"/>
  <c r="T63" i="31" s="1"/>
  <c r="X63" i="31" s="1"/>
  <c r="T64" i="31" s="1"/>
  <c r="X64" i="31" s="1"/>
  <c r="T65" i="31" s="1"/>
  <c r="X65" i="31" s="1"/>
  <c r="T66" i="31" s="1"/>
  <c r="X66" i="31" s="1"/>
  <c r="T67" i="31" s="1"/>
  <c r="X67" i="31" s="1"/>
  <c r="T68" i="31" s="1"/>
  <c r="X68" i="31" s="1"/>
  <c r="T69" i="31" s="1"/>
  <c r="X69" i="31" s="1"/>
  <c r="T70" i="31" s="1"/>
  <c r="X70" i="31" s="1"/>
  <c r="T71" i="31" s="1"/>
  <c r="X71" i="31" s="1"/>
  <c r="T72" i="31" s="1"/>
  <c r="X72" i="31" s="1"/>
  <c r="T73" i="31" s="1"/>
  <c r="X73" i="31" s="1"/>
  <c r="T74" i="31" s="1"/>
  <c r="X74" i="31" s="1"/>
  <c r="T75" i="31" s="1"/>
  <c r="X75" i="31" s="1"/>
  <c r="T76" i="31" s="1"/>
  <c r="X76" i="31" s="1"/>
  <c r="T77" i="31" s="1"/>
  <c r="X77" i="31" s="1"/>
  <c r="T78" i="31" s="1"/>
  <c r="X78" i="31" s="1"/>
  <c r="T79" i="31" s="1"/>
  <c r="X79" i="31" s="1"/>
  <c r="T80" i="31" s="1"/>
  <c r="X80" i="31" s="1"/>
  <c r="T81" i="31" s="1"/>
  <c r="X81" i="31" s="1"/>
  <c r="T82" i="31" s="1"/>
  <c r="X82" i="31" s="1"/>
  <c r="T83" i="31" s="1"/>
  <c r="X83" i="31" s="1"/>
  <c r="T84" i="31" s="1"/>
  <c r="X84" i="31" s="1"/>
  <c r="T85" i="31" s="1"/>
  <c r="X85" i="31" s="1"/>
  <c r="T86" i="31" s="1"/>
  <c r="X86" i="31" s="1"/>
  <c r="T87" i="31" s="1"/>
  <c r="X87" i="31" s="1"/>
  <c r="T88" i="31" s="1"/>
  <c r="X88" i="31" s="1"/>
  <c r="T89" i="31" s="1"/>
  <c r="X89" i="31" s="1"/>
  <c r="T90" i="31" s="1"/>
  <c r="X90" i="31" s="1"/>
  <c r="T91" i="31" s="1"/>
  <c r="X91" i="31" s="1"/>
  <c r="T92" i="31" s="1"/>
  <c r="X92" i="31" s="1"/>
  <c r="T93" i="31" s="1"/>
  <c r="X93" i="31" s="1"/>
  <c r="T94" i="31" s="1"/>
  <c r="X94" i="31" s="1"/>
  <c r="T95" i="31" s="1"/>
  <c r="X95" i="31" s="1"/>
  <c r="T96" i="31" s="1"/>
  <c r="X96" i="31" s="1"/>
  <c r="T97" i="31" s="1"/>
  <c r="X97" i="31" s="1"/>
  <c r="T98" i="31" s="1"/>
  <c r="X98" i="31" s="1"/>
  <c r="T99" i="31" s="1"/>
  <c r="X99" i="31" s="1"/>
  <c r="T100" i="31" s="1"/>
  <c r="X100" i="31" s="1"/>
  <c r="T101" i="31" s="1"/>
  <c r="X101" i="31" s="1"/>
  <c r="T102" i="31" s="1"/>
  <c r="X102" i="31" s="1"/>
  <c r="T103" i="31" s="1"/>
  <c r="X103" i="31" s="1"/>
  <c r="T104" i="31" s="1"/>
  <c r="X104" i="31" s="1"/>
  <c r="T105" i="31" s="1"/>
  <c r="X105" i="31" s="1"/>
  <c r="T106" i="31" s="1"/>
  <c r="X106" i="31" s="1"/>
  <c r="T107" i="31" s="1"/>
  <c r="X107" i="31" s="1"/>
  <c r="T108" i="31" s="1"/>
  <c r="X108" i="31" s="1"/>
  <c r="T109" i="31" s="1"/>
  <c r="X109" i="31" s="1"/>
  <c r="T110" i="31" s="1"/>
  <c r="X110" i="31" s="1"/>
  <c r="T111" i="31" s="1"/>
  <c r="X111" i="31" s="1"/>
  <c r="T112" i="31" s="1"/>
  <c r="X112" i="31" s="1"/>
  <c r="T113" i="31" s="1"/>
  <c r="X113" i="31" s="1"/>
  <c r="T114" i="31" s="1"/>
  <c r="X114" i="31" s="1"/>
  <c r="T115" i="31" s="1"/>
  <c r="X115" i="31" s="1"/>
  <c r="T116" i="31" s="1"/>
  <c r="X116" i="31" s="1"/>
  <c r="T117" i="31" s="1"/>
  <c r="X117" i="31" s="1"/>
  <c r="T118" i="31" s="1"/>
  <c r="X118" i="31" s="1"/>
  <c r="T119" i="31" s="1"/>
  <c r="X119" i="31" s="1"/>
  <c r="T120" i="31" s="1"/>
  <c r="X120" i="31" s="1"/>
  <c r="T121" i="31" s="1"/>
  <c r="X121" i="31" s="1"/>
  <c r="T122" i="31" s="1"/>
  <c r="X122" i="31" s="1"/>
  <c r="T123" i="31" s="1"/>
  <c r="X123" i="31" s="1"/>
  <c r="T124" i="31" s="1"/>
  <c r="X124" i="31" s="1"/>
  <c r="T125" i="31" s="1"/>
  <c r="X125" i="31" s="1"/>
  <c r="T126" i="31" s="1"/>
  <c r="X126" i="31" s="1"/>
  <c r="T127" i="31" s="1"/>
  <c r="X127" i="31" s="1"/>
  <c r="T128" i="31" s="1"/>
  <c r="X128" i="31" s="1"/>
  <c r="T129" i="31" s="1"/>
  <c r="X129" i="31" s="1"/>
  <c r="T130" i="31" s="1"/>
  <c r="X130" i="31" s="1"/>
  <c r="T131" i="31" s="1"/>
  <c r="X131" i="31" s="1"/>
  <c r="T132" i="31" s="1"/>
  <c r="X132" i="31" s="1"/>
  <c r="T133" i="31" s="1"/>
  <c r="X133" i="31" s="1"/>
  <c r="T134" i="31" s="1"/>
  <c r="X134" i="31" s="1"/>
  <c r="T135" i="31" s="1"/>
  <c r="X135" i="31" s="1"/>
  <c r="T136" i="31" s="1"/>
  <c r="X136" i="31" s="1"/>
  <c r="T137" i="31" s="1"/>
  <c r="X137" i="31" s="1"/>
  <c r="T138" i="31" s="1"/>
  <c r="X138" i="31" s="1"/>
  <c r="T139" i="31" s="1"/>
  <c r="X139" i="31" s="1"/>
  <c r="T140" i="31" s="1"/>
  <c r="X140" i="31" s="1"/>
  <c r="T141" i="31" s="1"/>
  <c r="X141" i="31" s="1"/>
  <c r="T142" i="31" s="1"/>
  <c r="X142" i="31" s="1"/>
  <c r="T143" i="31" s="1"/>
  <c r="X143" i="31" s="1"/>
  <c r="T144" i="31" s="1"/>
  <c r="X144" i="31" s="1"/>
  <c r="T145" i="31" s="1"/>
  <c r="X145" i="31" s="1"/>
  <c r="T146" i="31" s="1"/>
  <c r="X146" i="31" s="1"/>
  <c r="T147" i="31" s="1"/>
  <c r="X147" i="31" s="1"/>
  <c r="T148" i="31" s="1"/>
  <c r="X148" i="31" s="1"/>
  <c r="T149" i="31" s="1"/>
  <c r="X149" i="31" s="1"/>
  <c r="T150" i="31" s="1"/>
  <c r="X150" i="31" s="1"/>
  <c r="T151" i="31" s="1"/>
  <c r="X151" i="31" s="1"/>
  <c r="T152" i="31" s="1"/>
  <c r="X152" i="31" s="1"/>
  <c r="T153" i="31" s="1"/>
  <c r="X153" i="31" s="1"/>
  <c r="T154" i="31" s="1"/>
  <c r="X154" i="31" s="1"/>
  <c r="T155" i="31" s="1"/>
  <c r="X155" i="31" s="1"/>
  <c r="T156" i="31" s="1"/>
  <c r="X156" i="31" s="1"/>
  <c r="T157" i="31" s="1"/>
  <c r="X157" i="31" s="1"/>
  <c r="T158" i="31" s="1"/>
  <c r="X158" i="31" s="1"/>
  <c r="T159" i="31" s="1"/>
  <c r="X159" i="31" s="1"/>
  <c r="T160" i="31" s="1"/>
  <c r="X160" i="31" s="1"/>
  <c r="T161" i="31" s="1"/>
  <c r="X161" i="31" s="1"/>
  <c r="T162" i="31" s="1"/>
  <c r="X162" i="31" s="1"/>
  <c r="T163" i="31" s="1"/>
  <c r="X163" i="31" s="1"/>
  <c r="T164" i="31" s="1"/>
  <c r="X164" i="31" s="1"/>
  <c r="T165" i="31" s="1"/>
  <c r="X165" i="31" s="1"/>
  <c r="T166" i="31" s="1"/>
  <c r="X166" i="31" s="1"/>
  <c r="T167" i="31" s="1"/>
  <c r="X167" i="31" s="1"/>
  <c r="T168" i="31" s="1"/>
  <c r="X168" i="31" s="1"/>
  <c r="T169" i="31" s="1"/>
  <c r="X169" i="31" s="1"/>
  <c r="T170" i="31" s="1"/>
  <c r="X170" i="31" s="1"/>
  <c r="T171" i="31" s="1"/>
  <c r="X171" i="31" s="1"/>
  <c r="T172" i="31" s="1"/>
  <c r="X172" i="31" s="1"/>
  <c r="T173" i="31" s="1"/>
  <c r="X173" i="31" s="1"/>
  <c r="T174" i="31" s="1"/>
  <c r="X174" i="31" s="1"/>
  <c r="T175" i="31" s="1"/>
  <c r="X175" i="31" s="1"/>
  <c r="T176" i="31" s="1"/>
  <c r="X176" i="31" s="1"/>
  <c r="T177" i="31" s="1"/>
  <c r="X177" i="31" s="1"/>
  <c r="T178" i="31" s="1"/>
  <c r="X178" i="31" s="1"/>
  <c r="T179" i="31" s="1"/>
  <c r="X179" i="31" s="1"/>
  <c r="T180" i="31" s="1"/>
  <c r="X180" i="31" s="1"/>
  <c r="T181" i="31" s="1"/>
  <c r="X181" i="31" s="1"/>
  <c r="T182" i="31" s="1"/>
  <c r="X182" i="31" s="1"/>
  <c r="T183" i="31" s="1"/>
  <c r="X183" i="31" s="1"/>
  <c r="T184" i="31" s="1"/>
  <c r="X184" i="31" s="1"/>
  <c r="T185" i="31" s="1"/>
  <c r="X185" i="31" s="1"/>
  <c r="T186" i="31" s="1"/>
  <c r="X186" i="31" s="1"/>
  <c r="T187" i="31" s="1"/>
  <c r="X187" i="31" s="1"/>
  <c r="T188" i="31" s="1"/>
  <c r="X188" i="31" s="1"/>
  <c r="T189" i="31" s="1"/>
  <c r="X189" i="31" s="1"/>
  <c r="T190" i="31" s="1"/>
  <c r="X190" i="31" s="1"/>
  <c r="T191" i="31" s="1"/>
  <c r="X191" i="31" s="1"/>
  <c r="T192" i="31" s="1"/>
  <c r="X192" i="31" s="1"/>
  <c r="T193" i="31" s="1"/>
  <c r="X193" i="31" s="1"/>
  <c r="T194" i="31" s="1"/>
  <c r="X194" i="31" s="1"/>
  <c r="T195" i="31" s="1"/>
  <c r="X195" i="31" s="1"/>
  <c r="T196" i="31" s="1"/>
  <c r="X196" i="31" s="1"/>
  <c r="T197" i="31" s="1"/>
  <c r="X197" i="31" s="1"/>
  <c r="T198" i="31" s="1"/>
  <c r="X198" i="31" s="1"/>
  <c r="T199" i="31" s="1"/>
  <c r="X199" i="31" s="1"/>
  <c r="T200" i="31" s="1"/>
  <c r="X200" i="31" s="1"/>
  <c r="T201" i="31" s="1"/>
  <c r="X201" i="31" s="1"/>
  <c r="T202" i="31" s="1"/>
  <c r="X202" i="31" s="1"/>
  <c r="T203" i="31" s="1"/>
  <c r="X203" i="31" s="1"/>
  <c r="T204" i="31" s="1"/>
  <c r="X204" i="31" s="1"/>
  <c r="T205" i="31" s="1"/>
  <c r="X205" i="31" s="1"/>
  <c r="T206" i="31" s="1"/>
  <c r="X206" i="31" s="1"/>
  <c r="T207" i="31" s="1"/>
  <c r="X207" i="31" s="1"/>
  <c r="T208" i="31" s="1"/>
  <c r="X208" i="31" s="1"/>
  <c r="T209" i="31" s="1"/>
  <c r="X209" i="31" s="1"/>
  <c r="T210" i="31" s="1"/>
  <c r="X210" i="31" s="1"/>
  <c r="T211" i="31" s="1"/>
  <c r="X211" i="31" s="1"/>
  <c r="T212" i="31" s="1"/>
  <c r="X212" i="31" s="1"/>
  <c r="T213" i="31" s="1"/>
  <c r="X213" i="31" s="1"/>
  <c r="T214" i="31" s="1"/>
  <c r="X214" i="31" s="1"/>
  <c r="T215" i="31" s="1"/>
  <c r="X215" i="31" s="1"/>
  <c r="T216" i="31" s="1"/>
  <c r="X216" i="31" s="1"/>
  <c r="T217" i="31" s="1"/>
  <c r="X217" i="31" s="1"/>
  <c r="T218" i="31" s="1"/>
  <c r="X218" i="31" s="1"/>
  <c r="T219" i="31" s="1"/>
  <c r="X219" i="31" s="1"/>
  <c r="T220" i="31" s="1"/>
  <c r="X220" i="31" s="1"/>
  <c r="T221" i="31" s="1"/>
  <c r="X221" i="31" s="1"/>
  <c r="T222" i="31" s="1"/>
  <c r="X222" i="31" s="1"/>
  <c r="T223" i="31" s="1"/>
  <c r="X223" i="31" s="1"/>
  <c r="T224" i="31" s="1"/>
  <c r="X224" i="31" s="1"/>
  <c r="T225" i="31" s="1"/>
  <c r="X225" i="31" s="1"/>
  <c r="T226" i="31" s="1"/>
  <c r="X226" i="31" s="1"/>
  <c r="T227" i="31" s="1"/>
  <c r="X227" i="31" s="1"/>
  <c r="T228" i="31" s="1"/>
  <c r="X228" i="31" s="1"/>
  <c r="T229" i="31" s="1"/>
  <c r="X229" i="31" s="1"/>
  <c r="T230" i="31" s="1"/>
  <c r="X230" i="31" s="1"/>
  <c r="T231" i="31" s="1"/>
  <c r="X231" i="31" s="1"/>
  <c r="T232" i="31" s="1"/>
  <c r="X232" i="31" s="1"/>
  <c r="T233" i="31" s="1"/>
  <c r="X233" i="31" s="1"/>
  <c r="T234" i="31" s="1"/>
  <c r="X234" i="31" s="1"/>
  <c r="T235" i="31" s="1"/>
  <c r="X235" i="31" s="1"/>
  <c r="T236" i="31" s="1"/>
  <c r="X236" i="31" s="1"/>
  <c r="T237" i="31" s="1"/>
  <c r="X237" i="31" s="1"/>
  <c r="T238" i="31" s="1"/>
  <c r="X238" i="31" s="1"/>
  <c r="T239" i="31" s="1"/>
  <c r="X239" i="31" s="1"/>
  <c r="T240" i="31" s="1"/>
  <c r="X240" i="31" s="1"/>
  <c r="T241" i="31" s="1"/>
  <c r="X241" i="31" s="1"/>
  <c r="T242" i="31" s="1"/>
  <c r="X242" i="31" s="1"/>
  <c r="T243" i="31" s="1"/>
  <c r="X243" i="31" s="1"/>
  <c r="T244" i="31" s="1"/>
  <c r="X244" i="31" s="1"/>
  <c r="A31" i="31"/>
  <c r="A36" i="31" s="1"/>
  <c r="J20" i="9" s="1"/>
  <c r="A31" i="47"/>
  <c r="A36" i="47" s="1"/>
  <c r="X4" i="47"/>
  <c r="T5" i="47" s="1"/>
  <c r="X5" i="47" s="1"/>
  <c r="T6" i="47" s="1"/>
  <c r="X6" i="47" s="1"/>
  <c r="T7" i="47" s="1"/>
  <c r="X7" i="47" s="1"/>
  <c r="T8" i="47" s="1"/>
  <c r="X8" i="47" s="1"/>
  <c r="T9" i="47" s="1"/>
  <c r="X9" i="47" s="1"/>
  <c r="T10" i="47" s="1"/>
  <c r="X10" i="47" s="1"/>
  <c r="T11" i="47" s="1"/>
  <c r="X11" i="47" s="1"/>
  <c r="T12" i="47" s="1"/>
  <c r="X12" i="47" s="1"/>
  <c r="T13" i="47" s="1"/>
  <c r="X13" i="47" s="1"/>
  <c r="T14" i="47" s="1"/>
  <c r="X14" i="47" s="1"/>
  <c r="T15" i="47" s="1"/>
  <c r="X15" i="47" s="1"/>
  <c r="T16" i="47" s="1"/>
  <c r="X16" i="47" s="1"/>
  <c r="T17" i="47" s="1"/>
  <c r="X17" i="47" s="1"/>
  <c r="T18" i="47" s="1"/>
  <c r="X18" i="47" s="1"/>
  <c r="T19" i="47" s="1"/>
  <c r="X19" i="47" s="1"/>
  <c r="T20" i="47" s="1"/>
  <c r="X20" i="47" s="1"/>
  <c r="T21" i="47" s="1"/>
  <c r="X21" i="47" s="1"/>
  <c r="T22" i="47" s="1"/>
  <c r="X22" i="47" s="1"/>
  <c r="T23" i="47" s="1"/>
  <c r="X23" i="47" s="1"/>
  <c r="T24" i="47" s="1"/>
  <c r="X24" i="47" s="1"/>
  <c r="T25" i="47" s="1"/>
  <c r="X25" i="47" s="1"/>
  <c r="T26" i="47" s="1"/>
  <c r="X26" i="47" s="1"/>
  <c r="T27" i="47" s="1"/>
  <c r="X27" i="47" s="1"/>
  <c r="T28" i="47" s="1"/>
  <c r="X28" i="47" s="1"/>
  <c r="T29" i="47" s="1"/>
  <c r="X29" i="47" s="1"/>
  <c r="T30" i="47" s="1"/>
  <c r="X30" i="47" s="1"/>
  <c r="T31" i="47" s="1"/>
  <c r="X31" i="47" s="1"/>
  <c r="T32" i="47" s="1"/>
  <c r="X32" i="47" s="1"/>
  <c r="T33" i="47" s="1"/>
  <c r="X33" i="47" s="1"/>
  <c r="T34" i="47" s="1"/>
  <c r="X34" i="47" s="1"/>
  <c r="T35" i="47" s="1"/>
  <c r="X35" i="47" s="1"/>
  <c r="T36" i="47" s="1"/>
  <c r="X36" i="47" s="1"/>
  <c r="T37" i="47" s="1"/>
  <c r="X37" i="47" s="1"/>
  <c r="T38" i="47" s="1"/>
  <c r="X38" i="47" s="1"/>
  <c r="T39" i="47" s="1"/>
  <c r="X39" i="47" s="1"/>
  <c r="T40" i="47" s="1"/>
  <c r="X40" i="47" s="1"/>
  <c r="T41" i="47" s="1"/>
  <c r="X41" i="47" s="1"/>
  <c r="T42" i="47" s="1"/>
  <c r="X42" i="47" s="1"/>
  <c r="T43" i="47" s="1"/>
  <c r="X43" i="47" s="1"/>
  <c r="T44" i="47" s="1"/>
  <c r="X44" i="47" s="1"/>
  <c r="T45" i="47" s="1"/>
  <c r="X45" i="47" s="1"/>
  <c r="T46" i="47" s="1"/>
  <c r="X46" i="47" s="1"/>
  <c r="T47" i="47" s="1"/>
  <c r="X47" i="47" s="1"/>
  <c r="T48" i="47" s="1"/>
  <c r="X48" i="47" s="1"/>
  <c r="T49" i="47" s="1"/>
  <c r="X49" i="47" s="1"/>
  <c r="T50" i="47" s="1"/>
  <c r="X50" i="47" s="1"/>
  <c r="T51" i="47" s="1"/>
  <c r="X51" i="47" s="1"/>
  <c r="T52" i="47" s="1"/>
  <c r="X52" i="47" s="1"/>
  <c r="T53" i="47" s="1"/>
  <c r="X53" i="47" s="1"/>
  <c r="T54" i="47" s="1"/>
  <c r="X54" i="47" s="1"/>
  <c r="T55" i="47" s="1"/>
  <c r="X55" i="47" s="1"/>
  <c r="T56" i="47" s="1"/>
  <c r="X56" i="47" s="1"/>
  <c r="T57" i="47" s="1"/>
  <c r="X57" i="47" s="1"/>
  <c r="T58" i="47" s="1"/>
  <c r="X58" i="47" s="1"/>
  <c r="T59" i="47" s="1"/>
  <c r="X59" i="47" s="1"/>
  <c r="T60" i="47" s="1"/>
  <c r="X60" i="47" s="1"/>
  <c r="T61" i="47" s="1"/>
  <c r="X61" i="47" s="1"/>
  <c r="T62" i="47" s="1"/>
  <c r="X62" i="47" s="1"/>
  <c r="T63" i="47" s="1"/>
  <c r="X63" i="47" s="1"/>
  <c r="T64" i="47" s="1"/>
  <c r="X64" i="47" s="1"/>
  <c r="T65" i="47" s="1"/>
  <c r="X65" i="47" s="1"/>
  <c r="T66" i="47" s="1"/>
  <c r="X66" i="47" s="1"/>
  <c r="T67" i="47" s="1"/>
  <c r="X67" i="47" s="1"/>
  <c r="T68" i="47" s="1"/>
  <c r="X68" i="47" s="1"/>
  <c r="T69" i="47" s="1"/>
  <c r="X69" i="47" s="1"/>
  <c r="T70" i="47" s="1"/>
  <c r="X70" i="47" s="1"/>
  <c r="T71" i="47" s="1"/>
  <c r="X71" i="47" s="1"/>
  <c r="T72" i="47" s="1"/>
  <c r="X72" i="47" s="1"/>
  <c r="T73" i="47" s="1"/>
  <c r="X73" i="47" s="1"/>
  <c r="T74" i="47" s="1"/>
  <c r="X74" i="47" s="1"/>
  <c r="T75" i="47" s="1"/>
  <c r="X75" i="47" s="1"/>
  <c r="T76" i="47" s="1"/>
  <c r="X76" i="47" s="1"/>
  <c r="T77" i="47" s="1"/>
  <c r="X77" i="47" s="1"/>
  <c r="T78" i="47" s="1"/>
  <c r="X78" i="47" s="1"/>
  <c r="T79" i="47" s="1"/>
  <c r="X79" i="47" s="1"/>
  <c r="T80" i="47" s="1"/>
  <c r="X80" i="47" s="1"/>
  <c r="T81" i="47" s="1"/>
  <c r="X81" i="47" s="1"/>
  <c r="T82" i="47" s="1"/>
  <c r="X82" i="47" s="1"/>
  <c r="T83" i="47" s="1"/>
  <c r="X83" i="47" s="1"/>
  <c r="T84" i="47" s="1"/>
  <c r="X84" i="47" s="1"/>
  <c r="T85" i="47" s="1"/>
  <c r="X85" i="47" s="1"/>
  <c r="T86" i="47" s="1"/>
  <c r="X86" i="47" s="1"/>
  <c r="T87" i="47" s="1"/>
  <c r="X87" i="47" s="1"/>
  <c r="T88" i="47" s="1"/>
  <c r="X88" i="47" s="1"/>
  <c r="T89" i="47" s="1"/>
  <c r="X89" i="47" s="1"/>
  <c r="T90" i="47" s="1"/>
  <c r="X90" i="47" s="1"/>
  <c r="T91" i="47" s="1"/>
  <c r="X91" i="47" s="1"/>
  <c r="T92" i="47" s="1"/>
  <c r="X92" i="47" s="1"/>
  <c r="T93" i="47" s="1"/>
  <c r="X93" i="47" s="1"/>
  <c r="T94" i="47" s="1"/>
  <c r="X94" i="47" s="1"/>
  <c r="T95" i="47" s="1"/>
  <c r="X95" i="47" s="1"/>
  <c r="T96" i="47" s="1"/>
  <c r="X96" i="47" s="1"/>
  <c r="T97" i="47" s="1"/>
  <c r="X97" i="47" s="1"/>
  <c r="T98" i="47" s="1"/>
  <c r="X98" i="47" s="1"/>
  <c r="T99" i="47" s="1"/>
  <c r="X99" i="47" s="1"/>
  <c r="T100" i="47" s="1"/>
  <c r="X100" i="47" s="1"/>
  <c r="T101" i="47" s="1"/>
  <c r="X101" i="47" s="1"/>
  <c r="T102" i="47" s="1"/>
  <c r="X102" i="47" s="1"/>
  <c r="T103" i="47" s="1"/>
  <c r="X103" i="47" s="1"/>
  <c r="T104" i="47" s="1"/>
  <c r="X104" i="47" s="1"/>
  <c r="T105" i="47" s="1"/>
  <c r="X105" i="47" s="1"/>
  <c r="T106" i="47" s="1"/>
  <c r="X106" i="47" s="1"/>
  <c r="T107" i="47" s="1"/>
  <c r="X107" i="47" s="1"/>
  <c r="T108" i="47" s="1"/>
  <c r="X108" i="47" s="1"/>
  <c r="T109" i="47" s="1"/>
  <c r="X109" i="47" s="1"/>
  <c r="T110" i="47" s="1"/>
  <c r="X110" i="47" s="1"/>
  <c r="T111" i="47" s="1"/>
  <c r="X111" i="47" s="1"/>
  <c r="T112" i="47" s="1"/>
  <c r="X112" i="47" s="1"/>
  <c r="T113" i="47" s="1"/>
  <c r="X113" i="47" s="1"/>
  <c r="T114" i="47" s="1"/>
  <c r="X114" i="47" s="1"/>
  <c r="T115" i="47" s="1"/>
  <c r="X115" i="47" s="1"/>
  <c r="T116" i="47" s="1"/>
  <c r="X116" i="47" s="1"/>
  <c r="T117" i="47" s="1"/>
  <c r="X117" i="47" s="1"/>
  <c r="T118" i="47" s="1"/>
  <c r="X118" i="47" s="1"/>
  <c r="T119" i="47" s="1"/>
  <c r="X119" i="47" s="1"/>
  <c r="T120" i="47" s="1"/>
  <c r="X120" i="47" s="1"/>
  <c r="T121" i="47" s="1"/>
  <c r="X121" i="47" s="1"/>
  <c r="T122" i="47" s="1"/>
  <c r="X122" i="47" s="1"/>
  <c r="T123" i="47" s="1"/>
  <c r="X123" i="47" s="1"/>
  <c r="T124" i="47" s="1"/>
  <c r="X124" i="47" s="1"/>
  <c r="T125" i="47" s="1"/>
  <c r="X125" i="47" s="1"/>
  <c r="T126" i="47" s="1"/>
  <c r="X126" i="47" s="1"/>
  <c r="T127" i="47" s="1"/>
  <c r="X127" i="47" s="1"/>
  <c r="T128" i="47" s="1"/>
  <c r="X128" i="47" s="1"/>
  <c r="T129" i="47" s="1"/>
  <c r="X129" i="47" s="1"/>
  <c r="T130" i="47" s="1"/>
  <c r="X130" i="47" s="1"/>
  <c r="T131" i="47" s="1"/>
  <c r="X131" i="47" s="1"/>
  <c r="T132" i="47" s="1"/>
  <c r="X132" i="47" s="1"/>
  <c r="T133" i="47" s="1"/>
  <c r="X133" i="47" s="1"/>
  <c r="T134" i="47" s="1"/>
  <c r="X134" i="47" s="1"/>
  <c r="T135" i="47" s="1"/>
  <c r="X135" i="47" s="1"/>
  <c r="T136" i="47" s="1"/>
  <c r="X136" i="47" s="1"/>
  <c r="T137" i="47" s="1"/>
  <c r="X137" i="47" s="1"/>
  <c r="T138" i="47" s="1"/>
  <c r="X138" i="47" s="1"/>
  <c r="T139" i="47" s="1"/>
  <c r="X139" i="47" s="1"/>
  <c r="T140" i="47" s="1"/>
  <c r="X140" i="47" s="1"/>
  <c r="T141" i="47" s="1"/>
  <c r="X141" i="47" s="1"/>
  <c r="T142" i="47" s="1"/>
  <c r="X142" i="47" s="1"/>
  <c r="T143" i="47" s="1"/>
  <c r="X143" i="47" s="1"/>
  <c r="T144" i="47" s="1"/>
  <c r="X144" i="47" s="1"/>
  <c r="T145" i="47" s="1"/>
  <c r="X145" i="47" s="1"/>
  <c r="T146" i="47" s="1"/>
  <c r="X146" i="47" s="1"/>
  <c r="T147" i="47" s="1"/>
  <c r="X147" i="47" s="1"/>
  <c r="T148" i="47" s="1"/>
  <c r="X148" i="47" s="1"/>
  <c r="T149" i="47" s="1"/>
  <c r="X149" i="47" s="1"/>
  <c r="T150" i="47" s="1"/>
  <c r="X150" i="47" s="1"/>
  <c r="T151" i="47" s="1"/>
  <c r="X151" i="47" s="1"/>
  <c r="T152" i="47" s="1"/>
  <c r="X152" i="47" s="1"/>
  <c r="T153" i="47" s="1"/>
  <c r="X153" i="47" s="1"/>
  <c r="T154" i="47" s="1"/>
  <c r="X154" i="47" s="1"/>
  <c r="T155" i="47" s="1"/>
  <c r="X155" i="47" s="1"/>
  <c r="T156" i="47" s="1"/>
  <c r="X156" i="47" s="1"/>
  <c r="T157" i="47" s="1"/>
  <c r="X157" i="47" s="1"/>
  <c r="T158" i="47" s="1"/>
  <c r="X158" i="47" s="1"/>
  <c r="T159" i="47" s="1"/>
  <c r="X159" i="47" s="1"/>
  <c r="T160" i="47" s="1"/>
  <c r="X160" i="47" s="1"/>
  <c r="T161" i="47" s="1"/>
  <c r="X161" i="47" s="1"/>
  <c r="T162" i="47" s="1"/>
  <c r="X162" i="47" s="1"/>
  <c r="T163" i="47" s="1"/>
  <c r="X163" i="47" s="1"/>
  <c r="T164" i="47" s="1"/>
  <c r="X164" i="47" s="1"/>
  <c r="T165" i="47" s="1"/>
  <c r="X165" i="47" s="1"/>
  <c r="T166" i="47" s="1"/>
  <c r="X166" i="47" s="1"/>
  <c r="T167" i="47" s="1"/>
  <c r="X167" i="47" s="1"/>
  <c r="T168" i="47" s="1"/>
  <c r="X168" i="47" s="1"/>
  <c r="T169" i="47" s="1"/>
  <c r="X169" i="47" s="1"/>
  <c r="T170" i="47" s="1"/>
  <c r="X170" i="47" s="1"/>
  <c r="T171" i="47" s="1"/>
  <c r="X171" i="47" s="1"/>
  <c r="T172" i="47" s="1"/>
  <c r="X172" i="47" s="1"/>
  <c r="T173" i="47" s="1"/>
  <c r="X173" i="47" s="1"/>
  <c r="T174" i="47" s="1"/>
  <c r="X174" i="47" s="1"/>
  <c r="T175" i="47" s="1"/>
  <c r="X175" i="47" s="1"/>
  <c r="T176" i="47" s="1"/>
  <c r="X176" i="47" s="1"/>
  <c r="T177" i="47" s="1"/>
  <c r="X177" i="47" s="1"/>
  <c r="T178" i="47" s="1"/>
  <c r="X178" i="47" s="1"/>
  <c r="T179" i="47" s="1"/>
  <c r="X179" i="47" s="1"/>
  <c r="T180" i="47" s="1"/>
  <c r="X180" i="47" s="1"/>
  <c r="T181" i="47" s="1"/>
  <c r="X181" i="47" s="1"/>
  <c r="T182" i="47" s="1"/>
  <c r="X182" i="47" s="1"/>
  <c r="T183" i="47" s="1"/>
  <c r="X183" i="47" s="1"/>
  <c r="T184" i="47" s="1"/>
  <c r="X184" i="47" s="1"/>
  <c r="T185" i="47" s="1"/>
  <c r="X185" i="47" s="1"/>
  <c r="T186" i="47" s="1"/>
  <c r="X186" i="47" s="1"/>
  <c r="T187" i="47" s="1"/>
  <c r="X187" i="47" s="1"/>
  <c r="T188" i="47" s="1"/>
  <c r="X188" i="47" s="1"/>
  <c r="T189" i="47" s="1"/>
  <c r="X189" i="47" s="1"/>
  <c r="T190" i="47" s="1"/>
  <c r="X190" i="47" s="1"/>
  <c r="T191" i="47" s="1"/>
  <c r="X191" i="47" s="1"/>
  <c r="T192" i="47" s="1"/>
  <c r="X192" i="47" s="1"/>
  <c r="T193" i="47" s="1"/>
  <c r="X193" i="47" s="1"/>
  <c r="T194" i="47" s="1"/>
  <c r="X194" i="47" s="1"/>
  <c r="T195" i="47" s="1"/>
  <c r="X195" i="47" s="1"/>
  <c r="T196" i="47" s="1"/>
  <c r="X196" i="47" s="1"/>
  <c r="T197" i="47" s="1"/>
  <c r="X197" i="47" s="1"/>
  <c r="T198" i="47" s="1"/>
  <c r="X198" i="47" s="1"/>
  <c r="T199" i="47" s="1"/>
  <c r="X199" i="47" s="1"/>
  <c r="T200" i="47" s="1"/>
  <c r="X200" i="47" s="1"/>
  <c r="T201" i="47" s="1"/>
  <c r="X201" i="47" s="1"/>
  <c r="T202" i="47" s="1"/>
  <c r="X202" i="47" s="1"/>
  <c r="T203" i="47" s="1"/>
  <c r="X203" i="47" s="1"/>
  <c r="T204" i="47" s="1"/>
  <c r="X204" i="47" s="1"/>
  <c r="T205" i="47" s="1"/>
  <c r="X205" i="47" s="1"/>
  <c r="T206" i="47" s="1"/>
  <c r="X206" i="47" s="1"/>
  <c r="T207" i="47" s="1"/>
  <c r="X207" i="47" s="1"/>
  <c r="T208" i="47" s="1"/>
  <c r="X208" i="47" s="1"/>
  <c r="T209" i="47" s="1"/>
  <c r="X209" i="47" s="1"/>
  <c r="T210" i="47" s="1"/>
  <c r="X210" i="47" s="1"/>
  <c r="T211" i="47" s="1"/>
  <c r="X211" i="47" s="1"/>
  <c r="T212" i="47" s="1"/>
  <c r="X212" i="47" s="1"/>
  <c r="T213" i="47" s="1"/>
  <c r="X213" i="47" s="1"/>
  <c r="T214" i="47" s="1"/>
  <c r="X214" i="47" s="1"/>
  <c r="T215" i="47" s="1"/>
  <c r="X215" i="47" s="1"/>
  <c r="T216" i="47" s="1"/>
  <c r="X216" i="47" s="1"/>
  <c r="T217" i="47" s="1"/>
  <c r="X217" i="47" s="1"/>
  <c r="T218" i="47" s="1"/>
  <c r="X218" i="47" s="1"/>
  <c r="T219" i="47" s="1"/>
  <c r="X219" i="47" s="1"/>
  <c r="T220" i="47" s="1"/>
  <c r="X220" i="47" s="1"/>
  <c r="T221" i="47" s="1"/>
  <c r="X221" i="47" s="1"/>
  <c r="T222" i="47" s="1"/>
  <c r="X222" i="47" s="1"/>
  <c r="T223" i="47" s="1"/>
  <c r="X223" i="47" s="1"/>
  <c r="T224" i="47" s="1"/>
  <c r="X224" i="47" s="1"/>
  <c r="T225" i="47" s="1"/>
  <c r="X225" i="47" s="1"/>
  <c r="T226" i="47" s="1"/>
  <c r="X226" i="47" s="1"/>
  <c r="T227" i="47" s="1"/>
  <c r="X227" i="47" s="1"/>
  <c r="T228" i="47" s="1"/>
  <c r="X228" i="47" s="1"/>
  <c r="T229" i="47" s="1"/>
  <c r="X229" i="47" s="1"/>
  <c r="T230" i="47" s="1"/>
  <c r="X230" i="47" s="1"/>
  <c r="T231" i="47" s="1"/>
  <c r="X231" i="47" s="1"/>
  <c r="T232" i="47" s="1"/>
  <c r="X232" i="47" s="1"/>
  <c r="T233" i="47" s="1"/>
  <c r="X233" i="47" s="1"/>
  <c r="T234" i="47" s="1"/>
  <c r="X234" i="47" s="1"/>
  <c r="T235" i="47" s="1"/>
  <c r="X235" i="47" s="1"/>
  <c r="T236" i="47" s="1"/>
  <c r="X236" i="47" s="1"/>
  <c r="T237" i="47" s="1"/>
  <c r="X237" i="47" s="1"/>
  <c r="T238" i="47" s="1"/>
  <c r="X238" i="47" s="1"/>
  <c r="T239" i="47" s="1"/>
  <c r="X239" i="47" s="1"/>
  <c r="T240" i="47" s="1"/>
  <c r="X240" i="47" s="1"/>
  <c r="T241" i="47" s="1"/>
  <c r="X241" i="47" s="1"/>
  <c r="T242" i="47" s="1"/>
  <c r="X242" i="47" s="1"/>
  <c r="T243" i="47" s="1"/>
  <c r="X243" i="47" s="1"/>
  <c r="T244" i="47" s="1"/>
  <c r="X244" i="47" s="1"/>
  <c r="A48" i="32"/>
  <c r="Z4" i="41"/>
  <c r="AD4" i="41" s="1"/>
  <c r="Z5" i="41" s="1"/>
  <c r="A55" i="41"/>
  <c r="A48" i="40"/>
  <c r="E8" i="41"/>
  <c r="F7" i="41" s="1"/>
  <c r="H9" i="41"/>
  <c r="A48" i="43"/>
  <c r="A49" i="46"/>
  <c r="AC5" i="46"/>
  <c r="A58" i="46" s="1"/>
  <c r="X4" i="40"/>
  <c r="T5" i="40" s="1"/>
  <c r="X5" i="40" s="1"/>
  <c r="T6" i="40" s="1"/>
  <c r="X6" i="40" s="1"/>
  <c r="T7" i="40" s="1"/>
  <c r="X7" i="40" s="1"/>
  <c r="T8" i="40" s="1"/>
  <c r="X8" i="40" s="1"/>
  <c r="T9" i="40" s="1"/>
  <c r="X9" i="40" s="1"/>
  <c r="T10" i="40" s="1"/>
  <c r="X10" i="40" s="1"/>
  <c r="T11" i="40" s="1"/>
  <c r="X11" i="40" s="1"/>
  <c r="T12" i="40" s="1"/>
  <c r="X12" i="40" s="1"/>
  <c r="T13" i="40" s="1"/>
  <c r="X13" i="40" s="1"/>
  <c r="T14" i="40" s="1"/>
  <c r="X14" i="40" s="1"/>
  <c r="T15" i="40" s="1"/>
  <c r="X15" i="40" s="1"/>
  <c r="T16" i="40" s="1"/>
  <c r="X16" i="40" s="1"/>
  <c r="T17" i="40" s="1"/>
  <c r="X17" i="40" s="1"/>
  <c r="T18" i="40" s="1"/>
  <c r="X18" i="40" s="1"/>
  <c r="T19" i="40" s="1"/>
  <c r="X19" i="40" s="1"/>
  <c r="T20" i="40" s="1"/>
  <c r="X20" i="40" s="1"/>
  <c r="T21" i="40" s="1"/>
  <c r="X21" i="40" s="1"/>
  <c r="T22" i="40" s="1"/>
  <c r="X22" i="40" s="1"/>
  <c r="T23" i="40" s="1"/>
  <c r="X23" i="40" s="1"/>
  <c r="T24" i="40" s="1"/>
  <c r="X24" i="40" s="1"/>
  <c r="T25" i="40" s="1"/>
  <c r="X25" i="40" s="1"/>
  <c r="T26" i="40" s="1"/>
  <c r="X26" i="40" s="1"/>
  <c r="T27" i="40" s="1"/>
  <c r="X27" i="40" s="1"/>
  <c r="T28" i="40" s="1"/>
  <c r="X28" i="40" s="1"/>
  <c r="T29" i="40" s="1"/>
  <c r="X29" i="40" s="1"/>
  <c r="T30" i="40" s="1"/>
  <c r="X30" i="40" s="1"/>
  <c r="T31" i="40" s="1"/>
  <c r="X31" i="40" s="1"/>
  <c r="T32" i="40" s="1"/>
  <c r="X32" i="40" s="1"/>
  <c r="T33" i="40" s="1"/>
  <c r="X33" i="40" s="1"/>
  <c r="T34" i="40" s="1"/>
  <c r="X34" i="40" s="1"/>
  <c r="T35" i="40" s="1"/>
  <c r="X35" i="40" s="1"/>
  <c r="T36" i="40" s="1"/>
  <c r="X36" i="40" s="1"/>
  <c r="T37" i="40" s="1"/>
  <c r="X37" i="40" s="1"/>
  <c r="T38" i="40" s="1"/>
  <c r="X38" i="40" s="1"/>
  <c r="T39" i="40" s="1"/>
  <c r="X39" i="40" s="1"/>
  <c r="T40" i="40" s="1"/>
  <c r="X40" i="40" s="1"/>
  <c r="T41" i="40" s="1"/>
  <c r="X41" i="40" s="1"/>
  <c r="T42" i="40" s="1"/>
  <c r="X42" i="40" s="1"/>
  <c r="T43" i="40" s="1"/>
  <c r="X43" i="40" s="1"/>
  <c r="T44" i="40" s="1"/>
  <c r="X44" i="40" s="1"/>
  <c r="T45" i="40" s="1"/>
  <c r="X45" i="40" s="1"/>
  <c r="T46" i="40" s="1"/>
  <c r="X46" i="40" s="1"/>
  <c r="T47" i="40" s="1"/>
  <c r="X47" i="40" s="1"/>
  <c r="T48" i="40" s="1"/>
  <c r="X48" i="40" s="1"/>
  <c r="T49" i="40" s="1"/>
  <c r="X49" i="40" s="1"/>
  <c r="T50" i="40" s="1"/>
  <c r="X50" i="40" s="1"/>
  <c r="T51" i="40" s="1"/>
  <c r="X51" i="40" s="1"/>
  <c r="T52" i="40" s="1"/>
  <c r="X52" i="40" s="1"/>
  <c r="T53" i="40" s="1"/>
  <c r="X53" i="40" s="1"/>
  <c r="T54" i="40" s="1"/>
  <c r="X54" i="40" s="1"/>
  <c r="T55" i="40" s="1"/>
  <c r="X55" i="40" s="1"/>
  <c r="T56" i="40" s="1"/>
  <c r="X56" i="40" s="1"/>
  <c r="T57" i="40" s="1"/>
  <c r="X57" i="40" s="1"/>
  <c r="T58" i="40" s="1"/>
  <c r="X58" i="40" s="1"/>
  <c r="T59" i="40" s="1"/>
  <c r="X59" i="40" s="1"/>
  <c r="T60" i="40" s="1"/>
  <c r="X60" i="40" s="1"/>
  <c r="T61" i="40" s="1"/>
  <c r="X61" i="40" s="1"/>
  <c r="T62" i="40" s="1"/>
  <c r="X62" i="40" s="1"/>
  <c r="T63" i="40" s="1"/>
  <c r="X63" i="40" s="1"/>
  <c r="T64" i="40" s="1"/>
  <c r="X64" i="40" s="1"/>
  <c r="T65" i="40" s="1"/>
  <c r="X65" i="40" s="1"/>
  <c r="T66" i="40" s="1"/>
  <c r="X66" i="40" s="1"/>
  <c r="T67" i="40" s="1"/>
  <c r="X67" i="40" s="1"/>
  <c r="T68" i="40" s="1"/>
  <c r="X68" i="40" s="1"/>
  <c r="T69" i="40" s="1"/>
  <c r="X69" i="40" s="1"/>
  <c r="T70" i="40" s="1"/>
  <c r="X70" i="40" s="1"/>
  <c r="T71" i="40" s="1"/>
  <c r="X71" i="40" s="1"/>
  <c r="T72" i="40" s="1"/>
  <c r="X72" i="40" s="1"/>
  <c r="T73" i="40" s="1"/>
  <c r="X73" i="40" s="1"/>
  <c r="T74" i="40" s="1"/>
  <c r="X74" i="40" s="1"/>
  <c r="T75" i="40" s="1"/>
  <c r="X75" i="40" s="1"/>
  <c r="T76" i="40" s="1"/>
  <c r="X76" i="40" s="1"/>
  <c r="T77" i="40" s="1"/>
  <c r="X77" i="40" s="1"/>
  <c r="T78" i="40" s="1"/>
  <c r="X78" i="40" s="1"/>
  <c r="T79" i="40" s="1"/>
  <c r="X79" i="40" s="1"/>
  <c r="T80" i="40" s="1"/>
  <c r="X80" i="40" s="1"/>
  <c r="T81" i="40" s="1"/>
  <c r="X81" i="40" s="1"/>
  <c r="T82" i="40" s="1"/>
  <c r="X82" i="40" s="1"/>
  <c r="T83" i="40" s="1"/>
  <c r="X83" i="40" s="1"/>
  <c r="T84" i="40" s="1"/>
  <c r="X84" i="40" s="1"/>
  <c r="T85" i="40" s="1"/>
  <c r="X85" i="40" s="1"/>
  <c r="T86" i="40" s="1"/>
  <c r="X86" i="40" s="1"/>
  <c r="T87" i="40" s="1"/>
  <c r="X87" i="40" s="1"/>
  <c r="T88" i="40" s="1"/>
  <c r="X88" i="40" s="1"/>
  <c r="T89" i="40" s="1"/>
  <c r="X89" i="40" s="1"/>
  <c r="T90" i="40" s="1"/>
  <c r="X90" i="40" s="1"/>
  <c r="T91" i="40" s="1"/>
  <c r="X91" i="40" s="1"/>
  <c r="T92" i="40" s="1"/>
  <c r="X92" i="40" s="1"/>
  <c r="T93" i="40" s="1"/>
  <c r="X93" i="40" s="1"/>
  <c r="T94" i="40" s="1"/>
  <c r="X94" i="40" s="1"/>
  <c r="T95" i="40" s="1"/>
  <c r="X95" i="40" s="1"/>
  <c r="T96" i="40" s="1"/>
  <c r="X96" i="40" s="1"/>
  <c r="T97" i="40" s="1"/>
  <c r="X97" i="40" s="1"/>
  <c r="T98" i="40" s="1"/>
  <c r="X98" i="40" s="1"/>
  <c r="T99" i="40" s="1"/>
  <c r="X99" i="40" s="1"/>
  <c r="T100" i="40" s="1"/>
  <c r="X100" i="40" s="1"/>
  <c r="T101" i="40" s="1"/>
  <c r="X101" i="40" s="1"/>
  <c r="T102" i="40" s="1"/>
  <c r="X102" i="40" s="1"/>
  <c r="T103" i="40" s="1"/>
  <c r="X103" i="40" s="1"/>
  <c r="T104" i="40" s="1"/>
  <c r="X104" i="40" s="1"/>
  <c r="T105" i="40" s="1"/>
  <c r="X105" i="40" s="1"/>
  <c r="T106" i="40" s="1"/>
  <c r="X106" i="40" s="1"/>
  <c r="T107" i="40" s="1"/>
  <c r="X107" i="40" s="1"/>
  <c r="T108" i="40" s="1"/>
  <c r="X108" i="40" s="1"/>
  <c r="T109" i="40" s="1"/>
  <c r="X109" i="40" s="1"/>
  <c r="T110" i="40" s="1"/>
  <c r="X110" i="40" s="1"/>
  <c r="T111" i="40" s="1"/>
  <c r="X111" i="40" s="1"/>
  <c r="T112" i="40" s="1"/>
  <c r="X112" i="40" s="1"/>
  <c r="T113" i="40" s="1"/>
  <c r="X113" i="40" s="1"/>
  <c r="T114" i="40" s="1"/>
  <c r="X114" i="40" s="1"/>
  <c r="T115" i="40" s="1"/>
  <c r="X115" i="40" s="1"/>
  <c r="T116" i="40" s="1"/>
  <c r="X116" i="40" s="1"/>
  <c r="T117" i="40" s="1"/>
  <c r="X117" i="40" s="1"/>
  <c r="T118" i="40" s="1"/>
  <c r="X118" i="40" s="1"/>
  <c r="T119" i="40" s="1"/>
  <c r="X119" i="40" s="1"/>
  <c r="T120" i="40" s="1"/>
  <c r="X120" i="40" s="1"/>
  <c r="T121" i="40" s="1"/>
  <c r="X121" i="40" s="1"/>
  <c r="T122" i="40" s="1"/>
  <c r="X122" i="40" s="1"/>
  <c r="T123" i="40" s="1"/>
  <c r="X123" i="40" s="1"/>
  <c r="T124" i="40" s="1"/>
  <c r="X124" i="40" s="1"/>
  <c r="T125" i="40" s="1"/>
  <c r="X125" i="40" s="1"/>
  <c r="T126" i="40" s="1"/>
  <c r="X126" i="40" s="1"/>
  <c r="T127" i="40" s="1"/>
  <c r="X127" i="40" s="1"/>
  <c r="T128" i="40" s="1"/>
  <c r="X128" i="40" s="1"/>
  <c r="T129" i="40" s="1"/>
  <c r="X129" i="40" s="1"/>
  <c r="T130" i="40" s="1"/>
  <c r="X130" i="40" s="1"/>
  <c r="T131" i="40" s="1"/>
  <c r="X131" i="40" s="1"/>
  <c r="T132" i="40" s="1"/>
  <c r="X132" i="40" s="1"/>
  <c r="T133" i="40" s="1"/>
  <c r="X133" i="40" s="1"/>
  <c r="T134" i="40" s="1"/>
  <c r="X134" i="40" s="1"/>
  <c r="T135" i="40" s="1"/>
  <c r="X135" i="40" s="1"/>
  <c r="T136" i="40" s="1"/>
  <c r="X136" i="40" s="1"/>
  <c r="T137" i="40" s="1"/>
  <c r="X137" i="40" s="1"/>
  <c r="T138" i="40" s="1"/>
  <c r="X138" i="40" s="1"/>
  <c r="T139" i="40" s="1"/>
  <c r="X139" i="40" s="1"/>
  <c r="T140" i="40" s="1"/>
  <c r="X140" i="40" s="1"/>
  <c r="T141" i="40" s="1"/>
  <c r="X141" i="40" s="1"/>
  <c r="T142" i="40" s="1"/>
  <c r="X142" i="40" s="1"/>
  <c r="T143" i="40" s="1"/>
  <c r="X143" i="40" s="1"/>
  <c r="T144" i="40" s="1"/>
  <c r="X144" i="40" s="1"/>
  <c r="T145" i="40" s="1"/>
  <c r="X145" i="40" s="1"/>
  <c r="T146" i="40" s="1"/>
  <c r="X146" i="40" s="1"/>
  <c r="T147" i="40" s="1"/>
  <c r="X147" i="40" s="1"/>
  <c r="T148" i="40" s="1"/>
  <c r="X148" i="40" s="1"/>
  <c r="T149" i="40" s="1"/>
  <c r="X149" i="40" s="1"/>
  <c r="T150" i="40" s="1"/>
  <c r="X150" i="40" s="1"/>
  <c r="T151" i="40" s="1"/>
  <c r="X151" i="40" s="1"/>
  <c r="T152" i="40" s="1"/>
  <c r="X152" i="40" s="1"/>
  <c r="T153" i="40" s="1"/>
  <c r="X153" i="40" s="1"/>
  <c r="T154" i="40" s="1"/>
  <c r="X154" i="40" s="1"/>
  <c r="T155" i="40" s="1"/>
  <c r="X155" i="40" s="1"/>
  <c r="T156" i="40" s="1"/>
  <c r="X156" i="40" s="1"/>
  <c r="T157" i="40" s="1"/>
  <c r="X157" i="40" s="1"/>
  <c r="T158" i="40" s="1"/>
  <c r="X158" i="40" s="1"/>
  <c r="T159" i="40" s="1"/>
  <c r="X159" i="40" s="1"/>
  <c r="T160" i="40" s="1"/>
  <c r="X160" i="40" s="1"/>
  <c r="T161" i="40" s="1"/>
  <c r="X161" i="40" s="1"/>
  <c r="T162" i="40" s="1"/>
  <c r="X162" i="40" s="1"/>
  <c r="T163" i="40" s="1"/>
  <c r="X163" i="40" s="1"/>
  <c r="T164" i="40" s="1"/>
  <c r="X164" i="40" s="1"/>
  <c r="T165" i="40" s="1"/>
  <c r="X165" i="40" s="1"/>
  <c r="T166" i="40" s="1"/>
  <c r="X166" i="40" s="1"/>
  <c r="T167" i="40" s="1"/>
  <c r="X167" i="40" s="1"/>
  <c r="T168" i="40" s="1"/>
  <c r="X168" i="40" s="1"/>
  <c r="T169" i="40" s="1"/>
  <c r="X169" i="40" s="1"/>
  <c r="T170" i="40" s="1"/>
  <c r="X170" i="40" s="1"/>
  <c r="T171" i="40" s="1"/>
  <c r="X171" i="40" s="1"/>
  <c r="T172" i="40" s="1"/>
  <c r="X172" i="40" s="1"/>
  <c r="T173" i="40" s="1"/>
  <c r="X173" i="40" s="1"/>
  <c r="T174" i="40" s="1"/>
  <c r="X174" i="40" s="1"/>
  <c r="T175" i="40" s="1"/>
  <c r="X175" i="40" s="1"/>
  <c r="T176" i="40" s="1"/>
  <c r="X176" i="40" s="1"/>
  <c r="T177" i="40" s="1"/>
  <c r="X177" i="40" s="1"/>
  <c r="T178" i="40" s="1"/>
  <c r="X178" i="40" s="1"/>
  <c r="T179" i="40" s="1"/>
  <c r="X179" i="40" s="1"/>
  <c r="T180" i="40" s="1"/>
  <c r="X180" i="40" s="1"/>
  <c r="T181" i="40" s="1"/>
  <c r="X181" i="40" s="1"/>
  <c r="T182" i="40" s="1"/>
  <c r="X182" i="40" s="1"/>
  <c r="T183" i="40" s="1"/>
  <c r="X183" i="40" s="1"/>
  <c r="T184" i="40" s="1"/>
  <c r="X184" i="40" s="1"/>
  <c r="T185" i="40" s="1"/>
  <c r="X185" i="40" s="1"/>
  <c r="T186" i="40" s="1"/>
  <c r="X186" i="40" s="1"/>
  <c r="T187" i="40" s="1"/>
  <c r="X187" i="40" s="1"/>
  <c r="T188" i="40" s="1"/>
  <c r="X188" i="40" s="1"/>
  <c r="T189" i="40" s="1"/>
  <c r="X189" i="40" s="1"/>
  <c r="T190" i="40" s="1"/>
  <c r="X190" i="40" s="1"/>
  <c r="T191" i="40" s="1"/>
  <c r="X191" i="40" s="1"/>
  <c r="T192" i="40" s="1"/>
  <c r="X192" i="40" s="1"/>
  <c r="T193" i="40" s="1"/>
  <c r="X193" i="40" s="1"/>
  <c r="T194" i="40" s="1"/>
  <c r="X194" i="40" s="1"/>
  <c r="T195" i="40" s="1"/>
  <c r="X195" i="40" s="1"/>
  <c r="T196" i="40" s="1"/>
  <c r="X196" i="40" s="1"/>
  <c r="T197" i="40" s="1"/>
  <c r="X197" i="40" s="1"/>
  <c r="T198" i="40" s="1"/>
  <c r="X198" i="40" s="1"/>
  <c r="T199" i="40" s="1"/>
  <c r="X199" i="40" s="1"/>
  <c r="T200" i="40" s="1"/>
  <c r="X200" i="40" s="1"/>
  <c r="T201" i="40" s="1"/>
  <c r="X201" i="40" s="1"/>
  <c r="T202" i="40" s="1"/>
  <c r="X202" i="40" s="1"/>
  <c r="T203" i="40" s="1"/>
  <c r="X203" i="40" s="1"/>
  <c r="T204" i="40" s="1"/>
  <c r="X204" i="40" s="1"/>
  <c r="T205" i="40" s="1"/>
  <c r="X205" i="40" s="1"/>
  <c r="T206" i="40" s="1"/>
  <c r="X206" i="40" s="1"/>
  <c r="T207" i="40" s="1"/>
  <c r="X207" i="40" s="1"/>
  <c r="T208" i="40" s="1"/>
  <c r="X208" i="40" s="1"/>
  <c r="T209" i="40" s="1"/>
  <c r="X209" i="40" s="1"/>
  <c r="T210" i="40" s="1"/>
  <c r="X210" i="40" s="1"/>
  <c r="T211" i="40" s="1"/>
  <c r="X211" i="40" s="1"/>
  <c r="T212" i="40" s="1"/>
  <c r="X212" i="40" s="1"/>
  <c r="T213" i="40" s="1"/>
  <c r="X213" i="40" s="1"/>
  <c r="T214" i="40" s="1"/>
  <c r="X214" i="40" s="1"/>
  <c r="T215" i="40" s="1"/>
  <c r="X215" i="40" s="1"/>
  <c r="T216" i="40" s="1"/>
  <c r="X216" i="40" s="1"/>
  <c r="T217" i="40" s="1"/>
  <c r="X217" i="40" s="1"/>
  <c r="T218" i="40" s="1"/>
  <c r="X218" i="40" s="1"/>
  <c r="T219" i="40" s="1"/>
  <c r="X219" i="40" s="1"/>
  <c r="T220" i="40" s="1"/>
  <c r="X220" i="40" s="1"/>
  <c r="T221" i="40" s="1"/>
  <c r="X221" i="40" s="1"/>
  <c r="T222" i="40" s="1"/>
  <c r="X222" i="40" s="1"/>
  <c r="T223" i="40" s="1"/>
  <c r="X223" i="40" s="1"/>
  <c r="T224" i="40" s="1"/>
  <c r="X224" i="40" s="1"/>
  <c r="T225" i="40" s="1"/>
  <c r="X225" i="40" s="1"/>
  <c r="T226" i="40" s="1"/>
  <c r="X226" i="40" s="1"/>
  <c r="T227" i="40" s="1"/>
  <c r="X227" i="40" s="1"/>
  <c r="T228" i="40" s="1"/>
  <c r="X228" i="40" s="1"/>
  <c r="T229" i="40" s="1"/>
  <c r="X229" i="40" s="1"/>
  <c r="T230" i="40" s="1"/>
  <c r="X230" i="40" s="1"/>
  <c r="T231" i="40" s="1"/>
  <c r="X231" i="40" s="1"/>
  <c r="T232" i="40" s="1"/>
  <c r="X232" i="40" s="1"/>
  <c r="T233" i="40" s="1"/>
  <c r="X233" i="40" s="1"/>
  <c r="T234" i="40" s="1"/>
  <c r="X234" i="40" s="1"/>
  <c r="T235" i="40" s="1"/>
  <c r="X235" i="40" s="1"/>
  <c r="T236" i="40" s="1"/>
  <c r="X236" i="40" s="1"/>
  <c r="T237" i="40" s="1"/>
  <c r="X237" i="40" s="1"/>
  <c r="T238" i="40" s="1"/>
  <c r="X238" i="40" s="1"/>
  <c r="T239" i="40" s="1"/>
  <c r="X239" i="40" s="1"/>
  <c r="T240" i="40" s="1"/>
  <c r="X240" i="40" s="1"/>
  <c r="T241" i="40" s="1"/>
  <c r="X241" i="40" s="1"/>
  <c r="T242" i="40" s="1"/>
  <c r="X242" i="40" s="1"/>
  <c r="T243" i="40" s="1"/>
  <c r="X243" i="40" s="1"/>
  <c r="T244" i="40" s="1"/>
  <c r="X244" i="40" s="1"/>
  <c r="A31" i="40"/>
  <c r="A36" i="40" s="1"/>
  <c r="J29" i="9" s="1"/>
  <c r="X5" i="46"/>
  <c r="T6" i="46" s="1"/>
  <c r="X6" i="46" s="1"/>
  <c r="T7" i="46" s="1"/>
  <c r="X7" i="46" s="1"/>
  <c r="T8" i="46" s="1"/>
  <c r="X8" i="46" s="1"/>
  <c r="T9" i="46" s="1"/>
  <c r="X9" i="46" s="1"/>
  <c r="T10" i="46" s="1"/>
  <c r="X10" i="46" s="1"/>
  <c r="T11" i="46" s="1"/>
  <c r="X11" i="46" s="1"/>
  <c r="T12" i="46" s="1"/>
  <c r="X12" i="46" s="1"/>
  <c r="T13" i="46" s="1"/>
  <c r="X13" i="46" s="1"/>
  <c r="T14" i="46" s="1"/>
  <c r="X14" i="46" s="1"/>
  <c r="T15" i="46" s="1"/>
  <c r="X15" i="46" s="1"/>
  <c r="T16" i="46" s="1"/>
  <c r="X16" i="46" s="1"/>
  <c r="T17" i="46" s="1"/>
  <c r="X17" i="46" s="1"/>
  <c r="T18" i="46" s="1"/>
  <c r="X18" i="46" s="1"/>
  <c r="T19" i="46" s="1"/>
  <c r="X19" i="46" s="1"/>
  <c r="T20" i="46" s="1"/>
  <c r="X20" i="46" s="1"/>
  <c r="T21" i="46" s="1"/>
  <c r="X21" i="46" s="1"/>
  <c r="T22" i="46" s="1"/>
  <c r="X22" i="46" s="1"/>
  <c r="T23" i="46" s="1"/>
  <c r="X23" i="46" s="1"/>
  <c r="T24" i="46" s="1"/>
  <c r="X24" i="46" s="1"/>
  <c r="T25" i="46" s="1"/>
  <c r="X25" i="46" s="1"/>
  <c r="T26" i="46" s="1"/>
  <c r="X26" i="46" s="1"/>
  <c r="T27" i="46" s="1"/>
  <c r="X27" i="46" s="1"/>
  <c r="T28" i="46" s="1"/>
  <c r="X28" i="46" s="1"/>
  <c r="T29" i="46" s="1"/>
  <c r="X29" i="46" s="1"/>
  <c r="T30" i="46" s="1"/>
  <c r="X30" i="46" s="1"/>
  <c r="T31" i="46" s="1"/>
  <c r="X31" i="46" s="1"/>
  <c r="T32" i="46" s="1"/>
  <c r="X32" i="46" s="1"/>
  <c r="T33" i="46" s="1"/>
  <c r="X33" i="46" s="1"/>
  <c r="T34" i="46" s="1"/>
  <c r="X34" i="46" s="1"/>
  <c r="T35" i="46" s="1"/>
  <c r="X35" i="46" s="1"/>
  <c r="T36" i="46" s="1"/>
  <c r="X36" i="46" s="1"/>
  <c r="T37" i="46" s="1"/>
  <c r="X37" i="46" s="1"/>
  <c r="T38" i="46" s="1"/>
  <c r="X38" i="46" s="1"/>
  <c r="T39" i="46" s="1"/>
  <c r="X39" i="46" s="1"/>
  <c r="T40" i="46" s="1"/>
  <c r="X40" i="46" s="1"/>
  <c r="T41" i="46" s="1"/>
  <c r="X41" i="46" s="1"/>
  <c r="T42" i="46" s="1"/>
  <c r="X42" i="46" s="1"/>
  <c r="T43" i="46" s="1"/>
  <c r="X43" i="46" s="1"/>
  <c r="T44" i="46" s="1"/>
  <c r="X44" i="46" s="1"/>
  <c r="T45" i="46" s="1"/>
  <c r="X45" i="46" s="1"/>
  <c r="T46" i="46" s="1"/>
  <c r="X46" i="46" s="1"/>
  <c r="T47" i="46" s="1"/>
  <c r="X47" i="46" s="1"/>
  <c r="T48" i="46" s="1"/>
  <c r="X48" i="46" s="1"/>
  <c r="T49" i="46" s="1"/>
  <c r="X49" i="46" s="1"/>
  <c r="T50" i="46" s="1"/>
  <c r="X50" i="46" s="1"/>
  <c r="T51" i="46" s="1"/>
  <c r="X51" i="46" s="1"/>
  <c r="T52" i="46" s="1"/>
  <c r="X52" i="46" s="1"/>
  <c r="T53" i="46" s="1"/>
  <c r="X53" i="46" s="1"/>
  <c r="T54" i="46" s="1"/>
  <c r="X54" i="46" s="1"/>
  <c r="T55" i="46" s="1"/>
  <c r="X55" i="46" s="1"/>
  <c r="T56" i="46" s="1"/>
  <c r="X56" i="46" s="1"/>
  <c r="T57" i="46" s="1"/>
  <c r="X57" i="46" s="1"/>
  <c r="T58" i="46" s="1"/>
  <c r="X58" i="46" s="1"/>
  <c r="T59" i="46" s="1"/>
  <c r="X59" i="46" s="1"/>
  <c r="T60" i="46" s="1"/>
  <c r="X60" i="46" s="1"/>
  <c r="T61" i="46" s="1"/>
  <c r="X61" i="46" s="1"/>
  <c r="T62" i="46" s="1"/>
  <c r="X62" i="46" s="1"/>
  <c r="T63" i="46" s="1"/>
  <c r="X63" i="46" s="1"/>
  <c r="T64" i="46" s="1"/>
  <c r="X64" i="46" s="1"/>
  <c r="T65" i="46" s="1"/>
  <c r="X65" i="46" s="1"/>
  <c r="T66" i="46" s="1"/>
  <c r="X66" i="46" s="1"/>
  <c r="T67" i="46" s="1"/>
  <c r="X67" i="46" s="1"/>
  <c r="T68" i="46" s="1"/>
  <c r="X68" i="46" s="1"/>
  <c r="T69" i="46" s="1"/>
  <c r="X69" i="46" s="1"/>
  <c r="T70" i="46" s="1"/>
  <c r="X70" i="46" s="1"/>
  <c r="T71" i="46" s="1"/>
  <c r="X71" i="46" s="1"/>
  <c r="T72" i="46" s="1"/>
  <c r="X72" i="46" s="1"/>
  <c r="T73" i="46" s="1"/>
  <c r="X73" i="46" s="1"/>
  <c r="T74" i="46" s="1"/>
  <c r="X74" i="46" s="1"/>
  <c r="T75" i="46" s="1"/>
  <c r="X75" i="46" s="1"/>
  <c r="T76" i="46" s="1"/>
  <c r="X76" i="46" s="1"/>
  <c r="T77" i="46" s="1"/>
  <c r="X77" i="46" s="1"/>
  <c r="T78" i="46" s="1"/>
  <c r="X78" i="46" s="1"/>
  <c r="T79" i="46" s="1"/>
  <c r="X79" i="46" s="1"/>
  <c r="T80" i="46" s="1"/>
  <c r="X80" i="46" s="1"/>
  <c r="T81" i="46" s="1"/>
  <c r="X81" i="46" s="1"/>
  <c r="T82" i="46" s="1"/>
  <c r="X82" i="46" s="1"/>
  <c r="T83" i="46" s="1"/>
  <c r="X83" i="46" s="1"/>
  <c r="T84" i="46" s="1"/>
  <c r="X84" i="46" s="1"/>
  <c r="T85" i="46" s="1"/>
  <c r="X85" i="46" s="1"/>
  <c r="T86" i="46" s="1"/>
  <c r="X86" i="46" s="1"/>
  <c r="T87" i="46" s="1"/>
  <c r="X87" i="46" s="1"/>
  <c r="T88" i="46" s="1"/>
  <c r="X88" i="46" s="1"/>
  <c r="T89" i="46" s="1"/>
  <c r="X89" i="46" s="1"/>
  <c r="T90" i="46" s="1"/>
  <c r="X90" i="46" s="1"/>
  <c r="T91" i="46" s="1"/>
  <c r="X91" i="46" s="1"/>
  <c r="T92" i="46" s="1"/>
  <c r="X92" i="46" s="1"/>
  <c r="T93" i="46" s="1"/>
  <c r="X93" i="46" s="1"/>
  <c r="T94" i="46" s="1"/>
  <c r="X94" i="46" s="1"/>
  <c r="T95" i="46" s="1"/>
  <c r="X95" i="46" s="1"/>
  <c r="T96" i="46" s="1"/>
  <c r="X96" i="46" s="1"/>
  <c r="T97" i="46" s="1"/>
  <c r="X97" i="46" s="1"/>
  <c r="T98" i="46" s="1"/>
  <c r="X98" i="46" s="1"/>
  <c r="T99" i="46" s="1"/>
  <c r="X99" i="46" s="1"/>
  <c r="T100" i="46" s="1"/>
  <c r="X100" i="46" s="1"/>
  <c r="T101" i="46" s="1"/>
  <c r="X101" i="46" s="1"/>
  <c r="T102" i="46" s="1"/>
  <c r="X102" i="46" s="1"/>
  <c r="T103" i="46" s="1"/>
  <c r="X103" i="46" s="1"/>
  <c r="T104" i="46" s="1"/>
  <c r="X104" i="46" s="1"/>
  <c r="T105" i="46" s="1"/>
  <c r="X105" i="46" s="1"/>
  <c r="T106" i="46" s="1"/>
  <c r="X106" i="46" s="1"/>
  <c r="T107" i="46" s="1"/>
  <c r="X107" i="46" s="1"/>
  <c r="T108" i="46" s="1"/>
  <c r="X108" i="46" s="1"/>
  <c r="T109" i="46" s="1"/>
  <c r="X109" i="46" s="1"/>
  <c r="T110" i="46" s="1"/>
  <c r="X110" i="46" s="1"/>
  <c r="T111" i="46" s="1"/>
  <c r="X111" i="46" s="1"/>
  <c r="T112" i="46" s="1"/>
  <c r="X112" i="46" s="1"/>
  <c r="T113" i="46" s="1"/>
  <c r="X113" i="46" s="1"/>
  <c r="T114" i="46" s="1"/>
  <c r="X114" i="46" s="1"/>
  <c r="T115" i="46" s="1"/>
  <c r="X115" i="46" s="1"/>
  <c r="T116" i="46" s="1"/>
  <c r="X116" i="46" s="1"/>
  <c r="T117" i="46" s="1"/>
  <c r="X117" i="46" s="1"/>
  <c r="T118" i="46" s="1"/>
  <c r="X118" i="46" s="1"/>
  <c r="T119" i="46" s="1"/>
  <c r="X119" i="46" s="1"/>
  <c r="T120" i="46" s="1"/>
  <c r="X120" i="46" s="1"/>
  <c r="T121" i="46" s="1"/>
  <c r="X121" i="46" s="1"/>
  <c r="T122" i="46" s="1"/>
  <c r="X122" i="46" s="1"/>
  <c r="T123" i="46" s="1"/>
  <c r="X123" i="46" s="1"/>
  <c r="T124" i="46" s="1"/>
  <c r="X124" i="46" s="1"/>
  <c r="T125" i="46" s="1"/>
  <c r="X125" i="46" s="1"/>
  <c r="T126" i="46" s="1"/>
  <c r="X126" i="46" s="1"/>
  <c r="T127" i="46" s="1"/>
  <c r="X127" i="46" s="1"/>
  <c r="T128" i="46" s="1"/>
  <c r="X128" i="46" s="1"/>
  <c r="T129" i="46" s="1"/>
  <c r="X129" i="46" s="1"/>
  <c r="T130" i="46" s="1"/>
  <c r="X130" i="46" s="1"/>
  <c r="T131" i="46" s="1"/>
  <c r="X131" i="46" s="1"/>
  <c r="T132" i="46" s="1"/>
  <c r="X132" i="46" s="1"/>
  <c r="T133" i="46" s="1"/>
  <c r="X133" i="46" s="1"/>
  <c r="T134" i="46" s="1"/>
  <c r="X134" i="46" s="1"/>
  <c r="T135" i="46" s="1"/>
  <c r="X135" i="46" s="1"/>
  <c r="T136" i="46" s="1"/>
  <c r="X136" i="46" s="1"/>
  <c r="T137" i="46" s="1"/>
  <c r="X137" i="46" s="1"/>
  <c r="T138" i="46" s="1"/>
  <c r="X138" i="46" s="1"/>
  <c r="T139" i="46" s="1"/>
  <c r="X139" i="46" s="1"/>
  <c r="T140" i="46" s="1"/>
  <c r="X140" i="46" s="1"/>
  <c r="T141" i="46" s="1"/>
  <c r="X141" i="46" s="1"/>
  <c r="T142" i="46" s="1"/>
  <c r="X142" i="46" s="1"/>
  <c r="T143" i="46" s="1"/>
  <c r="X143" i="46" s="1"/>
  <c r="T144" i="46" s="1"/>
  <c r="X144" i="46" s="1"/>
  <c r="T145" i="46" s="1"/>
  <c r="X145" i="46" s="1"/>
  <c r="T146" i="46" s="1"/>
  <c r="X146" i="46" s="1"/>
  <c r="T147" i="46" s="1"/>
  <c r="X147" i="46" s="1"/>
  <c r="T148" i="46" s="1"/>
  <c r="X148" i="46" s="1"/>
  <c r="T149" i="46" s="1"/>
  <c r="X149" i="46" s="1"/>
  <c r="T150" i="46" s="1"/>
  <c r="X150" i="46" s="1"/>
  <c r="T151" i="46" s="1"/>
  <c r="X151" i="46" s="1"/>
  <c r="T152" i="46" s="1"/>
  <c r="X152" i="46" s="1"/>
  <c r="T153" i="46" s="1"/>
  <c r="X153" i="46" s="1"/>
  <c r="T154" i="46" s="1"/>
  <c r="X154" i="46" s="1"/>
  <c r="T155" i="46" s="1"/>
  <c r="X155" i="46" s="1"/>
  <c r="T156" i="46" s="1"/>
  <c r="X156" i="46" s="1"/>
  <c r="T157" i="46" s="1"/>
  <c r="X157" i="46" s="1"/>
  <c r="T158" i="46" s="1"/>
  <c r="X158" i="46" s="1"/>
  <c r="T159" i="46" s="1"/>
  <c r="X159" i="46" s="1"/>
  <c r="T160" i="46" s="1"/>
  <c r="X160" i="46" s="1"/>
  <c r="T161" i="46" s="1"/>
  <c r="X161" i="46" s="1"/>
  <c r="T162" i="46" s="1"/>
  <c r="X162" i="46" s="1"/>
  <c r="T163" i="46" s="1"/>
  <c r="X163" i="46" s="1"/>
  <c r="T164" i="46" s="1"/>
  <c r="X164" i="46" s="1"/>
  <c r="T165" i="46" s="1"/>
  <c r="X165" i="46" s="1"/>
  <c r="T166" i="46" s="1"/>
  <c r="X166" i="46" s="1"/>
  <c r="T167" i="46" s="1"/>
  <c r="X167" i="46" s="1"/>
  <c r="T168" i="46" s="1"/>
  <c r="X168" i="46" s="1"/>
  <c r="T169" i="46" s="1"/>
  <c r="X169" i="46" s="1"/>
  <c r="T170" i="46" s="1"/>
  <c r="X170" i="46" s="1"/>
  <c r="T171" i="46" s="1"/>
  <c r="X171" i="46" s="1"/>
  <c r="T172" i="46" s="1"/>
  <c r="X172" i="46" s="1"/>
  <c r="T173" i="46" s="1"/>
  <c r="X173" i="46" s="1"/>
  <c r="T174" i="46" s="1"/>
  <c r="X174" i="46" s="1"/>
  <c r="T175" i="46" s="1"/>
  <c r="X175" i="46" s="1"/>
  <c r="T176" i="46" s="1"/>
  <c r="X176" i="46" s="1"/>
  <c r="T177" i="46" s="1"/>
  <c r="X177" i="46" s="1"/>
  <c r="T178" i="46" s="1"/>
  <c r="X178" i="46" s="1"/>
  <c r="T179" i="46" s="1"/>
  <c r="X179" i="46" s="1"/>
  <c r="T180" i="46" s="1"/>
  <c r="X180" i="46" s="1"/>
  <c r="T181" i="46" s="1"/>
  <c r="X181" i="46" s="1"/>
  <c r="T182" i="46" s="1"/>
  <c r="X182" i="46" s="1"/>
  <c r="T183" i="46" s="1"/>
  <c r="X183" i="46" s="1"/>
  <c r="T184" i="46" s="1"/>
  <c r="X184" i="46" s="1"/>
  <c r="T185" i="46" s="1"/>
  <c r="X185" i="46" s="1"/>
  <c r="T186" i="46" s="1"/>
  <c r="X186" i="46" s="1"/>
  <c r="T187" i="46" s="1"/>
  <c r="X187" i="46" s="1"/>
  <c r="T188" i="46" s="1"/>
  <c r="X188" i="46" s="1"/>
  <c r="T189" i="46" s="1"/>
  <c r="X189" i="46" s="1"/>
  <c r="T190" i="46" s="1"/>
  <c r="X190" i="46" s="1"/>
  <c r="T191" i="46" s="1"/>
  <c r="X191" i="46" s="1"/>
  <c r="T192" i="46" s="1"/>
  <c r="X192" i="46" s="1"/>
  <c r="T193" i="46" s="1"/>
  <c r="X193" i="46" s="1"/>
  <c r="T194" i="46" s="1"/>
  <c r="X194" i="46" s="1"/>
  <c r="T195" i="46" s="1"/>
  <c r="X195" i="46" s="1"/>
  <c r="T196" i="46" s="1"/>
  <c r="X196" i="46" s="1"/>
  <c r="T197" i="46" s="1"/>
  <c r="X197" i="46" s="1"/>
  <c r="T198" i="46" s="1"/>
  <c r="X198" i="46" s="1"/>
  <c r="T199" i="46" s="1"/>
  <c r="X199" i="46" s="1"/>
  <c r="T200" i="46" s="1"/>
  <c r="X200" i="46" s="1"/>
  <c r="T201" i="46" s="1"/>
  <c r="X201" i="46" s="1"/>
  <c r="T202" i="46" s="1"/>
  <c r="X202" i="46" s="1"/>
  <c r="T203" i="46" s="1"/>
  <c r="X203" i="46" s="1"/>
  <c r="T204" i="46" s="1"/>
  <c r="X204" i="46" s="1"/>
  <c r="T205" i="46" s="1"/>
  <c r="X205" i="46" s="1"/>
  <c r="T206" i="46" s="1"/>
  <c r="X206" i="46" s="1"/>
  <c r="T207" i="46" s="1"/>
  <c r="X207" i="46" s="1"/>
  <c r="T208" i="46" s="1"/>
  <c r="X208" i="46" s="1"/>
  <c r="T209" i="46" s="1"/>
  <c r="X209" i="46" s="1"/>
  <c r="T210" i="46" s="1"/>
  <c r="X210" i="46" s="1"/>
  <c r="T211" i="46" s="1"/>
  <c r="X211" i="46" s="1"/>
  <c r="T212" i="46" s="1"/>
  <c r="X212" i="46" s="1"/>
  <c r="T213" i="46" s="1"/>
  <c r="X213" i="46" s="1"/>
  <c r="T214" i="46" s="1"/>
  <c r="X214" i="46" s="1"/>
  <c r="T215" i="46" s="1"/>
  <c r="X215" i="46" s="1"/>
  <c r="T216" i="46" s="1"/>
  <c r="X216" i="46" s="1"/>
  <c r="T217" i="46" s="1"/>
  <c r="X217" i="46" s="1"/>
  <c r="T218" i="46" s="1"/>
  <c r="X218" i="46" s="1"/>
  <c r="T219" i="46" s="1"/>
  <c r="X219" i="46" s="1"/>
  <c r="T220" i="46" s="1"/>
  <c r="X220" i="46" s="1"/>
  <c r="T221" i="46" s="1"/>
  <c r="X221" i="46" s="1"/>
  <c r="T222" i="46" s="1"/>
  <c r="X222" i="46" s="1"/>
  <c r="T223" i="46" s="1"/>
  <c r="X223" i="46" s="1"/>
  <c r="T224" i="46" s="1"/>
  <c r="X224" i="46" s="1"/>
  <c r="T225" i="46" s="1"/>
  <c r="X225" i="46" s="1"/>
  <c r="T226" i="46" s="1"/>
  <c r="X226" i="46" s="1"/>
  <c r="T227" i="46" s="1"/>
  <c r="X227" i="46" s="1"/>
  <c r="T228" i="46" s="1"/>
  <c r="X228" i="46" s="1"/>
  <c r="T229" i="46" s="1"/>
  <c r="X229" i="46" s="1"/>
  <c r="T230" i="46" s="1"/>
  <c r="X230" i="46" s="1"/>
  <c r="T231" i="46" s="1"/>
  <c r="X231" i="46" s="1"/>
  <c r="T232" i="46" s="1"/>
  <c r="X232" i="46" s="1"/>
  <c r="T233" i="46" s="1"/>
  <c r="X233" i="46" s="1"/>
  <c r="T234" i="46" s="1"/>
  <c r="X234" i="46" s="1"/>
  <c r="T235" i="46" s="1"/>
  <c r="X235" i="46" s="1"/>
  <c r="T236" i="46" s="1"/>
  <c r="X236" i="46" s="1"/>
  <c r="T237" i="46" s="1"/>
  <c r="X237" i="46" s="1"/>
  <c r="T238" i="46" s="1"/>
  <c r="X238" i="46" s="1"/>
  <c r="T239" i="46" s="1"/>
  <c r="X239" i="46" s="1"/>
  <c r="T240" i="46" s="1"/>
  <c r="X240" i="46" s="1"/>
  <c r="T241" i="46" s="1"/>
  <c r="X241" i="46" s="1"/>
  <c r="T242" i="46" s="1"/>
  <c r="X242" i="46" s="1"/>
  <c r="T243" i="46" s="1"/>
  <c r="X243" i="46" s="1"/>
  <c r="T244" i="46" s="1"/>
  <c r="X244" i="46" s="1"/>
  <c r="H9" i="36"/>
  <c r="E8" i="36"/>
  <c r="F7" i="36" s="1"/>
  <c r="E8" i="46"/>
  <c r="F7" i="46" s="1"/>
  <c r="H9" i="46"/>
  <c r="X5" i="44"/>
  <c r="T6" i="44" s="1"/>
  <c r="X6" i="44" s="1"/>
  <c r="T7" i="44" s="1"/>
  <c r="X7" i="44" s="1"/>
  <c r="T8" i="44" s="1"/>
  <c r="X8" i="44" s="1"/>
  <c r="T9" i="44" s="1"/>
  <c r="X9" i="44" s="1"/>
  <c r="T10" i="44" s="1"/>
  <c r="X10" i="44" s="1"/>
  <c r="T11" i="44" s="1"/>
  <c r="X11" i="44" s="1"/>
  <c r="T12" i="44" s="1"/>
  <c r="X12" i="44" s="1"/>
  <c r="T13" i="44" s="1"/>
  <c r="X13" i="44" s="1"/>
  <c r="T14" i="44" s="1"/>
  <c r="X14" i="44" s="1"/>
  <c r="T15" i="44" s="1"/>
  <c r="X15" i="44" s="1"/>
  <c r="T16" i="44" s="1"/>
  <c r="X16" i="44" s="1"/>
  <c r="T17" i="44" s="1"/>
  <c r="X17" i="44" s="1"/>
  <c r="T18" i="44" s="1"/>
  <c r="X18" i="44" s="1"/>
  <c r="T19" i="44" s="1"/>
  <c r="X19" i="44" s="1"/>
  <c r="T20" i="44" s="1"/>
  <c r="X20" i="44" s="1"/>
  <c r="T21" i="44" s="1"/>
  <c r="X21" i="44" s="1"/>
  <c r="T22" i="44" s="1"/>
  <c r="X22" i="44" s="1"/>
  <c r="T23" i="44" s="1"/>
  <c r="X23" i="44" s="1"/>
  <c r="T24" i="44" s="1"/>
  <c r="X24" i="44" s="1"/>
  <c r="T25" i="44" s="1"/>
  <c r="X25" i="44" s="1"/>
  <c r="T26" i="44" s="1"/>
  <c r="X26" i="44" s="1"/>
  <c r="T27" i="44" s="1"/>
  <c r="X27" i="44" s="1"/>
  <c r="T28" i="44" s="1"/>
  <c r="X28" i="44" s="1"/>
  <c r="T29" i="44" s="1"/>
  <c r="X29" i="44" s="1"/>
  <c r="T30" i="44" s="1"/>
  <c r="X30" i="44" s="1"/>
  <c r="T31" i="44" s="1"/>
  <c r="X31" i="44" s="1"/>
  <c r="T32" i="44" s="1"/>
  <c r="X32" i="44" s="1"/>
  <c r="T33" i="44" s="1"/>
  <c r="X33" i="44" s="1"/>
  <c r="T34" i="44" s="1"/>
  <c r="X34" i="44" s="1"/>
  <c r="T35" i="44" s="1"/>
  <c r="X35" i="44" s="1"/>
  <c r="T36" i="44" s="1"/>
  <c r="X36" i="44" s="1"/>
  <c r="T37" i="44" s="1"/>
  <c r="X37" i="44" s="1"/>
  <c r="T38" i="44" s="1"/>
  <c r="X38" i="44" s="1"/>
  <c r="T39" i="44" s="1"/>
  <c r="X39" i="44" s="1"/>
  <c r="T40" i="44" s="1"/>
  <c r="X40" i="44" s="1"/>
  <c r="T41" i="44" s="1"/>
  <c r="X41" i="44" s="1"/>
  <c r="T42" i="44" s="1"/>
  <c r="X42" i="44" s="1"/>
  <c r="T43" i="44" s="1"/>
  <c r="X43" i="44" s="1"/>
  <c r="T44" i="44" s="1"/>
  <c r="X44" i="44" s="1"/>
  <c r="T45" i="44" s="1"/>
  <c r="X45" i="44" s="1"/>
  <c r="T46" i="44" s="1"/>
  <c r="X46" i="44" s="1"/>
  <c r="T47" i="44" s="1"/>
  <c r="X47" i="44" s="1"/>
  <c r="T48" i="44" s="1"/>
  <c r="X48" i="44" s="1"/>
  <c r="T49" i="44" s="1"/>
  <c r="X49" i="44" s="1"/>
  <c r="T50" i="44" s="1"/>
  <c r="X50" i="44" s="1"/>
  <c r="T51" i="44" s="1"/>
  <c r="X51" i="44" s="1"/>
  <c r="T52" i="44" s="1"/>
  <c r="X52" i="44" s="1"/>
  <c r="T53" i="44" s="1"/>
  <c r="X53" i="44" s="1"/>
  <c r="T54" i="44" s="1"/>
  <c r="X54" i="44" s="1"/>
  <c r="T55" i="44" s="1"/>
  <c r="X55" i="44" s="1"/>
  <c r="T56" i="44" s="1"/>
  <c r="X56" i="44" s="1"/>
  <c r="T57" i="44" s="1"/>
  <c r="X57" i="44" s="1"/>
  <c r="T58" i="44" s="1"/>
  <c r="X58" i="44" s="1"/>
  <c r="T59" i="44" s="1"/>
  <c r="X59" i="44" s="1"/>
  <c r="T60" i="44" s="1"/>
  <c r="X60" i="44" s="1"/>
  <c r="T61" i="44" s="1"/>
  <c r="X61" i="44" s="1"/>
  <c r="T62" i="44" s="1"/>
  <c r="X62" i="44" s="1"/>
  <c r="T63" i="44" s="1"/>
  <c r="X63" i="44" s="1"/>
  <c r="T64" i="44" s="1"/>
  <c r="X64" i="44" s="1"/>
  <c r="T65" i="44" s="1"/>
  <c r="X65" i="44" s="1"/>
  <c r="T66" i="44" s="1"/>
  <c r="X66" i="44" s="1"/>
  <c r="T67" i="44" s="1"/>
  <c r="X67" i="44" s="1"/>
  <c r="T68" i="44" s="1"/>
  <c r="X68" i="44" s="1"/>
  <c r="T69" i="44" s="1"/>
  <c r="X69" i="44" s="1"/>
  <c r="T70" i="44" s="1"/>
  <c r="X70" i="44" s="1"/>
  <c r="T71" i="44" s="1"/>
  <c r="X71" i="44" s="1"/>
  <c r="T72" i="44" s="1"/>
  <c r="X72" i="44" s="1"/>
  <c r="T73" i="44" s="1"/>
  <c r="X73" i="44" s="1"/>
  <c r="T74" i="44" s="1"/>
  <c r="X74" i="44" s="1"/>
  <c r="T75" i="44" s="1"/>
  <c r="X75" i="44" s="1"/>
  <c r="T76" i="44" s="1"/>
  <c r="X76" i="44" s="1"/>
  <c r="T77" i="44" s="1"/>
  <c r="X77" i="44" s="1"/>
  <c r="T78" i="44" s="1"/>
  <c r="X78" i="44" s="1"/>
  <c r="T79" i="44" s="1"/>
  <c r="X79" i="44" s="1"/>
  <c r="T80" i="44" s="1"/>
  <c r="X80" i="44" s="1"/>
  <c r="T81" i="44" s="1"/>
  <c r="X81" i="44" s="1"/>
  <c r="T82" i="44" s="1"/>
  <c r="X82" i="44" s="1"/>
  <c r="T83" i="44" s="1"/>
  <c r="X83" i="44" s="1"/>
  <c r="T84" i="44" s="1"/>
  <c r="X84" i="44" s="1"/>
  <c r="T85" i="44" s="1"/>
  <c r="X85" i="44" s="1"/>
  <c r="T86" i="44" s="1"/>
  <c r="X86" i="44" s="1"/>
  <c r="T87" i="44" s="1"/>
  <c r="X87" i="44" s="1"/>
  <c r="T88" i="44" s="1"/>
  <c r="X88" i="44" s="1"/>
  <c r="T89" i="44" s="1"/>
  <c r="X89" i="44" s="1"/>
  <c r="T90" i="44" s="1"/>
  <c r="X90" i="44" s="1"/>
  <c r="T91" i="44" s="1"/>
  <c r="X91" i="44" s="1"/>
  <c r="T92" i="44" s="1"/>
  <c r="X92" i="44" s="1"/>
  <c r="T93" i="44" s="1"/>
  <c r="X93" i="44" s="1"/>
  <c r="T94" i="44" s="1"/>
  <c r="X94" i="44" s="1"/>
  <c r="T95" i="44" s="1"/>
  <c r="X95" i="44" s="1"/>
  <c r="T96" i="44" s="1"/>
  <c r="X96" i="44" s="1"/>
  <c r="T97" i="44" s="1"/>
  <c r="X97" i="44" s="1"/>
  <c r="T98" i="44" s="1"/>
  <c r="X98" i="44" s="1"/>
  <c r="T99" i="44" s="1"/>
  <c r="X99" i="44" s="1"/>
  <c r="T100" i="44" s="1"/>
  <c r="X100" i="44" s="1"/>
  <c r="T101" i="44" s="1"/>
  <c r="X101" i="44" s="1"/>
  <c r="T102" i="44" s="1"/>
  <c r="X102" i="44" s="1"/>
  <c r="T103" i="44" s="1"/>
  <c r="X103" i="44" s="1"/>
  <c r="T104" i="44" s="1"/>
  <c r="X104" i="44" s="1"/>
  <c r="T105" i="44" s="1"/>
  <c r="X105" i="44" s="1"/>
  <c r="T106" i="44" s="1"/>
  <c r="X106" i="44" s="1"/>
  <c r="T107" i="44" s="1"/>
  <c r="X107" i="44" s="1"/>
  <c r="T108" i="44" s="1"/>
  <c r="X108" i="44" s="1"/>
  <c r="T109" i="44" s="1"/>
  <c r="X109" i="44" s="1"/>
  <c r="T110" i="44" s="1"/>
  <c r="X110" i="44" s="1"/>
  <c r="T111" i="44" s="1"/>
  <c r="X111" i="44" s="1"/>
  <c r="T112" i="44" s="1"/>
  <c r="X112" i="44" s="1"/>
  <c r="T113" i="44" s="1"/>
  <c r="X113" i="44" s="1"/>
  <c r="T114" i="44" s="1"/>
  <c r="X114" i="44" s="1"/>
  <c r="T115" i="44" s="1"/>
  <c r="X115" i="44" s="1"/>
  <c r="T116" i="44" s="1"/>
  <c r="X116" i="44" s="1"/>
  <c r="T117" i="44" s="1"/>
  <c r="X117" i="44" s="1"/>
  <c r="T118" i="44" s="1"/>
  <c r="X118" i="44" s="1"/>
  <c r="T119" i="44" s="1"/>
  <c r="X119" i="44" s="1"/>
  <c r="T120" i="44" s="1"/>
  <c r="X120" i="44" s="1"/>
  <c r="T121" i="44" s="1"/>
  <c r="X121" i="44" s="1"/>
  <c r="T122" i="44" s="1"/>
  <c r="X122" i="44" s="1"/>
  <c r="T123" i="44" s="1"/>
  <c r="X123" i="44" s="1"/>
  <c r="T124" i="44" s="1"/>
  <c r="X124" i="44" s="1"/>
  <c r="T125" i="44" s="1"/>
  <c r="X125" i="44" s="1"/>
  <c r="T126" i="44" s="1"/>
  <c r="X126" i="44" s="1"/>
  <c r="T127" i="44" s="1"/>
  <c r="X127" i="44" s="1"/>
  <c r="T128" i="44" s="1"/>
  <c r="X128" i="44" s="1"/>
  <c r="T129" i="44" s="1"/>
  <c r="X129" i="44" s="1"/>
  <c r="T130" i="44" s="1"/>
  <c r="X130" i="44" s="1"/>
  <c r="T131" i="44" s="1"/>
  <c r="X131" i="44" s="1"/>
  <c r="T132" i="44" s="1"/>
  <c r="X132" i="44" s="1"/>
  <c r="T133" i="44" s="1"/>
  <c r="X133" i="44" s="1"/>
  <c r="T134" i="44" s="1"/>
  <c r="X134" i="44" s="1"/>
  <c r="T135" i="44" s="1"/>
  <c r="X135" i="44" s="1"/>
  <c r="T136" i="44" s="1"/>
  <c r="X136" i="44" s="1"/>
  <c r="T137" i="44" s="1"/>
  <c r="X137" i="44" s="1"/>
  <c r="T138" i="44" s="1"/>
  <c r="X138" i="44" s="1"/>
  <c r="T139" i="44" s="1"/>
  <c r="X139" i="44" s="1"/>
  <c r="T140" i="44" s="1"/>
  <c r="X140" i="44" s="1"/>
  <c r="T141" i="44" s="1"/>
  <c r="X141" i="44" s="1"/>
  <c r="T142" i="44" s="1"/>
  <c r="X142" i="44" s="1"/>
  <c r="T143" i="44" s="1"/>
  <c r="X143" i="44" s="1"/>
  <c r="T144" i="44" s="1"/>
  <c r="X144" i="44" s="1"/>
  <c r="T145" i="44" s="1"/>
  <c r="X145" i="44" s="1"/>
  <c r="T146" i="44" s="1"/>
  <c r="X146" i="44" s="1"/>
  <c r="T147" i="44" s="1"/>
  <c r="X147" i="44" s="1"/>
  <c r="T148" i="44" s="1"/>
  <c r="X148" i="44" s="1"/>
  <c r="T149" i="44" s="1"/>
  <c r="X149" i="44" s="1"/>
  <c r="T150" i="44" s="1"/>
  <c r="X150" i="44" s="1"/>
  <c r="T151" i="44" s="1"/>
  <c r="X151" i="44" s="1"/>
  <c r="T152" i="44" s="1"/>
  <c r="X152" i="44" s="1"/>
  <c r="T153" i="44" s="1"/>
  <c r="X153" i="44" s="1"/>
  <c r="T154" i="44" s="1"/>
  <c r="X154" i="44" s="1"/>
  <c r="T155" i="44" s="1"/>
  <c r="X155" i="44" s="1"/>
  <c r="T156" i="44" s="1"/>
  <c r="X156" i="44" s="1"/>
  <c r="T157" i="44" s="1"/>
  <c r="X157" i="44" s="1"/>
  <c r="T158" i="44" s="1"/>
  <c r="X158" i="44" s="1"/>
  <c r="T159" i="44" s="1"/>
  <c r="X159" i="44" s="1"/>
  <c r="T160" i="44" s="1"/>
  <c r="X160" i="44" s="1"/>
  <c r="T161" i="44" s="1"/>
  <c r="X161" i="44" s="1"/>
  <c r="T162" i="44" s="1"/>
  <c r="X162" i="44" s="1"/>
  <c r="T163" i="44" s="1"/>
  <c r="X163" i="44" s="1"/>
  <c r="T164" i="44" s="1"/>
  <c r="X164" i="44" s="1"/>
  <c r="T165" i="44" s="1"/>
  <c r="X165" i="44" s="1"/>
  <c r="T166" i="44" s="1"/>
  <c r="X166" i="44" s="1"/>
  <c r="T167" i="44" s="1"/>
  <c r="X167" i="44" s="1"/>
  <c r="T168" i="44" s="1"/>
  <c r="X168" i="44" s="1"/>
  <c r="T169" i="44" s="1"/>
  <c r="X169" i="44" s="1"/>
  <c r="T170" i="44" s="1"/>
  <c r="X170" i="44" s="1"/>
  <c r="T171" i="44" s="1"/>
  <c r="X171" i="44" s="1"/>
  <c r="T172" i="44" s="1"/>
  <c r="X172" i="44" s="1"/>
  <c r="T173" i="44" s="1"/>
  <c r="X173" i="44" s="1"/>
  <c r="T174" i="44" s="1"/>
  <c r="X174" i="44" s="1"/>
  <c r="T175" i="44" s="1"/>
  <c r="X175" i="44" s="1"/>
  <c r="T176" i="44" s="1"/>
  <c r="X176" i="44" s="1"/>
  <c r="T177" i="44" s="1"/>
  <c r="X177" i="44" s="1"/>
  <c r="T178" i="44" s="1"/>
  <c r="X178" i="44" s="1"/>
  <c r="T179" i="44" s="1"/>
  <c r="X179" i="44" s="1"/>
  <c r="T180" i="44" s="1"/>
  <c r="X180" i="44" s="1"/>
  <c r="T181" i="44" s="1"/>
  <c r="X181" i="44" s="1"/>
  <c r="T182" i="44" s="1"/>
  <c r="X182" i="44" s="1"/>
  <c r="T183" i="44" s="1"/>
  <c r="X183" i="44" s="1"/>
  <c r="T184" i="44" s="1"/>
  <c r="X184" i="44" s="1"/>
  <c r="T185" i="44" s="1"/>
  <c r="X185" i="44" s="1"/>
  <c r="T186" i="44" s="1"/>
  <c r="X186" i="44" s="1"/>
  <c r="T187" i="44" s="1"/>
  <c r="X187" i="44" s="1"/>
  <c r="T188" i="44" s="1"/>
  <c r="X188" i="44" s="1"/>
  <c r="T189" i="44" s="1"/>
  <c r="X189" i="44" s="1"/>
  <c r="T190" i="44" s="1"/>
  <c r="X190" i="44" s="1"/>
  <c r="T191" i="44" s="1"/>
  <c r="X191" i="44" s="1"/>
  <c r="T192" i="44" s="1"/>
  <c r="X192" i="44" s="1"/>
  <c r="T193" i="44" s="1"/>
  <c r="X193" i="44" s="1"/>
  <c r="T194" i="44" s="1"/>
  <c r="X194" i="44" s="1"/>
  <c r="T195" i="44" s="1"/>
  <c r="X195" i="44" s="1"/>
  <c r="T196" i="44" s="1"/>
  <c r="X196" i="44" s="1"/>
  <c r="T197" i="44" s="1"/>
  <c r="X197" i="44" s="1"/>
  <c r="T198" i="44" s="1"/>
  <c r="X198" i="44" s="1"/>
  <c r="T199" i="44" s="1"/>
  <c r="X199" i="44" s="1"/>
  <c r="T200" i="44" s="1"/>
  <c r="X200" i="44" s="1"/>
  <c r="T201" i="44" s="1"/>
  <c r="X201" i="44" s="1"/>
  <c r="T202" i="44" s="1"/>
  <c r="X202" i="44" s="1"/>
  <c r="T203" i="44" s="1"/>
  <c r="X203" i="44" s="1"/>
  <c r="T204" i="44" s="1"/>
  <c r="X204" i="44" s="1"/>
  <c r="T205" i="44" s="1"/>
  <c r="X205" i="44" s="1"/>
  <c r="T206" i="44" s="1"/>
  <c r="X206" i="44" s="1"/>
  <c r="T207" i="44" s="1"/>
  <c r="X207" i="44" s="1"/>
  <c r="T208" i="44" s="1"/>
  <c r="X208" i="44" s="1"/>
  <c r="T209" i="44" s="1"/>
  <c r="X209" i="44" s="1"/>
  <c r="T210" i="44" s="1"/>
  <c r="X210" i="44" s="1"/>
  <c r="T211" i="44" s="1"/>
  <c r="X211" i="44" s="1"/>
  <c r="T212" i="44" s="1"/>
  <c r="X212" i="44" s="1"/>
  <c r="T213" i="44" s="1"/>
  <c r="X213" i="44" s="1"/>
  <c r="T214" i="44" s="1"/>
  <c r="X214" i="44" s="1"/>
  <c r="T215" i="44" s="1"/>
  <c r="X215" i="44" s="1"/>
  <c r="T216" i="44" s="1"/>
  <c r="X216" i="44" s="1"/>
  <c r="T217" i="44" s="1"/>
  <c r="X217" i="44" s="1"/>
  <c r="T218" i="44" s="1"/>
  <c r="X218" i="44" s="1"/>
  <c r="T219" i="44" s="1"/>
  <c r="X219" i="44" s="1"/>
  <c r="T220" i="44" s="1"/>
  <c r="X220" i="44" s="1"/>
  <c r="T221" i="44" s="1"/>
  <c r="X221" i="44" s="1"/>
  <c r="T222" i="44" s="1"/>
  <c r="X222" i="44" s="1"/>
  <c r="T223" i="44" s="1"/>
  <c r="X223" i="44" s="1"/>
  <c r="T224" i="44" s="1"/>
  <c r="X224" i="44" s="1"/>
  <c r="T225" i="44" s="1"/>
  <c r="X225" i="44" s="1"/>
  <c r="T226" i="44" s="1"/>
  <c r="X226" i="44" s="1"/>
  <c r="T227" i="44" s="1"/>
  <c r="X227" i="44" s="1"/>
  <c r="T228" i="44" s="1"/>
  <c r="X228" i="44" s="1"/>
  <c r="T229" i="44" s="1"/>
  <c r="X229" i="44" s="1"/>
  <c r="T230" i="44" s="1"/>
  <c r="X230" i="44" s="1"/>
  <c r="T231" i="44" s="1"/>
  <c r="X231" i="44" s="1"/>
  <c r="T232" i="44" s="1"/>
  <c r="X232" i="44" s="1"/>
  <c r="T233" i="44" s="1"/>
  <c r="X233" i="44" s="1"/>
  <c r="T234" i="44" s="1"/>
  <c r="X234" i="44" s="1"/>
  <c r="T235" i="44" s="1"/>
  <c r="X235" i="44" s="1"/>
  <c r="T236" i="44" s="1"/>
  <c r="X236" i="44" s="1"/>
  <c r="T237" i="44" s="1"/>
  <c r="X237" i="44" s="1"/>
  <c r="T238" i="44" s="1"/>
  <c r="X238" i="44" s="1"/>
  <c r="T239" i="44" s="1"/>
  <c r="X239" i="44" s="1"/>
  <c r="T240" i="44" s="1"/>
  <c r="X240" i="44" s="1"/>
  <c r="T241" i="44" s="1"/>
  <c r="X241" i="44" s="1"/>
  <c r="T242" i="44" s="1"/>
  <c r="X242" i="44" s="1"/>
  <c r="T243" i="44" s="1"/>
  <c r="X243" i="44" s="1"/>
  <c r="T244" i="44" s="1"/>
  <c r="X244" i="44" s="1"/>
  <c r="A49" i="33"/>
  <c r="AC5" i="33"/>
  <c r="A58" i="33" s="1"/>
  <c r="A49" i="32"/>
  <c r="AC5" i="32"/>
  <c r="A58" i="32" s="1"/>
  <c r="Z4" i="46"/>
  <c r="AD4" i="46" s="1"/>
  <c r="Z5" i="46" s="1"/>
  <c r="A55" i="46"/>
  <c r="A49" i="39"/>
  <c r="AC5" i="39"/>
  <c r="A58" i="39" s="1"/>
  <c r="X4" i="38"/>
  <c r="T5" i="38" s="1"/>
  <c r="X5" i="38" s="1"/>
  <c r="T6" i="38" s="1"/>
  <c r="X6" i="38" s="1"/>
  <c r="T7" i="38" s="1"/>
  <c r="X7" i="38" s="1"/>
  <c r="T8" i="38" s="1"/>
  <c r="X8" i="38" s="1"/>
  <c r="T9" i="38" s="1"/>
  <c r="X9" i="38" s="1"/>
  <c r="T10" i="38" s="1"/>
  <c r="X10" i="38" s="1"/>
  <c r="T11" i="38" s="1"/>
  <c r="X11" i="38" s="1"/>
  <c r="T12" i="38" s="1"/>
  <c r="X12" i="38" s="1"/>
  <c r="T13" i="38" s="1"/>
  <c r="X13" i="38" s="1"/>
  <c r="T14" i="38" s="1"/>
  <c r="X14" i="38" s="1"/>
  <c r="T15" i="38" s="1"/>
  <c r="X15" i="38" s="1"/>
  <c r="T16" i="38" s="1"/>
  <c r="X16" i="38" s="1"/>
  <c r="T17" i="38" s="1"/>
  <c r="X17" i="38" s="1"/>
  <c r="T18" i="38" s="1"/>
  <c r="X18" i="38" s="1"/>
  <c r="T19" i="38" s="1"/>
  <c r="X19" i="38" s="1"/>
  <c r="T20" i="38" s="1"/>
  <c r="X20" i="38" s="1"/>
  <c r="T21" i="38" s="1"/>
  <c r="X21" i="38" s="1"/>
  <c r="T22" i="38" s="1"/>
  <c r="X22" i="38" s="1"/>
  <c r="T23" i="38" s="1"/>
  <c r="X23" i="38" s="1"/>
  <c r="T24" i="38" s="1"/>
  <c r="X24" i="38" s="1"/>
  <c r="T25" i="38" s="1"/>
  <c r="X25" i="38" s="1"/>
  <c r="T26" i="38" s="1"/>
  <c r="X26" i="38" s="1"/>
  <c r="T27" i="38" s="1"/>
  <c r="X27" i="38" s="1"/>
  <c r="T28" i="38" s="1"/>
  <c r="X28" i="38" s="1"/>
  <c r="T29" i="38" s="1"/>
  <c r="X29" i="38" s="1"/>
  <c r="T30" i="38" s="1"/>
  <c r="X30" i="38" s="1"/>
  <c r="T31" i="38" s="1"/>
  <c r="X31" i="38" s="1"/>
  <c r="T32" i="38" s="1"/>
  <c r="X32" i="38" s="1"/>
  <c r="T33" i="38" s="1"/>
  <c r="X33" i="38" s="1"/>
  <c r="T34" i="38" s="1"/>
  <c r="X34" i="38" s="1"/>
  <c r="T35" i="38" s="1"/>
  <c r="X35" i="38" s="1"/>
  <c r="T36" i="38" s="1"/>
  <c r="X36" i="38" s="1"/>
  <c r="T37" i="38" s="1"/>
  <c r="X37" i="38" s="1"/>
  <c r="T38" i="38" s="1"/>
  <c r="X38" i="38" s="1"/>
  <c r="T39" i="38" s="1"/>
  <c r="X39" i="38" s="1"/>
  <c r="T40" i="38" s="1"/>
  <c r="X40" i="38" s="1"/>
  <c r="T41" i="38" s="1"/>
  <c r="X41" i="38" s="1"/>
  <c r="T42" i="38" s="1"/>
  <c r="X42" i="38" s="1"/>
  <c r="T43" i="38" s="1"/>
  <c r="X43" i="38" s="1"/>
  <c r="T44" i="38" s="1"/>
  <c r="X44" i="38" s="1"/>
  <c r="T45" i="38" s="1"/>
  <c r="X45" i="38" s="1"/>
  <c r="T46" i="38" s="1"/>
  <c r="X46" i="38" s="1"/>
  <c r="T47" i="38" s="1"/>
  <c r="X47" i="38" s="1"/>
  <c r="T48" i="38" s="1"/>
  <c r="X48" i="38" s="1"/>
  <c r="T49" i="38" s="1"/>
  <c r="X49" i="38" s="1"/>
  <c r="T50" i="38" s="1"/>
  <c r="X50" i="38" s="1"/>
  <c r="T51" i="38" s="1"/>
  <c r="X51" i="38" s="1"/>
  <c r="T52" i="38" s="1"/>
  <c r="X52" i="38" s="1"/>
  <c r="T53" i="38" s="1"/>
  <c r="X53" i="38" s="1"/>
  <c r="T54" i="38" s="1"/>
  <c r="X54" i="38" s="1"/>
  <c r="T55" i="38" s="1"/>
  <c r="X55" i="38" s="1"/>
  <c r="T56" i="38" s="1"/>
  <c r="X56" i="38" s="1"/>
  <c r="T57" i="38" s="1"/>
  <c r="X57" i="38" s="1"/>
  <c r="T58" i="38" s="1"/>
  <c r="X58" i="38" s="1"/>
  <c r="T59" i="38" s="1"/>
  <c r="X59" i="38" s="1"/>
  <c r="T60" i="38" s="1"/>
  <c r="X60" i="38" s="1"/>
  <c r="T61" i="38" s="1"/>
  <c r="X61" i="38" s="1"/>
  <c r="T62" i="38" s="1"/>
  <c r="X62" i="38" s="1"/>
  <c r="T63" i="38" s="1"/>
  <c r="X63" i="38" s="1"/>
  <c r="T64" i="38" s="1"/>
  <c r="X64" i="38" s="1"/>
  <c r="T65" i="38" s="1"/>
  <c r="X65" i="38" s="1"/>
  <c r="T66" i="38" s="1"/>
  <c r="X66" i="38" s="1"/>
  <c r="T67" i="38" s="1"/>
  <c r="X67" i="38" s="1"/>
  <c r="T68" i="38" s="1"/>
  <c r="X68" i="38" s="1"/>
  <c r="T69" i="38" s="1"/>
  <c r="X69" i="38" s="1"/>
  <c r="T70" i="38" s="1"/>
  <c r="X70" i="38" s="1"/>
  <c r="T71" i="38" s="1"/>
  <c r="X71" i="38" s="1"/>
  <c r="T72" i="38" s="1"/>
  <c r="X72" i="38" s="1"/>
  <c r="T73" i="38" s="1"/>
  <c r="X73" i="38" s="1"/>
  <c r="T74" i="38" s="1"/>
  <c r="X74" i="38" s="1"/>
  <c r="T75" i="38" s="1"/>
  <c r="X75" i="38" s="1"/>
  <c r="T76" i="38" s="1"/>
  <c r="X76" i="38" s="1"/>
  <c r="T77" i="38" s="1"/>
  <c r="X77" i="38" s="1"/>
  <c r="T78" i="38" s="1"/>
  <c r="X78" i="38" s="1"/>
  <c r="T79" i="38" s="1"/>
  <c r="X79" i="38" s="1"/>
  <c r="T80" i="38" s="1"/>
  <c r="X80" i="38" s="1"/>
  <c r="T81" i="38" s="1"/>
  <c r="X81" i="38" s="1"/>
  <c r="T82" i="38" s="1"/>
  <c r="X82" i="38" s="1"/>
  <c r="T83" i="38" s="1"/>
  <c r="X83" i="38" s="1"/>
  <c r="T84" i="38" s="1"/>
  <c r="X84" i="38" s="1"/>
  <c r="T85" i="38" s="1"/>
  <c r="X85" i="38" s="1"/>
  <c r="T86" i="38" s="1"/>
  <c r="X86" i="38" s="1"/>
  <c r="T87" i="38" s="1"/>
  <c r="X87" i="38" s="1"/>
  <c r="T88" i="38" s="1"/>
  <c r="X88" i="38" s="1"/>
  <c r="T89" i="38" s="1"/>
  <c r="X89" i="38" s="1"/>
  <c r="T90" i="38" s="1"/>
  <c r="X90" i="38" s="1"/>
  <c r="T91" i="38" s="1"/>
  <c r="X91" i="38" s="1"/>
  <c r="T92" i="38" s="1"/>
  <c r="X92" i="38" s="1"/>
  <c r="T93" i="38" s="1"/>
  <c r="X93" i="38" s="1"/>
  <c r="T94" i="38" s="1"/>
  <c r="X94" i="38" s="1"/>
  <c r="T95" i="38" s="1"/>
  <c r="X95" i="38" s="1"/>
  <c r="T96" i="38" s="1"/>
  <c r="X96" i="38" s="1"/>
  <c r="T97" i="38" s="1"/>
  <c r="X97" i="38" s="1"/>
  <c r="T98" i="38" s="1"/>
  <c r="X98" i="38" s="1"/>
  <c r="T99" i="38" s="1"/>
  <c r="X99" i="38" s="1"/>
  <c r="T100" i="38" s="1"/>
  <c r="X100" i="38" s="1"/>
  <c r="T101" i="38" s="1"/>
  <c r="X101" i="38" s="1"/>
  <c r="T102" i="38" s="1"/>
  <c r="X102" i="38" s="1"/>
  <c r="T103" i="38" s="1"/>
  <c r="X103" i="38" s="1"/>
  <c r="T104" i="38" s="1"/>
  <c r="X104" i="38" s="1"/>
  <c r="T105" i="38" s="1"/>
  <c r="X105" i="38" s="1"/>
  <c r="T106" i="38" s="1"/>
  <c r="X106" i="38" s="1"/>
  <c r="T107" i="38" s="1"/>
  <c r="X107" i="38" s="1"/>
  <c r="T108" i="38" s="1"/>
  <c r="X108" i="38" s="1"/>
  <c r="T109" i="38" s="1"/>
  <c r="X109" i="38" s="1"/>
  <c r="T110" i="38" s="1"/>
  <c r="X110" i="38" s="1"/>
  <c r="T111" i="38" s="1"/>
  <c r="X111" i="38" s="1"/>
  <c r="T112" i="38" s="1"/>
  <c r="X112" i="38" s="1"/>
  <c r="T113" i="38" s="1"/>
  <c r="X113" i="38" s="1"/>
  <c r="T114" i="38" s="1"/>
  <c r="X114" i="38" s="1"/>
  <c r="T115" i="38" s="1"/>
  <c r="X115" i="38" s="1"/>
  <c r="T116" i="38" s="1"/>
  <c r="X116" i="38" s="1"/>
  <c r="T117" i="38" s="1"/>
  <c r="X117" i="38" s="1"/>
  <c r="T118" i="38" s="1"/>
  <c r="X118" i="38" s="1"/>
  <c r="T119" i="38" s="1"/>
  <c r="X119" i="38" s="1"/>
  <c r="T120" i="38" s="1"/>
  <c r="X120" i="38" s="1"/>
  <c r="T121" i="38" s="1"/>
  <c r="X121" i="38" s="1"/>
  <c r="T122" i="38" s="1"/>
  <c r="X122" i="38" s="1"/>
  <c r="T123" i="38" s="1"/>
  <c r="X123" i="38" s="1"/>
  <c r="T124" i="38" s="1"/>
  <c r="X124" i="38" s="1"/>
  <c r="T125" i="38" s="1"/>
  <c r="X125" i="38" s="1"/>
  <c r="T126" i="38" s="1"/>
  <c r="X126" i="38" s="1"/>
  <c r="T127" i="38" s="1"/>
  <c r="X127" i="38" s="1"/>
  <c r="T128" i="38" s="1"/>
  <c r="X128" i="38" s="1"/>
  <c r="T129" i="38" s="1"/>
  <c r="X129" i="38" s="1"/>
  <c r="T130" i="38" s="1"/>
  <c r="X130" i="38" s="1"/>
  <c r="T131" i="38" s="1"/>
  <c r="X131" i="38" s="1"/>
  <c r="T132" i="38" s="1"/>
  <c r="X132" i="38" s="1"/>
  <c r="T133" i="38" s="1"/>
  <c r="X133" i="38" s="1"/>
  <c r="T134" i="38" s="1"/>
  <c r="X134" i="38" s="1"/>
  <c r="T135" i="38" s="1"/>
  <c r="X135" i="38" s="1"/>
  <c r="T136" i="38" s="1"/>
  <c r="X136" i="38" s="1"/>
  <c r="T137" i="38" s="1"/>
  <c r="X137" i="38" s="1"/>
  <c r="T138" i="38" s="1"/>
  <c r="X138" i="38" s="1"/>
  <c r="T139" i="38" s="1"/>
  <c r="X139" i="38" s="1"/>
  <c r="T140" i="38" s="1"/>
  <c r="X140" i="38" s="1"/>
  <c r="T141" i="38" s="1"/>
  <c r="X141" i="38" s="1"/>
  <c r="T142" i="38" s="1"/>
  <c r="X142" i="38" s="1"/>
  <c r="T143" i="38" s="1"/>
  <c r="X143" i="38" s="1"/>
  <c r="T144" i="38" s="1"/>
  <c r="X144" i="38" s="1"/>
  <c r="T145" i="38" s="1"/>
  <c r="X145" i="38" s="1"/>
  <c r="T146" i="38" s="1"/>
  <c r="X146" i="38" s="1"/>
  <c r="T147" i="38" s="1"/>
  <c r="X147" i="38" s="1"/>
  <c r="T148" i="38" s="1"/>
  <c r="X148" i="38" s="1"/>
  <c r="T149" i="38" s="1"/>
  <c r="X149" i="38" s="1"/>
  <c r="T150" i="38" s="1"/>
  <c r="X150" i="38" s="1"/>
  <c r="T151" i="38" s="1"/>
  <c r="X151" i="38" s="1"/>
  <c r="T152" i="38" s="1"/>
  <c r="X152" i="38" s="1"/>
  <c r="T153" i="38" s="1"/>
  <c r="X153" i="38" s="1"/>
  <c r="T154" i="38" s="1"/>
  <c r="X154" i="38" s="1"/>
  <c r="T155" i="38" s="1"/>
  <c r="X155" i="38" s="1"/>
  <c r="T156" i="38" s="1"/>
  <c r="X156" i="38" s="1"/>
  <c r="T157" i="38" s="1"/>
  <c r="X157" i="38" s="1"/>
  <c r="T158" i="38" s="1"/>
  <c r="X158" i="38" s="1"/>
  <c r="T159" i="38" s="1"/>
  <c r="X159" i="38" s="1"/>
  <c r="T160" i="38" s="1"/>
  <c r="X160" i="38" s="1"/>
  <c r="T161" i="38" s="1"/>
  <c r="X161" i="38" s="1"/>
  <c r="T162" i="38" s="1"/>
  <c r="X162" i="38" s="1"/>
  <c r="T163" i="38" s="1"/>
  <c r="X163" i="38" s="1"/>
  <c r="T164" i="38" s="1"/>
  <c r="X164" i="38" s="1"/>
  <c r="T165" i="38" s="1"/>
  <c r="X165" i="38" s="1"/>
  <c r="T166" i="38" s="1"/>
  <c r="X166" i="38" s="1"/>
  <c r="T167" i="38" s="1"/>
  <c r="X167" i="38" s="1"/>
  <c r="T168" i="38" s="1"/>
  <c r="X168" i="38" s="1"/>
  <c r="T169" i="38" s="1"/>
  <c r="X169" i="38" s="1"/>
  <c r="T170" i="38" s="1"/>
  <c r="X170" i="38" s="1"/>
  <c r="T171" i="38" s="1"/>
  <c r="X171" i="38" s="1"/>
  <c r="T172" i="38" s="1"/>
  <c r="X172" i="38" s="1"/>
  <c r="T173" i="38" s="1"/>
  <c r="X173" i="38" s="1"/>
  <c r="T174" i="38" s="1"/>
  <c r="X174" i="38" s="1"/>
  <c r="T175" i="38" s="1"/>
  <c r="X175" i="38" s="1"/>
  <c r="T176" i="38" s="1"/>
  <c r="X176" i="38" s="1"/>
  <c r="T177" i="38" s="1"/>
  <c r="X177" i="38" s="1"/>
  <c r="T178" i="38" s="1"/>
  <c r="X178" i="38" s="1"/>
  <c r="T179" i="38" s="1"/>
  <c r="X179" i="38" s="1"/>
  <c r="T180" i="38" s="1"/>
  <c r="X180" i="38" s="1"/>
  <c r="T181" i="38" s="1"/>
  <c r="X181" i="38" s="1"/>
  <c r="T182" i="38" s="1"/>
  <c r="X182" i="38" s="1"/>
  <c r="T183" i="38" s="1"/>
  <c r="X183" i="38" s="1"/>
  <c r="T184" i="38" s="1"/>
  <c r="X184" i="38" s="1"/>
  <c r="T185" i="38" s="1"/>
  <c r="X185" i="38" s="1"/>
  <c r="T186" i="38" s="1"/>
  <c r="X186" i="38" s="1"/>
  <c r="T187" i="38" s="1"/>
  <c r="X187" i="38" s="1"/>
  <c r="T188" i="38" s="1"/>
  <c r="X188" i="38" s="1"/>
  <c r="T189" i="38" s="1"/>
  <c r="X189" i="38" s="1"/>
  <c r="T190" i="38" s="1"/>
  <c r="X190" i="38" s="1"/>
  <c r="T191" i="38" s="1"/>
  <c r="X191" i="38" s="1"/>
  <c r="T192" i="38" s="1"/>
  <c r="X192" i="38" s="1"/>
  <c r="T193" i="38" s="1"/>
  <c r="X193" i="38" s="1"/>
  <c r="T194" i="38" s="1"/>
  <c r="X194" i="38" s="1"/>
  <c r="T195" i="38" s="1"/>
  <c r="X195" i="38" s="1"/>
  <c r="T196" i="38" s="1"/>
  <c r="X196" i="38" s="1"/>
  <c r="T197" i="38" s="1"/>
  <c r="X197" i="38" s="1"/>
  <c r="T198" i="38" s="1"/>
  <c r="X198" i="38" s="1"/>
  <c r="T199" i="38" s="1"/>
  <c r="X199" i="38" s="1"/>
  <c r="T200" i="38" s="1"/>
  <c r="X200" i="38" s="1"/>
  <c r="T201" i="38" s="1"/>
  <c r="X201" i="38" s="1"/>
  <c r="T202" i="38" s="1"/>
  <c r="X202" i="38" s="1"/>
  <c r="T203" i="38" s="1"/>
  <c r="X203" i="38" s="1"/>
  <c r="T204" i="38" s="1"/>
  <c r="X204" i="38" s="1"/>
  <c r="T205" i="38" s="1"/>
  <c r="X205" i="38" s="1"/>
  <c r="T206" i="38" s="1"/>
  <c r="X206" i="38" s="1"/>
  <c r="T207" i="38" s="1"/>
  <c r="X207" i="38" s="1"/>
  <c r="T208" i="38" s="1"/>
  <c r="X208" i="38" s="1"/>
  <c r="T209" i="38" s="1"/>
  <c r="X209" i="38" s="1"/>
  <c r="T210" i="38" s="1"/>
  <c r="X210" i="38" s="1"/>
  <c r="T211" i="38" s="1"/>
  <c r="X211" i="38" s="1"/>
  <c r="T212" i="38" s="1"/>
  <c r="X212" i="38" s="1"/>
  <c r="T213" i="38" s="1"/>
  <c r="X213" i="38" s="1"/>
  <c r="T214" i="38" s="1"/>
  <c r="X214" i="38" s="1"/>
  <c r="T215" i="38" s="1"/>
  <c r="X215" i="38" s="1"/>
  <c r="T216" i="38" s="1"/>
  <c r="X216" i="38" s="1"/>
  <c r="T217" i="38" s="1"/>
  <c r="X217" i="38" s="1"/>
  <c r="T218" i="38" s="1"/>
  <c r="X218" i="38" s="1"/>
  <c r="T219" i="38" s="1"/>
  <c r="X219" i="38" s="1"/>
  <c r="T220" i="38" s="1"/>
  <c r="X220" i="38" s="1"/>
  <c r="T221" i="38" s="1"/>
  <c r="X221" i="38" s="1"/>
  <c r="T222" i="38" s="1"/>
  <c r="X222" i="38" s="1"/>
  <c r="T223" i="38" s="1"/>
  <c r="X223" i="38" s="1"/>
  <c r="T224" i="38" s="1"/>
  <c r="X224" i="38" s="1"/>
  <c r="T225" i="38" s="1"/>
  <c r="X225" i="38" s="1"/>
  <c r="T226" i="38" s="1"/>
  <c r="X226" i="38" s="1"/>
  <c r="T227" i="38" s="1"/>
  <c r="X227" i="38" s="1"/>
  <c r="T228" i="38" s="1"/>
  <c r="X228" i="38" s="1"/>
  <c r="T229" i="38" s="1"/>
  <c r="X229" i="38" s="1"/>
  <c r="T230" i="38" s="1"/>
  <c r="X230" i="38" s="1"/>
  <c r="T231" i="38" s="1"/>
  <c r="X231" i="38" s="1"/>
  <c r="T232" i="38" s="1"/>
  <c r="X232" i="38" s="1"/>
  <c r="T233" i="38" s="1"/>
  <c r="X233" i="38" s="1"/>
  <c r="T234" i="38" s="1"/>
  <c r="X234" i="38" s="1"/>
  <c r="T235" i="38" s="1"/>
  <c r="X235" i="38" s="1"/>
  <c r="T236" i="38" s="1"/>
  <c r="X236" i="38" s="1"/>
  <c r="T237" i="38" s="1"/>
  <c r="X237" i="38" s="1"/>
  <c r="T238" i="38" s="1"/>
  <c r="X238" i="38" s="1"/>
  <c r="T239" i="38" s="1"/>
  <c r="X239" i="38" s="1"/>
  <c r="T240" i="38" s="1"/>
  <c r="X240" i="38" s="1"/>
  <c r="T241" i="38" s="1"/>
  <c r="X241" i="38" s="1"/>
  <c r="T242" i="38" s="1"/>
  <c r="X242" i="38" s="1"/>
  <c r="T243" i="38" s="1"/>
  <c r="X243" i="38" s="1"/>
  <c r="T244" i="38" s="1"/>
  <c r="X244" i="38" s="1"/>
  <c r="A31" i="38"/>
  <c r="A36" i="38" s="1"/>
  <c r="J27" i="9" s="1"/>
  <c r="A48" i="35"/>
  <c r="A48" i="34"/>
  <c r="A48" i="31"/>
  <c r="AC5" i="47"/>
  <c r="A58" i="47" s="1"/>
  <c r="A49" i="47"/>
  <c r="A55" i="44"/>
  <c r="Z4" i="44"/>
  <c r="AD4" i="44" s="1"/>
  <c r="Z5" i="44" s="1"/>
  <c r="AB5" i="44" s="1"/>
  <c r="A55" i="35"/>
  <c r="Z4" i="35"/>
  <c r="AD4" i="35" s="1"/>
  <c r="Z5" i="35" s="1"/>
  <c r="A48" i="39"/>
  <c r="H9" i="39"/>
  <c r="E8" i="39"/>
  <c r="F7" i="39" s="1"/>
  <c r="A49" i="35"/>
  <c r="AC5" i="35"/>
  <c r="A58" i="35" s="1"/>
  <c r="AC5" i="34"/>
  <c r="A58" i="34" s="1"/>
  <c r="A49" i="34"/>
  <c r="A49" i="31"/>
  <c r="AC5" i="31"/>
  <c r="A58" i="31" s="1"/>
  <c r="A48" i="47"/>
  <c r="A48" i="37"/>
  <c r="A49" i="36"/>
  <c r="AC5" i="36"/>
  <c r="A58" i="36" s="1"/>
  <c r="X5" i="32"/>
  <c r="T6" i="32" s="1"/>
  <c r="X6" i="32" s="1"/>
  <c r="T7" i="32" s="1"/>
  <c r="X7" i="32" s="1"/>
  <c r="T8" i="32" s="1"/>
  <c r="X8" i="32" s="1"/>
  <c r="T9" i="32" s="1"/>
  <c r="X9" i="32" s="1"/>
  <c r="T10" i="32" s="1"/>
  <c r="X10" i="32" s="1"/>
  <c r="T11" i="32" s="1"/>
  <c r="X11" i="32" s="1"/>
  <c r="T12" i="32" s="1"/>
  <c r="X12" i="32" s="1"/>
  <c r="T13" i="32" s="1"/>
  <c r="X13" i="32" s="1"/>
  <c r="T14" i="32" s="1"/>
  <c r="X14" i="32" s="1"/>
  <c r="T15" i="32" s="1"/>
  <c r="X15" i="32" s="1"/>
  <c r="T16" i="32" s="1"/>
  <c r="X16" i="32" s="1"/>
  <c r="T17" i="32" s="1"/>
  <c r="X17" i="32" s="1"/>
  <c r="T18" i="32" s="1"/>
  <c r="X18" i="32" s="1"/>
  <c r="T19" i="32" s="1"/>
  <c r="X19" i="32" s="1"/>
  <c r="T20" i="32" s="1"/>
  <c r="X20" i="32" s="1"/>
  <c r="T21" i="32" s="1"/>
  <c r="X21" i="32" s="1"/>
  <c r="T22" i="32" s="1"/>
  <c r="X22" i="32" s="1"/>
  <c r="T23" i="32" s="1"/>
  <c r="X23" i="32" s="1"/>
  <c r="T24" i="32" s="1"/>
  <c r="X24" i="32" s="1"/>
  <c r="T25" i="32" s="1"/>
  <c r="X25" i="32" s="1"/>
  <c r="T26" i="32" s="1"/>
  <c r="X26" i="32" s="1"/>
  <c r="T27" i="32" s="1"/>
  <c r="X27" i="32" s="1"/>
  <c r="T28" i="32" s="1"/>
  <c r="X28" i="32" s="1"/>
  <c r="T29" i="32" s="1"/>
  <c r="X29" i="32" s="1"/>
  <c r="T30" i="32" s="1"/>
  <c r="X30" i="32" s="1"/>
  <c r="T31" i="32" s="1"/>
  <c r="X31" i="32" s="1"/>
  <c r="T32" i="32" s="1"/>
  <c r="X32" i="32" s="1"/>
  <c r="T33" i="32" s="1"/>
  <c r="X33" i="32" s="1"/>
  <c r="T34" i="32" s="1"/>
  <c r="X34" i="32" s="1"/>
  <c r="T35" i="32" s="1"/>
  <c r="X35" i="32" s="1"/>
  <c r="T36" i="32" s="1"/>
  <c r="X36" i="32" s="1"/>
  <c r="T37" i="32" s="1"/>
  <c r="X37" i="32" s="1"/>
  <c r="T38" i="32" s="1"/>
  <c r="X38" i="32" s="1"/>
  <c r="T39" i="32" s="1"/>
  <c r="X39" i="32" s="1"/>
  <c r="T40" i="32" s="1"/>
  <c r="X40" i="32" s="1"/>
  <c r="T41" i="32" s="1"/>
  <c r="X41" i="32" s="1"/>
  <c r="T42" i="32" s="1"/>
  <c r="X42" i="32" s="1"/>
  <c r="T43" i="32" s="1"/>
  <c r="X43" i="32" s="1"/>
  <c r="T44" i="32" s="1"/>
  <c r="X44" i="32" s="1"/>
  <c r="T45" i="32" s="1"/>
  <c r="X45" i="32" s="1"/>
  <c r="T46" i="32" s="1"/>
  <c r="X46" i="32" s="1"/>
  <c r="T47" i="32" s="1"/>
  <c r="X47" i="32" s="1"/>
  <c r="T48" i="32" s="1"/>
  <c r="X48" i="32" s="1"/>
  <c r="T49" i="32" s="1"/>
  <c r="X49" i="32" s="1"/>
  <c r="T50" i="32" s="1"/>
  <c r="X50" i="32" s="1"/>
  <c r="T51" i="32" s="1"/>
  <c r="X51" i="32" s="1"/>
  <c r="T52" i="32" s="1"/>
  <c r="X52" i="32" s="1"/>
  <c r="T53" i="32" s="1"/>
  <c r="X53" i="32" s="1"/>
  <c r="T54" i="32" s="1"/>
  <c r="X54" i="32" s="1"/>
  <c r="T55" i="32" s="1"/>
  <c r="X55" i="32" s="1"/>
  <c r="T56" i="32" s="1"/>
  <c r="X56" i="32" s="1"/>
  <c r="T57" i="32" s="1"/>
  <c r="X57" i="32" s="1"/>
  <c r="T58" i="32" s="1"/>
  <c r="X58" i="32" s="1"/>
  <c r="T59" i="32" s="1"/>
  <c r="X59" i="32" s="1"/>
  <c r="T60" i="32" s="1"/>
  <c r="X60" i="32" s="1"/>
  <c r="T61" i="32" s="1"/>
  <c r="X61" i="32" s="1"/>
  <c r="T62" i="32" s="1"/>
  <c r="X62" i="32" s="1"/>
  <c r="T63" i="32" s="1"/>
  <c r="X63" i="32" s="1"/>
  <c r="T64" i="32" s="1"/>
  <c r="X64" i="32" s="1"/>
  <c r="T65" i="32" s="1"/>
  <c r="X65" i="32" s="1"/>
  <c r="T66" i="32" s="1"/>
  <c r="X66" i="32" s="1"/>
  <c r="T67" i="32" s="1"/>
  <c r="X67" i="32" s="1"/>
  <c r="T68" i="32" s="1"/>
  <c r="X68" i="32" s="1"/>
  <c r="T69" i="32" s="1"/>
  <c r="X69" i="32" s="1"/>
  <c r="T70" i="32" s="1"/>
  <c r="X70" i="32" s="1"/>
  <c r="T71" i="32" s="1"/>
  <c r="X71" i="32" s="1"/>
  <c r="T72" i="32" s="1"/>
  <c r="X72" i="32" s="1"/>
  <c r="T73" i="32" s="1"/>
  <c r="X73" i="32" s="1"/>
  <c r="T74" i="32" s="1"/>
  <c r="X74" i="32" s="1"/>
  <c r="T75" i="32" s="1"/>
  <c r="X75" i="32" s="1"/>
  <c r="T76" i="32" s="1"/>
  <c r="X76" i="32" s="1"/>
  <c r="T77" i="32" s="1"/>
  <c r="X77" i="32" s="1"/>
  <c r="T78" i="32" s="1"/>
  <c r="X78" i="32" s="1"/>
  <c r="T79" i="32" s="1"/>
  <c r="X79" i="32" s="1"/>
  <c r="T80" i="32" s="1"/>
  <c r="X80" i="32" s="1"/>
  <c r="T81" i="32" s="1"/>
  <c r="X81" i="32" s="1"/>
  <c r="T82" i="32" s="1"/>
  <c r="X82" i="32" s="1"/>
  <c r="T83" i="32" s="1"/>
  <c r="X83" i="32" s="1"/>
  <c r="T84" i="32" s="1"/>
  <c r="X84" i="32" s="1"/>
  <c r="T85" i="32" s="1"/>
  <c r="X85" i="32" s="1"/>
  <c r="T86" i="32" s="1"/>
  <c r="X86" i="32" s="1"/>
  <c r="T87" i="32" s="1"/>
  <c r="X87" i="32" s="1"/>
  <c r="T88" i="32" s="1"/>
  <c r="X88" i="32" s="1"/>
  <c r="T89" i="32" s="1"/>
  <c r="X89" i="32" s="1"/>
  <c r="T90" i="32" s="1"/>
  <c r="X90" i="32" s="1"/>
  <c r="T91" i="32" s="1"/>
  <c r="X91" i="32" s="1"/>
  <c r="T92" i="32" s="1"/>
  <c r="X92" i="32" s="1"/>
  <c r="T93" i="32" s="1"/>
  <c r="X93" i="32" s="1"/>
  <c r="T94" i="32" s="1"/>
  <c r="X94" i="32" s="1"/>
  <c r="T95" i="32" s="1"/>
  <c r="X95" i="32" s="1"/>
  <c r="T96" i="32" s="1"/>
  <c r="X96" i="32" s="1"/>
  <c r="T97" i="32" s="1"/>
  <c r="X97" i="32" s="1"/>
  <c r="T98" i="32" s="1"/>
  <c r="X98" i="32" s="1"/>
  <c r="T99" i="32" s="1"/>
  <c r="X99" i="32" s="1"/>
  <c r="T100" i="32" s="1"/>
  <c r="X100" i="32" s="1"/>
  <c r="T101" i="32" s="1"/>
  <c r="X101" i="32" s="1"/>
  <c r="T102" i="32" s="1"/>
  <c r="X102" i="32" s="1"/>
  <c r="T103" i="32" s="1"/>
  <c r="X103" i="32" s="1"/>
  <c r="T104" i="32" s="1"/>
  <c r="X104" i="32" s="1"/>
  <c r="T105" i="32" s="1"/>
  <c r="X105" i="32" s="1"/>
  <c r="T106" i="32" s="1"/>
  <c r="X106" i="32" s="1"/>
  <c r="T107" i="32" s="1"/>
  <c r="X107" i="32" s="1"/>
  <c r="T108" i="32" s="1"/>
  <c r="X108" i="32" s="1"/>
  <c r="T109" i="32" s="1"/>
  <c r="X109" i="32" s="1"/>
  <c r="T110" i="32" s="1"/>
  <c r="X110" i="32" s="1"/>
  <c r="T111" i="32" s="1"/>
  <c r="X111" i="32" s="1"/>
  <c r="T112" i="32" s="1"/>
  <c r="X112" i="32" s="1"/>
  <c r="T113" i="32" s="1"/>
  <c r="X113" i="32" s="1"/>
  <c r="T114" i="32" s="1"/>
  <c r="X114" i="32" s="1"/>
  <c r="T115" i="32" s="1"/>
  <c r="X115" i="32" s="1"/>
  <c r="T116" i="32" s="1"/>
  <c r="X116" i="32" s="1"/>
  <c r="T117" i="32" s="1"/>
  <c r="X117" i="32" s="1"/>
  <c r="T118" i="32" s="1"/>
  <c r="X118" i="32" s="1"/>
  <c r="T119" i="32" s="1"/>
  <c r="X119" i="32" s="1"/>
  <c r="T120" i="32" s="1"/>
  <c r="X120" i="32" s="1"/>
  <c r="T121" i="32" s="1"/>
  <c r="X121" i="32" s="1"/>
  <c r="T122" i="32" s="1"/>
  <c r="X122" i="32" s="1"/>
  <c r="T123" i="32" s="1"/>
  <c r="X123" i="32" s="1"/>
  <c r="T124" i="32" s="1"/>
  <c r="X124" i="32" s="1"/>
  <c r="T125" i="32" s="1"/>
  <c r="X125" i="32" s="1"/>
  <c r="T126" i="32" s="1"/>
  <c r="X126" i="32" s="1"/>
  <c r="T127" i="32" s="1"/>
  <c r="X127" i="32" s="1"/>
  <c r="T128" i="32" s="1"/>
  <c r="X128" i="32" s="1"/>
  <c r="T129" i="32" s="1"/>
  <c r="X129" i="32" s="1"/>
  <c r="T130" i="32" s="1"/>
  <c r="X130" i="32" s="1"/>
  <c r="T131" i="32" s="1"/>
  <c r="X131" i="32" s="1"/>
  <c r="T132" i="32" s="1"/>
  <c r="X132" i="32" s="1"/>
  <c r="T133" i="32" s="1"/>
  <c r="X133" i="32" s="1"/>
  <c r="T134" i="32" s="1"/>
  <c r="X134" i="32" s="1"/>
  <c r="T135" i="32" s="1"/>
  <c r="X135" i="32" s="1"/>
  <c r="T136" i="32" s="1"/>
  <c r="X136" i="32" s="1"/>
  <c r="T137" i="32" s="1"/>
  <c r="X137" i="32" s="1"/>
  <c r="T138" i="32" s="1"/>
  <c r="X138" i="32" s="1"/>
  <c r="T139" i="32" s="1"/>
  <c r="X139" i="32" s="1"/>
  <c r="T140" i="32" s="1"/>
  <c r="X140" i="32" s="1"/>
  <c r="T141" i="32" s="1"/>
  <c r="X141" i="32" s="1"/>
  <c r="T142" i="32" s="1"/>
  <c r="X142" i="32" s="1"/>
  <c r="T143" i="32" s="1"/>
  <c r="X143" i="32" s="1"/>
  <c r="T144" i="32" s="1"/>
  <c r="X144" i="32" s="1"/>
  <c r="T145" i="32" s="1"/>
  <c r="X145" i="32" s="1"/>
  <c r="T146" i="32" s="1"/>
  <c r="X146" i="32" s="1"/>
  <c r="T147" i="32" s="1"/>
  <c r="X147" i="32" s="1"/>
  <c r="T148" i="32" s="1"/>
  <c r="X148" i="32" s="1"/>
  <c r="T149" i="32" s="1"/>
  <c r="X149" i="32" s="1"/>
  <c r="T150" i="32" s="1"/>
  <c r="X150" i="32" s="1"/>
  <c r="T151" i="32" s="1"/>
  <c r="X151" i="32" s="1"/>
  <c r="T152" i="32" s="1"/>
  <c r="X152" i="32" s="1"/>
  <c r="T153" i="32" s="1"/>
  <c r="X153" i="32" s="1"/>
  <c r="T154" i="32" s="1"/>
  <c r="X154" i="32" s="1"/>
  <c r="T155" i="32" s="1"/>
  <c r="X155" i="32" s="1"/>
  <c r="T156" i="32" s="1"/>
  <c r="X156" i="32" s="1"/>
  <c r="T157" i="32" s="1"/>
  <c r="X157" i="32" s="1"/>
  <c r="T158" i="32" s="1"/>
  <c r="X158" i="32" s="1"/>
  <c r="T159" i="32" s="1"/>
  <c r="X159" i="32" s="1"/>
  <c r="T160" i="32" s="1"/>
  <c r="X160" i="32" s="1"/>
  <c r="T161" i="32" s="1"/>
  <c r="X161" i="32" s="1"/>
  <c r="T162" i="32" s="1"/>
  <c r="X162" i="32" s="1"/>
  <c r="T163" i="32" s="1"/>
  <c r="X163" i="32" s="1"/>
  <c r="T164" i="32" s="1"/>
  <c r="X164" i="32" s="1"/>
  <c r="T165" i="32" s="1"/>
  <c r="X165" i="32" s="1"/>
  <c r="T166" i="32" s="1"/>
  <c r="X166" i="32" s="1"/>
  <c r="T167" i="32" s="1"/>
  <c r="X167" i="32" s="1"/>
  <c r="T168" i="32" s="1"/>
  <c r="X168" i="32" s="1"/>
  <c r="T169" i="32" s="1"/>
  <c r="X169" i="32" s="1"/>
  <c r="T170" i="32" s="1"/>
  <c r="X170" i="32" s="1"/>
  <c r="T171" i="32" s="1"/>
  <c r="X171" i="32" s="1"/>
  <c r="T172" i="32" s="1"/>
  <c r="X172" i="32" s="1"/>
  <c r="T173" i="32" s="1"/>
  <c r="X173" i="32" s="1"/>
  <c r="T174" i="32" s="1"/>
  <c r="X174" i="32" s="1"/>
  <c r="T175" i="32" s="1"/>
  <c r="X175" i="32" s="1"/>
  <c r="T176" i="32" s="1"/>
  <c r="X176" i="32" s="1"/>
  <c r="T177" i="32" s="1"/>
  <c r="X177" i="32" s="1"/>
  <c r="T178" i="32" s="1"/>
  <c r="X178" i="32" s="1"/>
  <c r="T179" i="32" s="1"/>
  <c r="X179" i="32" s="1"/>
  <c r="T180" i="32" s="1"/>
  <c r="X180" i="32" s="1"/>
  <c r="T181" i="32" s="1"/>
  <c r="X181" i="32" s="1"/>
  <c r="T182" i="32" s="1"/>
  <c r="X182" i="32" s="1"/>
  <c r="T183" i="32" s="1"/>
  <c r="X183" i="32" s="1"/>
  <c r="T184" i="32" s="1"/>
  <c r="X184" i="32" s="1"/>
  <c r="T185" i="32" s="1"/>
  <c r="X185" i="32" s="1"/>
  <c r="T186" i="32" s="1"/>
  <c r="X186" i="32" s="1"/>
  <c r="T187" i="32" s="1"/>
  <c r="X187" i="32" s="1"/>
  <c r="T188" i="32" s="1"/>
  <c r="X188" i="32" s="1"/>
  <c r="T189" i="32" s="1"/>
  <c r="X189" i="32" s="1"/>
  <c r="T190" i="32" s="1"/>
  <c r="X190" i="32" s="1"/>
  <c r="T191" i="32" s="1"/>
  <c r="X191" i="32" s="1"/>
  <c r="T192" i="32" s="1"/>
  <c r="X192" i="32" s="1"/>
  <c r="T193" i="32" s="1"/>
  <c r="X193" i="32" s="1"/>
  <c r="T194" i="32" s="1"/>
  <c r="X194" i="32" s="1"/>
  <c r="T195" i="32" s="1"/>
  <c r="X195" i="32" s="1"/>
  <c r="T196" i="32" s="1"/>
  <c r="X196" i="32" s="1"/>
  <c r="T197" i="32" s="1"/>
  <c r="X197" i="32" s="1"/>
  <c r="T198" i="32" s="1"/>
  <c r="X198" i="32" s="1"/>
  <c r="T199" i="32" s="1"/>
  <c r="X199" i="32" s="1"/>
  <c r="T200" i="32" s="1"/>
  <c r="X200" i="32" s="1"/>
  <c r="T201" i="32" s="1"/>
  <c r="X201" i="32" s="1"/>
  <c r="T202" i="32" s="1"/>
  <c r="X202" i="32" s="1"/>
  <c r="T203" i="32" s="1"/>
  <c r="X203" i="32" s="1"/>
  <c r="T204" i="32" s="1"/>
  <c r="X204" i="32" s="1"/>
  <c r="T205" i="32" s="1"/>
  <c r="X205" i="32" s="1"/>
  <c r="T206" i="32" s="1"/>
  <c r="X206" i="32" s="1"/>
  <c r="T207" i="32" s="1"/>
  <c r="X207" i="32" s="1"/>
  <c r="T208" i="32" s="1"/>
  <c r="X208" i="32" s="1"/>
  <c r="T209" i="32" s="1"/>
  <c r="X209" i="32" s="1"/>
  <c r="T210" i="32" s="1"/>
  <c r="X210" i="32" s="1"/>
  <c r="T211" i="32" s="1"/>
  <c r="X211" i="32" s="1"/>
  <c r="T212" i="32" s="1"/>
  <c r="X212" i="32" s="1"/>
  <c r="T213" i="32" s="1"/>
  <c r="X213" i="32" s="1"/>
  <c r="T214" i="32" s="1"/>
  <c r="X214" i="32" s="1"/>
  <c r="T215" i="32" s="1"/>
  <c r="X215" i="32" s="1"/>
  <c r="T216" i="32" s="1"/>
  <c r="X216" i="32" s="1"/>
  <c r="T217" i="32" s="1"/>
  <c r="X217" i="32" s="1"/>
  <c r="T218" i="32" s="1"/>
  <c r="X218" i="32" s="1"/>
  <c r="T219" i="32" s="1"/>
  <c r="X219" i="32" s="1"/>
  <c r="T220" i="32" s="1"/>
  <c r="X220" i="32" s="1"/>
  <c r="T221" i="32" s="1"/>
  <c r="X221" i="32" s="1"/>
  <c r="T222" i="32" s="1"/>
  <c r="X222" i="32" s="1"/>
  <c r="T223" i="32" s="1"/>
  <c r="X223" i="32" s="1"/>
  <c r="T224" i="32" s="1"/>
  <c r="X224" i="32" s="1"/>
  <c r="T225" i="32" s="1"/>
  <c r="X225" i="32" s="1"/>
  <c r="T226" i="32" s="1"/>
  <c r="X226" i="32" s="1"/>
  <c r="T227" i="32" s="1"/>
  <c r="X227" i="32" s="1"/>
  <c r="T228" i="32" s="1"/>
  <c r="X228" i="32" s="1"/>
  <c r="T229" i="32" s="1"/>
  <c r="X229" i="32" s="1"/>
  <c r="T230" i="32" s="1"/>
  <c r="X230" i="32" s="1"/>
  <c r="T231" i="32" s="1"/>
  <c r="X231" i="32" s="1"/>
  <c r="T232" i="32" s="1"/>
  <c r="X232" i="32" s="1"/>
  <c r="T233" i="32" s="1"/>
  <c r="X233" i="32" s="1"/>
  <c r="T234" i="32" s="1"/>
  <c r="X234" i="32" s="1"/>
  <c r="T235" i="32" s="1"/>
  <c r="X235" i="32" s="1"/>
  <c r="T236" i="32" s="1"/>
  <c r="X236" i="32" s="1"/>
  <c r="T237" i="32" s="1"/>
  <c r="X237" i="32" s="1"/>
  <c r="T238" i="32" s="1"/>
  <c r="X238" i="32" s="1"/>
  <c r="T239" i="32" s="1"/>
  <c r="X239" i="32" s="1"/>
  <c r="T240" i="32" s="1"/>
  <c r="X240" i="32" s="1"/>
  <c r="T241" i="32" s="1"/>
  <c r="X241" i="32" s="1"/>
  <c r="T242" i="32" s="1"/>
  <c r="X242" i="32" s="1"/>
  <c r="T243" i="32" s="1"/>
  <c r="X243" i="32" s="1"/>
  <c r="T244" i="32" s="1"/>
  <c r="X244" i="32" s="1"/>
  <c r="H9" i="37"/>
  <c r="E8" i="37"/>
  <c r="F7" i="37" s="1"/>
  <c r="H9" i="44"/>
  <c r="E8" i="44"/>
  <c r="F7" i="44" s="1"/>
  <c r="X5" i="45"/>
  <c r="T6" i="45" s="1"/>
  <c r="X6" i="45" s="1"/>
  <c r="T7" i="45" s="1"/>
  <c r="X7" i="45" s="1"/>
  <c r="T8" i="45" s="1"/>
  <c r="X8" i="45" s="1"/>
  <c r="T9" i="45" s="1"/>
  <c r="X9" i="45" s="1"/>
  <c r="T10" i="45" s="1"/>
  <c r="X10" i="45" s="1"/>
  <c r="T11" i="45" s="1"/>
  <c r="X11" i="45" s="1"/>
  <c r="T12" i="45" s="1"/>
  <c r="X12" i="45" s="1"/>
  <c r="T13" i="45" s="1"/>
  <c r="X13" i="45" s="1"/>
  <c r="T14" i="45" s="1"/>
  <c r="X14" i="45" s="1"/>
  <c r="T15" i="45" s="1"/>
  <c r="X15" i="45" s="1"/>
  <c r="T16" i="45" s="1"/>
  <c r="X16" i="45" s="1"/>
  <c r="T17" i="45" s="1"/>
  <c r="X17" i="45" s="1"/>
  <c r="T18" i="45" s="1"/>
  <c r="X18" i="45" s="1"/>
  <c r="T19" i="45" s="1"/>
  <c r="X19" i="45" s="1"/>
  <c r="T20" i="45" s="1"/>
  <c r="X20" i="45" s="1"/>
  <c r="T21" i="45" s="1"/>
  <c r="X21" i="45" s="1"/>
  <c r="T22" i="45" s="1"/>
  <c r="X22" i="45" s="1"/>
  <c r="T23" i="45" s="1"/>
  <c r="X23" i="45" s="1"/>
  <c r="T24" i="45" s="1"/>
  <c r="X24" i="45" s="1"/>
  <c r="T25" i="45" s="1"/>
  <c r="X25" i="45" s="1"/>
  <c r="T26" i="45" s="1"/>
  <c r="X26" i="45" s="1"/>
  <c r="T27" i="45" s="1"/>
  <c r="X27" i="45" s="1"/>
  <c r="T28" i="45" s="1"/>
  <c r="X28" i="45" s="1"/>
  <c r="T29" i="45" s="1"/>
  <c r="X29" i="45" s="1"/>
  <c r="T30" i="45" s="1"/>
  <c r="X30" i="45" s="1"/>
  <c r="T31" i="45" s="1"/>
  <c r="X31" i="45" s="1"/>
  <c r="T32" i="45" s="1"/>
  <c r="X32" i="45" s="1"/>
  <c r="T33" i="45" s="1"/>
  <c r="X33" i="45" s="1"/>
  <c r="T34" i="45" s="1"/>
  <c r="X34" i="45" s="1"/>
  <c r="T35" i="45" s="1"/>
  <c r="X35" i="45" s="1"/>
  <c r="T36" i="45" s="1"/>
  <c r="X36" i="45" s="1"/>
  <c r="T37" i="45" s="1"/>
  <c r="X37" i="45" s="1"/>
  <c r="T38" i="45" s="1"/>
  <c r="X38" i="45" s="1"/>
  <c r="T39" i="45" s="1"/>
  <c r="X39" i="45" s="1"/>
  <c r="T40" i="45" s="1"/>
  <c r="X40" i="45" s="1"/>
  <c r="T41" i="45" s="1"/>
  <c r="X41" i="45" s="1"/>
  <c r="T42" i="45" s="1"/>
  <c r="X42" i="45" s="1"/>
  <c r="T43" i="45" s="1"/>
  <c r="X43" i="45" s="1"/>
  <c r="T44" i="45" s="1"/>
  <c r="X44" i="45" s="1"/>
  <c r="T45" i="45" s="1"/>
  <c r="X45" i="45" s="1"/>
  <c r="T46" i="45" s="1"/>
  <c r="X46" i="45" s="1"/>
  <c r="T47" i="45" s="1"/>
  <c r="X47" i="45" s="1"/>
  <c r="T48" i="45" s="1"/>
  <c r="X48" i="45" s="1"/>
  <c r="T49" i="45" s="1"/>
  <c r="X49" i="45" s="1"/>
  <c r="T50" i="45" s="1"/>
  <c r="X50" i="45" s="1"/>
  <c r="T51" i="45" s="1"/>
  <c r="X51" i="45" s="1"/>
  <c r="T52" i="45" s="1"/>
  <c r="X52" i="45" s="1"/>
  <c r="T53" i="45" s="1"/>
  <c r="X53" i="45" s="1"/>
  <c r="T54" i="45" s="1"/>
  <c r="X54" i="45" s="1"/>
  <c r="T55" i="45" s="1"/>
  <c r="X55" i="45" s="1"/>
  <c r="T56" i="45" s="1"/>
  <c r="X56" i="45" s="1"/>
  <c r="T57" i="45" s="1"/>
  <c r="X57" i="45" s="1"/>
  <c r="T58" i="45" s="1"/>
  <c r="X58" i="45" s="1"/>
  <c r="T59" i="45" s="1"/>
  <c r="X59" i="45" s="1"/>
  <c r="T60" i="45" s="1"/>
  <c r="X60" i="45" s="1"/>
  <c r="T61" i="45" s="1"/>
  <c r="X61" i="45" s="1"/>
  <c r="T62" i="45" s="1"/>
  <c r="X62" i="45" s="1"/>
  <c r="T63" i="45" s="1"/>
  <c r="X63" i="45" s="1"/>
  <c r="T64" i="45" s="1"/>
  <c r="X64" i="45" s="1"/>
  <c r="T65" i="45" s="1"/>
  <c r="X65" i="45" s="1"/>
  <c r="T66" i="45" s="1"/>
  <c r="X66" i="45" s="1"/>
  <c r="T67" i="45" s="1"/>
  <c r="X67" i="45" s="1"/>
  <c r="T68" i="45" s="1"/>
  <c r="X68" i="45" s="1"/>
  <c r="T69" i="45" s="1"/>
  <c r="X69" i="45" s="1"/>
  <c r="T70" i="45" s="1"/>
  <c r="X70" i="45" s="1"/>
  <c r="T71" i="45" s="1"/>
  <c r="X71" i="45" s="1"/>
  <c r="T72" i="45" s="1"/>
  <c r="X72" i="45" s="1"/>
  <c r="T73" i="45" s="1"/>
  <c r="X73" i="45" s="1"/>
  <c r="T74" i="45" s="1"/>
  <c r="X74" i="45" s="1"/>
  <c r="T75" i="45" s="1"/>
  <c r="X75" i="45" s="1"/>
  <c r="T76" i="45" s="1"/>
  <c r="X76" i="45" s="1"/>
  <c r="T77" i="45" s="1"/>
  <c r="X77" i="45" s="1"/>
  <c r="T78" i="45" s="1"/>
  <c r="X78" i="45" s="1"/>
  <c r="T79" i="45" s="1"/>
  <c r="X79" i="45" s="1"/>
  <c r="T80" i="45" s="1"/>
  <c r="X80" i="45" s="1"/>
  <c r="T81" i="45" s="1"/>
  <c r="X81" i="45" s="1"/>
  <c r="T82" i="45" s="1"/>
  <c r="X82" i="45" s="1"/>
  <c r="T83" i="45" s="1"/>
  <c r="X83" i="45" s="1"/>
  <c r="T84" i="45" s="1"/>
  <c r="X84" i="45" s="1"/>
  <c r="T85" i="45" s="1"/>
  <c r="X85" i="45" s="1"/>
  <c r="T86" i="45" s="1"/>
  <c r="X86" i="45" s="1"/>
  <c r="T87" i="45" s="1"/>
  <c r="X87" i="45" s="1"/>
  <c r="T88" i="45" s="1"/>
  <c r="X88" i="45" s="1"/>
  <c r="T89" i="45" s="1"/>
  <c r="X89" i="45" s="1"/>
  <c r="T90" i="45" s="1"/>
  <c r="X90" i="45" s="1"/>
  <c r="T91" i="45" s="1"/>
  <c r="X91" i="45" s="1"/>
  <c r="T92" i="45" s="1"/>
  <c r="X92" i="45" s="1"/>
  <c r="T93" i="45" s="1"/>
  <c r="X93" i="45" s="1"/>
  <c r="T94" i="45" s="1"/>
  <c r="X94" i="45" s="1"/>
  <c r="T95" i="45" s="1"/>
  <c r="X95" i="45" s="1"/>
  <c r="T96" i="45" s="1"/>
  <c r="X96" i="45" s="1"/>
  <c r="T97" i="45" s="1"/>
  <c r="X97" i="45" s="1"/>
  <c r="T98" i="45" s="1"/>
  <c r="X98" i="45" s="1"/>
  <c r="T99" i="45" s="1"/>
  <c r="X99" i="45" s="1"/>
  <c r="T100" i="45" s="1"/>
  <c r="X100" i="45" s="1"/>
  <c r="T101" i="45" s="1"/>
  <c r="X101" i="45" s="1"/>
  <c r="T102" i="45" s="1"/>
  <c r="X102" i="45" s="1"/>
  <c r="T103" i="45" s="1"/>
  <c r="X103" i="45" s="1"/>
  <c r="T104" i="45" s="1"/>
  <c r="X104" i="45" s="1"/>
  <c r="T105" i="45" s="1"/>
  <c r="X105" i="45" s="1"/>
  <c r="T106" i="45" s="1"/>
  <c r="X106" i="45" s="1"/>
  <c r="T107" i="45" s="1"/>
  <c r="X107" i="45" s="1"/>
  <c r="T108" i="45" s="1"/>
  <c r="X108" i="45" s="1"/>
  <c r="T109" i="45" s="1"/>
  <c r="X109" i="45" s="1"/>
  <c r="T110" i="45" s="1"/>
  <c r="X110" i="45" s="1"/>
  <c r="T111" i="45" s="1"/>
  <c r="X111" i="45" s="1"/>
  <c r="T112" i="45" s="1"/>
  <c r="X112" i="45" s="1"/>
  <c r="T113" i="45" s="1"/>
  <c r="X113" i="45" s="1"/>
  <c r="T114" i="45" s="1"/>
  <c r="X114" i="45" s="1"/>
  <c r="T115" i="45" s="1"/>
  <c r="X115" i="45" s="1"/>
  <c r="T116" i="45" s="1"/>
  <c r="X116" i="45" s="1"/>
  <c r="T117" i="45" s="1"/>
  <c r="X117" i="45" s="1"/>
  <c r="T118" i="45" s="1"/>
  <c r="X118" i="45" s="1"/>
  <c r="T119" i="45" s="1"/>
  <c r="X119" i="45" s="1"/>
  <c r="T120" i="45" s="1"/>
  <c r="X120" i="45" s="1"/>
  <c r="T121" i="45" s="1"/>
  <c r="X121" i="45" s="1"/>
  <c r="T122" i="45" s="1"/>
  <c r="X122" i="45" s="1"/>
  <c r="T123" i="45" s="1"/>
  <c r="X123" i="45" s="1"/>
  <c r="T124" i="45" s="1"/>
  <c r="X124" i="45" s="1"/>
  <c r="T125" i="45" s="1"/>
  <c r="X125" i="45" s="1"/>
  <c r="T126" i="45" s="1"/>
  <c r="X126" i="45" s="1"/>
  <c r="T127" i="45" s="1"/>
  <c r="X127" i="45" s="1"/>
  <c r="T128" i="45" s="1"/>
  <c r="X128" i="45" s="1"/>
  <c r="T129" i="45" s="1"/>
  <c r="X129" i="45" s="1"/>
  <c r="T130" i="45" s="1"/>
  <c r="X130" i="45" s="1"/>
  <c r="T131" i="45" s="1"/>
  <c r="X131" i="45" s="1"/>
  <c r="T132" i="45" s="1"/>
  <c r="X132" i="45" s="1"/>
  <c r="T133" i="45" s="1"/>
  <c r="X133" i="45" s="1"/>
  <c r="T134" i="45" s="1"/>
  <c r="X134" i="45" s="1"/>
  <c r="T135" i="45" s="1"/>
  <c r="X135" i="45" s="1"/>
  <c r="T136" i="45" s="1"/>
  <c r="X136" i="45" s="1"/>
  <c r="T137" i="45" s="1"/>
  <c r="X137" i="45" s="1"/>
  <c r="T138" i="45" s="1"/>
  <c r="X138" i="45" s="1"/>
  <c r="T139" i="45" s="1"/>
  <c r="X139" i="45" s="1"/>
  <c r="T140" i="45" s="1"/>
  <c r="X140" i="45" s="1"/>
  <c r="T141" i="45" s="1"/>
  <c r="X141" i="45" s="1"/>
  <c r="T142" i="45" s="1"/>
  <c r="X142" i="45" s="1"/>
  <c r="T143" i="45" s="1"/>
  <c r="X143" i="45" s="1"/>
  <c r="T144" i="45" s="1"/>
  <c r="X144" i="45" s="1"/>
  <c r="T145" i="45" s="1"/>
  <c r="X145" i="45" s="1"/>
  <c r="T146" i="45" s="1"/>
  <c r="X146" i="45" s="1"/>
  <c r="T147" i="45" s="1"/>
  <c r="X147" i="45" s="1"/>
  <c r="T148" i="45" s="1"/>
  <c r="X148" i="45" s="1"/>
  <c r="T149" i="45" s="1"/>
  <c r="X149" i="45" s="1"/>
  <c r="T150" i="45" s="1"/>
  <c r="X150" i="45" s="1"/>
  <c r="T151" i="45" s="1"/>
  <c r="X151" i="45" s="1"/>
  <c r="T152" i="45" s="1"/>
  <c r="X152" i="45" s="1"/>
  <c r="T153" i="45" s="1"/>
  <c r="X153" i="45" s="1"/>
  <c r="T154" i="45" s="1"/>
  <c r="X154" i="45" s="1"/>
  <c r="T155" i="45" s="1"/>
  <c r="X155" i="45" s="1"/>
  <c r="T156" i="45" s="1"/>
  <c r="X156" i="45" s="1"/>
  <c r="T157" i="45" s="1"/>
  <c r="X157" i="45" s="1"/>
  <c r="T158" i="45" s="1"/>
  <c r="X158" i="45" s="1"/>
  <c r="T159" i="45" s="1"/>
  <c r="X159" i="45" s="1"/>
  <c r="T160" i="45" s="1"/>
  <c r="X160" i="45" s="1"/>
  <c r="T161" i="45" s="1"/>
  <c r="X161" i="45" s="1"/>
  <c r="T162" i="45" s="1"/>
  <c r="X162" i="45" s="1"/>
  <c r="T163" i="45" s="1"/>
  <c r="X163" i="45" s="1"/>
  <c r="T164" i="45" s="1"/>
  <c r="X164" i="45" s="1"/>
  <c r="T165" i="45" s="1"/>
  <c r="X165" i="45" s="1"/>
  <c r="T166" i="45" s="1"/>
  <c r="X166" i="45" s="1"/>
  <c r="T167" i="45" s="1"/>
  <c r="X167" i="45" s="1"/>
  <c r="T168" i="45" s="1"/>
  <c r="X168" i="45" s="1"/>
  <c r="T169" i="45" s="1"/>
  <c r="X169" i="45" s="1"/>
  <c r="T170" i="45" s="1"/>
  <c r="X170" i="45" s="1"/>
  <c r="T171" i="45" s="1"/>
  <c r="X171" i="45" s="1"/>
  <c r="T172" i="45" s="1"/>
  <c r="X172" i="45" s="1"/>
  <c r="T173" i="45" s="1"/>
  <c r="X173" i="45" s="1"/>
  <c r="T174" i="45" s="1"/>
  <c r="X174" i="45" s="1"/>
  <c r="T175" i="45" s="1"/>
  <c r="X175" i="45" s="1"/>
  <c r="T176" i="45" s="1"/>
  <c r="X176" i="45" s="1"/>
  <c r="T177" i="45" s="1"/>
  <c r="X177" i="45" s="1"/>
  <c r="T178" i="45" s="1"/>
  <c r="X178" i="45" s="1"/>
  <c r="T179" i="45" s="1"/>
  <c r="X179" i="45" s="1"/>
  <c r="T180" i="45" s="1"/>
  <c r="X180" i="45" s="1"/>
  <c r="T181" i="45" s="1"/>
  <c r="X181" i="45" s="1"/>
  <c r="T182" i="45" s="1"/>
  <c r="X182" i="45" s="1"/>
  <c r="T183" i="45" s="1"/>
  <c r="X183" i="45" s="1"/>
  <c r="T184" i="45" s="1"/>
  <c r="X184" i="45" s="1"/>
  <c r="T185" i="45" s="1"/>
  <c r="X185" i="45" s="1"/>
  <c r="T186" i="45" s="1"/>
  <c r="X186" i="45" s="1"/>
  <c r="T187" i="45" s="1"/>
  <c r="X187" i="45" s="1"/>
  <c r="T188" i="45" s="1"/>
  <c r="X188" i="45" s="1"/>
  <c r="T189" i="45" s="1"/>
  <c r="X189" i="45" s="1"/>
  <c r="T190" i="45" s="1"/>
  <c r="X190" i="45" s="1"/>
  <c r="T191" i="45" s="1"/>
  <c r="X191" i="45" s="1"/>
  <c r="T192" i="45" s="1"/>
  <c r="X192" i="45" s="1"/>
  <c r="T193" i="45" s="1"/>
  <c r="X193" i="45" s="1"/>
  <c r="T194" i="45" s="1"/>
  <c r="X194" i="45" s="1"/>
  <c r="T195" i="45" s="1"/>
  <c r="X195" i="45" s="1"/>
  <c r="T196" i="45" s="1"/>
  <c r="X196" i="45" s="1"/>
  <c r="T197" i="45" s="1"/>
  <c r="X197" i="45" s="1"/>
  <c r="T198" i="45" s="1"/>
  <c r="X198" i="45" s="1"/>
  <c r="T199" i="45" s="1"/>
  <c r="X199" i="45" s="1"/>
  <c r="T200" i="45" s="1"/>
  <c r="X200" i="45" s="1"/>
  <c r="T201" i="45" s="1"/>
  <c r="X201" i="45" s="1"/>
  <c r="T202" i="45" s="1"/>
  <c r="X202" i="45" s="1"/>
  <c r="T203" i="45" s="1"/>
  <c r="X203" i="45" s="1"/>
  <c r="T204" i="45" s="1"/>
  <c r="X204" i="45" s="1"/>
  <c r="T205" i="45" s="1"/>
  <c r="X205" i="45" s="1"/>
  <c r="T206" i="45" s="1"/>
  <c r="X206" i="45" s="1"/>
  <c r="T207" i="45" s="1"/>
  <c r="X207" i="45" s="1"/>
  <c r="T208" i="45" s="1"/>
  <c r="X208" i="45" s="1"/>
  <c r="T209" i="45" s="1"/>
  <c r="X209" i="45" s="1"/>
  <c r="T210" i="45" s="1"/>
  <c r="X210" i="45" s="1"/>
  <c r="T211" i="45" s="1"/>
  <c r="X211" i="45" s="1"/>
  <c r="T212" i="45" s="1"/>
  <c r="X212" i="45" s="1"/>
  <c r="T213" i="45" s="1"/>
  <c r="X213" i="45" s="1"/>
  <c r="T214" i="45" s="1"/>
  <c r="X214" i="45" s="1"/>
  <c r="T215" i="45" s="1"/>
  <c r="X215" i="45" s="1"/>
  <c r="T216" i="45" s="1"/>
  <c r="X216" i="45" s="1"/>
  <c r="T217" i="45" s="1"/>
  <c r="X217" i="45" s="1"/>
  <c r="T218" i="45" s="1"/>
  <c r="X218" i="45" s="1"/>
  <c r="T219" i="45" s="1"/>
  <c r="X219" i="45" s="1"/>
  <c r="T220" i="45" s="1"/>
  <c r="X220" i="45" s="1"/>
  <c r="T221" i="45" s="1"/>
  <c r="X221" i="45" s="1"/>
  <c r="T222" i="45" s="1"/>
  <c r="X222" i="45" s="1"/>
  <c r="T223" i="45" s="1"/>
  <c r="X223" i="45" s="1"/>
  <c r="T224" i="45" s="1"/>
  <c r="X224" i="45" s="1"/>
  <c r="T225" i="45" s="1"/>
  <c r="X225" i="45" s="1"/>
  <c r="T226" i="45" s="1"/>
  <c r="X226" i="45" s="1"/>
  <c r="T227" i="45" s="1"/>
  <c r="X227" i="45" s="1"/>
  <c r="T228" i="45" s="1"/>
  <c r="X228" i="45" s="1"/>
  <c r="T229" i="45" s="1"/>
  <c r="X229" i="45" s="1"/>
  <c r="T230" i="45" s="1"/>
  <c r="X230" i="45" s="1"/>
  <c r="T231" i="45" s="1"/>
  <c r="X231" i="45" s="1"/>
  <c r="T232" i="45" s="1"/>
  <c r="X232" i="45" s="1"/>
  <c r="T233" i="45" s="1"/>
  <c r="X233" i="45" s="1"/>
  <c r="T234" i="45" s="1"/>
  <c r="X234" i="45" s="1"/>
  <c r="T235" i="45" s="1"/>
  <c r="X235" i="45" s="1"/>
  <c r="T236" i="45" s="1"/>
  <c r="X236" i="45" s="1"/>
  <c r="T237" i="45" s="1"/>
  <c r="X237" i="45" s="1"/>
  <c r="T238" i="45" s="1"/>
  <c r="X238" i="45" s="1"/>
  <c r="T239" i="45" s="1"/>
  <c r="X239" i="45" s="1"/>
  <c r="T240" i="45" s="1"/>
  <c r="X240" i="45" s="1"/>
  <c r="T241" i="45" s="1"/>
  <c r="X241" i="45" s="1"/>
  <c r="T242" i="45" s="1"/>
  <c r="X242" i="45" s="1"/>
  <c r="T243" i="45" s="1"/>
  <c r="X243" i="45" s="1"/>
  <c r="T244" i="45" s="1"/>
  <c r="X244" i="45" s="1"/>
  <c r="A31" i="37"/>
  <c r="A36" i="37" s="1"/>
  <c r="J26" i="9" s="1"/>
  <c r="X4" i="37"/>
  <c r="T5" i="37" s="1"/>
  <c r="X5" i="37" s="1"/>
  <c r="T6" i="37" s="1"/>
  <c r="X6" i="37" s="1"/>
  <c r="T7" i="37" s="1"/>
  <c r="X7" i="37" s="1"/>
  <c r="T8" i="37" s="1"/>
  <c r="X8" i="37" s="1"/>
  <c r="T9" i="37" s="1"/>
  <c r="X9" i="37" s="1"/>
  <c r="T10" i="37" s="1"/>
  <c r="X10" i="37" s="1"/>
  <c r="T11" i="37" s="1"/>
  <c r="X11" i="37" s="1"/>
  <c r="T12" i="37" s="1"/>
  <c r="X12" i="37" s="1"/>
  <c r="T13" i="37" s="1"/>
  <c r="X13" i="37" s="1"/>
  <c r="T14" i="37" s="1"/>
  <c r="X14" i="37" s="1"/>
  <c r="T15" i="37" s="1"/>
  <c r="X15" i="37" s="1"/>
  <c r="T16" i="37" s="1"/>
  <c r="X16" i="37" s="1"/>
  <c r="T17" i="37" s="1"/>
  <c r="X17" i="37" s="1"/>
  <c r="T18" i="37" s="1"/>
  <c r="X18" i="37" s="1"/>
  <c r="T19" i="37" s="1"/>
  <c r="X19" i="37" s="1"/>
  <c r="T20" i="37" s="1"/>
  <c r="X20" i="37" s="1"/>
  <c r="T21" i="37" s="1"/>
  <c r="X21" i="37" s="1"/>
  <c r="T22" i="37" s="1"/>
  <c r="X22" i="37" s="1"/>
  <c r="T23" i="37" s="1"/>
  <c r="X23" i="37" s="1"/>
  <c r="T24" i="37" s="1"/>
  <c r="X24" i="37" s="1"/>
  <c r="T25" i="37" s="1"/>
  <c r="X25" i="37" s="1"/>
  <c r="T26" i="37" s="1"/>
  <c r="X26" i="37" s="1"/>
  <c r="T27" i="37" s="1"/>
  <c r="X27" i="37" s="1"/>
  <c r="T28" i="37" s="1"/>
  <c r="X28" i="37" s="1"/>
  <c r="T29" i="37" s="1"/>
  <c r="X29" i="37" s="1"/>
  <c r="T30" i="37" s="1"/>
  <c r="X30" i="37" s="1"/>
  <c r="T31" i="37" s="1"/>
  <c r="X31" i="37" s="1"/>
  <c r="T32" i="37" s="1"/>
  <c r="X32" i="37" s="1"/>
  <c r="T33" i="37" s="1"/>
  <c r="X33" i="37" s="1"/>
  <c r="T34" i="37" s="1"/>
  <c r="X34" i="37" s="1"/>
  <c r="T35" i="37" s="1"/>
  <c r="X35" i="37" s="1"/>
  <c r="T36" i="37" s="1"/>
  <c r="X36" i="37" s="1"/>
  <c r="T37" i="37" s="1"/>
  <c r="X37" i="37" s="1"/>
  <c r="T38" i="37" s="1"/>
  <c r="X38" i="37" s="1"/>
  <c r="T39" i="37" s="1"/>
  <c r="X39" i="37" s="1"/>
  <c r="T40" i="37" s="1"/>
  <c r="X40" i="37" s="1"/>
  <c r="T41" i="37" s="1"/>
  <c r="X41" i="37" s="1"/>
  <c r="T42" i="37" s="1"/>
  <c r="X42" i="37" s="1"/>
  <c r="T43" i="37" s="1"/>
  <c r="X43" i="37" s="1"/>
  <c r="T44" i="37" s="1"/>
  <c r="X44" i="37" s="1"/>
  <c r="T45" i="37" s="1"/>
  <c r="X45" i="37" s="1"/>
  <c r="T46" i="37" s="1"/>
  <c r="X46" i="37" s="1"/>
  <c r="T47" i="37" s="1"/>
  <c r="X47" i="37" s="1"/>
  <c r="T48" i="37" s="1"/>
  <c r="X48" i="37" s="1"/>
  <c r="T49" i="37" s="1"/>
  <c r="X49" i="37" s="1"/>
  <c r="T50" i="37" s="1"/>
  <c r="X50" i="37" s="1"/>
  <c r="T51" i="37" s="1"/>
  <c r="X51" i="37" s="1"/>
  <c r="T52" i="37" s="1"/>
  <c r="X52" i="37" s="1"/>
  <c r="T53" i="37" s="1"/>
  <c r="X53" i="37" s="1"/>
  <c r="T54" i="37" s="1"/>
  <c r="X54" i="37" s="1"/>
  <c r="T55" i="37" s="1"/>
  <c r="X55" i="37" s="1"/>
  <c r="T56" i="37" s="1"/>
  <c r="X56" i="37" s="1"/>
  <c r="T57" i="37" s="1"/>
  <c r="X57" i="37" s="1"/>
  <c r="T58" i="37" s="1"/>
  <c r="X58" i="37" s="1"/>
  <c r="T59" i="37" s="1"/>
  <c r="X59" i="37" s="1"/>
  <c r="T60" i="37" s="1"/>
  <c r="X60" i="37" s="1"/>
  <c r="T61" i="37" s="1"/>
  <c r="X61" i="37" s="1"/>
  <c r="T62" i="37" s="1"/>
  <c r="X62" i="37" s="1"/>
  <c r="T63" i="37" s="1"/>
  <c r="X63" i="37" s="1"/>
  <c r="T64" i="37" s="1"/>
  <c r="X64" i="37" s="1"/>
  <c r="T65" i="37" s="1"/>
  <c r="X65" i="37" s="1"/>
  <c r="T66" i="37" s="1"/>
  <c r="X66" i="37" s="1"/>
  <c r="T67" i="37" s="1"/>
  <c r="X67" i="37" s="1"/>
  <c r="T68" i="37" s="1"/>
  <c r="X68" i="37" s="1"/>
  <c r="T69" i="37" s="1"/>
  <c r="X69" i="37" s="1"/>
  <c r="T70" i="37" s="1"/>
  <c r="X70" i="37" s="1"/>
  <c r="T71" i="37" s="1"/>
  <c r="X71" i="37" s="1"/>
  <c r="T72" i="37" s="1"/>
  <c r="X72" i="37" s="1"/>
  <c r="T73" i="37" s="1"/>
  <c r="X73" i="37" s="1"/>
  <c r="T74" i="37" s="1"/>
  <c r="X74" i="37" s="1"/>
  <c r="T75" i="37" s="1"/>
  <c r="X75" i="37" s="1"/>
  <c r="T76" i="37" s="1"/>
  <c r="X76" i="37" s="1"/>
  <c r="T77" i="37" s="1"/>
  <c r="X77" i="37" s="1"/>
  <c r="T78" i="37" s="1"/>
  <c r="X78" i="37" s="1"/>
  <c r="T79" i="37" s="1"/>
  <c r="X79" i="37" s="1"/>
  <c r="T80" i="37" s="1"/>
  <c r="X80" i="37" s="1"/>
  <c r="T81" i="37" s="1"/>
  <c r="X81" i="37" s="1"/>
  <c r="T82" i="37" s="1"/>
  <c r="X82" i="37" s="1"/>
  <c r="T83" i="37" s="1"/>
  <c r="X83" i="37" s="1"/>
  <c r="T84" i="37" s="1"/>
  <c r="X84" i="37" s="1"/>
  <c r="T85" i="37" s="1"/>
  <c r="X85" i="37" s="1"/>
  <c r="T86" i="37" s="1"/>
  <c r="X86" i="37" s="1"/>
  <c r="T87" i="37" s="1"/>
  <c r="X87" i="37" s="1"/>
  <c r="T88" i="37" s="1"/>
  <c r="X88" i="37" s="1"/>
  <c r="T89" i="37" s="1"/>
  <c r="X89" i="37" s="1"/>
  <c r="T90" i="37" s="1"/>
  <c r="X90" i="37" s="1"/>
  <c r="T91" i="37" s="1"/>
  <c r="X91" i="37" s="1"/>
  <c r="T92" i="37" s="1"/>
  <c r="X92" i="37" s="1"/>
  <c r="T93" i="37" s="1"/>
  <c r="X93" i="37" s="1"/>
  <c r="T94" i="37" s="1"/>
  <c r="X94" i="37" s="1"/>
  <c r="T95" i="37" s="1"/>
  <c r="X95" i="37" s="1"/>
  <c r="T96" i="37" s="1"/>
  <c r="X96" i="37" s="1"/>
  <c r="T97" i="37" s="1"/>
  <c r="X97" i="37" s="1"/>
  <c r="T98" i="37" s="1"/>
  <c r="X98" i="37" s="1"/>
  <c r="T99" i="37" s="1"/>
  <c r="X99" i="37" s="1"/>
  <c r="T100" i="37" s="1"/>
  <c r="X100" i="37" s="1"/>
  <c r="T101" i="37" s="1"/>
  <c r="X101" i="37" s="1"/>
  <c r="T102" i="37" s="1"/>
  <c r="X102" i="37" s="1"/>
  <c r="T103" i="37" s="1"/>
  <c r="X103" i="37" s="1"/>
  <c r="T104" i="37" s="1"/>
  <c r="X104" i="37" s="1"/>
  <c r="T105" i="37" s="1"/>
  <c r="X105" i="37" s="1"/>
  <c r="T106" i="37" s="1"/>
  <c r="X106" i="37" s="1"/>
  <c r="T107" i="37" s="1"/>
  <c r="X107" i="37" s="1"/>
  <c r="T108" i="37" s="1"/>
  <c r="X108" i="37" s="1"/>
  <c r="T109" i="37" s="1"/>
  <c r="X109" i="37" s="1"/>
  <c r="T110" i="37" s="1"/>
  <c r="X110" i="37" s="1"/>
  <c r="T111" i="37" s="1"/>
  <c r="X111" i="37" s="1"/>
  <c r="T112" i="37" s="1"/>
  <c r="X112" i="37" s="1"/>
  <c r="T113" i="37" s="1"/>
  <c r="X113" i="37" s="1"/>
  <c r="T114" i="37" s="1"/>
  <c r="X114" i="37" s="1"/>
  <c r="T115" i="37" s="1"/>
  <c r="X115" i="37" s="1"/>
  <c r="T116" i="37" s="1"/>
  <c r="X116" i="37" s="1"/>
  <c r="T117" i="37" s="1"/>
  <c r="X117" i="37" s="1"/>
  <c r="T118" i="37" s="1"/>
  <c r="X118" i="37" s="1"/>
  <c r="T119" i="37" s="1"/>
  <c r="X119" i="37" s="1"/>
  <c r="T120" i="37" s="1"/>
  <c r="X120" i="37" s="1"/>
  <c r="T121" i="37" s="1"/>
  <c r="X121" i="37" s="1"/>
  <c r="T122" i="37" s="1"/>
  <c r="X122" i="37" s="1"/>
  <c r="T123" i="37" s="1"/>
  <c r="X123" i="37" s="1"/>
  <c r="T124" i="37" s="1"/>
  <c r="X124" i="37" s="1"/>
  <c r="T125" i="37" s="1"/>
  <c r="X125" i="37" s="1"/>
  <c r="T126" i="37" s="1"/>
  <c r="X126" i="37" s="1"/>
  <c r="T127" i="37" s="1"/>
  <c r="X127" i="37" s="1"/>
  <c r="T128" i="37" s="1"/>
  <c r="X128" i="37" s="1"/>
  <c r="T129" i="37" s="1"/>
  <c r="X129" i="37" s="1"/>
  <c r="T130" i="37" s="1"/>
  <c r="X130" i="37" s="1"/>
  <c r="T131" i="37" s="1"/>
  <c r="X131" i="37" s="1"/>
  <c r="T132" i="37" s="1"/>
  <c r="X132" i="37" s="1"/>
  <c r="T133" i="37" s="1"/>
  <c r="X133" i="37" s="1"/>
  <c r="T134" i="37" s="1"/>
  <c r="X134" i="37" s="1"/>
  <c r="T135" i="37" s="1"/>
  <c r="X135" i="37" s="1"/>
  <c r="T136" i="37" s="1"/>
  <c r="X136" i="37" s="1"/>
  <c r="T137" i="37" s="1"/>
  <c r="X137" i="37" s="1"/>
  <c r="T138" i="37" s="1"/>
  <c r="X138" i="37" s="1"/>
  <c r="T139" i="37" s="1"/>
  <c r="X139" i="37" s="1"/>
  <c r="T140" i="37" s="1"/>
  <c r="X140" i="37" s="1"/>
  <c r="T141" i="37" s="1"/>
  <c r="X141" i="37" s="1"/>
  <c r="T142" i="37" s="1"/>
  <c r="X142" i="37" s="1"/>
  <c r="T143" i="37" s="1"/>
  <c r="X143" i="37" s="1"/>
  <c r="T144" i="37" s="1"/>
  <c r="X144" i="37" s="1"/>
  <c r="T145" i="37" s="1"/>
  <c r="X145" i="37" s="1"/>
  <c r="T146" i="37" s="1"/>
  <c r="X146" i="37" s="1"/>
  <c r="T147" i="37" s="1"/>
  <c r="X147" i="37" s="1"/>
  <c r="T148" i="37" s="1"/>
  <c r="X148" i="37" s="1"/>
  <c r="T149" i="37" s="1"/>
  <c r="X149" i="37" s="1"/>
  <c r="T150" i="37" s="1"/>
  <c r="X150" i="37" s="1"/>
  <c r="T151" i="37" s="1"/>
  <c r="X151" i="37" s="1"/>
  <c r="T152" i="37" s="1"/>
  <c r="X152" i="37" s="1"/>
  <c r="T153" i="37" s="1"/>
  <c r="X153" i="37" s="1"/>
  <c r="T154" i="37" s="1"/>
  <c r="X154" i="37" s="1"/>
  <c r="T155" i="37" s="1"/>
  <c r="X155" i="37" s="1"/>
  <c r="T156" i="37" s="1"/>
  <c r="X156" i="37" s="1"/>
  <c r="T157" i="37" s="1"/>
  <c r="X157" i="37" s="1"/>
  <c r="T158" i="37" s="1"/>
  <c r="X158" i="37" s="1"/>
  <c r="T159" i="37" s="1"/>
  <c r="X159" i="37" s="1"/>
  <c r="T160" i="37" s="1"/>
  <c r="X160" i="37" s="1"/>
  <c r="T161" i="37" s="1"/>
  <c r="X161" i="37" s="1"/>
  <c r="T162" i="37" s="1"/>
  <c r="X162" i="37" s="1"/>
  <c r="T163" i="37" s="1"/>
  <c r="X163" i="37" s="1"/>
  <c r="T164" i="37" s="1"/>
  <c r="X164" i="37" s="1"/>
  <c r="T165" i="37" s="1"/>
  <c r="X165" i="37" s="1"/>
  <c r="T166" i="37" s="1"/>
  <c r="X166" i="37" s="1"/>
  <c r="T167" i="37" s="1"/>
  <c r="X167" i="37" s="1"/>
  <c r="T168" i="37" s="1"/>
  <c r="X168" i="37" s="1"/>
  <c r="T169" i="37" s="1"/>
  <c r="X169" i="37" s="1"/>
  <c r="T170" i="37" s="1"/>
  <c r="X170" i="37" s="1"/>
  <c r="T171" i="37" s="1"/>
  <c r="X171" i="37" s="1"/>
  <c r="T172" i="37" s="1"/>
  <c r="X172" i="37" s="1"/>
  <c r="T173" i="37" s="1"/>
  <c r="X173" i="37" s="1"/>
  <c r="T174" i="37" s="1"/>
  <c r="X174" i="37" s="1"/>
  <c r="T175" i="37" s="1"/>
  <c r="X175" i="37" s="1"/>
  <c r="T176" i="37" s="1"/>
  <c r="X176" i="37" s="1"/>
  <c r="T177" i="37" s="1"/>
  <c r="X177" i="37" s="1"/>
  <c r="T178" i="37" s="1"/>
  <c r="X178" i="37" s="1"/>
  <c r="T179" i="37" s="1"/>
  <c r="X179" i="37" s="1"/>
  <c r="T180" i="37" s="1"/>
  <c r="X180" i="37" s="1"/>
  <c r="T181" i="37" s="1"/>
  <c r="X181" i="37" s="1"/>
  <c r="T182" i="37" s="1"/>
  <c r="X182" i="37" s="1"/>
  <c r="T183" i="37" s="1"/>
  <c r="X183" i="37" s="1"/>
  <c r="T184" i="37" s="1"/>
  <c r="X184" i="37" s="1"/>
  <c r="T185" i="37" s="1"/>
  <c r="X185" i="37" s="1"/>
  <c r="T186" i="37" s="1"/>
  <c r="X186" i="37" s="1"/>
  <c r="T187" i="37" s="1"/>
  <c r="X187" i="37" s="1"/>
  <c r="T188" i="37" s="1"/>
  <c r="X188" i="37" s="1"/>
  <c r="T189" i="37" s="1"/>
  <c r="X189" i="37" s="1"/>
  <c r="T190" i="37" s="1"/>
  <c r="X190" i="37" s="1"/>
  <c r="T191" i="37" s="1"/>
  <c r="X191" i="37" s="1"/>
  <c r="T192" i="37" s="1"/>
  <c r="X192" i="37" s="1"/>
  <c r="T193" i="37" s="1"/>
  <c r="X193" i="37" s="1"/>
  <c r="T194" i="37" s="1"/>
  <c r="X194" i="37" s="1"/>
  <c r="T195" i="37" s="1"/>
  <c r="X195" i="37" s="1"/>
  <c r="T196" i="37" s="1"/>
  <c r="X196" i="37" s="1"/>
  <c r="T197" i="37" s="1"/>
  <c r="X197" i="37" s="1"/>
  <c r="T198" i="37" s="1"/>
  <c r="X198" i="37" s="1"/>
  <c r="T199" i="37" s="1"/>
  <c r="X199" i="37" s="1"/>
  <c r="T200" i="37" s="1"/>
  <c r="X200" i="37" s="1"/>
  <c r="T201" i="37" s="1"/>
  <c r="X201" i="37" s="1"/>
  <c r="T202" i="37" s="1"/>
  <c r="X202" i="37" s="1"/>
  <c r="T203" i="37" s="1"/>
  <c r="X203" i="37" s="1"/>
  <c r="T204" i="37" s="1"/>
  <c r="X204" i="37" s="1"/>
  <c r="T205" i="37" s="1"/>
  <c r="X205" i="37" s="1"/>
  <c r="T206" i="37" s="1"/>
  <c r="X206" i="37" s="1"/>
  <c r="T207" i="37" s="1"/>
  <c r="X207" i="37" s="1"/>
  <c r="T208" i="37" s="1"/>
  <c r="X208" i="37" s="1"/>
  <c r="T209" i="37" s="1"/>
  <c r="X209" i="37" s="1"/>
  <c r="T210" i="37" s="1"/>
  <c r="X210" i="37" s="1"/>
  <c r="T211" i="37" s="1"/>
  <c r="X211" i="37" s="1"/>
  <c r="T212" i="37" s="1"/>
  <c r="X212" i="37" s="1"/>
  <c r="T213" i="37" s="1"/>
  <c r="X213" i="37" s="1"/>
  <c r="T214" i="37" s="1"/>
  <c r="X214" i="37" s="1"/>
  <c r="T215" i="37" s="1"/>
  <c r="X215" i="37" s="1"/>
  <c r="T216" i="37" s="1"/>
  <c r="X216" i="37" s="1"/>
  <c r="T217" i="37" s="1"/>
  <c r="X217" i="37" s="1"/>
  <c r="T218" i="37" s="1"/>
  <c r="X218" i="37" s="1"/>
  <c r="T219" i="37" s="1"/>
  <c r="X219" i="37" s="1"/>
  <c r="T220" i="37" s="1"/>
  <c r="X220" i="37" s="1"/>
  <c r="T221" i="37" s="1"/>
  <c r="X221" i="37" s="1"/>
  <c r="T222" i="37" s="1"/>
  <c r="X222" i="37" s="1"/>
  <c r="T223" i="37" s="1"/>
  <c r="X223" i="37" s="1"/>
  <c r="T224" i="37" s="1"/>
  <c r="X224" i="37" s="1"/>
  <c r="T225" i="37" s="1"/>
  <c r="X225" i="37" s="1"/>
  <c r="T226" i="37" s="1"/>
  <c r="X226" i="37" s="1"/>
  <c r="T227" i="37" s="1"/>
  <c r="X227" i="37" s="1"/>
  <c r="T228" i="37" s="1"/>
  <c r="X228" i="37" s="1"/>
  <c r="T229" i="37" s="1"/>
  <c r="X229" i="37" s="1"/>
  <c r="T230" i="37" s="1"/>
  <c r="X230" i="37" s="1"/>
  <c r="T231" i="37" s="1"/>
  <c r="X231" i="37" s="1"/>
  <c r="T232" i="37" s="1"/>
  <c r="X232" i="37" s="1"/>
  <c r="T233" i="37" s="1"/>
  <c r="X233" i="37" s="1"/>
  <c r="T234" i="37" s="1"/>
  <c r="X234" i="37" s="1"/>
  <c r="T235" i="37" s="1"/>
  <c r="X235" i="37" s="1"/>
  <c r="T236" i="37" s="1"/>
  <c r="X236" i="37" s="1"/>
  <c r="T237" i="37" s="1"/>
  <c r="X237" i="37" s="1"/>
  <c r="T238" i="37" s="1"/>
  <c r="X238" i="37" s="1"/>
  <c r="T239" i="37" s="1"/>
  <c r="X239" i="37" s="1"/>
  <c r="T240" i="37" s="1"/>
  <c r="X240" i="37" s="1"/>
  <c r="T241" i="37" s="1"/>
  <c r="X241" i="37" s="1"/>
  <c r="T242" i="37" s="1"/>
  <c r="X242" i="37" s="1"/>
  <c r="T243" i="37" s="1"/>
  <c r="X243" i="37" s="1"/>
  <c r="T244" i="37" s="1"/>
  <c r="X244" i="37" s="1"/>
  <c r="X4" i="36"/>
  <c r="T5" i="36" s="1"/>
  <c r="X5" i="36" s="1"/>
  <c r="T6" i="36" s="1"/>
  <c r="X6" i="36" s="1"/>
  <c r="T7" i="36" s="1"/>
  <c r="X7" i="36" s="1"/>
  <c r="T8" i="36" s="1"/>
  <c r="X8" i="36" s="1"/>
  <c r="T9" i="36" s="1"/>
  <c r="X9" i="36" s="1"/>
  <c r="T10" i="36" s="1"/>
  <c r="X10" i="36" s="1"/>
  <c r="T11" i="36" s="1"/>
  <c r="X11" i="36" s="1"/>
  <c r="T12" i="36" s="1"/>
  <c r="X12" i="36" s="1"/>
  <c r="T13" i="36" s="1"/>
  <c r="X13" i="36" s="1"/>
  <c r="T14" i="36" s="1"/>
  <c r="X14" i="36" s="1"/>
  <c r="T15" i="36" s="1"/>
  <c r="X15" i="36" s="1"/>
  <c r="T16" i="36" s="1"/>
  <c r="X16" i="36" s="1"/>
  <c r="T17" i="36" s="1"/>
  <c r="X17" i="36" s="1"/>
  <c r="T18" i="36" s="1"/>
  <c r="X18" i="36" s="1"/>
  <c r="T19" i="36" s="1"/>
  <c r="X19" i="36" s="1"/>
  <c r="T20" i="36" s="1"/>
  <c r="X20" i="36" s="1"/>
  <c r="T21" i="36" s="1"/>
  <c r="X21" i="36" s="1"/>
  <c r="T22" i="36" s="1"/>
  <c r="X22" i="36" s="1"/>
  <c r="T23" i="36" s="1"/>
  <c r="X23" i="36" s="1"/>
  <c r="T24" i="36" s="1"/>
  <c r="X24" i="36" s="1"/>
  <c r="T25" i="36" s="1"/>
  <c r="X25" i="36" s="1"/>
  <c r="T26" i="36" s="1"/>
  <c r="X26" i="36" s="1"/>
  <c r="T27" i="36" s="1"/>
  <c r="X27" i="36" s="1"/>
  <c r="T28" i="36" s="1"/>
  <c r="X28" i="36" s="1"/>
  <c r="T29" i="36" s="1"/>
  <c r="X29" i="36" s="1"/>
  <c r="T30" i="36" s="1"/>
  <c r="X30" i="36" s="1"/>
  <c r="T31" i="36" s="1"/>
  <c r="X31" i="36" s="1"/>
  <c r="T32" i="36" s="1"/>
  <c r="X32" i="36" s="1"/>
  <c r="T33" i="36" s="1"/>
  <c r="X33" i="36" s="1"/>
  <c r="T34" i="36" s="1"/>
  <c r="X34" i="36" s="1"/>
  <c r="T35" i="36" s="1"/>
  <c r="X35" i="36" s="1"/>
  <c r="T36" i="36" s="1"/>
  <c r="X36" i="36" s="1"/>
  <c r="T37" i="36" s="1"/>
  <c r="X37" i="36" s="1"/>
  <c r="T38" i="36" s="1"/>
  <c r="X38" i="36" s="1"/>
  <c r="T39" i="36" s="1"/>
  <c r="X39" i="36" s="1"/>
  <c r="T40" i="36" s="1"/>
  <c r="X40" i="36" s="1"/>
  <c r="T41" i="36" s="1"/>
  <c r="X41" i="36" s="1"/>
  <c r="T42" i="36" s="1"/>
  <c r="X42" i="36" s="1"/>
  <c r="T43" i="36" s="1"/>
  <c r="X43" i="36" s="1"/>
  <c r="T44" i="36" s="1"/>
  <c r="X44" i="36" s="1"/>
  <c r="T45" i="36" s="1"/>
  <c r="X45" i="36" s="1"/>
  <c r="T46" i="36" s="1"/>
  <c r="X46" i="36" s="1"/>
  <c r="T47" i="36" s="1"/>
  <c r="X47" i="36" s="1"/>
  <c r="T48" i="36" s="1"/>
  <c r="X48" i="36" s="1"/>
  <c r="T49" i="36" s="1"/>
  <c r="X49" i="36" s="1"/>
  <c r="T50" i="36" s="1"/>
  <c r="X50" i="36" s="1"/>
  <c r="T51" i="36" s="1"/>
  <c r="X51" i="36" s="1"/>
  <c r="T52" i="36" s="1"/>
  <c r="X52" i="36" s="1"/>
  <c r="T53" i="36" s="1"/>
  <c r="X53" i="36" s="1"/>
  <c r="T54" i="36" s="1"/>
  <c r="X54" i="36" s="1"/>
  <c r="T55" i="36" s="1"/>
  <c r="X55" i="36" s="1"/>
  <c r="T56" i="36" s="1"/>
  <c r="X56" i="36" s="1"/>
  <c r="T57" i="36" s="1"/>
  <c r="X57" i="36" s="1"/>
  <c r="T58" i="36" s="1"/>
  <c r="X58" i="36" s="1"/>
  <c r="T59" i="36" s="1"/>
  <c r="X59" i="36" s="1"/>
  <c r="T60" i="36" s="1"/>
  <c r="X60" i="36" s="1"/>
  <c r="T61" i="36" s="1"/>
  <c r="X61" i="36" s="1"/>
  <c r="T62" i="36" s="1"/>
  <c r="X62" i="36" s="1"/>
  <c r="T63" i="36" s="1"/>
  <c r="X63" i="36" s="1"/>
  <c r="T64" i="36" s="1"/>
  <c r="X64" i="36" s="1"/>
  <c r="T65" i="36" s="1"/>
  <c r="X65" i="36" s="1"/>
  <c r="T66" i="36" s="1"/>
  <c r="X66" i="36" s="1"/>
  <c r="T67" i="36" s="1"/>
  <c r="X67" i="36" s="1"/>
  <c r="T68" i="36" s="1"/>
  <c r="X68" i="36" s="1"/>
  <c r="T69" i="36" s="1"/>
  <c r="X69" i="36" s="1"/>
  <c r="T70" i="36" s="1"/>
  <c r="X70" i="36" s="1"/>
  <c r="T71" i="36" s="1"/>
  <c r="X71" i="36" s="1"/>
  <c r="T72" i="36" s="1"/>
  <c r="X72" i="36" s="1"/>
  <c r="T73" i="36" s="1"/>
  <c r="X73" i="36" s="1"/>
  <c r="T74" i="36" s="1"/>
  <c r="X74" i="36" s="1"/>
  <c r="T75" i="36" s="1"/>
  <c r="X75" i="36" s="1"/>
  <c r="T76" i="36" s="1"/>
  <c r="X76" i="36" s="1"/>
  <c r="T77" i="36" s="1"/>
  <c r="X77" i="36" s="1"/>
  <c r="T78" i="36" s="1"/>
  <c r="X78" i="36" s="1"/>
  <c r="T79" i="36" s="1"/>
  <c r="X79" i="36" s="1"/>
  <c r="T80" i="36" s="1"/>
  <c r="X80" i="36" s="1"/>
  <c r="T81" i="36" s="1"/>
  <c r="X81" i="36" s="1"/>
  <c r="T82" i="36" s="1"/>
  <c r="X82" i="36" s="1"/>
  <c r="T83" i="36" s="1"/>
  <c r="X83" i="36" s="1"/>
  <c r="T84" i="36" s="1"/>
  <c r="X84" i="36" s="1"/>
  <c r="T85" i="36" s="1"/>
  <c r="X85" i="36" s="1"/>
  <c r="T86" i="36" s="1"/>
  <c r="X86" i="36" s="1"/>
  <c r="T87" i="36" s="1"/>
  <c r="X87" i="36" s="1"/>
  <c r="T88" i="36" s="1"/>
  <c r="X88" i="36" s="1"/>
  <c r="T89" i="36" s="1"/>
  <c r="X89" i="36" s="1"/>
  <c r="T90" i="36" s="1"/>
  <c r="X90" i="36" s="1"/>
  <c r="T91" i="36" s="1"/>
  <c r="X91" i="36" s="1"/>
  <c r="T92" i="36" s="1"/>
  <c r="X92" i="36" s="1"/>
  <c r="T93" i="36" s="1"/>
  <c r="X93" i="36" s="1"/>
  <c r="T94" i="36" s="1"/>
  <c r="X94" i="36" s="1"/>
  <c r="T95" i="36" s="1"/>
  <c r="X95" i="36" s="1"/>
  <c r="T96" i="36" s="1"/>
  <c r="X96" i="36" s="1"/>
  <c r="T97" i="36" s="1"/>
  <c r="X97" i="36" s="1"/>
  <c r="T98" i="36" s="1"/>
  <c r="X98" i="36" s="1"/>
  <c r="T99" i="36" s="1"/>
  <c r="X99" i="36" s="1"/>
  <c r="T100" i="36" s="1"/>
  <c r="X100" i="36" s="1"/>
  <c r="T101" i="36" s="1"/>
  <c r="X101" i="36" s="1"/>
  <c r="T102" i="36" s="1"/>
  <c r="X102" i="36" s="1"/>
  <c r="T103" i="36" s="1"/>
  <c r="X103" i="36" s="1"/>
  <c r="T104" i="36" s="1"/>
  <c r="X104" i="36" s="1"/>
  <c r="T105" i="36" s="1"/>
  <c r="X105" i="36" s="1"/>
  <c r="T106" i="36" s="1"/>
  <c r="X106" i="36" s="1"/>
  <c r="T107" i="36" s="1"/>
  <c r="X107" i="36" s="1"/>
  <c r="T108" i="36" s="1"/>
  <c r="X108" i="36" s="1"/>
  <c r="T109" i="36" s="1"/>
  <c r="X109" i="36" s="1"/>
  <c r="T110" i="36" s="1"/>
  <c r="X110" i="36" s="1"/>
  <c r="T111" i="36" s="1"/>
  <c r="X111" i="36" s="1"/>
  <c r="T112" i="36" s="1"/>
  <c r="X112" i="36" s="1"/>
  <c r="T113" i="36" s="1"/>
  <c r="X113" i="36" s="1"/>
  <c r="T114" i="36" s="1"/>
  <c r="X114" i="36" s="1"/>
  <c r="T115" i="36" s="1"/>
  <c r="X115" i="36" s="1"/>
  <c r="T116" i="36" s="1"/>
  <c r="X116" i="36" s="1"/>
  <c r="T117" i="36" s="1"/>
  <c r="X117" i="36" s="1"/>
  <c r="T118" i="36" s="1"/>
  <c r="X118" i="36" s="1"/>
  <c r="T119" i="36" s="1"/>
  <c r="X119" i="36" s="1"/>
  <c r="T120" i="36" s="1"/>
  <c r="X120" i="36" s="1"/>
  <c r="T121" i="36" s="1"/>
  <c r="X121" i="36" s="1"/>
  <c r="T122" i="36" s="1"/>
  <c r="X122" i="36" s="1"/>
  <c r="T123" i="36" s="1"/>
  <c r="X123" i="36" s="1"/>
  <c r="T124" i="36" s="1"/>
  <c r="X124" i="36" s="1"/>
  <c r="T125" i="36" s="1"/>
  <c r="X125" i="36" s="1"/>
  <c r="T126" i="36" s="1"/>
  <c r="X126" i="36" s="1"/>
  <c r="T127" i="36" s="1"/>
  <c r="X127" i="36" s="1"/>
  <c r="T128" i="36" s="1"/>
  <c r="X128" i="36" s="1"/>
  <c r="T129" i="36" s="1"/>
  <c r="X129" i="36" s="1"/>
  <c r="T130" i="36" s="1"/>
  <c r="X130" i="36" s="1"/>
  <c r="T131" i="36" s="1"/>
  <c r="X131" i="36" s="1"/>
  <c r="T132" i="36" s="1"/>
  <c r="X132" i="36" s="1"/>
  <c r="T133" i="36" s="1"/>
  <c r="X133" i="36" s="1"/>
  <c r="T134" i="36" s="1"/>
  <c r="X134" i="36" s="1"/>
  <c r="T135" i="36" s="1"/>
  <c r="X135" i="36" s="1"/>
  <c r="T136" i="36" s="1"/>
  <c r="X136" i="36" s="1"/>
  <c r="T137" i="36" s="1"/>
  <c r="X137" i="36" s="1"/>
  <c r="T138" i="36" s="1"/>
  <c r="X138" i="36" s="1"/>
  <c r="T139" i="36" s="1"/>
  <c r="X139" i="36" s="1"/>
  <c r="T140" i="36" s="1"/>
  <c r="X140" i="36" s="1"/>
  <c r="T141" i="36" s="1"/>
  <c r="X141" i="36" s="1"/>
  <c r="T142" i="36" s="1"/>
  <c r="X142" i="36" s="1"/>
  <c r="T143" i="36" s="1"/>
  <c r="X143" i="36" s="1"/>
  <c r="T144" i="36" s="1"/>
  <c r="X144" i="36" s="1"/>
  <c r="T145" i="36" s="1"/>
  <c r="X145" i="36" s="1"/>
  <c r="T146" i="36" s="1"/>
  <c r="X146" i="36" s="1"/>
  <c r="T147" i="36" s="1"/>
  <c r="X147" i="36" s="1"/>
  <c r="T148" i="36" s="1"/>
  <c r="X148" i="36" s="1"/>
  <c r="T149" i="36" s="1"/>
  <c r="X149" i="36" s="1"/>
  <c r="T150" i="36" s="1"/>
  <c r="X150" i="36" s="1"/>
  <c r="T151" i="36" s="1"/>
  <c r="X151" i="36" s="1"/>
  <c r="T152" i="36" s="1"/>
  <c r="X152" i="36" s="1"/>
  <c r="T153" i="36" s="1"/>
  <c r="X153" i="36" s="1"/>
  <c r="T154" i="36" s="1"/>
  <c r="X154" i="36" s="1"/>
  <c r="T155" i="36" s="1"/>
  <c r="X155" i="36" s="1"/>
  <c r="T156" i="36" s="1"/>
  <c r="X156" i="36" s="1"/>
  <c r="T157" i="36" s="1"/>
  <c r="X157" i="36" s="1"/>
  <c r="T158" i="36" s="1"/>
  <c r="X158" i="36" s="1"/>
  <c r="T159" i="36" s="1"/>
  <c r="X159" i="36" s="1"/>
  <c r="T160" i="36" s="1"/>
  <c r="X160" i="36" s="1"/>
  <c r="T161" i="36" s="1"/>
  <c r="X161" i="36" s="1"/>
  <c r="T162" i="36" s="1"/>
  <c r="X162" i="36" s="1"/>
  <c r="T163" i="36" s="1"/>
  <c r="X163" i="36" s="1"/>
  <c r="T164" i="36" s="1"/>
  <c r="X164" i="36" s="1"/>
  <c r="T165" i="36" s="1"/>
  <c r="X165" i="36" s="1"/>
  <c r="T166" i="36" s="1"/>
  <c r="X166" i="36" s="1"/>
  <c r="T167" i="36" s="1"/>
  <c r="X167" i="36" s="1"/>
  <c r="T168" i="36" s="1"/>
  <c r="X168" i="36" s="1"/>
  <c r="T169" i="36" s="1"/>
  <c r="X169" i="36" s="1"/>
  <c r="T170" i="36" s="1"/>
  <c r="X170" i="36" s="1"/>
  <c r="T171" i="36" s="1"/>
  <c r="X171" i="36" s="1"/>
  <c r="T172" i="36" s="1"/>
  <c r="X172" i="36" s="1"/>
  <c r="T173" i="36" s="1"/>
  <c r="X173" i="36" s="1"/>
  <c r="T174" i="36" s="1"/>
  <c r="X174" i="36" s="1"/>
  <c r="T175" i="36" s="1"/>
  <c r="X175" i="36" s="1"/>
  <c r="T176" i="36" s="1"/>
  <c r="X176" i="36" s="1"/>
  <c r="T177" i="36" s="1"/>
  <c r="X177" i="36" s="1"/>
  <c r="T178" i="36" s="1"/>
  <c r="X178" i="36" s="1"/>
  <c r="T179" i="36" s="1"/>
  <c r="X179" i="36" s="1"/>
  <c r="T180" i="36" s="1"/>
  <c r="X180" i="36" s="1"/>
  <c r="T181" i="36" s="1"/>
  <c r="X181" i="36" s="1"/>
  <c r="T182" i="36" s="1"/>
  <c r="X182" i="36" s="1"/>
  <c r="T183" i="36" s="1"/>
  <c r="X183" i="36" s="1"/>
  <c r="T184" i="36" s="1"/>
  <c r="X184" i="36" s="1"/>
  <c r="T185" i="36" s="1"/>
  <c r="X185" i="36" s="1"/>
  <c r="T186" i="36" s="1"/>
  <c r="X186" i="36" s="1"/>
  <c r="T187" i="36" s="1"/>
  <c r="X187" i="36" s="1"/>
  <c r="T188" i="36" s="1"/>
  <c r="X188" i="36" s="1"/>
  <c r="T189" i="36" s="1"/>
  <c r="X189" i="36" s="1"/>
  <c r="T190" i="36" s="1"/>
  <c r="X190" i="36" s="1"/>
  <c r="T191" i="36" s="1"/>
  <c r="X191" i="36" s="1"/>
  <c r="T192" i="36" s="1"/>
  <c r="X192" i="36" s="1"/>
  <c r="T193" i="36" s="1"/>
  <c r="X193" i="36" s="1"/>
  <c r="T194" i="36" s="1"/>
  <c r="X194" i="36" s="1"/>
  <c r="T195" i="36" s="1"/>
  <c r="X195" i="36" s="1"/>
  <c r="T196" i="36" s="1"/>
  <c r="X196" i="36" s="1"/>
  <c r="T197" i="36" s="1"/>
  <c r="X197" i="36" s="1"/>
  <c r="T198" i="36" s="1"/>
  <c r="X198" i="36" s="1"/>
  <c r="T199" i="36" s="1"/>
  <c r="X199" i="36" s="1"/>
  <c r="T200" i="36" s="1"/>
  <c r="X200" i="36" s="1"/>
  <c r="T201" i="36" s="1"/>
  <c r="X201" i="36" s="1"/>
  <c r="T202" i="36" s="1"/>
  <c r="X202" i="36" s="1"/>
  <c r="T203" i="36" s="1"/>
  <c r="X203" i="36" s="1"/>
  <c r="T204" i="36" s="1"/>
  <c r="X204" i="36" s="1"/>
  <c r="T205" i="36" s="1"/>
  <c r="X205" i="36" s="1"/>
  <c r="T206" i="36" s="1"/>
  <c r="X206" i="36" s="1"/>
  <c r="T207" i="36" s="1"/>
  <c r="X207" i="36" s="1"/>
  <c r="T208" i="36" s="1"/>
  <c r="X208" i="36" s="1"/>
  <c r="T209" i="36" s="1"/>
  <c r="X209" i="36" s="1"/>
  <c r="T210" i="36" s="1"/>
  <c r="X210" i="36" s="1"/>
  <c r="T211" i="36" s="1"/>
  <c r="X211" i="36" s="1"/>
  <c r="T212" i="36" s="1"/>
  <c r="X212" i="36" s="1"/>
  <c r="T213" i="36" s="1"/>
  <c r="X213" i="36" s="1"/>
  <c r="T214" i="36" s="1"/>
  <c r="X214" i="36" s="1"/>
  <c r="T215" i="36" s="1"/>
  <c r="X215" i="36" s="1"/>
  <c r="T216" i="36" s="1"/>
  <c r="X216" i="36" s="1"/>
  <c r="T217" i="36" s="1"/>
  <c r="X217" i="36" s="1"/>
  <c r="T218" i="36" s="1"/>
  <c r="X218" i="36" s="1"/>
  <c r="T219" i="36" s="1"/>
  <c r="X219" i="36" s="1"/>
  <c r="T220" i="36" s="1"/>
  <c r="X220" i="36" s="1"/>
  <c r="T221" i="36" s="1"/>
  <c r="X221" i="36" s="1"/>
  <c r="T222" i="36" s="1"/>
  <c r="X222" i="36" s="1"/>
  <c r="T223" i="36" s="1"/>
  <c r="X223" i="36" s="1"/>
  <c r="T224" i="36" s="1"/>
  <c r="X224" i="36" s="1"/>
  <c r="T225" i="36" s="1"/>
  <c r="X225" i="36" s="1"/>
  <c r="T226" i="36" s="1"/>
  <c r="X226" i="36" s="1"/>
  <c r="T227" i="36" s="1"/>
  <c r="X227" i="36" s="1"/>
  <c r="T228" i="36" s="1"/>
  <c r="X228" i="36" s="1"/>
  <c r="T229" i="36" s="1"/>
  <c r="X229" i="36" s="1"/>
  <c r="T230" i="36" s="1"/>
  <c r="X230" i="36" s="1"/>
  <c r="T231" i="36" s="1"/>
  <c r="X231" i="36" s="1"/>
  <c r="T232" i="36" s="1"/>
  <c r="X232" i="36" s="1"/>
  <c r="T233" i="36" s="1"/>
  <c r="X233" i="36" s="1"/>
  <c r="T234" i="36" s="1"/>
  <c r="X234" i="36" s="1"/>
  <c r="T235" i="36" s="1"/>
  <c r="X235" i="36" s="1"/>
  <c r="T236" i="36" s="1"/>
  <c r="X236" i="36" s="1"/>
  <c r="T237" i="36" s="1"/>
  <c r="X237" i="36" s="1"/>
  <c r="T238" i="36" s="1"/>
  <c r="X238" i="36" s="1"/>
  <c r="T239" i="36" s="1"/>
  <c r="X239" i="36" s="1"/>
  <c r="T240" i="36" s="1"/>
  <c r="X240" i="36" s="1"/>
  <c r="T241" i="36" s="1"/>
  <c r="X241" i="36" s="1"/>
  <c r="T242" i="36" s="1"/>
  <c r="X242" i="36" s="1"/>
  <c r="T243" i="36" s="1"/>
  <c r="X243" i="36" s="1"/>
  <c r="T244" i="36" s="1"/>
  <c r="X244" i="36" s="1"/>
  <c r="A31" i="36"/>
  <c r="A36" i="36" s="1"/>
  <c r="A49" i="37"/>
  <c r="AC5" i="37"/>
  <c r="A58" i="37" s="1"/>
  <c r="A48" i="36"/>
  <c r="A48" i="41"/>
  <c r="A48" i="42"/>
  <c r="A48" i="44"/>
  <c r="Z4" i="32"/>
  <c r="AD4" i="32" s="1"/>
  <c r="Z5" i="32" s="1"/>
  <c r="A55" i="32"/>
  <c r="H9" i="43"/>
  <c r="E8" i="43"/>
  <c r="F7" i="43" s="1"/>
  <c r="H9" i="42"/>
  <c r="E8" i="42"/>
  <c r="F7" i="42" s="1"/>
  <c r="H9" i="33"/>
  <c r="E8" i="33"/>
  <c r="F7" i="33" s="1"/>
  <c r="A49" i="41"/>
  <c r="AC5" i="41"/>
  <c r="A58" i="41" s="1"/>
  <c r="AC5" i="42"/>
  <c r="A58" i="42" s="1"/>
  <c r="A49" i="42"/>
  <c r="A48" i="38"/>
  <c r="AC5" i="45"/>
  <c r="A58" i="45" s="1"/>
  <c r="A49" i="45"/>
  <c r="A49" i="40"/>
  <c r="AC5" i="40"/>
  <c r="A58" i="40" s="1"/>
  <c r="AC5" i="44"/>
  <c r="A58" i="44" s="1"/>
  <c r="A49" i="44"/>
  <c r="H9" i="47"/>
  <c r="E8" i="47"/>
  <c r="F7" i="47" s="1"/>
  <c r="E8" i="35"/>
  <c r="F7" i="35" s="1"/>
  <c r="H9" i="35"/>
  <c r="H9" i="34"/>
  <c r="E8" i="34"/>
  <c r="F7" i="34" s="1"/>
  <c r="A48" i="33"/>
  <c r="A31" i="34"/>
  <c r="A36" i="34" s="1"/>
  <c r="J23" i="9" s="1"/>
  <c r="X4" i="34"/>
  <c r="T5" i="34" s="1"/>
  <c r="X5" i="34" s="1"/>
  <c r="T6" i="34" s="1"/>
  <c r="X6" i="34" s="1"/>
  <c r="T7" i="34" s="1"/>
  <c r="X7" i="34" s="1"/>
  <c r="T8" i="34" s="1"/>
  <c r="X8" i="34" s="1"/>
  <c r="T9" i="34" s="1"/>
  <c r="X9" i="34" s="1"/>
  <c r="T10" i="34" s="1"/>
  <c r="X10" i="34" s="1"/>
  <c r="T11" i="34" s="1"/>
  <c r="X11" i="34" s="1"/>
  <c r="T12" i="34" s="1"/>
  <c r="X12" i="34" s="1"/>
  <c r="T13" i="34" s="1"/>
  <c r="X13" i="34" s="1"/>
  <c r="T14" i="34" s="1"/>
  <c r="X14" i="34" s="1"/>
  <c r="T15" i="34" s="1"/>
  <c r="X15" i="34" s="1"/>
  <c r="T16" i="34" s="1"/>
  <c r="X16" i="34" s="1"/>
  <c r="T17" i="34" s="1"/>
  <c r="X17" i="34" s="1"/>
  <c r="T18" i="34" s="1"/>
  <c r="X18" i="34" s="1"/>
  <c r="T19" i="34" s="1"/>
  <c r="X19" i="34" s="1"/>
  <c r="T20" i="34" s="1"/>
  <c r="X20" i="34" s="1"/>
  <c r="T21" i="34" s="1"/>
  <c r="X21" i="34" s="1"/>
  <c r="T22" i="34" s="1"/>
  <c r="X22" i="34" s="1"/>
  <c r="T23" i="34" s="1"/>
  <c r="X23" i="34" s="1"/>
  <c r="T24" i="34" s="1"/>
  <c r="X24" i="34" s="1"/>
  <c r="T25" i="34" s="1"/>
  <c r="X25" i="34" s="1"/>
  <c r="T26" i="34" s="1"/>
  <c r="X26" i="34" s="1"/>
  <c r="T27" i="34" s="1"/>
  <c r="X27" i="34" s="1"/>
  <c r="T28" i="34" s="1"/>
  <c r="X28" i="34" s="1"/>
  <c r="T29" i="34" s="1"/>
  <c r="X29" i="34" s="1"/>
  <c r="T30" i="34" s="1"/>
  <c r="X30" i="34" s="1"/>
  <c r="T31" i="34" s="1"/>
  <c r="X31" i="34" s="1"/>
  <c r="T32" i="34" s="1"/>
  <c r="X32" i="34" s="1"/>
  <c r="T33" i="34" s="1"/>
  <c r="X33" i="34" s="1"/>
  <c r="T34" i="34" s="1"/>
  <c r="X34" i="34" s="1"/>
  <c r="T35" i="34" s="1"/>
  <c r="X35" i="34" s="1"/>
  <c r="T36" i="34" s="1"/>
  <c r="X36" i="34" s="1"/>
  <c r="T37" i="34" s="1"/>
  <c r="X37" i="34" s="1"/>
  <c r="T38" i="34" s="1"/>
  <c r="X38" i="34" s="1"/>
  <c r="T39" i="34" s="1"/>
  <c r="X39" i="34" s="1"/>
  <c r="T40" i="34" s="1"/>
  <c r="X40" i="34" s="1"/>
  <c r="T41" i="34" s="1"/>
  <c r="X41" i="34" s="1"/>
  <c r="T42" i="34" s="1"/>
  <c r="X42" i="34" s="1"/>
  <c r="T43" i="34" s="1"/>
  <c r="X43" i="34" s="1"/>
  <c r="T44" i="34" s="1"/>
  <c r="X44" i="34" s="1"/>
  <c r="T45" i="34" s="1"/>
  <c r="X45" i="34" s="1"/>
  <c r="T46" i="34" s="1"/>
  <c r="X46" i="34" s="1"/>
  <c r="T47" i="34" s="1"/>
  <c r="X47" i="34" s="1"/>
  <c r="T48" i="34" s="1"/>
  <c r="X48" i="34" s="1"/>
  <c r="T49" i="34" s="1"/>
  <c r="X49" i="34" s="1"/>
  <c r="T50" i="34" s="1"/>
  <c r="X50" i="34" s="1"/>
  <c r="T51" i="34" s="1"/>
  <c r="X51" i="34" s="1"/>
  <c r="T52" i="34" s="1"/>
  <c r="X52" i="34" s="1"/>
  <c r="T53" i="34" s="1"/>
  <c r="X53" i="34" s="1"/>
  <c r="T54" i="34" s="1"/>
  <c r="X54" i="34" s="1"/>
  <c r="T55" i="34" s="1"/>
  <c r="X55" i="34" s="1"/>
  <c r="T56" i="34" s="1"/>
  <c r="X56" i="34" s="1"/>
  <c r="T57" i="34" s="1"/>
  <c r="X57" i="34" s="1"/>
  <c r="T58" i="34" s="1"/>
  <c r="X58" i="34" s="1"/>
  <c r="T59" i="34" s="1"/>
  <c r="X59" i="34" s="1"/>
  <c r="T60" i="34" s="1"/>
  <c r="X60" i="34" s="1"/>
  <c r="T61" i="34" s="1"/>
  <c r="X61" i="34" s="1"/>
  <c r="T62" i="34" s="1"/>
  <c r="X62" i="34" s="1"/>
  <c r="T63" i="34" s="1"/>
  <c r="X63" i="34" s="1"/>
  <c r="T64" i="34" s="1"/>
  <c r="X64" i="34" s="1"/>
  <c r="T65" i="34" s="1"/>
  <c r="X65" i="34" s="1"/>
  <c r="T66" i="34" s="1"/>
  <c r="X66" i="34" s="1"/>
  <c r="T67" i="34" s="1"/>
  <c r="X67" i="34" s="1"/>
  <c r="T68" i="34" s="1"/>
  <c r="X68" i="34" s="1"/>
  <c r="T69" i="34" s="1"/>
  <c r="X69" i="34" s="1"/>
  <c r="T70" i="34" s="1"/>
  <c r="X70" i="34" s="1"/>
  <c r="T71" i="34" s="1"/>
  <c r="X71" i="34" s="1"/>
  <c r="T72" i="34" s="1"/>
  <c r="X72" i="34" s="1"/>
  <c r="T73" i="34" s="1"/>
  <c r="X73" i="34" s="1"/>
  <c r="T74" i="34" s="1"/>
  <c r="X74" i="34" s="1"/>
  <c r="T75" i="34" s="1"/>
  <c r="X75" i="34" s="1"/>
  <c r="T76" i="34" s="1"/>
  <c r="X76" i="34" s="1"/>
  <c r="T77" i="34" s="1"/>
  <c r="X77" i="34" s="1"/>
  <c r="T78" i="34" s="1"/>
  <c r="X78" i="34" s="1"/>
  <c r="T79" i="34" s="1"/>
  <c r="X79" i="34" s="1"/>
  <c r="T80" i="34" s="1"/>
  <c r="X80" i="34" s="1"/>
  <c r="T81" i="34" s="1"/>
  <c r="X81" i="34" s="1"/>
  <c r="T82" i="34" s="1"/>
  <c r="X82" i="34" s="1"/>
  <c r="T83" i="34" s="1"/>
  <c r="X83" i="34" s="1"/>
  <c r="T84" i="34" s="1"/>
  <c r="X84" i="34" s="1"/>
  <c r="T85" i="34" s="1"/>
  <c r="X85" i="34" s="1"/>
  <c r="T86" i="34" s="1"/>
  <c r="X86" i="34" s="1"/>
  <c r="T87" i="34" s="1"/>
  <c r="X87" i="34" s="1"/>
  <c r="T88" i="34" s="1"/>
  <c r="X88" i="34" s="1"/>
  <c r="T89" i="34" s="1"/>
  <c r="X89" i="34" s="1"/>
  <c r="T90" i="34" s="1"/>
  <c r="X90" i="34" s="1"/>
  <c r="T91" i="34" s="1"/>
  <c r="X91" i="34" s="1"/>
  <c r="T92" i="34" s="1"/>
  <c r="X92" i="34" s="1"/>
  <c r="T93" i="34" s="1"/>
  <c r="X93" i="34" s="1"/>
  <c r="T94" i="34" s="1"/>
  <c r="X94" i="34" s="1"/>
  <c r="T95" i="34" s="1"/>
  <c r="X95" i="34" s="1"/>
  <c r="T96" i="34" s="1"/>
  <c r="X96" i="34" s="1"/>
  <c r="T97" i="34" s="1"/>
  <c r="X97" i="34" s="1"/>
  <c r="T98" i="34" s="1"/>
  <c r="X98" i="34" s="1"/>
  <c r="T99" i="34" s="1"/>
  <c r="X99" i="34" s="1"/>
  <c r="T100" i="34" s="1"/>
  <c r="X100" i="34" s="1"/>
  <c r="T101" i="34" s="1"/>
  <c r="X101" i="34" s="1"/>
  <c r="T102" i="34" s="1"/>
  <c r="X102" i="34" s="1"/>
  <c r="T103" i="34" s="1"/>
  <c r="X103" i="34" s="1"/>
  <c r="T104" i="34" s="1"/>
  <c r="X104" i="34" s="1"/>
  <c r="T105" i="34" s="1"/>
  <c r="X105" i="34" s="1"/>
  <c r="T106" i="34" s="1"/>
  <c r="X106" i="34" s="1"/>
  <c r="T107" i="34" s="1"/>
  <c r="X107" i="34" s="1"/>
  <c r="T108" i="34" s="1"/>
  <c r="X108" i="34" s="1"/>
  <c r="T109" i="34" s="1"/>
  <c r="X109" i="34" s="1"/>
  <c r="T110" i="34" s="1"/>
  <c r="X110" i="34" s="1"/>
  <c r="T111" i="34" s="1"/>
  <c r="X111" i="34" s="1"/>
  <c r="T112" i="34" s="1"/>
  <c r="X112" i="34" s="1"/>
  <c r="T113" i="34" s="1"/>
  <c r="X113" i="34" s="1"/>
  <c r="T114" i="34" s="1"/>
  <c r="X114" i="34" s="1"/>
  <c r="T115" i="34" s="1"/>
  <c r="X115" i="34" s="1"/>
  <c r="T116" i="34" s="1"/>
  <c r="X116" i="34" s="1"/>
  <c r="T117" i="34" s="1"/>
  <c r="X117" i="34" s="1"/>
  <c r="T118" i="34" s="1"/>
  <c r="X118" i="34" s="1"/>
  <c r="T119" i="34" s="1"/>
  <c r="X119" i="34" s="1"/>
  <c r="T120" i="34" s="1"/>
  <c r="X120" i="34" s="1"/>
  <c r="T121" i="34" s="1"/>
  <c r="X121" i="34" s="1"/>
  <c r="T122" i="34" s="1"/>
  <c r="X122" i="34" s="1"/>
  <c r="T123" i="34" s="1"/>
  <c r="X123" i="34" s="1"/>
  <c r="T124" i="34" s="1"/>
  <c r="X124" i="34" s="1"/>
  <c r="T125" i="34" s="1"/>
  <c r="X125" i="34" s="1"/>
  <c r="T126" i="34" s="1"/>
  <c r="X126" i="34" s="1"/>
  <c r="T127" i="34" s="1"/>
  <c r="X127" i="34" s="1"/>
  <c r="T128" i="34" s="1"/>
  <c r="X128" i="34" s="1"/>
  <c r="T129" i="34" s="1"/>
  <c r="X129" i="34" s="1"/>
  <c r="T130" i="34" s="1"/>
  <c r="X130" i="34" s="1"/>
  <c r="T131" i="34" s="1"/>
  <c r="X131" i="34" s="1"/>
  <c r="T132" i="34" s="1"/>
  <c r="X132" i="34" s="1"/>
  <c r="T133" i="34" s="1"/>
  <c r="X133" i="34" s="1"/>
  <c r="T134" i="34" s="1"/>
  <c r="X134" i="34" s="1"/>
  <c r="T135" i="34" s="1"/>
  <c r="X135" i="34" s="1"/>
  <c r="T136" i="34" s="1"/>
  <c r="X136" i="34" s="1"/>
  <c r="T137" i="34" s="1"/>
  <c r="X137" i="34" s="1"/>
  <c r="T138" i="34" s="1"/>
  <c r="X138" i="34" s="1"/>
  <c r="T139" i="34" s="1"/>
  <c r="X139" i="34" s="1"/>
  <c r="T140" i="34" s="1"/>
  <c r="X140" i="34" s="1"/>
  <c r="T141" i="34" s="1"/>
  <c r="X141" i="34" s="1"/>
  <c r="T142" i="34" s="1"/>
  <c r="X142" i="34" s="1"/>
  <c r="T143" i="34" s="1"/>
  <c r="X143" i="34" s="1"/>
  <c r="T144" i="34" s="1"/>
  <c r="X144" i="34" s="1"/>
  <c r="T145" i="34" s="1"/>
  <c r="X145" i="34" s="1"/>
  <c r="T146" i="34" s="1"/>
  <c r="X146" i="34" s="1"/>
  <c r="T147" i="34" s="1"/>
  <c r="X147" i="34" s="1"/>
  <c r="T148" i="34" s="1"/>
  <c r="X148" i="34" s="1"/>
  <c r="T149" i="34" s="1"/>
  <c r="X149" i="34" s="1"/>
  <c r="T150" i="34" s="1"/>
  <c r="X150" i="34" s="1"/>
  <c r="T151" i="34" s="1"/>
  <c r="X151" i="34" s="1"/>
  <c r="T152" i="34" s="1"/>
  <c r="X152" i="34" s="1"/>
  <c r="T153" i="34" s="1"/>
  <c r="X153" i="34" s="1"/>
  <c r="T154" i="34" s="1"/>
  <c r="X154" i="34" s="1"/>
  <c r="T155" i="34" s="1"/>
  <c r="X155" i="34" s="1"/>
  <c r="T156" i="34" s="1"/>
  <c r="X156" i="34" s="1"/>
  <c r="T157" i="34" s="1"/>
  <c r="X157" i="34" s="1"/>
  <c r="T158" i="34" s="1"/>
  <c r="X158" i="34" s="1"/>
  <c r="T159" i="34" s="1"/>
  <c r="X159" i="34" s="1"/>
  <c r="T160" i="34" s="1"/>
  <c r="X160" i="34" s="1"/>
  <c r="T161" i="34" s="1"/>
  <c r="X161" i="34" s="1"/>
  <c r="T162" i="34" s="1"/>
  <c r="X162" i="34" s="1"/>
  <c r="T163" i="34" s="1"/>
  <c r="X163" i="34" s="1"/>
  <c r="T164" i="34" s="1"/>
  <c r="X164" i="34" s="1"/>
  <c r="T165" i="34" s="1"/>
  <c r="X165" i="34" s="1"/>
  <c r="T166" i="34" s="1"/>
  <c r="X166" i="34" s="1"/>
  <c r="T167" i="34" s="1"/>
  <c r="X167" i="34" s="1"/>
  <c r="T168" i="34" s="1"/>
  <c r="X168" i="34" s="1"/>
  <c r="T169" i="34" s="1"/>
  <c r="X169" i="34" s="1"/>
  <c r="T170" i="34" s="1"/>
  <c r="X170" i="34" s="1"/>
  <c r="T171" i="34" s="1"/>
  <c r="X171" i="34" s="1"/>
  <c r="T172" i="34" s="1"/>
  <c r="X172" i="34" s="1"/>
  <c r="T173" i="34" s="1"/>
  <c r="X173" i="34" s="1"/>
  <c r="T174" i="34" s="1"/>
  <c r="X174" i="34" s="1"/>
  <c r="T175" i="34" s="1"/>
  <c r="X175" i="34" s="1"/>
  <c r="T176" i="34" s="1"/>
  <c r="X176" i="34" s="1"/>
  <c r="T177" i="34" s="1"/>
  <c r="X177" i="34" s="1"/>
  <c r="T178" i="34" s="1"/>
  <c r="X178" i="34" s="1"/>
  <c r="T179" i="34" s="1"/>
  <c r="X179" i="34" s="1"/>
  <c r="T180" i="34" s="1"/>
  <c r="X180" i="34" s="1"/>
  <c r="T181" i="34" s="1"/>
  <c r="X181" i="34" s="1"/>
  <c r="T182" i="34" s="1"/>
  <c r="X182" i="34" s="1"/>
  <c r="T183" i="34" s="1"/>
  <c r="X183" i="34" s="1"/>
  <c r="T184" i="34" s="1"/>
  <c r="X184" i="34" s="1"/>
  <c r="T185" i="34" s="1"/>
  <c r="X185" i="34" s="1"/>
  <c r="T186" i="34" s="1"/>
  <c r="X186" i="34" s="1"/>
  <c r="T187" i="34" s="1"/>
  <c r="X187" i="34" s="1"/>
  <c r="T188" i="34" s="1"/>
  <c r="X188" i="34" s="1"/>
  <c r="T189" i="34" s="1"/>
  <c r="X189" i="34" s="1"/>
  <c r="T190" i="34" s="1"/>
  <c r="X190" i="34" s="1"/>
  <c r="T191" i="34" s="1"/>
  <c r="X191" i="34" s="1"/>
  <c r="T192" i="34" s="1"/>
  <c r="X192" i="34" s="1"/>
  <c r="T193" i="34" s="1"/>
  <c r="X193" i="34" s="1"/>
  <c r="T194" i="34" s="1"/>
  <c r="X194" i="34" s="1"/>
  <c r="T195" i="34" s="1"/>
  <c r="X195" i="34" s="1"/>
  <c r="T196" i="34" s="1"/>
  <c r="X196" i="34" s="1"/>
  <c r="T197" i="34" s="1"/>
  <c r="X197" i="34" s="1"/>
  <c r="T198" i="34" s="1"/>
  <c r="X198" i="34" s="1"/>
  <c r="T199" i="34" s="1"/>
  <c r="X199" i="34" s="1"/>
  <c r="T200" i="34" s="1"/>
  <c r="X200" i="34" s="1"/>
  <c r="T201" i="34" s="1"/>
  <c r="X201" i="34" s="1"/>
  <c r="T202" i="34" s="1"/>
  <c r="X202" i="34" s="1"/>
  <c r="T203" i="34" s="1"/>
  <c r="X203" i="34" s="1"/>
  <c r="T204" i="34" s="1"/>
  <c r="X204" i="34" s="1"/>
  <c r="T205" i="34" s="1"/>
  <c r="X205" i="34" s="1"/>
  <c r="T206" i="34" s="1"/>
  <c r="X206" i="34" s="1"/>
  <c r="T207" i="34" s="1"/>
  <c r="X207" i="34" s="1"/>
  <c r="T208" i="34" s="1"/>
  <c r="X208" i="34" s="1"/>
  <c r="T209" i="34" s="1"/>
  <c r="X209" i="34" s="1"/>
  <c r="T210" i="34" s="1"/>
  <c r="X210" i="34" s="1"/>
  <c r="T211" i="34" s="1"/>
  <c r="X211" i="34" s="1"/>
  <c r="T212" i="34" s="1"/>
  <c r="X212" i="34" s="1"/>
  <c r="T213" i="34" s="1"/>
  <c r="X213" i="34" s="1"/>
  <c r="T214" i="34" s="1"/>
  <c r="X214" i="34" s="1"/>
  <c r="T215" i="34" s="1"/>
  <c r="X215" i="34" s="1"/>
  <c r="T216" i="34" s="1"/>
  <c r="X216" i="34" s="1"/>
  <c r="T217" i="34" s="1"/>
  <c r="X217" i="34" s="1"/>
  <c r="T218" i="34" s="1"/>
  <c r="X218" i="34" s="1"/>
  <c r="T219" i="34" s="1"/>
  <c r="X219" i="34" s="1"/>
  <c r="T220" i="34" s="1"/>
  <c r="X220" i="34" s="1"/>
  <c r="T221" i="34" s="1"/>
  <c r="X221" i="34" s="1"/>
  <c r="T222" i="34" s="1"/>
  <c r="X222" i="34" s="1"/>
  <c r="T223" i="34" s="1"/>
  <c r="X223" i="34" s="1"/>
  <c r="T224" i="34" s="1"/>
  <c r="X224" i="34" s="1"/>
  <c r="T225" i="34" s="1"/>
  <c r="X225" i="34" s="1"/>
  <c r="T226" i="34" s="1"/>
  <c r="X226" i="34" s="1"/>
  <c r="T227" i="34" s="1"/>
  <c r="X227" i="34" s="1"/>
  <c r="T228" i="34" s="1"/>
  <c r="X228" i="34" s="1"/>
  <c r="T229" i="34" s="1"/>
  <c r="X229" i="34" s="1"/>
  <c r="T230" i="34" s="1"/>
  <c r="X230" i="34" s="1"/>
  <c r="T231" i="34" s="1"/>
  <c r="X231" i="34" s="1"/>
  <c r="T232" i="34" s="1"/>
  <c r="X232" i="34" s="1"/>
  <c r="T233" i="34" s="1"/>
  <c r="X233" i="34" s="1"/>
  <c r="T234" i="34" s="1"/>
  <c r="X234" i="34" s="1"/>
  <c r="T235" i="34" s="1"/>
  <c r="X235" i="34" s="1"/>
  <c r="T236" i="34" s="1"/>
  <c r="X236" i="34" s="1"/>
  <c r="T237" i="34" s="1"/>
  <c r="X237" i="34" s="1"/>
  <c r="T238" i="34" s="1"/>
  <c r="X238" i="34" s="1"/>
  <c r="T239" i="34" s="1"/>
  <c r="X239" i="34" s="1"/>
  <c r="T240" i="34" s="1"/>
  <c r="X240" i="34" s="1"/>
  <c r="T241" i="34" s="1"/>
  <c r="X241" i="34" s="1"/>
  <c r="T242" i="34" s="1"/>
  <c r="X242" i="34" s="1"/>
  <c r="T243" i="34" s="1"/>
  <c r="X243" i="34" s="1"/>
  <c r="T244" i="34" s="1"/>
  <c r="X244" i="34" s="1"/>
  <c r="X4" i="39"/>
  <c r="T5" i="39" s="1"/>
  <c r="X5" i="39" s="1"/>
  <c r="T6" i="39" s="1"/>
  <c r="X6" i="39" s="1"/>
  <c r="T7" i="39" s="1"/>
  <c r="X7" i="39" s="1"/>
  <c r="T8" i="39" s="1"/>
  <c r="X8" i="39" s="1"/>
  <c r="T9" i="39" s="1"/>
  <c r="X9" i="39" s="1"/>
  <c r="T10" i="39" s="1"/>
  <c r="X10" i="39" s="1"/>
  <c r="T11" i="39" s="1"/>
  <c r="X11" i="39" s="1"/>
  <c r="T12" i="39" s="1"/>
  <c r="X12" i="39" s="1"/>
  <c r="T13" i="39" s="1"/>
  <c r="X13" i="39" s="1"/>
  <c r="T14" i="39" s="1"/>
  <c r="X14" i="39" s="1"/>
  <c r="T15" i="39" s="1"/>
  <c r="X15" i="39" s="1"/>
  <c r="T16" i="39" s="1"/>
  <c r="X16" i="39" s="1"/>
  <c r="T17" i="39" s="1"/>
  <c r="X17" i="39" s="1"/>
  <c r="T18" i="39" s="1"/>
  <c r="X18" i="39" s="1"/>
  <c r="T19" i="39" s="1"/>
  <c r="X19" i="39" s="1"/>
  <c r="T20" i="39" s="1"/>
  <c r="X20" i="39" s="1"/>
  <c r="T21" i="39" s="1"/>
  <c r="X21" i="39" s="1"/>
  <c r="T22" i="39" s="1"/>
  <c r="X22" i="39" s="1"/>
  <c r="T23" i="39" s="1"/>
  <c r="X23" i="39" s="1"/>
  <c r="T24" i="39" s="1"/>
  <c r="X24" i="39" s="1"/>
  <c r="T25" i="39" s="1"/>
  <c r="X25" i="39" s="1"/>
  <c r="T26" i="39" s="1"/>
  <c r="X26" i="39" s="1"/>
  <c r="T27" i="39" s="1"/>
  <c r="X27" i="39" s="1"/>
  <c r="T28" i="39" s="1"/>
  <c r="X28" i="39" s="1"/>
  <c r="T29" i="39" s="1"/>
  <c r="X29" i="39" s="1"/>
  <c r="T30" i="39" s="1"/>
  <c r="X30" i="39" s="1"/>
  <c r="T31" i="39" s="1"/>
  <c r="X31" i="39" s="1"/>
  <c r="T32" i="39" s="1"/>
  <c r="X32" i="39" s="1"/>
  <c r="T33" i="39" s="1"/>
  <c r="X33" i="39" s="1"/>
  <c r="T34" i="39" s="1"/>
  <c r="X34" i="39" s="1"/>
  <c r="T35" i="39" s="1"/>
  <c r="X35" i="39" s="1"/>
  <c r="T36" i="39" s="1"/>
  <c r="X36" i="39" s="1"/>
  <c r="T37" i="39" s="1"/>
  <c r="X37" i="39" s="1"/>
  <c r="T38" i="39" s="1"/>
  <c r="X38" i="39" s="1"/>
  <c r="T39" i="39" s="1"/>
  <c r="X39" i="39" s="1"/>
  <c r="T40" i="39" s="1"/>
  <c r="X40" i="39" s="1"/>
  <c r="T41" i="39" s="1"/>
  <c r="X41" i="39" s="1"/>
  <c r="T42" i="39" s="1"/>
  <c r="X42" i="39" s="1"/>
  <c r="T43" i="39" s="1"/>
  <c r="X43" i="39" s="1"/>
  <c r="T44" i="39" s="1"/>
  <c r="X44" i="39" s="1"/>
  <c r="T45" i="39" s="1"/>
  <c r="X45" i="39" s="1"/>
  <c r="T46" i="39" s="1"/>
  <c r="X46" i="39" s="1"/>
  <c r="T47" i="39" s="1"/>
  <c r="X47" i="39" s="1"/>
  <c r="T48" i="39" s="1"/>
  <c r="X48" i="39" s="1"/>
  <c r="T49" i="39" s="1"/>
  <c r="X49" i="39" s="1"/>
  <c r="T50" i="39" s="1"/>
  <c r="X50" i="39" s="1"/>
  <c r="T51" i="39" s="1"/>
  <c r="X51" i="39" s="1"/>
  <c r="T52" i="39" s="1"/>
  <c r="X52" i="39" s="1"/>
  <c r="T53" i="39" s="1"/>
  <c r="X53" i="39" s="1"/>
  <c r="T54" i="39" s="1"/>
  <c r="X54" i="39" s="1"/>
  <c r="T55" i="39" s="1"/>
  <c r="X55" i="39" s="1"/>
  <c r="T56" i="39" s="1"/>
  <c r="X56" i="39" s="1"/>
  <c r="T57" i="39" s="1"/>
  <c r="X57" i="39" s="1"/>
  <c r="T58" i="39" s="1"/>
  <c r="X58" i="39" s="1"/>
  <c r="T59" i="39" s="1"/>
  <c r="X59" i="39" s="1"/>
  <c r="T60" i="39" s="1"/>
  <c r="X60" i="39" s="1"/>
  <c r="T61" i="39" s="1"/>
  <c r="X61" i="39" s="1"/>
  <c r="T62" i="39" s="1"/>
  <c r="X62" i="39" s="1"/>
  <c r="T63" i="39" s="1"/>
  <c r="X63" i="39" s="1"/>
  <c r="T64" i="39" s="1"/>
  <c r="X64" i="39" s="1"/>
  <c r="T65" i="39" s="1"/>
  <c r="X65" i="39" s="1"/>
  <c r="T66" i="39" s="1"/>
  <c r="X66" i="39" s="1"/>
  <c r="T67" i="39" s="1"/>
  <c r="X67" i="39" s="1"/>
  <c r="T68" i="39" s="1"/>
  <c r="X68" i="39" s="1"/>
  <c r="T69" i="39" s="1"/>
  <c r="X69" i="39" s="1"/>
  <c r="T70" i="39" s="1"/>
  <c r="X70" i="39" s="1"/>
  <c r="T71" i="39" s="1"/>
  <c r="X71" i="39" s="1"/>
  <c r="T72" i="39" s="1"/>
  <c r="X72" i="39" s="1"/>
  <c r="T73" i="39" s="1"/>
  <c r="X73" i="39" s="1"/>
  <c r="T74" i="39" s="1"/>
  <c r="X74" i="39" s="1"/>
  <c r="T75" i="39" s="1"/>
  <c r="X75" i="39" s="1"/>
  <c r="T76" i="39" s="1"/>
  <c r="X76" i="39" s="1"/>
  <c r="T77" i="39" s="1"/>
  <c r="X77" i="39" s="1"/>
  <c r="T78" i="39" s="1"/>
  <c r="X78" i="39" s="1"/>
  <c r="T79" i="39" s="1"/>
  <c r="X79" i="39" s="1"/>
  <c r="T80" i="39" s="1"/>
  <c r="X80" i="39" s="1"/>
  <c r="T81" i="39" s="1"/>
  <c r="X81" i="39" s="1"/>
  <c r="T82" i="39" s="1"/>
  <c r="X82" i="39" s="1"/>
  <c r="T83" i="39" s="1"/>
  <c r="X83" i="39" s="1"/>
  <c r="T84" i="39" s="1"/>
  <c r="X84" i="39" s="1"/>
  <c r="T85" i="39" s="1"/>
  <c r="X85" i="39" s="1"/>
  <c r="T86" i="39" s="1"/>
  <c r="X86" i="39" s="1"/>
  <c r="T87" i="39" s="1"/>
  <c r="X87" i="39" s="1"/>
  <c r="T88" i="39" s="1"/>
  <c r="X88" i="39" s="1"/>
  <c r="T89" i="39" s="1"/>
  <c r="X89" i="39" s="1"/>
  <c r="T90" i="39" s="1"/>
  <c r="X90" i="39" s="1"/>
  <c r="T91" i="39" s="1"/>
  <c r="X91" i="39" s="1"/>
  <c r="T92" i="39" s="1"/>
  <c r="X92" i="39" s="1"/>
  <c r="T93" i="39" s="1"/>
  <c r="X93" i="39" s="1"/>
  <c r="T94" i="39" s="1"/>
  <c r="X94" i="39" s="1"/>
  <c r="T95" i="39" s="1"/>
  <c r="X95" i="39" s="1"/>
  <c r="T96" i="39" s="1"/>
  <c r="X96" i="39" s="1"/>
  <c r="T97" i="39" s="1"/>
  <c r="X97" i="39" s="1"/>
  <c r="T98" i="39" s="1"/>
  <c r="X98" i="39" s="1"/>
  <c r="T99" i="39" s="1"/>
  <c r="X99" i="39" s="1"/>
  <c r="T100" i="39" s="1"/>
  <c r="X100" i="39" s="1"/>
  <c r="T101" i="39" s="1"/>
  <c r="X101" i="39" s="1"/>
  <c r="T102" i="39" s="1"/>
  <c r="X102" i="39" s="1"/>
  <c r="T103" i="39" s="1"/>
  <c r="X103" i="39" s="1"/>
  <c r="T104" i="39" s="1"/>
  <c r="X104" i="39" s="1"/>
  <c r="T105" i="39" s="1"/>
  <c r="X105" i="39" s="1"/>
  <c r="T106" i="39" s="1"/>
  <c r="X106" i="39" s="1"/>
  <c r="T107" i="39" s="1"/>
  <c r="X107" i="39" s="1"/>
  <c r="T108" i="39" s="1"/>
  <c r="X108" i="39" s="1"/>
  <c r="T109" i="39" s="1"/>
  <c r="X109" i="39" s="1"/>
  <c r="T110" i="39" s="1"/>
  <c r="X110" i="39" s="1"/>
  <c r="T111" i="39" s="1"/>
  <c r="X111" i="39" s="1"/>
  <c r="T112" i="39" s="1"/>
  <c r="X112" i="39" s="1"/>
  <c r="T113" i="39" s="1"/>
  <c r="X113" i="39" s="1"/>
  <c r="T114" i="39" s="1"/>
  <c r="X114" i="39" s="1"/>
  <c r="T115" i="39" s="1"/>
  <c r="X115" i="39" s="1"/>
  <c r="T116" i="39" s="1"/>
  <c r="X116" i="39" s="1"/>
  <c r="T117" i="39" s="1"/>
  <c r="X117" i="39" s="1"/>
  <c r="T118" i="39" s="1"/>
  <c r="X118" i="39" s="1"/>
  <c r="T119" i="39" s="1"/>
  <c r="X119" i="39" s="1"/>
  <c r="T120" i="39" s="1"/>
  <c r="X120" i="39" s="1"/>
  <c r="T121" i="39" s="1"/>
  <c r="X121" i="39" s="1"/>
  <c r="T122" i="39" s="1"/>
  <c r="X122" i="39" s="1"/>
  <c r="T123" i="39" s="1"/>
  <c r="X123" i="39" s="1"/>
  <c r="T124" i="39" s="1"/>
  <c r="X124" i="39" s="1"/>
  <c r="T125" i="39" s="1"/>
  <c r="X125" i="39" s="1"/>
  <c r="T126" i="39" s="1"/>
  <c r="X126" i="39" s="1"/>
  <c r="T127" i="39" s="1"/>
  <c r="X127" i="39" s="1"/>
  <c r="T128" i="39" s="1"/>
  <c r="X128" i="39" s="1"/>
  <c r="T129" i="39" s="1"/>
  <c r="X129" i="39" s="1"/>
  <c r="T130" i="39" s="1"/>
  <c r="X130" i="39" s="1"/>
  <c r="T131" i="39" s="1"/>
  <c r="X131" i="39" s="1"/>
  <c r="T132" i="39" s="1"/>
  <c r="X132" i="39" s="1"/>
  <c r="T133" i="39" s="1"/>
  <c r="X133" i="39" s="1"/>
  <c r="T134" i="39" s="1"/>
  <c r="X134" i="39" s="1"/>
  <c r="T135" i="39" s="1"/>
  <c r="X135" i="39" s="1"/>
  <c r="T136" i="39" s="1"/>
  <c r="X136" i="39" s="1"/>
  <c r="T137" i="39" s="1"/>
  <c r="X137" i="39" s="1"/>
  <c r="T138" i="39" s="1"/>
  <c r="X138" i="39" s="1"/>
  <c r="T139" i="39" s="1"/>
  <c r="X139" i="39" s="1"/>
  <c r="T140" i="39" s="1"/>
  <c r="X140" i="39" s="1"/>
  <c r="T141" i="39" s="1"/>
  <c r="X141" i="39" s="1"/>
  <c r="T142" i="39" s="1"/>
  <c r="X142" i="39" s="1"/>
  <c r="T143" i="39" s="1"/>
  <c r="X143" i="39" s="1"/>
  <c r="T144" i="39" s="1"/>
  <c r="X144" i="39" s="1"/>
  <c r="T145" i="39" s="1"/>
  <c r="X145" i="39" s="1"/>
  <c r="T146" i="39" s="1"/>
  <c r="X146" i="39" s="1"/>
  <c r="T147" i="39" s="1"/>
  <c r="X147" i="39" s="1"/>
  <c r="T148" i="39" s="1"/>
  <c r="X148" i="39" s="1"/>
  <c r="T149" i="39" s="1"/>
  <c r="X149" i="39" s="1"/>
  <c r="T150" i="39" s="1"/>
  <c r="X150" i="39" s="1"/>
  <c r="T151" i="39" s="1"/>
  <c r="X151" i="39" s="1"/>
  <c r="T152" i="39" s="1"/>
  <c r="X152" i="39" s="1"/>
  <c r="T153" i="39" s="1"/>
  <c r="X153" i="39" s="1"/>
  <c r="T154" i="39" s="1"/>
  <c r="X154" i="39" s="1"/>
  <c r="T155" i="39" s="1"/>
  <c r="X155" i="39" s="1"/>
  <c r="T156" i="39" s="1"/>
  <c r="X156" i="39" s="1"/>
  <c r="T157" i="39" s="1"/>
  <c r="X157" i="39" s="1"/>
  <c r="T158" i="39" s="1"/>
  <c r="X158" i="39" s="1"/>
  <c r="T159" i="39" s="1"/>
  <c r="X159" i="39" s="1"/>
  <c r="T160" i="39" s="1"/>
  <c r="X160" i="39" s="1"/>
  <c r="T161" i="39" s="1"/>
  <c r="X161" i="39" s="1"/>
  <c r="T162" i="39" s="1"/>
  <c r="X162" i="39" s="1"/>
  <c r="T163" i="39" s="1"/>
  <c r="X163" i="39" s="1"/>
  <c r="T164" i="39" s="1"/>
  <c r="X164" i="39" s="1"/>
  <c r="T165" i="39" s="1"/>
  <c r="X165" i="39" s="1"/>
  <c r="T166" i="39" s="1"/>
  <c r="X166" i="39" s="1"/>
  <c r="T167" i="39" s="1"/>
  <c r="X167" i="39" s="1"/>
  <c r="T168" i="39" s="1"/>
  <c r="X168" i="39" s="1"/>
  <c r="T169" i="39" s="1"/>
  <c r="X169" i="39" s="1"/>
  <c r="T170" i="39" s="1"/>
  <c r="X170" i="39" s="1"/>
  <c r="T171" i="39" s="1"/>
  <c r="X171" i="39" s="1"/>
  <c r="T172" i="39" s="1"/>
  <c r="X172" i="39" s="1"/>
  <c r="T173" i="39" s="1"/>
  <c r="X173" i="39" s="1"/>
  <c r="T174" i="39" s="1"/>
  <c r="X174" i="39" s="1"/>
  <c r="T175" i="39" s="1"/>
  <c r="X175" i="39" s="1"/>
  <c r="T176" i="39" s="1"/>
  <c r="X176" i="39" s="1"/>
  <c r="T177" i="39" s="1"/>
  <c r="X177" i="39" s="1"/>
  <c r="T178" i="39" s="1"/>
  <c r="X178" i="39" s="1"/>
  <c r="T179" i="39" s="1"/>
  <c r="X179" i="39" s="1"/>
  <c r="T180" i="39" s="1"/>
  <c r="X180" i="39" s="1"/>
  <c r="T181" i="39" s="1"/>
  <c r="X181" i="39" s="1"/>
  <c r="T182" i="39" s="1"/>
  <c r="X182" i="39" s="1"/>
  <c r="T183" i="39" s="1"/>
  <c r="X183" i="39" s="1"/>
  <c r="T184" i="39" s="1"/>
  <c r="X184" i="39" s="1"/>
  <c r="T185" i="39" s="1"/>
  <c r="X185" i="39" s="1"/>
  <c r="T186" i="39" s="1"/>
  <c r="X186" i="39" s="1"/>
  <c r="T187" i="39" s="1"/>
  <c r="X187" i="39" s="1"/>
  <c r="T188" i="39" s="1"/>
  <c r="X188" i="39" s="1"/>
  <c r="T189" i="39" s="1"/>
  <c r="X189" i="39" s="1"/>
  <c r="T190" i="39" s="1"/>
  <c r="X190" i="39" s="1"/>
  <c r="T191" i="39" s="1"/>
  <c r="X191" i="39" s="1"/>
  <c r="T192" i="39" s="1"/>
  <c r="X192" i="39" s="1"/>
  <c r="T193" i="39" s="1"/>
  <c r="X193" i="39" s="1"/>
  <c r="T194" i="39" s="1"/>
  <c r="X194" i="39" s="1"/>
  <c r="T195" i="39" s="1"/>
  <c r="X195" i="39" s="1"/>
  <c r="T196" i="39" s="1"/>
  <c r="X196" i="39" s="1"/>
  <c r="T197" i="39" s="1"/>
  <c r="X197" i="39" s="1"/>
  <c r="T198" i="39" s="1"/>
  <c r="X198" i="39" s="1"/>
  <c r="T199" i="39" s="1"/>
  <c r="X199" i="39" s="1"/>
  <c r="T200" i="39" s="1"/>
  <c r="X200" i="39" s="1"/>
  <c r="T201" i="39" s="1"/>
  <c r="X201" i="39" s="1"/>
  <c r="T202" i="39" s="1"/>
  <c r="X202" i="39" s="1"/>
  <c r="T203" i="39" s="1"/>
  <c r="X203" i="39" s="1"/>
  <c r="T204" i="39" s="1"/>
  <c r="X204" i="39" s="1"/>
  <c r="T205" i="39" s="1"/>
  <c r="X205" i="39" s="1"/>
  <c r="T206" i="39" s="1"/>
  <c r="X206" i="39" s="1"/>
  <c r="T207" i="39" s="1"/>
  <c r="X207" i="39" s="1"/>
  <c r="T208" i="39" s="1"/>
  <c r="X208" i="39" s="1"/>
  <c r="T209" i="39" s="1"/>
  <c r="X209" i="39" s="1"/>
  <c r="T210" i="39" s="1"/>
  <c r="X210" i="39" s="1"/>
  <c r="T211" i="39" s="1"/>
  <c r="X211" i="39" s="1"/>
  <c r="T212" i="39" s="1"/>
  <c r="X212" i="39" s="1"/>
  <c r="T213" i="39" s="1"/>
  <c r="X213" i="39" s="1"/>
  <c r="T214" i="39" s="1"/>
  <c r="X214" i="39" s="1"/>
  <c r="T215" i="39" s="1"/>
  <c r="X215" i="39" s="1"/>
  <c r="T216" i="39" s="1"/>
  <c r="X216" i="39" s="1"/>
  <c r="T217" i="39" s="1"/>
  <c r="X217" i="39" s="1"/>
  <c r="T218" i="39" s="1"/>
  <c r="X218" i="39" s="1"/>
  <c r="T219" i="39" s="1"/>
  <c r="X219" i="39" s="1"/>
  <c r="T220" i="39" s="1"/>
  <c r="X220" i="39" s="1"/>
  <c r="T221" i="39" s="1"/>
  <c r="X221" i="39" s="1"/>
  <c r="T222" i="39" s="1"/>
  <c r="X222" i="39" s="1"/>
  <c r="T223" i="39" s="1"/>
  <c r="X223" i="39" s="1"/>
  <c r="T224" i="39" s="1"/>
  <c r="X224" i="39" s="1"/>
  <c r="T225" i="39" s="1"/>
  <c r="X225" i="39" s="1"/>
  <c r="T226" i="39" s="1"/>
  <c r="X226" i="39" s="1"/>
  <c r="T227" i="39" s="1"/>
  <c r="X227" i="39" s="1"/>
  <c r="T228" i="39" s="1"/>
  <c r="X228" i="39" s="1"/>
  <c r="T229" i="39" s="1"/>
  <c r="X229" i="39" s="1"/>
  <c r="T230" i="39" s="1"/>
  <c r="X230" i="39" s="1"/>
  <c r="T231" i="39" s="1"/>
  <c r="X231" i="39" s="1"/>
  <c r="T232" i="39" s="1"/>
  <c r="X232" i="39" s="1"/>
  <c r="T233" i="39" s="1"/>
  <c r="X233" i="39" s="1"/>
  <c r="T234" i="39" s="1"/>
  <c r="X234" i="39" s="1"/>
  <c r="T235" i="39" s="1"/>
  <c r="X235" i="39" s="1"/>
  <c r="T236" i="39" s="1"/>
  <c r="X236" i="39" s="1"/>
  <c r="T237" i="39" s="1"/>
  <c r="X237" i="39" s="1"/>
  <c r="T238" i="39" s="1"/>
  <c r="X238" i="39" s="1"/>
  <c r="T239" i="39" s="1"/>
  <c r="X239" i="39" s="1"/>
  <c r="T240" i="39" s="1"/>
  <c r="X240" i="39" s="1"/>
  <c r="T241" i="39" s="1"/>
  <c r="X241" i="39" s="1"/>
  <c r="T242" i="39" s="1"/>
  <c r="X242" i="39" s="1"/>
  <c r="T243" i="39" s="1"/>
  <c r="X243" i="39" s="1"/>
  <c r="T244" i="39" s="1"/>
  <c r="X244" i="39" s="1"/>
  <c r="A31" i="39"/>
  <c r="A36" i="39" s="1"/>
  <c r="J28" i="9" s="1"/>
  <c r="E8" i="31"/>
  <c r="F7" i="31" s="1"/>
  <c r="H9" i="31"/>
  <c r="X5" i="43"/>
  <c r="T6" i="43" s="1"/>
  <c r="X6" i="43" s="1"/>
  <c r="T7" i="43" s="1"/>
  <c r="X7" i="43" s="1"/>
  <c r="T8" i="43" s="1"/>
  <c r="X8" i="43" s="1"/>
  <c r="T9" i="43" s="1"/>
  <c r="X9" i="43" s="1"/>
  <c r="T10" i="43" s="1"/>
  <c r="X10" i="43" s="1"/>
  <c r="T11" i="43" s="1"/>
  <c r="X11" i="43" s="1"/>
  <c r="T12" i="43" s="1"/>
  <c r="X12" i="43" s="1"/>
  <c r="T13" i="43" s="1"/>
  <c r="X13" i="43" s="1"/>
  <c r="T14" i="43" s="1"/>
  <c r="X14" i="43" s="1"/>
  <c r="T15" i="43" s="1"/>
  <c r="X15" i="43" s="1"/>
  <c r="T16" i="43" s="1"/>
  <c r="X16" i="43" s="1"/>
  <c r="T17" i="43" s="1"/>
  <c r="X17" i="43" s="1"/>
  <c r="T18" i="43" s="1"/>
  <c r="X18" i="43" s="1"/>
  <c r="T19" i="43" s="1"/>
  <c r="X19" i="43" s="1"/>
  <c r="T20" i="43" s="1"/>
  <c r="X20" i="43" s="1"/>
  <c r="T21" i="43" s="1"/>
  <c r="X21" i="43" s="1"/>
  <c r="T22" i="43" s="1"/>
  <c r="X22" i="43" s="1"/>
  <c r="T23" i="43" s="1"/>
  <c r="X23" i="43" s="1"/>
  <c r="T24" i="43" s="1"/>
  <c r="X24" i="43" s="1"/>
  <c r="T25" i="43" s="1"/>
  <c r="X25" i="43" s="1"/>
  <c r="T26" i="43" s="1"/>
  <c r="X26" i="43" s="1"/>
  <c r="T27" i="43" s="1"/>
  <c r="X27" i="43" s="1"/>
  <c r="T28" i="43" s="1"/>
  <c r="X28" i="43" s="1"/>
  <c r="T29" i="43" s="1"/>
  <c r="X29" i="43" s="1"/>
  <c r="T30" i="43" s="1"/>
  <c r="X30" i="43" s="1"/>
  <c r="T31" i="43" s="1"/>
  <c r="X31" i="43" s="1"/>
  <c r="T32" i="43" s="1"/>
  <c r="X32" i="43" s="1"/>
  <c r="T33" i="43" s="1"/>
  <c r="X33" i="43" s="1"/>
  <c r="T34" i="43" s="1"/>
  <c r="X34" i="43" s="1"/>
  <c r="T35" i="43" s="1"/>
  <c r="X35" i="43" s="1"/>
  <c r="T36" i="43" s="1"/>
  <c r="X36" i="43" s="1"/>
  <c r="T37" i="43" s="1"/>
  <c r="X37" i="43" s="1"/>
  <c r="T38" i="43" s="1"/>
  <c r="X38" i="43" s="1"/>
  <c r="T39" i="43" s="1"/>
  <c r="X39" i="43" s="1"/>
  <c r="T40" i="43" s="1"/>
  <c r="X40" i="43" s="1"/>
  <c r="T41" i="43" s="1"/>
  <c r="X41" i="43" s="1"/>
  <c r="T42" i="43" s="1"/>
  <c r="X42" i="43" s="1"/>
  <c r="T43" i="43" s="1"/>
  <c r="X43" i="43" s="1"/>
  <c r="T44" i="43" s="1"/>
  <c r="X44" i="43" s="1"/>
  <c r="T45" i="43" s="1"/>
  <c r="X45" i="43" s="1"/>
  <c r="T46" i="43" s="1"/>
  <c r="X46" i="43" s="1"/>
  <c r="T47" i="43" s="1"/>
  <c r="X47" i="43" s="1"/>
  <c r="T48" i="43" s="1"/>
  <c r="X48" i="43" s="1"/>
  <c r="T49" i="43" s="1"/>
  <c r="X49" i="43" s="1"/>
  <c r="T50" i="43" s="1"/>
  <c r="X50" i="43" s="1"/>
  <c r="T51" i="43" s="1"/>
  <c r="X51" i="43" s="1"/>
  <c r="T52" i="43" s="1"/>
  <c r="X52" i="43" s="1"/>
  <c r="T53" i="43" s="1"/>
  <c r="X53" i="43" s="1"/>
  <c r="T54" i="43" s="1"/>
  <c r="X54" i="43" s="1"/>
  <c r="T55" i="43" s="1"/>
  <c r="X55" i="43" s="1"/>
  <c r="T56" i="43" s="1"/>
  <c r="X56" i="43" s="1"/>
  <c r="T57" i="43" s="1"/>
  <c r="X57" i="43" s="1"/>
  <c r="T58" i="43" s="1"/>
  <c r="X58" i="43" s="1"/>
  <c r="T59" i="43" s="1"/>
  <c r="X59" i="43" s="1"/>
  <c r="T60" i="43" s="1"/>
  <c r="X60" i="43" s="1"/>
  <c r="T61" i="43" s="1"/>
  <c r="X61" i="43" s="1"/>
  <c r="T62" i="43" s="1"/>
  <c r="X62" i="43" s="1"/>
  <c r="T63" i="43" s="1"/>
  <c r="X63" i="43" s="1"/>
  <c r="T64" i="43" s="1"/>
  <c r="X64" i="43" s="1"/>
  <c r="T65" i="43" s="1"/>
  <c r="X65" i="43" s="1"/>
  <c r="T66" i="43" s="1"/>
  <c r="X66" i="43" s="1"/>
  <c r="T67" i="43" s="1"/>
  <c r="X67" i="43" s="1"/>
  <c r="T68" i="43" s="1"/>
  <c r="X68" i="43" s="1"/>
  <c r="T69" i="43" s="1"/>
  <c r="X69" i="43" s="1"/>
  <c r="T70" i="43" s="1"/>
  <c r="X70" i="43" s="1"/>
  <c r="T71" i="43" s="1"/>
  <c r="X71" i="43" s="1"/>
  <c r="T72" i="43" s="1"/>
  <c r="X72" i="43" s="1"/>
  <c r="T73" i="43" s="1"/>
  <c r="X73" i="43" s="1"/>
  <c r="T74" i="43" s="1"/>
  <c r="X74" i="43" s="1"/>
  <c r="T75" i="43" s="1"/>
  <c r="X75" i="43" s="1"/>
  <c r="T76" i="43" s="1"/>
  <c r="X76" i="43" s="1"/>
  <c r="T77" i="43" s="1"/>
  <c r="X77" i="43" s="1"/>
  <c r="T78" i="43" s="1"/>
  <c r="X78" i="43" s="1"/>
  <c r="T79" i="43" s="1"/>
  <c r="X79" i="43" s="1"/>
  <c r="T80" i="43" s="1"/>
  <c r="X80" i="43" s="1"/>
  <c r="T81" i="43" s="1"/>
  <c r="X81" i="43" s="1"/>
  <c r="T82" i="43" s="1"/>
  <c r="X82" i="43" s="1"/>
  <c r="T83" i="43" s="1"/>
  <c r="X83" i="43" s="1"/>
  <c r="T84" i="43" s="1"/>
  <c r="X84" i="43" s="1"/>
  <c r="T85" i="43" s="1"/>
  <c r="X85" i="43" s="1"/>
  <c r="T86" i="43" s="1"/>
  <c r="X86" i="43" s="1"/>
  <c r="T87" i="43" s="1"/>
  <c r="X87" i="43" s="1"/>
  <c r="T88" i="43" s="1"/>
  <c r="X88" i="43" s="1"/>
  <c r="T89" i="43" s="1"/>
  <c r="X89" i="43" s="1"/>
  <c r="T90" i="43" s="1"/>
  <c r="X90" i="43" s="1"/>
  <c r="T91" i="43" s="1"/>
  <c r="X91" i="43" s="1"/>
  <c r="T92" i="43" s="1"/>
  <c r="X92" i="43" s="1"/>
  <c r="T93" i="43" s="1"/>
  <c r="X93" i="43" s="1"/>
  <c r="T94" i="43" s="1"/>
  <c r="X94" i="43" s="1"/>
  <c r="T95" i="43" s="1"/>
  <c r="X95" i="43" s="1"/>
  <c r="T96" i="43" s="1"/>
  <c r="X96" i="43" s="1"/>
  <c r="T97" i="43" s="1"/>
  <c r="X97" i="43" s="1"/>
  <c r="T98" i="43" s="1"/>
  <c r="X98" i="43" s="1"/>
  <c r="T99" i="43" s="1"/>
  <c r="X99" i="43" s="1"/>
  <c r="T100" i="43" s="1"/>
  <c r="X100" i="43" s="1"/>
  <c r="T101" i="43" s="1"/>
  <c r="X101" i="43" s="1"/>
  <c r="T102" i="43" s="1"/>
  <c r="X102" i="43" s="1"/>
  <c r="T103" i="43" s="1"/>
  <c r="X103" i="43" s="1"/>
  <c r="T104" i="43" s="1"/>
  <c r="X104" i="43" s="1"/>
  <c r="T105" i="43" s="1"/>
  <c r="X105" i="43" s="1"/>
  <c r="T106" i="43" s="1"/>
  <c r="X106" i="43" s="1"/>
  <c r="T107" i="43" s="1"/>
  <c r="X107" i="43" s="1"/>
  <c r="T108" i="43" s="1"/>
  <c r="X108" i="43" s="1"/>
  <c r="T109" i="43" s="1"/>
  <c r="X109" i="43" s="1"/>
  <c r="T110" i="43" s="1"/>
  <c r="X110" i="43" s="1"/>
  <c r="T111" i="43" s="1"/>
  <c r="X111" i="43" s="1"/>
  <c r="T112" i="43" s="1"/>
  <c r="X112" i="43" s="1"/>
  <c r="T113" i="43" s="1"/>
  <c r="X113" i="43" s="1"/>
  <c r="T114" i="43" s="1"/>
  <c r="X114" i="43" s="1"/>
  <c r="T115" i="43" s="1"/>
  <c r="X115" i="43" s="1"/>
  <c r="T116" i="43" s="1"/>
  <c r="X116" i="43" s="1"/>
  <c r="T117" i="43" s="1"/>
  <c r="X117" i="43" s="1"/>
  <c r="T118" i="43" s="1"/>
  <c r="X118" i="43" s="1"/>
  <c r="T119" i="43" s="1"/>
  <c r="X119" i="43" s="1"/>
  <c r="T120" i="43" s="1"/>
  <c r="X120" i="43" s="1"/>
  <c r="T121" i="43" s="1"/>
  <c r="X121" i="43" s="1"/>
  <c r="T122" i="43" s="1"/>
  <c r="X122" i="43" s="1"/>
  <c r="T123" i="43" s="1"/>
  <c r="X123" i="43" s="1"/>
  <c r="T124" i="43" s="1"/>
  <c r="X124" i="43" s="1"/>
  <c r="T125" i="43" s="1"/>
  <c r="X125" i="43" s="1"/>
  <c r="T126" i="43" s="1"/>
  <c r="X126" i="43" s="1"/>
  <c r="T127" i="43" s="1"/>
  <c r="X127" i="43" s="1"/>
  <c r="T128" i="43" s="1"/>
  <c r="X128" i="43" s="1"/>
  <c r="T129" i="43" s="1"/>
  <c r="X129" i="43" s="1"/>
  <c r="T130" i="43" s="1"/>
  <c r="X130" i="43" s="1"/>
  <c r="T131" i="43" s="1"/>
  <c r="X131" i="43" s="1"/>
  <c r="T132" i="43" s="1"/>
  <c r="X132" i="43" s="1"/>
  <c r="T133" i="43" s="1"/>
  <c r="X133" i="43" s="1"/>
  <c r="T134" i="43" s="1"/>
  <c r="X134" i="43" s="1"/>
  <c r="T135" i="43" s="1"/>
  <c r="X135" i="43" s="1"/>
  <c r="T136" i="43" s="1"/>
  <c r="X136" i="43" s="1"/>
  <c r="T137" i="43" s="1"/>
  <c r="X137" i="43" s="1"/>
  <c r="T138" i="43" s="1"/>
  <c r="X138" i="43" s="1"/>
  <c r="T139" i="43" s="1"/>
  <c r="X139" i="43" s="1"/>
  <c r="T140" i="43" s="1"/>
  <c r="X140" i="43" s="1"/>
  <c r="T141" i="43" s="1"/>
  <c r="X141" i="43" s="1"/>
  <c r="T142" i="43" s="1"/>
  <c r="X142" i="43" s="1"/>
  <c r="T143" i="43" s="1"/>
  <c r="X143" i="43" s="1"/>
  <c r="T144" i="43" s="1"/>
  <c r="X144" i="43" s="1"/>
  <c r="T145" i="43" s="1"/>
  <c r="X145" i="43" s="1"/>
  <c r="T146" i="43" s="1"/>
  <c r="X146" i="43" s="1"/>
  <c r="T147" i="43" s="1"/>
  <c r="X147" i="43" s="1"/>
  <c r="T148" i="43" s="1"/>
  <c r="X148" i="43" s="1"/>
  <c r="T149" i="43" s="1"/>
  <c r="X149" i="43" s="1"/>
  <c r="T150" i="43" s="1"/>
  <c r="X150" i="43" s="1"/>
  <c r="T151" i="43" s="1"/>
  <c r="X151" i="43" s="1"/>
  <c r="T152" i="43" s="1"/>
  <c r="X152" i="43" s="1"/>
  <c r="T153" i="43" s="1"/>
  <c r="X153" i="43" s="1"/>
  <c r="T154" i="43" s="1"/>
  <c r="X154" i="43" s="1"/>
  <c r="T155" i="43" s="1"/>
  <c r="X155" i="43" s="1"/>
  <c r="T156" i="43" s="1"/>
  <c r="X156" i="43" s="1"/>
  <c r="T157" i="43" s="1"/>
  <c r="X157" i="43" s="1"/>
  <c r="T158" i="43" s="1"/>
  <c r="X158" i="43" s="1"/>
  <c r="T159" i="43" s="1"/>
  <c r="X159" i="43" s="1"/>
  <c r="T160" i="43" s="1"/>
  <c r="X160" i="43" s="1"/>
  <c r="T161" i="43" s="1"/>
  <c r="X161" i="43" s="1"/>
  <c r="T162" i="43" s="1"/>
  <c r="X162" i="43" s="1"/>
  <c r="T163" i="43" s="1"/>
  <c r="X163" i="43" s="1"/>
  <c r="T164" i="43" s="1"/>
  <c r="X164" i="43" s="1"/>
  <c r="T165" i="43" s="1"/>
  <c r="X165" i="43" s="1"/>
  <c r="T166" i="43" s="1"/>
  <c r="X166" i="43" s="1"/>
  <c r="T167" i="43" s="1"/>
  <c r="X167" i="43" s="1"/>
  <c r="T168" i="43" s="1"/>
  <c r="X168" i="43" s="1"/>
  <c r="T169" i="43" s="1"/>
  <c r="X169" i="43" s="1"/>
  <c r="T170" i="43" s="1"/>
  <c r="X170" i="43" s="1"/>
  <c r="T171" i="43" s="1"/>
  <c r="X171" i="43" s="1"/>
  <c r="T172" i="43" s="1"/>
  <c r="X172" i="43" s="1"/>
  <c r="T173" i="43" s="1"/>
  <c r="X173" i="43" s="1"/>
  <c r="T174" i="43" s="1"/>
  <c r="X174" i="43" s="1"/>
  <c r="T175" i="43" s="1"/>
  <c r="X175" i="43" s="1"/>
  <c r="T176" i="43" s="1"/>
  <c r="X176" i="43" s="1"/>
  <c r="T177" i="43" s="1"/>
  <c r="X177" i="43" s="1"/>
  <c r="T178" i="43" s="1"/>
  <c r="X178" i="43" s="1"/>
  <c r="T179" i="43" s="1"/>
  <c r="X179" i="43" s="1"/>
  <c r="T180" i="43" s="1"/>
  <c r="X180" i="43" s="1"/>
  <c r="T181" i="43" s="1"/>
  <c r="X181" i="43" s="1"/>
  <c r="T182" i="43" s="1"/>
  <c r="X182" i="43" s="1"/>
  <c r="T183" i="43" s="1"/>
  <c r="X183" i="43" s="1"/>
  <c r="T184" i="43" s="1"/>
  <c r="X184" i="43" s="1"/>
  <c r="T185" i="43" s="1"/>
  <c r="X185" i="43" s="1"/>
  <c r="T186" i="43" s="1"/>
  <c r="X186" i="43" s="1"/>
  <c r="T187" i="43" s="1"/>
  <c r="X187" i="43" s="1"/>
  <c r="T188" i="43" s="1"/>
  <c r="X188" i="43" s="1"/>
  <c r="T189" i="43" s="1"/>
  <c r="X189" i="43" s="1"/>
  <c r="T190" i="43" s="1"/>
  <c r="X190" i="43" s="1"/>
  <c r="T191" i="43" s="1"/>
  <c r="X191" i="43" s="1"/>
  <c r="T192" i="43" s="1"/>
  <c r="X192" i="43" s="1"/>
  <c r="T193" i="43" s="1"/>
  <c r="X193" i="43" s="1"/>
  <c r="T194" i="43" s="1"/>
  <c r="X194" i="43" s="1"/>
  <c r="T195" i="43" s="1"/>
  <c r="X195" i="43" s="1"/>
  <c r="T196" i="43" s="1"/>
  <c r="X196" i="43" s="1"/>
  <c r="T197" i="43" s="1"/>
  <c r="X197" i="43" s="1"/>
  <c r="T198" i="43" s="1"/>
  <c r="X198" i="43" s="1"/>
  <c r="T199" i="43" s="1"/>
  <c r="X199" i="43" s="1"/>
  <c r="T200" i="43" s="1"/>
  <c r="X200" i="43" s="1"/>
  <c r="T201" i="43" s="1"/>
  <c r="X201" i="43" s="1"/>
  <c r="T202" i="43" s="1"/>
  <c r="X202" i="43" s="1"/>
  <c r="T203" i="43" s="1"/>
  <c r="X203" i="43" s="1"/>
  <c r="T204" i="43" s="1"/>
  <c r="X204" i="43" s="1"/>
  <c r="T205" i="43" s="1"/>
  <c r="X205" i="43" s="1"/>
  <c r="T206" i="43" s="1"/>
  <c r="X206" i="43" s="1"/>
  <c r="T207" i="43" s="1"/>
  <c r="X207" i="43" s="1"/>
  <c r="T208" i="43" s="1"/>
  <c r="X208" i="43" s="1"/>
  <c r="T209" i="43" s="1"/>
  <c r="X209" i="43" s="1"/>
  <c r="T210" i="43" s="1"/>
  <c r="X210" i="43" s="1"/>
  <c r="T211" i="43" s="1"/>
  <c r="X211" i="43" s="1"/>
  <c r="T212" i="43" s="1"/>
  <c r="X212" i="43" s="1"/>
  <c r="T213" i="43" s="1"/>
  <c r="X213" i="43" s="1"/>
  <c r="T214" i="43" s="1"/>
  <c r="X214" i="43" s="1"/>
  <c r="T215" i="43" s="1"/>
  <c r="X215" i="43" s="1"/>
  <c r="T216" i="43" s="1"/>
  <c r="X216" i="43" s="1"/>
  <c r="T217" i="43" s="1"/>
  <c r="X217" i="43" s="1"/>
  <c r="T218" i="43" s="1"/>
  <c r="X218" i="43" s="1"/>
  <c r="T219" i="43" s="1"/>
  <c r="X219" i="43" s="1"/>
  <c r="T220" i="43" s="1"/>
  <c r="X220" i="43" s="1"/>
  <c r="T221" i="43" s="1"/>
  <c r="X221" i="43" s="1"/>
  <c r="T222" i="43" s="1"/>
  <c r="X222" i="43" s="1"/>
  <c r="T223" i="43" s="1"/>
  <c r="X223" i="43" s="1"/>
  <c r="T224" i="43" s="1"/>
  <c r="X224" i="43" s="1"/>
  <c r="T225" i="43" s="1"/>
  <c r="X225" i="43" s="1"/>
  <c r="T226" i="43" s="1"/>
  <c r="X226" i="43" s="1"/>
  <c r="T227" i="43" s="1"/>
  <c r="X227" i="43" s="1"/>
  <c r="T228" i="43" s="1"/>
  <c r="X228" i="43" s="1"/>
  <c r="T229" i="43" s="1"/>
  <c r="X229" i="43" s="1"/>
  <c r="T230" i="43" s="1"/>
  <c r="X230" i="43" s="1"/>
  <c r="T231" i="43" s="1"/>
  <c r="X231" i="43" s="1"/>
  <c r="T232" i="43" s="1"/>
  <c r="X232" i="43" s="1"/>
  <c r="T233" i="43" s="1"/>
  <c r="X233" i="43" s="1"/>
  <c r="T234" i="43" s="1"/>
  <c r="X234" i="43" s="1"/>
  <c r="T235" i="43" s="1"/>
  <c r="X235" i="43" s="1"/>
  <c r="T236" i="43" s="1"/>
  <c r="X236" i="43" s="1"/>
  <c r="T237" i="43" s="1"/>
  <c r="X237" i="43" s="1"/>
  <c r="T238" i="43" s="1"/>
  <c r="X238" i="43" s="1"/>
  <c r="T239" i="43" s="1"/>
  <c r="X239" i="43" s="1"/>
  <c r="T240" i="43" s="1"/>
  <c r="X240" i="43" s="1"/>
  <c r="T241" i="43" s="1"/>
  <c r="X241" i="43" s="1"/>
  <c r="T242" i="43" s="1"/>
  <c r="X242" i="43" s="1"/>
  <c r="T243" i="43" s="1"/>
  <c r="X243" i="43" s="1"/>
  <c r="T244" i="43" s="1"/>
  <c r="X244" i="43" s="1"/>
  <c r="A49" i="38"/>
  <c r="AC5" i="38"/>
  <c r="A58" i="38" s="1"/>
  <c r="H9" i="45"/>
  <c r="E8" i="45"/>
  <c r="F7" i="45" s="1"/>
  <c r="R5" i="26"/>
  <c r="A31" i="61"/>
  <c r="A36" i="61" s="1"/>
  <c r="J18" i="9" s="1"/>
  <c r="X4" i="26"/>
  <c r="T5" i="26" s="1"/>
  <c r="S5" i="26"/>
  <c r="U5" i="26" s="1"/>
  <c r="X5" i="61"/>
  <c r="T6" i="61" s="1"/>
  <c r="X6" i="61" s="1"/>
  <c r="T7" i="61" s="1"/>
  <c r="X7" i="61" s="1"/>
  <c r="T8" i="61" s="1"/>
  <c r="X8" i="61" s="1"/>
  <c r="T9" i="61" s="1"/>
  <c r="X9" i="61" s="1"/>
  <c r="T10" i="61" s="1"/>
  <c r="X10" i="61" s="1"/>
  <c r="T11" i="61" s="1"/>
  <c r="X11" i="61" s="1"/>
  <c r="T12" i="61" s="1"/>
  <c r="X12" i="61" s="1"/>
  <c r="T13" i="61" s="1"/>
  <c r="X13" i="61" s="1"/>
  <c r="T14" i="61" s="1"/>
  <c r="X14" i="61" s="1"/>
  <c r="T15" i="61" s="1"/>
  <c r="X15" i="61" s="1"/>
  <c r="T16" i="61" s="1"/>
  <c r="X16" i="61" s="1"/>
  <c r="T17" i="61" s="1"/>
  <c r="X17" i="61" s="1"/>
  <c r="T18" i="61" s="1"/>
  <c r="X18" i="61" s="1"/>
  <c r="T19" i="61" s="1"/>
  <c r="X19" i="61" s="1"/>
  <c r="T20" i="61" s="1"/>
  <c r="X20" i="61" s="1"/>
  <c r="T21" i="61" s="1"/>
  <c r="X21" i="61" s="1"/>
  <c r="T22" i="61" s="1"/>
  <c r="X22" i="61" s="1"/>
  <c r="T23" i="61" s="1"/>
  <c r="X23" i="61" s="1"/>
  <c r="T24" i="61" s="1"/>
  <c r="X24" i="61" s="1"/>
  <c r="T25" i="61" s="1"/>
  <c r="X25" i="61" s="1"/>
  <c r="T26" i="61" s="1"/>
  <c r="X26" i="61" s="1"/>
  <c r="T27" i="61" s="1"/>
  <c r="X27" i="61" s="1"/>
  <c r="T28" i="61" s="1"/>
  <c r="X28" i="61" s="1"/>
  <c r="T29" i="61" s="1"/>
  <c r="X29" i="61" s="1"/>
  <c r="T30" i="61" s="1"/>
  <c r="X30" i="61" s="1"/>
  <c r="T31" i="61" s="1"/>
  <c r="X31" i="61" s="1"/>
  <c r="T32" i="61" s="1"/>
  <c r="X32" i="61" s="1"/>
  <c r="T33" i="61" s="1"/>
  <c r="X33" i="61" s="1"/>
  <c r="T34" i="61" s="1"/>
  <c r="X34" i="61" s="1"/>
  <c r="T35" i="61" s="1"/>
  <c r="X35" i="61" s="1"/>
  <c r="T36" i="61" s="1"/>
  <c r="X36" i="61" s="1"/>
  <c r="T37" i="61" s="1"/>
  <c r="X37" i="61" s="1"/>
  <c r="T38" i="61" s="1"/>
  <c r="X38" i="61" s="1"/>
  <c r="T39" i="61" s="1"/>
  <c r="X39" i="61" s="1"/>
  <c r="T40" i="61" s="1"/>
  <c r="X40" i="61" s="1"/>
  <c r="T41" i="61" s="1"/>
  <c r="X41" i="61" s="1"/>
  <c r="T42" i="61" s="1"/>
  <c r="X42" i="61" s="1"/>
  <c r="T43" i="61" s="1"/>
  <c r="X43" i="61" s="1"/>
  <c r="T44" i="61" s="1"/>
  <c r="X44" i="61" s="1"/>
  <c r="T45" i="61" s="1"/>
  <c r="X45" i="61" s="1"/>
  <c r="T46" i="61" s="1"/>
  <c r="X46" i="61" s="1"/>
  <c r="T47" i="61" s="1"/>
  <c r="X47" i="61" s="1"/>
  <c r="T48" i="61" s="1"/>
  <c r="X48" i="61" s="1"/>
  <c r="T49" i="61" s="1"/>
  <c r="X49" i="61" s="1"/>
  <c r="T50" i="61" s="1"/>
  <c r="X50" i="61" s="1"/>
  <c r="T51" i="61" s="1"/>
  <c r="X51" i="61" s="1"/>
  <c r="T52" i="61" s="1"/>
  <c r="X52" i="61" s="1"/>
  <c r="T53" i="61" s="1"/>
  <c r="X53" i="61" s="1"/>
  <c r="T54" i="61" s="1"/>
  <c r="X54" i="61" s="1"/>
  <c r="T55" i="61" s="1"/>
  <c r="X55" i="61" s="1"/>
  <c r="T56" i="61" s="1"/>
  <c r="X56" i="61" s="1"/>
  <c r="T57" i="61" s="1"/>
  <c r="X57" i="61" s="1"/>
  <c r="T58" i="61" s="1"/>
  <c r="X58" i="61" s="1"/>
  <c r="T59" i="61" s="1"/>
  <c r="X59" i="61" s="1"/>
  <c r="T60" i="61" s="1"/>
  <c r="X60" i="61" s="1"/>
  <c r="T61" i="61" s="1"/>
  <c r="X61" i="61" s="1"/>
  <c r="T62" i="61" s="1"/>
  <c r="X62" i="61" s="1"/>
  <c r="T63" i="61" s="1"/>
  <c r="X63" i="61" s="1"/>
  <c r="T64" i="61" s="1"/>
  <c r="X64" i="61" s="1"/>
  <c r="T65" i="61" s="1"/>
  <c r="X65" i="61" s="1"/>
  <c r="T66" i="61" s="1"/>
  <c r="X66" i="61" s="1"/>
  <c r="T67" i="61" s="1"/>
  <c r="X67" i="61" s="1"/>
  <c r="T68" i="61" s="1"/>
  <c r="X68" i="61" s="1"/>
  <c r="T69" i="61" s="1"/>
  <c r="X69" i="61" s="1"/>
  <c r="T70" i="61" s="1"/>
  <c r="X70" i="61" s="1"/>
  <c r="T71" i="61" s="1"/>
  <c r="X71" i="61" s="1"/>
  <c r="T72" i="61" s="1"/>
  <c r="X72" i="61" s="1"/>
  <c r="T73" i="61" s="1"/>
  <c r="X73" i="61" s="1"/>
  <c r="T74" i="61" s="1"/>
  <c r="X74" i="61" s="1"/>
  <c r="T75" i="61" s="1"/>
  <c r="X75" i="61" s="1"/>
  <c r="T76" i="61" s="1"/>
  <c r="X76" i="61" s="1"/>
  <c r="T77" i="61" s="1"/>
  <c r="X77" i="61" s="1"/>
  <c r="T78" i="61" s="1"/>
  <c r="X78" i="61" s="1"/>
  <c r="T79" i="61" s="1"/>
  <c r="X79" i="61" s="1"/>
  <c r="T80" i="61" s="1"/>
  <c r="X80" i="61" s="1"/>
  <c r="T81" i="61" s="1"/>
  <c r="X81" i="61" s="1"/>
  <c r="T82" i="61" s="1"/>
  <c r="X82" i="61" s="1"/>
  <c r="T83" i="61" s="1"/>
  <c r="X83" i="61" s="1"/>
  <c r="T84" i="61" s="1"/>
  <c r="X84" i="61" s="1"/>
  <c r="T85" i="61" s="1"/>
  <c r="X85" i="61" s="1"/>
  <c r="T86" i="61" s="1"/>
  <c r="X86" i="61" s="1"/>
  <c r="T87" i="61" s="1"/>
  <c r="X87" i="61" s="1"/>
  <c r="T88" i="61" s="1"/>
  <c r="X88" i="61" s="1"/>
  <c r="T89" i="61" s="1"/>
  <c r="X89" i="61" s="1"/>
  <c r="T90" i="61" s="1"/>
  <c r="X90" i="61" s="1"/>
  <c r="T91" i="61" s="1"/>
  <c r="X91" i="61" s="1"/>
  <c r="T92" i="61" s="1"/>
  <c r="X92" i="61" s="1"/>
  <c r="T93" i="61" s="1"/>
  <c r="X93" i="61" s="1"/>
  <c r="T94" i="61" s="1"/>
  <c r="X94" i="61" s="1"/>
  <c r="T95" i="61" s="1"/>
  <c r="X95" i="61" s="1"/>
  <c r="T96" i="61" s="1"/>
  <c r="X96" i="61" s="1"/>
  <c r="T97" i="61" s="1"/>
  <c r="X97" i="61" s="1"/>
  <c r="T98" i="61" s="1"/>
  <c r="X98" i="61" s="1"/>
  <c r="T99" i="61" s="1"/>
  <c r="X99" i="61" s="1"/>
  <c r="T100" i="61" s="1"/>
  <c r="X100" i="61" s="1"/>
  <c r="T101" i="61" s="1"/>
  <c r="X101" i="61" s="1"/>
  <c r="T102" i="61" s="1"/>
  <c r="X102" i="61" s="1"/>
  <c r="T103" i="61" s="1"/>
  <c r="X103" i="61" s="1"/>
  <c r="T104" i="61" s="1"/>
  <c r="X104" i="61" s="1"/>
  <c r="T105" i="61" s="1"/>
  <c r="X105" i="61" s="1"/>
  <c r="T106" i="61" s="1"/>
  <c r="X106" i="61" s="1"/>
  <c r="T107" i="61" s="1"/>
  <c r="X107" i="61" s="1"/>
  <c r="T108" i="61" s="1"/>
  <c r="X108" i="61" s="1"/>
  <c r="T109" i="61" s="1"/>
  <c r="X109" i="61" s="1"/>
  <c r="T110" i="61" s="1"/>
  <c r="X110" i="61" s="1"/>
  <c r="T111" i="61" s="1"/>
  <c r="X111" i="61" s="1"/>
  <c r="T112" i="61" s="1"/>
  <c r="X112" i="61" s="1"/>
  <c r="T113" i="61" s="1"/>
  <c r="X113" i="61" s="1"/>
  <c r="T114" i="61" s="1"/>
  <c r="X114" i="61" s="1"/>
  <c r="T115" i="61" s="1"/>
  <c r="X115" i="61" s="1"/>
  <c r="T116" i="61" s="1"/>
  <c r="X116" i="61" s="1"/>
  <c r="T117" i="61" s="1"/>
  <c r="X117" i="61" s="1"/>
  <c r="T118" i="61" s="1"/>
  <c r="X118" i="61" s="1"/>
  <c r="T119" i="61" s="1"/>
  <c r="X119" i="61" s="1"/>
  <c r="T120" i="61" s="1"/>
  <c r="X120" i="61" s="1"/>
  <c r="T121" i="61" s="1"/>
  <c r="X121" i="61" s="1"/>
  <c r="T122" i="61" s="1"/>
  <c r="X122" i="61" s="1"/>
  <c r="T123" i="61" s="1"/>
  <c r="X123" i="61" s="1"/>
  <c r="T124" i="61" s="1"/>
  <c r="X124" i="61" s="1"/>
  <c r="T125" i="61" s="1"/>
  <c r="X125" i="61" s="1"/>
  <c r="T126" i="61" s="1"/>
  <c r="X126" i="61" s="1"/>
  <c r="T127" i="61" s="1"/>
  <c r="X127" i="61" s="1"/>
  <c r="T128" i="61" s="1"/>
  <c r="X128" i="61" s="1"/>
  <c r="T129" i="61" s="1"/>
  <c r="X129" i="61" s="1"/>
  <c r="T130" i="61" s="1"/>
  <c r="X130" i="61" s="1"/>
  <c r="T131" i="61" s="1"/>
  <c r="X131" i="61" s="1"/>
  <c r="T132" i="61" s="1"/>
  <c r="X132" i="61" s="1"/>
  <c r="T133" i="61" s="1"/>
  <c r="X133" i="61" s="1"/>
  <c r="T134" i="61" s="1"/>
  <c r="X134" i="61" s="1"/>
  <c r="T135" i="61" s="1"/>
  <c r="X135" i="61" s="1"/>
  <c r="T136" i="61" s="1"/>
  <c r="X136" i="61" s="1"/>
  <c r="T137" i="61" s="1"/>
  <c r="X137" i="61" s="1"/>
  <c r="T138" i="61" s="1"/>
  <c r="X138" i="61" s="1"/>
  <c r="T139" i="61" s="1"/>
  <c r="X139" i="61" s="1"/>
  <c r="T140" i="61" s="1"/>
  <c r="X140" i="61" s="1"/>
  <c r="T141" i="61" s="1"/>
  <c r="X141" i="61" s="1"/>
  <c r="T142" i="61" s="1"/>
  <c r="X142" i="61" s="1"/>
  <c r="T143" i="61" s="1"/>
  <c r="X143" i="61" s="1"/>
  <c r="T144" i="61" s="1"/>
  <c r="X144" i="61" s="1"/>
  <c r="T145" i="61" s="1"/>
  <c r="X145" i="61" s="1"/>
  <c r="T146" i="61" s="1"/>
  <c r="X146" i="61" s="1"/>
  <c r="T147" i="61" s="1"/>
  <c r="X147" i="61" s="1"/>
  <c r="T148" i="61" s="1"/>
  <c r="X148" i="61" s="1"/>
  <c r="T149" i="61" s="1"/>
  <c r="X149" i="61" s="1"/>
  <c r="T150" i="61" s="1"/>
  <c r="X150" i="61" s="1"/>
  <c r="T151" i="61" s="1"/>
  <c r="X151" i="61" s="1"/>
  <c r="T152" i="61" s="1"/>
  <c r="X152" i="61" s="1"/>
  <c r="T153" i="61" s="1"/>
  <c r="X153" i="61" s="1"/>
  <c r="T154" i="61" s="1"/>
  <c r="X154" i="61" s="1"/>
  <c r="T155" i="61" s="1"/>
  <c r="X155" i="61" s="1"/>
  <c r="T156" i="61" s="1"/>
  <c r="X156" i="61" s="1"/>
  <c r="T157" i="61" s="1"/>
  <c r="X157" i="61" s="1"/>
  <c r="T158" i="61" s="1"/>
  <c r="X158" i="61" s="1"/>
  <c r="T159" i="61" s="1"/>
  <c r="X159" i="61" s="1"/>
  <c r="T160" i="61" s="1"/>
  <c r="X160" i="61" s="1"/>
  <c r="T161" i="61" s="1"/>
  <c r="X161" i="61" s="1"/>
  <c r="T162" i="61" s="1"/>
  <c r="X162" i="61" s="1"/>
  <c r="T163" i="61" s="1"/>
  <c r="X163" i="61" s="1"/>
  <c r="T164" i="61" s="1"/>
  <c r="X164" i="61" s="1"/>
  <c r="T165" i="61" s="1"/>
  <c r="X165" i="61" s="1"/>
  <c r="T166" i="61" s="1"/>
  <c r="X166" i="61" s="1"/>
  <c r="T167" i="61" s="1"/>
  <c r="X167" i="61" s="1"/>
  <c r="T168" i="61" s="1"/>
  <c r="X168" i="61" s="1"/>
  <c r="T169" i="61" s="1"/>
  <c r="X169" i="61" s="1"/>
  <c r="T170" i="61" s="1"/>
  <c r="X170" i="61" s="1"/>
  <c r="T171" i="61" s="1"/>
  <c r="X171" i="61" s="1"/>
  <c r="T172" i="61" s="1"/>
  <c r="X172" i="61" s="1"/>
  <c r="T173" i="61" s="1"/>
  <c r="X173" i="61" s="1"/>
  <c r="T174" i="61" s="1"/>
  <c r="X174" i="61" s="1"/>
  <c r="T175" i="61" s="1"/>
  <c r="X175" i="61" s="1"/>
  <c r="T176" i="61" s="1"/>
  <c r="X176" i="61" s="1"/>
  <c r="T177" i="61" s="1"/>
  <c r="X177" i="61" s="1"/>
  <c r="T178" i="61" s="1"/>
  <c r="X178" i="61" s="1"/>
  <c r="T179" i="61" s="1"/>
  <c r="X179" i="61" s="1"/>
  <c r="T180" i="61" s="1"/>
  <c r="X180" i="61" s="1"/>
  <c r="T181" i="61" s="1"/>
  <c r="X181" i="61" s="1"/>
  <c r="T182" i="61" s="1"/>
  <c r="X182" i="61" s="1"/>
  <c r="T183" i="61" s="1"/>
  <c r="X183" i="61" s="1"/>
  <c r="T184" i="61" s="1"/>
  <c r="X184" i="61" s="1"/>
  <c r="T185" i="61" s="1"/>
  <c r="X185" i="61" s="1"/>
  <c r="T186" i="61" s="1"/>
  <c r="X186" i="61" s="1"/>
  <c r="T187" i="61" s="1"/>
  <c r="X187" i="61" s="1"/>
  <c r="T188" i="61" s="1"/>
  <c r="X188" i="61" s="1"/>
  <c r="T189" i="61" s="1"/>
  <c r="X189" i="61" s="1"/>
  <c r="T190" i="61" s="1"/>
  <c r="X190" i="61" s="1"/>
  <c r="T191" i="61" s="1"/>
  <c r="X191" i="61" s="1"/>
  <c r="T192" i="61" s="1"/>
  <c r="X192" i="61" s="1"/>
  <c r="T193" i="61" s="1"/>
  <c r="X193" i="61" s="1"/>
  <c r="T194" i="61" s="1"/>
  <c r="X194" i="61" s="1"/>
  <c r="T195" i="61" s="1"/>
  <c r="X195" i="61" s="1"/>
  <c r="T196" i="61" s="1"/>
  <c r="X196" i="61" s="1"/>
  <c r="T197" i="61" s="1"/>
  <c r="X197" i="61" s="1"/>
  <c r="T198" i="61" s="1"/>
  <c r="X198" i="61" s="1"/>
  <c r="T199" i="61" s="1"/>
  <c r="X199" i="61" s="1"/>
  <c r="T200" i="61" s="1"/>
  <c r="X200" i="61" s="1"/>
  <c r="T201" i="61" s="1"/>
  <c r="X201" i="61" s="1"/>
  <c r="T202" i="61" s="1"/>
  <c r="X202" i="61" s="1"/>
  <c r="T203" i="61" s="1"/>
  <c r="X203" i="61" s="1"/>
  <c r="T204" i="61" s="1"/>
  <c r="X204" i="61" s="1"/>
  <c r="T205" i="61" s="1"/>
  <c r="X205" i="61" s="1"/>
  <c r="T206" i="61" s="1"/>
  <c r="X206" i="61" s="1"/>
  <c r="T207" i="61" s="1"/>
  <c r="X207" i="61" s="1"/>
  <c r="T208" i="61" s="1"/>
  <c r="X208" i="61" s="1"/>
  <c r="T209" i="61" s="1"/>
  <c r="X209" i="61" s="1"/>
  <c r="T210" i="61" s="1"/>
  <c r="X210" i="61" s="1"/>
  <c r="T211" i="61" s="1"/>
  <c r="X211" i="61" s="1"/>
  <c r="T212" i="61" s="1"/>
  <c r="X212" i="61" s="1"/>
  <c r="T213" i="61" s="1"/>
  <c r="X213" i="61" s="1"/>
  <c r="T214" i="61" s="1"/>
  <c r="X214" i="61" s="1"/>
  <c r="T215" i="61" s="1"/>
  <c r="X215" i="61" s="1"/>
  <c r="T216" i="61" s="1"/>
  <c r="X216" i="61" s="1"/>
  <c r="T217" i="61" s="1"/>
  <c r="X217" i="61" s="1"/>
  <c r="T218" i="61" s="1"/>
  <c r="X218" i="61" s="1"/>
  <c r="T219" i="61" s="1"/>
  <c r="X219" i="61" s="1"/>
  <c r="T220" i="61" s="1"/>
  <c r="X220" i="61" s="1"/>
  <c r="T221" i="61" s="1"/>
  <c r="X221" i="61" s="1"/>
  <c r="T222" i="61" s="1"/>
  <c r="X222" i="61" s="1"/>
  <c r="T223" i="61" s="1"/>
  <c r="X223" i="61" s="1"/>
  <c r="T224" i="61" s="1"/>
  <c r="X224" i="61" s="1"/>
  <c r="T225" i="61" s="1"/>
  <c r="X225" i="61" s="1"/>
  <c r="T226" i="61" s="1"/>
  <c r="X226" i="61" s="1"/>
  <c r="T227" i="61" s="1"/>
  <c r="X227" i="61" s="1"/>
  <c r="T228" i="61" s="1"/>
  <c r="X228" i="61" s="1"/>
  <c r="T229" i="61" s="1"/>
  <c r="X229" i="61" s="1"/>
  <c r="T230" i="61" s="1"/>
  <c r="X230" i="61" s="1"/>
  <c r="T231" i="61" s="1"/>
  <c r="X231" i="61" s="1"/>
  <c r="T232" i="61" s="1"/>
  <c r="X232" i="61" s="1"/>
  <c r="T233" i="61" s="1"/>
  <c r="X233" i="61" s="1"/>
  <c r="T234" i="61" s="1"/>
  <c r="X234" i="61" s="1"/>
  <c r="T235" i="61" s="1"/>
  <c r="X235" i="61" s="1"/>
  <c r="T236" i="61" s="1"/>
  <c r="X236" i="61" s="1"/>
  <c r="T237" i="61" s="1"/>
  <c r="X237" i="61" s="1"/>
  <c r="T238" i="61" s="1"/>
  <c r="X238" i="61" s="1"/>
  <c r="T239" i="61" s="1"/>
  <c r="X239" i="61" s="1"/>
  <c r="T240" i="61" s="1"/>
  <c r="X240" i="61" s="1"/>
  <c r="T241" i="61" s="1"/>
  <c r="X241" i="61" s="1"/>
  <c r="T242" i="61" s="1"/>
  <c r="X242" i="61" s="1"/>
  <c r="T243" i="61" s="1"/>
  <c r="X243" i="61" s="1"/>
  <c r="T244" i="61" s="1"/>
  <c r="X244" i="61" s="1"/>
  <c r="A33" i="24"/>
  <c r="A38" i="24" s="1"/>
  <c r="Z4" i="24" s="1"/>
  <c r="AD4" i="24" s="1"/>
  <c r="Z5" i="24" s="1"/>
  <c r="J21" i="9"/>
  <c r="A48" i="61"/>
  <c r="A58" i="61"/>
  <c r="A49" i="61"/>
  <c r="R18" i="9"/>
  <c r="U4" i="25"/>
  <c r="A32" i="25"/>
  <c r="A37" i="25" s="1"/>
  <c r="U4" i="16"/>
  <c r="A32" i="16"/>
  <c r="A37" i="16" s="1"/>
  <c r="H9" i="24"/>
  <c r="E8" i="24"/>
  <c r="H9" i="16"/>
  <c r="E8" i="16"/>
  <c r="E8" i="26"/>
  <c r="H9" i="26"/>
  <c r="J35" i="9"/>
  <c r="J33" i="9"/>
  <c r="X5" i="24"/>
  <c r="T6" i="24" s="1"/>
  <c r="X6" i="24" s="1"/>
  <c r="T7" i="24" s="1"/>
  <c r="X7" i="24" s="1"/>
  <c r="T8" i="24" s="1"/>
  <c r="X8" i="24" s="1"/>
  <c r="T9" i="24" s="1"/>
  <c r="X9" i="24" s="1"/>
  <c r="T10" i="24" s="1"/>
  <c r="X10" i="24" s="1"/>
  <c r="T11" i="24" s="1"/>
  <c r="X11" i="24" s="1"/>
  <c r="T12" i="24" s="1"/>
  <c r="X12" i="24" s="1"/>
  <c r="T13" i="24" s="1"/>
  <c r="X13" i="24" s="1"/>
  <c r="T14" i="24" s="1"/>
  <c r="X14" i="24" s="1"/>
  <c r="T15" i="24" s="1"/>
  <c r="X15" i="24" s="1"/>
  <c r="T16" i="24" s="1"/>
  <c r="X16" i="24" s="1"/>
  <c r="T17" i="24" s="1"/>
  <c r="X17" i="24" s="1"/>
  <c r="T18" i="24" s="1"/>
  <c r="X18" i="24" s="1"/>
  <c r="T19" i="24" s="1"/>
  <c r="X19" i="24" s="1"/>
  <c r="T20" i="24" s="1"/>
  <c r="X20" i="24" s="1"/>
  <c r="T21" i="24" s="1"/>
  <c r="X21" i="24" s="1"/>
  <c r="T22" i="24" s="1"/>
  <c r="X22" i="24" s="1"/>
  <c r="T23" i="24" s="1"/>
  <c r="X23" i="24" s="1"/>
  <c r="T24" i="24" s="1"/>
  <c r="X24" i="24" s="1"/>
  <c r="T25" i="24" s="1"/>
  <c r="X25" i="24" s="1"/>
  <c r="T26" i="24" s="1"/>
  <c r="X26" i="24" s="1"/>
  <c r="T27" i="24" s="1"/>
  <c r="X27" i="24" s="1"/>
  <c r="T28" i="24" s="1"/>
  <c r="X28" i="24" s="1"/>
  <c r="T29" i="24" s="1"/>
  <c r="X29" i="24" s="1"/>
  <c r="T30" i="24" s="1"/>
  <c r="X30" i="24" s="1"/>
  <c r="T31" i="24" s="1"/>
  <c r="X31" i="24" s="1"/>
  <c r="T32" i="24" s="1"/>
  <c r="X32" i="24" s="1"/>
  <c r="T33" i="24" s="1"/>
  <c r="X33" i="24" s="1"/>
  <c r="T34" i="24" s="1"/>
  <c r="X34" i="24" s="1"/>
  <c r="T35" i="24" s="1"/>
  <c r="X35" i="24" s="1"/>
  <c r="T36" i="24" s="1"/>
  <c r="X36" i="24" s="1"/>
  <c r="T37" i="24" s="1"/>
  <c r="X37" i="24" s="1"/>
  <c r="T38" i="24" s="1"/>
  <c r="X38" i="24" s="1"/>
  <c r="T39" i="24" s="1"/>
  <c r="X39" i="24" s="1"/>
  <c r="T40" i="24" s="1"/>
  <c r="X40" i="24" s="1"/>
  <c r="T41" i="24" s="1"/>
  <c r="X41" i="24" s="1"/>
  <c r="T42" i="24" s="1"/>
  <c r="X42" i="24" s="1"/>
  <c r="T43" i="24" s="1"/>
  <c r="X43" i="24" s="1"/>
  <c r="T44" i="24" s="1"/>
  <c r="X44" i="24" s="1"/>
  <c r="T45" i="24" s="1"/>
  <c r="X45" i="24" s="1"/>
  <c r="T46" i="24" s="1"/>
  <c r="X46" i="24" s="1"/>
  <c r="T47" i="24" s="1"/>
  <c r="X47" i="24" s="1"/>
  <c r="T48" i="24" s="1"/>
  <c r="X48" i="24" s="1"/>
  <c r="T49" i="24" s="1"/>
  <c r="X49" i="24" s="1"/>
  <c r="T50" i="24" s="1"/>
  <c r="X50" i="24" s="1"/>
  <c r="T51" i="24" s="1"/>
  <c r="X51" i="24" s="1"/>
  <c r="T52" i="24" s="1"/>
  <c r="X52" i="24" s="1"/>
  <c r="T53" i="24" s="1"/>
  <c r="X53" i="24" s="1"/>
  <c r="T54" i="24" s="1"/>
  <c r="X54" i="24" s="1"/>
  <c r="T55" i="24" s="1"/>
  <c r="X55" i="24" s="1"/>
  <c r="T56" i="24" s="1"/>
  <c r="X56" i="24" s="1"/>
  <c r="T57" i="24" s="1"/>
  <c r="X57" i="24" s="1"/>
  <c r="T58" i="24" s="1"/>
  <c r="X58" i="24" s="1"/>
  <c r="T59" i="24" s="1"/>
  <c r="X59" i="24" s="1"/>
  <c r="T60" i="24" s="1"/>
  <c r="X60" i="24" s="1"/>
  <c r="T61" i="24" s="1"/>
  <c r="X61" i="24" s="1"/>
  <c r="T62" i="24" s="1"/>
  <c r="X62" i="24" s="1"/>
  <c r="T63" i="24" s="1"/>
  <c r="X63" i="24" s="1"/>
  <c r="T64" i="24" s="1"/>
  <c r="X64" i="24" s="1"/>
  <c r="T65" i="24" s="1"/>
  <c r="X65" i="24" s="1"/>
  <c r="T66" i="24" s="1"/>
  <c r="X66" i="24" s="1"/>
  <c r="T67" i="24" s="1"/>
  <c r="X67" i="24" s="1"/>
  <c r="T68" i="24" s="1"/>
  <c r="X68" i="24" s="1"/>
  <c r="T69" i="24" s="1"/>
  <c r="X69" i="24" s="1"/>
  <c r="T70" i="24" s="1"/>
  <c r="X70" i="24" s="1"/>
  <c r="T71" i="24" s="1"/>
  <c r="X71" i="24" s="1"/>
  <c r="T72" i="24" s="1"/>
  <c r="X72" i="24" s="1"/>
  <c r="T73" i="24" s="1"/>
  <c r="X73" i="24" s="1"/>
  <c r="T74" i="24" s="1"/>
  <c r="X74" i="24" s="1"/>
  <c r="T75" i="24" s="1"/>
  <c r="X75" i="24" s="1"/>
  <c r="T76" i="24" s="1"/>
  <c r="X76" i="24" s="1"/>
  <c r="T77" i="24" s="1"/>
  <c r="X77" i="24" s="1"/>
  <c r="T78" i="24" s="1"/>
  <c r="X78" i="24" s="1"/>
  <c r="T79" i="24" s="1"/>
  <c r="X79" i="24" s="1"/>
  <c r="T80" i="24" s="1"/>
  <c r="X80" i="24" s="1"/>
  <c r="T81" i="24" s="1"/>
  <c r="X81" i="24" s="1"/>
  <c r="T82" i="24" s="1"/>
  <c r="X82" i="24" s="1"/>
  <c r="T83" i="24" s="1"/>
  <c r="X83" i="24" s="1"/>
  <c r="T84" i="24" s="1"/>
  <c r="X84" i="24" s="1"/>
  <c r="T85" i="24" s="1"/>
  <c r="X85" i="24" s="1"/>
  <c r="T86" i="24" s="1"/>
  <c r="X86" i="24" s="1"/>
  <c r="T87" i="24" s="1"/>
  <c r="X87" i="24" s="1"/>
  <c r="T88" i="24" s="1"/>
  <c r="X88" i="24" s="1"/>
  <c r="T89" i="24" s="1"/>
  <c r="X89" i="24" s="1"/>
  <c r="T90" i="24" s="1"/>
  <c r="X90" i="24" s="1"/>
  <c r="T91" i="24" s="1"/>
  <c r="X91" i="24" s="1"/>
  <c r="T92" i="24" s="1"/>
  <c r="X92" i="24" s="1"/>
  <c r="T93" i="24" s="1"/>
  <c r="X93" i="24" s="1"/>
  <c r="T94" i="24" s="1"/>
  <c r="X94" i="24" s="1"/>
  <c r="T95" i="24" s="1"/>
  <c r="X95" i="24" s="1"/>
  <c r="T96" i="24" s="1"/>
  <c r="X96" i="24" s="1"/>
  <c r="T97" i="24" s="1"/>
  <c r="X97" i="24" s="1"/>
  <c r="T98" i="24" s="1"/>
  <c r="X98" i="24" s="1"/>
  <c r="T99" i="24" s="1"/>
  <c r="X99" i="24" s="1"/>
  <c r="T100" i="24" s="1"/>
  <c r="X100" i="24" s="1"/>
  <c r="T101" i="24" s="1"/>
  <c r="X101" i="24" s="1"/>
  <c r="T102" i="24" s="1"/>
  <c r="X102" i="24" s="1"/>
  <c r="T103" i="24" s="1"/>
  <c r="X103" i="24" s="1"/>
  <c r="T104" i="24" s="1"/>
  <c r="X104" i="24" s="1"/>
  <c r="T105" i="24" s="1"/>
  <c r="X105" i="24" s="1"/>
  <c r="T106" i="24" s="1"/>
  <c r="X106" i="24" s="1"/>
  <c r="T107" i="24" s="1"/>
  <c r="X107" i="24" s="1"/>
  <c r="T108" i="24" s="1"/>
  <c r="X108" i="24" s="1"/>
  <c r="T109" i="24" s="1"/>
  <c r="X109" i="24" s="1"/>
  <c r="T110" i="24" s="1"/>
  <c r="X110" i="24" s="1"/>
  <c r="T111" i="24" s="1"/>
  <c r="X111" i="24" s="1"/>
  <c r="T112" i="24" s="1"/>
  <c r="X112" i="24" s="1"/>
  <c r="T113" i="24" s="1"/>
  <c r="X113" i="24" s="1"/>
  <c r="T114" i="24" s="1"/>
  <c r="X114" i="24" s="1"/>
  <c r="T115" i="24" s="1"/>
  <c r="X115" i="24" s="1"/>
  <c r="T116" i="24" s="1"/>
  <c r="X116" i="24" s="1"/>
  <c r="T117" i="24" s="1"/>
  <c r="X117" i="24" s="1"/>
  <c r="T118" i="24" s="1"/>
  <c r="X118" i="24" s="1"/>
  <c r="T119" i="24" s="1"/>
  <c r="X119" i="24" s="1"/>
  <c r="T120" i="24" s="1"/>
  <c r="X120" i="24" s="1"/>
  <c r="T121" i="24" s="1"/>
  <c r="X121" i="24" s="1"/>
  <c r="T122" i="24" s="1"/>
  <c r="X122" i="24" s="1"/>
  <c r="T123" i="24" s="1"/>
  <c r="X123" i="24" s="1"/>
  <c r="T124" i="24" s="1"/>
  <c r="X124" i="24" s="1"/>
  <c r="T125" i="24" s="1"/>
  <c r="X125" i="24" s="1"/>
  <c r="T126" i="24" s="1"/>
  <c r="X126" i="24" s="1"/>
  <c r="T127" i="24" s="1"/>
  <c r="X127" i="24" s="1"/>
  <c r="T128" i="24" s="1"/>
  <c r="X128" i="24" s="1"/>
  <c r="T129" i="24" s="1"/>
  <c r="X129" i="24" s="1"/>
  <c r="T130" i="24" s="1"/>
  <c r="X130" i="24" s="1"/>
  <c r="T131" i="24" s="1"/>
  <c r="X131" i="24" s="1"/>
  <c r="T132" i="24" s="1"/>
  <c r="X132" i="24" s="1"/>
  <c r="T133" i="24" s="1"/>
  <c r="X133" i="24" s="1"/>
  <c r="T134" i="24" s="1"/>
  <c r="X134" i="24" s="1"/>
  <c r="T135" i="24" s="1"/>
  <c r="X135" i="24" s="1"/>
  <c r="T136" i="24" s="1"/>
  <c r="X136" i="24" s="1"/>
  <c r="T137" i="24" s="1"/>
  <c r="X137" i="24" s="1"/>
  <c r="T138" i="24" s="1"/>
  <c r="X138" i="24" s="1"/>
  <c r="T139" i="24" s="1"/>
  <c r="X139" i="24" s="1"/>
  <c r="T140" i="24" s="1"/>
  <c r="X140" i="24" s="1"/>
  <c r="T141" i="24" s="1"/>
  <c r="X141" i="24" s="1"/>
  <c r="T142" i="24" s="1"/>
  <c r="X142" i="24" s="1"/>
  <c r="T143" i="24" s="1"/>
  <c r="X143" i="24" s="1"/>
  <c r="T144" i="24" s="1"/>
  <c r="X144" i="24" s="1"/>
  <c r="T145" i="24" s="1"/>
  <c r="X145" i="24" s="1"/>
  <c r="T146" i="24" s="1"/>
  <c r="X146" i="24" s="1"/>
  <c r="T147" i="24" s="1"/>
  <c r="X147" i="24" s="1"/>
  <c r="T148" i="24" s="1"/>
  <c r="X148" i="24" s="1"/>
  <c r="T149" i="24" s="1"/>
  <c r="X149" i="24" s="1"/>
  <c r="T150" i="24" s="1"/>
  <c r="X150" i="24" s="1"/>
  <c r="T151" i="24" s="1"/>
  <c r="X151" i="24" s="1"/>
  <c r="T152" i="24" s="1"/>
  <c r="X152" i="24" s="1"/>
  <c r="T153" i="24" s="1"/>
  <c r="X153" i="24" s="1"/>
  <c r="T154" i="24" s="1"/>
  <c r="X154" i="24" s="1"/>
  <c r="T155" i="24" s="1"/>
  <c r="X155" i="24" s="1"/>
  <c r="T156" i="24" s="1"/>
  <c r="X156" i="24" s="1"/>
  <c r="T157" i="24" s="1"/>
  <c r="X157" i="24" s="1"/>
  <c r="T158" i="24" s="1"/>
  <c r="X158" i="24" s="1"/>
  <c r="T159" i="24" s="1"/>
  <c r="X159" i="24" s="1"/>
  <c r="T160" i="24" s="1"/>
  <c r="X160" i="24" s="1"/>
  <c r="T161" i="24" s="1"/>
  <c r="X161" i="24" s="1"/>
  <c r="T162" i="24" s="1"/>
  <c r="X162" i="24" s="1"/>
  <c r="T163" i="24" s="1"/>
  <c r="X163" i="24" s="1"/>
  <c r="T164" i="24" s="1"/>
  <c r="X164" i="24" s="1"/>
  <c r="T165" i="24" s="1"/>
  <c r="X165" i="24" s="1"/>
  <c r="T166" i="24" s="1"/>
  <c r="X166" i="24" s="1"/>
  <c r="T167" i="24" s="1"/>
  <c r="X167" i="24" s="1"/>
  <c r="T168" i="24" s="1"/>
  <c r="X168" i="24" s="1"/>
  <c r="T169" i="24" s="1"/>
  <c r="X169" i="24" s="1"/>
  <c r="T170" i="24" s="1"/>
  <c r="X170" i="24" s="1"/>
  <c r="T171" i="24" s="1"/>
  <c r="X171" i="24" s="1"/>
  <c r="T172" i="24" s="1"/>
  <c r="X172" i="24" s="1"/>
  <c r="T173" i="24" s="1"/>
  <c r="X173" i="24" s="1"/>
  <c r="T174" i="24" s="1"/>
  <c r="X174" i="24" s="1"/>
  <c r="T175" i="24" s="1"/>
  <c r="X175" i="24" s="1"/>
  <c r="T176" i="24" s="1"/>
  <c r="X176" i="24" s="1"/>
  <c r="T177" i="24" s="1"/>
  <c r="X177" i="24" s="1"/>
  <c r="T178" i="24" s="1"/>
  <c r="X178" i="24" s="1"/>
  <c r="T179" i="24" s="1"/>
  <c r="X179" i="24" s="1"/>
  <c r="T180" i="24" s="1"/>
  <c r="X180" i="24" s="1"/>
  <c r="T181" i="24" s="1"/>
  <c r="X181" i="24" s="1"/>
  <c r="T182" i="24" s="1"/>
  <c r="X182" i="24" s="1"/>
  <c r="T183" i="24" s="1"/>
  <c r="X183" i="24" s="1"/>
  <c r="T184" i="24" s="1"/>
  <c r="X184" i="24" s="1"/>
  <c r="T185" i="24" s="1"/>
  <c r="X185" i="24" s="1"/>
  <c r="T186" i="24" s="1"/>
  <c r="X186" i="24" s="1"/>
  <c r="T187" i="24" s="1"/>
  <c r="X187" i="24" s="1"/>
  <c r="T188" i="24" s="1"/>
  <c r="X188" i="24" s="1"/>
  <c r="T189" i="24" s="1"/>
  <c r="X189" i="24" s="1"/>
  <c r="T190" i="24" s="1"/>
  <c r="X190" i="24" s="1"/>
  <c r="T191" i="24" s="1"/>
  <c r="X191" i="24" s="1"/>
  <c r="T192" i="24" s="1"/>
  <c r="X192" i="24" s="1"/>
  <c r="T193" i="24" s="1"/>
  <c r="X193" i="24" s="1"/>
  <c r="T194" i="24" s="1"/>
  <c r="X194" i="24" s="1"/>
  <c r="T195" i="24" s="1"/>
  <c r="X195" i="24" s="1"/>
  <c r="T196" i="24" s="1"/>
  <c r="X196" i="24" s="1"/>
  <c r="T197" i="24" s="1"/>
  <c r="X197" i="24" s="1"/>
  <c r="T198" i="24" s="1"/>
  <c r="X198" i="24" s="1"/>
  <c r="T199" i="24" s="1"/>
  <c r="X199" i="24" s="1"/>
  <c r="T200" i="24" s="1"/>
  <c r="X200" i="24" s="1"/>
  <c r="T201" i="24" s="1"/>
  <c r="X201" i="24" s="1"/>
  <c r="T202" i="24" s="1"/>
  <c r="X202" i="24" s="1"/>
  <c r="T203" i="24" s="1"/>
  <c r="X203" i="24" s="1"/>
  <c r="T204" i="24" s="1"/>
  <c r="X204" i="24" s="1"/>
  <c r="T205" i="24" s="1"/>
  <c r="X205" i="24" s="1"/>
  <c r="F6" i="61"/>
  <c r="F6" i="25"/>
  <c r="E8" i="61"/>
  <c r="H9" i="61"/>
  <c r="J30" i="9"/>
  <c r="H9" i="25"/>
  <c r="E8" i="25"/>
  <c r="F7" i="25" s="1"/>
  <c r="F6" i="24"/>
  <c r="X5" i="25"/>
  <c r="AC5" i="30"/>
  <c r="A58" i="30" s="1"/>
  <c r="A49" i="30"/>
  <c r="A48" i="30"/>
  <c r="X4" i="30"/>
  <c r="T5" i="30" s="1"/>
  <c r="A31" i="30"/>
  <c r="A36" i="30" s="1"/>
  <c r="AD4" i="26"/>
  <c r="Z5" i="26" s="1"/>
  <c r="AB5" i="26" s="1"/>
  <c r="X5" i="16"/>
  <c r="X6" i="16" s="1"/>
  <c r="X7" i="16" s="1"/>
  <c r="X8" i="16" s="1"/>
  <c r="X9" i="16" s="1"/>
  <c r="E9" i="30"/>
  <c r="H10" i="30"/>
  <c r="AD4" i="28"/>
  <c r="Z5" i="28" s="1"/>
  <c r="AB5" i="28" s="1"/>
  <c r="S6" i="28"/>
  <c r="U6" i="28" s="1"/>
  <c r="R6" i="28"/>
  <c r="W5" i="28"/>
  <c r="R6" i="23"/>
  <c r="S6" i="23"/>
  <c r="U6" i="23" s="1"/>
  <c r="S7" i="23" s="1"/>
  <c r="W6" i="23"/>
  <c r="AC6" i="23" s="1"/>
  <c r="E9" i="28"/>
  <c r="T5" i="23"/>
  <c r="X5" i="23" s="1"/>
  <c r="T6" i="23" s="1"/>
  <c r="A32" i="23"/>
  <c r="A37" i="23" s="1"/>
  <c r="A56" i="23" s="1"/>
  <c r="R36" i="9"/>
  <c r="R35" i="9"/>
  <c r="R34" i="9"/>
  <c r="R33" i="9"/>
  <c r="R32" i="9"/>
  <c r="R31" i="9"/>
  <c r="R30" i="9"/>
  <c r="R29" i="9"/>
  <c r="R28" i="9"/>
  <c r="R27" i="9"/>
  <c r="R26" i="9"/>
  <c r="R25" i="9"/>
  <c r="R24" i="9"/>
  <c r="R23" i="9"/>
  <c r="R22" i="9"/>
  <c r="R21" i="9"/>
  <c r="R20" i="9"/>
  <c r="R19" i="9"/>
  <c r="P7" i="2"/>
  <c r="M23" i="8"/>
  <c r="F6" i="23"/>
  <c r="E8" i="23"/>
  <c r="AC5" i="23"/>
  <c r="J32" i="9" l="1"/>
  <c r="A55" i="43"/>
  <c r="J34" i="9"/>
  <c r="A55" i="45"/>
  <c r="A52" i="33"/>
  <c r="A52" i="37"/>
  <c r="A52" i="47"/>
  <c r="A52" i="38"/>
  <c r="AD5" i="44"/>
  <c r="Z6" i="44" s="1"/>
  <c r="AB6" i="44" s="1"/>
  <c r="AD6" i="44" s="1"/>
  <c r="Z7" i="44" s="1"/>
  <c r="AB7" i="44" s="1"/>
  <c r="AD7" i="44" s="1"/>
  <c r="Z8" i="44" s="1"/>
  <c r="AB8" i="44" s="1"/>
  <c r="AD8" i="44" s="1"/>
  <c r="Z9" i="44" s="1"/>
  <c r="AB9" i="44" s="1"/>
  <c r="AD9" i="44" s="1"/>
  <c r="Z10" i="44" s="1"/>
  <c r="AB10" i="44" s="1"/>
  <c r="AD10" i="44" s="1"/>
  <c r="Z11" i="44" s="1"/>
  <c r="AB11" i="44" s="1"/>
  <c r="AD11" i="44" s="1"/>
  <c r="Z12" i="44" s="1"/>
  <c r="AB12" i="44" s="1"/>
  <c r="AD12" i="44" s="1"/>
  <c r="Z13" i="44" s="1"/>
  <c r="AB13" i="44" s="1"/>
  <c r="AD13" i="44" s="1"/>
  <c r="Z14" i="44" s="1"/>
  <c r="AB14" i="44" s="1"/>
  <c r="AD14" i="44" s="1"/>
  <c r="Z15" i="44" s="1"/>
  <c r="AB15" i="44" s="1"/>
  <c r="AD15" i="44" s="1"/>
  <c r="Z16" i="44" s="1"/>
  <c r="AB16" i="44" s="1"/>
  <c r="AD16" i="44" s="1"/>
  <c r="Z17" i="44" s="1"/>
  <c r="AB17" i="44" s="1"/>
  <c r="AD17" i="44" s="1"/>
  <c r="Z18" i="44" s="1"/>
  <c r="AB18" i="44" s="1"/>
  <c r="AD18" i="44" s="1"/>
  <c r="Z19" i="44" s="1"/>
  <c r="AB19" i="44" s="1"/>
  <c r="AD19" i="44" s="1"/>
  <c r="Z20" i="44" s="1"/>
  <c r="AB20" i="44" s="1"/>
  <c r="AD20" i="44" s="1"/>
  <c r="Z21" i="44" s="1"/>
  <c r="AB21" i="44" s="1"/>
  <c r="AD21" i="44" s="1"/>
  <c r="Z22" i="44" s="1"/>
  <c r="AB22" i="44" s="1"/>
  <c r="AD22" i="44" s="1"/>
  <c r="Z23" i="44" s="1"/>
  <c r="AB23" i="44" s="1"/>
  <c r="AD23" i="44" s="1"/>
  <c r="Z24" i="44" s="1"/>
  <c r="AB24" i="44" s="1"/>
  <c r="AD24" i="44" s="1"/>
  <c r="Z25" i="44" s="1"/>
  <c r="AB25" i="44" s="1"/>
  <c r="AD25" i="44" s="1"/>
  <c r="Z26" i="44" s="1"/>
  <c r="AB26" i="44" s="1"/>
  <c r="AD26" i="44" s="1"/>
  <c r="Z27" i="44" s="1"/>
  <c r="AB27" i="44" s="1"/>
  <c r="AD27" i="44" s="1"/>
  <c r="Z28" i="44" s="1"/>
  <c r="AB28" i="44" s="1"/>
  <c r="AD28" i="44" s="1"/>
  <c r="Z29" i="44" s="1"/>
  <c r="AB29" i="44" s="1"/>
  <c r="AD29" i="44" s="1"/>
  <c r="Z30" i="44" s="1"/>
  <c r="AB30" i="44" s="1"/>
  <c r="AD30" i="44" s="1"/>
  <c r="Z31" i="44" s="1"/>
  <c r="AB31" i="44" s="1"/>
  <c r="AD31" i="44" s="1"/>
  <c r="Z32" i="44" s="1"/>
  <c r="AB32" i="44" s="1"/>
  <c r="AD32" i="44" s="1"/>
  <c r="Z33" i="44" s="1"/>
  <c r="AB33" i="44" s="1"/>
  <c r="AD33" i="44" s="1"/>
  <c r="Z34" i="44" s="1"/>
  <c r="AB34" i="44" s="1"/>
  <c r="AD34" i="44" s="1"/>
  <c r="Z35" i="44" s="1"/>
  <c r="AB35" i="44" s="1"/>
  <c r="AD35" i="44" s="1"/>
  <c r="Z36" i="44" s="1"/>
  <c r="AB36" i="44" s="1"/>
  <c r="AD36" i="44" s="1"/>
  <c r="Z37" i="44" s="1"/>
  <c r="AB37" i="44" s="1"/>
  <c r="AD37" i="44" s="1"/>
  <c r="Z38" i="44" s="1"/>
  <c r="AB38" i="44" s="1"/>
  <c r="AD38" i="44" s="1"/>
  <c r="Z39" i="44" s="1"/>
  <c r="AB39" i="44" s="1"/>
  <c r="AD39" i="44" s="1"/>
  <c r="Z40" i="44" s="1"/>
  <c r="AB40" i="44" s="1"/>
  <c r="AD40" i="44" s="1"/>
  <c r="Z41" i="44" s="1"/>
  <c r="AB41" i="44" s="1"/>
  <c r="AD41" i="44" s="1"/>
  <c r="Z42" i="44" s="1"/>
  <c r="AB42" i="44" s="1"/>
  <c r="AD42" i="44" s="1"/>
  <c r="Z43" i="44" s="1"/>
  <c r="AB43" i="44" s="1"/>
  <c r="AD43" i="44" s="1"/>
  <c r="Z44" i="44" s="1"/>
  <c r="AB44" i="44" s="1"/>
  <c r="AD44" i="44" s="1"/>
  <c r="Z45" i="44" s="1"/>
  <c r="AB45" i="44" s="1"/>
  <c r="AD45" i="44" s="1"/>
  <c r="Z46" i="44" s="1"/>
  <c r="AB46" i="44" s="1"/>
  <c r="AD46" i="44" s="1"/>
  <c r="Z47" i="44" s="1"/>
  <c r="AB47" i="44" s="1"/>
  <c r="AD47" i="44" s="1"/>
  <c r="Z48" i="44" s="1"/>
  <c r="AB48" i="44" s="1"/>
  <c r="AD48" i="44" s="1"/>
  <c r="Z49" i="44" s="1"/>
  <c r="AB49" i="44" s="1"/>
  <c r="AD49" i="44" s="1"/>
  <c r="Z50" i="44" s="1"/>
  <c r="AB50" i="44" s="1"/>
  <c r="AD50" i="44" s="1"/>
  <c r="Z51" i="44" s="1"/>
  <c r="AB51" i="44" s="1"/>
  <c r="AD51" i="44" s="1"/>
  <c r="Z52" i="44" s="1"/>
  <c r="AB52" i="44" s="1"/>
  <c r="AD52" i="44" s="1"/>
  <c r="Z53" i="44" s="1"/>
  <c r="AB53" i="44" s="1"/>
  <c r="AD53" i="44" s="1"/>
  <c r="Z54" i="44" s="1"/>
  <c r="AB54" i="44" s="1"/>
  <c r="AD54" i="44" s="1"/>
  <c r="Z55" i="44" s="1"/>
  <c r="AB55" i="44" s="1"/>
  <c r="AD55" i="44" s="1"/>
  <c r="Z56" i="44" s="1"/>
  <c r="AB56" i="44" s="1"/>
  <c r="AD56" i="44" s="1"/>
  <c r="Z57" i="44" s="1"/>
  <c r="AB57" i="44" s="1"/>
  <c r="AD57" i="44" s="1"/>
  <c r="Z58" i="44" s="1"/>
  <c r="AB58" i="44" s="1"/>
  <c r="AD58" i="44" s="1"/>
  <c r="Z59" i="44" s="1"/>
  <c r="AB59" i="44" s="1"/>
  <c r="AD59" i="44" s="1"/>
  <c r="Z60" i="44" s="1"/>
  <c r="AB60" i="44" s="1"/>
  <c r="AD60" i="44" s="1"/>
  <c r="Z61" i="44" s="1"/>
  <c r="AB61" i="44" s="1"/>
  <c r="AD61" i="44" s="1"/>
  <c r="Z62" i="44" s="1"/>
  <c r="AB62" i="44" s="1"/>
  <c r="AD62" i="44" s="1"/>
  <c r="Z63" i="44" s="1"/>
  <c r="AB63" i="44" s="1"/>
  <c r="AD63" i="44" s="1"/>
  <c r="Z64" i="44" s="1"/>
  <c r="AB64" i="44" s="1"/>
  <c r="AD64" i="44" s="1"/>
  <c r="Z65" i="44" s="1"/>
  <c r="AB65" i="44" s="1"/>
  <c r="AD65" i="44" s="1"/>
  <c r="Z66" i="44" s="1"/>
  <c r="AB66" i="44" s="1"/>
  <c r="AD66" i="44" s="1"/>
  <c r="Z67" i="44" s="1"/>
  <c r="AB67" i="44" s="1"/>
  <c r="AD67" i="44" s="1"/>
  <c r="Z68" i="44" s="1"/>
  <c r="AB68" i="44" s="1"/>
  <c r="AD68" i="44" s="1"/>
  <c r="Z69" i="44" s="1"/>
  <c r="AB69" i="44" s="1"/>
  <c r="AD69" i="44" s="1"/>
  <c r="Z70" i="44" s="1"/>
  <c r="AB70" i="44" s="1"/>
  <c r="AD70" i="44" s="1"/>
  <c r="Z71" i="44" s="1"/>
  <c r="AB71" i="44" s="1"/>
  <c r="AD71" i="44" s="1"/>
  <c r="Z72" i="44" s="1"/>
  <c r="AB72" i="44" s="1"/>
  <c r="AD72" i="44" s="1"/>
  <c r="Z73" i="44" s="1"/>
  <c r="AB73" i="44" s="1"/>
  <c r="AD73" i="44" s="1"/>
  <c r="Z74" i="44" s="1"/>
  <c r="AB74" i="44" s="1"/>
  <c r="AD74" i="44" s="1"/>
  <c r="Z75" i="44" s="1"/>
  <c r="AB75" i="44" s="1"/>
  <c r="AD75" i="44" s="1"/>
  <c r="Z76" i="44" s="1"/>
  <c r="AB76" i="44" s="1"/>
  <c r="AD76" i="44" s="1"/>
  <c r="Z77" i="44" s="1"/>
  <c r="AB77" i="44" s="1"/>
  <c r="AD77" i="44" s="1"/>
  <c r="Z78" i="44" s="1"/>
  <c r="AB78" i="44" s="1"/>
  <c r="AD78" i="44" s="1"/>
  <c r="Z79" i="44" s="1"/>
  <c r="AB79" i="44" s="1"/>
  <c r="AD79" i="44" s="1"/>
  <c r="Z80" i="44" s="1"/>
  <c r="AB80" i="44" s="1"/>
  <c r="AD80" i="44" s="1"/>
  <c r="Z81" i="44" s="1"/>
  <c r="AB81" i="44" s="1"/>
  <c r="AD81" i="44" s="1"/>
  <c r="Z82" i="44" s="1"/>
  <c r="AB82" i="44" s="1"/>
  <c r="AD82" i="44" s="1"/>
  <c r="Z83" i="44" s="1"/>
  <c r="AB83" i="44" s="1"/>
  <c r="AD83" i="44" s="1"/>
  <c r="Z84" i="44" s="1"/>
  <c r="AB84" i="44" s="1"/>
  <c r="AD84" i="44" s="1"/>
  <c r="Z85" i="44" s="1"/>
  <c r="AB85" i="44" s="1"/>
  <c r="AD85" i="44" s="1"/>
  <c r="Z86" i="44" s="1"/>
  <c r="AB86" i="44" s="1"/>
  <c r="AD86" i="44" s="1"/>
  <c r="Z87" i="44" s="1"/>
  <c r="AB87" i="44" s="1"/>
  <c r="AD87" i="44" s="1"/>
  <c r="Z88" i="44" s="1"/>
  <c r="AB88" i="44" s="1"/>
  <c r="AD88" i="44" s="1"/>
  <c r="Z89" i="44" s="1"/>
  <c r="AB89" i="44" s="1"/>
  <c r="AD89" i="44" s="1"/>
  <c r="Z90" i="44" s="1"/>
  <c r="AB90" i="44" s="1"/>
  <c r="AD90" i="44" s="1"/>
  <c r="Z91" i="44" s="1"/>
  <c r="AB91" i="44" s="1"/>
  <c r="AD91" i="44" s="1"/>
  <c r="Z92" i="44" s="1"/>
  <c r="AB92" i="44" s="1"/>
  <c r="AD92" i="44" s="1"/>
  <c r="Z93" i="44" s="1"/>
  <c r="AB93" i="44" s="1"/>
  <c r="AD93" i="44" s="1"/>
  <c r="Z94" i="44" s="1"/>
  <c r="AB94" i="44" s="1"/>
  <c r="AD94" i="44" s="1"/>
  <c r="Z95" i="44" s="1"/>
  <c r="AB95" i="44" s="1"/>
  <c r="AD95" i="44" s="1"/>
  <c r="Z96" i="44" s="1"/>
  <c r="AB96" i="44" s="1"/>
  <c r="AD96" i="44" s="1"/>
  <c r="Z97" i="44" s="1"/>
  <c r="AB97" i="44" s="1"/>
  <c r="AD97" i="44" s="1"/>
  <c r="Z98" i="44" s="1"/>
  <c r="AB98" i="44" s="1"/>
  <c r="AD98" i="44" s="1"/>
  <c r="Z99" i="44" s="1"/>
  <c r="AB99" i="44" s="1"/>
  <c r="AD99" i="44" s="1"/>
  <c r="Z100" i="44" s="1"/>
  <c r="AB100" i="44" s="1"/>
  <c r="AD100" i="44" s="1"/>
  <c r="Z101" i="44" s="1"/>
  <c r="AB101" i="44" s="1"/>
  <c r="AD101" i="44" s="1"/>
  <c r="Z102" i="44" s="1"/>
  <c r="AB102" i="44" s="1"/>
  <c r="AD102" i="44" s="1"/>
  <c r="Z103" i="44" s="1"/>
  <c r="A52" i="46"/>
  <c r="A52" i="36"/>
  <c r="A52" i="39"/>
  <c r="A52" i="32"/>
  <c r="A52" i="42"/>
  <c r="A52" i="31"/>
  <c r="A52" i="34"/>
  <c r="A52" i="40"/>
  <c r="AB5" i="46"/>
  <c r="AD5" i="46" s="1"/>
  <c r="Z6" i="46" s="1"/>
  <c r="AB6" i="46" s="1"/>
  <c r="AD6" i="46" s="1"/>
  <c r="Z7" i="46" s="1"/>
  <c r="AB7" i="46" s="1"/>
  <c r="AD7" i="46" s="1"/>
  <c r="Z8" i="46" s="1"/>
  <c r="AB8" i="46" s="1"/>
  <c r="AD8" i="46" s="1"/>
  <c r="Z9" i="46" s="1"/>
  <c r="AB9" i="46" s="1"/>
  <c r="AD9" i="46" s="1"/>
  <c r="Z10" i="46" s="1"/>
  <c r="AB10" i="46" s="1"/>
  <c r="AD10" i="46" s="1"/>
  <c r="Z11" i="46" s="1"/>
  <c r="AB11" i="46" s="1"/>
  <c r="AD11" i="46" s="1"/>
  <c r="Z12" i="46" s="1"/>
  <c r="AB12" i="46" s="1"/>
  <c r="AD12" i="46" s="1"/>
  <c r="Z13" i="46" s="1"/>
  <c r="AB13" i="46" s="1"/>
  <c r="AD13" i="46" s="1"/>
  <c r="Z14" i="46" s="1"/>
  <c r="AB14" i="46" s="1"/>
  <c r="AD14" i="46" s="1"/>
  <c r="Z15" i="46" s="1"/>
  <c r="AB15" i="46" s="1"/>
  <c r="AD15" i="46" s="1"/>
  <c r="Z16" i="46" s="1"/>
  <c r="AB16" i="46" s="1"/>
  <c r="AD16" i="46" s="1"/>
  <c r="Z17" i="46" s="1"/>
  <c r="AB17" i="46" s="1"/>
  <c r="AD17" i="46" s="1"/>
  <c r="Z18" i="46" s="1"/>
  <c r="AB18" i="46" s="1"/>
  <c r="AD18" i="46" s="1"/>
  <c r="Z19" i="46" s="1"/>
  <c r="AB19" i="46" s="1"/>
  <c r="AD19" i="46" s="1"/>
  <c r="Z20" i="46" s="1"/>
  <c r="AB20" i="46" s="1"/>
  <c r="AD20" i="46" s="1"/>
  <c r="Z21" i="46" s="1"/>
  <c r="AB21" i="46" s="1"/>
  <c r="AD21" i="46" s="1"/>
  <c r="Z22" i="46" s="1"/>
  <c r="AB22" i="46" s="1"/>
  <c r="AD22" i="46" s="1"/>
  <c r="Z23" i="46" s="1"/>
  <c r="AB23" i="46" s="1"/>
  <c r="AD23" i="46" s="1"/>
  <c r="Z24" i="46" s="1"/>
  <c r="AB24" i="46" s="1"/>
  <c r="AD24" i="46" s="1"/>
  <c r="Z25" i="46" s="1"/>
  <c r="AB25" i="46" s="1"/>
  <c r="AD25" i="46" s="1"/>
  <c r="Z26" i="46" s="1"/>
  <c r="AB26" i="46" s="1"/>
  <c r="AD26" i="46" s="1"/>
  <c r="Z27" i="46" s="1"/>
  <c r="AB27" i="46" s="1"/>
  <c r="AD27" i="46" s="1"/>
  <c r="Z28" i="46" s="1"/>
  <c r="AB28" i="46" s="1"/>
  <c r="AD28" i="46" s="1"/>
  <c r="Z29" i="46" s="1"/>
  <c r="AB29" i="46" s="1"/>
  <c r="AD29" i="46" s="1"/>
  <c r="Z30" i="46" s="1"/>
  <c r="AB30" i="46" s="1"/>
  <c r="AD30" i="46" s="1"/>
  <c r="Z31" i="46" s="1"/>
  <c r="AB31" i="46" s="1"/>
  <c r="AD31" i="46" s="1"/>
  <c r="Z32" i="46" s="1"/>
  <c r="AB32" i="46" s="1"/>
  <c r="AD32" i="46" s="1"/>
  <c r="Z33" i="46" s="1"/>
  <c r="AB33" i="46" s="1"/>
  <c r="AD33" i="46" s="1"/>
  <c r="Z34" i="46" s="1"/>
  <c r="AB34" i="46" s="1"/>
  <c r="AD34" i="46" s="1"/>
  <c r="Z35" i="46" s="1"/>
  <c r="AB35" i="46" s="1"/>
  <c r="AD35" i="46" s="1"/>
  <c r="Z36" i="46" s="1"/>
  <c r="AB36" i="46" s="1"/>
  <c r="AD36" i="46" s="1"/>
  <c r="Z37" i="46" s="1"/>
  <c r="AB37" i="46" s="1"/>
  <c r="AD37" i="46" s="1"/>
  <c r="Z38" i="46" s="1"/>
  <c r="AB38" i="46" s="1"/>
  <c r="AD38" i="46" s="1"/>
  <c r="Z39" i="46" s="1"/>
  <c r="AB39" i="46" s="1"/>
  <c r="AD39" i="46" s="1"/>
  <c r="Z40" i="46" s="1"/>
  <c r="AB40" i="46" s="1"/>
  <c r="AD40" i="46" s="1"/>
  <c r="Z41" i="46" s="1"/>
  <c r="AB41" i="46" s="1"/>
  <c r="AD41" i="46" s="1"/>
  <c r="Z42" i="46" s="1"/>
  <c r="AB42" i="46" s="1"/>
  <c r="AD42" i="46" s="1"/>
  <c r="Z43" i="46" s="1"/>
  <c r="AB43" i="46" s="1"/>
  <c r="AD43" i="46" s="1"/>
  <c r="Z44" i="46" s="1"/>
  <c r="AB44" i="46" s="1"/>
  <c r="AD44" i="46" s="1"/>
  <c r="Z45" i="46" s="1"/>
  <c r="AB45" i="46" s="1"/>
  <c r="AD45" i="46" s="1"/>
  <c r="Z46" i="46" s="1"/>
  <c r="AB46" i="46" s="1"/>
  <c r="AD46" i="46" s="1"/>
  <c r="Z47" i="46" s="1"/>
  <c r="AB47" i="46" s="1"/>
  <c r="AD47" i="46" s="1"/>
  <c r="Z48" i="46" s="1"/>
  <c r="AB48" i="46" s="1"/>
  <c r="AD48" i="46" s="1"/>
  <c r="Z49" i="46" s="1"/>
  <c r="AB49" i="46" s="1"/>
  <c r="AD49" i="46" s="1"/>
  <c r="Z50" i="46" s="1"/>
  <c r="AB50" i="46" s="1"/>
  <c r="AD50" i="46" s="1"/>
  <c r="Z51" i="46" s="1"/>
  <c r="AB51" i="46" s="1"/>
  <c r="AD51" i="46" s="1"/>
  <c r="Z52" i="46" s="1"/>
  <c r="AB52" i="46" s="1"/>
  <c r="AD52" i="46" s="1"/>
  <c r="Z53" i="46" s="1"/>
  <c r="AB53" i="46" s="1"/>
  <c r="AD53" i="46" s="1"/>
  <c r="Z54" i="46" s="1"/>
  <c r="AB54" i="46" s="1"/>
  <c r="AD54" i="46" s="1"/>
  <c r="Z55" i="46" s="1"/>
  <c r="AB55" i="46" s="1"/>
  <c r="AD55" i="46" s="1"/>
  <c r="Z56" i="46" s="1"/>
  <c r="AB56" i="46" s="1"/>
  <c r="AD56" i="46" s="1"/>
  <c r="Z57" i="46" s="1"/>
  <c r="AB57" i="46" s="1"/>
  <c r="AD57" i="46" s="1"/>
  <c r="Z58" i="46" s="1"/>
  <c r="AB58" i="46" s="1"/>
  <c r="AD58" i="46" s="1"/>
  <c r="Z59" i="46" s="1"/>
  <c r="AB59" i="46" s="1"/>
  <c r="AD59" i="46" s="1"/>
  <c r="Z60" i="46" s="1"/>
  <c r="AB60" i="46" s="1"/>
  <c r="AD60" i="46" s="1"/>
  <c r="Z61" i="46" s="1"/>
  <c r="AB61" i="46" s="1"/>
  <c r="AD61" i="46" s="1"/>
  <c r="Z62" i="46" s="1"/>
  <c r="AB62" i="46" s="1"/>
  <c r="AD62" i="46" s="1"/>
  <c r="Z63" i="46" s="1"/>
  <c r="AB63" i="46" s="1"/>
  <c r="AD63" i="46" s="1"/>
  <c r="Z64" i="46" s="1"/>
  <c r="AB64" i="46" s="1"/>
  <c r="AD64" i="46" s="1"/>
  <c r="Z65" i="46" s="1"/>
  <c r="AB65" i="46" s="1"/>
  <c r="AD65" i="46" s="1"/>
  <c r="Z66" i="46" s="1"/>
  <c r="AB66" i="46" s="1"/>
  <c r="AD66" i="46" s="1"/>
  <c r="Z67" i="46" s="1"/>
  <c r="AB67" i="46" s="1"/>
  <c r="AD67" i="46" s="1"/>
  <c r="Z68" i="46" s="1"/>
  <c r="AB68" i="46" s="1"/>
  <c r="AD68" i="46" s="1"/>
  <c r="Z69" i="46" s="1"/>
  <c r="AB69" i="46" s="1"/>
  <c r="AD69" i="46" s="1"/>
  <c r="Z70" i="46" s="1"/>
  <c r="AB70" i="46" s="1"/>
  <c r="AD70" i="46" s="1"/>
  <c r="Z71" i="46" s="1"/>
  <c r="AB71" i="46" s="1"/>
  <c r="AD71" i="46" s="1"/>
  <c r="Z72" i="46" s="1"/>
  <c r="AB72" i="46" s="1"/>
  <c r="AD72" i="46" s="1"/>
  <c r="Z73" i="46" s="1"/>
  <c r="AB73" i="46" s="1"/>
  <c r="AD73" i="46" s="1"/>
  <c r="Z74" i="46" s="1"/>
  <c r="AB74" i="46" s="1"/>
  <c r="AD74" i="46" s="1"/>
  <c r="Z75" i="46" s="1"/>
  <c r="AB75" i="46" s="1"/>
  <c r="AD75" i="46" s="1"/>
  <c r="Z76" i="46" s="1"/>
  <c r="AB76" i="46" s="1"/>
  <c r="AD76" i="46" s="1"/>
  <c r="Z77" i="46" s="1"/>
  <c r="AB77" i="46" s="1"/>
  <c r="AD77" i="46" s="1"/>
  <c r="Z78" i="46" s="1"/>
  <c r="AB78" i="46" s="1"/>
  <c r="AD78" i="46" s="1"/>
  <c r="Z79" i="46" s="1"/>
  <c r="AB79" i="46" s="1"/>
  <c r="AD79" i="46" s="1"/>
  <c r="Z80" i="46" s="1"/>
  <c r="AB80" i="46" s="1"/>
  <c r="AD80" i="46" s="1"/>
  <c r="Z81" i="46" s="1"/>
  <c r="AB81" i="46" s="1"/>
  <c r="AD81" i="46" s="1"/>
  <c r="Z82" i="46" s="1"/>
  <c r="AB82" i="46" s="1"/>
  <c r="AD82" i="46" s="1"/>
  <c r="Z83" i="46" s="1"/>
  <c r="AB83" i="46" s="1"/>
  <c r="AD83" i="46" s="1"/>
  <c r="Z84" i="46" s="1"/>
  <c r="AB84" i="46" s="1"/>
  <c r="AD84" i="46" s="1"/>
  <c r="Z85" i="46" s="1"/>
  <c r="AB85" i="46" s="1"/>
  <c r="AD85" i="46" s="1"/>
  <c r="Z86" i="46" s="1"/>
  <c r="AB86" i="46" s="1"/>
  <c r="AD86" i="46" s="1"/>
  <c r="Z87" i="46" s="1"/>
  <c r="AB87" i="46" s="1"/>
  <c r="AD87" i="46" s="1"/>
  <c r="Z88" i="46" s="1"/>
  <c r="AB88" i="46" s="1"/>
  <c r="AD88" i="46" s="1"/>
  <c r="Z89" i="46" s="1"/>
  <c r="AB89" i="46" s="1"/>
  <c r="AD89" i="46" s="1"/>
  <c r="Z90" i="46" s="1"/>
  <c r="AB90" i="46" s="1"/>
  <c r="AD90" i="46" s="1"/>
  <c r="Z91" i="46" s="1"/>
  <c r="AB91" i="46" s="1"/>
  <c r="AD91" i="46" s="1"/>
  <c r="Z92" i="46" s="1"/>
  <c r="AB92" i="46" s="1"/>
  <c r="AD92" i="46" s="1"/>
  <c r="Z93" i="46" s="1"/>
  <c r="AB93" i="46" s="1"/>
  <c r="AD93" i="46" s="1"/>
  <c r="Z94" i="46" s="1"/>
  <c r="AB94" i="46" s="1"/>
  <c r="AD94" i="46" s="1"/>
  <c r="Z95" i="46" s="1"/>
  <c r="AB95" i="46" s="1"/>
  <c r="AD95" i="46" s="1"/>
  <c r="Z96" i="46" s="1"/>
  <c r="AB96" i="46" s="1"/>
  <c r="AD96" i="46" s="1"/>
  <c r="Z97" i="46" s="1"/>
  <c r="AB97" i="46" s="1"/>
  <c r="AD97" i="46" s="1"/>
  <c r="Z98" i="46" s="1"/>
  <c r="AB98" i="46" s="1"/>
  <c r="AD98" i="46" s="1"/>
  <c r="Z99" i="46" s="1"/>
  <c r="AB99" i="46" s="1"/>
  <c r="AD99" i="46" s="1"/>
  <c r="Z100" i="46" s="1"/>
  <c r="AB100" i="46" s="1"/>
  <c r="AD100" i="46" s="1"/>
  <c r="Z101" i="46" s="1"/>
  <c r="E9" i="38"/>
  <c r="F8" i="38" s="1"/>
  <c r="H10" i="38"/>
  <c r="Z4" i="34"/>
  <c r="AD4" i="34" s="1"/>
  <c r="Z5" i="34" s="1"/>
  <c r="AB5" i="34" s="1"/>
  <c r="AD5" i="34" s="1"/>
  <c r="Z6" i="34" s="1"/>
  <c r="AB6" i="34" s="1"/>
  <c r="AD6" i="34" s="1"/>
  <c r="Z7" i="34" s="1"/>
  <c r="A55" i="34"/>
  <c r="AB5" i="45"/>
  <c r="AD5" i="45" s="1"/>
  <c r="Z6" i="45" s="1"/>
  <c r="AB6" i="45" s="1"/>
  <c r="AD6" i="45" s="1"/>
  <c r="Z7" i="45" s="1"/>
  <c r="AB7" i="45" s="1"/>
  <c r="AD7" i="45" s="1"/>
  <c r="Z8" i="45" s="1"/>
  <c r="AB8" i="45" s="1"/>
  <c r="AD8" i="45" s="1"/>
  <c r="Z9" i="45" s="1"/>
  <c r="AB9" i="45" s="1"/>
  <c r="AD9" i="45" s="1"/>
  <c r="Z10" i="45" s="1"/>
  <c r="AB10" i="45" s="1"/>
  <c r="AD10" i="45" s="1"/>
  <c r="Z11" i="45" s="1"/>
  <c r="AB11" i="45" s="1"/>
  <c r="AD11" i="45" s="1"/>
  <c r="Z12" i="45" s="1"/>
  <c r="AB12" i="45" s="1"/>
  <c r="AD12" i="45" s="1"/>
  <c r="Z13" i="45" s="1"/>
  <c r="AB13" i="45" s="1"/>
  <c r="AD13" i="45" s="1"/>
  <c r="Z14" i="45" s="1"/>
  <c r="AB14" i="45" s="1"/>
  <c r="AD14" i="45" s="1"/>
  <c r="Z15" i="45" s="1"/>
  <c r="AB15" i="45" s="1"/>
  <c r="AD15" i="45" s="1"/>
  <c r="Z16" i="45" s="1"/>
  <c r="AB16" i="45" s="1"/>
  <c r="AD16" i="45" s="1"/>
  <c r="Z17" i="45" s="1"/>
  <c r="AB17" i="45" s="1"/>
  <c r="AD17" i="45" s="1"/>
  <c r="Z18" i="45" s="1"/>
  <c r="AB18" i="45" s="1"/>
  <c r="AD18" i="45" s="1"/>
  <c r="Z19" i="45" s="1"/>
  <c r="AB19" i="45" s="1"/>
  <c r="AD19" i="45" s="1"/>
  <c r="Z20" i="45" s="1"/>
  <c r="AB20" i="45" s="1"/>
  <c r="AD20" i="45" s="1"/>
  <c r="Z21" i="45" s="1"/>
  <c r="AB21" i="45" s="1"/>
  <c r="AD21" i="45" s="1"/>
  <c r="Z22" i="45" s="1"/>
  <c r="AB22" i="45" s="1"/>
  <c r="AD22" i="45" s="1"/>
  <c r="Z23" i="45" s="1"/>
  <c r="AB23" i="45" s="1"/>
  <c r="AD23" i="45" s="1"/>
  <c r="Z24" i="45" s="1"/>
  <c r="AB24" i="45" s="1"/>
  <c r="AD24" i="45" s="1"/>
  <c r="Z25" i="45" s="1"/>
  <c r="AB25" i="45" s="1"/>
  <c r="AD25" i="45" s="1"/>
  <c r="Z26" i="45" s="1"/>
  <c r="AB26" i="45" s="1"/>
  <c r="AD26" i="45" s="1"/>
  <c r="Z27" i="45" s="1"/>
  <c r="AB27" i="45" s="1"/>
  <c r="AD27" i="45" s="1"/>
  <c r="Z28" i="45" s="1"/>
  <c r="AB28" i="45" s="1"/>
  <c r="AD28" i="45" s="1"/>
  <c r="Z29" i="45" s="1"/>
  <c r="AB29" i="45" s="1"/>
  <c r="AD29" i="45" s="1"/>
  <c r="Z30" i="45" s="1"/>
  <c r="AB30" i="45" s="1"/>
  <c r="AD30" i="45" s="1"/>
  <c r="Z31" i="45" s="1"/>
  <c r="AB31" i="45" s="1"/>
  <c r="AD31" i="45" s="1"/>
  <c r="Z32" i="45" s="1"/>
  <c r="AB32" i="45" s="1"/>
  <c r="AD32" i="45" s="1"/>
  <c r="Z33" i="45" s="1"/>
  <c r="AB33" i="45" s="1"/>
  <c r="AD33" i="45" s="1"/>
  <c r="Z34" i="45" s="1"/>
  <c r="AB34" i="45" s="1"/>
  <c r="AD34" i="45" s="1"/>
  <c r="Z35" i="45" s="1"/>
  <c r="AB35" i="45" s="1"/>
  <c r="AD35" i="45" s="1"/>
  <c r="Z36" i="45" s="1"/>
  <c r="AB36" i="45" s="1"/>
  <c r="AD36" i="45" s="1"/>
  <c r="Z37" i="45" s="1"/>
  <c r="AB37" i="45" s="1"/>
  <c r="AD37" i="45" s="1"/>
  <c r="Z38" i="45" s="1"/>
  <c r="AB38" i="45" s="1"/>
  <c r="AD38" i="45" s="1"/>
  <c r="Z39" i="45" s="1"/>
  <c r="AB39" i="45" s="1"/>
  <c r="AD39" i="45" s="1"/>
  <c r="Z40" i="45" s="1"/>
  <c r="AB40" i="45" s="1"/>
  <c r="AD40" i="45" s="1"/>
  <c r="Z41" i="45" s="1"/>
  <c r="AB41" i="45" s="1"/>
  <c r="AD41" i="45" s="1"/>
  <c r="Z42" i="45" s="1"/>
  <c r="AB42" i="45" s="1"/>
  <c r="AD42" i="45" s="1"/>
  <c r="Z43" i="45" s="1"/>
  <c r="AB43" i="45" s="1"/>
  <c r="AD43" i="45" s="1"/>
  <c r="Z44" i="45" s="1"/>
  <c r="AB44" i="45" s="1"/>
  <c r="AD44" i="45" s="1"/>
  <c r="Z45" i="45" s="1"/>
  <c r="AB45" i="45" s="1"/>
  <c r="AD45" i="45" s="1"/>
  <c r="Z46" i="45" s="1"/>
  <c r="AB46" i="45" s="1"/>
  <c r="AD46" i="45" s="1"/>
  <c r="Z47" i="45" s="1"/>
  <c r="AB47" i="45" s="1"/>
  <c r="AD47" i="45" s="1"/>
  <c r="Z48" i="45" s="1"/>
  <c r="AB48" i="45" s="1"/>
  <c r="AD48" i="45" s="1"/>
  <c r="Z49" i="45" s="1"/>
  <c r="AB49" i="45" s="1"/>
  <c r="AD49" i="45" s="1"/>
  <c r="Z50" i="45" s="1"/>
  <c r="AB50" i="45" s="1"/>
  <c r="AD50" i="45" s="1"/>
  <c r="Z51" i="45" s="1"/>
  <c r="AB51" i="45" s="1"/>
  <c r="AD51" i="45" s="1"/>
  <c r="Z52" i="45" s="1"/>
  <c r="AB52" i="45" s="1"/>
  <c r="AD52" i="45" s="1"/>
  <c r="Z53" i="45" s="1"/>
  <c r="AB53" i="45" s="1"/>
  <c r="AD53" i="45" s="1"/>
  <c r="Z54" i="45" s="1"/>
  <c r="AB54" i="45" s="1"/>
  <c r="AD54" i="45" s="1"/>
  <c r="Z55" i="45" s="1"/>
  <c r="AB55" i="45" s="1"/>
  <c r="AD55" i="45" s="1"/>
  <c r="Z56" i="45" s="1"/>
  <c r="AB56" i="45" s="1"/>
  <c r="AD56" i="45" s="1"/>
  <c r="Z57" i="45" s="1"/>
  <c r="AB57" i="45" s="1"/>
  <c r="AD57" i="45" s="1"/>
  <c r="Z58" i="45" s="1"/>
  <c r="AB58" i="45" s="1"/>
  <c r="AD58" i="45" s="1"/>
  <c r="Z59" i="45" s="1"/>
  <c r="AB59" i="45" s="1"/>
  <c r="AD59" i="45" s="1"/>
  <c r="Z60" i="45" s="1"/>
  <c r="AB60" i="45" s="1"/>
  <c r="AD60" i="45" s="1"/>
  <c r="Z61" i="45" s="1"/>
  <c r="AB61" i="45" s="1"/>
  <c r="AD61" i="45" s="1"/>
  <c r="Z62" i="45" s="1"/>
  <c r="AB62" i="45" s="1"/>
  <c r="AD62" i="45" s="1"/>
  <c r="Z63" i="45" s="1"/>
  <c r="AB63" i="45" s="1"/>
  <c r="AD63" i="45" s="1"/>
  <c r="Z64" i="45" s="1"/>
  <c r="AB64" i="45" s="1"/>
  <c r="AD64" i="45" s="1"/>
  <c r="Z65" i="45" s="1"/>
  <c r="AB65" i="45" s="1"/>
  <c r="AD65" i="45" s="1"/>
  <c r="Z66" i="45" s="1"/>
  <c r="AB66" i="45" s="1"/>
  <c r="AD66" i="45" s="1"/>
  <c r="Z67" i="45" s="1"/>
  <c r="AB67" i="45" s="1"/>
  <c r="AD67" i="45" s="1"/>
  <c r="Z68" i="45" s="1"/>
  <c r="AB68" i="45" s="1"/>
  <c r="AD68" i="45" s="1"/>
  <c r="Z69" i="45" s="1"/>
  <c r="AB69" i="45" s="1"/>
  <c r="AD69" i="45" s="1"/>
  <c r="Z70" i="45" s="1"/>
  <c r="AB70" i="45" s="1"/>
  <c r="AD70" i="45" s="1"/>
  <c r="Z71" i="45" s="1"/>
  <c r="AB71" i="45" s="1"/>
  <c r="AD71" i="45" s="1"/>
  <c r="Z72" i="45" s="1"/>
  <c r="AB72" i="45" s="1"/>
  <c r="AD72" i="45" s="1"/>
  <c r="Z73" i="45" s="1"/>
  <c r="AB73" i="45" s="1"/>
  <c r="AD73" i="45" s="1"/>
  <c r="Z74" i="45" s="1"/>
  <c r="AB74" i="45" s="1"/>
  <c r="AD74" i="45" s="1"/>
  <c r="Z75" i="45" s="1"/>
  <c r="AB75" i="45" s="1"/>
  <c r="AD75" i="45" s="1"/>
  <c r="Z76" i="45" s="1"/>
  <c r="AB76" i="45" s="1"/>
  <c r="AD76" i="45" s="1"/>
  <c r="Z77" i="45" s="1"/>
  <c r="AB77" i="45" s="1"/>
  <c r="AD77" i="45" s="1"/>
  <c r="Z78" i="45" s="1"/>
  <c r="AB78" i="45" s="1"/>
  <c r="AD78" i="45" s="1"/>
  <c r="Z79" i="45" s="1"/>
  <c r="AB79" i="45" s="1"/>
  <c r="AD79" i="45" s="1"/>
  <c r="Z80" i="45" s="1"/>
  <c r="AB80" i="45" s="1"/>
  <c r="AD80" i="45" s="1"/>
  <c r="Z81" i="45" s="1"/>
  <c r="AB81" i="45" s="1"/>
  <c r="AD81" i="45" s="1"/>
  <c r="Z82" i="45" s="1"/>
  <c r="AB82" i="45" s="1"/>
  <c r="AD82" i="45" s="1"/>
  <c r="Z83" i="45" s="1"/>
  <c r="AB83" i="45" s="1"/>
  <c r="AD83" i="45" s="1"/>
  <c r="Z84" i="45" s="1"/>
  <c r="AB84" i="45" s="1"/>
  <c r="AD84" i="45" s="1"/>
  <c r="Z85" i="45" s="1"/>
  <c r="AB85" i="45" s="1"/>
  <c r="AD85" i="45" s="1"/>
  <c r="Z86" i="45" s="1"/>
  <c r="AB86" i="45" s="1"/>
  <c r="AD86" i="45" s="1"/>
  <c r="Z87" i="45" s="1"/>
  <c r="AB87" i="45" s="1"/>
  <c r="AD87" i="45" s="1"/>
  <c r="Z88" i="45" s="1"/>
  <c r="AB88" i="45" s="1"/>
  <c r="AD88" i="45" s="1"/>
  <c r="Z89" i="45" s="1"/>
  <c r="AB89" i="45" s="1"/>
  <c r="AD89" i="45" s="1"/>
  <c r="Z90" i="45" s="1"/>
  <c r="AB90" i="45" s="1"/>
  <c r="AD90" i="45" s="1"/>
  <c r="Z91" i="45" s="1"/>
  <c r="AB91" i="45" s="1"/>
  <c r="AD91" i="45" s="1"/>
  <c r="Z92" i="45" s="1"/>
  <c r="AB92" i="45" s="1"/>
  <c r="AD92" i="45" s="1"/>
  <c r="Z93" i="45" s="1"/>
  <c r="AB93" i="45" s="1"/>
  <c r="AD93" i="45" s="1"/>
  <c r="Z94" i="45" s="1"/>
  <c r="AB94" i="45" s="1"/>
  <c r="AD94" i="45" s="1"/>
  <c r="Z95" i="45" s="1"/>
  <c r="AB95" i="45" s="1"/>
  <c r="AD95" i="45" s="1"/>
  <c r="Z96" i="45" s="1"/>
  <c r="AB96" i="45" s="1"/>
  <c r="AD96" i="45" s="1"/>
  <c r="Z97" i="45" s="1"/>
  <c r="AB97" i="45" s="1"/>
  <c r="AD97" i="45" s="1"/>
  <c r="Z98" i="45" s="1"/>
  <c r="AB98" i="45" s="1"/>
  <c r="AD98" i="45" s="1"/>
  <c r="Z99" i="45" s="1"/>
  <c r="AB99" i="45" s="1"/>
  <c r="AD99" i="45" s="1"/>
  <c r="Z100" i="45" s="1"/>
  <c r="A52" i="44"/>
  <c r="A52" i="35"/>
  <c r="H10" i="36"/>
  <c r="E9" i="36"/>
  <c r="F8" i="36" s="1"/>
  <c r="H10" i="40"/>
  <c r="E9" i="40"/>
  <c r="F8" i="40" s="1"/>
  <c r="AB5" i="35"/>
  <c r="AD5" i="35" s="1"/>
  <c r="Z6" i="35" s="1"/>
  <c r="AB6" i="35" s="1"/>
  <c r="AD6" i="35" s="1"/>
  <c r="Z7" i="35" s="1"/>
  <c r="AB7" i="35" s="1"/>
  <c r="AD7" i="35" s="1"/>
  <c r="Z8" i="35" s="1"/>
  <c r="A55" i="37"/>
  <c r="Z4" i="37"/>
  <c r="AD4" i="37" s="1"/>
  <c r="Z5" i="37" s="1"/>
  <c r="A55" i="38"/>
  <c r="Z4" i="38"/>
  <c r="AD4" i="38" s="1"/>
  <c r="Z5" i="38" s="1"/>
  <c r="A52" i="43"/>
  <c r="A55" i="47"/>
  <c r="Z4" i="47"/>
  <c r="AD4" i="47" s="1"/>
  <c r="Z5" i="47" s="1"/>
  <c r="A55" i="33"/>
  <c r="Z4" i="33"/>
  <c r="AD4" i="33" s="1"/>
  <c r="Z5" i="33" s="1"/>
  <c r="E9" i="47"/>
  <c r="F8" i="47" s="1"/>
  <c r="H10" i="47"/>
  <c r="E9" i="42"/>
  <c r="F8" i="42" s="1"/>
  <c r="H10" i="42"/>
  <c r="A52" i="41"/>
  <c r="H10" i="41"/>
  <c r="E9" i="41"/>
  <c r="F8" i="41" s="1"/>
  <c r="A55" i="31"/>
  <c r="Z4" i="31"/>
  <c r="AD4" i="31" s="1"/>
  <c r="Z5" i="31" s="1"/>
  <c r="E9" i="31"/>
  <c r="F8" i="31" s="1"/>
  <c r="H10" i="31"/>
  <c r="H10" i="34"/>
  <c r="E9" i="34"/>
  <c r="F8" i="34" s="1"/>
  <c r="E9" i="39"/>
  <c r="F8" i="39" s="1"/>
  <c r="H10" i="39"/>
  <c r="H10" i="32"/>
  <c r="E9" i="32"/>
  <c r="F8" i="32" s="1"/>
  <c r="AD5" i="43"/>
  <c r="Z6" i="43" s="1"/>
  <c r="AB6" i="43" s="1"/>
  <c r="AD6" i="43" s="1"/>
  <c r="Z7" i="43" s="1"/>
  <c r="E9" i="33"/>
  <c r="F8" i="33" s="1"/>
  <c r="H10" i="33"/>
  <c r="AB5" i="32"/>
  <c r="AD5" i="32" s="1"/>
  <c r="Z6" i="32" s="1"/>
  <c r="Z4" i="36"/>
  <c r="AD4" i="36" s="1"/>
  <c r="Z5" i="36" s="1"/>
  <c r="A55" i="36"/>
  <c r="E9" i="37"/>
  <c r="F8" i="37" s="1"/>
  <c r="H10" i="37"/>
  <c r="AB5" i="41"/>
  <c r="AD5" i="41" s="1"/>
  <c r="Z6" i="41" s="1"/>
  <c r="H10" i="45"/>
  <c r="E9" i="45"/>
  <c r="F8" i="45" s="1"/>
  <c r="H10" i="35"/>
  <c r="E9" i="35"/>
  <c r="F8" i="35" s="1"/>
  <c r="H10" i="43"/>
  <c r="E9" i="43"/>
  <c r="F8" i="43" s="1"/>
  <c r="H10" i="44"/>
  <c r="E9" i="44"/>
  <c r="F8" i="44" s="1"/>
  <c r="A52" i="45"/>
  <c r="A55" i="39"/>
  <c r="Z4" i="39"/>
  <c r="AD4" i="39" s="1"/>
  <c r="Z5" i="39" s="1"/>
  <c r="AB5" i="39" s="1"/>
  <c r="AD5" i="39" s="1"/>
  <c r="Z6" i="39" s="1"/>
  <c r="AB6" i="39" s="1"/>
  <c r="AD6" i="39" s="1"/>
  <c r="Z7" i="39" s="1"/>
  <c r="AB7" i="39" s="1"/>
  <c r="AD7" i="39" s="1"/>
  <c r="Z8" i="39" s="1"/>
  <c r="H10" i="46"/>
  <c r="E9" i="46"/>
  <c r="F8" i="46" s="1"/>
  <c r="Z4" i="40"/>
  <c r="AD4" i="40" s="1"/>
  <c r="Z5" i="40" s="1"/>
  <c r="A55" i="40"/>
  <c r="A55" i="42"/>
  <c r="Z4" i="42"/>
  <c r="AD4" i="42" s="1"/>
  <c r="Z5" i="42" s="1"/>
  <c r="AB5" i="42" s="1"/>
  <c r="AD5" i="42" s="1"/>
  <c r="Z6" i="42" s="1"/>
  <c r="AB6" i="42" s="1"/>
  <c r="AD6" i="42" s="1"/>
  <c r="Z7" i="42" s="1"/>
  <c r="AB7" i="42" s="1"/>
  <c r="AD7" i="42" s="1"/>
  <c r="Z8" i="42" s="1"/>
  <c r="AB8" i="42" s="1"/>
  <c r="AD8" i="42" s="1"/>
  <c r="Z9" i="42" s="1"/>
  <c r="AB9" i="42" s="1"/>
  <c r="AD9" i="42" s="1"/>
  <c r="Z10" i="42" s="1"/>
  <c r="AB10" i="42" s="1"/>
  <c r="AD10" i="42" s="1"/>
  <c r="Z11" i="42" s="1"/>
  <c r="AB11" i="42" s="1"/>
  <c r="AD11" i="42" s="1"/>
  <c r="Z12" i="42" s="1"/>
  <c r="AB12" i="42" s="1"/>
  <c r="AD12" i="42" s="1"/>
  <c r="Z13" i="42" s="1"/>
  <c r="AB13" i="42" s="1"/>
  <c r="AD13" i="42" s="1"/>
  <c r="Z14" i="42" s="1"/>
  <c r="AB14" i="42" s="1"/>
  <c r="AD14" i="42" s="1"/>
  <c r="Z15" i="42" s="1"/>
  <c r="AB15" i="42" s="1"/>
  <c r="AD15" i="42" s="1"/>
  <c r="Z16" i="42" s="1"/>
  <c r="AB16" i="42" s="1"/>
  <c r="AD16" i="42" s="1"/>
  <c r="Z17" i="42" s="1"/>
  <c r="AB17" i="42" s="1"/>
  <c r="AD17" i="42" s="1"/>
  <c r="Z18" i="42" s="1"/>
  <c r="AB18" i="42" s="1"/>
  <c r="AD18" i="42" s="1"/>
  <c r="Z19" i="42" s="1"/>
  <c r="AB19" i="42" s="1"/>
  <c r="AD19" i="42" s="1"/>
  <c r="Z20" i="42" s="1"/>
  <c r="AB20" i="42" s="1"/>
  <c r="AD20" i="42" s="1"/>
  <c r="Z21" i="42" s="1"/>
  <c r="AB21" i="42" s="1"/>
  <c r="AD21" i="42" s="1"/>
  <c r="Z22" i="42" s="1"/>
  <c r="AB22" i="42" s="1"/>
  <c r="AD22" i="42" s="1"/>
  <c r="Z23" i="42" s="1"/>
  <c r="AB23" i="42" s="1"/>
  <c r="AD23" i="42" s="1"/>
  <c r="Z24" i="42" s="1"/>
  <c r="AB24" i="42" s="1"/>
  <c r="AD24" i="42" s="1"/>
  <c r="Z25" i="42" s="1"/>
  <c r="AB25" i="42" s="1"/>
  <c r="AD25" i="42" s="1"/>
  <c r="Z26" i="42" s="1"/>
  <c r="AB26" i="42" s="1"/>
  <c r="AD26" i="42" s="1"/>
  <c r="Z27" i="42" s="1"/>
  <c r="AB27" i="42" s="1"/>
  <c r="AD27" i="42" s="1"/>
  <c r="Z28" i="42" s="1"/>
  <c r="AB28" i="42" s="1"/>
  <c r="AD28" i="42" s="1"/>
  <c r="Z29" i="42" s="1"/>
  <c r="AB29" i="42" s="1"/>
  <c r="AD29" i="42" s="1"/>
  <c r="Z30" i="42" s="1"/>
  <c r="AB30" i="42" s="1"/>
  <c r="AD30" i="42" s="1"/>
  <c r="Z31" i="42" s="1"/>
  <c r="AB31" i="42" s="1"/>
  <c r="AD31" i="42" s="1"/>
  <c r="Z32" i="42" s="1"/>
  <c r="AB32" i="42" s="1"/>
  <c r="AD32" i="42" s="1"/>
  <c r="Z33" i="42" s="1"/>
  <c r="AB33" i="42" s="1"/>
  <c r="AD33" i="42" s="1"/>
  <c r="Z34" i="42" s="1"/>
  <c r="AB34" i="42" s="1"/>
  <c r="AD34" i="42" s="1"/>
  <c r="Z35" i="42" s="1"/>
  <c r="AB35" i="42" s="1"/>
  <c r="AD35" i="42" s="1"/>
  <c r="Z36" i="42" s="1"/>
  <c r="AB36" i="42" s="1"/>
  <c r="AD36" i="42" s="1"/>
  <c r="Z37" i="42" s="1"/>
  <c r="AB37" i="42" s="1"/>
  <c r="AD37" i="42" s="1"/>
  <c r="Z38" i="42" s="1"/>
  <c r="AB38" i="42" s="1"/>
  <c r="AD38" i="42" s="1"/>
  <c r="Z39" i="42" s="1"/>
  <c r="AB39" i="42" s="1"/>
  <c r="AD39" i="42" s="1"/>
  <c r="Z40" i="42" s="1"/>
  <c r="AB40" i="42" s="1"/>
  <c r="AD40" i="42" s="1"/>
  <c r="Z41" i="42" s="1"/>
  <c r="AB41" i="42" s="1"/>
  <c r="AD41" i="42" s="1"/>
  <c r="Z42" i="42" s="1"/>
  <c r="AB42" i="42" s="1"/>
  <c r="AD42" i="42" s="1"/>
  <c r="Z43" i="42" s="1"/>
  <c r="AB43" i="42" s="1"/>
  <c r="AD43" i="42" s="1"/>
  <c r="Z44" i="42" s="1"/>
  <c r="AB44" i="42" s="1"/>
  <c r="AD44" i="42" s="1"/>
  <c r="Z45" i="42" s="1"/>
  <c r="AB45" i="42" s="1"/>
  <c r="AD45" i="42" s="1"/>
  <c r="Z46" i="42" s="1"/>
  <c r="AB46" i="42" s="1"/>
  <c r="AD46" i="42" s="1"/>
  <c r="Z47" i="42" s="1"/>
  <c r="AB47" i="42" s="1"/>
  <c r="AD47" i="42" s="1"/>
  <c r="Z48" i="42" s="1"/>
  <c r="AB48" i="42" s="1"/>
  <c r="AD48" i="42" s="1"/>
  <c r="Z49" i="42" s="1"/>
  <c r="AB49" i="42" s="1"/>
  <c r="AD49" i="42" s="1"/>
  <c r="Z50" i="42" s="1"/>
  <c r="AB50" i="42" s="1"/>
  <c r="AD50" i="42" s="1"/>
  <c r="Z51" i="42" s="1"/>
  <c r="AB51" i="42" s="1"/>
  <c r="AD51" i="42" s="1"/>
  <c r="Z52" i="42" s="1"/>
  <c r="AB52" i="42" s="1"/>
  <c r="AD52" i="42" s="1"/>
  <c r="Z53" i="42" s="1"/>
  <c r="AB53" i="42" s="1"/>
  <c r="AD53" i="42" s="1"/>
  <c r="Z54" i="42" s="1"/>
  <c r="AB54" i="42" s="1"/>
  <c r="AD54" i="42" s="1"/>
  <c r="Z55" i="42" s="1"/>
  <c r="AB55" i="42" s="1"/>
  <c r="AD55" i="42" s="1"/>
  <c r="Z56" i="42" s="1"/>
  <c r="AB56" i="42" s="1"/>
  <c r="AD56" i="42" s="1"/>
  <c r="Z57" i="42" s="1"/>
  <c r="AB57" i="42" s="1"/>
  <c r="AD57" i="42" s="1"/>
  <c r="Z58" i="42" s="1"/>
  <c r="AB58" i="42" s="1"/>
  <c r="AD58" i="42" s="1"/>
  <c r="Z59" i="42" s="1"/>
  <c r="AB59" i="42" s="1"/>
  <c r="AD59" i="42" s="1"/>
  <c r="Z60" i="42" s="1"/>
  <c r="AB60" i="42" s="1"/>
  <c r="AD60" i="42" s="1"/>
  <c r="Z61" i="42" s="1"/>
  <c r="AB61" i="42" s="1"/>
  <c r="AD61" i="42" s="1"/>
  <c r="Z62" i="42" s="1"/>
  <c r="AB62" i="42" s="1"/>
  <c r="AD62" i="42" s="1"/>
  <c r="Z63" i="42" s="1"/>
  <c r="AB63" i="42" s="1"/>
  <c r="AD63" i="42" s="1"/>
  <c r="Z64" i="42" s="1"/>
  <c r="AB64" i="42" s="1"/>
  <c r="AD64" i="42" s="1"/>
  <c r="Z65" i="42" s="1"/>
  <c r="AB65" i="42" s="1"/>
  <c r="AD65" i="42" s="1"/>
  <c r="Z66" i="42" s="1"/>
  <c r="AB66" i="42" s="1"/>
  <c r="AD66" i="42" s="1"/>
  <c r="Z67" i="42" s="1"/>
  <c r="AB67" i="42" s="1"/>
  <c r="AD67" i="42" s="1"/>
  <c r="Z68" i="42" s="1"/>
  <c r="AB68" i="42" s="1"/>
  <c r="AD68" i="42" s="1"/>
  <c r="Z69" i="42" s="1"/>
  <c r="AB69" i="42" s="1"/>
  <c r="AD69" i="42" s="1"/>
  <c r="Z70" i="42" s="1"/>
  <c r="AB70" i="42" s="1"/>
  <c r="AD70" i="42" s="1"/>
  <c r="Z71" i="42" s="1"/>
  <c r="AB71" i="42" s="1"/>
  <c r="AD71" i="42" s="1"/>
  <c r="Z72" i="42" s="1"/>
  <c r="AB72" i="42" s="1"/>
  <c r="AD72" i="42" s="1"/>
  <c r="Z73" i="42" s="1"/>
  <c r="AB73" i="42" s="1"/>
  <c r="AD73" i="42" s="1"/>
  <c r="Z74" i="42" s="1"/>
  <c r="AB74" i="42" s="1"/>
  <c r="AD74" i="42" s="1"/>
  <c r="Z75" i="42" s="1"/>
  <c r="AB75" i="42" s="1"/>
  <c r="AD75" i="42" s="1"/>
  <c r="Z76" i="42" s="1"/>
  <c r="AB76" i="42" s="1"/>
  <c r="AD76" i="42" s="1"/>
  <c r="Z77" i="42" s="1"/>
  <c r="AB77" i="42" s="1"/>
  <c r="AD77" i="42" s="1"/>
  <c r="Z78" i="42" s="1"/>
  <c r="AB78" i="42" s="1"/>
  <c r="AD78" i="42" s="1"/>
  <c r="Z79" i="42" s="1"/>
  <c r="AB79" i="42" s="1"/>
  <c r="AD79" i="42" s="1"/>
  <c r="Z80" i="42" s="1"/>
  <c r="AB80" i="42" s="1"/>
  <c r="AD80" i="42" s="1"/>
  <c r="Z81" i="42" s="1"/>
  <c r="AB81" i="42" s="1"/>
  <c r="AD81" i="42" s="1"/>
  <c r="Z82" i="42" s="1"/>
  <c r="AB82" i="42" s="1"/>
  <c r="AD82" i="42" s="1"/>
  <c r="Z83" i="42" s="1"/>
  <c r="AB83" i="42" s="1"/>
  <c r="AD83" i="42" s="1"/>
  <c r="Z84" i="42" s="1"/>
  <c r="AB84" i="42" s="1"/>
  <c r="AD84" i="42" s="1"/>
  <c r="Z85" i="42" s="1"/>
  <c r="AB85" i="42" s="1"/>
  <c r="AD85" i="42" s="1"/>
  <c r="Z86" i="42" s="1"/>
  <c r="AB86" i="42" s="1"/>
  <c r="AD86" i="42" s="1"/>
  <c r="Z87" i="42" s="1"/>
  <c r="AB87" i="42" s="1"/>
  <c r="AD87" i="42" s="1"/>
  <c r="Z88" i="42" s="1"/>
  <c r="AB88" i="42" s="1"/>
  <c r="AD88" i="42" s="1"/>
  <c r="Z89" i="42" s="1"/>
  <c r="AB89" i="42" s="1"/>
  <c r="AD89" i="42" s="1"/>
  <c r="Z90" i="42" s="1"/>
  <c r="AB90" i="42" s="1"/>
  <c r="AD90" i="42" s="1"/>
  <c r="Z91" i="42" s="1"/>
  <c r="AB91" i="42" s="1"/>
  <c r="AD91" i="42" s="1"/>
  <c r="Z92" i="42" s="1"/>
  <c r="AB92" i="42" s="1"/>
  <c r="AD92" i="42" s="1"/>
  <c r="Z93" i="42" s="1"/>
  <c r="AB93" i="42" s="1"/>
  <c r="AD93" i="42" s="1"/>
  <c r="Z94" i="42" s="1"/>
  <c r="AB94" i="42" s="1"/>
  <c r="AD94" i="42" s="1"/>
  <c r="Z95" i="42" s="1"/>
  <c r="AB95" i="42" s="1"/>
  <c r="AD95" i="42" s="1"/>
  <c r="Z96" i="42" s="1"/>
  <c r="AB96" i="42" s="1"/>
  <c r="AD96" i="42" s="1"/>
  <c r="Z97" i="42" s="1"/>
  <c r="AB97" i="42" s="1"/>
  <c r="AD97" i="42" s="1"/>
  <c r="Z98" i="42" s="1"/>
  <c r="AB98" i="42" s="1"/>
  <c r="AD98" i="42" s="1"/>
  <c r="Z99" i="42" s="1"/>
  <c r="AB99" i="42" s="1"/>
  <c r="AD99" i="42" s="1"/>
  <c r="Z100" i="42" s="1"/>
  <c r="AB100" i="42" s="1"/>
  <c r="AD100" i="42" s="1"/>
  <c r="Z101" i="42" s="1"/>
  <c r="W5" i="26"/>
  <c r="AC5" i="26" s="1"/>
  <c r="AD5" i="26" s="1"/>
  <c r="Z6" i="26" s="1"/>
  <c r="AB6" i="26" s="1"/>
  <c r="A55" i="61"/>
  <c r="Z4" i="61"/>
  <c r="AD4" i="61" s="1"/>
  <c r="Z5" i="61" s="1"/>
  <c r="AB5" i="61" s="1"/>
  <c r="N18" i="9" s="1"/>
  <c r="J13" i="9"/>
  <c r="J25" i="9"/>
  <c r="X5" i="30"/>
  <c r="T6" i="30" s="1"/>
  <c r="X6" i="30" s="1"/>
  <c r="T7" i="30" s="1"/>
  <c r="X4" i="25"/>
  <c r="X4" i="16"/>
  <c r="A57" i="24"/>
  <c r="A52" i="61"/>
  <c r="J15" i="9"/>
  <c r="Z4" i="25"/>
  <c r="A56" i="25"/>
  <c r="Z4" i="16"/>
  <c r="A56" i="16"/>
  <c r="J14" i="9"/>
  <c r="F7" i="26"/>
  <c r="F7" i="24"/>
  <c r="H10" i="24"/>
  <c r="E9" i="24"/>
  <c r="H10" i="61"/>
  <c r="E9" i="61"/>
  <c r="F8" i="61" s="1"/>
  <c r="F7" i="16"/>
  <c r="J24" i="9"/>
  <c r="H10" i="16"/>
  <c r="E9" i="16"/>
  <c r="E9" i="25"/>
  <c r="F8" i="25" s="1"/>
  <c r="H10" i="25"/>
  <c r="AB5" i="24"/>
  <c r="F7" i="61"/>
  <c r="J36" i="9"/>
  <c r="H10" i="26"/>
  <c r="E9" i="26"/>
  <c r="X6" i="25"/>
  <c r="T10" i="16"/>
  <c r="W10" i="16" s="1"/>
  <c r="A52" i="30"/>
  <c r="A55" i="30"/>
  <c r="J19" i="9"/>
  <c r="Z4" i="30"/>
  <c r="AD4" i="30" s="1"/>
  <c r="Z5" i="30" s="1"/>
  <c r="AB5" i="30" s="1"/>
  <c r="AD5" i="30" s="1"/>
  <c r="Z6" i="30" s="1"/>
  <c r="AB6" i="30" s="1"/>
  <c r="AD6" i="30" s="1"/>
  <c r="Z7" i="30" s="1"/>
  <c r="AB7" i="30" s="1"/>
  <c r="AD7" i="30" s="1"/>
  <c r="Z8" i="30" s="1"/>
  <c r="AB8" i="30" s="1"/>
  <c r="AD8" i="30" s="1"/>
  <c r="Z9" i="30" s="1"/>
  <c r="AB9" i="30" s="1"/>
  <c r="AD9" i="30" s="1"/>
  <c r="Z10" i="30" s="1"/>
  <c r="AB10" i="30" s="1"/>
  <c r="AD10" i="30" s="1"/>
  <c r="Z11" i="30" s="1"/>
  <c r="AB11" i="30" s="1"/>
  <c r="AD11" i="30" s="1"/>
  <c r="Z12" i="30" s="1"/>
  <c r="AB12" i="30" s="1"/>
  <c r="AD12" i="30" s="1"/>
  <c r="Z13" i="30" s="1"/>
  <c r="AB13" i="30" s="1"/>
  <c r="AD13" i="30" s="1"/>
  <c r="Z14" i="30" s="1"/>
  <c r="AB14" i="30" s="1"/>
  <c r="AD14" i="30" s="1"/>
  <c r="Z15" i="30" s="1"/>
  <c r="AB15" i="30" s="1"/>
  <c r="AD15" i="30" s="1"/>
  <c r="Z16" i="30" s="1"/>
  <c r="AB16" i="30" s="1"/>
  <c r="AD16" i="30" s="1"/>
  <c r="Z17" i="30" s="1"/>
  <c r="AB17" i="30" s="1"/>
  <c r="AD17" i="30" s="1"/>
  <c r="Z18" i="30" s="1"/>
  <c r="AB18" i="30" s="1"/>
  <c r="AD18" i="30" s="1"/>
  <c r="Z19" i="30" s="1"/>
  <c r="AB19" i="30" s="1"/>
  <c r="AD19" i="30" s="1"/>
  <c r="Z20" i="30" s="1"/>
  <c r="AB20" i="30" s="1"/>
  <c r="AD20" i="30" s="1"/>
  <c r="Z21" i="30" s="1"/>
  <c r="AB21" i="30" s="1"/>
  <c r="AD21" i="30" s="1"/>
  <c r="Z22" i="30" s="1"/>
  <c r="AB22" i="30" s="1"/>
  <c r="AD22" i="30" s="1"/>
  <c r="Z23" i="30" s="1"/>
  <c r="AB23" i="30" s="1"/>
  <c r="AD23" i="30" s="1"/>
  <c r="Z24" i="30" s="1"/>
  <c r="AB24" i="30" s="1"/>
  <c r="AD24" i="30" s="1"/>
  <c r="Z25" i="30" s="1"/>
  <c r="AB25" i="30" s="1"/>
  <c r="AD25" i="30" s="1"/>
  <c r="Z26" i="30" s="1"/>
  <c r="AB26" i="30" s="1"/>
  <c r="AD26" i="30" s="1"/>
  <c r="Z27" i="30" s="1"/>
  <c r="AB27" i="30" s="1"/>
  <c r="AD27" i="30" s="1"/>
  <c r="Z28" i="30" s="1"/>
  <c r="AB28" i="30" s="1"/>
  <c r="AD28" i="30" s="1"/>
  <c r="Z29" i="30" s="1"/>
  <c r="AB29" i="30" s="1"/>
  <c r="AD29" i="30" s="1"/>
  <c r="Z30" i="30" s="1"/>
  <c r="AB30" i="30" s="1"/>
  <c r="AD30" i="30" s="1"/>
  <c r="Z31" i="30" s="1"/>
  <c r="AB31" i="30" s="1"/>
  <c r="AD31" i="30" s="1"/>
  <c r="Z32" i="30" s="1"/>
  <c r="AB32" i="30" s="1"/>
  <c r="AD32" i="30" s="1"/>
  <c r="Z33" i="30" s="1"/>
  <c r="AB33" i="30" s="1"/>
  <c r="AD33" i="30" s="1"/>
  <c r="Z34" i="30" s="1"/>
  <c r="AB34" i="30" s="1"/>
  <c r="AD34" i="30" s="1"/>
  <c r="Z35" i="30" s="1"/>
  <c r="AB35" i="30" s="1"/>
  <c r="AD35" i="30" s="1"/>
  <c r="Z36" i="30" s="1"/>
  <c r="AB36" i="30" s="1"/>
  <c r="AD36" i="30" s="1"/>
  <c r="Z37" i="30" s="1"/>
  <c r="AB37" i="30" s="1"/>
  <c r="AD37" i="30" s="1"/>
  <c r="Z38" i="30" s="1"/>
  <c r="AB38" i="30" s="1"/>
  <c r="AD38" i="30" s="1"/>
  <c r="Z39" i="30" s="1"/>
  <c r="AB39" i="30" s="1"/>
  <c r="AD39" i="30" s="1"/>
  <c r="Z40" i="30" s="1"/>
  <c r="AB40" i="30" s="1"/>
  <c r="AD40" i="30" s="1"/>
  <c r="Z41" i="30" s="1"/>
  <c r="AB41" i="30" s="1"/>
  <c r="AD41" i="30" s="1"/>
  <c r="Z42" i="30" s="1"/>
  <c r="AB42" i="30" s="1"/>
  <c r="AD42" i="30" s="1"/>
  <c r="Z43" i="30" s="1"/>
  <c r="AB43" i="30" s="1"/>
  <c r="AD43" i="30" s="1"/>
  <c r="Z44" i="30" s="1"/>
  <c r="AB44" i="30" s="1"/>
  <c r="AD44" i="30" s="1"/>
  <c r="Z45" i="30" s="1"/>
  <c r="AB45" i="30" s="1"/>
  <c r="AD45" i="30" s="1"/>
  <c r="Z46" i="30" s="1"/>
  <c r="AB46" i="30" s="1"/>
  <c r="AD46" i="30" s="1"/>
  <c r="Z47" i="30" s="1"/>
  <c r="AB47" i="30" s="1"/>
  <c r="AD47" i="30" s="1"/>
  <c r="Z48" i="30" s="1"/>
  <c r="AB48" i="30" s="1"/>
  <c r="AD48" i="30" s="1"/>
  <c r="Z49" i="30" s="1"/>
  <c r="AB49" i="30" s="1"/>
  <c r="AD49" i="30" s="1"/>
  <c r="Z50" i="30" s="1"/>
  <c r="AB50" i="30" s="1"/>
  <c r="AD50" i="30" s="1"/>
  <c r="Z51" i="30" s="1"/>
  <c r="AB51" i="30" s="1"/>
  <c r="AD51" i="30" s="1"/>
  <c r="Z52" i="30" s="1"/>
  <c r="AB52" i="30" s="1"/>
  <c r="AD52" i="30" s="1"/>
  <c r="Z53" i="30" s="1"/>
  <c r="AB53" i="30" s="1"/>
  <c r="AD53" i="30" s="1"/>
  <c r="Z54" i="30" s="1"/>
  <c r="AB54" i="30" s="1"/>
  <c r="AD54" i="30" s="1"/>
  <c r="Z55" i="30" s="1"/>
  <c r="AB55" i="30" s="1"/>
  <c r="AD55" i="30" s="1"/>
  <c r="Z56" i="30" s="1"/>
  <c r="AB56" i="30" s="1"/>
  <c r="AD56" i="30" s="1"/>
  <c r="Z57" i="30" s="1"/>
  <c r="AB57" i="30" s="1"/>
  <c r="AD57" i="30" s="1"/>
  <c r="Z58" i="30" s="1"/>
  <c r="AB58" i="30" s="1"/>
  <c r="AD58" i="30" s="1"/>
  <c r="Z59" i="30" s="1"/>
  <c r="AB59" i="30" s="1"/>
  <c r="AD59" i="30" s="1"/>
  <c r="Z60" i="30" s="1"/>
  <c r="AB60" i="30" s="1"/>
  <c r="AD60" i="30" s="1"/>
  <c r="Z61" i="30" s="1"/>
  <c r="AB61" i="30" s="1"/>
  <c r="AD61" i="30" s="1"/>
  <c r="Z62" i="30" s="1"/>
  <c r="AB62" i="30" s="1"/>
  <c r="AD62" i="30" s="1"/>
  <c r="Z63" i="30" s="1"/>
  <c r="AB63" i="30" s="1"/>
  <c r="AD63" i="30" s="1"/>
  <c r="Z64" i="30" s="1"/>
  <c r="AB64" i="30" s="1"/>
  <c r="AD64" i="30" s="1"/>
  <c r="Z65" i="30" s="1"/>
  <c r="AB65" i="30" s="1"/>
  <c r="AD65" i="30" s="1"/>
  <c r="Z66" i="30" s="1"/>
  <c r="AB66" i="30" s="1"/>
  <c r="AD66" i="30" s="1"/>
  <c r="Z67" i="30" s="1"/>
  <c r="AB67" i="30" s="1"/>
  <c r="AD67" i="30" s="1"/>
  <c r="Z68" i="30" s="1"/>
  <c r="AB68" i="30" s="1"/>
  <c r="AD68" i="30" s="1"/>
  <c r="Z69" i="30" s="1"/>
  <c r="AB69" i="30" s="1"/>
  <c r="AD69" i="30" s="1"/>
  <c r="Z70" i="30" s="1"/>
  <c r="AB70" i="30" s="1"/>
  <c r="AD70" i="30" s="1"/>
  <c r="Z71" i="30" s="1"/>
  <c r="AB71" i="30" s="1"/>
  <c r="AD71" i="30" s="1"/>
  <c r="Z72" i="30" s="1"/>
  <c r="AB72" i="30" s="1"/>
  <c r="AD72" i="30" s="1"/>
  <c r="Z73" i="30" s="1"/>
  <c r="AB73" i="30" s="1"/>
  <c r="AD73" i="30" s="1"/>
  <c r="Z74" i="30" s="1"/>
  <c r="AB74" i="30" s="1"/>
  <c r="AD74" i="30" s="1"/>
  <c r="Z75" i="30" s="1"/>
  <c r="AB75" i="30" s="1"/>
  <c r="AD75" i="30" s="1"/>
  <c r="Z76" i="30" s="1"/>
  <c r="AB76" i="30" s="1"/>
  <c r="AD76" i="30" s="1"/>
  <c r="Z77" i="30" s="1"/>
  <c r="AB77" i="30" s="1"/>
  <c r="AD77" i="30" s="1"/>
  <c r="Z78" i="30" s="1"/>
  <c r="AB78" i="30" s="1"/>
  <c r="AD78" i="30" s="1"/>
  <c r="Z79" i="30" s="1"/>
  <c r="AB79" i="30" s="1"/>
  <c r="AD79" i="30" s="1"/>
  <c r="Z80" i="30" s="1"/>
  <c r="AB80" i="30" s="1"/>
  <c r="AD80" i="30" s="1"/>
  <c r="Z81" i="30" s="1"/>
  <c r="AB81" i="30" s="1"/>
  <c r="AD81" i="30" s="1"/>
  <c r="Z82" i="30" s="1"/>
  <c r="AB82" i="30" s="1"/>
  <c r="AD82" i="30" s="1"/>
  <c r="Z83" i="30" s="1"/>
  <c r="AB83" i="30" s="1"/>
  <c r="AD83" i="30" s="1"/>
  <c r="Z84" i="30" s="1"/>
  <c r="AB84" i="30" s="1"/>
  <c r="AD84" i="30" s="1"/>
  <c r="Z85" i="30" s="1"/>
  <c r="AB85" i="30" s="1"/>
  <c r="AD85" i="30" s="1"/>
  <c r="Z86" i="30" s="1"/>
  <c r="AB86" i="30" s="1"/>
  <c r="AD86" i="30" s="1"/>
  <c r="Z87" i="30" s="1"/>
  <c r="AB87" i="30" s="1"/>
  <c r="AD87" i="30" s="1"/>
  <c r="Z88" i="30" s="1"/>
  <c r="AB88" i="30" s="1"/>
  <c r="AD88" i="30" s="1"/>
  <c r="Z89" i="30" s="1"/>
  <c r="AB89" i="30" s="1"/>
  <c r="AD89" i="30" s="1"/>
  <c r="Z90" i="30" s="1"/>
  <c r="AB90" i="30" s="1"/>
  <c r="AD90" i="30" s="1"/>
  <c r="Z91" i="30" s="1"/>
  <c r="AB91" i="30" s="1"/>
  <c r="AD91" i="30" s="1"/>
  <c r="Z92" i="30" s="1"/>
  <c r="AB92" i="30" s="1"/>
  <c r="AD92" i="30" s="1"/>
  <c r="Z93" i="30" s="1"/>
  <c r="AB93" i="30" s="1"/>
  <c r="AD93" i="30" s="1"/>
  <c r="Z94" i="30" s="1"/>
  <c r="AB94" i="30" s="1"/>
  <c r="AD94" i="30" s="1"/>
  <c r="Z95" i="30" s="1"/>
  <c r="AB95" i="30" s="1"/>
  <c r="AD95" i="30" s="1"/>
  <c r="Z96" i="30" s="1"/>
  <c r="AB96" i="30" s="1"/>
  <c r="AD96" i="30" s="1"/>
  <c r="Z97" i="30" s="1"/>
  <c r="AB97" i="30" s="1"/>
  <c r="AD97" i="30" s="1"/>
  <c r="Z98" i="30" s="1"/>
  <c r="AB98" i="30" s="1"/>
  <c r="AD98" i="30" s="1"/>
  <c r="Z99" i="30" s="1"/>
  <c r="AB99" i="30" s="1"/>
  <c r="AD99" i="30" s="1"/>
  <c r="Z100" i="30" s="1"/>
  <c r="AB100" i="30" s="1"/>
  <c r="AD100" i="30" s="1"/>
  <c r="Z101" i="30" s="1"/>
  <c r="AB101" i="30" s="1"/>
  <c r="AD101" i="30" s="1"/>
  <c r="Z102" i="30" s="1"/>
  <c r="AB102" i="30" s="1"/>
  <c r="AD102" i="30" s="1"/>
  <c r="Z103" i="30" s="1"/>
  <c r="AB103" i="30" s="1"/>
  <c r="AD103" i="30" s="1"/>
  <c r="Z104" i="30" s="1"/>
  <c r="AB104" i="30" s="1"/>
  <c r="AD104" i="30" s="1"/>
  <c r="Z105" i="30" s="1"/>
  <c r="AB105" i="30" s="1"/>
  <c r="AD105" i="30" s="1"/>
  <c r="Z106" i="30" s="1"/>
  <c r="AB106" i="30" s="1"/>
  <c r="AD106" i="30" s="1"/>
  <c r="Z107" i="30" s="1"/>
  <c r="AB107" i="30" s="1"/>
  <c r="AD107" i="30" s="1"/>
  <c r="Z108" i="30" s="1"/>
  <c r="AB108" i="30" s="1"/>
  <c r="AD108" i="30" s="1"/>
  <c r="Z109" i="30" s="1"/>
  <c r="AB109" i="30" s="1"/>
  <c r="AD109" i="30" s="1"/>
  <c r="Z110" i="30" s="1"/>
  <c r="AB110" i="30" s="1"/>
  <c r="AD110" i="30" s="1"/>
  <c r="Z111" i="30" s="1"/>
  <c r="AB111" i="30" s="1"/>
  <c r="AD111" i="30" s="1"/>
  <c r="Z112" i="30" s="1"/>
  <c r="AB112" i="30" s="1"/>
  <c r="AD112" i="30" s="1"/>
  <c r="Z113" i="30" s="1"/>
  <c r="AB113" i="30" s="1"/>
  <c r="AD113" i="30" s="1"/>
  <c r="Z114" i="30" s="1"/>
  <c r="AB114" i="30" s="1"/>
  <c r="AD114" i="30" s="1"/>
  <c r="Z115" i="30" s="1"/>
  <c r="AB115" i="30" s="1"/>
  <c r="AD115" i="30" s="1"/>
  <c r="Z116" i="30" s="1"/>
  <c r="AB116" i="30" s="1"/>
  <c r="AD116" i="30" s="1"/>
  <c r="Z117" i="30" s="1"/>
  <c r="AB117" i="30" s="1"/>
  <c r="AD117" i="30" s="1"/>
  <c r="Z118" i="30" s="1"/>
  <c r="AB118" i="30" s="1"/>
  <c r="AD118" i="30" s="1"/>
  <c r="Z119" i="30" s="1"/>
  <c r="AB119" i="30" s="1"/>
  <c r="AD119" i="30" s="1"/>
  <c r="Z120" i="30" s="1"/>
  <c r="AB120" i="30" s="1"/>
  <c r="AD120" i="30" s="1"/>
  <c r="Z121" i="30" s="1"/>
  <c r="AB121" i="30" s="1"/>
  <c r="AD121" i="30" s="1"/>
  <c r="Z122" i="30" s="1"/>
  <c r="AB122" i="30" s="1"/>
  <c r="AD122" i="30" s="1"/>
  <c r="Z123" i="30" s="1"/>
  <c r="AB123" i="30" s="1"/>
  <c r="AD123" i="30" s="1"/>
  <c r="Z124" i="30" s="1"/>
  <c r="R6" i="26"/>
  <c r="S6" i="26"/>
  <c r="X5" i="26"/>
  <c r="T6" i="26" s="1"/>
  <c r="E10" i="30"/>
  <c r="H11" i="30"/>
  <c r="F8" i="30"/>
  <c r="R7" i="28"/>
  <c r="F8" i="28"/>
  <c r="S7" i="28"/>
  <c r="T5" i="28"/>
  <c r="X5" i="28" s="1"/>
  <c r="W6" i="28"/>
  <c r="AC5" i="28"/>
  <c r="X6" i="23"/>
  <c r="T206" i="24"/>
  <c r="W206" i="24"/>
  <c r="AC206" i="24" s="1"/>
  <c r="R7" i="23"/>
  <c r="U7" i="23"/>
  <c r="R8" i="23" s="1"/>
  <c r="W7" i="23"/>
  <c r="E10" i="28"/>
  <c r="F9" i="28" s="1"/>
  <c r="H11" i="28"/>
  <c r="J12" i="9"/>
  <c r="Z4" i="23"/>
  <c r="AB4" i="23" s="1"/>
  <c r="F7" i="23"/>
  <c r="E9" i="23"/>
  <c r="AB6" i="32" l="1"/>
  <c r="AD6" i="32" s="1"/>
  <c r="Z7" i="32" s="1"/>
  <c r="H11" i="41"/>
  <c r="E10" i="41"/>
  <c r="F9" i="41" s="1"/>
  <c r="AB5" i="47"/>
  <c r="AD5" i="47" s="1"/>
  <c r="Z6" i="47" s="1"/>
  <c r="E10" i="45"/>
  <c r="F9" i="45" s="1"/>
  <c r="H11" i="45"/>
  <c r="AB5" i="36"/>
  <c r="AD5" i="36" s="1"/>
  <c r="Z6" i="36" s="1"/>
  <c r="AB6" i="36" s="1"/>
  <c r="AD6" i="36" s="1"/>
  <c r="Z7" i="36" s="1"/>
  <c r="AB7" i="36" s="1"/>
  <c r="AD7" i="36" s="1"/>
  <c r="Z8" i="36" s="1"/>
  <c r="AB8" i="36" s="1"/>
  <c r="AD8" i="36" s="1"/>
  <c r="Z9" i="36" s="1"/>
  <c r="AB9" i="36" s="1"/>
  <c r="AD9" i="36" s="1"/>
  <c r="Z10" i="36" s="1"/>
  <c r="AB10" i="36" s="1"/>
  <c r="AD10" i="36" s="1"/>
  <c r="Z11" i="36" s="1"/>
  <c r="AB11" i="36" s="1"/>
  <c r="AD11" i="36" s="1"/>
  <c r="Z12" i="36" s="1"/>
  <c r="AB12" i="36" s="1"/>
  <c r="AD12" i="36" s="1"/>
  <c r="Z13" i="36" s="1"/>
  <c r="AB13" i="36" s="1"/>
  <c r="AD13" i="36" s="1"/>
  <c r="Z14" i="36" s="1"/>
  <c r="AB14" i="36" s="1"/>
  <c r="AD14" i="36" s="1"/>
  <c r="Z15" i="36" s="1"/>
  <c r="AB15" i="36" s="1"/>
  <c r="AD15" i="36" s="1"/>
  <c r="Z16" i="36" s="1"/>
  <c r="AB16" i="36" s="1"/>
  <c r="AD16" i="36" s="1"/>
  <c r="Z17" i="36" s="1"/>
  <c r="AB17" i="36" s="1"/>
  <c r="AD17" i="36" s="1"/>
  <c r="Z18" i="36" s="1"/>
  <c r="AB18" i="36" s="1"/>
  <c r="AD18" i="36" s="1"/>
  <c r="Z19" i="36" s="1"/>
  <c r="AB19" i="36" s="1"/>
  <c r="AD19" i="36" s="1"/>
  <c r="Z20" i="36" s="1"/>
  <c r="AB20" i="36" s="1"/>
  <c r="AD20" i="36" s="1"/>
  <c r="Z21" i="36" s="1"/>
  <c r="AB21" i="36" s="1"/>
  <c r="AD21" i="36" s="1"/>
  <c r="Z22" i="36" s="1"/>
  <c r="AB22" i="36" s="1"/>
  <c r="AD22" i="36" s="1"/>
  <c r="Z23" i="36" s="1"/>
  <c r="AB23" i="36" s="1"/>
  <c r="AD23" i="36" s="1"/>
  <c r="Z24" i="36" s="1"/>
  <c r="AB24" i="36" s="1"/>
  <c r="AD24" i="36" s="1"/>
  <c r="Z25" i="36" s="1"/>
  <c r="AB25" i="36" s="1"/>
  <c r="AD25" i="36" s="1"/>
  <c r="Z26" i="36" s="1"/>
  <c r="AB26" i="36" s="1"/>
  <c r="AD26" i="36" s="1"/>
  <c r="Z27" i="36" s="1"/>
  <c r="AB27" i="36" s="1"/>
  <c r="AD27" i="36" s="1"/>
  <c r="Z28" i="36" s="1"/>
  <c r="AB28" i="36" s="1"/>
  <c r="AD28" i="36" s="1"/>
  <c r="Z29" i="36" s="1"/>
  <c r="AB29" i="36" s="1"/>
  <c r="AD29" i="36" s="1"/>
  <c r="Z30" i="36" s="1"/>
  <c r="AB30" i="36" s="1"/>
  <c r="AD30" i="36" s="1"/>
  <c r="Z31" i="36" s="1"/>
  <c r="AB31" i="36" s="1"/>
  <c r="AD31" i="36" s="1"/>
  <c r="Z32" i="36" s="1"/>
  <c r="AB32" i="36" s="1"/>
  <c r="AD32" i="36" s="1"/>
  <c r="Z33" i="36" s="1"/>
  <c r="AB33" i="36" s="1"/>
  <c r="AD33" i="36" s="1"/>
  <c r="Z34" i="36" s="1"/>
  <c r="AB34" i="36" s="1"/>
  <c r="AD34" i="36" s="1"/>
  <c r="Z35" i="36" s="1"/>
  <c r="AB35" i="36" s="1"/>
  <c r="AD35" i="36" s="1"/>
  <c r="Z36" i="36" s="1"/>
  <c r="AB36" i="36" s="1"/>
  <c r="AD36" i="36" s="1"/>
  <c r="Z37" i="36" s="1"/>
  <c r="AB37" i="36" s="1"/>
  <c r="AD37" i="36" s="1"/>
  <c r="Z38" i="36" s="1"/>
  <c r="AB38" i="36" s="1"/>
  <c r="AD38" i="36" s="1"/>
  <c r="Z39" i="36" s="1"/>
  <c r="AB39" i="36" s="1"/>
  <c r="AD39" i="36" s="1"/>
  <c r="Z40" i="36" s="1"/>
  <c r="AB40" i="36" s="1"/>
  <c r="AD40" i="36" s="1"/>
  <c r="Z41" i="36" s="1"/>
  <c r="AB41" i="36" s="1"/>
  <c r="AD41" i="36" s="1"/>
  <c r="Z42" i="36" s="1"/>
  <c r="AB42" i="36" s="1"/>
  <c r="AD42" i="36" s="1"/>
  <c r="Z43" i="36" s="1"/>
  <c r="AB43" i="36" s="1"/>
  <c r="AD43" i="36" s="1"/>
  <c r="Z44" i="36" s="1"/>
  <c r="AB44" i="36" s="1"/>
  <c r="AD44" i="36" s="1"/>
  <c r="Z45" i="36" s="1"/>
  <c r="AB45" i="36" s="1"/>
  <c r="AD45" i="36" s="1"/>
  <c r="Z46" i="36" s="1"/>
  <c r="AB46" i="36" s="1"/>
  <c r="AD46" i="36" s="1"/>
  <c r="Z47" i="36" s="1"/>
  <c r="AB47" i="36" s="1"/>
  <c r="AD47" i="36" s="1"/>
  <c r="Z48" i="36" s="1"/>
  <c r="AB48" i="36" s="1"/>
  <c r="AD48" i="36" s="1"/>
  <c r="Z49" i="36" s="1"/>
  <c r="AB49" i="36" s="1"/>
  <c r="AD49" i="36" s="1"/>
  <c r="Z50" i="36" s="1"/>
  <c r="AB50" i="36" s="1"/>
  <c r="AD50" i="36" s="1"/>
  <c r="Z51" i="36" s="1"/>
  <c r="AB51" i="36" s="1"/>
  <c r="AD51" i="36" s="1"/>
  <c r="Z52" i="36" s="1"/>
  <c r="AB52" i="36" s="1"/>
  <c r="AD52" i="36" s="1"/>
  <c r="Z53" i="36" s="1"/>
  <c r="AB53" i="36" s="1"/>
  <c r="AD53" i="36" s="1"/>
  <c r="Z54" i="36" s="1"/>
  <c r="AB54" i="36" s="1"/>
  <c r="AD54" i="36" s="1"/>
  <c r="Z55" i="36" s="1"/>
  <c r="AB55" i="36" s="1"/>
  <c r="AD55" i="36" s="1"/>
  <c r="Z56" i="36" s="1"/>
  <c r="AB56" i="36" s="1"/>
  <c r="AD56" i="36" s="1"/>
  <c r="Z57" i="36" s="1"/>
  <c r="AB57" i="36" s="1"/>
  <c r="AD57" i="36" s="1"/>
  <c r="Z58" i="36" s="1"/>
  <c r="AB58" i="36" s="1"/>
  <c r="AD58" i="36" s="1"/>
  <c r="Z59" i="36" s="1"/>
  <c r="AB59" i="36" s="1"/>
  <c r="AD59" i="36" s="1"/>
  <c r="Z60" i="36" s="1"/>
  <c r="AB60" i="36" s="1"/>
  <c r="AD60" i="36" s="1"/>
  <c r="Z61" i="36" s="1"/>
  <c r="AB61" i="36" s="1"/>
  <c r="AD61" i="36" s="1"/>
  <c r="Z62" i="36" s="1"/>
  <c r="AB62" i="36" s="1"/>
  <c r="AD62" i="36" s="1"/>
  <c r="Z63" i="36" s="1"/>
  <c r="AB63" i="36" s="1"/>
  <c r="AD63" i="36" s="1"/>
  <c r="Z64" i="36" s="1"/>
  <c r="AB64" i="36" s="1"/>
  <c r="AD64" i="36" s="1"/>
  <c r="Z65" i="36" s="1"/>
  <c r="AB65" i="36" s="1"/>
  <c r="AD65" i="36" s="1"/>
  <c r="Z66" i="36" s="1"/>
  <c r="AB66" i="36" s="1"/>
  <c r="AD66" i="36" s="1"/>
  <c r="Z67" i="36" s="1"/>
  <c r="AB67" i="36" s="1"/>
  <c r="AD67" i="36" s="1"/>
  <c r="Z68" i="36" s="1"/>
  <c r="AB68" i="36" s="1"/>
  <c r="AD68" i="36" s="1"/>
  <c r="Z69" i="36" s="1"/>
  <c r="AB69" i="36" s="1"/>
  <c r="AD69" i="36" s="1"/>
  <c r="Z70" i="36" s="1"/>
  <c r="AB70" i="36" s="1"/>
  <c r="AD70" i="36" s="1"/>
  <c r="Z71" i="36" s="1"/>
  <c r="AB71" i="36" s="1"/>
  <c r="AD71" i="36" s="1"/>
  <c r="Z72" i="36" s="1"/>
  <c r="AB72" i="36" s="1"/>
  <c r="AD72" i="36" s="1"/>
  <c r="Z73" i="36" s="1"/>
  <c r="AB73" i="36" s="1"/>
  <c r="AD73" i="36" s="1"/>
  <c r="Z74" i="36" s="1"/>
  <c r="AB74" i="36" s="1"/>
  <c r="AD74" i="36" s="1"/>
  <c r="Z75" i="36" s="1"/>
  <c r="AB75" i="36" s="1"/>
  <c r="AD75" i="36" s="1"/>
  <c r="Z76" i="36" s="1"/>
  <c r="AB76" i="36" s="1"/>
  <c r="AD76" i="36" s="1"/>
  <c r="Z77" i="36" s="1"/>
  <c r="AB77" i="36" s="1"/>
  <c r="AD77" i="36" s="1"/>
  <c r="Z78" i="36" s="1"/>
  <c r="AB78" i="36" s="1"/>
  <c r="AD78" i="36" s="1"/>
  <c r="Z79" i="36" s="1"/>
  <c r="AB79" i="36" s="1"/>
  <c r="AD79" i="36" s="1"/>
  <c r="Z80" i="36" s="1"/>
  <c r="AB80" i="36" s="1"/>
  <c r="AD80" i="36" s="1"/>
  <c r="Z81" i="36" s="1"/>
  <c r="AB81" i="36" s="1"/>
  <c r="AD81" i="36" s="1"/>
  <c r="Z82" i="36" s="1"/>
  <c r="AB82" i="36" s="1"/>
  <c r="AD82" i="36" s="1"/>
  <c r="Z83" i="36" s="1"/>
  <c r="AB83" i="36" s="1"/>
  <c r="AD83" i="36" s="1"/>
  <c r="Z84" i="36" s="1"/>
  <c r="AB84" i="36" s="1"/>
  <c r="AD84" i="36" s="1"/>
  <c r="Z85" i="36" s="1"/>
  <c r="AB85" i="36" s="1"/>
  <c r="AD85" i="36" s="1"/>
  <c r="Z86" i="36" s="1"/>
  <c r="AB86" i="36" s="1"/>
  <c r="AD86" i="36" s="1"/>
  <c r="Z87" i="36" s="1"/>
  <c r="AB87" i="36" s="1"/>
  <c r="AD87" i="36" s="1"/>
  <c r="Z88" i="36" s="1"/>
  <c r="AB88" i="36" s="1"/>
  <c r="AD88" i="36" s="1"/>
  <c r="Z89" i="36" s="1"/>
  <c r="AB89" i="36" s="1"/>
  <c r="AD89" i="36" s="1"/>
  <c r="Z90" i="36" s="1"/>
  <c r="AB90" i="36" s="1"/>
  <c r="AD90" i="36" s="1"/>
  <c r="Z91" i="36" s="1"/>
  <c r="AB91" i="36" s="1"/>
  <c r="AD91" i="36" s="1"/>
  <c r="Z92" i="36" s="1"/>
  <c r="AB92" i="36" s="1"/>
  <c r="AD92" i="36" s="1"/>
  <c r="Z93" i="36" s="1"/>
  <c r="AB93" i="36" s="1"/>
  <c r="AD93" i="36" s="1"/>
  <c r="Z94" i="36" s="1"/>
  <c r="AB94" i="36" s="1"/>
  <c r="AD94" i="36" s="1"/>
  <c r="Z95" i="36" s="1"/>
  <c r="AB95" i="36" s="1"/>
  <c r="AD95" i="36" s="1"/>
  <c r="Z96" i="36" s="1"/>
  <c r="AB96" i="36" s="1"/>
  <c r="AD96" i="36" s="1"/>
  <c r="Z97" i="36" s="1"/>
  <c r="AB97" i="36" s="1"/>
  <c r="AD97" i="36" s="1"/>
  <c r="Z98" i="36" s="1"/>
  <c r="AB98" i="36" s="1"/>
  <c r="AD98" i="36" s="1"/>
  <c r="Z99" i="36" s="1"/>
  <c r="AB99" i="36" s="1"/>
  <c r="AD99" i="36" s="1"/>
  <c r="Z100" i="36" s="1"/>
  <c r="AB100" i="36" s="1"/>
  <c r="AD100" i="36" s="1"/>
  <c r="Z101" i="36" s="1"/>
  <c r="AB8" i="35"/>
  <c r="AD8" i="35" s="1"/>
  <c r="Z9" i="35" s="1"/>
  <c r="AB9" i="35" s="1"/>
  <c r="AD9" i="35" s="1"/>
  <c r="Z10" i="35" s="1"/>
  <c r="AB10" i="35" s="1"/>
  <c r="AD10" i="35" s="1"/>
  <c r="Z11" i="35" s="1"/>
  <c r="AB11" i="35" s="1"/>
  <c r="AD11" i="35" s="1"/>
  <c r="Z12" i="35" s="1"/>
  <c r="AB12" i="35" s="1"/>
  <c r="AD12" i="35" s="1"/>
  <c r="Z13" i="35" s="1"/>
  <c r="AB13" i="35" s="1"/>
  <c r="AD13" i="35" s="1"/>
  <c r="Z14" i="35" s="1"/>
  <c r="AB14" i="35" s="1"/>
  <c r="AD14" i="35" s="1"/>
  <c r="Z15" i="35" s="1"/>
  <c r="AB15" i="35" s="1"/>
  <c r="AD15" i="35" s="1"/>
  <c r="Z16" i="35" s="1"/>
  <c r="AB16" i="35" s="1"/>
  <c r="AD16" i="35" s="1"/>
  <c r="Z17" i="35" s="1"/>
  <c r="AB17" i="35" s="1"/>
  <c r="AD17" i="35" s="1"/>
  <c r="Z18" i="35" s="1"/>
  <c r="AB18" i="35" s="1"/>
  <c r="AD18" i="35" s="1"/>
  <c r="Z19" i="35" s="1"/>
  <c r="AB19" i="35" s="1"/>
  <c r="AD19" i="35" s="1"/>
  <c r="Z20" i="35" s="1"/>
  <c r="AB20" i="35" s="1"/>
  <c r="AD20" i="35" s="1"/>
  <c r="Z21" i="35" s="1"/>
  <c r="AB21" i="35" s="1"/>
  <c r="AD21" i="35" s="1"/>
  <c r="Z22" i="35" s="1"/>
  <c r="AB22" i="35" s="1"/>
  <c r="AD22" i="35" s="1"/>
  <c r="Z23" i="35" s="1"/>
  <c r="AB23" i="35" s="1"/>
  <c r="AD23" i="35" s="1"/>
  <c r="Z24" i="35" s="1"/>
  <c r="AB24" i="35" s="1"/>
  <c r="AD24" i="35" s="1"/>
  <c r="Z25" i="35" s="1"/>
  <c r="AB25" i="35" s="1"/>
  <c r="AD25" i="35" s="1"/>
  <c r="Z26" i="35" s="1"/>
  <c r="AB26" i="35" s="1"/>
  <c r="AD26" i="35" s="1"/>
  <c r="Z27" i="35" s="1"/>
  <c r="AB27" i="35" s="1"/>
  <c r="AD27" i="35" s="1"/>
  <c r="Z28" i="35" s="1"/>
  <c r="AB28" i="35" s="1"/>
  <c r="AD28" i="35" s="1"/>
  <c r="Z29" i="35" s="1"/>
  <c r="AB29" i="35" s="1"/>
  <c r="AD29" i="35" s="1"/>
  <c r="Z30" i="35" s="1"/>
  <c r="AB30" i="35" s="1"/>
  <c r="AD30" i="35" s="1"/>
  <c r="Z31" i="35" s="1"/>
  <c r="AB31" i="35" s="1"/>
  <c r="AD31" i="35" s="1"/>
  <c r="Z32" i="35" s="1"/>
  <c r="AB32" i="35" s="1"/>
  <c r="AD32" i="35" s="1"/>
  <c r="Z33" i="35" s="1"/>
  <c r="AB33" i="35" s="1"/>
  <c r="AD33" i="35" s="1"/>
  <c r="Z34" i="35" s="1"/>
  <c r="AB34" i="35" s="1"/>
  <c r="AD34" i="35" s="1"/>
  <c r="Z35" i="35" s="1"/>
  <c r="AB35" i="35" s="1"/>
  <c r="AD35" i="35" s="1"/>
  <c r="Z36" i="35" s="1"/>
  <c r="AB36" i="35" s="1"/>
  <c r="AD36" i="35" s="1"/>
  <c r="Z37" i="35" s="1"/>
  <c r="AB37" i="35" s="1"/>
  <c r="AD37" i="35" s="1"/>
  <c r="Z38" i="35" s="1"/>
  <c r="AB38" i="35" s="1"/>
  <c r="AD38" i="35" s="1"/>
  <c r="Z39" i="35" s="1"/>
  <c r="AB39" i="35" s="1"/>
  <c r="AD39" i="35" s="1"/>
  <c r="Z40" i="35" s="1"/>
  <c r="AB40" i="35" s="1"/>
  <c r="AD40" i="35" s="1"/>
  <c r="Z41" i="35" s="1"/>
  <c r="AB41" i="35" s="1"/>
  <c r="AD41" i="35" s="1"/>
  <c r="Z42" i="35" s="1"/>
  <c r="AB42" i="35" s="1"/>
  <c r="AD42" i="35" s="1"/>
  <c r="Z43" i="35" s="1"/>
  <c r="AB43" i="35" s="1"/>
  <c r="AD43" i="35" s="1"/>
  <c r="Z44" i="35" s="1"/>
  <c r="AB44" i="35" s="1"/>
  <c r="AD44" i="35" s="1"/>
  <c r="Z45" i="35" s="1"/>
  <c r="AB45" i="35" s="1"/>
  <c r="AD45" i="35" s="1"/>
  <c r="Z46" i="35" s="1"/>
  <c r="AB46" i="35" s="1"/>
  <c r="AD46" i="35" s="1"/>
  <c r="Z47" i="35" s="1"/>
  <c r="AB47" i="35" s="1"/>
  <c r="AD47" i="35" s="1"/>
  <c r="Z48" i="35" s="1"/>
  <c r="AB48" i="35" s="1"/>
  <c r="AD48" i="35" s="1"/>
  <c r="Z49" i="35" s="1"/>
  <c r="AB49" i="35" s="1"/>
  <c r="AD49" i="35" s="1"/>
  <c r="Z50" i="35" s="1"/>
  <c r="AB50" i="35" s="1"/>
  <c r="AD50" i="35" s="1"/>
  <c r="Z51" i="35" s="1"/>
  <c r="AB51" i="35" s="1"/>
  <c r="AD51" i="35" s="1"/>
  <c r="Z52" i="35" s="1"/>
  <c r="AB52" i="35" s="1"/>
  <c r="AD52" i="35" s="1"/>
  <c r="Z53" i="35" s="1"/>
  <c r="AB53" i="35" s="1"/>
  <c r="AD53" i="35" s="1"/>
  <c r="Z54" i="35" s="1"/>
  <c r="AB54" i="35" s="1"/>
  <c r="AD54" i="35" s="1"/>
  <c r="Z55" i="35" s="1"/>
  <c r="AB55" i="35" s="1"/>
  <c r="AD55" i="35" s="1"/>
  <c r="Z56" i="35" s="1"/>
  <c r="AB56" i="35" s="1"/>
  <c r="AD56" i="35" s="1"/>
  <c r="Z57" i="35" s="1"/>
  <c r="AB57" i="35" s="1"/>
  <c r="AD57" i="35" s="1"/>
  <c r="Z58" i="35" s="1"/>
  <c r="AB58" i="35" s="1"/>
  <c r="AD58" i="35" s="1"/>
  <c r="Z59" i="35" s="1"/>
  <c r="AB59" i="35" s="1"/>
  <c r="AD59" i="35" s="1"/>
  <c r="Z60" i="35" s="1"/>
  <c r="AB60" i="35" s="1"/>
  <c r="AD60" i="35" s="1"/>
  <c r="Z61" i="35" s="1"/>
  <c r="AB61" i="35" s="1"/>
  <c r="AD61" i="35" s="1"/>
  <c r="Z62" i="35" s="1"/>
  <c r="AB62" i="35" s="1"/>
  <c r="AD62" i="35" s="1"/>
  <c r="Z63" i="35" s="1"/>
  <c r="AB63" i="35" s="1"/>
  <c r="AD63" i="35" s="1"/>
  <c r="Z64" i="35" s="1"/>
  <c r="AB64" i="35" s="1"/>
  <c r="AD64" i="35" s="1"/>
  <c r="Z65" i="35" s="1"/>
  <c r="AB65" i="35" s="1"/>
  <c r="AD65" i="35" s="1"/>
  <c r="Z66" i="35" s="1"/>
  <c r="AB66" i="35" s="1"/>
  <c r="AD66" i="35" s="1"/>
  <c r="Z67" i="35" s="1"/>
  <c r="AB67" i="35" s="1"/>
  <c r="AD67" i="35" s="1"/>
  <c r="Z68" i="35" s="1"/>
  <c r="AB68" i="35" s="1"/>
  <c r="AD68" i="35" s="1"/>
  <c r="Z69" i="35" s="1"/>
  <c r="AB69" i="35" s="1"/>
  <c r="AD69" i="35" s="1"/>
  <c r="Z70" i="35" s="1"/>
  <c r="AB70" i="35" s="1"/>
  <c r="AD70" i="35" s="1"/>
  <c r="Z71" i="35" s="1"/>
  <c r="AB71" i="35" s="1"/>
  <c r="AD71" i="35" s="1"/>
  <c r="Z72" i="35" s="1"/>
  <c r="AB72" i="35" s="1"/>
  <c r="AD72" i="35" s="1"/>
  <c r="Z73" i="35" s="1"/>
  <c r="AB73" i="35" s="1"/>
  <c r="AD73" i="35" s="1"/>
  <c r="Z74" i="35" s="1"/>
  <c r="AB74" i="35" s="1"/>
  <c r="AD74" i="35" s="1"/>
  <c r="Z75" i="35" s="1"/>
  <c r="AB75" i="35" s="1"/>
  <c r="AD75" i="35" s="1"/>
  <c r="Z76" i="35" s="1"/>
  <c r="AB76" i="35" s="1"/>
  <c r="AD76" i="35" s="1"/>
  <c r="Z77" i="35" s="1"/>
  <c r="AB77" i="35" s="1"/>
  <c r="AD77" i="35" s="1"/>
  <c r="Z78" i="35" s="1"/>
  <c r="AB78" i="35" s="1"/>
  <c r="AD78" i="35" s="1"/>
  <c r="Z79" i="35" s="1"/>
  <c r="AB79" i="35" s="1"/>
  <c r="AD79" i="35" s="1"/>
  <c r="Z80" i="35" s="1"/>
  <c r="AB80" i="35" s="1"/>
  <c r="AD80" i="35" s="1"/>
  <c r="Z81" i="35" s="1"/>
  <c r="AB81" i="35" s="1"/>
  <c r="AD81" i="35" s="1"/>
  <c r="Z82" i="35" s="1"/>
  <c r="AB82" i="35" s="1"/>
  <c r="AD82" i="35" s="1"/>
  <c r="Z83" i="35" s="1"/>
  <c r="AB83" i="35" s="1"/>
  <c r="AD83" i="35" s="1"/>
  <c r="Z84" i="35" s="1"/>
  <c r="AB84" i="35" s="1"/>
  <c r="AD84" i="35" s="1"/>
  <c r="Z85" i="35" s="1"/>
  <c r="AB85" i="35" s="1"/>
  <c r="AD85" i="35" s="1"/>
  <c r="Z86" i="35" s="1"/>
  <c r="AB86" i="35" s="1"/>
  <c r="AD86" i="35" s="1"/>
  <c r="Z87" i="35" s="1"/>
  <c r="AB87" i="35" s="1"/>
  <c r="AD87" i="35" s="1"/>
  <c r="Z88" i="35" s="1"/>
  <c r="AB88" i="35" s="1"/>
  <c r="AD88" i="35" s="1"/>
  <c r="Z89" i="35" s="1"/>
  <c r="AB89" i="35" s="1"/>
  <c r="AD89" i="35" s="1"/>
  <c r="Z90" i="35" s="1"/>
  <c r="AB90" i="35" s="1"/>
  <c r="AD90" i="35" s="1"/>
  <c r="Z91" i="35" s="1"/>
  <c r="AB91" i="35" s="1"/>
  <c r="AD91" i="35" s="1"/>
  <c r="Z92" i="35" s="1"/>
  <c r="AB92" i="35" s="1"/>
  <c r="AD92" i="35" s="1"/>
  <c r="Z93" i="35" s="1"/>
  <c r="AB93" i="35" s="1"/>
  <c r="AD93" i="35" s="1"/>
  <c r="Z94" i="35" s="1"/>
  <c r="AB94" i="35" s="1"/>
  <c r="AD94" i="35" s="1"/>
  <c r="Z95" i="35" s="1"/>
  <c r="AB95" i="35" s="1"/>
  <c r="AD95" i="35" s="1"/>
  <c r="Z96" i="35" s="1"/>
  <c r="AB96" i="35" s="1"/>
  <c r="AD96" i="35" s="1"/>
  <c r="Z97" i="35" s="1"/>
  <c r="AB97" i="35" s="1"/>
  <c r="AD97" i="35" s="1"/>
  <c r="Z98" i="35" s="1"/>
  <c r="AB98" i="35" s="1"/>
  <c r="AD98" i="35" s="1"/>
  <c r="Z99" i="35" s="1"/>
  <c r="AB99" i="35" s="1"/>
  <c r="AD99" i="35" s="1"/>
  <c r="Z100" i="35" s="1"/>
  <c r="AB100" i="35" s="1"/>
  <c r="AD100" i="35" s="1"/>
  <c r="Z101" i="35" s="1"/>
  <c r="AB6" i="41"/>
  <c r="AD6" i="41" s="1"/>
  <c r="Z7" i="41" s="1"/>
  <c r="E10" i="33"/>
  <c r="F9" i="33" s="1"/>
  <c r="H11" i="33"/>
  <c r="H11" i="34"/>
  <c r="E10" i="34"/>
  <c r="F9" i="34" s="1"/>
  <c r="E10" i="42"/>
  <c r="F9" i="42" s="1"/>
  <c r="H11" i="42"/>
  <c r="E10" i="40"/>
  <c r="F9" i="40" s="1"/>
  <c r="H11" i="40"/>
  <c r="AB7" i="34"/>
  <c r="AD7" i="34" s="1"/>
  <c r="Z8" i="34" s="1"/>
  <c r="AB8" i="34" s="1"/>
  <c r="AD8" i="34" s="1"/>
  <c r="Z9" i="34" s="1"/>
  <c r="AB9" i="34" s="1"/>
  <c r="AD9" i="34" s="1"/>
  <c r="Z10" i="34" s="1"/>
  <c r="AB10" i="34" s="1"/>
  <c r="AD10" i="34" s="1"/>
  <c r="Z11" i="34" s="1"/>
  <c r="AB11" i="34" s="1"/>
  <c r="AD11" i="34" s="1"/>
  <c r="Z12" i="34" s="1"/>
  <c r="AB12" i="34" s="1"/>
  <c r="AD12" i="34" s="1"/>
  <c r="Z13" i="34" s="1"/>
  <c r="AB13" i="34" s="1"/>
  <c r="AD13" i="34" s="1"/>
  <c r="Z14" i="34" s="1"/>
  <c r="AB14" i="34" s="1"/>
  <c r="AD14" i="34" s="1"/>
  <c r="Z15" i="34" s="1"/>
  <c r="AB15" i="34" s="1"/>
  <c r="AD15" i="34" s="1"/>
  <c r="Z16" i="34" s="1"/>
  <c r="AB16" i="34" s="1"/>
  <c r="AD16" i="34" s="1"/>
  <c r="Z17" i="34" s="1"/>
  <c r="AB17" i="34" s="1"/>
  <c r="AD17" i="34" s="1"/>
  <c r="Z18" i="34" s="1"/>
  <c r="AB18" i="34" s="1"/>
  <c r="AD18" i="34" s="1"/>
  <c r="Z19" i="34" s="1"/>
  <c r="AB19" i="34" s="1"/>
  <c r="AD19" i="34" s="1"/>
  <c r="Z20" i="34" s="1"/>
  <c r="AB20" i="34" s="1"/>
  <c r="AD20" i="34" s="1"/>
  <c r="Z21" i="34" s="1"/>
  <c r="AB21" i="34" s="1"/>
  <c r="AD21" i="34" s="1"/>
  <c r="Z22" i="34" s="1"/>
  <c r="AB22" i="34" s="1"/>
  <c r="AD22" i="34" s="1"/>
  <c r="Z23" i="34" s="1"/>
  <c r="AB23" i="34" s="1"/>
  <c r="AD23" i="34" s="1"/>
  <c r="Z24" i="34" s="1"/>
  <c r="AB24" i="34" s="1"/>
  <c r="AD24" i="34" s="1"/>
  <c r="Z25" i="34" s="1"/>
  <c r="AB25" i="34" s="1"/>
  <c r="AD25" i="34" s="1"/>
  <c r="Z26" i="34" s="1"/>
  <c r="AB26" i="34" s="1"/>
  <c r="AD26" i="34" s="1"/>
  <c r="Z27" i="34" s="1"/>
  <c r="AB27" i="34" s="1"/>
  <c r="AD27" i="34" s="1"/>
  <c r="Z28" i="34" s="1"/>
  <c r="AB28" i="34" s="1"/>
  <c r="AD28" i="34" s="1"/>
  <c r="Z29" i="34" s="1"/>
  <c r="AB29" i="34" s="1"/>
  <c r="AD29" i="34" s="1"/>
  <c r="Z30" i="34" s="1"/>
  <c r="AB30" i="34" s="1"/>
  <c r="AD30" i="34" s="1"/>
  <c r="Z31" i="34" s="1"/>
  <c r="AB31" i="34" s="1"/>
  <c r="AD31" i="34" s="1"/>
  <c r="Z32" i="34" s="1"/>
  <c r="AB32" i="34" s="1"/>
  <c r="AD32" i="34" s="1"/>
  <c r="Z33" i="34" s="1"/>
  <c r="AB33" i="34" s="1"/>
  <c r="AD33" i="34" s="1"/>
  <c r="Z34" i="34" s="1"/>
  <c r="AB34" i="34" s="1"/>
  <c r="AD34" i="34" s="1"/>
  <c r="Z35" i="34" s="1"/>
  <c r="AB35" i="34" s="1"/>
  <c r="AD35" i="34" s="1"/>
  <c r="Z36" i="34" s="1"/>
  <c r="AB36" i="34" s="1"/>
  <c r="AD36" i="34" s="1"/>
  <c r="Z37" i="34" s="1"/>
  <c r="AB37" i="34" s="1"/>
  <c r="AD37" i="34" s="1"/>
  <c r="Z38" i="34" s="1"/>
  <c r="AB38" i="34" s="1"/>
  <c r="AD38" i="34" s="1"/>
  <c r="Z39" i="34" s="1"/>
  <c r="AB39" i="34" s="1"/>
  <c r="AD39" i="34" s="1"/>
  <c r="Z40" i="34" s="1"/>
  <c r="AB40" i="34" s="1"/>
  <c r="AD40" i="34" s="1"/>
  <c r="Z41" i="34" s="1"/>
  <c r="AB41" i="34" s="1"/>
  <c r="AD41" i="34" s="1"/>
  <c r="Z42" i="34" s="1"/>
  <c r="AB42" i="34" s="1"/>
  <c r="AD42" i="34" s="1"/>
  <c r="Z43" i="34" s="1"/>
  <c r="AB43" i="34" s="1"/>
  <c r="AD43" i="34" s="1"/>
  <c r="Z44" i="34" s="1"/>
  <c r="AB44" i="34" s="1"/>
  <c r="AD44" i="34" s="1"/>
  <c r="Z45" i="34" s="1"/>
  <c r="AB45" i="34" s="1"/>
  <c r="AD45" i="34" s="1"/>
  <c r="Z46" i="34" s="1"/>
  <c r="AB46" i="34" s="1"/>
  <c r="AD46" i="34" s="1"/>
  <c r="Z47" i="34" s="1"/>
  <c r="AB47" i="34" s="1"/>
  <c r="AD47" i="34" s="1"/>
  <c r="Z48" i="34" s="1"/>
  <c r="AB48" i="34" s="1"/>
  <c r="AD48" i="34" s="1"/>
  <c r="Z49" i="34" s="1"/>
  <c r="AB49" i="34" s="1"/>
  <c r="AD49" i="34" s="1"/>
  <c r="Z50" i="34" s="1"/>
  <c r="AB50" i="34" s="1"/>
  <c r="AD50" i="34" s="1"/>
  <c r="Z51" i="34" s="1"/>
  <c r="AB51" i="34" s="1"/>
  <c r="AD51" i="34" s="1"/>
  <c r="Z52" i="34" s="1"/>
  <c r="AB52" i="34" s="1"/>
  <c r="AD52" i="34" s="1"/>
  <c r="Z53" i="34" s="1"/>
  <c r="AB53" i="34" s="1"/>
  <c r="AD53" i="34" s="1"/>
  <c r="Z54" i="34" s="1"/>
  <c r="AB54" i="34" s="1"/>
  <c r="AD54" i="34" s="1"/>
  <c r="Z55" i="34" s="1"/>
  <c r="AB55" i="34" s="1"/>
  <c r="AD55" i="34" s="1"/>
  <c r="Z56" i="34" s="1"/>
  <c r="AB56" i="34" s="1"/>
  <c r="AD56" i="34" s="1"/>
  <c r="Z57" i="34" s="1"/>
  <c r="AB57" i="34" s="1"/>
  <c r="AD57" i="34" s="1"/>
  <c r="Z58" i="34" s="1"/>
  <c r="AB58" i="34" s="1"/>
  <c r="AD58" i="34" s="1"/>
  <c r="Z59" i="34" s="1"/>
  <c r="AB59" i="34" s="1"/>
  <c r="AD59" i="34" s="1"/>
  <c r="Z60" i="34" s="1"/>
  <c r="AB60" i="34" s="1"/>
  <c r="AD60" i="34" s="1"/>
  <c r="Z61" i="34" s="1"/>
  <c r="AB61" i="34" s="1"/>
  <c r="AD61" i="34" s="1"/>
  <c r="Z62" i="34" s="1"/>
  <c r="AB62" i="34" s="1"/>
  <c r="AD62" i="34" s="1"/>
  <c r="Z63" i="34" s="1"/>
  <c r="AB63" i="34" s="1"/>
  <c r="AD63" i="34" s="1"/>
  <c r="Z64" i="34" s="1"/>
  <c r="AB64" i="34" s="1"/>
  <c r="AD64" i="34" s="1"/>
  <c r="Z65" i="34" s="1"/>
  <c r="AB65" i="34" s="1"/>
  <c r="AD65" i="34" s="1"/>
  <c r="Z66" i="34" s="1"/>
  <c r="AB66" i="34" s="1"/>
  <c r="AD66" i="34" s="1"/>
  <c r="Z67" i="34" s="1"/>
  <c r="AB67" i="34" s="1"/>
  <c r="AD67" i="34" s="1"/>
  <c r="Z68" i="34" s="1"/>
  <c r="AB68" i="34" s="1"/>
  <c r="AD68" i="34" s="1"/>
  <c r="Z69" i="34" s="1"/>
  <c r="AB69" i="34" s="1"/>
  <c r="AD69" i="34" s="1"/>
  <c r="Z70" i="34" s="1"/>
  <c r="AB70" i="34" s="1"/>
  <c r="AD70" i="34" s="1"/>
  <c r="Z71" i="34" s="1"/>
  <c r="AB71" i="34" s="1"/>
  <c r="AD71" i="34" s="1"/>
  <c r="Z72" i="34" s="1"/>
  <c r="AB72" i="34" s="1"/>
  <c r="AD72" i="34" s="1"/>
  <c r="Z73" i="34" s="1"/>
  <c r="AB73" i="34" s="1"/>
  <c r="AD73" i="34" s="1"/>
  <c r="Z74" i="34" s="1"/>
  <c r="AB74" i="34" s="1"/>
  <c r="AD74" i="34" s="1"/>
  <c r="Z75" i="34" s="1"/>
  <c r="AB75" i="34" s="1"/>
  <c r="AD75" i="34" s="1"/>
  <c r="Z76" i="34" s="1"/>
  <c r="AB76" i="34" s="1"/>
  <c r="AD76" i="34" s="1"/>
  <c r="Z77" i="34" s="1"/>
  <c r="AB77" i="34" s="1"/>
  <c r="AD77" i="34" s="1"/>
  <c r="Z78" i="34" s="1"/>
  <c r="AB78" i="34" s="1"/>
  <c r="AD78" i="34" s="1"/>
  <c r="Z79" i="34" s="1"/>
  <c r="AB79" i="34" s="1"/>
  <c r="AD79" i="34" s="1"/>
  <c r="Z80" i="34" s="1"/>
  <c r="AB80" i="34" s="1"/>
  <c r="AD80" i="34" s="1"/>
  <c r="Z81" i="34" s="1"/>
  <c r="AB81" i="34" s="1"/>
  <c r="AD81" i="34" s="1"/>
  <c r="Z82" i="34" s="1"/>
  <c r="AB82" i="34" s="1"/>
  <c r="AD82" i="34" s="1"/>
  <c r="Z83" i="34" s="1"/>
  <c r="AB83" i="34" s="1"/>
  <c r="AD83" i="34" s="1"/>
  <c r="Z84" i="34" s="1"/>
  <c r="AB84" i="34" s="1"/>
  <c r="AD84" i="34" s="1"/>
  <c r="Z85" i="34" s="1"/>
  <c r="AB85" i="34" s="1"/>
  <c r="AD85" i="34" s="1"/>
  <c r="Z86" i="34" s="1"/>
  <c r="AB86" i="34" s="1"/>
  <c r="AD86" i="34" s="1"/>
  <c r="Z87" i="34" s="1"/>
  <c r="AB87" i="34" s="1"/>
  <c r="AD87" i="34" s="1"/>
  <c r="Z88" i="34" s="1"/>
  <c r="AB88" i="34" s="1"/>
  <c r="AD88" i="34" s="1"/>
  <c r="Z89" i="34" s="1"/>
  <c r="AB89" i="34" s="1"/>
  <c r="AD89" i="34" s="1"/>
  <c r="Z90" i="34" s="1"/>
  <c r="AB90" i="34" s="1"/>
  <c r="AD90" i="34" s="1"/>
  <c r="Z91" i="34" s="1"/>
  <c r="AB91" i="34" s="1"/>
  <c r="AD91" i="34" s="1"/>
  <c r="Z92" i="34" s="1"/>
  <c r="AB92" i="34" s="1"/>
  <c r="AD92" i="34" s="1"/>
  <c r="Z93" i="34" s="1"/>
  <c r="AB93" i="34" s="1"/>
  <c r="AD93" i="34" s="1"/>
  <c r="Z94" i="34" s="1"/>
  <c r="AB94" i="34" s="1"/>
  <c r="AD94" i="34" s="1"/>
  <c r="Z95" i="34" s="1"/>
  <c r="AB95" i="34" s="1"/>
  <c r="AD95" i="34" s="1"/>
  <c r="Z96" i="34" s="1"/>
  <c r="AB96" i="34" s="1"/>
  <c r="AD96" i="34" s="1"/>
  <c r="Z97" i="34" s="1"/>
  <c r="AB97" i="34" s="1"/>
  <c r="AD97" i="34" s="1"/>
  <c r="Z98" i="34" s="1"/>
  <c r="AB98" i="34" s="1"/>
  <c r="AD98" i="34" s="1"/>
  <c r="Z99" i="34" s="1"/>
  <c r="AB99" i="34" s="1"/>
  <c r="AD99" i="34" s="1"/>
  <c r="Z100" i="34" s="1"/>
  <c r="AB100" i="34" s="1"/>
  <c r="AD100" i="34" s="1"/>
  <c r="Z101" i="34" s="1"/>
  <c r="AB8" i="39"/>
  <c r="AD8" i="39" s="1"/>
  <c r="Z9" i="39" s="1"/>
  <c r="AB9" i="39" s="1"/>
  <c r="AD9" i="39" s="1"/>
  <c r="Z10" i="39" s="1"/>
  <c r="AB10" i="39" s="1"/>
  <c r="AD10" i="39" s="1"/>
  <c r="Z11" i="39" s="1"/>
  <c r="AB11" i="39" s="1"/>
  <c r="AD11" i="39" s="1"/>
  <c r="Z12" i="39" s="1"/>
  <c r="AB12" i="39" s="1"/>
  <c r="AD12" i="39" s="1"/>
  <c r="Z13" i="39" s="1"/>
  <c r="AB13" i="39" s="1"/>
  <c r="AD13" i="39" s="1"/>
  <c r="Z14" i="39" s="1"/>
  <c r="AB14" i="39" s="1"/>
  <c r="AD14" i="39" s="1"/>
  <c r="Z15" i="39" s="1"/>
  <c r="AB15" i="39" s="1"/>
  <c r="AD15" i="39" s="1"/>
  <c r="Z16" i="39" s="1"/>
  <c r="AB16" i="39" s="1"/>
  <c r="AD16" i="39" s="1"/>
  <c r="Z17" i="39" s="1"/>
  <c r="AB17" i="39" s="1"/>
  <c r="AD17" i="39" s="1"/>
  <c r="Z18" i="39" s="1"/>
  <c r="AB18" i="39" s="1"/>
  <c r="AD18" i="39" s="1"/>
  <c r="Z19" i="39" s="1"/>
  <c r="AB19" i="39" s="1"/>
  <c r="AD19" i="39" s="1"/>
  <c r="Z20" i="39" s="1"/>
  <c r="AB20" i="39" s="1"/>
  <c r="AD20" i="39" s="1"/>
  <c r="Z21" i="39" s="1"/>
  <c r="AB21" i="39" s="1"/>
  <c r="AD21" i="39" s="1"/>
  <c r="Z22" i="39" s="1"/>
  <c r="AB22" i="39" s="1"/>
  <c r="AD22" i="39" s="1"/>
  <c r="Z23" i="39" s="1"/>
  <c r="AB23" i="39" s="1"/>
  <c r="AD23" i="39" s="1"/>
  <c r="Z24" i="39" s="1"/>
  <c r="AB24" i="39" s="1"/>
  <c r="AD24" i="39" s="1"/>
  <c r="Z25" i="39" s="1"/>
  <c r="AB25" i="39" s="1"/>
  <c r="AD25" i="39" s="1"/>
  <c r="Z26" i="39" s="1"/>
  <c r="AB26" i="39" s="1"/>
  <c r="AD26" i="39" s="1"/>
  <c r="Z27" i="39" s="1"/>
  <c r="AB27" i="39" s="1"/>
  <c r="AD27" i="39" s="1"/>
  <c r="Z28" i="39" s="1"/>
  <c r="AB28" i="39" s="1"/>
  <c r="AD28" i="39" s="1"/>
  <c r="Z29" i="39" s="1"/>
  <c r="AB29" i="39" s="1"/>
  <c r="AD29" i="39" s="1"/>
  <c r="Z30" i="39" s="1"/>
  <c r="AB30" i="39" s="1"/>
  <c r="AD30" i="39" s="1"/>
  <c r="Z31" i="39" s="1"/>
  <c r="AB31" i="39" s="1"/>
  <c r="AD31" i="39" s="1"/>
  <c r="Z32" i="39" s="1"/>
  <c r="AB32" i="39" s="1"/>
  <c r="AD32" i="39" s="1"/>
  <c r="Z33" i="39" s="1"/>
  <c r="AB33" i="39" s="1"/>
  <c r="AD33" i="39" s="1"/>
  <c r="Z34" i="39" s="1"/>
  <c r="AB34" i="39" s="1"/>
  <c r="AD34" i="39" s="1"/>
  <c r="Z35" i="39" s="1"/>
  <c r="AB35" i="39" s="1"/>
  <c r="AD35" i="39" s="1"/>
  <c r="Z36" i="39" s="1"/>
  <c r="AB36" i="39" s="1"/>
  <c r="AD36" i="39" s="1"/>
  <c r="Z37" i="39" s="1"/>
  <c r="AB37" i="39" s="1"/>
  <c r="AD37" i="39" s="1"/>
  <c r="Z38" i="39" s="1"/>
  <c r="AB38" i="39" s="1"/>
  <c r="AD38" i="39" s="1"/>
  <c r="Z39" i="39" s="1"/>
  <c r="AB39" i="39" s="1"/>
  <c r="AD39" i="39" s="1"/>
  <c r="Z40" i="39" s="1"/>
  <c r="AB40" i="39" s="1"/>
  <c r="AD40" i="39" s="1"/>
  <c r="Z41" i="39" s="1"/>
  <c r="AB41" i="39" s="1"/>
  <c r="AD41" i="39" s="1"/>
  <c r="Z42" i="39" s="1"/>
  <c r="AB42" i="39" s="1"/>
  <c r="AD42" i="39" s="1"/>
  <c r="Z43" i="39" s="1"/>
  <c r="AB43" i="39" s="1"/>
  <c r="AD43" i="39" s="1"/>
  <c r="Z44" i="39" s="1"/>
  <c r="AB44" i="39" s="1"/>
  <c r="AD44" i="39" s="1"/>
  <c r="Z45" i="39" s="1"/>
  <c r="AB45" i="39" s="1"/>
  <c r="AD45" i="39" s="1"/>
  <c r="Z46" i="39" s="1"/>
  <c r="AB46" i="39" s="1"/>
  <c r="AD46" i="39" s="1"/>
  <c r="Z47" i="39" s="1"/>
  <c r="AB47" i="39" s="1"/>
  <c r="AD47" i="39" s="1"/>
  <c r="Z48" i="39" s="1"/>
  <c r="AB48" i="39" s="1"/>
  <c r="AD48" i="39" s="1"/>
  <c r="Z49" i="39" s="1"/>
  <c r="AB49" i="39" s="1"/>
  <c r="AD49" i="39" s="1"/>
  <c r="Z50" i="39" s="1"/>
  <c r="AB50" i="39" s="1"/>
  <c r="AD50" i="39" s="1"/>
  <c r="Z51" i="39" s="1"/>
  <c r="AB51" i="39" s="1"/>
  <c r="AD51" i="39" s="1"/>
  <c r="Z52" i="39" s="1"/>
  <c r="AB52" i="39" s="1"/>
  <c r="AD52" i="39" s="1"/>
  <c r="Z53" i="39" s="1"/>
  <c r="AB53" i="39" s="1"/>
  <c r="AD53" i="39" s="1"/>
  <c r="Z54" i="39" s="1"/>
  <c r="AB54" i="39" s="1"/>
  <c r="AD54" i="39" s="1"/>
  <c r="Z55" i="39" s="1"/>
  <c r="AB55" i="39" s="1"/>
  <c r="AD55" i="39" s="1"/>
  <c r="Z56" i="39" s="1"/>
  <c r="AB56" i="39" s="1"/>
  <c r="AD56" i="39" s="1"/>
  <c r="Z57" i="39" s="1"/>
  <c r="AB57" i="39" s="1"/>
  <c r="AD57" i="39" s="1"/>
  <c r="Z58" i="39" s="1"/>
  <c r="AB58" i="39" s="1"/>
  <c r="AD58" i="39" s="1"/>
  <c r="Z59" i="39" s="1"/>
  <c r="AB59" i="39" s="1"/>
  <c r="AD59" i="39" s="1"/>
  <c r="Z60" i="39" s="1"/>
  <c r="AB60" i="39" s="1"/>
  <c r="AD60" i="39" s="1"/>
  <c r="Z61" i="39" s="1"/>
  <c r="AB61" i="39" s="1"/>
  <c r="AD61" i="39" s="1"/>
  <c r="Z62" i="39" s="1"/>
  <c r="AB62" i="39" s="1"/>
  <c r="AD62" i="39" s="1"/>
  <c r="Z63" i="39" s="1"/>
  <c r="AB63" i="39" s="1"/>
  <c r="AD63" i="39" s="1"/>
  <c r="Z64" i="39" s="1"/>
  <c r="AB64" i="39" s="1"/>
  <c r="AD64" i="39" s="1"/>
  <c r="Z65" i="39" s="1"/>
  <c r="AB65" i="39" s="1"/>
  <c r="AD65" i="39" s="1"/>
  <c r="Z66" i="39" s="1"/>
  <c r="AB66" i="39" s="1"/>
  <c r="AD66" i="39" s="1"/>
  <c r="Z67" i="39" s="1"/>
  <c r="AB67" i="39" s="1"/>
  <c r="AD67" i="39" s="1"/>
  <c r="Z68" i="39" s="1"/>
  <c r="AB68" i="39" s="1"/>
  <c r="AD68" i="39" s="1"/>
  <c r="Z69" i="39" s="1"/>
  <c r="AB69" i="39" s="1"/>
  <c r="AD69" i="39" s="1"/>
  <c r="Z70" i="39" s="1"/>
  <c r="AB70" i="39" s="1"/>
  <c r="AD70" i="39" s="1"/>
  <c r="Z71" i="39" s="1"/>
  <c r="AB71" i="39" s="1"/>
  <c r="AD71" i="39" s="1"/>
  <c r="Z72" i="39" s="1"/>
  <c r="AB72" i="39" s="1"/>
  <c r="AD72" i="39" s="1"/>
  <c r="Z73" i="39" s="1"/>
  <c r="AB73" i="39" s="1"/>
  <c r="AD73" i="39" s="1"/>
  <c r="Z74" i="39" s="1"/>
  <c r="AB74" i="39" s="1"/>
  <c r="AD74" i="39" s="1"/>
  <c r="Z75" i="39" s="1"/>
  <c r="AB75" i="39" s="1"/>
  <c r="AD75" i="39" s="1"/>
  <c r="Z76" i="39" s="1"/>
  <c r="AB76" i="39" s="1"/>
  <c r="AD76" i="39" s="1"/>
  <c r="Z77" i="39" s="1"/>
  <c r="AB77" i="39" s="1"/>
  <c r="AD77" i="39" s="1"/>
  <c r="Z78" i="39" s="1"/>
  <c r="AB78" i="39" s="1"/>
  <c r="AD78" i="39" s="1"/>
  <c r="Z79" i="39" s="1"/>
  <c r="AB79" i="39" s="1"/>
  <c r="AD79" i="39" s="1"/>
  <c r="Z80" i="39" s="1"/>
  <c r="AB80" i="39" s="1"/>
  <c r="AD80" i="39" s="1"/>
  <c r="Z81" i="39" s="1"/>
  <c r="AB81" i="39" s="1"/>
  <c r="AD81" i="39" s="1"/>
  <c r="Z82" i="39" s="1"/>
  <c r="AB82" i="39" s="1"/>
  <c r="AD82" i="39" s="1"/>
  <c r="Z83" i="39" s="1"/>
  <c r="AB83" i="39" s="1"/>
  <c r="AD83" i="39" s="1"/>
  <c r="Z84" i="39" s="1"/>
  <c r="AB84" i="39" s="1"/>
  <c r="AD84" i="39" s="1"/>
  <c r="Z85" i="39" s="1"/>
  <c r="AB85" i="39" s="1"/>
  <c r="AD85" i="39" s="1"/>
  <c r="Z86" i="39" s="1"/>
  <c r="AB86" i="39" s="1"/>
  <c r="AD86" i="39" s="1"/>
  <c r="Z87" i="39" s="1"/>
  <c r="AB87" i="39" s="1"/>
  <c r="AD87" i="39" s="1"/>
  <c r="Z88" i="39" s="1"/>
  <c r="AB88" i="39" s="1"/>
  <c r="AD88" i="39" s="1"/>
  <c r="Z89" i="39" s="1"/>
  <c r="AB89" i="39" s="1"/>
  <c r="AD89" i="39" s="1"/>
  <c r="Z90" i="39" s="1"/>
  <c r="AB90" i="39" s="1"/>
  <c r="AD90" i="39" s="1"/>
  <c r="Z91" i="39" s="1"/>
  <c r="AB91" i="39" s="1"/>
  <c r="AD91" i="39" s="1"/>
  <c r="Z92" i="39" s="1"/>
  <c r="AB92" i="39" s="1"/>
  <c r="AD92" i="39" s="1"/>
  <c r="Z93" i="39" s="1"/>
  <c r="AB93" i="39" s="1"/>
  <c r="AD93" i="39" s="1"/>
  <c r="Z94" i="39" s="1"/>
  <c r="AB94" i="39" s="1"/>
  <c r="AD94" i="39" s="1"/>
  <c r="Z95" i="39" s="1"/>
  <c r="AB95" i="39" s="1"/>
  <c r="AD95" i="39" s="1"/>
  <c r="Z96" i="39" s="1"/>
  <c r="AB96" i="39" s="1"/>
  <c r="AD96" i="39" s="1"/>
  <c r="Z97" i="39" s="1"/>
  <c r="AB97" i="39" s="1"/>
  <c r="AD97" i="39" s="1"/>
  <c r="Z98" i="39" s="1"/>
  <c r="AB98" i="39" s="1"/>
  <c r="AD98" i="39" s="1"/>
  <c r="Z99" i="39" s="1"/>
  <c r="AB99" i="39" s="1"/>
  <c r="AD99" i="39" s="1"/>
  <c r="Z100" i="39" s="1"/>
  <c r="AB100" i="39" s="1"/>
  <c r="AD100" i="39" s="1"/>
  <c r="Z101" i="39" s="1"/>
  <c r="H11" i="35"/>
  <c r="E10" i="35"/>
  <c r="F9" i="35" s="1"/>
  <c r="H11" i="39"/>
  <c r="E10" i="39"/>
  <c r="F9" i="39" s="1"/>
  <c r="E10" i="44"/>
  <c r="F9" i="44" s="1"/>
  <c r="H11" i="44"/>
  <c r="E10" i="31"/>
  <c r="F9" i="31" s="1"/>
  <c r="H11" i="31"/>
  <c r="AB5" i="38"/>
  <c r="AD5" i="38" s="1"/>
  <c r="Z6" i="38" s="1"/>
  <c r="E10" i="38"/>
  <c r="F9" i="38" s="1"/>
  <c r="H11" i="38"/>
  <c r="AB5" i="31"/>
  <c r="AD5" i="31" s="1"/>
  <c r="Z6" i="31" s="1"/>
  <c r="AB6" i="31" s="1"/>
  <c r="AD6" i="31" s="1"/>
  <c r="Z7" i="31" s="1"/>
  <c r="AB7" i="31" s="1"/>
  <c r="AD7" i="31" s="1"/>
  <c r="Z8" i="31" s="1"/>
  <c r="AB8" i="31" s="1"/>
  <c r="AD8" i="31" s="1"/>
  <c r="Z9" i="31" s="1"/>
  <c r="AB9" i="31" s="1"/>
  <c r="AD9" i="31" s="1"/>
  <c r="Z10" i="31" s="1"/>
  <c r="AB10" i="31" s="1"/>
  <c r="AD10" i="31" s="1"/>
  <c r="Z11" i="31" s="1"/>
  <c r="AB11" i="31" s="1"/>
  <c r="AD11" i="31" s="1"/>
  <c r="Z12" i="31" s="1"/>
  <c r="AB12" i="31" s="1"/>
  <c r="AD12" i="31" s="1"/>
  <c r="Z13" i="31" s="1"/>
  <c r="AB13" i="31" s="1"/>
  <c r="AD13" i="31" s="1"/>
  <c r="Z14" i="31" s="1"/>
  <c r="AB14" i="31" s="1"/>
  <c r="AD14" i="31" s="1"/>
  <c r="Z15" i="31" s="1"/>
  <c r="AB15" i="31" s="1"/>
  <c r="AD15" i="31" s="1"/>
  <c r="Z16" i="31" s="1"/>
  <c r="AB16" i="31" s="1"/>
  <c r="AD16" i="31" s="1"/>
  <c r="Z17" i="31" s="1"/>
  <c r="AB17" i="31" s="1"/>
  <c r="AD17" i="31" s="1"/>
  <c r="Z18" i="31" s="1"/>
  <c r="AB18" i="31" s="1"/>
  <c r="AD18" i="31" s="1"/>
  <c r="Z19" i="31" s="1"/>
  <c r="AB19" i="31" s="1"/>
  <c r="AD19" i="31" s="1"/>
  <c r="Z20" i="31" s="1"/>
  <c r="AB20" i="31" s="1"/>
  <c r="AD20" i="31" s="1"/>
  <c r="Z21" i="31" s="1"/>
  <c r="AB21" i="31" s="1"/>
  <c r="AD21" i="31" s="1"/>
  <c r="Z22" i="31" s="1"/>
  <c r="AB22" i="31" s="1"/>
  <c r="AD22" i="31" s="1"/>
  <c r="Z23" i="31" s="1"/>
  <c r="AB23" i="31" s="1"/>
  <c r="AD23" i="31" s="1"/>
  <c r="Z24" i="31" s="1"/>
  <c r="AB24" i="31" s="1"/>
  <c r="AD24" i="31" s="1"/>
  <c r="Z25" i="31" s="1"/>
  <c r="AB25" i="31" s="1"/>
  <c r="AD25" i="31" s="1"/>
  <c r="Z26" i="31" s="1"/>
  <c r="AB26" i="31" s="1"/>
  <c r="AD26" i="31" s="1"/>
  <c r="Z27" i="31" s="1"/>
  <c r="AB27" i="31" s="1"/>
  <c r="AD27" i="31" s="1"/>
  <c r="Z28" i="31" s="1"/>
  <c r="AB28" i="31" s="1"/>
  <c r="AD28" i="31" s="1"/>
  <c r="Z29" i="31" s="1"/>
  <c r="AB29" i="31" s="1"/>
  <c r="AD29" i="31" s="1"/>
  <c r="Z30" i="31" s="1"/>
  <c r="AB30" i="31" s="1"/>
  <c r="AD30" i="31" s="1"/>
  <c r="Z31" i="31" s="1"/>
  <c r="AB31" i="31" s="1"/>
  <c r="AD31" i="31" s="1"/>
  <c r="Z32" i="31" s="1"/>
  <c r="AB32" i="31" s="1"/>
  <c r="AD32" i="31" s="1"/>
  <c r="Z33" i="31" s="1"/>
  <c r="AB33" i="31" s="1"/>
  <c r="AD33" i="31" s="1"/>
  <c r="Z34" i="31" s="1"/>
  <c r="AB34" i="31" s="1"/>
  <c r="AD34" i="31" s="1"/>
  <c r="Z35" i="31" s="1"/>
  <c r="AB35" i="31" s="1"/>
  <c r="AD35" i="31" s="1"/>
  <c r="Z36" i="31" s="1"/>
  <c r="AB36" i="31" s="1"/>
  <c r="AD36" i="31" s="1"/>
  <c r="Z37" i="31" s="1"/>
  <c r="AB37" i="31" s="1"/>
  <c r="AD37" i="31" s="1"/>
  <c r="Z38" i="31" s="1"/>
  <c r="AB38" i="31" s="1"/>
  <c r="AD38" i="31" s="1"/>
  <c r="Z39" i="31" s="1"/>
  <c r="AB39" i="31" s="1"/>
  <c r="AD39" i="31" s="1"/>
  <c r="Z40" i="31" s="1"/>
  <c r="AB40" i="31" s="1"/>
  <c r="AD40" i="31" s="1"/>
  <c r="Z41" i="31" s="1"/>
  <c r="AB41" i="31" s="1"/>
  <c r="AD41" i="31" s="1"/>
  <c r="Z42" i="31" s="1"/>
  <c r="AB42" i="31" s="1"/>
  <c r="AD42" i="31" s="1"/>
  <c r="Z43" i="31" s="1"/>
  <c r="AB43" i="31" s="1"/>
  <c r="AD43" i="31" s="1"/>
  <c r="Z44" i="31" s="1"/>
  <c r="AB44" i="31" s="1"/>
  <c r="AD44" i="31" s="1"/>
  <c r="Z45" i="31" s="1"/>
  <c r="AB45" i="31" s="1"/>
  <c r="AD45" i="31" s="1"/>
  <c r="Z46" i="31" s="1"/>
  <c r="AB46" i="31" s="1"/>
  <c r="AD46" i="31" s="1"/>
  <c r="Z47" i="31" s="1"/>
  <c r="AB47" i="31" s="1"/>
  <c r="AD47" i="31" s="1"/>
  <c r="Z48" i="31" s="1"/>
  <c r="AB48" i="31" s="1"/>
  <c r="AD48" i="31" s="1"/>
  <c r="Z49" i="31" s="1"/>
  <c r="AB49" i="31" s="1"/>
  <c r="AD49" i="31" s="1"/>
  <c r="Z50" i="31" s="1"/>
  <c r="AB50" i="31" s="1"/>
  <c r="AD50" i="31" s="1"/>
  <c r="Z51" i="31" s="1"/>
  <c r="AB51" i="31" s="1"/>
  <c r="AD51" i="31" s="1"/>
  <c r="Z52" i="31" s="1"/>
  <c r="AB52" i="31" s="1"/>
  <c r="AD52" i="31" s="1"/>
  <c r="Z53" i="31" s="1"/>
  <c r="AB53" i="31" s="1"/>
  <c r="AD53" i="31" s="1"/>
  <c r="Z54" i="31" s="1"/>
  <c r="AB54" i="31" s="1"/>
  <c r="AD54" i="31" s="1"/>
  <c r="Z55" i="31" s="1"/>
  <c r="AB55" i="31" s="1"/>
  <c r="AD55" i="31" s="1"/>
  <c r="Z56" i="31" s="1"/>
  <c r="AB56" i="31" s="1"/>
  <c r="AD56" i="31" s="1"/>
  <c r="Z57" i="31" s="1"/>
  <c r="AB57" i="31" s="1"/>
  <c r="AD57" i="31" s="1"/>
  <c r="Z58" i="31" s="1"/>
  <c r="AB58" i="31" s="1"/>
  <c r="AD58" i="31" s="1"/>
  <c r="Z59" i="31" s="1"/>
  <c r="AB59" i="31" s="1"/>
  <c r="AD59" i="31" s="1"/>
  <c r="Z60" i="31" s="1"/>
  <c r="AB60" i="31" s="1"/>
  <c r="AD60" i="31" s="1"/>
  <c r="Z61" i="31" s="1"/>
  <c r="AB61" i="31" s="1"/>
  <c r="AD61" i="31" s="1"/>
  <c r="Z62" i="31" s="1"/>
  <c r="AB62" i="31" s="1"/>
  <c r="AD62" i="31" s="1"/>
  <c r="Z63" i="31" s="1"/>
  <c r="AB63" i="31" s="1"/>
  <c r="AD63" i="31" s="1"/>
  <c r="Z64" i="31" s="1"/>
  <c r="AB64" i="31" s="1"/>
  <c r="AD64" i="31" s="1"/>
  <c r="Z65" i="31" s="1"/>
  <c r="AB65" i="31" s="1"/>
  <c r="AD65" i="31" s="1"/>
  <c r="Z66" i="31" s="1"/>
  <c r="AB66" i="31" s="1"/>
  <c r="AD66" i="31" s="1"/>
  <c r="Z67" i="31" s="1"/>
  <c r="AB67" i="31" s="1"/>
  <c r="AD67" i="31" s="1"/>
  <c r="Z68" i="31" s="1"/>
  <c r="AB68" i="31" s="1"/>
  <c r="AD68" i="31" s="1"/>
  <c r="Z69" i="31" s="1"/>
  <c r="AB69" i="31" s="1"/>
  <c r="AD69" i="31" s="1"/>
  <c r="Z70" i="31" s="1"/>
  <c r="AB70" i="31" s="1"/>
  <c r="AD70" i="31" s="1"/>
  <c r="Z71" i="31" s="1"/>
  <c r="AB71" i="31" s="1"/>
  <c r="AD71" i="31" s="1"/>
  <c r="Z72" i="31" s="1"/>
  <c r="AB72" i="31" s="1"/>
  <c r="AD72" i="31" s="1"/>
  <c r="Z73" i="31" s="1"/>
  <c r="AB73" i="31" s="1"/>
  <c r="AD73" i="31" s="1"/>
  <c r="Z74" i="31" s="1"/>
  <c r="AB74" i="31" s="1"/>
  <c r="AD74" i="31" s="1"/>
  <c r="Z75" i="31" s="1"/>
  <c r="AB75" i="31" s="1"/>
  <c r="AD75" i="31" s="1"/>
  <c r="Z76" i="31" s="1"/>
  <c r="AB76" i="31" s="1"/>
  <c r="AD76" i="31" s="1"/>
  <c r="Z77" i="31" s="1"/>
  <c r="AB77" i="31" s="1"/>
  <c r="AD77" i="31" s="1"/>
  <c r="Z78" i="31" s="1"/>
  <c r="AB78" i="31" s="1"/>
  <c r="AD78" i="31" s="1"/>
  <c r="Z79" i="31" s="1"/>
  <c r="AB79" i="31" s="1"/>
  <c r="AD79" i="31" s="1"/>
  <c r="Z80" i="31" s="1"/>
  <c r="AB80" i="31" s="1"/>
  <c r="AD80" i="31" s="1"/>
  <c r="Z81" i="31" s="1"/>
  <c r="AB81" i="31" s="1"/>
  <c r="AD81" i="31" s="1"/>
  <c r="Z82" i="31" s="1"/>
  <c r="AB82" i="31" s="1"/>
  <c r="AD82" i="31" s="1"/>
  <c r="Z83" i="31" s="1"/>
  <c r="AB83" i="31" s="1"/>
  <c r="AD83" i="31" s="1"/>
  <c r="Z84" i="31" s="1"/>
  <c r="AB84" i="31" s="1"/>
  <c r="AD84" i="31" s="1"/>
  <c r="Z85" i="31" s="1"/>
  <c r="AB85" i="31" s="1"/>
  <c r="AD85" i="31" s="1"/>
  <c r="Z86" i="31" s="1"/>
  <c r="AB86" i="31" s="1"/>
  <c r="AD86" i="31" s="1"/>
  <c r="Z87" i="31" s="1"/>
  <c r="AB87" i="31" s="1"/>
  <c r="AD87" i="31" s="1"/>
  <c r="Z88" i="31" s="1"/>
  <c r="AB88" i="31" s="1"/>
  <c r="AD88" i="31" s="1"/>
  <c r="Z89" i="31" s="1"/>
  <c r="AB89" i="31" s="1"/>
  <c r="AD89" i="31" s="1"/>
  <c r="Z90" i="31" s="1"/>
  <c r="AB90" i="31" s="1"/>
  <c r="AD90" i="31" s="1"/>
  <c r="Z91" i="31" s="1"/>
  <c r="AB91" i="31" s="1"/>
  <c r="AD91" i="31" s="1"/>
  <c r="Z92" i="31" s="1"/>
  <c r="AB92" i="31" s="1"/>
  <c r="AD92" i="31" s="1"/>
  <c r="Z93" i="31" s="1"/>
  <c r="AB93" i="31" s="1"/>
  <c r="AD93" i="31" s="1"/>
  <c r="Z94" i="31" s="1"/>
  <c r="AB94" i="31" s="1"/>
  <c r="AD94" i="31" s="1"/>
  <c r="Z95" i="31" s="1"/>
  <c r="AB95" i="31" s="1"/>
  <c r="AD95" i="31" s="1"/>
  <c r="Z96" i="31" s="1"/>
  <c r="AB96" i="31" s="1"/>
  <c r="AD96" i="31" s="1"/>
  <c r="Z97" i="31" s="1"/>
  <c r="AB97" i="31" s="1"/>
  <c r="AD97" i="31" s="1"/>
  <c r="Z98" i="31" s="1"/>
  <c r="AB98" i="31" s="1"/>
  <c r="AD98" i="31" s="1"/>
  <c r="Z99" i="31" s="1"/>
  <c r="AB99" i="31" s="1"/>
  <c r="AD99" i="31" s="1"/>
  <c r="Z100" i="31" s="1"/>
  <c r="AB100" i="31" s="1"/>
  <c r="AD100" i="31" s="1"/>
  <c r="Z101" i="31" s="1"/>
  <c r="AB5" i="40"/>
  <c r="AD5" i="40" s="1"/>
  <c r="Z6" i="40" s="1"/>
  <c r="AB6" i="40" s="1"/>
  <c r="AD6" i="40" s="1"/>
  <c r="Z7" i="40" s="1"/>
  <c r="AB7" i="40" s="1"/>
  <c r="AD7" i="40" s="1"/>
  <c r="Z8" i="40" s="1"/>
  <c r="E10" i="37"/>
  <c r="F9" i="37" s="1"/>
  <c r="H11" i="37"/>
  <c r="AB7" i="43"/>
  <c r="AD7" i="43" s="1"/>
  <c r="Z8" i="43" s="1"/>
  <c r="AB8" i="43" s="1"/>
  <c r="AD8" i="43" s="1"/>
  <c r="Z9" i="43" s="1"/>
  <c r="AB9" i="43" s="1"/>
  <c r="AD9" i="43" s="1"/>
  <c r="Z10" i="43" s="1"/>
  <c r="AB10" i="43" s="1"/>
  <c r="AD10" i="43" s="1"/>
  <c r="Z11" i="43" s="1"/>
  <c r="AB11" i="43" s="1"/>
  <c r="AD11" i="43" s="1"/>
  <c r="Z12" i="43" s="1"/>
  <c r="AB12" i="43" s="1"/>
  <c r="AD12" i="43" s="1"/>
  <c r="Z13" i="43" s="1"/>
  <c r="AB13" i="43" s="1"/>
  <c r="AD13" i="43" s="1"/>
  <c r="Z14" i="43" s="1"/>
  <c r="AB14" i="43" s="1"/>
  <c r="AD14" i="43" s="1"/>
  <c r="Z15" i="43" s="1"/>
  <c r="AB15" i="43" s="1"/>
  <c r="AD15" i="43" s="1"/>
  <c r="Z16" i="43" s="1"/>
  <c r="AB16" i="43" s="1"/>
  <c r="AD16" i="43" s="1"/>
  <c r="Z17" i="43" s="1"/>
  <c r="AB17" i="43" s="1"/>
  <c r="AD17" i="43" s="1"/>
  <c r="Z18" i="43" s="1"/>
  <c r="AB18" i="43" s="1"/>
  <c r="AD18" i="43" s="1"/>
  <c r="Z19" i="43" s="1"/>
  <c r="AB19" i="43" s="1"/>
  <c r="AD19" i="43" s="1"/>
  <c r="Z20" i="43" s="1"/>
  <c r="AB20" i="43" s="1"/>
  <c r="AD20" i="43" s="1"/>
  <c r="Z21" i="43" s="1"/>
  <c r="AB21" i="43" s="1"/>
  <c r="AD21" i="43" s="1"/>
  <c r="Z22" i="43" s="1"/>
  <c r="AB22" i="43" s="1"/>
  <c r="AD22" i="43" s="1"/>
  <c r="Z23" i="43" s="1"/>
  <c r="AB23" i="43" s="1"/>
  <c r="AD23" i="43" s="1"/>
  <c r="Z24" i="43" s="1"/>
  <c r="AB24" i="43" s="1"/>
  <c r="AD24" i="43" s="1"/>
  <c r="Z25" i="43" s="1"/>
  <c r="AB25" i="43" s="1"/>
  <c r="AD25" i="43" s="1"/>
  <c r="Z26" i="43" s="1"/>
  <c r="AB26" i="43" s="1"/>
  <c r="AD26" i="43" s="1"/>
  <c r="Z27" i="43" s="1"/>
  <c r="AB27" i="43" s="1"/>
  <c r="AD27" i="43" s="1"/>
  <c r="Z28" i="43" s="1"/>
  <c r="AB28" i="43" s="1"/>
  <c r="AD28" i="43" s="1"/>
  <c r="Z29" i="43" s="1"/>
  <c r="AB29" i="43" s="1"/>
  <c r="AD29" i="43" s="1"/>
  <c r="Z30" i="43" s="1"/>
  <c r="AB30" i="43" s="1"/>
  <c r="AD30" i="43" s="1"/>
  <c r="Z31" i="43" s="1"/>
  <c r="AB31" i="43" s="1"/>
  <c r="AD31" i="43" s="1"/>
  <c r="Z32" i="43" s="1"/>
  <c r="AB32" i="43" s="1"/>
  <c r="AD32" i="43" s="1"/>
  <c r="Z33" i="43" s="1"/>
  <c r="AB33" i="43" s="1"/>
  <c r="AD33" i="43" s="1"/>
  <c r="Z34" i="43" s="1"/>
  <c r="AB34" i="43" s="1"/>
  <c r="AD34" i="43" s="1"/>
  <c r="Z35" i="43" s="1"/>
  <c r="AB35" i="43" s="1"/>
  <c r="AD35" i="43" s="1"/>
  <c r="Z36" i="43" s="1"/>
  <c r="AB36" i="43" s="1"/>
  <c r="AD36" i="43" s="1"/>
  <c r="Z37" i="43" s="1"/>
  <c r="AB37" i="43" s="1"/>
  <c r="AD37" i="43" s="1"/>
  <c r="Z38" i="43" s="1"/>
  <c r="AB38" i="43" s="1"/>
  <c r="AD38" i="43" s="1"/>
  <c r="Z39" i="43" s="1"/>
  <c r="AB39" i="43" s="1"/>
  <c r="AD39" i="43" s="1"/>
  <c r="Z40" i="43" s="1"/>
  <c r="AB40" i="43" s="1"/>
  <c r="AD40" i="43" s="1"/>
  <c r="Z41" i="43" s="1"/>
  <c r="AB41" i="43" s="1"/>
  <c r="AD41" i="43" s="1"/>
  <c r="Z42" i="43" s="1"/>
  <c r="AB42" i="43" s="1"/>
  <c r="AD42" i="43" s="1"/>
  <c r="Z43" i="43" s="1"/>
  <c r="AB43" i="43" s="1"/>
  <c r="AD43" i="43" s="1"/>
  <c r="Z44" i="43" s="1"/>
  <c r="AB44" i="43" s="1"/>
  <c r="AD44" i="43" s="1"/>
  <c r="Z45" i="43" s="1"/>
  <c r="AB45" i="43" s="1"/>
  <c r="AD45" i="43" s="1"/>
  <c r="Z46" i="43" s="1"/>
  <c r="AB46" i="43" s="1"/>
  <c r="AD46" i="43" s="1"/>
  <c r="Z47" i="43" s="1"/>
  <c r="AB47" i="43" s="1"/>
  <c r="AD47" i="43" s="1"/>
  <c r="Z48" i="43" s="1"/>
  <c r="AB48" i="43" s="1"/>
  <c r="AD48" i="43" s="1"/>
  <c r="Z49" i="43" s="1"/>
  <c r="AB49" i="43" s="1"/>
  <c r="AD49" i="43" s="1"/>
  <c r="Z50" i="43" s="1"/>
  <c r="AB50" i="43" s="1"/>
  <c r="AD50" i="43" s="1"/>
  <c r="Z51" i="43" s="1"/>
  <c r="AB51" i="43" s="1"/>
  <c r="AD51" i="43" s="1"/>
  <c r="Z52" i="43" s="1"/>
  <c r="AB52" i="43" s="1"/>
  <c r="AD52" i="43" s="1"/>
  <c r="Z53" i="43" s="1"/>
  <c r="AB53" i="43" s="1"/>
  <c r="AD53" i="43" s="1"/>
  <c r="Z54" i="43" s="1"/>
  <c r="AB54" i="43" s="1"/>
  <c r="AD54" i="43" s="1"/>
  <c r="Z55" i="43" s="1"/>
  <c r="AB55" i="43" s="1"/>
  <c r="AD55" i="43" s="1"/>
  <c r="Z56" i="43" s="1"/>
  <c r="AB56" i="43" s="1"/>
  <c r="AD56" i="43" s="1"/>
  <c r="Z57" i="43" s="1"/>
  <c r="AB57" i="43" s="1"/>
  <c r="AD57" i="43" s="1"/>
  <c r="Z58" i="43" s="1"/>
  <c r="AB58" i="43" s="1"/>
  <c r="AD58" i="43" s="1"/>
  <c r="Z59" i="43" s="1"/>
  <c r="AB59" i="43" s="1"/>
  <c r="AD59" i="43" s="1"/>
  <c r="Z60" i="43" s="1"/>
  <c r="AB60" i="43" s="1"/>
  <c r="AD60" i="43" s="1"/>
  <c r="Z61" i="43" s="1"/>
  <c r="AB61" i="43" s="1"/>
  <c r="AD61" i="43" s="1"/>
  <c r="Z62" i="43" s="1"/>
  <c r="AB62" i="43" s="1"/>
  <c r="AD62" i="43" s="1"/>
  <c r="Z63" i="43" s="1"/>
  <c r="AB63" i="43" s="1"/>
  <c r="AD63" i="43" s="1"/>
  <c r="Z64" i="43" s="1"/>
  <c r="AB64" i="43" s="1"/>
  <c r="AD64" i="43" s="1"/>
  <c r="Z65" i="43" s="1"/>
  <c r="AB65" i="43" s="1"/>
  <c r="AD65" i="43" s="1"/>
  <c r="Z66" i="43" s="1"/>
  <c r="AB66" i="43" s="1"/>
  <c r="AD66" i="43" s="1"/>
  <c r="Z67" i="43" s="1"/>
  <c r="AB67" i="43" s="1"/>
  <c r="AD67" i="43" s="1"/>
  <c r="Z68" i="43" s="1"/>
  <c r="AB68" i="43" s="1"/>
  <c r="AD68" i="43" s="1"/>
  <c r="Z69" i="43" s="1"/>
  <c r="AB69" i="43" s="1"/>
  <c r="AD69" i="43" s="1"/>
  <c r="Z70" i="43" s="1"/>
  <c r="AB70" i="43" s="1"/>
  <c r="AD70" i="43" s="1"/>
  <c r="Z71" i="43" s="1"/>
  <c r="AB71" i="43" s="1"/>
  <c r="AD71" i="43" s="1"/>
  <c r="Z72" i="43" s="1"/>
  <c r="AB72" i="43" s="1"/>
  <c r="AD72" i="43" s="1"/>
  <c r="Z73" i="43" s="1"/>
  <c r="AB73" i="43" s="1"/>
  <c r="AD73" i="43" s="1"/>
  <c r="Z74" i="43" s="1"/>
  <c r="AB74" i="43" s="1"/>
  <c r="AD74" i="43" s="1"/>
  <c r="Z75" i="43" s="1"/>
  <c r="AB75" i="43" s="1"/>
  <c r="AD75" i="43" s="1"/>
  <c r="Z76" i="43" s="1"/>
  <c r="AB76" i="43" s="1"/>
  <c r="AD76" i="43" s="1"/>
  <c r="Z77" i="43" s="1"/>
  <c r="AB77" i="43" s="1"/>
  <c r="AD77" i="43" s="1"/>
  <c r="Z78" i="43" s="1"/>
  <c r="AB78" i="43" s="1"/>
  <c r="AD78" i="43" s="1"/>
  <c r="Z79" i="43" s="1"/>
  <c r="AB79" i="43" s="1"/>
  <c r="AD79" i="43" s="1"/>
  <c r="Z80" i="43" s="1"/>
  <c r="AB80" i="43" s="1"/>
  <c r="AD80" i="43" s="1"/>
  <c r="Z81" i="43" s="1"/>
  <c r="AB81" i="43" s="1"/>
  <c r="AD81" i="43" s="1"/>
  <c r="Z82" i="43" s="1"/>
  <c r="AB82" i="43" s="1"/>
  <c r="AD82" i="43" s="1"/>
  <c r="Z83" i="43" s="1"/>
  <c r="AB83" i="43" s="1"/>
  <c r="AD83" i="43" s="1"/>
  <c r="Z84" i="43" s="1"/>
  <c r="AB84" i="43" s="1"/>
  <c r="AD84" i="43" s="1"/>
  <c r="Z85" i="43" s="1"/>
  <c r="AB85" i="43" s="1"/>
  <c r="AD85" i="43" s="1"/>
  <c r="Z86" i="43" s="1"/>
  <c r="AB86" i="43" s="1"/>
  <c r="AD86" i="43" s="1"/>
  <c r="Z87" i="43" s="1"/>
  <c r="AB87" i="43" s="1"/>
  <c r="AD87" i="43" s="1"/>
  <c r="Z88" i="43" s="1"/>
  <c r="AB88" i="43" s="1"/>
  <c r="AD88" i="43" s="1"/>
  <c r="Z89" i="43" s="1"/>
  <c r="AB89" i="43" s="1"/>
  <c r="AD89" i="43" s="1"/>
  <c r="Z90" i="43" s="1"/>
  <c r="AB90" i="43" s="1"/>
  <c r="AD90" i="43" s="1"/>
  <c r="Z91" i="43" s="1"/>
  <c r="AB91" i="43" s="1"/>
  <c r="AD91" i="43" s="1"/>
  <c r="Z92" i="43" s="1"/>
  <c r="AB92" i="43" s="1"/>
  <c r="AD92" i="43" s="1"/>
  <c r="Z93" i="43" s="1"/>
  <c r="AB93" i="43" s="1"/>
  <c r="AD93" i="43" s="1"/>
  <c r="Z94" i="43" s="1"/>
  <c r="AB94" i="43" s="1"/>
  <c r="AD94" i="43" s="1"/>
  <c r="Z95" i="43" s="1"/>
  <c r="AB95" i="43" s="1"/>
  <c r="AD95" i="43" s="1"/>
  <c r="Z96" i="43" s="1"/>
  <c r="AB96" i="43" s="1"/>
  <c r="AD96" i="43" s="1"/>
  <c r="Z97" i="43" s="1"/>
  <c r="AB97" i="43" s="1"/>
  <c r="AD97" i="43" s="1"/>
  <c r="Z98" i="43" s="1"/>
  <c r="AB98" i="43" s="1"/>
  <c r="AD98" i="43" s="1"/>
  <c r="Z99" i="43" s="1"/>
  <c r="AB99" i="43" s="1"/>
  <c r="AD99" i="43" s="1"/>
  <c r="Z100" i="43" s="1"/>
  <c r="AB100" i="43" s="1"/>
  <c r="AD100" i="43" s="1"/>
  <c r="Z101" i="43" s="1"/>
  <c r="AB101" i="43" s="1"/>
  <c r="AD101" i="43" s="1"/>
  <c r="Z102" i="43" s="1"/>
  <c r="E10" i="47"/>
  <c r="F9" i="47" s="1"/>
  <c r="H11" i="47"/>
  <c r="E10" i="36"/>
  <c r="F9" i="36" s="1"/>
  <c r="H11" i="36"/>
  <c r="H11" i="43"/>
  <c r="E10" i="43"/>
  <c r="F9" i="43" s="1"/>
  <c r="AB5" i="37"/>
  <c r="AD5" i="37" s="1"/>
  <c r="Z6" i="37" s="1"/>
  <c r="H11" i="46"/>
  <c r="E10" i="46"/>
  <c r="F9" i="46" s="1"/>
  <c r="E10" i="32"/>
  <c r="F9" i="32" s="1"/>
  <c r="H11" i="32"/>
  <c r="AB5" i="33"/>
  <c r="AD5" i="33" s="1"/>
  <c r="Z6" i="33" s="1"/>
  <c r="AB101" i="46"/>
  <c r="AD101" i="46" s="1"/>
  <c r="Z102" i="46" s="1"/>
  <c r="AB100" i="45"/>
  <c r="AD100" i="45" s="1"/>
  <c r="Z101" i="45" s="1"/>
  <c r="AB103" i="44"/>
  <c r="AD103" i="44" s="1"/>
  <c r="Z104" i="44" s="1"/>
  <c r="AB101" i="42"/>
  <c r="AD101" i="42" s="1"/>
  <c r="Z102" i="42" s="1"/>
  <c r="AD5" i="61"/>
  <c r="Z6" i="61" s="1"/>
  <c r="AB6" i="61" s="1"/>
  <c r="X7" i="30"/>
  <c r="T8" i="30" s="1"/>
  <c r="X8" i="30" s="1"/>
  <c r="T9" i="30" s="1"/>
  <c r="X9" i="30" s="1"/>
  <c r="T10" i="30" s="1"/>
  <c r="X10" i="30" s="1"/>
  <c r="T11" i="30" s="1"/>
  <c r="X11" i="30" s="1"/>
  <c r="T12" i="30" s="1"/>
  <c r="X12" i="30" s="1"/>
  <c r="T13" i="30" s="1"/>
  <c r="X13" i="30" s="1"/>
  <c r="T14" i="30" s="1"/>
  <c r="X14" i="30" s="1"/>
  <c r="T15" i="30" s="1"/>
  <c r="X15" i="30" s="1"/>
  <c r="T16" i="30" s="1"/>
  <c r="X16" i="30" s="1"/>
  <c r="T17" i="30" s="1"/>
  <c r="X17" i="30" s="1"/>
  <c r="T18" i="30" s="1"/>
  <c r="X18" i="30" s="1"/>
  <c r="T19" i="30" s="1"/>
  <c r="X19" i="30" s="1"/>
  <c r="T20" i="30" s="1"/>
  <c r="X20" i="30" s="1"/>
  <c r="T21" i="30" s="1"/>
  <c r="X21" i="30" s="1"/>
  <c r="T22" i="30" s="1"/>
  <c r="X22" i="30" s="1"/>
  <c r="T23" i="30" s="1"/>
  <c r="X23" i="30" s="1"/>
  <c r="T24" i="30" s="1"/>
  <c r="X24" i="30" s="1"/>
  <c r="T25" i="30" s="1"/>
  <c r="X25" i="30" s="1"/>
  <c r="T26" i="30" s="1"/>
  <c r="X26" i="30" s="1"/>
  <c r="T27" i="30" s="1"/>
  <c r="X27" i="30" s="1"/>
  <c r="T28" i="30" s="1"/>
  <c r="X28" i="30" s="1"/>
  <c r="T29" i="30" s="1"/>
  <c r="X29" i="30" s="1"/>
  <c r="T30" i="30" s="1"/>
  <c r="X30" i="30" s="1"/>
  <c r="T31" i="30" s="1"/>
  <c r="X31" i="30" s="1"/>
  <c r="T32" i="30" s="1"/>
  <c r="X32" i="30" s="1"/>
  <c r="T33" i="30" s="1"/>
  <c r="X33" i="30" s="1"/>
  <c r="T34" i="30" s="1"/>
  <c r="X34" i="30" s="1"/>
  <c r="T35" i="30" s="1"/>
  <c r="X35" i="30" s="1"/>
  <c r="T36" i="30" s="1"/>
  <c r="X36" i="30" s="1"/>
  <c r="T37" i="30" s="1"/>
  <c r="X37" i="30" s="1"/>
  <c r="T38" i="30" s="1"/>
  <c r="X38" i="30" s="1"/>
  <c r="T39" i="30" s="1"/>
  <c r="X39" i="30" s="1"/>
  <c r="T40" i="30" s="1"/>
  <c r="X40" i="30" s="1"/>
  <c r="T41" i="30" s="1"/>
  <c r="X41" i="30" s="1"/>
  <c r="T42" i="30" s="1"/>
  <c r="X42" i="30" s="1"/>
  <c r="T43" i="30" s="1"/>
  <c r="X43" i="30" s="1"/>
  <c r="T44" i="30" s="1"/>
  <c r="X44" i="30" s="1"/>
  <c r="T45" i="30" s="1"/>
  <c r="X45" i="30" s="1"/>
  <c r="T46" i="30" s="1"/>
  <c r="X46" i="30" s="1"/>
  <c r="T47" i="30" s="1"/>
  <c r="X47" i="30" s="1"/>
  <c r="T48" i="30" s="1"/>
  <c r="X48" i="30" s="1"/>
  <c r="T49" i="30" s="1"/>
  <c r="X49" i="30" s="1"/>
  <c r="T50" i="30" s="1"/>
  <c r="X50" i="30" s="1"/>
  <c r="T51" i="30" s="1"/>
  <c r="X51" i="30" s="1"/>
  <c r="T52" i="30" s="1"/>
  <c r="X52" i="30" s="1"/>
  <c r="T53" i="30" s="1"/>
  <c r="X53" i="30" s="1"/>
  <c r="T54" i="30" s="1"/>
  <c r="X54" i="30" s="1"/>
  <c r="T55" i="30" s="1"/>
  <c r="X55" i="30" s="1"/>
  <c r="T56" i="30" s="1"/>
  <c r="X56" i="30" s="1"/>
  <c r="T57" i="30" s="1"/>
  <c r="X57" i="30" s="1"/>
  <c r="T58" i="30" s="1"/>
  <c r="X58" i="30" s="1"/>
  <c r="T59" i="30" s="1"/>
  <c r="X59" i="30" s="1"/>
  <c r="T60" i="30" s="1"/>
  <c r="X60" i="30" s="1"/>
  <c r="T61" i="30" s="1"/>
  <c r="X61" i="30" s="1"/>
  <c r="T62" i="30" s="1"/>
  <c r="X62" i="30" s="1"/>
  <c r="T63" i="30" s="1"/>
  <c r="X63" i="30" s="1"/>
  <c r="T64" i="30" s="1"/>
  <c r="X64" i="30" s="1"/>
  <c r="T65" i="30" s="1"/>
  <c r="X65" i="30" s="1"/>
  <c r="T66" i="30" s="1"/>
  <c r="X66" i="30" s="1"/>
  <c r="T67" i="30" s="1"/>
  <c r="X67" i="30" s="1"/>
  <c r="T68" i="30" s="1"/>
  <c r="X68" i="30" s="1"/>
  <c r="T69" i="30" s="1"/>
  <c r="X69" i="30" s="1"/>
  <c r="T70" i="30" s="1"/>
  <c r="X70" i="30" s="1"/>
  <c r="T71" i="30" s="1"/>
  <c r="X71" i="30" s="1"/>
  <c r="T72" i="30" s="1"/>
  <c r="X72" i="30" s="1"/>
  <c r="T73" i="30" s="1"/>
  <c r="X73" i="30" s="1"/>
  <c r="T74" i="30" s="1"/>
  <c r="X74" i="30" s="1"/>
  <c r="T75" i="30" s="1"/>
  <c r="X75" i="30" s="1"/>
  <c r="T76" i="30" s="1"/>
  <c r="X76" i="30" s="1"/>
  <c r="T77" i="30" s="1"/>
  <c r="X77" i="30" s="1"/>
  <c r="T78" i="30" s="1"/>
  <c r="X78" i="30" s="1"/>
  <c r="T79" i="30" s="1"/>
  <c r="X79" i="30" s="1"/>
  <c r="T80" i="30" s="1"/>
  <c r="X80" i="30" s="1"/>
  <c r="T81" i="30" s="1"/>
  <c r="X81" i="30" s="1"/>
  <c r="T82" i="30" s="1"/>
  <c r="X82" i="30" s="1"/>
  <c r="T83" i="30" s="1"/>
  <c r="X83" i="30" s="1"/>
  <c r="T84" i="30" s="1"/>
  <c r="X84" i="30" s="1"/>
  <c r="T85" i="30" s="1"/>
  <c r="X85" i="30" s="1"/>
  <c r="T86" i="30" s="1"/>
  <c r="X86" i="30" s="1"/>
  <c r="T87" i="30" s="1"/>
  <c r="X87" i="30" s="1"/>
  <c r="T88" i="30" s="1"/>
  <c r="X88" i="30" s="1"/>
  <c r="T89" i="30" s="1"/>
  <c r="X89" i="30" s="1"/>
  <c r="T90" i="30" s="1"/>
  <c r="X90" i="30" s="1"/>
  <c r="T91" i="30" s="1"/>
  <c r="X91" i="30" s="1"/>
  <c r="T92" i="30" s="1"/>
  <c r="X92" i="30" s="1"/>
  <c r="T93" i="30" s="1"/>
  <c r="X93" i="30" s="1"/>
  <c r="T94" i="30" s="1"/>
  <c r="X94" i="30" s="1"/>
  <c r="T95" i="30" s="1"/>
  <c r="X95" i="30" s="1"/>
  <c r="T96" i="30" s="1"/>
  <c r="X96" i="30" s="1"/>
  <c r="T97" i="30" s="1"/>
  <c r="X97" i="30" s="1"/>
  <c r="T98" i="30" s="1"/>
  <c r="X98" i="30" s="1"/>
  <c r="T99" i="30" s="1"/>
  <c r="X99" i="30" s="1"/>
  <c r="T100" i="30" s="1"/>
  <c r="X100" i="30" s="1"/>
  <c r="T101" i="30" s="1"/>
  <c r="X101" i="30" s="1"/>
  <c r="T102" i="30" s="1"/>
  <c r="X102" i="30" s="1"/>
  <c r="T103" i="30" s="1"/>
  <c r="X103" i="30" s="1"/>
  <c r="T104" i="30" s="1"/>
  <c r="X104" i="30" s="1"/>
  <c r="T105" i="30" s="1"/>
  <c r="X105" i="30" s="1"/>
  <c r="T106" i="30" s="1"/>
  <c r="X106" i="30" s="1"/>
  <c r="T107" i="30" s="1"/>
  <c r="X107" i="30" s="1"/>
  <c r="T108" i="30" s="1"/>
  <c r="X108" i="30" s="1"/>
  <c r="T109" i="30" s="1"/>
  <c r="X109" i="30" s="1"/>
  <c r="T110" i="30" s="1"/>
  <c r="X110" i="30" s="1"/>
  <c r="T111" i="30" s="1"/>
  <c r="X111" i="30" s="1"/>
  <c r="T112" i="30" s="1"/>
  <c r="X112" i="30" s="1"/>
  <c r="T113" i="30" s="1"/>
  <c r="X113" i="30" s="1"/>
  <c r="T114" i="30" s="1"/>
  <c r="X114" i="30" s="1"/>
  <c r="T115" i="30" s="1"/>
  <c r="X115" i="30" s="1"/>
  <c r="T116" i="30" s="1"/>
  <c r="X116" i="30" s="1"/>
  <c r="T117" i="30" s="1"/>
  <c r="X117" i="30" s="1"/>
  <c r="T118" i="30" s="1"/>
  <c r="X118" i="30" s="1"/>
  <c r="T119" i="30" s="1"/>
  <c r="X119" i="30" s="1"/>
  <c r="T120" i="30" s="1"/>
  <c r="X120" i="30" s="1"/>
  <c r="T121" i="30" s="1"/>
  <c r="X121" i="30" s="1"/>
  <c r="T122" i="30" s="1"/>
  <c r="X122" i="30" s="1"/>
  <c r="T123" i="30" s="1"/>
  <c r="X123" i="30" s="1"/>
  <c r="T124" i="30" s="1"/>
  <c r="X124" i="30" s="1"/>
  <c r="T125" i="30" s="1"/>
  <c r="X125" i="30" s="1"/>
  <c r="T126" i="30" s="1"/>
  <c r="X126" i="30" s="1"/>
  <c r="T127" i="30" s="1"/>
  <c r="X127" i="30" s="1"/>
  <c r="T128" i="30" s="1"/>
  <c r="X128" i="30" s="1"/>
  <c r="T129" i="30" s="1"/>
  <c r="X129" i="30" s="1"/>
  <c r="T130" i="30" s="1"/>
  <c r="X130" i="30" s="1"/>
  <c r="T131" i="30" s="1"/>
  <c r="X131" i="30" s="1"/>
  <c r="T132" i="30" s="1"/>
  <c r="X132" i="30" s="1"/>
  <c r="T133" i="30" s="1"/>
  <c r="X133" i="30" s="1"/>
  <c r="T134" i="30" s="1"/>
  <c r="X134" i="30" s="1"/>
  <c r="T135" i="30" s="1"/>
  <c r="X135" i="30" s="1"/>
  <c r="T136" i="30" s="1"/>
  <c r="X136" i="30" s="1"/>
  <c r="T137" i="30" s="1"/>
  <c r="X137" i="30" s="1"/>
  <c r="T138" i="30" s="1"/>
  <c r="X138" i="30" s="1"/>
  <c r="T139" i="30" s="1"/>
  <c r="X139" i="30" s="1"/>
  <c r="T140" i="30" s="1"/>
  <c r="X140" i="30" s="1"/>
  <c r="T141" i="30" s="1"/>
  <c r="X141" i="30" s="1"/>
  <c r="T142" i="30" s="1"/>
  <c r="X142" i="30" s="1"/>
  <c r="T143" i="30" s="1"/>
  <c r="X143" i="30" s="1"/>
  <c r="T144" i="30" s="1"/>
  <c r="X144" i="30" s="1"/>
  <c r="T145" i="30" s="1"/>
  <c r="X145" i="30" s="1"/>
  <c r="T146" i="30" s="1"/>
  <c r="X146" i="30" s="1"/>
  <c r="T147" i="30" s="1"/>
  <c r="X147" i="30" s="1"/>
  <c r="T148" i="30" s="1"/>
  <c r="X148" i="30" s="1"/>
  <c r="T149" i="30" s="1"/>
  <c r="X149" i="30" s="1"/>
  <c r="T150" i="30" s="1"/>
  <c r="X150" i="30" s="1"/>
  <c r="T151" i="30" s="1"/>
  <c r="X151" i="30" s="1"/>
  <c r="T152" i="30" s="1"/>
  <c r="X152" i="30" s="1"/>
  <c r="T153" i="30" s="1"/>
  <c r="X153" i="30" s="1"/>
  <c r="T154" i="30" s="1"/>
  <c r="X154" i="30" s="1"/>
  <c r="T155" i="30" s="1"/>
  <c r="X155" i="30" s="1"/>
  <c r="T156" i="30" s="1"/>
  <c r="X156" i="30" s="1"/>
  <c r="T157" i="30" s="1"/>
  <c r="X157" i="30" s="1"/>
  <c r="T158" i="30" s="1"/>
  <c r="X158" i="30" s="1"/>
  <c r="T159" i="30" s="1"/>
  <c r="X159" i="30" s="1"/>
  <c r="T160" i="30" s="1"/>
  <c r="X160" i="30" s="1"/>
  <c r="T161" i="30" s="1"/>
  <c r="X161" i="30" s="1"/>
  <c r="T162" i="30" s="1"/>
  <c r="X162" i="30" s="1"/>
  <c r="T163" i="30" s="1"/>
  <c r="X163" i="30" s="1"/>
  <c r="T164" i="30" s="1"/>
  <c r="X164" i="30" s="1"/>
  <c r="T165" i="30" s="1"/>
  <c r="X165" i="30" s="1"/>
  <c r="T166" i="30" s="1"/>
  <c r="X166" i="30" s="1"/>
  <c r="T167" i="30" s="1"/>
  <c r="X167" i="30" s="1"/>
  <c r="T168" i="30" s="1"/>
  <c r="X168" i="30" s="1"/>
  <c r="T169" i="30" s="1"/>
  <c r="X169" i="30" s="1"/>
  <c r="T170" i="30" s="1"/>
  <c r="X170" i="30" s="1"/>
  <c r="T171" i="30" s="1"/>
  <c r="X171" i="30" s="1"/>
  <c r="T172" i="30" s="1"/>
  <c r="X172" i="30" s="1"/>
  <c r="T173" i="30" s="1"/>
  <c r="X173" i="30" s="1"/>
  <c r="T174" i="30" s="1"/>
  <c r="X174" i="30" s="1"/>
  <c r="T175" i="30" s="1"/>
  <c r="X175" i="30" s="1"/>
  <c r="T176" i="30" s="1"/>
  <c r="X176" i="30" s="1"/>
  <c r="T177" i="30" s="1"/>
  <c r="X177" i="30" s="1"/>
  <c r="T178" i="30" s="1"/>
  <c r="X178" i="30" s="1"/>
  <c r="T179" i="30" s="1"/>
  <c r="X179" i="30" s="1"/>
  <c r="T180" i="30" s="1"/>
  <c r="X180" i="30" s="1"/>
  <c r="T181" i="30" s="1"/>
  <c r="X181" i="30" s="1"/>
  <c r="T182" i="30" s="1"/>
  <c r="X182" i="30" s="1"/>
  <c r="T183" i="30" s="1"/>
  <c r="X183" i="30" s="1"/>
  <c r="T184" i="30" s="1"/>
  <c r="X184" i="30" s="1"/>
  <c r="T185" i="30" s="1"/>
  <c r="X185" i="30" s="1"/>
  <c r="T186" i="30" s="1"/>
  <c r="X186" i="30" s="1"/>
  <c r="T187" i="30" s="1"/>
  <c r="X187" i="30" s="1"/>
  <c r="T188" i="30" s="1"/>
  <c r="X188" i="30" s="1"/>
  <c r="T189" i="30" s="1"/>
  <c r="X189" i="30" s="1"/>
  <c r="T190" i="30" s="1"/>
  <c r="X190" i="30" s="1"/>
  <c r="T191" i="30" s="1"/>
  <c r="X191" i="30" s="1"/>
  <c r="T192" i="30" s="1"/>
  <c r="X192" i="30" s="1"/>
  <c r="T193" i="30" s="1"/>
  <c r="X193" i="30" s="1"/>
  <c r="T194" i="30" s="1"/>
  <c r="X194" i="30" s="1"/>
  <c r="T195" i="30" s="1"/>
  <c r="X195" i="30" s="1"/>
  <c r="T196" i="30" s="1"/>
  <c r="X196" i="30" s="1"/>
  <c r="T197" i="30" s="1"/>
  <c r="X197" i="30" s="1"/>
  <c r="T198" i="30" s="1"/>
  <c r="X198" i="30" s="1"/>
  <c r="T199" i="30" s="1"/>
  <c r="X199" i="30" s="1"/>
  <c r="T200" i="30" s="1"/>
  <c r="X200" i="30" s="1"/>
  <c r="T201" i="30" s="1"/>
  <c r="X201" i="30" s="1"/>
  <c r="T202" i="30" s="1"/>
  <c r="X202" i="30" s="1"/>
  <c r="T203" i="30" s="1"/>
  <c r="X203" i="30" s="1"/>
  <c r="T204" i="30" s="1"/>
  <c r="X204" i="30" s="1"/>
  <c r="T205" i="30" s="1"/>
  <c r="X205" i="30" s="1"/>
  <c r="T206" i="30" s="1"/>
  <c r="X206" i="30" s="1"/>
  <c r="T207" i="30" s="1"/>
  <c r="X207" i="30" s="1"/>
  <c r="T208" i="30" s="1"/>
  <c r="X208" i="30" s="1"/>
  <c r="T209" i="30" s="1"/>
  <c r="X209" i="30" s="1"/>
  <c r="T210" i="30" s="1"/>
  <c r="X210" i="30" s="1"/>
  <c r="T211" i="30" s="1"/>
  <c r="X211" i="30" s="1"/>
  <c r="T212" i="30" s="1"/>
  <c r="X212" i="30" s="1"/>
  <c r="T213" i="30" s="1"/>
  <c r="X213" i="30" s="1"/>
  <c r="T214" i="30" s="1"/>
  <c r="X214" i="30" s="1"/>
  <c r="T215" i="30" s="1"/>
  <c r="X215" i="30" s="1"/>
  <c r="T216" i="30" s="1"/>
  <c r="X216" i="30" s="1"/>
  <c r="T217" i="30" s="1"/>
  <c r="X217" i="30" s="1"/>
  <c r="T218" i="30" s="1"/>
  <c r="X218" i="30" s="1"/>
  <c r="T219" i="30" s="1"/>
  <c r="X219" i="30" s="1"/>
  <c r="T220" i="30" s="1"/>
  <c r="X220" i="30" s="1"/>
  <c r="T221" i="30" s="1"/>
  <c r="X221" i="30" s="1"/>
  <c r="T222" i="30" s="1"/>
  <c r="X222" i="30" s="1"/>
  <c r="T223" i="30" s="1"/>
  <c r="X223" i="30" s="1"/>
  <c r="T224" i="30" s="1"/>
  <c r="X224" i="30" s="1"/>
  <c r="T225" i="30" s="1"/>
  <c r="X225" i="30" s="1"/>
  <c r="T226" i="30" s="1"/>
  <c r="X226" i="30" s="1"/>
  <c r="T227" i="30" s="1"/>
  <c r="X227" i="30" s="1"/>
  <c r="T228" i="30" s="1"/>
  <c r="X228" i="30" s="1"/>
  <c r="T229" i="30" s="1"/>
  <c r="X229" i="30" s="1"/>
  <c r="T230" i="30" s="1"/>
  <c r="X230" i="30" s="1"/>
  <c r="T231" i="30" s="1"/>
  <c r="X231" i="30" s="1"/>
  <c r="T232" i="30" s="1"/>
  <c r="X232" i="30" s="1"/>
  <c r="T233" i="30" s="1"/>
  <c r="X233" i="30" s="1"/>
  <c r="T234" i="30" s="1"/>
  <c r="X234" i="30" s="1"/>
  <c r="T235" i="30" s="1"/>
  <c r="X235" i="30" s="1"/>
  <c r="T236" i="30" s="1"/>
  <c r="X236" i="30" s="1"/>
  <c r="T237" i="30" s="1"/>
  <c r="X237" i="30" s="1"/>
  <c r="T238" i="30" s="1"/>
  <c r="X238" i="30" s="1"/>
  <c r="T239" i="30" s="1"/>
  <c r="X239" i="30" s="1"/>
  <c r="T240" i="30" s="1"/>
  <c r="X240" i="30" s="1"/>
  <c r="T241" i="30" s="1"/>
  <c r="X241" i="30" s="1"/>
  <c r="T242" i="30" s="1"/>
  <c r="X242" i="30" s="1"/>
  <c r="T243" i="30" s="1"/>
  <c r="X243" i="30" s="1"/>
  <c r="T244" i="30" s="1"/>
  <c r="X244" i="30" s="1"/>
  <c r="AD5" i="24"/>
  <c r="Z6" i="24" s="1"/>
  <c r="AB6" i="24" s="1"/>
  <c r="AD6" i="24" s="1"/>
  <c r="Z7" i="24" s="1"/>
  <c r="AB7" i="24" s="1"/>
  <c r="AD7" i="24" s="1"/>
  <c r="Z8" i="24" s="1"/>
  <c r="AB8" i="24" s="1"/>
  <c r="AD8" i="24" s="1"/>
  <c r="Z9" i="24" s="1"/>
  <c r="AB9" i="24" s="1"/>
  <c r="AD9" i="24" s="1"/>
  <c r="Z10" i="24" s="1"/>
  <c r="AB4" i="25"/>
  <c r="AB4" i="16"/>
  <c r="F8" i="16"/>
  <c r="F8" i="24"/>
  <c r="H11" i="16"/>
  <c r="E10" i="16"/>
  <c r="F9" i="16" s="1"/>
  <c r="N24" i="9"/>
  <c r="H11" i="24"/>
  <c r="E10" i="24"/>
  <c r="F8" i="26"/>
  <c r="H11" i="25"/>
  <c r="E10" i="25"/>
  <c r="E10" i="26"/>
  <c r="F9" i="26" s="1"/>
  <c r="H11" i="26"/>
  <c r="H11" i="61"/>
  <c r="E10" i="61"/>
  <c r="X7" i="25"/>
  <c r="X8" i="25" s="1"/>
  <c r="Z10" i="16"/>
  <c r="AB10" i="16" s="1"/>
  <c r="A59" i="16"/>
  <c r="AB124" i="30"/>
  <c r="AD124" i="30" s="1"/>
  <c r="Z125" i="30" s="1"/>
  <c r="U6" i="26"/>
  <c r="W6" i="26"/>
  <c r="E11" i="30"/>
  <c r="H12" i="30"/>
  <c r="F9" i="30"/>
  <c r="T6" i="28"/>
  <c r="X6" i="28" s="1"/>
  <c r="U7" i="28"/>
  <c r="W7" i="28"/>
  <c r="AC7" i="28" s="1"/>
  <c r="AC6" i="28"/>
  <c r="AD5" i="28"/>
  <c r="Z6" i="28" s="1"/>
  <c r="AB6" i="28" s="1"/>
  <c r="X206" i="24"/>
  <c r="T7" i="23"/>
  <c r="X7" i="23" s="1"/>
  <c r="AC7" i="23"/>
  <c r="S8" i="23"/>
  <c r="U8" i="23" s="1"/>
  <c r="R9" i="23" s="1"/>
  <c r="W8" i="23"/>
  <c r="AC8" i="23" s="1"/>
  <c r="H12" i="28"/>
  <c r="E11" i="28"/>
  <c r="F10" i="28" s="1"/>
  <c r="AD4" i="23"/>
  <c r="Z5" i="23" s="1"/>
  <c r="AB5" i="23" s="1"/>
  <c r="O6" i="2"/>
  <c r="M32" i="8"/>
  <c r="N16" i="9"/>
  <c r="F8" i="23"/>
  <c r="N35" i="9"/>
  <c r="N33" i="9"/>
  <c r="N32" i="9"/>
  <c r="E10" i="23"/>
  <c r="N25" i="9" l="1"/>
  <c r="N22" i="9"/>
  <c r="N26" i="9"/>
  <c r="N20" i="9"/>
  <c r="AB6" i="37"/>
  <c r="AD6" i="37" s="1"/>
  <c r="Z7" i="37" s="1"/>
  <c r="AB6" i="38"/>
  <c r="AD6" i="38" s="1"/>
  <c r="Z7" i="38" s="1"/>
  <c r="AB7" i="38" s="1"/>
  <c r="AD7" i="38" s="1"/>
  <c r="Z8" i="38" s="1"/>
  <c r="AB8" i="38" s="1"/>
  <c r="AD8" i="38" s="1"/>
  <c r="Z9" i="38" s="1"/>
  <c r="AB9" i="38" s="1"/>
  <c r="AD9" i="38" s="1"/>
  <c r="Z10" i="38" s="1"/>
  <c r="AB10" i="38" s="1"/>
  <c r="AD10" i="38" s="1"/>
  <c r="Z11" i="38" s="1"/>
  <c r="AB11" i="38" s="1"/>
  <c r="AD11" i="38" s="1"/>
  <c r="Z12" i="38" s="1"/>
  <c r="AB12" i="38" s="1"/>
  <c r="AD12" i="38" s="1"/>
  <c r="Z13" i="38" s="1"/>
  <c r="AB13" i="38" s="1"/>
  <c r="AD13" i="38" s="1"/>
  <c r="Z14" i="38" s="1"/>
  <c r="AB14" i="38" s="1"/>
  <c r="AD14" i="38" s="1"/>
  <c r="Z15" i="38" s="1"/>
  <c r="AB15" i="38" s="1"/>
  <c r="AD15" i="38" s="1"/>
  <c r="Z16" i="38" s="1"/>
  <c r="AB16" i="38" s="1"/>
  <c r="AD16" i="38" s="1"/>
  <c r="Z17" i="38" s="1"/>
  <c r="AB17" i="38" s="1"/>
  <c r="AD17" i="38" s="1"/>
  <c r="Z18" i="38" s="1"/>
  <c r="AB18" i="38" s="1"/>
  <c r="AD18" i="38" s="1"/>
  <c r="Z19" i="38" s="1"/>
  <c r="AB19" i="38" s="1"/>
  <c r="AD19" i="38" s="1"/>
  <c r="Z20" i="38" s="1"/>
  <c r="AB20" i="38" s="1"/>
  <c r="AD20" i="38" s="1"/>
  <c r="Z21" i="38" s="1"/>
  <c r="AB21" i="38" s="1"/>
  <c r="AD21" i="38" s="1"/>
  <c r="Z22" i="38" s="1"/>
  <c r="AB22" i="38" s="1"/>
  <c r="AD22" i="38" s="1"/>
  <c r="Z23" i="38" s="1"/>
  <c r="AB23" i="38" s="1"/>
  <c r="AD23" i="38" s="1"/>
  <c r="Z24" i="38" s="1"/>
  <c r="AB24" i="38" s="1"/>
  <c r="AD24" i="38" s="1"/>
  <c r="Z25" i="38" s="1"/>
  <c r="AB25" i="38" s="1"/>
  <c r="AD25" i="38" s="1"/>
  <c r="Z26" i="38" s="1"/>
  <c r="AB26" i="38" s="1"/>
  <c r="AD26" i="38" s="1"/>
  <c r="Z27" i="38" s="1"/>
  <c r="AB27" i="38" s="1"/>
  <c r="AD27" i="38" s="1"/>
  <c r="Z28" i="38" s="1"/>
  <c r="AB28" i="38" s="1"/>
  <c r="AD28" i="38" s="1"/>
  <c r="Z29" i="38" s="1"/>
  <c r="AB29" i="38" s="1"/>
  <c r="AD29" i="38" s="1"/>
  <c r="Z30" i="38" s="1"/>
  <c r="AB30" i="38" s="1"/>
  <c r="AD30" i="38" s="1"/>
  <c r="Z31" i="38" s="1"/>
  <c r="AB31" i="38" s="1"/>
  <c r="AD31" i="38" s="1"/>
  <c r="Z32" i="38" s="1"/>
  <c r="AB32" i="38" s="1"/>
  <c r="AD32" i="38" s="1"/>
  <c r="Z33" i="38" s="1"/>
  <c r="AB33" i="38" s="1"/>
  <c r="AD33" i="38" s="1"/>
  <c r="Z34" i="38" s="1"/>
  <c r="AB34" i="38" s="1"/>
  <c r="AD34" i="38" s="1"/>
  <c r="Z35" i="38" s="1"/>
  <c r="AB35" i="38" s="1"/>
  <c r="AD35" i="38" s="1"/>
  <c r="Z36" i="38" s="1"/>
  <c r="AB36" i="38" s="1"/>
  <c r="AD36" i="38" s="1"/>
  <c r="Z37" i="38" s="1"/>
  <c r="AB37" i="38" s="1"/>
  <c r="AD37" i="38" s="1"/>
  <c r="Z38" i="38" s="1"/>
  <c r="AB38" i="38" s="1"/>
  <c r="AD38" i="38" s="1"/>
  <c r="Z39" i="38" s="1"/>
  <c r="AB39" i="38" s="1"/>
  <c r="AD39" i="38" s="1"/>
  <c r="Z40" i="38" s="1"/>
  <c r="AB40" i="38" s="1"/>
  <c r="AD40" i="38" s="1"/>
  <c r="Z41" i="38" s="1"/>
  <c r="AB41" i="38" s="1"/>
  <c r="AD41" i="38" s="1"/>
  <c r="Z42" i="38" s="1"/>
  <c r="AB42" i="38" s="1"/>
  <c r="AD42" i="38" s="1"/>
  <c r="Z43" i="38" s="1"/>
  <c r="AB43" i="38" s="1"/>
  <c r="AD43" i="38" s="1"/>
  <c r="Z44" i="38" s="1"/>
  <c r="AB44" i="38" s="1"/>
  <c r="AD44" i="38" s="1"/>
  <c r="Z45" i="38" s="1"/>
  <c r="AB45" i="38" s="1"/>
  <c r="AD45" i="38" s="1"/>
  <c r="Z46" i="38" s="1"/>
  <c r="AB46" i="38" s="1"/>
  <c r="AD46" i="38" s="1"/>
  <c r="Z47" i="38" s="1"/>
  <c r="AB47" i="38" s="1"/>
  <c r="AD47" i="38" s="1"/>
  <c r="Z48" i="38" s="1"/>
  <c r="AB48" i="38" s="1"/>
  <c r="AD48" i="38" s="1"/>
  <c r="Z49" i="38" s="1"/>
  <c r="AB49" i="38" s="1"/>
  <c r="AD49" i="38" s="1"/>
  <c r="Z50" i="38" s="1"/>
  <c r="AB50" i="38" s="1"/>
  <c r="AD50" i="38" s="1"/>
  <c r="Z51" i="38" s="1"/>
  <c r="AB51" i="38" s="1"/>
  <c r="AD51" i="38" s="1"/>
  <c r="Z52" i="38" s="1"/>
  <c r="AB52" i="38" s="1"/>
  <c r="AD52" i="38" s="1"/>
  <c r="Z53" i="38" s="1"/>
  <c r="AB53" i="38" s="1"/>
  <c r="AD53" i="38" s="1"/>
  <c r="Z54" i="38" s="1"/>
  <c r="AB54" i="38" s="1"/>
  <c r="AD54" i="38" s="1"/>
  <c r="Z55" i="38" s="1"/>
  <c r="AB55" i="38" s="1"/>
  <c r="AD55" i="38" s="1"/>
  <c r="Z56" i="38" s="1"/>
  <c r="AB56" i="38" s="1"/>
  <c r="AD56" i="38" s="1"/>
  <c r="Z57" i="38" s="1"/>
  <c r="AB57" i="38" s="1"/>
  <c r="AD57" i="38" s="1"/>
  <c r="Z58" i="38" s="1"/>
  <c r="AB58" i="38" s="1"/>
  <c r="AD58" i="38" s="1"/>
  <c r="Z59" i="38" s="1"/>
  <c r="AB59" i="38" s="1"/>
  <c r="AD59" i="38" s="1"/>
  <c r="Z60" i="38" s="1"/>
  <c r="AB60" i="38" s="1"/>
  <c r="AD60" i="38" s="1"/>
  <c r="Z61" i="38" s="1"/>
  <c r="AB61" i="38" s="1"/>
  <c r="AD61" i="38" s="1"/>
  <c r="Z62" i="38" s="1"/>
  <c r="AB62" i="38" s="1"/>
  <c r="AD62" i="38" s="1"/>
  <c r="Z63" i="38" s="1"/>
  <c r="AB63" i="38" s="1"/>
  <c r="AD63" i="38" s="1"/>
  <c r="Z64" i="38" s="1"/>
  <c r="AB64" i="38" s="1"/>
  <c r="AD64" i="38" s="1"/>
  <c r="Z65" i="38" s="1"/>
  <c r="AB65" i="38" s="1"/>
  <c r="AD65" i="38" s="1"/>
  <c r="Z66" i="38" s="1"/>
  <c r="AB66" i="38" s="1"/>
  <c r="AD66" i="38" s="1"/>
  <c r="Z67" i="38" s="1"/>
  <c r="AB67" i="38" s="1"/>
  <c r="AD67" i="38" s="1"/>
  <c r="Z68" i="38" s="1"/>
  <c r="AB68" i="38" s="1"/>
  <c r="AD68" i="38" s="1"/>
  <c r="Z69" i="38" s="1"/>
  <c r="AB69" i="38" s="1"/>
  <c r="AD69" i="38" s="1"/>
  <c r="Z70" i="38" s="1"/>
  <c r="AB70" i="38" s="1"/>
  <c r="AD70" i="38" s="1"/>
  <c r="Z71" i="38" s="1"/>
  <c r="AB71" i="38" s="1"/>
  <c r="AD71" i="38" s="1"/>
  <c r="Z72" i="38" s="1"/>
  <c r="AB72" i="38" s="1"/>
  <c r="AD72" i="38" s="1"/>
  <c r="Z73" i="38" s="1"/>
  <c r="AB73" i="38" s="1"/>
  <c r="AD73" i="38" s="1"/>
  <c r="Z74" i="38" s="1"/>
  <c r="AB74" i="38" s="1"/>
  <c r="AD74" i="38" s="1"/>
  <c r="Z75" i="38" s="1"/>
  <c r="AB75" i="38" s="1"/>
  <c r="AD75" i="38" s="1"/>
  <c r="Z76" i="38" s="1"/>
  <c r="AB76" i="38" s="1"/>
  <c r="AD76" i="38" s="1"/>
  <c r="Z77" i="38" s="1"/>
  <c r="AB77" i="38" s="1"/>
  <c r="AD77" i="38" s="1"/>
  <c r="Z78" i="38" s="1"/>
  <c r="AB78" i="38" s="1"/>
  <c r="AD78" i="38" s="1"/>
  <c r="Z79" i="38" s="1"/>
  <c r="AB79" i="38" s="1"/>
  <c r="AD79" i="38" s="1"/>
  <c r="Z80" i="38" s="1"/>
  <c r="AB80" i="38" s="1"/>
  <c r="AD80" i="38" s="1"/>
  <c r="Z81" i="38" s="1"/>
  <c r="AB81" i="38" s="1"/>
  <c r="AD81" i="38" s="1"/>
  <c r="Z82" i="38" s="1"/>
  <c r="AB82" i="38" s="1"/>
  <c r="AD82" i="38" s="1"/>
  <c r="Z83" i="38" s="1"/>
  <c r="AB83" i="38" s="1"/>
  <c r="AD83" i="38" s="1"/>
  <c r="Z84" i="38" s="1"/>
  <c r="AB84" i="38" s="1"/>
  <c r="AD84" i="38" s="1"/>
  <c r="Z85" i="38" s="1"/>
  <c r="AB85" i="38" s="1"/>
  <c r="AD85" i="38" s="1"/>
  <c r="Z86" i="38" s="1"/>
  <c r="AB86" i="38" s="1"/>
  <c r="AD86" i="38" s="1"/>
  <c r="Z87" i="38" s="1"/>
  <c r="AB87" i="38" s="1"/>
  <c r="AD87" i="38" s="1"/>
  <c r="Z88" i="38" s="1"/>
  <c r="AB88" i="38" s="1"/>
  <c r="AD88" i="38" s="1"/>
  <c r="Z89" i="38" s="1"/>
  <c r="AB89" i="38" s="1"/>
  <c r="AD89" i="38" s="1"/>
  <c r="Z90" i="38" s="1"/>
  <c r="AB90" i="38" s="1"/>
  <c r="AD90" i="38" s="1"/>
  <c r="Z91" i="38" s="1"/>
  <c r="AB91" i="38" s="1"/>
  <c r="AD91" i="38" s="1"/>
  <c r="Z92" i="38" s="1"/>
  <c r="AB92" i="38" s="1"/>
  <c r="AD92" i="38" s="1"/>
  <c r="Z93" i="38" s="1"/>
  <c r="AB93" i="38" s="1"/>
  <c r="AD93" i="38" s="1"/>
  <c r="Z94" i="38" s="1"/>
  <c r="AB94" i="38" s="1"/>
  <c r="AD94" i="38" s="1"/>
  <c r="Z95" i="38" s="1"/>
  <c r="AB95" i="38" s="1"/>
  <c r="AD95" i="38" s="1"/>
  <c r="Z96" i="38" s="1"/>
  <c r="AB96" i="38" s="1"/>
  <c r="AD96" i="38" s="1"/>
  <c r="Z97" i="38" s="1"/>
  <c r="AB97" i="38" s="1"/>
  <c r="AD97" i="38" s="1"/>
  <c r="Z98" i="38" s="1"/>
  <c r="AB98" i="38" s="1"/>
  <c r="AD98" i="38" s="1"/>
  <c r="Z99" i="38" s="1"/>
  <c r="AB99" i="38" s="1"/>
  <c r="AD99" i="38" s="1"/>
  <c r="Z100" i="38" s="1"/>
  <c r="AB100" i="38" s="1"/>
  <c r="AD100" i="38" s="1"/>
  <c r="Z101" i="38" s="1"/>
  <c r="AB101" i="38" s="1"/>
  <c r="AD101" i="38" s="1"/>
  <c r="Z102" i="38" s="1"/>
  <c r="AB6" i="33"/>
  <c r="AD6" i="33" s="1"/>
  <c r="Z7" i="33" s="1"/>
  <c r="AB7" i="33" s="1"/>
  <c r="AD7" i="33" s="1"/>
  <c r="Z8" i="33" s="1"/>
  <c r="AB8" i="33" s="1"/>
  <c r="AD8" i="33" s="1"/>
  <c r="Z9" i="33" s="1"/>
  <c r="AB9" i="33" s="1"/>
  <c r="AD9" i="33" s="1"/>
  <c r="Z10" i="33" s="1"/>
  <c r="AB10" i="33" s="1"/>
  <c r="AD10" i="33" s="1"/>
  <c r="Z11" i="33" s="1"/>
  <c r="AB11" i="33" s="1"/>
  <c r="AD11" i="33" s="1"/>
  <c r="Z12" i="33" s="1"/>
  <c r="AB12" i="33" s="1"/>
  <c r="AD12" i="33" s="1"/>
  <c r="Z13" i="33" s="1"/>
  <c r="AB13" i="33" s="1"/>
  <c r="AD13" i="33" s="1"/>
  <c r="Z14" i="33" s="1"/>
  <c r="AB14" i="33" s="1"/>
  <c r="AD14" i="33" s="1"/>
  <c r="Z15" i="33" s="1"/>
  <c r="AB15" i="33" s="1"/>
  <c r="AD15" i="33" s="1"/>
  <c r="Z16" i="33" s="1"/>
  <c r="AB16" i="33" s="1"/>
  <c r="AD16" i="33" s="1"/>
  <c r="Z17" i="33" s="1"/>
  <c r="AB17" i="33" s="1"/>
  <c r="AD17" i="33" s="1"/>
  <c r="Z18" i="33" s="1"/>
  <c r="AB18" i="33" s="1"/>
  <c r="AD18" i="33" s="1"/>
  <c r="Z19" i="33" s="1"/>
  <c r="AB19" i="33" s="1"/>
  <c r="AD19" i="33" s="1"/>
  <c r="Z20" i="33" s="1"/>
  <c r="AB20" i="33" s="1"/>
  <c r="AD20" i="33" s="1"/>
  <c r="Z21" i="33" s="1"/>
  <c r="AB21" i="33" s="1"/>
  <c r="AD21" i="33" s="1"/>
  <c r="Z22" i="33" s="1"/>
  <c r="AB22" i="33" s="1"/>
  <c r="AD22" i="33" s="1"/>
  <c r="Z23" i="33" s="1"/>
  <c r="AB23" i="33" s="1"/>
  <c r="AD23" i="33" s="1"/>
  <c r="Z24" i="33" s="1"/>
  <c r="AB24" i="33" s="1"/>
  <c r="AD24" i="33" s="1"/>
  <c r="Z25" i="33" s="1"/>
  <c r="AB25" i="33" s="1"/>
  <c r="AD25" i="33" s="1"/>
  <c r="Z26" i="33" s="1"/>
  <c r="AB26" i="33" s="1"/>
  <c r="AD26" i="33" s="1"/>
  <c r="Z27" i="33" s="1"/>
  <c r="AB27" i="33" s="1"/>
  <c r="AD27" i="33" s="1"/>
  <c r="Z28" i="33" s="1"/>
  <c r="AB28" i="33" s="1"/>
  <c r="AD28" i="33" s="1"/>
  <c r="Z29" i="33" s="1"/>
  <c r="AB29" i="33" s="1"/>
  <c r="AD29" i="33" s="1"/>
  <c r="Z30" i="33" s="1"/>
  <c r="AB30" i="33" s="1"/>
  <c r="AD30" i="33" s="1"/>
  <c r="Z31" i="33" s="1"/>
  <c r="AB31" i="33" s="1"/>
  <c r="AD31" i="33" s="1"/>
  <c r="Z32" i="33" s="1"/>
  <c r="AB32" i="33" s="1"/>
  <c r="AD32" i="33" s="1"/>
  <c r="Z33" i="33" s="1"/>
  <c r="AB33" i="33" s="1"/>
  <c r="AD33" i="33" s="1"/>
  <c r="Z34" i="33" s="1"/>
  <c r="AB34" i="33" s="1"/>
  <c r="AD34" i="33" s="1"/>
  <c r="Z35" i="33" s="1"/>
  <c r="AB35" i="33" s="1"/>
  <c r="AD35" i="33" s="1"/>
  <c r="Z36" i="33" s="1"/>
  <c r="AB36" i="33" s="1"/>
  <c r="AD36" i="33" s="1"/>
  <c r="Z37" i="33" s="1"/>
  <c r="AB37" i="33" s="1"/>
  <c r="AD37" i="33" s="1"/>
  <c r="Z38" i="33" s="1"/>
  <c r="AB38" i="33" s="1"/>
  <c r="AD38" i="33" s="1"/>
  <c r="Z39" i="33" s="1"/>
  <c r="AB39" i="33" s="1"/>
  <c r="AD39" i="33" s="1"/>
  <c r="Z40" i="33" s="1"/>
  <c r="AB40" i="33" s="1"/>
  <c r="AD40" i="33" s="1"/>
  <c r="Z41" i="33" s="1"/>
  <c r="AB41" i="33" s="1"/>
  <c r="AD41" i="33" s="1"/>
  <c r="Z42" i="33" s="1"/>
  <c r="AB42" i="33" s="1"/>
  <c r="AD42" i="33" s="1"/>
  <c r="Z43" i="33" s="1"/>
  <c r="AB43" i="33" s="1"/>
  <c r="AD43" i="33" s="1"/>
  <c r="Z44" i="33" s="1"/>
  <c r="AB44" i="33" s="1"/>
  <c r="AD44" i="33" s="1"/>
  <c r="Z45" i="33" s="1"/>
  <c r="AB45" i="33" s="1"/>
  <c r="AD45" i="33" s="1"/>
  <c r="Z46" i="33" s="1"/>
  <c r="AB46" i="33" s="1"/>
  <c r="AD46" i="33" s="1"/>
  <c r="Z47" i="33" s="1"/>
  <c r="AB47" i="33" s="1"/>
  <c r="AD47" i="33" s="1"/>
  <c r="Z48" i="33" s="1"/>
  <c r="AB48" i="33" s="1"/>
  <c r="AD48" i="33" s="1"/>
  <c r="Z49" i="33" s="1"/>
  <c r="AB49" i="33" s="1"/>
  <c r="AD49" i="33" s="1"/>
  <c r="Z50" i="33" s="1"/>
  <c r="AB50" i="33" s="1"/>
  <c r="AD50" i="33" s="1"/>
  <c r="Z51" i="33" s="1"/>
  <c r="AB51" i="33" s="1"/>
  <c r="AD51" i="33" s="1"/>
  <c r="Z52" i="33" s="1"/>
  <c r="AB52" i="33" s="1"/>
  <c r="AD52" i="33" s="1"/>
  <c r="Z53" i="33" s="1"/>
  <c r="AB53" i="33" s="1"/>
  <c r="AD53" i="33" s="1"/>
  <c r="Z54" i="33" s="1"/>
  <c r="AB54" i="33" s="1"/>
  <c r="AD54" i="33" s="1"/>
  <c r="Z55" i="33" s="1"/>
  <c r="AB55" i="33" s="1"/>
  <c r="AD55" i="33" s="1"/>
  <c r="Z56" i="33" s="1"/>
  <c r="AB56" i="33" s="1"/>
  <c r="AD56" i="33" s="1"/>
  <c r="Z57" i="33" s="1"/>
  <c r="AB57" i="33" s="1"/>
  <c r="AD57" i="33" s="1"/>
  <c r="Z58" i="33" s="1"/>
  <c r="AB58" i="33" s="1"/>
  <c r="AD58" i="33" s="1"/>
  <c r="Z59" i="33" s="1"/>
  <c r="AB59" i="33" s="1"/>
  <c r="AD59" i="33" s="1"/>
  <c r="Z60" i="33" s="1"/>
  <c r="AB60" i="33" s="1"/>
  <c r="AD60" i="33" s="1"/>
  <c r="Z61" i="33" s="1"/>
  <c r="AB61" i="33" s="1"/>
  <c r="AD61" i="33" s="1"/>
  <c r="Z62" i="33" s="1"/>
  <c r="AB62" i="33" s="1"/>
  <c r="AD62" i="33" s="1"/>
  <c r="Z63" i="33" s="1"/>
  <c r="AB63" i="33" s="1"/>
  <c r="AD63" i="33" s="1"/>
  <c r="Z64" i="33" s="1"/>
  <c r="AB64" i="33" s="1"/>
  <c r="AD64" i="33" s="1"/>
  <c r="Z65" i="33" s="1"/>
  <c r="AB65" i="33" s="1"/>
  <c r="AD65" i="33" s="1"/>
  <c r="Z66" i="33" s="1"/>
  <c r="AB66" i="33" s="1"/>
  <c r="AD66" i="33" s="1"/>
  <c r="Z67" i="33" s="1"/>
  <c r="AB67" i="33" s="1"/>
  <c r="AD67" i="33" s="1"/>
  <c r="Z68" i="33" s="1"/>
  <c r="AB68" i="33" s="1"/>
  <c r="AD68" i="33" s="1"/>
  <c r="Z69" i="33" s="1"/>
  <c r="AB69" i="33" s="1"/>
  <c r="AD69" i="33" s="1"/>
  <c r="Z70" i="33" s="1"/>
  <c r="AB70" i="33" s="1"/>
  <c r="AD70" i="33" s="1"/>
  <c r="Z71" i="33" s="1"/>
  <c r="AB71" i="33" s="1"/>
  <c r="AD71" i="33" s="1"/>
  <c r="Z72" i="33" s="1"/>
  <c r="AB72" i="33" s="1"/>
  <c r="AD72" i="33" s="1"/>
  <c r="Z73" i="33" s="1"/>
  <c r="AB73" i="33" s="1"/>
  <c r="AD73" i="33" s="1"/>
  <c r="Z74" i="33" s="1"/>
  <c r="AB74" i="33" s="1"/>
  <c r="AD74" i="33" s="1"/>
  <c r="Z75" i="33" s="1"/>
  <c r="AB75" i="33" s="1"/>
  <c r="AD75" i="33" s="1"/>
  <c r="Z76" i="33" s="1"/>
  <c r="AB76" i="33" s="1"/>
  <c r="AD76" i="33" s="1"/>
  <c r="Z77" i="33" s="1"/>
  <c r="AB77" i="33" s="1"/>
  <c r="AD77" i="33" s="1"/>
  <c r="Z78" i="33" s="1"/>
  <c r="AB78" i="33" s="1"/>
  <c r="AD78" i="33" s="1"/>
  <c r="Z79" i="33" s="1"/>
  <c r="AB79" i="33" s="1"/>
  <c r="AD79" i="33" s="1"/>
  <c r="Z80" i="33" s="1"/>
  <c r="AB80" i="33" s="1"/>
  <c r="AD80" i="33" s="1"/>
  <c r="Z81" i="33" s="1"/>
  <c r="AB81" i="33" s="1"/>
  <c r="AD81" i="33" s="1"/>
  <c r="Z82" i="33" s="1"/>
  <c r="AB82" i="33" s="1"/>
  <c r="AD82" i="33" s="1"/>
  <c r="Z83" i="33" s="1"/>
  <c r="AB83" i="33" s="1"/>
  <c r="AD83" i="33" s="1"/>
  <c r="Z84" i="33" s="1"/>
  <c r="AB84" i="33" s="1"/>
  <c r="AD84" i="33" s="1"/>
  <c r="Z85" i="33" s="1"/>
  <c r="AB85" i="33" s="1"/>
  <c r="AD85" i="33" s="1"/>
  <c r="Z86" i="33" s="1"/>
  <c r="AB86" i="33" s="1"/>
  <c r="AD86" i="33" s="1"/>
  <c r="Z87" i="33" s="1"/>
  <c r="AB87" i="33" s="1"/>
  <c r="AD87" i="33" s="1"/>
  <c r="Z88" i="33" s="1"/>
  <c r="AB88" i="33" s="1"/>
  <c r="AD88" i="33" s="1"/>
  <c r="Z89" i="33" s="1"/>
  <c r="AB89" i="33" s="1"/>
  <c r="AD89" i="33" s="1"/>
  <c r="Z90" i="33" s="1"/>
  <c r="AB90" i="33" s="1"/>
  <c r="AD90" i="33" s="1"/>
  <c r="Z91" i="33" s="1"/>
  <c r="AB91" i="33" s="1"/>
  <c r="AD91" i="33" s="1"/>
  <c r="Z92" i="33" s="1"/>
  <c r="AB92" i="33" s="1"/>
  <c r="AD92" i="33" s="1"/>
  <c r="Z93" i="33" s="1"/>
  <c r="AB93" i="33" s="1"/>
  <c r="AD93" i="33" s="1"/>
  <c r="Z94" i="33" s="1"/>
  <c r="AB94" i="33" s="1"/>
  <c r="AD94" i="33" s="1"/>
  <c r="Z95" i="33" s="1"/>
  <c r="AB95" i="33" s="1"/>
  <c r="AD95" i="33" s="1"/>
  <c r="Z96" i="33" s="1"/>
  <c r="AB96" i="33" s="1"/>
  <c r="AD96" i="33" s="1"/>
  <c r="Z97" i="33" s="1"/>
  <c r="AB97" i="33" s="1"/>
  <c r="AD97" i="33" s="1"/>
  <c r="Z98" i="33" s="1"/>
  <c r="AB98" i="33" s="1"/>
  <c r="AD98" i="33" s="1"/>
  <c r="Z99" i="33" s="1"/>
  <c r="AB99" i="33" s="1"/>
  <c r="AD99" i="33" s="1"/>
  <c r="Z100" i="33" s="1"/>
  <c r="AB100" i="33" s="1"/>
  <c r="AD100" i="33" s="1"/>
  <c r="Z101" i="33" s="1"/>
  <c r="AB6" i="47"/>
  <c r="AD6" i="47" s="1"/>
  <c r="Z7" i="47" s="1"/>
  <c r="AB7" i="47" s="1"/>
  <c r="AD7" i="47" s="1"/>
  <c r="Z8" i="47" s="1"/>
  <c r="AB8" i="47" s="1"/>
  <c r="AD8" i="47" s="1"/>
  <c r="Z9" i="47" s="1"/>
  <c r="AB9" i="47" s="1"/>
  <c r="AD9" i="47" s="1"/>
  <c r="Z10" i="47" s="1"/>
  <c r="AB10" i="47" s="1"/>
  <c r="AD10" i="47" s="1"/>
  <c r="Z11" i="47" s="1"/>
  <c r="AB11" i="47" s="1"/>
  <c r="AD11" i="47" s="1"/>
  <c r="Z12" i="47" s="1"/>
  <c r="AB12" i="47" s="1"/>
  <c r="AD12" i="47" s="1"/>
  <c r="Z13" i="47" s="1"/>
  <c r="AB13" i="47" s="1"/>
  <c r="AD13" i="47" s="1"/>
  <c r="Z14" i="47" s="1"/>
  <c r="AB14" i="47" s="1"/>
  <c r="AD14" i="47" s="1"/>
  <c r="Z15" i="47" s="1"/>
  <c r="AB15" i="47" s="1"/>
  <c r="AD15" i="47" s="1"/>
  <c r="Z16" i="47" s="1"/>
  <c r="AB16" i="47" s="1"/>
  <c r="AD16" i="47" s="1"/>
  <c r="Z17" i="47" s="1"/>
  <c r="AB17" i="47" s="1"/>
  <c r="AD17" i="47" s="1"/>
  <c r="Z18" i="47" s="1"/>
  <c r="AB18" i="47" s="1"/>
  <c r="AD18" i="47" s="1"/>
  <c r="Z19" i="47" s="1"/>
  <c r="AB19" i="47" s="1"/>
  <c r="AD19" i="47" s="1"/>
  <c r="Z20" i="47" s="1"/>
  <c r="AB20" i="47" s="1"/>
  <c r="AD20" i="47" s="1"/>
  <c r="Z21" i="47" s="1"/>
  <c r="AB21" i="47" s="1"/>
  <c r="AD21" i="47" s="1"/>
  <c r="Z22" i="47" s="1"/>
  <c r="AB22" i="47" s="1"/>
  <c r="AD22" i="47" s="1"/>
  <c r="Z23" i="47" s="1"/>
  <c r="AB23" i="47" s="1"/>
  <c r="AD23" i="47" s="1"/>
  <c r="Z24" i="47" s="1"/>
  <c r="AB24" i="47" s="1"/>
  <c r="AD24" i="47" s="1"/>
  <c r="Z25" i="47" s="1"/>
  <c r="AB25" i="47" s="1"/>
  <c r="AD25" i="47" s="1"/>
  <c r="Z26" i="47" s="1"/>
  <c r="AB26" i="47" s="1"/>
  <c r="AD26" i="47" s="1"/>
  <c r="Z27" i="47" s="1"/>
  <c r="AB27" i="47" s="1"/>
  <c r="AD27" i="47" s="1"/>
  <c r="Z28" i="47" s="1"/>
  <c r="AB28" i="47" s="1"/>
  <c r="AD28" i="47" s="1"/>
  <c r="Z29" i="47" s="1"/>
  <c r="AB29" i="47" s="1"/>
  <c r="AD29" i="47" s="1"/>
  <c r="Z30" i="47" s="1"/>
  <c r="AB30" i="47" s="1"/>
  <c r="AD30" i="47" s="1"/>
  <c r="Z31" i="47" s="1"/>
  <c r="AB31" i="47" s="1"/>
  <c r="AD31" i="47" s="1"/>
  <c r="Z32" i="47" s="1"/>
  <c r="AB32" i="47" s="1"/>
  <c r="AD32" i="47" s="1"/>
  <c r="Z33" i="47" s="1"/>
  <c r="AB33" i="47" s="1"/>
  <c r="AD33" i="47" s="1"/>
  <c r="Z34" i="47" s="1"/>
  <c r="AB34" i="47" s="1"/>
  <c r="AD34" i="47" s="1"/>
  <c r="Z35" i="47" s="1"/>
  <c r="AB35" i="47" s="1"/>
  <c r="AD35" i="47" s="1"/>
  <c r="Z36" i="47" s="1"/>
  <c r="AB36" i="47" s="1"/>
  <c r="AD36" i="47" s="1"/>
  <c r="Z37" i="47" s="1"/>
  <c r="AB37" i="47" s="1"/>
  <c r="AD37" i="47" s="1"/>
  <c r="Z38" i="47" s="1"/>
  <c r="AB38" i="47" s="1"/>
  <c r="AD38" i="47" s="1"/>
  <c r="Z39" i="47" s="1"/>
  <c r="AB39" i="47" s="1"/>
  <c r="AD39" i="47" s="1"/>
  <c r="Z40" i="47" s="1"/>
  <c r="AB40" i="47" s="1"/>
  <c r="AD40" i="47" s="1"/>
  <c r="Z41" i="47" s="1"/>
  <c r="AB41" i="47" s="1"/>
  <c r="AD41" i="47" s="1"/>
  <c r="Z42" i="47" s="1"/>
  <c r="AB42" i="47" s="1"/>
  <c r="AD42" i="47" s="1"/>
  <c r="Z43" i="47" s="1"/>
  <c r="AB43" i="47" s="1"/>
  <c r="AD43" i="47" s="1"/>
  <c r="Z44" i="47" s="1"/>
  <c r="AB44" i="47" s="1"/>
  <c r="AD44" i="47" s="1"/>
  <c r="Z45" i="47" s="1"/>
  <c r="AB45" i="47" s="1"/>
  <c r="AD45" i="47" s="1"/>
  <c r="Z46" i="47" s="1"/>
  <c r="AB46" i="47" s="1"/>
  <c r="AD46" i="47" s="1"/>
  <c r="Z47" i="47" s="1"/>
  <c r="AB47" i="47" s="1"/>
  <c r="AD47" i="47" s="1"/>
  <c r="Z48" i="47" s="1"/>
  <c r="AB48" i="47" s="1"/>
  <c r="AD48" i="47" s="1"/>
  <c r="Z49" i="47" s="1"/>
  <c r="AB49" i="47" s="1"/>
  <c r="AD49" i="47" s="1"/>
  <c r="Z50" i="47" s="1"/>
  <c r="AB50" i="47" s="1"/>
  <c r="AD50" i="47" s="1"/>
  <c r="Z51" i="47" s="1"/>
  <c r="AB51" i="47" s="1"/>
  <c r="AD51" i="47" s="1"/>
  <c r="Z52" i="47" s="1"/>
  <c r="AB52" i="47" s="1"/>
  <c r="AD52" i="47" s="1"/>
  <c r="Z53" i="47" s="1"/>
  <c r="AB53" i="47" s="1"/>
  <c r="AD53" i="47" s="1"/>
  <c r="Z54" i="47" s="1"/>
  <c r="AB54" i="47" s="1"/>
  <c r="AD54" i="47" s="1"/>
  <c r="Z55" i="47" s="1"/>
  <c r="AB55" i="47" s="1"/>
  <c r="AD55" i="47" s="1"/>
  <c r="Z56" i="47" s="1"/>
  <c r="AB56" i="47" s="1"/>
  <c r="AD56" i="47" s="1"/>
  <c r="Z57" i="47" s="1"/>
  <c r="AB57" i="47" s="1"/>
  <c r="AD57" i="47" s="1"/>
  <c r="Z58" i="47" s="1"/>
  <c r="AB58" i="47" s="1"/>
  <c r="AD58" i="47" s="1"/>
  <c r="Z59" i="47" s="1"/>
  <c r="AB59" i="47" s="1"/>
  <c r="AD59" i="47" s="1"/>
  <c r="Z60" i="47" s="1"/>
  <c r="AB60" i="47" s="1"/>
  <c r="AD60" i="47" s="1"/>
  <c r="Z61" i="47" s="1"/>
  <c r="AB61" i="47" s="1"/>
  <c r="AD61" i="47" s="1"/>
  <c r="Z62" i="47" s="1"/>
  <c r="AB62" i="47" s="1"/>
  <c r="AD62" i="47" s="1"/>
  <c r="Z63" i="47" s="1"/>
  <c r="AB63" i="47" s="1"/>
  <c r="AD63" i="47" s="1"/>
  <c r="Z64" i="47" s="1"/>
  <c r="AB64" i="47" s="1"/>
  <c r="AD64" i="47" s="1"/>
  <c r="Z65" i="47" s="1"/>
  <c r="AB65" i="47" s="1"/>
  <c r="AD65" i="47" s="1"/>
  <c r="Z66" i="47" s="1"/>
  <c r="AB66" i="47" s="1"/>
  <c r="AD66" i="47" s="1"/>
  <c r="Z67" i="47" s="1"/>
  <c r="AB67" i="47" s="1"/>
  <c r="AD67" i="47" s="1"/>
  <c r="Z68" i="47" s="1"/>
  <c r="AB68" i="47" s="1"/>
  <c r="AD68" i="47" s="1"/>
  <c r="Z69" i="47" s="1"/>
  <c r="AB69" i="47" s="1"/>
  <c r="AD69" i="47" s="1"/>
  <c r="Z70" i="47" s="1"/>
  <c r="AB70" i="47" s="1"/>
  <c r="AD70" i="47" s="1"/>
  <c r="Z71" i="47" s="1"/>
  <c r="AB71" i="47" s="1"/>
  <c r="AD71" i="47" s="1"/>
  <c r="Z72" i="47" s="1"/>
  <c r="AB72" i="47" s="1"/>
  <c r="AD72" i="47" s="1"/>
  <c r="Z73" i="47" s="1"/>
  <c r="AB73" i="47" s="1"/>
  <c r="AD73" i="47" s="1"/>
  <c r="Z74" i="47" s="1"/>
  <c r="AB74" i="47" s="1"/>
  <c r="AD74" i="47" s="1"/>
  <c r="Z75" i="47" s="1"/>
  <c r="AB75" i="47" s="1"/>
  <c r="AD75" i="47" s="1"/>
  <c r="Z76" i="47" s="1"/>
  <c r="AB76" i="47" s="1"/>
  <c r="AD76" i="47" s="1"/>
  <c r="Z77" i="47" s="1"/>
  <c r="AB77" i="47" s="1"/>
  <c r="AD77" i="47" s="1"/>
  <c r="Z78" i="47" s="1"/>
  <c r="AB78" i="47" s="1"/>
  <c r="AD78" i="47" s="1"/>
  <c r="Z79" i="47" s="1"/>
  <c r="AB79" i="47" s="1"/>
  <c r="AD79" i="47" s="1"/>
  <c r="Z80" i="47" s="1"/>
  <c r="AB80" i="47" s="1"/>
  <c r="AD80" i="47" s="1"/>
  <c r="Z81" i="47" s="1"/>
  <c r="AB81" i="47" s="1"/>
  <c r="AD81" i="47" s="1"/>
  <c r="Z82" i="47" s="1"/>
  <c r="AB82" i="47" s="1"/>
  <c r="AD82" i="47" s="1"/>
  <c r="Z83" i="47" s="1"/>
  <c r="AB83" i="47" s="1"/>
  <c r="AD83" i="47" s="1"/>
  <c r="Z84" i="47" s="1"/>
  <c r="AB84" i="47" s="1"/>
  <c r="AD84" i="47" s="1"/>
  <c r="Z85" i="47" s="1"/>
  <c r="AB85" i="47" s="1"/>
  <c r="AD85" i="47" s="1"/>
  <c r="Z86" i="47" s="1"/>
  <c r="AB86" i="47" s="1"/>
  <c r="AD86" i="47" s="1"/>
  <c r="Z87" i="47" s="1"/>
  <c r="AB87" i="47" s="1"/>
  <c r="AD87" i="47" s="1"/>
  <c r="Z88" i="47" s="1"/>
  <c r="AB88" i="47" s="1"/>
  <c r="AD88" i="47" s="1"/>
  <c r="Z89" i="47" s="1"/>
  <c r="AB89" i="47" s="1"/>
  <c r="AD89" i="47" s="1"/>
  <c r="Z90" i="47" s="1"/>
  <c r="AB90" i="47" s="1"/>
  <c r="AD90" i="47" s="1"/>
  <c r="Z91" i="47" s="1"/>
  <c r="AB91" i="47" s="1"/>
  <c r="AD91" i="47" s="1"/>
  <c r="Z92" i="47" s="1"/>
  <c r="AB92" i="47" s="1"/>
  <c r="AD92" i="47" s="1"/>
  <c r="Z93" i="47" s="1"/>
  <c r="AB93" i="47" s="1"/>
  <c r="AD93" i="47" s="1"/>
  <c r="Z94" i="47" s="1"/>
  <c r="AB94" i="47" s="1"/>
  <c r="AD94" i="47" s="1"/>
  <c r="Z95" i="47" s="1"/>
  <c r="AB95" i="47" s="1"/>
  <c r="AD95" i="47" s="1"/>
  <c r="Z96" i="47" s="1"/>
  <c r="AB96" i="47" s="1"/>
  <c r="AD96" i="47" s="1"/>
  <c r="Z97" i="47" s="1"/>
  <c r="AB97" i="47" s="1"/>
  <c r="AD97" i="47" s="1"/>
  <c r="Z98" i="47" s="1"/>
  <c r="AB98" i="47" s="1"/>
  <c r="AD98" i="47" s="1"/>
  <c r="Z99" i="47" s="1"/>
  <c r="AB99" i="47" s="1"/>
  <c r="AD99" i="47" s="1"/>
  <c r="Z100" i="47" s="1"/>
  <c r="AB100" i="47" s="1"/>
  <c r="AD100" i="47" s="1"/>
  <c r="Z101" i="47" s="1"/>
  <c r="AB7" i="41"/>
  <c r="AD7" i="41" s="1"/>
  <c r="Z8" i="41" s="1"/>
  <c r="AB8" i="41" s="1"/>
  <c r="AD8" i="41" s="1"/>
  <c r="Z9" i="41" s="1"/>
  <c r="AB9" i="41" s="1"/>
  <c r="AD9" i="41" s="1"/>
  <c r="Z10" i="41" s="1"/>
  <c r="AB10" i="41" s="1"/>
  <c r="AD10" i="41" s="1"/>
  <c r="Z11" i="41" s="1"/>
  <c r="AB11" i="41" s="1"/>
  <c r="AD11" i="41" s="1"/>
  <c r="Z12" i="41" s="1"/>
  <c r="AB12" i="41" s="1"/>
  <c r="AD12" i="41" s="1"/>
  <c r="Z13" i="41" s="1"/>
  <c r="AB13" i="41" s="1"/>
  <c r="AD13" i="41" s="1"/>
  <c r="Z14" i="41" s="1"/>
  <c r="AB14" i="41" s="1"/>
  <c r="AD14" i="41" s="1"/>
  <c r="Z15" i="41" s="1"/>
  <c r="AB15" i="41" s="1"/>
  <c r="AD15" i="41" s="1"/>
  <c r="Z16" i="41" s="1"/>
  <c r="AB16" i="41" s="1"/>
  <c r="AD16" i="41" s="1"/>
  <c r="Z17" i="41" s="1"/>
  <c r="AB17" i="41" s="1"/>
  <c r="AD17" i="41" s="1"/>
  <c r="Z18" i="41" s="1"/>
  <c r="AB18" i="41" s="1"/>
  <c r="AD18" i="41" s="1"/>
  <c r="Z19" i="41" s="1"/>
  <c r="AB19" i="41" s="1"/>
  <c r="AD19" i="41" s="1"/>
  <c r="Z20" i="41" s="1"/>
  <c r="AB20" i="41" s="1"/>
  <c r="AD20" i="41" s="1"/>
  <c r="Z21" i="41" s="1"/>
  <c r="AB21" i="41" s="1"/>
  <c r="AD21" i="41" s="1"/>
  <c r="Z22" i="41" s="1"/>
  <c r="AB22" i="41" s="1"/>
  <c r="AD22" i="41" s="1"/>
  <c r="Z23" i="41" s="1"/>
  <c r="AB23" i="41" s="1"/>
  <c r="AD23" i="41" s="1"/>
  <c r="Z24" i="41" s="1"/>
  <c r="AB24" i="41" s="1"/>
  <c r="AD24" i="41" s="1"/>
  <c r="Z25" i="41" s="1"/>
  <c r="AB25" i="41" s="1"/>
  <c r="AD25" i="41" s="1"/>
  <c r="Z26" i="41" s="1"/>
  <c r="AB26" i="41" s="1"/>
  <c r="AD26" i="41" s="1"/>
  <c r="Z27" i="41" s="1"/>
  <c r="AB27" i="41" s="1"/>
  <c r="AD27" i="41" s="1"/>
  <c r="Z28" i="41" s="1"/>
  <c r="AB28" i="41" s="1"/>
  <c r="AD28" i="41" s="1"/>
  <c r="Z29" i="41" s="1"/>
  <c r="AB29" i="41" s="1"/>
  <c r="AD29" i="41" s="1"/>
  <c r="Z30" i="41" s="1"/>
  <c r="AB30" i="41" s="1"/>
  <c r="AD30" i="41" s="1"/>
  <c r="Z31" i="41" s="1"/>
  <c r="AB31" i="41" s="1"/>
  <c r="AD31" i="41" s="1"/>
  <c r="Z32" i="41" s="1"/>
  <c r="AB32" i="41" s="1"/>
  <c r="AD32" i="41" s="1"/>
  <c r="Z33" i="41" s="1"/>
  <c r="AB33" i="41" s="1"/>
  <c r="AD33" i="41" s="1"/>
  <c r="Z34" i="41" s="1"/>
  <c r="AB34" i="41" s="1"/>
  <c r="AD34" i="41" s="1"/>
  <c r="Z35" i="41" s="1"/>
  <c r="AB35" i="41" s="1"/>
  <c r="AD35" i="41" s="1"/>
  <c r="Z36" i="41" s="1"/>
  <c r="AB36" i="41" s="1"/>
  <c r="AD36" i="41" s="1"/>
  <c r="Z37" i="41" s="1"/>
  <c r="AB37" i="41" s="1"/>
  <c r="AD37" i="41" s="1"/>
  <c r="Z38" i="41" s="1"/>
  <c r="AB38" i="41" s="1"/>
  <c r="AD38" i="41" s="1"/>
  <c r="Z39" i="41" s="1"/>
  <c r="AB39" i="41" s="1"/>
  <c r="AD39" i="41" s="1"/>
  <c r="Z40" i="41" s="1"/>
  <c r="AB40" i="41" s="1"/>
  <c r="AD40" i="41" s="1"/>
  <c r="Z41" i="41" s="1"/>
  <c r="AB41" i="41" s="1"/>
  <c r="AD41" i="41" s="1"/>
  <c r="Z42" i="41" s="1"/>
  <c r="AB42" i="41" s="1"/>
  <c r="AD42" i="41" s="1"/>
  <c r="Z43" i="41" s="1"/>
  <c r="AB43" i="41" s="1"/>
  <c r="AD43" i="41" s="1"/>
  <c r="Z44" i="41" s="1"/>
  <c r="AB44" i="41" s="1"/>
  <c r="AD44" i="41" s="1"/>
  <c r="Z45" i="41" s="1"/>
  <c r="AB45" i="41" s="1"/>
  <c r="AD45" i="41" s="1"/>
  <c r="Z46" i="41" s="1"/>
  <c r="AB46" i="41" s="1"/>
  <c r="AD46" i="41" s="1"/>
  <c r="Z47" i="41" s="1"/>
  <c r="AB47" i="41" s="1"/>
  <c r="AD47" i="41" s="1"/>
  <c r="Z48" i="41" s="1"/>
  <c r="AB48" i="41" s="1"/>
  <c r="AD48" i="41" s="1"/>
  <c r="Z49" i="41" s="1"/>
  <c r="AB49" i="41" s="1"/>
  <c r="AD49" i="41" s="1"/>
  <c r="Z50" i="41" s="1"/>
  <c r="AB50" i="41" s="1"/>
  <c r="AD50" i="41" s="1"/>
  <c r="Z51" i="41" s="1"/>
  <c r="AB51" i="41" s="1"/>
  <c r="AD51" i="41" s="1"/>
  <c r="Z52" i="41" s="1"/>
  <c r="AB52" i="41" s="1"/>
  <c r="AD52" i="41" s="1"/>
  <c r="Z53" i="41" s="1"/>
  <c r="AB53" i="41" s="1"/>
  <c r="AD53" i="41" s="1"/>
  <c r="Z54" i="41" s="1"/>
  <c r="AB54" i="41" s="1"/>
  <c r="AD54" i="41" s="1"/>
  <c r="Z55" i="41" s="1"/>
  <c r="AB55" i="41" s="1"/>
  <c r="AD55" i="41" s="1"/>
  <c r="Z56" i="41" s="1"/>
  <c r="AB56" i="41" s="1"/>
  <c r="AD56" i="41" s="1"/>
  <c r="Z57" i="41" s="1"/>
  <c r="AB57" i="41" s="1"/>
  <c r="AD57" i="41" s="1"/>
  <c r="Z58" i="41" s="1"/>
  <c r="AB58" i="41" s="1"/>
  <c r="AD58" i="41" s="1"/>
  <c r="Z59" i="41" s="1"/>
  <c r="AB59" i="41" s="1"/>
  <c r="AD59" i="41" s="1"/>
  <c r="Z60" i="41" s="1"/>
  <c r="AB60" i="41" s="1"/>
  <c r="AD60" i="41" s="1"/>
  <c r="Z61" i="41" s="1"/>
  <c r="AB61" i="41" s="1"/>
  <c r="AD61" i="41" s="1"/>
  <c r="Z62" i="41" s="1"/>
  <c r="AB62" i="41" s="1"/>
  <c r="AD62" i="41" s="1"/>
  <c r="Z63" i="41" s="1"/>
  <c r="AB63" i="41" s="1"/>
  <c r="AD63" i="41" s="1"/>
  <c r="Z64" i="41" s="1"/>
  <c r="AB64" i="41" s="1"/>
  <c r="AD64" i="41" s="1"/>
  <c r="Z65" i="41" s="1"/>
  <c r="AB65" i="41" s="1"/>
  <c r="AD65" i="41" s="1"/>
  <c r="Z66" i="41" s="1"/>
  <c r="AB66" i="41" s="1"/>
  <c r="AD66" i="41" s="1"/>
  <c r="Z67" i="41" s="1"/>
  <c r="AB67" i="41" s="1"/>
  <c r="AD67" i="41" s="1"/>
  <c r="Z68" i="41" s="1"/>
  <c r="AB68" i="41" s="1"/>
  <c r="AD68" i="41" s="1"/>
  <c r="Z69" i="41" s="1"/>
  <c r="AB69" i="41" s="1"/>
  <c r="AD69" i="41" s="1"/>
  <c r="Z70" i="41" s="1"/>
  <c r="AB70" i="41" s="1"/>
  <c r="AD70" i="41" s="1"/>
  <c r="Z71" i="41" s="1"/>
  <c r="AB71" i="41" s="1"/>
  <c r="AD71" i="41" s="1"/>
  <c r="Z72" i="41" s="1"/>
  <c r="AB72" i="41" s="1"/>
  <c r="AD72" i="41" s="1"/>
  <c r="Z73" i="41" s="1"/>
  <c r="AB73" i="41" s="1"/>
  <c r="AD73" i="41" s="1"/>
  <c r="Z74" i="41" s="1"/>
  <c r="AB74" i="41" s="1"/>
  <c r="AD74" i="41" s="1"/>
  <c r="Z75" i="41" s="1"/>
  <c r="AB75" i="41" s="1"/>
  <c r="AD75" i="41" s="1"/>
  <c r="Z76" i="41" s="1"/>
  <c r="AB76" i="41" s="1"/>
  <c r="AD76" i="41" s="1"/>
  <c r="Z77" i="41" s="1"/>
  <c r="AB77" i="41" s="1"/>
  <c r="AD77" i="41" s="1"/>
  <c r="Z78" i="41" s="1"/>
  <c r="AB78" i="41" s="1"/>
  <c r="AD78" i="41" s="1"/>
  <c r="Z79" i="41" s="1"/>
  <c r="AB79" i="41" s="1"/>
  <c r="AD79" i="41" s="1"/>
  <c r="Z80" i="41" s="1"/>
  <c r="AB80" i="41" s="1"/>
  <c r="AD80" i="41" s="1"/>
  <c r="Z81" i="41" s="1"/>
  <c r="AB81" i="41" s="1"/>
  <c r="AD81" i="41" s="1"/>
  <c r="Z82" i="41" s="1"/>
  <c r="AB82" i="41" s="1"/>
  <c r="AD82" i="41" s="1"/>
  <c r="Z83" i="41" s="1"/>
  <c r="AB83" i="41" s="1"/>
  <c r="AD83" i="41" s="1"/>
  <c r="Z84" i="41" s="1"/>
  <c r="AB84" i="41" s="1"/>
  <c r="AD84" i="41" s="1"/>
  <c r="Z85" i="41" s="1"/>
  <c r="AB85" i="41" s="1"/>
  <c r="AD85" i="41" s="1"/>
  <c r="Z86" i="41" s="1"/>
  <c r="AB86" i="41" s="1"/>
  <c r="AD86" i="41" s="1"/>
  <c r="Z87" i="41" s="1"/>
  <c r="AB87" i="41" s="1"/>
  <c r="AD87" i="41" s="1"/>
  <c r="Z88" i="41" s="1"/>
  <c r="AB88" i="41" s="1"/>
  <c r="AD88" i="41" s="1"/>
  <c r="Z89" i="41" s="1"/>
  <c r="AB89" i="41" s="1"/>
  <c r="AD89" i="41" s="1"/>
  <c r="Z90" i="41" s="1"/>
  <c r="AB90" i="41" s="1"/>
  <c r="AD90" i="41" s="1"/>
  <c r="Z91" i="41" s="1"/>
  <c r="AB91" i="41" s="1"/>
  <c r="AD91" i="41" s="1"/>
  <c r="Z92" i="41" s="1"/>
  <c r="AB92" i="41" s="1"/>
  <c r="AD92" i="41" s="1"/>
  <c r="Z93" i="41" s="1"/>
  <c r="AB93" i="41" s="1"/>
  <c r="AD93" i="41" s="1"/>
  <c r="Z94" i="41" s="1"/>
  <c r="AB94" i="41" s="1"/>
  <c r="AD94" i="41" s="1"/>
  <c r="Z95" i="41" s="1"/>
  <c r="AB95" i="41" s="1"/>
  <c r="AD95" i="41" s="1"/>
  <c r="Z96" i="41" s="1"/>
  <c r="AB96" i="41" s="1"/>
  <c r="AD96" i="41" s="1"/>
  <c r="Z97" i="41" s="1"/>
  <c r="AB97" i="41" s="1"/>
  <c r="AD97" i="41" s="1"/>
  <c r="Z98" i="41" s="1"/>
  <c r="AB98" i="41" s="1"/>
  <c r="AD98" i="41" s="1"/>
  <c r="Z99" i="41" s="1"/>
  <c r="AB99" i="41" s="1"/>
  <c r="AD99" i="41" s="1"/>
  <c r="Z100" i="41" s="1"/>
  <c r="H12" i="32"/>
  <c r="E11" i="32"/>
  <c r="F10" i="32" s="1"/>
  <c r="H12" i="36"/>
  <c r="E11" i="36"/>
  <c r="F10" i="36" s="1"/>
  <c r="H12" i="47"/>
  <c r="E11" i="47"/>
  <c r="F10" i="47" s="1"/>
  <c r="E11" i="33"/>
  <c r="F10" i="33" s="1"/>
  <c r="H12" i="33"/>
  <c r="H12" i="46"/>
  <c r="E11" i="46"/>
  <c r="F10" i="46" s="1"/>
  <c r="H12" i="38"/>
  <c r="E11" i="38"/>
  <c r="F10" i="38" s="1"/>
  <c r="E11" i="40"/>
  <c r="F10" i="40" s="1"/>
  <c r="H12" i="40"/>
  <c r="E11" i="44"/>
  <c r="F10" i="44" s="1"/>
  <c r="H12" i="44"/>
  <c r="H12" i="45"/>
  <c r="E11" i="45"/>
  <c r="F10" i="45" s="1"/>
  <c r="H12" i="39"/>
  <c r="E11" i="39"/>
  <c r="F10" i="39" s="1"/>
  <c r="AB8" i="40"/>
  <c r="AD8" i="40" s="1"/>
  <c r="Z9" i="40" s="1"/>
  <c r="AB9" i="40" s="1"/>
  <c r="AD9" i="40" s="1"/>
  <c r="Z10" i="40" s="1"/>
  <c r="AB10" i="40" s="1"/>
  <c r="AD10" i="40" s="1"/>
  <c r="Z11" i="40" s="1"/>
  <c r="AB11" i="40" s="1"/>
  <c r="AD11" i="40" s="1"/>
  <c r="Z12" i="40" s="1"/>
  <c r="AB12" i="40" s="1"/>
  <c r="AD12" i="40" s="1"/>
  <c r="Z13" i="40" s="1"/>
  <c r="AB13" i="40" s="1"/>
  <c r="AD13" i="40" s="1"/>
  <c r="Z14" i="40" s="1"/>
  <c r="AB14" i="40" s="1"/>
  <c r="AD14" i="40" s="1"/>
  <c r="Z15" i="40" s="1"/>
  <c r="AB15" i="40" s="1"/>
  <c r="AD15" i="40" s="1"/>
  <c r="Z16" i="40" s="1"/>
  <c r="AB16" i="40" s="1"/>
  <c r="AD16" i="40" s="1"/>
  <c r="Z17" i="40" s="1"/>
  <c r="AB17" i="40" s="1"/>
  <c r="AD17" i="40" s="1"/>
  <c r="Z18" i="40" s="1"/>
  <c r="AB18" i="40" s="1"/>
  <c r="AD18" i="40" s="1"/>
  <c r="Z19" i="40" s="1"/>
  <c r="AB19" i="40" s="1"/>
  <c r="AD19" i="40" s="1"/>
  <c r="Z20" i="40" s="1"/>
  <c r="AB20" i="40" s="1"/>
  <c r="AD20" i="40" s="1"/>
  <c r="Z21" i="40" s="1"/>
  <c r="AB21" i="40" s="1"/>
  <c r="AD21" i="40" s="1"/>
  <c r="Z22" i="40" s="1"/>
  <c r="AB22" i="40" s="1"/>
  <c r="AD22" i="40" s="1"/>
  <c r="Z23" i="40" s="1"/>
  <c r="AB23" i="40" s="1"/>
  <c r="AD23" i="40" s="1"/>
  <c r="Z24" i="40" s="1"/>
  <c r="AB24" i="40" s="1"/>
  <c r="AD24" i="40" s="1"/>
  <c r="Z25" i="40" s="1"/>
  <c r="AB25" i="40" s="1"/>
  <c r="AD25" i="40" s="1"/>
  <c r="Z26" i="40" s="1"/>
  <c r="AB26" i="40" s="1"/>
  <c r="AD26" i="40" s="1"/>
  <c r="Z27" i="40" s="1"/>
  <c r="AB27" i="40" s="1"/>
  <c r="AD27" i="40" s="1"/>
  <c r="Z28" i="40" s="1"/>
  <c r="AB28" i="40" s="1"/>
  <c r="AD28" i="40" s="1"/>
  <c r="Z29" i="40" s="1"/>
  <c r="AB29" i="40" s="1"/>
  <c r="AD29" i="40" s="1"/>
  <c r="Z30" i="40" s="1"/>
  <c r="AB30" i="40" s="1"/>
  <c r="AD30" i="40" s="1"/>
  <c r="Z31" i="40" s="1"/>
  <c r="AB31" i="40" s="1"/>
  <c r="AD31" i="40" s="1"/>
  <c r="Z32" i="40" s="1"/>
  <c r="AB32" i="40" s="1"/>
  <c r="AD32" i="40" s="1"/>
  <c r="Z33" i="40" s="1"/>
  <c r="AB33" i="40" s="1"/>
  <c r="AD33" i="40" s="1"/>
  <c r="Z34" i="40" s="1"/>
  <c r="AB34" i="40" s="1"/>
  <c r="AD34" i="40" s="1"/>
  <c r="Z35" i="40" s="1"/>
  <c r="AB35" i="40" s="1"/>
  <c r="AD35" i="40" s="1"/>
  <c r="Z36" i="40" s="1"/>
  <c r="AB36" i="40" s="1"/>
  <c r="AD36" i="40" s="1"/>
  <c r="Z37" i="40" s="1"/>
  <c r="AB37" i="40" s="1"/>
  <c r="AD37" i="40" s="1"/>
  <c r="Z38" i="40" s="1"/>
  <c r="AB38" i="40" s="1"/>
  <c r="AD38" i="40" s="1"/>
  <c r="Z39" i="40" s="1"/>
  <c r="AB39" i="40" s="1"/>
  <c r="AD39" i="40" s="1"/>
  <c r="Z40" i="40" s="1"/>
  <c r="AB40" i="40" s="1"/>
  <c r="AD40" i="40" s="1"/>
  <c r="Z41" i="40" s="1"/>
  <c r="AB41" i="40" s="1"/>
  <c r="AD41" i="40" s="1"/>
  <c r="Z42" i="40" s="1"/>
  <c r="AB42" i="40" s="1"/>
  <c r="AD42" i="40" s="1"/>
  <c r="Z43" i="40" s="1"/>
  <c r="AB43" i="40" s="1"/>
  <c r="AD43" i="40" s="1"/>
  <c r="Z44" i="40" s="1"/>
  <c r="AB44" i="40" s="1"/>
  <c r="AD44" i="40" s="1"/>
  <c r="Z45" i="40" s="1"/>
  <c r="AB45" i="40" s="1"/>
  <c r="AD45" i="40" s="1"/>
  <c r="Z46" i="40" s="1"/>
  <c r="AB46" i="40" s="1"/>
  <c r="AD46" i="40" s="1"/>
  <c r="Z47" i="40" s="1"/>
  <c r="AB47" i="40" s="1"/>
  <c r="AD47" i="40" s="1"/>
  <c r="Z48" i="40" s="1"/>
  <c r="AB48" i="40" s="1"/>
  <c r="AD48" i="40" s="1"/>
  <c r="Z49" i="40" s="1"/>
  <c r="AB49" i="40" s="1"/>
  <c r="AD49" i="40" s="1"/>
  <c r="Z50" i="40" s="1"/>
  <c r="AB50" i="40" s="1"/>
  <c r="AD50" i="40" s="1"/>
  <c r="Z51" i="40" s="1"/>
  <c r="AB51" i="40" s="1"/>
  <c r="AD51" i="40" s="1"/>
  <c r="Z52" i="40" s="1"/>
  <c r="AB52" i="40" s="1"/>
  <c r="AD52" i="40" s="1"/>
  <c r="Z53" i="40" s="1"/>
  <c r="AB53" i="40" s="1"/>
  <c r="AD53" i="40" s="1"/>
  <c r="Z54" i="40" s="1"/>
  <c r="AB54" i="40" s="1"/>
  <c r="AD54" i="40" s="1"/>
  <c r="Z55" i="40" s="1"/>
  <c r="AB55" i="40" s="1"/>
  <c r="AD55" i="40" s="1"/>
  <c r="Z56" i="40" s="1"/>
  <c r="AB56" i="40" s="1"/>
  <c r="AD56" i="40" s="1"/>
  <c r="Z57" i="40" s="1"/>
  <c r="AB57" i="40" s="1"/>
  <c r="AD57" i="40" s="1"/>
  <c r="Z58" i="40" s="1"/>
  <c r="AB58" i="40" s="1"/>
  <c r="AD58" i="40" s="1"/>
  <c r="Z59" i="40" s="1"/>
  <c r="AB59" i="40" s="1"/>
  <c r="AD59" i="40" s="1"/>
  <c r="Z60" i="40" s="1"/>
  <c r="AB60" i="40" s="1"/>
  <c r="AD60" i="40" s="1"/>
  <c r="Z61" i="40" s="1"/>
  <c r="AB61" i="40" s="1"/>
  <c r="AD61" i="40" s="1"/>
  <c r="Z62" i="40" s="1"/>
  <c r="AB62" i="40" s="1"/>
  <c r="AD62" i="40" s="1"/>
  <c r="Z63" i="40" s="1"/>
  <c r="AB63" i="40" s="1"/>
  <c r="AD63" i="40" s="1"/>
  <c r="Z64" i="40" s="1"/>
  <c r="AB64" i="40" s="1"/>
  <c r="AD64" i="40" s="1"/>
  <c r="Z65" i="40" s="1"/>
  <c r="AB65" i="40" s="1"/>
  <c r="AD65" i="40" s="1"/>
  <c r="Z66" i="40" s="1"/>
  <c r="AB66" i="40" s="1"/>
  <c r="AD66" i="40" s="1"/>
  <c r="Z67" i="40" s="1"/>
  <c r="AB67" i="40" s="1"/>
  <c r="AD67" i="40" s="1"/>
  <c r="Z68" i="40" s="1"/>
  <c r="AB68" i="40" s="1"/>
  <c r="AD68" i="40" s="1"/>
  <c r="Z69" i="40" s="1"/>
  <c r="AB69" i="40" s="1"/>
  <c r="AD69" i="40" s="1"/>
  <c r="Z70" i="40" s="1"/>
  <c r="AB70" i="40" s="1"/>
  <c r="AD70" i="40" s="1"/>
  <c r="Z71" i="40" s="1"/>
  <c r="AB71" i="40" s="1"/>
  <c r="AD71" i="40" s="1"/>
  <c r="Z72" i="40" s="1"/>
  <c r="AB72" i="40" s="1"/>
  <c r="AD72" i="40" s="1"/>
  <c r="Z73" i="40" s="1"/>
  <c r="AB73" i="40" s="1"/>
  <c r="AD73" i="40" s="1"/>
  <c r="Z74" i="40" s="1"/>
  <c r="AB74" i="40" s="1"/>
  <c r="AD74" i="40" s="1"/>
  <c r="Z75" i="40" s="1"/>
  <c r="AB75" i="40" s="1"/>
  <c r="AD75" i="40" s="1"/>
  <c r="Z76" i="40" s="1"/>
  <c r="AB76" i="40" s="1"/>
  <c r="AD76" i="40" s="1"/>
  <c r="Z77" i="40" s="1"/>
  <c r="AB77" i="40" s="1"/>
  <c r="AD77" i="40" s="1"/>
  <c r="Z78" i="40" s="1"/>
  <c r="AB78" i="40" s="1"/>
  <c r="AD78" i="40" s="1"/>
  <c r="Z79" i="40" s="1"/>
  <c r="AB79" i="40" s="1"/>
  <c r="AD79" i="40" s="1"/>
  <c r="Z80" i="40" s="1"/>
  <c r="AB80" i="40" s="1"/>
  <c r="AD80" i="40" s="1"/>
  <c r="Z81" i="40" s="1"/>
  <c r="AB81" i="40" s="1"/>
  <c r="AD81" i="40" s="1"/>
  <c r="Z82" i="40" s="1"/>
  <c r="AB82" i="40" s="1"/>
  <c r="AD82" i="40" s="1"/>
  <c r="Z83" i="40" s="1"/>
  <c r="AB83" i="40" s="1"/>
  <c r="AD83" i="40" s="1"/>
  <c r="Z84" i="40" s="1"/>
  <c r="AB84" i="40" s="1"/>
  <c r="AD84" i="40" s="1"/>
  <c r="Z85" i="40" s="1"/>
  <c r="AB85" i="40" s="1"/>
  <c r="AD85" i="40" s="1"/>
  <c r="Z86" i="40" s="1"/>
  <c r="AB86" i="40" s="1"/>
  <c r="AD86" i="40" s="1"/>
  <c r="Z87" i="40" s="1"/>
  <c r="AB87" i="40" s="1"/>
  <c r="AD87" i="40" s="1"/>
  <c r="Z88" i="40" s="1"/>
  <c r="AB88" i="40" s="1"/>
  <c r="AD88" i="40" s="1"/>
  <c r="Z89" i="40" s="1"/>
  <c r="AB89" i="40" s="1"/>
  <c r="AD89" i="40" s="1"/>
  <c r="Z90" i="40" s="1"/>
  <c r="AB90" i="40" s="1"/>
  <c r="AD90" i="40" s="1"/>
  <c r="Z91" i="40" s="1"/>
  <c r="AB91" i="40" s="1"/>
  <c r="AD91" i="40" s="1"/>
  <c r="Z92" i="40" s="1"/>
  <c r="AB92" i="40" s="1"/>
  <c r="AD92" i="40" s="1"/>
  <c r="Z93" i="40" s="1"/>
  <c r="AB93" i="40" s="1"/>
  <c r="AD93" i="40" s="1"/>
  <c r="Z94" i="40" s="1"/>
  <c r="AB94" i="40" s="1"/>
  <c r="AD94" i="40" s="1"/>
  <c r="Z95" i="40" s="1"/>
  <c r="AB95" i="40" s="1"/>
  <c r="AD95" i="40" s="1"/>
  <c r="Z96" i="40" s="1"/>
  <c r="AB96" i="40" s="1"/>
  <c r="AD96" i="40" s="1"/>
  <c r="Z97" i="40" s="1"/>
  <c r="AB97" i="40" s="1"/>
  <c r="AD97" i="40" s="1"/>
  <c r="Z98" i="40" s="1"/>
  <c r="AB98" i="40" s="1"/>
  <c r="AD98" i="40" s="1"/>
  <c r="Z99" i="40" s="1"/>
  <c r="AB99" i="40" s="1"/>
  <c r="AD99" i="40" s="1"/>
  <c r="Z100" i="40" s="1"/>
  <c r="AB100" i="40" s="1"/>
  <c r="AD100" i="40" s="1"/>
  <c r="Z101" i="40" s="1"/>
  <c r="AB101" i="40" s="1"/>
  <c r="AD101" i="40" s="1"/>
  <c r="Z102" i="40" s="1"/>
  <c r="H12" i="31"/>
  <c r="E11" i="31"/>
  <c r="F10" i="31" s="1"/>
  <c r="E11" i="37"/>
  <c r="F10" i="37" s="1"/>
  <c r="H12" i="37"/>
  <c r="H12" i="42"/>
  <c r="E11" i="42"/>
  <c r="F10" i="42" s="1"/>
  <c r="H12" i="43"/>
  <c r="E11" i="43"/>
  <c r="F10" i="43" s="1"/>
  <c r="E11" i="35"/>
  <c r="F10" i="35" s="1"/>
  <c r="H12" i="35"/>
  <c r="E11" i="41"/>
  <c r="F10" i="41" s="1"/>
  <c r="H12" i="41"/>
  <c r="AB7" i="32"/>
  <c r="AD7" i="32" s="1"/>
  <c r="Z8" i="32" s="1"/>
  <c r="AB8" i="32" s="1"/>
  <c r="AD8" i="32" s="1"/>
  <c r="Z9" i="32" s="1"/>
  <c r="AB9" i="32" s="1"/>
  <c r="AD9" i="32" s="1"/>
  <c r="Z10" i="32" s="1"/>
  <c r="AB10" i="32" s="1"/>
  <c r="AD10" i="32" s="1"/>
  <c r="Z11" i="32" s="1"/>
  <c r="AB11" i="32" s="1"/>
  <c r="AD11" i="32" s="1"/>
  <c r="Z12" i="32" s="1"/>
  <c r="AB12" i="32" s="1"/>
  <c r="AD12" i="32" s="1"/>
  <c r="Z13" i="32" s="1"/>
  <c r="AB13" i="32" s="1"/>
  <c r="AD13" i="32" s="1"/>
  <c r="Z14" i="32" s="1"/>
  <c r="AB14" i="32" s="1"/>
  <c r="AD14" i="32" s="1"/>
  <c r="Z15" i="32" s="1"/>
  <c r="AB15" i="32" s="1"/>
  <c r="AD15" i="32" s="1"/>
  <c r="Z16" i="32" s="1"/>
  <c r="AB16" i="32" s="1"/>
  <c r="AD16" i="32" s="1"/>
  <c r="Z17" i="32" s="1"/>
  <c r="AB17" i="32" s="1"/>
  <c r="AD17" i="32" s="1"/>
  <c r="Z18" i="32" s="1"/>
  <c r="AB18" i="32" s="1"/>
  <c r="AD18" i="32" s="1"/>
  <c r="Z19" i="32" s="1"/>
  <c r="AB19" i="32" s="1"/>
  <c r="AD19" i="32" s="1"/>
  <c r="Z20" i="32" s="1"/>
  <c r="AB20" i="32" s="1"/>
  <c r="AD20" i="32" s="1"/>
  <c r="Z21" i="32" s="1"/>
  <c r="AB21" i="32" s="1"/>
  <c r="AD21" i="32" s="1"/>
  <c r="Z22" i="32" s="1"/>
  <c r="AB22" i="32" s="1"/>
  <c r="AD22" i="32" s="1"/>
  <c r="Z23" i="32" s="1"/>
  <c r="AB23" i="32" s="1"/>
  <c r="AD23" i="32" s="1"/>
  <c r="Z24" i="32" s="1"/>
  <c r="AB24" i="32" s="1"/>
  <c r="AD24" i="32" s="1"/>
  <c r="Z25" i="32" s="1"/>
  <c r="AB25" i="32" s="1"/>
  <c r="AD25" i="32" s="1"/>
  <c r="Z26" i="32" s="1"/>
  <c r="AB26" i="32" s="1"/>
  <c r="AD26" i="32" s="1"/>
  <c r="Z27" i="32" s="1"/>
  <c r="AB27" i="32" s="1"/>
  <c r="AD27" i="32" s="1"/>
  <c r="Z28" i="32" s="1"/>
  <c r="AB28" i="32" s="1"/>
  <c r="AD28" i="32" s="1"/>
  <c r="Z29" i="32" s="1"/>
  <c r="AB29" i="32" s="1"/>
  <c r="AD29" i="32" s="1"/>
  <c r="Z30" i="32" s="1"/>
  <c r="AB30" i="32" s="1"/>
  <c r="AD30" i="32" s="1"/>
  <c r="Z31" i="32" s="1"/>
  <c r="AB31" i="32" s="1"/>
  <c r="AD31" i="32" s="1"/>
  <c r="Z32" i="32" s="1"/>
  <c r="AB32" i="32" s="1"/>
  <c r="AD32" i="32" s="1"/>
  <c r="Z33" i="32" s="1"/>
  <c r="AB33" i="32" s="1"/>
  <c r="AD33" i="32" s="1"/>
  <c r="Z34" i="32" s="1"/>
  <c r="AB34" i="32" s="1"/>
  <c r="AD34" i="32" s="1"/>
  <c r="Z35" i="32" s="1"/>
  <c r="AB35" i="32" s="1"/>
  <c r="AD35" i="32" s="1"/>
  <c r="Z36" i="32" s="1"/>
  <c r="AB36" i="32" s="1"/>
  <c r="AD36" i="32" s="1"/>
  <c r="Z37" i="32" s="1"/>
  <c r="AB37" i="32" s="1"/>
  <c r="AD37" i="32" s="1"/>
  <c r="Z38" i="32" s="1"/>
  <c r="AB38" i="32" s="1"/>
  <c r="AD38" i="32" s="1"/>
  <c r="Z39" i="32" s="1"/>
  <c r="AB39" i="32" s="1"/>
  <c r="AD39" i="32" s="1"/>
  <c r="Z40" i="32" s="1"/>
  <c r="AB40" i="32" s="1"/>
  <c r="AD40" i="32" s="1"/>
  <c r="Z41" i="32" s="1"/>
  <c r="AB41" i="32" s="1"/>
  <c r="AD41" i="32" s="1"/>
  <c r="Z42" i="32" s="1"/>
  <c r="AB42" i="32" s="1"/>
  <c r="AD42" i="32" s="1"/>
  <c r="Z43" i="32" s="1"/>
  <c r="AB43" i="32" s="1"/>
  <c r="AD43" i="32" s="1"/>
  <c r="Z44" i="32" s="1"/>
  <c r="AB44" i="32" s="1"/>
  <c r="AD44" i="32" s="1"/>
  <c r="Z45" i="32" s="1"/>
  <c r="AB45" i="32" s="1"/>
  <c r="AD45" i="32" s="1"/>
  <c r="Z46" i="32" s="1"/>
  <c r="AB46" i="32" s="1"/>
  <c r="AD46" i="32" s="1"/>
  <c r="Z47" i="32" s="1"/>
  <c r="AB47" i="32" s="1"/>
  <c r="AD47" i="32" s="1"/>
  <c r="Z48" i="32" s="1"/>
  <c r="AB48" i="32" s="1"/>
  <c r="AD48" i="32" s="1"/>
  <c r="Z49" i="32" s="1"/>
  <c r="AB49" i="32" s="1"/>
  <c r="AD49" i="32" s="1"/>
  <c r="Z50" i="32" s="1"/>
  <c r="AB50" i="32" s="1"/>
  <c r="AD50" i="32" s="1"/>
  <c r="Z51" i="32" s="1"/>
  <c r="AB51" i="32" s="1"/>
  <c r="AD51" i="32" s="1"/>
  <c r="Z52" i="32" s="1"/>
  <c r="AB52" i="32" s="1"/>
  <c r="AD52" i="32" s="1"/>
  <c r="Z53" i="32" s="1"/>
  <c r="AB53" i="32" s="1"/>
  <c r="AD53" i="32" s="1"/>
  <c r="Z54" i="32" s="1"/>
  <c r="AB54" i="32" s="1"/>
  <c r="AD54" i="32" s="1"/>
  <c r="Z55" i="32" s="1"/>
  <c r="AB55" i="32" s="1"/>
  <c r="AD55" i="32" s="1"/>
  <c r="Z56" i="32" s="1"/>
  <c r="AB56" i="32" s="1"/>
  <c r="AD56" i="32" s="1"/>
  <c r="Z57" i="32" s="1"/>
  <c r="AB57" i="32" s="1"/>
  <c r="AD57" i="32" s="1"/>
  <c r="Z58" i="32" s="1"/>
  <c r="AB58" i="32" s="1"/>
  <c r="AD58" i="32" s="1"/>
  <c r="Z59" i="32" s="1"/>
  <c r="AB59" i="32" s="1"/>
  <c r="AD59" i="32" s="1"/>
  <c r="Z60" i="32" s="1"/>
  <c r="AB60" i="32" s="1"/>
  <c r="AD60" i="32" s="1"/>
  <c r="Z61" i="32" s="1"/>
  <c r="AB61" i="32" s="1"/>
  <c r="AD61" i="32" s="1"/>
  <c r="Z62" i="32" s="1"/>
  <c r="AB62" i="32" s="1"/>
  <c r="AD62" i="32" s="1"/>
  <c r="Z63" i="32" s="1"/>
  <c r="AB63" i="32" s="1"/>
  <c r="AD63" i="32" s="1"/>
  <c r="Z64" i="32" s="1"/>
  <c r="AB64" i="32" s="1"/>
  <c r="AD64" i="32" s="1"/>
  <c r="Z65" i="32" s="1"/>
  <c r="AB65" i="32" s="1"/>
  <c r="AD65" i="32" s="1"/>
  <c r="Z66" i="32" s="1"/>
  <c r="AB66" i="32" s="1"/>
  <c r="AD66" i="32" s="1"/>
  <c r="Z67" i="32" s="1"/>
  <c r="AB67" i="32" s="1"/>
  <c r="AD67" i="32" s="1"/>
  <c r="Z68" i="32" s="1"/>
  <c r="AB68" i="32" s="1"/>
  <c r="AD68" i="32" s="1"/>
  <c r="Z69" i="32" s="1"/>
  <c r="AB69" i="32" s="1"/>
  <c r="AD69" i="32" s="1"/>
  <c r="Z70" i="32" s="1"/>
  <c r="AB70" i="32" s="1"/>
  <c r="AD70" i="32" s="1"/>
  <c r="Z71" i="32" s="1"/>
  <c r="AB71" i="32" s="1"/>
  <c r="AD71" i="32" s="1"/>
  <c r="Z72" i="32" s="1"/>
  <c r="AB72" i="32" s="1"/>
  <c r="AD72" i="32" s="1"/>
  <c r="Z73" i="32" s="1"/>
  <c r="AB73" i="32" s="1"/>
  <c r="AD73" i="32" s="1"/>
  <c r="Z74" i="32" s="1"/>
  <c r="AB74" i="32" s="1"/>
  <c r="AD74" i="32" s="1"/>
  <c r="Z75" i="32" s="1"/>
  <c r="AB75" i="32" s="1"/>
  <c r="AD75" i="32" s="1"/>
  <c r="Z76" i="32" s="1"/>
  <c r="AB76" i="32" s="1"/>
  <c r="AD76" i="32" s="1"/>
  <c r="Z77" i="32" s="1"/>
  <c r="AB77" i="32" s="1"/>
  <c r="AD77" i="32" s="1"/>
  <c r="Z78" i="32" s="1"/>
  <c r="AB78" i="32" s="1"/>
  <c r="AD78" i="32" s="1"/>
  <c r="Z79" i="32" s="1"/>
  <c r="AB79" i="32" s="1"/>
  <c r="AD79" i="32" s="1"/>
  <c r="Z80" i="32" s="1"/>
  <c r="AB80" i="32" s="1"/>
  <c r="AD80" i="32" s="1"/>
  <c r="Z81" i="32" s="1"/>
  <c r="AB81" i="32" s="1"/>
  <c r="AD81" i="32" s="1"/>
  <c r="Z82" i="32" s="1"/>
  <c r="AB82" i="32" s="1"/>
  <c r="AD82" i="32" s="1"/>
  <c r="Z83" i="32" s="1"/>
  <c r="AB83" i="32" s="1"/>
  <c r="AD83" i="32" s="1"/>
  <c r="Z84" i="32" s="1"/>
  <c r="AB84" i="32" s="1"/>
  <c r="AD84" i="32" s="1"/>
  <c r="Z85" i="32" s="1"/>
  <c r="AB85" i="32" s="1"/>
  <c r="AD85" i="32" s="1"/>
  <c r="Z86" i="32" s="1"/>
  <c r="AB86" i="32" s="1"/>
  <c r="AD86" i="32" s="1"/>
  <c r="Z87" i="32" s="1"/>
  <c r="AB87" i="32" s="1"/>
  <c r="AD87" i="32" s="1"/>
  <c r="Z88" i="32" s="1"/>
  <c r="AB88" i="32" s="1"/>
  <c r="AD88" i="32" s="1"/>
  <c r="Z89" i="32" s="1"/>
  <c r="AB89" i="32" s="1"/>
  <c r="AD89" i="32" s="1"/>
  <c r="Z90" i="32" s="1"/>
  <c r="AB90" i="32" s="1"/>
  <c r="AD90" i="32" s="1"/>
  <c r="Z91" i="32" s="1"/>
  <c r="AB91" i="32" s="1"/>
  <c r="AD91" i="32" s="1"/>
  <c r="Z92" i="32" s="1"/>
  <c r="AB92" i="32" s="1"/>
  <c r="AD92" i="32" s="1"/>
  <c r="Z93" i="32" s="1"/>
  <c r="AB93" i="32" s="1"/>
  <c r="AD93" i="32" s="1"/>
  <c r="Z94" i="32" s="1"/>
  <c r="AB94" i="32" s="1"/>
  <c r="AD94" i="32" s="1"/>
  <c r="Z95" i="32" s="1"/>
  <c r="AB95" i="32" s="1"/>
  <c r="AD95" i="32" s="1"/>
  <c r="Z96" i="32" s="1"/>
  <c r="AB96" i="32" s="1"/>
  <c r="AD96" i="32" s="1"/>
  <c r="Z97" i="32" s="1"/>
  <c r="AB97" i="32" s="1"/>
  <c r="AD97" i="32" s="1"/>
  <c r="Z98" i="32" s="1"/>
  <c r="AB98" i="32" s="1"/>
  <c r="AD98" i="32" s="1"/>
  <c r="Z99" i="32" s="1"/>
  <c r="AB99" i="32" s="1"/>
  <c r="AD99" i="32" s="1"/>
  <c r="Z100" i="32" s="1"/>
  <c r="AB100" i="32" s="1"/>
  <c r="AD100" i="32" s="1"/>
  <c r="Z101" i="32" s="1"/>
  <c r="E11" i="34"/>
  <c r="F10" i="34" s="1"/>
  <c r="H12" i="34"/>
  <c r="AD6" i="61"/>
  <c r="Z7" i="61" s="1"/>
  <c r="AB7" i="61" s="1"/>
  <c r="AD7" i="61" s="1"/>
  <c r="Z8" i="61" s="1"/>
  <c r="AB8" i="61" s="1"/>
  <c r="AD8" i="61" s="1"/>
  <c r="Z9" i="61" s="1"/>
  <c r="AB9" i="61" s="1"/>
  <c r="AD9" i="61" s="1"/>
  <c r="Z10" i="61" s="1"/>
  <c r="AB10" i="61" s="1"/>
  <c r="AD10" i="61" s="1"/>
  <c r="Z11" i="61" s="1"/>
  <c r="AB11" i="61" s="1"/>
  <c r="AB102" i="46"/>
  <c r="AD102" i="46" s="1"/>
  <c r="Z103" i="46" s="1"/>
  <c r="AB101" i="45"/>
  <c r="AD101" i="45" s="1"/>
  <c r="Z102" i="45" s="1"/>
  <c r="AB104" i="44"/>
  <c r="AD104" i="44" s="1"/>
  <c r="Z105" i="44" s="1"/>
  <c r="AB102" i="43"/>
  <c r="AD102" i="43" s="1"/>
  <c r="Z103" i="43" s="1"/>
  <c r="AB102" i="42"/>
  <c r="AD102" i="42" s="1"/>
  <c r="Z103" i="42" s="1"/>
  <c r="AB101" i="39"/>
  <c r="AD101" i="39" s="1"/>
  <c r="Z102" i="39" s="1"/>
  <c r="AB101" i="36"/>
  <c r="AD101" i="36" s="1"/>
  <c r="Z102" i="36" s="1"/>
  <c r="AB101" i="35"/>
  <c r="AD101" i="35" s="1"/>
  <c r="Z102" i="35" s="1"/>
  <c r="AB101" i="34"/>
  <c r="AD101" i="34" s="1"/>
  <c r="Z102" i="34" s="1"/>
  <c r="AB101" i="31"/>
  <c r="AD101" i="31" s="1"/>
  <c r="Z102" i="31" s="1"/>
  <c r="AD4" i="25"/>
  <c r="Z5" i="25" s="1"/>
  <c r="AB5" i="25" s="1"/>
  <c r="AD4" i="16"/>
  <c r="E11" i="16"/>
  <c r="H12" i="16"/>
  <c r="F9" i="61"/>
  <c r="F9" i="25"/>
  <c r="H12" i="61"/>
  <c r="E11" i="61"/>
  <c r="E11" i="25"/>
  <c r="H12" i="25"/>
  <c r="F9" i="24"/>
  <c r="H12" i="24"/>
  <c r="E11" i="24"/>
  <c r="E11" i="26"/>
  <c r="F10" i="26" s="1"/>
  <c r="H12" i="26"/>
  <c r="AD10" i="16"/>
  <c r="Z11" i="16" s="1"/>
  <c r="AB11" i="16" s="1"/>
  <c r="X6" i="26"/>
  <c r="T7" i="26" s="1"/>
  <c r="AB125" i="30"/>
  <c r="AD125" i="30" s="1"/>
  <c r="Z126" i="30" s="1"/>
  <c r="AB10" i="24"/>
  <c r="AD10" i="24" s="1"/>
  <c r="Z11" i="24" s="1"/>
  <c r="AB11" i="24" s="1"/>
  <c r="AD11" i="24" s="1"/>
  <c r="Z12" i="24" s="1"/>
  <c r="AC6" i="26"/>
  <c r="AD6" i="26" s="1"/>
  <c r="Z7" i="26" s="1"/>
  <c r="AB7" i="26" s="1"/>
  <c r="S7" i="26"/>
  <c r="R7" i="26"/>
  <c r="E12" i="30"/>
  <c r="H13" i="30"/>
  <c r="F10" i="30"/>
  <c r="N12" i="9"/>
  <c r="T7" i="28"/>
  <c r="X7" i="28" s="1"/>
  <c r="R8" i="28"/>
  <c r="S8" i="28"/>
  <c r="AD6" i="28"/>
  <c r="Z7" i="28" s="1"/>
  <c r="AB7" i="28" s="1"/>
  <c r="AD7" i="28" s="1"/>
  <c r="Z8" i="28" s="1"/>
  <c r="AB8" i="28" s="1"/>
  <c r="W207" i="24"/>
  <c r="AC207" i="24" s="1"/>
  <c r="S9" i="23"/>
  <c r="U9" i="23" s="1"/>
  <c r="T8" i="23"/>
  <c r="X8" i="23" s="1"/>
  <c r="W9" i="23"/>
  <c r="H13" i="28"/>
  <c r="E12" i="28"/>
  <c r="F11" i="28" s="1"/>
  <c r="AD5" i="23"/>
  <c r="Z6" i="23" s="1"/>
  <c r="AB6" i="23" s="1"/>
  <c r="F9" i="23"/>
  <c r="N36" i="9"/>
  <c r="N34" i="9"/>
  <c r="N31" i="9"/>
  <c r="N30" i="9"/>
  <c r="N29" i="9"/>
  <c r="N28" i="9"/>
  <c r="N27" i="9"/>
  <c r="N23" i="9"/>
  <c r="N21" i="9"/>
  <c r="N19" i="9"/>
  <c r="N17" i="9"/>
  <c r="N14" i="9"/>
  <c r="E11" i="23"/>
  <c r="AB7" i="37" l="1"/>
  <c r="AD7" i="37" s="1"/>
  <c r="Z8" i="37" s="1"/>
  <c r="AB8" i="37" s="1"/>
  <c r="AD8" i="37" s="1"/>
  <c r="Z9" i="37" s="1"/>
  <c r="AB9" i="37" s="1"/>
  <c r="AD9" i="37" s="1"/>
  <c r="Z10" i="37" s="1"/>
  <c r="AB10" i="37" s="1"/>
  <c r="AD10" i="37" s="1"/>
  <c r="Z11" i="37" s="1"/>
  <c r="AB11" i="37" s="1"/>
  <c r="AD11" i="37" s="1"/>
  <c r="Z12" i="37" s="1"/>
  <c r="AB12" i="37" s="1"/>
  <c r="AD12" i="37" s="1"/>
  <c r="Z13" i="37" s="1"/>
  <c r="AB13" i="37" s="1"/>
  <c r="AD13" i="37" s="1"/>
  <c r="Z14" i="37" s="1"/>
  <c r="AB14" i="37" s="1"/>
  <c r="AD14" i="37" s="1"/>
  <c r="Z15" i="37" s="1"/>
  <c r="AB15" i="37" s="1"/>
  <c r="AD15" i="37" s="1"/>
  <c r="Z16" i="37" s="1"/>
  <c r="AB16" i="37" s="1"/>
  <c r="AD16" i="37" s="1"/>
  <c r="Z17" i="37" s="1"/>
  <c r="AB17" i="37" s="1"/>
  <c r="AD17" i="37" s="1"/>
  <c r="Z18" i="37" s="1"/>
  <c r="AB18" i="37" s="1"/>
  <c r="AD18" i="37" s="1"/>
  <c r="Z19" i="37" s="1"/>
  <c r="AB19" i="37" s="1"/>
  <c r="AD19" i="37" s="1"/>
  <c r="Z20" i="37" s="1"/>
  <c r="AB20" i="37" s="1"/>
  <c r="AD20" i="37" s="1"/>
  <c r="Z21" i="37" s="1"/>
  <c r="AB21" i="37" s="1"/>
  <c r="AD21" i="37" s="1"/>
  <c r="Z22" i="37" s="1"/>
  <c r="AB22" i="37" s="1"/>
  <c r="AD22" i="37" s="1"/>
  <c r="Z23" i="37" s="1"/>
  <c r="AB23" i="37" s="1"/>
  <c r="AD23" i="37" s="1"/>
  <c r="Z24" i="37" s="1"/>
  <c r="AB24" i="37" s="1"/>
  <c r="AD24" i="37" s="1"/>
  <c r="Z25" i="37" s="1"/>
  <c r="AB25" i="37" s="1"/>
  <c r="AD25" i="37" s="1"/>
  <c r="Z26" i="37" s="1"/>
  <c r="AB26" i="37" s="1"/>
  <c r="AD26" i="37" s="1"/>
  <c r="Z27" i="37" s="1"/>
  <c r="AB27" i="37" s="1"/>
  <c r="AD27" i="37" s="1"/>
  <c r="Z28" i="37" s="1"/>
  <c r="AB28" i="37" s="1"/>
  <c r="AD28" i="37" s="1"/>
  <c r="Z29" i="37" s="1"/>
  <c r="AB29" i="37" s="1"/>
  <c r="AD29" i="37" s="1"/>
  <c r="Z30" i="37" s="1"/>
  <c r="AB30" i="37" s="1"/>
  <c r="AD30" i="37" s="1"/>
  <c r="Z31" i="37" s="1"/>
  <c r="AB31" i="37" s="1"/>
  <c r="AD31" i="37" s="1"/>
  <c r="Z32" i="37" s="1"/>
  <c r="AB32" i="37" s="1"/>
  <c r="AD32" i="37" s="1"/>
  <c r="Z33" i="37" s="1"/>
  <c r="AB33" i="37" s="1"/>
  <c r="AD33" i="37" s="1"/>
  <c r="Z34" i="37" s="1"/>
  <c r="AB34" i="37" s="1"/>
  <c r="AD34" i="37" s="1"/>
  <c r="Z35" i="37" s="1"/>
  <c r="AB35" i="37" s="1"/>
  <c r="AD35" i="37" s="1"/>
  <c r="Z36" i="37" s="1"/>
  <c r="AB36" i="37" s="1"/>
  <c r="AD36" i="37" s="1"/>
  <c r="Z37" i="37" s="1"/>
  <c r="AB37" i="37" s="1"/>
  <c r="AD37" i="37" s="1"/>
  <c r="Z38" i="37" s="1"/>
  <c r="AB38" i="37" s="1"/>
  <c r="AD38" i="37" s="1"/>
  <c r="Z39" i="37" s="1"/>
  <c r="AB39" i="37" s="1"/>
  <c r="AD39" i="37" s="1"/>
  <c r="Z40" i="37" s="1"/>
  <c r="AB40" i="37" s="1"/>
  <c r="AD40" i="37" s="1"/>
  <c r="Z41" i="37" s="1"/>
  <c r="AB41" i="37" s="1"/>
  <c r="AD41" i="37" s="1"/>
  <c r="Z42" i="37" s="1"/>
  <c r="AB42" i="37" s="1"/>
  <c r="AD42" i="37" s="1"/>
  <c r="Z43" i="37" s="1"/>
  <c r="AB43" i="37" s="1"/>
  <c r="AD43" i="37" s="1"/>
  <c r="Z44" i="37" s="1"/>
  <c r="AB44" i="37" s="1"/>
  <c r="AD44" i="37" s="1"/>
  <c r="Z45" i="37" s="1"/>
  <c r="AB45" i="37" s="1"/>
  <c r="AD45" i="37" s="1"/>
  <c r="Z46" i="37" s="1"/>
  <c r="AB46" i="37" s="1"/>
  <c r="AD46" i="37" s="1"/>
  <c r="Z47" i="37" s="1"/>
  <c r="AB47" i="37" s="1"/>
  <c r="AD47" i="37" s="1"/>
  <c r="Z48" i="37" s="1"/>
  <c r="AB48" i="37" s="1"/>
  <c r="AD48" i="37" s="1"/>
  <c r="Z49" i="37" s="1"/>
  <c r="AB49" i="37" s="1"/>
  <c r="AD49" i="37" s="1"/>
  <c r="Z50" i="37" s="1"/>
  <c r="AB50" i="37" s="1"/>
  <c r="AD50" i="37" s="1"/>
  <c r="Z51" i="37" s="1"/>
  <c r="AB51" i="37" s="1"/>
  <c r="AD51" i="37" s="1"/>
  <c r="Z52" i="37" s="1"/>
  <c r="AB52" i="37" s="1"/>
  <c r="AD52" i="37" s="1"/>
  <c r="Z53" i="37" s="1"/>
  <c r="AB53" i="37" s="1"/>
  <c r="AD53" i="37" s="1"/>
  <c r="Z54" i="37" s="1"/>
  <c r="AB54" i="37" s="1"/>
  <c r="AD54" i="37" s="1"/>
  <c r="Z55" i="37" s="1"/>
  <c r="AB55" i="37" s="1"/>
  <c r="AD55" i="37" s="1"/>
  <c r="Z56" i="37" s="1"/>
  <c r="AB56" i="37" s="1"/>
  <c r="AD56" i="37" s="1"/>
  <c r="Z57" i="37" s="1"/>
  <c r="AB57" i="37" s="1"/>
  <c r="AD57" i="37" s="1"/>
  <c r="Z58" i="37" s="1"/>
  <c r="AB58" i="37" s="1"/>
  <c r="AD58" i="37" s="1"/>
  <c r="Z59" i="37" s="1"/>
  <c r="AB59" i="37" s="1"/>
  <c r="AD59" i="37" s="1"/>
  <c r="Z60" i="37" s="1"/>
  <c r="AB60" i="37" s="1"/>
  <c r="AD60" i="37" s="1"/>
  <c r="Z61" i="37" s="1"/>
  <c r="AB61" i="37" s="1"/>
  <c r="AD61" i="37" s="1"/>
  <c r="Z62" i="37" s="1"/>
  <c r="AB62" i="37" s="1"/>
  <c r="AD62" i="37" s="1"/>
  <c r="Z63" i="37" s="1"/>
  <c r="AB63" i="37" s="1"/>
  <c r="AD63" i="37" s="1"/>
  <c r="Z64" i="37" s="1"/>
  <c r="AB64" i="37" s="1"/>
  <c r="AD64" i="37" s="1"/>
  <c r="Z65" i="37" s="1"/>
  <c r="AB65" i="37" s="1"/>
  <c r="AD65" i="37" s="1"/>
  <c r="Z66" i="37" s="1"/>
  <c r="AB66" i="37" s="1"/>
  <c r="AD66" i="37" s="1"/>
  <c r="Z67" i="37" s="1"/>
  <c r="AB67" i="37" s="1"/>
  <c r="AD67" i="37" s="1"/>
  <c r="Z68" i="37" s="1"/>
  <c r="AB68" i="37" s="1"/>
  <c r="AD68" i="37" s="1"/>
  <c r="Z69" i="37" s="1"/>
  <c r="AB69" i="37" s="1"/>
  <c r="AD69" i="37" s="1"/>
  <c r="Z70" i="37" s="1"/>
  <c r="AB70" i="37" s="1"/>
  <c r="AD70" i="37" s="1"/>
  <c r="Z71" i="37" s="1"/>
  <c r="AB71" i="37" s="1"/>
  <c r="AD71" i="37" s="1"/>
  <c r="Z72" i="37" s="1"/>
  <c r="AB72" i="37" s="1"/>
  <c r="AD72" i="37" s="1"/>
  <c r="Z73" i="37" s="1"/>
  <c r="AB73" i="37" s="1"/>
  <c r="AD73" i="37" s="1"/>
  <c r="Z74" i="37" s="1"/>
  <c r="AB74" i="37" s="1"/>
  <c r="AD74" i="37" s="1"/>
  <c r="Z75" i="37" s="1"/>
  <c r="AB75" i="37" s="1"/>
  <c r="AD75" i="37" s="1"/>
  <c r="Z76" i="37" s="1"/>
  <c r="AB76" i="37" s="1"/>
  <c r="AD76" i="37" s="1"/>
  <c r="Z77" i="37" s="1"/>
  <c r="AB77" i="37" s="1"/>
  <c r="AD77" i="37" s="1"/>
  <c r="Z78" i="37" s="1"/>
  <c r="AB78" i="37" s="1"/>
  <c r="AD78" i="37" s="1"/>
  <c r="Z79" i="37" s="1"/>
  <c r="AB79" i="37" s="1"/>
  <c r="AD79" i="37" s="1"/>
  <c r="Z80" i="37" s="1"/>
  <c r="AB80" i="37" s="1"/>
  <c r="AD80" i="37" s="1"/>
  <c r="Z81" i="37" s="1"/>
  <c r="AB81" i="37" s="1"/>
  <c r="AD81" i="37" s="1"/>
  <c r="Z82" i="37" s="1"/>
  <c r="AB82" i="37" s="1"/>
  <c r="AD82" i="37" s="1"/>
  <c r="Z83" i="37" s="1"/>
  <c r="AB83" i="37" s="1"/>
  <c r="AD83" i="37" s="1"/>
  <c r="Z84" i="37" s="1"/>
  <c r="AB84" i="37" s="1"/>
  <c r="AD84" i="37" s="1"/>
  <c r="Z85" i="37" s="1"/>
  <c r="AB85" i="37" s="1"/>
  <c r="AD85" i="37" s="1"/>
  <c r="Z86" i="37" s="1"/>
  <c r="AB86" i="37" s="1"/>
  <c r="AD86" i="37" s="1"/>
  <c r="Z87" i="37" s="1"/>
  <c r="AB87" i="37" s="1"/>
  <c r="AD87" i="37" s="1"/>
  <c r="Z88" i="37" s="1"/>
  <c r="AB88" i="37" s="1"/>
  <c r="AD88" i="37" s="1"/>
  <c r="Z89" i="37" s="1"/>
  <c r="AB89" i="37" s="1"/>
  <c r="AD89" i="37" s="1"/>
  <c r="Z90" i="37" s="1"/>
  <c r="AB90" i="37" s="1"/>
  <c r="AD90" i="37" s="1"/>
  <c r="Z91" i="37" s="1"/>
  <c r="AB91" i="37" s="1"/>
  <c r="AD91" i="37" s="1"/>
  <c r="Z92" i="37" s="1"/>
  <c r="AB92" i="37" s="1"/>
  <c r="AD92" i="37" s="1"/>
  <c r="Z93" i="37" s="1"/>
  <c r="AB93" i="37" s="1"/>
  <c r="AD93" i="37" s="1"/>
  <c r="Z94" i="37" s="1"/>
  <c r="AB94" i="37" s="1"/>
  <c r="AD94" i="37" s="1"/>
  <c r="Z95" i="37" s="1"/>
  <c r="AB95" i="37" s="1"/>
  <c r="AD95" i="37" s="1"/>
  <c r="Z96" i="37" s="1"/>
  <c r="AB96" i="37" s="1"/>
  <c r="AD96" i="37" s="1"/>
  <c r="Z97" i="37" s="1"/>
  <c r="AB97" i="37" s="1"/>
  <c r="AD97" i="37" s="1"/>
  <c r="Z98" i="37" s="1"/>
  <c r="AB98" i="37" s="1"/>
  <c r="AD98" i="37" s="1"/>
  <c r="Z99" i="37" s="1"/>
  <c r="AB99" i="37" s="1"/>
  <c r="AD99" i="37" s="1"/>
  <c r="Z100" i="37" s="1"/>
  <c r="AB100" i="37" s="1"/>
  <c r="AD100" i="37" s="1"/>
  <c r="Z101" i="37" s="1"/>
  <c r="E12" i="43"/>
  <c r="F11" i="43" s="1"/>
  <c r="H13" i="43"/>
  <c r="E12" i="47"/>
  <c r="F11" i="47" s="1"/>
  <c r="H13" i="47"/>
  <c r="E12" i="42"/>
  <c r="F11" i="42" s="1"/>
  <c r="H13" i="42"/>
  <c r="E12" i="39"/>
  <c r="F11" i="39" s="1"/>
  <c r="H13" i="39"/>
  <c r="E12" i="38"/>
  <c r="F11" i="38" s="1"/>
  <c r="H13" i="38"/>
  <c r="H13" i="36"/>
  <c r="E12" i="36"/>
  <c r="F11" i="36" s="1"/>
  <c r="H13" i="41"/>
  <c r="E12" i="41"/>
  <c r="F11" i="41" s="1"/>
  <c r="H13" i="37"/>
  <c r="E12" i="37"/>
  <c r="F11" i="37" s="1"/>
  <c r="E12" i="45"/>
  <c r="F11" i="45" s="1"/>
  <c r="H13" i="45"/>
  <c r="H13" i="46"/>
  <c r="E12" i="46"/>
  <c r="F11" i="46" s="1"/>
  <c r="H13" i="32"/>
  <c r="E12" i="32"/>
  <c r="F11" i="32" s="1"/>
  <c r="E12" i="34"/>
  <c r="F11" i="34" s="1"/>
  <c r="H13" i="34"/>
  <c r="H13" i="40"/>
  <c r="E12" i="40"/>
  <c r="F11" i="40" s="1"/>
  <c r="H13" i="35"/>
  <c r="E12" i="35"/>
  <c r="F11" i="35" s="1"/>
  <c r="E12" i="44"/>
  <c r="F11" i="44" s="1"/>
  <c r="H13" i="44"/>
  <c r="H13" i="33"/>
  <c r="E12" i="33"/>
  <c r="F11" i="33" s="1"/>
  <c r="H13" i="31"/>
  <c r="E12" i="31"/>
  <c r="F11" i="31" s="1"/>
  <c r="AB101" i="47"/>
  <c r="AD101" i="47" s="1"/>
  <c r="Z102" i="47" s="1"/>
  <c r="AB103" i="46"/>
  <c r="AD103" i="46" s="1"/>
  <c r="Z104" i="46" s="1"/>
  <c r="AB102" i="45"/>
  <c r="AD102" i="45" s="1"/>
  <c r="Z103" i="45" s="1"/>
  <c r="AB105" i="44"/>
  <c r="AD105" i="44" s="1"/>
  <c r="Z106" i="44" s="1"/>
  <c r="AB103" i="43"/>
  <c r="AD103" i="43" s="1"/>
  <c r="Z104" i="43" s="1"/>
  <c r="AB103" i="42"/>
  <c r="AD103" i="42" s="1"/>
  <c r="Z104" i="42" s="1"/>
  <c r="AB100" i="41"/>
  <c r="AD100" i="41" s="1"/>
  <c r="Z101" i="41" s="1"/>
  <c r="AB102" i="40"/>
  <c r="AD102" i="40" s="1"/>
  <c r="Z103" i="40" s="1"/>
  <c r="AB102" i="39"/>
  <c r="AD102" i="39" s="1"/>
  <c r="Z103" i="39" s="1"/>
  <c r="AB102" i="38"/>
  <c r="AD102" i="38" s="1"/>
  <c r="Z103" i="38" s="1"/>
  <c r="AB102" i="36"/>
  <c r="AD102" i="36" s="1"/>
  <c r="Z103" i="36" s="1"/>
  <c r="AB102" i="35"/>
  <c r="AD102" i="35" s="1"/>
  <c r="Z103" i="35" s="1"/>
  <c r="AB102" i="34"/>
  <c r="AD102" i="34" s="1"/>
  <c r="Z103" i="34" s="1"/>
  <c r="AB101" i="33"/>
  <c r="AD101" i="33" s="1"/>
  <c r="Z102" i="33" s="1"/>
  <c r="AB101" i="32"/>
  <c r="AD101" i="32" s="1"/>
  <c r="Z102" i="32" s="1"/>
  <c r="AB102" i="31"/>
  <c r="AD102" i="31" s="1"/>
  <c r="Z103" i="31" s="1"/>
  <c r="N15" i="9"/>
  <c r="AD5" i="25"/>
  <c r="Z6" i="25" s="1"/>
  <c r="AB6" i="25" s="1"/>
  <c r="AD6" i="25" s="1"/>
  <c r="Z7" i="25" s="1"/>
  <c r="AB7" i="25" s="1"/>
  <c r="AD7" i="25" s="1"/>
  <c r="Z8" i="25" s="1"/>
  <c r="E12" i="26"/>
  <c r="F11" i="26" s="1"/>
  <c r="H13" i="26"/>
  <c r="F10" i="24"/>
  <c r="H13" i="24"/>
  <c r="E12" i="24"/>
  <c r="F11" i="24" s="1"/>
  <c r="F10" i="25"/>
  <c r="H13" i="16"/>
  <c r="E12" i="16"/>
  <c r="F10" i="16"/>
  <c r="F10" i="61"/>
  <c r="H13" i="61"/>
  <c r="E12" i="61"/>
  <c r="H13" i="25"/>
  <c r="E12" i="25"/>
  <c r="AD11" i="61"/>
  <c r="Z12" i="61" s="1"/>
  <c r="AB12" i="61" s="1"/>
  <c r="AD12" i="61" s="1"/>
  <c r="Z13" i="61" s="1"/>
  <c r="AB13" i="61" s="1"/>
  <c r="AD13" i="61" s="1"/>
  <c r="Z14" i="61" s="1"/>
  <c r="AB14" i="61" s="1"/>
  <c r="AD14" i="61" s="1"/>
  <c r="Z15" i="61" s="1"/>
  <c r="AB15" i="61" s="1"/>
  <c r="AD15" i="61" s="1"/>
  <c r="Z16" i="61" s="1"/>
  <c r="AB16" i="61" s="1"/>
  <c r="AD16" i="61" s="1"/>
  <c r="Z17" i="61" s="1"/>
  <c r="AB17" i="61" s="1"/>
  <c r="AD17" i="61" s="1"/>
  <c r="Z18" i="61" s="1"/>
  <c r="AB18" i="61" s="1"/>
  <c r="AD18" i="61" s="1"/>
  <c r="Z19" i="61" s="1"/>
  <c r="AB19" i="61" s="1"/>
  <c r="AD19" i="61" s="1"/>
  <c r="Z20" i="61" s="1"/>
  <c r="AB20" i="61" s="1"/>
  <c r="AD20" i="61" s="1"/>
  <c r="Z21" i="61" s="1"/>
  <c r="AB21" i="61" s="1"/>
  <c r="AD21" i="61" s="1"/>
  <c r="Z22" i="61" s="1"/>
  <c r="AB22" i="61" s="1"/>
  <c r="AD22" i="61" s="1"/>
  <c r="Z23" i="61" s="1"/>
  <c r="AB23" i="61" s="1"/>
  <c r="AD23" i="61" s="1"/>
  <c r="Z24" i="61" s="1"/>
  <c r="AB24" i="61" s="1"/>
  <c r="AD24" i="61" s="1"/>
  <c r="Z25" i="61" s="1"/>
  <c r="AB25" i="61" s="1"/>
  <c r="AD25" i="61" s="1"/>
  <c r="Z26" i="61" s="1"/>
  <c r="AB26" i="61" s="1"/>
  <c r="AD26" i="61" s="1"/>
  <c r="Z27" i="61" s="1"/>
  <c r="AB27" i="61" s="1"/>
  <c r="AD27" i="61" s="1"/>
  <c r="Z28" i="61" s="1"/>
  <c r="AB28" i="61" s="1"/>
  <c r="AD28" i="61" s="1"/>
  <c r="Z29" i="61" s="1"/>
  <c r="AB29" i="61" s="1"/>
  <c r="AD29" i="61" s="1"/>
  <c r="Z30" i="61" s="1"/>
  <c r="AB126" i="30"/>
  <c r="AD126" i="30" s="1"/>
  <c r="Z127" i="30" s="1"/>
  <c r="AB127" i="30" s="1"/>
  <c r="AD127" i="30" s="1"/>
  <c r="Z128" i="30" s="1"/>
  <c r="AB128" i="30" s="1"/>
  <c r="AD128" i="30" s="1"/>
  <c r="Z129" i="30" s="1"/>
  <c r="AB129" i="30" s="1"/>
  <c r="AD129" i="30" s="1"/>
  <c r="Z130" i="30" s="1"/>
  <c r="AB130" i="30" s="1"/>
  <c r="AD130" i="30" s="1"/>
  <c r="Z131" i="30" s="1"/>
  <c r="AB12" i="24"/>
  <c r="AD12" i="24" s="1"/>
  <c r="Z13" i="24" s="1"/>
  <c r="U7" i="26"/>
  <c r="W7" i="26"/>
  <c r="H14" i="30"/>
  <c r="E13" i="30"/>
  <c r="F11" i="30"/>
  <c r="X9" i="25"/>
  <c r="T10" i="25" s="1"/>
  <c r="W10" i="25" s="1"/>
  <c r="U8" i="28"/>
  <c r="T8" i="28" s="1"/>
  <c r="X8" i="28" s="1"/>
  <c r="W8" i="28"/>
  <c r="AC8" i="28" s="1"/>
  <c r="AD8" i="28" s="1"/>
  <c r="Z9" i="28" s="1"/>
  <c r="AB9" i="28" s="1"/>
  <c r="T207" i="24"/>
  <c r="X207" i="24" s="1"/>
  <c r="W10" i="23"/>
  <c r="AC10" i="23" s="1"/>
  <c r="AC9" i="23"/>
  <c r="R10" i="23"/>
  <c r="S10" i="23"/>
  <c r="U10" i="23" s="1"/>
  <c r="T9" i="23"/>
  <c r="X9" i="23" s="1"/>
  <c r="E13" i="28"/>
  <c r="F12" i="28" s="1"/>
  <c r="H14" i="28"/>
  <c r="AD6" i="23"/>
  <c r="Z7" i="23" s="1"/>
  <c r="F10" i="23"/>
  <c r="E12" i="23"/>
  <c r="H14" i="44" l="1"/>
  <c r="E13" i="44"/>
  <c r="F12" i="44" s="1"/>
  <c r="H14" i="42"/>
  <c r="E13" i="42"/>
  <c r="F12" i="42" s="1"/>
  <c r="E13" i="32"/>
  <c r="F12" i="32" s="1"/>
  <c r="H14" i="32"/>
  <c r="H14" i="41"/>
  <c r="E13" i="41"/>
  <c r="F12" i="41" s="1"/>
  <c r="E13" i="34"/>
  <c r="F12" i="34" s="1"/>
  <c r="H14" i="34"/>
  <c r="H14" i="35"/>
  <c r="E13" i="35"/>
  <c r="F12" i="35" s="1"/>
  <c r="H14" i="46"/>
  <c r="E13" i="46"/>
  <c r="F12" i="46" s="1"/>
  <c r="H14" i="36"/>
  <c r="E13" i="36"/>
  <c r="F12" i="36" s="1"/>
  <c r="E13" i="39"/>
  <c r="F12" i="39" s="1"/>
  <c r="H14" i="39"/>
  <c r="H14" i="33"/>
  <c r="E13" i="33"/>
  <c r="F12" i="33" s="1"/>
  <c r="H14" i="37"/>
  <c r="E13" i="37"/>
  <c r="F12" i="37" s="1"/>
  <c r="H14" i="47"/>
  <c r="E13" i="47"/>
  <c r="F12" i="47" s="1"/>
  <c r="E13" i="45"/>
  <c r="F12" i="45" s="1"/>
  <c r="H14" i="45"/>
  <c r="E13" i="38"/>
  <c r="F12" i="38" s="1"/>
  <c r="H14" i="38"/>
  <c r="E13" i="43"/>
  <c r="F12" i="43" s="1"/>
  <c r="H14" i="43"/>
  <c r="E13" i="31"/>
  <c r="F12" i="31" s="1"/>
  <c r="H14" i="31"/>
  <c r="E13" i="40"/>
  <c r="F12" i="40" s="1"/>
  <c r="H14" i="40"/>
  <c r="AB102" i="47"/>
  <c r="AD102" i="47" s="1"/>
  <c r="Z103" i="47" s="1"/>
  <c r="AB104" i="46"/>
  <c r="AD104" i="46" s="1"/>
  <c r="Z105" i="46" s="1"/>
  <c r="AB103" i="45"/>
  <c r="AD103" i="45" s="1"/>
  <c r="Z104" i="45" s="1"/>
  <c r="AB106" i="44"/>
  <c r="AD106" i="44" s="1"/>
  <c r="Z107" i="44" s="1"/>
  <c r="AB104" i="43"/>
  <c r="AD104" i="43" s="1"/>
  <c r="Z105" i="43" s="1"/>
  <c r="AB104" i="42"/>
  <c r="AD104" i="42" s="1"/>
  <c r="Z105" i="42" s="1"/>
  <c r="AB101" i="41"/>
  <c r="AD101" i="41" s="1"/>
  <c r="Z102" i="41" s="1"/>
  <c r="AB103" i="40"/>
  <c r="AD103" i="40" s="1"/>
  <c r="Z104" i="40" s="1"/>
  <c r="AB103" i="39"/>
  <c r="AD103" i="39" s="1"/>
  <c r="Z104" i="39" s="1"/>
  <c r="AB103" i="38"/>
  <c r="AD103" i="38" s="1"/>
  <c r="Z104" i="38" s="1"/>
  <c r="AB101" i="37"/>
  <c r="AD101" i="37" s="1"/>
  <c r="Z102" i="37" s="1"/>
  <c r="AB103" i="36"/>
  <c r="AD103" i="36" s="1"/>
  <c r="Z104" i="36" s="1"/>
  <c r="AB103" i="35"/>
  <c r="AD103" i="35" s="1"/>
  <c r="Z104" i="35" s="1"/>
  <c r="AB103" i="34"/>
  <c r="AD103" i="34" s="1"/>
  <c r="Z104" i="34" s="1"/>
  <c r="AB102" i="33"/>
  <c r="AD102" i="33" s="1"/>
  <c r="Z103" i="33" s="1"/>
  <c r="AB102" i="32"/>
  <c r="AD102" i="32" s="1"/>
  <c r="Z103" i="32" s="1"/>
  <c r="AB103" i="31"/>
  <c r="AD103" i="31" s="1"/>
  <c r="Z104" i="31" s="1"/>
  <c r="AB8" i="25"/>
  <c r="AD8" i="25" s="1"/>
  <c r="Z9" i="25" s="1"/>
  <c r="AB9" i="25" s="1"/>
  <c r="AD9" i="25" s="1"/>
  <c r="H14" i="16"/>
  <c r="E13" i="16"/>
  <c r="F12" i="16" s="1"/>
  <c r="H14" i="24"/>
  <c r="E13" i="24"/>
  <c r="F11" i="16"/>
  <c r="F11" i="25"/>
  <c r="E13" i="25"/>
  <c r="H14" i="25"/>
  <c r="F11" i="61"/>
  <c r="E13" i="61"/>
  <c r="H14" i="61"/>
  <c r="E13" i="26"/>
  <c r="H14" i="26"/>
  <c r="AB30" i="61"/>
  <c r="AD30" i="61" s="1"/>
  <c r="Z31" i="61" s="1"/>
  <c r="AB31" i="61" s="1"/>
  <c r="AD31" i="61" s="1"/>
  <c r="Z32" i="61" s="1"/>
  <c r="AB32" i="61" s="1"/>
  <c r="AD32" i="61" s="1"/>
  <c r="Z33" i="61" s="1"/>
  <c r="AB131" i="30"/>
  <c r="AD131" i="30" s="1"/>
  <c r="Z132" i="30" s="1"/>
  <c r="AB132" i="30" s="1"/>
  <c r="AD132" i="30" s="1"/>
  <c r="Z133" i="30" s="1"/>
  <c r="AB133" i="30" s="1"/>
  <c r="AD133" i="30" s="1"/>
  <c r="Z134" i="30" s="1"/>
  <c r="AB134" i="30" s="1"/>
  <c r="AD134" i="30" s="1"/>
  <c r="Z135" i="30" s="1"/>
  <c r="AB135" i="30" s="1"/>
  <c r="AD135" i="30" s="1"/>
  <c r="Z136" i="30" s="1"/>
  <c r="AB136" i="30" s="1"/>
  <c r="AD136" i="30" s="1"/>
  <c r="Z137" i="30" s="1"/>
  <c r="AB137" i="30" s="1"/>
  <c r="AD137" i="30" s="1"/>
  <c r="Z138" i="30" s="1"/>
  <c r="AB138" i="30" s="1"/>
  <c r="AD138" i="30" s="1"/>
  <c r="Z139" i="30" s="1"/>
  <c r="AB139" i="30" s="1"/>
  <c r="AD139" i="30" s="1"/>
  <c r="Z140" i="30" s="1"/>
  <c r="AB140" i="30" s="1"/>
  <c r="AD140" i="30" s="1"/>
  <c r="Z141" i="30" s="1"/>
  <c r="AB141" i="30" s="1"/>
  <c r="AD141" i="30" s="1"/>
  <c r="Z142" i="30" s="1"/>
  <c r="AB142" i="30" s="1"/>
  <c r="AD142" i="30" s="1"/>
  <c r="Z143" i="30" s="1"/>
  <c r="AB143" i="30" s="1"/>
  <c r="AD143" i="30" s="1"/>
  <c r="Z144" i="30" s="1"/>
  <c r="AB144" i="30" s="1"/>
  <c r="AD144" i="30" s="1"/>
  <c r="Z145" i="30" s="1"/>
  <c r="AB145" i="30" s="1"/>
  <c r="AD145" i="30" s="1"/>
  <c r="Z146" i="30" s="1"/>
  <c r="AB146" i="30" s="1"/>
  <c r="AD146" i="30" s="1"/>
  <c r="Z147" i="30" s="1"/>
  <c r="AB147" i="30" s="1"/>
  <c r="AD147" i="30" s="1"/>
  <c r="Z148" i="30" s="1"/>
  <c r="AB148" i="30" s="1"/>
  <c r="AD148" i="30" s="1"/>
  <c r="Z149" i="30" s="1"/>
  <c r="AB149" i="30" s="1"/>
  <c r="AD149" i="30" s="1"/>
  <c r="Z150" i="30" s="1"/>
  <c r="AB150" i="30" s="1"/>
  <c r="AD150" i="30" s="1"/>
  <c r="Z151" i="30" s="1"/>
  <c r="AB151" i="30" s="1"/>
  <c r="AD151" i="30" s="1"/>
  <c r="Z152" i="30" s="1"/>
  <c r="AB152" i="30" s="1"/>
  <c r="AD152" i="30" s="1"/>
  <c r="Z153" i="30" s="1"/>
  <c r="AB153" i="30" s="1"/>
  <c r="AD153" i="30" s="1"/>
  <c r="Z154" i="30" s="1"/>
  <c r="AB154" i="30" s="1"/>
  <c r="AD154" i="30" s="1"/>
  <c r="Z155" i="30" s="1"/>
  <c r="AB155" i="30" s="1"/>
  <c r="AD155" i="30" s="1"/>
  <c r="Z156" i="30" s="1"/>
  <c r="AB156" i="30" s="1"/>
  <c r="AD156" i="30" s="1"/>
  <c r="Z157" i="30" s="1"/>
  <c r="AB157" i="30" s="1"/>
  <c r="AD157" i="30" s="1"/>
  <c r="Z158" i="30" s="1"/>
  <c r="AB158" i="30" s="1"/>
  <c r="AD158" i="30" s="1"/>
  <c r="Z159" i="30" s="1"/>
  <c r="AB159" i="30" s="1"/>
  <c r="AD159" i="30" s="1"/>
  <c r="Z160" i="30" s="1"/>
  <c r="AB160" i="30" s="1"/>
  <c r="AD160" i="30" s="1"/>
  <c r="Z161" i="30" s="1"/>
  <c r="AB161" i="30" s="1"/>
  <c r="AD161" i="30" s="1"/>
  <c r="Z162" i="30" s="1"/>
  <c r="AB162" i="30" s="1"/>
  <c r="AD162" i="30" s="1"/>
  <c r="Z163" i="30" s="1"/>
  <c r="AB163" i="30" s="1"/>
  <c r="AD163" i="30" s="1"/>
  <c r="Z164" i="30" s="1"/>
  <c r="AB164" i="30" s="1"/>
  <c r="AD164" i="30" s="1"/>
  <c r="Z165" i="30" s="1"/>
  <c r="AB165" i="30" s="1"/>
  <c r="AD165" i="30" s="1"/>
  <c r="Z166" i="30" s="1"/>
  <c r="AB166" i="30" s="1"/>
  <c r="AD166" i="30" s="1"/>
  <c r="Z167" i="30" s="1"/>
  <c r="AB167" i="30" s="1"/>
  <c r="AD167" i="30" s="1"/>
  <c r="Z168" i="30" s="1"/>
  <c r="AB168" i="30" s="1"/>
  <c r="AD168" i="30" s="1"/>
  <c r="Z169" i="30" s="1"/>
  <c r="AB169" i="30" s="1"/>
  <c r="AD169" i="30" s="1"/>
  <c r="Z170" i="30" s="1"/>
  <c r="AB170" i="30" s="1"/>
  <c r="AD170" i="30" s="1"/>
  <c r="Z171" i="30" s="1"/>
  <c r="AB171" i="30" s="1"/>
  <c r="AD171" i="30" s="1"/>
  <c r="Z172" i="30" s="1"/>
  <c r="AB172" i="30" s="1"/>
  <c r="AD172" i="30" s="1"/>
  <c r="Z173" i="30" s="1"/>
  <c r="AB173" i="30" s="1"/>
  <c r="AD173" i="30" s="1"/>
  <c r="Z174" i="30" s="1"/>
  <c r="AB174" i="30" s="1"/>
  <c r="AD174" i="30" s="1"/>
  <c r="Z175" i="30" s="1"/>
  <c r="AB175" i="30" s="1"/>
  <c r="AD175" i="30" s="1"/>
  <c r="Z176" i="30" s="1"/>
  <c r="AB176" i="30" s="1"/>
  <c r="AD176" i="30" s="1"/>
  <c r="Z177" i="30" s="1"/>
  <c r="AB177" i="30" s="1"/>
  <c r="AD177" i="30" s="1"/>
  <c r="Z178" i="30" s="1"/>
  <c r="AB178" i="30" s="1"/>
  <c r="AD178" i="30" s="1"/>
  <c r="Z179" i="30" s="1"/>
  <c r="AB179" i="30" s="1"/>
  <c r="AD179" i="30" s="1"/>
  <c r="Z180" i="30" s="1"/>
  <c r="AB180" i="30" s="1"/>
  <c r="AD180" i="30" s="1"/>
  <c r="Z181" i="30" s="1"/>
  <c r="AB181" i="30" s="1"/>
  <c r="AD181" i="30" s="1"/>
  <c r="Z182" i="30" s="1"/>
  <c r="AB182" i="30" s="1"/>
  <c r="AD182" i="30" s="1"/>
  <c r="Z183" i="30" s="1"/>
  <c r="AB183" i="30" s="1"/>
  <c r="AD183" i="30" s="1"/>
  <c r="Z184" i="30" s="1"/>
  <c r="AB184" i="30" s="1"/>
  <c r="AD184" i="30" s="1"/>
  <c r="Z185" i="30" s="1"/>
  <c r="AB185" i="30" s="1"/>
  <c r="AD185" i="30" s="1"/>
  <c r="Z186" i="30" s="1"/>
  <c r="AB186" i="30" s="1"/>
  <c r="AD186" i="30" s="1"/>
  <c r="Z187" i="30" s="1"/>
  <c r="AB187" i="30" s="1"/>
  <c r="AD187" i="30" s="1"/>
  <c r="Z188" i="30" s="1"/>
  <c r="AB188" i="30" s="1"/>
  <c r="AD188" i="30" s="1"/>
  <c r="Z189" i="30" s="1"/>
  <c r="AB189" i="30" s="1"/>
  <c r="AD189" i="30" s="1"/>
  <c r="Z190" i="30" s="1"/>
  <c r="AB190" i="30" s="1"/>
  <c r="AD190" i="30" s="1"/>
  <c r="Z191" i="30" s="1"/>
  <c r="AB191" i="30" s="1"/>
  <c r="AD191" i="30" s="1"/>
  <c r="Z192" i="30" s="1"/>
  <c r="AB192" i="30" s="1"/>
  <c r="AD192" i="30" s="1"/>
  <c r="Z193" i="30" s="1"/>
  <c r="AB193" i="30" s="1"/>
  <c r="AD193" i="30" s="1"/>
  <c r="Z194" i="30" s="1"/>
  <c r="AB194" i="30" s="1"/>
  <c r="AD194" i="30" s="1"/>
  <c r="Z195" i="30" s="1"/>
  <c r="AB195" i="30" s="1"/>
  <c r="AD195" i="30" s="1"/>
  <c r="Z196" i="30" s="1"/>
  <c r="AB196" i="30" s="1"/>
  <c r="AD196" i="30" s="1"/>
  <c r="Z197" i="30" s="1"/>
  <c r="AB197" i="30" s="1"/>
  <c r="AD197" i="30" s="1"/>
  <c r="Z198" i="30" s="1"/>
  <c r="AB198" i="30" s="1"/>
  <c r="AD198" i="30" s="1"/>
  <c r="Z199" i="30" s="1"/>
  <c r="AB199" i="30" s="1"/>
  <c r="AD199" i="30" s="1"/>
  <c r="Z200" i="30" s="1"/>
  <c r="AB200" i="30" s="1"/>
  <c r="AD200" i="30" s="1"/>
  <c r="Z201" i="30" s="1"/>
  <c r="AB201" i="30" s="1"/>
  <c r="AD201" i="30" s="1"/>
  <c r="Z202" i="30" s="1"/>
  <c r="AB202" i="30" s="1"/>
  <c r="AD202" i="30" s="1"/>
  <c r="Z203" i="30" s="1"/>
  <c r="AB203" i="30" s="1"/>
  <c r="AD203" i="30" s="1"/>
  <c r="Z204" i="30" s="1"/>
  <c r="AB204" i="30" s="1"/>
  <c r="AD204" i="30" s="1"/>
  <c r="Z205" i="30" s="1"/>
  <c r="AB205" i="30" s="1"/>
  <c r="AD205" i="30" s="1"/>
  <c r="Z206" i="30" s="1"/>
  <c r="AB206" i="30" s="1"/>
  <c r="AD206" i="30" s="1"/>
  <c r="Z207" i="30" s="1"/>
  <c r="AB207" i="30" s="1"/>
  <c r="AD207" i="30" s="1"/>
  <c r="Z208" i="30" s="1"/>
  <c r="AB208" i="30" s="1"/>
  <c r="AD208" i="30" s="1"/>
  <c r="Z209" i="30" s="1"/>
  <c r="AB209" i="30" s="1"/>
  <c r="AD209" i="30" s="1"/>
  <c r="Z210" i="30" s="1"/>
  <c r="AB210" i="30" s="1"/>
  <c r="AD210" i="30" s="1"/>
  <c r="Z211" i="30" s="1"/>
  <c r="AB211" i="30" s="1"/>
  <c r="AD211" i="30" s="1"/>
  <c r="Z212" i="30" s="1"/>
  <c r="AB212" i="30" s="1"/>
  <c r="AD212" i="30" s="1"/>
  <c r="Z213" i="30" s="1"/>
  <c r="AB213" i="30" s="1"/>
  <c r="AD213" i="30" s="1"/>
  <c r="Z214" i="30" s="1"/>
  <c r="AB214" i="30" s="1"/>
  <c r="AD214" i="30" s="1"/>
  <c r="Z215" i="30" s="1"/>
  <c r="AB215" i="30" s="1"/>
  <c r="AD215" i="30" s="1"/>
  <c r="Z216" i="30" s="1"/>
  <c r="AB216" i="30" s="1"/>
  <c r="AD216" i="30" s="1"/>
  <c r="Z217" i="30" s="1"/>
  <c r="AB217" i="30" s="1"/>
  <c r="AD217" i="30" s="1"/>
  <c r="Z218" i="30" s="1"/>
  <c r="AB218" i="30" s="1"/>
  <c r="AD218" i="30" s="1"/>
  <c r="Z219" i="30" s="1"/>
  <c r="AB219" i="30" s="1"/>
  <c r="AD219" i="30" s="1"/>
  <c r="Z220" i="30" s="1"/>
  <c r="AB220" i="30" s="1"/>
  <c r="AD220" i="30" s="1"/>
  <c r="Z221" i="30" s="1"/>
  <c r="AB221" i="30" s="1"/>
  <c r="AD221" i="30" s="1"/>
  <c r="Z222" i="30" s="1"/>
  <c r="AB222" i="30" s="1"/>
  <c r="AD222" i="30" s="1"/>
  <c r="Z223" i="30" s="1"/>
  <c r="AB223" i="30" s="1"/>
  <c r="AD223" i="30" s="1"/>
  <c r="Z224" i="30" s="1"/>
  <c r="AB224" i="30" s="1"/>
  <c r="AD224" i="30" s="1"/>
  <c r="Z225" i="30" s="1"/>
  <c r="AB225" i="30" s="1"/>
  <c r="AD225" i="30" s="1"/>
  <c r="Z226" i="30" s="1"/>
  <c r="AB226" i="30" s="1"/>
  <c r="AD226" i="30" s="1"/>
  <c r="Z227" i="30" s="1"/>
  <c r="AB227" i="30" s="1"/>
  <c r="AD227" i="30" s="1"/>
  <c r="Z228" i="30" s="1"/>
  <c r="AB228" i="30" s="1"/>
  <c r="AD228" i="30" s="1"/>
  <c r="Z229" i="30" s="1"/>
  <c r="AB229" i="30" s="1"/>
  <c r="AD229" i="30" s="1"/>
  <c r="Z230" i="30" s="1"/>
  <c r="AB230" i="30" s="1"/>
  <c r="AD230" i="30" s="1"/>
  <c r="Z231" i="30" s="1"/>
  <c r="AB231" i="30" s="1"/>
  <c r="AD231" i="30" s="1"/>
  <c r="Z232" i="30" s="1"/>
  <c r="AB232" i="30" s="1"/>
  <c r="AD232" i="30" s="1"/>
  <c r="Z233" i="30" s="1"/>
  <c r="AB233" i="30" s="1"/>
  <c r="AD233" i="30" s="1"/>
  <c r="Z234" i="30" s="1"/>
  <c r="AB234" i="30" s="1"/>
  <c r="AD234" i="30" s="1"/>
  <c r="Z235" i="30" s="1"/>
  <c r="AB235" i="30" s="1"/>
  <c r="AD235" i="30" s="1"/>
  <c r="Z236" i="30" s="1"/>
  <c r="AB236" i="30" s="1"/>
  <c r="AD236" i="30" s="1"/>
  <c r="Z237" i="30" s="1"/>
  <c r="AB237" i="30" s="1"/>
  <c r="AD237" i="30" s="1"/>
  <c r="Z238" i="30" s="1"/>
  <c r="AB238" i="30" s="1"/>
  <c r="AD238" i="30" s="1"/>
  <c r="Z239" i="30" s="1"/>
  <c r="AB239" i="30" s="1"/>
  <c r="AD239" i="30" s="1"/>
  <c r="Z240" i="30" s="1"/>
  <c r="AB240" i="30" s="1"/>
  <c r="AD240" i="30" s="1"/>
  <c r="Z241" i="30" s="1"/>
  <c r="AB241" i="30" s="1"/>
  <c r="AD241" i="30" s="1"/>
  <c r="Z242" i="30" s="1"/>
  <c r="AB242" i="30" s="1"/>
  <c r="AD242" i="30" s="1"/>
  <c r="Z243" i="30" s="1"/>
  <c r="AB243" i="30" s="1"/>
  <c r="AD243" i="30" s="1"/>
  <c r="Z244" i="30" s="1"/>
  <c r="AB13" i="24"/>
  <c r="AD13" i="24" s="1"/>
  <c r="Z14" i="24" s="1"/>
  <c r="R8" i="26"/>
  <c r="S8" i="26"/>
  <c r="X7" i="26"/>
  <c r="T8" i="26" s="1"/>
  <c r="AC7" i="26"/>
  <c r="AD7" i="26" s="1"/>
  <c r="Z8" i="26" s="1"/>
  <c r="AB8" i="26" s="1"/>
  <c r="F12" i="30"/>
  <c r="H15" i="30"/>
  <c r="E14" i="30"/>
  <c r="R11" i="23"/>
  <c r="R9" i="28"/>
  <c r="S9" i="28"/>
  <c r="W208" i="24"/>
  <c r="AC208" i="24" s="1"/>
  <c r="S11" i="23"/>
  <c r="U11" i="23" s="1"/>
  <c r="T10" i="23"/>
  <c r="X10" i="23" s="1"/>
  <c r="T11" i="23" s="1"/>
  <c r="W11" i="23"/>
  <c r="E14" i="28"/>
  <c r="F13" i="28" s="1"/>
  <c r="H15" i="28"/>
  <c r="AB7" i="23"/>
  <c r="F11" i="23"/>
  <c r="E13" i="23"/>
  <c r="E14" i="31" l="1"/>
  <c r="F13" i="31" s="1"/>
  <c r="H15" i="31"/>
  <c r="H15" i="47"/>
  <c r="E14" i="47"/>
  <c r="F13" i="47" s="1"/>
  <c r="H15" i="36"/>
  <c r="E14" i="36"/>
  <c r="F13" i="36" s="1"/>
  <c r="H15" i="41"/>
  <c r="E14" i="41"/>
  <c r="F13" i="41" s="1"/>
  <c r="E14" i="43"/>
  <c r="F13" i="43" s="1"/>
  <c r="H15" i="43"/>
  <c r="E14" i="32"/>
  <c r="F13" i="32" s="1"/>
  <c r="H15" i="32"/>
  <c r="H15" i="37"/>
  <c r="E14" i="37"/>
  <c r="F13" i="37" s="1"/>
  <c r="E14" i="46"/>
  <c r="F13" i="46" s="1"/>
  <c r="H15" i="46"/>
  <c r="H15" i="38"/>
  <c r="E14" i="38"/>
  <c r="F13" i="38" s="1"/>
  <c r="H15" i="33"/>
  <c r="E14" i="33"/>
  <c r="F13" i="33" s="1"/>
  <c r="E14" i="35"/>
  <c r="F13" i="35" s="1"/>
  <c r="H15" i="35"/>
  <c r="E14" i="42"/>
  <c r="F13" i="42" s="1"/>
  <c r="H15" i="42"/>
  <c r="H15" i="40"/>
  <c r="E14" i="40"/>
  <c r="F13" i="40" s="1"/>
  <c r="H15" i="45"/>
  <c r="E14" i="45"/>
  <c r="F13" i="45" s="1"/>
  <c r="H15" i="39"/>
  <c r="E14" i="39"/>
  <c r="F13" i="39" s="1"/>
  <c r="E14" i="34"/>
  <c r="F13" i="34" s="1"/>
  <c r="H15" i="34"/>
  <c r="H15" i="44"/>
  <c r="E14" i="44"/>
  <c r="F13" i="44" s="1"/>
  <c r="AB103" i="47"/>
  <c r="AD103" i="47" s="1"/>
  <c r="Z104" i="47" s="1"/>
  <c r="AB105" i="46"/>
  <c r="AD105" i="46" s="1"/>
  <c r="Z106" i="46" s="1"/>
  <c r="AB104" i="45"/>
  <c r="AD104" i="45" s="1"/>
  <c r="Z105" i="45" s="1"/>
  <c r="AB107" i="44"/>
  <c r="AD107" i="44" s="1"/>
  <c r="Z108" i="44" s="1"/>
  <c r="AB105" i="43"/>
  <c r="AD105" i="43" s="1"/>
  <c r="Z106" i="43" s="1"/>
  <c r="AB105" i="42"/>
  <c r="AD105" i="42" s="1"/>
  <c r="Z106" i="42" s="1"/>
  <c r="AB102" i="41"/>
  <c r="AD102" i="41" s="1"/>
  <c r="Z103" i="41" s="1"/>
  <c r="AB104" i="40"/>
  <c r="AD104" i="40" s="1"/>
  <c r="Z105" i="40" s="1"/>
  <c r="AB104" i="39"/>
  <c r="AD104" i="39" s="1"/>
  <c r="Z105" i="39" s="1"/>
  <c r="AB104" i="38"/>
  <c r="AD104" i="38" s="1"/>
  <c r="Z105" i="38" s="1"/>
  <c r="AB102" i="37"/>
  <c r="AD102" i="37" s="1"/>
  <c r="Z103" i="37" s="1"/>
  <c r="AB104" i="36"/>
  <c r="AD104" i="36" s="1"/>
  <c r="Z105" i="36" s="1"/>
  <c r="AB104" i="35"/>
  <c r="AD104" i="35" s="1"/>
  <c r="Z105" i="35" s="1"/>
  <c r="AB104" i="34"/>
  <c r="AD104" i="34" s="1"/>
  <c r="Z105" i="34" s="1"/>
  <c r="AB103" i="33"/>
  <c r="AD103" i="33" s="1"/>
  <c r="Z104" i="33" s="1"/>
  <c r="AB103" i="32"/>
  <c r="AD103" i="32" s="1"/>
  <c r="Z104" i="32" s="1"/>
  <c r="AB104" i="31"/>
  <c r="AD104" i="31" s="1"/>
  <c r="Z105" i="31" s="1"/>
  <c r="F12" i="25"/>
  <c r="H15" i="16"/>
  <c r="E14" i="16"/>
  <c r="H15" i="26"/>
  <c r="E14" i="26"/>
  <c r="F13" i="26" s="1"/>
  <c r="H15" i="61"/>
  <c r="E14" i="61"/>
  <c r="F12" i="26"/>
  <c r="F12" i="61"/>
  <c r="F12" i="24"/>
  <c r="E14" i="25"/>
  <c r="F13" i="25" s="1"/>
  <c r="H15" i="25"/>
  <c r="H15" i="24"/>
  <c r="E14" i="24"/>
  <c r="F13" i="24" s="1"/>
  <c r="X10" i="25"/>
  <c r="T11" i="25" s="1"/>
  <c r="AB33" i="61"/>
  <c r="AD33" i="61" s="1"/>
  <c r="Z34" i="61" s="1"/>
  <c r="AB34" i="61" s="1"/>
  <c r="AD34" i="61" s="1"/>
  <c r="Z35" i="61" s="1"/>
  <c r="AB35" i="61" s="1"/>
  <c r="AD35" i="61" s="1"/>
  <c r="Z36" i="61" s="1"/>
  <c r="AB36" i="61" s="1"/>
  <c r="AD36" i="61" s="1"/>
  <c r="Z37" i="61" s="1"/>
  <c r="AB37" i="61" s="1"/>
  <c r="AD37" i="61" s="1"/>
  <c r="Z38" i="61" s="1"/>
  <c r="AB244" i="30"/>
  <c r="A57" i="30" s="1"/>
  <c r="A59" i="30" s="1"/>
  <c r="AB14" i="24"/>
  <c r="AD14" i="24" s="1"/>
  <c r="Z15" i="24" s="1"/>
  <c r="U8" i="26"/>
  <c r="W8" i="26"/>
  <c r="F13" i="30"/>
  <c r="E15" i="30"/>
  <c r="F14" i="30" s="1"/>
  <c r="H16" i="30"/>
  <c r="AD7" i="23"/>
  <c r="Z8" i="23" s="1"/>
  <c r="AB8" i="23" s="1"/>
  <c r="U9" i="28"/>
  <c r="T9" i="28" s="1"/>
  <c r="X9" i="28" s="1"/>
  <c r="W9" i="28"/>
  <c r="A50" i="25"/>
  <c r="A59" i="25"/>
  <c r="R15" i="9"/>
  <c r="Z10" i="25"/>
  <c r="AB10" i="25" s="1"/>
  <c r="T208" i="24"/>
  <c r="X208" i="24" s="1"/>
  <c r="W12" i="23"/>
  <c r="AC12" i="23" s="1"/>
  <c r="X11" i="23"/>
  <c r="AC11" i="23"/>
  <c r="R12" i="23"/>
  <c r="S12" i="23"/>
  <c r="U12" i="23" s="1"/>
  <c r="S13" i="23" s="1"/>
  <c r="U13" i="23" s="1"/>
  <c r="E15" i="28"/>
  <c r="F14" i="28" s="1"/>
  <c r="H16" i="28"/>
  <c r="F12" i="23"/>
  <c r="E14" i="23"/>
  <c r="H16" i="42" l="1"/>
  <c r="E15" i="42"/>
  <c r="F14" i="42" s="1"/>
  <c r="H16" i="41"/>
  <c r="E15" i="41"/>
  <c r="F14" i="41" s="1"/>
  <c r="H16" i="35"/>
  <c r="E15" i="35"/>
  <c r="F14" i="35" s="1"/>
  <c r="H16" i="34"/>
  <c r="E15" i="34"/>
  <c r="F14" i="34" s="1"/>
  <c r="H16" i="39"/>
  <c r="E15" i="39"/>
  <c r="F14" i="39" s="1"/>
  <c r="H16" i="37"/>
  <c r="E15" i="37"/>
  <c r="F14" i="37" s="1"/>
  <c r="E15" i="36"/>
  <c r="F14" i="36" s="1"/>
  <c r="H16" i="36"/>
  <c r="H16" i="46"/>
  <c r="E15" i="46"/>
  <c r="F14" i="46" s="1"/>
  <c r="H16" i="32"/>
  <c r="E15" i="32"/>
  <c r="F14" i="32" s="1"/>
  <c r="H16" i="45"/>
  <c r="E15" i="45"/>
  <c r="F14" i="45" s="1"/>
  <c r="E15" i="33"/>
  <c r="F14" i="33" s="1"/>
  <c r="H16" i="33"/>
  <c r="E15" i="47"/>
  <c r="F14" i="47" s="1"/>
  <c r="H16" i="47"/>
  <c r="E15" i="43"/>
  <c r="F14" i="43" s="1"/>
  <c r="H16" i="43"/>
  <c r="E15" i="31"/>
  <c r="F14" i="31" s="1"/>
  <c r="H16" i="31"/>
  <c r="E15" i="44"/>
  <c r="F14" i="44" s="1"/>
  <c r="H16" i="44"/>
  <c r="H16" i="40"/>
  <c r="E15" i="40"/>
  <c r="F14" i="40" s="1"/>
  <c r="H16" i="38"/>
  <c r="E15" i="38"/>
  <c r="F14" i="38" s="1"/>
  <c r="AB104" i="47"/>
  <c r="AD104" i="47" s="1"/>
  <c r="Z105" i="47" s="1"/>
  <c r="AB106" i="46"/>
  <c r="AD106" i="46" s="1"/>
  <c r="Z107" i="46" s="1"/>
  <c r="AB105" i="45"/>
  <c r="AD105" i="45" s="1"/>
  <c r="Z106" i="45" s="1"/>
  <c r="AB108" i="44"/>
  <c r="AD108" i="44" s="1"/>
  <c r="Z109" i="44" s="1"/>
  <c r="AB106" i="43"/>
  <c r="AD106" i="43" s="1"/>
  <c r="Z107" i="43" s="1"/>
  <c r="AB106" i="42"/>
  <c r="AD106" i="42" s="1"/>
  <c r="Z107" i="42" s="1"/>
  <c r="AB103" i="41"/>
  <c r="AD103" i="41" s="1"/>
  <c r="Z104" i="41" s="1"/>
  <c r="AB105" i="40"/>
  <c r="AD105" i="40" s="1"/>
  <c r="Z106" i="40" s="1"/>
  <c r="AB105" i="39"/>
  <c r="AD105" i="39" s="1"/>
  <c r="Z106" i="39" s="1"/>
  <c r="AB105" i="38"/>
  <c r="AD105" i="38" s="1"/>
  <c r="Z106" i="38" s="1"/>
  <c r="AB103" i="37"/>
  <c r="AD103" i="37" s="1"/>
  <c r="Z104" i="37" s="1"/>
  <c r="AB105" i="36"/>
  <c r="AD105" i="36" s="1"/>
  <c r="Z106" i="36" s="1"/>
  <c r="AB105" i="35"/>
  <c r="AD105" i="35" s="1"/>
  <c r="Z106" i="35" s="1"/>
  <c r="AB105" i="34"/>
  <c r="AD105" i="34" s="1"/>
  <c r="Z106" i="34" s="1"/>
  <c r="AB104" i="33"/>
  <c r="AD104" i="33" s="1"/>
  <c r="Z105" i="33" s="1"/>
  <c r="AB104" i="32"/>
  <c r="AD104" i="32" s="1"/>
  <c r="Z105" i="32" s="1"/>
  <c r="AB105" i="31"/>
  <c r="AD105" i="31" s="1"/>
  <c r="Z106" i="31" s="1"/>
  <c r="H16" i="24"/>
  <c r="E15" i="24"/>
  <c r="F14" i="24" s="1"/>
  <c r="F13" i="61"/>
  <c r="F13" i="16"/>
  <c r="H16" i="61"/>
  <c r="E15" i="61"/>
  <c r="F14" i="61" s="1"/>
  <c r="H16" i="16"/>
  <c r="E15" i="16"/>
  <c r="F14" i="16" s="1"/>
  <c r="E15" i="26"/>
  <c r="H16" i="26"/>
  <c r="E15" i="25"/>
  <c r="F14" i="25" s="1"/>
  <c r="H16" i="25"/>
  <c r="U11" i="25"/>
  <c r="X11" i="25" s="1"/>
  <c r="T12" i="25" s="1"/>
  <c r="U12" i="25" s="1"/>
  <c r="X12" i="25" s="1"/>
  <c r="T13" i="25" s="1"/>
  <c r="AB38" i="61"/>
  <c r="AD38" i="61" s="1"/>
  <c r="Z39" i="61" s="1"/>
  <c r="AB39" i="61" s="1"/>
  <c r="AD39" i="61" s="1"/>
  <c r="Z40" i="61" s="1"/>
  <c r="AB40" i="61" s="1"/>
  <c r="AD40" i="61" s="1"/>
  <c r="Z41" i="61" s="1"/>
  <c r="AB41" i="61" s="1"/>
  <c r="AD41" i="61" s="1"/>
  <c r="Z42" i="61" s="1"/>
  <c r="AD244" i="30"/>
  <c r="AB15" i="24"/>
  <c r="AC8" i="26"/>
  <c r="AD8" i="26" s="1"/>
  <c r="Z9" i="26" s="1"/>
  <c r="AB9" i="26" s="1"/>
  <c r="R9" i="26"/>
  <c r="S9" i="26"/>
  <c r="X8" i="26"/>
  <c r="T9" i="26" s="1"/>
  <c r="E16" i="30"/>
  <c r="H17" i="30"/>
  <c r="AD8" i="23"/>
  <c r="Z9" i="23" s="1"/>
  <c r="AB9" i="23" s="1"/>
  <c r="AD10" i="25"/>
  <c r="Z11" i="25" s="1"/>
  <c r="AB11" i="25" s="1"/>
  <c r="AD11" i="25" s="1"/>
  <c r="Z12" i="25" s="1"/>
  <c r="AB12" i="25" s="1"/>
  <c r="AD12" i="25" s="1"/>
  <c r="Z13" i="25" s="1"/>
  <c r="AB13" i="25" s="1"/>
  <c r="AD13" i="25" s="1"/>
  <c r="Z14" i="25" s="1"/>
  <c r="AB14" i="25" s="1"/>
  <c r="AD14" i="25" s="1"/>
  <c r="Z15" i="25" s="1"/>
  <c r="AB15" i="25" s="1"/>
  <c r="AD15" i="25" s="1"/>
  <c r="Z16" i="25" s="1"/>
  <c r="AB16" i="25" s="1"/>
  <c r="AD16" i="25" s="1"/>
  <c r="Z17" i="25" s="1"/>
  <c r="AB17" i="25" s="1"/>
  <c r="AD17" i="25" s="1"/>
  <c r="Z18" i="25" s="1"/>
  <c r="AB18" i="25" s="1"/>
  <c r="AD18" i="25" s="1"/>
  <c r="Z19" i="25" s="1"/>
  <c r="AB19" i="25" s="1"/>
  <c r="AD19" i="25" s="1"/>
  <c r="Z20" i="25" s="1"/>
  <c r="AB20" i="25" s="1"/>
  <c r="AD20" i="25" s="1"/>
  <c r="Z21" i="25" s="1"/>
  <c r="AB21" i="25" s="1"/>
  <c r="AD21" i="25" s="1"/>
  <c r="Z22" i="25" s="1"/>
  <c r="AB22" i="25" s="1"/>
  <c r="AD22" i="25" s="1"/>
  <c r="Z23" i="25" s="1"/>
  <c r="AB23" i="25" s="1"/>
  <c r="AD23" i="25" s="1"/>
  <c r="Z24" i="25" s="1"/>
  <c r="AB24" i="25" s="1"/>
  <c r="AD24" i="25" s="1"/>
  <c r="Z25" i="25" s="1"/>
  <c r="AB25" i="25" s="1"/>
  <c r="AD25" i="25" s="1"/>
  <c r="Z26" i="25" s="1"/>
  <c r="AB26" i="25" s="1"/>
  <c r="AD26" i="25" s="1"/>
  <c r="Z27" i="25" s="1"/>
  <c r="AB27" i="25" s="1"/>
  <c r="AD27" i="25" s="1"/>
  <c r="Z28" i="25" s="1"/>
  <c r="AB28" i="25" s="1"/>
  <c r="AD28" i="25" s="1"/>
  <c r="Z29" i="25" s="1"/>
  <c r="AB29" i="25" s="1"/>
  <c r="AD29" i="25" s="1"/>
  <c r="Z30" i="25" s="1"/>
  <c r="AB30" i="25" s="1"/>
  <c r="AD30" i="25" s="1"/>
  <c r="Z31" i="25" s="1"/>
  <c r="AB31" i="25" s="1"/>
  <c r="AD31" i="25" s="1"/>
  <c r="Z32" i="25" s="1"/>
  <c r="AB32" i="25" s="1"/>
  <c r="AD32" i="25" s="1"/>
  <c r="Z33" i="25" s="1"/>
  <c r="AB33" i="25" s="1"/>
  <c r="AD33" i="25" s="1"/>
  <c r="Z34" i="25" s="1"/>
  <c r="AB34" i="25" s="1"/>
  <c r="AD34" i="25" s="1"/>
  <c r="Z35" i="25" s="1"/>
  <c r="AB35" i="25" s="1"/>
  <c r="AD35" i="25" s="1"/>
  <c r="Z36" i="25" s="1"/>
  <c r="AB36" i="25" s="1"/>
  <c r="AD36" i="25" s="1"/>
  <c r="Z37" i="25" s="1"/>
  <c r="AB37" i="25" s="1"/>
  <c r="AD37" i="25" s="1"/>
  <c r="Z38" i="25" s="1"/>
  <c r="AB38" i="25" s="1"/>
  <c r="AD38" i="25" s="1"/>
  <c r="Z39" i="25" s="1"/>
  <c r="AB39" i="25" s="1"/>
  <c r="AD39" i="25" s="1"/>
  <c r="Z40" i="25" s="1"/>
  <c r="AB40" i="25" s="1"/>
  <c r="AD40" i="25" s="1"/>
  <c r="Z41" i="25" s="1"/>
  <c r="AB41" i="25" s="1"/>
  <c r="AD41" i="25" s="1"/>
  <c r="Z42" i="25" s="1"/>
  <c r="AB42" i="25" s="1"/>
  <c r="AD42" i="25" s="1"/>
  <c r="Z43" i="25" s="1"/>
  <c r="AB43" i="25" s="1"/>
  <c r="AD43" i="25" s="1"/>
  <c r="Z44" i="25" s="1"/>
  <c r="AB44" i="25" s="1"/>
  <c r="AD44" i="25" s="1"/>
  <c r="Z45" i="25" s="1"/>
  <c r="AB45" i="25" s="1"/>
  <c r="AD45" i="25" s="1"/>
  <c r="Z46" i="25" s="1"/>
  <c r="AB46" i="25" s="1"/>
  <c r="AD46" i="25" s="1"/>
  <c r="Z47" i="25" s="1"/>
  <c r="AB47" i="25" s="1"/>
  <c r="AD47" i="25" s="1"/>
  <c r="Z48" i="25" s="1"/>
  <c r="AB48" i="25" s="1"/>
  <c r="AD48" i="25" s="1"/>
  <c r="Z49" i="25" s="1"/>
  <c r="AB49" i="25" s="1"/>
  <c r="AD49" i="25" s="1"/>
  <c r="Z50" i="25" s="1"/>
  <c r="AB50" i="25" s="1"/>
  <c r="AD50" i="25" s="1"/>
  <c r="Z51" i="25" s="1"/>
  <c r="AB51" i="25" s="1"/>
  <c r="AD51" i="25" s="1"/>
  <c r="Z52" i="25" s="1"/>
  <c r="AB52" i="25" s="1"/>
  <c r="AD52" i="25" s="1"/>
  <c r="Z53" i="25" s="1"/>
  <c r="AB53" i="25" s="1"/>
  <c r="AD53" i="25" s="1"/>
  <c r="Z54" i="25" s="1"/>
  <c r="AB54" i="25" s="1"/>
  <c r="AD54" i="25" s="1"/>
  <c r="Z55" i="25" s="1"/>
  <c r="AB55" i="25" s="1"/>
  <c r="AD55" i="25" s="1"/>
  <c r="Z56" i="25" s="1"/>
  <c r="AB56" i="25" s="1"/>
  <c r="AD56" i="25" s="1"/>
  <c r="Z57" i="25" s="1"/>
  <c r="AB57" i="25" s="1"/>
  <c r="AD57" i="25" s="1"/>
  <c r="Z58" i="25" s="1"/>
  <c r="AB58" i="25" s="1"/>
  <c r="AD58" i="25" s="1"/>
  <c r="Z59" i="25" s="1"/>
  <c r="AB59" i="25" s="1"/>
  <c r="AD59" i="25" s="1"/>
  <c r="Z60" i="25" s="1"/>
  <c r="AB60" i="25" s="1"/>
  <c r="AD60" i="25" s="1"/>
  <c r="Z61" i="25" s="1"/>
  <c r="AB61" i="25" s="1"/>
  <c r="AD61" i="25" s="1"/>
  <c r="Z62" i="25" s="1"/>
  <c r="AB62" i="25" s="1"/>
  <c r="AD62" i="25" s="1"/>
  <c r="Z63" i="25" s="1"/>
  <c r="AB63" i="25" s="1"/>
  <c r="AD63" i="25" s="1"/>
  <c r="Z64" i="25" s="1"/>
  <c r="AB64" i="25" s="1"/>
  <c r="AD64" i="25" s="1"/>
  <c r="Z65" i="25" s="1"/>
  <c r="AB65" i="25" s="1"/>
  <c r="AD65" i="25" s="1"/>
  <c r="Z66" i="25" s="1"/>
  <c r="AB66" i="25" s="1"/>
  <c r="AD66" i="25" s="1"/>
  <c r="Z67" i="25" s="1"/>
  <c r="AB67" i="25" s="1"/>
  <c r="AD67" i="25" s="1"/>
  <c r="Z68" i="25" s="1"/>
  <c r="AB68" i="25" s="1"/>
  <c r="AD68" i="25" s="1"/>
  <c r="Z69" i="25" s="1"/>
  <c r="AB69" i="25" s="1"/>
  <c r="AD69" i="25" s="1"/>
  <c r="Z70" i="25" s="1"/>
  <c r="AB70" i="25" s="1"/>
  <c r="AD70" i="25" s="1"/>
  <c r="Z71" i="25" s="1"/>
  <c r="AB71" i="25" s="1"/>
  <c r="AD71" i="25" s="1"/>
  <c r="Z72" i="25" s="1"/>
  <c r="AB72" i="25" s="1"/>
  <c r="AD72" i="25" s="1"/>
  <c r="Z73" i="25" s="1"/>
  <c r="AB73" i="25" s="1"/>
  <c r="AD73" i="25" s="1"/>
  <c r="Z74" i="25" s="1"/>
  <c r="AB74" i="25" s="1"/>
  <c r="AD74" i="25" s="1"/>
  <c r="Z75" i="25" s="1"/>
  <c r="AB75" i="25" s="1"/>
  <c r="AD75" i="25" s="1"/>
  <c r="Z76" i="25" s="1"/>
  <c r="AB76" i="25" s="1"/>
  <c r="AD76" i="25" s="1"/>
  <c r="Z77" i="25" s="1"/>
  <c r="AB77" i="25" s="1"/>
  <c r="AD77" i="25" s="1"/>
  <c r="Z78" i="25" s="1"/>
  <c r="AB78" i="25" s="1"/>
  <c r="AD78" i="25" s="1"/>
  <c r="Z79" i="25" s="1"/>
  <c r="AB79" i="25" s="1"/>
  <c r="AD79" i="25" s="1"/>
  <c r="Z80" i="25" s="1"/>
  <c r="AB80" i="25" s="1"/>
  <c r="AD80" i="25" s="1"/>
  <c r="Z81" i="25" s="1"/>
  <c r="AB81" i="25" s="1"/>
  <c r="AD81" i="25" s="1"/>
  <c r="Z82" i="25" s="1"/>
  <c r="AB82" i="25" s="1"/>
  <c r="AD82" i="25" s="1"/>
  <c r="Z83" i="25" s="1"/>
  <c r="AB83" i="25" s="1"/>
  <c r="AD83" i="25" s="1"/>
  <c r="Z84" i="25" s="1"/>
  <c r="AB84" i="25" s="1"/>
  <c r="AD84" i="25" s="1"/>
  <c r="Z85" i="25" s="1"/>
  <c r="AB85" i="25" s="1"/>
  <c r="AD85" i="25" s="1"/>
  <c r="Z86" i="25" s="1"/>
  <c r="AB86" i="25" s="1"/>
  <c r="AD86" i="25" s="1"/>
  <c r="Z87" i="25" s="1"/>
  <c r="AB87" i="25" s="1"/>
  <c r="AD87" i="25" s="1"/>
  <c r="Z88" i="25" s="1"/>
  <c r="AB88" i="25" s="1"/>
  <c r="AD88" i="25" s="1"/>
  <c r="Z89" i="25" s="1"/>
  <c r="AB89" i="25" s="1"/>
  <c r="AD89" i="25" s="1"/>
  <c r="Z90" i="25" s="1"/>
  <c r="AB90" i="25" s="1"/>
  <c r="AD90" i="25" s="1"/>
  <c r="Z91" i="25" s="1"/>
  <c r="AB91" i="25" s="1"/>
  <c r="AD91" i="25" s="1"/>
  <c r="Z92" i="25" s="1"/>
  <c r="AB92" i="25" s="1"/>
  <c r="AD92" i="25" s="1"/>
  <c r="Z93" i="25" s="1"/>
  <c r="AB93" i="25" s="1"/>
  <c r="AD93" i="25" s="1"/>
  <c r="Z94" i="25" s="1"/>
  <c r="AB94" i="25" s="1"/>
  <c r="AD94" i="25" s="1"/>
  <c r="Z95" i="25" s="1"/>
  <c r="AB95" i="25" s="1"/>
  <c r="AD95" i="25" s="1"/>
  <c r="Z96" i="25" s="1"/>
  <c r="AB96" i="25" s="1"/>
  <c r="AD96" i="25" s="1"/>
  <c r="Z97" i="25" s="1"/>
  <c r="AB97" i="25" s="1"/>
  <c r="AD97" i="25" s="1"/>
  <c r="Z98" i="25" s="1"/>
  <c r="AB98" i="25" s="1"/>
  <c r="AD98" i="25" s="1"/>
  <c r="Z99" i="25" s="1"/>
  <c r="AB99" i="25" s="1"/>
  <c r="AD99" i="25" s="1"/>
  <c r="Z100" i="25" s="1"/>
  <c r="AB100" i="25" s="1"/>
  <c r="AD100" i="25" s="1"/>
  <c r="Z101" i="25" s="1"/>
  <c r="AB101" i="25" s="1"/>
  <c r="AD101" i="25" s="1"/>
  <c r="Z102" i="25" s="1"/>
  <c r="AB102" i="25" s="1"/>
  <c r="AD102" i="25" s="1"/>
  <c r="Z103" i="25" s="1"/>
  <c r="AB103" i="25" s="1"/>
  <c r="AD103" i="25" s="1"/>
  <c r="Z104" i="25" s="1"/>
  <c r="AB104" i="25" s="1"/>
  <c r="AD104" i="25" s="1"/>
  <c r="Z105" i="25" s="1"/>
  <c r="AB105" i="25" s="1"/>
  <c r="AD105" i="25" s="1"/>
  <c r="Z106" i="25" s="1"/>
  <c r="A49" i="23"/>
  <c r="AC9" i="28"/>
  <c r="AD9" i="28" s="1"/>
  <c r="Z10" i="28" s="1"/>
  <c r="AB10" i="28" s="1"/>
  <c r="R10" i="28"/>
  <c r="S10" i="28"/>
  <c r="W209" i="24"/>
  <c r="AC209" i="24" s="1"/>
  <c r="R13" i="23"/>
  <c r="T12" i="23"/>
  <c r="X12" i="23" s="1"/>
  <c r="T13" i="23" s="1"/>
  <c r="X13" i="23" s="1"/>
  <c r="W13" i="23"/>
  <c r="E16" i="28"/>
  <c r="F15" i="28" s="1"/>
  <c r="H17" i="28"/>
  <c r="F13" i="23"/>
  <c r="E15" i="23"/>
  <c r="E16" i="47" l="1"/>
  <c r="F15" i="47" s="1"/>
  <c r="H17" i="47"/>
  <c r="E16" i="44"/>
  <c r="F15" i="44" s="1"/>
  <c r="H17" i="44"/>
  <c r="E16" i="33"/>
  <c r="F15" i="33" s="1"/>
  <c r="H17" i="33"/>
  <c r="H17" i="36"/>
  <c r="E16" i="36"/>
  <c r="F15" i="36" s="1"/>
  <c r="H17" i="34"/>
  <c r="E16" i="34"/>
  <c r="F15" i="34" s="1"/>
  <c r="E16" i="35"/>
  <c r="F15" i="35" s="1"/>
  <c r="H17" i="35"/>
  <c r="E16" i="31"/>
  <c r="F15" i="31" s="1"/>
  <c r="H17" i="31"/>
  <c r="E16" i="45"/>
  <c r="F15" i="45" s="1"/>
  <c r="H17" i="45"/>
  <c r="E16" i="37"/>
  <c r="F15" i="37" s="1"/>
  <c r="H17" i="37"/>
  <c r="H17" i="41"/>
  <c r="E16" i="41"/>
  <c r="F15" i="41" s="1"/>
  <c r="E16" i="40"/>
  <c r="F15" i="40" s="1"/>
  <c r="H17" i="40"/>
  <c r="H17" i="46"/>
  <c r="E16" i="46"/>
  <c r="F15" i="46" s="1"/>
  <c r="E16" i="43"/>
  <c r="F15" i="43" s="1"/>
  <c r="H17" i="43"/>
  <c r="E16" i="38"/>
  <c r="F15" i="38" s="1"/>
  <c r="H17" i="38"/>
  <c r="E16" i="32"/>
  <c r="F15" i="32" s="1"/>
  <c r="H17" i="32"/>
  <c r="H17" i="39"/>
  <c r="E16" i="39"/>
  <c r="F15" i="39" s="1"/>
  <c r="E16" i="42"/>
  <c r="F15" i="42" s="1"/>
  <c r="H17" i="42"/>
  <c r="AB105" i="47"/>
  <c r="AD105" i="47" s="1"/>
  <c r="Z106" i="47" s="1"/>
  <c r="AB107" i="46"/>
  <c r="AD107" i="46" s="1"/>
  <c r="Z108" i="46" s="1"/>
  <c r="AB106" i="45"/>
  <c r="AD106" i="45" s="1"/>
  <c r="Z107" i="45" s="1"/>
  <c r="AB109" i="44"/>
  <c r="AD109" i="44" s="1"/>
  <c r="Z110" i="44" s="1"/>
  <c r="AB107" i="43"/>
  <c r="AD107" i="43" s="1"/>
  <c r="Z108" i="43" s="1"/>
  <c r="AB107" i="42"/>
  <c r="AD107" i="42" s="1"/>
  <c r="Z108" i="42" s="1"/>
  <c r="AB104" i="41"/>
  <c r="AD104" i="41" s="1"/>
  <c r="Z105" i="41" s="1"/>
  <c r="AB106" i="40"/>
  <c r="AD106" i="40" s="1"/>
  <c r="Z107" i="40" s="1"/>
  <c r="AB106" i="39"/>
  <c r="AD106" i="39" s="1"/>
  <c r="Z107" i="39" s="1"/>
  <c r="AB106" i="38"/>
  <c r="AD106" i="38" s="1"/>
  <c r="Z107" i="38" s="1"/>
  <c r="AB104" i="37"/>
  <c r="AD104" i="37" s="1"/>
  <c r="Z105" i="37" s="1"/>
  <c r="AB106" i="36"/>
  <c r="AD106" i="36" s="1"/>
  <c r="Z107" i="36" s="1"/>
  <c r="AB106" i="35"/>
  <c r="AD106" i="35" s="1"/>
  <c r="Z107" i="35" s="1"/>
  <c r="AB106" i="34"/>
  <c r="AD106" i="34" s="1"/>
  <c r="Z107" i="34" s="1"/>
  <c r="AB105" i="33"/>
  <c r="AD105" i="33" s="1"/>
  <c r="Z106" i="33" s="1"/>
  <c r="AB105" i="32"/>
  <c r="AD105" i="32" s="1"/>
  <c r="Z106" i="32" s="1"/>
  <c r="AB106" i="31"/>
  <c r="AD106" i="31" s="1"/>
  <c r="Z107" i="31" s="1"/>
  <c r="H17" i="16"/>
  <c r="E16" i="16"/>
  <c r="F15" i="16" s="1"/>
  <c r="H17" i="24"/>
  <c r="E16" i="24"/>
  <c r="F15" i="24" s="1"/>
  <c r="E16" i="26"/>
  <c r="F15" i="26" s="1"/>
  <c r="H17" i="26"/>
  <c r="E16" i="25"/>
  <c r="F15" i="25" s="1"/>
  <c r="H17" i="25"/>
  <c r="F14" i="26"/>
  <c r="H17" i="61"/>
  <c r="E16" i="61"/>
  <c r="U13" i="25"/>
  <c r="AB42" i="61"/>
  <c r="AD42" i="61" s="1"/>
  <c r="Z43" i="61" s="1"/>
  <c r="AD15" i="24"/>
  <c r="Z16" i="24" s="1"/>
  <c r="AB16" i="24" s="1"/>
  <c r="AD16" i="24" s="1"/>
  <c r="Z17" i="24" s="1"/>
  <c r="AB17" i="24" s="1"/>
  <c r="AD17" i="24" s="1"/>
  <c r="Z18" i="24" s="1"/>
  <c r="U9" i="26"/>
  <c r="W9" i="26"/>
  <c r="H18" i="30"/>
  <c r="E17" i="30"/>
  <c r="F16" i="30" s="1"/>
  <c r="F15" i="30"/>
  <c r="AD9" i="23"/>
  <c r="Z10" i="23" s="1"/>
  <c r="AB10" i="23" s="1"/>
  <c r="U10" i="28"/>
  <c r="T10" i="28" s="1"/>
  <c r="X10" i="28" s="1"/>
  <c r="W10" i="28"/>
  <c r="T209" i="24"/>
  <c r="X209" i="24" s="1"/>
  <c r="AC13" i="23"/>
  <c r="A59" i="23" s="1"/>
  <c r="R12" i="9"/>
  <c r="A50" i="23"/>
  <c r="A53" i="23" s="1"/>
  <c r="H18" i="28"/>
  <c r="E17" i="28"/>
  <c r="F16" i="28" s="1"/>
  <c r="AB106" i="25"/>
  <c r="AD106" i="25" s="1"/>
  <c r="Z107" i="25" s="1"/>
  <c r="AB107" i="25" s="1"/>
  <c r="AD107" i="25" s="1"/>
  <c r="Z108" i="25" s="1"/>
  <c r="AB108" i="25" s="1"/>
  <c r="AD108" i="25" s="1"/>
  <c r="Z109" i="25" s="1"/>
  <c r="F14" i="23"/>
  <c r="E16" i="23"/>
  <c r="H18" i="39" l="1"/>
  <c r="E17" i="39"/>
  <c r="F16" i="39" s="1"/>
  <c r="H18" i="46"/>
  <c r="E17" i="46"/>
  <c r="F16" i="46" s="1"/>
  <c r="E17" i="36"/>
  <c r="F16" i="36" s="1"/>
  <c r="H18" i="36"/>
  <c r="H18" i="32"/>
  <c r="E17" i="32"/>
  <c r="F16" i="32" s="1"/>
  <c r="E17" i="40"/>
  <c r="F16" i="40" s="1"/>
  <c r="H18" i="40"/>
  <c r="H18" i="31"/>
  <c r="E17" i="31"/>
  <c r="F16" i="31" s="1"/>
  <c r="E17" i="33"/>
  <c r="F16" i="33" s="1"/>
  <c r="H18" i="33"/>
  <c r="E17" i="38"/>
  <c r="F16" i="38" s="1"/>
  <c r="H18" i="38"/>
  <c r="E17" i="35"/>
  <c r="F16" i="35" s="1"/>
  <c r="H18" i="35"/>
  <c r="H18" i="44"/>
  <c r="E17" i="44"/>
  <c r="F16" i="44" s="1"/>
  <c r="H18" i="41"/>
  <c r="E17" i="41"/>
  <c r="F16" i="41" s="1"/>
  <c r="H18" i="45"/>
  <c r="E17" i="45"/>
  <c r="F16" i="45" s="1"/>
  <c r="H18" i="42"/>
  <c r="E17" i="42"/>
  <c r="F16" i="42" s="1"/>
  <c r="E17" i="43"/>
  <c r="F16" i="43" s="1"/>
  <c r="H18" i="43"/>
  <c r="E17" i="37"/>
  <c r="F16" i="37" s="1"/>
  <c r="H18" i="37"/>
  <c r="H18" i="47"/>
  <c r="E17" i="47"/>
  <c r="F16" i="47" s="1"/>
  <c r="H18" i="34"/>
  <c r="E17" i="34"/>
  <c r="F16" i="34" s="1"/>
  <c r="AB106" i="47"/>
  <c r="AD106" i="47" s="1"/>
  <c r="Z107" i="47" s="1"/>
  <c r="AB108" i="46"/>
  <c r="AD108" i="46" s="1"/>
  <c r="Z109" i="46" s="1"/>
  <c r="AB107" i="45"/>
  <c r="AD107" i="45" s="1"/>
  <c r="Z108" i="45" s="1"/>
  <c r="AB110" i="44"/>
  <c r="AD110" i="44" s="1"/>
  <c r="Z111" i="44" s="1"/>
  <c r="AB108" i="43"/>
  <c r="AD108" i="43" s="1"/>
  <c r="Z109" i="43" s="1"/>
  <c r="AB108" i="42"/>
  <c r="AD108" i="42" s="1"/>
  <c r="Z109" i="42" s="1"/>
  <c r="AB105" i="41"/>
  <c r="AD105" i="41" s="1"/>
  <c r="Z106" i="41" s="1"/>
  <c r="AB107" i="40"/>
  <c r="AD107" i="40" s="1"/>
  <c r="Z108" i="40" s="1"/>
  <c r="AB107" i="39"/>
  <c r="AD107" i="39" s="1"/>
  <c r="Z108" i="39" s="1"/>
  <c r="AB107" i="38"/>
  <c r="AD107" i="38" s="1"/>
  <c r="Z108" i="38" s="1"/>
  <c r="AB105" i="37"/>
  <c r="AD105" i="37" s="1"/>
  <c r="Z106" i="37" s="1"/>
  <c r="AB107" i="36"/>
  <c r="AD107" i="36" s="1"/>
  <c r="Z108" i="36" s="1"/>
  <c r="AB107" i="35"/>
  <c r="AD107" i="35" s="1"/>
  <c r="Z108" i="35" s="1"/>
  <c r="AB107" i="34"/>
  <c r="AD107" i="34" s="1"/>
  <c r="Z108" i="34" s="1"/>
  <c r="AB106" i="33"/>
  <c r="AD106" i="33" s="1"/>
  <c r="Z107" i="33" s="1"/>
  <c r="AB106" i="32"/>
  <c r="AD106" i="32" s="1"/>
  <c r="Z107" i="32" s="1"/>
  <c r="AB107" i="31"/>
  <c r="AD107" i="31" s="1"/>
  <c r="Z108" i="31" s="1"/>
  <c r="H18" i="16"/>
  <c r="E17" i="16"/>
  <c r="F16" i="16" s="1"/>
  <c r="F15" i="61"/>
  <c r="H18" i="61"/>
  <c r="E17" i="61"/>
  <c r="F16" i="61" s="1"/>
  <c r="E17" i="26"/>
  <c r="F16" i="26" s="1"/>
  <c r="H18" i="26"/>
  <c r="E17" i="25"/>
  <c r="F16" i="25" s="1"/>
  <c r="H18" i="25"/>
  <c r="H18" i="24"/>
  <c r="E17" i="24"/>
  <c r="F16" i="24" s="1"/>
  <c r="X13" i="25"/>
  <c r="T14" i="25" s="1"/>
  <c r="AB43" i="61"/>
  <c r="AD43" i="61" s="1"/>
  <c r="Z44" i="61" s="1"/>
  <c r="AB44" i="61" s="1"/>
  <c r="AD44" i="61" s="1"/>
  <c r="Z45" i="61" s="1"/>
  <c r="AB45" i="61" s="1"/>
  <c r="AD45" i="61" s="1"/>
  <c r="Z46" i="61" s="1"/>
  <c r="AB46" i="61" s="1"/>
  <c r="AD46" i="61" s="1"/>
  <c r="Z47" i="61" s="1"/>
  <c r="X9" i="26"/>
  <c r="T10" i="26" s="1"/>
  <c r="S10" i="26"/>
  <c r="AB18" i="24"/>
  <c r="AD18" i="24" s="1"/>
  <c r="Z19" i="24" s="1"/>
  <c r="AC9" i="26"/>
  <c r="AD9" i="26" s="1"/>
  <c r="Z10" i="26" s="1"/>
  <c r="AB10" i="26" s="1"/>
  <c r="R10" i="26"/>
  <c r="E18" i="30"/>
  <c r="H19" i="30"/>
  <c r="AD10" i="23"/>
  <c r="Z11" i="23" s="1"/>
  <c r="AB11" i="23" s="1"/>
  <c r="AC10" i="28"/>
  <c r="AD10" i="28" s="1"/>
  <c r="Z11" i="28" s="1"/>
  <c r="AB11" i="28" s="1"/>
  <c r="S11" i="28"/>
  <c r="R11" i="28"/>
  <c r="W210" i="24"/>
  <c r="AC210" i="24" s="1"/>
  <c r="E18" i="28"/>
  <c r="F17" i="28" s="1"/>
  <c r="H19" i="28"/>
  <c r="AB109" i="25"/>
  <c r="F15" i="23"/>
  <c r="E17" i="23"/>
  <c r="E18" i="47" l="1"/>
  <c r="F17" i="47" s="1"/>
  <c r="H19" i="47"/>
  <c r="E18" i="45"/>
  <c r="F17" i="45" s="1"/>
  <c r="H19" i="45"/>
  <c r="H19" i="32"/>
  <c r="E18" i="32"/>
  <c r="F17" i="32" s="1"/>
  <c r="H19" i="38"/>
  <c r="E18" i="38"/>
  <c r="F17" i="38" s="1"/>
  <c r="E18" i="37"/>
  <c r="F17" i="37" s="1"/>
  <c r="H19" i="37"/>
  <c r="E18" i="33"/>
  <c r="F17" i="33" s="1"/>
  <c r="H19" i="33"/>
  <c r="E18" i="36"/>
  <c r="F17" i="36" s="1"/>
  <c r="H19" i="36"/>
  <c r="E18" i="41"/>
  <c r="F17" i="41" s="1"/>
  <c r="H19" i="41"/>
  <c r="H19" i="43"/>
  <c r="E18" i="43"/>
  <c r="F17" i="43" s="1"/>
  <c r="E18" i="44"/>
  <c r="F17" i="44" s="1"/>
  <c r="H19" i="44"/>
  <c r="E18" i="31"/>
  <c r="F17" i="31" s="1"/>
  <c r="H19" i="31"/>
  <c r="E18" i="46"/>
  <c r="F17" i="46" s="1"/>
  <c r="H19" i="46"/>
  <c r="H19" i="35"/>
  <c r="E18" i="35"/>
  <c r="F17" i="35" s="1"/>
  <c r="E18" i="40"/>
  <c r="F17" i="40" s="1"/>
  <c r="H19" i="40"/>
  <c r="E18" i="34"/>
  <c r="F17" i="34" s="1"/>
  <c r="H19" i="34"/>
  <c r="E18" i="42"/>
  <c r="F17" i="42" s="1"/>
  <c r="H19" i="42"/>
  <c r="H19" i="39"/>
  <c r="E18" i="39"/>
  <c r="F17" i="39" s="1"/>
  <c r="AB107" i="47"/>
  <c r="AD107" i="47" s="1"/>
  <c r="Z108" i="47" s="1"/>
  <c r="AB109" i="46"/>
  <c r="AD109" i="46" s="1"/>
  <c r="Z110" i="46" s="1"/>
  <c r="AB108" i="45"/>
  <c r="AD108" i="45" s="1"/>
  <c r="Z109" i="45" s="1"/>
  <c r="AB111" i="44"/>
  <c r="AD111" i="44" s="1"/>
  <c r="Z112" i="44" s="1"/>
  <c r="AB109" i="43"/>
  <c r="AD109" i="43" s="1"/>
  <c r="Z110" i="43" s="1"/>
  <c r="AB109" i="42"/>
  <c r="AD109" i="42" s="1"/>
  <c r="Z110" i="42" s="1"/>
  <c r="AB106" i="41"/>
  <c r="AD106" i="41" s="1"/>
  <c r="Z107" i="41" s="1"/>
  <c r="AB108" i="40"/>
  <c r="AD108" i="40" s="1"/>
  <c r="Z109" i="40" s="1"/>
  <c r="AB108" i="39"/>
  <c r="AD108" i="39" s="1"/>
  <c r="Z109" i="39" s="1"/>
  <c r="AB108" i="38"/>
  <c r="AD108" i="38" s="1"/>
  <c r="Z109" i="38" s="1"/>
  <c r="AB106" i="37"/>
  <c r="AD106" i="37" s="1"/>
  <c r="Z107" i="37" s="1"/>
  <c r="AB108" i="36"/>
  <c r="AD108" i="36" s="1"/>
  <c r="Z109" i="36" s="1"/>
  <c r="AB108" i="35"/>
  <c r="AD108" i="35" s="1"/>
  <c r="Z109" i="35" s="1"/>
  <c r="AB108" i="34"/>
  <c r="AD108" i="34" s="1"/>
  <c r="Z109" i="34" s="1"/>
  <c r="AB107" i="33"/>
  <c r="AD107" i="33" s="1"/>
  <c r="Z108" i="33" s="1"/>
  <c r="AB107" i="32"/>
  <c r="AD107" i="32" s="1"/>
  <c r="Z108" i="32" s="1"/>
  <c r="AB108" i="31"/>
  <c r="AD108" i="31" s="1"/>
  <c r="Z109" i="31" s="1"/>
  <c r="H19" i="24"/>
  <c r="E18" i="24"/>
  <c r="F17" i="24" s="1"/>
  <c r="E18" i="26"/>
  <c r="F17" i="26" s="1"/>
  <c r="H19" i="26"/>
  <c r="H19" i="16"/>
  <c r="E18" i="16"/>
  <c r="F17" i="16" s="1"/>
  <c r="H19" i="25"/>
  <c r="E18" i="25"/>
  <c r="F17" i="25" s="1"/>
  <c r="E18" i="61"/>
  <c r="F17" i="61" s="1"/>
  <c r="H19" i="61"/>
  <c r="U14" i="25"/>
  <c r="X14" i="25" s="1"/>
  <c r="T15" i="25" s="1"/>
  <c r="AB47" i="61"/>
  <c r="AD47" i="61" s="1"/>
  <c r="Z48" i="61" s="1"/>
  <c r="AB48" i="61" s="1"/>
  <c r="AD48" i="61" s="1"/>
  <c r="Z49" i="61" s="1"/>
  <c r="AB49" i="61" s="1"/>
  <c r="AD49" i="61" s="1"/>
  <c r="Z50" i="61" s="1"/>
  <c r="AB50" i="61" s="1"/>
  <c r="AD50" i="61" s="1"/>
  <c r="Z51" i="61" s="1"/>
  <c r="AB51" i="61" s="1"/>
  <c r="AD51" i="61" s="1"/>
  <c r="Z52" i="61" s="1"/>
  <c r="AB52" i="61" s="1"/>
  <c r="AD52" i="61" s="1"/>
  <c r="Z53" i="61" s="1"/>
  <c r="AB53" i="61" s="1"/>
  <c r="AD53" i="61" s="1"/>
  <c r="Z54" i="61" s="1"/>
  <c r="AB54" i="61" s="1"/>
  <c r="AD54" i="61" s="1"/>
  <c r="Z55" i="61" s="1"/>
  <c r="AB55" i="61" s="1"/>
  <c r="AD55" i="61" s="1"/>
  <c r="Z56" i="61" s="1"/>
  <c r="AB56" i="61" s="1"/>
  <c r="AD56" i="61" s="1"/>
  <c r="Z57" i="61" s="1"/>
  <c r="AB57" i="61" s="1"/>
  <c r="AD57" i="61" s="1"/>
  <c r="Z58" i="61" s="1"/>
  <c r="AB19" i="24"/>
  <c r="AD19" i="24" s="1"/>
  <c r="Z20" i="24" s="1"/>
  <c r="U10" i="26"/>
  <c r="W10" i="26"/>
  <c r="F17" i="30"/>
  <c r="E19" i="30"/>
  <c r="F18" i="30" s="1"/>
  <c r="H20" i="30"/>
  <c r="AD11" i="23"/>
  <c r="Z12" i="23" s="1"/>
  <c r="AB12" i="23" s="1"/>
  <c r="AD109" i="25"/>
  <c r="Z110" i="25" s="1"/>
  <c r="AB110" i="25" s="1"/>
  <c r="AD110" i="25" s="1"/>
  <c r="Z111" i="25" s="1"/>
  <c r="AB111" i="25" s="1"/>
  <c r="AD111" i="25" s="1"/>
  <c r="Z112" i="25" s="1"/>
  <c r="AB112" i="25" s="1"/>
  <c r="AD112" i="25" s="1"/>
  <c r="Z113" i="25" s="1"/>
  <c r="AB113" i="25" s="1"/>
  <c r="AD113" i="25" s="1"/>
  <c r="Z114" i="25" s="1"/>
  <c r="AB114" i="25" s="1"/>
  <c r="AD114" i="25" s="1"/>
  <c r="Z115" i="25" s="1"/>
  <c r="AB115" i="25" s="1"/>
  <c r="AD115" i="25" s="1"/>
  <c r="Z116" i="25" s="1"/>
  <c r="AB116" i="25" s="1"/>
  <c r="AD116" i="25" s="1"/>
  <c r="Z117" i="25" s="1"/>
  <c r="AB117" i="25" s="1"/>
  <c r="AD117" i="25" s="1"/>
  <c r="Z118" i="25" s="1"/>
  <c r="AB118" i="25" s="1"/>
  <c r="AD118" i="25" s="1"/>
  <c r="Z119" i="25" s="1"/>
  <c r="AB119" i="25" s="1"/>
  <c r="AD119" i="25" s="1"/>
  <c r="Z120" i="25" s="1"/>
  <c r="AB120" i="25" s="1"/>
  <c r="AD120" i="25" s="1"/>
  <c r="Z121" i="25" s="1"/>
  <c r="AB121" i="25" s="1"/>
  <c r="AD121" i="25" s="1"/>
  <c r="Z122" i="25" s="1"/>
  <c r="AB122" i="25" s="1"/>
  <c r="AD122" i="25" s="1"/>
  <c r="Z123" i="25" s="1"/>
  <c r="AB123" i="25" s="1"/>
  <c r="AD123" i="25" s="1"/>
  <c r="Z124" i="25" s="1"/>
  <c r="AB124" i="25" s="1"/>
  <c r="AD124" i="25" s="1"/>
  <c r="Z125" i="25" s="1"/>
  <c r="AB125" i="25" s="1"/>
  <c r="AD125" i="25" s="1"/>
  <c r="Z126" i="25" s="1"/>
  <c r="AB126" i="25" s="1"/>
  <c r="AD126" i="25" s="1"/>
  <c r="Z127" i="25" s="1"/>
  <c r="AB127" i="25" s="1"/>
  <c r="AD127" i="25" s="1"/>
  <c r="Z128" i="25" s="1"/>
  <c r="AB128" i="25" s="1"/>
  <c r="AD128" i="25" s="1"/>
  <c r="Z129" i="25" s="1"/>
  <c r="AB129" i="25" s="1"/>
  <c r="AD129" i="25" s="1"/>
  <c r="Z130" i="25" s="1"/>
  <c r="AB130" i="25" s="1"/>
  <c r="AD130" i="25" s="1"/>
  <c r="Z131" i="25" s="1"/>
  <c r="AB131" i="25" s="1"/>
  <c r="AD131" i="25" s="1"/>
  <c r="Z132" i="25" s="1"/>
  <c r="AB132" i="25" s="1"/>
  <c r="AD132" i="25" s="1"/>
  <c r="Z133" i="25" s="1"/>
  <c r="AB133" i="25" s="1"/>
  <c r="AD133" i="25" s="1"/>
  <c r="Z134" i="25" s="1"/>
  <c r="AB134" i="25" s="1"/>
  <c r="AD134" i="25" s="1"/>
  <c r="Z135" i="25" s="1"/>
  <c r="AB135" i="25" s="1"/>
  <c r="AD135" i="25" s="1"/>
  <c r="Z136" i="25" s="1"/>
  <c r="AB136" i="25" s="1"/>
  <c r="AD136" i="25" s="1"/>
  <c r="Z137" i="25" s="1"/>
  <c r="AB137" i="25" s="1"/>
  <c r="AD137" i="25" s="1"/>
  <c r="Z138" i="25" s="1"/>
  <c r="AB138" i="25" s="1"/>
  <c r="AD138" i="25" s="1"/>
  <c r="Z139" i="25" s="1"/>
  <c r="AB139" i="25" s="1"/>
  <c r="AD139" i="25" s="1"/>
  <c r="Z140" i="25" s="1"/>
  <c r="AB140" i="25" s="1"/>
  <c r="AD140" i="25" s="1"/>
  <c r="Z141" i="25" s="1"/>
  <c r="AB141" i="25" s="1"/>
  <c r="AD141" i="25" s="1"/>
  <c r="Z142" i="25" s="1"/>
  <c r="AB142" i="25" s="1"/>
  <c r="AD142" i="25" s="1"/>
  <c r="Z143" i="25" s="1"/>
  <c r="AB143" i="25" s="1"/>
  <c r="AD143" i="25" s="1"/>
  <c r="Z144" i="25" s="1"/>
  <c r="AB144" i="25" s="1"/>
  <c r="AD144" i="25" s="1"/>
  <c r="Z145" i="25" s="1"/>
  <c r="AB145" i="25" s="1"/>
  <c r="AD145" i="25" s="1"/>
  <c r="Z146" i="25" s="1"/>
  <c r="AB146" i="25" s="1"/>
  <c r="AD146" i="25" s="1"/>
  <c r="Z147" i="25" s="1"/>
  <c r="AB147" i="25" s="1"/>
  <c r="AD147" i="25" s="1"/>
  <c r="Z148" i="25" s="1"/>
  <c r="AB148" i="25" s="1"/>
  <c r="AD148" i="25" s="1"/>
  <c r="Z149" i="25" s="1"/>
  <c r="AB149" i="25" s="1"/>
  <c r="AD149" i="25" s="1"/>
  <c r="Z150" i="25" s="1"/>
  <c r="AB150" i="25" s="1"/>
  <c r="AD150" i="25" s="1"/>
  <c r="Z151" i="25" s="1"/>
  <c r="AB151" i="25" s="1"/>
  <c r="AD151" i="25" s="1"/>
  <c r="Z152" i="25" s="1"/>
  <c r="AB152" i="25" s="1"/>
  <c r="AD152" i="25" s="1"/>
  <c r="Z153" i="25" s="1"/>
  <c r="AB153" i="25" s="1"/>
  <c r="AD153" i="25" s="1"/>
  <c r="Z154" i="25" s="1"/>
  <c r="AB154" i="25" s="1"/>
  <c r="AD154" i="25" s="1"/>
  <c r="Z155" i="25" s="1"/>
  <c r="AB155" i="25" s="1"/>
  <c r="AD155" i="25" s="1"/>
  <c r="Z156" i="25" s="1"/>
  <c r="AB156" i="25" s="1"/>
  <c r="AD156" i="25" s="1"/>
  <c r="Z157" i="25" s="1"/>
  <c r="AB157" i="25" s="1"/>
  <c r="AD157" i="25" s="1"/>
  <c r="Z158" i="25" s="1"/>
  <c r="AB158" i="25" s="1"/>
  <c r="AD158" i="25" s="1"/>
  <c r="Z159" i="25" s="1"/>
  <c r="AB159" i="25" s="1"/>
  <c r="AD159" i="25" s="1"/>
  <c r="Z160" i="25" s="1"/>
  <c r="AB160" i="25" s="1"/>
  <c r="AD160" i="25" s="1"/>
  <c r="Z161" i="25" s="1"/>
  <c r="AB161" i="25" s="1"/>
  <c r="AD161" i="25" s="1"/>
  <c r="Z162" i="25" s="1"/>
  <c r="AB162" i="25" s="1"/>
  <c r="AD162" i="25" s="1"/>
  <c r="Z163" i="25" s="1"/>
  <c r="AB163" i="25" s="1"/>
  <c r="AD163" i="25" s="1"/>
  <c r="Z164" i="25" s="1"/>
  <c r="AB164" i="25" s="1"/>
  <c r="AD164" i="25" s="1"/>
  <c r="Z165" i="25" s="1"/>
  <c r="AB165" i="25" s="1"/>
  <c r="AD165" i="25" s="1"/>
  <c r="Z166" i="25" s="1"/>
  <c r="AB166" i="25" s="1"/>
  <c r="AD166" i="25" s="1"/>
  <c r="Z167" i="25" s="1"/>
  <c r="AB167" i="25" s="1"/>
  <c r="AD167" i="25" s="1"/>
  <c r="Z168" i="25" s="1"/>
  <c r="AB168" i="25" s="1"/>
  <c r="AD168" i="25" s="1"/>
  <c r="Z169" i="25" s="1"/>
  <c r="AB169" i="25" s="1"/>
  <c r="AD169" i="25" s="1"/>
  <c r="Z170" i="25" s="1"/>
  <c r="AB170" i="25" s="1"/>
  <c r="AD170" i="25" s="1"/>
  <c r="Z171" i="25" s="1"/>
  <c r="AB171" i="25" s="1"/>
  <c r="AD171" i="25" s="1"/>
  <c r="Z172" i="25" s="1"/>
  <c r="AB172" i="25" s="1"/>
  <c r="AD172" i="25" s="1"/>
  <c r="Z173" i="25" s="1"/>
  <c r="AB173" i="25" s="1"/>
  <c r="AD173" i="25" s="1"/>
  <c r="Z174" i="25" s="1"/>
  <c r="AB174" i="25" s="1"/>
  <c r="AD174" i="25" s="1"/>
  <c r="Z175" i="25" s="1"/>
  <c r="AB175" i="25" s="1"/>
  <c r="AD175" i="25" s="1"/>
  <c r="Z176" i="25" s="1"/>
  <c r="AB176" i="25" s="1"/>
  <c r="AD176" i="25" s="1"/>
  <c r="Z177" i="25" s="1"/>
  <c r="AB177" i="25" s="1"/>
  <c r="AD177" i="25" s="1"/>
  <c r="Z178" i="25" s="1"/>
  <c r="AB178" i="25" s="1"/>
  <c r="AD178" i="25" s="1"/>
  <c r="Z179" i="25" s="1"/>
  <c r="AB179" i="25" s="1"/>
  <c r="AD179" i="25" s="1"/>
  <c r="Z180" i="25" s="1"/>
  <c r="AB180" i="25" s="1"/>
  <c r="AD180" i="25" s="1"/>
  <c r="Z181" i="25" s="1"/>
  <c r="AB181" i="25" s="1"/>
  <c r="AD181" i="25" s="1"/>
  <c r="Z182" i="25" s="1"/>
  <c r="AB182" i="25" s="1"/>
  <c r="AD182" i="25" s="1"/>
  <c r="Z183" i="25" s="1"/>
  <c r="AB183" i="25" s="1"/>
  <c r="AD183" i="25" s="1"/>
  <c r="Z184" i="25" s="1"/>
  <c r="AB184" i="25" s="1"/>
  <c r="AD184" i="25" s="1"/>
  <c r="Z185" i="25" s="1"/>
  <c r="AB185" i="25" s="1"/>
  <c r="AD185" i="25" s="1"/>
  <c r="Z186" i="25" s="1"/>
  <c r="AB186" i="25" s="1"/>
  <c r="AD186" i="25" s="1"/>
  <c r="Z187" i="25" s="1"/>
  <c r="AB187" i="25" s="1"/>
  <c r="AD187" i="25" s="1"/>
  <c r="Z188" i="25" s="1"/>
  <c r="AB188" i="25" s="1"/>
  <c r="AD188" i="25" s="1"/>
  <c r="Z189" i="25" s="1"/>
  <c r="AB189" i="25" s="1"/>
  <c r="AD189" i="25" s="1"/>
  <c r="Z190" i="25" s="1"/>
  <c r="AB190" i="25" s="1"/>
  <c r="AD190" i="25" s="1"/>
  <c r="Z191" i="25" s="1"/>
  <c r="AB191" i="25" s="1"/>
  <c r="AD191" i="25" s="1"/>
  <c r="Z192" i="25" s="1"/>
  <c r="AB192" i="25" s="1"/>
  <c r="AD192" i="25" s="1"/>
  <c r="Z193" i="25" s="1"/>
  <c r="AB193" i="25" s="1"/>
  <c r="AD193" i="25" s="1"/>
  <c r="Z194" i="25" s="1"/>
  <c r="AB194" i="25" s="1"/>
  <c r="AD194" i="25" s="1"/>
  <c r="Z195" i="25" s="1"/>
  <c r="AB195" i="25" s="1"/>
  <c r="AD195" i="25" s="1"/>
  <c r="Z196" i="25" s="1"/>
  <c r="AB196" i="25" s="1"/>
  <c r="AD196" i="25" s="1"/>
  <c r="Z197" i="25" s="1"/>
  <c r="AB197" i="25" s="1"/>
  <c r="AD197" i="25" s="1"/>
  <c r="Z198" i="25" s="1"/>
  <c r="AB198" i="25" s="1"/>
  <c r="AD198" i="25" s="1"/>
  <c r="Z199" i="25" s="1"/>
  <c r="AB199" i="25" s="1"/>
  <c r="AD199" i="25" s="1"/>
  <c r="Z200" i="25" s="1"/>
  <c r="AB200" i="25" s="1"/>
  <c r="AD200" i="25" s="1"/>
  <c r="Z201" i="25" s="1"/>
  <c r="AB201" i="25" s="1"/>
  <c r="AD201" i="25" s="1"/>
  <c r="Z202" i="25" s="1"/>
  <c r="AB202" i="25" s="1"/>
  <c r="AD202" i="25" s="1"/>
  <c r="Z203" i="25" s="1"/>
  <c r="AB203" i="25" s="1"/>
  <c r="AD203" i="25" s="1"/>
  <c r="Z204" i="25" s="1"/>
  <c r="AB204" i="25" s="1"/>
  <c r="AD204" i="25" s="1"/>
  <c r="Z205" i="25" s="1"/>
  <c r="AB205" i="25" s="1"/>
  <c r="AD205" i="25" s="1"/>
  <c r="Z206" i="25" s="1"/>
  <c r="AB206" i="25" s="1"/>
  <c r="AD206" i="25" s="1"/>
  <c r="Z207" i="25" s="1"/>
  <c r="AB207" i="25" s="1"/>
  <c r="AD207" i="25" s="1"/>
  <c r="Z208" i="25" s="1"/>
  <c r="AB208" i="25" s="1"/>
  <c r="AD208" i="25" s="1"/>
  <c r="Z209" i="25" s="1"/>
  <c r="AB209" i="25" s="1"/>
  <c r="AD209" i="25" s="1"/>
  <c r="Z210" i="25" s="1"/>
  <c r="AB210" i="25" s="1"/>
  <c r="AD210" i="25" s="1"/>
  <c r="Z211" i="25" s="1"/>
  <c r="AB211" i="25" s="1"/>
  <c r="AD211" i="25" s="1"/>
  <c r="Z212" i="25" s="1"/>
  <c r="AB212" i="25" s="1"/>
  <c r="AD212" i="25" s="1"/>
  <c r="Z213" i="25" s="1"/>
  <c r="AB213" i="25" s="1"/>
  <c r="AD213" i="25" s="1"/>
  <c r="Z214" i="25" s="1"/>
  <c r="AB214" i="25" s="1"/>
  <c r="AD214" i="25" s="1"/>
  <c r="Z215" i="25" s="1"/>
  <c r="AB215" i="25" s="1"/>
  <c r="AD215" i="25" s="1"/>
  <c r="Z216" i="25" s="1"/>
  <c r="AB216" i="25" s="1"/>
  <c r="AD216" i="25" s="1"/>
  <c r="Z217" i="25" s="1"/>
  <c r="AB217" i="25" s="1"/>
  <c r="AD217" i="25" s="1"/>
  <c r="Z218" i="25" s="1"/>
  <c r="AB218" i="25" s="1"/>
  <c r="AD218" i="25" s="1"/>
  <c r="Z219" i="25" s="1"/>
  <c r="AB219" i="25" s="1"/>
  <c r="AD219" i="25" s="1"/>
  <c r="Z220" i="25" s="1"/>
  <c r="AB220" i="25" s="1"/>
  <c r="AD220" i="25" s="1"/>
  <c r="Z221" i="25" s="1"/>
  <c r="AB221" i="25" s="1"/>
  <c r="AD221" i="25" s="1"/>
  <c r="Z222" i="25" s="1"/>
  <c r="AB222" i="25" s="1"/>
  <c r="AD222" i="25" s="1"/>
  <c r="Z223" i="25" s="1"/>
  <c r="AB223" i="25" s="1"/>
  <c r="AD223" i="25" s="1"/>
  <c r="Z224" i="25" s="1"/>
  <c r="AB224" i="25" s="1"/>
  <c r="AD224" i="25" s="1"/>
  <c r="Z225" i="25" s="1"/>
  <c r="AB225" i="25" s="1"/>
  <c r="AD225" i="25" s="1"/>
  <c r="Z226" i="25" s="1"/>
  <c r="AB226" i="25" s="1"/>
  <c r="AD226" i="25" s="1"/>
  <c r="Z227" i="25" s="1"/>
  <c r="AB227" i="25" s="1"/>
  <c r="AD227" i="25" s="1"/>
  <c r="Z228" i="25" s="1"/>
  <c r="AB228" i="25" s="1"/>
  <c r="AD228" i="25" s="1"/>
  <c r="Z229" i="25" s="1"/>
  <c r="AB229" i="25" s="1"/>
  <c r="AD229" i="25" s="1"/>
  <c r="Z230" i="25" s="1"/>
  <c r="AB230" i="25" s="1"/>
  <c r="AD230" i="25" s="1"/>
  <c r="Z231" i="25" s="1"/>
  <c r="AB231" i="25" s="1"/>
  <c r="AD231" i="25" s="1"/>
  <c r="Z232" i="25" s="1"/>
  <c r="AB232" i="25" s="1"/>
  <c r="AD232" i="25" s="1"/>
  <c r="Z233" i="25" s="1"/>
  <c r="AB233" i="25" s="1"/>
  <c r="AD233" i="25" s="1"/>
  <c r="Z234" i="25" s="1"/>
  <c r="AB234" i="25" s="1"/>
  <c r="AD234" i="25" s="1"/>
  <c r="Z235" i="25" s="1"/>
  <c r="AB235" i="25" s="1"/>
  <c r="AD235" i="25" s="1"/>
  <c r="Z236" i="25" s="1"/>
  <c r="AB236" i="25" s="1"/>
  <c r="AD236" i="25" s="1"/>
  <c r="Z237" i="25" s="1"/>
  <c r="AB237" i="25" s="1"/>
  <c r="AD237" i="25" s="1"/>
  <c r="Z238" i="25" s="1"/>
  <c r="AB238" i="25" s="1"/>
  <c r="AD238" i="25" s="1"/>
  <c r="Z239" i="25" s="1"/>
  <c r="AB239" i="25" s="1"/>
  <c r="AD239" i="25" s="1"/>
  <c r="Z240" i="25" s="1"/>
  <c r="AB240" i="25" s="1"/>
  <c r="AD240" i="25" s="1"/>
  <c r="Z241" i="25" s="1"/>
  <c r="AB241" i="25" s="1"/>
  <c r="AD241" i="25" s="1"/>
  <c r="Z242" i="25" s="1"/>
  <c r="AB242" i="25" s="1"/>
  <c r="AD242" i="25" s="1"/>
  <c r="Z243" i="25" s="1"/>
  <c r="AB243" i="25" s="1"/>
  <c r="AD243" i="25" s="1"/>
  <c r="Z244" i="25" s="1"/>
  <c r="U11" i="28"/>
  <c r="T11" i="28" s="1"/>
  <c r="X11" i="28" s="1"/>
  <c r="W11" i="28"/>
  <c r="T210" i="24"/>
  <c r="X210" i="24" s="1"/>
  <c r="T14" i="23"/>
  <c r="X14" i="23" s="1"/>
  <c r="H20" i="28"/>
  <c r="E19" i="28"/>
  <c r="F18" i="28" s="1"/>
  <c r="F16" i="23"/>
  <c r="E18" i="23"/>
  <c r="E19" i="38" l="1"/>
  <c r="F18" i="38" s="1"/>
  <c r="H20" i="38"/>
  <c r="E19" i="34"/>
  <c r="F18" i="34" s="1"/>
  <c r="H20" i="34"/>
  <c r="E19" i="31"/>
  <c r="F18" i="31" s="1"/>
  <c r="H20" i="31"/>
  <c r="H20" i="36"/>
  <c r="E19" i="36"/>
  <c r="F18" i="36" s="1"/>
  <c r="H20" i="42"/>
  <c r="E19" i="42"/>
  <c r="F18" i="42" s="1"/>
  <c r="H20" i="32"/>
  <c r="E19" i="32"/>
  <c r="F18" i="32" s="1"/>
  <c r="H20" i="41"/>
  <c r="E19" i="41"/>
  <c r="F18" i="41" s="1"/>
  <c r="H20" i="40"/>
  <c r="E19" i="40"/>
  <c r="F18" i="40" s="1"/>
  <c r="H20" i="44"/>
  <c r="E19" i="44"/>
  <c r="F18" i="44" s="1"/>
  <c r="H20" i="33"/>
  <c r="E19" i="33"/>
  <c r="F18" i="33" s="1"/>
  <c r="H20" i="45"/>
  <c r="E19" i="45"/>
  <c r="F18" i="45" s="1"/>
  <c r="E19" i="46"/>
  <c r="F18" i="46" s="1"/>
  <c r="H20" i="46"/>
  <c r="H20" i="37"/>
  <c r="E19" i="37"/>
  <c r="F18" i="37" s="1"/>
  <c r="H20" i="47"/>
  <c r="E19" i="47"/>
  <c r="F18" i="47" s="1"/>
  <c r="E19" i="39"/>
  <c r="F18" i="39" s="1"/>
  <c r="H20" i="39"/>
  <c r="E19" i="35"/>
  <c r="F18" i="35" s="1"/>
  <c r="H20" i="35"/>
  <c r="H20" i="43"/>
  <c r="E19" i="43"/>
  <c r="F18" i="43" s="1"/>
  <c r="AB108" i="47"/>
  <c r="AD108" i="47" s="1"/>
  <c r="Z109" i="47" s="1"/>
  <c r="AB110" i="46"/>
  <c r="AD110" i="46" s="1"/>
  <c r="Z111" i="46" s="1"/>
  <c r="AB109" i="45"/>
  <c r="AD109" i="45" s="1"/>
  <c r="Z110" i="45" s="1"/>
  <c r="AB112" i="44"/>
  <c r="AD112" i="44" s="1"/>
  <c r="Z113" i="44" s="1"/>
  <c r="AB110" i="43"/>
  <c r="AD110" i="43" s="1"/>
  <c r="Z111" i="43" s="1"/>
  <c r="AB110" i="42"/>
  <c r="AD110" i="42" s="1"/>
  <c r="Z111" i="42" s="1"/>
  <c r="AB107" i="41"/>
  <c r="AD107" i="41" s="1"/>
  <c r="Z108" i="41" s="1"/>
  <c r="AB109" i="40"/>
  <c r="AD109" i="40" s="1"/>
  <c r="Z110" i="40" s="1"/>
  <c r="AB109" i="39"/>
  <c r="AD109" i="39" s="1"/>
  <c r="Z110" i="39" s="1"/>
  <c r="AB109" i="38"/>
  <c r="AD109" i="38" s="1"/>
  <c r="Z110" i="38" s="1"/>
  <c r="AB107" i="37"/>
  <c r="AD107" i="37" s="1"/>
  <c r="Z108" i="37" s="1"/>
  <c r="AB109" i="36"/>
  <c r="AD109" i="36" s="1"/>
  <c r="Z110" i="36" s="1"/>
  <c r="AB109" i="35"/>
  <c r="AD109" i="35" s="1"/>
  <c r="Z110" i="35" s="1"/>
  <c r="AB109" i="34"/>
  <c r="AD109" i="34" s="1"/>
  <c r="Z110" i="34" s="1"/>
  <c r="AB108" i="33"/>
  <c r="AD108" i="33" s="1"/>
  <c r="Z109" i="33" s="1"/>
  <c r="AB108" i="32"/>
  <c r="AD108" i="32" s="1"/>
  <c r="Z109" i="32" s="1"/>
  <c r="AB109" i="31"/>
  <c r="AD109" i="31" s="1"/>
  <c r="Z110" i="31" s="1"/>
  <c r="E19" i="26"/>
  <c r="F18" i="26" s="1"/>
  <c r="H20" i="26"/>
  <c r="E19" i="25"/>
  <c r="F18" i="25" s="1"/>
  <c r="H20" i="25"/>
  <c r="H20" i="16"/>
  <c r="E19" i="16"/>
  <c r="F18" i="16" s="1"/>
  <c r="H20" i="24"/>
  <c r="E19" i="24"/>
  <c r="F18" i="24" s="1"/>
  <c r="E19" i="61"/>
  <c r="F18" i="61" s="1"/>
  <c r="H20" i="61"/>
  <c r="U15" i="25"/>
  <c r="X15" i="25" s="1"/>
  <c r="T16" i="25" s="1"/>
  <c r="AB58" i="61"/>
  <c r="AD58" i="61" s="1"/>
  <c r="Z59" i="61" s="1"/>
  <c r="AB59" i="61" s="1"/>
  <c r="AD59" i="61" s="1"/>
  <c r="Z60" i="61" s="1"/>
  <c r="AB60" i="61" s="1"/>
  <c r="AD60" i="61" s="1"/>
  <c r="Z61" i="61" s="1"/>
  <c r="AB61" i="61" s="1"/>
  <c r="AD61" i="61" s="1"/>
  <c r="Z62" i="61" s="1"/>
  <c r="AB62" i="61" s="1"/>
  <c r="AD62" i="61" s="1"/>
  <c r="Z63" i="61" s="1"/>
  <c r="AB63" i="61" s="1"/>
  <c r="AD63" i="61" s="1"/>
  <c r="Z64" i="61" s="1"/>
  <c r="AB64" i="61" s="1"/>
  <c r="AD64" i="61" s="1"/>
  <c r="Z65" i="61" s="1"/>
  <c r="AB20" i="24"/>
  <c r="AD20" i="24" s="1"/>
  <c r="Z21" i="24" s="1"/>
  <c r="AC10" i="26"/>
  <c r="AD10" i="26" s="1"/>
  <c r="Z11" i="26" s="1"/>
  <c r="AB11" i="26" s="1"/>
  <c r="R11" i="26"/>
  <c r="S11" i="26"/>
  <c r="X10" i="26"/>
  <c r="T11" i="26" s="1"/>
  <c r="H21" i="30"/>
  <c r="E20" i="30"/>
  <c r="AC11" i="28"/>
  <c r="AD11" i="28" s="1"/>
  <c r="Z12" i="28" s="1"/>
  <c r="AB12" i="28" s="1"/>
  <c r="S12" i="28"/>
  <c r="R12" i="28"/>
  <c r="W211" i="24"/>
  <c r="AC211" i="24" s="1"/>
  <c r="T15" i="23"/>
  <c r="X15" i="23" s="1"/>
  <c r="H21" i="28"/>
  <c r="E20" i="28"/>
  <c r="F19" i="28" s="1"/>
  <c r="AB244" i="25"/>
  <c r="F17" i="23"/>
  <c r="AD12" i="23"/>
  <c r="Z13" i="23" s="1"/>
  <c r="E19" i="23"/>
  <c r="H21" i="46" l="1"/>
  <c r="E20" i="46"/>
  <c r="F19" i="46" s="1"/>
  <c r="H21" i="40"/>
  <c r="E20" i="40"/>
  <c r="F19" i="40" s="1"/>
  <c r="E20" i="36"/>
  <c r="F19" i="36" s="1"/>
  <c r="H21" i="36"/>
  <c r="H21" i="42"/>
  <c r="E20" i="42"/>
  <c r="F19" i="42" s="1"/>
  <c r="E20" i="35"/>
  <c r="F19" i="35" s="1"/>
  <c r="H21" i="35"/>
  <c r="H21" i="39"/>
  <c r="E20" i="39"/>
  <c r="F19" i="39" s="1"/>
  <c r="E20" i="31"/>
  <c r="F19" i="31" s="1"/>
  <c r="H21" i="31"/>
  <c r="E20" i="37"/>
  <c r="F19" i="37" s="1"/>
  <c r="H21" i="37"/>
  <c r="E20" i="45"/>
  <c r="F19" i="45" s="1"/>
  <c r="H21" i="45"/>
  <c r="E20" i="41"/>
  <c r="F19" i="41" s="1"/>
  <c r="H21" i="41"/>
  <c r="H21" i="44"/>
  <c r="E20" i="44"/>
  <c r="F19" i="44" s="1"/>
  <c r="H21" i="34"/>
  <c r="E20" i="34"/>
  <c r="F19" i="34" s="1"/>
  <c r="H21" i="43"/>
  <c r="E20" i="43"/>
  <c r="F19" i="43" s="1"/>
  <c r="H21" i="47"/>
  <c r="E20" i="47"/>
  <c r="F19" i="47" s="1"/>
  <c r="E20" i="33"/>
  <c r="F19" i="33" s="1"/>
  <c r="H21" i="33"/>
  <c r="E20" i="32"/>
  <c r="F19" i="32" s="1"/>
  <c r="H21" i="32"/>
  <c r="H21" i="38"/>
  <c r="E20" i="38"/>
  <c r="F19" i="38" s="1"/>
  <c r="AB109" i="47"/>
  <c r="AD109" i="47" s="1"/>
  <c r="Z110" i="47" s="1"/>
  <c r="AB111" i="46"/>
  <c r="AD111" i="46" s="1"/>
  <c r="Z112" i="46" s="1"/>
  <c r="AB110" i="45"/>
  <c r="AD110" i="45" s="1"/>
  <c r="Z111" i="45" s="1"/>
  <c r="AB113" i="44"/>
  <c r="AD113" i="44" s="1"/>
  <c r="Z114" i="44" s="1"/>
  <c r="AB111" i="43"/>
  <c r="AD111" i="43" s="1"/>
  <c r="Z112" i="43" s="1"/>
  <c r="AB111" i="42"/>
  <c r="AD111" i="42" s="1"/>
  <c r="Z112" i="42" s="1"/>
  <c r="AB108" i="41"/>
  <c r="AD108" i="41" s="1"/>
  <c r="Z109" i="41" s="1"/>
  <c r="AB110" i="40"/>
  <c r="AD110" i="40" s="1"/>
  <c r="Z111" i="40" s="1"/>
  <c r="AB110" i="39"/>
  <c r="AD110" i="39" s="1"/>
  <c r="Z111" i="39" s="1"/>
  <c r="AB110" i="38"/>
  <c r="AD110" i="38" s="1"/>
  <c r="Z111" i="38" s="1"/>
  <c r="AB108" i="37"/>
  <c r="AD108" i="37" s="1"/>
  <c r="Z109" i="37" s="1"/>
  <c r="AB110" i="36"/>
  <c r="AD110" i="36" s="1"/>
  <c r="Z111" i="36" s="1"/>
  <c r="AB110" i="35"/>
  <c r="AD110" i="35" s="1"/>
  <c r="Z111" i="35" s="1"/>
  <c r="AB110" i="34"/>
  <c r="AD110" i="34" s="1"/>
  <c r="Z111" i="34" s="1"/>
  <c r="AB109" i="33"/>
  <c r="AD109" i="33" s="1"/>
  <c r="Z110" i="33" s="1"/>
  <c r="AB109" i="32"/>
  <c r="AD109" i="32" s="1"/>
  <c r="Z110" i="32" s="1"/>
  <c r="AB110" i="31"/>
  <c r="AD110" i="31" s="1"/>
  <c r="Z111" i="31" s="1"/>
  <c r="H21" i="26"/>
  <c r="E20" i="26"/>
  <c r="F19" i="26" s="1"/>
  <c r="H21" i="16"/>
  <c r="E20" i="16"/>
  <c r="F19" i="16" s="1"/>
  <c r="E20" i="61"/>
  <c r="F19" i="61" s="1"/>
  <c r="H21" i="61"/>
  <c r="E20" i="25"/>
  <c r="F19" i="25" s="1"/>
  <c r="H21" i="25"/>
  <c r="H21" i="24"/>
  <c r="E20" i="24"/>
  <c r="F19" i="24" s="1"/>
  <c r="U16" i="25"/>
  <c r="AB65" i="61"/>
  <c r="AD65" i="61" s="1"/>
  <c r="Z66" i="61" s="1"/>
  <c r="AB66" i="61" s="1"/>
  <c r="AD66" i="61" s="1"/>
  <c r="Z67" i="61" s="1"/>
  <c r="AB67" i="61" s="1"/>
  <c r="AD67" i="61" s="1"/>
  <c r="Z68" i="61" s="1"/>
  <c r="AB68" i="61" s="1"/>
  <c r="AD68" i="61" s="1"/>
  <c r="Z69" i="61" s="1"/>
  <c r="AB69" i="61" s="1"/>
  <c r="AD69" i="61" s="1"/>
  <c r="Z70" i="61" s="1"/>
  <c r="AB70" i="61" s="1"/>
  <c r="AD70" i="61" s="1"/>
  <c r="Z71" i="61" s="1"/>
  <c r="AB71" i="61" s="1"/>
  <c r="AD71" i="61" s="1"/>
  <c r="Z72" i="61" s="1"/>
  <c r="AB72" i="61" s="1"/>
  <c r="AD72" i="61" s="1"/>
  <c r="Z73" i="61" s="1"/>
  <c r="AB21" i="24"/>
  <c r="AD21" i="24" s="1"/>
  <c r="Z22" i="24" s="1"/>
  <c r="U11" i="26"/>
  <c r="W11" i="26"/>
  <c r="AC11" i="26" s="1"/>
  <c r="AD11" i="26" s="1"/>
  <c r="Z12" i="26" s="1"/>
  <c r="AB12" i="26" s="1"/>
  <c r="F19" i="30"/>
  <c r="E21" i="30"/>
  <c r="F20" i="30" s="1"/>
  <c r="H22" i="30"/>
  <c r="A58" i="25"/>
  <c r="A60" i="25" s="1"/>
  <c r="U12" i="28"/>
  <c r="T12" i="28" s="1"/>
  <c r="X12" i="28" s="1"/>
  <c r="W12" i="28"/>
  <c r="T211" i="24"/>
  <c r="X211" i="24" s="1"/>
  <c r="T16" i="23"/>
  <c r="X16" i="23" s="1"/>
  <c r="E21" i="28"/>
  <c r="F20" i="28" s="1"/>
  <c r="H22" i="28"/>
  <c r="AD244" i="25"/>
  <c r="AB13" i="23"/>
  <c r="AD13" i="23" s="1"/>
  <c r="Z14" i="23" s="1"/>
  <c r="F18" i="23"/>
  <c r="E20" i="23"/>
  <c r="H22" i="43" l="1"/>
  <c r="E21" i="43"/>
  <c r="F20" i="43" s="1"/>
  <c r="E21" i="37"/>
  <c r="F20" i="37" s="1"/>
  <c r="H22" i="37"/>
  <c r="H22" i="34"/>
  <c r="E21" i="34"/>
  <c r="F20" i="34" s="1"/>
  <c r="H22" i="42"/>
  <c r="E21" i="42"/>
  <c r="F20" i="42" s="1"/>
  <c r="H22" i="35"/>
  <c r="E21" i="35"/>
  <c r="F20" i="35" s="1"/>
  <c r="H22" i="33"/>
  <c r="E21" i="33"/>
  <c r="F20" i="33" s="1"/>
  <c r="E21" i="31"/>
  <c r="F20" i="31" s="1"/>
  <c r="H22" i="31"/>
  <c r="E21" i="36"/>
  <c r="F20" i="36" s="1"/>
  <c r="H22" i="36"/>
  <c r="H22" i="44"/>
  <c r="E21" i="44"/>
  <c r="F20" i="44" s="1"/>
  <c r="H22" i="38"/>
  <c r="E21" i="38"/>
  <c r="F20" i="38" s="1"/>
  <c r="H22" i="46"/>
  <c r="E21" i="46"/>
  <c r="F20" i="46" s="1"/>
  <c r="E21" i="32"/>
  <c r="F20" i="32" s="1"/>
  <c r="H22" i="32"/>
  <c r="E21" i="41"/>
  <c r="F20" i="41" s="1"/>
  <c r="H22" i="41"/>
  <c r="H22" i="47"/>
  <c r="E21" i="47"/>
  <c r="F20" i="47" s="1"/>
  <c r="E21" i="39"/>
  <c r="F20" i="39" s="1"/>
  <c r="H22" i="39"/>
  <c r="H22" i="40"/>
  <c r="E21" i="40"/>
  <c r="F20" i="40" s="1"/>
  <c r="E21" i="45"/>
  <c r="F20" i="45" s="1"/>
  <c r="H22" i="45"/>
  <c r="AB110" i="47"/>
  <c r="AD110" i="47" s="1"/>
  <c r="Z111" i="47" s="1"/>
  <c r="AB112" i="46"/>
  <c r="AD112" i="46" s="1"/>
  <c r="Z113" i="46" s="1"/>
  <c r="AB111" i="45"/>
  <c r="AD111" i="45" s="1"/>
  <c r="Z112" i="45" s="1"/>
  <c r="AB114" i="44"/>
  <c r="AD114" i="44" s="1"/>
  <c r="Z115" i="44" s="1"/>
  <c r="AB112" i="43"/>
  <c r="AD112" i="43" s="1"/>
  <c r="Z113" i="43" s="1"/>
  <c r="AB112" i="42"/>
  <c r="AD112" i="42" s="1"/>
  <c r="Z113" i="42" s="1"/>
  <c r="AB109" i="41"/>
  <c r="AD109" i="41" s="1"/>
  <c r="Z110" i="41" s="1"/>
  <c r="AB111" i="40"/>
  <c r="AD111" i="40" s="1"/>
  <c r="Z112" i="40" s="1"/>
  <c r="AB111" i="39"/>
  <c r="AD111" i="39" s="1"/>
  <c r="Z112" i="39" s="1"/>
  <c r="AB111" i="38"/>
  <c r="AD111" i="38" s="1"/>
  <c r="Z112" i="38" s="1"/>
  <c r="AB109" i="37"/>
  <c r="AD109" i="37" s="1"/>
  <c r="Z110" i="37" s="1"/>
  <c r="AB111" i="36"/>
  <c r="AD111" i="36" s="1"/>
  <c r="Z112" i="36" s="1"/>
  <c r="AB111" i="35"/>
  <c r="AD111" i="35" s="1"/>
  <c r="Z112" i="35" s="1"/>
  <c r="AB111" i="34"/>
  <c r="AD111" i="34" s="1"/>
  <c r="Z112" i="34" s="1"/>
  <c r="AB110" i="33"/>
  <c r="AD110" i="33" s="1"/>
  <c r="Z111" i="33" s="1"/>
  <c r="AB110" i="32"/>
  <c r="AD110" i="32" s="1"/>
  <c r="Z111" i="32" s="1"/>
  <c r="AB111" i="31"/>
  <c r="AD111" i="31" s="1"/>
  <c r="Z112" i="31" s="1"/>
  <c r="E21" i="16"/>
  <c r="F20" i="16" s="1"/>
  <c r="H22" i="16"/>
  <c r="H22" i="61"/>
  <c r="E21" i="61"/>
  <c r="F20" i="61" s="1"/>
  <c r="H22" i="25"/>
  <c r="E21" i="25"/>
  <c r="H22" i="26"/>
  <c r="E21" i="26"/>
  <c r="F20" i="26" s="1"/>
  <c r="H22" i="24"/>
  <c r="E21" i="24"/>
  <c r="F20" i="24" s="1"/>
  <c r="X16" i="25"/>
  <c r="T17" i="25" s="1"/>
  <c r="AB73" i="61"/>
  <c r="AD73" i="61" s="1"/>
  <c r="Z74" i="61" s="1"/>
  <c r="AB74" i="61" s="1"/>
  <c r="AD74" i="61" s="1"/>
  <c r="Z75" i="61" s="1"/>
  <c r="AB75" i="61" s="1"/>
  <c r="AD75" i="61" s="1"/>
  <c r="Z76" i="61" s="1"/>
  <c r="AB76" i="61" s="1"/>
  <c r="AD76" i="61" s="1"/>
  <c r="Z77" i="61" s="1"/>
  <c r="AB77" i="61" s="1"/>
  <c r="AD77" i="61" s="1"/>
  <c r="Z78" i="61" s="1"/>
  <c r="AB78" i="61" s="1"/>
  <c r="AD78" i="61" s="1"/>
  <c r="Z79" i="61" s="1"/>
  <c r="AB79" i="61" s="1"/>
  <c r="AD79" i="61" s="1"/>
  <c r="Z80" i="61" s="1"/>
  <c r="AB22" i="24"/>
  <c r="AD22" i="24" s="1"/>
  <c r="Z23" i="24" s="1"/>
  <c r="S12" i="26"/>
  <c r="R12" i="26"/>
  <c r="X11" i="26"/>
  <c r="T12" i="26" s="1"/>
  <c r="E22" i="30"/>
  <c r="F21" i="30" s="1"/>
  <c r="H23" i="30"/>
  <c r="AC12" i="28"/>
  <c r="AD12" i="28" s="1"/>
  <c r="Z13" i="28" s="1"/>
  <c r="AB13" i="28" s="1"/>
  <c r="S13" i="28"/>
  <c r="R13" i="28"/>
  <c r="W212" i="24"/>
  <c r="AC212" i="24" s="1"/>
  <c r="T17" i="23"/>
  <c r="X17" i="23" s="1"/>
  <c r="E22" i="28"/>
  <c r="F21" i="28" s="1"/>
  <c r="H23" i="28"/>
  <c r="AB14" i="23"/>
  <c r="AD14" i="23" s="1"/>
  <c r="Z15" i="23" s="1"/>
  <c r="AB15" i="23" s="1"/>
  <c r="AD15" i="23" s="1"/>
  <c r="Z16" i="23" s="1"/>
  <c r="F19" i="23"/>
  <c r="E21" i="23"/>
  <c r="H23" i="36" l="1"/>
  <c r="E22" i="36"/>
  <c r="F21" i="36" s="1"/>
  <c r="E22" i="40"/>
  <c r="F21" i="40" s="1"/>
  <c r="H23" i="40"/>
  <c r="H23" i="42"/>
  <c r="E22" i="42"/>
  <c r="F21" i="42" s="1"/>
  <c r="H23" i="39"/>
  <c r="E22" i="39"/>
  <c r="F21" i="39" s="1"/>
  <c r="E22" i="31"/>
  <c r="F21" i="31" s="1"/>
  <c r="H23" i="31"/>
  <c r="E22" i="32"/>
  <c r="F21" i="32" s="1"/>
  <c r="H23" i="32"/>
  <c r="E22" i="46"/>
  <c r="F21" i="46" s="1"/>
  <c r="H23" i="46"/>
  <c r="H23" i="34"/>
  <c r="E22" i="34"/>
  <c r="F21" i="34" s="1"/>
  <c r="H23" i="37"/>
  <c r="E22" i="37"/>
  <c r="F21" i="37" s="1"/>
  <c r="H23" i="47"/>
  <c r="E22" i="47"/>
  <c r="F21" i="47" s="1"/>
  <c r="H23" i="38"/>
  <c r="E22" i="38"/>
  <c r="F21" i="38" s="1"/>
  <c r="H23" i="33"/>
  <c r="E22" i="33"/>
  <c r="F21" i="33" s="1"/>
  <c r="E22" i="45"/>
  <c r="F21" i="45" s="1"/>
  <c r="H23" i="45"/>
  <c r="E22" i="41"/>
  <c r="F21" i="41" s="1"/>
  <c r="H23" i="41"/>
  <c r="E22" i="44"/>
  <c r="F21" i="44" s="1"/>
  <c r="H23" i="44"/>
  <c r="E22" i="35"/>
  <c r="F21" i="35" s="1"/>
  <c r="H23" i="35"/>
  <c r="E22" i="43"/>
  <c r="F21" i="43" s="1"/>
  <c r="H23" i="43"/>
  <c r="AB111" i="47"/>
  <c r="AD111" i="47" s="1"/>
  <c r="Z112" i="47" s="1"/>
  <c r="AB113" i="46"/>
  <c r="AD113" i="46" s="1"/>
  <c r="Z114" i="46" s="1"/>
  <c r="AB112" i="45"/>
  <c r="AD112" i="45" s="1"/>
  <c r="Z113" i="45" s="1"/>
  <c r="AB115" i="44"/>
  <c r="AD115" i="44" s="1"/>
  <c r="Z116" i="44" s="1"/>
  <c r="AB113" i="43"/>
  <c r="AD113" i="43" s="1"/>
  <c r="Z114" i="43" s="1"/>
  <c r="AB113" i="42"/>
  <c r="AD113" i="42" s="1"/>
  <c r="Z114" i="42" s="1"/>
  <c r="AB110" i="41"/>
  <c r="AD110" i="41" s="1"/>
  <c r="Z111" i="41" s="1"/>
  <c r="AB112" i="40"/>
  <c r="AD112" i="40" s="1"/>
  <c r="Z113" i="40" s="1"/>
  <c r="AB112" i="39"/>
  <c r="AD112" i="39" s="1"/>
  <c r="Z113" i="39" s="1"/>
  <c r="AB112" i="38"/>
  <c r="AD112" i="38" s="1"/>
  <c r="Z113" i="38" s="1"/>
  <c r="AB110" i="37"/>
  <c r="AD110" i="37" s="1"/>
  <c r="Z111" i="37" s="1"/>
  <c r="AB112" i="36"/>
  <c r="AD112" i="36" s="1"/>
  <c r="Z113" i="36" s="1"/>
  <c r="AB112" i="35"/>
  <c r="AD112" i="35" s="1"/>
  <c r="Z113" i="35" s="1"/>
  <c r="AB112" i="34"/>
  <c r="AD112" i="34" s="1"/>
  <c r="Z113" i="34" s="1"/>
  <c r="AB111" i="33"/>
  <c r="AD111" i="33" s="1"/>
  <c r="Z112" i="33" s="1"/>
  <c r="AB111" i="32"/>
  <c r="AD111" i="32" s="1"/>
  <c r="Z112" i="32" s="1"/>
  <c r="AB112" i="31"/>
  <c r="AD112" i="31" s="1"/>
  <c r="Z113" i="31" s="1"/>
  <c r="F20" i="25"/>
  <c r="H23" i="24"/>
  <c r="E22" i="24"/>
  <c r="F21" i="24" s="1"/>
  <c r="E22" i="25"/>
  <c r="F21" i="25" s="1"/>
  <c r="H23" i="25"/>
  <c r="H23" i="26"/>
  <c r="E22" i="26"/>
  <c r="F21" i="26" s="1"/>
  <c r="H23" i="61"/>
  <c r="E22" i="61"/>
  <c r="F21" i="61" s="1"/>
  <c r="H23" i="16"/>
  <c r="E22" i="16"/>
  <c r="F21" i="16" s="1"/>
  <c r="U17" i="25"/>
  <c r="X17" i="25" s="1"/>
  <c r="T18" i="25" s="1"/>
  <c r="AB80" i="61"/>
  <c r="AD80" i="61" s="1"/>
  <c r="Z81" i="61" s="1"/>
  <c r="AB81" i="61" s="1"/>
  <c r="AD81" i="61" s="1"/>
  <c r="Z82" i="61" s="1"/>
  <c r="AB82" i="61" s="1"/>
  <c r="AD82" i="61" s="1"/>
  <c r="Z83" i="61" s="1"/>
  <c r="AB83" i="61" s="1"/>
  <c r="AD83" i="61" s="1"/>
  <c r="Z84" i="61" s="1"/>
  <c r="AB84" i="61" s="1"/>
  <c r="AD84" i="61" s="1"/>
  <c r="Z85" i="61" s="1"/>
  <c r="AB85" i="61" s="1"/>
  <c r="AD85" i="61" s="1"/>
  <c r="Z86" i="61" s="1"/>
  <c r="AB86" i="61" s="1"/>
  <c r="AD86" i="61" s="1"/>
  <c r="Z87" i="61" s="1"/>
  <c r="AB87" i="61" s="1"/>
  <c r="AD87" i="61" s="1"/>
  <c r="Z88" i="61" s="1"/>
  <c r="AB88" i="61" s="1"/>
  <c r="AD88" i="61" s="1"/>
  <c r="Z89" i="61" s="1"/>
  <c r="AB23" i="24"/>
  <c r="AD23" i="24" s="1"/>
  <c r="Z24" i="24" s="1"/>
  <c r="U12" i="26"/>
  <c r="W12" i="26"/>
  <c r="AC12" i="26" s="1"/>
  <c r="AD12" i="26" s="1"/>
  <c r="Z13" i="26" s="1"/>
  <c r="AB13" i="26" s="1"/>
  <c r="H24" i="30"/>
  <c r="E23" i="30"/>
  <c r="F22" i="30" s="1"/>
  <c r="U13" i="28"/>
  <c r="T13" i="28" s="1"/>
  <c r="X13" i="28" s="1"/>
  <c r="W13" i="28"/>
  <c r="T212" i="24"/>
  <c r="X212" i="24" s="1"/>
  <c r="T18" i="23"/>
  <c r="X18" i="23" s="1"/>
  <c r="H24" i="28"/>
  <c r="E23" i="28"/>
  <c r="F22" i="28" s="1"/>
  <c r="F20" i="23"/>
  <c r="AB16" i="23"/>
  <c r="E22" i="23"/>
  <c r="H24" i="37" l="1"/>
  <c r="E23" i="37"/>
  <c r="F22" i="37" s="1"/>
  <c r="E23" i="36"/>
  <c r="F22" i="36" s="1"/>
  <c r="H24" i="36"/>
  <c r="H24" i="35"/>
  <c r="E23" i="35"/>
  <c r="F22" i="35" s="1"/>
  <c r="H24" i="33"/>
  <c r="E23" i="33"/>
  <c r="F22" i="33" s="1"/>
  <c r="E23" i="34"/>
  <c r="F22" i="34" s="1"/>
  <c r="H24" i="34"/>
  <c r="E23" i="39"/>
  <c r="F22" i="39" s="1"/>
  <c r="H24" i="39"/>
  <c r="E23" i="44"/>
  <c r="F22" i="44" s="1"/>
  <c r="H24" i="44"/>
  <c r="H24" i="46"/>
  <c r="E23" i="46"/>
  <c r="F22" i="46" s="1"/>
  <c r="H24" i="38"/>
  <c r="E23" i="38"/>
  <c r="F22" i="38" s="1"/>
  <c r="H24" i="42"/>
  <c r="E23" i="42"/>
  <c r="F22" i="42" s="1"/>
  <c r="H24" i="41"/>
  <c r="E23" i="41"/>
  <c r="F22" i="41" s="1"/>
  <c r="H24" i="32"/>
  <c r="E23" i="32"/>
  <c r="F22" i="32" s="1"/>
  <c r="E23" i="40"/>
  <c r="F22" i="40" s="1"/>
  <c r="H24" i="40"/>
  <c r="E23" i="47"/>
  <c r="F22" i="47" s="1"/>
  <c r="H24" i="47"/>
  <c r="E23" i="43"/>
  <c r="F22" i="43" s="1"/>
  <c r="H24" i="43"/>
  <c r="E23" i="45"/>
  <c r="F22" i="45" s="1"/>
  <c r="H24" i="45"/>
  <c r="E23" i="31"/>
  <c r="F22" i="31" s="1"/>
  <c r="H24" i="31"/>
  <c r="AB112" i="47"/>
  <c r="AD112" i="47" s="1"/>
  <c r="Z113" i="47" s="1"/>
  <c r="AB114" i="46"/>
  <c r="AD114" i="46" s="1"/>
  <c r="Z115" i="46" s="1"/>
  <c r="AB113" i="45"/>
  <c r="AD113" i="45" s="1"/>
  <c r="Z114" i="45" s="1"/>
  <c r="AB116" i="44"/>
  <c r="AD116" i="44" s="1"/>
  <c r="Z117" i="44" s="1"/>
  <c r="AB114" i="43"/>
  <c r="AD114" i="43" s="1"/>
  <c r="Z115" i="43" s="1"/>
  <c r="AB114" i="42"/>
  <c r="AD114" i="42" s="1"/>
  <c r="Z115" i="42" s="1"/>
  <c r="AB111" i="41"/>
  <c r="AD111" i="41" s="1"/>
  <c r="Z112" i="41" s="1"/>
  <c r="AB113" i="40"/>
  <c r="AD113" i="40" s="1"/>
  <c r="Z114" i="40" s="1"/>
  <c r="AB113" i="39"/>
  <c r="AD113" i="39" s="1"/>
  <c r="Z114" i="39" s="1"/>
  <c r="AB113" i="38"/>
  <c r="AD113" i="38" s="1"/>
  <c r="Z114" i="38" s="1"/>
  <c r="AB111" i="37"/>
  <c r="AD111" i="37" s="1"/>
  <c r="Z112" i="37" s="1"/>
  <c r="AB113" i="36"/>
  <c r="AD113" i="36" s="1"/>
  <c r="Z114" i="36" s="1"/>
  <c r="AB113" i="35"/>
  <c r="AD113" i="35" s="1"/>
  <c r="Z114" i="35" s="1"/>
  <c r="AB113" i="34"/>
  <c r="AD113" i="34" s="1"/>
  <c r="Z114" i="34" s="1"/>
  <c r="AB112" i="33"/>
  <c r="AD112" i="33" s="1"/>
  <c r="Z113" i="33" s="1"/>
  <c r="AB112" i="32"/>
  <c r="AD112" i="32" s="1"/>
  <c r="Z113" i="32" s="1"/>
  <c r="AB113" i="31"/>
  <c r="AD113" i="31" s="1"/>
  <c r="Z114" i="31" s="1"/>
  <c r="E23" i="26"/>
  <c r="F22" i="26" s="1"/>
  <c r="H24" i="26"/>
  <c r="E23" i="25"/>
  <c r="H24" i="25"/>
  <c r="H24" i="16"/>
  <c r="E23" i="16"/>
  <c r="F22" i="16" s="1"/>
  <c r="H24" i="24"/>
  <c r="E23" i="24"/>
  <c r="F22" i="24" s="1"/>
  <c r="H24" i="61"/>
  <c r="E23" i="61"/>
  <c r="F22" i="61" s="1"/>
  <c r="U18" i="25"/>
  <c r="X18" i="25" s="1"/>
  <c r="T19" i="25" s="1"/>
  <c r="AB89" i="61"/>
  <c r="AD89" i="61" s="1"/>
  <c r="Z90" i="61" s="1"/>
  <c r="AB24" i="24"/>
  <c r="AD24" i="24" s="1"/>
  <c r="Z25" i="24" s="1"/>
  <c r="R13" i="26"/>
  <c r="S13" i="26"/>
  <c r="X12" i="26"/>
  <c r="T13" i="26" s="1"/>
  <c r="E24" i="30"/>
  <c r="F23" i="30" s="1"/>
  <c r="H25" i="30"/>
  <c r="AC13" i="28"/>
  <c r="AD13" i="28" s="1"/>
  <c r="Z14" i="28" s="1"/>
  <c r="AB14" i="28" s="1"/>
  <c r="S14" i="28"/>
  <c r="R14" i="28"/>
  <c r="W213" i="24"/>
  <c r="AC213" i="24" s="1"/>
  <c r="T213" i="24"/>
  <c r="T19" i="23"/>
  <c r="X19" i="23" s="1"/>
  <c r="H25" i="28"/>
  <c r="E24" i="28"/>
  <c r="F23" i="28" s="1"/>
  <c r="AD16" i="23"/>
  <c r="Z17" i="23" s="1"/>
  <c r="AB17" i="23" s="1"/>
  <c r="AD17" i="23" s="1"/>
  <c r="Z18" i="23" s="1"/>
  <c r="F21" i="23"/>
  <c r="E23" i="23"/>
  <c r="H25" i="32" l="1"/>
  <c r="E24" i="32"/>
  <c r="F23" i="32" s="1"/>
  <c r="E24" i="46"/>
  <c r="F23" i="46" s="1"/>
  <c r="H25" i="46"/>
  <c r="H25" i="33"/>
  <c r="E24" i="33"/>
  <c r="F23" i="33" s="1"/>
  <c r="H25" i="43"/>
  <c r="E24" i="43"/>
  <c r="F23" i="43" s="1"/>
  <c r="E24" i="44"/>
  <c r="F23" i="44" s="1"/>
  <c r="H25" i="44"/>
  <c r="H25" i="45"/>
  <c r="E24" i="45"/>
  <c r="F23" i="45" s="1"/>
  <c r="H25" i="41"/>
  <c r="E24" i="41"/>
  <c r="F23" i="41" s="1"/>
  <c r="H25" i="35"/>
  <c r="E24" i="35"/>
  <c r="F23" i="35" s="1"/>
  <c r="E24" i="47"/>
  <c r="F23" i="47" s="1"/>
  <c r="H25" i="47"/>
  <c r="H25" i="39"/>
  <c r="E24" i="39"/>
  <c r="F23" i="39" s="1"/>
  <c r="H25" i="36"/>
  <c r="E24" i="36"/>
  <c r="F23" i="36" s="1"/>
  <c r="H25" i="42"/>
  <c r="E24" i="42"/>
  <c r="F23" i="42" s="1"/>
  <c r="E24" i="31"/>
  <c r="F23" i="31" s="1"/>
  <c r="H25" i="31"/>
  <c r="E24" i="40"/>
  <c r="F23" i="40" s="1"/>
  <c r="H25" i="40"/>
  <c r="E24" i="34"/>
  <c r="F23" i="34" s="1"/>
  <c r="H25" i="34"/>
  <c r="H25" i="38"/>
  <c r="E24" i="38"/>
  <c r="F23" i="38" s="1"/>
  <c r="E24" i="37"/>
  <c r="F23" i="37" s="1"/>
  <c r="H25" i="37"/>
  <c r="AB113" i="47"/>
  <c r="AD113" i="47" s="1"/>
  <c r="Z114" i="47" s="1"/>
  <c r="AB115" i="46"/>
  <c r="AD115" i="46" s="1"/>
  <c r="Z116" i="46" s="1"/>
  <c r="AB114" i="45"/>
  <c r="AD114" i="45" s="1"/>
  <c r="Z115" i="45" s="1"/>
  <c r="AB117" i="44"/>
  <c r="AD117" i="44" s="1"/>
  <c r="Z118" i="44" s="1"/>
  <c r="AB115" i="43"/>
  <c r="AD115" i="43" s="1"/>
  <c r="Z116" i="43" s="1"/>
  <c r="AB115" i="42"/>
  <c r="AD115" i="42" s="1"/>
  <c r="Z116" i="42" s="1"/>
  <c r="AB112" i="41"/>
  <c r="AD112" i="41" s="1"/>
  <c r="Z113" i="41" s="1"/>
  <c r="AB114" i="40"/>
  <c r="AD114" i="40" s="1"/>
  <c r="Z115" i="40" s="1"/>
  <c r="AB114" i="39"/>
  <c r="AD114" i="39" s="1"/>
  <c r="Z115" i="39" s="1"/>
  <c r="AB114" i="38"/>
  <c r="AD114" i="38" s="1"/>
  <c r="Z115" i="38" s="1"/>
  <c r="AB112" i="37"/>
  <c r="AD112" i="37" s="1"/>
  <c r="Z113" i="37" s="1"/>
  <c r="AB114" i="36"/>
  <c r="AD114" i="36" s="1"/>
  <c r="Z115" i="36" s="1"/>
  <c r="AB114" i="35"/>
  <c r="AD114" i="35" s="1"/>
  <c r="Z115" i="35" s="1"/>
  <c r="AB114" i="34"/>
  <c r="AD114" i="34" s="1"/>
  <c r="Z115" i="34" s="1"/>
  <c r="AB113" i="33"/>
  <c r="AD113" i="33" s="1"/>
  <c r="Z114" i="33" s="1"/>
  <c r="AB113" i="32"/>
  <c r="AD113" i="32" s="1"/>
  <c r="Z114" i="32" s="1"/>
  <c r="AB114" i="31"/>
  <c r="AD114" i="31" s="1"/>
  <c r="Z115" i="31" s="1"/>
  <c r="H25" i="16"/>
  <c r="E24" i="16"/>
  <c r="F23" i="16" s="1"/>
  <c r="F22" i="25"/>
  <c r="E24" i="26"/>
  <c r="F23" i="26" s="1"/>
  <c r="H25" i="26"/>
  <c r="H25" i="24"/>
  <c r="E24" i="24"/>
  <c r="F23" i="24" s="1"/>
  <c r="E24" i="25"/>
  <c r="F23" i="25" s="1"/>
  <c r="H25" i="25"/>
  <c r="H25" i="61"/>
  <c r="E24" i="61"/>
  <c r="F23" i="61" s="1"/>
  <c r="U19" i="25"/>
  <c r="X19" i="25" s="1"/>
  <c r="AB90" i="61"/>
  <c r="AD90" i="61" s="1"/>
  <c r="Z91" i="61" s="1"/>
  <c r="AB91" i="61" s="1"/>
  <c r="AD91" i="61" s="1"/>
  <c r="Z92" i="61" s="1"/>
  <c r="AB92" i="61" s="1"/>
  <c r="AD92" i="61" s="1"/>
  <c r="Z93" i="61" s="1"/>
  <c r="AB93" i="61" s="1"/>
  <c r="AD93" i="61" s="1"/>
  <c r="Z94" i="61" s="1"/>
  <c r="AB94" i="61" s="1"/>
  <c r="AD94" i="61" s="1"/>
  <c r="Z95" i="61" s="1"/>
  <c r="AB95" i="61" s="1"/>
  <c r="AD95" i="61" s="1"/>
  <c r="Z96" i="61" s="1"/>
  <c r="AB96" i="61" s="1"/>
  <c r="AD96" i="61" s="1"/>
  <c r="Z97" i="61" s="1"/>
  <c r="AB25" i="24"/>
  <c r="AD25" i="24" s="1"/>
  <c r="Z26" i="24" s="1"/>
  <c r="U13" i="26"/>
  <c r="W13" i="26"/>
  <c r="AC13" i="26" s="1"/>
  <c r="AD13" i="26" s="1"/>
  <c r="Z14" i="26" s="1"/>
  <c r="AB14" i="26" s="1"/>
  <c r="H26" i="30"/>
  <c r="E25" i="30"/>
  <c r="F24" i="30" s="1"/>
  <c r="U14" i="28"/>
  <c r="T14" i="28" s="1"/>
  <c r="X14" i="28" s="1"/>
  <c r="W14" i="28"/>
  <c r="AC14" i="28" s="1"/>
  <c r="AD14" i="28" s="1"/>
  <c r="Z15" i="28" s="1"/>
  <c r="AB15" i="28" s="1"/>
  <c r="X213" i="24"/>
  <c r="T20" i="23"/>
  <c r="X20" i="23" s="1"/>
  <c r="H26" i="28"/>
  <c r="E25" i="28"/>
  <c r="F24" i="28" s="1"/>
  <c r="F22" i="23"/>
  <c r="AB18" i="23"/>
  <c r="AD18" i="23" s="1"/>
  <c r="Z19" i="23" s="1"/>
  <c r="E24" i="23"/>
  <c r="E25" i="38" l="1"/>
  <c r="F24" i="38" s="1"/>
  <c r="H26" i="38"/>
  <c r="H26" i="42"/>
  <c r="E25" i="42"/>
  <c r="F24" i="42" s="1"/>
  <c r="H26" i="35"/>
  <c r="E25" i="35"/>
  <c r="F24" i="35" s="1"/>
  <c r="H26" i="43"/>
  <c r="E25" i="43"/>
  <c r="F24" i="43" s="1"/>
  <c r="E25" i="34"/>
  <c r="F24" i="34" s="1"/>
  <c r="H26" i="34"/>
  <c r="H26" i="36"/>
  <c r="E25" i="36"/>
  <c r="F24" i="36" s="1"/>
  <c r="H26" i="41"/>
  <c r="E25" i="41"/>
  <c r="F24" i="41" s="1"/>
  <c r="H26" i="33"/>
  <c r="E25" i="33"/>
  <c r="F24" i="33" s="1"/>
  <c r="E25" i="40"/>
  <c r="F24" i="40" s="1"/>
  <c r="H26" i="40"/>
  <c r="H26" i="46"/>
  <c r="E25" i="46"/>
  <c r="F24" i="46" s="1"/>
  <c r="E25" i="39"/>
  <c r="F24" i="39" s="1"/>
  <c r="H26" i="39"/>
  <c r="E25" i="45"/>
  <c r="F24" i="45" s="1"/>
  <c r="H26" i="45"/>
  <c r="E25" i="37"/>
  <c r="F24" i="37" s="1"/>
  <c r="H26" i="37"/>
  <c r="E25" i="31"/>
  <c r="F24" i="31" s="1"/>
  <c r="H26" i="31"/>
  <c r="E25" i="47"/>
  <c r="F24" i="47" s="1"/>
  <c r="H26" i="47"/>
  <c r="H26" i="44"/>
  <c r="E25" i="44"/>
  <c r="F24" i="44" s="1"/>
  <c r="E25" i="32"/>
  <c r="F24" i="32" s="1"/>
  <c r="H26" i="32"/>
  <c r="AB114" i="47"/>
  <c r="AD114" i="47" s="1"/>
  <c r="Z115" i="47" s="1"/>
  <c r="AB116" i="46"/>
  <c r="AD116" i="46" s="1"/>
  <c r="Z117" i="46" s="1"/>
  <c r="AB115" i="45"/>
  <c r="AD115" i="45" s="1"/>
  <c r="Z116" i="45" s="1"/>
  <c r="AB118" i="44"/>
  <c r="AD118" i="44" s="1"/>
  <c r="Z119" i="44" s="1"/>
  <c r="AB116" i="43"/>
  <c r="AD116" i="43" s="1"/>
  <c r="Z117" i="43" s="1"/>
  <c r="AB116" i="42"/>
  <c r="AD116" i="42" s="1"/>
  <c r="Z117" i="42" s="1"/>
  <c r="AB113" i="41"/>
  <c r="AD113" i="41" s="1"/>
  <c r="Z114" i="41" s="1"/>
  <c r="AB115" i="40"/>
  <c r="AD115" i="40" s="1"/>
  <c r="Z116" i="40" s="1"/>
  <c r="AB115" i="39"/>
  <c r="AD115" i="39" s="1"/>
  <c r="Z116" i="39" s="1"/>
  <c r="AB115" i="38"/>
  <c r="AD115" i="38" s="1"/>
  <c r="Z116" i="38" s="1"/>
  <c r="AB113" i="37"/>
  <c r="AD113" i="37" s="1"/>
  <c r="Z114" i="37" s="1"/>
  <c r="AB115" i="36"/>
  <c r="AD115" i="36" s="1"/>
  <c r="Z116" i="36" s="1"/>
  <c r="AB115" i="35"/>
  <c r="AD115" i="35" s="1"/>
  <c r="Z116" i="35" s="1"/>
  <c r="AB115" i="34"/>
  <c r="AD115" i="34" s="1"/>
  <c r="Z116" i="34" s="1"/>
  <c r="AB114" i="33"/>
  <c r="AD114" i="33" s="1"/>
  <c r="Z115" i="33" s="1"/>
  <c r="AB114" i="32"/>
  <c r="AD114" i="32" s="1"/>
  <c r="Z115" i="32" s="1"/>
  <c r="AB115" i="31"/>
  <c r="AD115" i="31" s="1"/>
  <c r="Z116" i="31" s="1"/>
  <c r="H26" i="24"/>
  <c r="E25" i="24"/>
  <c r="F24" i="24" s="1"/>
  <c r="H26" i="61"/>
  <c r="E25" i="61"/>
  <c r="F24" i="61" s="1"/>
  <c r="E25" i="25"/>
  <c r="H26" i="25"/>
  <c r="E25" i="26"/>
  <c r="F24" i="26" s="1"/>
  <c r="H26" i="26"/>
  <c r="H26" i="16"/>
  <c r="E25" i="16"/>
  <c r="F24" i="16" s="1"/>
  <c r="AB97" i="61"/>
  <c r="AD97" i="61" s="1"/>
  <c r="Z98" i="61" s="1"/>
  <c r="AB98" i="61" s="1"/>
  <c r="AD98" i="61" s="1"/>
  <c r="Z99" i="61" s="1"/>
  <c r="AB99" i="61" s="1"/>
  <c r="AD99" i="61" s="1"/>
  <c r="Z100" i="61" s="1"/>
  <c r="AB100" i="61" s="1"/>
  <c r="AD100" i="61" s="1"/>
  <c r="Z101" i="61" s="1"/>
  <c r="AB101" i="61" s="1"/>
  <c r="AD101" i="61" s="1"/>
  <c r="Z102" i="61" s="1"/>
  <c r="AB102" i="61" s="1"/>
  <c r="AD102" i="61" s="1"/>
  <c r="Z103" i="61" s="1"/>
  <c r="AB103" i="61" s="1"/>
  <c r="AD103" i="61" s="1"/>
  <c r="Z104" i="61" s="1"/>
  <c r="AB26" i="24"/>
  <c r="AD26" i="24" s="1"/>
  <c r="Z27" i="24" s="1"/>
  <c r="R14" i="26"/>
  <c r="S14" i="26"/>
  <c r="X13" i="26"/>
  <c r="T14" i="26" s="1"/>
  <c r="E26" i="30"/>
  <c r="F25" i="30" s="1"/>
  <c r="H27" i="30"/>
  <c r="S15" i="28"/>
  <c r="R15" i="28"/>
  <c r="W214" i="24"/>
  <c r="AC214" i="24" s="1"/>
  <c r="T21" i="23"/>
  <c r="X21" i="23" s="1"/>
  <c r="E26" i="28"/>
  <c r="F25" i="28" s="1"/>
  <c r="H27" i="28"/>
  <c r="F23" i="23"/>
  <c r="AB19" i="23"/>
  <c r="AD19" i="23" s="1"/>
  <c r="Z20" i="23" s="1"/>
  <c r="E25" i="23"/>
  <c r="E26" i="33" l="1"/>
  <c r="F25" i="33" s="1"/>
  <c r="H27" i="33"/>
  <c r="H27" i="47"/>
  <c r="E26" i="47"/>
  <c r="F25" i="47" s="1"/>
  <c r="E26" i="39"/>
  <c r="F25" i="39" s="1"/>
  <c r="H27" i="39"/>
  <c r="H27" i="45"/>
  <c r="E26" i="45"/>
  <c r="F25" i="45" s="1"/>
  <c r="H27" i="41"/>
  <c r="E26" i="41"/>
  <c r="F25" i="41" s="1"/>
  <c r="E26" i="35"/>
  <c r="F25" i="35" s="1"/>
  <c r="H27" i="35"/>
  <c r="E26" i="43"/>
  <c r="F25" i="43" s="1"/>
  <c r="H27" i="43"/>
  <c r="H27" i="31"/>
  <c r="E26" i="31"/>
  <c r="F25" i="31" s="1"/>
  <c r="H27" i="46"/>
  <c r="E26" i="46"/>
  <c r="F25" i="46" s="1"/>
  <c r="E26" i="36"/>
  <c r="F25" i="36" s="1"/>
  <c r="H27" i="36"/>
  <c r="H27" i="42"/>
  <c r="E26" i="42"/>
  <c r="F25" i="42" s="1"/>
  <c r="E26" i="32"/>
  <c r="F25" i="32" s="1"/>
  <c r="H27" i="32"/>
  <c r="E26" i="37"/>
  <c r="F25" i="37" s="1"/>
  <c r="H27" i="37"/>
  <c r="H27" i="40"/>
  <c r="E26" i="40"/>
  <c r="F25" i="40" s="1"/>
  <c r="H27" i="34"/>
  <c r="E26" i="34"/>
  <c r="F25" i="34" s="1"/>
  <c r="E26" i="38"/>
  <c r="F25" i="38" s="1"/>
  <c r="H27" i="38"/>
  <c r="H27" i="44"/>
  <c r="E26" i="44"/>
  <c r="F25" i="44" s="1"/>
  <c r="AB115" i="47"/>
  <c r="AD115" i="47" s="1"/>
  <c r="Z116" i="47" s="1"/>
  <c r="AB117" i="46"/>
  <c r="AD117" i="46" s="1"/>
  <c r="Z118" i="46" s="1"/>
  <c r="AB116" i="45"/>
  <c r="AD116" i="45" s="1"/>
  <c r="Z117" i="45" s="1"/>
  <c r="AB119" i="44"/>
  <c r="AD119" i="44" s="1"/>
  <c r="Z120" i="44" s="1"/>
  <c r="AB117" i="43"/>
  <c r="AD117" i="43" s="1"/>
  <c r="Z118" i="43" s="1"/>
  <c r="AB117" i="42"/>
  <c r="AD117" i="42" s="1"/>
  <c r="Z118" i="42" s="1"/>
  <c r="AB114" i="41"/>
  <c r="AD114" i="41" s="1"/>
  <c r="Z115" i="41" s="1"/>
  <c r="AB116" i="40"/>
  <c r="AD116" i="40" s="1"/>
  <c r="Z117" i="40" s="1"/>
  <c r="AB116" i="39"/>
  <c r="AD116" i="39" s="1"/>
  <c r="Z117" i="39" s="1"/>
  <c r="AB116" i="38"/>
  <c r="AD116" i="38" s="1"/>
  <c r="Z117" i="38" s="1"/>
  <c r="AB114" i="37"/>
  <c r="AD114" i="37" s="1"/>
  <c r="Z115" i="37" s="1"/>
  <c r="AB116" i="36"/>
  <c r="AD116" i="36" s="1"/>
  <c r="Z117" i="36" s="1"/>
  <c r="AB116" i="35"/>
  <c r="AD116" i="35" s="1"/>
  <c r="Z117" i="35" s="1"/>
  <c r="AB116" i="34"/>
  <c r="AD116" i="34" s="1"/>
  <c r="Z117" i="34" s="1"/>
  <c r="AB115" i="33"/>
  <c r="AD115" i="33" s="1"/>
  <c r="Z116" i="33" s="1"/>
  <c r="AB115" i="32"/>
  <c r="AD115" i="32" s="1"/>
  <c r="Z116" i="32" s="1"/>
  <c r="AB116" i="31"/>
  <c r="AD116" i="31" s="1"/>
  <c r="Z117" i="31" s="1"/>
  <c r="H27" i="16"/>
  <c r="E26" i="16"/>
  <c r="F25" i="16" s="1"/>
  <c r="H27" i="61"/>
  <c r="E26" i="61"/>
  <c r="F25" i="61" s="1"/>
  <c r="H27" i="26"/>
  <c r="E26" i="26"/>
  <c r="F25" i="26" s="1"/>
  <c r="E26" i="25"/>
  <c r="F25" i="25" s="1"/>
  <c r="H27" i="25"/>
  <c r="F24" i="25"/>
  <c r="H27" i="24"/>
  <c r="E26" i="24"/>
  <c r="F25" i="24" s="1"/>
  <c r="AB104" i="61"/>
  <c r="AD104" i="61" s="1"/>
  <c r="Z105" i="61" s="1"/>
  <c r="AB105" i="61" s="1"/>
  <c r="AD105" i="61" s="1"/>
  <c r="Z106" i="61" s="1"/>
  <c r="AB27" i="24"/>
  <c r="AD27" i="24" s="1"/>
  <c r="Z28" i="24" s="1"/>
  <c r="U14" i="26"/>
  <c r="W14" i="26"/>
  <c r="AC14" i="26" s="1"/>
  <c r="AD14" i="26" s="1"/>
  <c r="Z15" i="26" s="1"/>
  <c r="AB15" i="26" s="1"/>
  <c r="E27" i="30"/>
  <c r="F26" i="30" s="1"/>
  <c r="H28" i="30"/>
  <c r="U15" i="28"/>
  <c r="T15" i="28" s="1"/>
  <c r="X15" i="28" s="1"/>
  <c r="W15" i="28"/>
  <c r="AC15" i="28" s="1"/>
  <c r="AD15" i="28" s="1"/>
  <c r="Z16" i="28" s="1"/>
  <c r="AB16" i="28" s="1"/>
  <c r="AD16" i="28" s="1"/>
  <c r="Z17" i="28" s="1"/>
  <c r="AB17" i="28" s="1"/>
  <c r="T214" i="24"/>
  <c r="X214" i="24" s="1"/>
  <c r="T22" i="23"/>
  <c r="X22" i="23" s="1"/>
  <c r="E27" i="28"/>
  <c r="F26" i="28" s="1"/>
  <c r="H28" i="28"/>
  <c r="F24" i="23"/>
  <c r="AB20" i="23"/>
  <c r="AD20" i="23" s="1"/>
  <c r="Z21" i="23" s="1"/>
  <c r="E26" i="23"/>
  <c r="E27" i="31" l="1"/>
  <c r="F26" i="31" s="1"/>
  <c r="H28" i="31"/>
  <c r="E27" i="45"/>
  <c r="F26" i="45" s="1"/>
  <c r="H28" i="45"/>
  <c r="H28" i="43"/>
  <c r="E27" i="43"/>
  <c r="F26" i="43" s="1"/>
  <c r="H28" i="39"/>
  <c r="E27" i="39"/>
  <c r="F26" i="39" s="1"/>
  <c r="E27" i="34"/>
  <c r="F26" i="34" s="1"/>
  <c r="H28" i="34"/>
  <c r="E27" i="42"/>
  <c r="F26" i="42" s="1"/>
  <c r="H28" i="42"/>
  <c r="H28" i="32"/>
  <c r="E27" i="32"/>
  <c r="F26" i="32" s="1"/>
  <c r="E27" i="36"/>
  <c r="F26" i="36" s="1"/>
  <c r="H28" i="36"/>
  <c r="E27" i="35"/>
  <c r="F26" i="35" s="1"/>
  <c r="H28" i="35"/>
  <c r="E27" i="40"/>
  <c r="F26" i="40" s="1"/>
  <c r="H28" i="40"/>
  <c r="H28" i="47"/>
  <c r="E27" i="47"/>
  <c r="F26" i="47" s="1"/>
  <c r="H28" i="38"/>
  <c r="E27" i="38"/>
  <c r="F26" i="38" s="1"/>
  <c r="E27" i="37"/>
  <c r="F26" i="37" s="1"/>
  <c r="H28" i="37"/>
  <c r="H28" i="33"/>
  <c r="E27" i="33"/>
  <c r="F26" i="33" s="1"/>
  <c r="H28" i="44"/>
  <c r="E27" i="44"/>
  <c r="F26" i="44" s="1"/>
  <c r="H28" i="46"/>
  <c r="E27" i="46"/>
  <c r="F26" i="46" s="1"/>
  <c r="H28" i="41"/>
  <c r="E27" i="41"/>
  <c r="F26" i="41" s="1"/>
  <c r="AB116" i="47"/>
  <c r="AD116" i="47" s="1"/>
  <c r="Z117" i="47" s="1"/>
  <c r="AB118" i="46"/>
  <c r="AD118" i="46" s="1"/>
  <c r="Z119" i="46" s="1"/>
  <c r="AB117" i="45"/>
  <c r="AD117" i="45" s="1"/>
  <c r="Z118" i="45" s="1"/>
  <c r="AB120" i="44"/>
  <c r="AD120" i="44" s="1"/>
  <c r="Z121" i="44" s="1"/>
  <c r="AB118" i="43"/>
  <c r="AD118" i="43" s="1"/>
  <c r="Z119" i="43" s="1"/>
  <c r="AB118" i="42"/>
  <c r="AD118" i="42" s="1"/>
  <c r="Z119" i="42" s="1"/>
  <c r="AB115" i="41"/>
  <c r="AD115" i="41" s="1"/>
  <c r="Z116" i="41" s="1"/>
  <c r="AB117" i="40"/>
  <c r="AD117" i="40" s="1"/>
  <c r="Z118" i="40" s="1"/>
  <c r="AB117" i="39"/>
  <c r="AD117" i="39" s="1"/>
  <c r="Z118" i="39" s="1"/>
  <c r="AB117" i="38"/>
  <c r="AD117" i="38" s="1"/>
  <c r="Z118" i="38" s="1"/>
  <c r="AB115" i="37"/>
  <c r="AD115" i="37" s="1"/>
  <c r="Z116" i="37" s="1"/>
  <c r="AB117" i="36"/>
  <c r="AD117" i="36" s="1"/>
  <c r="Z118" i="36" s="1"/>
  <c r="AB117" i="35"/>
  <c r="AD117" i="35" s="1"/>
  <c r="Z118" i="35" s="1"/>
  <c r="AB117" i="34"/>
  <c r="AD117" i="34" s="1"/>
  <c r="Z118" i="34" s="1"/>
  <c r="AB116" i="33"/>
  <c r="AD116" i="33" s="1"/>
  <c r="Z117" i="33" s="1"/>
  <c r="AB116" i="32"/>
  <c r="AD116" i="32" s="1"/>
  <c r="Z117" i="32" s="1"/>
  <c r="AB117" i="31"/>
  <c r="AD117" i="31" s="1"/>
  <c r="Z118" i="31" s="1"/>
  <c r="H28" i="25"/>
  <c r="E27" i="25"/>
  <c r="H28" i="26"/>
  <c r="E27" i="26"/>
  <c r="F26" i="26" s="1"/>
  <c r="E27" i="61"/>
  <c r="F26" i="61" s="1"/>
  <c r="H28" i="61"/>
  <c r="H28" i="24"/>
  <c r="E27" i="24"/>
  <c r="F26" i="24" s="1"/>
  <c r="E27" i="16"/>
  <c r="F26" i="16" s="1"/>
  <c r="H28" i="16"/>
  <c r="AB106" i="61"/>
  <c r="AD106" i="61" s="1"/>
  <c r="Z107" i="61" s="1"/>
  <c r="AB107" i="61" s="1"/>
  <c r="AD107" i="61" s="1"/>
  <c r="Z108" i="61" s="1"/>
  <c r="AB108" i="61" s="1"/>
  <c r="AD108" i="61" s="1"/>
  <c r="Z109" i="61" s="1"/>
  <c r="AB109" i="61" s="1"/>
  <c r="AD109" i="61" s="1"/>
  <c r="Z110" i="61" s="1"/>
  <c r="AB110" i="61" s="1"/>
  <c r="AD110" i="61" s="1"/>
  <c r="Z111" i="61" s="1"/>
  <c r="AB111" i="61" s="1"/>
  <c r="AD111" i="61" s="1"/>
  <c r="Z112" i="61" s="1"/>
  <c r="AB112" i="61" s="1"/>
  <c r="AD112" i="61" s="1"/>
  <c r="Z113" i="61" s="1"/>
  <c r="AB28" i="24"/>
  <c r="AD28" i="24" s="1"/>
  <c r="Z29" i="24" s="1"/>
  <c r="S15" i="26"/>
  <c r="R15" i="26"/>
  <c r="X14" i="26"/>
  <c r="T15" i="26" s="1"/>
  <c r="H29" i="30"/>
  <c r="E28" i="30"/>
  <c r="F27" i="30" s="1"/>
  <c r="S16" i="28"/>
  <c r="U16" i="28" s="1"/>
  <c r="T16" i="28" s="1"/>
  <c r="X16" i="28" s="1"/>
  <c r="R16" i="28"/>
  <c r="W215" i="24"/>
  <c r="AC215" i="24" s="1"/>
  <c r="T23" i="23"/>
  <c r="X23" i="23" s="1"/>
  <c r="H29" i="28"/>
  <c r="E28" i="28"/>
  <c r="F27" i="28" s="1"/>
  <c r="F25" i="23"/>
  <c r="AB21" i="23"/>
  <c r="AD21" i="23" s="1"/>
  <c r="Z22" i="23" s="1"/>
  <c r="E27" i="23"/>
  <c r="H29" i="39" l="1"/>
  <c r="E28" i="39"/>
  <c r="F27" i="39" s="1"/>
  <c r="H29" i="44"/>
  <c r="E28" i="44"/>
  <c r="F27" i="44" s="1"/>
  <c r="H29" i="47"/>
  <c r="E28" i="47"/>
  <c r="F27" i="47" s="1"/>
  <c r="E28" i="32"/>
  <c r="F27" i="32" s="1"/>
  <c r="H29" i="32"/>
  <c r="E28" i="43"/>
  <c r="F27" i="43" s="1"/>
  <c r="H29" i="43"/>
  <c r="H29" i="38"/>
  <c r="E28" i="38"/>
  <c r="F27" i="38" s="1"/>
  <c r="E28" i="40"/>
  <c r="F27" i="40" s="1"/>
  <c r="H29" i="40"/>
  <c r="H29" i="42"/>
  <c r="E28" i="42"/>
  <c r="F27" i="42" s="1"/>
  <c r="H29" i="45"/>
  <c r="E28" i="45"/>
  <c r="F27" i="45" s="1"/>
  <c r="H29" i="33"/>
  <c r="E28" i="33"/>
  <c r="F27" i="33" s="1"/>
  <c r="H29" i="37"/>
  <c r="E28" i="37"/>
  <c r="F27" i="37" s="1"/>
  <c r="H29" i="35"/>
  <c r="E28" i="35"/>
  <c r="F27" i="35" s="1"/>
  <c r="E28" i="34"/>
  <c r="F27" i="34" s="1"/>
  <c r="H29" i="34"/>
  <c r="H29" i="31"/>
  <c r="E28" i="31"/>
  <c r="F27" i="31" s="1"/>
  <c r="E28" i="36"/>
  <c r="F27" i="36" s="1"/>
  <c r="H29" i="36"/>
  <c r="E28" i="46"/>
  <c r="F27" i="46" s="1"/>
  <c r="H29" i="46"/>
  <c r="H29" i="41"/>
  <c r="E28" i="41"/>
  <c r="F27" i="41" s="1"/>
  <c r="AB117" i="47"/>
  <c r="AD117" i="47" s="1"/>
  <c r="Z118" i="47" s="1"/>
  <c r="AB119" i="46"/>
  <c r="AD119" i="46" s="1"/>
  <c r="Z120" i="46" s="1"/>
  <c r="AB118" i="45"/>
  <c r="AD118" i="45" s="1"/>
  <c r="Z119" i="45" s="1"/>
  <c r="AB121" i="44"/>
  <c r="AD121" i="44" s="1"/>
  <c r="Z122" i="44" s="1"/>
  <c r="AB119" i="43"/>
  <c r="AD119" i="43" s="1"/>
  <c r="Z120" i="43" s="1"/>
  <c r="AB119" i="42"/>
  <c r="AD119" i="42" s="1"/>
  <c r="Z120" i="42" s="1"/>
  <c r="AB116" i="41"/>
  <c r="AD116" i="41" s="1"/>
  <c r="Z117" i="41" s="1"/>
  <c r="AB118" i="40"/>
  <c r="AD118" i="40" s="1"/>
  <c r="Z119" i="40" s="1"/>
  <c r="AB118" i="39"/>
  <c r="AD118" i="39" s="1"/>
  <c r="Z119" i="39" s="1"/>
  <c r="AB118" i="38"/>
  <c r="AD118" i="38" s="1"/>
  <c r="Z119" i="38" s="1"/>
  <c r="AB116" i="37"/>
  <c r="AD116" i="37" s="1"/>
  <c r="Z117" i="37" s="1"/>
  <c r="AB118" i="36"/>
  <c r="AD118" i="36" s="1"/>
  <c r="Z119" i="36" s="1"/>
  <c r="AB118" i="35"/>
  <c r="AD118" i="35" s="1"/>
  <c r="Z119" i="35" s="1"/>
  <c r="AB118" i="34"/>
  <c r="AD118" i="34" s="1"/>
  <c r="Z119" i="34" s="1"/>
  <c r="AB117" i="33"/>
  <c r="AD117" i="33" s="1"/>
  <c r="Z118" i="33" s="1"/>
  <c r="AB117" i="32"/>
  <c r="AD117" i="32" s="1"/>
  <c r="Z118" i="32" s="1"/>
  <c r="AB118" i="31"/>
  <c r="AD118" i="31" s="1"/>
  <c r="Z119" i="31" s="1"/>
  <c r="H29" i="61"/>
  <c r="E28" i="61"/>
  <c r="F27" i="61" s="1"/>
  <c r="H29" i="26"/>
  <c r="E28" i="26"/>
  <c r="F27" i="26" s="1"/>
  <c r="H29" i="16"/>
  <c r="E28" i="16"/>
  <c r="F27" i="16" s="1"/>
  <c r="F26" i="25"/>
  <c r="E28" i="25"/>
  <c r="F27" i="25" s="1"/>
  <c r="H29" i="25"/>
  <c r="H29" i="24"/>
  <c r="E28" i="24"/>
  <c r="F27" i="24" s="1"/>
  <c r="AB113" i="61"/>
  <c r="AD113" i="61" s="1"/>
  <c r="Z114" i="61" s="1"/>
  <c r="AB114" i="61" s="1"/>
  <c r="AD114" i="61" s="1"/>
  <c r="Z115" i="61" s="1"/>
  <c r="AB115" i="61" s="1"/>
  <c r="AD115" i="61" s="1"/>
  <c r="Z116" i="61" s="1"/>
  <c r="AB116" i="61" s="1"/>
  <c r="AD116" i="61" s="1"/>
  <c r="Z117" i="61" s="1"/>
  <c r="AB117" i="61" s="1"/>
  <c r="AD117" i="61" s="1"/>
  <c r="Z118" i="61" s="1"/>
  <c r="AB118" i="61" s="1"/>
  <c r="AD118" i="61" s="1"/>
  <c r="Z119" i="61" s="1"/>
  <c r="AB119" i="61" s="1"/>
  <c r="AD119" i="61" s="1"/>
  <c r="Z120" i="61" s="1"/>
  <c r="AB120" i="61" s="1"/>
  <c r="AD120" i="61" s="1"/>
  <c r="Z121" i="61" s="1"/>
  <c r="AB121" i="61" s="1"/>
  <c r="AD121" i="61" s="1"/>
  <c r="Z122" i="61" s="1"/>
  <c r="AB122" i="61" s="1"/>
  <c r="AD122" i="61" s="1"/>
  <c r="Z123" i="61" s="1"/>
  <c r="AB123" i="61" s="1"/>
  <c r="AD123" i="61" s="1"/>
  <c r="Z124" i="61" s="1"/>
  <c r="AB124" i="61" s="1"/>
  <c r="AD124" i="61" s="1"/>
  <c r="Z125" i="61" s="1"/>
  <c r="AB29" i="24"/>
  <c r="AD29" i="24" s="1"/>
  <c r="Z30" i="24" s="1"/>
  <c r="U15" i="26"/>
  <c r="W15" i="26"/>
  <c r="AC15" i="26" s="1"/>
  <c r="AD15" i="26" s="1"/>
  <c r="Z16" i="26" s="1"/>
  <c r="AB16" i="26" s="1"/>
  <c r="AD16" i="26" s="1"/>
  <c r="Z17" i="26" s="1"/>
  <c r="AB17" i="26" s="1"/>
  <c r="E29" i="30"/>
  <c r="F28" i="30" s="1"/>
  <c r="H30" i="30"/>
  <c r="S17" i="28"/>
  <c r="R17" i="28"/>
  <c r="T215" i="24"/>
  <c r="X215" i="24" s="1"/>
  <c r="T24" i="23"/>
  <c r="X24" i="23" s="1"/>
  <c r="H30" i="28"/>
  <c r="E29" i="28"/>
  <c r="F28" i="28" s="1"/>
  <c r="F26" i="23"/>
  <c r="AB22" i="23"/>
  <c r="AD22" i="23" s="1"/>
  <c r="Z23" i="23" s="1"/>
  <c r="E28" i="23"/>
  <c r="H30" i="36" l="1"/>
  <c r="E29" i="36"/>
  <c r="F28" i="36" s="1"/>
  <c r="E29" i="40"/>
  <c r="F28" i="40" s="1"/>
  <c r="H30" i="40"/>
  <c r="E29" i="37"/>
  <c r="F28" i="37" s="1"/>
  <c r="H30" i="37"/>
  <c r="E29" i="47"/>
  <c r="F28" i="47" s="1"/>
  <c r="H30" i="47"/>
  <c r="H30" i="32"/>
  <c r="E29" i="32"/>
  <c r="F28" i="32" s="1"/>
  <c r="H30" i="42"/>
  <c r="E29" i="42"/>
  <c r="F28" i="42" s="1"/>
  <c r="H30" i="46"/>
  <c r="E29" i="46"/>
  <c r="F28" i="46" s="1"/>
  <c r="H30" i="31"/>
  <c r="E29" i="31"/>
  <c r="F28" i="31" s="1"/>
  <c r="E29" i="33"/>
  <c r="F28" i="33" s="1"/>
  <c r="H30" i="33"/>
  <c r="H30" i="38"/>
  <c r="E29" i="38"/>
  <c r="F28" i="38" s="1"/>
  <c r="E29" i="44"/>
  <c r="F28" i="44" s="1"/>
  <c r="H30" i="44"/>
  <c r="E29" i="35"/>
  <c r="F28" i="35" s="1"/>
  <c r="H30" i="35"/>
  <c r="H30" i="34"/>
  <c r="E29" i="34"/>
  <c r="F28" i="34" s="1"/>
  <c r="E29" i="43"/>
  <c r="F28" i="43" s="1"/>
  <c r="H30" i="43"/>
  <c r="E29" i="41"/>
  <c r="F28" i="41" s="1"/>
  <c r="H30" i="41"/>
  <c r="H30" i="45"/>
  <c r="E29" i="45"/>
  <c r="F28" i="45" s="1"/>
  <c r="H30" i="39"/>
  <c r="E29" i="39"/>
  <c r="F28" i="39" s="1"/>
  <c r="AB118" i="47"/>
  <c r="AD118" i="47" s="1"/>
  <c r="Z119" i="47" s="1"/>
  <c r="AB120" i="46"/>
  <c r="AD120" i="46" s="1"/>
  <c r="Z121" i="46" s="1"/>
  <c r="AB119" i="45"/>
  <c r="AD119" i="45" s="1"/>
  <c r="Z120" i="45" s="1"/>
  <c r="AB122" i="44"/>
  <c r="AD122" i="44" s="1"/>
  <c r="Z123" i="44" s="1"/>
  <c r="AB120" i="43"/>
  <c r="AD120" i="43" s="1"/>
  <c r="Z121" i="43" s="1"/>
  <c r="AB120" i="42"/>
  <c r="AD120" i="42" s="1"/>
  <c r="Z121" i="42" s="1"/>
  <c r="AB117" i="41"/>
  <c r="AD117" i="41" s="1"/>
  <c r="Z118" i="41" s="1"/>
  <c r="AB119" i="40"/>
  <c r="AD119" i="40" s="1"/>
  <c r="Z120" i="40" s="1"/>
  <c r="AB119" i="39"/>
  <c r="AD119" i="39" s="1"/>
  <c r="Z120" i="39" s="1"/>
  <c r="AB119" i="38"/>
  <c r="AD119" i="38" s="1"/>
  <c r="Z120" i="38" s="1"/>
  <c r="AB117" i="37"/>
  <c r="AD117" i="37" s="1"/>
  <c r="Z118" i="37" s="1"/>
  <c r="AB119" i="36"/>
  <c r="AD119" i="36" s="1"/>
  <c r="Z120" i="36" s="1"/>
  <c r="AB119" i="35"/>
  <c r="AD119" i="35" s="1"/>
  <c r="Z120" i="35" s="1"/>
  <c r="AB119" i="34"/>
  <c r="AD119" i="34" s="1"/>
  <c r="Z120" i="34" s="1"/>
  <c r="AB118" i="33"/>
  <c r="AD118" i="33" s="1"/>
  <c r="Z119" i="33" s="1"/>
  <c r="AB118" i="32"/>
  <c r="AD118" i="32" s="1"/>
  <c r="Z119" i="32" s="1"/>
  <c r="AB119" i="31"/>
  <c r="AD119" i="31" s="1"/>
  <c r="Z120" i="31" s="1"/>
  <c r="E29" i="25"/>
  <c r="H30" i="25"/>
  <c r="H30" i="24"/>
  <c r="E29" i="24"/>
  <c r="F28" i="24" s="1"/>
  <c r="E29" i="26"/>
  <c r="F28" i="26" s="1"/>
  <c r="H30" i="26"/>
  <c r="H30" i="16"/>
  <c r="E29" i="16"/>
  <c r="F28" i="16" s="1"/>
  <c r="H30" i="61"/>
  <c r="E29" i="61"/>
  <c r="F28" i="61" s="1"/>
  <c r="AB125" i="61"/>
  <c r="AD125" i="61" s="1"/>
  <c r="Z126" i="61" s="1"/>
  <c r="AB126" i="61" s="1"/>
  <c r="AD126" i="61" s="1"/>
  <c r="Z127" i="61" s="1"/>
  <c r="AB127" i="61" s="1"/>
  <c r="AD127" i="61" s="1"/>
  <c r="Z128" i="61" s="1"/>
  <c r="AB128" i="61" s="1"/>
  <c r="AD128" i="61" s="1"/>
  <c r="Z129" i="61" s="1"/>
  <c r="AB129" i="61" s="1"/>
  <c r="AD129" i="61" s="1"/>
  <c r="Z130" i="61" s="1"/>
  <c r="AB130" i="61" s="1"/>
  <c r="AD130" i="61" s="1"/>
  <c r="Z131" i="61" s="1"/>
  <c r="AB131" i="61" s="1"/>
  <c r="AD131" i="61" s="1"/>
  <c r="Z132" i="61" s="1"/>
  <c r="AB132" i="61" s="1"/>
  <c r="AD132" i="61" s="1"/>
  <c r="Z133" i="61" s="1"/>
  <c r="AB133" i="61" s="1"/>
  <c r="AD133" i="61" s="1"/>
  <c r="Z134" i="61" s="1"/>
  <c r="AB30" i="24"/>
  <c r="AD30" i="24" s="1"/>
  <c r="Z31" i="24" s="1"/>
  <c r="S16" i="26"/>
  <c r="U16" i="26" s="1"/>
  <c r="R16" i="26"/>
  <c r="X15" i="26"/>
  <c r="T16" i="26" s="1"/>
  <c r="H31" i="30"/>
  <c r="E30" i="30"/>
  <c r="F29" i="30" s="1"/>
  <c r="W17" i="28"/>
  <c r="AC17" i="28" s="1"/>
  <c r="AD17" i="28" s="1"/>
  <c r="Z18" i="28" s="1"/>
  <c r="AB18" i="28" s="1"/>
  <c r="AD18" i="28" s="1"/>
  <c r="Z19" i="28" s="1"/>
  <c r="AB19" i="28" s="1"/>
  <c r="U17" i="28"/>
  <c r="T17" i="28" s="1"/>
  <c r="X17" i="28" s="1"/>
  <c r="T216" i="24"/>
  <c r="W216" i="24"/>
  <c r="AC216" i="24" s="1"/>
  <c r="T25" i="23"/>
  <c r="X25" i="23" s="1"/>
  <c r="E30" i="28"/>
  <c r="F29" i="28" s="1"/>
  <c r="H31" i="28"/>
  <c r="F27" i="23"/>
  <c r="AB23" i="23"/>
  <c r="AD23" i="23" s="1"/>
  <c r="Z24" i="23" s="1"/>
  <c r="E29" i="23"/>
  <c r="H31" i="47" l="1"/>
  <c r="E30" i="47"/>
  <c r="F29" i="47" s="1"/>
  <c r="E30" i="31"/>
  <c r="F29" i="31" s="1"/>
  <c r="H31" i="31"/>
  <c r="H31" i="41"/>
  <c r="E30" i="41"/>
  <c r="F29" i="41" s="1"/>
  <c r="H31" i="44"/>
  <c r="E30" i="44"/>
  <c r="F29" i="44" s="1"/>
  <c r="E30" i="37"/>
  <c r="F29" i="37" s="1"/>
  <c r="H31" i="37"/>
  <c r="H31" i="46"/>
  <c r="E30" i="46"/>
  <c r="F29" i="46" s="1"/>
  <c r="E30" i="45"/>
  <c r="F29" i="45" s="1"/>
  <c r="H31" i="45"/>
  <c r="E30" i="43"/>
  <c r="F29" i="43" s="1"/>
  <c r="H31" i="43"/>
  <c r="E30" i="40"/>
  <c r="F29" i="40" s="1"/>
  <c r="H31" i="40"/>
  <c r="E30" i="38"/>
  <c r="F29" i="38" s="1"/>
  <c r="H31" i="38"/>
  <c r="H31" i="42"/>
  <c r="E30" i="42"/>
  <c r="F29" i="42" s="1"/>
  <c r="E30" i="35"/>
  <c r="F29" i="35" s="1"/>
  <c r="H31" i="35"/>
  <c r="E30" i="33"/>
  <c r="F29" i="33" s="1"/>
  <c r="H31" i="33"/>
  <c r="E30" i="39"/>
  <c r="F29" i="39" s="1"/>
  <c r="H31" i="39"/>
  <c r="H31" i="34"/>
  <c r="E30" i="34"/>
  <c r="F29" i="34" s="1"/>
  <c r="H31" i="32"/>
  <c r="E30" i="32"/>
  <c r="F29" i="32" s="1"/>
  <c r="E30" i="36"/>
  <c r="F29" i="36" s="1"/>
  <c r="H31" i="36"/>
  <c r="AB119" i="47"/>
  <c r="AD119" i="47" s="1"/>
  <c r="Z120" i="47" s="1"/>
  <c r="AB121" i="46"/>
  <c r="AD121" i="46" s="1"/>
  <c r="Z122" i="46" s="1"/>
  <c r="AB120" i="45"/>
  <c r="AD120" i="45" s="1"/>
  <c r="Z121" i="45" s="1"/>
  <c r="AB123" i="44"/>
  <c r="AD123" i="44" s="1"/>
  <c r="Z124" i="44" s="1"/>
  <c r="AB121" i="43"/>
  <c r="AD121" i="43" s="1"/>
  <c r="Z122" i="43" s="1"/>
  <c r="AB121" i="42"/>
  <c r="AD121" i="42" s="1"/>
  <c r="Z122" i="42" s="1"/>
  <c r="AB118" i="41"/>
  <c r="AD118" i="41" s="1"/>
  <c r="Z119" i="41" s="1"/>
  <c r="AB120" i="40"/>
  <c r="AD120" i="40" s="1"/>
  <c r="Z121" i="40" s="1"/>
  <c r="AB120" i="39"/>
  <c r="AD120" i="39" s="1"/>
  <c r="Z121" i="39" s="1"/>
  <c r="AB120" i="38"/>
  <c r="AD120" i="38" s="1"/>
  <c r="Z121" i="38" s="1"/>
  <c r="AB118" i="37"/>
  <c r="AD118" i="37" s="1"/>
  <c r="Z119" i="37" s="1"/>
  <c r="AB120" i="36"/>
  <c r="AD120" i="36" s="1"/>
  <c r="Z121" i="36" s="1"/>
  <c r="AB120" i="35"/>
  <c r="AD120" i="35" s="1"/>
  <c r="Z121" i="35" s="1"/>
  <c r="AB120" i="34"/>
  <c r="AD120" i="34" s="1"/>
  <c r="Z121" i="34" s="1"/>
  <c r="AB119" i="33"/>
  <c r="AD119" i="33" s="1"/>
  <c r="Z120" i="33" s="1"/>
  <c r="AB119" i="32"/>
  <c r="AD119" i="32" s="1"/>
  <c r="Z120" i="32" s="1"/>
  <c r="AB120" i="31"/>
  <c r="AD120" i="31" s="1"/>
  <c r="Z121" i="31" s="1"/>
  <c r="E30" i="16"/>
  <c r="F29" i="16" s="1"/>
  <c r="H31" i="16"/>
  <c r="H31" i="24"/>
  <c r="E30" i="24"/>
  <c r="F29" i="24" s="1"/>
  <c r="E30" i="25"/>
  <c r="F29" i="25" s="1"/>
  <c r="H31" i="25"/>
  <c r="F28" i="25"/>
  <c r="E30" i="26"/>
  <c r="F29" i="26" s="1"/>
  <c r="H31" i="26"/>
  <c r="H31" i="61"/>
  <c r="E30" i="61"/>
  <c r="F29" i="61" s="1"/>
  <c r="AB134" i="61"/>
  <c r="AD134" i="61" s="1"/>
  <c r="Z135" i="61" s="1"/>
  <c r="AB135" i="61" s="1"/>
  <c r="AD135" i="61" s="1"/>
  <c r="Z136" i="61" s="1"/>
  <c r="AB136" i="61" s="1"/>
  <c r="AD136" i="61" s="1"/>
  <c r="Z137" i="61" s="1"/>
  <c r="AB137" i="61" s="1"/>
  <c r="AD137" i="61" s="1"/>
  <c r="Z138" i="61" s="1"/>
  <c r="AB138" i="61" s="1"/>
  <c r="AD138" i="61" s="1"/>
  <c r="Z139" i="61" s="1"/>
  <c r="AB139" i="61" s="1"/>
  <c r="AD139" i="61" s="1"/>
  <c r="Z140" i="61" s="1"/>
  <c r="AB140" i="61" s="1"/>
  <c r="AD140" i="61" s="1"/>
  <c r="Z141" i="61" s="1"/>
  <c r="AB141" i="61" s="1"/>
  <c r="AD141" i="61" s="1"/>
  <c r="Z142" i="61" s="1"/>
  <c r="AB142" i="61" s="1"/>
  <c r="AD142" i="61" s="1"/>
  <c r="Z143" i="61" s="1"/>
  <c r="AB143" i="61" s="1"/>
  <c r="AD143" i="61" s="1"/>
  <c r="Z144" i="61" s="1"/>
  <c r="AB144" i="61" s="1"/>
  <c r="AD144" i="61" s="1"/>
  <c r="Z145" i="61" s="1"/>
  <c r="AB145" i="61" s="1"/>
  <c r="AD145" i="61" s="1"/>
  <c r="Z146" i="61" s="1"/>
  <c r="AB31" i="24"/>
  <c r="AD31" i="24" s="1"/>
  <c r="Z32" i="24" s="1"/>
  <c r="X16" i="26"/>
  <c r="T17" i="26" s="1"/>
  <c r="R17" i="26"/>
  <c r="S17" i="26"/>
  <c r="H32" i="30"/>
  <c r="E31" i="30"/>
  <c r="F30" i="30" s="1"/>
  <c r="S18" i="28"/>
  <c r="U18" i="28" s="1"/>
  <c r="T18" i="28" s="1"/>
  <c r="X18" i="28" s="1"/>
  <c r="R18" i="28"/>
  <c r="X216" i="24"/>
  <c r="T26" i="23"/>
  <c r="X26" i="23" s="1"/>
  <c r="H32" i="28"/>
  <c r="E31" i="28"/>
  <c r="F30" i="28" s="1"/>
  <c r="F28" i="23"/>
  <c r="AB24" i="23"/>
  <c r="AD24" i="23" s="1"/>
  <c r="Z25" i="23" s="1"/>
  <c r="E30" i="23"/>
  <c r="F29" i="23" s="1"/>
  <c r="H32" i="43" l="1"/>
  <c r="E31" i="43"/>
  <c r="F30" i="43" s="1"/>
  <c r="H32" i="32"/>
  <c r="E31" i="32"/>
  <c r="F30" i="32" s="1"/>
  <c r="E31" i="44"/>
  <c r="F30" i="44" s="1"/>
  <c r="H32" i="44"/>
  <c r="E31" i="45"/>
  <c r="F30" i="45" s="1"/>
  <c r="H32" i="45"/>
  <c r="H32" i="34"/>
  <c r="E31" i="34"/>
  <c r="F30" i="34" s="1"/>
  <c r="H32" i="42"/>
  <c r="E31" i="42"/>
  <c r="F30" i="42" s="1"/>
  <c r="H32" i="41"/>
  <c r="E31" i="41"/>
  <c r="F30" i="41" s="1"/>
  <c r="H32" i="35"/>
  <c r="E31" i="35"/>
  <c r="F30" i="35" s="1"/>
  <c r="E31" i="39"/>
  <c r="F30" i="39" s="1"/>
  <c r="H32" i="39"/>
  <c r="H32" i="38"/>
  <c r="E31" i="38"/>
  <c r="F30" i="38" s="1"/>
  <c r="E31" i="31"/>
  <c r="F30" i="31" s="1"/>
  <c r="H32" i="31"/>
  <c r="H32" i="46"/>
  <c r="E31" i="46"/>
  <c r="F30" i="46" s="1"/>
  <c r="H32" i="36"/>
  <c r="E31" i="36"/>
  <c r="F30" i="36" s="1"/>
  <c r="H32" i="33"/>
  <c r="E31" i="33"/>
  <c r="F30" i="33" s="1"/>
  <c r="H32" i="40"/>
  <c r="E31" i="40"/>
  <c r="F30" i="40" s="1"/>
  <c r="E31" i="37"/>
  <c r="F30" i="37" s="1"/>
  <c r="H32" i="37"/>
  <c r="H32" i="47"/>
  <c r="E31" i="47"/>
  <c r="F30" i="47" s="1"/>
  <c r="AB120" i="47"/>
  <c r="AD120" i="47" s="1"/>
  <c r="Z121" i="47" s="1"/>
  <c r="AB122" i="46"/>
  <c r="AD122" i="46" s="1"/>
  <c r="Z123" i="46" s="1"/>
  <c r="AB121" i="45"/>
  <c r="AD121" i="45" s="1"/>
  <c r="Z122" i="45" s="1"/>
  <c r="AB124" i="44"/>
  <c r="AD124" i="44" s="1"/>
  <c r="Z125" i="44" s="1"/>
  <c r="AB122" i="43"/>
  <c r="AD122" i="43" s="1"/>
  <c r="Z123" i="43" s="1"/>
  <c r="AB122" i="42"/>
  <c r="AD122" i="42" s="1"/>
  <c r="Z123" i="42" s="1"/>
  <c r="AB119" i="41"/>
  <c r="AD119" i="41" s="1"/>
  <c r="Z120" i="41" s="1"/>
  <c r="AB121" i="40"/>
  <c r="AD121" i="40" s="1"/>
  <c r="Z122" i="40" s="1"/>
  <c r="AB121" i="39"/>
  <c r="AD121" i="39" s="1"/>
  <c r="Z122" i="39" s="1"/>
  <c r="AB121" i="38"/>
  <c r="AD121" i="38" s="1"/>
  <c r="Z122" i="38" s="1"/>
  <c r="AB119" i="37"/>
  <c r="AD119" i="37" s="1"/>
  <c r="Z120" i="37" s="1"/>
  <c r="AB121" i="36"/>
  <c r="AD121" i="36" s="1"/>
  <c r="Z122" i="36" s="1"/>
  <c r="AB121" i="35"/>
  <c r="AD121" i="35" s="1"/>
  <c r="Z122" i="35" s="1"/>
  <c r="AB121" i="34"/>
  <c r="AD121" i="34" s="1"/>
  <c r="Z122" i="34" s="1"/>
  <c r="AB120" i="33"/>
  <c r="AD120" i="33" s="1"/>
  <c r="Z121" i="33" s="1"/>
  <c r="AB120" i="32"/>
  <c r="AD120" i="32" s="1"/>
  <c r="Z121" i="32" s="1"/>
  <c r="AB121" i="31"/>
  <c r="AD121" i="31" s="1"/>
  <c r="Z122" i="31" s="1"/>
  <c r="H32" i="61"/>
  <c r="E31" i="61"/>
  <c r="F30" i="61" s="1"/>
  <c r="E31" i="26"/>
  <c r="F30" i="26" s="1"/>
  <c r="H32" i="26"/>
  <c r="H32" i="25"/>
  <c r="E31" i="25"/>
  <c r="F30" i="25" s="1"/>
  <c r="H32" i="24"/>
  <c r="E31" i="24"/>
  <c r="F30" i="24" s="1"/>
  <c r="H32" i="16"/>
  <c r="E31" i="16"/>
  <c r="F30" i="16" s="1"/>
  <c r="AB146" i="61"/>
  <c r="AD146" i="61" s="1"/>
  <c r="Z147" i="61" s="1"/>
  <c r="AB147" i="61" s="1"/>
  <c r="AD147" i="61" s="1"/>
  <c r="Z148" i="61" s="1"/>
  <c r="AB148" i="61" s="1"/>
  <c r="AD148" i="61" s="1"/>
  <c r="Z149" i="61" s="1"/>
  <c r="AB149" i="61" s="1"/>
  <c r="AD149" i="61" s="1"/>
  <c r="Z150" i="61" s="1"/>
  <c r="AB150" i="61" s="1"/>
  <c r="AD150" i="61" s="1"/>
  <c r="Z151" i="61" s="1"/>
  <c r="AB151" i="61" s="1"/>
  <c r="AD151" i="61" s="1"/>
  <c r="Z152" i="61" s="1"/>
  <c r="AB152" i="61" s="1"/>
  <c r="AD152" i="61" s="1"/>
  <c r="Z153" i="61" s="1"/>
  <c r="AB153" i="61" s="1"/>
  <c r="AD153" i="61" s="1"/>
  <c r="Z154" i="61" s="1"/>
  <c r="AB154" i="61" s="1"/>
  <c r="AD154" i="61" s="1"/>
  <c r="Z155" i="61" s="1"/>
  <c r="AB155" i="61" s="1"/>
  <c r="AD155" i="61" s="1"/>
  <c r="Z156" i="61" s="1"/>
  <c r="AB156" i="61" s="1"/>
  <c r="AD156" i="61" s="1"/>
  <c r="Z157" i="61" s="1"/>
  <c r="AB157" i="61" s="1"/>
  <c r="AD157" i="61" s="1"/>
  <c r="Z158" i="61" s="1"/>
  <c r="AB158" i="61" s="1"/>
  <c r="AD158" i="61" s="1"/>
  <c r="Z159" i="61" s="1"/>
  <c r="AB159" i="61" s="1"/>
  <c r="AD159" i="61" s="1"/>
  <c r="Z160" i="61" s="1"/>
  <c r="AB160" i="61" s="1"/>
  <c r="AD160" i="61" s="1"/>
  <c r="Z161" i="61" s="1"/>
  <c r="AB161" i="61" s="1"/>
  <c r="AD161" i="61" s="1"/>
  <c r="Z162" i="61" s="1"/>
  <c r="AB162" i="61" s="1"/>
  <c r="AD162" i="61" s="1"/>
  <c r="Z163" i="61" s="1"/>
  <c r="AB163" i="61" s="1"/>
  <c r="AD163" i="61" s="1"/>
  <c r="Z164" i="61" s="1"/>
  <c r="AB32" i="24"/>
  <c r="AD32" i="24" s="1"/>
  <c r="Z33" i="24" s="1"/>
  <c r="U17" i="26"/>
  <c r="X17" i="26" s="1"/>
  <c r="T18" i="26" s="1"/>
  <c r="W17" i="26"/>
  <c r="AC17" i="26" s="1"/>
  <c r="AD17" i="26" s="1"/>
  <c r="Z18" i="26" s="1"/>
  <c r="E32" i="30"/>
  <c r="F31" i="30" s="1"/>
  <c r="H33" i="30"/>
  <c r="S19" i="28"/>
  <c r="R19" i="28"/>
  <c r="W217" i="24"/>
  <c r="AC217" i="24" s="1"/>
  <c r="T27" i="23"/>
  <c r="X27" i="23" s="1"/>
  <c r="E32" i="28"/>
  <c r="F31" i="28" s="1"/>
  <c r="H33" i="28"/>
  <c r="AB25" i="23"/>
  <c r="AD25" i="23" s="1"/>
  <c r="Z26" i="23" s="1"/>
  <c r="E31" i="23"/>
  <c r="F30" i="23" s="1"/>
  <c r="H33" i="31" l="1"/>
  <c r="E32" i="31"/>
  <c r="F31" i="31" s="1"/>
  <c r="H33" i="44"/>
  <c r="E32" i="44"/>
  <c r="F31" i="44" s="1"/>
  <c r="E32" i="40"/>
  <c r="F31" i="40" s="1"/>
  <c r="H33" i="40"/>
  <c r="E32" i="41"/>
  <c r="F31" i="41" s="1"/>
  <c r="H33" i="41"/>
  <c r="H33" i="37"/>
  <c r="E32" i="37"/>
  <c r="F31" i="37" s="1"/>
  <c r="H33" i="35"/>
  <c r="E32" i="35"/>
  <c r="F31" i="35" s="1"/>
  <c r="H33" i="45"/>
  <c r="E32" i="45"/>
  <c r="F31" i="45" s="1"/>
  <c r="E32" i="33"/>
  <c r="F31" i="33" s="1"/>
  <c r="H33" i="33"/>
  <c r="E32" i="38"/>
  <c r="F31" i="38" s="1"/>
  <c r="H33" i="38"/>
  <c r="H33" i="42"/>
  <c r="E32" i="42"/>
  <c r="F31" i="42" s="1"/>
  <c r="E32" i="32"/>
  <c r="F31" i="32" s="1"/>
  <c r="H33" i="32"/>
  <c r="H33" i="46"/>
  <c r="E32" i="46"/>
  <c r="F31" i="46" s="1"/>
  <c r="E32" i="39"/>
  <c r="F31" i="39" s="1"/>
  <c r="H33" i="39"/>
  <c r="E32" i="47"/>
  <c r="F31" i="47" s="1"/>
  <c r="H33" i="47"/>
  <c r="H33" i="36"/>
  <c r="E32" i="36"/>
  <c r="F31" i="36" s="1"/>
  <c r="H33" i="34"/>
  <c r="E32" i="34"/>
  <c r="F31" i="34" s="1"/>
  <c r="H33" i="43"/>
  <c r="E32" i="43"/>
  <c r="F31" i="43" s="1"/>
  <c r="AB121" i="47"/>
  <c r="AD121" i="47" s="1"/>
  <c r="Z122" i="47" s="1"/>
  <c r="AB123" i="46"/>
  <c r="AD123" i="46" s="1"/>
  <c r="Z124" i="46" s="1"/>
  <c r="AB122" i="45"/>
  <c r="AD122" i="45" s="1"/>
  <c r="Z123" i="45" s="1"/>
  <c r="AB125" i="44"/>
  <c r="AD125" i="44" s="1"/>
  <c r="Z126" i="44" s="1"/>
  <c r="AB123" i="43"/>
  <c r="AD123" i="43" s="1"/>
  <c r="Z124" i="43" s="1"/>
  <c r="AB123" i="42"/>
  <c r="AD123" i="42" s="1"/>
  <c r="Z124" i="42" s="1"/>
  <c r="AB120" i="41"/>
  <c r="AD120" i="41" s="1"/>
  <c r="Z121" i="41" s="1"/>
  <c r="AB122" i="40"/>
  <c r="AD122" i="40" s="1"/>
  <c r="Z123" i="40" s="1"/>
  <c r="AB122" i="39"/>
  <c r="AD122" i="39" s="1"/>
  <c r="Z123" i="39" s="1"/>
  <c r="AB122" i="38"/>
  <c r="AD122" i="38" s="1"/>
  <c r="Z123" i="38" s="1"/>
  <c r="AB120" i="37"/>
  <c r="AD120" i="37" s="1"/>
  <c r="Z121" i="37" s="1"/>
  <c r="AB122" i="36"/>
  <c r="AD122" i="36" s="1"/>
  <c r="Z123" i="36" s="1"/>
  <c r="AB122" i="35"/>
  <c r="AD122" i="35" s="1"/>
  <c r="Z123" i="35" s="1"/>
  <c r="AB122" i="34"/>
  <c r="AD122" i="34" s="1"/>
  <c r="Z123" i="34" s="1"/>
  <c r="AB121" i="33"/>
  <c r="AD121" i="33" s="1"/>
  <c r="Z122" i="33" s="1"/>
  <c r="AB121" i="32"/>
  <c r="AD121" i="32" s="1"/>
  <c r="Z122" i="32" s="1"/>
  <c r="AB122" i="31"/>
  <c r="AD122" i="31" s="1"/>
  <c r="Z123" i="31" s="1"/>
  <c r="H33" i="24"/>
  <c r="E32" i="24"/>
  <c r="F31" i="24" s="1"/>
  <c r="E32" i="26"/>
  <c r="F31" i="26" s="1"/>
  <c r="H33" i="26"/>
  <c r="H33" i="16"/>
  <c r="E32" i="16"/>
  <c r="F31" i="16" s="1"/>
  <c r="E32" i="25"/>
  <c r="F31" i="25" s="1"/>
  <c r="H33" i="25"/>
  <c r="E32" i="61"/>
  <c r="F31" i="61" s="1"/>
  <c r="H33" i="61"/>
  <c r="AB164" i="61"/>
  <c r="AD164" i="61" s="1"/>
  <c r="Z165" i="61" s="1"/>
  <c r="AB165" i="61" s="1"/>
  <c r="AD165" i="61" s="1"/>
  <c r="Z166" i="61" s="1"/>
  <c r="AB166" i="61" s="1"/>
  <c r="AD166" i="61" s="1"/>
  <c r="Z167" i="61" s="1"/>
  <c r="AB167" i="61" s="1"/>
  <c r="AD167" i="61" s="1"/>
  <c r="Z168" i="61" s="1"/>
  <c r="AB168" i="61" s="1"/>
  <c r="AD168" i="61" s="1"/>
  <c r="Z169" i="61" s="1"/>
  <c r="AB169" i="61" s="1"/>
  <c r="AD169" i="61" s="1"/>
  <c r="Z170" i="61" s="1"/>
  <c r="AB170" i="61" s="1"/>
  <c r="AD170" i="61" s="1"/>
  <c r="Z171" i="61" s="1"/>
  <c r="AB171" i="61" s="1"/>
  <c r="AD171" i="61" s="1"/>
  <c r="Z172" i="61" s="1"/>
  <c r="AB172" i="61" s="1"/>
  <c r="AD172" i="61" s="1"/>
  <c r="Z173" i="61" s="1"/>
  <c r="AB173" i="61" s="1"/>
  <c r="AD173" i="61" s="1"/>
  <c r="Z174" i="61" s="1"/>
  <c r="AB174" i="61" s="1"/>
  <c r="AD174" i="61" s="1"/>
  <c r="Z175" i="61" s="1"/>
  <c r="AB33" i="24"/>
  <c r="AD33" i="24" s="1"/>
  <c r="Z34" i="24" s="1"/>
  <c r="AB18" i="26"/>
  <c r="AD18" i="26" s="1"/>
  <c r="Z19" i="26" s="1"/>
  <c r="AB19" i="26" s="1"/>
  <c r="R18" i="26"/>
  <c r="S18" i="26"/>
  <c r="U18" i="26" s="1"/>
  <c r="H34" i="30"/>
  <c r="E33" i="30"/>
  <c r="F32" i="30" s="1"/>
  <c r="U19" i="28"/>
  <c r="T19" i="28" s="1"/>
  <c r="X19" i="28" s="1"/>
  <c r="W19" i="28"/>
  <c r="AC19" i="28" s="1"/>
  <c r="AD19" i="28" s="1"/>
  <c r="Z20" i="28" s="1"/>
  <c r="AB20" i="28" s="1"/>
  <c r="T217" i="24"/>
  <c r="X217" i="24" s="1"/>
  <c r="T28" i="23"/>
  <c r="X28" i="23" s="1"/>
  <c r="H34" i="28"/>
  <c r="E33" i="28"/>
  <c r="F32" i="28" s="1"/>
  <c r="AB26" i="23"/>
  <c r="AD26" i="23" s="1"/>
  <c r="Z27" i="23" s="1"/>
  <c r="E32" i="23"/>
  <c r="F31" i="23" s="1"/>
  <c r="H34" i="34" l="1"/>
  <c r="E33" i="34"/>
  <c r="F32" i="34" s="1"/>
  <c r="H34" i="46"/>
  <c r="E33" i="46"/>
  <c r="F32" i="46" s="1"/>
  <c r="H34" i="41"/>
  <c r="E33" i="41"/>
  <c r="F32" i="41" s="1"/>
  <c r="H34" i="32"/>
  <c r="E33" i="32"/>
  <c r="F32" i="32" s="1"/>
  <c r="H34" i="40"/>
  <c r="E33" i="40"/>
  <c r="F32" i="40" s="1"/>
  <c r="H34" i="36"/>
  <c r="E33" i="36"/>
  <c r="F32" i="36" s="1"/>
  <c r="H34" i="45"/>
  <c r="E33" i="45"/>
  <c r="F32" i="45" s="1"/>
  <c r="H34" i="47"/>
  <c r="E33" i="47"/>
  <c r="F32" i="47" s="1"/>
  <c r="E33" i="42"/>
  <c r="F32" i="42" s="1"/>
  <c r="H34" i="42"/>
  <c r="E33" i="35"/>
  <c r="F32" i="35" s="1"/>
  <c r="H34" i="35"/>
  <c r="H34" i="44"/>
  <c r="E33" i="44"/>
  <c r="F32" i="44" s="1"/>
  <c r="E33" i="33"/>
  <c r="F32" i="33" s="1"/>
  <c r="H34" i="33"/>
  <c r="E33" i="39"/>
  <c r="F32" i="39" s="1"/>
  <c r="H34" i="39"/>
  <c r="H34" i="38"/>
  <c r="E33" i="38"/>
  <c r="F32" i="38" s="1"/>
  <c r="E33" i="43"/>
  <c r="F32" i="43" s="1"/>
  <c r="H34" i="43"/>
  <c r="E33" i="37"/>
  <c r="F32" i="37" s="1"/>
  <c r="H34" i="37"/>
  <c r="E33" i="31"/>
  <c r="F32" i="31" s="1"/>
  <c r="H34" i="31"/>
  <c r="AB122" i="47"/>
  <c r="AD122" i="47" s="1"/>
  <c r="Z123" i="47" s="1"/>
  <c r="AB124" i="46"/>
  <c r="AD124" i="46" s="1"/>
  <c r="Z125" i="46" s="1"/>
  <c r="AB123" i="45"/>
  <c r="AD123" i="45" s="1"/>
  <c r="Z124" i="45" s="1"/>
  <c r="AB126" i="44"/>
  <c r="AD126" i="44" s="1"/>
  <c r="Z127" i="44" s="1"/>
  <c r="AB124" i="43"/>
  <c r="AD124" i="43" s="1"/>
  <c r="Z125" i="43" s="1"/>
  <c r="AB124" i="42"/>
  <c r="AD124" i="42" s="1"/>
  <c r="Z125" i="42" s="1"/>
  <c r="AB121" i="41"/>
  <c r="AD121" i="41" s="1"/>
  <c r="Z122" i="41" s="1"/>
  <c r="AB123" i="40"/>
  <c r="AD123" i="40" s="1"/>
  <c r="Z124" i="40" s="1"/>
  <c r="AB123" i="39"/>
  <c r="AD123" i="39" s="1"/>
  <c r="Z124" i="39" s="1"/>
  <c r="AB123" i="38"/>
  <c r="AD123" i="38" s="1"/>
  <c r="Z124" i="38" s="1"/>
  <c r="AB121" i="37"/>
  <c r="AD121" i="37" s="1"/>
  <c r="Z122" i="37" s="1"/>
  <c r="AB123" i="36"/>
  <c r="AD123" i="36" s="1"/>
  <c r="Z124" i="36" s="1"/>
  <c r="AB123" i="35"/>
  <c r="AD123" i="35" s="1"/>
  <c r="Z124" i="35" s="1"/>
  <c r="AB123" i="34"/>
  <c r="AD123" i="34" s="1"/>
  <c r="Z124" i="34" s="1"/>
  <c r="AB122" i="33"/>
  <c r="AD122" i="33" s="1"/>
  <c r="Z123" i="33" s="1"/>
  <c r="AB122" i="32"/>
  <c r="AD122" i="32" s="1"/>
  <c r="Z123" i="32" s="1"/>
  <c r="AB123" i="31"/>
  <c r="AD123" i="31" s="1"/>
  <c r="Z124" i="31" s="1"/>
  <c r="E33" i="61"/>
  <c r="F32" i="61" s="1"/>
  <c r="H34" i="61"/>
  <c r="H34" i="16"/>
  <c r="E33" i="16"/>
  <c r="F32" i="16" s="1"/>
  <c r="H34" i="24"/>
  <c r="E33" i="24"/>
  <c r="F32" i="24" s="1"/>
  <c r="E33" i="26"/>
  <c r="F32" i="26" s="1"/>
  <c r="H34" i="26"/>
  <c r="H34" i="25"/>
  <c r="E33" i="25"/>
  <c r="F32" i="25" s="1"/>
  <c r="AB175" i="61"/>
  <c r="AD175" i="61" s="1"/>
  <c r="Z176" i="61" s="1"/>
  <c r="AB176" i="61" s="1"/>
  <c r="AD176" i="61" s="1"/>
  <c r="Z177" i="61" s="1"/>
  <c r="AB177" i="61" s="1"/>
  <c r="AD177" i="61" s="1"/>
  <c r="Z178" i="61" s="1"/>
  <c r="AB178" i="61" s="1"/>
  <c r="AD178" i="61" s="1"/>
  <c r="Z179" i="61" s="1"/>
  <c r="AB179" i="61" s="1"/>
  <c r="AD179" i="61" s="1"/>
  <c r="Z180" i="61" s="1"/>
  <c r="AB180" i="61" s="1"/>
  <c r="AD180" i="61" s="1"/>
  <c r="Z181" i="61" s="1"/>
  <c r="AB181" i="61" s="1"/>
  <c r="AD181" i="61" s="1"/>
  <c r="Z182" i="61" s="1"/>
  <c r="AB182" i="61" s="1"/>
  <c r="AD182" i="61" s="1"/>
  <c r="Z183" i="61" s="1"/>
  <c r="AB183" i="61" s="1"/>
  <c r="AD183" i="61" s="1"/>
  <c r="Z184" i="61" s="1"/>
  <c r="AB184" i="61" s="1"/>
  <c r="AD184" i="61" s="1"/>
  <c r="Z185" i="61" s="1"/>
  <c r="AB185" i="61" s="1"/>
  <c r="AD185" i="61" s="1"/>
  <c r="Z186" i="61" s="1"/>
  <c r="AB186" i="61" s="1"/>
  <c r="AD186" i="61" s="1"/>
  <c r="Z187" i="61" s="1"/>
  <c r="AB187" i="61" s="1"/>
  <c r="AD187" i="61" s="1"/>
  <c r="Z188" i="61" s="1"/>
  <c r="AB188" i="61" s="1"/>
  <c r="AD188" i="61" s="1"/>
  <c r="Z189" i="61" s="1"/>
  <c r="AB189" i="61" s="1"/>
  <c r="AD189" i="61" s="1"/>
  <c r="Z190" i="61" s="1"/>
  <c r="AB34" i="24"/>
  <c r="AD34" i="24" s="1"/>
  <c r="Z35" i="24" s="1"/>
  <c r="R19" i="26"/>
  <c r="S19" i="26"/>
  <c r="X18" i="26"/>
  <c r="T19" i="26" s="1"/>
  <c r="H35" i="30"/>
  <c r="E34" i="30"/>
  <c r="F33" i="30" s="1"/>
  <c r="S20" i="28"/>
  <c r="R20" i="28"/>
  <c r="W218" i="24"/>
  <c r="AC218" i="24" s="1"/>
  <c r="T29" i="23"/>
  <c r="X29" i="23" s="1"/>
  <c r="H35" i="28"/>
  <c r="E34" i="28"/>
  <c r="F33" i="28" s="1"/>
  <c r="AB27" i="23"/>
  <c r="AD27" i="23" s="1"/>
  <c r="Z28" i="23" s="1"/>
  <c r="E33" i="23"/>
  <c r="F32" i="23" s="1"/>
  <c r="E34" i="32" l="1"/>
  <c r="F33" i="32" s="1"/>
  <c r="H35" i="32"/>
  <c r="H35" i="43"/>
  <c r="E34" i="43"/>
  <c r="F33" i="43" s="1"/>
  <c r="H35" i="33"/>
  <c r="E34" i="33"/>
  <c r="F33" i="33" s="1"/>
  <c r="H35" i="44"/>
  <c r="E34" i="44"/>
  <c r="F33" i="44" s="1"/>
  <c r="E34" i="45"/>
  <c r="F33" i="45" s="1"/>
  <c r="H35" i="45"/>
  <c r="H35" i="41"/>
  <c r="E34" i="41"/>
  <c r="F33" i="41" s="1"/>
  <c r="H35" i="47"/>
  <c r="E34" i="47"/>
  <c r="F33" i="47" s="1"/>
  <c r="H35" i="35"/>
  <c r="E34" i="35"/>
  <c r="F33" i="35" s="1"/>
  <c r="H35" i="38"/>
  <c r="E34" i="38"/>
  <c r="F33" i="38" s="1"/>
  <c r="H35" i="36"/>
  <c r="E34" i="36"/>
  <c r="F33" i="36" s="1"/>
  <c r="H35" i="46"/>
  <c r="E34" i="46"/>
  <c r="F33" i="46" s="1"/>
  <c r="H35" i="37"/>
  <c r="E34" i="37"/>
  <c r="F33" i="37" s="1"/>
  <c r="H35" i="31"/>
  <c r="E34" i="31"/>
  <c r="F33" i="31" s="1"/>
  <c r="E34" i="39"/>
  <c r="F33" i="39" s="1"/>
  <c r="H35" i="39"/>
  <c r="E34" i="42"/>
  <c r="F33" i="42" s="1"/>
  <c r="H35" i="42"/>
  <c r="E34" i="40"/>
  <c r="F33" i="40" s="1"/>
  <c r="H35" i="40"/>
  <c r="H35" i="34"/>
  <c r="E34" i="34"/>
  <c r="F33" i="34" s="1"/>
  <c r="AB123" i="47"/>
  <c r="AD123" i="47" s="1"/>
  <c r="Z124" i="47" s="1"/>
  <c r="AB125" i="46"/>
  <c r="AD125" i="46" s="1"/>
  <c r="Z126" i="46" s="1"/>
  <c r="AB124" i="45"/>
  <c r="AD124" i="45" s="1"/>
  <c r="Z125" i="45" s="1"/>
  <c r="AB127" i="44"/>
  <c r="AD127" i="44" s="1"/>
  <c r="Z128" i="44" s="1"/>
  <c r="AB125" i="43"/>
  <c r="AD125" i="43" s="1"/>
  <c r="Z126" i="43" s="1"/>
  <c r="AB125" i="42"/>
  <c r="AD125" i="42" s="1"/>
  <c r="Z126" i="42" s="1"/>
  <c r="AB122" i="41"/>
  <c r="AD122" i="41" s="1"/>
  <c r="Z123" i="41" s="1"/>
  <c r="AB124" i="40"/>
  <c r="AD124" i="40" s="1"/>
  <c r="Z125" i="40" s="1"/>
  <c r="AB124" i="39"/>
  <c r="AD124" i="39" s="1"/>
  <c r="Z125" i="39" s="1"/>
  <c r="AB124" i="38"/>
  <c r="AD124" i="38" s="1"/>
  <c r="Z125" i="38" s="1"/>
  <c r="AB122" i="37"/>
  <c r="AD122" i="37" s="1"/>
  <c r="Z123" i="37" s="1"/>
  <c r="AB124" i="36"/>
  <c r="AD124" i="36" s="1"/>
  <c r="Z125" i="36" s="1"/>
  <c r="AB124" i="35"/>
  <c r="AD124" i="35" s="1"/>
  <c r="Z125" i="35" s="1"/>
  <c r="AB124" i="34"/>
  <c r="AD124" i="34" s="1"/>
  <c r="Z125" i="34" s="1"/>
  <c r="AB123" i="33"/>
  <c r="AD123" i="33" s="1"/>
  <c r="Z124" i="33" s="1"/>
  <c r="AB123" i="32"/>
  <c r="AD123" i="32" s="1"/>
  <c r="Z124" i="32" s="1"/>
  <c r="AB124" i="31"/>
  <c r="AD124" i="31" s="1"/>
  <c r="Z125" i="31" s="1"/>
  <c r="H35" i="24"/>
  <c r="E34" i="24"/>
  <c r="F33" i="24" s="1"/>
  <c r="H35" i="26"/>
  <c r="E34" i="26"/>
  <c r="F33" i="26" s="1"/>
  <c r="H35" i="16"/>
  <c r="E34" i="16"/>
  <c r="F33" i="16" s="1"/>
  <c r="H35" i="61"/>
  <c r="E34" i="61"/>
  <c r="F33" i="61" s="1"/>
  <c r="E34" i="25"/>
  <c r="F33" i="25" s="1"/>
  <c r="H35" i="25"/>
  <c r="AB190" i="61"/>
  <c r="AD190" i="61" s="1"/>
  <c r="Z191" i="61" s="1"/>
  <c r="AB191" i="61" s="1"/>
  <c r="AD191" i="61" s="1"/>
  <c r="Z192" i="61" s="1"/>
  <c r="AB192" i="61" s="1"/>
  <c r="AD192" i="61" s="1"/>
  <c r="Z193" i="61" s="1"/>
  <c r="AB193" i="61" s="1"/>
  <c r="AD193" i="61" s="1"/>
  <c r="Z194" i="61" s="1"/>
  <c r="AB194" i="61" s="1"/>
  <c r="AD194" i="61" s="1"/>
  <c r="Z195" i="61" s="1"/>
  <c r="AB195" i="61" s="1"/>
  <c r="AD195" i="61" s="1"/>
  <c r="Z196" i="61" s="1"/>
  <c r="AB196" i="61" s="1"/>
  <c r="AD196" i="61" s="1"/>
  <c r="Z197" i="61" s="1"/>
  <c r="AB197" i="61" s="1"/>
  <c r="AD197" i="61" s="1"/>
  <c r="Z198" i="61" s="1"/>
  <c r="AB35" i="24"/>
  <c r="AD35" i="24" s="1"/>
  <c r="Z36" i="24" s="1"/>
  <c r="U19" i="26"/>
  <c r="W19" i="26"/>
  <c r="AC19" i="26" s="1"/>
  <c r="AD19" i="26" s="1"/>
  <c r="Z20" i="26" s="1"/>
  <c r="AB20" i="26" s="1"/>
  <c r="H36" i="30"/>
  <c r="E35" i="30"/>
  <c r="F34" i="30" s="1"/>
  <c r="U20" i="28"/>
  <c r="T20" i="28" s="1"/>
  <c r="X20" i="28" s="1"/>
  <c r="W20" i="28"/>
  <c r="AC20" i="28" s="1"/>
  <c r="AD20" i="28" s="1"/>
  <c r="Z21" i="28" s="1"/>
  <c r="AB21" i="28" s="1"/>
  <c r="T218" i="24"/>
  <c r="X218" i="24" s="1"/>
  <c r="T30" i="23"/>
  <c r="X30" i="23" s="1"/>
  <c r="E35" i="28"/>
  <c r="F34" i="28" s="1"/>
  <c r="H36" i="28"/>
  <c r="AB28" i="23"/>
  <c r="AD28" i="23" s="1"/>
  <c r="Z29" i="23" s="1"/>
  <c r="E34" i="23"/>
  <c r="F33" i="23" s="1"/>
  <c r="H36" i="37" l="1"/>
  <c r="E35" i="37"/>
  <c r="F34" i="37" s="1"/>
  <c r="H36" i="35"/>
  <c r="E35" i="35"/>
  <c r="F34" i="35" s="1"/>
  <c r="E35" i="44"/>
  <c r="F34" i="44" s="1"/>
  <c r="H36" i="44"/>
  <c r="E35" i="40"/>
  <c r="F34" i="40" s="1"/>
  <c r="H36" i="40"/>
  <c r="E35" i="42"/>
  <c r="F34" i="42" s="1"/>
  <c r="H36" i="42"/>
  <c r="H36" i="46"/>
  <c r="E35" i="46"/>
  <c r="F34" i="46" s="1"/>
  <c r="H36" i="47"/>
  <c r="E35" i="47"/>
  <c r="F34" i="47" s="1"/>
  <c r="H36" i="33"/>
  <c r="E35" i="33"/>
  <c r="F34" i="33" s="1"/>
  <c r="E35" i="39"/>
  <c r="F34" i="39" s="1"/>
  <c r="H36" i="39"/>
  <c r="H36" i="36"/>
  <c r="E35" i="36"/>
  <c r="F34" i="36" s="1"/>
  <c r="H36" i="41"/>
  <c r="E35" i="41"/>
  <c r="F34" i="41" s="1"/>
  <c r="H36" i="43"/>
  <c r="E35" i="43"/>
  <c r="F34" i="43" s="1"/>
  <c r="H36" i="45"/>
  <c r="E35" i="45"/>
  <c r="F34" i="45" s="1"/>
  <c r="E35" i="32"/>
  <c r="F34" i="32" s="1"/>
  <c r="H36" i="32"/>
  <c r="H36" i="34"/>
  <c r="E35" i="34"/>
  <c r="F34" i="34" s="1"/>
  <c r="E35" i="31"/>
  <c r="F34" i="31" s="1"/>
  <c r="H36" i="31"/>
  <c r="E35" i="38"/>
  <c r="F34" i="38" s="1"/>
  <c r="H36" i="38"/>
  <c r="AB124" i="47"/>
  <c r="AD124" i="47" s="1"/>
  <c r="Z125" i="47" s="1"/>
  <c r="AB126" i="46"/>
  <c r="AD126" i="46" s="1"/>
  <c r="Z127" i="46" s="1"/>
  <c r="AB125" i="45"/>
  <c r="AD125" i="45" s="1"/>
  <c r="Z126" i="45" s="1"/>
  <c r="AB128" i="44"/>
  <c r="AD128" i="44" s="1"/>
  <c r="Z129" i="44" s="1"/>
  <c r="AB126" i="43"/>
  <c r="AD126" i="43" s="1"/>
  <c r="Z127" i="43" s="1"/>
  <c r="AB126" i="42"/>
  <c r="AD126" i="42" s="1"/>
  <c r="Z127" i="42" s="1"/>
  <c r="AB123" i="41"/>
  <c r="AD123" i="41" s="1"/>
  <c r="Z124" i="41" s="1"/>
  <c r="AB125" i="40"/>
  <c r="AD125" i="40" s="1"/>
  <c r="Z126" i="40" s="1"/>
  <c r="AB125" i="39"/>
  <c r="AD125" i="39" s="1"/>
  <c r="Z126" i="39" s="1"/>
  <c r="AB125" i="38"/>
  <c r="AD125" i="38" s="1"/>
  <c r="Z126" i="38" s="1"/>
  <c r="AB123" i="37"/>
  <c r="AD123" i="37" s="1"/>
  <c r="Z124" i="37" s="1"/>
  <c r="AB125" i="36"/>
  <c r="AD125" i="36" s="1"/>
  <c r="Z126" i="36" s="1"/>
  <c r="AB125" i="35"/>
  <c r="AD125" i="35" s="1"/>
  <c r="Z126" i="35" s="1"/>
  <c r="AB125" i="34"/>
  <c r="AD125" i="34" s="1"/>
  <c r="Z126" i="34" s="1"/>
  <c r="AB124" i="33"/>
  <c r="AD124" i="33" s="1"/>
  <c r="Z125" i="33" s="1"/>
  <c r="AB124" i="32"/>
  <c r="AD124" i="32" s="1"/>
  <c r="Z125" i="32" s="1"/>
  <c r="AB125" i="31"/>
  <c r="AD125" i="31" s="1"/>
  <c r="Z126" i="31" s="1"/>
  <c r="H36" i="16"/>
  <c r="E35" i="16"/>
  <c r="F34" i="16" s="1"/>
  <c r="H36" i="24"/>
  <c r="E35" i="24"/>
  <c r="F34" i="24" s="1"/>
  <c r="H36" i="61"/>
  <c r="E35" i="61"/>
  <c r="F34" i="61" s="1"/>
  <c r="H36" i="25"/>
  <c r="E35" i="25"/>
  <c r="F34" i="25" s="1"/>
  <c r="H36" i="26"/>
  <c r="E35" i="26"/>
  <c r="F34" i="26" s="1"/>
  <c r="AB198" i="61"/>
  <c r="AD198" i="61" s="1"/>
  <c r="Z199" i="61" s="1"/>
  <c r="AB199" i="61" s="1"/>
  <c r="AD199" i="61" s="1"/>
  <c r="Z200" i="61" s="1"/>
  <c r="AB200" i="61" s="1"/>
  <c r="AD200" i="61" s="1"/>
  <c r="Z201" i="61" s="1"/>
  <c r="AB201" i="61" s="1"/>
  <c r="AD201" i="61" s="1"/>
  <c r="Z202" i="61" s="1"/>
  <c r="AB202" i="61" s="1"/>
  <c r="AD202" i="61" s="1"/>
  <c r="Z203" i="61" s="1"/>
  <c r="AB203" i="61" s="1"/>
  <c r="AD203" i="61" s="1"/>
  <c r="Z204" i="61" s="1"/>
  <c r="AB204" i="61" s="1"/>
  <c r="AD204" i="61" s="1"/>
  <c r="Z205" i="61" s="1"/>
  <c r="AB205" i="61" s="1"/>
  <c r="AD205" i="61" s="1"/>
  <c r="Z206" i="61" s="1"/>
  <c r="AB206" i="61" s="1"/>
  <c r="AD206" i="61" s="1"/>
  <c r="Z207" i="61" s="1"/>
  <c r="AB207" i="61" s="1"/>
  <c r="AD207" i="61" s="1"/>
  <c r="Z208" i="61" s="1"/>
  <c r="AB208" i="61" s="1"/>
  <c r="AD208" i="61" s="1"/>
  <c r="Z209" i="61" s="1"/>
  <c r="AB209" i="61" s="1"/>
  <c r="AD209" i="61" s="1"/>
  <c r="Z210" i="61" s="1"/>
  <c r="AB36" i="24"/>
  <c r="AD36" i="24" s="1"/>
  <c r="Z37" i="24" s="1"/>
  <c r="R20" i="26"/>
  <c r="S20" i="26"/>
  <c r="X19" i="26"/>
  <c r="T20" i="26" s="1"/>
  <c r="H37" i="30"/>
  <c r="E36" i="30"/>
  <c r="F35" i="30" s="1"/>
  <c r="S21" i="28"/>
  <c r="R21" i="28"/>
  <c r="W219" i="24"/>
  <c r="AC219" i="24" s="1"/>
  <c r="T31" i="23"/>
  <c r="X31" i="23" s="1"/>
  <c r="H37" i="28"/>
  <c r="E36" i="28"/>
  <c r="F35" i="28" s="1"/>
  <c r="E35" i="23"/>
  <c r="F34" i="23" s="1"/>
  <c r="AB29" i="23"/>
  <c r="AD29" i="23" s="1"/>
  <c r="Z30" i="23" s="1"/>
  <c r="E36" i="43" l="1"/>
  <c r="F35" i="43" s="1"/>
  <c r="H37" i="43"/>
  <c r="E36" i="33"/>
  <c r="F35" i="33" s="1"/>
  <c r="H37" i="33"/>
  <c r="E36" i="31"/>
  <c r="F35" i="31" s="1"/>
  <c r="H37" i="31"/>
  <c r="H37" i="40"/>
  <c r="E36" i="40"/>
  <c r="F35" i="40" s="1"/>
  <c r="H37" i="44"/>
  <c r="E36" i="44"/>
  <c r="F35" i="44" s="1"/>
  <c r="H37" i="34"/>
  <c r="E36" i="34"/>
  <c r="F35" i="34" s="1"/>
  <c r="H37" i="41"/>
  <c r="E36" i="41"/>
  <c r="F35" i="41" s="1"/>
  <c r="H37" i="47"/>
  <c r="E36" i="47"/>
  <c r="F35" i="47" s="1"/>
  <c r="E36" i="32"/>
  <c r="F35" i="32" s="1"/>
  <c r="H37" i="32"/>
  <c r="E36" i="36"/>
  <c r="F35" i="36" s="1"/>
  <c r="H37" i="36"/>
  <c r="E36" i="46"/>
  <c r="F35" i="46" s="1"/>
  <c r="H37" i="46"/>
  <c r="E36" i="35"/>
  <c r="F35" i="35" s="1"/>
  <c r="H37" i="35"/>
  <c r="H37" i="38"/>
  <c r="E36" i="38"/>
  <c r="F35" i="38" s="1"/>
  <c r="H37" i="39"/>
  <c r="E36" i="39"/>
  <c r="F35" i="39" s="1"/>
  <c r="H37" i="42"/>
  <c r="E36" i="42"/>
  <c r="F35" i="42" s="1"/>
  <c r="E36" i="45"/>
  <c r="F35" i="45" s="1"/>
  <c r="H37" i="45"/>
  <c r="H37" i="37"/>
  <c r="E36" i="37"/>
  <c r="F35" i="37" s="1"/>
  <c r="AB125" i="47"/>
  <c r="AD125" i="47" s="1"/>
  <c r="Z126" i="47" s="1"/>
  <c r="AB127" i="46"/>
  <c r="AD127" i="46" s="1"/>
  <c r="Z128" i="46" s="1"/>
  <c r="AB126" i="45"/>
  <c r="AD126" i="45" s="1"/>
  <c r="Z127" i="45" s="1"/>
  <c r="AB129" i="44"/>
  <c r="AD129" i="44" s="1"/>
  <c r="Z130" i="44" s="1"/>
  <c r="AB127" i="43"/>
  <c r="AD127" i="43" s="1"/>
  <c r="Z128" i="43" s="1"/>
  <c r="AB127" i="42"/>
  <c r="AD127" i="42" s="1"/>
  <c r="Z128" i="42" s="1"/>
  <c r="AB124" i="41"/>
  <c r="AD124" i="41" s="1"/>
  <c r="Z125" i="41" s="1"/>
  <c r="AB126" i="40"/>
  <c r="AD126" i="40" s="1"/>
  <c r="Z127" i="40" s="1"/>
  <c r="AB126" i="39"/>
  <c r="AD126" i="39" s="1"/>
  <c r="Z127" i="39" s="1"/>
  <c r="AB126" i="38"/>
  <c r="AD126" i="38" s="1"/>
  <c r="Z127" i="38" s="1"/>
  <c r="AB124" i="37"/>
  <c r="AD124" i="37" s="1"/>
  <c r="Z125" i="37" s="1"/>
  <c r="AB126" i="36"/>
  <c r="AD126" i="36" s="1"/>
  <c r="Z127" i="36" s="1"/>
  <c r="AB126" i="35"/>
  <c r="AD126" i="35" s="1"/>
  <c r="Z127" i="35" s="1"/>
  <c r="AB126" i="34"/>
  <c r="AD126" i="34" s="1"/>
  <c r="Z127" i="34" s="1"/>
  <c r="AB125" i="33"/>
  <c r="AD125" i="33" s="1"/>
  <c r="Z126" i="33" s="1"/>
  <c r="AB125" i="32"/>
  <c r="AD125" i="32" s="1"/>
  <c r="Z126" i="32" s="1"/>
  <c r="AB126" i="31"/>
  <c r="AD126" i="31" s="1"/>
  <c r="Z127" i="31" s="1"/>
  <c r="E36" i="26"/>
  <c r="F35" i="26" s="1"/>
  <c r="H37" i="26"/>
  <c r="H37" i="24"/>
  <c r="E36" i="24"/>
  <c r="F35" i="24" s="1"/>
  <c r="E36" i="16"/>
  <c r="F35" i="16" s="1"/>
  <c r="H37" i="16"/>
  <c r="H37" i="25"/>
  <c r="E36" i="25"/>
  <c r="F35" i="25" s="1"/>
  <c r="H37" i="61"/>
  <c r="E36" i="61"/>
  <c r="F35" i="61" s="1"/>
  <c r="AB210" i="61"/>
  <c r="AD210" i="61" s="1"/>
  <c r="Z211" i="61" s="1"/>
  <c r="AB211" i="61" s="1"/>
  <c r="AD211" i="61" s="1"/>
  <c r="Z212" i="61" s="1"/>
  <c r="AB212" i="61" s="1"/>
  <c r="AD212" i="61" s="1"/>
  <c r="Z213" i="61" s="1"/>
  <c r="AB37" i="24"/>
  <c r="AD37" i="24" s="1"/>
  <c r="Z38" i="24" s="1"/>
  <c r="U20" i="26"/>
  <c r="W20" i="26"/>
  <c r="AC20" i="26" s="1"/>
  <c r="AD20" i="26" s="1"/>
  <c r="Z21" i="26" s="1"/>
  <c r="AB21" i="26" s="1"/>
  <c r="H38" i="30"/>
  <c r="E37" i="30"/>
  <c r="F36" i="30" s="1"/>
  <c r="W21" i="28"/>
  <c r="AC21" i="28" s="1"/>
  <c r="AD21" i="28" s="1"/>
  <c r="Z22" i="28" s="1"/>
  <c r="AB22" i="28" s="1"/>
  <c r="U21" i="28"/>
  <c r="T21" i="28" s="1"/>
  <c r="X21" i="28" s="1"/>
  <c r="T219" i="24"/>
  <c r="X219" i="24" s="1"/>
  <c r="T32" i="23"/>
  <c r="X32" i="23" s="1"/>
  <c r="E37" i="28"/>
  <c r="F36" i="28" s="1"/>
  <c r="H38" i="28"/>
  <c r="AB30" i="23"/>
  <c r="AD30" i="23" s="1"/>
  <c r="Z31" i="23" s="1"/>
  <c r="E36" i="23"/>
  <c r="F35" i="23" s="1"/>
  <c r="H38" i="40" l="1"/>
  <c r="E37" i="40"/>
  <c r="F36" i="40" s="1"/>
  <c r="E37" i="46"/>
  <c r="F36" i="46" s="1"/>
  <c r="H38" i="46"/>
  <c r="E37" i="31"/>
  <c r="F36" i="31" s="1"/>
  <c r="H38" i="31"/>
  <c r="H38" i="42"/>
  <c r="E37" i="42"/>
  <c r="F36" i="42" s="1"/>
  <c r="E37" i="41"/>
  <c r="F36" i="41" s="1"/>
  <c r="H38" i="41"/>
  <c r="H38" i="45"/>
  <c r="E37" i="45"/>
  <c r="F36" i="45" s="1"/>
  <c r="E37" i="36"/>
  <c r="F36" i="36" s="1"/>
  <c r="H38" i="36"/>
  <c r="H38" i="33"/>
  <c r="E37" i="33"/>
  <c r="F36" i="33" s="1"/>
  <c r="H38" i="35"/>
  <c r="E37" i="35"/>
  <c r="F36" i="35" s="1"/>
  <c r="H38" i="47"/>
  <c r="E37" i="47"/>
  <c r="F36" i="47" s="1"/>
  <c r="H38" i="39"/>
  <c r="E37" i="39"/>
  <c r="F36" i="39" s="1"/>
  <c r="H38" i="34"/>
  <c r="E37" i="34"/>
  <c r="F36" i="34" s="1"/>
  <c r="E37" i="32"/>
  <c r="F36" i="32" s="1"/>
  <c r="H38" i="32"/>
  <c r="E37" i="43"/>
  <c r="F36" i="43" s="1"/>
  <c r="H38" i="43"/>
  <c r="H38" i="37"/>
  <c r="E37" i="37"/>
  <c r="F36" i="37" s="1"/>
  <c r="E37" i="38"/>
  <c r="F36" i="38" s="1"/>
  <c r="H38" i="38"/>
  <c r="E37" i="44"/>
  <c r="F36" i="44" s="1"/>
  <c r="H38" i="44"/>
  <c r="AB126" i="47"/>
  <c r="AD126" i="47" s="1"/>
  <c r="Z127" i="47" s="1"/>
  <c r="AB128" i="46"/>
  <c r="AD128" i="46" s="1"/>
  <c r="Z129" i="46" s="1"/>
  <c r="AB127" i="45"/>
  <c r="AD127" i="45" s="1"/>
  <c r="Z128" i="45" s="1"/>
  <c r="AB130" i="44"/>
  <c r="AD130" i="44" s="1"/>
  <c r="Z131" i="44" s="1"/>
  <c r="AB128" i="43"/>
  <c r="AD128" i="43" s="1"/>
  <c r="Z129" i="43" s="1"/>
  <c r="AB128" i="42"/>
  <c r="AD128" i="42" s="1"/>
  <c r="Z129" i="42" s="1"/>
  <c r="AB125" i="41"/>
  <c r="AD125" i="41" s="1"/>
  <c r="Z126" i="41" s="1"/>
  <c r="AB127" i="40"/>
  <c r="AD127" i="40" s="1"/>
  <c r="Z128" i="40" s="1"/>
  <c r="AB127" i="39"/>
  <c r="AD127" i="39" s="1"/>
  <c r="Z128" i="39" s="1"/>
  <c r="AB127" i="38"/>
  <c r="AD127" i="38" s="1"/>
  <c r="Z128" i="38" s="1"/>
  <c r="AB125" i="37"/>
  <c r="AD125" i="37" s="1"/>
  <c r="Z126" i="37" s="1"/>
  <c r="AB127" i="36"/>
  <c r="AD127" i="36" s="1"/>
  <c r="Z128" i="36" s="1"/>
  <c r="AB127" i="35"/>
  <c r="AD127" i="35" s="1"/>
  <c r="Z128" i="35" s="1"/>
  <c r="AB127" i="34"/>
  <c r="AD127" i="34" s="1"/>
  <c r="Z128" i="34" s="1"/>
  <c r="AB126" i="33"/>
  <c r="AD126" i="33" s="1"/>
  <c r="Z127" i="33" s="1"/>
  <c r="AB126" i="32"/>
  <c r="AD126" i="32" s="1"/>
  <c r="Z127" i="32" s="1"/>
  <c r="AB127" i="31"/>
  <c r="AD127" i="31" s="1"/>
  <c r="Z128" i="31" s="1"/>
  <c r="H38" i="61"/>
  <c r="E37" i="61"/>
  <c r="F36" i="61" s="1"/>
  <c r="E37" i="25"/>
  <c r="F36" i="25" s="1"/>
  <c r="H38" i="25"/>
  <c r="H38" i="24"/>
  <c r="E37" i="24"/>
  <c r="F36" i="24" s="1"/>
  <c r="E37" i="16"/>
  <c r="F36" i="16" s="1"/>
  <c r="H38" i="16"/>
  <c r="H38" i="26"/>
  <c r="E37" i="26"/>
  <c r="F36" i="26" s="1"/>
  <c r="AB213" i="61"/>
  <c r="AD213" i="61" s="1"/>
  <c r="Z214" i="61" s="1"/>
  <c r="AB38" i="24"/>
  <c r="AD38" i="24" s="1"/>
  <c r="Z39" i="24" s="1"/>
  <c r="R21" i="26"/>
  <c r="S21" i="26"/>
  <c r="X20" i="26"/>
  <c r="T21" i="26" s="1"/>
  <c r="H39" i="30"/>
  <c r="E38" i="30"/>
  <c r="F37" i="30" s="1"/>
  <c r="S22" i="28"/>
  <c r="R22" i="28"/>
  <c r="W220" i="24"/>
  <c r="AC220" i="24" s="1"/>
  <c r="T220" i="24"/>
  <c r="T33" i="23"/>
  <c r="X33" i="23" s="1"/>
  <c r="E38" i="28"/>
  <c r="F37" i="28" s="1"/>
  <c r="H39" i="28"/>
  <c r="AB31" i="23"/>
  <c r="AD31" i="23" s="1"/>
  <c r="Z32" i="23" s="1"/>
  <c r="E37" i="23"/>
  <c r="F36" i="23" s="1"/>
  <c r="H39" i="36" l="1"/>
  <c r="E38" i="36"/>
  <c r="F37" i="36" s="1"/>
  <c r="E38" i="31"/>
  <c r="F37" i="31" s="1"/>
  <c r="H39" i="31"/>
  <c r="H39" i="33"/>
  <c r="E38" i="33"/>
  <c r="F37" i="33" s="1"/>
  <c r="H39" i="37"/>
  <c r="E38" i="37"/>
  <c r="F37" i="37" s="1"/>
  <c r="H39" i="39"/>
  <c r="E38" i="39"/>
  <c r="F37" i="39" s="1"/>
  <c r="H39" i="34"/>
  <c r="E38" i="34"/>
  <c r="F37" i="34" s="1"/>
  <c r="H39" i="43"/>
  <c r="E38" i="43"/>
  <c r="F37" i="43" s="1"/>
  <c r="H39" i="46"/>
  <c r="E38" i="46"/>
  <c r="F37" i="46" s="1"/>
  <c r="H39" i="47"/>
  <c r="E38" i="47"/>
  <c r="F37" i="47" s="1"/>
  <c r="E38" i="45"/>
  <c r="F37" i="45" s="1"/>
  <c r="H39" i="45"/>
  <c r="H39" i="44"/>
  <c r="E38" i="44"/>
  <c r="F37" i="44" s="1"/>
  <c r="E38" i="32"/>
  <c r="F37" i="32" s="1"/>
  <c r="H39" i="32"/>
  <c r="E38" i="41"/>
  <c r="F37" i="41" s="1"/>
  <c r="H39" i="41"/>
  <c r="H39" i="38"/>
  <c r="E38" i="38"/>
  <c r="F37" i="38" s="1"/>
  <c r="H39" i="42"/>
  <c r="E38" i="42"/>
  <c r="F37" i="42" s="1"/>
  <c r="E38" i="35"/>
  <c r="F37" i="35" s="1"/>
  <c r="H39" i="35"/>
  <c r="H39" i="40"/>
  <c r="E38" i="40"/>
  <c r="F37" i="40" s="1"/>
  <c r="AB127" i="47"/>
  <c r="AD127" i="47" s="1"/>
  <c r="Z128" i="47" s="1"/>
  <c r="AB129" i="46"/>
  <c r="AD129" i="46" s="1"/>
  <c r="Z130" i="46" s="1"/>
  <c r="AB128" i="45"/>
  <c r="AD128" i="45" s="1"/>
  <c r="Z129" i="45" s="1"/>
  <c r="AB131" i="44"/>
  <c r="AD131" i="44" s="1"/>
  <c r="Z132" i="44" s="1"/>
  <c r="AB129" i="43"/>
  <c r="AD129" i="43" s="1"/>
  <c r="Z130" i="43" s="1"/>
  <c r="AB129" i="42"/>
  <c r="AD129" i="42" s="1"/>
  <c r="Z130" i="42" s="1"/>
  <c r="AB126" i="41"/>
  <c r="AD126" i="41" s="1"/>
  <c r="Z127" i="41" s="1"/>
  <c r="AB128" i="40"/>
  <c r="AD128" i="40" s="1"/>
  <c r="Z129" i="40" s="1"/>
  <c r="AB128" i="39"/>
  <c r="AD128" i="39" s="1"/>
  <c r="Z129" i="39" s="1"/>
  <c r="AB128" i="38"/>
  <c r="AD128" i="38" s="1"/>
  <c r="Z129" i="38" s="1"/>
  <c r="AB126" i="37"/>
  <c r="AD126" i="37" s="1"/>
  <c r="Z127" i="37" s="1"/>
  <c r="AB128" i="36"/>
  <c r="AD128" i="36" s="1"/>
  <c r="Z129" i="36" s="1"/>
  <c r="AB128" i="35"/>
  <c r="AD128" i="35" s="1"/>
  <c r="Z129" i="35" s="1"/>
  <c r="AB128" i="34"/>
  <c r="AD128" i="34" s="1"/>
  <c r="Z129" i="34" s="1"/>
  <c r="AB127" i="33"/>
  <c r="AD127" i="33" s="1"/>
  <c r="Z128" i="33" s="1"/>
  <c r="AB127" i="32"/>
  <c r="AD127" i="32" s="1"/>
  <c r="Z128" i="32" s="1"/>
  <c r="AB128" i="31"/>
  <c r="AD128" i="31" s="1"/>
  <c r="Z129" i="31" s="1"/>
  <c r="H39" i="24"/>
  <c r="E38" i="24"/>
  <c r="F37" i="24" s="1"/>
  <c r="H39" i="61"/>
  <c r="E38" i="61"/>
  <c r="F37" i="61" s="1"/>
  <c r="E38" i="16"/>
  <c r="F37" i="16" s="1"/>
  <c r="H39" i="16"/>
  <c r="H39" i="25"/>
  <c r="E38" i="25"/>
  <c r="F37" i="25" s="1"/>
  <c r="E38" i="26"/>
  <c r="F37" i="26" s="1"/>
  <c r="H39" i="26"/>
  <c r="AB214" i="61"/>
  <c r="AD214" i="61" s="1"/>
  <c r="Z215" i="61" s="1"/>
  <c r="AB215" i="61" s="1"/>
  <c r="AD215" i="61" s="1"/>
  <c r="Z216" i="61" s="1"/>
  <c r="AB216" i="61" s="1"/>
  <c r="AD216" i="61" s="1"/>
  <c r="Z217" i="61" s="1"/>
  <c r="AB217" i="61" s="1"/>
  <c r="AD217" i="61" s="1"/>
  <c r="Z218" i="61" s="1"/>
  <c r="AB39" i="24"/>
  <c r="AD39" i="24" s="1"/>
  <c r="Z40" i="24" s="1"/>
  <c r="U21" i="26"/>
  <c r="W21" i="26"/>
  <c r="AC21" i="26" s="1"/>
  <c r="AD21" i="26" s="1"/>
  <c r="Z22" i="26" s="1"/>
  <c r="AB22" i="26" s="1"/>
  <c r="H40" i="30"/>
  <c r="E39" i="30"/>
  <c r="F38" i="30" s="1"/>
  <c r="U22" i="28"/>
  <c r="T22" i="28" s="1"/>
  <c r="X22" i="28" s="1"/>
  <c r="W22" i="28"/>
  <c r="AC22" i="28" s="1"/>
  <c r="AD22" i="28" s="1"/>
  <c r="Z23" i="28" s="1"/>
  <c r="AB23" i="28" s="1"/>
  <c r="X220" i="24"/>
  <c r="T34" i="23"/>
  <c r="X34" i="23" s="1"/>
  <c r="E39" i="28"/>
  <c r="F38" i="28" s="1"/>
  <c r="H40" i="28"/>
  <c r="AB32" i="23"/>
  <c r="AD32" i="23" s="1"/>
  <c r="Z33" i="23" s="1"/>
  <c r="E38" i="23"/>
  <c r="F37" i="23" s="1"/>
  <c r="H40" i="35" l="1"/>
  <c r="E39" i="35"/>
  <c r="F38" i="35" s="1"/>
  <c r="H40" i="32"/>
  <c r="E39" i="32"/>
  <c r="F38" i="32" s="1"/>
  <c r="H40" i="46"/>
  <c r="E39" i="46"/>
  <c r="F38" i="46" s="1"/>
  <c r="H40" i="37"/>
  <c r="E39" i="37"/>
  <c r="F38" i="37" s="1"/>
  <c r="H40" i="42"/>
  <c r="E39" i="42"/>
  <c r="F38" i="42" s="1"/>
  <c r="E39" i="44"/>
  <c r="F38" i="44" s="1"/>
  <c r="H40" i="44"/>
  <c r="H40" i="43"/>
  <c r="E39" i="43"/>
  <c r="F38" i="43" s="1"/>
  <c r="H40" i="33"/>
  <c r="E39" i="33"/>
  <c r="F38" i="33" s="1"/>
  <c r="H40" i="45"/>
  <c r="E39" i="45"/>
  <c r="F38" i="45" s="1"/>
  <c r="E39" i="31"/>
  <c r="F38" i="31" s="1"/>
  <c r="H40" i="31"/>
  <c r="E39" i="38"/>
  <c r="F38" i="38" s="1"/>
  <c r="H40" i="38"/>
  <c r="H40" i="34"/>
  <c r="E39" i="34"/>
  <c r="F38" i="34" s="1"/>
  <c r="H40" i="41"/>
  <c r="E39" i="41"/>
  <c r="F38" i="41" s="1"/>
  <c r="H40" i="40"/>
  <c r="E39" i="40"/>
  <c r="F38" i="40" s="1"/>
  <c r="H40" i="47"/>
  <c r="E39" i="47"/>
  <c r="F38" i="47" s="1"/>
  <c r="E39" i="39"/>
  <c r="F38" i="39" s="1"/>
  <c r="H40" i="39"/>
  <c r="H40" i="36"/>
  <c r="E39" i="36"/>
  <c r="F38" i="36" s="1"/>
  <c r="AB128" i="47"/>
  <c r="AD128" i="47" s="1"/>
  <c r="Z129" i="47" s="1"/>
  <c r="AB130" i="46"/>
  <c r="AD130" i="46" s="1"/>
  <c r="Z131" i="46" s="1"/>
  <c r="AB129" i="45"/>
  <c r="AD129" i="45" s="1"/>
  <c r="Z130" i="45" s="1"/>
  <c r="AB132" i="44"/>
  <c r="AD132" i="44" s="1"/>
  <c r="Z133" i="44" s="1"/>
  <c r="AB130" i="43"/>
  <c r="AD130" i="43" s="1"/>
  <c r="Z131" i="43" s="1"/>
  <c r="AB130" i="42"/>
  <c r="AD130" i="42" s="1"/>
  <c r="Z131" i="42" s="1"/>
  <c r="AB127" i="41"/>
  <c r="AD127" i="41" s="1"/>
  <c r="Z128" i="41" s="1"/>
  <c r="AB129" i="40"/>
  <c r="AD129" i="40" s="1"/>
  <c r="Z130" i="40" s="1"/>
  <c r="AB129" i="39"/>
  <c r="AD129" i="39" s="1"/>
  <c r="Z130" i="39" s="1"/>
  <c r="AB129" i="38"/>
  <c r="AD129" i="38" s="1"/>
  <c r="Z130" i="38" s="1"/>
  <c r="AB127" i="37"/>
  <c r="AD127" i="37" s="1"/>
  <c r="Z128" i="37" s="1"/>
  <c r="AB129" i="36"/>
  <c r="AD129" i="36" s="1"/>
  <c r="Z130" i="36" s="1"/>
  <c r="AB129" i="35"/>
  <c r="AD129" i="35" s="1"/>
  <c r="Z130" i="35" s="1"/>
  <c r="AB129" i="34"/>
  <c r="AD129" i="34" s="1"/>
  <c r="Z130" i="34" s="1"/>
  <c r="AB128" i="33"/>
  <c r="AD128" i="33" s="1"/>
  <c r="Z129" i="33" s="1"/>
  <c r="AB128" i="32"/>
  <c r="AD128" i="32" s="1"/>
  <c r="Z129" i="32" s="1"/>
  <c r="AB129" i="31"/>
  <c r="AD129" i="31" s="1"/>
  <c r="Z130" i="31" s="1"/>
  <c r="E39" i="16"/>
  <c r="F38" i="16" s="1"/>
  <c r="H40" i="16"/>
  <c r="H40" i="24"/>
  <c r="E39" i="24"/>
  <c r="F38" i="24" s="1"/>
  <c r="E39" i="26"/>
  <c r="F38" i="26" s="1"/>
  <c r="H40" i="26"/>
  <c r="H40" i="25"/>
  <c r="E39" i="25"/>
  <c r="F38" i="25" s="1"/>
  <c r="H40" i="61"/>
  <c r="E39" i="61"/>
  <c r="F38" i="61" s="1"/>
  <c r="AB218" i="61"/>
  <c r="AD218" i="61" s="1"/>
  <c r="Z219" i="61" s="1"/>
  <c r="AB219" i="61" s="1"/>
  <c r="AD219" i="61" s="1"/>
  <c r="Z220" i="61" s="1"/>
  <c r="AB220" i="61" s="1"/>
  <c r="AD220" i="61" s="1"/>
  <c r="Z221" i="61" s="1"/>
  <c r="AB221" i="61" s="1"/>
  <c r="AD221" i="61" s="1"/>
  <c r="Z222" i="61" s="1"/>
  <c r="AB40" i="24"/>
  <c r="AD40" i="24" s="1"/>
  <c r="Z41" i="24" s="1"/>
  <c r="R22" i="26"/>
  <c r="S22" i="26"/>
  <c r="X21" i="26"/>
  <c r="T22" i="26" s="1"/>
  <c r="H41" i="30"/>
  <c r="E40" i="30"/>
  <c r="F39" i="30" s="1"/>
  <c r="S23" i="28"/>
  <c r="R23" i="28"/>
  <c r="W221" i="24"/>
  <c r="AC221" i="24" s="1"/>
  <c r="T35" i="23"/>
  <c r="X35" i="23" s="1"/>
  <c r="H41" i="28"/>
  <c r="E40" i="28"/>
  <c r="F39" i="28" s="1"/>
  <c r="AB33" i="23"/>
  <c r="AD33" i="23" s="1"/>
  <c r="Z34" i="23" s="1"/>
  <c r="E39" i="23"/>
  <c r="F38" i="23" s="1"/>
  <c r="H41" i="34" l="1"/>
  <c r="E40" i="34"/>
  <c r="F39" i="34" s="1"/>
  <c r="E40" i="33"/>
  <c r="F39" i="33" s="1"/>
  <c r="H41" i="33"/>
  <c r="E40" i="37"/>
  <c r="F39" i="37" s="1"/>
  <c r="H41" i="37"/>
  <c r="H41" i="38"/>
  <c r="E40" i="38"/>
  <c r="F39" i="38" s="1"/>
  <c r="H41" i="47"/>
  <c r="E40" i="47"/>
  <c r="F39" i="47" s="1"/>
  <c r="H41" i="43"/>
  <c r="E40" i="43"/>
  <c r="F39" i="43" s="1"/>
  <c r="H41" i="46"/>
  <c r="E40" i="46"/>
  <c r="F39" i="46" s="1"/>
  <c r="E40" i="31"/>
  <c r="F39" i="31" s="1"/>
  <c r="H41" i="31"/>
  <c r="E40" i="44"/>
  <c r="F39" i="44" s="1"/>
  <c r="H41" i="44"/>
  <c r="H41" i="40"/>
  <c r="E40" i="40"/>
  <c r="F39" i="40" s="1"/>
  <c r="H41" i="32"/>
  <c r="E40" i="32"/>
  <c r="F39" i="32" s="1"/>
  <c r="H41" i="39"/>
  <c r="E40" i="39"/>
  <c r="F39" i="39" s="1"/>
  <c r="H41" i="36"/>
  <c r="E40" i="36"/>
  <c r="F39" i="36" s="1"/>
  <c r="H41" i="41"/>
  <c r="E40" i="41"/>
  <c r="F39" i="41" s="1"/>
  <c r="H41" i="45"/>
  <c r="E40" i="45"/>
  <c r="F39" i="45" s="1"/>
  <c r="H41" i="42"/>
  <c r="E40" i="42"/>
  <c r="F39" i="42" s="1"/>
  <c r="H41" i="35"/>
  <c r="E40" i="35"/>
  <c r="F39" i="35" s="1"/>
  <c r="AB129" i="47"/>
  <c r="AD129" i="47" s="1"/>
  <c r="Z130" i="47" s="1"/>
  <c r="AB131" i="46"/>
  <c r="AD131" i="46" s="1"/>
  <c r="Z132" i="46" s="1"/>
  <c r="AB130" i="45"/>
  <c r="AD130" i="45" s="1"/>
  <c r="Z131" i="45" s="1"/>
  <c r="AB133" i="44"/>
  <c r="AD133" i="44" s="1"/>
  <c r="Z134" i="44" s="1"/>
  <c r="AB131" i="43"/>
  <c r="AD131" i="43" s="1"/>
  <c r="Z132" i="43" s="1"/>
  <c r="AB131" i="42"/>
  <c r="AD131" i="42" s="1"/>
  <c r="Z132" i="42" s="1"/>
  <c r="AB128" i="41"/>
  <c r="AD128" i="41" s="1"/>
  <c r="Z129" i="41" s="1"/>
  <c r="AB130" i="40"/>
  <c r="AD130" i="40" s="1"/>
  <c r="Z131" i="40" s="1"/>
  <c r="AB130" i="39"/>
  <c r="AD130" i="39" s="1"/>
  <c r="Z131" i="39" s="1"/>
  <c r="AB130" i="38"/>
  <c r="AD130" i="38" s="1"/>
  <c r="Z131" i="38" s="1"/>
  <c r="AB128" i="37"/>
  <c r="AD128" i="37" s="1"/>
  <c r="Z129" i="37" s="1"/>
  <c r="AB130" i="36"/>
  <c r="AD130" i="36" s="1"/>
  <c r="Z131" i="36" s="1"/>
  <c r="AB130" i="35"/>
  <c r="AD130" i="35" s="1"/>
  <c r="Z131" i="35" s="1"/>
  <c r="AB130" i="34"/>
  <c r="AD130" i="34" s="1"/>
  <c r="Z131" i="34" s="1"/>
  <c r="AB129" i="33"/>
  <c r="AD129" i="33" s="1"/>
  <c r="Z130" i="33" s="1"/>
  <c r="AB129" i="32"/>
  <c r="AD129" i="32" s="1"/>
  <c r="Z130" i="32" s="1"/>
  <c r="AB130" i="31"/>
  <c r="AD130" i="31" s="1"/>
  <c r="Z131" i="31" s="1"/>
  <c r="E40" i="25"/>
  <c r="F39" i="25" s="1"/>
  <c r="H41" i="25"/>
  <c r="E40" i="26"/>
  <c r="F39" i="26" s="1"/>
  <c r="H41" i="26"/>
  <c r="H41" i="61"/>
  <c r="E40" i="61"/>
  <c r="F39" i="61" s="1"/>
  <c r="E40" i="16"/>
  <c r="F39" i="16" s="1"/>
  <c r="H41" i="16"/>
  <c r="H41" i="24"/>
  <c r="E40" i="24"/>
  <c r="F39" i="24" s="1"/>
  <c r="AB222" i="61"/>
  <c r="AD222" i="61" s="1"/>
  <c r="Z223" i="61" s="1"/>
  <c r="AB223" i="61" s="1"/>
  <c r="AD223" i="61" s="1"/>
  <c r="Z224" i="61" s="1"/>
  <c r="AB224" i="61" s="1"/>
  <c r="AD224" i="61" s="1"/>
  <c r="Z225" i="61" s="1"/>
  <c r="AB225" i="61" s="1"/>
  <c r="AD225" i="61" s="1"/>
  <c r="Z226" i="61" s="1"/>
  <c r="AB41" i="24"/>
  <c r="AD41" i="24" s="1"/>
  <c r="Z42" i="24" s="1"/>
  <c r="U22" i="26"/>
  <c r="W22" i="26"/>
  <c r="AC22" i="26" s="1"/>
  <c r="AD22" i="26" s="1"/>
  <c r="Z23" i="26" s="1"/>
  <c r="H42" i="30"/>
  <c r="E41" i="30"/>
  <c r="F40" i="30" s="1"/>
  <c r="U23" i="28"/>
  <c r="T23" i="28" s="1"/>
  <c r="X23" i="28" s="1"/>
  <c r="W23" i="28"/>
  <c r="AC23" i="28" s="1"/>
  <c r="AD23" i="28" s="1"/>
  <c r="Z24" i="28" s="1"/>
  <c r="AB24" i="28" s="1"/>
  <c r="T221" i="24"/>
  <c r="X221" i="24" s="1"/>
  <c r="T36" i="23"/>
  <c r="X36" i="23" s="1"/>
  <c r="E41" i="28"/>
  <c r="F40" i="28" s="1"/>
  <c r="H42" i="28"/>
  <c r="AB34" i="23"/>
  <c r="AD34" i="23" s="1"/>
  <c r="Z35" i="23" s="1"/>
  <c r="E40" i="23"/>
  <c r="F39" i="23" s="1"/>
  <c r="H42" i="31" l="1"/>
  <c r="E41" i="31"/>
  <c r="F40" i="31" s="1"/>
  <c r="E41" i="42"/>
  <c r="F40" i="42" s="1"/>
  <c r="H42" i="42"/>
  <c r="E41" i="39"/>
  <c r="F40" i="39" s="1"/>
  <c r="H42" i="39"/>
  <c r="E41" i="38"/>
  <c r="F40" i="38" s="1"/>
  <c r="H42" i="38"/>
  <c r="E41" i="37"/>
  <c r="F40" i="37" s="1"/>
  <c r="H42" i="37"/>
  <c r="E41" i="45"/>
  <c r="F40" i="45" s="1"/>
  <c r="H42" i="45"/>
  <c r="E41" i="32"/>
  <c r="F40" i="32" s="1"/>
  <c r="H42" i="32"/>
  <c r="H42" i="46"/>
  <c r="E41" i="46"/>
  <c r="F40" i="46" s="1"/>
  <c r="E41" i="33"/>
  <c r="F40" i="33" s="1"/>
  <c r="H42" i="33"/>
  <c r="H42" i="41"/>
  <c r="E41" i="41"/>
  <c r="F40" i="41" s="1"/>
  <c r="E41" i="40"/>
  <c r="F40" i="40" s="1"/>
  <c r="H42" i="40"/>
  <c r="H42" i="43"/>
  <c r="E41" i="43"/>
  <c r="F40" i="43" s="1"/>
  <c r="H42" i="44"/>
  <c r="E41" i="44"/>
  <c r="F40" i="44" s="1"/>
  <c r="H42" i="35"/>
  <c r="E41" i="35"/>
  <c r="F40" i="35" s="1"/>
  <c r="E41" i="36"/>
  <c r="F40" i="36" s="1"/>
  <c r="H42" i="36"/>
  <c r="E41" i="47"/>
  <c r="F40" i="47" s="1"/>
  <c r="H42" i="47"/>
  <c r="H42" i="34"/>
  <c r="E41" i="34"/>
  <c r="F40" i="34" s="1"/>
  <c r="AB130" i="47"/>
  <c r="AD130" i="47" s="1"/>
  <c r="Z131" i="47" s="1"/>
  <c r="AB132" i="46"/>
  <c r="AD132" i="46" s="1"/>
  <c r="Z133" i="46" s="1"/>
  <c r="AB131" i="45"/>
  <c r="AD131" i="45" s="1"/>
  <c r="Z132" i="45" s="1"/>
  <c r="AB134" i="44"/>
  <c r="AD134" i="44" s="1"/>
  <c r="Z135" i="44" s="1"/>
  <c r="AB132" i="43"/>
  <c r="AD132" i="43" s="1"/>
  <c r="Z133" i="43" s="1"/>
  <c r="AB132" i="42"/>
  <c r="AD132" i="42" s="1"/>
  <c r="Z133" i="42" s="1"/>
  <c r="AB129" i="41"/>
  <c r="AD129" i="41" s="1"/>
  <c r="Z130" i="41" s="1"/>
  <c r="AB131" i="40"/>
  <c r="AD131" i="40" s="1"/>
  <c r="Z132" i="40" s="1"/>
  <c r="AB131" i="39"/>
  <c r="AD131" i="39" s="1"/>
  <c r="Z132" i="39" s="1"/>
  <c r="AB131" i="38"/>
  <c r="AD131" i="38" s="1"/>
  <c r="Z132" i="38" s="1"/>
  <c r="AB129" i="37"/>
  <c r="AD129" i="37" s="1"/>
  <c r="Z130" i="37" s="1"/>
  <c r="AB131" i="36"/>
  <c r="AD131" i="36" s="1"/>
  <c r="Z132" i="36" s="1"/>
  <c r="AB131" i="35"/>
  <c r="AD131" i="35" s="1"/>
  <c r="Z132" i="35" s="1"/>
  <c r="AB131" i="34"/>
  <c r="AD131" i="34" s="1"/>
  <c r="Z132" i="34" s="1"/>
  <c r="AB130" i="33"/>
  <c r="AD130" i="33" s="1"/>
  <c r="Z131" i="33" s="1"/>
  <c r="AB130" i="32"/>
  <c r="AD130" i="32" s="1"/>
  <c r="Z131" i="32" s="1"/>
  <c r="AB131" i="31"/>
  <c r="AD131" i="31" s="1"/>
  <c r="Z132" i="31" s="1"/>
  <c r="H42" i="26"/>
  <c r="E41" i="26"/>
  <c r="F40" i="26" s="1"/>
  <c r="H42" i="16"/>
  <c r="E41" i="16"/>
  <c r="F40" i="16" s="1"/>
  <c r="H42" i="24"/>
  <c r="E41" i="24"/>
  <c r="F40" i="24" s="1"/>
  <c r="E41" i="25"/>
  <c r="F40" i="25" s="1"/>
  <c r="H42" i="25"/>
  <c r="H42" i="61"/>
  <c r="E41" i="61"/>
  <c r="F40" i="61" s="1"/>
  <c r="AB226" i="61"/>
  <c r="AD226" i="61" s="1"/>
  <c r="Z227" i="61" s="1"/>
  <c r="AB227" i="61" s="1"/>
  <c r="AD227" i="61" s="1"/>
  <c r="Z228" i="61" s="1"/>
  <c r="AB228" i="61" s="1"/>
  <c r="AD228" i="61" s="1"/>
  <c r="Z229" i="61" s="1"/>
  <c r="AB229" i="61" s="1"/>
  <c r="AD229" i="61" s="1"/>
  <c r="Z230" i="61" s="1"/>
  <c r="AB230" i="61" s="1"/>
  <c r="AD230" i="61" s="1"/>
  <c r="Z231" i="61" s="1"/>
  <c r="AB231" i="61" s="1"/>
  <c r="AD231" i="61" s="1"/>
  <c r="Z232" i="61" s="1"/>
  <c r="AB232" i="61" s="1"/>
  <c r="AD232" i="61" s="1"/>
  <c r="Z233" i="61" s="1"/>
  <c r="AB233" i="61" s="1"/>
  <c r="AD233" i="61" s="1"/>
  <c r="Z234" i="61" s="1"/>
  <c r="AB42" i="24"/>
  <c r="AD42" i="24" s="1"/>
  <c r="Z43" i="24" s="1"/>
  <c r="AB23" i="26"/>
  <c r="S23" i="26"/>
  <c r="R23" i="26"/>
  <c r="X22" i="26"/>
  <c r="T23" i="26" s="1"/>
  <c r="E42" i="30"/>
  <c r="F41" i="30" s="1"/>
  <c r="H43" i="30"/>
  <c r="S24" i="28"/>
  <c r="R24" i="28"/>
  <c r="W222" i="24"/>
  <c r="AC222" i="24" s="1"/>
  <c r="T37" i="23"/>
  <c r="X37" i="23" s="1"/>
  <c r="E42" i="28"/>
  <c r="F41" i="28" s="1"/>
  <c r="H43" i="28"/>
  <c r="AB35" i="23"/>
  <c r="AD35" i="23" s="1"/>
  <c r="Z36" i="23" s="1"/>
  <c r="E41" i="23"/>
  <c r="F40" i="23" s="1"/>
  <c r="E42" i="47" l="1"/>
  <c r="F41" i="47" s="1"/>
  <c r="H43" i="47"/>
  <c r="H43" i="43"/>
  <c r="E42" i="43"/>
  <c r="F41" i="43" s="1"/>
  <c r="E42" i="46"/>
  <c r="F41" i="46" s="1"/>
  <c r="H43" i="46"/>
  <c r="E42" i="36"/>
  <c r="F41" i="36" s="1"/>
  <c r="H43" i="36"/>
  <c r="E42" i="40"/>
  <c r="F41" i="40" s="1"/>
  <c r="H43" i="40"/>
  <c r="H43" i="32"/>
  <c r="E42" i="32"/>
  <c r="F41" i="32" s="1"/>
  <c r="H43" i="39"/>
  <c r="E42" i="39"/>
  <c r="F41" i="39" s="1"/>
  <c r="H43" i="38"/>
  <c r="E42" i="38"/>
  <c r="F41" i="38" s="1"/>
  <c r="H43" i="45"/>
  <c r="E42" i="45"/>
  <c r="F41" i="45" s="1"/>
  <c r="H43" i="42"/>
  <c r="E42" i="42"/>
  <c r="F41" i="42" s="1"/>
  <c r="E42" i="35"/>
  <c r="F41" i="35" s="1"/>
  <c r="H43" i="35"/>
  <c r="H43" i="41"/>
  <c r="E42" i="41"/>
  <c r="F41" i="41" s="1"/>
  <c r="E42" i="33"/>
  <c r="F41" i="33" s="1"/>
  <c r="H43" i="33"/>
  <c r="E42" i="37"/>
  <c r="F41" i="37" s="1"/>
  <c r="H43" i="37"/>
  <c r="H43" i="34"/>
  <c r="E42" i="34"/>
  <c r="F41" i="34" s="1"/>
  <c r="H43" i="44"/>
  <c r="E42" i="44"/>
  <c r="F41" i="44" s="1"/>
  <c r="E42" i="31"/>
  <c r="F41" i="31" s="1"/>
  <c r="H43" i="31"/>
  <c r="AB131" i="47"/>
  <c r="AD131" i="47" s="1"/>
  <c r="Z132" i="47" s="1"/>
  <c r="AB133" i="46"/>
  <c r="AD133" i="46" s="1"/>
  <c r="Z134" i="46" s="1"/>
  <c r="AB132" i="45"/>
  <c r="AD132" i="45" s="1"/>
  <c r="Z133" i="45" s="1"/>
  <c r="AB135" i="44"/>
  <c r="AD135" i="44" s="1"/>
  <c r="Z136" i="44" s="1"/>
  <c r="AB133" i="43"/>
  <c r="AD133" i="43" s="1"/>
  <c r="Z134" i="43" s="1"/>
  <c r="AB133" i="42"/>
  <c r="AD133" i="42" s="1"/>
  <c r="Z134" i="42" s="1"/>
  <c r="AB130" i="41"/>
  <c r="AD130" i="41" s="1"/>
  <c r="Z131" i="41" s="1"/>
  <c r="AB132" i="40"/>
  <c r="AD132" i="40" s="1"/>
  <c r="Z133" i="40" s="1"/>
  <c r="AB132" i="39"/>
  <c r="AD132" i="39" s="1"/>
  <c r="Z133" i="39" s="1"/>
  <c r="AB132" i="38"/>
  <c r="AD132" i="38" s="1"/>
  <c r="Z133" i="38" s="1"/>
  <c r="AB130" i="37"/>
  <c r="AD130" i="37" s="1"/>
  <c r="Z131" i="37" s="1"/>
  <c r="AB132" i="36"/>
  <c r="AD132" i="36" s="1"/>
  <c r="Z133" i="36" s="1"/>
  <c r="AB132" i="35"/>
  <c r="AD132" i="35" s="1"/>
  <c r="Z133" i="35" s="1"/>
  <c r="AB132" i="34"/>
  <c r="AD132" i="34" s="1"/>
  <c r="Z133" i="34" s="1"/>
  <c r="AB131" i="33"/>
  <c r="AD131" i="33" s="1"/>
  <c r="Z132" i="33" s="1"/>
  <c r="AB131" i="32"/>
  <c r="AD131" i="32" s="1"/>
  <c r="Z132" i="32" s="1"/>
  <c r="AB132" i="31"/>
  <c r="AD132" i="31" s="1"/>
  <c r="Z133" i="31" s="1"/>
  <c r="H43" i="61"/>
  <c r="E42" i="61"/>
  <c r="F41" i="61" s="1"/>
  <c r="E42" i="16"/>
  <c r="F41" i="16" s="1"/>
  <c r="H43" i="16"/>
  <c r="H43" i="24"/>
  <c r="E42" i="24"/>
  <c r="F41" i="24" s="1"/>
  <c r="E42" i="25"/>
  <c r="F41" i="25" s="1"/>
  <c r="H43" i="25"/>
  <c r="E42" i="26"/>
  <c r="F41" i="26" s="1"/>
  <c r="H43" i="26"/>
  <c r="AB234" i="61"/>
  <c r="AD234" i="61" s="1"/>
  <c r="Z235" i="61" s="1"/>
  <c r="AB235" i="61" s="1"/>
  <c r="AD235" i="61" s="1"/>
  <c r="Z236" i="61" s="1"/>
  <c r="AB236" i="61" s="1"/>
  <c r="AD236" i="61" s="1"/>
  <c r="Z237" i="61" s="1"/>
  <c r="AB237" i="61" s="1"/>
  <c r="AD237" i="61" s="1"/>
  <c r="Z238" i="61" s="1"/>
  <c r="AB43" i="24"/>
  <c r="AD43" i="24" s="1"/>
  <c r="Z44" i="24" s="1"/>
  <c r="U23" i="26"/>
  <c r="W23" i="26"/>
  <c r="AC23" i="26" s="1"/>
  <c r="AD23" i="26" s="1"/>
  <c r="Z24" i="26" s="1"/>
  <c r="AB24" i="26" s="1"/>
  <c r="E43" i="30"/>
  <c r="F42" i="30" s="1"/>
  <c r="H44" i="30"/>
  <c r="U24" i="28"/>
  <c r="T24" i="28" s="1"/>
  <c r="X24" i="28" s="1"/>
  <c r="W24" i="28"/>
  <c r="AC24" i="28" s="1"/>
  <c r="AD24" i="28" s="1"/>
  <c r="Z25" i="28" s="1"/>
  <c r="AB25" i="28" s="1"/>
  <c r="T222" i="24"/>
  <c r="X222" i="24" s="1"/>
  <c r="T38" i="23"/>
  <c r="X38" i="23" s="1"/>
  <c r="E43" i="28"/>
  <c r="F42" i="28" s="1"/>
  <c r="H44" i="28"/>
  <c r="AB36" i="23"/>
  <c r="AD36" i="23" s="1"/>
  <c r="Z37" i="23" s="1"/>
  <c r="E42" i="23"/>
  <c r="F41" i="23" s="1"/>
  <c r="E43" i="36" l="1"/>
  <c r="F42" i="36" s="1"/>
  <c r="H44" i="36"/>
  <c r="H44" i="44"/>
  <c r="E43" i="44"/>
  <c r="F42" i="44" s="1"/>
  <c r="E43" i="41"/>
  <c r="F42" i="41" s="1"/>
  <c r="H44" i="41"/>
  <c r="E43" i="38"/>
  <c r="F42" i="38" s="1"/>
  <c r="H44" i="38"/>
  <c r="E43" i="35"/>
  <c r="F42" i="35" s="1"/>
  <c r="H44" i="35"/>
  <c r="H44" i="46"/>
  <c r="E43" i="46"/>
  <c r="F42" i="46" s="1"/>
  <c r="E43" i="34"/>
  <c r="F42" i="34" s="1"/>
  <c r="H44" i="34"/>
  <c r="H44" i="39"/>
  <c r="E43" i="39"/>
  <c r="F42" i="39" s="1"/>
  <c r="E43" i="37"/>
  <c r="F42" i="37" s="1"/>
  <c r="H44" i="37"/>
  <c r="E43" i="42"/>
  <c r="F42" i="42" s="1"/>
  <c r="H44" i="42"/>
  <c r="E43" i="32"/>
  <c r="F42" i="32" s="1"/>
  <c r="H44" i="32"/>
  <c r="H44" i="43"/>
  <c r="E43" i="43"/>
  <c r="F42" i="43" s="1"/>
  <c r="E43" i="31"/>
  <c r="F42" i="31" s="1"/>
  <c r="H44" i="31"/>
  <c r="E43" i="33"/>
  <c r="F42" i="33" s="1"/>
  <c r="H44" i="33"/>
  <c r="E43" i="40"/>
  <c r="F42" i="40" s="1"/>
  <c r="H44" i="40"/>
  <c r="E43" i="47"/>
  <c r="F42" i="47" s="1"/>
  <c r="H44" i="47"/>
  <c r="H44" i="45"/>
  <c r="E43" i="45"/>
  <c r="F42" i="45" s="1"/>
  <c r="AB132" i="47"/>
  <c r="AD132" i="47" s="1"/>
  <c r="Z133" i="47" s="1"/>
  <c r="AB134" i="46"/>
  <c r="AD134" i="46" s="1"/>
  <c r="Z135" i="46" s="1"/>
  <c r="AB133" i="45"/>
  <c r="AD133" i="45" s="1"/>
  <c r="Z134" i="45" s="1"/>
  <c r="AB136" i="44"/>
  <c r="AD136" i="44" s="1"/>
  <c r="Z137" i="44" s="1"/>
  <c r="AB134" i="43"/>
  <c r="AD134" i="43" s="1"/>
  <c r="Z135" i="43" s="1"/>
  <c r="AB134" i="42"/>
  <c r="AD134" i="42" s="1"/>
  <c r="Z135" i="42" s="1"/>
  <c r="AB131" i="41"/>
  <c r="AD131" i="41" s="1"/>
  <c r="Z132" i="41" s="1"/>
  <c r="AB133" i="40"/>
  <c r="AD133" i="40" s="1"/>
  <c r="Z134" i="40" s="1"/>
  <c r="AB133" i="39"/>
  <c r="AD133" i="39" s="1"/>
  <c r="Z134" i="39" s="1"/>
  <c r="AB133" i="38"/>
  <c r="AD133" i="38" s="1"/>
  <c r="Z134" i="38" s="1"/>
  <c r="AB131" i="37"/>
  <c r="AD131" i="37" s="1"/>
  <c r="Z132" i="37" s="1"/>
  <c r="AB133" i="36"/>
  <c r="AD133" i="36" s="1"/>
  <c r="Z134" i="36" s="1"/>
  <c r="AB133" i="35"/>
  <c r="AD133" i="35" s="1"/>
  <c r="Z134" i="35" s="1"/>
  <c r="AB133" i="34"/>
  <c r="AD133" i="34" s="1"/>
  <c r="Z134" i="34" s="1"/>
  <c r="AB132" i="33"/>
  <c r="AD132" i="33" s="1"/>
  <c r="Z133" i="33" s="1"/>
  <c r="AB132" i="32"/>
  <c r="AD132" i="32" s="1"/>
  <c r="Z133" i="32" s="1"/>
  <c r="AB133" i="31"/>
  <c r="AD133" i="31" s="1"/>
  <c r="Z134" i="31" s="1"/>
  <c r="H44" i="24"/>
  <c r="E43" i="24"/>
  <c r="F42" i="24" s="1"/>
  <c r="H44" i="26"/>
  <c r="E43" i="26"/>
  <c r="F42" i="26" s="1"/>
  <c r="E43" i="25"/>
  <c r="F42" i="25" s="1"/>
  <c r="H44" i="25"/>
  <c r="E43" i="16"/>
  <c r="F42" i="16" s="1"/>
  <c r="H44" i="16"/>
  <c r="H44" i="61"/>
  <c r="E43" i="61"/>
  <c r="F42" i="61" s="1"/>
  <c r="AB238" i="61"/>
  <c r="AD238" i="61" s="1"/>
  <c r="Z239" i="61" s="1"/>
  <c r="AB44" i="24"/>
  <c r="AD44" i="24" s="1"/>
  <c r="Z45" i="24" s="1"/>
  <c r="R24" i="26"/>
  <c r="S24" i="26"/>
  <c r="X23" i="26"/>
  <c r="T24" i="26" s="1"/>
  <c r="H45" i="30"/>
  <c r="E44" i="30"/>
  <c r="F43" i="30" s="1"/>
  <c r="S25" i="28"/>
  <c r="R25" i="28"/>
  <c r="W223" i="24"/>
  <c r="AC223" i="24" s="1"/>
  <c r="T39" i="23"/>
  <c r="X39" i="23" s="1"/>
  <c r="H45" i="28"/>
  <c r="E44" i="28"/>
  <c r="F43" i="28" s="1"/>
  <c r="E43" i="23"/>
  <c r="F42" i="23" s="1"/>
  <c r="AB37" i="23"/>
  <c r="AD37" i="23" s="1"/>
  <c r="Z38" i="23" s="1"/>
  <c r="H45" i="45" l="1"/>
  <c r="E44" i="45"/>
  <c r="F43" i="45" s="1"/>
  <c r="E44" i="47"/>
  <c r="F43" i="47" s="1"/>
  <c r="H45" i="47"/>
  <c r="H45" i="38"/>
  <c r="E44" i="38"/>
  <c r="F43" i="38" s="1"/>
  <c r="H45" i="43"/>
  <c r="E44" i="43"/>
  <c r="F43" i="43" s="1"/>
  <c r="H45" i="39"/>
  <c r="E44" i="39"/>
  <c r="F43" i="39" s="1"/>
  <c r="E44" i="40"/>
  <c r="F43" i="40" s="1"/>
  <c r="H45" i="40"/>
  <c r="E44" i="32"/>
  <c r="F43" i="32" s="1"/>
  <c r="H45" i="32"/>
  <c r="E44" i="34"/>
  <c r="F43" i="34" s="1"/>
  <c r="H45" i="34"/>
  <c r="E44" i="41"/>
  <c r="F43" i="41" s="1"/>
  <c r="H45" i="41"/>
  <c r="E44" i="33"/>
  <c r="F43" i="33" s="1"/>
  <c r="H45" i="33"/>
  <c r="H45" i="46"/>
  <c r="E44" i="46"/>
  <c r="F43" i="46" s="1"/>
  <c r="E44" i="44"/>
  <c r="F43" i="44" s="1"/>
  <c r="H45" i="44"/>
  <c r="H45" i="42"/>
  <c r="E44" i="42"/>
  <c r="F43" i="42" s="1"/>
  <c r="E44" i="31"/>
  <c r="F43" i="31" s="1"/>
  <c r="H45" i="31"/>
  <c r="E44" i="37"/>
  <c r="F43" i="37" s="1"/>
  <c r="H45" i="37"/>
  <c r="H45" i="35"/>
  <c r="E44" i="35"/>
  <c r="F43" i="35" s="1"/>
  <c r="H45" i="36"/>
  <c r="E44" i="36"/>
  <c r="F43" i="36" s="1"/>
  <c r="AB133" i="47"/>
  <c r="AD133" i="47" s="1"/>
  <c r="Z134" i="47" s="1"/>
  <c r="AB135" i="46"/>
  <c r="AD135" i="46" s="1"/>
  <c r="Z136" i="46" s="1"/>
  <c r="AB134" i="45"/>
  <c r="AD134" i="45" s="1"/>
  <c r="Z135" i="45" s="1"/>
  <c r="AB137" i="44"/>
  <c r="AD137" i="44" s="1"/>
  <c r="Z138" i="44" s="1"/>
  <c r="AB135" i="43"/>
  <c r="AD135" i="43" s="1"/>
  <c r="Z136" i="43" s="1"/>
  <c r="AB135" i="42"/>
  <c r="AD135" i="42" s="1"/>
  <c r="Z136" i="42" s="1"/>
  <c r="AB132" i="41"/>
  <c r="AD132" i="41" s="1"/>
  <c r="Z133" i="41" s="1"/>
  <c r="AB134" i="40"/>
  <c r="AD134" i="40" s="1"/>
  <c r="Z135" i="40" s="1"/>
  <c r="AB134" i="39"/>
  <c r="AD134" i="39" s="1"/>
  <c r="Z135" i="39" s="1"/>
  <c r="AB134" i="38"/>
  <c r="AD134" i="38" s="1"/>
  <c r="Z135" i="38" s="1"/>
  <c r="AB132" i="37"/>
  <c r="AD132" i="37" s="1"/>
  <c r="Z133" i="37" s="1"/>
  <c r="AB134" i="36"/>
  <c r="AD134" i="36" s="1"/>
  <c r="Z135" i="36" s="1"/>
  <c r="AB134" i="35"/>
  <c r="AD134" i="35" s="1"/>
  <c r="Z135" i="35" s="1"/>
  <c r="AB134" i="34"/>
  <c r="AD134" i="34" s="1"/>
  <c r="Z135" i="34" s="1"/>
  <c r="AB133" i="33"/>
  <c r="AD133" i="33" s="1"/>
  <c r="Z134" i="33" s="1"/>
  <c r="AB133" i="32"/>
  <c r="AD133" i="32" s="1"/>
  <c r="Z134" i="32" s="1"/>
  <c r="AB134" i="31"/>
  <c r="AD134" i="31" s="1"/>
  <c r="Z135" i="31" s="1"/>
  <c r="H45" i="25"/>
  <c r="E44" i="25"/>
  <c r="F43" i="25" s="1"/>
  <c r="H45" i="24"/>
  <c r="E44" i="24"/>
  <c r="F43" i="24" s="1"/>
  <c r="E44" i="61"/>
  <c r="F43" i="61" s="1"/>
  <c r="H45" i="61"/>
  <c r="H45" i="26"/>
  <c r="E44" i="26"/>
  <c r="F43" i="26" s="1"/>
  <c r="E44" i="16"/>
  <c r="F43" i="16" s="1"/>
  <c r="H45" i="16"/>
  <c r="AB239" i="61"/>
  <c r="AD239" i="61" s="1"/>
  <c r="Z240" i="61" s="1"/>
  <c r="AB240" i="61" s="1"/>
  <c r="AD240" i="61" s="1"/>
  <c r="Z241" i="61" s="1"/>
  <c r="AB241" i="61" s="1"/>
  <c r="AD241" i="61" s="1"/>
  <c r="Z242" i="61" s="1"/>
  <c r="AB242" i="61" s="1"/>
  <c r="AD242" i="61" s="1"/>
  <c r="Z243" i="61" s="1"/>
  <c r="AB243" i="61" s="1"/>
  <c r="AD243" i="61" s="1"/>
  <c r="Z244" i="61" s="1"/>
  <c r="AB45" i="24"/>
  <c r="AD45" i="24" s="1"/>
  <c r="Z46" i="24" s="1"/>
  <c r="U24" i="26"/>
  <c r="W24" i="26"/>
  <c r="AC24" i="26" s="1"/>
  <c r="AD24" i="26" s="1"/>
  <c r="Z25" i="26" s="1"/>
  <c r="AB25" i="26" s="1"/>
  <c r="H46" i="30"/>
  <c r="E45" i="30"/>
  <c r="F44" i="30" s="1"/>
  <c r="W25" i="28"/>
  <c r="AC25" i="28" s="1"/>
  <c r="AD25" i="28" s="1"/>
  <c r="Z26" i="28" s="1"/>
  <c r="AB26" i="28" s="1"/>
  <c r="U25" i="28"/>
  <c r="T25" i="28" s="1"/>
  <c r="X25" i="28" s="1"/>
  <c r="T223" i="24"/>
  <c r="X223" i="24" s="1"/>
  <c r="T40" i="23"/>
  <c r="X40" i="23" s="1"/>
  <c r="E45" i="28"/>
  <c r="F44" i="28" s="1"/>
  <c r="H46" i="28"/>
  <c r="AB38" i="23"/>
  <c r="AD38" i="23" s="1"/>
  <c r="Z39" i="23" s="1"/>
  <c r="E44" i="23"/>
  <c r="F43" i="23" s="1"/>
  <c r="H46" i="35" l="1"/>
  <c r="E45" i="35"/>
  <c r="F44" i="35" s="1"/>
  <c r="E45" i="43"/>
  <c r="F44" i="43" s="1"/>
  <c r="H46" i="43"/>
  <c r="E45" i="34"/>
  <c r="F44" i="34" s="1"/>
  <c r="H46" i="34"/>
  <c r="E45" i="37"/>
  <c r="F44" i="37" s="1"/>
  <c r="H46" i="37"/>
  <c r="H46" i="32"/>
  <c r="E45" i="32"/>
  <c r="F44" i="32" s="1"/>
  <c r="H46" i="46"/>
  <c r="E45" i="46"/>
  <c r="F44" i="46" s="1"/>
  <c r="E45" i="38"/>
  <c r="F44" i="38" s="1"/>
  <c r="H46" i="38"/>
  <c r="H46" i="31"/>
  <c r="E45" i="31"/>
  <c r="F44" i="31" s="1"/>
  <c r="E45" i="33"/>
  <c r="F44" i="33" s="1"/>
  <c r="H46" i="33"/>
  <c r="H46" i="40"/>
  <c r="E45" i="40"/>
  <c r="F44" i="40" s="1"/>
  <c r="E45" i="47"/>
  <c r="F44" i="47" s="1"/>
  <c r="H46" i="47"/>
  <c r="H46" i="44"/>
  <c r="E45" i="44"/>
  <c r="F44" i="44" s="1"/>
  <c r="E45" i="41"/>
  <c r="F44" i="41" s="1"/>
  <c r="H46" i="41"/>
  <c r="H46" i="36"/>
  <c r="E45" i="36"/>
  <c r="F44" i="36" s="1"/>
  <c r="E45" i="42"/>
  <c r="F44" i="42" s="1"/>
  <c r="H46" i="42"/>
  <c r="E45" i="39"/>
  <c r="F44" i="39" s="1"/>
  <c r="H46" i="39"/>
  <c r="H46" i="45"/>
  <c r="E45" i="45"/>
  <c r="F44" i="45" s="1"/>
  <c r="AB134" i="47"/>
  <c r="AD134" i="47" s="1"/>
  <c r="Z135" i="47" s="1"/>
  <c r="AB136" i="46"/>
  <c r="AD136" i="46" s="1"/>
  <c r="Z137" i="46" s="1"/>
  <c r="AB135" i="45"/>
  <c r="AD135" i="45" s="1"/>
  <c r="Z136" i="45" s="1"/>
  <c r="AB138" i="44"/>
  <c r="AD138" i="44" s="1"/>
  <c r="Z139" i="44" s="1"/>
  <c r="AB136" i="43"/>
  <c r="AD136" i="43" s="1"/>
  <c r="Z137" i="43" s="1"/>
  <c r="AB136" i="42"/>
  <c r="AD136" i="42" s="1"/>
  <c r="Z137" i="42" s="1"/>
  <c r="AB133" i="41"/>
  <c r="AD133" i="41" s="1"/>
  <c r="Z134" i="41" s="1"/>
  <c r="AB135" i="40"/>
  <c r="AD135" i="40" s="1"/>
  <c r="Z136" i="40" s="1"/>
  <c r="AB135" i="39"/>
  <c r="AD135" i="39" s="1"/>
  <c r="Z136" i="39" s="1"/>
  <c r="AB135" i="38"/>
  <c r="AD135" i="38" s="1"/>
  <c r="Z136" i="38" s="1"/>
  <c r="AB133" i="37"/>
  <c r="AD133" i="37" s="1"/>
  <c r="Z134" i="37" s="1"/>
  <c r="AB135" i="36"/>
  <c r="AD135" i="36" s="1"/>
  <c r="Z136" i="36" s="1"/>
  <c r="AB135" i="35"/>
  <c r="AD135" i="35" s="1"/>
  <c r="Z136" i="35" s="1"/>
  <c r="AB135" i="34"/>
  <c r="AD135" i="34" s="1"/>
  <c r="Z136" i="34" s="1"/>
  <c r="AB134" i="33"/>
  <c r="AD134" i="33" s="1"/>
  <c r="Z135" i="33" s="1"/>
  <c r="AB134" i="32"/>
  <c r="AD134" i="32" s="1"/>
  <c r="Z135" i="32" s="1"/>
  <c r="AB135" i="31"/>
  <c r="AD135" i="31" s="1"/>
  <c r="Z136" i="31" s="1"/>
  <c r="E45" i="61"/>
  <c r="F44" i="61" s="1"/>
  <c r="H46" i="61"/>
  <c r="H46" i="24"/>
  <c r="E45" i="24"/>
  <c r="F44" i="24" s="1"/>
  <c r="H46" i="16"/>
  <c r="E45" i="16"/>
  <c r="F44" i="16" s="1"/>
  <c r="H46" i="26"/>
  <c r="E45" i="26"/>
  <c r="F44" i="26" s="1"/>
  <c r="E45" i="25"/>
  <c r="F44" i="25" s="1"/>
  <c r="H46" i="25"/>
  <c r="AB244" i="61"/>
  <c r="AB46" i="24"/>
  <c r="AD46" i="24" s="1"/>
  <c r="Z47" i="24" s="1"/>
  <c r="S25" i="26"/>
  <c r="R25" i="26"/>
  <c r="X24" i="26"/>
  <c r="T25" i="26" s="1"/>
  <c r="H47" i="30"/>
  <c r="E46" i="30"/>
  <c r="F45" i="30" s="1"/>
  <c r="S26" i="28"/>
  <c r="R26" i="28"/>
  <c r="W224" i="24"/>
  <c r="AC224" i="24" s="1"/>
  <c r="T41" i="23"/>
  <c r="X41" i="23" s="1"/>
  <c r="E46" i="28"/>
  <c r="F45" i="28" s="1"/>
  <c r="H47" i="28"/>
  <c r="AB39" i="23"/>
  <c r="AD39" i="23" s="1"/>
  <c r="Z40" i="23" s="1"/>
  <c r="E45" i="23"/>
  <c r="F44" i="23" s="1"/>
  <c r="E46" i="42" l="1"/>
  <c r="F45" i="42" s="1"/>
  <c r="H47" i="42"/>
  <c r="E46" i="47"/>
  <c r="F45" i="47" s="1"/>
  <c r="H47" i="47"/>
  <c r="E46" i="38"/>
  <c r="F45" i="38" s="1"/>
  <c r="H47" i="38"/>
  <c r="H47" i="34"/>
  <c r="E46" i="34"/>
  <c r="F45" i="34" s="1"/>
  <c r="E46" i="31"/>
  <c r="F45" i="31" s="1"/>
  <c r="H47" i="31"/>
  <c r="E46" i="39"/>
  <c r="F45" i="39" s="1"/>
  <c r="H47" i="39"/>
  <c r="H47" i="44"/>
  <c r="E46" i="44"/>
  <c r="F45" i="44" s="1"/>
  <c r="E46" i="43"/>
  <c r="F45" i="43" s="1"/>
  <c r="H47" i="43"/>
  <c r="E46" i="37"/>
  <c r="F45" i="37" s="1"/>
  <c r="H47" i="37"/>
  <c r="E46" i="36"/>
  <c r="F45" i="36" s="1"/>
  <c r="H47" i="36"/>
  <c r="H47" i="40"/>
  <c r="E46" i="40"/>
  <c r="F45" i="40" s="1"/>
  <c r="E46" i="46"/>
  <c r="F45" i="46" s="1"/>
  <c r="H47" i="46"/>
  <c r="H47" i="41"/>
  <c r="E46" i="41"/>
  <c r="F45" i="41" s="1"/>
  <c r="E46" i="33"/>
  <c r="F45" i="33" s="1"/>
  <c r="H47" i="33"/>
  <c r="H47" i="45"/>
  <c r="E46" i="45"/>
  <c r="F45" i="45" s="1"/>
  <c r="H47" i="32"/>
  <c r="E46" i="32"/>
  <c r="F45" i="32" s="1"/>
  <c r="H47" i="35"/>
  <c r="E46" i="35"/>
  <c r="F45" i="35" s="1"/>
  <c r="AB135" i="47"/>
  <c r="AD135" i="47" s="1"/>
  <c r="Z136" i="47" s="1"/>
  <c r="AB137" i="46"/>
  <c r="AD137" i="46" s="1"/>
  <c r="Z138" i="46" s="1"/>
  <c r="AB136" i="45"/>
  <c r="AD136" i="45" s="1"/>
  <c r="Z137" i="45" s="1"/>
  <c r="AB139" i="44"/>
  <c r="AD139" i="44" s="1"/>
  <c r="Z140" i="44" s="1"/>
  <c r="AB137" i="43"/>
  <c r="AD137" i="43" s="1"/>
  <c r="Z138" i="43" s="1"/>
  <c r="AB137" i="42"/>
  <c r="AD137" i="42" s="1"/>
  <c r="Z138" i="42" s="1"/>
  <c r="AB134" i="41"/>
  <c r="AD134" i="41" s="1"/>
  <c r="Z135" i="41" s="1"/>
  <c r="AB136" i="40"/>
  <c r="AD136" i="40" s="1"/>
  <c r="Z137" i="40" s="1"/>
  <c r="AB136" i="39"/>
  <c r="AD136" i="39" s="1"/>
  <c r="Z137" i="39" s="1"/>
  <c r="AB136" i="38"/>
  <c r="AD136" i="38" s="1"/>
  <c r="Z137" i="38" s="1"/>
  <c r="AB134" i="37"/>
  <c r="AD134" i="37" s="1"/>
  <c r="Z135" i="37" s="1"/>
  <c r="AB136" i="36"/>
  <c r="AD136" i="36" s="1"/>
  <c r="Z137" i="36" s="1"/>
  <c r="AB136" i="35"/>
  <c r="AD136" i="35" s="1"/>
  <c r="Z137" i="35" s="1"/>
  <c r="AB136" i="34"/>
  <c r="AD136" i="34" s="1"/>
  <c r="Z137" i="34" s="1"/>
  <c r="AB135" i="33"/>
  <c r="AD135" i="33" s="1"/>
  <c r="Z136" i="33" s="1"/>
  <c r="AB135" i="32"/>
  <c r="AD135" i="32" s="1"/>
  <c r="Z136" i="32" s="1"/>
  <c r="AB136" i="31"/>
  <c r="AD136" i="31" s="1"/>
  <c r="Z137" i="31" s="1"/>
  <c r="H47" i="61"/>
  <c r="E46" i="61"/>
  <c r="F45" i="61" s="1"/>
  <c r="H47" i="26"/>
  <c r="E46" i="26"/>
  <c r="F45" i="26" s="1"/>
  <c r="E46" i="16"/>
  <c r="F45" i="16" s="1"/>
  <c r="H47" i="16"/>
  <c r="H47" i="24"/>
  <c r="E46" i="24"/>
  <c r="F45" i="24" s="1"/>
  <c r="E46" i="25"/>
  <c r="F45" i="25" s="1"/>
  <c r="H47" i="25"/>
  <c r="A57" i="61"/>
  <c r="A59" i="61" s="1"/>
  <c r="AD244" i="61"/>
  <c r="AB47" i="24"/>
  <c r="AD47" i="24" s="1"/>
  <c r="Z48" i="24" s="1"/>
  <c r="U25" i="26"/>
  <c r="W25" i="26"/>
  <c r="AC25" i="26" s="1"/>
  <c r="AD25" i="26" s="1"/>
  <c r="Z26" i="26" s="1"/>
  <c r="AB26" i="26" s="1"/>
  <c r="H48" i="30"/>
  <c r="E47" i="30"/>
  <c r="F46" i="30" s="1"/>
  <c r="U26" i="28"/>
  <c r="T26" i="28" s="1"/>
  <c r="X26" i="28" s="1"/>
  <c r="W26" i="28"/>
  <c r="AC26" i="28" s="1"/>
  <c r="AD26" i="28" s="1"/>
  <c r="Z27" i="28" s="1"/>
  <c r="AB27" i="28" s="1"/>
  <c r="T224" i="24"/>
  <c r="X224" i="24" s="1"/>
  <c r="T42" i="23"/>
  <c r="X42" i="23" s="1"/>
  <c r="H48" i="28"/>
  <c r="E47" i="28"/>
  <c r="F46" i="28" s="1"/>
  <c r="AB40" i="23"/>
  <c r="AD40" i="23" s="1"/>
  <c r="Z41" i="23" s="1"/>
  <c r="E46" i="23"/>
  <c r="F45" i="23" s="1"/>
  <c r="E47" i="38" l="1"/>
  <c r="F46" i="38" s="1"/>
  <c r="H48" i="38"/>
  <c r="H48" i="45"/>
  <c r="E47" i="45"/>
  <c r="F46" i="45" s="1"/>
  <c r="E47" i="40"/>
  <c r="F46" i="40" s="1"/>
  <c r="H48" i="40"/>
  <c r="H48" i="44"/>
  <c r="E47" i="44"/>
  <c r="F46" i="44" s="1"/>
  <c r="H48" i="46"/>
  <c r="E47" i="46"/>
  <c r="F46" i="46" s="1"/>
  <c r="E47" i="33"/>
  <c r="F46" i="33" s="1"/>
  <c r="H48" i="33"/>
  <c r="E47" i="36"/>
  <c r="F46" i="36" s="1"/>
  <c r="H48" i="36"/>
  <c r="E47" i="39"/>
  <c r="F46" i="39" s="1"/>
  <c r="H48" i="39"/>
  <c r="H48" i="47"/>
  <c r="E47" i="47"/>
  <c r="F46" i="47" s="1"/>
  <c r="H48" i="43"/>
  <c r="E47" i="43"/>
  <c r="F46" i="43" s="1"/>
  <c r="H48" i="32"/>
  <c r="E47" i="32"/>
  <c r="F46" i="32" s="1"/>
  <c r="H48" i="37"/>
  <c r="E47" i="37"/>
  <c r="F46" i="37" s="1"/>
  <c r="E47" i="31"/>
  <c r="F46" i="31" s="1"/>
  <c r="H48" i="31"/>
  <c r="E47" i="42"/>
  <c r="F46" i="42" s="1"/>
  <c r="H48" i="42"/>
  <c r="H48" i="34"/>
  <c r="E47" i="34"/>
  <c r="F46" i="34" s="1"/>
  <c r="E47" i="35"/>
  <c r="F46" i="35" s="1"/>
  <c r="H48" i="35"/>
  <c r="H48" i="41"/>
  <c r="E47" i="41"/>
  <c r="F46" i="41" s="1"/>
  <c r="AB136" i="47"/>
  <c r="AD136" i="47" s="1"/>
  <c r="Z137" i="47" s="1"/>
  <c r="AB138" i="46"/>
  <c r="AD138" i="46" s="1"/>
  <c r="Z139" i="46" s="1"/>
  <c r="AB137" i="45"/>
  <c r="AD137" i="45" s="1"/>
  <c r="Z138" i="45" s="1"/>
  <c r="AB140" i="44"/>
  <c r="AD140" i="44" s="1"/>
  <c r="Z141" i="44" s="1"/>
  <c r="AB138" i="43"/>
  <c r="AD138" i="43" s="1"/>
  <c r="Z139" i="43" s="1"/>
  <c r="AB138" i="42"/>
  <c r="AD138" i="42" s="1"/>
  <c r="Z139" i="42" s="1"/>
  <c r="AB135" i="41"/>
  <c r="AD135" i="41" s="1"/>
  <c r="Z136" i="41" s="1"/>
  <c r="AB137" i="40"/>
  <c r="AD137" i="40" s="1"/>
  <c r="Z138" i="40" s="1"/>
  <c r="AB137" i="39"/>
  <c r="AD137" i="39" s="1"/>
  <c r="Z138" i="39" s="1"/>
  <c r="AB137" i="38"/>
  <c r="AD137" i="38" s="1"/>
  <c r="Z138" i="38" s="1"/>
  <c r="AB135" i="37"/>
  <c r="AD135" i="37" s="1"/>
  <c r="Z136" i="37" s="1"/>
  <c r="AB137" i="36"/>
  <c r="AD137" i="36" s="1"/>
  <c r="Z138" i="36" s="1"/>
  <c r="AB137" i="35"/>
  <c r="AD137" i="35" s="1"/>
  <c r="Z138" i="35" s="1"/>
  <c r="AB137" i="34"/>
  <c r="AD137" i="34" s="1"/>
  <c r="Z138" i="34" s="1"/>
  <c r="AB136" i="33"/>
  <c r="AD136" i="33" s="1"/>
  <c r="Z137" i="33" s="1"/>
  <c r="AB136" i="32"/>
  <c r="AD136" i="32" s="1"/>
  <c r="Z137" i="32" s="1"/>
  <c r="AB137" i="31"/>
  <c r="AD137" i="31" s="1"/>
  <c r="Z138" i="31" s="1"/>
  <c r="H48" i="24"/>
  <c r="E47" i="24"/>
  <c r="F46" i="24" s="1"/>
  <c r="H48" i="61"/>
  <c r="E47" i="61"/>
  <c r="E47" i="16"/>
  <c r="F46" i="16" s="1"/>
  <c r="H48" i="16"/>
  <c r="E47" i="25"/>
  <c r="F46" i="25" s="1"/>
  <c r="H48" i="25"/>
  <c r="E47" i="26"/>
  <c r="F46" i="26" s="1"/>
  <c r="H48" i="26"/>
  <c r="AB48" i="24"/>
  <c r="AD48" i="24" s="1"/>
  <c r="Z49" i="24" s="1"/>
  <c r="S26" i="26"/>
  <c r="R26" i="26"/>
  <c r="X25" i="26"/>
  <c r="T26" i="26" s="1"/>
  <c r="H49" i="30"/>
  <c r="E48" i="30"/>
  <c r="F47" i="30" s="1"/>
  <c r="S27" i="28"/>
  <c r="R27" i="28"/>
  <c r="W225" i="24"/>
  <c r="AC225" i="24" s="1"/>
  <c r="T43" i="23"/>
  <c r="X43" i="23" s="1"/>
  <c r="H49" i="28"/>
  <c r="E48" i="28"/>
  <c r="F47" i="28" s="1"/>
  <c r="AB41" i="23"/>
  <c r="AD41" i="23" s="1"/>
  <c r="Z42" i="23" s="1"/>
  <c r="E47" i="23"/>
  <c r="F46" i="23" s="1"/>
  <c r="E48" i="36" l="1"/>
  <c r="F47" i="36" s="1"/>
  <c r="H49" i="36"/>
  <c r="H49" i="40"/>
  <c r="E48" i="40"/>
  <c r="F47" i="40" s="1"/>
  <c r="E48" i="44"/>
  <c r="F47" i="44" s="1"/>
  <c r="H49" i="44"/>
  <c r="H49" i="34"/>
  <c r="E48" i="34"/>
  <c r="F47" i="34" s="1"/>
  <c r="H49" i="32"/>
  <c r="E48" i="32"/>
  <c r="F47" i="32" s="1"/>
  <c r="E48" i="37"/>
  <c r="F47" i="37" s="1"/>
  <c r="H49" i="37"/>
  <c r="H49" i="42"/>
  <c r="E48" i="42"/>
  <c r="F47" i="42" s="1"/>
  <c r="H49" i="33"/>
  <c r="E48" i="33"/>
  <c r="F47" i="33" s="1"/>
  <c r="H49" i="35"/>
  <c r="E48" i="35"/>
  <c r="F47" i="35" s="1"/>
  <c r="H49" i="43"/>
  <c r="E48" i="43"/>
  <c r="F47" i="43" s="1"/>
  <c r="E48" i="45"/>
  <c r="F47" i="45" s="1"/>
  <c r="H49" i="45"/>
  <c r="H49" i="31"/>
  <c r="E48" i="31"/>
  <c r="F47" i="31" s="1"/>
  <c r="H49" i="38"/>
  <c r="E48" i="38"/>
  <c r="F47" i="38" s="1"/>
  <c r="E48" i="39"/>
  <c r="F47" i="39" s="1"/>
  <c r="H49" i="39"/>
  <c r="H49" i="41"/>
  <c r="E48" i="41"/>
  <c r="F47" i="41" s="1"/>
  <c r="H49" i="47"/>
  <c r="E48" i="47"/>
  <c r="F47" i="47" s="1"/>
  <c r="H49" i="46"/>
  <c r="E48" i="46"/>
  <c r="F47" i="46" s="1"/>
  <c r="AB137" i="47"/>
  <c r="AD137" i="47" s="1"/>
  <c r="Z138" i="47" s="1"/>
  <c r="AB139" i="46"/>
  <c r="AD139" i="46" s="1"/>
  <c r="Z140" i="46" s="1"/>
  <c r="AB138" i="45"/>
  <c r="AD138" i="45" s="1"/>
  <c r="Z139" i="45" s="1"/>
  <c r="AB141" i="44"/>
  <c r="AD141" i="44" s="1"/>
  <c r="Z142" i="44" s="1"/>
  <c r="AB139" i="43"/>
  <c r="AD139" i="43" s="1"/>
  <c r="Z140" i="43" s="1"/>
  <c r="AB139" i="42"/>
  <c r="AD139" i="42" s="1"/>
  <c r="Z140" i="42" s="1"/>
  <c r="AB136" i="41"/>
  <c r="AD136" i="41" s="1"/>
  <c r="Z137" i="41" s="1"/>
  <c r="AB138" i="40"/>
  <c r="AD138" i="40" s="1"/>
  <c r="Z139" i="40" s="1"/>
  <c r="AB138" i="39"/>
  <c r="AD138" i="39" s="1"/>
  <c r="Z139" i="39" s="1"/>
  <c r="AB138" i="38"/>
  <c r="AD138" i="38" s="1"/>
  <c r="Z139" i="38" s="1"/>
  <c r="AB136" i="37"/>
  <c r="AD136" i="37" s="1"/>
  <c r="Z137" i="37" s="1"/>
  <c r="AB138" i="36"/>
  <c r="AD138" i="36" s="1"/>
  <c r="Z139" i="36" s="1"/>
  <c r="AB138" i="35"/>
  <c r="AD138" i="35" s="1"/>
  <c r="Z139" i="35" s="1"/>
  <c r="AB138" i="34"/>
  <c r="AD138" i="34" s="1"/>
  <c r="Z139" i="34" s="1"/>
  <c r="AB137" i="33"/>
  <c r="AD137" i="33" s="1"/>
  <c r="Z138" i="33" s="1"/>
  <c r="AB137" i="32"/>
  <c r="AD137" i="32" s="1"/>
  <c r="Z138" i="32" s="1"/>
  <c r="AB138" i="31"/>
  <c r="AD138" i="31" s="1"/>
  <c r="Z139" i="31" s="1"/>
  <c r="H49" i="61"/>
  <c r="E48" i="61"/>
  <c r="F47" i="61" s="1"/>
  <c r="H49" i="24"/>
  <c r="E48" i="24"/>
  <c r="F47" i="24" s="1"/>
  <c r="F46" i="61"/>
  <c r="E48" i="25"/>
  <c r="F47" i="25" s="1"/>
  <c r="H49" i="25"/>
  <c r="H49" i="26"/>
  <c r="E48" i="26"/>
  <c r="F47" i="26" s="1"/>
  <c r="E48" i="16"/>
  <c r="F47" i="16" s="1"/>
  <c r="H49" i="16"/>
  <c r="AB49" i="24"/>
  <c r="AD49" i="24" s="1"/>
  <c r="Z50" i="24" s="1"/>
  <c r="U26" i="26"/>
  <c r="W26" i="26"/>
  <c r="AC26" i="26" s="1"/>
  <c r="AD26" i="26" s="1"/>
  <c r="Z27" i="26" s="1"/>
  <c r="AB27" i="26" s="1"/>
  <c r="H50" i="30"/>
  <c r="E49" i="30"/>
  <c r="F48" i="30" s="1"/>
  <c r="W27" i="28"/>
  <c r="AC27" i="28" s="1"/>
  <c r="AD27" i="28" s="1"/>
  <c r="Z28" i="28" s="1"/>
  <c r="AB28" i="28" s="1"/>
  <c r="U27" i="28"/>
  <c r="T27" i="28" s="1"/>
  <c r="X27" i="28" s="1"/>
  <c r="T225" i="24"/>
  <c r="X225" i="24" s="1"/>
  <c r="T44" i="23"/>
  <c r="X44" i="23" s="1"/>
  <c r="H50" i="28"/>
  <c r="E49" i="28"/>
  <c r="F48" i="28" s="1"/>
  <c r="AB42" i="23"/>
  <c r="AD42" i="23" s="1"/>
  <c r="Z43" i="23" s="1"/>
  <c r="E48" i="23"/>
  <c r="F47" i="23" s="1"/>
  <c r="H50" i="34" l="1"/>
  <c r="E49" i="34"/>
  <c r="F48" i="34" s="1"/>
  <c r="E49" i="45"/>
  <c r="F48" i="45" s="1"/>
  <c r="H50" i="45"/>
  <c r="H50" i="44"/>
  <c r="E49" i="44"/>
  <c r="F48" i="44" s="1"/>
  <c r="H50" i="41"/>
  <c r="E49" i="41"/>
  <c r="F48" i="41" s="1"/>
  <c r="H50" i="42"/>
  <c r="E49" i="42"/>
  <c r="F48" i="42" s="1"/>
  <c r="H50" i="31"/>
  <c r="E49" i="31"/>
  <c r="F48" i="31" s="1"/>
  <c r="H50" i="39"/>
  <c r="E49" i="39"/>
  <c r="F48" i="39" s="1"/>
  <c r="E49" i="37"/>
  <c r="F48" i="37" s="1"/>
  <c r="H50" i="37"/>
  <c r="H50" i="43"/>
  <c r="E49" i="43"/>
  <c r="F48" i="43" s="1"/>
  <c r="H50" i="40"/>
  <c r="E49" i="40"/>
  <c r="F48" i="40" s="1"/>
  <c r="H50" i="33"/>
  <c r="E49" i="33"/>
  <c r="F48" i="33" s="1"/>
  <c r="H50" i="36"/>
  <c r="E49" i="36"/>
  <c r="F48" i="36" s="1"/>
  <c r="E49" i="47"/>
  <c r="F48" i="47" s="1"/>
  <c r="H50" i="47"/>
  <c r="H50" i="46"/>
  <c r="E49" i="46"/>
  <c r="F48" i="46" s="1"/>
  <c r="H50" i="38"/>
  <c r="E49" i="38"/>
  <c r="F48" i="38" s="1"/>
  <c r="H50" i="35"/>
  <c r="E49" i="35"/>
  <c r="F48" i="35" s="1"/>
  <c r="H50" i="32"/>
  <c r="E49" i="32"/>
  <c r="F48" i="32" s="1"/>
  <c r="AB138" i="47"/>
  <c r="AD138" i="47" s="1"/>
  <c r="Z139" i="47" s="1"/>
  <c r="AB140" i="46"/>
  <c r="AD140" i="46" s="1"/>
  <c r="Z141" i="46" s="1"/>
  <c r="AB139" i="45"/>
  <c r="AD139" i="45" s="1"/>
  <c r="Z140" i="45" s="1"/>
  <c r="AB142" i="44"/>
  <c r="AD142" i="44" s="1"/>
  <c r="Z143" i="44" s="1"/>
  <c r="AB140" i="43"/>
  <c r="AD140" i="43" s="1"/>
  <c r="Z141" i="43" s="1"/>
  <c r="AB140" i="42"/>
  <c r="AD140" i="42" s="1"/>
  <c r="Z141" i="42" s="1"/>
  <c r="AB137" i="41"/>
  <c r="AD137" i="41" s="1"/>
  <c r="Z138" i="41" s="1"/>
  <c r="AB139" i="40"/>
  <c r="AD139" i="40" s="1"/>
  <c r="Z140" i="40" s="1"/>
  <c r="AB139" i="39"/>
  <c r="AD139" i="39" s="1"/>
  <c r="Z140" i="39" s="1"/>
  <c r="AB139" i="38"/>
  <c r="AD139" i="38" s="1"/>
  <c r="Z140" i="38" s="1"/>
  <c r="AB137" i="37"/>
  <c r="AD137" i="37" s="1"/>
  <c r="Z138" i="37" s="1"/>
  <c r="AB139" i="36"/>
  <c r="AD139" i="36" s="1"/>
  <c r="Z140" i="36" s="1"/>
  <c r="AB139" i="35"/>
  <c r="AD139" i="35" s="1"/>
  <c r="Z140" i="35" s="1"/>
  <c r="AB139" i="34"/>
  <c r="AD139" i="34" s="1"/>
  <c r="Z140" i="34" s="1"/>
  <c r="AB138" i="33"/>
  <c r="AD138" i="33" s="1"/>
  <c r="Z139" i="33" s="1"/>
  <c r="AB138" i="32"/>
  <c r="AD138" i="32" s="1"/>
  <c r="Z139" i="32" s="1"/>
  <c r="AB139" i="31"/>
  <c r="AD139" i="31" s="1"/>
  <c r="Z140" i="31" s="1"/>
  <c r="E49" i="16"/>
  <c r="F48" i="16" s="1"/>
  <c r="H50" i="16"/>
  <c r="E49" i="26"/>
  <c r="F48" i="26" s="1"/>
  <c r="H50" i="26"/>
  <c r="H50" i="61"/>
  <c r="E49" i="61"/>
  <c r="E49" i="25"/>
  <c r="F48" i="25" s="1"/>
  <c r="H50" i="25"/>
  <c r="H50" i="24"/>
  <c r="E49" i="24"/>
  <c r="F48" i="24" s="1"/>
  <c r="AB50" i="24"/>
  <c r="AD50" i="24" s="1"/>
  <c r="Z51" i="24" s="1"/>
  <c r="S27" i="26"/>
  <c r="R27" i="26"/>
  <c r="X26" i="26"/>
  <c r="T27" i="26" s="1"/>
  <c r="H51" i="30"/>
  <c r="E50" i="30"/>
  <c r="F49" i="30" s="1"/>
  <c r="S28" i="28"/>
  <c r="R28" i="28"/>
  <c r="W226" i="24"/>
  <c r="AC226" i="24" s="1"/>
  <c r="T226" i="24"/>
  <c r="T45" i="23"/>
  <c r="X45" i="23" s="1"/>
  <c r="E50" i="28"/>
  <c r="F49" i="28" s="1"/>
  <c r="H51" i="28"/>
  <c r="AB43" i="23"/>
  <c r="AD43" i="23" s="1"/>
  <c r="Z44" i="23" s="1"/>
  <c r="E49" i="23"/>
  <c r="F48" i="23" s="1"/>
  <c r="H51" i="35" l="1"/>
  <c r="E50" i="35"/>
  <c r="F49" i="35" s="1"/>
  <c r="E50" i="41"/>
  <c r="F49" i="41" s="1"/>
  <c r="H51" i="41"/>
  <c r="H51" i="38"/>
  <c r="E50" i="38"/>
  <c r="F49" i="38" s="1"/>
  <c r="E50" i="33"/>
  <c r="F49" i="33" s="1"/>
  <c r="H51" i="33"/>
  <c r="H51" i="39"/>
  <c r="E50" i="39"/>
  <c r="F49" i="39" s="1"/>
  <c r="E50" i="44"/>
  <c r="F49" i="44" s="1"/>
  <c r="H51" i="44"/>
  <c r="H51" i="36"/>
  <c r="E50" i="36"/>
  <c r="F49" i="36" s="1"/>
  <c r="H51" i="45"/>
  <c r="E50" i="45"/>
  <c r="F49" i="45" s="1"/>
  <c r="E50" i="37"/>
  <c r="F49" i="37" s="1"/>
  <c r="H51" i="37"/>
  <c r="E50" i="46"/>
  <c r="F49" i="46" s="1"/>
  <c r="H51" i="46"/>
  <c r="E50" i="40"/>
  <c r="F49" i="40" s="1"/>
  <c r="H51" i="40"/>
  <c r="H51" i="31"/>
  <c r="E50" i="31"/>
  <c r="F49" i="31" s="1"/>
  <c r="E50" i="47"/>
  <c r="F49" i="47" s="1"/>
  <c r="H51" i="47"/>
  <c r="H51" i="32"/>
  <c r="E50" i="32"/>
  <c r="F49" i="32" s="1"/>
  <c r="H51" i="43"/>
  <c r="E50" i="43"/>
  <c r="F49" i="43" s="1"/>
  <c r="E50" i="42"/>
  <c r="F49" i="42" s="1"/>
  <c r="H51" i="42"/>
  <c r="H51" i="34"/>
  <c r="E50" i="34"/>
  <c r="F49" i="34" s="1"/>
  <c r="AB139" i="47"/>
  <c r="AD139" i="47" s="1"/>
  <c r="Z140" i="47" s="1"/>
  <c r="AB141" i="46"/>
  <c r="AD141" i="46" s="1"/>
  <c r="Z142" i="46" s="1"/>
  <c r="AB140" i="45"/>
  <c r="AD140" i="45" s="1"/>
  <c r="Z141" i="45" s="1"/>
  <c r="AB143" i="44"/>
  <c r="AD143" i="44" s="1"/>
  <c r="Z144" i="44" s="1"/>
  <c r="AB141" i="43"/>
  <c r="AD141" i="43" s="1"/>
  <c r="Z142" i="43" s="1"/>
  <c r="AB141" i="42"/>
  <c r="AD141" i="42" s="1"/>
  <c r="Z142" i="42" s="1"/>
  <c r="AB138" i="41"/>
  <c r="AD138" i="41" s="1"/>
  <c r="Z139" i="41" s="1"/>
  <c r="AB140" i="40"/>
  <c r="AD140" i="40" s="1"/>
  <c r="Z141" i="40" s="1"/>
  <c r="AB140" i="39"/>
  <c r="AD140" i="39" s="1"/>
  <c r="Z141" i="39" s="1"/>
  <c r="AB140" i="38"/>
  <c r="AD140" i="38" s="1"/>
  <c r="Z141" i="38" s="1"/>
  <c r="AB138" i="37"/>
  <c r="AD138" i="37" s="1"/>
  <c r="Z139" i="37" s="1"/>
  <c r="AB140" i="36"/>
  <c r="AD140" i="36" s="1"/>
  <c r="Z141" i="36" s="1"/>
  <c r="AB140" i="35"/>
  <c r="AD140" i="35" s="1"/>
  <c r="Z141" i="35" s="1"/>
  <c r="AB140" i="34"/>
  <c r="AD140" i="34" s="1"/>
  <c r="Z141" i="34" s="1"/>
  <c r="AB139" i="33"/>
  <c r="AD139" i="33" s="1"/>
  <c r="Z140" i="33" s="1"/>
  <c r="AB139" i="32"/>
  <c r="AD139" i="32" s="1"/>
  <c r="Z140" i="32" s="1"/>
  <c r="AB140" i="31"/>
  <c r="AD140" i="31" s="1"/>
  <c r="Z141" i="31" s="1"/>
  <c r="F48" i="61"/>
  <c r="H51" i="61"/>
  <c r="E50" i="61"/>
  <c r="F49" i="61" s="1"/>
  <c r="E50" i="25"/>
  <c r="F49" i="25" s="1"/>
  <c r="H51" i="25"/>
  <c r="H51" i="26"/>
  <c r="E50" i="26"/>
  <c r="F49" i="26" s="1"/>
  <c r="E50" i="16"/>
  <c r="F49" i="16" s="1"/>
  <c r="H51" i="16"/>
  <c r="H51" i="24"/>
  <c r="E50" i="24"/>
  <c r="F49" i="24" s="1"/>
  <c r="AB51" i="24"/>
  <c r="AD51" i="24" s="1"/>
  <c r="Z52" i="24" s="1"/>
  <c r="U27" i="26"/>
  <c r="W27" i="26"/>
  <c r="AC27" i="26" s="1"/>
  <c r="AD27" i="26" s="1"/>
  <c r="Z28" i="26" s="1"/>
  <c r="AB28" i="26" s="1"/>
  <c r="H52" i="30"/>
  <c r="E51" i="30"/>
  <c r="F50" i="30" s="1"/>
  <c r="U28" i="28"/>
  <c r="T28" i="28" s="1"/>
  <c r="X28" i="28" s="1"/>
  <c r="W28" i="28"/>
  <c r="AC28" i="28" s="1"/>
  <c r="AD28" i="28" s="1"/>
  <c r="Z29" i="28" s="1"/>
  <c r="AB29" i="28" s="1"/>
  <c r="X226" i="24"/>
  <c r="T46" i="23"/>
  <c r="X46" i="23" s="1"/>
  <c r="H52" i="28"/>
  <c r="E51" i="28"/>
  <c r="F50" i="28" s="1"/>
  <c r="AB44" i="23"/>
  <c r="AD44" i="23" s="1"/>
  <c r="Z45" i="23" s="1"/>
  <c r="E50" i="23"/>
  <c r="F49" i="23" s="1"/>
  <c r="E51" i="31" l="1"/>
  <c r="F50" i="31" s="1"/>
  <c r="H52" i="31"/>
  <c r="H52" i="45"/>
  <c r="E51" i="45"/>
  <c r="F50" i="45" s="1"/>
  <c r="E51" i="42"/>
  <c r="F50" i="42" s="1"/>
  <c r="H52" i="42"/>
  <c r="H52" i="40"/>
  <c r="E51" i="40"/>
  <c r="F50" i="40" s="1"/>
  <c r="E51" i="43"/>
  <c r="F50" i="43" s="1"/>
  <c r="H52" i="43"/>
  <c r="H52" i="36"/>
  <c r="E51" i="36"/>
  <c r="F50" i="36" s="1"/>
  <c r="H52" i="38"/>
  <c r="E51" i="38"/>
  <c r="F50" i="38" s="1"/>
  <c r="H52" i="46"/>
  <c r="E51" i="46"/>
  <c r="F50" i="46" s="1"/>
  <c r="H52" i="44"/>
  <c r="E51" i="44"/>
  <c r="F50" i="44" s="1"/>
  <c r="E51" i="41"/>
  <c r="F50" i="41" s="1"/>
  <c r="H52" i="41"/>
  <c r="H52" i="32"/>
  <c r="E51" i="32"/>
  <c r="F50" i="32" s="1"/>
  <c r="H52" i="47"/>
  <c r="E51" i="47"/>
  <c r="F50" i="47" s="1"/>
  <c r="H52" i="37"/>
  <c r="E51" i="37"/>
  <c r="F50" i="37" s="1"/>
  <c r="H52" i="33"/>
  <c r="E51" i="33"/>
  <c r="F50" i="33" s="1"/>
  <c r="E51" i="34"/>
  <c r="F50" i="34" s="1"/>
  <c r="H52" i="34"/>
  <c r="E51" i="39"/>
  <c r="F50" i="39" s="1"/>
  <c r="H52" i="39"/>
  <c r="E51" i="35"/>
  <c r="F50" i="35" s="1"/>
  <c r="H52" i="35"/>
  <c r="AB140" i="47"/>
  <c r="AD140" i="47" s="1"/>
  <c r="Z141" i="47" s="1"/>
  <c r="AB142" i="46"/>
  <c r="AD142" i="46" s="1"/>
  <c r="Z143" i="46" s="1"/>
  <c r="AB141" i="45"/>
  <c r="AD141" i="45" s="1"/>
  <c r="Z142" i="45" s="1"/>
  <c r="AB144" i="44"/>
  <c r="AD144" i="44" s="1"/>
  <c r="Z145" i="44" s="1"/>
  <c r="AB142" i="43"/>
  <c r="AD142" i="43" s="1"/>
  <c r="Z143" i="43" s="1"/>
  <c r="AB142" i="42"/>
  <c r="AD142" i="42" s="1"/>
  <c r="Z143" i="42" s="1"/>
  <c r="AB139" i="41"/>
  <c r="AD139" i="41" s="1"/>
  <c r="Z140" i="41" s="1"/>
  <c r="AB141" i="40"/>
  <c r="AD141" i="40" s="1"/>
  <c r="Z142" i="40" s="1"/>
  <c r="AB141" i="39"/>
  <c r="AD141" i="39" s="1"/>
  <c r="Z142" i="39" s="1"/>
  <c r="AB141" i="38"/>
  <c r="AD141" i="38" s="1"/>
  <c r="Z142" i="38" s="1"/>
  <c r="AB139" i="37"/>
  <c r="AD139" i="37" s="1"/>
  <c r="Z140" i="37" s="1"/>
  <c r="AB141" i="36"/>
  <c r="AD141" i="36" s="1"/>
  <c r="Z142" i="36" s="1"/>
  <c r="AB141" i="35"/>
  <c r="AD141" i="35" s="1"/>
  <c r="Z142" i="35" s="1"/>
  <c r="AB141" i="34"/>
  <c r="AD141" i="34" s="1"/>
  <c r="Z142" i="34" s="1"/>
  <c r="AB140" i="33"/>
  <c r="AD140" i="33" s="1"/>
  <c r="Z141" i="33" s="1"/>
  <c r="AB140" i="32"/>
  <c r="AD140" i="32" s="1"/>
  <c r="Z141" i="32" s="1"/>
  <c r="AB141" i="31"/>
  <c r="AD141" i="31" s="1"/>
  <c r="Z142" i="31" s="1"/>
  <c r="E51" i="25"/>
  <c r="F50" i="25" s="1"/>
  <c r="H52" i="25"/>
  <c r="H52" i="61"/>
  <c r="E51" i="61"/>
  <c r="F50" i="61" s="1"/>
  <c r="H52" i="16"/>
  <c r="E51" i="16"/>
  <c r="F50" i="16" s="1"/>
  <c r="H52" i="24"/>
  <c r="E51" i="24"/>
  <c r="F50" i="24" s="1"/>
  <c r="E51" i="26"/>
  <c r="F50" i="26" s="1"/>
  <c r="H52" i="26"/>
  <c r="AB52" i="24"/>
  <c r="AD52" i="24" s="1"/>
  <c r="Z53" i="24" s="1"/>
  <c r="S28" i="26"/>
  <c r="R28" i="26"/>
  <c r="X27" i="26"/>
  <c r="T28" i="26" s="1"/>
  <c r="H53" i="30"/>
  <c r="E52" i="30"/>
  <c r="F51" i="30" s="1"/>
  <c r="S29" i="28"/>
  <c r="R29" i="28"/>
  <c r="W227" i="24"/>
  <c r="AC227" i="24" s="1"/>
  <c r="T47" i="23"/>
  <c r="X47" i="23" s="1"/>
  <c r="E52" i="28"/>
  <c r="F51" i="28" s="1"/>
  <c r="H53" i="28"/>
  <c r="AB45" i="23"/>
  <c r="AD45" i="23" s="1"/>
  <c r="Z46" i="23" s="1"/>
  <c r="E51" i="23"/>
  <c r="F50" i="23" s="1"/>
  <c r="E52" i="34" l="1"/>
  <c r="F51" i="34" s="1"/>
  <c r="H53" i="34"/>
  <c r="E52" i="42"/>
  <c r="F51" i="42" s="1"/>
  <c r="H53" i="42"/>
  <c r="E52" i="47"/>
  <c r="F51" i="47" s="1"/>
  <c r="H53" i="47"/>
  <c r="E52" i="32"/>
  <c r="F51" i="32" s="1"/>
  <c r="H53" i="32"/>
  <c r="E52" i="38"/>
  <c r="F51" i="38" s="1"/>
  <c r="H53" i="38"/>
  <c r="H53" i="39"/>
  <c r="E52" i="39"/>
  <c r="F51" i="39" s="1"/>
  <c r="E52" i="46"/>
  <c r="F51" i="46" s="1"/>
  <c r="H53" i="46"/>
  <c r="H53" i="41"/>
  <c r="E52" i="41"/>
  <c r="F51" i="41" s="1"/>
  <c r="H53" i="40"/>
  <c r="E52" i="40"/>
  <c r="F51" i="40" s="1"/>
  <c r="H53" i="33"/>
  <c r="E52" i="33"/>
  <c r="F51" i="33" s="1"/>
  <c r="E52" i="36"/>
  <c r="F51" i="36" s="1"/>
  <c r="H53" i="36"/>
  <c r="H53" i="45"/>
  <c r="E52" i="45"/>
  <c r="F51" i="45" s="1"/>
  <c r="E52" i="35"/>
  <c r="F51" i="35" s="1"/>
  <c r="H53" i="35"/>
  <c r="H53" i="43"/>
  <c r="E52" i="43"/>
  <c r="F51" i="43" s="1"/>
  <c r="H53" i="31"/>
  <c r="E52" i="31"/>
  <c r="F51" i="31" s="1"/>
  <c r="H53" i="37"/>
  <c r="E52" i="37"/>
  <c r="F51" i="37" s="1"/>
  <c r="H53" i="44"/>
  <c r="E52" i="44"/>
  <c r="F51" i="44" s="1"/>
  <c r="AB141" i="47"/>
  <c r="AD141" i="47" s="1"/>
  <c r="Z142" i="47" s="1"/>
  <c r="AB143" i="46"/>
  <c r="AD143" i="46" s="1"/>
  <c r="Z144" i="46" s="1"/>
  <c r="AB142" i="45"/>
  <c r="AD142" i="45" s="1"/>
  <c r="Z143" i="45" s="1"/>
  <c r="AB145" i="44"/>
  <c r="AD145" i="44" s="1"/>
  <c r="Z146" i="44" s="1"/>
  <c r="AB143" i="43"/>
  <c r="AD143" i="43" s="1"/>
  <c r="Z144" i="43" s="1"/>
  <c r="AB143" i="42"/>
  <c r="AD143" i="42" s="1"/>
  <c r="Z144" i="42" s="1"/>
  <c r="AB140" i="41"/>
  <c r="AD140" i="41" s="1"/>
  <c r="Z141" i="41" s="1"/>
  <c r="AB142" i="40"/>
  <c r="AD142" i="40" s="1"/>
  <c r="Z143" i="40" s="1"/>
  <c r="AB142" i="39"/>
  <c r="AD142" i="39" s="1"/>
  <c r="Z143" i="39" s="1"/>
  <c r="AB142" i="38"/>
  <c r="AD142" i="38" s="1"/>
  <c r="Z143" i="38" s="1"/>
  <c r="AB140" i="37"/>
  <c r="AD140" i="37" s="1"/>
  <c r="Z141" i="37" s="1"/>
  <c r="AB142" i="36"/>
  <c r="AD142" i="36" s="1"/>
  <c r="Z143" i="36" s="1"/>
  <c r="AB142" i="35"/>
  <c r="AD142" i="35" s="1"/>
  <c r="Z143" i="35" s="1"/>
  <c r="AB142" i="34"/>
  <c r="AD142" i="34" s="1"/>
  <c r="Z143" i="34" s="1"/>
  <c r="AB141" i="33"/>
  <c r="AD141" i="33" s="1"/>
  <c r="Z142" i="33" s="1"/>
  <c r="AB141" i="32"/>
  <c r="AD141" i="32" s="1"/>
  <c r="Z142" i="32" s="1"/>
  <c r="AB142" i="31"/>
  <c r="AD142" i="31" s="1"/>
  <c r="Z143" i="31" s="1"/>
  <c r="H53" i="24"/>
  <c r="E52" i="24"/>
  <c r="F51" i="24" s="1"/>
  <c r="H53" i="16"/>
  <c r="E52" i="16"/>
  <c r="F51" i="16" s="1"/>
  <c r="H53" i="61"/>
  <c r="E52" i="61"/>
  <c r="E52" i="25"/>
  <c r="F51" i="25" s="1"/>
  <c r="H53" i="25"/>
  <c r="E52" i="26"/>
  <c r="F51" i="26" s="1"/>
  <c r="H53" i="26"/>
  <c r="AB53" i="24"/>
  <c r="AD53" i="24" s="1"/>
  <c r="Z54" i="24" s="1"/>
  <c r="U28" i="26"/>
  <c r="W28" i="26"/>
  <c r="AC28" i="26" s="1"/>
  <c r="AD28" i="26" s="1"/>
  <c r="Z29" i="26" s="1"/>
  <c r="AB29" i="26" s="1"/>
  <c r="H54" i="30"/>
  <c r="E53" i="30"/>
  <c r="F52" i="30" s="1"/>
  <c r="U29" i="28"/>
  <c r="T29" i="28" s="1"/>
  <c r="X29" i="28" s="1"/>
  <c r="W29" i="28"/>
  <c r="AC29" i="28" s="1"/>
  <c r="AD29" i="28" s="1"/>
  <c r="Z30" i="28" s="1"/>
  <c r="AB30" i="28" s="1"/>
  <c r="T227" i="24"/>
  <c r="X227" i="24" s="1"/>
  <c r="T48" i="23"/>
  <c r="X48" i="23" s="1"/>
  <c r="H54" i="28"/>
  <c r="E53" i="28"/>
  <c r="F52" i="28" s="1"/>
  <c r="AB46" i="23"/>
  <c r="AD46" i="23" s="1"/>
  <c r="Z47" i="23" s="1"/>
  <c r="E52" i="23"/>
  <c r="F51" i="23" s="1"/>
  <c r="E53" i="36" l="1"/>
  <c r="F52" i="36" s="1"/>
  <c r="H54" i="36"/>
  <c r="H54" i="46"/>
  <c r="E53" i="46"/>
  <c r="F52" i="46" s="1"/>
  <c r="E53" i="47"/>
  <c r="F52" i="47" s="1"/>
  <c r="H54" i="47"/>
  <c r="E53" i="31"/>
  <c r="F52" i="31" s="1"/>
  <c r="H54" i="31"/>
  <c r="H54" i="32"/>
  <c r="E53" i="32"/>
  <c r="F52" i="32" s="1"/>
  <c r="E53" i="41"/>
  <c r="F52" i="41" s="1"/>
  <c r="H54" i="41"/>
  <c r="E53" i="42"/>
  <c r="F52" i="42" s="1"/>
  <c r="H54" i="42"/>
  <c r="H54" i="43"/>
  <c r="E53" i="43"/>
  <c r="F52" i="43" s="1"/>
  <c r="E53" i="33"/>
  <c r="F52" i="33" s="1"/>
  <c r="H54" i="33"/>
  <c r="E53" i="39"/>
  <c r="F52" i="39" s="1"/>
  <c r="H54" i="39"/>
  <c r="H54" i="45"/>
  <c r="E53" i="45"/>
  <c r="F52" i="45" s="1"/>
  <c r="H54" i="35"/>
  <c r="E53" i="35"/>
  <c r="F52" i="35" s="1"/>
  <c r="E53" i="38"/>
  <c r="F52" i="38" s="1"/>
  <c r="H54" i="38"/>
  <c r="E53" i="34"/>
  <c r="F52" i="34" s="1"/>
  <c r="H54" i="34"/>
  <c r="E53" i="37"/>
  <c r="F52" i="37" s="1"/>
  <c r="H54" i="37"/>
  <c r="E53" i="44"/>
  <c r="F52" i="44" s="1"/>
  <c r="H54" i="44"/>
  <c r="H54" i="40"/>
  <c r="E53" i="40"/>
  <c r="F52" i="40" s="1"/>
  <c r="AB142" i="47"/>
  <c r="AD142" i="47" s="1"/>
  <c r="Z143" i="47" s="1"/>
  <c r="AB144" i="46"/>
  <c r="AD144" i="46" s="1"/>
  <c r="Z145" i="46" s="1"/>
  <c r="AB143" i="45"/>
  <c r="AD143" i="45" s="1"/>
  <c r="Z144" i="45" s="1"/>
  <c r="AB146" i="44"/>
  <c r="AD146" i="44" s="1"/>
  <c r="Z147" i="44" s="1"/>
  <c r="AB144" i="43"/>
  <c r="AD144" i="43" s="1"/>
  <c r="Z145" i="43" s="1"/>
  <c r="AB144" i="42"/>
  <c r="AD144" i="42" s="1"/>
  <c r="Z145" i="42" s="1"/>
  <c r="AB141" i="41"/>
  <c r="AD141" i="41" s="1"/>
  <c r="Z142" i="41" s="1"/>
  <c r="AB143" i="40"/>
  <c r="AD143" i="40" s="1"/>
  <c r="Z144" i="40" s="1"/>
  <c r="AB143" i="39"/>
  <c r="AD143" i="39" s="1"/>
  <c r="Z144" i="39" s="1"/>
  <c r="AB143" i="38"/>
  <c r="AD143" i="38" s="1"/>
  <c r="Z144" i="38" s="1"/>
  <c r="AB141" i="37"/>
  <c r="AD141" i="37" s="1"/>
  <c r="Z142" i="37" s="1"/>
  <c r="AB143" i="36"/>
  <c r="AD143" i="36" s="1"/>
  <c r="Z144" i="36" s="1"/>
  <c r="AB143" i="35"/>
  <c r="AD143" i="35" s="1"/>
  <c r="Z144" i="35" s="1"/>
  <c r="AB143" i="34"/>
  <c r="AD143" i="34" s="1"/>
  <c r="Z144" i="34" s="1"/>
  <c r="AB142" i="33"/>
  <c r="AD142" i="33" s="1"/>
  <c r="Z143" i="33" s="1"/>
  <c r="AB142" i="32"/>
  <c r="AD142" i="32" s="1"/>
  <c r="Z143" i="32" s="1"/>
  <c r="AB143" i="31"/>
  <c r="AD143" i="31" s="1"/>
  <c r="Z144" i="31" s="1"/>
  <c r="H54" i="25"/>
  <c r="E53" i="25"/>
  <c r="F52" i="25" s="1"/>
  <c r="H54" i="16"/>
  <c r="E53" i="16"/>
  <c r="F52" i="16" s="1"/>
  <c r="H54" i="24"/>
  <c r="E53" i="24"/>
  <c r="F52" i="24" s="1"/>
  <c r="F51" i="61"/>
  <c r="H54" i="26"/>
  <c r="E53" i="26"/>
  <c r="F52" i="26" s="1"/>
  <c r="H54" i="61"/>
  <c r="E53" i="61"/>
  <c r="F52" i="61" s="1"/>
  <c r="AB54" i="24"/>
  <c r="AD54" i="24" s="1"/>
  <c r="Z55" i="24" s="1"/>
  <c r="R29" i="26"/>
  <c r="S29" i="26"/>
  <c r="X28" i="26"/>
  <c r="T29" i="26" s="1"/>
  <c r="E54" i="30"/>
  <c r="F53" i="30" s="1"/>
  <c r="H55" i="30"/>
  <c r="S30" i="28"/>
  <c r="R30" i="28"/>
  <c r="T228" i="24"/>
  <c r="W228" i="24"/>
  <c r="AC228" i="24" s="1"/>
  <c r="T49" i="23"/>
  <c r="X49" i="23" s="1"/>
  <c r="H55" i="28"/>
  <c r="E54" i="28"/>
  <c r="F53" i="28" s="1"/>
  <c r="AB47" i="23"/>
  <c r="AD47" i="23" s="1"/>
  <c r="Z48" i="23" s="1"/>
  <c r="E53" i="23"/>
  <c r="F52" i="23" s="1"/>
  <c r="H55" i="44" l="1"/>
  <c r="E54" i="44"/>
  <c r="F53" i="44" s="1"/>
  <c r="H55" i="37"/>
  <c r="E54" i="37"/>
  <c r="F53" i="37" s="1"/>
  <c r="H55" i="42"/>
  <c r="E54" i="42"/>
  <c r="F53" i="42" s="1"/>
  <c r="E54" i="47"/>
  <c r="F53" i="47" s="1"/>
  <c r="H55" i="47"/>
  <c r="E54" i="45"/>
  <c r="F53" i="45" s="1"/>
  <c r="H55" i="45"/>
  <c r="H55" i="31"/>
  <c r="E54" i="31"/>
  <c r="F53" i="31" s="1"/>
  <c r="H55" i="43"/>
  <c r="E54" i="43"/>
  <c r="F53" i="43" s="1"/>
  <c r="H55" i="34"/>
  <c r="E54" i="34"/>
  <c r="F53" i="34" s="1"/>
  <c r="H55" i="39"/>
  <c r="E54" i="39"/>
  <c r="F53" i="39" s="1"/>
  <c r="H55" i="41"/>
  <c r="E54" i="41"/>
  <c r="F53" i="41" s="1"/>
  <c r="H55" i="46"/>
  <c r="E54" i="46"/>
  <c r="F53" i="46" s="1"/>
  <c r="E54" i="38"/>
  <c r="F53" i="38" s="1"/>
  <c r="H55" i="38"/>
  <c r="E54" i="33"/>
  <c r="F53" i="33" s="1"/>
  <c r="H55" i="33"/>
  <c r="H55" i="36"/>
  <c r="E54" i="36"/>
  <c r="F53" i="36" s="1"/>
  <c r="H55" i="35"/>
  <c r="E54" i="35"/>
  <c r="F53" i="35" s="1"/>
  <c r="H55" i="40"/>
  <c r="E54" i="40"/>
  <c r="F53" i="40" s="1"/>
  <c r="H55" i="32"/>
  <c r="E54" i="32"/>
  <c r="F53" i="32" s="1"/>
  <c r="AB143" i="47"/>
  <c r="AD143" i="47" s="1"/>
  <c r="Z144" i="47" s="1"/>
  <c r="AB145" i="46"/>
  <c r="AD145" i="46" s="1"/>
  <c r="Z146" i="46" s="1"/>
  <c r="AB144" i="45"/>
  <c r="AD144" i="45" s="1"/>
  <c r="Z145" i="45" s="1"/>
  <c r="AB147" i="44"/>
  <c r="AD147" i="44" s="1"/>
  <c r="Z148" i="44" s="1"/>
  <c r="AB145" i="43"/>
  <c r="AD145" i="43" s="1"/>
  <c r="Z146" i="43" s="1"/>
  <c r="AB145" i="42"/>
  <c r="AD145" i="42" s="1"/>
  <c r="Z146" i="42" s="1"/>
  <c r="AB142" i="41"/>
  <c r="AD142" i="41" s="1"/>
  <c r="Z143" i="41" s="1"/>
  <c r="AB144" i="40"/>
  <c r="AD144" i="40" s="1"/>
  <c r="Z145" i="40" s="1"/>
  <c r="AB144" i="39"/>
  <c r="AD144" i="39" s="1"/>
  <c r="Z145" i="39" s="1"/>
  <c r="AB144" i="38"/>
  <c r="AD144" i="38" s="1"/>
  <c r="Z145" i="38" s="1"/>
  <c r="AB142" i="37"/>
  <c r="AD142" i="37" s="1"/>
  <c r="Z143" i="37" s="1"/>
  <c r="AB144" i="36"/>
  <c r="AD144" i="36" s="1"/>
  <c r="Z145" i="36" s="1"/>
  <c r="AB144" i="35"/>
  <c r="AD144" i="35" s="1"/>
  <c r="Z145" i="35" s="1"/>
  <c r="AB144" i="34"/>
  <c r="AD144" i="34" s="1"/>
  <c r="Z145" i="34" s="1"/>
  <c r="AB143" i="33"/>
  <c r="AD143" i="33" s="1"/>
  <c r="Z144" i="33" s="1"/>
  <c r="AB143" i="32"/>
  <c r="AD143" i="32" s="1"/>
  <c r="Z144" i="32" s="1"/>
  <c r="AB144" i="31"/>
  <c r="AD144" i="31" s="1"/>
  <c r="Z145" i="31" s="1"/>
  <c r="H55" i="25"/>
  <c r="E54" i="25"/>
  <c r="F53" i="25" s="1"/>
  <c r="H55" i="61"/>
  <c r="E54" i="61"/>
  <c r="H55" i="24"/>
  <c r="E54" i="24"/>
  <c r="F53" i="24" s="1"/>
  <c r="H55" i="26"/>
  <c r="E54" i="26"/>
  <c r="F53" i="26" s="1"/>
  <c r="H55" i="16"/>
  <c r="E54" i="16"/>
  <c r="F53" i="16" s="1"/>
  <c r="AB55" i="24"/>
  <c r="AD55" i="24" s="1"/>
  <c r="Z56" i="24" s="1"/>
  <c r="U29" i="26"/>
  <c r="W29" i="26"/>
  <c r="AC29" i="26" s="1"/>
  <c r="AD29" i="26" s="1"/>
  <c r="Z30" i="26" s="1"/>
  <c r="AB30" i="26" s="1"/>
  <c r="H56" i="30"/>
  <c r="E55" i="30"/>
  <c r="F54" i="30" s="1"/>
  <c r="W30" i="28"/>
  <c r="AC30" i="28" s="1"/>
  <c r="AD30" i="28" s="1"/>
  <c r="Z31" i="28" s="1"/>
  <c r="AB31" i="28" s="1"/>
  <c r="U30" i="28"/>
  <c r="T30" i="28" s="1"/>
  <c r="X30" i="28" s="1"/>
  <c r="X228" i="24"/>
  <c r="T50" i="23"/>
  <c r="X50" i="23" s="1"/>
  <c r="H56" i="28"/>
  <c r="E55" i="28"/>
  <c r="F54" i="28" s="1"/>
  <c r="AB48" i="23"/>
  <c r="AD48" i="23" s="1"/>
  <c r="Z49" i="23" s="1"/>
  <c r="E54" i="23"/>
  <c r="F53" i="23" s="1"/>
  <c r="H56" i="38" l="1"/>
  <c r="E55" i="38"/>
  <c r="F54" i="38" s="1"/>
  <c r="H56" i="40"/>
  <c r="E55" i="40"/>
  <c r="F54" i="40" s="1"/>
  <c r="H56" i="35"/>
  <c r="E55" i="35"/>
  <c r="F54" i="35" s="1"/>
  <c r="H56" i="46"/>
  <c r="E55" i="46"/>
  <c r="F54" i="46" s="1"/>
  <c r="H56" i="43"/>
  <c r="E55" i="43"/>
  <c r="F54" i="43" s="1"/>
  <c r="H56" i="42"/>
  <c r="E55" i="42"/>
  <c r="F54" i="42" s="1"/>
  <c r="H56" i="34"/>
  <c r="E55" i="34"/>
  <c r="F54" i="34" s="1"/>
  <c r="H56" i="36"/>
  <c r="E55" i="36"/>
  <c r="F54" i="36" s="1"/>
  <c r="H56" i="41"/>
  <c r="E55" i="41"/>
  <c r="F54" i="41" s="1"/>
  <c r="H56" i="31"/>
  <c r="E55" i="31"/>
  <c r="F54" i="31" s="1"/>
  <c r="E55" i="37"/>
  <c r="F54" i="37" s="1"/>
  <c r="H56" i="37"/>
  <c r="H56" i="47"/>
  <c r="E55" i="47"/>
  <c r="F54" i="47" s="1"/>
  <c r="E55" i="33"/>
  <c r="F54" i="33" s="1"/>
  <c r="H56" i="33"/>
  <c r="E55" i="45"/>
  <c r="F54" i="45" s="1"/>
  <c r="H56" i="45"/>
  <c r="E55" i="32"/>
  <c r="F54" i="32" s="1"/>
  <c r="H56" i="32"/>
  <c r="H56" i="39"/>
  <c r="E55" i="39"/>
  <c r="F54" i="39" s="1"/>
  <c r="E55" i="44"/>
  <c r="F54" i="44" s="1"/>
  <c r="H56" i="44"/>
  <c r="AB144" i="47"/>
  <c r="AD144" i="47" s="1"/>
  <c r="Z145" i="47" s="1"/>
  <c r="AB146" i="46"/>
  <c r="AD146" i="46" s="1"/>
  <c r="Z147" i="46" s="1"/>
  <c r="AB145" i="45"/>
  <c r="AD145" i="45" s="1"/>
  <c r="Z146" i="45" s="1"/>
  <c r="AB148" i="44"/>
  <c r="AD148" i="44" s="1"/>
  <c r="Z149" i="44" s="1"/>
  <c r="AB146" i="43"/>
  <c r="AD146" i="43" s="1"/>
  <c r="Z147" i="43" s="1"/>
  <c r="AB146" i="42"/>
  <c r="AD146" i="42" s="1"/>
  <c r="Z147" i="42" s="1"/>
  <c r="AB143" i="41"/>
  <c r="AD143" i="41" s="1"/>
  <c r="Z144" i="41" s="1"/>
  <c r="AB145" i="40"/>
  <c r="AD145" i="40" s="1"/>
  <c r="Z146" i="40" s="1"/>
  <c r="AB145" i="39"/>
  <c r="AD145" i="39" s="1"/>
  <c r="Z146" i="39" s="1"/>
  <c r="AB145" i="38"/>
  <c r="AD145" i="38" s="1"/>
  <c r="Z146" i="38" s="1"/>
  <c r="AB143" i="37"/>
  <c r="AD143" i="37" s="1"/>
  <c r="Z144" i="37" s="1"/>
  <c r="AB145" i="36"/>
  <c r="AD145" i="36" s="1"/>
  <c r="Z146" i="36" s="1"/>
  <c r="AB145" i="35"/>
  <c r="AD145" i="35" s="1"/>
  <c r="Z146" i="35" s="1"/>
  <c r="AB145" i="34"/>
  <c r="AD145" i="34" s="1"/>
  <c r="Z146" i="34" s="1"/>
  <c r="AB144" i="33"/>
  <c r="AD144" i="33" s="1"/>
  <c r="Z145" i="33" s="1"/>
  <c r="AB144" i="32"/>
  <c r="AD144" i="32" s="1"/>
  <c r="Z145" i="32" s="1"/>
  <c r="AB145" i="31"/>
  <c r="AD145" i="31" s="1"/>
  <c r="Z146" i="31" s="1"/>
  <c r="F53" i="61"/>
  <c r="E55" i="26"/>
  <c r="F54" i="26" s="1"/>
  <c r="H56" i="26"/>
  <c r="H56" i="61"/>
  <c r="E55" i="61"/>
  <c r="F54" i="61" s="1"/>
  <c r="E55" i="16"/>
  <c r="F54" i="16" s="1"/>
  <c r="H56" i="16"/>
  <c r="H56" i="24"/>
  <c r="E55" i="24"/>
  <c r="F54" i="24" s="1"/>
  <c r="E55" i="25"/>
  <c r="F54" i="25" s="1"/>
  <c r="H56" i="25"/>
  <c r="AB56" i="24"/>
  <c r="AD56" i="24" s="1"/>
  <c r="Z57" i="24" s="1"/>
  <c r="X29" i="26"/>
  <c r="T30" i="26" s="1"/>
  <c r="R30" i="26"/>
  <c r="S30" i="26"/>
  <c r="H57" i="30"/>
  <c r="E56" i="30"/>
  <c r="F55" i="30" s="1"/>
  <c r="S31" i="28"/>
  <c r="R31" i="28"/>
  <c r="W229" i="24"/>
  <c r="AC229" i="24" s="1"/>
  <c r="T51" i="23"/>
  <c r="X51" i="23" s="1"/>
  <c r="H57" i="28"/>
  <c r="E56" i="28"/>
  <c r="F55" i="28" s="1"/>
  <c r="AB49" i="23"/>
  <c r="AD49" i="23" s="1"/>
  <c r="Z50" i="23" s="1"/>
  <c r="E55" i="23"/>
  <c r="F54" i="23" s="1"/>
  <c r="H57" i="46" l="1"/>
  <c r="E56" i="46"/>
  <c r="F55" i="46" s="1"/>
  <c r="H57" i="32"/>
  <c r="E56" i="32"/>
  <c r="F55" i="32" s="1"/>
  <c r="E56" i="37"/>
  <c r="F55" i="37" s="1"/>
  <c r="H57" i="37"/>
  <c r="H57" i="39"/>
  <c r="E56" i="39"/>
  <c r="F55" i="39" s="1"/>
  <c r="H57" i="34"/>
  <c r="E56" i="34"/>
  <c r="F55" i="34" s="1"/>
  <c r="H57" i="35"/>
  <c r="E56" i="35"/>
  <c r="F55" i="35" s="1"/>
  <c r="E56" i="45"/>
  <c r="F55" i="45" s="1"/>
  <c r="H57" i="45"/>
  <c r="H57" i="31"/>
  <c r="E56" i="31"/>
  <c r="F55" i="31" s="1"/>
  <c r="H57" i="42"/>
  <c r="E56" i="42"/>
  <c r="F55" i="42" s="1"/>
  <c r="H57" i="40"/>
  <c r="E56" i="40"/>
  <c r="F55" i="40" s="1"/>
  <c r="H57" i="36"/>
  <c r="E56" i="36"/>
  <c r="F55" i="36" s="1"/>
  <c r="E56" i="44"/>
  <c r="F55" i="44" s="1"/>
  <c r="H57" i="44"/>
  <c r="H57" i="33"/>
  <c r="E56" i="33"/>
  <c r="F55" i="33" s="1"/>
  <c r="H57" i="47"/>
  <c r="E56" i="47"/>
  <c r="F55" i="47" s="1"/>
  <c r="H57" i="41"/>
  <c r="E56" i="41"/>
  <c r="F55" i="41" s="1"/>
  <c r="H57" i="43"/>
  <c r="E56" i="43"/>
  <c r="F55" i="43" s="1"/>
  <c r="E56" i="38"/>
  <c r="F55" i="38" s="1"/>
  <c r="H57" i="38"/>
  <c r="AB145" i="47"/>
  <c r="AD145" i="47" s="1"/>
  <c r="Z146" i="47" s="1"/>
  <c r="AB147" i="46"/>
  <c r="AD147" i="46" s="1"/>
  <c r="Z148" i="46" s="1"/>
  <c r="AB146" i="45"/>
  <c r="AD146" i="45" s="1"/>
  <c r="Z147" i="45" s="1"/>
  <c r="AB149" i="44"/>
  <c r="AD149" i="44" s="1"/>
  <c r="Z150" i="44" s="1"/>
  <c r="AB147" i="43"/>
  <c r="AD147" i="43" s="1"/>
  <c r="Z148" i="43" s="1"/>
  <c r="AB147" i="42"/>
  <c r="AD147" i="42" s="1"/>
  <c r="Z148" i="42" s="1"/>
  <c r="AB144" i="41"/>
  <c r="AD144" i="41" s="1"/>
  <c r="Z145" i="41" s="1"/>
  <c r="AB146" i="40"/>
  <c r="AD146" i="40" s="1"/>
  <c r="Z147" i="40" s="1"/>
  <c r="AB146" i="39"/>
  <c r="AD146" i="39" s="1"/>
  <c r="Z147" i="39" s="1"/>
  <c r="AB146" i="38"/>
  <c r="AD146" i="38" s="1"/>
  <c r="Z147" i="38" s="1"/>
  <c r="AB144" i="37"/>
  <c r="AD144" i="37" s="1"/>
  <c r="Z145" i="37" s="1"/>
  <c r="AB146" i="36"/>
  <c r="AD146" i="36" s="1"/>
  <c r="Z147" i="36" s="1"/>
  <c r="AB146" i="35"/>
  <c r="AD146" i="35" s="1"/>
  <c r="Z147" i="35" s="1"/>
  <c r="AB146" i="34"/>
  <c r="AD146" i="34" s="1"/>
  <c r="Z147" i="34" s="1"/>
  <c r="AB145" i="33"/>
  <c r="AD145" i="33" s="1"/>
  <c r="Z146" i="33" s="1"/>
  <c r="AB145" i="32"/>
  <c r="AD145" i="32" s="1"/>
  <c r="Z146" i="32" s="1"/>
  <c r="AB146" i="31"/>
  <c r="AD146" i="31" s="1"/>
  <c r="Z147" i="31" s="1"/>
  <c r="H57" i="61"/>
  <c r="E56" i="61"/>
  <c r="F55" i="61" s="1"/>
  <c r="H57" i="16"/>
  <c r="E56" i="16"/>
  <c r="F55" i="16" s="1"/>
  <c r="E56" i="26"/>
  <c r="F55" i="26" s="1"/>
  <c r="H57" i="26"/>
  <c r="E56" i="25"/>
  <c r="F55" i="25" s="1"/>
  <c r="H57" i="25"/>
  <c r="H57" i="24"/>
  <c r="E56" i="24"/>
  <c r="F55" i="24" s="1"/>
  <c r="AB57" i="24"/>
  <c r="AD57" i="24" s="1"/>
  <c r="Z58" i="24" s="1"/>
  <c r="U30" i="26"/>
  <c r="X30" i="26" s="1"/>
  <c r="T31" i="26" s="1"/>
  <c r="W30" i="26"/>
  <c r="AC30" i="26" s="1"/>
  <c r="AD30" i="26" s="1"/>
  <c r="Z31" i="26" s="1"/>
  <c r="AB31" i="26" s="1"/>
  <c r="H58" i="30"/>
  <c r="E57" i="30"/>
  <c r="F56" i="30" s="1"/>
  <c r="U31" i="28"/>
  <c r="T31" i="28" s="1"/>
  <c r="X31" i="28" s="1"/>
  <c r="W31" i="28"/>
  <c r="AC31" i="28" s="1"/>
  <c r="AD31" i="28" s="1"/>
  <c r="Z32" i="28" s="1"/>
  <c r="AB32" i="28" s="1"/>
  <c r="T229" i="24"/>
  <c r="X229" i="24" s="1"/>
  <c r="T52" i="23"/>
  <c r="X52" i="23" s="1"/>
  <c r="E57" i="28"/>
  <c r="F56" i="28" s="1"/>
  <c r="H58" i="28"/>
  <c r="AB50" i="23"/>
  <c r="AD50" i="23" s="1"/>
  <c r="Z51" i="23" s="1"/>
  <c r="E56" i="23"/>
  <c r="F55" i="23" s="1"/>
  <c r="H58" i="43" l="1"/>
  <c r="E57" i="43"/>
  <c r="F56" i="43" s="1"/>
  <c r="E57" i="31"/>
  <c r="F56" i="31" s="1"/>
  <c r="H58" i="31"/>
  <c r="E57" i="39"/>
  <c r="F56" i="39" s="1"/>
  <c r="H58" i="39"/>
  <c r="E57" i="45"/>
  <c r="F56" i="45" s="1"/>
  <c r="H58" i="45"/>
  <c r="H58" i="37"/>
  <c r="E57" i="37"/>
  <c r="F56" i="37" s="1"/>
  <c r="H58" i="41"/>
  <c r="E57" i="41"/>
  <c r="F56" i="41" s="1"/>
  <c r="H58" i="36"/>
  <c r="E57" i="36"/>
  <c r="F56" i="36" s="1"/>
  <c r="H58" i="47"/>
  <c r="E57" i="47"/>
  <c r="F56" i="47" s="1"/>
  <c r="H58" i="40"/>
  <c r="E57" i="40"/>
  <c r="F56" i="40" s="1"/>
  <c r="E57" i="35"/>
  <c r="F56" i="35" s="1"/>
  <c r="H58" i="35"/>
  <c r="H58" i="32"/>
  <c r="E57" i="32"/>
  <c r="F56" i="32" s="1"/>
  <c r="H58" i="38"/>
  <c r="E57" i="38"/>
  <c r="F56" i="38" s="1"/>
  <c r="E57" i="44"/>
  <c r="F56" i="44" s="1"/>
  <c r="H58" i="44"/>
  <c r="E57" i="33"/>
  <c r="F56" i="33" s="1"/>
  <c r="H58" i="33"/>
  <c r="H58" i="42"/>
  <c r="E57" i="42"/>
  <c r="F56" i="42" s="1"/>
  <c r="H58" i="34"/>
  <c r="E57" i="34"/>
  <c r="F56" i="34" s="1"/>
  <c r="E57" i="46"/>
  <c r="F56" i="46" s="1"/>
  <c r="H58" i="46"/>
  <c r="AB146" i="47"/>
  <c r="AD146" i="47" s="1"/>
  <c r="Z147" i="47" s="1"/>
  <c r="AB148" i="46"/>
  <c r="AD148" i="46" s="1"/>
  <c r="Z149" i="46" s="1"/>
  <c r="AB147" i="45"/>
  <c r="AD147" i="45" s="1"/>
  <c r="Z148" i="45" s="1"/>
  <c r="AB150" i="44"/>
  <c r="AD150" i="44" s="1"/>
  <c r="Z151" i="44" s="1"/>
  <c r="AB148" i="43"/>
  <c r="AD148" i="43" s="1"/>
  <c r="Z149" i="43" s="1"/>
  <c r="AB148" i="42"/>
  <c r="AD148" i="42" s="1"/>
  <c r="Z149" i="42" s="1"/>
  <c r="AB145" i="41"/>
  <c r="AD145" i="41" s="1"/>
  <c r="Z146" i="41" s="1"/>
  <c r="AB147" i="40"/>
  <c r="AD147" i="40" s="1"/>
  <c r="Z148" i="40" s="1"/>
  <c r="AB147" i="39"/>
  <c r="AD147" i="39" s="1"/>
  <c r="Z148" i="39" s="1"/>
  <c r="AB147" i="38"/>
  <c r="AD147" i="38" s="1"/>
  <c r="Z148" i="38" s="1"/>
  <c r="AB145" i="37"/>
  <c r="AD145" i="37" s="1"/>
  <c r="Z146" i="37" s="1"/>
  <c r="AB147" i="36"/>
  <c r="AD147" i="36" s="1"/>
  <c r="Z148" i="36" s="1"/>
  <c r="AB147" i="35"/>
  <c r="AD147" i="35" s="1"/>
  <c r="Z148" i="35" s="1"/>
  <c r="AB147" i="34"/>
  <c r="AD147" i="34" s="1"/>
  <c r="Z148" i="34" s="1"/>
  <c r="AB146" i="33"/>
  <c r="AD146" i="33" s="1"/>
  <c r="Z147" i="33" s="1"/>
  <c r="AB146" i="32"/>
  <c r="AD146" i="32" s="1"/>
  <c r="Z147" i="32" s="1"/>
  <c r="AB147" i="31"/>
  <c r="AD147" i="31" s="1"/>
  <c r="Z148" i="31" s="1"/>
  <c r="E57" i="26"/>
  <c r="F56" i="26" s="1"/>
  <c r="H58" i="26"/>
  <c r="H58" i="24"/>
  <c r="E57" i="24"/>
  <c r="F56" i="24" s="1"/>
  <c r="H58" i="61"/>
  <c r="E57" i="61"/>
  <c r="F56" i="61" s="1"/>
  <c r="E57" i="25"/>
  <c r="F56" i="25" s="1"/>
  <c r="H58" i="25"/>
  <c r="E57" i="16"/>
  <c r="F56" i="16" s="1"/>
  <c r="H58" i="16"/>
  <c r="AB58" i="24"/>
  <c r="AD58" i="24" s="1"/>
  <c r="Z59" i="24" s="1"/>
  <c r="R31" i="26"/>
  <c r="S31" i="26"/>
  <c r="E58" i="30"/>
  <c r="F57" i="30" s="1"/>
  <c r="H59" i="30"/>
  <c r="S32" i="28"/>
  <c r="R32" i="28"/>
  <c r="W230" i="24"/>
  <c r="AC230" i="24" s="1"/>
  <c r="T53" i="23"/>
  <c r="X53" i="23" s="1"/>
  <c r="H59" i="28"/>
  <c r="E58" i="28"/>
  <c r="F57" i="28" s="1"/>
  <c r="AB51" i="23"/>
  <c r="AD51" i="23" s="1"/>
  <c r="Z52" i="23" s="1"/>
  <c r="E57" i="23"/>
  <c r="F56" i="23" s="1"/>
  <c r="E58" i="45" l="1"/>
  <c r="F57" i="45" s="1"/>
  <c r="H59" i="45"/>
  <c r="E58" i="34"/>
  <c r="F57" i="34" s="1"/>
  <c r="H59" i="34"/>
  <c r="H59" i="38"/>
  <c r="E58" i="38"/>
  <c r="F57" i="38" s="1"/>
  <c r="H59" i="47"/>
  <c r="E58" i="47"/>
  <c r="F57" i="47" s="1"/>
  <c r="E58" i="39"/>
  <c r="F57" i="39" s="1"/>
  <c r="H59" i="39"/>
  <c r="E58" i="42"/>
  <c r="F57" i="42" s="1"/>
  <c r="H59" i="42"/>
  <c r="E58" i="32"/>
  <c r="F57" i="32" s="1"/>
  <c r="H59" i="32"/>
  <c r="E58" i="36"/>
  <c r="F57" i="36" s="1"/>
  <c r="H59" i="36"/>
  <c r="E58" i="33"/>
  <c r="F57" i="33" s="1"/>
  <c r="H59" i="33"/>
  <c r="H59" i="35"/>
  <c r="E58" i="35"/>
  <c r="F57" i="35" s="1"/>
  <c r="E58" i="31"/>
  <c r="F57" i="31" s="1"/>
  <c r="H59" i="31"/>
  <c r="H59" i="41"/>
  <c r="E58" i="41"/>
  <c r="F57" i="41" s="1"/>
  <c r="E58" i="46"/>
  <c r="F57" i="46" s="1"/>
  <c r="H59" i="46"/>
  <c r="H59" i="44"/>
  <c r="E58" i="44"/>
  <c r="F57" i="44" s="1"/>
  <c r="H59" i="40"/>
  <c r="E58" i="40"/>
  <c r="F57" i="40" s="1"/>
  <c r="H59" i="37"/>
  <c r="E58" i="37"/>
  <c r="F57" i="37" s="1"/>
  <c r="H59" i="43"/>
  <c r="E58" i="43"/>
  <c r="F57" i="43" s="1"/>
  <c r="AB147" i="47"/>
  <c r="AD147" i="47" s="1"/>
  <c r="Z148" i="47" s="1"/>
  <c r="AB149" i="46"/>
  <c r="AD149" i="46" s="1"/>
  <c r="Z150" i="46" s="1"/>
  <c r="AB148" i="45"/>
  <c r="AD148" i="45" s="1"/>
  <c r="Z149" i="45" s="1"/>
  <c r="AB151" i="44"/>
  <c r="AD151" i="44" s="1"/>
  <c r="Z152" i="44" s="1"/>
  <c r="AB149" i="43"/>
  <c r="AD149" i="43" s="1"/>
  <c r="Z150" i="43" s="1"/>
  <c r="AB149" i="42"/>
  <c r="AD149" i="42" s="1"/>
  <c r="Z150" i="42" s="1"/>
  <c r="AB146" i="41"/>
  <c r="AD146" i="41" s="1"/>
  <c r="Z147" i="41" s="1"/>
  <c r="AB148" i="40"/>
  <c r="AD148" i="40" s="1"/>
  <c r="Z149" i="40" s="1"/>
  <c r="AB148" i="39"/>
  <c r="AD148" i="39" s="1"/>
  <c r="Z149" i="39" s="1"/>
  <c r="AB148" i="38"/>
  <c r="AD148" i="38" s="1"/>
  <c r="Z149" i="38" s="1"/>
  <c r="AB146" i="37"/>
  <c r="AD146" i="37" s="1"/>
  <c r="Z147" i="37" s="1"/>
  <c r="AB148" i="36"/>
  <c r="AD148" i="36" s="1"/>
  <c r="Z149" i="36" s="1"/>
  <c r="AB148" i="35"/>
  <c r="AD148" i="35" s="1"/>
  <c r="Z149" i="35" s="1"/>
  <c r="AB148" i="34"/>
  <c r="AD148" i="34" s="1"/>
  <c r="Z149" i="34" s="1"/>
  <c r="AB147" i="33"/>
  <c r="AD147" i="33" s="1"/>
  <c r="Z148" i="33" s="1"/>
  <c r="AB147" i="32"/>
  <c r="AD147" i="32" s="1"/>
  <c r="Z148" i="32" s="1"/>
  <c r="AB148" i="31"/>
  <c r="AD148" i="31" s="1"/>
  <c r="Z149" i="31" s="1"/>
  <c r="H59" i="24"/>
  <c r="E58" i="24"/>
  <c r="F57" i="24" s="1"/>
  <c r="H59" i="61"/>
  <c r="E58" i="61"/>
  <c r="F57" i="61" s="1"/>
  <c r="H59" i="16"/>
  <c r="E58" i="16"/>
  <c r="F57" i="16" s="1"/>
  <c r="E58" i="25"/>
  <c r="F57" i="25" s="1"/>
  <c r="H59" i="25"/>
  <c r="H59" i="26"/>
  <c r="E58" i="26"/>
  <c r="F57" i="26" s="1"/>
  <c r="AB59" i="24"/>
  <c r="AD59" i="24" s="1"/>
  <c r="Z60" i="24" s="1"/>
  <c r="U31" i="26"/>
  <c r="W31" i="26"/>
  <c r="AC31" i="26" s="1"/>
  <c r="AD31" i="26" s="1"/>
  <c r="Z32" i="26" s="1"/>
  <c r="AB32" i="26" s="1"/>
  <c r="E59" i="30"/>
  <c r="F58" i="30" s="1"/>
  <c r="H60" i="30"/>
  <c r="U32" i="28"/>
  <c r="T32" i="28" s="1"/>
  <c r="X32" i="28" s="1"/>
  <c r="W32" i="28"/>
  <c r="AC32" i="28" s="1"/>
  <c r="AD32" i="28" s="1"/>
  <c r="Z33" i="28" s="1"/>
  <c r="AB33" i="28" s="1"/>
  <c r="T230" i="24"/>
  <c r="X230" i="24" s="1"/>
  <c r="T54" i="23"/>
  <c r="X54" i="23" s="1"/>
  <c r="H60" i="28"/>
  <c r="E59" i="28"/>
  <c r="F58" i="28" s="1"/>
  <c r="AB52" i="23"/>
  <c r="AD52" i="23" s="1"/>
  <c r="Z53" i="23" s="1"/>
  <c r="E58" i="23"/>
  <c r="F57" i="23" s="1"/>
  <c r="H60" i="37" l="1"/>
  <c r="E59" i="37"/>
  <c r="F58" i="37" s="1"/>
  <c r="E59" i="41"/>
  <c r="F58" i="41" s="1"/>
  <c r="H60" i="41"/>
  <c r="H60" i="47"/>
  <c r="E59" i="47"/>
  <c r="F58" i="47" s="1"/>
  <c r="E59" i="36"/>
  <c r="F58" i="36" s="1"/>
  <c r="H60" i="36"/>
  <c r="H60" i="31"/>
  <c r="E59" i="31"/>
  <c r="F58" i="31" s="1"/>
  <c r="E59" i="32"/>
  <c r="F58" i="32" s="1"/>
  <c r="H60" i="32"/>
  <c r="E59" i="40"/>
  <c r="F58" i="40" s="1"/>
  <c r="H60" i="40"/>
  <c r="H60" i="38"/>
  <c r="E59" i="38"/>
  <c r="F58" i="38" s="1"/>
  <c r="E59" i="42"/>
  <c r="F58" i="42" s="1"/>
  <c r="H60" i="42"/>
  <c r="H60" i="34"/>
  <c r="E59" i="34"/>
  <c r="F58" i="34" s="1"/>
  <c r="H60" i="44"/>
  <c r="E59" i="44"/>
  <c r="F58" i="44" s="1"/>
  <c r="E59" i="35"/>
  <c r="F58" i="35" s="1"/>
  <c r="H60" i="35"/>
  <c r="E59" i="46"/>
  <c r="F58" i="46" s="1"/>
  <c r="H60" i="46"/>
  <c r="H60" i="33"/>
  <c r="E59" i="33"/>
  <c r="F58" i="33" s="1"/>
  <c r="H60" i="39"/>
  <c r="E59" i="39"/>
  <c r="F58" i="39" s="1"/>
  <c r="H60" i="45"/>
  <c r="E59" i="45"/>
  <c r="F58" i="45" s="1"/>
  <c r="E59" i="43"/>
  <c r="F58" i="43" s="1"/>
  <c r="H60" i="43"/>
  <c r="AB148" i="47"/>
  <c r="AD148" i="47" s="1"/>
  <c r="Z149" i="47" s="1"/>
  <c r="AB150" i="46"/>
  <c r="AD150" i="46" s="1"/>
  <c r="Z151" i="46" s="1"/>
  <c r="AB149" i="45"/>
  <c r="AD149" i="45" s="1"/>
  <c r="Z150" i="45" s="1"/>
  <c r="AB152" i="44"/>
  <c r="AD152" i="44" s="1"/>
  <c r="Z153" i="44" s="1"/>
  <c r="AB150" i="43"/>
  <c r="AD150" i="43" s="1"/>
  <c r="Z151" i="43" s="1"/>
  <c r="AB150" i="42"/>
  <c r="AD150" i="42" s="1"/>
  <c r="Z151" i="42" s="1"/>
  <c r="AB147" i="41"/>
  <c r="AD147" i="41" s="1"/>
  <c r="Z148" i="41" s="1"/>
  <c r="AB149" i="40"/>
  <c r="AD149" i="40" s="1"/>
  <c r="Z150" i="40" s="1"/>
  <c r="AB149" i="39"/>
  <c r="AD149" i="39" s="1"/>
  <c r="Z150" i="39" s="1"/>
  <c r="AB149" i="38"/>
  <c r="AD149" i="38" s="1"/>
  <c r="Z150" i="38" s="1"/>
  <c r="AB147" i="37"/>
  <c r="AD147" i="37" s="1"/>
  <c r="Z148" i="37" s="1"/>
  <c r="AB149" i="36"/>
  <c r="AD149" i="36" s="1"/>
  <c r="Z150" i="36" s="1"/>
  <c r="AB149" i="35"/>
  <c r="AD149" i="35" s="1"/>
  <c r="Z150" i="35" s="1"/>
  <c r="AB149" i="34"/>
  <c r="AD149" i="34" s="1"/>
  <c r="Z150" i="34" s="1"/>
  <c r="AB148" i="33"/>
  <c r="AD148" i="33" s="1"/>
  <c r="Z149" i="33" s="1"/>
  <c r="AB148" i="32"/>
  <c r="AD148" i="32" s="1"/>
  <c r="Z149" i="32" s="1"/>
  <c r="AB149" i="31"/>
  <c r="AD149" i="31" s="1"/>
  <c r="Z150" i="31" s="1"/>
  <c r="E59" i="25"/>
  <c r="F58" i="25" s="1"/>
  <c r="H60" i="25"/>
  <c r="E59" i="61"/>
  <c r="F58" i="61" s="1"/>
  <c r="H60" i="61"/>
  <c r="E59" i="16"/>
  <c r="F58" i="16" s="1"/>
  <c r="H60" i="16"/>
  <c r="E59" i="26"/>
  <c r="F58" i="26" s="1"/>
  <c r="H60" i="26"/>
  <c r="H60" i="24"/>
  <c r="E59" i="24"/>
  <c r="F58" i="24" s="1"/>
  <c r="AB60" i="24"/>
  <c r="AD60" i="24" s="1"/>
  <c r="Z61" i="24" s="1"/>
  <c r="R32" i="26"/>
  <c r="S32" i="26"/>
  <c r="X31" i="26"/>
  <c r="T32" i="26" s="1"/>
  <c r="E60" i="30"/>
  <c r="F59" i="30" s="1"/>
  <c r="H61" i="30"/>
  <c r="S33" i="28"/>
  <c r="R33" i="28"/>
  <c r="W231" i="24"/>
  <c r="AC231" i="24" s="1"/>
  <c r="T231" i="24"/>
  <c r="T55" i="23"/>
  <c r="X55" i="23" s="1"/>
  <c r="E60" i="28"/>
  <c r="F59" i="28" s="1"/>
  <c r="H61" i="28"/>
  <c r="AB53" i="23"/>
  <c r="AD53" i="23" s="1"/>
  <c r="Z54" i="23" s="1"/>
  <c r="E59" i="23"/>
  <c r="F58" i="23" s="1"/>
  <c r="E60" i="36" l="1"/>
  <c r="F59" i="36" s="1"/>
  <c r="H61" i="36"/>
  <c r="H61" i="40"/>
  <c r="E60" i="40"/>
  <c r="F59" i="40" s="1"/>
  <c r="H61" i="39"/>
  <c r="E60" i="39"/>
  <c r="F59" i="39" s="1"/>
  <c r="E60" i="44"/>
  <c r="F59" i="44" s="1"/>
  <c r="H61" i="44"/>
  <c r="E60" i="47"/>
  <c r="F59" i="47" s="1"/>
  <c r="H61" i="47"/>
  <c r="H61" i="35"/>
  <c r="E60" i="35"/>
  <c r="F59" i="35" s="1"/>
  <c r="E60" i="45"/>
  <c r="F59" i="45" s="1"/>
  <c r="H61" i="45"/>
  <c r="E60" i="32"/>
  <c r="F59" i="32" s="1"/>
  <c r="H61" i="32"/>
  <c r="E60" i="41"/>
  <c r="F59" i="41" s="1"/>
  <c r="H61" i="41"/>
  <c r="E60" i="38"/>
  <c r="F59" i="38" s="1"/>
  <c r="H61" i="38"/>
  <c r="H61" i="33"/>
  <c r="E60" i="33"/>
  <c r="F59" i="33" s="1"/>
  <c r="H61" i="34"/>
  <c r="E60" i="34"/>
  <c r="F59" i="34" s="1"/>
  <c r="E60" i="43"/>
  <c r="F59" i="43" s="1"/>
  <c r="H61" i="43"/>
  <c r="H61" i="46"/>
  <c r="E60" i="46"/>
  <c r="F59" i="46" s="1"/>
  <c r="E60" i="42"/>
  <c r="F59" i="42" s="1"/>
  <c r="H61" i="42"/>
  <c r="E60" i="31"/>
  <c r="F59" i="31" s="1"/>
  <c r="H61" i="31"/>
  <c r="H61" i="37"/>
  <c r="E60" i="37"/>
  <c r="F59" i="37" s="1"/>
  <c r="AB149" i="47"/>
  <c r="AD149" i="47" s="1"/>
  <c r="Z150" i="47" s="1"/>
  <c r="AB151" i="46"/>
  <c r="AD151" i="46" s="1"/>
  <c r="Z152" i="46" s="1"/>
  <c r="AB150" i="45"/>
  <c r="AD150" i="45" s="1"/>
  <c r="Z151" i="45" s="1"/>
  <c r="AB153" i="44"/>
  <c r="AD153" i="44" s="1"/>
  <c r="Z154" i="44" s="1"/>
  <c r="AB151" i="43"/>
  <c r="AD151" i="43" s="1"/>
  <c r="Z152" i="43" s="1"/>
  <c r="AB151" i="42"/>
  <c r="AD151" i="42" s="1"/>
  <c r="Z152" i="42" s="1"/>
  <c r="AB148" i="41"/>
  <c r="AD148" i="41" s="1"/>
  <c r="Z149" i="41" s="1"/>
  <c r="AB150" i="40"/>
  <c r="AD150" i="40" s="1"/>
  <c r="Z151" i="40" s="1"/>
  <c r="AB150" i="39"/>
  <c r="AD150" i="39" s="1"/>
  <c r="Z151" i="39" s="1"/>
  <c r="AB150" i="38"/>
  <c r="AD150" i="38" s="1"/>
  <c r="Z151" i="38" s="1"/>
  <c r="AB148" i="37"/>
  <c r="AD148" i="37" s="1"/>
  <c r="Z149" i="37" s="1"/>
  <c r="AB150" i="36"/>
  <c r="AD150" i="36" s="1"/>
  <c r="Z151" i="36" s="1"/>
  <c r="AB150" i="35"/>
  <c r="AD150" i="35" s="1"/>
  <c r="Z151" i="35" s="1"/>
  <c r="AB150" i="34"/>
  <c r="AD150" i="34" s="1"/>
  <c r="Z151" i="34" s="1"/>
  <c r="AB149" i="33"/>
  <c r="AD149" i="33" s="1"/>
  <c r="Z150" i="33" s="1"/>
  <c r="AB149" i="32"/>
  <c r="AD149" i="32" s="1"/>
  <c r="Z150" i="32" s="1"/>
  <c r="AB150" i="31"/>
  <c r="AD150" i="31" s="1"/>
  <c r="Z151" i="31" s="1"/>
  <c r="E60" i="16"/>
  <c r="F59" i="16" s="1"/>
  <c r="H61" i="16"/>
  <c r="H61" i="25"/>
  <c r="E60" i="25"/>
  <c r="F59" i="25" s="1"/>
  <c r="H61" i="24"/>
  <c r="E60" i="24"/>
  <c r="F59" i="24" s="1"/>
  <c r="E60" i="26"/>
  <c r="F59" i="26" s="1"/>
  <c r="H61" i="26"/>
  <c r="H61" i="61"/>
  <c r="E60" i="61"/>
  <c r="F59" i="61" s="1"/>
  <c r="AB61" i="24"/>
  <c r="AD61" i="24" s="1"/>
  <c r="Z62" i="24" s="1"/>
  <c r="U32" i="26"/>
  <c r="W32" i="26"/>
  <c r="AC32" i="26" s="1"/>
  <c r="AD32" i="26" s="1"/>
  <c r="Z33" i="26" s="1"/>
  <c r="AB33" i="26" s="1"/>
  <c r="H62" i="30"/>
  <c r="E61" i="30"/>
  <c r="F60" i="30" s="1"/>
  <c r="W33" i="28"/>
  <c r="AC33" i="28" s="1"/>
  <c r="AD33" i="28" s="1"/>
  <c r="Z34" i="28" s="1"/>
  <c r="AB34" i="28" s="1"/>
  <c r="U33" i="28"/>
  <c r="T33" i="28" s="1"/>
  <c r="X33" i="28" s="1"/>
  <c r="X231" i="24"/>
  <c r="T56" i="23"/>
  <c r="X56" i="23" s="1"/>
  <c r="E61" i="28"/>
  <c r="F60" i="28" s="1"/>
  <c r="H62" i="28"/>
  <c r="AB54" i="23"/>
  <c r="AD54" i="23" s="1"/>
  <c r="Z55" i="23" s="1"/>
  <c r="E60" i="23"/>
  <c r="F59" i="23" s="1"/>
  <c r="E61" i="42" l="1"/>
  <c r="F60" i="42" s="1"/>
  <c r="H62" i="42"/>
  <c r="H62" i="45"/>
  <c r="E61" i="45"/>
  <c r="F60" i="45" s="1"/>
  <c r="E61" i="44"/>
  <c r="F60" i="44" s="1"/>
  <c r="H62" i="44"/>
  <c r="E61" i="33"/>
  <c r="F60" i="33" s="1"/>
  <c r="H62" i="33"/>
  <c r="E61" i="39"/>
  <c r="F60" i="39" s="1"/>
  <c r="H62" i="39"/>
  <c r="E61" i="34"/>
  <c r="F60" i="34" s="1"/>
  <c r="H62" i="34"/>
  <c r="H62" i="38"/>
  <c r="E61" i="38"/>
  <c r="F60" i="38" s="1"/>
  <c r="E61" i="31"/>
  <c r="F60" i="31" s="1"/>
  <c r="H62" i="31"/>
  <c r="E61" i="46"/>
  <c r="F60" i="46" s="1"/>
  <c r="H62" i="46"/>
  <c r="E61" i="35"/>
  <c r="F60" i="35" s="1"/>
  <c r="H62" i="35"/>
  <c r="E61" i="40"/>
  <c r="F60" i="40" s="1"/>
  <c r="H62" i="40"/>
  <c r="H62" i="43"/>
  <c r="E61" i="43"/>
  <c r="F60" i="43" s="1"/>
  <c r="E61" i="41"/>
  <c r="F60" i="41" s="1"/>
  <c r="H62" i="41"/>
  <c r="H62" i="47"/>
  <c r="E61" i="47"/>
  <c r="F60" i="47" s="1"/>
  <c r="H62" i="36"/>
  <c r="E61" i="36"/>
  <c r="F60" i="36" s="1"/>
  <c r="H62" i="32"/>
  <c r="E61" i="32"/>
  <c r="F60" i="32" s="1"/>
  <c r="H62" i="37"/>
  <c r="E61" i="37"/>
  <c r="F60" i="37" s="1"/>
  <c r="AB150" i="47"/>
  <c r="AD150" i="47" s="1"/>
  <c r="Z151" i="47" s="1"/>
  <c r="AB152" i="46"/>
  <c r="AD152" i="46" s="1"/>
  <c r="Z153" i="46" s="1"/>
  <c r="AB151" i="45"/>
  <c r="AD151" i="45" s="1"/>
  <c r="Z152" i="45" s="1"/>
  <c r="AB154" i="44"/>
  <c r="AD154" i="44" s="1"/>
  <c r="Z155" i="44" s="1"/>
  <c r="AB152" i="43"/>
  <c r="AD152" i="43" s="1"/>
  <c r="Z153" i="43" s="1"/>
  <c r="AB152" i="42"/>
  <c r="AD152" i="42" s="1"/>
  <c r="Z153" i="42" s="1"/>
  <c r="AB149" i="41"/>
  <c r="AD149" i="41" s="1"/>
  <c r="Z150" i="41" s="1"/>
  <c r="AB151" i="40"/>
  <c r="AD151" i="40" s="1"/>
  <c r="Z152" i="40" s="1"/>
  <c r="AB151" i="39"/>
  <c r="AD151" i="39" s="1"/>
  <c r="Z152" i="39" s="1"/>
  <c r="AB151" i="38"/>
  <c r="AD151" i="38" s="1"/>
  <c r="Z152" i="38" s="1"/>
  <c r="AB149" i="37"/>
  <c r="AD149" i="37" s="1"/>
  <c r="Z150" i="37" s="1"/>
  <c r="AB151" i="36"/>
  <c r="AD151" i="36" s="1"/>
  <c r="Z152" i="36" s="1"/>
  <c r="AB151" i="35"/>
  <c r="AD151" i="35" s="1"/>
  <c r="Z152" i="35" s="1"/>
  <c r="AB151" i="34"/>
  <c r="AD151" i="34" s="1"/>
  <c r="Z152" i="34" s="1"/>
  <c r="AB150" i="33"/>
  <c r="AD150" i="33" s="1"/>
  <c r="Z151" i="33" s="1"/>
  <c r="AB150" i="32"/>
  <c r="AD150" i="32" s="1"/>
  <c r="Z151" i="32" s="1"/>
  <c r="AB151" i="31"/>
  <c r="AD151" i="31" s="1"/>
  <c r="Z152" i="31" s="1"/>
  <c r="H62" i="24"/>
  <c r="E61" i="24"/>
  <c r="F60" i="24" s="1"/>
  <c r="H62" i="25"/>
  <c r="E61" i="25"/>
  <c r="F60" i="25" s="1"/>
  <c r="E61" i="16"/>
  <c r="F60" i="16" s="1"/>
  <c r="H62" i="16"/>
  <c r="E61" i="26"/>
  <c r="F60" i="26" s="1"/>
  <c r="H62" i="26"/>
  <c r="H62" i="61"/>
  <c r="E61" i="61"/>
  <c r="F60" i="61" s="1"/>
  <c r="AB62" i="24"/>
  <c r="AD62" i="24" s="1"/>
  <c r="Z63" i="24" s="1"/>
  <c r="R33" i="26"/>
  <c r="S33" i="26"/>
  <c r="X32" i="26"/>
  <c r="T33" i="26" s="1"/>
  <c r="H63" i="30"/>
  <c r="E62" i="30"/>
  <c r="F61" i="30" s="1"/>
  <c r="S34" i="28"/>
  <c r="R34" i="28"/>
  <c r="W232" i="24"/>
  <c r="AC232" i="24" s="1"/>
  <c r="T57" i="23"/>
  <c r="X57" i="23" s="1"/>
  <c r="H63" i="28"/>
  <c r="E62" i="28"/>
  <c r="F61" i="28" s="1"/>
  <c r="AB55" i="23"/>
  <c r="AD55" i="23" s="1"/>
  <c r="Z56" i="23" s="1"/>
  <c r="E61" i="23"/>
  <c r="F60" i="23" s="1"/>
  <c r="E62" i="40" l="1"/>
  <c r="F61" i="40" s="1"/>
  <c r="H63" i="40"/>
  <c r="E62" i="44"/>
  <c r="F61" i="44" s="1"/>
  <c r="H63" i="44"/>
  <c r="H63" i="43"/>
  <c r="E62" i="43"/>
  <c r="F61" i="43" s="1"/>
  <c r="H63" i="36"/>
  <c r="E62" i="36"/>
  <c r="F61" i="36" s="1"/>
  <c r="E62" i="38"/>
  <c r="F61" i="38" s="1"/>
  <c r="H63" i="38"/>
  <c r="E62" i="31"/>
  <c r="F61" i="31" s="1"/>
  <c r="H63" i="31"/>
  <c r="H63" i="35"/>
  <c r="E62" i="35"/>
  <c r="F61" i="35" s="1"/>
  <c r="H63" i="34"/>
  <c r="E62" i="34"/>
  <c r="F61" i="34" s="1"/>
  <c r="E62" i="32"/>
  <c r="F61" i="32" s="1"/>
  <c r="H63" i="32"/>
  <c r="E62" i="47"/>
  <c r="F61" i="47" s="1"/>
  <c r="H63" i="47"/>
  <c r="H63" i="45"/>
  <c r="E62" i="45"/>
  <c r="F61" i="45" s="1"/>
  <c r="E62" i="41"/>
  <c r="F61" i="41" s="1"/>
  <c r="H63" i="41"/>
  <c r="H63" i="46"/>
  <c r="E62" i="46"/>
  <c r="F61" i="46" s="1"/>
  <c r="E62" i="39"/>
  <c r="F61" i="39" s="1"/>
  <c r="H63" i="39"/>
  <c r="E62" i="42"/>
  <c r="F61" i="42" s="1"/>
  <c r="H63" i="42"/>
  <c r="E62" i="33"/>
  <c r="F61" i="33" s="1"/>
  <c r="H63" i="33"/>
  <c r="E62" i="37"/>
  <c r="F61" i="37" s="1"/>
  <c r="H63" i="37"/>
  <c r="AB151" i="47"/>
  <c r="AD151" i="47" s="1"/>
  <c r="Z152" i="47" s="1"/>
  <c r="AB153" i="46"/>
  <c r="AD153" i="46" s="1"/>
  <c r="Z154" i="46" s="1"/>
  <c r="AB152" i="45"/>
  <c r="AD152" i="45" s="1"/>
  <c r="Z153" i="45" s="1"/>
  <c r="AB155" i="44"/>
  <c r="AD155" i="44" s="1"/>
  <c r="Z156" i="44" s="1"/>
  <c r="AB153" i="43"/>
  <c r="AD153" i="43" s="1"/>
  <c r="Z154" i="43" s="1"/>
  <c r="AB153" i="42"/>
  <c r="AD153" i="42" s="1"/>
  <c r="Z154" i="42" s="1"/>
  <c r="AB150" i="41"/>
  <c r="AD150" i="41" s="1"/>
  <c r="Z151" i="41" s="1"/>
  <c r="AB152" i="40"/>
  <c r="AD152" i="40" s="1"/>
  <c r="Z153" i="40" s="1"/>
  <c r="AB152" i="39"/>
  <c r="AD152" i="39" s="1"/>
  <c r="Z153" i="39" s="1"/>
  <c r="AB152" i="38"/>
  <c r="AD152" i="38" s="1"/>
  <c r="Z153" i="38" s="1"/>
  <c r="AB150" i="37"/>
  <c r="AD150" i="37" s="1"/>
  <c r="Z151" i="37" s="1"/>
  <c r="AB152" i="36"/>
  <c r="AD152" i="36" s="1"/>
  <c r="Z153" i="36" s="1"/>
  <c r="AB152" i="35"/>
  <c r="AD152" i="35" s="1"/>
  <c r="Z153" i="35" s="1"/>
  <c r="AB152" i="34"/>
  <c r="AD152" i="34" s="1"/>
  <c r="Z153" i="34" s="1"/>
  <c r="AB151" i="33"/>
  <c r="AD151" i="33" s="1"/>
  <c r="Z152" i="33" s="1"/>
  <c r="AB151" i="32"/>
  <c r="AD151" i="32" s="1"/>
  <c r="Z152" i="32" s="1"/>
  <c r="AB152" i="31"/>
  <c r="AD152" i="31" s="1"/>
  <c r="Z153" i="31" s="1"/>
  <c r="E62" i="25"/>
  <c r="F61" i="25" s="1"/>
  <c r="H63" i="25"/>
  <c r="E62" i="16"/>
  <c r="F61" i="16" s="1"/>
  <c r="H63" i="16"/>
  <c r="H63" i="61"/>
  <c r="E62" i="61"/>
  <c r="F61" i="61" s="1"/>
  <c r="E62" i="26"/>
  <c r="F61" i="26" s="1"/>
  <c r="H63" i="26"/>
  <c r="H63" i="24"/>
  <c r="E62" i="24"/>
  <c r="F61" i="24" s="1"/>
  <c r="AB63" i="24"/>
  <c r="AD63" i="24" s="1"/>
  <c r="Z64" i="24" s="1"/>
  <c r="U33" i="26"/>
  <c r="W33" i="26"/>
  <c r="AC33" i="26" s="1"/>
  <c r="AD33" i="26" s="1"/>
  <c r="Z34" i="26" s="1"/>
  <c r="AB34" i="26" s="1"/>
  <c r="E63" i="30"/>
  <c r="F62" i="30" s="1"/>
  <c r="H64" i="30"/>
  <c r="U34" i="28"/>
  <c r="T34" i="28" s="1"/>
  <c r="X34" i="28" s="1"/>
  <c r="W34" i="28"/>
  <c r="AC34" i="28" s="1"/>
  <c r="AD34" i="28" s="1"/>
  <c r="Z35" i="28" s="1"/>
  <c r="AB35" i="28" s="1"/>
  <c r="T232" i="24"/>
  <c r="X232" i="24" s="1"/>
  <c r="T58" i="23"/>
  <c r="X58" i="23" s="1"/>
  <c r="H64" i="28"/>
  <c r="E63" i="28"/>
  <c r="F62" i="28" s="1"/>
  <c r="AB56" i="23"/>
  <c r="AD56" i="23" s="1"/>
  <c r="Z57" i="23" s="1"/>
  <c r="E62" i="23"/>
  <c r="F61" i="23" s="1"/>
  <c r="E63" i="36" l="1"/>
  <c r="F62" i="36" s="1"/>
  <c r="H64" i="36"/>
  <c r="H64" i="42"/>
  <c r="E63" i="42"/>
  <c r="F62" i="42" s="1"/>
  <c r="H64" i="33"/>
  <c r="E63" i="33"/>
  <c r="F62" i="33" s="1"/>
  <c r="E63" i="45"/>
  <c r="F62" i="45" s="1"/>
  <c r="H64" i="45"/>
  <c r="E63" i="35"/>
  <c r="F62" i="35" s="1"/>
  <c r="H64" i="35"/>
  <c r="H64" i="43"/>
  <c r="E63" i="43"/>
  <c r="F62" i="43" s="1"/>
  <c r="E63" i="39"/>
  <c r="F62" i="39" s="1"/>
  <c r="H64" i="39"/>
  <c r="E63" i="47"/>
  <c r="F62" i="47" s="1"/>
  <c r="H64" i="47"/>
  <c r="E63" i="31"/>
  <c r="F62" i="31" s="1"/>
  <c r="H64" i="31"/>
  <c r="E63" i="44"/>
  <c r="F62" i="44" s="1"/>
  <c r="H64" i="44"/>
  <c r="E63" i="37"/>
  <c r="F62" i="37" s="1"/>
  <c r="H64" i="37"/>
  <c r="E63" i="32"/>
  <c r="F62" i="32" s="1"/>
  <c r="H64" i="32"/>
  <c r="E63" i="38"/>
  <c r="F62" i="38" s="1"/>
  <c r="H64" i="38"/>
  <c r="E63" i="40"/>
  <c r="F62" i="40" s="1"/>
  <c r="H64" i="40"/>
  <c r="H64" i="41"/>
  <c r="E63" i="41"/>
  <c r="F62" i="41" s="1"/>
  <c r="E63" i="34"/>
  <c r="F62" i="34" s="1"/>
  <c r="H64" i="34"/>
  <c r="H64" i="46"/>
  <c r="E63" i="46"/>
  <c r="F62" i="46" s="1"/>
  <c r="AB152" i="47"/>
  <c r="AD152" i="47" s="1"/>
  <c r="Z153" i="47" s="1"/>
  <c r="AB154" i="46"/>
  <c r="AD154" i="46" s="1"/>
  <c r="Z155" i="46" s="1"/>
  <c r="AB153" i="45"/>
  <c r="AD153" i="45" s="1"/>
  <c r="Z154" i="45" s="1"/>
  <c r="AB156" i="44"/>
  <c r="AD156" i="44" s="1"/>
  <c r="Z157" i="44" s="1"/>
  <c r="AB154" i="43"/>
  <c r="AD154" i="43" s="1"/>
  <c r="Z155" i="43" s="1"/>
  <c r="AB154" i="42"/>
  <c r="AD154" i="42" s="1"/>
  <c r="Z155" i="42" s="1"/>
  <c r="AB151" i="41"/>
  <c r="AD151" i="41" s="1"/>
  <c r="Z152" i="41" s="1"/>
  <c r="AB153" i="40"/>
  <c r="AD153" i="40" s="1"/>
  <c r="Z154" i="40" s="1"/>
  <c r="AB153" i="39"/>
  <c r="AD153" i="39" s="1"/>
  <c r="Z154" i="39" s="1"/>
  <c r="AB153" i="38"/>
  <c r="AD153" i="38" s="1"/>
  <c r="Z154" i="38" s="1"/>
  <c r="AB151" i="37"/>
  <c r="AD151" i="37" s="1"/>
  <c r="Z152" i="37" s="1"/>
  <c r="AB153" i="36"/>
  <c r="AD153" i="36" s="1"/>
  <c r="Z154" i="36" s="1"/>
  <c r="AB153" i="35"/>
  <c r="AD153" i="35" s="1"/>
  <c r="Z154" i="35" s="1"/>
  <c r="AB153" i="34"/>
  <c r="AD153" i="34" s="1"/>
  <c r="Z154" i="34" s="1"/>
  <c r="AB152" i="33"/>
  <c r="AD152" i="33" s="1"/>
  <c r="Z153" i="33" s="1"/>
  <c r="AB152" i="32"/>
  <c r="AD152" i="32" s="1"/>
  <c r="Z153" i="32" s="1"/>
  <c r="AB153" i="31"/>
  <c r="AD153" i="31" s="1"/>
  <c r="Z154" i="31" s="1"/>
  <c r="H64" i="16"/>
  <c r="E63" i="16"/>
  <c r="F62" i="16" s="1"/>
  <c r="H64" i="24"/>
  <c r="E63" i="24"/>
  <c r="F62" i="24" s="1"/>
  <c r="E63" i="61"/>
  <c r="F62" i="61" s="1"/>
  <c r="H64" i="61"/>
  <c r="H64" i="26"/>
  <c r="E63" i="26"/>
  <c r="F62" i="26" s="1"/>
  <c r="H64" i="25"/>
  <c r="E63" i="25"/>
  <c r="F62" i="25" s="1"/>
  <c r="AB64" i="24"/>
  <c r="AD64" i="24" s="1"/>
  <c r="Z65" i="24" s="1"/>
  <c r="R34" i="26"/>
  <c r="S34" i="26"/>
  <c r="X33" i="26"/>
  <c r="T34" i="26" s="1"/>
  <c r="H65" i="30"/>
  <c r="E64" i="30"/>
  <c r="F63" i="30" s="1"/>
  <c r="S35" i="28"/>
  <c r="R35" i="28"/>
  <c r="W233" i="24"/>
  <c r="AC233" i="24" s="1"/>
  <c r="T59" i="23"/>
  <c r="X59" i="23" s="1"/>
  <c r="H65" i="28"/>
  <c r="E64" i="28"/>
  <c r="F63" i="28" s="1"/>
  <c r="AB57" i="23"/>
  <c r="AD57" i="23" s="1"/>
  <c r="Z58" i="23" s="1"/>
  <c r="E63" i="23"/>
  <c r="F62" i="23" s="1"/>
  <c r="E64" i="46" l="1"/>
  <c r="F63" i="46" s="1"/>
  <c r="H65" i="46"/>
  <c r="E64" i="45"/>
  <c r="F63" i="45" s="1"/>
  <c r="H65" i="45"/>
  <c r="E64" i="37"/>
  <c r="F63" i="37" s="1"/>
  <c r="H65" i="37"/>
  <c r="H65" i="39"/>
  <c r="E64" i="39"/>
  <c r="F63" i="39" s="1"/>
  <c r="E64" i="47"/>
  <c r="F63" i="47" s="1"/>
  <c r="H65" i="47"/>
  <c r="H65" i="41"/>
  <c r="E64" i="41"/>
  <c r="F63" i="41" s="1"/>
  <c r="H65" i="33"/>
  <c r="E64" i="33"/>
  <c r="F63" i="33" s="1"/>
  <c r="E64" i="40"/>
  <c r="F63" i="40" s="1"/>
  <c r="H65" i="40"/>
  <c r="H65" i="44"/>
  <c r="E64" i="44"/>
  <c r="F63" i="44" s="1"/>
  <c r="H65" i="34"/>
  <c r="E64" i="34"/>
  <c r="F63" i="34" s="1"/>
  <c r="E64" i="43"/>
  <c r="F63" i="43" s="1"/>
  <c r="H65" i="43"/>
  <c r="E64" i="42"/>
  <c r="F63" i="42" s="1"/>
  <c r="H65" i="42"/>
  <c r="H65" i="32"/>
  <c r="E64" i="32"/>
  <c r="F63" i="32" s="1"/>
  <c r="E64" i="38"/>
  <c r="F63" i="38" s="1"/>
  <c r="H65" i="38"/>
  <c r="H65" i="31"/>
  <c r="E64" i="31"/>
  <c r="F63" i="31" s="1"/>
  <c r="E64" i="35"/>
  <c r="F63" i="35" s="1"/>
  <c r="H65" i="35"/>
  <c r="H65" i="36"/>
  <c r="E64" i="36"/>
  <c r="F63" i="36" s="1"/>
  <c r="AB153" i="47"/>
  <c r="AD153" i="47" s="1"/>
  <c r="Z154" i="47" s="1"/>
  <c r="AB155" i="46"/>
  <c r="AD155" i="46" s="1"/>
  <c r="Z156" i="46" s="1"/>
  <c r="AB154" i="45"/>
  <c r="AD154" i="45" s="1"/>
  <c r="Z155" i="45" s="1"/>
  <c r="AB157" i="44"/>
  <c r="AD157" i="44" s="1"/>
  <c r="Z158" i="44" s="1"/>
  <c r="AB155" i="43"/>
  <c r="AD155" i="43" s="1"/>
  <c r="Z156" i="43" s="1"/>
  <c r="AB155" i="42"/>
  <c r="AD155" i="42" s="1"/>
  <c r="Z156" i="42" s="1"/>
  <c r="AB152" i="41"/>
  <c r="AD152" i="41" s="1"/>
  <c r="Z153" i="41" s="1"/>
  <c r="AB154" i="40"/>
  <c r="AD154" i="40" s="1"/>
  <c r="Z155" i="40" s="1"/>
  <c r="AB154" i="39"/>
  <c r="AD154" i="39" s="1"/>
  <c r="Z155" i="39" s="1"/>
  <c r="AB154" i="38"/>
  <c r="AD154" i="38" s="1"/>
  <c r="Z155" i="38" s="1"/>
  <c r="AB152" i="37"/>
  <c r="AD152" i="37" s="1"/>
  <c r="Z153" i="37" s="1"/>
  <c r="AB154" i="36"/>
  <c r="AD154" i="36" s="1"/>
  <c r="Z155" i="36" s="1"/>
  <c r="AB154" i="35"/>
  <c r="AD154" i="35" s="1"/>
  <c r="Z155" i="35" s="1"/>
  <c r="AB154" i="34"/>
  <c r="AD154" i="34" s="1"/>
  <c r="Z155" i="34" s="1"/>
  <c r="AB153" i="33"/>
  <c r="AD153" i="33" s="1"/>
  <c r="Z154" i="33" s="1"/>
  <c r="AB153" i="32"/>
  <c r="AD153" i="32" s="1"/>
  <c r="Z154" i="32" s="1"/>
  <c r="AB154" i="31"/>
  <c r="AD154" i="31" s="1"/>
  <c r="Z155" i="31" s="1"/>
  <c r="H65" i="26"/>
  <c r="E64" i="26"/>
  <c r="F63" i="26" s="1"/>
  <c r="H65" i="24"/>
  <c r="E64" i="24"/>
  <c r="F63" i="24" s="1"/>
  <c r="H65" i="16"/>
  <c r="E64" i="16"/>
  <c r="F63" i="16" s="1"/>
  <c r="E64" i="25"/>
  <c r="F63" i="25" s="1"/>
  <c r="H65" i="25"/>
  <c r="H65" i="61"/>
  <c r="E64" i="61"/>
  <c r="F63" i="61" s="1"/>
  <c r="AB65" i="24"/>
  <c r="AD65" i="24" s="1"/>
  <c r="Z66" i="24" s="1"/>
  <c r="U34" i="26"/>
  <c r="W34" i="26"/>
  <c r="AC34" i="26" s="1"/>
  <c r="AD34" i="26" s="1"/>
  <c r="Z35" i="26" s="1"/>
  <c r="AB35" i="26" s="1"/>
  <c r="E65" i="30"/>
  <c r="F64" i="30" s="1"/>
  <c r="H66" i="30"/>
  <c r="W35" i="28"/>
  <c r="AC35" i="28" s="1"/>
  <c r="AD35" i="28" s="1"/>
  <c r="Z36" i="28" s="1"/>
  <c r="AB36" i="28" s="1"/>
  <c r="U35" i="28"/>
  <c r="T35" i="28" s="1"/>
  <c r="X35" i="28" s="1"/>
  <c r="T233" i="24"/>
  <c r="X233" i="24" s="1"/>
  <c r="T60" i="23"/>
  <c r="X60" i="23" s="1"/>
  <c r="E65" i="28"/>
  <c r="F64" i="28" s="1"/>
  <c r="H66" i="28"/>
  <c r="AB58" i="23"/>
  <c r="AD58" i="23" s="1"/>
  <c r="Z59" i="23" s="1"/>
  <c r="E64" i="23"/>
  <c r="F63" i="23" s="1"/>
  <c r="H66" i="39" l="1"/>
  <c r="E65" i="39"/>
  <c r="F64" i="39" s="1"/>
  <c r="H66" i="43"/>
  <c r="E65" i="43"/>
  <c r="F64" i="43" s="1"/>
  <c r="H66" i="37"/>
  <c r="E65" i="37"/>
  <c r="F64" i="37" s="1"/>
  <c r="E65" i="31"/>
  <c r="F64" i="31" s="1"/>
  <c r="H66" i="31"/>
  <c r="H66" i="33"/>
  <c r="E65" i="33"/>
  <c r="F64" i="33" s="1"/>
  <c r="H66" i="42"/>
  <c r="E65" i="42"/>
  <c r="F64" i="42" s="1"/>
  <c r="E65" i="38"/>
  <c r="F64" i="38" s="1"/>
  <c r="H66" i="38"/>
  <c r="H66" i="45"/>
  <c r="E65" i="45"/>
  <c r="F64" i="45" s="1"/>
  <c r="E65" i="34"/>
  <c r="F64" i="34" s="1"/>
  <c r="H66" i="34"/>
  <c r="H66" i="41"/>
  <c r="E65" i="41"/>
  <c r="F64" i="41" s="1"/>
  <c r="E65" i="35"/>
  <c r="F64" i="35" s="1"/>
  <c r="H66" i="35"/>
  <c r="H66" i="47"/>
  <c r="E65" i="47"/>
  <c r="F64" i="47" s="1"/>
  <c r="E65" i="46"/>
  <c r="F64" i="46" s="1"/>
  <c r="H66" i="46"/>
  <c r="E65" i="40"/>
  <c r="F64" i="40" s="1"/>
  <c r="H66" i="40"/>
  <c r="E65" i="36"/>
  <c r="F64" i="36" s="1"/>
  <c r="H66" i="36"/>
  <c r="H66" i="32"/>
  <c r="E65" i="32"/>
  <c r="F64" i="32" s="1"/>
  <c r="E65" i="44"/>
  <c r="F64" i="44" s="1"/>
  <c r="H66" i="44"/>
  <c r="AB154" i="47"/>
  <c r="AD154" i="47" s="1"/>
  <c r="Z155" i="47" s="1"/>
  <c r="AB156" i="46"/>
  <c r="AD156" i="46" s="1"/>
  <c r="Z157" i="46" s="1"/>
  <c r="AB155" i="45"/>
  <c r="AD155" i="45" s="1"/>
  <c r="Z156" i="45" s="1"/>
  <c r="AB158" i="44"/>
  <c r="AD158" i="44" s="1"/>
  <c r="Z159" i="44" s="1"/>
  <c r="AB156" i="43"/>
  <c r="AD156" i="43" s="1"/>
  <c r="Z157" i="43" s="1"/>
  <c r="AB156" i="42"/>
  <c r="AD156" i="42" s="1"/>
  <c r="Z157" i="42" s="1"/>
  <c r="AB153" i="41"/>
  <c r="AD153" i="41" s="1"/>
  <c r="Z154" i="41" s="1"/>
  <c r="AB155" i="40"/>
  <c r="AD155" i="40" s="1"/>
  <c r="Z156" i="40" s="1"/>
  <c r="AB155" i="39"/>
  <c r="AD155" i="39" s="1"/>
  <c r="Z156" i="39" s="1"/>
  <c r="AB155" i="38"/>
  <c r="AD155" i="38" s="1"/>
  <c r="Z156" i="38" s="1"/>
  <c r="AB153" i="37"/>
  <c r="AD153" i="37" s="1"/>
  <c r="Z154" i="37" s="1"/>
  <c r="AB155" i="36"/>
  <c r="AD155" i="36" s="1"/>
  <c r="Z156" i="36" s="1"/>
  <c r="AB155" i="35"/>
  <c r="AD155" i="35" s="1"/>
  <c r="Z156" i="35" s="1"/>
  <c r="AB155" i="34"/>
  <c r="AD155" i="34" s="1"/>
  <c r="Z156" i="34" s="1"/>
  <c r="AB154" i="33"/>
  <c r="AD154" i="33" s="1"/>
  <c r="Z155" i="33" s="1"/>
  <c r="AB154" i="32"/>
  <c r="AD154" i="32" s="1"/>
  <c r="Z155" i="32" s="1"/>
  <c r="AB155" i="31"/>
  <c r="AD155" i="31" s="1"/>
  <c r="Z156" i="31" s="1"/>
  <c r="E65" i="61"/>
  <c r="F64" i="61" s="1"/>
  <c r="H66" i="61"/>
  <c r="E65" i="16"/>
  <c r="F64" i="16" s="1"/>
  <c r="H66" i="16"/>
  <c r="E65" i="25"/>
  <c r="F64" i="25" s="1"/>
  <c r="H66" i="25"/>
  <c r="H66" i="24"/>
  <c r="E65" i="24"/>
  <c r="F64" i="24" s="1"/>
  <c r="H66" i="26"/>
  <c r="E65" i="26"/>
  <c r="F64" i="26" s="1"/>
  <c r="AB66" i="24"/>
  <c r="AD66" i="24" s="1"/>
  <c r="Z67" i="24" s="1"/>
  <c r="R35" i="26"/>
  <c r="S35" i="26"/>
  <c r="X34" i="26"/>
  <c r="T35" i="26" s="1"/>
  <c r="E66" i="30"/>
  <c r="F65" i="30" s="1"/>
  <c r="H67" i="30"/>
  <c r="S36" i="28"/>
  <c r="R36" i="28"/>
  <c r="W234" i="24"/>
  <c r="AC234" i="24" s="1"/>
  <c r="T234" i="24"/>
  <c r="T61" i="23"/>
  <c r="X61" i="23" s="1"/>
  <c r="E66" i="28"/>
  <c r="F65" i="28" s="1"/>
  <c r="H67" i="28"/>
  <c r="AB59" i="23"/>
  <c r="AD59" i="23" s="1"/>
  <c r="Z60" i="23" s="1"/>
  <c r="E65" i="23"/>
  <c r="F64" i="23" s="1"/>
  <c r="H67" i="32" l="1"/>
  <c r="E66" i="32"/>
  <c r="F65" i="32" s="1"/>
  <c r="H67" i="47"/>
  <c r="E66" i="47"/>
  <c r="F65" i="47" s="1"/>
  <c r="H67" i="45"/>
  <c r="E66" i="45"/>
  <c r="F65" i="45" s="1"/>
  <c r="H67" i="36"/>
  <c r="E66" i="36"/>
  <c r="F65" i="36" s="1"/>
  <c r="H67" i="35"/>
  <c r="E66" i="35"/>
  <c r="F65" i="35" s="1"/>
  <c r="E66" i="38"/>
  <c r="F65" i="38" s="1"/>
  <c r="H67" i="38"/>
  <c r="H67" i="37"/>
  <c r="E66" i="37"/>
  <c r="F65" i="37" s="1"/>
  <c r="E66" i="40"/>
  <c r="F65" i="40" s="1"/>
  <c r="H67" i="40"/>
  <c r="H67" i="31"/>
  <c r="E66" i="31"/>
  <c r="F65" i="31" s="1"/>
  <c r="E66" i="41"/>
  <c r="F65" i="41" s="1"/>
  <c r="H67" i="41"/>
  <c r="H67" i="42"/>
  <c r="E66" i="42"/>
  <c r="F65" i="42" s="1"/>
  <c r="E66" i="43"/>
  <c r="F65" i="43" s="1"/>
  <c r="H67" i="43"/>
  <c r="H67" i="44"/>
  <c r="E66" i="44"/>
  <c r="F65" i="44" s="1"/>
  <c r="E66" i="46"/>
  <c r="F65" i="46" s="1"/>
  <c r="H67" i="46"/>
  <c r="E66" i="34"/>
  <c r="F65" i="34" s="1"/>
  <c r="H67" i="34"/>
  <c r="H67" i="33"/>
  <c r="E66" i="33"/>
  <c r="F65" i="33" s="1"/>
  <c r="H67" i="39"/>
  <c r="E66" i="39"/>
  <c r="F65" i="39" s="1"/>
  <c r="AB155" i="47"/>
  <c r="AD155" i="47" s="1"/>
  <c r="Z156" i="47" s="1"/>
  <c r="AB157" i="46"/>
  <c r="AD157" i="46" s="1"/>
  <c r="Z158" i="46" s="1"/>
  <c r="AB156" i="45"/>
  <c r="AD156" i="45" s="1"/>
  <c r="Z157" i="45" s="1"/>
  <c r="AB159" i="44"/>
  <c r="AD159" i="44" s="1"/>
  <c r="Z160" i="44" s="1"/>
  <c r="AB157" i="43"/>
  <c r="AD157" i="43" s="1"/>
  <c r="Z158" i="43" s="1"/>
  <c r="AB157" i="42"/>
  <c r="AD157" i="42" s="1"/>
  <c r="Z158" i="42" s="1"/>
  <c r="AB154" i="41"/>
  <c r="AD154" i="41" s="1"/>
  <c r="Z155" i="41" s="1"/>
  <c r="AB156" i="40"/>
  <c r="AD156" i="40" s="1"/>
  <c r="Z157" i="40" s="1"/>
  <c r="AB156" i="39"/>
  <c r="AD156" i="39" s="1"/>
  <c r="Z157" i="39" s="1"/>
  <c r="AB156" i="38"/>
  <c r="AD156" i="38" s="1"/>
  <c r="Z157" i="38" s="1"/>
  <c r="AB154" i="37"/>
  <c r="AD154" i="37" s="1"/>
  <c r="Z155" i="37" s="1"/>
  <c r="AB156" i="36"/>
  <c r="AD156" i="36" s="1"/>
  <c r="Z157" i="36" s="1"/>
  <c r="AB156" i="35"/>
  <c r="AD156" i="35" s="1"/>
  <c r="Z157" i="35" s="1"/>
  <c r="AB156" i="34"/>
  <c r="AD156" i="34" s="1"/>
  <c r="Z157" i="34" s="1"/>
  <c r="AB155" i="33"/>
  <c r="AD155" i="33" s="1"/>
  <c r="Z156" i="33" s="1"/>
  <c r="AB155" i="32"/>
  <c r="AD155" i="32" s="1"/>
  <c r="Z156" i="32" s="1"/>
  <c r="AB156" i="31"/>
  <c r="AD156" i="31" s="1"/>
  <c r="Z157" i="31" s="1"/>
  <c r="H67" i="26"/>
  <c r="E66" i="26"/>
  <c r="F65" i="26" s="1"/>
  <c r="E66" i="61"/>
  <c r="F65" i="61" s="1"/>
  <c r="H67" i="61"/>
  <c r="H67" i="24"/>
  <c r="E66" i="24"/>
  <c r="F65" i="24" s="1"/>
  <c r="H67" i="25"/>
  <c r="E66" i="25"/>
  <c r="F65" i="25" s="1"/>
  <c r="E66" i="16"/>
  <c r="F65" i="16" s="1"/>
  <c r="H67" i="16"/>
  <c r="AB67" i="24"/>
  <c r="AD67" i="24" s="1"/>
  <c r="Z68" i="24" s="1"/>
  <c r="U35" i="26"/>
  <c r="W35" i="26"/>
  <c r="AC35" i="26" s="1"/>
  <c r="AD35" i="26" s="1"/>
  <c r="Z36" i="26" s="1"/>
  <c r="AB36" i="26" s="1"/>
  <c r="E67" i="30"/>
  <c r="F66" i="30" s="1"/>
  <c r="H68" i="30"/>
  <c r="U36" i="28"/>
  <c r="T36" i="28" s="1"/>
  <c r="X36" i="28" s="1"/>
  <c r="W36" i="28"/>
  <c r="AC36" i="28" s="1"/>
  <c r="AD36" i="28" s="1"/>
  <c r="Z37" i="28" s="1"/>
  <c r="AB37" i="28" s="1"/>
  <c r="X234" i="24"/>
  <c r="T62" i="23"/>
  <c r="X62" i="23" s="1"/>
  <c r="E67" i="28"/>
  <c r="F66" i="28" s="1"/>
  <c r="H68" i="28"/>
  <c r="AB60" i="23"/>
  <c r="AD60" i="23" s="1"/>
  <c r="Z61" i="23" s="1"/>
  <c r="E66" i="23"/>
  <c r="F65" i="23" s="1"/>
  <c r="H68" i="35" l="1"/>
  <c r="E67" i="35"/>
  <c r="F66" i="35" s="1"/>
  <c r="H68" i="33"/>
  <c r="E67" i="33"/>
  <c r="F66" i="33" s="1"/>
  <c r="H68" i="36"/>
  <c r="E67" i="36"/>
  <c r="F66" i="36" s="1"/>
  <c r="E67" i="39"/>
  <c r="F66" i="39" s="1"/>
  <c r="H68" i="39"/>
  <c r="H68" i="40"/>
  <c r="E67" i="40"/>
  <c r="F66" i="40" s="1"/>
  <c r="H68" i="34"/>
  <c r="E67" i="34"/>
  <c r="F66" i="34" s="1"/>
  <c r="H68" i="44"/>
  <c r="E67" i="44"/>
  <c r="F66" i="44" s="1"/>
  <c r="E67" i="42"/>
  <c r="F66" i="42" s="1"/>
  <c r="H68" i="42"/>
  <c r="H68" i="37"/>
  <c r="E67" i="37"/>
  <c r="F66" i="37" s="1"/>
  <c r="E67" i="45"/>
  <c r="F66" i="45" s="1"/>
  <c r="H68" i="45"/>
  <c r="E67" i="31"/>
  <c r="F66" i="31" s="1"/>
  <c r="H68" i="31"/>
  <c r="H68" i="43"/>
  <c r="E67" i="43"/>
  <c r="F66" i="43" s="1"/>
  <c r="E67" i="46"/>
  <c r="F66" i="46" s="1"/>
  <c r="H68" i="46"/>
  <c r="H68" i="41"/>
  <c r="E67" i="41"/>
  <c r="F66" i="41" s="1"/>
  <c r="H68" i="38"/>
  <c r="E67" i="38"/>
  <c r="F66" i="38" s="1"/>
  <c r="E67" i="47"/>
  <c r="F66" i="47" s="1"/>
  <c r="H68" i="47"/>
  <c r="H68" i="32"/>
  <c r="E67" i="32"/>
  <c r="F66" i="32" s="1"/>
  <c r="AB156" i="47"/>
  <c r="AD156" i="47" s="1"/>
  <c r="Z157" i="47" s="1"/>
  <c r="AB158" i="46"/>
  <c r="AD158" i="46" s="1"/>
  <c r="Z159" i="46" s="1"/>
  <c r="AB157" i="45"/>
  <c r="AD157" i="45" s="1"/>
  <c r="Z158" i="45" s="1"/>
  <c r="AB160" i="44"/>
  <c r="AD160" i="44" s="1"/>
  <c r="Z161" i="44" s="1"/>
  <c r="AB158" i="43"/>
  <c r="AD158" i="43" s="1"/>
  <c r="Z159" i="43" s="1"/>
  <c r="AB158" i="42"/>
  <c r="AD158" i="42" s="1"/>
  <c r="Z159" i="42" s="1"/>
  <c r="AB155" i="41"/>
  <c r="AD155" i="41" s="1"/>
  <c r="Z156" i="41" s="1"/>
  <c r="AB157" i="40"/>
  <c r="AD157" i="40" s="1"/>
  <c r="Z158" i="40" s="1"/>
  <c r="AB157" i="39"/>
  <c r="AD157" i="39" s="1"/>
  <c r="Z158" i="39" s="1"/>
  <c r="AB157" i="38"/>
  <c r="AD157" i="38" s="1"/>
  <c r="Z158" i="38" s="1"/>
  <c r="AB155" i="37"/>
  <c r="AD155" i="37" s="1"/>
  <c r="Z156" i="37" s="1"/>
  <c r="AB157" i="36"/>
  <c r="AD157" i="36" s="1"/>
  <c r="Z158" i="36" s="1"/>
  <c r="AB157" i="35"/>
  <c r="AD157" i="35" s="1"/>
  <c r="Z158" i="35" s="1"/>
  <c r="AB157" i="34"/>
  <c r="AD157" i="34" s="1"/>
  <c r="Z158" i="34" s="1"/>
  <c r="AB156" i="33"/>
  <c r="AD156" i="33" s="1"/>
  <c r="Z157" i="33" s="1"/>
  <c r="AB156" i="32"/>
  <c r="AD156" i="32" s="1"/>
  <c r="Z157" i="32" s="1"/>
  <c r="AB157" i="31"/>
  <c r="AD157" i="31" s="1"/>
  <c r="Z158" i="31" s="1"/>
  <c r="E67" i="25"/>
  <c r="F66" i="25" s="1"/>
  <c r="H68" i="25"/>
  <c r="E67" i="61"/>
  <c r="F66" i="61" s="1"/>
  <c r="H68" i="61"/>
  <c r="H68" i="24"/>
  <c r="E67" i="24"/>
  <c r="F66" i="24" s="1"/>
  <c r="H68" i="26"/>
  <c r="E67" i="26"/>
  <c r="F66" i="26" s="1"/>
  <c r="E67" i="16"/>
  <c r="F66" i="16" s="1"/>
  <c r="H68" i="16"/>
  <c r="AB68" i="24"/>
  <c r="AD68" i="24" s="1"/>
  <c r="Z69" i="24" s="1"/>
  <c r="R36" i="26"/>
  <c r="S36" i="26"/>
  <c r="X35" i="26"/>
  <c r="T36" i="26" s="1"/>
  <c r="H69" i="30"/>
  <c r="E68" i="30"/>
  <c r="F67" i="30" s="1"/>
  <c r="S37" i="28"/>
  <c r="R37" i="28"/>
  <c r="W235" i="24"/>
  <c r="AC235" i="24" s="1"/>
  <c r="T63" i="23"/>
  <c r="X63" i="23" s="1"/>
  <c r="E68" i="28"/>
  <c r="F67" i="28" s="1"/>
  <c r="H69" i="28"/>
  <c r="AB61" i="23"/>
  <c r="AD61" i="23" s="1"/>
  <c r="Z62" i="23" s="1"/>
  <c r="E67" i="23"/>
  <c r="F66" i="23" s="1"/>
  <c r="E68" i="31" l="1"/>
  <c r="F67" i="31" s="1"/>
  <c r="H69" i="31"/>
  <c r="H69" i="39"/>
  <c r="E68" i="39"/>
  <c r="F67" i="39" s="1"/>
  <c r="H69" i="43"/>
  <c r="E68" i="43"/>
  <c r="F67" i="43" s="1"/>
  <c r="E68" i="38"/>
  <c r="F67" i="38" s="1"/>
  <c r="H69" i="38"/>
  <c r="E68" i="44"/>
  <c r="F67" i="44" s="1"/>
  <c r="H69" i="44"/>
  <c r="E68" i="36"/>
  <c r="F67" i="36" s="1"/>
  <c r="H69" i="36"/>
  <c r="E68" i="42"/>
  <c r="F67" i="42" s="1"/>
  <c r="H69" i="42"/>
  <c r="E68" i="45"/>
  <c r="F67" i="45" s="1"/>
  <c r="H69" i="45"/>
  <c r="E68" i="41"/>
  <c r="F67" i="41" s="1"/>
  <c r="H69" i="41"/>
  <c r="E68" i="34"/>
  <c r="F67" i="34" s="1"/>
  <c r="H69" i="34"/>
  <c r="H69" i="33"/>
  <c r="E68" i="33"/>
  <c r="F67" i="33" s="1"/>
  <c r="H69" i="46"/>
  <c r="E68" i="46"/>
  <c r="F67" i="46" s="1"/>
  <c r="E68" i="47"/>
  <c r="F67" i="47" s="1"/>
  <c r="H69" i="47"/>
  <c r="E68" i="32"/>
  <c r="F67" i="32" s="1"/>
  <c r="H69" i="32"/>
  <c r="H69" i="37"/>
  <c r="E68" i="37"/>
  <c r="F67" i="37" s="1"/>
  <c r="H69" i="40"/>
  <c r="E68" i="40"/>
  <c r="F67" i="40" s="1"/>
  <c r="E68" i="35"/>
  <c r="F67" i="35" s="1"/>
  <c r="H69" i="35"/>
  <c r="AB157" i="47"/>
  <c r="AD157" i="47" s="1"/>
  <c r="Z158" i="47" s="1"/>
  <c r="AB159" i="46"/>
  <c r="AD159" i="46" s="1"/>
  <c r="Z160" i="46" s="1"/>
  <c r="AB158" i="45"/>
  <c r="AD158" i="45" s="1"/>
  <c r="Z159" i="45" s="1"/>
  <c r="AB161" i="44"/>
  <c r="AD161" i="44" s="1"/>
  <c r="Z162" i="44" s="1"/>
  <c r="AB159" i="43"/>
  <c r="AD159" i="43" s="1"/>
  <c r="Z160" i="43" s="1"/>
  <c r="AB159" i="42"/>
  <c r="AD159" i="42" s="1"/>
  <c r="Z160" i="42" s="1"/>
  <c r="AB156" i="41"/>
  <c r="AD156" i="41" s="1"/>
  <c r="Z157" i="41" s="1"/>
  <c r="AB158" i="40"/>
  <c r="AD158" i="40" s="1"/>
  <c r="Z159" i="40" s="1"/>
  <c r="AB158" i="39"/>
  <c r="AD158" i="39" s="1"/>
  <c r="Z159" i="39" s="1"/>
  <c r="AB158" i="38"/>
  <c r="AD158" i="38" s="1"/>
  <c r="Z159" i="38" s="1"/>
  <c r="AB156" i="37"/>
  <c r="AD156" i="37" s="1"/>
  <c r="Z157" i="37" s="1"/>
  <c r="AB158" i="36"/>
  <c r="AD158" i="36" s="1"/>
  <c r="Z159" i="36" s="1"/>
  <c r="AB158" i="35"/>
  <c r="AD158" i="35" s="1"/>
  <c r="Z159" i="35" s="1"/>
  <c r="AB158" i="34"/>
  <c r="AD158" i="34" s="1"/>
  <c r="Z159" i="34" s="1"/>
  <c r="AB157" i="33"/>
  <c r="AD157" i="33" s="1"/>
  <c r="Z158" i="33" s="1"/>
  <c r="AB157" i="32"/>
  <c r="AD157" i="32" s="1"/>
  <c r="Z158" i="32" s="1"/>
  <c r="AB158" i="31"/>
  <c r="AD158" i="31" s="1"/>
  <c r="Z159" i="31" s="1"/>
  <c r="H69" i="61"/>
  <c r="E68" i="61"/>
  <c r="F67" i="61" s="1"/>
  <c r="H69" i="16"/>
  <c r="E68" i="16"/>
  <c r="F67" i="16" s="1"/>
  <c r="H69" i="26"/>
  <c r="E68" i="26"/>
  <c r="F67" i="26" s="1"/>
  <c r="H69" i="25"/>
  <c r="E68" i="25"/>
  <c r="F67" i="25" s="1"/>
  <c r="H69" i="24"/>
  <c r="E68" i="24"/>
  <c r="F67" i="24" s="1"/>
  <c r="AB69" i="24"/>
  <c r="AD69" i="24" s="1"/>
  <c r="Z70" i="24" s="1"/>
  <c r="U36" i="26"/>
  <c r="W36" i="26"/>
  <c r="AC36" i="26" s="1"/>
  <c r="AD36" i="26" s="1"/>
  <c r="Z37" i="26" s="1"/>
  <c r="AB37" i="26" s="1"/>
  <c r="H70" i="30"/>
  <c r="E69" i="30"/>
  <c r="F68" i="30" s="1"/>
  <c r="U37" i="28"/>
  <c r="T37" i="28" s="1"/>
  <c r="X37" i="28" s="1"/>
  <c r="W37" i="28"/>
  <c r="AC37" i="28" s="1"/>
  <c r="AD37" i="28" s="1"/>
  <c r="Z38" i="28" s="1"/>
  <c r="AB38" i="28" s="1"/>
  <c r="T235" i="24"/>
  <c r="X235" i="24" s="1"/>
  <c r="T64" i="23"/>
  <c r="X64" i="23" s="1"/>
  <c r="H70" i="28"/>
  <c r="E69" i="28"/>
  <c r="F68" i="28" s="1"/>
  <c r="AB62" i="23"/>
  <c r="AD62" i="23" s="1"/>
  <c r="Z63" i="23" s="1"/>
  <c r="E68" i="23"/>
  <c r="F67" i="23" s="1"/>
  <c r="E69" i="38" l="1"/>
  <c r="F68" i="38" s="1"/>
  <c r="H70" i="38"/>
  <c r="E69" i="40"/>
  <c r="F68" i="40" s="1"/>
  <c r="H70" i="40"/>
  <c r="E69" i="46"/>
  <c r="F68" i="46" s="1"/>
  <c r="H70" i="46"/>
  <c r="E69" i="42"/>
  <c r="F68" i="42" s="1"/>
  <c r="H70" i="42"/>
  <c r="E69" i="37"/>
  <c r="F68" i="37" s="1"/>
  <c r="H70" i="37"/>
  <c r="E69" i="33"/>
  <c r="F68" i="33" s="1"/>
  <c r="H70" i="33"/>
  <c r="E69" i="43"/>
  <c r="F68" i="43" s="1"/>
  <c r="H70" i="43"/>
  <c r="H70" i="45"/>
  <c r="E69" i="45"/>
  <c r="F68" i="45" s="1"/>
  <c r="E69" i="32"/>
  <c r="F68" i="32" s="1"/>
  <c r="H70" i="32"/>
  <c r="H70" i="34"/>
  <c r="E69" i="34"/>
  <c r="F68" i="34" s="1"/>
  <c r="H70" i="36"/>
  <c r="E69" i="36"/>
  <c r="F68" i="36" s="1"/>
  <c r="H70" i="39"/>
  <c r="E69" i="39"/>
  <c r="F68" i="39" s="1"/>
  <c r="H70" i="35"/>
  <c r="E69" i="35"/>
  <c r="F68" i="35" s="1"/>
  <c r="H70" i="47"/>
  <c r="E69" i="47"/>
  <c r="F68" i="47" s="1"/>
  <c r="E69" i="41"/>
  <c r="F68" i="41" s="1"/>
  <c r="H70" i="41"/>
  <c r="E69" i="44"/>
  <c r="F68" i="44" s="1"/>
  <c r="H70" i="44"/>
  <c r="E69" i="31"/>
  <c r="F68" i="31" s="1"/>
  <c r="H70" i="31"/>
  <c r="AB158" i="47"/>
  <c r="AD158" i="47" s="1"/>
  <c r="Z159" i="47" s="1"/>
  <c r="AB160" i="46"/>
  <c r="AD160" i="46" s="1"/>
  <c r="Z161" i="46" s="1"/>
  <c r="AB159" i="45"/>
  <c r="AD159" i="45" s="1"/>
  <c r="Z160" i="45" s="1"/>
  <c r="AB162" i="44"/>
  <c r="AD162" i="44" s="1"/>
  <c r="Z163" i="44" s="1"/>
  <c r="AB160" i="43"/>
  <c r="AD160" i="43" s="1"/>
  <c r="Z161" i="43" s="1"/>
  <c r="AB160" i="42"/>
  <c r="AD160" i="42" s="1"/>
  <c r="Z161" i="42" s="1"/>
  <c r="AB157" i="41"/>
  <c r="AD157" i="41" s="1"/>
  <c r="Z158" i="41" s="1"/>
  <c r="AB159" i="40"/>
  <c r="AD159" i="40" s="1"/>
  <c r="Z160" i="40" s="1"/>
  <c r="AB159" i="39"/>
  <c r="AD159" i="39" s="1"/>
  <c r="Z160" i="39" s="1"/>
  <c r="AB159" i="38"/>
  <c r="AD159" i="38" s="1"/>
  <c r="Z160" i="38" s="1"/>
  <c r="AB157" i="37"/>
  <c r="AD157" i="37" s="1"/>
  <c r="Z158" i="37" s="1"/>
  <c r="AB159" i="36"/>
  <c r="AD159" i="36" s="1"/>
  <c r="Z160" i="36" s="1"/>
  <c r="AB159" i="35"/>
  <c r="AD159" i="35" s="1"/>
  <c r="Z160" i="35" s="1"/>
  <c r="AB159" i="34"/>
  <c r="AD159" i="34" s="1"/>
  <c r="Z160" i="34" s="1"/>
  <c r="AB158" i="33"/>
  <c r="AD158" i="33" s="1"/>
  <c r="Z159" i="33" s="1"/>
  <c r="AB158" i="32"/>
  <c r="AD158" i="32" s="1"/>
  <c r="Z159" i="32" s="1"/>
  <c r="AB159" i="31"/>
  <c r="AD159" i="31" s="1"/>
  <c r="Z160" i="31" s="1"/>
  <c r="H70" i="25"/>
  <c r="E69" i="25"/>
  <c r="F68" i="25" s="1"/>
  <c r="H70" i="16"/>
  <c r="E69" i="16"/>
  <c r="F68" i="16" s="1"/>
  <c r="H70" i="24"/>
  <c r="E69" i="24"/>
  <c r="F68" i="24" s="1"/>
  <c r="H70" i="26"/>
  <c r="E69" i="26"/>
  <c r="F68" i="26" s="1"/>
  <c r="E69" i="61"/>
  <c r="F68" i="61" s="1"/>
  <c r="H70" i="61"/>
  <c r="AB70" i="24"/>
  <c r="AD70" i="24" s="1"/>
  <c r="Z71" i="24" s="1"/>
  <c r="R37" i="26"/>
  <c r="S37" i="26"/>
  <c r="X36" i="26"/>
  <c r="T37" i="26" s="1"/>
  <c r="H71" i="30"/>
  <c r="E70" i="30"/>
  <c r="F69" i="30" s="1"/>
  <c r="S38" i="28"/>
  <c r="R38" i="28"/>
  <c r="W236" i="24"/>
  <c r="AC236" i="24" s="1"/>
  <c r="T65" i="23"/>
  <c r="X65" i="23" s="1"/>
  <c r="H71" i="28"/>
  <c r="E70" i="28"/>
  <c r="F69" i="28" s="1"/>
  <c r="AB63" i="23"/>
  <c r="AD63" i="23" s="1"/>
  <c r="Z64" i="23" s="1"/>
  <c r="E69" i="23"/>
  <c r="F68" i="23" s="1"/>
  <c r="H71" i="39" l="1"/>
  <c r="E70" i="39"/>
  <c r="F69" i="39" s="1"/>
  <c r="H71" i="45"/>
  <c r="E70" i="45"/>
  <c r="F69" i="45" s="1"/>
  <c r="H71" i="41"/>
  <c r="E70" i="41"/>
  <c r="F69" i="41" s="1"/>
  <c r="H71" i="43"/>
  <c r="E70" i="43"/>
  <c r="F69" i="43" s="1"/>
  <c r="H71" i="46"/>
  <c r="E70" i="46"/>
  <c r="F69" i="46" s="1"/>
  <c r="E70" i="36"/>
  <c r="F69" i="36" s="1"/>
  <c r="H71" i="36"/>
  <c r="E70" i="44"/>
  <c r="F69" i="44" s="1"/>
  <c r="H71" i="44"/>
  <c r="H71" i="42"/>
  <c r="E70" i="42"/>
  <c r="F69" i="42" s="1"/>
  <c r="E70" i="33"/>
  <c r="F69" i="33" s="1"/>
  <c r="H71" i="33"/>
  <c r="E70" i="40"/>
  <c r="F69" i="40" s="1"/>
  <c r="H71" i="40"/>
  <c r="E70" i="47"/>
  <c r="F69" i="47" s="1"/>
  <c r="H71" i="47"/>
  <c r="H71" i="34"/>
  <c r="E70" i="34"/>
  <c r="F69" i="34" s="1"/>
  <c r="H71" i="31"/>
  <c r="E70" i="31"/>
  <c r="F69" i="31" s="1"/>
  <c r="E70" i="32"/>
  <c r="F69" i="32" s="1"/>
  <c r="H71" i="32"/>
  <c r="E70" i="37"/>
  <c r="F69" i="37" s="1"/>
  <c r="H71" i="37"/>
  <c r="E70" i="38"/>
  <c r="F69" i="38" s="1"/>
  <c r="H71" i="38"/>
  <c r="E70" i="35"/>
  <c r="F69" i="35" s="1"/>
  <c r="H71" i="35"/>
  <c r="AB159" i="47"/>
  <c r="AD159" i="47" s="1"/>
  <c r="Z160" i="47" s="1"/>
  <c r="AB161" i="46"/>
  <c r="AD161" i="46" s="1"/>
  <c r="Z162" i="46" s="1"/>
  <c r="AB160" i="45"/>
  <c r="AD160" i="45" s="1"/>
  <c r="Z161" i="45" s="1"/>
  <c r="AB163" i="44"/>
  <c r="AD163" i="44" s="1"/>
  <c r="Z164" i="44" s="1"/>
  <c r="AB161" i="43"/>
  <c r="AD161" i="43" s="1"/>
  <c r="Z162" i="43" s="1"/>
  <c r="AB161" i="42"/>
  <c r="AD161" i="42" s="1"/>
  <c r="Z162" i="42" s="1"/>
  <c r="AB158" i="41"/>
  <c r="AD158" i="41" s="1"/>
  <c r="Z159" i="41" s="1"/>
  <c r="AB160" i="40"/>
  <c r="AD160" i="40" s="1"/>
  <c r="Z161" i="40" s="1"/>
  <c r="AB160" i="39"/>
  <c r="AD160" i="39" s="1"/>
  <c r="Z161" i="39" s="1"/>
  <c r="AB160" i="38"/>
  <c r="AD160" i="38" s="1"/>
  <c r="Z161" i="38" s="1"/>
  <c r="AB158" i="37"/>
  <c r="AD158" i="37" s="1"/>
  <c r="Z159" i="37" s="1"/>
  <c r="AB160" i="36"/>
  <c r="AD160" i="36" s="1"/>
  <c r="Z161" i="36" s="1"/>
  <c r="AB160" i="35"/>
  <c r="AD160" i="35" s="1"/>
  <c r="Z161" i="35" s="1"/>
  <c r="AB160" i="34"/>
  <c r="AD160" i="34" s="1"/>
  <c r="Z161" i="34" s="1"/>
  <c r="AB159" i="33"/>
  <c r="AD159" i="33" s="1"/>
  <c r="Z160" i="33" s="1"/>
  <c r="AB159" i="32"/>
  <c r="AD159" i="32" s="1"/>
  <c r="Z160" i="32" s="1"/>
  <c r="AB160" i="31"/>
  <c r="AD160" i="31" s="1"/>
  <c r="Z161" i="31" s="1"/>
  <c r="E70" i="25"/>
  <c r="F69" i="25" s="1"/>
  <c r="H71" i="25"/>
  <c r="H71" i="24"/>
  <c r="E70" i="24"/>
  <c r="F69" i="24" s="1"/>
  <c r="H71" i="61"/>
  <c r="E70" i="61"/>
  <c r="F69" i="61" s="1"/>
  <c r="E70" i="16"/>
  <c r="F69" i="16" s="1"/>
  <c r="H71" i="16"/>
  <c r="E70" i="26"/>
  <c r="F69" i="26" s="1"/>
  <c r="H71" i="26"/>
  <c r="AB71" i="24"/>
  <c r="AD71" i="24" s="1"/>
  <c r="Z72" i="24" s="1"/>
  <c r="U37" i="26"/>
  <c r="W37" i="26"/>
  <c r="AC37" i="26" s="1"/>
  <c r="AD37" i="26" s="1"/>
  <c r="Z38" i="26" s="1"/>
  <c r="AB38" i="26" s="1"/>
  <c r="E71" i="30"/>
  <c r="F70" i="30" s="1"/>
  <c r="H72" i="30"/>
  <c r="U38" i="28"/>
  <c r="T38" i="28" s="1"/>
  <c r="X38" i="28" s="1"/>
  <c r="W38" i="28"/>
  <c r="AC38" i="28" s="1"/>
  <c r="AD38" i="28" s="1"/>
  <c r="Z39" i="28" s="1"/>
  <c r="AB39" i="28" s="1"/>
  <c r="T236" i="24"/>
  <c r="X236" i="24" s="1"/>
  <c r="T66" i="23"/>
  <c r="X66" i="23" s="1"/>
  <c r="E71" i="28"/>
  <c r="F70" i="28" s="1"/>
  <c r="H72" i="28"/>
  <c r="AB64" i="23"/>
  <c r="E70" i="23"/>
  <c r="F69" i="23" s="1"/>
  <c r="E71" i="34" l="1"/>
  <c r="F70" i="34" s="1"/>
  <c r="H72" i="34"/>
  <c r="H72" i="42"/>
  <c r="E71" i="42"/>
  <c r="F70" i="42" s="1"/>
  <c r="H72" i="43"/>
  <c r="E71" i="43"/>
  <c r="F70" i="43" s="1"/>
  <c r="H72" i="37"/>
  <c r="E71" i="37"/>
  <c r="F70" i="37" s="1"/>
  <c r="E71" i="47"/>
  <c r="F70" i="47" s="1"/>
  <c r="H72" i="47"/>
  <c r="H72" i="44"/>
  <c r="E71" i="44"/>
  <c r="F70" i="44" s="1"/>
  <c r="H72" i="41"/>
  <c r="E71" i="41"/>
  <c r="F70" i="41" s="1"/>
  <c r="H72" i="38"/>
  <c r="E71" i="38"/>
  <c r="F70" i="38" s="1"/>
  <c r="E71" i="32"/>
  <c r="F70" i="32" s="1"/>
  <c r="H72" i="32"/>
  <c r="E71" i="40"/>
  <c r="F70" i="40" s="1"/>
  <c r="H72" i="40"/>
  <c r="H72" i="36"/>
  <c r="E71" i="36"/>
  <c r="F70" i="36" s="1"/>
  <c r="H72" i="45"/>
  <c r="E71" i="45"/>
  <c r="F70" i="45" s="1"/>
  <c r="H72" i="35"/>
  <c r="E71" i="35"/>
  <c r="F70" i="35" s="1"/>
  <c r="E71" i="33"/>
  <c r="F70" i="33" s="1"/>
  <c r="H72" i="33"/>
  <c r="E71" i="31"/>
  <c r="F70" i="31" s="1"/>
  <c r="H72" i="31"/>
  <c r="H72" i="46"/>
  <c r="E71" i="46"/>
  <c r="F70" i="46" s="1"/>
  <c r="H72" i="39"/>
  <c r="E71" i="39"/>
  <c r="F70" i="39" s="1"/>
  <c r="AB160" i="47"/>
  <c r="AD160" i="47" s="1"/>
  <c r="Z161" i="47" s="1"/>
  <c r="AB162" i="46"/>
  <c r="AD162" i="46" s="1"/>
  <c r="Z163" i="46" s="1"/>
  <c r="AB161" i="45"/>
  <c r="AD161" i="45" s="1"/>
  <c r="Z162" i="45" s="1"/>
  <c r="AB164" i="44"/>
  <c r="AD164" i="44" s="1"/>
  <c r="Z165" i="44" s="1"/>
  <c r="AB162" i="43"/>
  <c r="AD162" i="43" s="1"/>
  <c r="Z163" i="43" s="1"/>
  <c r="AB162" i="42"/>
  <c r="AD162" i="42" s="1"/>
  <c r="Z163" i="42" s="1"/>
  <c r="AB159" i="41"/>
  <c r="AD159" i="41" s="1"/>
  <c r="Z160" i="41" s="1"/>
  <c r="AB161" i="40"/>
  <c r="AD161" i="40" s="1"/>
  <c r="Z162" i="40" s="1"/>
  <c r="AB161" i="39"/>
  <c r="AD161" i="39" s="1"/>
  <c r="Z162" i="39" s="1"/>
  <c r="AB161" i="38"/>
  <c r="AD161" i="38" s="1"/>
  <c r="Z162" i="38" s="1"/>
  <c r="AB159" i="37"/>
  <c r="AD159" i="37" s="1"/>
  <c r="Z160" i="37" s="1"/>
  <c r="AB161" i="36"/>
  <c r="AD161" i="36" s="1"/>
  <c r="Z162" i="36" s="1"/>
  <c r="AB161" i="35"/>
  <c r="AD161" i="35" s="1"/>
  <c r="Z162" i="35" s="1"/>
  <c r="AB161" i="34"/>
  <c r="AD161" i="34" s="1"/>
  <c r="Z162" i="34" s="1"/>
  <c r="AB160" i="33"/>
  <c r="AD160" i="33" s="1"/>
  <c r="Z161" i="33" s="1"/>
  <c r="AB160" i="32"/>
  <c r="AD160" i="32" s="1"/>
  <c r="Z161" i="32" s="1"/>
  <c r="AB161" i="31"/>
  <c r="AD161" i="31" s="1"/>
  <c r="Z162" i="31" s="1"/>
  <c r="E71" i="26"/>
  <c r="F70" i="26" s="1"/>
  <c r="H72" i="26"/>
  <c r="H72" i="16"/>
  <c r="E71" i="16"/>
  <c r="F70" i="16" s="1"/>
  <c r="E71" i="25"/>
  <c r="F70" i="25" s="1"/>
  <c r="H72" i="25"/>
  <c r="H72" i="24"/>
  <c r="E71" i="24"/>
  <c r="F70" i="24" s="1"/>
  <c r="E71" i="61"/>
  <c r="F70" i="61" s="1"/>
  <c r="H72" i="61"/>
  <c r="AB72" i="24"/>
  <c r="AD72" i="24" s="1"/>
  <c r="Z73" i="24" s="1"/>
  <c r="R38" i="26"/>
  <c r="S38" i="26"/>
  <c r="X37" i="26"/>
  <c r="T38" i="26" s="1"/>
  <c r="E72" i="30"/>
  <c r="F71" i="30" s="1"/>
  <c r="H73" i="30"/>
  <c r="S39" i="28"/>
  <c r="R39" i="28"/>
  <c r="W237" i="24"/>
  <c r="AC237" i="24" s="1"/>
  <c r="T237" i="24"/>
  <c r="T67" i="23"/>
  <c r="X67" i="23" s="1"/>
  <c r="H73" i="28"/>
  <c r="E72" i="28"/>
  <c r="F71" i="28" s="1"/>
  <c r="AD64" i="23"/>
  <c r="Z65" i="23" s="1"/>
  <c r="AB65" i="23" s="1"/>
  <c r="AD65" i="23" s="1"/>
  <c r="Z66" i="23" s="1"/>
  <c r="E71" i="23"/>
  <c r="F70" i="23" s="1"/>
  <c r="E72" i="31" l="1"/>
  <c r="F71" i="31" s="1"/>
  <c r="H73" i="31"/>
  <c r="E72" i="46"/>
  <c r="F71" i="46" s="1"/>
  <c r="H73" i="46"/>
  <c r="E72" i="37"/>
  <c r="F71" i="37" s="1"/>
  <c r="H73" i="37"/>
  <c r="E72" i="36"/>
  <c r="F71" i="36" s="1"/>
  <c r="H73" i="36"/>
  <c r="E72" i="41"/>
  <c r="F71" i="41" s="1"/>
  <c r="H73" i="41"/>
  <c r="E72" i="43"/>
  <c r="F71" i="43" s="1"/>
  <c r="H73" i="43"/>
  <c r="E72" i="38"/>
  <c r="F71" i="38" s="1"/>
  <c r="H73" i="38"/>
  <c r="E72" i="33"/>
  <c r="F71" i="33" s="1"/>
  <c r="H73" i="33"/>
  <c r="H73" i="40"/>
  <c r="E72" i="40"/>
  <c r="F71" i="40" s="1"/>
  <c r="H73" i="45"/>
  <c r="E72" i="45"/>
  <c r="F71" i="45" s="1"/>
  <c r="H73" i="44"/>
  <c r="E72" i="44"/>
  <c r="F71" i="44" s="1"/>
  <c r="E72" i="42"/>
  <c r="F71" i="42" s="1"/>
  <c r="H73" i="42"/>
  <c r="E72" i="32"/>
  <c r="F71" i="32" s="1"/>
  <c r="H73" i="32"/>
  <c r="E72" i="47"/>
  <c r="F71" i="47" s="1"/>
  <c r="H73" i="47"/>
  <c r="H73" i="34"/>
  <c r="E72" i="34"/>
  <c r="F71" i="34" s="1"/>
  <c r="H73" i="39"/>
  <c r="E72" i="39"/>
  <c r="F71" i="39" s="1"/>
  <c r="H73" i="35"/>
  <c r="E72" i="35"/>
  <c r="F71" i="35" s="1"/>
  <c r="AB161" i="47"/>
  <c r="AD161" i="47" s="1"/>
  <c r="Z162" i="47" s="1"/>
  <c r="AB163" i="46"/>
  <c r="AD163" i="46" s="1"/>
  <c r="Z164" i="46" s="1"/>
  <c r="AB162" i="45"/>
  <c r="AD162" i="45" s="1"/>
  <c r="Z163" i="45" s="1"/>
  <c r="AB165" i="44"/>
  <c r="AD165" i="44" s="1"/>
  <c r="Z166" i="44" s="1"/>
  <c r="AB163" i="43"/>
  <c r="AD163" i="43" s="1"/>
  <c r="Z164" i="43" s="1"/>
  <c r="AB163" i="42"/>
  <c r="AD163" i="42" s="1"/>
  <c r="Z164" i="42" s="1"/>
  <c r="AB160" i="41"/>
  <c r="AD160" i="41" s="1"/>
  <c r="Z161" i="41" s="1"/>
  <c r="AB162" i="40"/>
  <c r="AD162" i="40" s="1"/>
  <c r="Z163" i="40" s="1"/>
  <c r="AB162" i="39"/>
  <c r="AD162" i="39" s="1"/>
  <c r="Z163" i="39" s="1"/>
  <c r="AB162" i="38"/>
  <c r="AD162" i="38" s="1"/>
  <c r="Z163" i="38" s="1"/>
  <c r="AB160" i="37"/>
  <c r="AD160" i="37" s="1"/>
  <c r="Z161" i="37" s="1"/>
  <c r="AB162" i="36"/>
  <c r="AD162" i="36" s="1"/>
  <c r="Z163" i="36" s="1"/>
  <c r="AB162" i="35"/>
  <c r="AD162" i="35" s="1"/>
  <c r="Z163" i="35" s="1"/>
  <c r="AB162" i="34"/>
  <c r="AD162" i="34" s="1"/>
  <c r="Z163" i="34" s="1"/>
  <c r="AB161" i="33"/>
  <c r="AD161" i="33" s="1"/>
  <c r="Z162" i="33" s="1"/>
  <c r="AB161" i="32"/>
  <c r="AD161" i="32" s="1"/>
  <c r="Z162" i="32" s="1"/>
  <c r="AB162" i="31"/>
  <c r="AD162" i="31" s="1"/>
  <c r="Z163" i="31" s="1"/>
  <c r="E72" i="25"/>
  <c r="F71" i="25" s="1"/>
  <c r="H73" i="25"/>
  <c r="H73" i="24"/>
  <c r="E72" i="24"/>
  <c r="F71" i="24" s="1"/>
  <c r="H73" i="61"/>
  <c r="E72" i="61"/>
  <c r="F71" i="61" s="1"/>
  <c r="H73" i="26"/>
  <c r="E72" i="26"/>
  <c r="F71" i="26" s="1"/>
  <c r="H73" i="16"/>
  <c r="E72" i="16"/>
  <c r="F71" i="16" s="1"/>
  <c r="AB73" i="24"/>
  <c r="AD73" i="24" s="1"/>
  <c r="Z74" i="24" s="1"/>
  <c r="U38" i="26"/>
  <c r="W38" i="26"/>
  <c r="AC38" i="26" s="1"/>
  <c r="AD38" i="26" s="1"/>
  <c r="Z39" i="26" s="1"/>
  <c r="AB39" i="26" s="1"/>
  <c r="H74" i="30"/>
  <c r="E73" i="30"/>
  <c r="F72" i="30" s="1"/>
  <c r="U39" i="28"/>
  <c r="T39" i="28" s="1"/>
  <c r="X39" i="28" s="1"/>
  <c r="W39" i="28"/>
  <c r="AC39" i="28" s="1"/>
  <c r="AD39" i="28" s="1"/>
  <c r="Z40" i="28" s="1"/>
  <c r="AB40" i="28" s="1"/>
  <c r="X237" i="24"/>
  <c r="T68" i="23"/>
  <c r="X68" i="23" s="1"/>
  <c r="E73" i="28"/>
  <c r="F72" i="28" s="1"/>
  <c r="H74" i="28"/>
  <c r="AB66" i="23"/>
  <c r="AD66" i="23" s="1"/>
  <c r="Z67" i="23" s="1"/>
  <c r="E72" i="23"/>
  <c r="F71" i="23" s="1"/>
  <c r="H74" i="42" l="1"/>
  <c r="E73" i="42"/>
  <c r="F72" i="42" s="1"/>
  <c r="H74" i="38"/>
  <c r="E73" i="38"/>
  <c r="F72" i="38" s="1"/>
  <c r="H74" i="37"/>
  <c r="E73" i="37"/>
  <c r="F72" i="37" s="1"/>
  <c r="E73" i="34"/>
  <c r="F72" i="34" s="1"/>
  <c r="H74" i="34"/>
  <c r="E73" i="44"/>
  <c r="F72" i="44" s="1"/>
  <c r="H74" i="44"/>
  <c r="H74" i="47"/>
  <c r="E73" i="47"/>
  <c r="F72" i="47" s="1"/>
  <c r="E73" i="43"/>
  <c r="F72" i="43" s="1"/>
  <c r="H74" i="43"/>
  <c r="E73" i="46"/>
  <c r="F72" i="46" s="1"/>
  <c r="H74" i="46"/>
  <c r="E73" i="36"/>
  <c r="F72" i="36" s="1"/>
  <c r="H74" i="36"/>
  <c r="H74" i="45"/>
  <c r="E73" i="45"/>
  <c r="F72" i="45" s="1"/>
  <c r="H74" i="32"/>
  <c r="E73" i="32"/>
  <c r="F72" i="32" s="1"/>
  <c r="H74" i="41"/>
  <c r="E73" i="41"/>
  <c r="F72" i="41" s="1"/>
  <c r="E73" i="31"/>
  <c r="F72" i="31" s="1"/>
  <c r="H74" i="31"/>
  <c r="E73" i="33"/>
  <c r="F72" i="33" s="1"/>
  <c r="H74" i="33"/>
  <c r="H74" i="39"/>
  <c r="E73" i="39"/>
  <c r="F72" i="39" s="1"/>
  <c r="E73" i="35"/>
  <c r="F72" i="35" s="1"/>
  <c r="H74" i="35"/>
  <c r="H74" i="40"/>
  <c r="E73" i="40"/>
  <c r="F72" i="40" s="1"/>
  <c r="AB162" i="47"/>
  <c r="AD162" i="47" s="1"/>
  <c r="Z163" i="47" s="1"/>
  <c r="AB164" i="46"/>
  <c r="AD164" i="46" s="1"/>
  <c r="Z165" i="46" s="1"/>
  <c r="AB163" i="45"/>
  <c r="AD163" i="45" s="1"/>
  <c r="Z164" i="45" s="1"/>
  <c r="AB166" i="44"/>
  <c r="AD166" i="44" s="1"/>
  <c r="Z167" i="44" s="1"/>
  <c r="AB164" i="43"/>
  <c r="AD164" i="43" s="1"/>
  <c r="Z165" i="43" s="1"/>
  <c r="AB164" i="42"/>
  <c r="AD164" i="42" s="1"/>
  <c r="Z165" i="42" s="1"/>
  <c r="AB161" i="41"/>
  <c r="AD161" i="41" s="1"/>
  <c r="Z162" i="41" s="1"/>
  <c r="AB163" i="40"/>
  <c r="AD163" i="40" s="1"/>
  <c r="Z164" i="40" s="1"/>
  <c r="AB163" i="39"/>
  <c r="AD163" i="39" s="1"/>
  <c r="Z164" i="39" s="1"/>
  <c r="AB163" i="38"/>
  <c r="AD163" i="38" s="1"/>
  <c r="Z164" i="38" s="1"/>
  <c r="AB161" i="37"/>
  <c r="AD161" i="37" s="1"/>
  <c r="Z162" i="37" s="1"/>
  <c r="AB163" i="36"/>
  <c r="AD163" i="36" s="1"/>
  <c r="Z164" i="36" s="1"/>
  <c r="AB163" i="35"/>
  <c r="AD163" i="35" s="1"/>
  <c r="Z164" i="35" s="1"/>
  <c r="AB163" i="34"/>
  <c r="AD163" i="34" s="1"/>
  <c r="Z164" i="34" s="1"/>
  <c r="AB162" i="33"/>
  <c r="AD162" i="33" s="1"/>
  <c r="Z163" i="33" s="1"/>
  <c r="AB162" i="32"/>
  <c r="AD162" i="32" s="1"/>
  <c r="Z163" i="32" s="1"/>
  <c r="AB163" i="31"/>
  <c r="AD163" i="31" s="1"/>
  <c r="Z164" i="31" s="1"/>
  <c r="H74" i="24"/>
  <c r="E73" i="24"/>
  <c r="F72" i="24" s="1"/>
  <c r="H74" i="26"/>
  <c r="E73" i="26"/>
  <c r="F72" i="26" s="1"/>
  <c r="E73" i="25"/>
  <c r="F72" i="25" s="1"/>
  <c r="H74" i="25"/>
  <c r="E73" i="16"/>
  <c r="F72" i="16" s="1"/>
  <c r="H74" i="16"/>
  <c r="H74" i="61"/>
  <c r="E73" i="61"/>
  <c r="F72" i="61" s="1"/>
  <c r="AB74" i="24"/>
  <c r="AD74" i="24" s="1"/>
  <c r="Z75" i="24" s="1"/>
  <c r="R39" i="26"/>
  <c r="S39" i="26"/>
  <c r="X38" i="26"/>
  <c r="T39" i="26" s="1"/>
  <c r="E74" i="30"/>
  <c r="F73" i="30" s="1"/>
  <c r="H75" i="30"/>
  <c r="S40" i="28"/>
  <c r="R40" i="28"/>
  <c r="W238" i="24"/>
  <c r="AC238" i="24" s="1"/>
  <c r="T69" i="23"/>
  <c r="X69" i="23" s="1"/>
  <c r="E74" i="28"/>
  <c r="F73" i="28" s="1"/>
  <c r="H75" i="28"/>
  <c r="AB67" i="23"/>
  <c r="AD67" i="23" s="1"/>
  <c r="Z68" i="23" s="1"/>
  <c r="E73" i="23"/>
  <c r="F72" i="23" s="1"/>
  <c r="E74" i="34" l="1"/>
  <c r="F73" i="34" s="1"/>
  <c r="H75" i="34"/>
  <c r="E74" i="43"/>
  <c r="F73" i="43" s="1"/>
  <c r="H75" i="43"/>
  <c r="E74" i="39"/>
  <c r="F73" i="39" s="1"/>
  <c r="H75" i="39"/>
  <c r="H75" i="32"/>
  <c r="E74" i="32"/>
  <c r="F73" i="32" s="1"/>
  <c r="H75" i="37"/>
  <c r="E74" i="37"/>
  <c r="F73" i="37" s="1"/>
  <c r="E74" i="35"/>
  <c r="F73" i="35" s="1"/>
  <c r="H75" i="35"/>
  <c r="E74" i="33"/>
  <c r="F73" i="33" s="1"/>
  <c r="H75" i="33"/>
  <c r="E74" i="41"/>
  <c r="F73" i="41" s="1"/>
  <c r="H75" i="41"/>
  <c r="H75" i="45"/>
  <c r="E74" i="45"/>
  <c r="F73" i="45" s="1"/>
  <c r="H75" i="47"/>
  <c r="E74" i="47"/>
  <c r="F73" i="47" s="1"/>
  <c r="E74" i="38"/>
  <c r="F73" i="38" s="1"/>
  <c r="H75" i="38"/>
  <c r="E74" i="46"/>
  <c r="F73" i="46" s="1"/>
  <c r="H75" i="46"/>
  <c r="H75" i="31"/>
  <c r="E74" i="31"/>
  <c r="F73" i="31" s="1"/>
  <c r="E74" i="36"/>
  <c r="F73" i="36" s="1"/>
  <c r="H75" i="36"/>
  <c r="H75" i="44"/>
  <c r="E74" i="44"/>
  <c r="F73" i="44" s="1"/>
  <c r="H75" i="40"/>
  <c r="E74" i="40"/>
  <c r="F73" i="40" s="1"/>
  <c r="H75" i="42"/>
  <c r="E74" i="42"/>
  <c r="F73" i="42" s="1"/>
  <c r="AB163" i="47"/>
  <c r="AD163" i="47" s="1"/>
  <c r="Z164" i="47" s="1"/>
  <c r="AB165" i="46"/>
  <c r="AD165" i="46" s="1"/>
  <c r="Z166" i="46" s="1"/>
  <c r="AB164" i="45"/>
  <c r="AD164" i="45" s="1"/>
  <c r="Z165" i="45" s="1"/>
  <c r="AB167" i="44"/>
  <c r="AD167" i="44" s="1"/>
  <c r="Z168" i="44" s="1"/>
  <c r="AB165" i="43"/>
  <c r="AD165" i="43" s="1"/>
  <c r="Z166" i="43" s="1"/>
  <c r="AB165" i="42"/>
  <c r="AD165" i="42" s="1"/>
  <c r="Z166" i="42" s="1"/>
  <c r="AB162" i="41"/>
  <c r="AD162" i="41" s="1"/>
  <c r="Z163" i="41" s="1"/>
  <c r="AB164" i="40"/>
  <c r="AD164" i="40" s="1"/>
  <c r="Z165" i="40" s="1"/>
  <c r="AB164" i="39"/>
  <c r="AD164" i="39" s="1"/>
  <c r="Z165" i="39" s="1"/>
  <c r="AB164" i="38"/>
  <c r="AD164" i="38" s="1"/>
  <c r="Z165" i="38" s="1"/>
  <c r="AB162" i="37"/>
  <c r="AD162" i="37" s="1"/>
  <c r="Z163" i="37" s="1"/>
  <c r="AB164" i="36"/>
  <c r="AD164" i="36" s="1"/>
  <c r="Z165" i="36" s="1"/>
  <c r="AB164" i="35"/>
  <c r="AD164" i="35" s="1"/>
  <c r="Z165" i="35" s="1"/>
  <c r="AB164" i="34"/>
  <c r="AD164" i="34" s="1"/>
  <c r="Z165" i="34" s="1"/>
  <c r="AB163" i="33"/>
  <c r="AD163" i="33" s="1"/>
  <c r="Z164" i="33" s="1"/>
  <c r="AB163" i="32"/>
  <c r="AD163" i="32" s="1"/>
  <c r="Z164" i="32" s="1"/>
  <c r="AB164" i="31"/>
  <c r="AD164" i="31" s="1"/>
  <c r="Z165" i="31" s="1"/>
  <c r="E74" i="61"/>
  <c r="F73" i="61" s="1"/>
  <c r="H75" i="61"/>
  <c r="E74" i="16"/>
  <c r="F73" i="16" s="1"/>
  <c r="H75" i="16"/>
  <c r="H75" i="26"/>
  <c r="E74" i="26"/>
  <c r="F73" i="26" s="1"/>
  <c r="H75" i="24"/>
  <c r="E74" i="24"/>
  <c r="F73" i="24" s="1"/>
  <c r="H75" i="25"/>
  <c r="E74" i="25"/>
  <c r="F73" i="25" s="1"/>
  <c r="AB75" i="24"/>
  <c r="AD75" i="24" s="1"/>
  <c r="Z76" i="24" s="1"/>
  <c r="U39" i="26"/>
  <c r="W39" i="26"/>
  <c r="AC39" i="26" s="1"/>
  <c r="AD39" i="26" s="1"/>
  <c r="Z40" i="26" s="1"/>
  <c r="AB40" i="26" s="1"/>
  <c r="H76" i="30"/>
  <c r="E75" i="30"/>
  <c r="F74" i="30" s="1"/>
  <c r="U40" i="28"/>
  <c r="T40" i="28" s="1"/>
  <c r="X40" i="28" s="1"/>
  <c r="W40" i="28"/>
  <c r="AC40" i="28" s="1"/>
  <c r="AD40" i="28" s="1"/>
  <c r="Z41" i="28" s="1"/>
  <c r="AB41" i="28" s="1"/>
  <c r="T238" i="24"/>
  <c r="X238" i="24" s="1"/>
  <c r="T70" i="23"/>
  <c r="X70" i="23" s="1"/>
  <c r="H76" i="28"/>
  <c r="E75" i="28"/>
  <c r="F74" i="28" s="1"/>
  <c r="E74" i="23"/>
  <c r="F73" i="23" s="1"/>
  <c r="AB68" i="23"/>
  <c r="AD68" i="23" s="1"/>
  <c r="Z69" i="23" s="1"/>
  <c r="C10" i="8"/>
  <c r="E75" i="32" l="1"/>
  <c r="F74" i="32" s="1"/>
  <c r="H76" i="32"/>
  <c r="E75" i="38"/>
  <c r="F74" i="38" s="1"/>
  <c r="H76" i="38"/>
  <c r="H76" i="33"/>
  <c r="E75" i="33"/>
  <c r="F74" i="33" s="1"/>
  <c r="H76" i="39"/>
  <c r="E75" i="39"/>
  <c r="F74" i="39" s="1"/>
  <c r="H76" i="44"/>
  <c r="E75" i="44"/>
  <c r="F74" i="44" s="1"/>
  <c r="H76" i="36"/>
  <c r="E75" i="36"/>
  <c r="F74" i="36" s="1"/>
  <c r="E75" i="35"/>
  <c r="F74" i="35" s="1"/>
  <c r="H76" i="35"/>
  <c r="E75" i="43"/>
  <c r="F74" i="43" s="1"/>
  <c r="H76" i="43"/>
  <c r="E75" i="46"/>
  <c r="F74" i="46" s="1"/>
  <c r="H76" i="46"/>
  <c r="E75" i="47"/>
  <c r="F74" i="47" s="1"/>
  <c r="H76" i="47"/>
  <c r="E75" i="34"/>
  <c r="F74" i="34" s="1"/>
  <c r="H76" i="34"/>
  <c r="E75" i="41"/>
  <c r="F74" i="41" s="1"/>
  <c r="H76" i="41"/>
  <c r="E75" i="40"/>
  <c r="F74" i="40" s="1"/>
  <c r="H76" i="40"/>
  <c r="E75" i="42"/>
  <c r="F74" i="42" s="1"/>
  <c r="H76" i="42"/>
  <c r="H76" i="31"/>
  <c r="E75" i="31"/>
  <c r="F74" i="31" s="1"/>
  <c r="E75" i="45"/>
  <c r="F74" i="45" s="1"/>
  <c r="H76" i="45"/>
  <c r="H76" i="37"/>
  <c r="E75" i="37"/>
  <c r="F74" i="37" s="1"/>
  <c r="AB164" i="47"/>
  <c r="AD164" i="47" s="1"/>
  <c r="Z165" i="47" s="1"/>
  <c r="AB166" i="46"/>
  <c r="AD166" i="46" s="1"/>
  <c r="Z167" i="46" s="1"/>
  <c r="AB165" i="45"/>
  <c r="AD165" i="45" s="1"/>
  <c r="Z166" i="45" s="1"/>
  <c r="AB168" i="44"/>
  <c r="AD168" i="44" s="1"/>
  <c r="Z169" i="44" s="1"/>
  <c r="AB166" i="43"/>
  <c r="AD166" i="43" s="1"/>
  <c r="Z167" i="43" s="1"/>
  <c r="AB166" i="42"/>
  <c r="AD166" i="42" s="1"/>
  <c r="Z167" i="42" s="1"/>
  <c r="AB163" i="41"/>
  <c r="AD163" i="41" s="1"/>
  <c r="Z164" i="41" s="1"/>
  <c r="AB165" i="40"/>
  <c r="AD165" i="40" s="1"/>
  <c r="Z166" i="40" s="1"/>
  <c r="AB165" i="39"/>
  <c r="AD165" i="39" s="1"/>
  <c r="Z166" i="39" s="1"/>
  <c r="AB165" i="38"/>
  <c r="AD165" i="38" s="1"/>
  <c r="Z166" i="38" s="1"/>
  <c r="AB163" i="37"/>
  <c r="AD163" i="37" s="1"/>
  <c r="Z164" i="37" s="1"/>
  <c r="AB165" i="36"/>
  <c r="AD165" i="36" s="1"/>
  <c r="Z166" i="36" s="1"/>
  <c r="AB165" i="35"/>
  <c r="AD165" i="35" s="1"/>
  <c r="Z166" i="35" s="1"/>
  <c r="AB165" i="34"/>
  <c r="AD165" i="34" s="1"/>
  <c r="Z166" i="34" s="1"/>
  <c r="AB164" i="33"/>
  <c r="AD164" i="33" s="1"/>
  <c r="Z165" i="33" s="1"/>
  <c r="AB164" i="32"/>
  <c r="AD164" i="32" s="1"/>
  <c r="Z165" i="32" s="1"/>
  <c r="AB165" i="31"/>
  <c r="AD165" i="31" s="1"/>
  <c r="Z166" i="31" s="1"/>
  <c r="H76" i="24"/>
  <c r="E75" i="24"/>
  <c r="F74" i="24" s="1"/>
  <c r="E75" i="16"/>
  <c r="F74" i="16" s="1"/>
  <c r="H76" i="16"/>
  <c r="H76" i="26"/>
  <c r="E75" i="26"/>
  <c r="F74" i="26" s="1"/>
  <c r="E75" i="25"/>
  <c r="F74" i="25" s="1"/>
  <c r="H76" i="25"/>
  <c r="E75" i="61"/>
  <c r="F74" i="61" s="1"/>
  <c r="H76" i="61"/>
  <c r="AB76" i="24"/>
  <c r="AD76" i="24" s="1"/>
  <c r="Z77" i="24" s="1"/>
  <c r="R40" i="26"/>
  <c r="S40" i="26"/>
  <c r="X39" i="26"/>
  <c r="T40" i="26" s="1"/>
  <c r="E76" i="30"/>
  <c r="F75" i="30" s="1"/>
  <c r="H77" i="30"/>
  <c r="S41" i="28"/>
  <c r="R41" i="28"/>
  <c r="W239" i="24"/>
  <c r="AC239" i="24" s="1"/>
  <c r="T71" i="23"/>
  <c r="X71" i="23" s="1"/>
  <c r="E76" i="28"/>
  <c r="F75" i="28" s="1"/>
  <c r="H77" i="28"/>
  <c r="AB69" i="23"/>
  <c r="AD69" i="23" s="1"/>
  <c r="Z70" i="23" s="1"/>
  <c r="E75" i="23"/>
  <c r="F74" i="23" s="1"/>
  <c r="B8" i="5"/>
  <c r="C8" i="5" s="1"/>
  <c r="H77" i="39" l="1"/>
  <c r="E76" i="39"/>
  <c r="F75" i="39" s="1"/>
  <c r="H77" i="34"/>
  <c r="E76" i="34"/>
  <c r="F75" i="34" s="1"/>
  <c r="E76" i="35"/>
  <c r="F75" i="35" s="1"/>
  <c r="H77" i="35"/>
  <c r="E76" i="31"/>
  <c r="F75" i="31" s="1"/>
  <c r="H77" i="31"/>
  <c r="E76" i="33"/>
  <c r="F75" i="33" s="1"/>
  <c r="H77" i="33"/>
  <c r="E76" i="41"/>
  <c r="F75" i="41" s="1"/>
  <c r="H77" i="41"/>
  <c r="E76" i="43"/>
  <c r="F75" i="43" s="1"/>
  <c r="H77" i="43"/>
  <c r="E76" i="42"/>
  <c r="F75" i="42" s="1"/>
  <c r="H77" i="42"/>
  <c r="E76" i="47"/>
  <c r="F75" i="47" s="1"/>
  <c r="H77" i="47"/>
  <c r="E76" i="38"/>
  <c r="F75" i="38" s="1"/>
  <c r="H77" i="38"/>
  <c r="E76" i="45"/>
  <c r="F75" i="45" s="1"/>
  <c r="H77" i="45"/>
  <c r="E76" i="36"/>
  <c r="F75" i="36" s="1"/>
  <c r="H77" i="36"/>
  <c r="E76" i="40"/>
  <c r="F75" i="40" s="1"/>
  <c r="H77" i="40"/>
  <c r="H77" i="46"/>
  <c r="E76" i="46"/>
  <c r="F75" i="46" s="1"/>
  <c r="H77" i="32"/>
  <c r="E76" i="32"/>
  <c r="F75" i="32" s="1"/>
  <c r="E76" i="37"/>
  <c r="F75" i="37" s="1"/>
  <c r="H77" i="37"/>
  <c r="E76" i="44"/>
  <c r="F75" i="44" s="1"/>
  <c r="H77" i="44"/>
  <c r="AB165" i="47"/>
  <c r="AD165" i="47" s="1"/>
  <c r="Z166" i="47" s="1"/>
  <c r="AB167" i="46"/>
  <c r="AD167" i="46" s="1"/>
  <c r="Z168" i="46" s="1"/>
  <c r="AB166" i="45"/>
  <c r="AD166" i="45" s="1"/>
  <c r="Z167" i="45" s="1"/>
  <c r="AB169" i="44"/>
  <c r="AD169" i="44" s="1"/>
  <c r="Z170" i="44" s="1"/>
  <c r="AB167" i="43"/>
  <c r="AD167" i="43" s="1"/>
  <c r="Z168" i="43" s="1"/>
  <c r="AB167" i="42"/>
  <c r="AD167" i="42" s="1"/>
  <c r="Z168" i="42" s="1"/>
  <c r="AB164" i="41"/>
  <c r="AD164" i="41" s="1"/>
  <c r="Z165" i="41" s="1"/>
  <c r="AB166" i="40"/>
  <c r="AD166" i="40" s="1"/>
  <c r="Z167" i="40" s="1"/>
  <c r="AB166" i="39"/>
  <c r="AD166" i="39" s="1"/>
  <c r="Z167" i="39" s="1"/>
  <c r="AB166" i="38"/>
  <c r="AD166" i="38" s="1"/>
  <c r="Z167" i="38" s="1"/>
  <c r="AB164" i="37"/>
  <c r="AD164" i="37" s="1"/>
  <c r="Z165" i="37" s="1"/>
  <c r="AB166" i="36"/>
  <c r="AD166" i="36" s="1"/>
  <c r="Z167" i="36" s="1"/>
  <c r="AB166" i="35"/>
  <c r="AD166" i="35" s="1"/>
  <c r="Z167" i="35" s="1"/>
  <c r="AB166" i="34"/>
  <c r="AD166" i="34" s="1"/>
  <c r="Z167" i="34" s="1"/>
  <c r="AB165" i="33"/>
  <c r="AD165" i="33" s="1"/>
  <c r="Z166" i="33" s="1"/>
  <c r="AB165" i="32"/>
  <c r="AD165" i="32" s="1"/>
  <c r="Z166" i="32" s="1"/>
  <c r="AB166" i="31"/>
  <c r="AD166" i="31" s="1"/>
  <c r="Z167" i="31" s="1"/>
  <c r="H77" i="26"/>
  <c r="E76" i="26"/>
  <c r="F75" i="26" s="1"/>
  <c r="E76" i="25"/>
  <c r="F75" i="25" s="1"/>
  <c r="H77" i="25"/>
  <c r="H77" i="24"/>
  <c r="E76" i="24"/>
  <c r="F75" i="24" s="1"/>
  <c r="E76" i="16"/>
  <c r="F75" i="16" s="1"/>
  <c r="H77" i="16"/>
  <c r="H77" i="61"/>
  <c r="E76" i="61"/>
  <c r="F75" i="61" s="1"/>
  <c r="AB77" i="24"/>
  <c r="AD77" i="24" s="1"/>
  <c r="Z78" i="24" s="1"/>
  <c r="U40" i="26"/>
  <c r="W40" i="26"/>
  <c r="AC40" i="26" s="1"/>
  <c r="AD40" i="26" s="1"/>
  <c r="Z41" i="26" s="1"/>
  <c r="AB41" i="26" s="1"/>
  <c r="E77" i="30"/>
  <c r="F76" i="30" s="1"/>
  <c r="H78" i="30"/>
  <c r="W41" i="28"/>
  <c r="AC41" i="28" s="1"/>
  <c r="AD41" i="28" s="1"/>
  <c r="Z42" i="28" s="1"/>
  <c r="AB42" i="28" s="1"/>
  <c r="U41" i="28"/>
  <c r="T41" i="28" s="1"/>
  <c r="X41" i="28" s="1"/>
  <c r="T239" i="24"/>
  <c r="X239" i="24" s="1"/>
  <c r="T72" i="23"/>
  <c r="X72" i="23" s="1"/>
  <c r="H78" i="28"/>
  <c r="E77" i="28"/>
  <c r="F76" i="28" s="1"/>
  <c r="AB70" i="23"/>
  <c r="AD70" i="23" s="1"/>
  <c r="Z71" i="23" s="1"/>
  <c r="E76" i="23"/>
  <c r="F75" i="23" s="1"/>
  <c r="D8" i="5"/>
  <c r="H78" i="37" l="1"/>
  <c r="E77" i="37"/>
  <c r="F76" i="37" s="1"/>
  <c r="H78" i="31"/>
  <c r="E77" i="31"/>
  <c r="F76" i="31" s="1"/>
  <c r="H78" i="45"/>
  <c r="E77" i="45"/>
  <c r="F76" i="45" s="1"/>
  <c r="E77" i="43"/>
  <c r="F76" i="43" s="1"/>
  <c r="H78" i="43"/>
  <c r="E77" i="35"/>
  <c r="F76" i="35" s="1"/>
  <c r="H78" i="35"/>
  <c r="E77" i="32"/>
  <c r="F76" i="32" s="1"/>
  <c r="H78" i="32"/>
  <c r="E77" i="38"/>
  <c r="F76" i="38" s="1"/>
  <c r="H78" i="38"/>
  <c r="E77" i="41"/>
  <c r="F76" i="41" s="1"/>
  <c r="H78" i="41"/>
  <c r="E77" i="46"/>
  <c r="F76" i="46" s="1"/>
  <c r="H78" i="46"/>
  <c r="E77" i="34"/>
  <c r="F76" i="34" s="1"/>
  <c r="H78" i="34"/>
  <c r="E77" i="36"/>
  <c r="F76" i="36" s="1"/>
  <c r="H78" i="36"/>
  <c r="E77" i="44"/>
  <c r="F76" i="44" s="1"/>
  <c r="H78" i="44"/>
  <c r="E77" i="40"/>
  <c r="F76" i="40" s="1"/>
  <c r="H78" i="40"/>
  <c r="H78" i="47"/>
  <c r="E77" i="47"/>
  <c r="F76" i="47" s="1"/>
  <c r="H78" i="33"/>
  <c r="E77" i="33"/>
  <c r="F76" i="33" s="1"/>
  <c r="E77" i="42"/>
  <c r="F76" i="42" s="1"/>
  <c r="H78" i="42"/>
  <c r="E77" i="39"/>
  <c r="F76" i="39" s="1"/>
  <c r="H78" i="39"/>
  <c r="AB166" i="47"/>
  <c r="AD166" i="47" s="1"/>
  <c r="Z167" i="47" s="1"/>
  <c r="AB168" i="46"/>
  <c r="AD168" i="46" s="1"/>
  <c r="Z169" i="46" s="1"/>
  <c r="AB167" i="45"/>
  <c r="AD167" i="45" s="1"/>
  <c r="Z168" i="45" s="1"/>
  <c r="AB170" i="44"/>
  <c r="AD170" i="44" s="1"/>
  <c r="Z171" i="44" s="1"/>
  <c r="AB168" i="43"/>
  <c r="AD168" i="43" s="1"/>
  <c r="Z169" i="43" s="1"/>
  <c r="AB168" i="42"/>
  <c r="AD168" i="42" s="1"/>
  <c r="Z169" i="42" s="1"/>
  <c r="AB165" i="41"/>
  <c r="AD165" i="41" s="1"/>
  <c r="Z166" i="41" s="1"/>
  <c r="AB167" i="40"/>
  <c r="AD167" i="40" s="1"/>
  <c r="Z168" i="40" s="1"/>
  <c r="AB167" i="39"/>
  <c r="AD167" i="39" s="1"/>
  <c r="Z168" i="39" s="1"/>
  <c r="AB167" i="38"/>
  <c r="AD167" i="38" s="1"/>
  <c r="Z168" i="38" s="1"/>
  <c r="AB165" i="37"/>
  <c r="AD165" i="37" s="1"/>
  <c r="Z166" i="37" s="1"/>
  <c r="AB167" i="36"/>
  <c r="AD167" i="36" s="1"/>
  <c r="Z168" i="36" s="1"/>
  <c r="AB167" i="35"/>
  <c r="AD167" i="35" s="1"/>
  <c r="Z168" i="35" s="1"/>
  <c r="AB167" i="34"/>
  <c r="AD167" i="34" s="1"/>
  <c r="Z168" i="34" s="1"/>
  <c r="AB166" i="33"/>
  <c r="AD166" i="33" s="1"/>
  <c r="Z167" i="33" s="1"/>
  <c r="AB166" i="32"/>
  <c r="AD166" i="32" s="1"/>
  <c r="Z167" i="32" s="1"/>
  <c r="AB167" i="31"/>
  <c r="AD167" i="31" s="1"/>
  <c r="Z168" i="31" s="1"/>
  <c r="H78" i="25"/>
  <c r="E77" i="25"/>
  <c r="F76" i="25" s="1"/>
  <c r="H78" i="24"/>
  <c r="E77" i="24"/>
  <c r="F76" i="24" s="1"/>
  <c r="H78" i="61"/>
  <c r="E77" i="61"/>
  <c r="F76" i="61" s="1"/>
  <c r="E77" i="16"/>
  <c r="F76" i="16" s="1"/>
  <c r="H78" i="16"/>
  <c r="H78" i="26"/>
  <c r="E77" i="26"/>
  <c r="F76" i="26" s="1"/>
  <c r="AB78" i="24"/>
  <c r="AD78" i="24" s="1"/>
  <c r="Z79" i="24" s="1"/>
  <c r="R41" i="26"/>
  <c r="S41" i="26"/>
  <c r="X40" i="26"/>
  <c r="T41" i="26" s="1"/>
  <c r="E78" i="30"/>
  <c r="F77" i="30" s="1"/>
  <c r="H79" i="30"/>
  <c r="S42" i="28"/>
  <c r="R42" i="28"/>
  <c r="W240" i="24"/>
  <c r="AC240" i="24" s="1"/>
  <c r="T73" i="23"/>
  <c r="X73" i="23" s="1"/>
  <c r="H79" i="28"/>
  <c r="E78" i="28"/>
  <c r="F77" i="28" s="1"/>
  <c r="AB71" i="23"/>
  <c r="AD71" i="23" s="1"/>
  <c r="Z72" i="23" s="1"/>
  <c r="E77" i="23"/>
  <c r="F76" i="23" s="1"/>
  <c r="E78" i="44" l="1"/>
  <c r="F77" i="44" s="1"/>
  <c r="H79" i="44"/>
  <c r="E78" i="36"/>
  <c r="F77" i="36" s="1"/>
  <c r="H79" i="36"/>
  <c r="E78" i="38"/>
  <c r="F77" i="38" s="1"/>
  <c r="H79" i="38"/>
  <c r="E78" i="41"/>
  <c r="F77" i="41" s="1"/>
  <c r="H79" i="41"/>
  <c r="E78" i="33"/>
  <c r="F77" i="33" s="1"/>
  <c r="H79" i="33"/>
  <c r="H79" i="45"/>
  <c r="E78" i="45"/>
  <c r="F77" i="45" s="1"/>
  <c r="E78" i="34"/>
  <c r="F77" i="34" s="1"/>
  <c r="H79" i="34"/>
  <c r="E78" i="32"/>
  <c r="F77" i="32" s="1"/>
  <c r="H79" i="32"/>
  <c r="E78" i="47"/>
  <c r="F77" i="47" s="1"/>
  <c r="H79" i="47"/>
  <c r="H79" i="31"/>
  <c r="E78" i="31"/>
  <c r="F77" i="31" s="1"/>
  <c r="E78" i="42"/>
  <c r="F77" i="42" s="1"/>
  <c r="H79" i="42"/>
  <c r="E78" i="39"/>
  <c r="F77" i="39" s="1"/>
  <c r="H79" i="39"/>
  <c r="H79" i="40"/>
  <c r="E78" i="40"/>
  <c r="F77" i="40" s="1"/>
  <c r="H79" i="46"/>
  <c r="E78" i="46"/>
  <c r="F77" i="46" s="1"/>
  <c r="H79" i="35"/>
  <c r="E78" i="35"/>
  <c r="F77" i="35" s="1"/>
  <c r="E78" i="43"/>
  <c r="F77" i="43" s="1"/>
  <c r="H79" i="43"/>
  <c r="H79" i="37"/>
  <c r="E78" i="37"/>
  <c r="F77" i="37" s="1"/>
  <c r="AB167" i="47"/>
  <c r="AD167" i="47" s="1"/>
  <c r="Z168" i="47" s="1"/>
  <c r="AB169" i="46"/>
  <c r="AD169" i="46" s="1"/>
  <c r="Z170" i="46" s="1"/>
  <c r="AB168" i="45"/>
  <c r="AD168" i="45" s="1"/>
  <c r="Z169" i="45" s="1"/>
  <c r="AB171" i="44"/>
  <c r="AD171" i="44" s="1"/>
  <c r="Z172" i="44" s="1"/>
  <c r="AB169" i="43"/>
  <c r="AD169" i="43" s="1"/>
  <c r="Z170" i="43" s="1"/>
  <c r="AB169" i="42"/>
  <c r="AD169" i="42" s="1"/>
  <c r="Z170" i="42" s="1"/>
  <c r="AB166" i="41"/>
  <c r="AD166" i="41" s="1"/>
  <c r="Z167" i="41" s="1"/>
  <c r="AB168" i="40"/>
  <c r="AD168" i="40" s="1"/>
  <c r="Z169" i="40" s="1"/>
  <c r="AB168" i="39"/>
  <c r="AD168" i="39" s="1"/>
  <c r="Z169" i="39" s="1"/>
  <c r="AB168" i="38"/>
  <c r="AD168" i="38" s="1"/>
  <c r="Z169" i="38" s="1"/>
  <c r="AB166" i="37"/>
  <c r="AD166" i="37" s="1"/>
  <c r="Z167" i="37" s="1"/>
  <c r="AB168" i="36"/>
  <c r="AD168" i="36" s="1"/>
  <c r="Z169" i="36" s="1"/>
  <c r="AB168" i="35"/>
  <c r="AD168" i="35" s="1"/>
  <c r="Z169" i="35" s="1"/>
  <c r="AB168" i="34"/>
  <c r="AD168" i="34" s="1"/>
  <c r="Z169" i="34" s="1"/>
  <c r="AB167" i="33"/>
  <c r="AD167" i="33" s="1"/>
  <c r="Z168" i="33" s="1"/>
  <c r="AB167" i="32"/>
  <c r="AD167" i="32" s="1"/>
  <c r="Z168" i="32" s="1"/>
  <c r="AB168" i="31"/>
  <c r="AD168" i="31" s="1"/>
  <c r="Z169" i="31" s="1"/>
  <c r="E78" i="61"/>
  <c r="F77" i="61" s="1"/>
  <c r="H79" i="61"/>
  <c r="H79" i="26"/>
  <c r="E78" i="26"/>
  <c r="F77" i="26" s="1"/>
  <c r="E78" i="16"/>
  <c r="F77" i="16" s="1"/>
  <c r="H79" i="16"/>
  <c r="H79" i="25"/>
  <c r="E78" i="25"/>
  <c r="F77" i="25" s="1"/>
  <c r="H79" i="24"/>
  <c r="E78" i="24"/>
  <c r="F77" i="24" s="1"/>
  <c r="AB79" i="24"/>
  <c r="AD79" i="24" s="1"/>
  <c r="Z80" i="24" s="1"/>
  <c r="U41" i="26"/>
  <c r="W41" i="26"/>
  <c r="AC41" i="26" s="1"/>
  <c r="AD41" i="26" s="1"/>
  <c r="Z42" i="26" s="1"/>
  <c r="AB42" i="26" s="1"/>
  <c r="H80" i="30"/>
  <c r="E79" i="30"/>
  <c r="F78" i="30" s="1"/>
  <c r="U42" i="28"/>
  <c r="T42" i="28" s="1"/>
  <c r="X42" i="28" s="1"/>
  <c r="W42" i="28"/>
  <c r="AC42" i="28" s="1"/>
  <c r="AD42" i="28" s="1"/>
  <c r="Z43" i="28" s="1"/>
  <c r="AB43" i="28" s="1"/>
  <c r="T240" i="24"/>
  <c r="X240" i="24" s="1"/>
  <c r="T74" i="23"/>
  <c r="X74" i="23" s="1"/>
  <c r="E79" i="28"/>
  <c r="F78" i="28" s="1"/>
  <c r="H80" i="28"/>
  <c r="AB72" i="23"/>
  <c r="AD72" i="23" s="1"/>
  <c r="Z73" i="23" s="1"/>
  <c r="E78" i="23"/>
  <c r="F77" i="23" s="1"/>
  <c r="M34" i="8"/>
  <c r="C13" i="8"/>
  <c r="L16" i="8"/>
  <c r="E79" i="41" l="1"/>
  <c r="F78" i="41" s="1"/>
  <c r="H80" i="41"/>
  <c r="H80" i="42"/>
  <c r="E79" i="42"/>
  <c r="F78" i="42" s="1"/>
  <c r="E79" i="34"/>
  <c r="F78" i="34" s="1"/>
  <c r="H80" i="34"/>
  <c r="H80" i="38"/>
  <c r="E79" i="38"/>
  <c r="F78" i="38" s="1"/>
  <c r="H80" i="43"/>
  <c r="E79" i="43"/>
  <c r="F78" i="43" s="1"/>
  <c r="E79" i="35"/>
  <c r="F78" i="35" s="1"/>
  <c r="H80" i="35"/>
  <c r="E79" i="32"/>
  <c r="F78" i="32" s="1"/>
  <c r="H80" i="32"/>
  <c r="H80" i="36"/>
  <c r="E79" i="36"/>
  <c r="F78" i="36" s="1"/>
  <c r="E79" i="46"/>
  <c r="F78" i="46" s="1"/>
  <c r="H80" i="46"/>
  <c r="E79" i="31"/>
  <c r="F78" i="31" s="1"/>
  <c r="H80" i="31"/>
  <c r="E79" i="45"/>
  <c r="F78" i="45" s="1"/>
  <c r="H80" i="45"/>
  <c r="E79" i="47"/>
  <c r="F78" i="47" s="1"/>
  <c r="H80" i="47"/>
  <c r="E79" i="33"/>
  <c r="F78" i="33" s="1"/>
  <c r="H80" i="33"/>
  <c r="H80" i="44"/>
  <c r="E79" i="44"/>
  <c r="F78" i="44" s="1"/>
  <c r="H80" i="39"/>
  <c r="E79" i="39"/>
  <c r="F78" i="39" s="1"/>
  <c r="E79" i="37"/>
  <c r="F78" i="37" s="1"/>
  <c r="H80" i="37"/>
  <c r="E79" i="40"/>
  <c r="F78" i="40" s="1"/>
  <c r="H80" i="40"/>
  <c r="AB168" i="47"/>
  <c r="AD168" i="47" s="1"/>
  <c r="Z169" i="47" s="1"/>
  <c r="AB170" i="46"/>
  <c r="AD170" i="46" s="1"/>
  <c r="Z171" i="46" s="1"/>
  <c r="AB169" i="45"/>
  <c r="AD169" i="45" s="1"/>
  <c r="Z170" i="45" s="1"/>
  <c r="AB172" i="44"/>
  <c r="AD172" i="44" s="1"/>
  <c r="Z173" i="44" s="1"/>
  <c r="AB170" i="43"/>
  <c r="AD170" i="43" s="1"/>
  <c r="Z171" i="43" s="1"/>
  <c r="AB170" i="42"/>
  <c r="AD170" i="42" s="1"/>
  <c r="Z171" i="42" s="1"/>
  <c r="AB167" i="41"/>
  <c r="AD167" i="41" s="1"/>
  <c r="Z168" i="41" s="1"/>
  <c r="AB169" i="40"/>
  <c r="AD169" i="40" s="1"/>
  <c r="Z170" i="40" s="1"/>
  <c r="AB169" i="39"/>
  <c r="AD169" i="39" s="1"/>
  <c r="Z170" i="39" s="1"/>
  <c r="AB169" i="38"/>
  <c r="AD169" i="38" s="1"/>
  <c r="Z170" i="38" s="1"/>
  <c r="AB167" i="37"/>
  <c r="AD167" i="37" s="1"/>
  <c r="Z168" i="37" s="1"/>
  <c r="AB169" i="36"/>
  <c r="AD169" i="36" s="1"/>
  <c r="Z170" i="36" s="1"/>
  <c r="AB169" i="35"/>
  <c r="AD169" i="35" s="1"/>
  <c r="Z170" i="35" s="1"/>
  <c r="AB169" i="34"/>
  <c r="AD169" i="34" s="1"/>
  <c r="Z170" i="34" s="1"/>
  <c r="AB168" i="33"/>
  <c r="AD168" i="33" s="1"/>
  <c r="Z169" i="33" s="1"/>
  <c r="AB168" i="32"/>
  <c r="AD168" i="32" s="1"/>
  <c r="Z169" i="32" s="1"/>
  <c r="AB169" i="31"/>
  <c r="AD169" i="31" s="1"/>
  <c r="Z170" i="31" s="1"/>
  <c r="E79" i="61"/>
  <c r="F78" i="61" s="1"/>
  <c r="H80" i="61"/>
  <c r="E79" i="26"/>
  <c r="F78" i="26" s="1"/>
  <c r="H80" i="26"/>
  <c r="H80" i="16"/>
  <c r="E79" i="16"/>
  <c r="F78" i="16" s="1"/>
  <c r="H80" i="24"/>
  <c r="E79" i="24"/>
  <c r="F78" i="24" s="1"/>
  <c r="H80" i="25"/>
  <c r="E79" i="25"/>
  <c r="F78" i="25" s="1"/>
  <c r="AB80" i="24"/>
  <c r="AD80" i="24" s="1"/>
  <c r="Z81" i="24" s="1"/>
  <c r="S42" i="26"/>
  <c r="R42" i="26"/>
  <c r="X41" i="26"/>
  <c r="T42" i="26" s="1"/>
  <c r="E80" i="30"/>
  <c r="F79" i="30" s="1"/>
  <c r="H81" i="30"/>
  <c r="S43" i="28"/>
  <c r="R43" i="28"/>
  <c r="W241" i="24"/>
  <c r="AC241" i="24" s="1"/>
  <c r="T75" i="23"/>
  <c r="X75" i="23" s="1"/>
  <c r="E80" i="28"/>
  <c r="F79" i="28" s="1"/>
  <c r="H81" i="28"/>
  <c r="G33" i="9"/>
  <c r="G34" i="9"/>
  <c r="G35" i="9"/>
  <c r="G30" i="9"/>
  <c r="G31" i="9"/>
  <c r="G32" i="9"/>
  <c r="G16" i="9"/>
  <c r="G13" i="9"/>
  <c r="G14" i="9"/>
  <c r="G15" i="9"/>
  <c r="AB73" i="23"/>
  <c r="AD73" i="23" s="1"/>
  <c r="Z74" i="23" s="1"/>
  <c r="E79" i="23"/>
  <c r="F78" i="23" s="1"/>
  <c r="L11" i="8"/>
  <c r="H81" i="45" l="1"/>
  <c r="E80" i="45"/>
  <c r="F79" i="45" s="1"/>
  <c r="E80" i="32"/>
  <c r="F79" i="32" s="1"/>
  <c r="H81" i="32"/>
  <c r="H81" i="34"/>
  <c r="E80" i="34"/>
  <c r="F79" i="34" s="1"/>
  <c r="E80" i="47"/>
  <c r="F79" i="47" s="1"/>
  <c r="H81" i="47"/>
  <c r="H81" i="38"/>
  <c r="E80" i="38"/>
  <c r="F79" i="38" s="1"/>
  <c r="H81" i="39"/>
  <c r="E80" i="39"/>
  <c r="F79" i="39" s="1"/>
  <c r="H81" i="37"/>
  <c r="E80" i="37"/>
  <c r="F79" i="37" s="1"/>
  <c r="H81" i="31"/>
  <c r="E80" i="31"/>
  <c r="F79" i="31" s="1"/>
  <c r="E80" i="35"/>
  <c r="F79" i="35" s="1"/>
  <c r="H81" i="35"/>
  <c r="E80" i="36"/>
  <c r="F79" i="36" s="1"/>
  <c r="H81" i="36"/>
  <c r="H81" i="44"/>
  <c r="E80" i="44"/>
  <c r="F79" i="44" s="1"/>
  <c r="E80" i="42"/>
  <c r="F79" i="42" s="1"/>
  <c r="H81" i="42"/>
  <c r="H81" i="40"/>
  <c r="E80" i="40"/>
  <c r="F79" i="40" s="1"/>
  <c r="H81" i="33"/>
  <c r="E80" i="33"/>
  <c r="F79" i="33" s="1"/>
  <c r="E80" i="46"/>
  <c r="F79" i="46" s="1"/>
  <c r="H81" i="46"/>
  <c r="E80" i="41"/>
  <c r="F79" i="41" s="1"/>
  <c r="H81" i="41"/>
  <c r="E80" i="43"/>
  <c r="F79" i="43" s="1"/>
  <c r="H81" i="43"/>
  <c r="AB169" i="47"/>
  <c r="AD169" i="47" s="1"/>
  <c r="Z170" i="47" s="1"/>
  <c r="AB171" i="46"/>
  <c r="AD171" i="46" s="1"/>
  <c r="Z172" i="46" s="1"/>
  <c r="AB170" i="45"/>
  <c r="AD170" i="45" s="1"/>
  <c r="Z171" i="45" s="1"/>
  <c r="AB173" i="44"/>
  <c r="AD173" i="44" s="1"/>
  <c r="Z174" i="44" s="1"/>
  <c r="AB171" i="43"/>
  <c r="AD171" i="43" s="1"/>
  <c r="Z172" i="43" s="1"/>
  <c r="AB171" i="42"/>
  <c r="AD171" i="42" s="1"/>
  <c r="Z172" i="42" s="1"/>
  <c r="AB168" i="41"/>
  <c r="AD168" i="41" s="1"/>
  <c r="Z169" i="41" s="1"/>
  <c r="AB170" i="40"/>
  <c r="AD170" i="40" s="1"/>
  <c r="Z171" i="40" s="1"/>
  <c r="AB170" i="39"/>
  <c r="AD170" i="39" s="1"/>
  <c r="Z171" i="39" s="1"/>
  <c r="AB170" i="38"/>
  <c r="AD170" i="38" s="1"/>
  <c r="Z171" i="38" s="1"/>
  <c r="AB168" i="37"/>
  <c r="AD168" i="37" s="1"/>
  <c r="Z169" i="37" s="1"/>
  <c r="AB170" i="36"/>
  <c r="AD170" i="36" s="1"/>
  <c r="Z171" i="36" s="1"/>
  <c r="AB170" i="35"/>
  <c r="AD170" i="35" s="1"/>
  <c r="Z171" i="35" s="1"/>
  <c r="AB170" i="34"/>
  <c r="AD170" i="34" s="1"/>
  <c r="Z171" i="34" s="1"/>
  <c r="AB169" i="33"/>
  <c r="AD169" i="33" s="1"/>
  <c r="Z170" i="33" s="1"/>
  <c r="AB169" i="32"/>
  <c r="AD169" i="32" s="1"/>
  <c r="Z170" i="32" s="1"/>
  <c r="AB170" i="31"/>
  <c r="AD170" i="31" s="1"/>
  <c r="Z171" i="31" s="1"/>
  <c r="H81" i="61"/>
  <c r="E80" i="61"/>
  <c r="F79" i="61" s="1"/>
  <c r="H81" i="25"/>
  <c r="E80" i="25"/>
  <c r="F79" i="25" s="1"/>
  <c r="H81" i="24"/>
  <c r="E80" i="24"/>
  <c r="F79" i="24" s="1"/>
  <c r="E80" i="16"/>
  <c r="F79" i="16" s="1"/>
  <c r="H81" i="16"/>
  <c r="H81" i="26"/>
  <c r="E80" i="26"/>
  <c r="F79" i="26" s="1"/>
  <c r="AB81" i="24"/>
  <c r="AD81" i="24" s="1"/>
  <c r="Z82" i="24" s="1"/>
  <c r="U42" i="26"/>
  <c r="W42" i="26"/>
  <c r="AC42" i="26" s="1"/>
  <c r="AD42" i="26" s="1"/>
  <c r="Z43" i="26" s="1"/>
  <c r="AB43" i="26" s="1"/>
  <c r="H82" i="30"/>
  <c r="E81" i="30"/>
  <c r="F80" i="30" s="1"/>
  <c r="W43" i="28"/>
  <c r="AC43" i="28" s="1"/>
  <c r="AD43" i="28" s="1"/>
  <c r="Z44" i="28" s="1"/>
  <c r="AB44" i="28" s="1"/>
  <c r="U43" i="28"/>
  <c r="T43" i="28" s="1"/>
  <c r="X43" i="28" s="1"/>
  <c r="T241" i="24"/>
  <c r="X241" i="24" s="1"/>
  <c r="T76" i="23"/>
  <c r="X76" i="23" s="1"/>
  <c r="E81" i="28"/>
  <c r="F80" i="28" s="1"/>
  <c r="H82" i="28"/>
  <c r="G12" i="9"/>
  <c r="G25" i="9"/>
  <c r="G17" i="9"/>
  <c r="G24" i="9"/>
  <c r="G23" i="9"/>
  <c r="G36" i="9"/>
  <c r="G22" i="9"/>
  <c r="G29" i="9"/>
  <c r="G21" i="9"/>
  <c r="G28" i="9"/>
  <c r="G20" i="9"/>
  <c r="G27" i="9"/>
  <c r="G19" i="9"/>
  <c r="G26" i="9"/>
  <c r="E80" i="23"/>
  <c r="AB74" i="23"/>
  <c r="AD74" i="23" s="1"/>
  <c r="Z75" i="23" s="1"/>
  <c r="M22" i="8"/>
  <c r="M30" i="8"/>
  <c r="J22" i="8"/>
  <c r="L17" i="8" s="1"/>
  <c r="J23" i="8"/>
  <c r="H82" i="41" l="1"/>
  <c r="E81" i="41"/>
  <c r="F80" i="41" s="1"/>
  <c r="H82" i="42"/>
  <c r="E81" i="42"/>
  <c r="F80" i="42" s="1"/>
  <c r="E81" i="31"/>
  <c r="F80" i="31" s="1"/>
  <c r="H82" i="31"/>
  <c r="E81" i="46"/>
  <c r="F80" i="46" s="1"/>
  <c r="H82" i="46"/>
  <c r="E81" i="44"/>
  <c r="F80" i="44" s="1"/>
  <c r="H82" i="44"/>
  <c r="H82" i="37"/>
  <c r="E81" i="37"/>
  <c r="F80" i="37" s="1"/>
  <c r="H82" i="34"/>
  <c r="E81" i="34"/>
  <c r="F80" i="34" s="1"/>
  <c r="E81" i="36"/>
  <c r="F80" i="36" s="1"/>
  <c r="H82" i="36"/>
  <c r="H82" i="32"/>
  <c r="E81" i="32"/>
  <c r="F80" i="32" s="1"/>
  <c r="E81" i="33"/>
  <c r="F80" i="33" s="1"/>
  <c r="H82" i="33"/>
  <c r="E81" i="39"/>
  <c r="F80" i="39" s="1"/>
  <c r="H82" i="39"/>
  <c r="H82" i="47"/>
  <c r="E81" i="47"/>
  <c r="F80" i="47" s="1"/>
  <c r="H82" i="43"/>
  <c r="E81" i="43"/>
  <c r="F80" i="43" s="1"/>
  <c r="H82" i="35"/>
  <c r="E81" i="35"/>
  <c r="F80" i="35" s="1"/>
  <c r="E81" i="40"/>
  <c r="F80" i="40" s="1"/>
  <c r="H82" i="40"/>
  <c r="E81" i="38"/>
  <c r="F80" i="38" s="1"/>
  <c r="H82" i="38"/>
  <c r="H82" i="45"/>
  <c r="E81" i="45"/>
  <c r="F80" i="45" s="1"/>
  <c r="AB170" i="47"/>
  <c r="AD170" i="47" s="1"/>
  <c r="Z171" i="47" s="1"/>
  <c r="AB172" i="46"/>
  <c r="AD172" i="46" s="1"/>
  <c r="Z173" i="46" s="1"/>
  <c r="AB171" i="45"/>
  <c r="AD171" i="45" s="1"/>
  <c r="Z172" i="45" s="1"/>
  <c r="AB174" i="44"/>
  <c r="AD174" i="44" s="1"/>
  <c r="Z175" i="44" s="1"/>
  <c r="AB172" i="43"/>
  <c r="AD172" i="43" s="1"/>
  <c r="Z173" i="43" s="1"/>
  <c r="AB172" i="42"/>
  <c r="AD172" i="42" s="1"/>
  <c r="Z173" i="42" s="1"/>
  <c r="AB169" i="41"/>
  <c r="AD169" i="41" s="1"/>
  <c r="Z170" i="41" s="1"/>
  <c r="AB171" i="40"/>
  <c r="AD171" i="40" s="1"/>
  <c r="Z172" i="40" s="1"/>
  <c r="AB171" i="39"/>
  <c r="AD171" i="39" s="1"/>
  <c r="Z172" i="39" s="1"/>
  <c r="AB171" i="38"/>
  <c r="AD171" i="38" s="1"/>
  <c r="Z172" i="38" s="1"/>
  <c r="AB169" i="37"/>
  <c r="AD169" i="37" s="1"/>
  <c r="Z170" i="37" s="1"/>
  <c r="AB171" i="36"/>
  <c r="AD171" i="36" s="1"/>
  <c r="Z172" i="36" s="1"/>
  <c r="AB171" i="35"/>
  <c r="AD171" i="35" s="1"/>
  <c r="Z172" i="35" s="1"/>
  <c r="AB171" i="34"/>
  <c r="AD171" i="34" s="1"/>
  <c r="Z172" i="34" s="1"/>
  <c r="AB170" i="33"/>
  <c r="AD170" i="33" s="1"/>
  <c r="Z171" i="33" s="1"/>
  <c r="AB170" i="32"/>
  <c r="AD170" i="32" s="1"/>
  <c r="Z171" i="32" s="1"/>
  <c r="AB171" i="31"/>
  <c r="AD171" i="31" s="1"/>
  <c r="Z172" i="31" s="1"/>
  <c r="H82" i="26"/>
  <c r="E81" i="26"/>
  <c r="F80" i="26" s="1"/>
  <c r="E81" i="25"/>
  <c r="F80" i="25" s="1"/>
  <c r="H82" i="25"/>
  <c r="E81" i="16"/>
  <c r="F80" i="16" s="1"/>
  <c r="H82" i="16"/>
  <c r="H82" i="24"/>
  <c r="E81" i="24"/>
  <c r="F80" i="24" s="1"/>
  <c r="H82" i="61"/>
  <c r="E81" i="61"/>
  <c r="F80" i="61" s="1"/>
  <c r="AB82" i="24"/>
  <c r="AD82" i="24" s="1"/>
  <c r="Z83" i="24" s="1"/>
  <c r="R43" i="26"/>
  <c r="S43" i="26"/>
  <c r="X42" i="26"/>
  <c r="T43" i="26" s="1"/>
  <c r="H83" i="30"/>
  <c r="E82" i="30"/>
  <c r="F81" i="30" s="1"/>
  <c r="S44" i="28"/>
  <c r="R44" i="28"/>
  <c r="W242" i="24"/>
  <c r="AC242" i="24" s="1"/>
  <c r="T242" i="24"/>
  <c r="T77" i="23"/>
  <c r="X77" i="23" s="1"/>
  <c r="H83" i="28"/>
  <c r="E82" i="28"/>
  <c r="F81" i="28" s="1"/>
  <c r="F79" i="23"/>
  <c r="AB75" i="23"/>
  <c r="AD75" i="23" s="1"/>
  <c r="Z76" i="23" s="1"/>
  <c r="E81" i="23"/>
  <c r="L12" i="8"/>
  <c r="L18" i="8" s="1"/>
  <c r="H83" i="47" l="1"/>
  <c r="E82" i="47"/>
  <c r="F81" i="47" s="1"/>
  <c r="E82" i="40"/>
  <c r="F81" i="40" s="1"/>
  <c r="H83" i="40"/>
  <c r="E82" i="39"/>
  <c r="F81" i="39" s="1"/>
  <c r="H83" i="39"/>
  <c r="E82" i="31"/>
  <c r="F81" i="31" s="1"/>
  <c r="H83" i="31"/>
  <c r="H83" i="38"/>
  <c r="E82" i="38"/>
  <c r="F81" i="38" s="1"/>
  <c r="E82" i="46"/>
  <c r="F81" i="46" s="1"/>
  <c r="H83" i="46"/>
  <c r="E82" i="34"/>
  <c r="F81" i="34" s="1"/>
  <c r="H83" i="34"/>
  <c r="E82" i="33"/>
  <c r="F81" i="33" s="1"/>
  <c r="H83" i="33"/>
  <c r="E82" i="36"/>
  <c r="F81" i="36" s="1"/>
  <c r="H83" i="36"/>
  <c r="E82" i="35"/>
  <c r="F81" i="35" s="1"/>
  <c r="H83" i="35"/>
  <c r="E82" i="37"/>
  <c r="F81" i="37" s="1"/>
  <c r="H83" i="37"/>
  <c r="E82" i="42"/>
  <c r="F81" i="42" s="1"/>
  <c r="H83" i="42"/>
  <c r="H83" i="44"/>
  <c r="E82" i="44"/>
  <c r="F81" i="44" s="1"/>
  <c r="H83" i="45"/>
  <c r="E82" i="45"/>
  <c r="F81" i="45" s="1"/>
  <c r="H83" i="43"/>
  <c r="E82" i="43"/>
  <c r="F81" i="43" s="1"/>
  <c r="E82" i="32"/>
  <c r="F81" i="32" s="1"/>
  <c r="H83" i="32"/>
  <c r="E82" i="41"/>
  <c r="F81" i="41" s="1"/>
  <c r="H83" i="41"/>
  <c r="AB171" i="47"/>
  <c r="AD171" i="47" s="1"/>
  <c r="Z172" i="47" s="1"/>
  <c r="AB173" i="46"/>
  <c r="AD173" i="46" s="1"/>
  <c r="Z174" i="46" s="1"/>
  <c r="AB172" i="45"/>
  <c r="AD172" i="45" s="1"/>
  <c r="Z173" i="45" s="1"/>
  <c r="AB175" i="44"/>
  <c r="AD175" i="44" s="1"/>
  <c r="Z176" i="44" s="1"/>
  <c r="AB173" i="43"/>
  <c r="AD173" i="43" s="1"/>
  <c r="Z174" i="43" s="1"/>
  <c r="AB173" i="42"/>
  <c r="AD173" i="42" s="1"/>
  <c r="Z174" i="42" s="1"/>
  <c r="AB170" i="41"/>
  <c r="AD170" i="41" s="1"/>
  <c r="Z171" i="41" s="1"/>
  <c r="AB172" i="40"/>
  <c r="AD172" i="40" s="1"/>
  <c r="Z173" i="40" s="1"/>
  <c r="AB172" i="39"/>
  <c r="AD172" i="39" s="1"/>
  <c r="Z173" i="39" s="1"/>
  <c r="AB172" i="38"/>
  <c r="AD172" i="38" s="1"/>
  <c r="Z173" i="38" s="1"/>
  <c r="AB170" i="37"/>
  <c r="AD170" i="37" s="1"/>
  <c r="Z171" i="37" s="1"/>
  <c r="AB172" i="36"/>
  <c r="AD172" i="36" s="1"/>
  <c r="Z173" i="36" s="1"/>
  <c r="AB172" i="35"/>
  <c r="AD172" i="35" s="1"/>
  <c r="Z173" i="35" s="1"/>
  <c r="AB172" i="34"/>
  <c r="AD172" i="34" s="1"/>
  <c r="Z173" i="34" s="1"/>
  <c r="AB171" i="33"/>
  <c r="AD171" i="33" s="1"/>
  <c r="Z172" i="33" s="1"/>
  <c r="AB171" i="32"/>
  <c r="AD171" i="32" s="1"/>
  <c r="Z172" i="32" s="1"/>
  <c r="AB172" i="31"/>
  <c r="AD172" i="31" s="1"/>
  <c r="Z173" i="31" s="1"/>
  <c r="H83" i="25"/>
  <c r="E82" i="25"/>
  <c r="F81" i="25" s="1"/>
  <c r="E82" i="61"/>
  <c r="F81" i="61" s="1"/>
  <c r="H83" i="61"/>
  <c r="H83" i="26"/>
  <c r="E82" i="26"/>
  <c r="F81" i="26" s="1"/>
  <c r="H83" i="16"/>
  <c r="E82" i="16"/>
  <c r="F81" i="16" s="1"/>
  <c r="H83" i="24"/>
  <c r="E82" i="24"/>
  <c r="F81" i="24" s="1"/>
  <c r="AB83" i="24"/>
  <c r="AD83" i="24" s="1"/>
  <c r="Z84" i="24" s="1"/>
  <c r="U43" i="26"/>
  <c r="W43" i="26"/>
  <c r="AC43" i="26" s="1"/>
  <c r="AD43" i="26" s="1"/>
  <c r="Z44" i="26" s="1"/>
  <c r="AB44" i="26" s="1"/>
  <c r="E83" i="30"/>
  <c r="F82" i="30" s="1"/>
  <c r="H84" i="30"/>
  <c r="U44" i="28"/>
  <c r="T44" i="28" s="1"/>
  <c r="X44" i="28" s="1"/>
  <c r="W44" i="28"/>
  <c r="AC44" i="28" s="1"/>
  <c r="AD44" i="28" s="1"/>
  <c r="Z45" i="28" s="1"/>
  <c r="AB45" i="28" s="1"/>
  <c r="X242" i="24"/>
  <c r="T78" i="23"/>
  <c r="X78" i="23" s="1"/>
  <c r="H84" i="28"/>
  <c r="E83" i="28"/>
  <c r="F82" i="28" s="1"/>
  <c r="F80" i="23"/>
  <c r="E82" i="23"/>
  <c r="AB76" i="23"/>
  <c r="AD76" i="23" s="1"/>
  <c r="Z77" i="23" s="1"/>
  <c r="E83" i="31" l="1"/>
  <c r="F82" i="31" s="1"/>
  <c r="H84" i="31"/>
  <c r="H84" i="33"/>
  <c r="E83" i="33"/>
  <c r="F82" i="33" s="1"/>
  <c r="H84" i="37"/>
  <c r="E83" i="37"/>
  <c r="F82" i="37" s="1"/>
  <c r="H84" i="34"/>
  <c r="E83" i="34"/>
  <c r="F82" i="34" s="1"/>
  <c r="H84" i="39"/>
  <c r="E83" i="39"/>
  <c r="F82" i="39" s="1"/>
  <c r="E83" i="42"/>
  <c r="F82" i="42" s="1"/>
  <c r="H84" i="42"/>
  <c r="H84" i="43"/>
  <c r="E83" i="43"/>
  <c r="F82" i="43" s="1"/>
  <c r="E83" i="32"/>
  <c r="F82" i="32" s="1"/>
  <c r="H84" i="32"/>
  <c r="E83" i="35"/>
  <c r="F82" i="35" s="1"/>
  <c r="H84" i="35"/>
  <c r="E83" i="46"/>
  <c r="F82" i="46" s="1"/>
  <c r="H84" i="46"/>
  <c r="H84" i="40"/>
  <c r="E83" i="40"/>
  <c r="F82" i="40" s="1"/>
  <c r="H84" i="45"/>
  <c r="E83" i="45"/>
  <c r="F82" i="45" s="1"/>
  <c r="H84" i="41"/>
  <c r="E83" i="41"/>
  <c r="F82" i="41" s="1"/>
  <c r="H84" i="36"/>
  <c r="E83" i="36"/>
  <c r="F82" i="36" s="1"/>
  <c r="H84" i="44"/>
  <c r="E83" i="44"/>
  <c r="F82" i="44" s="1"/>
  <c r="H84" i="38"/>
  <c r="E83" i="38"/>
  <c r="F82" i="38" s="1"/>
  <c r="E83" i="47"/>
  <c r="F82" i="47" s="1"/>
  <c r="H84" i="47"/>
  <c r="AB172" i="47"/>
  <c r="AD172" i="47" s="1"/>
  <c r="Z173" i="47" s="1"/>
  <c r="AB174" i="46"/>
  <c r="AD174" i="46" s="1"/>
  <c r="Z175" i="46" s="1"/>
  <c r="AB173" i="45"/>
  <c r="AD173" i="45" s="1"/>
  <c r="Z174" i="45" s="1"/>
  <c r="AB176" i="44"/>
  <c r="AD176" i="44" s="1"/>
  <c r="Z177" i="44" s="1"/>
  <c r="AB174" i="43"/>
  <c r="AD174" i="43" s="1"/>
  <c r="Z175" i="43" s="1"/>
  <c r="AB174" i="42"/>
  <c r="AD174" i="42" s="1"/>
  <c r="Z175" i="42" s="1"/>
  <c r="AB171" i="41"/>
  <c r="AD171" i="41" s="1"/>
  <c r="Z172" i="41" s="1"/>
  <c r="AB173" i="40"/>
  <c r="AD173" i="40" s="1"/>
  <c r="Z174" i="40" s="1"/>
  <c r="AB173" i="39"/>
  <c r="AD173" i="39" s="1"/>
  <c r="Z174" i="39" s="1"/>
  <c r="AB173" i="38"/>
  <c r="AD173" i="38" s="1"/>
  <c r="Z174" i="38" s="1"/>
  <c r="AB171" i="37"/>
  <c r="AD171" i="37" s="1"/>
  <c r="Z172" i="37" s="1"/>
  <c r="AB173" i="36"/>
  <c r="AD173" i="36" s="1"/>
  <c r="Z174" i="36" s="1"/>
  <c r="AB173" i="35"/>
  <c r="AD173" i="35" s="1"/>
  <c r="Z174" i="35" s="1"/>
  <c r="AB173" i="34"/>
  <c r="AD173" i="34" s="1"/>
  <c r="Z174" i="34" s="1"/>
  <c r="AB172" i="33"/>
  <c r="AD172" i="33" s="1"/>
  <c r="Z173" i="33" s="1"/>
  <c r="AB172" i="32"/>
  <c r="AD172" i="32" s="1"/>
  <c r="Z173" i="32" s="1"/>
  <c r="AB173" i="31"/>
  <c r="AD173" i="31" s="1"/>
  <c r="Z174" i="31" s="1"/>
  <c r="E83" i="61"/>
  <c r="F82" i="61" s="1"/>
  <c r="H84" i="61"/>
  <c r="H84" i="24"/>
  <c r="E83" i="24"/>
  <c r="F82" i="24" s="1"/>
  <c r="H84" i="26"/>
  <c r="E83" i="26"/>
  <c r="F82" i="26" s="1"/>
  <c r="H84" i="25"/>
  <c r="E83" i="25"/>
  <c r="F82" i="25" s="1"/>
  <c r="H84" i="16"/>
  <c r="E83" i="16"/>
  <c r="F82" i="16" s="1"/>
  <c r="AB84" i="24"/>
  <c r="AD84" i="24" s="1"/>
  <c r="Z85" i="24" s="1"/>
  <c r="R44" i="26"/>
  <c r="S44" i="26"/>
  <c r="X43" i="26"/>
  <c r="T44" i="26" s="1"/>
  <c r="H85" i="30"/>
  <c r="E84" i="30"/>
  <c r="F83" i="30" s="1"/>
  <c r="S45" i="28"/>
  <c r="R45" i="28"/>
  <c r="W243" i="24"/>
  <c r="AC243" i="24" s="1"/>
  <c r="T79" i="23"/>
  <c r="X79" i="23" s="1"/>
  <c r="H85" i="28"/>
  <c r="E84" i="28"/>
  <c r="F83" i="28" s="1"/>
  <c r="F81" i="23"/>
  <c r="AB77" i="23"/>
  <c r="AD77" i="23" s="1"/>
  <c r="Z78" i="23" s="1"/>
  <c r="E83" i="23"/>
  <c r="E84" i="32" l="1"/>
  <c r="F83" i="32" s="1"/>
  <c r="H85" i="32"/>
  <c r="E84" i="38"/>
  <c r="F83" i="38" s="1"/>
  <c r="H85" i="38"/>
  <c r="H85" i="45"/>
  <c r="E84" i="45"/>
  <c r="F83" i="45" s="1"/>
  <c r="E84" i="44"/>
  <c r="F83" i="44" s="1"/>
  <c r="H85" i="44"/>
  <c r="E84" i="40"/>
  <c r="F83" i="40" s="1"/>
  <c r="H85" i="40"/>
  <c r="E84" i="43"/>
  <c r="F83" i="43" s="1"/>
  <c r="H85" i="43"/>
  <c r="H85" i="37"/>
  <c r="E84" i="37"/>
  <c r="F83" i="37" s="1"/>
  <c r="E84" i="34"/>
  <c r="F83" i="34" s="1"/>
  <c r="H85" i="34"/>
  <c r="H85" i="46"/>
  <c r="E84" i="46"/>
  <c r="F83" i="46" s="1"/>
  <c r="E84" i="42"/>
  <c r="F83" i="42" s="1"/>
  <c r="H85" i="42"/>
  <c r="E84" i="36"/>
  <c r="F83" i="36" s="1"/>
  <c r="H85" i="36"/>
  <c r="H85" i="33"/>
  <c r="E84" i="33"/>
  <c r="F83" i="33" s="1"/>
  <c r="E84" i="47"/>
  <c r="F83" i="47" s="1"/>
  <c r="H85" i="47"/>
  <c r="H85" i="35"/>
  <c r="E84" i="35"/>
  <c r="F83" i="35" s="1"/>
  <c r="E84" i="31"/>
  <c r="F83" i="31" s="1"/>
  <c r="H85" i="31"/>
  <c r="E84" i="41"/>
  <c r="F83" i="41" s="1"/>
  <c r="H85" i="41"/>
  <c r="E84" i="39"/>
  <c r="F83" i="39" s="1"/>
  <c r="H85" i="39"/>
  <c r="AB173" i="47"/>
  <c r="AD173" i="47" s="1"/>
  <c r="Z174" i="47" s="1"/>
  <c r="AB175" i="46"/>
  <c r="AD175" i="46" s="1"/>
  <c r="Z176" i="46" s="1"/>
  <c r="AB174" i="45"/>
  <c r="AD174" i="45" s="1"/>
  <c r="Z175" i="45" s="1"/>
  <c r="AB177" i="44"/>
  <c r="AD177" i="44" s="1"/>
  <c r="Z178" i="44" s="1"/>
  <c r="AB175" i="43"/>
  <c r="AD175" i="43" s="1"/>
  <c r="Z176" i="43" s="1"/>
  <c r="AB175" i="42"/>
  <c r="AD175" i="42" s="1"/>
  <c r="Z176" i="42" s="1"/>
  <c r="AB172" i="41"/>
  <c r="AD172" i="41" s="1"/>
  <c r="Z173" i="41" s="1"/>
  <c r="AB174" i="40"/>
  <c r="AD174" i="40" s="1"/>
  <c r="Z175" i="40" s="1"/>
  <c r="AB174" i="39"/>
  <c r="AD174" i="39" s="1"/>
  <c r="Z175" i="39" s="1"/>
  <c r="AB174" i="38"/>
  <c r="AD174" i="38" s="1"/>
  <c r="Z175" i="38" s="1"/>
  <c r="AB172" i="37"/>
  <c r="AD172" i="37" s="1"/>
  <c r="Z173" i="37" s="1"/>
  <c r="AB174" i="36"/>
  <c r="AD174" i="36" s="1"/>
  <c r="Z175" i="36" s="1"/>
  <c r="AB174" i="35"/>
  <c r="AD174" i="35" s="1"/>
  <c r="Z175" i="35" s="1"/>
  <c r="AB174" i="34"/>
  <c r="AD174" i="34" s="1"/>
  <c r="Z175" i="34" s="1"/>
  <c r="AB173" i="33"/>
  <c r="AD173" i="33" s="1"/>
  <c r="Z174" i="33" s="1"/>
  <c r="AB173" i="32"/>
  <c r="AD173" i="32" s="1"/>
  <c r="Z174" i="32" s="1"/>
  <c r="AB174" i="31"/>
  <c r="AD174" i="31" s="1"/>
  <c r="Z175" i="31" s="1"/>
  <c r="E84" i="16"/>
  <c r="F83" i="16" s="1"/>
  <c r="H85" i="16"/>
  <c r="H85" i="25"/>
  <c r="E84" i="25"/>
  <c r="F83" i="25" s="1"/>
  <c r="H85" i="26"/>
  <c r="E84" i="26"/>
  <c r="F83" i="26" s="1"/>
  <c r="H85" i="61"/>
  <c r="E84" i="61"/>
  <c r="F83" i="61" s="1"/>
  <c r="H85" i="24"/>
  <c r="E84" i="24"/>
  <c r="F83" i="24" s="1"/>
  <c r="AB85" i="24"/>
  <c r="AD85" i="24" s="1"/>
  <c r="Z86" i="24" s="1"/>
  <c r="U44" i="26"/>
  <c r="W44" i="26"/>
  <c r="AC44" i="26" s="1"/>
  <c r="AD44" i="26" s="1"/>
  <c r="Z45" i="26" s="1"/>
  <c r="AB45" i="26" s="1"/>
  <c r="H86" i="30"/>
  <c r="E85" i="30"/>
  <c r="F84" i="30" s="1"/>
  <c r="U45" i="28"/>
  <c r="T45" i="28" s="1"/>
  <c r="X45" i="28" s="1"/>
  <c r="W45" i="28"/>
  <c r="AC45" i="28" s="1"/>
  <c r="AD45" i="28" s="1"/>
  <c r="Z46" i="28" s="1"/>
  <c r="AB46" i="28" s="1"/>
  <c r="T243" i="24"/>
  <c r="X243" i="24" s="1"/>
  <c r="T80" i="23"/>
  <c r="X80" i="23" s="1"/>
  <c r="E85" i="28"/>
  <c r="F84" i="28" s="1"/>
  <c r="H86" i="28"/>
  <c r="F82" i="23"/>
  <c r="AB78" i="23"/>
  <c r="AD78" i="23" s="1"/>
  <c r="Z79" i="23" s="1"/>
  <c r="E84" i="23"/>
  <c r="E85" i="33" l="1"/>
  <c r="F84" i="33" s="1"/>
  <c r="H86" i="33"/>
  <c r="E85" i="44"/>
  <c r="F84" i="44" s="1"/>
  <c r="H86" i="44"/>
  <c r="H86" i="31"/>
  <c r="E85" i="31"/>
  <c r="F84" i="31" s="1"/>
  <c r="E85" i="36"/>
  <c r="F84" i="36" s="1"/>
  <c r="H86" i="36"/>
  <c r="H86" i="37"/>
  <c r="E85" i="37"/>
  <c r="F84" i="37" s="1"/>
  <c r="E85" i="45"/>
  <c r="F84" i="45" s="1"/>
  <c r="H86" i="45"/>
  <c r="H86" i="34"/>
  <c r="E85" i="34"/>
  <c r="F84" i="34" s="1"/>
  <c r="E85" i="42"/>
  <c r="F84" i="42" s="1"/>
  <c r="H86" i="42"/>
  <c r="H86" i="43"/>
  <c r="E85" i="43"/>
  <c r="F84" i="43" s="1"/>
  <c r="H86" i="38"/>
  <c r="E85" i="38"/>
  <c r="F84" i="38" s="1"/>
  <c r="H86" i="35"/>
  <c r="E85" i="35"/>
  <c r="F84" i="35" s="1"/>
  <c r="E85" i="41"/>
  <c r="F84" i="41" s="1"/>
  <c r="H86" i="41"/>
  <c r="E85" i="39"/>
  <c r="F84" i="39" s="1"/>
  <c r="H86" i="39"/>
  <c r="H86" i="47"/>
  <c r="E85" i="47"/>
  <c r="F84" i="47" s="1"/>
  <c r="E85" i="40"/>
  <c r="F84" i="40" s="1"/>
  <c r="H86" i="40"/>
  <c r="H86" i="32"/>
  <c r="E85" i="32"/>
  <c r="F84" i="32" s="1"/>
  <c r="E85" i="46"/>
  <c r="F84" i="46" s="1"/>
  <c r="H86" i="46"/>
  <c r="AB174" i="47"/>
  <c r="AD174" i="47" s="1"/>
  <c r="Z175" i="47" s="1"/>
  <c r="AB176" i="46"/>
  <c r="AD176" i="46" s="1"/>
  <c r="Z177" i="46" s="1"/>
  <c r="AB175" i="45"/>
  <c r="AD175" i="45" s="1"/>
  <c r="Z176" i="45" s="1"/>
  <c r="AB178" i="44"/>
  <c r="AD178" i="44" s="1"/>
  <c r="Z179" i="44" s="1"/>
  <c r="AB176" i="43"/>
  <c r="AD176" i="43" s="1"/>
  <c r="Z177" i="43" s="1"/>
  <c r="AB176" i="42"/>
  <c r="AD176" i="42" s="1"/>
  <c r="Z177" i="42" s="1"/>
  <c r="AB173" i="41"/>
  <c r="AD173" i="41" s="1"/>
  <c r="Z174" i="41" s="1"/>
  <c r="AB175" i="40"/>
  <c r="AD175" i="40" s="1"/>
  <c r="Z176" i="40" s="1"/>
  <c r="AB175" i="39"/>
  <c r="AD175" i="39" s="1"/>
  <c r="Z176" i="39" s="1"/>
  <c r="AB175" i="38"/>
  <c r="AD175" i="38" s="1"/>
  <c r="Z176" i="38" s="1"/>
  <c r="AB173" i="37"/>
  <c r="AD173" i="37" s="1"/>
  <c r="Z174" i="37" s="1"/>
  <c r="AB175" i="36"/>
  <c r="AD175" i="36" s="1"/>
  <c r="Z176" i="36" s="1"/>
  <c r="AB175" i="35"/>
  <c r="AD175" i="35" s="1"/>
  <c r="Z176" i="35" s="1"/>
  <c r="AB175" i="34"/>
  <c r="AD175" i="34" s="1"/>
  <c r="Z176" i="34" s="1"/>
  <c r="AB174" i="33"/>
  <c r="AD174" i="33" s="1"/>
  <c r="Z175" i="33" s="1"/>
  <c r="AB174" i="32"/>
  <c r="AD174" i="32" s="1"/>
  <c r="Z175" i="32" s="1"/>
  <c r="AB175" i="31"/>
  <c r="AD175" i="31" s="1"/>
  <c r="Z176" i="31" s="1"/>
  <c r="H86" i="25"/>
  <c r="E85" i="25"/>
  <c r="F84" i="25" s="1"/>
  <c r="H86" i="24"/>
  <c r="E85" i="24"/>
  <c r="F84" i="24" s="1"/>
  <c r="E85" i="16"/>
  <c r="F84" i="16" s="1"/>
  <c r="H86" i="16"/>
  <c r="H86" i="61"/>
  <c r="E85" i="61"/>
  <c r="F84" i="61" s="1"/>
  <c r="H86" i="26"/>
  <c r="E85" i="26"/>
  <c r="F84" i="26" s="1"/>
  <c r="AB86" i="24"/>
  <c r="AD86" i="24" s="1"/>
  <c r="Z87" i="24" s="1"/>
  <c r="AB87" i="24" s="1"/>
  <c r="AD87" i="24" s="1"/>
  <c r="Z88" i="24" s="1"/>
  <c r="S45" i="26"/>
  <c r="R45" i="26"/>
  <c r="X44" i="26"/>
  <c r="T45" i="26" s="1"/>
  <c r="E86" i="30"/>
  <c r="F85" i="30" s="1"/>
  <c r="H87" i="30"/>
  <c r="S46" i="28"/>
  <c r="R46" i="28"/>
  <c r="A50" i="24"/>
  <c r="W244" i="24"/>
  <c r="T81" i="23"/>
  <c r="X81" i="23" s="1"/>
  <c r="H87" i="28"/>
  <c r="E86" i="28"/>
  <c r="F85" i="28" s="1"/>
  <c r="F83" i="23"/>
  <c r="AB79" i="23"/>
  <c r="AD79" i="23" s="1"/>
  <c r="Z80" i="23" s="1"/>
  <c r="E85" i="23"/>
  <c r="H87" i="32" l="1"/>
  <c r="E86" i="32"/>
  <c r="F85" i="32" s="1"/>
  <c r="H87" i="40"/>
  <c r="E86" i="40"/>
  <c r="F85" i="40" s="1"/>
  <c r="E86" i="36"/>
  <c r="F85" i="36" s="1"/>
  <c r="H87" i="36"/>
  <c r="E86" i="35"/>
  <c r="F85" i="35" s="1"/>
  <c r="H87" i="35"/>
  <c r="H87" i="34"/>
  <c r="E86" i="34"/>
  <c r="F85" i="34" s="1"/>
  <c r="H87" i="31"/>
  <c r="E86" i="31"/>
  <c r="F85" i="31" s="1"/>
  <c r="E86" i="42"/>
  <c r="F85" i="42" s="1"/>
  <c r="H87" i="42"/>
  <c r="E86" i="45"/>
  <c r="F85" i="45" s="1"/>
  <c r="H87" i="45"/>
  <c r="E86" i="44"/>
  <c r="F85" i="44" s="1"/>
  <c r="H87" i="44"/>
  <c r="E86" i="41"/>
  <c r="F85" i="41" s="1"/>
  <c r="H87" i="41"/>
  <c r="E86" i="47"/>
  <c r="F85" i="47" s="1"/>
  <c r="H87" i="47"/>
  <c r="E86" i="38"/>
  <c r="F85" i="38" s="1"/>
  <c r="H87" i="38"/>
  <c r="H87" i="46"/>
  <c r="E86" i="46"/>
  <c r="F85" i="46" s="1"/>
  <c r="E86" i="39"/>
  <c r="F85" i="39" s="1"/>
  <c r="H87" i="39"/>
  <c r="E86" i="33"/>
  <c r="F85" i="33" s="1"/>
  <c r="H87" i="33"/>
  <c r="H87" i="43"/>
  <c r="E86" i="43"/>
  <c r="F85" i="43" s="1"/>
  <c r="E86" i="37"/>
  <c r="F85" i="37" s="1"/>
  <c r="H87" i="37"/>
  <c r="AB175" i="47"/>
  <c r="AD175" i="47" s="1"/>
  <c r="Z176" i="47" s="1"/>
  <c r="AB177" i="46"/>
  <c r="AD177" i="46" s="1"/>
  <c r="Z178" i="46" s="1"/>
  <c r="AB176" i="45"/>
  <c r="AD176" i="45" s="1"/>
  <c r="Z177" i="45" s="1"/>
  <c r="AB179" i="44"/>
  <c r="AD179" i="44" s="1"/>
  <c r="Z180" i="44" s="1"/>
  <c r="AB177" i="43"/>
  <c r="AD177" i="43" s="1"/>
  <c r="Z178" i="43" s="1"/>
  <c r="AB177" i="42"/>
  <c r="AD177" i="42" s="1"/>
  <c r="Z178" i="42" s="1"/>
  <c r="AB174" i="41"/>
  <c r="AD174" i="41" s="1"/>
  <c r="Z175" i="41" s="1"/>
  <c r="AB176" i="40"/>
  <c r="AD176" i="40" s="1"/>
  <c r="Z177" i="40" s="1"/>
  <c r="AB176" i="39"/>
  <c r="AD176" i="39" s="1"/>
  <c r="Z177" i="39" s="1"/>
  <c r="AB176" i="38"/>
  <c r="AD176" i="38" s="1"/>
  <c r="Z177" i="38" s="1"/>
  <c r="AB174" i="37"/>
  <c r="AD174" i="37" s="1"/>
  <c r="Z175" i="37" s="1"/>
  <c r="AB176" i="36"/>
  <c r="AD176" i="36" s="1"/>
  <c r="Z177" i="36" s="1"/>
  <c r="AB176" i="35"/>
  <c r="AD176" i="35" s="1"/>
  <c r="Z177" i="35" s="1"/>
  <c r="AB176" i="34"/>
  <c r="AD176" i="34" s="1"/>
  <c r="Z177" i="34" s="1"/>
  <c r="AB175" i="33"/>
  <c r="AD175" i="33" s="1"/>
  <c r="Z176" i="33" s="1"/>
  <c r="AB175" i="32"/>
  <c r="AD175" i="32" s="1"/>
  <c r="Z176" i="32" s="1"/>
  <c r="AB176" i="31"/>
  <c r="AD176" i="31" s="1"/>
  <c r="Z177" i="31" s="1"/>
  <c r="H87" i="61"/>
  <c r="E86" i="61"/>
  <c r="F85" i="61" s="1"/>
  <c r="E86" i="25"/>
  <c r="F85" i="25" s="1"/>
  <c r="H87" i="25"/>
  <c r="H87" i="16"/>
  <c r="E86" i="16"/>
  <c r="F85" i="16" s="1"/>
  <c r="H87" i="26"/>
  <c r="E86" i="26"/>
  <c r="F85" i="26" s="1"/>
  <c r="H87" i="24"/>
  <c r="E86" i="24"/>
  <c r="F85" i="24" s="1"/>
  <c r="AB88" i="24"/>
  <c r="AD88" i="24" s="1"/>
  <c r="Z89" i="24" s="1"/>
  <c r="AB89" i="24" s="1"/>
  <c r="AD89" i="24" s="1"/>
  <c r="Z90" i="24" s="1"/>
  <c r="U45" i="26"/>
  <c r="W45" i="26"/>
  <c r="AC45" i="26" s="1"/>
  <c r="AD45" i="26" s="1"/>
  <c r="Z46" i="26" s="1"/>
  <c r="AB46" i="26" s="1"/>
  <c r="E87" i="30"/>
  <c r="F86" i="30" s="1"/>
  <c r="H88" i="30"/>
  <c r="U46" i="28"/>
  <c r="T46" i="28" s="1"/>
  <c r="X46" i="28" s="1"/>
  <c r="W46" i="28"/>
  <c r="AC46" i="28" s="1"/>
  <c r="AD46" i="28" s="1"/>
  <c r="Z47" i="28" s="1"/>
  <c r="AB47" i="28" s="1"/>
  <c r="T244" i="24"/>
  <c r="X244" i="24" s="1"/>
  <c r="AC244" i="24"/>
  <c r="A51" i="24"/>
  <c r="A54" i="24" s="1"/>
  <c r="T82" i="23"/>
  <c r="X82" i="23" s="1"/>
  <c r="H88" i="28"/>
  <c r="E87" i="28"/>
  <c r="F86" i="28" s="1"/>
  <c r="F84" i="23"/>
  <c r="E86" i="23"/>
  <c r="F85" i="23" s="1"/>
  <c r="AB80" i="23"/>
  <c r="AD80" i="23" s="1"/>
  <c r="Z81" i="23" s="1"/>
  <c r="H88" i="42" l="1"/>
  <c r="E87" i="42"/>
  <c r="F86" i="42" s="1"/>
  <c r="E87" i="38"/>
  <c r="F86" i="38" s="1"/>
  <c r="H88" i="38"/>
  <c r="H88" i="45"/>
  <c r="E87" i="45"/>
  <c r="F86" i="45" s="1"/>
  <c r="H88" i="35"/>
  <c r="E87" i="35"/>
  <c r="F86" i="35" s="1"/>
  <c r="E87" i="43"/>
  <c r="F86" i="43" s="1"/>
  <c r="H88" i="43"/>
  <c r="E87" i="33"/>
  <c r="F86" i="33" s="1"/>
  <c r="H88" i="33"/>
  <c r="E87" i="47"/>
  <c r="F86" i="47" s="1"/>
  <c r="H88" i="47"/>
  <c r="E87" i="39"/>
  <c r="F86" i="39" s="1"/>
  <c r="H88" i="39"/>
  <c r="H88" i="41"/>
  <c r="E87" i="41"/>
  <c r="F86" i="41" s="1"/>
  <c r="H88" i="36"/>
  <c r="E87" i="36"/>
  <c r="F86" i="36" s="1"/>
  <c r="E87" i="31"/>
  <c r="F86" i="31" s="1"/>
  <c r="H88" i="31"/>
  <c r="E87" i="40"/>
  <c r="F86" i="40" s="1"/>
  <c r="H88" i="40"/>
  <c r="H88" i="37"/>
  <c r="E87" i="37"/>
  <c r="F86" i="37" s="1"/>
  <c r="E87" i="44"/>
  <c r="F86" i="44" s="1"/>
  <c r="H88" i="44"/>
  <c r="H88" i="46"/>
  <c r="E87" i="46"/>
  <c r="F86" i="46" s="1"/>
  <c r="E87" i="34"/>
  <c r="F86" i="34" s="1"/>
  <c r="H88" i="34"/>
  <c r="H88" i="32"/>
  <c r="E87" i="32"/>
  <c r="F86" i="32" s="1"/>
  <c r="AB176" i="47"/>
  <c r="AD176" i="47" s="1"/>
  <c r="Z177" i="47" s="1"/>
  <c r="AB178" i="46"/>
  <c r="AD178" i="46" s="1"/>
  <c r="Z179" i="46" s="1"/>
  <c r="AB177" i="45"/>
  <c r="AD177" i="45" s="1"/>
  <c r="Z178" i="45" s="1"/>
  <c r="AB180" i="44"/>
  <c r="AD180" i="44" s="1"/>
  <c r="Z181" i="44" s="1"/>
  <c r="AB178" i="43"/>
  <c r="AD178" i="43" s="1"/>
  <c r="Z179" i="43" s="1"/>
  <c r="AB178" i="42"/>
  <c r="AD178" i="42" s="1"/>
  <c r="Z179" i="42" s="1"/>
  <c r="AB175" i="41"/>
  <c r="AD175" i="41" s="1"/>
  <c r="Z176" i="41" s="1"/>
  <c r="AB177" i="40"/>
  <c r="AD177" i="40" s="1"/>
  <c r="Z178" i="40" s="1"/>
  <c r="AB177" i="39"/>
  <c r="AD177" i="39" s="1"/>
  <c r="Z178" i="39" s="1"/>
  <c r="AB177" i="38"/>
  <c r="AD177" i="38" s="1"/>
  <c r="Z178" i="38" s="1"/>
  <c r="AB175" i="37"/>
  <c r="AD175" i="37" s="1"/>
  <c r="Z176" i="37" s="1"/>
  <c r="AB177" i="36"/>
  <c r="AD177" i="36" s="1"/>
  <c r="Z178" i="36" s="1"/>
  <c r="AB177" i="35"/>
  <c r="AD177" i="35" s="1"/>
  <c r="Z178" i="35" s="1"/>
  <c r="AB177" i="34"/>
  <c r="AD177" i="34" s="1"/>
  <c r="Z178" i="34" s="1"/>
  <c r="AB176" i="33"/>
  <c r="AD176" i="33" s="1"/>
  <c r="Z177" i="33" s="1"/>
  <c r="AB176" i="32"/>
  <c r="AD176" i="32" s="1"/>
  <c r="Z177" i="32" s="1"/>
  <c r="AB177" i="31"/>
  <c r="AD177" i="31" s="1"/>
  <c r="Z178" i="31" s="1"/>
  <c r="E87" i="26"/>
  <c r="F86" i="26" s="1"/>
  <c r="H88" i="26"/>
  <c r="H88" i="16"/>
  <c r="E87" i="16"/>
  <c r="F86" i="16" s="1"/>
  <c r="H88" i="25"/>
  <c r="E87" i="25"/>
  <c r="F86" i="25" s="1"/>
  <c r="H88" i="24"/>
  <c r="E87" i="24"/>
  <c r="F86" i="24" s="1"/>
  <c r="E87" i="61"/>
  <c r="F86" i="61" s="1"/>
  <c r="H88" i="61"/>
  <c r="AB90" i="24"/>
  <c r="AD90" i="24" s="1"/>
  <c r="Z91" i="24" s="1"/>
  <c r="S46" i="26"/>
  <c r="R46" i="26"/>
  <c r="X45" i="26"/>
  <c r="T46" i="26" s="1"/>
  <c r="E88" i="30"/>
  <c r="F87" i="30" s="1"/>
  <c r="H89" i="30"/>
  <c r="S47" i="28"/>
  <c r="R47" i="28"/>
  <c r="A60" i="24"/>
  <c r="T83" i="23"/>
  <c r="X83" i="23" s="1"/>
  <c r="H89" i="28"/>
  <c r="E88" i="28"/>
  <c r="F87" i="28" s="1"/>
  <c r="AB81" i="23"/>
  <c r="AD81" i="23" s="1"/>
  <c r="Z82" i="23" s="1"/>
  <c r="E87" i="23"/>
  <c r="H89" i="35" l="1"/>
  <c r="E88" i="35"/>
  <c r="F87" i="35" s="1"/>
  <c r="E88" i="34"/>
  <c r="F87" i="34" s="1"/>
  <c r="H89" i="34"/>
  <c r="E88" i="39"/>
  <c r="F87" i="39" s="1"/>
  <c r="H89" i="39"/>
  <c r="H89" i="31"/>
  <c r="E88" i="31"/>
  <c r="F87" i="31" s="1"/>
  <c r="E88" i="47"/>
  <c r="F87" i="47" s="1"/>
  <c r="H89" i="47"/>
  <c r="E88" i="46"/>
  <c r="F87" i="46" s="1"/>
  <c r="H89" i="46"/>
  <c r="E88" i="45"/>
  <c r="F87" i="45" s="1"/>
  <c r="H89" i="45"/>
  <c r="H89" i="40"/>
  <c r="E88" i="40"/>
  <c r="F87" i="40" s="1"/>
  <c r="H89" i="44"/>
  <c r="E88" i="44"/>
  <c r="F87" i="44" s="1"/>
  <c r="E88" i="33"/>
  <c r="F87" i="33" s="1"/>
  <c r="H89" i="33"/>
  <c r="E88" i="38"/>
  <c r="F87" i="38" s="1"/>
  <c r="H89" i="38"/>
  <c r="E88" i="36"/>
  <c r="F87" i="36" s="1"/>
  <c r="H89" i="36"/>
  <c r="E88" i="43"/>
  <c r="F87" i="43" s="1"/>
  <c r="H89" i="43"/>
  <c r="H89" i="32"/>
  <c r="E88" i="32"/>
  <c r="F87" i="32" s="1"/>
  <c r="H89" i="37"/>
  <c r="E88" i="37"/>
  <c r="F87" i="37" s="1"/>
  <c r="E88" i="41"/>
  <c r="F87" i="41" s="1"/>
  <c r="H89" i="41"/>
  <c r="E88" i="42"/>
  <c r="F87" i="42" s="1"/>
  <c r="H89" i="42"/>
  <c r="AB177" i="47"/>
  <c r="AD177" i="47" s="1"/>
  <c r="Z178" i="47" s="1"/>
  <c r="AB179" i="46"/>
  <c r="AD179" i="46" s="1"/>
  <c r="Z180" i="46" s="1"/>
  <c r="AB178" i="45"/>
  <c r="AD178" i="45" s="1"/>
  <c r="Z179" i="45" s="1"/>
  <c r="AB181" i="44"/>
  <c r="AD181" i="44" s="1"/>
  <c r="Z182" i="44" s="1"/>
  <c r="AB179" i="43"/>
  <c r="AD179" i="43" s="1"/>
  <c r="Z180" i="43" s="1"/>
  <c r="AB179" i="42"/>
  <c r="AD179" i="42" s="1"/>
  <c r="Z180" i="42" s="1"/>
  <c r="AB176" i="41"/>
  <c r="AD176" i="41" s="1"/>
  <c r="Z177" i="41" s="1"/>
  <c r="AB178" i="40"/>
  <c r="AD178" i="40" s="1"/>
  <c r="Z179" i="40" s="1"/>
  <c r="AB178" i="39"/>
  <c r="AD178" i="39" s="1"/>
  <c r="Z179" i="39" s="1"/>
  <c r="AB178" i="38"/>
  <c r="AD178" i="38" s="1"/>
  <c r="Z179" i="38" s="1"/>
  <c r="AB176" i="37"/>
  <c r="AD176" i="37" s="1"/>
  <c r="Z177" i="37" s="1"/>
  <c r="AB178" i="36"/>
  <c r="AD178" i="36" s="1"/>
  <c r="Z179" i="36" s="1"/>
  <c r="AB178" i="35"/>
  <c r="AD178" i="35" s="1"/>
  <c r="Z179" i="35" s="1"/>
  <c r="AB178" i="34"/>
  <c r="AD178" i="34" s="1"/>
  <c r="Z179" i="34" s="1"/>
  <c r="AB177" i="33"/>
  <c r="AD177" i="33" s="1"/>
  <c r="Z178" i="33" s="1"/>
  <c r="AB177" i="32"/>
  <c r="AD177" i="32" s="1"/>
  <c r="Z178" i="32" s="1"/>
  <c r="AB178" i="31"/>
  <c r="AD178" i="31" s="1"/>
  <c r="Z179" i="31" s="1"/>
  <c r="E88" i="25"/>
  <c r="F87" i="25" s="1"/>
  <c r="H89" i="25"/>
  <c r="H89" i="61"/>
  <c r="E88" i="61"/>
  <c r="F87" i="61" s="1"/>
  <c r="H89" i="24"/>
  <c r="E88" i="24"/>
  <c r="F87" i="24" s="1"/>
  <c r="H89" i="26"/>
  <c r="E88" i="26"/>
  <c r="F87" i="26" s="1"/>
  <c r="E88" i="16"/>
  <c r="F87" i="16" s="1"/>
  <c r="H89" i="16"/>
  <c r="AB91" i="24"/>
  <c r="AD91" i="24" s="1"/>
  <c r="Z92" i="24" s="1"/>
  <c r="U46" i="26"/>
  <c r="W46" i="26"/>
  <c r="AC46" i="26" s="1"/>
  <c r="AD46" i="26" s="1"/>
  <c r="Z47" i="26" s="1"/>
  <c r="AB47" i="26" s="1"/>
  <c r="H90" i="30"/>
  <c r="E89" i="30"/>
  <c r="F88" i="30" s="1"/>
  <c r="W47" i="28"/>
  <c r="AC47" i="28" s="1"/>
  <c r="AD47" i="28" s="1"/>
  <c r="Z48" i="28" s="1"/>
  <c r="AB48" i="28" s="1"/>
  <c r="U47" i="28"/>
  <c r="T47" i="28" s="1"/>
  <c r="X47" i="28" s="1"/>
  <c r="T84" i="23"/>
  <c r="X84" i="23" s="1"/>
  <c r="H90" i="28"/>
  <c r="E89" i="28"/>
  <c r="F88" i="28" s="1"/>
  <c r="F86" i="23"/>
  <c r="E88" i="23"/>
  <c r="F87" i="23" s="1"/>
  <c r="AB82" i="23"/>
  <c r="AD82" i="23" s="1"/>
  <c r="Z83" i="23" s="1"/>
  <c r="H90" i="41" l="1"/>
  <c r="E89" i="41"/>
  <c r="F88" i="41" s="1"/>
  <c r="E89" i="31"/>
  <c r="F88" i="31" s="1"/>
  <c r="H90" i="31"/>
  <c r="E89" i="38"/>
  <c r="F88" i="38" s="1"/>
  <c r="H90" i="38"/>
  <c r="H90" i="45"/>
  <c r="E89" i="45"/>
  <c r="F88" i="45" s="1"/>
  <c r="E89" i="39"/>
  <c r="F88" i="39" s="1"/>
  <c r="H90" i="39"/>
  <c r="H90" i="40"/>
  <c r="E89" i="40"/>
  <c r="F88" i="40" s="1"/>
  <c r="E89" i="37"/>
  <c r="F88" i="37" s="1"/>
  <c r="H90" i="37"/>
  <c r="H90" i="33"/>
  <c r="E89" i="33"/>
  <c r="F88" i="33" s="1"/>
  <c r="E89" i="46"/>
  <c r="F88" i="46" s="1"/>
  <c r="H90" i="46"/>
  <c r="E89" i="34"/>
  <c r="F88" i="34" s="1"/>
  <c r="H90" i="34"/>
  <c r="H90" i="32"/>
  <c r="E89" i="32"/>
  <c r="F88" i="32" s="1"/>
  <c r="E89" i="36"/>
  <c r="F88" i="36" s="1"/>
  <c r="H90" i="36"/>
  <c r="E89" i="42"/>
  <c r="F88" i="42" s="1"/>
  <c r="H90" i="42"/>
  <c r="E89" i="43"/>
  <c r="F88" i="43" s="1"/>
  <c r="H90" i="43"/>
  <c r="E89" i="47"/>
  <c r="F88" i="47" s="1"/>
  <c r="H90" i="47"/>
  <c r="E89" i="44"/>
  <c r="F88" i="44" s="1"/>
  <c r="H90" i="44"/>
  <c r="H90" i="35"/>
  <c r="E89" i="35"/>
  <c r="F88" i="35" s="1"/>
  <c r="AB178" i="47"/>
  <c r="AD178" i="47" s="1"/>
  <c r="Z179" i="47" s="1"/>
  <c r="AB180" i="46"/>
  <c r="AD180" i="46" s="1"/>
  <c r="Z181" i="46" s="1"/>
  <c r="AB179" i="45"/>
  <c r="AD179" i="45" s="1"/>
  <c r="Z180" i="45" s="1"/>
  <c r="AB182" i="44"/>
  <c r="AD182" i="44" s="1"/>
  <c r="Z183" i="44" s="1"/>
  <c r="AB180" i="43"/>
  <c r="AD180" i="43" s="1"/>
  <c r="Z181" i="43" s="1"/>
  <c r="AB180" i="42"/>
  <c r="AD180" i="42" s="1"/>
  <c r="Z181" i="42" s="1"/>
  <c r="AB177" i="41"/>
  <c r="AD177" i="41" s="1"/>
  <c r="Z178" i="41" s="1"/>
  <c r="AB179" i="40"/>
  <c r="AD179" i="40" s="1"/>
  <c r="Z180" i="40" s="1"/>
  <c r="AB179" i="39"/>
  <c r="AD179" i="39" s="1"/>
  <c r="Z180" i="39" s="1"/>
  <c r="AB179" i="38"/>
  <c r="AD179" i="38" s="1"/>
  <c r="Z180" i="38" s="1"/>
  <c r="AB177" i="37"/>
  <c r="AD177" i="37" s="1"/>
  <c r="Z178" i="37" s="1"/>
  <c r="AB179" i="36"/>
  <c r="AD179" i="36" s="1"/>
  <c r="Z180" i="36" s="1"/>
  <c r="AB179" i="35"/>
  <c r="AD179" i="35" s="1"/>
  <c r="Z180" i="35" s="1"/>
  <c r="AB179" i="34"/>
  <c r="AD179" i="34" s="1"/>
  <c r="Z180" i="34" s="1"/>
  <c r="AB178" i="33"/>
  <c r="AD178" i="33" s="1"/>
  <c r="Z179" i="33" s="1"/>
  <c r="AB178" i="32"/>
  <c r="AD178" i="32" s="1"/>
  <c r="Z179" i="32" s="1"/>
  <c r="AB179" i="31"/>
  <c r="AD179" i="31" s="1"/>
  <c r="Z180" i="31" s="1"/>
  <c r="E89" i="16"/>
  <c r="F88" i="16" s="1"/>
  <c r="H90" i="16"/>
  <c r="H90" i="24"/>
  <c r="E89" i="24"/>
  <c r="F88" i="24" s="1"/>
  <c r="H90" i="25"/>
  <c r="E89" i="25"/>
  <c r="F88" i="25" s="1"/>
  <c r="H90" i="61"/>
  <c r="E89" i="61"/>
  <c r="F88" i="61" s="1"/>
  <c r="H90" i="26"/>
  <c r="E89" i="26"/>
  <c r="F88" i="26" s="1"/>
  <c r="AB92" i="24"/>
  <c r="AD92" i="24" s="1"/>
  <c r="Z93" i="24" s="1"/>
  <c r="R47" i="26"/>
  <c r="S47" i="26"/>
  <c r="X46" i="26"/>
  <c r="T47" i="26" s="1"/>
  <c r="H91" i="30"/>
  <c r="E90" i="30"/>
  <c r="F89" i="30" s="1"/>
  <c r="S48" i="28"/>
  <c r="R48" i="28"/>
  <c r="T85" i="23"/>
  <c r="X85" i="23" s="1"/>
  <c r="H91" i="28"/>
  <c r="E90" i="28"/>
  <c r="F89" i="28" s="1"/>
  <c r="AB83" i="23"/>
  <c r="AD83" i="23" s="1"/>
  <c r="Z84" i="23" s="1"/>
  <c r="E89" i="23"/>
  <c r="F88" i="23" s="1"/>
  <c r="E90" i="47" l="1"/>
  <c r="F89" i="47" s="1"/>
  <c r="H91" i="47"/>
  <c r="H91" i="37"/>
  <c r="E90" i="37"/>
  <c r="F89" i="37" s="1"/>
  <c r="E90" i="38"/>
  <c r="F89" i="38" s="1"/>
  <c r="H91" i="38"/>
  <c r="H91" i="32"/>
  <c r="E90" i="32"/>
  <c r="F89" i="32" s="1"/>
  <c r="H91" i="45"/>
  <c r="E90" i="45"/>
  <c r="F89" i="45" s="1"/>
  <c r="H91" i="43"/>
  <c r="E90" i="43"/>
  <c r="F89" i="43" s="1"/>
  <c r="E90" i="34"/>
  <c r="F89" i="34" s="1"/>
  <c r="H91" i="34"/>
  <c r="E90" i="31"/>
  <c r="F89" i="31" s="1"/>
  <c r="H91" i="31"/>
  <c r="H91" i="33"/>
  <c r="E90" i="33"/>
  <c r="F89" i="33" s="1"/>
  <c r="E90" i="40"/>
  <c r="F89" i="40" s="1"/>
  <c r="H91" i="40"/>
  <c r="H91" i="44"/>
  <c r="E90" i="44"/>
  <c r="F89" i="44" s="1"/>
  <c r="E90" i="42"/>
  <c r="F89" i="42" s="1"/>
  <c r="H91" i="42"/>
  <c r="E90" i="46"/>
  <c r="F89" i="46" s="1"/>
  <c r="H91" i="46"/>
  <c r="H91" i="39"/>
  <c r="E90" i="39"/>
  <c r="F89" i="39" s="1"/>
  <c r="E90" i="36"/>
  <c r="F89" i="36" s="1"/>
  <c r="H91" i="36"/>
  <c r="E90" i="35"/>
  <c r="F89" i="35" s="1"/>
  <c r="H91" i="35"/>
  <c r="H91" i="41"/>
  <c r="E90" i="41"/>
  <c r="F89" i="41" s="1"/>
  <c r="AB179" i="47"/>
  <c r="AD179" i="47" s="1"/>
  <c r="Z180" i="47" s="1"/>
  <c r="AB181" i="46"/>
  <c r="AD181" i="46" s="1"/>
  <c r="Z182" i="46" s="1"/>
  <c r="AB180" i="45"/>
  <c r="AD180" i="45" s="1"/>
  <c r="Z181" i="45" s="1"/>
  <c r="AB183" i="44"/>
  <c r="AD183" i="44" s="1"/>
  <c r="Z184" i="44" s="1"/>
  <c r="AB181" i="43"/>
  <c r="AD181" i="43" s="1"/>
  <c r="Z182" i="43" s="1"/>
  <c r="AB181" i="42"/>
  <c r="AD181" i="42" s="1"/>
  <c r="Z182" i="42" s="1"/>
  <c r="AB178" i="41"/>
  <c r="AD178" i="41" s="1"/>
  <c r="Z179" i="41" s="1"/>
  <c r="AB180" i="40"/>
  <c r="AD180" i="40" s="1"/>
  <c r="Z181" i="40" s="1"/>
  <c r="AB180" i="39"/>
  <c r="AD180" i="39" s="1"/>
  <c r="Z181" i="39" s="1"/>
  <c r="AB180" i="38"/>
  <c r="AD180" i="38" s="1"/>
  <c r="Z181" i="38" s="1"/>
  <c r="AB178" i="37"/>
  <c r="AD178" i="37" s="1"/>
  <c r="Z179" i="37" s="1"/>
  <c r="AB180" i="36"/>
  <c r="AD180" i="36" s="1"/>
  <c r="Z181" i="36" s="1"/>
  <c r="AB180" i="35"/>
  <c r="AD180" i="35" s="1"/>
  <c r="Z181" i="35" s="1"/>
  <c r="AB180" i="34"/>
  <c r="AD180" i="34" s="1"/>
  <c r="Z181" i="34" s="1"/>
  <c r="AB179" i="33"/>
  <c r="AD179" i="33" s="1"/>
  <c r="Z180" i="33" s="1"/>
  <c r="AB179" i="32"/>
  <c r="AD179" i="32" s="1"/>
  <c r="Z180" i="32" s="1"/>
  <c r="AB180" i="31"/>
  <c r="AD180" i="31" s="1"/>
  <c r="Z181" i="31" s="1"/>
  <c r="E90" i="26"/>
  <c r="F89" i="26" s="1"/>
  <c r="H91" i="26"/>
  <c r="H91" i="61"/>
  <c r="E90" i="61"/>
  <c r="F89" i="61" s="1"/>
  <c r="H91" i="25"/>
  <c r="E90" i="25"/>
  <c r="F89" i="25" s="1"/>
  <c r="H91" i="16"/>
  <c r="E90" i="16"/>
  <c r="F89" i="16" s="1"/>
  <c r="H91" i="24"/>
  <c r="E90" i="24"/>
  <c r="F89" i="24" s="1"/>
  <c r="AB93" i="24"/>
  <c r="AD93" i="24" s="1"/>
  <c r="Z94" i="24" s="1"/>
  <c r="U47" i="26"/>
  <c r="W47" i="26"/>
  <c r="AC47" i="26" s="1"/>
  <c r="AD47" i="26" s="1"/>
  <c r="Z48" i="26" s="1"/>
  <c r="AB48" i="26" s="1"/>
  <c r="E91" i="30"/>
  <c r="F90" i="30" s="1"/>
  <c r="H92" i="30"/>
  <c r="U48" i="28"/>
  <c r="T48" i="28" s="1"/>
  <c r="X48" i="28" s="1"/>
  <c r="W48" i="28"/>
  <c r="AC48" i="28" s="1"/>
  <c r="AD48" i="28" s="1"/>
  <c r="Z49" i="28" s="1"/>
  <c r="AB49" i="28" s="1"/>
  <c r="T86" i="23"/>
  <c r="X86" i="23" s="1"/>
  <c r="E91" i="28"/>
  <c r="F90" i="28" s="1"/>
  <c r="H92" i="28"/>
  <c r="AB84" i="23"/>
  <c r="AD84" i="23" s="1"/>
  <c r="Z85" i="23" s="1"/>
  <c r="E90" i="23"/>
  <c r="F89" i="23" s="1"/>
  <c r="E91" i="42" l="1"/>
  <c r="F90" i="42" s="1"/>
  <c r="H92" i="42"/>
  <c r="H92" i="32"/>
  <c r="E91" i="32"/>
  <c r="F90" i="32" s="1"/>
  <c r="H92" i="36"/>
  <c r="E91" i="36"/>
  <c r="F90" i="36" s="1"/>
  <c r="H92" i="34"/>
  <c r="E91" i="34"/>
  <c r="F90" i="34" s="1"/>
  <c r="E91" i="38"/>
  <c r="F90" i="38" s="1"/>
  <c r="H92" i="38"/>
  <c r="E91" i="44"/>
  <c r="F90" i="44" s="1"/>
  <c r="H92" i="44"/>
  <c r="E91" i="40"/>
  <c r="F90" i="40" s="1"/>
  <c r="H92" i="40"/>
  <c r="E91" i="31"/>
  <c r="F90" i="31" s="1"/>
  <c r="H92" i="31"/>
  <c r="H92" i="39"/>
  <c r="E91" i="39"/>
  <c r="F90" i="39" s="1"/>
  <c r="E91" i="43"/>
  <c r="F90" i="43" s="1"/>
  <c r="H92" i="43"/>
  <c r="E91" i="37"/>
  <c r="F90" i="37" s="1"/>
  <c r="H92" i="37"/>
  <c r="E91" i="46"/>
  <c r="F90" i="46" s="1"/>
  <c r="H92" i="46"/>
  <c r="E91" i="47"/>
  <c r="F90" i="47" s="1"/>
  <c r="H92" i="47"/>
  <c r="H92" i="35"/>
  <c r="E91" i="35"/>
  <c r="F90" i="35" s="1"/>
  <c r="E91" i="41"/>
  <c r="F90" i="41" s="1"/>
  <c r="H92" i="41"/>
  <c r="H92" i="33"/>
  <c r="E91" i="33"/>
  <c r="F90" i="33" s="1"/>
  <c r="H92" i="45"/>
  <c r="E91" i="45"/>
  <c r="F90" i="45" s="1"/>
  <c r="AB180" i="47"/>
  <c r="AD180" i="47" s="1"/>
  <c r="Z181" i="47" s="1"/>
  <c r="AB182" i="46"/>
  <c r="AD182" i="46" s="1"/>
  <c r="Z183" i="46" s="1"/>
  <c r="AB181" i="45"/>
  <c r="AD181" i="45" s="1"/>
  <c r="Z182" i="45" s="1"/>
  <c r="AB184" i="44"/>
  <c r="AD184" i="44" s="1"/>
  <c r="Z185" i="44" s="1"/>
  <c r="AB182" i="43"/>
  <c r="AD182" i="43" s="1"/>
  <c r="Z183" i="43" s="1"/>
  <c r="AB182" i="42"/>
  <c r="AD182" i="42" s="1"/>
  <c r="Z183" i="42" s="1"/>
  <c r="AB179" i="41"/>
  <c r="AD179" i="41" s="1"/>
  <c r="Z180" i="41" s="1"/>
  <c r="AB181" i="40"/>
  <c r="AD181" i="40" s="1"/>
  <c r="Z182" i="40" s="1"/>
  <c r="AB181" i="39"/>
  <c r="AD181" i="39" s="1"/>
  <c r="Z182" i="39" s="1"/>
  <c r="AB181" i="38"/>
  <c r="AD181" i="38" s="1"/>
  <c r="Z182" i="38" s="1"/>
  <c r="AB179" i="37"/>
  <c r="AD179" i="37" s="1"/>
  <c r="Z180" i="37" s="1"/>
  <c r="AB181" i="36"/>
  <c r="AD181" i="36" s="1"/>
  <c r="Z182" i="36" s="1"/>
  <c r="AB181" i="35"/>
  <c r="AD181" i="35" s="1"/>
  <c r="Z182" i="35" s="1"/>
  <c r="AB181" i="34"/>
  <c r="AD181" i="34" s="1"/>
  <c r="Z182" i="34" s="1"/>
  <c r="AB180" i="33"/>
  <c r="AD180" i="33" s="1"/>
  <c r="Z181" i="33" s="1"/>
  <c r="AB180" i="32"/>
  <c r="AD180" i="32" s="1"/>
  <c r="Z181" i="32" s="1"/>
  <c r="AB181" i="31"/>
  <c r="AD181" i="31" s="1"/>
  <c r="Z182" i="31" s="1"/>
  <c r="H92" i="25"/>
  <c r="E91" i="25"/>
  <c r="F90" i="25" s="1"/>
  <c r="H92" i="26"/>
  <c r="E91" i="26"/>
  <c r="F90" i="26" s="1"/>
  <c r="H92" i="24"/>
  <c r="E91" i="24"/>
  <c r="F90" i="24" s="1"/>
  <c r="E91" i="61"/>
  <c r="F90" i="61" s="1"/>
  <c r="H92" i="61"/>
  <c r="E91" i="16"/>
  <c r="F90" i="16" s="1"/>
  <c r="H92" i="16"/>
  <c r="AB94" i="24"/>
  <c r="AD94" i="24" s="1"/>
  <c r="Z95" i="24" s="1"/>
  <c r="R48" i="26"/>
  <c r="S48" i="26"/>
  <c r="X47" i="26"/>
  <c r="T48" i="26" s="1"/>
  <c r="E92" i="30"/>
  <c r="F91" i="30" s="1"/>
  <c r="H93" i="30"/>
  <c r="S49" i="28"/>
  <c r="R49" i="28"/>
  <c r="T87" i="23"/>
  <c r="X87" i="23" s="1"/>
  <c r="E92" i="28"/>
  <c r="F91" i="28" s="1"/>
  <c r="H93" i="28"/>
  <c r="E91" i="23"/>
  <c r="F90" i="23" s="1"/>
  <c r="AB85" i="23"/>
  <c r="AD85" i="23" s="1"/>
  <c r="Z86" i="23" s="1"/>
  <c r="H93" i="46" l="1"/>
  <c r="E92" i="46"/>
  <c r="F91" i="46" s="1"/>
  <c r="H93" i="41"/>
  <c r="E92" i="41"/>
  <c r="F91" i="41" s="1"/>
  <c r="E92" i="37"/>
  <c r="F91" i="37" s="1"/>
  <c r="H93" i="37"/>
  <c r="E92" i="40"/>
  <c r="F91" i="40" s="1"/>
  <c r="H93" i="40"/>
  <c r="H93" i="36"/>
  <c r="E92" i="36"/>
  <c r="F91" i="36" s="1"/>
  <c r="H93" i="33"/>
  <c r="E92" i="33"/>
  <c r="F91" i="33" s="1"/>
  <c r="E92" i="34"/>
  <c r="F91" i="34" s="1"/>
  <c r="H93" i="34"/>
  <c r="E92" i="43"/>
  <c r="F91" i="43" s="1"/>
  <c r="H93" i="43"/>
  <c r="E92" i="44"/>
  <c r="F91" i="44" s="1"/>
  <c r="H93" i="44"/>
  <c r="E92" i="31"/>
  <c r="F91" i="31" s="1"/>
  <c r="H93" i="31"/>
  <c r="E92" i="35"/>
  <c r="F91" i="35" s="1"/>
  <c r="H93" i="35"/>
  <c r="E92" i="32"/>
  <c r="F91" i="32" s="1"/>
  <c r="H93" i="32"/>
  <c r="E92" i="47"/>
  <c r="F91" i="47" s="1"/>
  <c r="H93" i="47"/>
  <c r="E92" i="38"/>
  <c r="F91" i="38" s="1"/>
  <c r="H93" i="38"/>
  <c r="E92" i="42"/>
  <c r="F91" i="42" s="1"/>
  <c r="H93" i="42"/>
  <c r="E92" i="45"/>
  <c r="F91" i="45" s="1"/>
  <c r="H93" i="45"/>
  <c r="H93" i="39"/>
  <c r="E92" i="39"/>
  <c r="F91" i="39" s="1"/>
  <c r="AB181" i="47"/>
  <c r="AD181" i="47" s="1"/>
  <c r="Z182" i="47" s="1"/>
  <c r="AB183" i="46"/>
  <c r="AD183" i="46" s="1"/>
  <c r="Z184" i="46" s="1"/>
  <c r="AB182" i="45"/>
  <c r="AD182" i="45" s="1"/>
  <c r="Z183" i="45" s="1"/>
  <c r="AB185" i="44"/>
  <c r="AD185" i="44" s="1"/>
  <c r="Z186" i="44" s="1"/>
  <c r="AB183" i="43"/>
  <c r="AD183" i="43" s="1"/>
  <c r="Z184" i="43" s="1"/>
  <c r="AB183" i="42"/>
  <c r="AD183" i="42" s="1"/>
  <c r="Z184" i="42" s="1"/>
  <c r="AB180" i="41"/>
  <c r="AD180" i="41" s="1"/>
  <c r="Z181" i="41" s="1"/>
  <c r="AB182" i="40"/>
  <c r="AD182" i="40" s="1"/>
  <c r="Z183" i="40" s="1"/>
  <c r="AB182" i="39"/>
  <c r="AD182" i="39" s="1"/>
  <c r="Z183" i="39" s="1"/>
  <c r="AB182" i="38"/>
  <c r="AD182" i="38" s="1"/>
  <c r="Z183" i="38" s="1"/>
  <c r="AB180" i="37"/>
  <c r="AD180" i="37" s="1"/>
  <c r="Z181" i="37" s="1"/>
  <c r="AB182" i="36"/>
  <c r="AD182" i="36" s="1"/>
  <c r="Z183" i="36" s="1"/>
  <c r="AB182" i="35"/>
  <c r="AD182" i="35" s="1"/>
  <c r="Z183" i="35" s="1"/>
  <c r="AB182" i="34"/>
  <c r="AD182" i="34" s="1"/>
  <c r="Z183" i="34" s="1"/>
  <c r="AB181" i="33"/>
  <c r="AD181" i="33" s="1"/>
  <c r="Z182" i="33" s="1"/>
  <c r="AB181" i="32"/>
  <c r="AD181" i="32" s="1"/>
  <c r="Z182" i="32" s="1"/>
  <c r="AB182" i="31"/>
  <c r="AD182" i="31" s="1"/>
  <c r="Z183" i="31" s="1"/>
  <c r="H93" i="61"/>
  <c r="E92" i="61"/>
  <c r="F91" i="61" s="1"/>
  <c r="H93" i="16"/>
  <c r="E92" i="16"/>
  <c r="F91" i="16" s="1"/>
  <c r="H93" i="24"/>
  <c r="E92" i="24"/>
  <c r="F91" i="24" s="1"/>
  <c r="E92" i="25"/>
  <c r="F91" i="25" s="1"/>
  <c r="H93" i="25"/>
  <c r="H93" i="26"/>
  <c r="E92" i="26"/>
  <c r="F91" i="26" s="1"/>
  <c r="AB95" i="24"/>
  <c r="AD95" i="24" s="1"/>
  <c r="Z96" i="24" s="1"/>
  <c r="U48" i="26"/>
  <c r="W48" i="26"/>
  <c r="AC48" i="26" s="1"/>
  <c r="AD48" i="26" s="1"/>
  <c r="Z49" i="26" s="1"/>
  <c r="AB49" i="26" s="1"/>
  <c r="E93" i="30"/>
  <c r="F92" i="30" s="1"/>
  <c r="H94" i="30"/>
  <c r="U49" i="28"/>
  <c r="T49" i="28" s="1"/>
  <c r="X49" i="28" s="1"/>
  <c r="W49" i="28"/>
  <c r="AC49" i="28" s="1"/>
  <c r="AD49" i="28" s="1"/>
  <c r="Z50" i="28" s="1"/>
  <c r="AB50" i="28" s="1"/>
  <c r="T88" i="23"/>
  <c r="X88" i="23" s="1"/>
  <c r="E93" i="28"/>
  <c r="F92" i="28" s="1"/>
  <c r="H94" i="28"/>
  <c r="AB86" i="23"/>
  <c r="AD86" i="23" s="1"/>
  <c r="Z87" i="23" s="1"/>
  <c r="E92" i="23"/>
  <c r="F91" i="23" s="1"/>
  <c r="H94" i="43" l="1"/>
  <c r="E93" i="43"/>
  <c r="F92" i="43" s="1"/>
  <c r="E93" i="42"/>
  <c r="F92" i="42" s="1"/>
  <c r="H94" i="42"/>
  <c r="H94" i="35"/>
  <c r="E93" i="35"/>
  <c r="F92" i="35" s="1"/>
  <c r="E93" i="34"/>
  <c r="F92" i="34" s="1"/>
  <c r="H94" i="34"/>
  <c r="E93" i="37"/>
  <c r="F92" i="37" s="1"/>
  <c r="H94" i="37"/>
  <c r="H94" i="40"/>
  <c r="E93" i="40"/>
  <c r="F92" i="40" s="1"/>
  <c r="H94" i="45"/>
  <c r="E93" i="45"/>
  <c r="F92" i="45" s="1"/>
  <c r="E93" i="38"/>
  <c r="F92" i="38" s="1"/>
  <c r="H94" i="38"/>
  <c r="E93" i="31"/>
  <c r="F92" i="31" s="1"/>
  <c r="H94" i="31"/>
  <c r="E93" i="33"/>
  <c r="F92" i="33" s="1"/>
  <c r="H94" i="33"/>
  <c r="E93" i="41"/>
  <c r="F92" i="41" s="1"/>
  <c r="H94" i="41"/>
  <c r="E93" i="32"/>
  <c r="F92" i="32" s="1"/>
  <c r="H94" i="32"/>
  <c r="E93" i="47"/>
  <c r="F92" i="47" s="1"/>
  <c r="H94" i="47"/>
  <c r="E93" i="44"/>
  <c r="F92" i="44" s="1"/>
  <c r="H94" i="44"/>
  <c r="E93" i="39"/>
  <c r="F92" i="39" s="1"/>
  <c r="H94" i="39"/>
  <c r="E93" i="36"/>
  <c r="F92" i="36" s="1"/>
  <c r="H94" i="36"/>
  <c r="E93" i="46"/>
  <c r="F92" i="46" s="1"/>
  <c r="H94" i="46"/>
  <c r="AB182" i="47"/>
  <c r="AD182" i="47" s="1"/>
  <c r="Z183" i="47" s="1"/>
  <c r="AB184" i="46"/>
  <c r="AD184" i="46" s="1"/>
  <c r="Z185" i="46" s="1"/>
  <c r="AB183" i="45"/>
  <c r="AD183" i="45" s="1"/>
  <c r="Z184" i="45" s="1"/>
  <c r="AB186" i="44"/>
  <c r="AD186" i="44" s="1"/>
  <c r="Z187" i="44" s="1"/>
  <c r="AB184" i="43"/>
  <c r="AD184" i="43" s="1"/>
  <c r="Z185" i="43" s="1"/>
  <c r="AB184" i="42"/>
  <c r="AD184" i="42" s="1"/>
  <c r="Z185" i="42" s="1"/>
  <c r="AB181" i="41"/>
  <c r="AD181" i="41" s="1"/>
  <c r="Z182" i="41" s="1"/>
  <c r="AB183" i="40"/>
  <c r="AD183" i="40" s="1"/>
  <c r="Z184" i="40" s="1"/>
  <c r="AB183" i="39"/>
  <c r="AD183" i="39" s="1"/>
  <c r="Z184" i="39" s="1"/>
  <c r="AB183" i="38"/>
  <c r="AD183" i="38" s="1"/>
  <c r="Z184" i="38" s="1"/>
  <c r="AB181" i="37"/>
  <c r="AD181" i="37" s="1"/>
  <c r="Z182" i="37" s="1"/>
  <c r="AB183" i="36"/>
  <c r="AD183" i="36" s="1"/>
  <c r="Z184" i="36" s="1"/>
  <c r="AB183" i="35"/>
  <c r="AD183" i="35" s="1"/>
  <c r="Z184" i="35" s="1"/>
  <c r="AB183" i="34"/>
  <c r="AD183" i="34" s="1"/>
  <c r="Z184" i="34" s="1"/>
  <c r="AB182" i="33"/>
  <c r="AD182" i="33" s="1"/>
  <c r="Z183" i="33" s="1"/>
  <c r="AB182" i="32"/>
  <c r="AD182" i="32" s="1"/>
  <c r="Z183" i="32" s="1"/>
  <c r="AB183" i="31"/>
  <c r="AD183" i="31" s="1"/>
  <c r="Z184" i="31" s="1"/>
  <c r="H94" i="24"/>
  <c r="E93" i="24"/>
  <c r="F92" i="24" s="1"/>
  <c r="E93" i="61"/>
  <c r="F92" i="61" s="1"/>
  <c r="H94" i="61"/>
  <c r="E93" i="25"/>
  <c r="F92" i="25" s="1"/>
  <c r="H94" i="25"/>
  <c r="E93" i="26"/>
  <c r="F92" i="26" s="1"/>
  <c r="H94" i="26"/>
  <c r="H94" i="16"/>
  <c r="E93" i="16"/>
  <c r="F92" i="16" s="1"/>
  <c r="AB96" i="24"/>
  <c r="AD96" i="24" s="1"/>
  <c r="Z97" i="24" s="1"/>
  <c r="S49" i="26"/>
  <c r="R49" i="26"/>
  <c r="X48" i="26"/>
  <c r="T49" i="26" s="1"/>
  <c r="E94" i="30"/>
  <c r="F93" i="30" s="1"/>
  <c r="H95" i="30"/>
  <c r="S50" i="28"/>
  <c r="R50" i="28"/>
  <c r="T89" i="23"/>
  <c r="X89" i="23" s="1"/>
  <c r="H95" i="28"/>
  <c r="E94" i="28"/>
  <c r="F93" i="28" s="1"/>
  <c r="AB87" i="23"/>
  <c r="AD87" i="23" s="1"/>
  <c r="Z88" i="23" s="1"/>
  <c r="E93" i="23"/>
  <c r="F92" i="23" s="1"/>
  <c r="H95" i="38" l="1"/>
  <c r="E94" i="38"/>
  <c r="F93" i="38" s="1"/>
  <c r="H95" i="39"/>
  <c r="E94" i="39"/>
  <c r="F93" i="39" s="1"/>
  <c r="H95" i="41"/>
  <c r="E94" i="41"/>
  <c r="F93" i="41" s="1"/>
  <c r="H95" i="45"/>
  <c r="E94" i="45"/>
  <c r="F93" i="45" s="1"/>
  <c r="H95" i="35"/>
  <c r="E94" i="35"/>
  <c r="F93" i="35" s="1"/>
  <c r="E94" i="44"/>
  <c r="F93" i="44" s="1"/>
  <c r="H95" i="44"/>
  <c r="E94" i="33"/>
  <c r="F93" i="33" s="1"/>
  <c r="H95" i="33"/>
  <c r="E94" i="42"/>
  <c r="F93" i="42" s="1"/>
  <c r="H95" i="42"/>
  <c r="E94" i="36"/>
  <c r="F93" i="36" s="1"/>
  <c r="H95" i="36"/>
  <c r="H95" i="40"/>
  <c r="E94" i="40"/>
  <c r="F93" i="40" s="1"/>
  <c r="E94" i="32"/>
  <c r="F93" i="32" s="1"/>
  <c r="H95" i="32"/>
  <c r="E94" i="46"/>
  <c r="F93" i="46" s="1"/>
  <c r="H95" i="46"/>
  <c r="E94" i="47"/>
  <c r="F93" i="47" s="1"/>
  <c r="H95" i="47"/>
  <c r="H95" i="31"/>
  <c r="E94" i="31"/>
  <c r="F93" i="31" s="1"/>
  <c r="H95" i="37"/>
  <c r="E94" i="37"/>
  <c r="F93" i="37" s="1"/>
  <c r="E94" i="34"/>
  <c r="F93" i="34" s="1"/>
  <c r="H95" i="34"/>
  <c r="E94" i="43"/>
  <c r="F93" i="43" s="1"/>
  <c r="H95" i="43"/>
  <c r="AB183" i="47"/>
  <c r="AD183" i="47" s="1"/>
  <c r="Z184" i="47" s="1"/>
  <c r="AB185" i="46"/>
  <c r="AD185" i="46" s="1"/>
  <c r="Z186" i="46" s="1"/>
  <c r="AB184" i="45"/>
  <c r="AD184" i="45" s="1"/>
  <c r="Z185" i="45" s="1"/>
  <c r="AB187" i="44"/>
  <c r="AD187" i="44" s="1"/>
  <c r="Z188" i="44" s="1"/>
  <c r="AB185" i="43"/>
  <c r="AD185" i="43" s="1"/>
  <c r="Z186" i="43" s="1"/>
  <c r="AB185" i="42"/>
  <c r="AD185" i="42" s="1"/>
  <c r="Z186" i="42" s="1"/>
  <c r="AB182" i="41"/>
  <c r="AD182" i="41" s="1"/>
  <c r="Z183" i="41" s="1"/>
  <c r="AB184" i="40"/>
  <c r="AD184" i="40" s="1"/>
  <c r="Z185" i="40" s="1"/>
  <c r="AB184" i="39"/>
  <c r="AD184" i="39" s="1"/>
  <c r="Z185" i="39" s="1"/>
  <c r="AB184" i="38"/>
  <c r="AD184" i="38" s="1"/>
  <c r="Z185" i="38" s="1"/>
  <c r="AB182" i="37"/>
  <c r="AD182" i="37" s="1"/>
  <c r="Z183" i="37" s="1"/>
  <c r="AB184" i="36"/>
  <c r="AD184" i="36" s="1"/>
  <c r="Z185" i="36" s="1"/>
  <c r="AB184" i="35"/>
  <c r="AD184" i="35" s="1"/>
  <c r="Z185" i="35" s="1"/>
  <c r="AB184" i="34"/>
  <c r="AD184" i="34" s="1"/>
  <c r="Z185" i="34" s="1"/>
  <c r="AB183" i="33"/>
  <c r="AD183" i="33" s="1"/>
  <c r="Z184" i="33" s="1"/>
  <c r="AB183" i="32"/>
  <c r="AD183" i="32" s="1"/>
  <c r="Z184" i="32" s="1"/>
  <c r="AB184" i="31"/>
  <c r="AD184" i="31" s="1"/>
  <c r="Z185" i="31" s="1"/>
  <c r="E94" i="25"/>
  <c r="F93" i="25" s="1"/>
  <c r="H95" i="25"/>
  <c r="E94" i="61"/>
  <c r="F93" i="61" s="1"/>
  <c r="H95" i="61"/>
  <c r="H95" i="16"/>
  <c r="E94" i="16"/>
  <c r="F93" i="16" s="1"/>
  <c r="H95" i="24"/>
  <c r="E94" i="24"/>
  <c r="F93" i="24" s="1"/>
  <c r="H95" i="26"/>
  <c r="E94" i="26"/>
  <c r="F93" i="26" s="1"/>
  <c r="AB97" i="24"/>
  <c r="AD97" i="24" s="1"/>
  <c r="Z98" i="24" s="1"/>
  <c r="U49" i="26"/>
  <c r="W49" i="26"/>
  <c r="AC49" i="26" s="1"/>
  <c r="AD49" i="26" s="1"/>
  <c r="Z50" i="26" s="1"/>
  <c r="AB50" i="26" s="1"/>
  <c r="E95" i="30"/>
  <c r="F94" i="30" s="1"/>
  <c r="H96" i="30"/>
  <c r="U50" i="28"/>
  <c r="T50" i="28" s="1"/>
  <c r="X50" i="28" s="1"/>
  <c r="W50" i="28"/>
  <c r="AC50" i="28" s="1"/>
  <c r="AD50" i="28" s="1"/>
  <c r="Z51" i="28" s="1"/>
  <c r="AB51" i="28" s="1"/>
  <c r="T90" i="23"/>
  <c r="X90" i="23" s="1"/>
  <c r="E95" i="28"/>
  <c r="F94" i="28" s="1"/>
  <c r="H96" i="28"/>
  <c r="AB88" i="23"/>
  <c r="AD88" i="23" s="1"/>
  <c r="Z89" i="23" s="1"/>
  <c r="E94" i="23"/>
  <c r="F93" i="23" s="1"/>
  <c r="E95" i="45" l="1"/>
  <c r="F94" i="45" s="1"/>
  <c r="H96" i="45"/>
  <c r="H96" i="32"/>
  <c r="E95" i="32"/>
  <c r="F94" i="32" s="1"/>
  <c r="E95" i="33"/>
  <c r="F94" i="33" s="1"/>
  <c r="H96" i="33"/>
  <c r="E95" i="46"/>
  <c r="F94" i="46" s="1"/>
  <c r="H96" i="46"/>
  <c r="H96" i="37"/>
  <c r="E95" i="37"/>
  <c r="F94" i="37" s="1"/>
  <c r="H96" i="41"/>
  <c r="E95" i="41"/>
  <c r="F94" i="41" s="1"/>
  <c r="H96" i="44"/>
  <c r="E95" i="44"/>
  <c r="F94" i="44" s="1"/>
  <c r="E95" i="42"/>
  <c r="F94" i="42" s="1"/>
  <c r="H96" i="42"/>
  <c r="E95" i="31"/>
  <c r="F94" i="31" s="1"/>
  <c r="H96" i="31"/>
  <c r="H96" i="40"/>
  <c r="E95" i="40"/>
  <c r="F94" i="40" s="1"/>
  <c r="H96" i="39"/>
  <c r="E95" i="39"/>
  <c r="F94" i="39" s="1"/>
  <c r="H96" i="34"/>
  <c r="E95" i="34"/>
  <c r="F94" i="34" s="1"/>
  <c r="H96" i="43"/>
  <c r="E95" i="43"/>
  <c r="F94" i="43" s="1"/>
  <c r="E95" i="47"/>
  <c r="F94" i="47" s="1"/>
  <c r="H96" i="47"/>
  <c r="H96" i="36"/>
  <c r="E95" i="36"/>
  <c r="F94" i="36" s="1"/>
  <c r="H96" i="35"/>
  <c r="E95" i="35"/>
  <c r="F94" i="35" s="1"/>
  <c r="H96" i="38"/>
  <c r="E95" i="38"/>
  <c r="F94" i="38" s="1"/>
  <c r="AB184" i="47"/>
  <c r="AD184" i="47" s="1"/>
  <c r="Z185" i="47" s="1"/>
  <c r="AB186" i="46"/>
  <c r="AD186" i="46" s="1"/>
  <c r="Z187" i="46" s="1"/>
  <c r="AB185" i="45"/>
  <c r="AD185" i="45" s="1"/>
  <c r="Z186" i="45" s="1"/>
  <c r="AB188" i="44"/>
  <c r="AD188" i="44" s="1"/>
  <c r="Z189" i="44" s="1"/>
  <c r="AB186" i="43"/>
  <c r="AD186" i="43" s="1"/>
  <c r="Z187" i="43" s="1"/>
  <c r="AB186" i="42"/>
  <c r="AD186" i="42" s="1"/>
  <c r="Z187" i="42" s="1"/>
  <c r="AB183" i="41"/>
  <c r="AD183" i="41" s="1"/>
  <c r="Z184" i="41" s="1"/>
  <c r="AB185" i="40"/>
  <c r="AD185" i="40" s="1"/>
  <c r="Z186" i="40" s="1"/>
  <c r="AB185" i="39"/>
  <c r="AD185" i="39" s="1"/>
  <c r="Z186" i="39" s="1"/>
  <c r="AB185" i="38"/>
  <c r="AD185" i="38" s="1"/>
  <c r="Z186" i="38" s="1"/>
  <c r="AB183" i="37"/>
  <c r="AD183" i="37" s="1"/>
  <c r="Z184" i="37" s="1"/>
  <c r="AB185" i="36"/>
  <c r="AD185" i="36" s="1"/>
  <c r="Z186" i="36" s="1"/>
  <c r="AB185" i="35"/>
  <c r="AD185" i="35" s="1"/>
  <c r="Z186" i="35" s="1"/>
  <c r="AB185" i="34"/>
  <c r="AD185" i="34" s="1"/>
  <c r="Z186" i="34" s="1"/>
  <c r="AB184" i="33"/>
  <c r="AD184" i="33" s="1"/>
  <c r="Z185" i="33" s="1"/>
  <c r="AB184" i="32"/>
  <c r="AD184" i="32" s="1"/>
  <c r="Z185" i="32" s="1"/>
  <c r="AB185" i="31"/>
  <c r="AD185" i="31" s="1"/>
  <c r="Z186" i="31" s="1"/>
  <c r="H96" i="24"/>
  <c r="E95" i="24"/>
  <c r="F94" i="24" s="1"/>
  <c r="H96" i="25"/>
  <c r="E95" i="25"/>
  <c r="F94" i="25" s="1"/>
  <c r="E95" i="16"/>
  <c r="F94" i="16" s="1"/>
  <c r="H96" i="16"/>
  <c r="E95" i="61"/>
  <c r="F94" i="61" s="1"/>
  <c r="H96" i="61"/>
  <c r="H96" i="26"/>
  <c r="E95" i="26"/>
  <c r="F94" i="26" s="1"/>
  <c r="AB98" i="24"/>
  <c r="AD98" i="24" s="1"/>
  <c r="Z99" i="24" s="1"/>
  <c r="R50" i="26"/>
  <c r="S50" i="26"/>
  <c r="X49" i="26"/>
  <c r="T50" i="26" s="1"/>
  <c r="H97" i="30"/>
  <c r="E96" i="30"/>
  <c r="F95" i="30" s="1"/>
  <c r="S51" i="28"/>
  <c r="R51" i="28"/>
  <c r="T91" i="23"/>
  <c r="X91" i="23" s="1"/>
  <c r="E96" i="28"/>
  <c r="F95" i="28" s="1"/>
  <c r="H97" i="28"/>
  <c r="AB89" i="23"/>
  <c r="AD89" i="23" s="1"/>
  <c r="Z90" i="23" s="1"/>
  <c r="E95" i="23"/>
  <c r="F94" i="23" s="1"/>
  <c r="E96" i="33" l="1"/>
  <c r="F95" i="33" s="1"/>
  <c r="H97" i="33"/>
  <c r="H97" i="34"/>
  <c r="E96" i="34"/>
  <c r="F95" i="34" s="1"/>
  <c r="E96" i="36"/>
  <c r="F95" i="36" s="1"/>
  <c r="H97" i="36"/>
  <c r="E96" i="39"/>
  <c r="F95" i="39" s="1"/>
  <c r="H97" i="39"/>
  <c r="H97" i="44"/>
  <c r="E96" i="44"/>
  <c r="F95" i="44" s="1"/>
  <c r="E96" i="42"/>
  <c r="F95" i="42" s="1"/>
  <c r="H97" i="42"/>
  <c r="E96" i="47"/>
  <c r="F95" i="47" s="1"/>
  <c r="H97" i="47"/>
  <c r="H97" i="35"/>
  <c r="E96" i="35"/>
  <c r="F95" i="35" s="1"/>
  <c r="E96" i="40"/>
  <c r="F95" i="40" s="1"/>
  <c r="H97" i="40"/>
  <c r="E96" i="41"/>
  <c r="F95" i="41" s="1"/>
  <c r="H97" i="41"/>
  <c r="E96" i="32"/>
  <c r="F95" i="32" s="1"/>
  <c r="H97" i="32"/>
  <c r="H97" i="31"/>
  <c r="E96" i="31"/>
  <c r="F95" i="31" s="1"/>
  <c r="E96" i="45"/>
  <c r="F95" i="45" s="1"/>
  <c r="H97" i="45"/>
  <c r="E96" i="46"/>
  <c r="F95" i="46" s="1"/>
  <c r="H97" i="46"/>
  <c r="E96" i="38"/>
  <c r="F95" i="38" s="1"/>
  <c r="H97" i="38"/>
  <c r="E96" i="43"/>
  <c r="F95" i="43" s="1"/>
  <c r="H97" i="43"/>
  <c r="H97" i="37"/>
  <c r="E96" i="37"/>
  <c r="F95" i="37" s="1"/>
  <c r="AB185" i="47"/>
  <c r="AD185" i="47" s="1"/>
  <c r="Z186" i="47" s="1"/>
  <c r="AB187" i="46"/>
  <c r="AD187" i="46" s="1"/>
  <c r="Z188" i="46" s="1"/>
  <c r="AB186" i="45"/>
  <c r="AD186" i="45" s="1"/>
  <c r="Z187" i="45" s="1"/>
  <c r="AB189" i="44"/>
  <c r="AD189" i="44" s="1"/>
  <c r="Z190" i="44" s="1"/>
  <c r="AB187" i="43"/>
  <c r="AD187" i="43" s="1"/>
  <c r="Z188" i="43" s="1"/>
  <c r="AB187" i="42"/>
  <c r="AD187" i="42" s="1"/>
  <c r="Z188" i="42" s="1"/>
  <c r="AB184" i="41"/>
  <c r="AD184" i="41" s="1"/>
  <c r="Z185" i="41" s="1"/>
  <c r="AB186" i="40"/>
  <c r="AD186" i="40" s="1"/>
  <c r="Z187" i="40" s="1"/>
  <c r="AB186" i="39"/>
  <c r="AD186" i="39" s="1"/>
  <c r="Z187" i="39" s="1"/>
  <c r="AB186" i="38"/>
  <c r="AD186" i="38" s="1"/>
  <c r="Z187" i="38" s="1"/>
  <c r="AB184" i="37"/>
  <c r="AD184" i="37" s="1"/>
  <c r="Z185" i="37" s="1"/>
  <c r="AB186" i="36"/>
  <c r="AD186" i="36" s="1"/>
  <c r="Z187" i="36" s="1"/>
  <c r="AB186" i="35"/>
  <c r="AD186" i="35" s="1"/>
  <c r="Z187" i="35" s="1"/>
  <c r="AB186" i="34"/>
  <c r="AD186" i="34" s="1"/>
  <c r="Z187" i="34" s="1"/>
  <c r="AB185" i="33"/>
  <c r="AD185" i="33" s="1"/>
  <c r="Z186" i="33" s="1"/>
  <c r="AB185" i="32"/>
  <c r="AD185" i="32" s="1"/>
  <c r="Z186" i="32" s="1"/>
  <c r="AB186" i="31"/>
  <c r="AD186" i="31" s="1"/>
  <c r="Z187" i="31" s="1"/>
  <c r="E96" i="25"/>
  <c r="F95" i="25" s="1"/>
  <c r="H97" i="25"/>
  <c r="H97" i="26"/>
  <c r="E96" i="26"/>
  <c r="F95" i="26" s="1"/>
  <c r="H97" i="24"/>
  <c r="E96" i="24"/>
  <c r="F95" i="24" s="1"/>
  <c r="H97" i="61"/>
  <c r="E96" i="61"/>
  <c r="F95" i="61" s="1"/>
  <c r="E96" i="16"/>
  <c r="F95" i="16" s="1"/>
  <c r="H97" i="16"/>
  <c r="AB99" i="24"/>
  <c r="AD99" i="24" s="1"/>
  <c r="Z100" i="24" s="1"/>
  <c r="U50" i="26"/>
  <c r="W50" i="26"/>
  <c r="AC50" i="26" s="1"/>
  <c r="AD50" i="26" s="1"/>
  <c r="Z51" i="26" s="1"/>
  <c r="AB51" i="26" s="1"/>
  <c r="E97" i="30"/>
  <c r="F96" i="30" s="1"/>
  <c r="H98" i="30"/>
  <c r="U51" i="28"/>
  <c r="T51" i="28" s="1"/>
  <c r="X51" i="28" s="1"/>
  <c r="W51" i="28"/>
  <c r="AC51" i="28" s="1"/>
  <c r="AD51" i="28" s="1"/>
  <c r="Z52" i="28" s="1"/>
  <c r="T92" i="23"/>
  <c r="X92" i="23" s="1"/>
  <c r="E97" i="28"/>
  <c r="F96" i="28" s="1"/>
  <c r="H98" i="28"/>
  <c r="AB90" i="23"/>
  <c r="AD90" i="23" s="1"/>
  <c r="Z91" i="23" s="1"/>
  <c r="E96" i="23"/>
  <c r="F95" i="23" s="1"/>
  <c r="E97" i="43" l="1"/>
  <c r="F96" i="43" s="1"/>
  <c r="H98" i="43"/>
  <c r="H98" i="31"/>
  <c r="E97" i="31"/>
  <c r="F96" i="31" s="1"/>
  <c r="E97" i="35"/>
  <c r="F96" i="35" s="1"/>
  <c r="H98" i="35"/>
  <c r="E97" i="39"/>
  <c r="F96" i="39" s="1"/>
  <c r="H98" i="39"/>
  <c r="E97" i="38"/>
  <c r="F96" i="38" s="1"/>
  <c r="H98" i="38"/>
  <c r="E97" i="32"/>
  <c r="F96" i="32" s="1"/>
  <c r="H98" i="32"/>
  <c r="H98" i="47"/>
  <c r="E97" i="47"/>
  <c r="F96" i="47" s="1"/>
  <c r="E97" i="36"/>
  <c r="F96" i="36" s="1"/>
  <c r="H98" i="36"/>
  <c r="E97" i="46"/>
  <c r="F96" i="46" s="1"/>
  <c r="H98" i="46"/>
  <c r="H98" i="41"/>
  <c r="E97" i="41"/>
  <c r="F96" i="41" s="1"/>
  <c r="H98" i="42"/>
  <c r="E97" i="42"/>
  <c r="F96" i="42" s="1"/>
  <c r="H98" i="34"/>
  <c r="E97" i="34"/>
  <c r="F96" i="34" s="1"/>
  <c r="H98" i="45"/>
  <c r="E97" i="45"/>
  <c r="F96" i="45" s="1"/>
  <c r="H98" i="40"/>
  <c r="E97" i="40"/>
  <c r="F96" i="40" s="1"/>
  <c r="H98" i="33"/>
  <c r="E97" i="33"/>
  <c r="F96" i="33" s="1"/>
  <c r="H98" i="37"/>
  <c r="E97" i="37"/>
  <c r="F96" i="37" s="1"/>
  <c r="H98" i="44"/>
  <c r="E97" i="44"/>
  <c r="F96" i="44" s="1"/>
  <c r="AB186" i="47"/>
  <c r="AD186" i="47" s="1"/>
  <c r="Z187" i="47" s="1"/>
  <c r="AB188" i="46"/>
  <c r="AD188" i="46" s="1"/>
  <c r="Z189" i="46" s="1"/>
  <c r="AB187" i="45"/>
  <c r="AD187" i="45" s="1"/>
  <c r="Z188" i="45" s="1"/>
  <c r="AB190" i="44"/>
  <c r="AD190" i="44" s="1"/>
  <c r="Z191" i="44" s="1"/>
  <c r="AB188" i="43"/>
  <c r="AD188" i="43" s="1"/>
  <c r="Z189" i="43" s="1"/>
  <c r="AB188" i="42"/>
  <c r="AD188" i="42" s="1"/>
  <c r="Z189" i="42" s="1"/>
  <c r="AB185" i="41"/>
  <c r="AD185" i="41" s="1"/>
  <c r="Z186" i="41" s="1"/>
  <c r="AB187" i="40"/>
  <c r="AD187" i="40" s="1"/>
  <c r="Z188" i="40" s="1"/>
  <c r="AB187" i="39"/>
  <c r="AD187" i="39" s="1"/>
  <c r="Z188" i="39" s="1"/>
  <c r="AB187" i="38"/>
  <c r="AD187" i="38" s="1"/>
  <c r="Z188" i="38" s="1"/>
  <c r="AB185" i="37"/>
  <c r="AD185" i="37" s="1"/>
  <c r="Z186" i="37" s="1"/>
  <c r="AB187" i="36"/>
  <c r="AD187" i="36" s="1"/>
  <c r="Z188" i="36" s="1"/>
  <c r="AB187" i="35"/>
  <c r="AD187" i="35" s="1"/>
  <c r="Z188" i="35" s="1"/>
  <c r="AB187" i="34"/>
  <c r="AD187" i="34" s="1"/>
  <c r="Z188" i="34" s="1"/>
  <c r="AB186" i="33"/>
  <c r="AD186" i="33" s="1"/>
  <c r="Z187" i="33" s="1"/>
  <c r="AB186" i="32"/>
  <c r="AD186" i="32" s="1"/>
  <c r="Z187" i="32" s="1"/>
  <c r="AB187" i="31"/>
  <c r="AD187" i="31" s="1"/>
  <c r="Z188" i="31" s="1"/>
  <c r="E97" i="16"/>
  <c r="F96" i="16" s="1"/>
  <c r="H98" i="16"/>
  <c r="E97" i="61"/>
  <c r="F96" i="61" s="1"/>
  <c r="H98" i="61"/>
  <c r="H98" i="25"/>
  <c r="E97" i="25"/>
  <c r="F96" i="25" s="1"/>
  <c r="E97" i="26"/>
  <c r="F96" i="26" s="1"/>
  <c r="H98" i="26"/>
  <c r="H98" i="24"/>
  <c r="E97" i="24"/>
  <c r="F96" i="24" s="1"/>
  <c r="AB100" i="24"/>
  <c r="AD100" i="24" s="1"/>
  <c r="Z101" i="24" s="1"/>
  <c r="R51" i="26"/>
  <c r="S51" i="26"/>
  <c r="X50" i="26"/>
  <c r="T51" i="26" s="1"/>
  <c r="H99" i="30"/>
  <c r="E98" i="30"/>
  <c r="F97" i="30" s="1"/>
  <c r="AB52" i="28"/>
  <c r="S52" i="28"/>
  <c r="R52" i="28"/>
  <c r="T93" i="23"/>
  <c r="X93" i="23" s="1"/>
  <c r="H99" i="28"/>
  <c r="E98" i="28"/>
  <c r="F97" i="28" s="1"/>
  <c r="AB91" i="23"/>
  <c r="AD91" i="23" s="1"/>
  <c r="Z92" i="23" s="1"/>
  <c r="E97" i="23"/>
  <c r="F96" i="23" s="1"/>
  <c r="E98" i="37" l="1"/>
  <c r="F97" i="37" s="1"/>
  <c r="H99" i="37"/>
  <c r="E98" i="35"/>
  <c r="F97" i="35" s="1"/>
  <c r="H99" i="35"/>
  <c r="H99" i="39"/>
  <c r="E98" i="39"/>
  <c r="F97" i="39" s="1"/>
  <c r="H99" i="33"/>
  <c r="E98" i="33"/>
  <c r="F97" i="33" s="1"/>
  <c r="E98" i="42"/>
  <c r="F97" i="42" s="1"/>
  <c r="H99" i="42"/>
  <c r="E98" i="47"/>
  <c r="F97" i="47" s="1"/>
  <c r="H99" i="47"/>
  <c r="E98" i="34"/>
  <c r="F97" i="34" s="1"/>
  <c r="H99" i="34"/>
  <c r="H99" i="32"/>
  <c r="E98" i="32"/>
  <c r="F97" i="32" s="1"/>
  <c r="E98" i="36"/>
  <c r="F97" i="36" s="1"/>
  <c r="H99" i="36"/>
  <c r="H99" i="40"/>
  <c r="E98" i="40"/>
  <c r="F97" i="40" s="1"/>
  <c r="H99" i="41"/>
  <c r="E98" i="41"/>
  <c r="F97" i="41" s="1"/>
  <c r="H99" i="31"/>
  <c r="E98" i="31"/>
  <c r="F97" i="31" s="1"/>
  <c r="E98" i="46"/>
  <c r="F97" i="46" s="1"/>
  <c r="H99" i="46"/>
  <c r="E98" i="38"/>
  <c r="F97" i="38" s="1"/>
  <c r="H99" i="38"/>
  <c r="H99" i="43"/>
  <c r="E98" i="43"/>
  <c r="F97" i="43" s="1"/>
  <c r="E98" i="44"/>
  <c r="F97" i="44" s="1"/>
  <c r="H99" i="44"/>
  <c r="H99" i="45"/>
  <c r="E98" i="45"/>
  <c r="F97" i="45" s="1"/>
  <c r="AB187" i="47"/>
  <c r="AD187" i="47" s="1"/>
  <c r="Z188" i="47" s="1"/>
  <c r="AB189" i="46"/>
  <c r="AD189" i="46" s="1"/>
  <c r="Z190" i="46" s="1"/>
  <c r="AB188" i="45"/>
  <c r="AD188" i="45" s="1"/>
  <c r="Z189" i="45" s="1"/>
  <c r="AB191" i="44"/>
  <c r="AD191" i="44" s="1"/>
  <c r="Z192" i="44" s="1"/>
  <c r="AB189" i="43"/>
  <c r="AD189" i="43" s="1"/>
  <c r="Z190" i="43" s="1"/>
  <c r="AB189" i="42"/>
  <c r="AD189" i="42" s="1"/>
  <c r="Z190" i="42" s="1"/>
  <c r="AB186" i="41"/>
  <c r="AD186" i="41" s="1"/>
  <c r="Z187" i="41" s="1"/>
  <c r="AB188" i="40"/>
  <c r="AD188" i="40" s="1"/>
  <c r="Z189" i="40" s="1"/>
  <c r="AB188" i="39"/>
  <c r="AD188" i="39" s="1"/>
  <c r="Z189" i="39" s="1"/>
  <c r="AB188" i="38"/>
  <c r="AD188" i="38" s="1"/>
  <c r="Z189" i="38" s="1"/>
  <c r="AB186" i="37"/>
  <c r="AD186" i="37" s="1"/>
  <c r="Z187" i="37" s="1"/>
  <c r="AB188" i="36"/>
  <c r="AD188" i="36" s="1"/>
  <c r="Z189" i="36" s="1"/>
  <c r="AB188" i="35"/>
  <c r="AD188" i="35" s="1"/>
  <c r="Z189" i="35" s="1"/>
  <c r="AB188" i="34"/>
  <c r="AD188" i="34" s="1"/>
  <c r="Z189" i="34" s="1"/>
  <c r="AB187" i="33"/>
  <c r="AD187" i="33" s="1"/>
  <c r="Z188" i="33" s="1"/>
  <c r="AB187" i="32"/>
  <c r="AD187" i="32" s="1"/>
  <c r="Z188" i="32" s="1"/>
  <c r="AB188" i="31"/>
  <c r="AD188" i="31" s="1"/>
  <c r="Z189" i="31" s="1"/>
  <c r="H99" i="26"/>
  <c r="E98" i="26"/>
  <c r="F97" i="26" s="1"/>
  <c r="H99" i="24"/>
  <c r="E98" i="24"/>
  <c r="F97" i="24" s="1"/>
  <c r="H99" i="16"/>
  <c r="E98" i="16"/>
  <c r="F97" i="16" s="1"/>
  <c r="E98" i="61"/>
  <c r="F97" i="61" s="1"/>
  <c r="H99" i="61"/>
  <c r="H99" i="25"/>
  <c r="E98" i="25"/>
  <c r="F97" i="25" s="1"/>
  <c r="AB101" i="24"/>
  <c r="AD101" i="24" s="1"/>
  <c r="Z102" i="24" s="1"/>
  <c r="U51" i="26"/>
  <c r="W51" i="26"/>
  <c r="AC51" i="26" s="1"/>
  <c r="AD51" i="26" s="1"/>
  <c r="Z52" i="26" s="1"/>
  <c r="AB52" i="26" s="1"/>
  <c r="E99" i="30"/>
  <c r="F98" i="30" s="1"/>
  <c r="H100" i="30"/>
  <c r="W52" i="28"/>
  <c r="AC52" i="28" s="1"/>
  <c r="AD52" i="28" s="1"/>
  <c r="Z53" i="28" s="1"/>
  <c r="U52" i="28"/>
  <c r="T52" i="28" s="1"/>
  <c r="X52" i="28" s="1"/>
  <c r="T94" i="23"/>
  <c r="X94" i="23" s="1"/>
  <c r="E99" i="28"/>
  <c r="F98" i="28" s="1"/>
  <c r="H100" i="28"/>
  <c r="AB92" i="23"/>
  <c r="AD92" i="23" s="1"/>
  <c r="Z93" i="23" s="1"/>
  <c r="E98" i="23"/>
  <c r="F97" i="23" s="1"/>
  <c r="E99" i="31" l="1"/>
  <c r="F98" i="31" s="1"/>
  <c r="H100" i="31"/>
  <c r="E99" i="32"/>
  <c r="F98" i="32" s="1"/>
  <c r="H100" i="32"/>
  <c r="H100" i="33"/>
  <c r="E99" i="33"/>
  <c r="F98" i="33" s="1"/>
  <c r="E99" i="44"/>
  <c r="F98" i="44" s="1"/>
  <c r="H100" i="44"/>
  <c r="E99" i="34"/>
  <c r="F98" i="34" s="1"/>
  <c r="H100" i="34"/>
  <c r="E99" i="43"/>
  <c r="F98" i="43" s="1"/>
  <c r="H100" i="43"/>
  <c r="H100" i="41"/>
  <c r="E99" i="41"/>
  <c r="F98" i="41" s="1"/>
  <c r="E99" i="39"/>
  <c r="F98" i="39" s="1"/>
  <c r="H100" i="39"/>
  <c r="E99" i="38"/>
  <c r="F98" i="38" s="1"/>
  <c r="H100" i="38"/>
  <c r="E99" i="47"/>
  <c r="F98" i="47" s="1"/>
  <c r="H100" i="47"/>
  <c r="E99" i="35"/>
  <c r="F98" i="35" s="1"/>
  <c r="H100" i="35"/>
  <c r="E99" i="40"/>
  <c r="F98" i="40" s="1"/>
  <c r="H100" i="40"/>
  <c r="H100" i="46"/>
  <c r="E99" i="46"/>
  <c r="F98" i="46" s="1"/>
  <c r="H100" i="36"/>
  <c r="E99" i="36"/>
  <c r="F98" i="36" s="1"/>
  <c r="H100" i="42"/>
  <c r="E99" i="42"/>
  <c r="F98" i="42" s="1"/>
  <c r="E99" i="37"/>
  <c r="F98" i="37" s="1"/>
  <c r="H100" i="37"/>
  <c r="H100" i="45"/>
  <c r="E99" i="45"/>
  <c r="F98" i="45" s="1"/>
  <c r="AB188" i="47"/>
  <c r="AD188" i="47" s="1"/>
  <c r="Z189" i="47" s="1"/>
  <c r="AB190" i="46"/>
  <c r="AD190" i="46" s="1"/>
  <c r="Z191" i="46" s="1"/>
  <c r="AB189" i="45"/>
  <c r="AD189" i="45" s="1"/>
  <c r="Z190" i="45" s="1"/>
  <c r="AB192" i="44"/>
  <c r="AD192" i="44" s="1"/>
  <c r="Z193" i="44" s="1"/>
  <c r="AB190" i="43"/>
  <c r="AD190" i="43" s="1"/>
  <c r="Z191" i="43" s="1"/>
  <c r="AB190" i="42"/>
  <c r="AD190" i="42" s="1"/>
  <c r="Z191" i="42" s="1"/>
  <c r="AB187" i="41"/>
  <c r="AD187" i="41" s="1"/>
  <c r="Z188" i="41" s="1"/>
  <c r="AB189" i="40"/>
  <c r="AD189" i="40" s="1"/>
  <c r="Z190" i="40" s="1"/>
  <c r="AB189" i="39"/>
  <c r="AD189" i="39" s="1"/>
  <c r="Z190" i="39" s="1"/>
  <c r="AB189" i="38"/>
  <c r="AD189" i="38" s="1"/>
  <c r="Z190" i="38" s="1"/>
  <c r="AB187" i="37"/>
  <c r="AD187" i="37" s="1"/>
  <c r="Z188" i="37" s="1"/>
  <c r="AB189" i="36"/>
  <c r="AD189" i="36" s="1"/>
  <c r="Z190" i="36" s="1"/>
  <c r="AB189" i="35"/>
  <c r="AD189" i="35" s="1"/>
  <c r="Z190" i="35" s="1"/>
  <c r="AB189" i="34"/>
  <c r="AD189" i="34" s="1"/>
  <c r="Z190" i="34" s="1"/>
  <c r="AB188" i="33"/>
  <c r="AD188" i="33" s="1"/>
  <c r="Z189" i="33" s="1"/>
  <c r="AB188" i="32"/>
  <c r="AD188" i="32" s="1"/>
  <c r="Z189" i="32" s="1"/>
  <c r="AB189" i="31"/>
  <c r="AD189" i="31" s="1"/>
  <c r="Z190" i="31" s="1"/>
  <c r="H100" i="16"/>
  <c r="E99" i="16"/>
  <c r="F98" i="16" s="1"/>
  <c r="H100" i="24"/>
  <c r="E99" i="24"/>
  <c r="F98" i="24" s="1"/>
  <c r="E99" i="61"/>
  <c r="F98" i="61" s="1"/>
  <c r="H100" i="61"/>
  <c r="H100" i="25"/>
  <c r="E99" i="25"/>
  <c r="F98" i="25" s="1"/>
  <c r="E99" i="26"/>
  <c r="F98" i="26" s="1"/>
  <c r="H100" i="26"/>
  <c r="AB102" i="24"/>
  <c r="AD102" i="24" s="1"/>
  <c r="Z103" i="24" s="1"/>
  <c r="S52" i="26"/>
  <c r="R52" i="26"/>
  <c r="X51" i="26"/>
  <c r="T52" i="26" s="1"/>
  <c r="E100" i="30"/>
  <c r="F99" i="30" s="1"/>
  <c r="H101" i="30"/>
  <c r="S53" i="28"/>
  <c r="R53" i="28"/>
  <c r="AB53" i="28"/>
  <c r="T95" i="23"/>
  <c r="X95" i="23" s="1"/>
  <c r="E100" i="28"/>
  <c r="F99" i="28" s="1"/>
  <c r="H101" i="28"/>
  <c r="AB93" i="23"/>
  <c r="AD93" i="23" s="1"/>
  <c r="Z94" i="23" s="1"/>
  <c r="E99" i="23"/>
  <c r="F98" i="23" s="1"/>
  <c r="E100" i="37" l="1"/>
  <c r="F99" i="37" s="1"/>
  <c r="H101" i="37"/>
  <c r="E100" i="35"/>
  <c r="F99" i="35" s="1"/>
  <c r="H101" i="35"/>
  <c r="H101" i="42"/>
  <c r="E100" i="42"/>
  <c r="F99" i="42" s="1"/>
  <c r="H101" i="41"/>
  <c r="E100" i="41"/>
  <c r="F99" i="41" s="1"/>
  <c r="E100" i="33"/>
  <c r="F99" i="33" s="1"/>
  <c r="H101" i="33"/>
  <c r="H101" i="39"/>
  <c r="E100" i="39"/>
  <c r="F99" i="39" s="1"/>
  <c r="E100" i="47"/>
  <c r="F99" i="47" s="1"/>
  <c r="H101" i="47"/>
  <c r="E100" i="43"/>
  <c r="F99" i="43" s="1"/>
  <c r="H101" i="43"/>
  <c r="E100" i="32"/>
  <c r="F99" i="32" s="1"/>
  <c r="H101" i="32"/>
  <c r="E100" i="40"/>
  <c r="F99" i="40" s="1"/>
  <c r="H101" i="40"/>
  <c r="E100" i="36"/>
  <c r="F99" i="36" s="1"/>
  <c r="H101" i="36"/>
  <c r="E100" i="38"/>
  <c r="F99" i="38" s="1"/>
  <c r="H101" i="38"/>
  <c r="H101" i="34"/>
  <c r="E100" i="34"/>
  <c r="F99" i="34" s="1"/>
  <c r="H101" i="31"/>
  <c r="E100" i="31"/>
  <c r="F99" i="31" s="1"/>
  <c r="H101" i="44"/>
  <c r="E100" i="44"/>
  <c r="F99" i="44" s="1"/>
  <c r="H101" i="45"/>
  <c r="E100" i="45"/>
  <c r="F99" i="45" s="1"/>
  <c r="E100" i="46"/>
  <c r="F99" i="46" s="1"/>
  <c r="H101" i="46"/>
  <c r="AB189" i="47"/>
  <c r="AD189" i="47" s="1"/>
  <c r="Z190" i="47" s="1"/>
  <c r="AB191" i="46"/>
  <c r="AD191" i="46" s="1"/>
  <c r="Z192" i="46" s="1"/>
  <c r="AB190" i="45"/>
  <c r="AD190" i="45" s="1"/>
  <c r="Z191" i="45" s="1"/>
  <c r="AB193" i="44"/>
  <c r="AD193" i="44" s="1"/>
  <c r="Z194" i="44" s="1"/>
  <c r="AB191" i="43"/>
  <c r="AD191" i="43" s="1"/>
  <c r="Z192" i="43" s="1"/>
  <c r="AB191" i="42"/>
  <c r="AD191" i="42" s="1"/>
  <c r="Z192" i="42" s="1"/>
  <c r="AB188" i="41"/>
  <c r="AD188" i="41" s="1"/>
  <c r="Z189" i="41" s="1"/>
  <c r="AB190" i="40"/>
  <c r="AD190" i="40" s="1"/>
  <c r="Z191" i="40" s="1"/>
  <c r="AB190" i="39"/>
  <c r="AD190" i="39" s="1"/>
  <c r="Z191" i="39" s="1"/>
  <c r="AB190" i="38"/>
  <c r="AD190" i="38" s="1"/>
  <c r="Z191" i="38" s="1"/>
  <c r="AB188" i="37"/>
  <c r="AD188" i="37" s="1"/>
  <c r="Z189" i="37" s="1"/>
  <c r="AB190" i="36"/>
  <c r="AD190" i="36" s="1"/>
  <c r="Z191" i="36" s="1"/>
  <c r="AB190" i="35"/>
  <c r="AD190" i="35" s="1"/>
  <c r="Z191" i="35" s="1"/>
  <c r="AB190" i="34"/>
  <c r="AD190" i="34" s="1"/>
  <c r="Z191" i="34" s="1"/>
  <c r="AB189" i="33"/>
  <c r="AD189" i="33" s="1"/>
  <c r="Z190" i="33" s="1"/>
  <c r="AB189" i="32"/>
  <c r="AD189" i="32" s="1"/>
  <c r="Z190" i="32" s="1"/>
  <c r="AB190" i="31"/>
  <c r="AD190" i="31" s="1"/>
  <c r="Z191" i="31" s="1"/>
  <c r="H101" i="24"/>
  <c r="E100" i="24"/>
  <c r="F99" i="24" s="1"/>
  <c r="H101" i="26"/>
  <c r="E100" i="26"/>
  <c r="F99" i="26" s="1"/>
  <c r="E100" i="25"/>
  <c r="F99" i="25" s="1"/>
  <c r="H101" i="25"/>
  <c r="H101" i="16"/>
  <c r="E100" i="16"/>
  <c r="F99" i="16" s="1"/>
  <c r="H101" i="61"/>
  <c r="E100" i="61"/>
  <c r="F99" i="61" s="1"/>
  <c r="AB103" i="24"/>
  <c r="AD103" i="24" s="1"/>
  <c r="Z104" i="24" s="1"/>
  <c r="U52" i="26"/>
  <c r="W52" i="26"/>
  <c r="AC52" i="26" s="1"/>
  <c r="AD52" i="26" s="1"/>
  <c r="Z53" i="26" s="1"/>
  <c r="AB53" i="26" s="1"/>
  <c r="H102" i="30"/>
  <c r="E101" i="30"/>
  <c r="F100" i="30" s="1"/>
  <c r="U53" i="28"/>
  <c r="T53" i="28" s="1"/>
  <c r="X53" i="28" s="1"/>
  <c r="W53" i="28"/>
  <c r="AC53" i="28" s="1"/>
  <c r="AD53" i="28" s="1"/>
  <c r="Z54" i="28" s="1"/>
  <c r="T96" i="23"/>
  <c r="X96" i="23" s="1"/>
  <c r="H102" i="28"/>
  <c r="E101" i="28"/>
  <c r="F100" i="28" s="1"/>
  <c r="AB94" i="23"/>
  <c r="AD94" i="23" s="1"/>
  <c r="Z95" i="23" s="1"/>
  <c r="E100" i="23"/>
  <c r="F99" i="23" s="1"/>
  <c r="E101" i="38" l="1"/>
  <c r="F100" i="38" s="1"/>
  <c r="H102" i="38"/>
  <c r="E101" i="43"/>
  <c r="F100" i="43" s="1"/>
  <c r="H102" i="43"/>
  <c r="E101" i="45"/>
  <c r="F100" i="45" s="1"/>
  <c r="H102" i="45"/>
  <c r="E101" i="41"/>
  <c r="F100" i="41" s="1"/>
  <c r="H102" i="41"/>
  <c r="H102" i="44"/>
  <c r="E101" i="44"/>
  <c r="F100" i="44" s="1"/>
  <c r="H102" i="42"/>
  <c r="E101" i="42"/>
  <c r="F100" i="42" s="1"/>
  <c r="E101" i="36"/>
  <c r="F100" i="36" s="1"/>
  <c r="H102" i="36"/>
  <c r="H102" i="40"/>
  <c r="E101" i="40"/>
  <c r="F100" i="40" s="1"/>
  <c r="E101" i="35"/>
  <c r="F100" i="35" s="1"/>
  <c r="H102" i="35"/>
  <c r="H102" i="47"/>
  <c r="E101" i="47"/>
  <c r="F100" i="47" s="1"/>
  <c r="H102" i="31"/>
  <c r="E101" i="31"/>
  <c r="F100" i="31" s="1"/>
  <c r="E101" i="39"/>
  <c r="F100" i="39" s="1"/>
  <c r="H102" i="39"/>
  <c r="H102" i="46"/>
  <c r="E101" i="46"/>
  <c r="F100" i="46" s="1"/>
  <c r="H102" i="32"/>
  <c r="E101" i="32"/>
  <c r="F100" i="32" s="1"/>
  <c r="H102" i="33"/>
  <c r="E101" i="33"/>
  <c r="F100" i="33" s="1"/>
  <c r="E101" i="37"/>
  <c r="F100" i="37" s="1"/>
  <c r="H102" i="37"/>
  <c r="E101" i="34"/>
  <c r="F100" i="34" s="1"/>
  <c r="H102" i="34"/>
  <c r="AB190" i="47"/>
  <c r="AD190" i="47" s="1"/>
  <c r="Z191" i="47" s="1"/>
  <c r="AB192" i="46"/>
  <c r="AD192" i="46" s="1"/>
  <c r="Z193" i="46" s="1"/>
  <c r="AB191" i="45"/>
  <c r="AD191" i="45" s="1"/>
  <c r="Z192" i="45" s="1"/>
  <c r="AB194" i="44"/>
  <c r="AD194" i="44" s="1"/>
  <c r="Z195" i="44" s="1"/>
  <c r="AB192" i="43"/>
  <c r="AD192" i="43" s="1"/>
  <c r="Z193" i="43" s="1"/>
  <c r="AB192" i="42"/>
  <c r="AD192" i="42" s="1"/>
  <c r="Z193" i="42" s="1"/>
  <c r="AB189" i="41"/>
  <c r="AD189" i="41" s="1"/>
  <c r="Z190" i="41" s="1"/>
  <c r="AB191" i="40"/>
  <c r="AD191" i="40" s="1"/>
  <c r="Z192" i="40" s="1"/>
  <c r="AB191" i="39"/>
  <c r="AD191" i="39" s="1"/>
  <c r="Z192" i="39" s="1"/>
  <c r="AB191" i="38"/>
  <c r="AD191" i="38" s="1"/>
  <c r="Z192" i="38" s="1"/>
  <c r="AB189" i="37"/>
  <c r="AD189" i="37" s="1"/>
  <c r="Z190" i="37" s="1"/>
  <c r="AB191" i="36"/>
  <c r="AD191" i="36" s="1"/>
  <c r="Z192" i="36" s="1"/>
  <c r="AB191" i="35"/>
  <c r="AD191" i="35" s="1"/>
  <c r="Z192" i="35" s="1"/>
  <c r="AB191" i="34"/>
  <c r="AD191" i="34" s="1"/>
  <c r="Z192" i="34" s="1"/>
  <c r="AB190" i="33"/>
  <c r="AD190" i="33" s="1"/>
  <c r="Z191" i="33" s="1"/>
  <c r="AB190" i="32"/>
  <c r="AD190" i="32" s="1"/>
  <c r="Z191" i="32" s="1"/>
  <c r="AB191" i="31"/>
  <c r="AD191" i="31" s="1"/>
  <c r="Z192" i="31" s="1"/>
  <c r="H102" i="26"/>
  <c r="E101" i="26"/>
  <c r="F100" i="26" s="1"/>
  <c r="H102" i="24"/>
  <c r="E101" i="24"/>
  <c r="F100" i="24" s="1"/>
  <c r="H102" i="16"/>
  <c r="E101" i="16"/>
  <c r="F100" i="16" s="1"/>
  <c r="H102" i="25"/>
  <c r="E101" i="25"/>
  <c r="F100" i="25" s="1"/>
  <c r="H102" i="61"/>
  <c r="E101" i="61"/>
  <c r="F100" i="61" s="1"/>
  <c r="AB104" i="24"/>
  <c r="AD104" i="24" s="1"/>
  <c r="Z105" i="24" s="1"/>
  <c r="X52" i="26"/>
  <c r="T53" i="26" s="1"/>
  <c r="R53" i="26"/>
  <c r="S53" i="26"/>
  <c r="E102" i="30"/>
  <c r="F101" i="30" s="1"/>
  <c r="H103" i="30"/>
  <c r="AB54" i="28"/>
  <c r="S54" i="28"/>
  <c r="R54" i="28"/>
  <c r="T97" i="23"/>
  <c r="X97" i="23" s="1"/>
  <c r="H103" i="28"/>
  <c r="E102" i="28"/>
  <c r="F101" i="28" s="1"/>
  <c r="E101" i="23"/>
  <c r="F100" i="23" s="1"/>
  <c r="AB95" i="23"/>
  <c r="AD95" i="23" s="1"/>
  <c r="Z96" i="23" s="1"/>
  <c r="H103" i="40" l="1"/>
  <c r="E102" i="40"/>
  <c r="F101" i="40" s="1"/>
  <c r="E102" i="37"/>
  <c r="F101" i="37" s="1"/>
  <c r="H103" i="37"/>
  <c r="E102" i="41"/>
  <c r="F101" i="41" s="1"/>
  <c r="H103" i="41"/>
  <c r="E102" i="36"/>
  <c r="F101" i="36" s="1"/>
  <c r="H103" i="36"/>
  <c r="H103" i="45"/>
  <c r="E102" i="45"/>
  <c r="F101" i="45" s="1"/>
  <c r="E102" i="39"/>
  <c r="F101" i="39" s="1"/>
  <c r="H103" i="39"/>
  <c r="E102" i="33"/>
  <c r="F101" i="33" s="1"/>
  <c r="H103" i="33"/>
  <c r="E102" i="31"/>
  <c r="F101" i="31" s="1"/>
  <c r="H103" i="31"/>
  <c r="H103" i="43"/>
  <c r="E102" i="43"/>
  <c r="F101" i="43" s="1"/>
  <c r="E102" i="32"/>
  <c r="F101" i="32" s="1"/>
  <c r="H103" i="32"/>
  <c r="E102" i="47"/>
  <c r="F101" i="47" s="1"/>
  <c r="H103" i="47"/>
  <c r="E102" i="42"/>
  <c r="F101" i="42" s="1"/>
  <c r="H103" i="42"/>
  <c r="E102" i="34"/>
  <c r="F101" i="34" s="1"/>
  <c r="H103" i="34"/>
  <c r="E102" i="35"/>
  <c r="F101" i="35" s="1"/>
  <c r="H103" i="35"/>
  <c r="H103" i="38"/>
  <c r="E102" i="38"/>
  <c r="F101" i="38" s="1"/>
  <c r="H103" i="46"/>
  <c r="E102" i="46"/>
  <c r="F101" i="46" s="1"/>
  <c r="H103" i="44"/>
  <c r="E102" i="44"/>
  <c r="F101" i="44" s="1"/>
  <c r="AB191" i="47"/>
  <c r="AD191" i="47" s="1"/>
  <c r="Z192" i="47" s="1"/>
  <c r="AB193" i="46"/>
  <c r="AD193" i="46" s="1"/>
  <c r="Z194" i="46" s="1"/>
  <c r="AB192" i="45"/>
  <c r="AD192" i="45" s="1"/>
  <c r="Z193" i="45" s="1"/>
  <c r="AB195" i="44"/>
  <c r="AD195" i="44" s="1"/>
  <c r="Z196" i="44" s="1"/>
  <c r="AB193" i="43"/>
  <c r="AD193" i="43" s="1"/>
  <c r="Z194" i="43" s="1"/>
  <c r="AB193" i="42"/>
  <c r="AD193" i="42" s="1"/>
  <c r="Z194" i="42" s="1"/>
  <c r="AB190" i="41"/>
  <c r="AD190" i="41" s="1"/>
  <c r="Z191" i="41" s="1"/>
  <c r="AB192" i="40"/>
  <c r="AD192" i="40" s="1"/>
  <c r="Z193" i="40" s="1"/>
  <c r="AB192" i="39"/>
  <c r="AD192" i="39" s="1"/>
  <c r="Z193" i="39" s="1"/>
  <c r="AB192" i="38"/>
  <c r="AD192" i="38" s="1"/>
  <c r="Z193" i="38" s="1"/>
  <c r="AB190" i="37"/>
  <c r="AD190" i="37" s="1"/>
  <c r="Z191" i="37" s="1"/>
  <c r="AB192" i="36"/>
  <c r="AD192" i="36" s="1"/>
  <c r="Z193" i="36" s="1"/>
  <c r="AB192" i="35"/>
  <c r="AD192" i="35" s="1"/>
  <c r="Z193" i="35" s="1"/>
  <c r="AB192" i="34"/>
  <c r="AD192" i="34" s="1"/>
  <c r="Z193" i="34" s="1"/>
  <c r="AB191" i="33"/>
  <c r="AD191" i="33" s="1"/>
  <c r="Z192" i="33" s="1"/>
  <c r="AB191" i="32"/>
  <c r="AD191" i="32" s="1"/>
  <c r="Z192" i="32" s="1"/>
  <c r="AB192" i="31"/>
  <c r="AD192" i="31" s="1"/>
  <c r="Z193" i="31" s="1"/>
  <c r="H103" i="24"/>
  <c r="E102" i="24"/>
  <c r="F101" i="24" s="1"/>
  <c r="H103" i="61"/>
  <c r="E102" i="61"/>
  <c r="F101" i="61" s="1"/>
  <c r="H103" i="16"/>
  <c r="E102" i="16"/>
  <c r="F101" i="16" s="1"/>
  <c r="E102" i="26"/>
  <c r="F101" i="26" s="1"/>
  <c r="H103" i="26"/>
  <c r="E102" i="25"/>
  <c r="F101" i="25" s="1"/>
  <c r="H103" i="25"/>
  <c r="AB105" i="24"/>
  <c r="AD105" i="24" s="1"/>
  <c r="Z106" i="24" s="1"/>
  <c r="U53" i="26"/>
  <c r="X53" i="26" s="1"/>
  <c r="T54" i="26" s="1"/>
  <c r="W53" i="26"/>
  <c r="AC53" i="26" s="1"/>
  <c r="AD53" i="26" s="1"/>
  <c r="Z54" i="26" s="1"/>
  <c r="AB54" i="26" s="1"/>
  <c r="E103" i="30"/>
  <c r="F102" i="30" s="1"/>
  <c r="H104" i="30"/>
  <c r="U54" i="28"/>
  <c r="T54" i="28" s="1"/>
  <c r="X54" i="28" s="1"/>
  <c r="W54" i="28"/>
  <c r="AC54" i="28" s="1"/>
  <c r="AD54" i="28" s="1"/>
  <c r="Z55" i="28" s="1"/>
  <c r="AB55" i="28" s="1"/>
  <c r="T98" i="23"/>
  <c r="X98" i="23" s="1"/>
  <c r="E103" i="28"/>
  <c r="F102" i="28" s="1"/>
  <c r="H104" i="28"/>
  <c r="AB96" i="23"/>
  <c r="AD96" i="23" s="1"/>
  <c r="Z97" i="23" s="1"/>
  <c r="E102" i="23"/>
  <c r="F101" i="23" s="1"/>
  <c r="H104" i="46" l="1"/>
  <c r="E103" i="46"/>
  <c r="F102" i="46" s="1"/>
  <c r="H104" i="47"/>
  <c r="E103" i="47"/>
  <c r="F102" i="47" s="1"/>
  <c r="E103" i="33"/>
  <c r="F102" i="33" s="1"/>
  <c r="H104" i="33"/>
  <c r="E103" i="41"/>
  <c r="F102" i="41" s="1"/>
  <c r="H104" i="41"/>
  <c r="E103" i="31"/>
  <c r="F102" i="31" s="1"/>
  <c r="H104" i="31"/>
  <c r="E103" i="38"/>
  <c r="F102" i="38" s="1"/>
  <c r="H104" i="38"/>
  <c r="H104" i="36"/>
  <c r="E103" i="36"/>
  <c r="F102" i="36" s="1"/>
  <c r="H104" i="35"/>
  <c r="E103" i="35"/>
  <c r="F102" i="35" s="1"/>
  <c r="E103" i="32"/>
  <c r="F102" i="32" s="1"/>
  <c r="H104" i="32"/>
  <c r="E103" i="39"/>
  <c r="F102" i="39" s="1"/>
  <c r="H104" i="39"/>
  <c r="E103" i="37"/>
  <c r="F102" i="37" s="1"/>
  <c r="H104" i="37"/>
  <c r="E103" i="42"/>
  <c r="F102" i="42" s="1"/>
  <c r="H104" i="42"/>
  <c r="E103" i="34"/>
  <c r="F102" i="34" s="1"/>
  <c r="H104" i="34"/>
  <c r="E103" i="44"/>
  <c r="F102" i="44" s="1"/>
  <c r="H104" i="44"/>
  <c r="H104" i="43"/>
  <c r="E103" i="43"/>
  <c r="F102" i="43" s="1"/>
  <c r="E103" i="45"/>
  <c r="F102" i="45" s="1"/>
  <c r="H104" i="45"/>
  <c r="E103" i="40"/>
  <c r="F102" i="40" s="1"/>
  <c r="H104" i="40"/>
  <c r="AB192" i="47"/>
  <c r="AD192" i="47" s="1"/>
  <c r="Z193" i="47" s="1"/>
  <c r="AB194" i="46"/>
  <c r="AD194" i="46" s="1"/>
  <c r="Z195" i="46" s="1"/>
  <c r="AB193" i="45"/>
  <c r="AD193" i="45" s="1"/>
  <c r="Z194" i="45" s="1"/>
  <c r="AB196" i="44"/>
  <c r="AD196" i="44" s="1"/>
  <c r="Z197" i="44" s="1"/>
  <c r="AB194" i="43"/>
  <c r="AD194" i="43" s="1"/>
  <c r="Z195" i="43" s="1"/>
  <c r="AB194" i="42"/>
  <c r="AD194" i="42" s="1"/>
  <c r="Z195" i="42" s="1"/>
  <c r="AB191" i="41"/>
  <c r="AD191" i="41" s="1"/>
  <c r="Z192" i="41" s="1"/>
  <c r="AB193" i="40"/>
  <c r="AD193" i="40" s="1"/>
  <c r="Z194" i="40" s="1"/>
  <c r="AB193" i="39"/>
  <c r="AD193" i="39" s="1"/>
  <c r="Z194" i="39" s="1"/>
  <c r="AB193" i="38"/>
  <c r="AD193" i="38" s="1"/>
  <c r="Z194" i="38" s="1"/>
  <c r="AB191" i="37"/>
  <c r="AD191" i="37" s="1"/>
  <c r="Z192" i="37" s="1"/>
  <c r="AB193" i="36"/>
  <c r="AD193" i="36" s="1"/>
  <c r="Z194" i="36" s="1"/>
  <c r="AB193" i="35"/>
  <c r="AD193" i="35" s="1"/>
  <c r="Z194" i="35" s="1"/>
  <c r="AB193" i="34"/>
  <c r="AD193" i="34" s="1"/>
  <c r="Z194" i="34" s="1"/>
  <c r="AB192" i="33"/>
  <c r="AD192" i="33" s="1"/>
  <c r="Z193" i="33" s="1"/>
  <c r="AB192" i="32"/>
  <c r="AD192" i="32" s="1"/>
  <c r="Z193" i="32" s="1"/>
  <c r="AB193" i="31"/>
  <c r="AD193" i="31" s="1"/>
  <c r="Z194" i="31" s="1"/>
  <c r="H104" i="16"/>
  <c r="E103" i="16"/>
  <c r="F102" i="16" s="1"/>
  <c r="E103" i="25"/>
  <c r="F102" i="25" s="1"/>
  <c r="H104" i="25"/>
  <c r="E103" i="61"/>
  <c r="F102" i="61" s="1"/>
  <c r="H104" i="61"/>
  <c r="H104" i="26"/>
  <c r="E103" i="26"/>
  <c r="F102" i="26" s="1"/>
  <c r="H104" i="24"/>
  <c r="E103" i="24"/>
  <c r="F102" i="24" s="1"/>
  <c r="AB106" i="24"/>
  <c r="AD106" i="24" s="1"/>
  <c r="Z107" i="24" s="1"/>
  <c r="R54" i="26"/>
  <c r="S54" i="26"/>
  <c r="E104" i="30"/>
  <c r="F103" i="30" s="1"/>
  <c r="H105" i="30"/>
  <c r="S55" i="28"/>
  <c r="R55" i="28"/>
  <c r="T99" i="23"/>
  <c r="X99" i="23" s="1"/>
  <c r="E104" i="28"/>
  <c r="F103" i="28" s="1"/>
  <c r="H105" i="28"/>
  <c r="AB97" i="23"/>
  <c r="AD97" i="23" s="1"/>
  <c r="Z98" i="23" s="1"/>
  <c r="E103" i="23"/>
  <c r="F102" i="23" s="1"/>
  <c r="E104" i="35" l="1"/>
  <c r="F103" i="35" s="1"/>
  <c r="H105" i="35"/>
  <c r="H105" i="37"/>
  <c r="E104" i="37"/>
  <c r="F103" i="37" s="1"/>
  <c r="E104" i="33"/>
  <c r="F103" i="33" s="1"/>
  <c r="H105" i="33"/>
  <c r="H105" i="45"/>
  <c r="E104" i="45"/>
  <c r="F103" i="45" s="1"/>
  <c r="E104" i="42"/>
  <c r="F103" i="42" s="1"/>
  <c r="H105" i="42"/>
  <c r="H105" i="43"/>
  <c r="E104" i="43"/>
  <c r="F103" i="43" s="1"/>
  <c r="H105" i="36"/>
  <c r="E104" i="36"/>
  <c r="F103" i="36" s="1"/>
  <c r="E104" i="44"/>
  <c r="F103" i="44" s="1"/>
  <c r="H105" i="44"/>
  <c r="H105" i="39"/>
  <c r="E104" i="39"/>
  <c r="F103" i="39" s="1"/>
  <c r="E104" i="38"/>
  <c r="F103" i="38" s="1"/>
  <c r="H105" i="38"/>
  <c r="E104" i="41"/>
  <c r="F103" i="41" s="1"/>
  <c r="H105" i="41"/>
  <c r="H105" i="47"/>
  <c r="E104" i="47"/>
  <c r="F103" i="47" s="1"/>
  <c r="E104" i="40"/>
  <c r="F103" i="40" s="1"/>
  <c r="H105" i="40"/>
  <c r="H105" i="34"/>
  <c r="E104" i="34"/>
  <c r="F103" i="34" s="1"/>
  <c r="E104" i="32"/>
  <c r="F103" i="32" s="1"/>
  <c r="H105" i="32"/>
  <c r="E104" i="31"/>
  <c r="F103" i="31" s="1"/>
  <c r="H105" i="31"/>
  <c r="H105" i="46"/>
  <c r="E104" i="46"/>
  <c r="F103" i="46" s="1"/>
  <c r="AB193" i="47"/>
  <c r="AD193" i="47" s="1"/>
  <c r="Z194" i="47" s="1"/>
  <c r="AB195" i="46"/>
  <c r="AD195" i="46" s="1"/>
  <c r="Z196" i="46" s="1"/>
  <c r="AB194" i="45"/>
  <c r="AD194" i="45" s="1"/>
  <c r="Z195" i="45" s="1"/>
  <c r="AB197" i="44"/>
  <c r="AD197" i="44" s="1"/>
  <c r="Z198" i="44" s="1"/>
  <c r="AB195" i="43"/>
  <c r="AD195" i="43" s="1"/>
  <c r="Z196" i="43" s="1"/>
  <c r="AB195" i="42"/>
  <c r="AD195" i="42" s="1"/>
  <c r="Z196" i="42" s="1"/>
  <c r="AB192" i="41"/>
  <c r="AD192" i="41" s="1"/>
  <c r="Z193" i="41" s="1"/>
  <c r="AB194" i="40"/>
  <c r="AD194" i="40" s="1"/>
  <c r="Z195" i="40" s="1"/>
  <c r="AB194" i="39"/>
  <c r="AD194" i="39" s="1"/>
  <c r="Z195" i="39" s="1"/>
  <c r="AB194" i="38"/>
  <c r="AD194" i="38" s="1"/>
  <c r="Z195" i="38" s="1"/>
  <c r="AB192" i="37"/>
  <c r="AD192" i="37" s="1"/>
  <c r="Z193" i="37" s="1"/>
  <c r="AB194" i="36"/>
  <c r="AD194" i="36" s="1"/>
  <c r="Z195" i="36" s="1"/>
  <c r="AB194" i="35"/>
  <c r="AD194" i="35" s="1"/>
  <c r="Z195" i="35" s="1"/>
  <c r="AB194" i="34"/>
  <c r="AD194" i="34" s="1"/>
  <c r="Z195" i="34" s="1"/>
  <c r="AB193" i="33"/>
  <c r="AD193" i="33" s="1"/>
  <c r="Z194" i="33" s="1"/>
  <c r="AB193" i="32"/>
  <c r="AD193" i="32" s="1"/>
  <c r="Z194" i="32" s="1"/>
  <c r="AB194" i="31"/>
  <c r="AD194" i="31" s="1"/>
  <c r="Z195" i="31" s="1"/>
  <c r="H105" i="61"/>
  <c r="E104" i="61"/>
  <c r="F103" i="61" s="1"/>
  <c r="E104" i="25"/>
  <c r="F103" i="25" s="1"/>
  <c r="H105" i="25"/>
  <c r="H105" i="24"/>
  <c r="E104" i="24"/>
  <c r="F103" i="24" s="1"/>
  <c r="H105" i="26"/>
  <c r="E104" i="26"/>
  <c r="F103" i="26" s="1"/>
  <c r="H105" i="16"/>
  <c r="E104" i="16"/>
  <c r="F103" i="16" s="1"/>
  <c r="AB107" i="24"/>
  <c r="AD107" i="24" s="1"/>
  <c r="Z108" i="24" s="1"/>
  <c r="U54" i="26"/>
  <c r="W54" i="26"/>
  <c r="AC54" i="26" s="1"/>
  <c r="AD54" i="26" s="1"/>
  <c r="Z55" i="26" s="1"/>
  <c r="AB55" i="26" s="1"/>
  <c r="H106" i="30"/>
  <c r="E105" i="30"/>
  <c r="F104" i="30" s="1"/>
  <c r="U55" i="28"/>
  <c r="T55" i="28" s="1"/>
  <c r="X55" i="28" s="1"/>
  <c r="W55" i="28"/>
  <c r="AC55" i="28" s="1"/>
  <c r="AD55" i="28" s="1"/>
  <c r="Z56" i="28" s="1"/>
  <c r="T100" i="23"/>
  <c r="X100" i="23" s="1"/>
  <c r="E105" i="28"/>
  <c r="F104" i="28" s="1"/>
  <c r="H106" i="28"/>
  <c r="E104" i="23"/>
  <c r="F103" i="23" s="1"/>
  <c r="AB98" i="23"/>
  <c r="AD98" i="23" s="1"/>
  <c r="Z99" i="23" s="1"/>
  <c r="H106" i="45" l="1"/>
  <c r="E105" i="45"/>
  <c r="F104" i="45" s="1"/>
  <c r="E105" i="32"/>
  <c r="F104" i="32" s="1"/>
  <c r="H106" i="32"/>
  <c r="H106" i="41"/>
  <c r="E105" i="41"/>
  <c r="F104" i="41" s="1"/>
  <c r="H106" i="33"/>
  <c r="E105" i="33"/>
  <c r="F104" i="33" s="1"/>
  <c r="E105" i="44"/>
  <c r="F104" i="44" s="1"/>
  <c r="H106" i="44"/>
  <c r="E105" i="36"/>
  <c r="F104" i="36" s="1"/>
  <c r="H106" i="36"/>
  <c r="E105" i="38"/>
  <c r="F104" i="38" s="1"/>
  <c r="H106" i="38"/>
  <c r="H106" i="34"/>
  <c r="E105" i="34"/>
  <c r="F104" i="34" s="1"/>
  <c r="H106" i="43"/>
  <c r="E105" i="43"/>
  <c r="F104" i="43" s="1"/>
  <c r="E105" i="37"/>
  <c r="F104" i="37" s="1"/>
  <c r="H106" i="37"/>
  <c r="H106" i="40"/>
  <c r="E105" i="40"/>
  <c r="F104" i="40" s="1"/>
  <c r="E105" i="42"/>
  <c r="F104" i="42" s="1"/>
  <c r="H106" i="42"/>
  <c r="H106" i="35"/>
  <c r="E105" i="35"/>
  <c r="F104" i="35" s="1"/>
  <c r="H106" i="31"/>
  <c r="E105" i="31"/>
  <c r="F104" i="31" s="1"/>
  <c r="E105" i="47"/>
  <c r="F104" i="47" s="1"/>
  <c r="H106" i="47"/>
  <c r="H106" i="46"/>
  <c r="E105" i="46"/>
  <c r="F104" i="46" s="1"/>
  <c r="E105" i="39"/>
  <c r="F104" i="39" s="1"/>
  <c r="H106" i="39"/>
  <c r="AB194" i="47"/>
  <c r="AD194" i="47" s="1"/>
  <c r="Z195" i="47" s="1"/>
  <c r="AB196" i="46"/>
  <c r="AD196" i="46" s="1"/>
  <c r="Z197" i="46" s="1"/>
  <c r="AB195" i="45"/>
  <c r="AD195" i="45" s="1"/>
  <c r="Z196" i="45" s="1"/>
  <c r="AB198" i="44"/>
  <c r="AD198" i="44" s="1"/>
  <c r="Z199" i="44" s="1"/>
  <c r="AB196" i="43"/>
  <c r="AD196" i="43" s="1"/>
  <c r="Z197" i="43" s="1"/>
  <c r="AB196" i="42"/>
  <c r="AD196" i="42" s="1"/>
  <c r="Z197" i="42" s="1"/>
  <c r="AB193" i="41"/>
  <c r="AD193" i="41" s="1"/>
  <c r="Z194" i="41" s="1"/>
  <c r="AB195" i="40"/>
  <c r="AD195" i="40" s="1"/>
  <c r="Z196" i="40" s="1"/>
  <c r="AB195" i="39"/>
  <c r="AD195" i="39" s="1"/>
  <c r="Z196" i="39" s="1"/>
  <c r="AB195" i="38"/>
  <c r="AD195" i="38" s="1"/>
  <c r="Z196" i="38" s="1"/>
  <c r="AB193" i="37"/>
  <c r="AD193" i="37" s="1"/>
  <c r="Z194" i="37" s="1"/>
  <c r="AB195" i="36"/>
  <c r="AD195" i="36" s="1"/>
  <c r="Z196" i="36" s="1"/>
  <c r="AB195" i="35"/>
  <c r="AD195" i="35" s="1"/>
  <c r="Z196" i="35" s="1"/>
  <c r="AB195" i="34"/>
  <c r="AD195" i="34" s="1"/>
  <c r="Z196" i="34" s="1"/>
  <c r="AB194" i="33"/>
  <c r="AD194" i="33" s="1"/>
  <c r="Z195" i="33" s="1"/>
  <c r="AB194" i="32"/>
  <c r="AD194" i="32" s="1"/>
  <c r="Z195" i="32" s="1"/>
  <c r="AB195" i="31"/>
  <c r="AD195" i="31" s="1"/>
  <c r="Z196" i="31" s="1"/>
  <c r="H106" i="26"/>
  <c r="E105" i="26"/>
  <c r="F104" i="26" s="1"/>
  <c r="E105" i="61"/>
  <c r="F104" i="61" s="1"/>
  <c r="H106" i="61"/>
  <c r="E105" i="25"/>
  <c r="F104" i="25" s="1"/>
  <c r="H106" i="25"/>
  <c r="H106" i="16"/>
  <c r="E105" i="16"/>
  <c r="F104" i="16" s="1"/>
  <c r="H106" i="24"/>
  <c r="E105" i="24"/>
  <c r="F104" i="24" s="1"/>
  <c r="AB108" i="24"/>
  <c r="AD108" i="24" s="1"/>
  <c r="Z109" i="24" s="1"/>
  <c r="R55" i="26"/>
  <c r="S55" i="26"/>
  <c r="X54" i="26"/>
  <c r="T55" i="26" s="1"/>
  <c r="H107" i="30"/>
  <c r="E106" i="30"/>
  <c r="F105" i="30" s="1"/>
  <c r="AB56" i="28"/>
  <c r="S56" i="28"/>
  <c r="R56" i="28"/>
  <c r="T101" i="23"/>
  <c r="X101" i="23" s="1"/>
  <c r="H107" i="28"/>
  <c r="E106" i="28"/>
  <c r="F105" i="28" s="1"/>
  <c r="AB99" i="23"/>
  <c r="AD99" i="23" s="1"/>
  <c r="Z100" i="23" s="1"/>
  <c r="E105" i="23"/>
  <c r="F104" i="23" s="1"/>
  <c r="E106" i="46" l="1"/>
  <c r="F105" i="46" s="1"/>
  <c r="H107" i="46"/>
  <c r="H107" i="34"/>
  <c r="E106" i="34"/>
  <c r="F105" i="34" s="1"/>
  <c r="H107" i="33"/>
  <c r="E106" i="33"/>
  <c r="F105" i="33" s="1"/>
  <c r="E106" i="47"/>
  <c r="F105" i="47" s="1"/>
  <c r="H107" i="47"/>
  <c r="E106" i="38"/>
  <c r="F105" i="38" s="1"/>
  <c r="H107" i="38"/>
  <c r="H107" i="40"/>
  <c r="E106" i="40"/>
  <c r="F105" i="40" s="1"/>
  <c r="H107" i="41"/>
  <c r="E106" i="41"/>
  <c r="F105" i="41" s="1"/>
  <c r="E106" i="37"/>
  <c r="F105" i="37" s="1"/>
  <c r="H107" i="37"/>
  <c r="E106" i="36"/>
  <c r="F105" i="36" s="1"/>
  <c r="H107" i="36"/>
  <c r="E106" i="32"/>
  <c r="F105" i="32" s="1"/>
  <c r="H107" i="32"/>
  <c r="E106" i="31"/>
  <c r="F105" i="31" s="1"/>
  <c r="H107" i="31"/>
  <c r="E106" i="39"/>
  <c r="F105" i="39" s="1"/>
  <c r="H107" i="39"/>
  <c r="H107" i="44"/>
  <c r="E106" i="44"/>
  <c r="F105" i="44" s="1"/>
  <c r="E106" i="42"/>
  <c r="F105" i="42" s="1"/>
  <c r="H107" i="42"/>
  <c r="E106" i="35"/>
  <c r="F105" i="35" s="1"/>
  <c r="H107" i="35"/>
  <c r="E106" i="43"/>
  <c r="F105" i="43" s="1"/>
  <c r="H107" i="43"/>
  <c r="E106" i="45"/>
  <c r="F105" i="45" s="1"/>
  <c r="H107" i="45"/>
  <c r="AB195" i="47"/>
  <c r="AD195" i="47" s="1"/>
  <c r="Z196" i="47" s="1"/>
  <c r="AB197" i="46"/>
  <c r="AD197" i="46" s="1"/>
  <c r="Z198" i="46" s="1"/>
  <c r="AB196" i="45"/>
  <c r="AD196" i="45" s="1"/>
  <c r="Z197" i="45" s="1"/>
  <c r="AB199" i="44"/>
  <c r="AD199" i="44" s="1"/>
  <c r="Z200" i="44" s="1"/>
  <c r="AB197" i="43"/>
  <c r="AD197" i="43" s="1"/>
  <c r="Z198" i="43" s="1"/>
  <c r="AB197" i="42"/>
  <c r="AD197" i="42" s="1"/>
  <c r="Z198" i="42" s="1"/>
  <c r="AB194" i="41"/>
  <c r="AD194" i="41" s="1"/>
  <c r="Z195" i="41" s="1"/>
  <c r="AB196" i="40"/>
  <c r="AD196" i="40" s="1"/>
  <c r="Z197" i="40" s="1"/>
  <c r="AB196" i="39"/>
  <c r="AD196" i="39" s="1"/>
  <c r="Z197" i="39" s="1"/>
  <c r="AB196" i="38"/>
  <c r="AD196" i="38" s="1"/>
  <c r="Z197" i="38" s="1"/>
  <c r="AB194" i="37"/>
  <c r="AD194" i="37" s="1"/>
  <c r="Z195" i="37" s="1"/>
  <c r="AB196" i="36"/>
  <c r="AD196" i="36" s="1"/>
  <c r="Z197" i="36" s="1"/>
  <c r="AB196" i="35"/>
  <c r="AD196" i="35" s="1"/>
  <c r="Z197" i="35" s="1"/>
  <c r="AB196" i="34"/>
  <c r="AD196" i="34" s="1"/>
  <c r="Z197" i="34" s="1"/>
  <c r="AB195" i="33"/>
  <c r="AD195" i="33" s="1"/>
  <c r="Z196" i="33" s="1"/>
  <c r="AB195" i="32"/>
  <c r="AD195" i="32" s="1"/>
  <c r="Z196" i="32" s="1"/>
  <c r="AB196" i="31"/>
  <c r="AD196" i="31" s="1"/>
  <c r="Z197" i="31" s="1"/>
  <c r="H107" i="16"/>
  <c r="E106" i="16"/>
  <c r="F105" i="16" s="1"/>
  <c r="E106" i="25"/>
  <c r="F105" i="25" s="1"/>
  <c r="H107" i="25"/>
  <c r="H107" i="61"/>
  <c r="E106" i="61"/>
  <c r="F105" i="61" s="1"/>
  <c r="H107" i="24"/>
  <c r="E106" i="24"/>
  <c r="F105" i="24" s="1"/>
  <c r="H107" i="26"/>
  <c r="E106" i="26"/>
  <c r="F105" i="26" s="1"/>
  <c r="AB109" i="24"/>
  <c r="AD109" i="24" s="1"/>
  <c r="Z110" i="24" s="1"/>
  <c r="U55" i="26"/>
  <c r="W55" i="26"/>
  <c r="AC55" i="26" s="1"/>
  <c r="AD55" i="26" s="1"/>
  <c r="Z56" i="26" s="1"/>
  <c r="AB56" i="26" s="1"/>
  <c r="E107" i="30"/>
  <c r="F106" i="30" s="1"/>
  <c r="H108" i="30"/>
  <c r="U56" i="28"/>
  <c r="T56" i="28" s="1"/>
  <c r="X56" i="28" s="1"/>
  <c r="W56" i="28"/>
  <c r="AC56" i="28" s="1"/>
  <c r="AD56" i="28" s="1"/>
  <c r="Z57" i="28" s="1"/>
  <c r="T102" i="23"/>
  <c r="X102" i="23" s="1"/>
  <c r="H108" i="28"/>
  <c r="E107" i="28"/>
  <c r="F106" i="28" s="1"/>
  <c r="AB100" i="23"/>
  <c r="AD100" i="23" s="1"/>
  <c r="Z101" i="23" s="1"/>
  <c r="E106" i="23"/>
  <c r="F105" i="23" s="1"/>
  <c r="H108" i="35" l="1"/>
  <c r="E107" i="35"/>
  <c r="F106" i="35" s="1"/>
  <c r="E107" i="31"/>
  <c r="F106" i="31" s="1"/>
  <c r="H108" i="31"/>
  <c r="H108" i="43"/>
  <c r="E107" i="43"/>
  <c r="F106" i="43" s="1"/>
  <c r="H108" i="41"/>
  <c r="E107" i="41"/>
  <c r="F106" i="41" s="1"/>
  <c r="H108" i="33"/>
  <c r="E107" i="33"/>
  <c r="F106" i="33" s="1"/>
  <c r="E107" i="47"/>
  <c r="F106" i="47" s="1"/>
  <c r="H108" i="47"/>
  <c r="H108" i="42"/>
  <c r="E107" i="42"/>
  <c r="F106" i="42" s="1"/>
  <c r="H108" i="32"/>
  <c r="E107" i="32"/>
  <c r="F106" i="32" s="1"/>
  <c r="H108" i="37"/>
  <c r="E107" i="37"/>
  <c r="F106" i="37" s="1"/>
  <c r="E107" i="40"/>
  <c r="F106" i="40" s="1"/>
  <c r="H108" i="40"/>
  <c r="H108" i="34"/>
  <c r="E107" i="34"/>
  <c r="F106" i="34" s="1"/>
  <c r="E107" i="45"/>
  <c r="F106" i="45" s="1"/>
  <c r="H108" i="45"/>
  <c r="H108" i="36"/>
  <c r="E107" i="36"/>
  <c r="F106" i="36" s="1"/>
  <c r="E107" i="38"/>
  <c r="F106" i="38" s="1"/>
  <c r="H108" i="38"/>
  <c r="E107" i="46"/>
  <c r="F106" i="46" s="1"/>
  <c r="H108" i="46"/>
  <c r="H108" i="39"/>
  <c r="E107" i="39"/>
  <c r="F106" i="39" s="1"/>
  <c r="E107" i="44"/>
  <c r="F106" i="44" s="1"/>
  <c r="H108" i="44"/>
  <c r="AB196" i="47"/>
  <c r="AD196" i="47" s="1"/>
  <c r="Z197" i="47" s="1"/>
  <c r="AB198" i="46"/>
  <c r="AD198" i="46" s="1"/>
  <c r="Z199" i="46" s="1"/>
  <c r="AB197" i="45"/>
  <c r="AD197" i="45" s="1"/>
  <c r="Z198" i="45" s="1"/>
  <c r="AB200" i="44"/>
  <c r="AD200" i="44" s="1"/>
  <c r="Z201" i="44" s="1"/>
  <c r="AB198" i="43"/>
  <c r="AD198" i="43" s="1"/>
  <c r="Z199" i="43" s="1"/>
  <c r="AB198" i="42"/>
  <c r="AD198" i="42" s="1"/>
  <c r="Z199" i="42" s="1"/>
  <c r="AB195" i="41"/>
  <c r="AD195" i="41" s="1"/>
  <c r="Z196" i="41" s="1"/>
  <c r="AB197" i="40"/>
  <c r="AD197" i="40" s="1"/>
  <c r="Z198" i="40" s="1"/>
  <c r="AB197" i="39"/>
  <c r="AD197" i="39" s="1"/>
  <c r="Z198" i="39" s="1"/>
  <c r="AB197" i="38"/>
  <c r="AD197" i="38" s="1"/>
  <c r="Z198" i="38" s="1"/>
  <c r="AB195" i="37"/>
  <c r="AD195" i="37" s="1"/>
  <c r="Z196" i="37" s="1"/>
  <c r="AB197" i="36"/>
  <c r="AD197" i="36" s="1"/>
  <c r="Z198" i="36" s="1"/>
  <c r="AB197" i="35"/>
  <c r="AD197" i="35" s="1"/>
  <c r="Z198" i="35" s="1"/>
  <c r="AB197" i="34"/>
  <c r="AD197" i="34" s="1"/>
  <c r="Z198" i="34" s="1"/>
  <c r="AB196" i="33"/>
  <c r="AD196" i="33" s="1"/>
  <c r="Z197" i="33" s="1"/>
  <c r="AB196" i="32"/>
  <c r="AD196" i="32" s="1"/>
  <c r="Z197" i="32" s="1"/>
  <c r="AB197" i="31"/>
  <c r="AD197" i="31" s="1"/>
  <c r="Z198" i="31" s="1"/>
  <c r="H108" i="24"/>
  <c r="E107" i="24"/>
  <c r="F106" i="24" s="1"/>
  <c r="E107" i="61"/>
  <c r="F106" i="61" s="1"/>
  <c r="H108" i="61"/>
  <c r="H108" i="25"/>
  <c r="E107" i="25"/>
  <c r="F106" i="25" s="1"/>
  <c r="H108" i="26"/>
  <c r="E107" i="26"/>
  <c r="F106" i="26" s="1"/>
  <c r="E107" i="16"/>
  <c r="F106" i="16" s="1"/>
  <c r="H108" i="16"/>
  <c r="AB110" i="24"/>
  <c r="AD110" i="24" s="1"/>
  <c r="Z111" i="24" s="1"/>
  <c r="R56" i="26"/>
  <c r="S56" i="26"/>
  <c r="X55" i="26"/>
  <c r="T56" i="26" s="1"/>
  <c r="H109" i="30"/>
  <c r="E108" i="30"/>
  <c r="F107" i="30" s="1"/>
  <c r="AB57" i="28"/>
  <c r="S57" i="28"/>
  <c r="R57" i="28"/>
  <c r="T103" i="23"/>
  <c r="X103" i="23" s="1"/>
  <c r="H109" i="28"/>
  <c r="E108" i="28"/>
  <c r="F107" i="28" s="1"/>
  <c r="AB101" i="23"/>
  <c r="AD101" i="23" s="1"/>
  <c r="Z102" i="23" s="1"/>
  <c r="E107" i="23"/>
  <c r="F106" i="23" s="1"/>
  <c r="E108" i="41" l="1"/>
  <c r="F107" i="41" s="1"/>
  <c r="H109" i="41"/>
  <c r="H109" i="46"/>
  <c r="E108" i="46"/>
  <c r="F107" i="46" s="1"/>
  <c r="H109" i="34"/>
  <c r="E108" i="34"/>
  <c r="F107" i="34" s="1"/>
  <c r="H109" i="42"/>
  <c r="E108" i="42"/>
  <c r="F107" i="42" s="1"/>
  <c r="H109" i="43"/>
  <c r="E108" i="43"/>
  <c r="F107" i="43" s="1"/>
  <c r="H109" i="32"/>
  <c r="E108" i="32"/>
  <c r="F107" i="32" s="1"/>
  <c r="H109" i="38"/>
  <c r="E108" i="38"/>
  <c r="F107" i="38" s="1"/>
  <c r="E108" i="40"/>
  <c r="F107" i="40" s="1"/>
  <c r="H109" i="40"/>
  <c r="E108" i="47"/>
  <c r="F107" i="47" s="1"/>
  <c r="H109" i="47"/>
  <c r="E108" i="31"/>
  <c r="F107" i="31" s="1"/>
  <c r="H109" i="31"/>
  <c r="E108" i="45"/>
  <c r="F107" i="45" s="1"/>
  <c r="H109" i="45"/>
  <c r="H109" i="39"/>
  <c r="E108" i="39"/>
  <c r="F107" i="39" s="1"/>
  <c r="E108" i="44"/>
  <c r="F107" i="44" s="1"/>
  <c r="H109" i="44"/>
  <c r="E108" i="36"/>
  <c r="F107" i="36" s="1"/>
  <c r="H109" i="36"/>
  <c r="E108" i="37"/>
  <c r="F107" i="37" s="1"/>
  <c r="H109" i="37"/>
  <c r="H109" i="33"/>
  <c r="E108" i="33"/>
  <c r="F107" i="33" s="1"/>
  <c r="H109" i="35"/>
  <c r="E108" i="35"/>
  <c r="F107" i="35" s="1"/>
  <c r="AB197" i="47"/>
  <c r="AD197" i="47" s="1"/>
  <c r="Z198" i="47" s="1"/>
  <c r="AB199" i="46"/>
  <c r="AD199" i="46" s="1"/>
  <c r="Z200" i="46" s="1"/>
  <c r="AB198" i="45"/>
  <c r="AD198" i="45" s="1"/>
  <c r="Z199" i="45" s="1"/>
  <c r="AB201" i="44"/>
  <c r="AD201" i="44" s="1"/>
  <c r="Z202" i="44" s="1"/>
  <c r="AB199" i="43"/>
  <c r="AD199" i="43" s="1"/>
  <c r="Z200" i="43" s="1"/>
  <c r="AB199" i="42"/>
  <c r="AD199" i="42" s="1"/>
  <c r="Z200" i="42" s="1"/>
  <c r="AB196" i="41"/>
  <c r="AD196" i="41" s="1"/>
  <c r="Z197" i="41" s="1"/>
  <c r="AB198" i="40"/>
  <c r="AD198" i="40" s="1"/>
  <c r="Z199" i="40" s="1"/>
  <c r="AB198" i="39"/>
  <c r="AD198" i="39" s="1"/>
  <c r="Z199" i="39" s="1"/>
  <c r="AB198" i="38"/>
  <c r="AD198" i="38" s="1"/>
  <c r="Z199" i="38" s="1"/>
  <c r="AB196" i="37"/>
  <c r="AD196" i="37" s="1"/>
  <c r="Z197" i="37" s="1"/>
  <c r="AB198" i="36"/>
  <c r="AD198" i="36" s="1"/>
  <c r="Z199" i="36" s="1"/>
  <c r="AB198" i="35"/>
  <c r="AD198" i="35" s="1"/>
  <c r="Z199" i="35" s="1"/>
  <c r="AB198" i="34"/>
  <c r="AD198" i="34" s="1"/>
  <c r="Z199" i="34" s="1"/>
  <c r="AB197" i="33"/>
  <c r="AD197" i="33" s="1"/>
  <c r="Z198" i="33" s="1"/>
  <c r="AB197" i="32"/>
  <c r="AD197" i="32" s="1"/>
  <c r="Z198" i="32" s="1"/>
  <c r="AB198" i="31"/>
  <c r="AD198" i="31" s="1"/>
  <c r="Z199" i="31" s="1"/>
  <c r="E108" i="25"/>
  <c r="F107" i="25" s="1"/>
  <c r="H109" i="25"/>
  <c r="H109" i="16"/>
  <c r="E108" i="16"/>
  <c r="F107" i="16" s="1"/>
  <c r="E108" i="26"/>
  <c r="F107" i="26" s="1"/>
  <c r="H109" i="26"/>
  <c r="H109" i="61"/>
  <c r="E108" i="61"/>
  <c r="F107" i="61" s="1"/>
  <c r="H109" i="24"/>
  <c r="E108" i="24"/>
  <c r="F107" i="24" s="1"/>
  <c r="AB111" i="24"/>
  <c r="AD111" i="24" s="1"/>
  <c r="Z112" i="24" s="1"/>
  <c r="U56" i="26"/>
  <c r="W56" i="26"/>
  <c r="AC56" i="26" s="1"/>
  <c r="AD56" i="26" s="1"/>
  <c r="Z57" i="26" s="1"/>
  <c r="AB57" i="26" s="1"/>
  <c r="H110" i="30"/>
  <c r="E109" i="30"/>
  <c r="F108" i="30" s="1"/>
  <c r="W57" i="28"/>
  <c r="AC57" i="28" s="1"/>
  <c r="AD57" i="28" s="1"/>
  <c r="Z58" i="28" s="1"/>
  <c r="U57" i="28"/>
  <c r="T57" i="28" s="1"/>
  <c r="X57" i="28" s="1"/>
  <c r="T104" i="23"/>
  <c r="X104" i="23" s="1"/>
  <c r="E109" i="28"/>
  <c r="F108" i="28" s="1"/>
  <c r="H110" i="28"/>
  <c r="AB102" i="23"/>
  <c r="AD102" i="23" s="1"/>
  <c r="Z103" i="23" s="1"/>
  <c r="E108" i="23"/>
  <c r="F107" i="23" s="1"/>
  <c r="H110" i="42" l="1"/>
  <c r="E109" i="42"/>
  <c r="F108" i="42" s="1"/>
  <c r="H110" i="37"/>
  <c r="E109" i="37"/>
  <c r="F108" i="37" s="1"/>
  <c r="E109" i="45"/>
  <c r="F108" i="45" s="1"/>
  <c r="H110" i="45"/>
  <c r="H110" i="38"/>
  <c r="E109" i="38"/>
  <c r="F108" i="38" s="1"/>
  <c r="E109" i="34"/>
  <c r="F108" i="34" s="1"/>
  <c r="H110" i="34"/>
  <c r="E109" i="39"/>
  <c r="F108" i="39" s="1"/>
  <c r="H110" i="39"/>
  <c r="E109" i="36"/>
  <c r="F108" i="36" s="1"/>
  <c r="H110" i="36"/>
  <c r="E109" i="31"/>
  <c r="F108" i="31" s="1"/>
  <c r="H110" i="31"/>
  <c r="E109" i="40"/>
  <c r="F108" i="40" s="1"/>
  <c r="H110" i="40"/>
  <c r="E109" i="32"/>
  <c r="F108" i="32" s="1"/>
  <c r="H110" i="32"/>
  <c r="H110" i="46"/>
  <c r="E109" i="46"/>
  <c r="F108" i="46" s="1"/>
  <c r="H110" i="44"/>
  <c r="E109" i="44"/>
  <c r="F108" i="44" s="1"/>
  <c r="E109" i="47"/>
  <c r="F108" i="47" s="1"/>
  <c r="H110" i="47"/>
  <c r="E109" i="41"/>
  <c r="F108" i="41" s="1"/>
  <c r="H110" i="41"/>
  <c r="H110" i="33"/>
  <c r="E109" i="33"/>
  <c r="F108" i="33" s="1"/>
  <c r="H110" i="35"/>
  <c r="E109" i="35"/>
  <c r="F108" i="35" s="1"/>
  <c r="E109" i="43"/>
  <c r="F108" i="43" s="1"/>
  <c r="H110" i="43"/>
  <c r="AB198" i="47"/>
  <c r="AD198" i="47" s="1"/>
  <c r="Z199" i="47" s="1"/>
  <c r="AB200" i="46"/>
  <c r="AD200" i="46" s="1"/>
  <c r="Z201" i="46" s="1"/>
  <c r="AB199" i="45"/>
  <c r="AD199" i="45" s="1"/>
  <c r="Z200" i="45" s="1"/>
  <c r="AB202" i="44"/>
  <c r="AD202" i="44" s="1"/>
  <c r="Z203" i="44" s="1"/>
  <c r="AB200" i="43"/>
  <c r="AD200" i="43" s="1"/>
  <c r="Z201" i="43" s="1"/>
  <c r="AB200" i="42"/>
  <c r="AD200" i="42" s="1"/>
  <c r="Z201" i="42" s="1"/>
  <c r="AB197" i="41"/>
  <c r="AD197" i="41" s="1"/>
  <c r="Z198" i="41" s="1"/>
  <c r="AB199" i="40"/>
  <c r="AD199" i="40" s="1"/>
  <c r="Z200" i="40" s="1"/>
  <c r="AB199" i="39"/>
  <c r="AD199" i="39" s="1"/>
  <c r="Z200" i="39" s="1"/>
  <c r="AB199" i="38"/>
  <c r="AD199" i="38" s="1"/>
  <c r="Z200" i="38" s="1"/>
  <c r="AB197" i="37"/>
  <c r="AD197" i="37" s="1"/>
  <c r="Z198" i="37" s="1"/>
  <c r="AB199" i="36"/>
  <c r="AD199" i="36" s="1"/>
  <c r="Z200" i="36" s="1"/>
  <c r="AB199" i="35"/>
  <c r="AD199" i="35" s="1"/>
  <c r="Z200" i="35" s="1"/>
  <c r="AB199" i="34"/>
  <c r="AD199" i="34" s="1"/>
  <c r="Z200" i="34" s="1"/>
  <c r="AB198" i="33"/>
  <c r="AD198" i="33" s="1"/>
  <c r="Z199" i="33" s="1"/>
  <c r="AB198" i="32"/>
  <c r="AD198" i="32" s="1"/>
  <c r="Z199" i="32" s="1"/>
  <c r="AB199" i="31"/>
  <c r="AD199" i="31" s="1"/>
  <c r="Z200" i="31" s="1"/>
  <c r="E109" i="25"/>
  <c r="F108" i="25" s="1"/>
  <c r="H110" i="25"/>
  <c r="H110" i="24"/>
  <c r="E109" i="24"/>
  <c r="F108" i="24" s="1"/>
  <c r="E109" i="26"/>
  <c r="F108" i="26" s="1"/>
  <c r="H110" i="26"/>
  <c r="H110" i="61"/>
  <c r="E109" i="61"/>
  <c r="F108" i="61" s="1"/>
  <c r="H110" i="16"/>
  <c r="E109" i="16"/>
  <c r="F108" i="16" s="1"/>
  <c r="AB112" i="24"/>
  <c r="AD112" i="24" s="1"/>
  <c r="Z113" i="24" s="1"/>
  <c r="R57" i="26"/>
  <c r="S57" i="26"/>
  <c r="X56" i="26"/>
  <c r="T57" i="26" s="1"/>
  <c r="E110" i="30"/>
  <c r="F109" i="30" s="1"/>
  <c r="H111" i="30"/>
  <c r="S58" i="28"/>
  <c r="R58" i="28"/>
  <c r="AB58" i="28"/>
  <c r="T105" i="23"/>
  <c r="X105" i="23" s="1"/>
  <c r="E110" i="28"/>
  <c r="F109" i="28" s="1"/>
  <c r="H111" i="28"/>
  <c r="AB103" i="23"/>
  <c r="AD103" i="23" s="1"/>
  <c r="Z104" i="23" s="1"/>
  <c r="E109" i="23"/>
  <c r="F108" i="23" s="1"/>
  <c r="E110" i="36" l="1"/>
  <c r="F109" i="36" s="1"/>
  <c r="H111" i="36"/>
  <c r="E110" i="45"/>
  <c r="F109" i="45" s="1"/>
  <c r="H111" i="45"/>
  <c r="E110" i="33"/>
  <c r="F109" i="33" s="1"/>
  <c r="H111" i="33"/>
  <c r="H111" i="46"/>
  <c r="E110" i="46"/>
  <c r="F109" i="46" s="1"/>
  <c r="H111" i="35"/>
  <c r="E110" i="35"/>
  <c r="F109" i="35" s="1"/>
  <c r="E110" i="38"/>
  <c r="F109" i="38" s="1"/>
  <c r="H111" i="38"/>
  <c r="H111" i="41"/>
  <c r="E110" i="41"/>
  <c r="F109" i="41" s="1"/>
  <c r="E110" i="32"/>
  <c r="F109" i="32" s="1"/>
  <c r="H111" i="32"/>
  <c r="H111" i="39"/>
  <c r="E110" i="39"/>
  <c r="F109" i="39" s="1"/>
  <c r="H111" i="44"/>
  <c r="E110" i="44"/>
  <c r="F109" i="44" s="1"/>
  <c r="H111" i="37"/>
  <c r="E110" i="37"/>
  <c r="F109" i="37" s="1"/>
  <c r="H111" i="43"/>
  <c r="E110" i="43"/>
  <c r="F109" i="43" s="1"/>
  <c r="E110" i="47"/>
  <c r="F109" i="47" s="1"/>
  <c r="H111" i="47"/>
  <c r="E110" i="40"/>
  <c r="F109" i="40" s="1"/>
  <c r="H111" i="40"/>
  <c r="E110" i="34"/>
  <c r="F109" i="34" s="1"/>
  <c r="H111" i="34"/>
  <c r="E110" i="31"/>
  <c r="F109" i="31" s="1"/>
  <c r="H111" i="31"/>
  <c r="E110" i="42"/>
  <c r="F109" i="42" s="1"/>
  <c r="H111" i="42"/>
  <c r="AB199" i="47"/>
  <c r="AD199" i="47" s="1"/>
  <c r="Z200" i="47" s="1"/>
  <c r="AB201" i="46"/>
  <c r="AD201" i="46" s="1"/>
  <c r="Z202" i="46" s="1"/>
  <c r="AB200" i="45"/>
  <c r="AD200" i="45" s="1"/>
  <c r="Z201" i="45" s="1"/>
  <c r="AB203" i="44"/>
  <c r="AD203" i="44" s="1"/>
  <c r="Z204" i="44" s="1"/>
  <c r="AB201" i="43"/>
  <c r="AD201" i="43" s="1"/>
  <c r="Z202" i="43" s="1"/>
  <c r="AB201" i="42"/>
  <c r="AD201" i="42" s="1"/>
  <c r="Z202" i="42" s="1"/>
  <c r="AB198" i="41"/>
  <c r="AD198" i="41" s="1"/>
  <c r="Z199" i="41" s="1"/>
  <c r="AB200" i="40"/>
  <c r="AD200" i="40" s="1"/>
  <c r="Z201" i="40" s="1"/>
  <c r="AB200" i="39"/>
  <c r="AD200" i="39" s="1"/>
  <c r="Z201" i="39" s="1"/>
  <c r="AB200" i="38"/>
  <c r="AD200" i="38" s="1"/>
  <c r="Z201" i="38" s="1"/>
  <c r="AB198" i="37"/>
  <c r="AD198" i="37" s="1"/>
  <c r="Z199" i="37" s="1"/>
  <c r="AB200" i="36"/>
  <c r="AD200" i="36" s="1"/>
  <c r="Z201" i="36" s="1"/>
  <c r="AB200" i="35"/>
  <c r="AD200" i="35" s="1"/>
  <c r="Z201" i="35" s="1"/>
  <c r="AB200" i="34"/>
  <c r="AD200" i="34" s="1"/>
  <c r="Z201" i="34" s="1"/>
  <c r="AB199" i="33"/>
  <c r="AD199" i="33" s="1"/>
  <c r="Z200" i="33" s="1"/>
  <c r="AB199" i="32"/>
  <c r="AD199" i="32" s="1"/>
  <c r="Z200" i="32" s="1"/>
  <c r="AB200" i="31"/>
  <c r="AD200" i="31" s="1"/>
  <c r="Z201" i="31" s="1"/>
  <c r="H111" i="61"/>
  <c r="E110" i="61"/>
  <c r="F109" i="61" s="1"/>
  <c r="H111" i="24"/>
  <c r="E110" i="24"/>
  <c r="F109" i="24" s="1"/>
  <c r="H111" i="26"/>
  <c r="E110" i="26"/>
  <c r="F109" i="26" s="1"/>
  <c r="H111" i="25"/>
  <c r="E110" i="25"/>
  <c r="F109" i="25" s="1"/>
  <c r="E110" i="16"/>
  <c r="F109" i="16" s="1"/>
  <c r="H111" i="16"/>
  <c r="AB113" i="24"/>
  <c r="AD113" i="24" s="1"/>
  <c r="Z114" i="24" s="1"/>
  <c r="U57" i="26"/>
  <c r="W57" i="26"/>
  <c r="AC57" i="26" s="1"/>
  <c r="AD57" i="26" s="1"/>
  <c r="Z58" i="26" s="1"/>
  <c r="AB58" i="26" s="1"/>
  <c r="H112" i="30"/>
  <c r="E111" i="30"/>
  <c r="F110" i="30" s="1"/>
  <c r="U58" i="28"/>
  <c r="T58" i="28" s="1"/>
  <c r="X58" i="28" s="1"/>
  <c r="W58" i="28"/>
  <c r="AC58" i="28" s="1"/>
  <c r="AD58" i="28" s="1"/>
  <c r="Z59" i="28" s="1"/>
  <c r="T106" i="23"/>
  <c r="X106" i="23" s="1"/>
  <c r="E111" i="28"/>
  <c r="F110" i="28" s="1"/>
  <c r="H112" i="28"/>
  <c r="AB104" i="23"/>
  <c r="AD104" i="23" s="1"/>
  <c r="Z105" i="23" s="1"/>
  <c r="E110" i="23"/>
  <c r="F109" i="23" s="1"/>
  <c r="H112" i="46" l="1"/>
  <c r="E111" i="46"/>
  <c r="F110" i="46" s="1"/>
  <c r="E111" i="34"/>
  <c r="F110" i="34" s="1"/>
  <c r="H112" i="34"/>
  <c r="H112" i="33"/>
  <c r="E111" i="33"/>
  <c r="F110" i="33" s="1"/>
  <c r="E111" i="37"/>
  <c r="F110" i="37" s="1"/>
  <c r="H112" i="37"/>
  <c r="H112" i="41"/>
  <c r="E111" i="41"/>
  <c r="F110" i="41" s="1"/>
  <c r="E111" i="43"/>
  <c r="F110" i="43" s="1"/>
  <c r="H112" i="43"/>
  <c r="E111" i="40"/>
  <c r="F110" i="40" s="1"/>
  <c r="H112" i="40"/>
  <c r="H112" i="38"/>
  <c r="E111" i="38"/>
  <c r="F110" i="38" s="1"/>
  <c r="H112" i="45"/>
  <c r="E111" i="45"/>
  <c r="F110" i="45" s="1"/>
  <c r="E111" i="44"/>
  <c r="F110" i="44" s="1"/>
  <c r="H112" i="44"/>
  <c r="E111" i="31"/>
  <c r="F110" i="31" s="1"/>
  <c r="H112" i="31"/>
  <c r="E111" i="42"/>
  <c r="F110" i="42" s="1"/>
  <c r="H112" i="42"/>
  <c r="H112" i="47"/>
  <c r="E111" i="47"/>
  <c r="F110" i="47" s="1"/>
  <c r="E111" i="36"/>
  <c r="F110" i="36" s="1"/>
  <c r="H112" i="36"/>
  <c r="H112" i="32"/>
  <c r="E111" i="32"/>
  <c r="F110" i="32" s="1"/>
  <c r="H112" i="39"/>
  <c r="E111" i="39"/>
  <c r="F110" i="39" s="1"/>
  <c r="H112" i="35"/>
  <c r="E111" i="35"/>
  <c r="F110" i="35" s="1"/>
  <c r="AB200" i="47"/>
  <c r="AD200" i="47" s="1"/>
  <c r="Z201" i="47" s="1"/>
  <c r="AB202" i="46"/>
  <c r="AD202" i="46" s="1"/>
  <c r="Z203" i="46" s="1"/>
  <c r="AB201" i="45"/>
  <c r="AD201" i="45" s="1"/>
  <c r="Z202" i="45" s="1"/>
  <c r="AB204" i="44"/>
  <c r="AD204" i="44" s="1"/>
  <c r="Z205" i="44" s="1"/>
  <c r="AB202" i="43"/>
  <c r="AD202" i="43" s="1"/>
  <c r="Z203" i="43" s="1"/>
  <c r="AB202" i="42"/>
  <c r="AD202" i="42" s="1"/>
  <c r="Z203" i="42" s="1"/>
  <c r="AB199" i="41"/>
  <c r="AD199" i="41" s="1"/>
  <c r="Z200" i="41" s="1"/>
  <c r="AB201" i="40"/>
  <c r="AD201" i="40" s="1"/>
  <c r="Z202" i="40" s="1"/>
  <c r="AB201" i="39"/>
  <c r="AD201" i="39" s="1"/>
  <c r="Z202" i="39" s="1"/>
  <c r="AB201" i="38"/>
  <c r="AD201" i="38" s="1"/>
  <c r="Z202" i="38" s="1"/>
  <c r="AB199" i="37"/>
  <c r="AD199" i="37" s="1"/>
  <c r="Z200" i="37" s="1"/>
  <c r="AB201" i="36"/>
  <c r="AD201" i="36" s="1"/>
  <c r="Z202" i="36" s="1"/>
  <c r="AB201" i="35"/>
  <c r="AD201" i="35" s="1"/>
  <c r="Z202" i="35" s="1"/>
  <c r="AB201" i="34"/>
  <c r="AD201" i="34" s="1"/>
  <c r="Z202" i="34" s="1"/>
  <c r="AB200" i="33"/>
  <c r="AD200" i="33" s="1"/>
  <c r="Z201" i="33" s="1"/>
  <c r="AB200" i="32"/>
  <c r="AD200" i="32" s="1"/>
  <c r="Z201" i="32" s="1"/>
  <c r="AB201" i="31"/>
  <c r="AD201" i="31" s="1"/>
  <c r="Z202" i="31" s="1"/>
  <c r="E111" i="26"/>
  <c r="F110" i="26" s="1"/>
  <c r="H112" i="26"/>
  <c r="H112" i="24"/>
  <c r="E111" i="24"/>
  <c r="F110" i="24" s="1"/>
  <c r="E111" i="61"/>
  <c r="F110" i="61" s="1"/>
  <c r="H112" i="61"/>
  <c r="H112" i="16"/>
  <c r="E111" i="16"/>
  <c r="F110" i="16" s="1"/>
  <c r="H112" i="25"/>
  <c r="E111" i="25"/>
  <c r="F110" i="25" s="1"/>
  <c r="AB114" i="24"/>
  <c r="AD114" i="24" s="1"/>
  <c r="Z115" i="24" s="1"/>
  <c r="R58" i="26"/>
  <c r="S58" i="26"/>
  <c r="X57" i="26"/>
  <c r="T58" i="26" s="1"/>
  <c r="E112" i="30"/>
  <c r="F111" i="30" s="1"/>
  <c r="H113" i="30"/>
  <c r="AB59" i="28"/>
  <c r="S59" i="28"/>
  <c r="R59" i="28"/>
  <c r="T107" i="23"/>
  <c r="X107" i="23" s="1"/>
  <c r="E112" i="28"/>
  <c r="F111" i="28" s="1"/>
  <c r="H113" i="28"/>
  <c r="AB105" i="23"/>
  <c r="AD105" i="23" s="1"/>
  <c r="Z106" i="23" s="1"/>
  <c r="E111" i="23"/>
  <c r="F110" i="23" s="1"/>
  <c r="E112" i="37" l="1"/>
  <c r="F111" i="37" s="1"/>
  <c r="H113" i="37"/>
  <c r="H113" i="39"/>
  <c r="E112" i="39"/>
  <c r="F111" i="39" s="1"/>
  <c r="E112" i="38"/>
  <c r="F111" i="38" s="1"/>
  <c r="H113" i="38"/>
  <c r="E112" i="31"/>
  <c r="F111" i="31" s="1"/>
  <c r="H113" i="31"/>
  <c r="E112" i="40"/>
  <c r="F111" i="40" s="1"/>
  <c r="H113" i="40"/>
  <c r="E112" i="32"/>
  <c r="F111" i="32" s="1"/>
  <c r="H113" i="32"/>
  <c r="H113" i="33"/>
  <c r="E112" i="33"/>
  <c r="F111" i="33" s="1"/>
  <c r="E112" i="36"/>
  <c r="F111" i="36" s="1"/>
  <c r="H113" i="36"/>
  <c r="E112" i="44"/>
  <c r="F111" i="44" s="1"/>
  <c r="H113" i="44"/>
  <c r="E112" i="43"/>
  <c r="F111" i="43" s="1"/>
  <c r="H113" i="43"/>
  <c r="E112" i="34"/>
  <c r="F111" i="34" s="1"/>
  <c r="H113" i="34"/>
  <c r="E112" i="42"/>
  <c r="F111" i="42" s="1"/>
  <c r="H113" i="42"/>
  <c r="E112" i="35"/>
  <c r="F111" i="35" s="1"/>
  <c r="H113" i="35"/>
  <c r="E112" i="47"/>
  <c r="F111" i="47" s="1"/>
  <c r="H113" i="47"/>
  <c r="H113" i="45"/>
  <c r="E112" i="45"/>
  <c r="F111" i="45" s="1"/>
  <c r="E112" i="41"/>
  <c r="F111" i="41" s="1"/>
  <c r="H113" i="41"/>
  <c r="H113" i="46"/>
  <c r="E112" i="46"/>
  <c r="F111" i="46" s="1"/>
  <c r="AB201" i="47"/>
  <c r="AD201" i="47" s="1"/>
  <c r="Z202" i="47" s="1"/>
  <c r="AB203" i="46"/>
  <c r="AD203" i="46" s="1"/>
  <c r="Z204" i="46" s="1"/>
  <c r="AB202" i="45"/>
  <c r="AD202" i="45" s="1"/>
  <c r="Z203" i="45" s="1"/>
  <c r="AB205" i="44"/>
  <c r="AD205" i="44" s="1"/>
  <c r="Z206" i="44" s="1"/>
  <c r="AB203" i="43"/>
  <c r="AD203" i="43" s="1"/>
  <c r="Z204" i="43" s="1"/>
  <c r="AB203" i="42"/>
  <c r="AD203" i="42" s="1"/>
  <c r="Z204" i="42" s="1"/>
  <c r="AB200" i="41"/>
  <c r="AD200" i="41" s="1"/>
  <c r="Z201" i="41" s="1"/>
  <c r="AB202" i="40"/>
  <c r="AD202" i="40" s="1"/>
  <c r="Z203" i="40" s="1"/>
  <c r="AB202" i="39"/>
  <c r="AD202" i="39" s="1"/>
  <c r="Z203" i="39" s="1"/>
  <c r="AB202" i="38"/>
  <c r="AD202" i="38" s="1"/>
  <c r="Z203" i="38" s="1"/>
  <c r="AB200" i="37"/>
  <c r="AD200" i="37" s="1"/>
  <c r="Z201" i="37" s="1"/>
  <c r="AB202" i="36"/>
  <c r="AD202" i="36" s="1"/>
  <c r="Z203" i="36" s="1"/>
  <c r="AB202" i="35"/>
  <c r="AD202" i="35" s="1"/>
  <c r="Z203" i="35" s="1"/>
  <c r="AB202" i="34"/>
  <c r="AD202" i="34" s="1"/>
  <c r="Z203" i="34" s="1"/>
  <c r="AB201" i="33"/>
  <c r="AD201" i="33" s="1"/>
  <c r="Z202" i="33" s="1"/>
  <c r="AB201" i="32"/>
  <c r="AD201" i="32" s="1"/>
  <c r="Z202" i="32" s="1"/>
  <c r="AB202" i="31"/>
  <c r="AD202" i="31" s="1"/>
  <c r="Z203" i="31" s="1"/>
  <c r="H113" i="61"/>
  <c r="E112" i="61"/>
  <c r="F111" i="61" s="1"/>
  <c r="H113" i="24"/>
  <c r="E112" i="24"/>
  <c r="F111" i="24" s="1"/>
  <c r="H113" i="26"/>
  <c r="E112" i="26"/>
  <c r="F111" i="26" s="1"/>
  <c r="E112" i="25"/>
  <c r="F111" i="25" s="1"/>
  <c r="H113" i="25"/>
  <c r="E112" i="16"/>
  <c r="F111" i="16" s="1"/>
  <c r="H113" i="16"/>
  <c r="AB115" i="24"/>
  <c r="AD115" i="24" s="1"/>
  <c r="Z116" i="24" s="1"/>
  <c r="U58" i="26"/>
  <c r="W58" i="26"/>
  <c r="AC58" i="26" s="1"/>
  <c r="AD58" i="26" s="1"/>
  <c r="Z59" i="26" s="1"/>
  <c r="AB59" i="26" s="1"/>
  <c r="E113" i="30"/>
  <c r="F112" i="30" s="1"/>
  <c r="H114" i="30"/>
  <c r="W59" i="28"/>
  <c r="AC59" i="28" s="1"/>
  <c r="AD59" i="28" s="1"/>
  <c r="Z60" i="28" s="1"/>
  <c r="U59" i="28"/>
  <c r="T59" i="28" s="1"/>
  <c r="X59" i="28" s="1"/>
  <c r="T108" i="23"/>
  <c r="X108" i="23" s="1"/>
  <c r="E113" i="28"/>
  <c r="F112" i="28" s="1"/>
  <c r="H114" i="28"/>
  <c r="AB106" i="23"/>
  <c r="AD106" i="23" s="1"/>
  <c r="Z107" i="23" s="1"/>
  <c r="E112" i="23"/>
  <c r="F111" i="23" s="1"/>
  <c r="E113" i="42" l="1"/>
  <c r="F112" i="42" s="1"/>
  <c r="H114" i="42"/>
  <c r="H114" i="34"/>
  <c r="E113" i="34"/>
  <c r="F112" i="34" s="1"/>
  <c r="H114" i="38"/>
  <c r="E113" i="38"/>
  <c r="F112" i="38" s="1"/>
  <c r="H114" i="41"/>
  <c r="E113" i="41"/>
  <c r="F112" i="41" s="1"/>
  <c r="H114" i="45"/>
  <c r="E113" i="45"/>
  <c r="F112" i="45" s="1"/>
  <c r="H114" i="33"/>
  <c r="E113" i="33"/>
  <c r="F112" i="33" s="1"/>
  <c r="H114" i="47"/>
  <c r="E113" i="47"/>
  <c r="F112" i="47" s="1"/>
  <c r="E113" i="43"/>
  <c r="F112" i="43" s="1"/>
  <c r="H114" i="43"/>
  <c r="E113" i="32"/>
  <c r="F112" i="32" s="1"/>
  <c r="H114" i="32"/>
  <c r="H114" i="36"/>
  <c r="E113" i="36"/>
  <c r="F112" i="36" s="1"/>
  <c r="H114" i="39"/>
  <c r="E113" i="39"/>
  <c r="F112" i="39" s="1"/>
  <c r="E113" i="31"/>
  <c r="F112" i="31" s="1"/>
  <c r="H114" i="31"/>
  <c r="E113" i="35"/>
  <c r="F112" i="35" s="1"/>
  <c r="H114" i="35"/>
  <c r="E113" i="44"/>
  <c r="F112" i="44" s="1"/>
  <c r="H114" i="44"/>
  <c r="H114" i="40"/>
  <c r="E113" i="40"/>
  <c r="F112" i="40" s="1"/>
  <c r="H114" i="37"/>
  <c r="E113" i="37"/>
  <c r="F112" i="37" s="1"/>
  <c r="E113" i="46"/>
  <c r="F112" i="46" s="1"/>
  <c r="H114" i="46"/>
  <c r="AB202" i="47"/>
  <c r="AD202" i="47" s="1"/>
  <c r="Z203" i="47" s="1"/>
  <c r="AB204" i="46"/>
  <c r="AD204" i="46" s="1"/>
  <c r="Z205" i="46" s="1"/>
  <c r="AB203" i="45"/>
  <c r="AD203" i="45" s="1"/>
  <c r="Z204" i="45" s="1"/>
  <c r="AB206" i="44"/>
  <c r="AD206" i="44" s="1"/>
  <c r="Z207" i="44" s="1"/>
  <c r="AB204" i="43"/>
  <c r="AD204" i="43" s="1"/>
  <c r="Z205" i="43" s="1"/>
  <c r="AB204" i="42"/>
  <c r="AD204" i="42" s="1"/>
  <c r="Z205" i="42" s="1"/>
  <c r="AB201" i="41"/>
  <c r="AD201" i="41" s="1"/>
  <c r="Z202" i="41" s="1"/>
  <c r="AB203" i="40"/>
  <c r="AD203" i="40" s="1"/>
  <c r="Z204" i="40" s="1"/>
  <c r="AB203" i="39"/>
  <c r="AD203" i="39" s="1"/>
  <c r="Z204" i="39" s="1"/>
  <c r="AB203" i="38"/>
  <c r="AD203" i="38" s="1"/>
  <c r="Z204" i="38" s="1"/>
  <c r="AB201" i="37"/>
  <c r="AD201" i="37" s="1"/>
  <c r="Z202" i="37" s="1"/>
  <c r="AB203" i="36"/>
  <c r="AD203" i="36" s="1"/>
  <c r="Z204" i="36" s="1"/>
  <c r="AB203" i="35"/>
  <c r="AD203" i="35" s="1"/>
  <c r="Z204" i="35" s="1"/>
  <c r="AB203" i="34"/>
  <c r="AD203" i="34" s="1"/>
  <c r="Z204" i="34" s="1"/>
  <c r="AB202" i="33"/>
  <c r="AD202" i="33" s="1"/>
  <c r="Z203" i="33" s="1"/>
  <c r="AB202" i="32"/>
  <c r="AD202" i="32" s="1"/>
  <c r="Z203" i="32" s="1"/>
  <c r="AB203" i="31"/>
  <c r="AD203" i="31" s="1"/>
  <c r="Z204" i="31" s="1"/>
  <c r="H114" i="26"/>
  <c r="E113" i="26"/>
  <c r="F112" i="26" s="1"/>
  <c r="E113" i="16"/>
  <c r="F112" i="16" s="1"/>
  <c r="H114" i="16"/>
  <c r="H114" i="25"/>
  <c r="E113" i="25"/>
  <c r="F112" i="25" s="1"/>
  <c r="H114" i="24"/>
  <c r="E113" i="24"/>
  <c r="F112" i="24" s="1"/>
  <c r="E113" i="61"/>
  <c r="F112" i="61" s="1"/>
  <c r="H114" i="61"/>
  <c r="AB116" i="24"/>
  <c r="AD116" i="24" s="1"/>
  <c r="Z117" i="24" s="1"/>
  <c r="R59" i="26"/>
  <c r="S59" i="26"/>
  <c r="X58" i="26"/>
  <c r="T59" i="26" s="1"/>
  <c r="E114" i="30"/>
  <c r="F113" i="30" s="1"/>
  <c r="H115" i="30"/>
  <c r="S60" i="28"/>
  <c r="R60" i="28"/>
  <c r="AB60" i="28"/>
  <c r="T109" i="23"/>
  <c r="X109" i="23" s="1"/>
  <c r="H115" i="28"/>
  <c r="E114" i="28"/>
  <c r="F113" i="28" s="1"/>
  <c r="AB107" i="23"/>
  <c r="AD107" i="23" s="1"/>
  <c r="Z108" i="23" s="1"/>
  <c r="E113" i="23"/>
  <c r="F112" i="23" s="1"/>
  <c r="H115" i="31" l="1"/>
  <c r="E114" i="31"/>
  <c r="F113" i="31" s="1"/>
  <c r="E114" i="37"/>
  <c r="F113" i="37" s="1"/>
  <c r="H115" i="37"/>
  <c r="H115" i="40"/>
  <c r="E114" i="40"/>
  <c r="F113" i="40" s="1"/>
  <c r="H115" i="39"/>
  <c r="E114" i="39"/>
  <c r="F113" i="39" s="1"/>
  <c r="E114" i="47"/>
  <c r="F113" i="47" s="1"/>
  <c r="H115" i="47"/>
  <c r="H115" i="38"/>
  <c r="E114" i="38"/>
  <c r="F113" i="38" s="1"/>
  <c r="H115" i="41"/>
  <c r="E114" i="41"/>
  <c r="F113" i="41" s="1"/>
  <c r="H115" i="44"/>
  <c r="E114" i="44"/>
  <c r="F113" i="44" s="1"/>
  <c r="E114" i="36"/>
  <c r="F113" i="36" s="1"/>
  <c r="H115" i="36"/>
  <c r="H115" i="33"/>
  <c r="E114" i="33"/>
  <c r="F113" i="33" s="1"/>
  <c r="E114" i="34"/>
  <c r="F113" i="34" s="1"/>
  <c r="H115" i="34"/>
  <c r="E114" i="46"/>
  <c r="F113" i="46" s="1"/>
  <c r="H115" i="46"/>
  <c r="H115" i="35"/>
  <c r="E114" i="35"/>
  <c r="F113" i="35" s="1"/>
  <c r="H115" i="32"/>
  <c r="E114" i="32"/>
  <c r="F113" i="32" s="1"/>
  <c r="H115" i="42"/>
  <c r="E114" i="42"/>
  <c r="F113" i="42" s="1"/>
  <c r="H115" i="43"/>
  <c r="E114" i="43"/>
  <c r="F113" i="43" s="1"/>
  <c r="E114" i="45"/>
  <c r="F113" i="45" s="1"/>
  <c r="H115" i="45"/>
  <c r="AB203" i="47"/>
  <c r="AD203" i="47" s="1"/>
  <c r="Z204" i="47" s="1"/>
  <c r="AB205" i="46"/>
  <c r="AD205" i="46" s="1"/>
  <c r="Z206" i="46" s="1"/>
  <c r="AB204" i="45"/>
  <c r="AD204" i="45" s="1"/>
  <c r="Z205" i="45" s="1"/>
  <c r="AB207" i="44"/>
  <c r="AD207" i="44" s="1"/>
  <c r="Z208" i="44" s="1"/>
  <c r="AB205" i="43"/>
  <c r="AD205" i="43" s="1"/>
  <c r="Z206" i="43" s="1"/>
  <c r="AB205" i="42"/>
  <c r="AD205" i="42" s="1"/>
  <c r="Z206" i="42" s="1"/>
  <c r="AB202" i="41"/>
  <c r="AD202" i="41" s="1"/>
  <c r="Z203" i="41" s="1"/>
  <c r="AB204" i="40"/>
  <c r="AD204" i="40" s="1"/>
  <c r="Z205" i="40" s="1"/>
  <c r="AB204" i="39"/>
  <c r="AD204" i="39" s="1"/>
  <c r="Z205" i="39" s="1"/>
  <c r="AB204" i="38"/>
  <c r="AD204" i="38" s="1"/>
  <c r="Z205" i="38" s="1"/>
  <c r="AB202" i="37"/>
  <c r="AD202" i="37" s="1"/>
  <c r="Z203" i="37" s="1"/>
  <c r="AB204" i="36"/>
  <c r="AD204" i="36" s="1"/>
  <c r="Z205" i="36" s="1"/>
  <c r="AB204" i="35"/>
  <c r="AD204" i="35" s="1"/>
  <c r="Z205" i="35" s="1"/>
  <c r="AB204" i="34"/>
  <c r="AD204" i="34" s="1"/>
  <c r="Z205" i="34" s="1"/>
  <c r="AB203" i="33"/>
  <c r="AD203" i="33" s="1"/>
  <c r="Z204" i="33" s="1"/>
  <c r="AB203" i="32"/>
  <c r="AD203" i="32" s="1"/>
  <c r="Z204" i="32" s="1"/>
  <c r="AB204" i="31"/>
  <c r="AD204" i="31" s="1"/>
  <c r="Z205" i="31" s="1"/>
  <c r="E114" i="26"/>
  <c r="F113" i="26" s="1"/>
  <c r="H115" i="26"/>
  <c r="H115" i="16"/>
  <c r="E114" i="16"/>
  <c r="F113" i="16" s="1"/>
  <c r="E114" i="61"/>
  <c r="F113" i="61" s="1"/>
  <c r="H115" i="61"/>
  <c r="H115" i="24"/>
  <c r="E114" i="24"/>
  <c r="F113" i="24" s="1"/>
  <c r="H115" i="25"/>
  <c r="E114" i="25"/>
  <c r="F113" i="25" s="1"/>
  <c r="AB117" i="24"/>
  <c r="AD117" i="24" s="1"/>
  <c r="Z118" i="24" s="1"/>
  <c r="U59" i="26"/>
  <c r="W59" i="26"/>
  <c r="AC59" i="26" s="1"/>
  <c r="AD59" i="26" s="1"/>
  <c r="Z60" i="26" s="1"/>
  <c r="AB60" i="26" s="1"/>
  <c r="E115" i="30"/>
  <c r="F114" i="30" s="1"/>
  <c r="H116" i="30"/>
  <c r="U60" i="28"/>
  <c r="T60" i="28" s="1"/>
  <c r="X60" i="28" s="1"/>
  <c r="W60" i="28"/>
  <c r="T110" i="23"/>
  <c r="X110" i="23" s="1"/>
  <c r="H116" i="28"/>
  <c r="E115" i="28"/>
  <c r="F114" i="28" s="1"/>
  <c r="AB108" i="23"/>
  <c r="AD108" i="23" s="1"/>
  <c r="Z109" i="23" s="1"/>
  <c r="E114" i="23"/>
  <c r="F113" i="23" s="1"/>
  <c r="E115" i="46" l="1"/>
  <c r="F114" i="46" s="1"/>
  <c r="H116" i="46"/>
  <c r="E115" i="39"/>
  <c r="F114" i="39" s="1"/>
  <c r="H116" i="39"/>
  <c r="H116" i="34"/>
  <c r="E115" i="34"/>
  <c r="F114" i="34" s="1"/>
  <c r="E115" i="43"/>
  <c r="F114" i="43" s="1"/>
  <c r="H116" i="43"/>
  <c r="H116" i="42"/>
  <c r="E115" i="42"/>
  <c r="F114" i="42" s="1"/>
  <c r="E115" i="41"/>
  <c r="F114" i="41" s="1"/>
  <c r="H116" i="41"/>
  <c r="H116" i="40"/>
  <c r="E115" i="40"/>
  <c r="F114" i="40" s="1"/>
  <c r="H116" i="37"/>
  <c r="E115" i="37"/>
  <c r="F114" i="37" s="1"/>
  <c r="H116" i="32"/>
  <c r="E115" i="32"/>
  <c r="F114" i="32" s="1"/>
  <c r="H116" i="33"/>
  <c r="E115" i="33"/>
  <c r="F114" i="33" s="1"/>
  <c r="H116" i="38"/>
  <c r="E115" i="38"/>
  <c r="F114" i="38" s="1"/>
  <c r="H116" i="44"/>
  <c r="E115" i="44"/>
  <c r="F114" i="44" s="1"/>
  <c r="H116" i="45"/>
  <c r="E115" i="45"/>
  <c r="F114" i="45" s="1"/>
  <c r="H116" i="36"/>
  <c r="E115" i="36"/>
  <c r="F114" i="36" s="1"/>
  <c r="H116" i="47"/>
  <c r="E115" i="47"/>
  <c r="F114" i="47" s="1"/>
  <c r="H116" i="35"/>
  <c r="E115" i="35"/>
  <c r="F114" i="35" s="1"/>
  <c r="E115" i="31"/>
  <c r="F114" i="31" s="1"/>
  <c r="H116" i="31"/>
  <c r="AB204" i="47"/>
  <c r="AD204" i="47" s="1"/>
  <c r="Z205" i="47" s="1"/>
  <c r="AB206" i="46"/>
  <c r="AD206" i="46" s="1"/>
  <c r="Z207" i="46" s="1"/>
  <c r="AB205" i="45"/>
  <c r="AD205" i="45" s="1"/>
  <c r="Z206" i="45" s="1"/>
  <c r="AB208" i="44"/>
  <c r="AD208" i="44" s="1"/>
  <c r="Z209" i="44" s="1"/>
  <c r="AB206" i="43"/>
  <c r="AD206" i="43" s="1"/>
  <c r="Z207" i="43" s="1"/>
  <c r="AB206" i="42"/>
  <c r="AD206" i="42" s="1"/>
  <c r="Z207" i="42" s="1"/>
  <c r="AB203" i="41"/>
  <c r="AD203" i="41" s="1"/>
  <c r="Z204" i="41" s="1"/>
  <c r="AB205" i="40"/>
  <c r="AD205" i="40" s="1"/>
  <c r="Z206" i="40" s="1"/>
  <c r="AB205" i="39"/>
  <c r="AD205" i="39" s="1"/>
  <c r="Z206" i="39" s="1"/>
  <c r="AB205" i="38"/>
  <c r="AD205" i="38" s="1"/>
  <c r="Z206" i="38" s="1"/>
  <c r="AB203" i="37"/>
  <c r="AD203" i="37" s="1"/>
  <c r="Z204" i="37" s="1"/>
  <c r="AB205" i="36"/>
  <c r="AD205" i="36" s="1"/>
  <c r="Z206" i="36" s="1"/>
  <c r="AB205" i="35"/>
  <c r="AD205" i="35" s="1"/>
  <c r="Z206" i="35" s="1"/>
  <c r="AB205" i="34"/>
  <c r="AD205" i="34" s="1"/>
  <c r="Z206" i="34" s="1"/>
  <c r="AB204" i="33"/>
  <c r="AD204" i="33" s="1"/>
  <c r="Z205" i="33" s="1"/>
  <c r="AB204" i="32"/>
  <c r="AD204" i="32" s="1"/>
  <c r="Z205" i="32" s="1"/>
  <c r="AB205" i="31"/>
  <c r="AD205" i="31" s="1"/>
  <c r="Z206" i="31" s="1"/>
  <c r="H116" i="24"/>
  <c r="E115" i="24"/>
  <c r="F114" i="24" s="1"/>
  <c r="E115" i="16"/>
  <c r="F114" i="16" s="1"/>
  <c r="H116" i="16"/>
  <c r="E115" i="26"/>
  <c r="F114" i="26" s="1"/>
  <c r="H116" i="26"/>
  <c r="E115" i="61"/>
  <c r="F114" i="61" s="1"/>
  <c r="H116" i="61"/>
  <c r="H116" i="25"/>
  <c r="E115" i="25"/>
  <c r="F114" i="25" s="1"/>
  <c r="AB118" i="24"/>
  <c r="AD118" i="24" s="1"/>
  <c r="Z119" i="24" s="1"/>
  <c r="R60" i="26"/>
  <c r="S60" i="26"/>
  <c r="X59" i="26"/>
  <c r="T60" i="26" s="1"/>
  <c r="H117" i="30"/>
  <c r="E116" i="30"/>
  <c r="F115" i="30" s="1"/>
  <c r="AC60" i="28"/>
  <c r="AD60" i="28" s="1"/>
  <c r="Z61" i="28" s="1"/>
  <c r="S61" i="28"/>
  <c r="R61" i="28"/>
  <c r="T111" i="23"/>
  <c r="X111" i="23" s="1"/>
  <c r="E116" i="28"/>
  <c r="F115" i="28" s="1"/>
  <c r="H117" i="28"/>
  <c r="AB109" i="23"/>
  <c r="AD109" i="23" s="1"/>
  <c r="Z110" i="23" s="1"/>
  <c r="E115" i="23"/>
  <c r="F114" i="23" s="1"/>
  <c r="H117" i="43" l="1"/>
  <c r="E116" i="43"/>
  <c r="F115" i="43" s="1"/>
  <c r="H117" i="35"/>
  <c r="E116" i="35"/>
  <c r="F115" i="35" s="1"/>
  <c r="E116" i="44"/>
  <c r="F115" i="44" s="1"/>
  <c r="H117" i="44"/>
  <c r="H117" i="37"/>
  <c r="E116" i="37"/>
  <c r="F115" i="37" s="1"/>
  <c r="E116" i="47"/>
  <c r="F115" i="47" s="1"/>
  <c r="H117" i="47"/>
  <c r="E116" i="38"/>
  <c r="F115" i="38" s="1"/>
  <c r="H117" i="38"/>
  <c r="H117" i="40"/>
  <c r="E116" i="40"/>
  <c r="F115" i="40" s="1"/>
  <c r="H117" i="34"/>
  <c r="E116" i="34"/>
  <c r="F115" i="34" s="1"/>
  <c r="H117" i="41"/>
  <c r="E116" i="41"/>
  <c r="F115" i="41" s="1"/>
  <c r="H117" i="39"/>
  <c r="E116" i="39"/>
  <c r="F115" i="39" s="1"/>
  <c r="H117" i="36"/>
  <c r="E116" i="36"/>
  <c r="F115" i="36" s="1"/>
  <c r="H117" i="33"/>
  <c r="E116" i="33"/>
  <c r="F115" i="33" s="1"/>
  <c r="H117" i="31"/>
  <c r="E116" i="31"/>
  <c r="F115" i="31" s="1"/>
  <c r="H117" i="46"/>
  <c r="E116" i="46"/>
  <c r="F115" i="46" s="1"/>
  <c r="H117" i="45"/>
  <c r="E116" i="45"/>
  <c r="F115" i="45" s="1"/>
  <c r="H117" i="32"/>
  <c r="E116" i="32"/>
  <c r="F115" i="32" s="1"/>
  <c r="H117" i="42"/>
  <c r="E116" i="42"/>
  <c r="F115" i="42" s="1"/>
  <c r="AB205" i="47"/>
  <c r="AD205" i="47" s="1"/>
  <c r="Z206" i="47" s="1"/>
  <c r="AB207" i="46"/>
  <c r="AD207" i="46" s="1"/>
  <c r="Z208" i="46" s="1"/>
  <c r="AB206" i="45"/>
  <c r="AD206" i="45" s="1"/>
  <c r="Z207" i="45" s="1"/>
  <c r="AB209" i="44"/>
  <c r="AD209" i="44" s="1"/>
  <c r="Z210" i="44" s="1"/>
  <c r="AB207" i="43"/>
  <c r="AD207" i="43" s="1"/>
  <c r="Z208" i="43" s="1"/>
  <c r="AB207" i="42"/>
  <c r="AD207" i="42" s="1"/>
  <c r="Z208" i="42" s="1"/>
  <c r="AB204" i="41"/>
  <c r="AD204" i="41" s="1"/>
  <c r="Z205" i="41" s="1"/>
  <c r="AB206" i="40"/>
  <c r="AD206" i="40" s="1"/>
  <c r="Z207" i="40" s="1"/>
  <c r="AB206" i="39"/>
  <c r="AD206" i="39" s="1"/>
  <c r="Z207" i="39" s="1"/>
  <c r="AB206" i="38"/>
  <c r="AD206" i="38" s="1"/>
  <c r="Z207" i="38" s="1"/>
  <c r="AB204" i="37"/>
  <c r="AD204" i="37" s="1"/>
  <c r="Z205" i="37" s="1"/>
  <c r="AB206" i="36"/>
  <c r="AD206" i="36" s="1"/>
  <c r="Z207" i="36" s="1"/>
  <c r="AB206" i="35"/>
  <c r="AD206" i="35" s="1"/>
  <c r="Z207" i="35" s="1"/>
  <c r="AB206" i="34"/>
  <c r="AD206" i="34" s="1"/>
  <c r="Z207" i="34" s="1"/>
  <c r="AB205" i="33"/>
  <c r="AD205" i="33" s="1"/>
  <c r="Z206" i="33" s="1"/>
  <c r="AB205" i="32"/>
  <c r="AD205" i="32" s="1"/>
  <c r="Z206" i="32" s="1"/>
  <c r="AB206" i="31"/>
  <c r="AD206" i="31" s="1"/>
  <c r="Z207" i="31" s="1"/>
  <c r="H117" i="61"/>
  <c r="E116" i="61"/>
  <c r="F115" i="61" s="1"/>
  <c r="E116" i="26"/>
  <c r="F115" i="26" s="1"/>
  <c r="H117" i="26"/>
  <c r="H117" i="16"/>
  <c r="E116" i="16"/>
  <c r="F115" i="16" s="1"/>
  <c r="E116" i="25"/>
  <c r="F115" i="25" s="1"/>
  <c r="H117" i="25"/>
  <c r="H117" i="24"/>
  <c r="E116" i="24"/>
  <c r="F115" i="24" s="1"/>
  <c r="AB119" i="24"/>
  <c r="AD119" i="24" s="1"/>
  <c r="Z120" i="24" s="1"/>
  <c r="U60" i="26"/>
  <c r="W60" i="26"/>
  <c r="AC60" i="26" s="1"/>
  <c r="AD60" i="26" s="1"/>
  <c r="Z61" i="26" s="1"/>
  <c r="AB61" i="26" s="1"/>
  <c r="E117" i="30"/>
  <c r="F116" i="30" s="1"/>
  <c r="H118" i="30"/>
  <c r="W61" i="28"/>
  <c r="AC61" i="28" s="1"/>
  <c r="U61" i="28"/>
  <c r="T61" i="28" s="1"/>
  <c r="X61" i="28" s="1"/>
  <c r="AB61" i="28"/>
  <c r="T112" i="23"/>
  <c r="X112" i="23" s="1"/>
  <c r="E117" i="28"/>
  <c r="F116" i="28" s="1"/>
  <c r="H118" i="28"/>
  <c r="AB110" i="23"/>
  <c r="AD110" i="23" s="1"/>
  <c r="Z111" i="23" s="1"/>
  <c r="E116" i="23"/>
  <c r="F115" i="23" s="1"/>
  <c r="E117" i="37" l="1"/>
  <c r="F116" i="37" s="1"/>
  <c r="H118" i="37"/>
  <c r="H118" i="44"/>
  <c r="E117" i="44"/>
  <c r="F116" i="44" s="1"/>
  <c r="H118" i="45"/>
  <c r="E117" i="45"/>
  <c r="F116" i="45" s="1"/>
  <c r="H118" i="36"/>
  <c r="E117" i="36"/>
  <c r="F116" i="36" s="1"/>
  <c r="E117" i="40"/>
  <c r="F116" i="40" s="1"/>
  <c r="H118" i="40"/>
  <c r="E117" i="33"/>
  <c r="F116" i="33" s="1"/>
  <c r="H118" i="33"/>
  <c r="E117" i="38"/>
  <c r="F116" i="38" s="1"/>
  <c r="H118" i="38"/>
  <c r="H118" i="32"/>
  <c r="E117" i="32"/>
  <c r="F116" i="32" s="1"/>
  <c r="H118" i="46"/>
  <c r="E117" i="46"/>
  <c r="F116" i="46" s="1"/>
  <c r="H118" i="39"/>
  <c r="E117" i="39"/>
  <c r="F116" i="39" s="1"/>
  <c r="H118" i="35"/>
  <c r="E117" i="35"/>
  <c r="F116" i="35" s="1"/>
  <c r="E117" i="47"/>
  <c r="F116" i="47" s="1"/>
  <c r="H118" i="47"/>
  <c r="E117" i="34"/>
  <c r="F116" i="34" s="1"/>
  <c r="H118" i="34"/>
  <c r="H118" i="42"/>
  <c r="E117" i="42"/>
  <c r="F116" i="42" s="1"/>
  <c r="E117" i="31"/>
  <c r="F116" i="31" s="1"/>
  <c r="H118" i="31"/>
  <c r="E117" i="41"/>
  <c r="F116" i="41" s="1"/>
  <c r="H118" i="41"/>
  <c r="E117" i="43"/>
  <c r="F116" i="43" s="1"/>
  <c r="H118" i="43"/>
  <c r="AB206" i="47"/>
  <c r="AD206" i="47" s="1"/>
  <c r="Z207" i="47" s="1"/>
  <c r="AB208" i="46"/>
  <c r="AD208" i="46" s="1"/>
  <c r="Z209" i="46" s="1"/>
  <c r="AB207" i="45"/>
  <c r="AD207" i="45" s="1"/>
  <c r="Z208" i="45" s="1"/>
  <c r="AB210" i="44"/>
  <c r="AD210" i="44" s="1"/>
  <c r="Z211" i="44" s="1"/>
  <c r="AB208" i="43"/>
  <c r="AD208" i="43" s="1"/>
  <c r="Z209" i="43" s="1"/>
  <c r="AB208" i="42"/>
  <c r="AD208" i="42" s="1"/>
  <c r="Z209" i="42" s="1"/>
  <c r="AB205" i="41"/>
  <c r="AD205" i="41" s="1"/>
  <c r="Z206" i="41" s="1"/>
  <c r="AB207" i="40"/>
  <c r="AD207" i="40" s="1"/>
  <c r="Z208" i="40" s="1"/>
  <c r="AB207" i="39"/>
  <c r="AD207" i="39" s="1"/>
  <c r="Z208" i="39" s="1"/>
  <c r="AB207" i="38"/>
  <c r="AD207" i="38" s="1"/>
  <c r="Z208" i="38" s="1"/>
  <c r="AB205" i="37"/>
  <c r="AD205" i="37" s="1"/>
  <c r="Z206" i="37" s="1"/>
  <c r="AB207" i="36"/>
  <c r="AD207" i="36" s="1"/>
  <c r="Z208" i="36" s="1"/>
  <c r="AB207" i="35"/>
  <c r="AD207" i="35" s="1"/>
  <c r="Z208" i="35" s="1"/>
  <c r="AB207" i="34"/>
  <c r="AD207" i="34" s="1"/>
  <c r="Z208" i="34" s="1"/>
  <c r="AB206" i="33"/>
  <c r="AD206" i="33" s="1"/>
  <c r="Z207" i="33" s="1"/>
  <c r="AB206" i="32"/>
  <c r="AD206" i="32" s="1"/>
  <c r="Z207" i="32" s="1"/>
  <c r="AB207" i="31"/>
  <c r="AD207" i="31" s="1"/>
  <c r="Z208" i="31" s="1"/>
  <c r="H118" i="26"/>
  <c r="E117" i="26"/>
  <c r="F116" i="26" s="1"/>
  <c r="H118" i="16"/>
  <c r="E117" i="16"/>
  <c r="F116" i="16" s="1"/>
  <c r="H118" i="24"/>
  <c r="E117" i="24"/>
  <c r="F116" i="24" s="1"/>
  <c r="H118" i="61"/>
  <c r="E117" i="61"/>
  <c r="F116" i="61" s="1"/>
  <c r="H118" i="25"/>
  <c r="E117" i="25"/>
  <c r="F116" i="25" s="1"/>
  <c r="AB120" i="24"/>
  <c r="AD120" i="24" s="1"/>
  <c r="Z121" i="24" s="1"/>
  <c r="R61" i="26"/>
  <c r="S61" i="26"/>
  <c r="X60" i="26"/>
  <c r="T61" i="26" s="1"/>
  <c r="E118" i="30"/>
  <c r="F117" i="30" s="1"/>
  <c r="H119" i="30"/>
  <c r="AD61" i="28"/>
  <c r="Z62" i="28" s="1"/>
  <c r="AB62" i="28" s="1"/>
  <c r="S62" i="28"/>
  <c r="R62" i="28"/>
  <c r="T113" i="23"/>
  <c r="X113" i="23" s="1"/>
  <c r="E118" i="28"/>
  <c r="F117" i="28" s="1"/>
  <c r="H119" i="28"/>
  <c r="AB111" i="23"/>
  <c r="AD111" i="23" s="1"/>
  <c r="Z112" i="23" s="1"/>
  <c r="E117" i="23"/>
  <c r="F116" i="23" s="1"/>
  <c r="H119" i="36" l="1"/>
  <c r="E118" i="36"/>
  <c r="F117" i="36" s="1"/>
  <c r="H119" i="31"/>
  <c r="E118" i="31"/>
  <c r="F117" i="31" s="1"/>
  <c r="E118" i="38"/>
  <c r="F117" i="38" s="1"/>
  <c r="H119" i="38"/>
  <c r="H119" i="47"/>
  <c r="E118" i="47"/>
  <c r="F117" i="47" s="1"/>
  <c r="H119" i="32"/>
  <c r="E118" i="32"/>
  <c r="F117" i="32" s="1"/>
  <c r="E118" i="35"/>
  <c r="F117" i="35" s="1"/>
  <c r="H119" i="35"/>
  <c r="E118" i="45"/>
  <c r="F117" i="45" s="1"/>
  <c r="H119" i="45"/>
  <c r="E118" i="33"/>
  <c r="F117" i="33" s="1"/>
  <c r="H119" i="33"/>
  <c r="E118" i="42"/>
  <c r="F117" i="42" s="1"/>
  <c r="H119" i="42"/>
  <c r="H119" i="39"/>
  <c r="E118" i="39"/>
  <c r="F117" i="39" s="1"/>
  <c r="H119" i="44"/>
  <c r="E118" i="44"/>
  <c r="F117" i="44" s="1"/>
  <c r="H119" i="41"/>
  <c r="E118" i="41"/>
  <c r="F117" i="41" s="1"/>
  <c r="H119" i="43"/>
  <c r="E118" i="43"/>
  <c r="F117" i="43" s="1"/>
  <c r="E118" i="34"/>
  <c r="F117" i="34" s="1"/>
  <c r="H119" i="34"/>
  <c r="H119" i="40"/>
  <c r="E118" i="40"/>
  <c r="F117" i="40" s="1"/>
  <c r="H119" i="37"/>
  <c r="E118" i="37"/>
  <c r="F117" i="37" s="1"/>
  <c r="E118" i="46"/>
  <c r="F117" i="46" s="1"/>
  <c r="H119" i="46"/>
  <c r="AB207" i="47"/>
  <c r="AD207" i="47" s="1"/>
  <c r="Z208" i="47" s="1"/>
  <c r="AB209" i="46"/>
  <c r="AD209" i="46" s="1"/>
  <c r="Z210" i="46" s="1"/>
  <c r="AB208" i="45"/>
  <c r="AD208" i="45" s="1"/>
  <c r="Z209" i="45" s="1"/>
  <c r="AB211" i="44"/>
  <c r="AD211" i="44" s="1"/>
  <c r="Z212" i="44" s="1"/>
  <c r="AB209" i="43"/>
  <c r="AD209" i="43" s="1"/>
  <c r="Z210" i="43" s="1"/>
  <c r="AB209" i="42"/>
  <c r="AD209" i="42" s="1"/>
  <c r="Z210" i="42" s="1"/>
  <c r="AB206" i="41"/>
  <c r="AD206" i="41" s="1"/>
  <c r="Z207" i="41" s="1"/>
  <c r="AB208" i="40"/>
  <c r="AD208" i="40" s="1"/>
  <c r="Z209" i="40" s="1"/>
  <c r="AB208" i="39"/>
  <c r="AD208" i="39" s="1"/>
  <c r="Z209" i="39" s="1"/>
  <c r="AB208" i="38"/>
  <c r="AD208" i="38" s="1"/>
  <c r="Z209" i="38" s="1"/>
  <c r="AB206" i="37"/>
  <c r="AD206" i="37" s="1"/>
  <c r="Z207" i="37" s="1"/>
  <c r="AB208" i="36"/>
  <c r="AD208" i="36" s="1"/>
  <c r="Z209" i="36" s="1"/>
  <c r="AB208" i="35"/>
  <c r="AD208" i="35" s="1"/>
  <c r="Z209" i="35" s="1"/>
  <c r="AB208" i="34"/>
  <c r="AD208" i="34" s="1"/>
  <c r="Z209" i="34" s="1"/>
  <c r="AB207" i="33"/>
  <c r="AD207" i="33" s="1"/>
  <c r="Z208" i="33" s="1"/>
  <c r="AB207" i="32"/>
  <c r="AD207" i="32" s="1"/>
  <c r="Z208" i="32" s="1"/>
  <c r="AB208" i="31"/>
  <c r="AD208" i="31" s="1"/>
  <c r="Z209" i="31" s="1"/>
  <c r="H119" i="24"/>
  <c r="E118" i="24"/>
  <c r="F117" i="24" s="1"/>
  <c r="E118" i="16"/>
  <c r="F117" i="16" s="1"/>
  <c r="H119" i="16"/>
  <c r="H119" i="61"/>
  <c r="E118" i="61"/>
  <c r="F117" i="61" s="1"/>
  <c r="E118" i="25"/>
  <c r="F117" i="25" s="1"/>
  <c r="H119" i="25"/>
  <c r="H119" i="26"/>
  <c r="E118" i="26"/>
  <c r="F117" i="26" s="1"/>
  <c r="AB121" i="24"/>
  <c r="AD121" i="24" s="1"/>
  <c r="Z122" i="24" s="1"/>
  <c r="U61" i="26"/>
  <c r="W61" i="26"/>
  <c r="AC61" i="26" s="1"/>
  <c r="AD61" i="26" s="1"/>
  <c r="Z62" i="26" s="1"/>
  <c r="AB62" i="26" s="1"/>
  <c r="E119" i="30"/>
  <c r="F118" i="30" s="1"/>
  <c r="H120" i="30"/>
  <c r="U62" i="28"/>
  <c r="T62" i="28" s="1"/>
  <c r="X62" i="28" s="1"/>
  <c r="W62" i="28"/>
  <c r="T114" i="23"/>
  <c r="X114" i="23" s="1"/>
  <c r="E119" i="28"/>
  <c r="F118" i="28" s="1"/>
  <c r="H120" i="28"/>
  <c r="AB112" i="23"/>
  <c r="AD112" i="23" s="1"/>
  <c r="Z113" i="23" s="1"/>
  <c r="E118" i="23"/>
  <c r="F117" i="23" s="1"/>
  <c r="H120" i="33" l="1"/>
  <c r="E119" i="33"/>
  <c r="F118" i="33" s="1"/>
  <c r="H120" i="47"/>
  <c r="E119" i="47"/>
  <c r="F118" i="47" s="1"/>
  <c r="H120" i="45"/>
  <c r="E119" i="45"/>
  <c r="F118" i="45" s="1"/>
  <c r="H120" i="38"/>
  <c r="E119" i="38"/>
  <c r="F118" i="38" s="1"/>
  <c r="H120" i="40"/>
  <c r="E119" i="40"/>
  <c r="F118" i="40" s="1"/>
  <c r="E119" i="44"/>
  <c r="F118" i="44" s="1"/>
  <c r="H120" i="44"/>
  <c r="E119" i="41"/>
  <c r="F118" i="41" s="1"/>
  <c r="H120" i="41"/>
  <c r="E119" i="34"/>
  <c r="F118" i="34" s="1"/>
  <c r="H120" i="34"/>
  <c r="H120" i="35"/>
  <c r="E119" i="35"/>
  <c r="F118" i="35" s="1"/>
  <c r="H120" i="39"/>
  <c r="E119" i="39"/>
  <c r="F118" i="39" s="1"/>
  <c r="E119" i="31"/>
  <c r="F118" i="31" s="1"/>
  <c r="H120" i="31"/>
  <c r="H120" i="46"/>
  <c r="E119" i="46"/>
  <c r="F118" i="46" s="1"/>
  <c r="E119" i="42"/>
  <c r="F118" i="42" s="1"/>
  <c r="H120" i="42"/>
  <c r="E119" i="37"/>
  <c r="F118" i="37" s="1"/>
  <c r="H120" i="37"/>
  <c r="E119" i="43"/>
  <c r="F118" i="43" s="1"/>
  <c r="H120" i="43"/>
  <c r="E119" i="32"/>
  <c r="F118" i="32" s="1"/>
  <c r="H120" i="32"/>
  <c r="E119" i="36"/>
  <c r="F118" i="36" s="1"/>
  <c r="H120" i="36"/>
  <c r="AB208" i="47"/>
  <c r="AD208" i="47" s="1"/>
  <c r="Z209" i="47" s="1"/>
  <c r="AB210" i="46"/>
  <c r="AD210" i="46" s="1"/>
  <c r="Z211" i="46" s="1"/>
  <c r="AB209" i="45"/>
  <c r="AD209" i="45" s="1"/>
  <c r="Z210" i="45" s="1"/>
  <c r="AB212" i="44"/>
  <c r="AD212" i="44" s="1"/>
  <c r="Z213" i="44" s="1"/>
  <c r="AB210" i="43"/>
  <c r="AD210" i="43" s="1"/>
  <c r="Z211" i="43" s="1"/>
  <c r="AB210" i="42"/>
  <c r="AD210" i="42" s="1"/>
  <c r="Z211" i="42" s="1"/>
  <c r="AB207" i="41"/>
  <c r="AD207" i="41" s="1"/>
  <c r="Z208" i="41" s="1"/>
  <c r="AB209" i="40"/>
  <c r="AD209" i="40" s="1"/>
  <c r="Z210" i="40" s="1"/>
  <c r="AB209" i="39"/>
  <c r="AD209" i="39" s="1"/>
  <c r="Z210" i="39" s="1"/>
  <c r="AB209" i="38"/>
  <c r="AD209" i="38" s="1"/>
  <c r="Z210" i="38" s="1"/>
  <c r="AB207" i="37"/>
  <c r="AD207" i="37" s="1"/>
  <c r="Z208" i="37" s="1"/>
  <c r="AB209" i="36"/>
  <c r="AD209" i="36" s="1"/>
  <c r="Z210" i="36" s="1"/>
  <c r="AB209" i="35"/>
  <c r="AD209" i="35" s="1"/>
  <c r="Z210" i="35" s="1"/>
  <c r="AB209" i="34"/>
  <c r="AD209" i="34" s="1"/>
  <c r="Z210" i="34" s="1"/>
  <c r="AB208" i="33"/>
  <c r="AD208" i="33" s="1"/>
  <c r="Z209" i="33" s="1"/>
  <c r="AB208" i="32"/>
  <c r="AD208" i="32" s="1"/>
  <c r="Z209" i="32" s="1"/>
  <c r="AB209" i="31"/>
  <c r="AD209" i="31" s="1"/>
  <c r="Z210" i="31" s="1"/>
  <c r="H120" i="25"/>
  <c r="E119" i="25"/>
  <c r="F118" i="25" s="1"/>
  <c r="H120" i="24"/>
  <c r="E119" i="24"/>
  <c r="F118" i="24" s="1"/>
  <c r="H120" i="26"/>
  <c r="E119" i="26"/>
  <c r="F118" i="26" s="1"/>
  <c r="E119" i="16"/>
  <c r="F118" i="16" s="1"/>
  <c r="H120" i="16"/>
  <c r="E119" i="61"/>
  <c r="F118" i="61" s="1"/>
  <c r="H120" i="61"/>
  <c r="AB122" i="24"/>
  <c r="AD122" i="24" s="1"/>
  <c r="Z123" i="24" s="1"/>
  <c r="R62" i="26"/>
  <c r="S62" i="26"/>
  <c r="X61" i="26"/>
  <c r="T62" i="26" s="1"/>
  <c r="H121" i="30"/>
  <c r="E120" i="30"/>
  <c r="F119" i="30" s="1"/>
  <c r="AC62" i="28"/>
  <c r="AD62" i="28" s="1"/>
  <c r="Z63" i="28" s="1"/>
  <c r="S63" i="28"/>
  <c r="R63" i="28"/>
  <c r="T115" i="23"/>
  <c r="X115" i="23" s="1"/>
  <c r="H121" i="28"/>
  <c r="E120" i="28"/>
  <c r="F119" i="28" s="1"/>
  <c r="AB113" i="23"/>
  <c r="AD113" i="23" s="1"/>
  <c r="Z114" i="23" s="1"/>
  <c r="E119" i="23"/>
  <c r="F118" i="23" s="1"/>
  <c r="E120" i="34" l="1"/>
  <c r="F119" i="34" s="1"/>
  <c r="H121" i="34"/>
  <c r="H121" i="46"/>
  <c r="E120" i="46"/>
  <c r="F119" i="46" s="1"/>
  <c r="H121" i="38"/>
  <c r="E120" i="38"/>
  <c r="F119" i="38" s="1"/>
  <c r="H121" i="43"/>
  <c r="E120" i="43"/>
  <c r="F119" i="43" s="1"/>
  <c r="E120" i="31"/>
  <c r="F119" i="31" s="1"/>
  <c r="H121" i="31"/>
  <c r="E120" i="41"/>
  <c r="F119" i="41" s="1"/>
  <c r="H121" i="41"/>
  <c r="H121" i="45"/>
  <c r="E120" i="45"/>
  <c r="F119" i="45" s="1"/>
  <c r="H121" i="37"/>
  <c r="E120" i="37"/>
  <c r="F119" i="37" s="1"/>
  <c r="E120" i="44"/>
  <c r="F119" i="44" s="1"/>
  <c r="H121" i="44"/>
  <c r="E120" i="32"/>
  <c r="F119" i="32" s="1"/>
  <c r="H121" i="32"/>
  <c r="E120" i="39"/>
  <c r="F119" i="39" s="1"/>
  <c r="H121" i="39"/>
  <c r="E120" i="47"/>
  <c r="F119" i="47" s="1"/>
  <c r="H121" i="47"/>
  <c r="E120" i="36"/>
  <c r="F119" i="36" s="1"/>
  <c r="H121" i="36"/>
  <c r="E120" i="42"/>
  <c r="F119" i="42" s="1"/>
  <c r="H121" i="42"/>
  <c r="E120" i="35"/>
  <c r="F119" i="35" s="1"/>
  <c r="H121" i="35"/>
  <c r="H121" i="40"/>
  <c r="E120" i="40"/>
  <c r="F119" i="40" s="1"/>
  <c r="E120" i="33"/>
  <c r="F119" i="33" s="1"/>
  <c r="H121" i="33"/>
  <c r="AB209" i="47"/>
  <c r="AD209" i="47" s="1"/>
  <c r="Z210" i="47" s="1"/>
  <c r="AB211" i="46"/>
  <c r="AD211" i="46" s="1"/>
  <c r="Z212" i="46" s="1"/>
  <c r="AB210" i="45"/>
  <c r="AD210" i="45" s="1"/>
  <c r="Z211" i="45" s="1"/>
  <c r="AB213" i="44"/>
  <c r="AD213" i="44" s="1"/>
  <c r="Z214" i="44" s="1"/>
  <c r="AB211" i="43"/>
  <c r="AD211" i="43" s="1"/>
  <c r="Z212" i="43" s="1"/>
  <c r="AB211" i="42"/>
  <c r="AD211" i="42" s="1"/>
  <c r="Z212" i="42" s="1"/>
  <c r="AB208" i="41"/>
  <c r="AD208" i="41" s="1"/>
  <c r="Z209" i="41" s="1"/>
  <c r="AB210" i="40"/>
  <c r="AD210" i="40" s="1"/>
  <c r="Z211" i="40" s="1"/>
  <c r="AB210" i="39"/>
  <c r="AD210" i="39" s="1"/>
  <c r="Z211" i="39" s="1"/>
  <c r="AB210" i="38"/>
  <c r="AD210" i="38" s="1"/>
  <c r="Z211" i="38" s="1"/>
  <c r="AB208" i="37"/>
  <c r="AD208" i="37" s="1"/>
  <c r="Z209" i="37" s="1"/>
  <c r="AB210" i="36"/>
  <c r="AD210" i="36" s="1"/>
  <c r="Z211" i="36" s="1"/>
  <c r="AB210" i="35"/>
  <c r="AD210" i="35" s="1"/>
  <c r="Z211" i="35" s="1"/>
  <c r="AB210" i="34"/>
  <c r="AD210" i="34" s="1"/>
  <c r="Z211" i="34" s="1"/>
  <c r="AB209" i="33"/>
  <c r="AD209" i="33" s="1"/>
  <c r="Z210" i="33" s="1"/>
  <c r="AB209" i="32"/>
  <c r="AD209" i="32" s="1"/>
  <c r="Z210" i="32" s="1"/>
  <c r="AB210" i="31"/>
  <c r="AD210" i="31" s="1"/>
  <c r="Z211" i="31" s="1"/>
  <c r="H121" i="16"/>
  <c r="E120" i="16"/>
  <c r="F119" i="16" s="1"/>
  <c r="H121" i="26"/>
  <c r="E120" i="26"/>
  <c r="F119" i="26" s="1"/>
  <c r="E120" i="61"/>
  <c r="F119" i="61" s="1"/>
  <c r="H121" i="61"/>
  <c r="H121" i="24"/>
  <c r="E120" i="24"/>
  <c r="F119" i="24" s="1"/>
  <c r="E120" i="25"/>
  <c r="F119" i="25" s="1"/>
  <c r="H121" i="25"/>
  <c r="AB123" i="24"/>
  <c r="AD123" i="24" s="1"/>
  <c r="Z124" i="24" s="1"/>
  <c r="U62" i="26"/>
  <c r="W62" i="26"/>
  <c r="AC62" i="26" s="1"/>
  <c r="AD62" i="26" s="1"/>
  <c r="Z63" i="26" s="1"/>
  <c r="AB63" i="26" s="1"/>
  <c r="E121" i="30"/>
  <c r="F120" i="30" s="1"/>
  <c r="H122" i="30"/>
  <c r="W63" i="28"/>
  <c r="AC63" i="28" s="1"/>
  <c r="U63" i="28"/>
  <c r="T63" i="28" s="1"/>
  <c r="X63" i="28" s="1"/>
  <c r="AB63" i="28"/>
  <c r="T116" i="23"/>
  <c r="X116" i="23" s="1"/>
  <c r="E121" i="28"/>
  <c r="F120" i="28" s="1"/>
  <c r="H122" i="28"/>
  <c r="E120" i="23"/>
  <c r="F119" i="23" s="1"/>
  <c r="AB114" i="23"/>
  <c r="AD114" i="23" s="1"/>
  <c r="Z115" i="23" s="1"/>
  <c r="E121" i="43" l="1"/>
  <c r="F120" i="43" s="1"/>
  <c r="H122" i="43"/>
  <c r="E121" i="35"/>
  <c r="F120" i="35" s="1"/>
  <c r="H122" i="35"/>
  <c r="H122" i="39"/>
  <c r="E121" i="39"/>
  <c r="F120" i="39" s="1"/>
  <c r="H122" i="40"/>
  <c r="E121" i="40"/>
  <c r="F120" i="40" s="1"/>
  <c r="H122" i="45"/>
  <c r="E121" i="45"/>
  <c r="F120" i="45" s="1"/>
  <c r="E121" i="38"/>
  <c r="F120" i="38" s="1"/>
  <c r="H122" i="38"/>
  <c r="H122" i="47"/>
  <c r="E121" i="47"/>
  <c r="F120" i="47" s="1"/>
  <c r="E121" i="42"/>
  <c r="F120" i="42" s="1"/>
  <c r="H122" i="42"/>
  <c r="E121" i="32"/>
  <c r="F120" i="32" s="1"/>
  <c r="H122" i="32"/>
  <c r="E121" i="41"/>
  <c r="F120" i="41" s="1"/>
  <c r="H122" i="41"/>
  <c r="H122" i="37"/>
  <c r="E121" i="37"/>
  <c r="F120" i="37" s="1"/>
  <c r="H122" i="46"/>
  <c r="E121" i="46"/>
  <c r="F120" i="46" s="1"/>
  <c r="E121" i="33"/>
  <c r="F120" i="33" s="1"/>
  <c r="H122" i="33"/>
  <c r="H122" i="36"/>
  <c r="E121" i="36"/>
  <c r="F120" i="36" s="1"/>
  <c r="E121" i="44"/>
  <c r="F120" i="44" s="1"/>
  <c r="H122" i="44"/>
  <c r="E121" i="31"/>
  <c r="F120" i="31" s="1"/>
  <c r="H122" i="31"/>
  <c r="H122" i="34"/>
  <c r="E121" i="34"/>
  <c r="F120" i="34" s="1"/>
  <c r="AB210" i="47"/>
  <c r="AD210" i="47" s="1"/>
  <c r="Z211" i="47" s="1"/>
  <c r="AB212" i="46"/>
  <c r="AD212" i="46" s="1"/>
  <c r="Z213" i="46" s="1"/>
  <c r="AB211" i="45"/>
  <c r="AD211" i="45" s="1"/>
  <c r="Z212" i="45" s="1"/>
  <c r="AB214" i="44"/>
  <c r="AD214" i="44" s="1"/>
  <c r="Z215" i="44" s="1"/>
  <c r="AB212" i="43"/>
  <c r="AD212" i="43" s="1"/>
  <c r="Z213" i="43" s="1"/>
  <c r="AB212" i="42"/>
  <c r="AD212" i="42" s="1"/>
  <c r="Z213" i="42" s="1"/>
  <c r="AB209" i="41"/>
  <c r="AD209" i="41" s="1"/>
  <c r="Z210" i="41" s="1"/>
  <c r="AB211" i="40"/>
  <c r="AD211" i="40" s="1"/>
  <c r="Z212" i="40" s="1"/>
  <c r="AB211" i="39"/>
  <c r="AD211" i="39" s="1"/>
  <c r="Z212" i="39" s="1"/>
  <c r="AB211" i="38"/>
  <c r="AD211" i="38" s="1"/>
  <c r="Z212" i="38" s="1"/>
  <c r="AB209" i="37"/>
  <c r="AD209" i="37" s="1"/>
  <c r="Z210" i="37" s="1"/>
  <c r="AB211" i="36"/>
  <c r="AD211" i="36" s="1"/>
  <c r="Z212" i="36" s="1"/>
  <c r="AB211" i="35"/>
  <c r="AD211" i="35" s="1"/>
  <c r="Z212" i="35" s="1"/>
  <c r="AB211" i="34"/>
  <c r="AD211" i="34" s="1"/>
  <c r="Z212" i="34" s="1"/>
  <c r="AB210" i="33"/>
  <c r="AD210" i="33" s="1"/>
  <c r="Z211" i="33" s="1"/>
  <c r="AB210" i="32"/>
  <c r="AD210" i="32" s="1"/>
  <c r="Z211" i="32" s="1"/>
  <c r="AB211" i="31"/>
  <c r="AD211" i="31" s="1"/>
  <c r="Z212" i="31" s="1"/>
  <c r="E121" i="16"/>
  <c r="F120" i="16" s="1"/>
  <c r="H122" i="16"/>
  <c r="E121" i="25"/>
  <c r="F120" i="25" s="1"/>
  <c r="H122" i="25"/>
  <c r="E121" i="26"/>
  <c r="F120" i="26" s="1"/>
  <c r="H122" i="26"/>
  <c r="E121" i="61"/>
  <c r="F120" i="61" s="1"/>
  <c r="H122" i="61"/>
  <c r="H122" i="24"/>
  <c r="E121" i="24"/>
  <c r="F120" i="24" s="1"/>
  <c r="AB124" i="24"/>
  <c r="AD124" i="24" s="1"/>
  <c r="Z125" i="24" s="1"/>
  <c r="S63" i="26"/>
  <c r="R63" i="26"/>
  <c r="X62" i="26"/>
  <c r="T63" i="26" s="1"/>
  <c r="E122" i="30"/>
  <c r="F121" i="30" s="1"/>
  <c r="H123" i="30"/>
  <c r="AD63" i="28"/>
  <c r="Z64" i="28" s="1"/>
  <c r="AB64" i="28" s="1"/>
  <c r="S64" i="28"/>
  <c r="R64" i="28"/>
  <c r="T117" i="23"/>
  <c r="X117" i="23" s="1"/>
  <c r="H123" i="28"/>
  <c r="E122" i="28"/>
  <c r="F121" i="28" s="1"/>
  <c r="AB115" i="23"/>
  <c r="AD115" i="23" s="1"/>
  <c r="Z116" i="23" s="1"/>
  <c r="E121" i="23"/>
  <c r="F120" i="23" s="1"/>
  <c r="H123" i="46" l="1"/>
  <c r="E122" i="46"/>
  <c r="F121" i="46" s="1"/>
  <c r="H123" i="40"/>
  <c r="E122" i="40"/>
  <c r="F121" i="40" s="1"/>
  <c r="H123" i="44"/>
  <c r="E122" i="44"/>
  <c r="F121" i="44" s="1"/>
  <c r="E122" i="37"/>
  <c r="F121" i="37" s="1"/>
  <c r="H123" i="37"/>
  <c r="E122" i="47"/>
  <c r="F121" i="47" s="1"/>
  <c r="H123" i="47"/>
  <c r="H123" i="39"/>
  <c r="E122" i="39"/>
  <c r="F121" i="39" s="1"/>
  <c r="H123" i="42"/>
  <c r="E122" i="42"/>
  <c r="F121" i="42" s="1"/>
  <c r="H123" i="41"/>
  <c r="E122" i="41"/>
  <c r="F121" i="41" s="1"/>
  <c r="E122" i="38"/>
  <c r="F121" i="38" s="1"/>
  <c r="H123" i="38"/>
  <c r="H123" i="35"/>
  <c r="E122" i="35"/>
  <c r="F121" i="35" s="1"/>
  <c r="H123" i="36"/>
  <c r="E122" i="36"/>
  <c r="F121" i="36" s="1"/>
  <c r="H123" i="31"/>
  <c r="E122" i="31"/>
  <c r="F121" i="31" s="1"/>
  <c r="H123" i="33"/>
  <c r="E122" i="33"/>
  <c r="F121" i="33" s="1"/>
  <c r="H123" i="32"/>
  <c r="E122" i="32"/>
  <c r="F121" i="32" s="1"/>
  <c r="H123" i="43"/>
  <c r="E122" i="43"/>
  <c r="F121" i="43" s="1"/>
  <c r="E122" i="34"/>
  <c r="F121" i="34" s="1"/>
  <c r="H123" i="34"/>
  <c r="E122" i="45"/>
  <c r="F121" i="45" s="1"/>
  <c r="H123" i="45"/>
  <c r="AB211" i="47"/>
  <c r="AD211" i="47" s="1"/>
  <c r="Z212" i="47" s="1"/>
  <c r="AB213" i="46"/>
  <c r="AD213" i="46" s="1"/>
  <c r="Z214" i="46" s="1"/>
  <c r="AB212" i="45"/>
  <c r="AD212" i="45" s="1"/>
  <c r="Z213" i="45" s="1"/>
  <c r="AB215" i="44"/>
  <c r="AD215" i="44" s="1"/>
  <c r="Z216" i="44" s="1"/>
  <c r="AB213" i="43"/>
  <c r="AD213" i="43" s="1"/>
  <c r="Z214" i="43" s="1"/>
  <c r="AB213" i="42"/>
  <c r="AD213" i="42" s="1"/>
  <c r="Z214" i="42" s="1"/>
  <c r="AB210" i="41"/>
  <c r="AD210" i="41" s="1"/>
  <c r="Z211" i="41" s="1"/>
  <c r="AB212" i="40"/>
  <c r="AD212" i="40" s="1"/>
  <c r="Z213" i="40" s="1"/>
  <c r="AB212" i="39"/>
  <c r="AD212" i="39" s="1"/>
  <c r="Z213" i="39" s="1"/>
  <c r="AB212" i="38"/>
  <c r="AD212" i="38" s="1"/>
  <c r="Z213" i="38" s="1"/>
  <c r="AB210" i="37"/>
  <c r="AD210" i="37" s="1"/>
  <c r="Z211" i="37" s="1"/>
  <c r="AB212" i="36"/>
  <c r="AD212" i="36" s="1"/>
  <c r="Z213" i="36" s="1"/>
  <c r="AB212" i="35"/>
  <c r="AD212" i="35" s="1"/>
  <c r="Z213" i="35" s="1"/>
  <c r="AB212" i="34"/>
  <c r="AD212" i="34" s="1"/>
  <c r="Z213" i="34" s="1"/>
  <c r="AB211" i="33"/>
  <c r="AD211" i="33" s="1"/>
  <c r="Z212" i="33" s="1"/>
  <c r="AB211" i="32"/>
  <c r="AD211" i="32" s="1"/>
  <c r="Z212" i="32" s="1"/>
  <c r="AB212" i="31"/>
  <c r="AD212" i="31" s="1"/>
  <c r="Z213" i="31" s="1"/>
  <c r="E122" i="61"/>
  <c r="F121" i="61" s="1"/>
  <c r="H123" i="61"/>
  <c r="E122" i="26"/>
  <c r="F121" i="26" s="1"/>
  <c r="H123" i="26"/>
  <c r="H123" i="25"/>
  <c r="E122" i="25"/>
  <c r="F121" i="25" s="1"/>
  <c r="E122" i="16"/>
  <c r="F121" i="16" s="1"/>
  <c r="H123" i="16"/>
  <c r="H123" i="24"/>
  <c r="E122" i="24"/>
  <c r="F121" i="24" s="1"/>
  <c r="AB125" i="24"/>
  <c r="AD125" i="24" s="1"/>
  <c r="Z126" i="24" s="1"/>
  <c r="U63" i="26"/>
  <c r="W63" i="26"/>
  <c r="AC63" i="26" s="1"/>
  <c r="AD63" i="26" s="1"/>
  <c r="Z64" i="26" s="1"/>
  <c r="AB64" i="26" s="1"/>
  <c r="E123" i="30"/>
  <c r="F122" i="30" s="1"/>
  <c r="H124" i="30"/>
  <c r="U64" i="28"/>
  <c r="T64" i="28" s="1"/>
  <c r="X64" i="28" s="1"/>
  <c r="W64" i="28"/>
  <c r="T118" i="23"/>
  <c r="X118" i="23" s="1"/>
  <c r="E123" i="28"/>
  <c r="F122" i="28" s="1"/>
  <c r="H124" i="28"/>
  <c r="AB116" i="23"/>
  <c r="AD116" i="23" s="1"/>
  <c r="Z117" i="23" s="1"/>
  <c r="E122" i="23"/>
  <c r="F121" i="23" s="1"/>
  <c r="H124" i="43" l="1"/>
  <c r="E123" i="43"/>
  <c r="F122" i="43" s="1"/>
  <c r="E123" i="36"/>
  <c r="F122" i="36" s="1"/>
  <c r="H124" i="36"/>
  <c r="H124" i="42"/>
  <c r="E123" i="42"/>
  <c r="F122" i="42" s="1"/>
  <c r="E123" i="44"/>
  <c r="F122" i="44" s="1"/>
  <c r="H124" i="44"/>
  <c r="E123" i="31"/>
  <c r="F122" i="31" s="1"/>
  <c r="H124" i="31"/>
  <c r="H124" i="34"/>
  <c r="E123" i="34"/>
  <c r="F122" i="34" s="1"/>
  <c r="E123" i="32"/>
  <c r="F122" i="32" s="1"/>
  <c r="H124" i="32"/>
  <c r="H124" i="35"/>
  <c r="E123" i="35"/>
  <c r="F122" i="35" s="1"/>
  <c r="H124" i="39"/>
  <c r="E123" i="39"/>
  <c r="F122" i="39" s="1"/>
  <c r="H124" i="40"/>
  <c r="E123" i="40"/>
  <c r="F122" i="40" s="1"/>
  <c r="E123" i="45"/>
  <c r="F122" i="45" s="1"/>
  <c r="H124" i="45"/>
  <c r="H124" i="38"/>
  <c r="E123" i="38"/>
  <c r="F122" i="38" s="1"/>
  <c r="H124" i="47"/>
  <c r="E123" i="47"/>
  <c r="F122" i="47" s="1"/>
  <c r="E123" i="37"/>
  <c r="F122" i="37" s="1"/>
  <c r="H124" i="37"/>
  <c r="H124" i="41"/>
  <c r="E123" i="41"/>
  <c r="F122" i="41" s="1"/>
  <c r="H124" i="33"/>
  <c r="E123" i="33"/>
  <c r="F122" i="33" s="1"/>
  <c r="H124" i="46"/>
  <c r="E123" i="46"/>
  <c r="F122" i="46" s="1"/>
  <c r="AB212" i="47"/>
  <c r="AD212" i="47" s="1"/>
  <c r="Z213" i="47" s="1"/>
  <c r="AB214" i="46"/>
  <c r="AD214" i="46" s="1"/>
  <c r="Z215" i="46" s="1"/>
  <c r="AB213" i="45"/>
  <c r="AD213" i="45" s="1"/>
  <c r="Z214" i="45" s="1"/>
  <c r="AB216" i="44"/>
  <c r="AD216" i="44" s="1"/>
  <c r="Z217" i="44" s="1"/>
  <c r="AB214" i="43"/>
  <c r="AD214" i="43" s="1"/>
  <c r="Z215" i="43" s="1"/>
  <c r="AB214" i="42"/>
  <c r="AD214" i="42" s="1"/>
  <c r="Z215" i="42" s="1"/>
  <c r="AB211" i="41"/>
  <c r="AD211" i="41" s="1"/>
  <c r="Z212" i="41" s="1"/>
  <c r="AB213" i="40"/>
  <c r="AD213" i="40" s="1"/>
  <c r="Z214" i="40" s="1"/>
  <c r="AB213" i="39"/>
  <c r="AD213" i="39" s="1"/>
  <c r="Z214" i="39" s="1"/>
  <c r="AB213" i="38"/>
  <c r="AD213" i="38" s="1"/>
  <c r="Z214" i="38" s="1"/>
  <c r="AB211" i="37"/>
  <c r="AD211" i="37" s="1"/>
  <c r="Z212" i="37" s="1"/>
  <c r="AB213" i="36"/>
  <c r="AD213" i="36" s="1"/>
  <c r="Z214" i="36" s="1"/>
  <c r="AB213" i="35"/>
  <c r="AD213" i="35" s="1"/>
  <c r="Z214" i="35" s="1"/>
  <c r="AB213" i="34"/>
  <c r="AD213" i="34" s="1"/>
  <c r="Z214" i="34" s="1"/>
  <c r="AB212" i="33"/>
  <c r="AD212" i="33" s="1"/>
  <c r="Z213" i="33" s="1"/>
  <c r="AB212" i="32"/>
  <c r="AD212" i="32" s="1"/>
  <c r="Z213" i="32" s="1"/>
  <c r="AB213" i="31"/>
  <c r="AD213" i="31" s="1"/>
  <c r="Z214" i="31" s="1"/>
  <c r="E123" i="16"/>
  <c r="F122" i="16" s="1"/>
  <c r="H124" i="16"/>
  <c r="E123" i="26"/>
  <c r="F122" i="26" s="1"/>
  <c r="H124" i="26"/>
  <c r="H124" i="61"/>
  <c r="E123" i="61"/>
  <c r="F122" i="61" s="1"/>
  <c r="H124" i="25"/>
  <c r="E123" i="25"/>
  <c r="F122" i="25" s="1"/>
  <c r="H124" i="24"/>
  <c r="E123" i="24"/>
  <c r="F122" i="24" s="1"/>
  <c r="AB126" i="24"/>
  <c r="AD126" i="24" s="1"/>
  <c r="Z127" i="24" s="1"/>
  <c r="S64" i="26"/>
  <c r="R64" i="26"/>
  <c r="X63" i="26"/>
  <c r="T64" i="26" s="1"/>
  <c r="E124" i="30"/>
  <c r="H125" i="30"/>
  <c r="AC64" i="28"/>
  <c r="AD64" i="28" s="1"/>
  <c r="Z65" i="28" s="1"/>
  <c r="AB65" i="28" s="1"/>
  <c r="S65" i="28"/>
  <c r="R65" i="28"/>
  <c r="T119" i="23"/>
  <c r="X119" i="23" s="1"/>
  <c r="H125" i="28"/>
  <c r="E124" i="28"/>
  <c r="AB117" i="23"/>
  <c r="AD117" i="23" s="1"/>
  <c r="Z118" i="23" s="1"/>
  <c r="E123" i="23"/>
  <c r="F122" i="23" s="1"/>
  <c r="H125" i="33" l="1"/>
  <c r="E124" i="33"/>
  <c r="F123" i="33" s="1"/>
  <c r="H125" i="35"/>
  <c r="E124" i="35"/>
  <c r="F123" i="35" s="1"/>
  <c r="E124" i="45"/>
  <c r="F123" i="45" s="1"/>
  <c r="H125" i="45"/>
  <c r="E124" i="32"/>
  <c r="F123" i="32" s="1"/>
  <c r="H125" i="32"/>
  <c r="E124" i="41"/>
  <c r="F123" i="41" s="1"/>
  <c r="H125" i="41"/>
  <c r="H125" i="42"/>
  <c r="E124" i="42"/>
  <c r="F123" i="42" s="1"/>
  <c r="E124" i="38"/>
  <c r="F123" i="38" s="1"/>
  <c r="H125" i="38"/>
  <c r="E124" i="37"/>
  <c r="F123" i="37" s="1"/>
  <c r="H125" i="37"/>
  <c r="E124" i="36"/>
  <c r="F123" i="36" s="1"/>
  <c r="H125" i="36"/>
  <c r="H125" i="40"/>
  <c r="E124" i="40"/>
  <c r="F123" i="40" s="1"/>
  <c r="H125" i="34"/>
  <c r="E124" i="34"/>
  <c r="F123" i="34" s="1"/>
  <c r="E124" i="44"/>
  <c r="F123" i="44" s="1"/>
  <c r="H125" i="44"/>
  <c r="E124" i="31"/>
  <c r="F123" i="31" s="1"/>
  <c r="H125" i="31"/>
  <c r="E124" i="46"/>
  <c r="F123" i="46" s="1"/>
  <c r="H125" i="46"/>
  <c r="E124" i="47"/>
  <c r="F123" i="47" s="1"/>
  <c r="H125" i="47"/>
  <c r="E124" i="39"/>
  <c r="F123" i="39" s="1"/>
  <c r="H125" i="39"/>
  <c r="H125" i="43"/>
  <c r="E124" i="43"/>
  <c r="F123" i="43" s="1"/>
  <c r="AB213" i="47"/>
  <c r="AD213" i="47" s="1"/>
  <c r="Z214" i="47" s="1"/>
  <c r="AB215" i="46"/>
  <c r="AD215" i="46" s="1"/>
  <c r="Z216" i="46" s="1"/>
  <c r="AB214" i="45"/>
  <c r="AD214" i="45" s="1"/>
  <c r="Z215" i="45" s="1"/>
  <c r="AB217" i="44"/>
  <c r="AD217" i="44" s="1"/>
  <c r="Z218" i="44" s="1"/>
  <c r="AB215" i="43"/>
  <c r="AD215" i="43" s="1"/>
  <c r="Z216" i="43" s="1"/>
  <c r="AB215" i="42"/>
  <c r="AD215" i="42" s="1"/>
  <c r="Z216" i="42" s="1"/>
  <c r="AB212" i="41"/>
  <c r="AD212" i="41" s="1"/>
  <c r="Z213" i="41" s="1"/>
  <c r="AB214" i="40"/>
  <c r="AD214" i="40" s="1"/>
  <c r="Z215" i="40" s="1"/>
  <c r="AB214" i="39"/>
  <c r="AD214" i="39" s="1"/>
  <c r="Z215" i="39" s="1"/>
  <c r="AB214" i="38"/>
  <c r="AD214" i="38" s="1"/>
  <c r="Z215" i="38" s="1"/>
  <c r="AB212" i="37"/>
  <c r="AD212" i="37" s="1"/>
  <c r="Z213" i="37" s="1"/>
  <c r="AB214" i="36"/>
  <c r="AD214" i="36" s="1"/>
  <c r="Z215" i="36" s="1"/>
  <c r="AB214" i="35"/>
  <c r="AD214" i="35" s="1"/>
  <c r="Z215" i="35" s="1"/>
  <c r="AB214" i="34"/>
  <c r="AD214" i="34" s="1"/>
  <c r="Z215" i="34" s="1"/>
  <c r="AB213" i="33"/>
  <c r="AD213" i="33" s="1"/>
  <c r="Z214" i="33" s="1"/>
  <c r="AB213" i="32"/>
  <c r="AD213" i="32" s="1"/>
  <c r="Z214" i="32" s="1"/>
  <c r="AB214" i="31"/>
  <c r="AD214" i="31" s="1"/>
  <c r="Z215" i="31" s="1"/>
  <c r="H125" i="25"/>
  <c r="E124" i="25"/>
  <c r="F123" i="25" s="1"/>
  <c r="E124" i="26"/>
  <c r="F123" i="26" s="1"/>
  <c r="H125" i="26"/>
  <c r="H125" i="24"/>
  <c r="E124" i="24"/>
  <c r="F123" i="24" s="1"/>
  <c r="H125" i="16"/>
  <c r="E124" i="16"/>
  <c r="F123" i="16" s="1"/>
  <c r="H125" i="61"/>
  <c r="E124" i="61"/>
  <c r="F123" i="61" s="1"/>
  <c r="F123" i="30"/>
  <c r="F123" i="28"/>
  <c r="AB127" i="24"/>
  <c r="AD127" i="24" s="1"/>
  <c r="Z128" i="24" s="1"/>
  <c r="U64" i="26"/>
  <c r="W64" i="26"/>
  <c r="AC64" i="26" s="1"/>
  <c r="AD64" i="26" s="1"/>
  <c r="Z65" i="26" s="1"/>
  <c r="AB65" i="26" s="1"/>
  <c r="E125" i="30"/>
  <c r="F124" i="30" s="1"/>
  <c r="H126" i="30"/>
  <c r="U65" i="28"/>
  <c r="T65" i="28" s="1"/>
  <c r="X65" i="28" s="1"/>
  <c r="W65" i="28"/>
  <c r="AC65" i="28" s="1"/>
  <c r="AD65" i="28" s="1"/>
  <c r="Z66" i="28" s="1"/>
  <c r="T120" i="23"/>
  <c r="X120" i="23" s="1"/>
  <c r="E125" i="28"/>
  <c r="F124" i="28" s="1"/>
  <c r="H126" i="28"/>
  <c r="AB118" i="23"/>
  <c r="AD118" i="23" s="1"/>
  <c r="Z119" i="23" s="1"/>
  <c r="E124" i="23"/>
  <c r="H126" i="44" l="1"/>
  <c r="E125" i="44"/>
  <c r="F124" i="44" s="1"/>
  <c r="E125" i="37"/>
  <c r="F124" i="37" s="1"/>
  <c r="H126" i="37"/>
  <c r="E125" i="32"/>
  <c r="F124" i="32" s="1"/>
  <c r="H126" i="32"/>
  <c r="E125" i="39"/>
  <c r="F124" i="39" s="1"/>
  <c r="H126" i="39"/>
  <c r="H126" i="38"/>
  <c r="E125" i="38"/>
  <c r="F124" i="38" s="1"/>
  <c r="E125" i="34"/>
  <c r="F124" i="34" s="1"/>
  <c r="H126" i="34"/>
  <c r="H126" i="45"/>
  <c r="E125" i="45"/>
  <c r="F124" i="45" s="1"/>
  <c r="H126" i="46"/>
  <c r="E125" i="46"/>
  <c r="F124" i="46" s="1"/>
  <c r="E125" i="47"/>
  <c r="F124" i="47" s="1"/>
  <c r="H126" i="47"/>
  <c r="E125" i="40"/>
  <c r="F124" i="40" s="1"/>
  <c r="H126" i="40"/>
  <c r="H126" i="42"/>
  <c r="E125" i="42"/>
  <c r="F124" i="42" s="1"/>
  <c r="H126" i="35"/>
  <c r="E125" i="35"/>
  <c r="F124" i="35" s="1"/>
  <c r="E125" i="31"/>
  <c r="F124" i="31" s="1"/>
  <c r="H126" i="31"/>
  <c r="H126" i="36"/>
  <c r="E125" i="36"/>
  <c r="F124" i="36" s="1"/>
  <c r="H126" i="41"/>
  <c r="E125" i="41"/>
  <c r="F124" i="41" s="1"/>
  <c r="E125" i="43"/>
  <c r="F124" i="43" s="1"/>
  <c r="H126" i="43"/>
  <c r="H126" i="33"/>
  <c r="E125" i="33"/>
  <c r="F124" i="33" s="1"/>
  <c r="AB214" i="47"/>
  <c r="AD214" i="47" s="1"/>
  <c r="Z215" i="47" s="1"/>
  <c r="AB216" i="46"/>
  <c r="AD216" i="46" s="1"/>
  <c r="Z217" i="46" s="1"/>
  <c r="AB215" i="45"/>
  <c r="AD215" i="45" s="1"/>
  <c r="Z216" i="45" s="1"/>
  <c r="AB218" i="44"/>
  <c r="AD218" i="44" s="1"/>
  <c r="Z219" i="44" s="1"/>
  <c r="AB216" i="43"/>
  <c r="AD216" i="43" s="1"/>
  <c r="Z217" i="43" s="1"/>
  <c r="AB216" i="42"/>
  <c r="AD216" i="42" s="1"/>
  <c r="Z217" i="42" s="1"/>
  <c r="AB213" i="41"/>
  <c r="AD213" i="41" s="1"/>
  <c r="Z214" i="41" s="1"/>
  <c r="AB215" i="40"/>
  <c r="AD215" i="40" s="1"/>
  <c r="Z216" i="40" s="1"/>
  <c r="AB215" i="39"/>
  <c r="AD215" i="39" s="1"/>
  <c r="Z216" i="39" s="1"/>
  <c r="AB215" i="38"/>
  <c r="AD215" i="38" s="1"/>
  <c r="Z216" i="38" s="1"/>
  <c r="AB213" i="37"/>
  <c r="AD213" i="37" s="1"/>
  <c r="Z214" i="37" s="1"/>
  <c r="AB215" i="36"/>
  <c r="AD215" i="36" s="1"/>
  <c r="Z216" i="36" s="1"/>
  <c r="AB215" i="35"/>
  <c r="AD215" i="35" s="1"/>
  <c r="Z216" i="35" s="1"/>
  <c r="AB215" i="34"/>
  <c r="AD215" i="34" s="1"/>
  <c r="Z216" i="34" s="1"/>
  <c r="AB214" i="33"/>
  <c r="AD214" i="33" s="1"/>
  <c r="Z215" i="33" s="1"/>
  <c r="AB214" i="32"/>
  <c r="AD214" i="32" s="1"/>
  <c r="Z215" i="32" s="1"/>
  <c r="AB215" i="31"/>
  <c r="AD215" i="31" s="1"/>
  <c r="Z216" i="31" s="1"/>
  <c r="H126" i="61"/>
  <c r="E125" i="61"/>
  <c r="H126" i="24"/>
  <c r="E125" i="24"/>
  <c r="F124" i="24" s="1"/>
  <c r="H126" i="26"/>
  <c r="E125" i="26"/>
  <c r="F124" i="26" s="1"/>
  <c r="E125" i="16"/>
  <c r="F124" i="16" s="1"/>
  <c r="H126" i="16"/>
  <c r="H126" i="25"/>
  <c r="E125" i="25"/>
  <c r="F124" i="25" s="1"/>
  <c r="AB128" i="24"/>
  <c r="AD128" i="24" s="1"/>
  <c r="Z129" i="24" s="1"/>
  <c r="R65" i="26"/>
  <c r="S65" i="26"/>
  <c r="X64" i="26"/>
  <c r="T65" i="26" s="1"/>
  <c r="E126" i="30"/>
  <c r="F125" i="30" s="1"/>
  <c r="H127" i="30"/>
  <c r="AB66" i="28"/>
  <c r="S66" i="28"/>
  <c r="R66" i="28"/>
  <c r="T121" i="23"/>
  <c r="X121" i="23" s="1"/>
  <c r="H127" i="28"/>
  <c r="E126" i="28"/>
  <c r="F125" i="28" s="1"/>
  <c r="F123" i="23"/>
  <c r="AB119" i="23"/>
  <c r="AD119" i="23" s="1"/>
  <c r="Z120" i="23" s="1"/>
  <c r="E125" i="23"/>
  <c r="F124" i="23" s="1"/>
  <c r="H127" i="35" l="1"/>
  <c r="E126" i="35"/>
  <c r="F125" i="35" s="1"/>
  <c r="H127" i="46"/>
  <c r="E126" i="46"/>
  <c r="F125" i="46" s="1"/>
  <c r="H127" i="43"/>
  <c r="E126" i="43"/>
  <c r="F125" i="43" s="1"/>
  <c r="E126" i="39"/>
  <c r="F125" i="39" s="1"/>
  <c r="H127" i="39"/>
  <c r="E126" i="41"/>
  <c r="F125" i="41" s="1"/>
  <c r="H127" i="41"/>
  <c r="H127" i="42"/>
  <c r="E126" i="42"/>
  <c r="F125" i="42" s="1"/>
  <c r="E126" i="45"/>
  <c r="F125" i="45" s="1"/>
  <c r="H127" i="45"/>
  <c r="H127" i="32"/>
  <c r="E126" i="32"/>
  <c r="F125" i="32" s="1"/>
  <c r="E126" i="40"/>
  <c r="F125" i="40" s="1"/>
  <c r="H127" i="40"/>
  <c r="E126" i="34"/>
  <c r="F125" i="34" s="1"/>
  <c r="H127" i="34"/>
  <c r="H127" i="37"/>
  <c r="E126" i="37"/>
  <c r="F125" i="37" s="1"/>
  <c r="E126" i="36"/>
  <c r="F125" i="36" s="1"/>
  <c r="H127" i="36"/>
  <c r="H127" i="31"/>
  <c r="E126" i="31"/>
  <c r="F125" i="31" s="1"/>
  <c r="H127" i="47"/>
  <c r="E126" i="47"/>
  <c r="F125" i="47" s="1"/>
  <c r="H127" i="33"/>
  <c r="E126" i="33"/>
  <c r="F125" i="33" s="1"/>
  <c r="H127" i="38"/>
  <c r="E126" i="38"/>
  <c r="F125" i="38" s="1"/>
  <c r="H127" i="44"/>
  <c r="E126" i="44"/>
  <c r="F125" i="44" s="1"/>
  <c r="AB215" i="47"/>
  <c r="AD215" i="47" s="1"/>
  <c r="Z216" i="47" s="1"/>
  <c r="AB217" i="46"/>
  <c r="AD217" i="46" s="1"/>
  <c r="Z218" i="46" s="1"/>
  <c r="AB216" i="45"/>
  <c r="AD216" i="45" s="1"/>
  <c r="Z217" i="45" s="1"/>
  <c r="AB219" i="44"/>
  <c r="AD219" i="44" s="1"/>
  <c r="Z220" i="44" s="1"/>
  <c r="AB217" i="43"/>
  <c r="AD217" i="43" s="1"/>
  <c r="Z218" i="43" s="1"/>
  <c r="AB217" i="42"/>
  <c r="AD217" i="42" s="1"/>
  <c r="Z218" i="42" s="1"/>
  <c r="AB214" i="41"/>
  <c r="AD214" i="41" s="1"/>
  <c r="Z215" i="41" s="1"/>
  <c r="AB216" i="40"/>
  <c r="AD216" i="40" s="1"/>
  <c r="Z217" i="40" s="1"/>
  <c r="AB216" i="39"/>
  <c r="AD216" i="39" s="1"/>
  <c r="Z217" i="39" s="1"/>
  <c r="AB216" i="38"/>
  <c r="AD216" i="38" s="1"/>
  <c r="Z217" i="38" s="1"/>
  <c r="AB214" i="37"/>
  <c r="AD214" i="37" s="1"/>
  <c r="Z215" i="37" s="1"/>
  <c r="AB216" i="36"/>
  <c r="AD216" i="36" s="1"/>
  <c r="Z217" i="36" s="1"/>
  <c r="AB216" i="35"/>
  <c r="AD216" i="35" s="1"/>
  <c r="Z217" i="35" s="1"/>
  <c r="AB216" i="34"/>
  <c r="AD216" i="34" s="1"/>
  <c r="Z217" i="34" s="1"/>
  <c r="AB215" i="33"/>
  <c r="AD215" i="33" s="1"/>
  <c r="Z216" i="33" s="1"/>
  <c r="AB215" i="32"/>
  <c r="AD215" i="32" s="1"/>
  <c r="Z216" i="32" s="1"/>
  <c r="AB216" i="31"/>
  <c r="AD216" i="31" s="1"/>
  <c r="Z217" i="31" s="1"/>
  <c r="E126" i="26"/>
  <c r="F125" i="26" s="1"/>
  <c r="H127" i="26"/>
  <c r="E126" i="16"/>
  <c r="F125" i="16" s="1"/>
  <c r="H127" i="16"/>
  <c r="F124" i="61"/>
  <c r="H127" i="25"/>
  <c r="E126" i="25"/>
  <c r="F125" i="25" s="1"/>
  <c r="H127" i="24"/>
  <c r="E126" i="24"/>
  <c r="F125" i="24" s="1"/>
  <c r="H127" i="61"/>
  <c r="E126" i="61"/>
  <c r="F125" i="61" s="1"/>
  <c r="AB129" i="24"/>
  <c r="AD129" i="24" s="1"/>
  <c r="Z130" i="24" s="1"/>
  <c r="U65" i="26"/>
  <c r="W65" i="26"/>
  <c r="AC65" i="26" s="1"/>
  <c r="AD65" i="26" s="1"/>
  <c r="Z66" i="26" s="1"/>
  <c r="AB66" i="26" s="1"/>
  <c r="E127" i="30"/>
  <c r="F126" i="30" s="1"/>
  <c r="H128" i="30"/>
  <c r="U66" i="28"/>
  <c r="T66" i="28" s="1"/>
  <c r="X66" i="28" s="1"/>
  <c r="W66" i="28"/>
  <c r="AC66" i="28" s="1"/>
  <c r="AD66" i="28" s="1"/>
  <c r="Z67" i="28" s="1"/>
  <c r="T122" i="23"/>
  <c r="X122" i="23" s="1"/>
  <c r="E127" i="28"/>
  <c r="F126" i="28" s="1"/>
  <c r="H128" i="28"/>
  <c r="AB120" i="23"/>
  <c r="AD120" i="23" s="1"/>
  <c r="Z121" i="23" s="1"/>
  <c r="E126" i="23"/>
  <c r="F125" i="23" s="1"/>
  <c r="H128" i="38" l="1"/>
  <c r="E127" i="38"/>
  <c r="F126" i="38" s="1"/>
  <c r="H128" i="45"/>
  <c r="E127" i="45"/>
  <c r="F126" i="45" s="1"/>
  <c r="H128" i="36"/>
  <c r="E127" i="36"/>
  <c r="F126" i="36" s="1"/>
  <c r="H128" i="33"/>
  <c r="E127" i="33"/>
  <c r="F126" i="33" s="1"/>
  <c r="E127" i="37"/>
  <c r="F126" i="37" s="1"/>
  <c r="H128" i="37"/>
  <c r="E127" i="43"/>
  <c r="F126" i="43" s="1"/>
  <c r="H128" i="43"/>
  <c r="E127" i="34"/>
  <c r="F126" i="34" s="1"/>
  <c r="H128" i="34"/>
  <c r="E127" i="39"/>
  <c r="F126" i="39" s="1"/>
  <c r="H128" i="39"/>
  <c r="E127" i="47"/>
  <c r="F126" i="47" s="1"/>
  <c r="H128" i="47"/>
  <c r="H128" i="42"/>
  <c r="E127" i="42"/>
  <c r="F126" i="42" s="1"/>
  <c r="E127" i="46"/>
  <c r="F126" i="46" s="1"/>
  <c r="H128" i="46"/>
  <c r="H128" i="40"/>
  <c r="E127" i="40"/>
  <c r="F126" i="40" s="1"/>
  <c r="H128" i="41"/>
  <c r="E127" i="41"/>
  <c r="F126" i="41" s="1"/>
  <c r="E127" i="32"/>
  <c r="F126" i="32" s="1"/>
  <c r="H128" i="32"/>
  <c r="E127" i="44"/>
  <c r="F126" i="44" s="1"/>
  <c r="H128" i="44"/>
  <c r="H128" i="31"/>
  <c r="E127" i="31"/>
  <c r="F126" i="31" s="1"/>
  <c r="H128" i="35"/>
  <c r="E127" i="35"/>
  <c r="F126" i="35" s="1"/>
  <c r="AB216" i="47"/>
  <c r="AD216" i="47" s="1"/>
  <c r="Z217" i="47" s="1"/>
  <c r="AB218" i="46"/>
  <c r="AD218" i="46" s="1"/>
  <c r="Z219" i="46" s="1"/>
  <c r="AB217" i="45"/>
  <c r="AD217" i="45" s="1"/>
  <c r="Z218" i="45" s="1"/>
  <c r="AB220" i="44"/>
  <c r="AD220" i="44" s="1"/>
  <c r="Z221" i="44" s="1"/>
  <c r="AB218" i="43"/>
  <c r="AD218" i="43" s="1"/>
  <c r="Z219" i="43" s="1"/>
  <c r="AB218" i="42"/>
  <c r="AD218" i="42" s="1"/>
  <c r="Z219" i="42" s="1"/>
  <c r="AB215" i="41"/>
  <c r="AD215" i="41" s="1"/>
  <c r="Z216" i="41" s="1"/>
  <c r="AB217" i="40"/>
  <c r="AD217" i="40" s="1"/>
  <c r="Z218" i="40" s="1"/>
  <c r="AB217" i="39"/>
  <c r="AD217" i="39" s="1"/>
  <c r="Z218" i="39" s="1"/>
  <c r="AB217" i="38"/>
  <c r="AD217" i="38" s="1"/>
  <c r="Z218" i="38" s="1"/>
  <c r="AB215" i="37"/>
  <c r="AD215" i="37" s="1"/>
  <c r="Z216" i="37" s="1"/>
  <c r="AB217" i="36"/>
  <c r="AD217" i="36" s="1"/>
  <c r="Z218" i="36" s="1"/>
  <c r="AB217" i="35"/>
  <c r="AD217" i="35" s="1"/>
  <c r="Z218" i="35" s="1"/>
  <c r="AB217" i="34"/>
  <c r="AD217" i="34" s="1"/>
  <c r="Z218" i="34" s="1"/>
  <c r="AB216" i="33"/>
  <c r="AD216" i="33" s="1"/>
  <c r="Z217" i="33" s="1"/>
  <c r="AB216" i="32"/>
  <c r="AD216" i="32" s="1"/>
  <c r="Z217" i="32" s="1"/>
  <c r="AB217" i="31"/>
  <c r="AD217" i="31" s="1"/>
  <c r="Z218" i="31" s="1"/>
  <c r="H128" i="24"/>
  <c r="E127" i="24"/>
  <c r="F126" i="24" s="1"/>
  <c r="H128" i="25"/>
  <c r="E127" i="25"/>
  <c r="F126" i="25" s="1"/>
  <c r="E127" i="61"/>
  <c r="F126" i="61" s="1"/>
  <c r="H128" i="61"/>
  <c r="H128" i="16"/>
  <c r="E127" i="16"/>
  <c r="F126" i="16" s="1"/>
  <c r="E127" i="26"/>
  <c r="F126" i="26" s="1"/>
  <c r="H128" i="26"/>
  <c r="AB130" i="24"/>
  <c r="AD130" i="24" s="1"/>
  <c r="Z131" i="24" s="1"/>
  <c r="S66" i="26"/>
  <c r="R66" i="26"/>
  <c r="X65" i="26"/>
  <c r="T66" i="26" s="1"/>
  <c r="H129" i="30"/>
  <c r="E128" i="30"/>
  <c r="F127" i="30" s="1"/>
  <c r="AB67" i="28"/>
  <c r="S67" i="28"/>
  <c r="R67" i="28"/>
  <c r="T123" i="23"/>
  <c r="X123" i="23" s="1"/>
  <c r="E128" i="28"/>
  <c r="F127" i="28" s="1"/>
  <c r="H129" i="28"/>
  <c r="AB121" i="23"/>
  <c r="AD121" i="23" s="1"/>
  <c r="Z122" i="23" s="1"/>
  <c r="E127" i="23"/>
  <c r="F126" i="23" s="1"/>
  <c r="E128" i="31" l="1"/>
  <c r="F127" i="31" s="1"/>
  <c r="H129" i="31"/>
  <c r="E128" i="40"/>
  <c r="F127" i="40" s="1"/>
  <c r="H129" i="40"/>
  <c r="H129" i="33"/>
  <c r="E128" i="33"/>
  <c r="F127" i="33" s="1"/>
  <c r="H129" i="46"/>
  <c r="E128" i="46"/>
  <c r="F127" i="46" s="1"/>
  <c r="H129" i="36"/>
  <c r="E128" i="36"/>
  <c r="F127" i="36" s="1"/>
  <c r="E128" i="34"/>
  <c r="F127" i="34" s="1"/>
  <c r="H129" i="34"/>
  <c r="H129" i="32"/>
  <c r="E128" i="32"/>
  <c r="F127" i="32" s="1"/>
  <c r="H129" i="43"/>
  <c r="E128" i="43"/>
  <c r="F127" i="43" s="1"/>
  <c r="E128" i="44"/>
  <c r="F127" i="44" s="1"/>
  <c r="H129" i="44"/>
  <c r="H129" i="42"/>
  <c r="E128" i="42"/>
  <c r="F127" i="42" s="1"/>
  <c r="H129" i="45"/>
  <c r="E128" i="45"/>
  <c r="F127" i="45" s="1"/>
  <c r="E128" i="39"/>
  <c r="F127" i="39" s="1"/>
  <c r="H129" i="39"/>
  <c r="E128" i="47"/>
  <c r="F127" i="47" s="1"/>
  <c r="H129" i="47"/>
  <c r="E128" i="37"/>
  <c r="F127" i="37" s="1"/>
  <c r="H129" i="37"/>
  <c r="E128" i="35"/>
  <c r="F127" i="35" s="1"/>
  <c r="H129" i="35"/>
  <c r="E128" i="41"/>
  <c r="F127" i="41" s="1"/>
  <c r="H129" i="41"/>
  <c r="E128" i="38"/>
  <c r="F127" i="38" s="1"/>
  <c r="H129" i="38"/>
  <c r="AB217" i="47"/>
  <c r="AD217" i="47" s="1"/>
  <c r="Z218" i="47" s="1"/>
  <c r="AB219" i="46"/>
  <c r="AD219" i="46" s="1"/>
  <c r="Z220" i="46" s="1"/>
  <c r="AB218" i="45"/>
  <c r="AD218" i="45" s="1"/>
  <c r="Z219" i="45" s="1"/>
  <c r="AB221" i="44"/>
  <c r="AD221" i="44" s="1"/>
  <c r="Z222" i="44" s="1"/>
  <c r="AB219" i="43"/>
  <c r="AD219" i="43" s="1"/>
  <c r="Z220" i="43" s="1"/>
  <c r="AB219" i="42"/>
  <c r="AD219" i="42" s="1"/>
  <c r="Z220" i="42" s="1"/>
  <c r="AB216" i="41"/>
  <c r="AD216" i="41" s="1"/>
  <c r="Z217" i="41" s="1"/>
  <c r="AB218" i="40"/>
  <c r="AD218" i="40" s="1"/>
  <c r="Z219" i="40" s="1"/>
  <c r="AB218" i="39"/>
  <c r="AD218" i="39" s="1"/>
  <c r="Z219" i="39" s="1"/>
  <c r="AB218" i="38"/>
  <c r="AD218" i="38" s="1"/>
  <c r="Z219" i="38" s="1"/>
  <c r="AB216" i="37"/>
  <c r="AD216" i="37" s="1"/>
  <c r="Z217" i="37" s="1"/>
  <c r="AB218" i="36"/>
  <c r="AD218" i="36" s="1"/>
  <c r="Z219" i="36" s="1"/>
  <c r="AB218" i="35"/>
  <c r="AD218" i="35" s="1"/>
  <c r="Z219" i="35" s="1"/>
  <c r="AB218" i="34"/>
  <c r="AD218" i="34" s="1"/>
  <c r="Z219" i="34" s="1"/>
  <c r="AB217" i="33"/>
  <c r="AD217" i="33" s="1"/>
  <c r="Z218" i="33" s="1"/>
  <c r="AB217" i="32"/>
  <c r="AD217" i="32" s="1"/>
  <c r="Z218" i="32" s="1"/>
  <c r="AB218" i="31"/>
  <c r="AD218" i="31" s="1"/>
  <c r="Z219" i="31" s="1"/>
  <c r="E128" i="26"/>
  <c r="F127" i="26" s="1"/>
  <c r="H129" i="26"/>
  <c r="E128" i="16"/>
  <c r="F127" i="16" s="1"/>
  <c r="H129" i="16"/>
  <c r="E128" i="61"/>
  <c r="F127" i="61" s="1"/>
  <c r="H129" i="61"/>
  <c r="E128" i="25"/>
  <c r="F127" i="25" s="1"/>
  <c r="H129" i="25"/>
  <c r="H129" i="24"/>
  <c r="E128" i="24"/>
  <c r="F127" i="24" s="1"/>
  <c r="AB131" i="24"/>
  <c r="AD131" i="24" s="1"/>
  <c r="Z132" i="24" s="1"/>
  <c r="U66" i="26"/>
  <c r="W66" i="26"/>
  <c r="AC66" i="26" s="1"/>
  <c r="AD66" i="26" s="1"/>
  <c r="Z67" i="26" s="1"/>
  <c r="AB67" i="26" s="1"/>
  <c r="H130" i="30"/>
  <c r="E129" i="30"/>
  <c r="F128" i="30" s="1"/>
  <c r="U67" i="28"/>
  <c r="T67" i="28" s="1"/>
  <c r="X67" i="28" s="1"/>
  <c r="W67" i="28"/>
  <c r="T124" i="23"/>
  <c r="X124" i="23" s="1"/>
  <c r="H130" i="28"/>
  <c r="E129" i="28"/>
  <c r="F128" i="28" s="1"/>
  <c r="AB122" i="23"/>
  <c r="AD122" i="23" s="1"/>
  <c r="Z123" i="23" s="1"/>
  <c r="E128" i="23"/>
  <c r="F127" i="23" s="1"/>
  <c r="H130" i="43" l="1"/>
  <c r="E129" i="43"/>
  <c r="F128" i="43" s="1"/>
  <c r="H130" i="46"/>
  <c r="E129" i="46"/>
  <c r="F128" i="46" s="1"/>
  <c r="E129" i="39"/>
  <c r="F128" i="39" s="1"/>
  <c r="H130" i="39"/>
  <c r="H130" i="45"/>
  <c r="E129" i="45"/>
  <c r="F128" i="45" s="1"/>
  <c r="H130" i="32"/>
  <c r="E129" i="32"/>
  <c r="F128" i="32" s="1"/>
  <c r="E129" i="33"/>
  <c r="F128" i="33" s="1"/>
  <c r="H130" i="33"/>
  <c r="H130" i="37"/>
  <c r="E129" i="37"/>
  <c r="F128" i="37" s="1"/>
  <c r="H130" i="34"/>
  <c r="E129" i="34"/>
  <c r="F128" i="34" s="1"/>
  <c r="H130" i="40"/>
  <c r="E129" i="40"/>
  <c r="F128" i="40" s="1"/>
  <c r="E129" i="35"/>
  <c r="F128" i="35" s="1"/>
  <c r="H130" i="35"/>
  <c r="H130" i="42"/>
  <c r="E129" i="42"/>
  <c r="F128" i="42" s="1"/>
  <c r="H130" i="41"/>
  <c r="E129" i="41"/>
  <c r="F128" i="41" s="1"/>
  <c r="H130" i="38"/>
  <c r="E129" i="38"/>
  <c r="F128" i="38" s="1"/>
  <c r="E129" i="47"/>
  <c r="F128" i="47" s="1"/>
  <c r="H130" i="47"/>
  <c r="E129" i="44"/>
  <c r="F128" i="44" s="1"/>
  <c r="H130" i="44"/>
  <c r="H130" i="31"/>
  <c r="E129" i="31"/>
  <c r="F128" i="31" s="1"/>
  <c r="E129" i="36"/>
  <c r="F128" i="36" s="1"/>
  <c r="H130" i="36"/>
  <c r="AB218" i="47"/>
  <c r="AD218" i="47" s="1"/>
  <c r="Z219" i="47" s="1"/>
  <c r="AB220" i="46"/>
  <c r="AD220" i="46" s="1"/>
  <c r="Z221" i="46" s="1"/>
  <c r="AB219" i="45"/>
  <c r="AD219" i="45" s="1"/>
  <c r="Z220" i="45" s="1"/>
  <c r="AB222" i="44"/>
  <c r="AD222" i="44" s="1"/>
  <c r="Z223" i="44" s="1"/>
  <c r="AB220" i="43"/>
  <c r="AD220" i="43" s="1"/>
  <c r="Z221" i="43" s="1"/>
  <c r="AB220" i="42"/>
  <c r="AD220" i="42" s="1"/>
  <c r="Z221" i="42" s="1"/>
  <c r="AB217" i="41"/>
  <c r="AD217" i="41" s="1"/>
  <c r="Z218" i="41" s="1"/>
  <c r="AB219" i="40"/>
  <c r="AD219" i="40" s="1"/>
  <c r="Z220" i="40" s="1"/>
  <c r="AB219" i="39"/>
  <c r="AD219" i="39" s="1"/>
  <c r="Z220" i="39" s="1"/>
  <c r="AB219" i="38"/>
  <c r="AD219" i="38" s="1"/>
  <c r="Z220" i="38" s="1"/>
  <c r="AB217" i="37"/>
  <c r="AD217" i="37" s="1"/>
  <c r="Z218" i="37" s="1"/>
  <c r="AB219" i="36"/>
  <c r="AD219" i="36" s="1"/>
  <c r="Z220" i="36" s="1"/>
  <c r="AB219" i="35"/>
  <c r="AD219" i="35" s="1"/>
  <c r="Z220" i="35" s="1"/>
  <c r="AB219" i="34"/>
  <c r="AD219" i="34" s="1"/>
  <c r="Z220" i="34" s="1"/>
  <c r="AB218" i="33"/>
  <c r="AD218" i="33" s="1"/>
  <c r="Z219" i="33" s="1"/>
  <c r="AB218" i="32"/>
  <c r="AD218" i="32" s="1"/>
  <c r="Z219" i="32" s="1"/>
  <c r="AB219" i="31"/>
  <c r="AD219" i="31" s="1"/>
  <c r="Z220" i="31" s="1"/>
  <c r="E129" i="16"/>
  <c r="F128" i="16" s="1"/>
  <c r="H130" i="16"/>
  <c r="E129" i="26"/>
  <c r="F128" i="26" s="1"/>
  <c r="H130" i="26"/>
  <c r="H130" i="24"/>
  <c r="E129" i="24"/>
  <c r="F128" i="24" s="1"/>
  <c r="E129" i="25"/>
  <c r="F128" i="25" s="1"/>
  <c r="H130" i="25"/>
  <c r="H130" i="61"/>
  <c r="E129" i="61"/>
  <c r="F128" i="61" s="1"/>
  <c r="AB132" i="24"/>
  <c r="AD132" i="24" s="1"/>
  <c r="Z133" i="24" s="1"/>
  <c r="S67" i="26"/>
  <c r="R67" i="26"/>
  <c r="X66" i="26"/>
  <c r="T67" i="26" s="1"/>
  <c r="H131" i="30"/>
  <c r="E130" i="30"/>
  <c r="F129" i="30" s="1"/>
  <c r="AC67" i="28"/>
  <c r="AD67" i="28" s="1"/>
  <c r="Z68" i="28" s="1"/>
  <c r="S68" i="28"/>
  <c r="R68" i="28"/>
  <c r="T125" i="23"/>
  <c r="X125" i="23" s="1"/>
  <c r="H131" i="28"/>
  <c r="E130" i="28"/>
  <c r="F129" i="28" s="1"/>
  <c r="AB123" i="23"/>
  <c r="AD123" i="23" s="1"/>
  <c r="Z124" i="23" s="1"/>
  <c r="E129" i="23"/>
  <c r="F128" i="23" s="1"/>
  <c r="H131" i="31" l="1"/>
  <c r="E130" i="31"/>
  <c r="F129" i="31" s="1"/>
  <c r="H131" i="41"/>
  <c r="E130" i="41"/>
  <c r="F129" i="41" s="1"/>
  <c r="E130" i="34"/>
  <c r="F129" i="34" s="1"/>
  <c r="H131" i="34"/>
  <c r="H131" i="45"/>
  <c r="E130" i="45"/>
  <c r="F129" i="45" s="1"/>
  <c r="E130" i="42"/>
  <c r="F129" i="42" s="1"/>
  <c r="H131" i="42"/>
  <c r="E130" i="37"/>
  <c r="F129" i="37" s="1"/>
  <c r="H131" i="37"/>
  <c r="E130" i="47"/>
  <c r="F129" i="47" s="1"/>
  <c r="H131" i="47"/>
  <c r="E130" i="35"/>
  <c r="F129" i="35" s="1"/>
  <c r="H131" i="35"/>
  <c r="H131" i="33"/>
  <c r="E130" i="33"/>
  <c r="F129" i="33" s="1"/>
  <c r="E130" i="39"/>
  <c r="F129" i="39" s="1"/>
  <c r="H131" i="39"/>
  <c r="H131" i="46"/>
  <c r="E130" i="46"/>
  <c r="F129" i="46" s="1"/>
  <c r="E130" i="36"/>
  <c r="F129" i="36" s="1"/>
  <c r="H131" i="36"/>
  <c r="H131" i="44"/>
  <c r="E130" i="44"/>
  <c r="F129" i="44" s="1"/>
  <c r="H131" i="38"/>
  <c r="E130" i="38"/>
  <c r="F129" i="38" s="1"/>
  <c r="H131" i="40"/>
  <c r="E130" i="40"/>
  <c r="F129" i="40" s="1"/>
  <c r="H131" i="32"/>
  <c r="E130" i="32"/>
  <c r="F129" i="32" s="1"/>
  <c r="H131" i="43"/>
  <c r="E130" i="43"/>
  <c r="F129" i="43" s="1"/>
  <c r="AB219" i="47"/>
  <c r="AD219" i="47" s="1"/>
  <c r="Z220" i="47" s="1"/>
  <c r="AB221" i="46"/>
  <c r="AD221" i="46" s="1"/>
  <c r="Z222" i="46" s="1"/>
  <c r="AB220" i="45"/>
  <c r="AD220" i="45" s="1"/>
  <c r="Z221" i="45" s="1"/>
  <c r="AB223" i="44"/>
  <c r="AD223" i="44" s="1"/>
  <c r="Z224" i="44" s="1"/>
  <c r="AB221" i="43"/>
  <c r="AD221" i="43" s="1"/>
  <c r="Z222" i="43" s="1"/>
  <c r="AB221" i="42"/>
  <c r="AD221" i="42" s="1"/>
  <c r="Z222" i="42" s="1"/>
  <c r="AB218" i="41"/>
  <c r="AD218" i="41" s="1"/>
  <c r="Z219" i="41" s="1"/>
  <c r="AB220" i="40"/>
  <c r="AD220" i="40" s="1"/>
  <c r="Z221" i="40" s="1"/>
  <c r="AB220" i="39"/>
  <c r="AD220" i="39" s="1"/>
  <c r="Z221" i="39" s="1"/>
  <c r="AB220" i="38"/>
  <c r="AD220" i="38" s="1"/>
  <c r="Z221" i="38" s="1"/>
  <c r="AB218" i="37"/>
  <c r="AD218" i="37" s="1"/>
  <c r="Z219" i="37" s="1"/>
  <c r="AB220" i="36"/>
  <c r="AD220" i="36" s="1"/>
  <c r="Z221" i="36" s="1"/>
  <c r="AB220" i="35"/>
  <c r="AD220" i="35" s="1"/>
  <c r="Z221" i="35" s="1"/>
  <c r="AB220" i="34"/>
  <c r="AD220" i="34" s="1"/>
  <c r="Z221" i="34" s="1"/>
  <c r="AB219" i="33"/>
  <c r="AD219" i="33" s="1"/>
  <c r="Z220" i="33" s="1"/>
  <c r="AB219" i="32"/>
  <c r="AD219" i="32" s="1"/>
  <c r="Z220" i="32" s="1"/>
  <c r="AB220" i="31"/>
  <c r="AD220" i="31" s="1"/>
  <c r="Z221" i="31" s="1"/>
  <c r="H131" i="24"/>
  <c r="E130" i="24"/>
  <c r="F129" i="24" s="1"/>
  <c r="E130" i="26"/>
  <c r="F129" i="26" s="1"/>
  <c r="H131" i="26"/>
  <c r="H131" i="61"/>
  <c r="E130" i="61"/>
  <c r="F129" i="61" s="1"/>
  <c r="H131" i="25"/>
  <c r="E130" i="25"/>
  <c r="F129" i="25" s="1"/>
  <c r="E130" i="16"/>
  <c r="F129" i="16" s="1"/>
  <c r="H131" i="16"/>
  <c r="AB133" i="24"/>
  <c r="AD133" i="24" s="1"/>
  <c r="Z134" i="24" s="1"/>
  <c r="U67" i="26"/>
  <c r="W67" i="26"/>
  <c r="AC67" i="26" s="1"/>
  <c r="AD67" i="26" s="1"/>
  <c r="Z68" i="26" s="1"/>
  <c r="AB68" i="26" s="1"/>
  <c r="E131" i="30"/>
  <c r="F130" i="30" s="1"/>
  <c r="H132" i="30"/>
  <c r="U68" i="28"/>
  <c r="T68" i="28" s="1"/>
  <c r="X68" i="28" s="1"/>
  <c r="W68" i="28"/>
  <c r="AC68" i="28" s="1"/>
  <c r="AB68" i="28"/>
  <c r="T126" i="23"/>
  <c r="X126" i="23" s="1"/>
  <c r="E131" i="28"/>
  <c r="F130" i="28" s="1"/>
  <c r="H132" i="28"/>
  <c r="AB124" i="23"/>
  <c r="AD124" i="23" s="1"/>
  <c r="Z125" i="23" s="1"/>
  <c r="E130" i="23"/>
  <c r="F129" i="23" s="1"/>
  <c r="H132" i="36" l="1"/>
  <c r="E131" i="36"/>
  <c r="F130" i="36" s="1"/>
  <c r="H132" i="35"/>
  <c r="E131" i="35"/>
  <c r="F130" i="35" s="1"/>
  <c r="H132" i="34"/>
  <c r="E131" i="34"/>
  <c r="F130" i="34" s="1"/>
  <c r="H132" i="32"/>
  <c r="E131" i="32"/>
  <c r="F130" i="32" s="1"/>
  <c r="H132" i="45"/>
  <c r="E131" i="45"/>
  <c r="F130" i="45" s="1"/>
  <c r="E131" i="47"/>
  <c r="F130" i="47" s="1"/>
  <c r="H132" i="47"/>
  <c r="H132" i="39"/>
  <c r="E131" i="39"/>
  <c r="F130" i="39" s="1"/>
  <c r="H132" i="37"/>
  <c r="E131" i="37"/>
  <c r="F130" i="37" s="1"/>
  <c r="H132" i="40"/>
  <c r="E131" i="40"/>
  <c r="F130" i="40" s="1"/>
  <c r="H132" i="38"/>
  <c r="E131" i="38"/>
  <c r="F130" i="38" s="1"/>
  <c r="E131" i="41"/>
  <c r="F130" i="41" s="1"/>
  <c r="H132" i="41"/>
  <c r="H132" i="46"/>
  <c r="E131" i="46"/>
  <c r="F130" i="46" s="1"/>
  <c r="E131" i="42"/>
  <c r="F130" i="42" s="1"/>
  <c r="H132" i="42"/>
  <c r="H132" i="43"/>
  <c r="E131" i="43"/>
  <c r="F130" i="43" s="1"/>
  <c r="H132" i="44"/>
  <c r="E131" i="44"/>
  <c r="F130" i="44" s="1"/>
  <c r="H132" i="33"/>
  <c r="E131" i="33"/>
  <c r="F130" i="33" s="1"/>
  <c r="E131" i="31"/>
  <c r="F130" i="31" s="1"/>
  <c r="H132" i="31"/>
  <c r="AB220" i="47"/>
  <c r="AD220" i="47" s="1"/>
  <c r="Z221" i="47" s="1"/>
  <c r="AB222" i="46"/>
  <c r="AD222" i="46" s="1"/>
  <c r="Z223" i="46" s="1"/>
  <c r="AB221" i="45"/>
  <c r="AD221" i="45" s="1"/>
  <c r="Z222" i="45" s="1"/>
  <c r="AB224" i="44"/>
  <c r="AD224" i="44" s="1"/>
  <c r="Z225" i="44" s="1"/>
  <c r="AB222" i="43"/>
  <c r="AD222" i="43" s="1"/>
  <c r="Z223" i="43" s="1"/>
  <c r="AB222" i="42"/>
  <c r="AD222" i="42" s="1"/>
  <c r="Z223" i="42" s="1"/>
  <c r="AB219" i="41"/>
  <c r="AD219" i="41" s="1"/>
  <c r="Z220" i="41" s="1"/>
  <c r="AB221" i="40"/>
  <c r="AD221" i="40" s="1"/>
  <c r="Z222" i="40" s="1"/>
  <c r="AB221" i="39"/>
  <c r="AD221" i="39" s="1"/>
  <c r="Z222" i="39" s="1"/>
  <c r="AB221" i="38"/>
  <c r="AD221" i="38" s="1"/>
  <c r="Z222" i="38" s="1"/>
  <c r="AB219" i="37"/>
  <c r="AD219" i="37" s="1"/>
  <c r="Z220" i="37" s="1"/>
  <c r="AB221" i="36"/>
  <c r="AD221" i="36" s="1"/>
  <c r="Z222" i="36" s="1"/>
  <c r="AB221" i="35"/>
  <c r="AD221" i="35" s="1"/>
  <c r="Z222" i="35" s="1"/>
  <c r="AB221" i="34"/>
  <c r="AD221" i="34" s="1"/>
  <c r="Z222" i="34" s="1"/>
  <c r="AB220" i="33"/>
  <c r="AD220" i="33" s="1"/>
  <c r="Z221" i="33" s="1"/>
  <c r="AB220" i="32"/>
  <c r="AD220" i="32" s="1"/>
  <c r="Z221" i="32" s="1"/>
  <c r="AB221" i="31"/>
  <c r="AD221" i="31" s="1"/>
  <c r="Z222" i="31" s="1"/>
  <c r="E131" i="26"/>
  <c r="F130" i="26" s="1"/>
  <c r="H132" i="26"/>
  <c r="H132" i="16"/>
  <c r="E131" i="16"/>
  <c r="F130" i="16" s="1"/>
  <c r="H132" i="24"/>
  <c r="E131" i="24"/>
  <c r="F130" i="24" s="1"/>
  <c r="H132" i="25"/>
  <c r="E131" i="25"/>
  <c r="F130" i="25" s="1"/>
  <c r="H132" i="61"/>
  <c r="E131" i="61"/>
  <c r="F130" i="61" s="1"/>
  <c r="AB134" i="24"/>
  <c r="AD134" i="24" s="1"/>
  <c r="Z135" i="24" s="1"/>
  <c r="R68" i="26"/>
  <c r="S68" i="26"/>
  <c r="X67" i="26"/>
  <c r="T68" i="26" s="1"/>
  <c r="H133" i="30"/>
  <c r="E132" i="30"/>
  <c r="F131" i="30" s="1"/>
  <c r="AD68" i="28"/>
  <c r="Z69" i="28" s="1"/>
  <c r="AB69" i="28" s="1"/>
  <c r="S69" i="28"/>
  <c r="R69" i="28"/>
  <c r="T127" i="23"/>
  <c r="X127" i="23" s="1"/>
  <c r="E132" i="28"/>
  <c r="F131" i="28" s="1"/>
  <c r="H133" i="28"/>
  <c r="AB125" i="23"/>
  <c r="AD125" i="23" s="1"/>
  <c r="Z126" i="23" s="1"/>
  <c r="E131" i="23"/>
  <c r="F130" i="23" s="1"/>
  <c r="E132" i="41" l="1"/>
  <c r="F131" i="41" s="1"/>
  <c r="H133" i="41"/>
  <c r="H133" i="33"/>
  <c r="E132" i="33"/>
  <c r="F131" i="33" s="1"/>
  <c r="E132" i="46"/>
  <c r="F131" i="46" s="1"/>
  <c r="H133" i="46"/>
  <c r="E132" i="37"/>
  <c r="F131" i="37" s="1"/>
  <c r="H133" i="37"/>
  <c r="E132" i="32"/>
  <c r="F131" i="32" s="1"/>
  <c r="H133" i="32"/>
  <c r="E132" i="44"/>
  <c r="F131" i="44" s="1"/>
  <c r="H133" i="44"/>
  <c r="H133" i="39"/>
  <c r="E132" i="39"/>
  <c r="F131" i="39" s="1"/>
  <c r="E132" i="47"/>
  <c r="F131" i="47" s="1"/>
  <c r="H133" i="47"/>
  <c r="H133" i="34"/>
  <c r="E132" i="34"/>
  <c r="F131" i="34" s="1"/>
  <c r="H133" i="43"/>
  <c r="E132" i="43"/>
  <c r="F131" i="43" s="1"/>
  <c r="H133" i="38"/>
  <c r="E132" i="38"/>
  <c r="F131" i="38" s="1"/>
  <c r="H133" i="35"/>
  <c r="E132" i="35"/>
  <c r="F131" i="35" s="1"/>
  <c r="H133" i="31"/>
  <c r="E132" i="31"/>
  <c r="F131" i="31" s="1"/>
  <c r="E132" i="42"/>
  <c r="F131" i="42" s="1"/>
  <c r="H133" i="42"/>
  <c r="H133" i="40"/>
  <c r="E132" i="40"/>
  <c r="F131" i="40" s="1"/>
  <c r="E132" i="45"/>
  <c r="F131" i="45" s="1"/>
  <c r="H133" i="45"/>
  <c r="H133" i="36"/>
  <c r="E132" i="36"/>
  <c r="F131" i="36" s="1"/>
  <c r="AB221" i="47"/>
  <c r="AD221" i="47" s="1"/>
  <c r="Z222" i="47" s="1"/>
  <c r="AB223" i="46"/>
  <c r="AD223" i="46" s="1"/>
  <c r="Z224" i="46" s="1"/>
  <c r="AB222" i="45"/>
  <c r="AD222" i="45" s="1"/>
  <c r="Z223" i="45" s="1"/>
  <c r="AB225" i="44"/>
  <c r="AD225" i="44" s="1"/>
  <c r="Z226" i="44" s="1"/>
  <c r="AB223" i="43"/>
  <c r="AD223" i="43" s="1"/>
  <c r="Z224" i="43" s="1"/>
  <c r="AB223" i="42"/>
  <c r="AD223" i="42" s="1"/>
  <c r="Z224" i="42" s="1"/>
  <c r="AB220" i="41"/>
  <c r="AD220" i="41" s="1"/>
  <c r="Z221" i="41" s="1"/>
  <c r="AB222" i="40"/>
  <c r="AD222" i="40" s="1"/>
  <c r="Z223" i="40" s="1"/>
  <c r="AB222" i="39"/>
  <c r="AD222" i="39" s="1"/>
  <c r="Z223" i="39" s="1"/>
  <c r="AB222" i="38"/>
  <c r="AD222" i="38" s="1"/>
  <c r="Z223" i="38" s="1"/>
  <c r="AB220" i="37"/>
  <c r="AD220" i="37" s="1"/>
  <c r="Z221" i="37" s="1"/>
  <c r="AB222" i="36"/>
  <c r="AD222" i="36" s="1"/>
  <c r="Z223" i="36" s="1"/>
  <c r="AB222" i="35"/>
  <c r="AD222" i="35" s="1"/>
  <c r="Z223" i="35" s="1"/>
  <c r="AB222" i="34"/>
  <c r="AD222" i="34" s="1"/>
  <c r="Z223" i="34" s="1"/>
  <c r="AB221" i="33"/>
  <c r="AD221" i="33" s="1"/>
  <c r="Z222" i="33" s="1"/>
  <c r="AB221" i="32"/>
  <c r="AD221" i="32" s="1"/>
  <c r="Z222" i="32" s="1"/>
  <c r="AB222" i="31"/>
  <c r="AD222" i="31" s="1"/>
  <c r="Z223" i="31" s="1"/>
  <c r="H133" i="25"/>
  <c r="E132" i="25"/>
  <c r="F131" i="25" s="1"/>
  <c r="E132" i="26"/>
  <c r="F131" i="26" s="1"/>
  <c r="H133" i="26"/>
  <c r="H133" i="24"/>
  <c r="E132" i="24"/>
  <c r="F131" i="24" s="1"/>
  <c r="H133" i="16"/>
  <c r="E132" i="16"/>
  <c r="F131" i="16" s="1"/>
  <c r="H133" i="61"/>
  <c r="E132" i="61"/>
  <c r="F131" i="61" s="1"/>
  <c r="AB135" i="24"/>
  <c r="AD135" i="24" s="1"/>
  <c r="Z136" i="24" s="1"/>
  <c r="U68" i="26"/>
  <c r="W68" i="26"/>
  <c r="AC68" i="26" s="1"/>
  <c r="AD68" i="26" s="1"/>
  <c r="Z69" i="26" s="1"/>
  <c r="AB69" i="26" s="1"/>
  <c r="H134" i="30"/>
  <c r="E133" i="30"/>
  <c r="F132" i="30" s="1"/>
  <c r="U69" i="28"/>
  <c r="T69" i="28" s="1"/>
  <c r="X69" i="28" s="1"/>
  <c r="W69" i="28"/>
  <c r="T128" i="23"/>
  <c r="X128" i="23" s="1"/>
  <c r="E133" i="28"/>
  <c r="F132" i="28" s="1"/>
  <c r="H134" i="28"/>
  <c r="AB126" i="23"/>
  <c r="AD126" i="23" s="1"/>
  <c r="Z127" i="23" s="1"/>
  <c r="E132" i="23"/>
  <c r="F131" i="23" s="1"/>
  <c r="H134" i="40" l="1"/>
  <c r="E133" i="40"/>
  <c r="F132" i="40" s="1"/>
  <c r="E133" i="45"/>
  <c r="F132" i="45" s="1"/>
  <c r="H134" i="45"/>
  <c r="E133" i="47"/>
  <c r="F132" i="47" s="1"/>
  <c r="H134" i="47"/>
  <c r="E133" i="37"/>
  <c r="F132" i="37" s="1"/>
  <c r="H134" i="37"/>
  <c r="H134" i="35"/>
  <c r="E133" i="35"/>
  <c r="F132" i="35" s="1"/>
  <c r="H134" i="39"/>
  <c r="E133" i="39"/>
  <c r="F132" i="39" s="1"/>
  <c r="E133" i="42"/>
  <c r="F132" i="42" s="1"/>
  <c r="H134" i="42"/>
  <c r="H134" i="44"/>
  <c r="E133" i="44"/>
  <c r="F132" i="44" s="1"/>
  <c r="H134" i="38"/>
  <c r="E133" i="38"/>
  <c r="F132" i="38" s="1"/>
  <c r="H134" i="43"/>
  <c r="E133" i="43"/>
  <c r="F132" i="43" s="1"/>
  <c r="H134" i="33"/>
  <c r="E133" i="33"/>
  <c r="F132" i="33" s="1"/>
  <c r="H134" i="32"/>
  <c r="E133" i="32"/>
  <c r="F132" i="32" s="1"/>
  <c r="E133" i="41"/>
  <c r="F132" i="41" s="1"/>
  <c r="H134" i="41"/>
  <c r="H134" i="46"/>
  <c r="E133" i="46"/>
  <c r="F132" i="46" s="1"/>
  <c r="H134" i="36"/>
  <c r="E133" i="36"/>
  <c r="F132" i="36" s="1"/>
  <c r="H134" i="31"/>
  <c r="E133" i="31"/>
  <c r="F132" i="31" s="1"/>
  <c r="E133" i="34"/>
  <c r="F132" i="34" s="1"/>
  <c r="H134" i="34"/>
  <c r="AB222" i="47"/>
  <c r="AD222" i="47" s="1"/>
  <c r="Z223" i="47" s="1"/>
  <c r="AB224" i="46"/>
  <c r="AD224" i="46" s="1"/>
  <c r="Z225" i="46" s="1"/>
  <c r="AB223" i="45"/>
  <c r="AD223" i="45" s="1"/>
  <c r="Z224" i="45" s="1"/>
  <c r="AB226" i="44"/>
  <c r="AD226" i="44" s="1"/>
  <c r="Z227" i="44" s="1"/>
  <c r="AB224" i="43"/>
  <c r="AD224" i="43" s="1"/>
  <c r="Z225" i="43" s="1"/>
  <c r="AB224" i="42"/>
  <c r="AD224" i="42" s="1"/>
  <c r="Z225" i="42" s="1"/>
  <c r="AB221" i="41"/>
  <c r="AD221" i="41" s="1"/>
  <c r="Z222" i="41" s="1"/>
  <c r="AB223" i="40"/>
  <c r="AD223" i="40" s="1"/>
  <c r="Z224" i="40" s="1"/>
  <c r="AB223" i="39"/>
  <c r="AD223" i="39" s="1"/>
  <c r="Z224" i="39" s="1"/>
  <c r="AB223" i="38"/>
  <c r="AD223" i="38" s="1"/>
  <c r="Z224" i="38" s="1"/>
  <c r="AB221" i="37"/>
  <c r="AD221" i="37" s="1"/>
  <c r="Z222" i="37" s="1"/>
  <c r="AB223" i="36"/>
  <c r="AD223" i="36" s="1"/>
  <c r="Z224" i="36" s="1"/>
  <c r="AB223" i="35"/>
  <c r="AD223" i="35" s="1"/>
  <c r="Z224" i="35" s="1"/>
  <c r="AB223" i="34"/>
  <c r="AD223" i="34" s="1"/>
  <c r="Z224" i="34" s="1"/>
  <c r="AB222" i="33"/>
  <c r="AD222" i="33" s="1"/>
  <c r="Z223" i="33" s="1"/>
  <c r="AB222" i="32"/>
  <c r="AD222" i="32" s="1"/>
  <c r="Z223" i="32" s="1"/>
  <c r="AB223" i="31"/>
  <c r="AD223" i="31" s="1"/>
  <c r="Z224" i="31" s="1"/>
  <c r="H134" i="16"/>
  <c r="E133" i="16"/>
  <c r="F132" i="16" s="1"/>
  <c r="H134" i="61"/>
  <c r="E133" i="61"/>
  <c r="F132" i="61" s="1"/>
  <c r="H134" i="24"/>
  <c r="E133" i="24"/>
  <c r="F132" i="24" s="1"/>
  <c r="H134" i="26"/>
  <c r="E133" i="26"/>
  <c r="F132" i="26" s="1"/>
  <c r="H134" i="25"/>
  <c r="E133" i="25"/>
  <c r="F132" i="25" s="1"/>
  <c r="AB136" i="24"/>
  <c r="AD136" i="24" s="1"/>
  <c r="Z137" i="24" s="1"/>
  <c r="R69" i="26"/>
  <c r="S69" i="26"/>
  <c r="X68" i="26"/>
  <c r="T69" i="26" s="1"/>
  <c r="E134" i="30"/>
  <c r="F133" i="30" s="1"/>
  <c r="H135" i="30"/>
  <c r="AC69" i="28"/>
  <c r="AD69" i="28" s="1"/>
  <c r="Z70" i="28" s="1"/>
  <c r="AB70" i="28" s="1"/>
  <c r="S70" i="28"/>
  <c r="R70" i="28"/>
  <c r="T129" i="23"/>
  <c r="X129" i="23" s="1"/>
  <c r="E134" i="28"/>
  <c r="F133" i="28" s="1"/>
  <c r="H135" i="28"/>
  <c r="AB127" i="23"/>
  <c r="AD127" i="23" s="1"/>
  <c r="Z128" i="23" s="1"/>
  <c r="E133" i="23"/>
  <c r="F132" i="23" s="1"/>
  <c r="H135" i="47" l="1"/>
  <c r="E134" i="47"/>
  <c r="F133" i="47" s="1"/>
  <c r="H135" i="37"/>
  <c r="E134" i="37"/>
  <c r="F133" i="37" s="1"/>
  <c r="E134" i="31"/>
  <c r="F133" i="31" s="1"/>
  <c r="H135" i="31"/>
  <c r="H135" i="32"/>
  <c r="E134" i="32"/>
  <c r="F133" i="32" s="1"/>
  <c r="E134" i="44"/>
  <c r="F133" i="44" s="1"/>
  <c r="H135" i="44"/>
  <c r="H135" i="36"/>
  <c r="E134" i="36"/>
  <c r="F133" i="36" s="1"/>
  <c r="H135" i="45"/>
  <c r="E134" i="45"/>
  <c r="F133" i="45" s="1"/>
  <c r="H135" i="33"/>
  <c r="E134" i="33"/>
  <c r="F133" i="33" s="1"/>
  <c r="H135" i="46"/>
  <c r="E134" i="46"/>
  <c r="F133" i="46" s="1"/>
  <c r="E134" i="43"/>
  <c r="F133" i="43" s="1"/>
  <c r="H135" i="43"/>
  <c r="E134" i="39"/>
  <c r="F133" i="39" s="1"/>
  <c r="H135" i="39"/>
  <c r="E134" i="34"/>
  <c r="F133" i="34" s="1"/>
  <c r="H135" i="34"/>
  <c r="E134" i="41"/>
  <c r="F133" i="41" s="1"/>
  <c r="H135" i="41"/>
  <c r="H135" i="42"/>
  <c r="E134" i="42"/>
  <c r="F133" i="42" s="1"/>
  <c r="E134" i="38"/>
  <c r="F133" i="38" s="1"/>
  <c r="H135" i="38"/>
  <c r="H135" i="35"/>
  <c r="E134" i="35"/>
  <c r="F133" i="35" s="1"/>
  <c r="H135" i="40"/>
  <c r="E134" i="40"/>
  <c r="F133" i="40" s="1"/>
  <c r="AB223" i="47"/>
  <c r="AD223" i="47" s="1"/>
  <c r="Z224" i="47" s="1"/>
  <c r="AB225" i="46"/>
  <c r="AD225" i="46" s="1"/>
  <c r="Z226" i="46" s="1"/>
  <c r="AB224" i="45"/>
  <c r="AD224" i="45" s="1"/>
  <c r="Z225" i="45" s="1"/>
  <c r="AB227" i="44"/>
  <c r="AD227" i="44" s="1"/>
  <c r="Z228" i="44" s="1"/>
  <c r="AB225" i="43"/>
  <c r="AD225" i="43" s="1"/>
  <c r="Z226" i="43" s="1"/>
  <c r="AB225" i="42"/>
  <c r="AD225" i="42" s="1"/>
  <c r="Z226" i="42" s="1"/>
  <c r="AB222" i="41"/>
  <c r="AD222" i="41" s="1"/>
  <c r="Z223" i="41" s="1"/>
  <c r="AB224" i="40"/>
  <c r="AD224" i="40" s="1"/>
  <c r="Z225" i="40" s="1"/>
  <c r="AB224" i="39"/>
  <c r="AD224" i="39" s="1"/>
  <c r="Z225" i="39" s="1"/>
  <c r="AB224" i="38"/>
  <c r="AD224" i="38" s="1"/>
  <c r="Z225" i="38" s="1"/>
  <c r="AB222" i="37"/>
  <c r="AD222" i="37" s="1"/>
  <c r="Z223" i="37" s="1"/>
  <c r="AB224" i="36"/>
  <c r="AD224" i="36" s="1"/>
  <c r="Z225" i="36" s="1"/>
  <c r="AB224" i="35"/>
  <c r="AD224" i="35" s="1"/>
  <c r="Z225" i="35" s="1"/>
  <c r="AB224" i="34"/>
  <c r="AD224" i="34" s="1"/>
  <c r="Z225" i="34" s="1"/>
  <c r="AB223" i="33"/>
  <c r="AD223" i="33" s="1"/>
  <c r="Z224" i="33" s="1"/>
  <c r="AB223" i="32"/>
  <c r="AD223" i="32" s="1"/>
  <c r="Z224" i="32" s="1"/>
  <c r="AB224" i="31"/>
  <c r="AD224" i="31" s="1"/>
  <c r="Z225" i="31" s="1"/>
  <c r="H135" i="26"/>
  <c r="E134" i="26"/>
  <c r="F133" i="26" s="1"/>
  <c r="H135" i="24"/>
  <c r="E134" i="24"/>
  <c r="F133" i="24" s="1"/>
  <c r="E134" i="25"/>
  <c r="F133" i="25" s="1"/>
  <c r="H135" i="25"/>
  <c r="H135" i="61"/>
  <c r="E134" i="61"/>
  <c r="F133" i="61" s="1"/>
  <c r="H135" i="16"/>
  <c r="E134" i="16"/>
  <c r="F133" i="16" s="1"/>
  <c r="AB137" i="24"/>
  <c r="AD137" i="24" s="1"/>
  <c r="Z138" i="24" s="1"/>
  <c r="U69" i="26"/>
  <c r="W69" i="26"/>
  <c r="AC69" i="26" s="1"/>
  <c r="AD69" i="26" s="1"/>
  <c r="Z70" i="26" s="1"/>
  <c r="AB70" i="26" s="1"/>
  <c r="E135" i="30"/>
  <c r="F134" i="30" s="1"/>
  <c r="H136" i="30"/>
  <c r="U70" i="28"/>
  <c r="T70" i="28" s="1"/>
  <c r="X70" i="28" s="1"/>
  <c r="W70" i="28"/>
  <c r="AC70" i="28" s="1"/>
  <c r="AD70" i="28" s="1"/>
  <c r="Z71" i="28" s="1"/>
  <c r="AB71" i="28" s="1"/>
  <c r="T130" i="23"/>
  <c r="X130" i="23" s="1"/>
  <c r="E135" i="28"/>
  <c r="F134" i="28" s="1"/>
  <c r="H136" i="28"/>
  <c r="AB128" i="23"/>
  <c r="AD128" i="23" s="1"/>
  <c r="Z129" i="23" s="1"/>
  <c r="E134" i="23"/>
  <c r="F133" i="23" s="1"/>
  <c r="E135" i="34" l="1"/>
  <c r="F134" i="34" s="1"/>
  <c r="H136" i="34"/>
  <c r="H136" i="35"/>
  <c r="E135" i="35"/>
  <c r="F134" i="35" s="1"/>
  <c r="H136" i="33"/>
  <c r="E135" i="33"/>
  <c r="F134" i="33" s="1"/>
  <c r="H136" i="32"/>
  <c r="E135" i="32"/>
  <c r="F134" i="32" s="1"/>
  <c r="E135" i="31"/>
  <c r="F134" i="31" s="1"/>
  <c r="H136" i="31"/>
  <c r="E135" i="45"/>
  <c r="F134" i="45" s="1"/>
  <c r="H136" i="45"/>
  <c r="H136" i="43"/>
  <c r="E135" i="43"/>
  <c r="F134" i="43" s="1"/>
  <c r="E135" i="39"/>
  <c r="F134" i="39" s="1"/>
  <c r="H136" i="39"/>
  <c r="H136" i="42"/>
  <c r="E135" i="42"/>
  <c r="F134" i="42" s="1"/>
  <c r="H136" i="36"/>
  <c r="E135" i="36"/>
  <c r="F134" i="36" s="1"/>
  <c r="E135" i="37"/>
  <c r="F134" i="37" s="1"/>
  <c r="H136" i="37"/>
  <c r="H136" i="38"/>
  <c r="E135" i="38"/>
  <c r="F134" i="38" s="1"/>
  <c r="H136" i="41"/>
  <c r="E135" i="41"/>
  <c r="F134" i="41" s="1"/>
  <c r="E135" i="44"/>
  <c r="F134" i="44" s="1"/>
  <c r="H136" i="44"/>
  <c r="H136" i="40"/>
  <c r="E135" i="40"/>
  <c r="F134" i="40" s="1"/>
  <c r="E135" i="46"/>
  <c r="F134" i="46" s="1"/>
  <c r="H136" i="46"/>
  <c r="E135" i="47"/>
  <c r="F134" i="47" s="1"/>
  <c r="H136" i="47"/>
  <c r="AB224" i="47"/>
  <c r="AD224" i="47" s="1"/>
  <c r="Z225" i="47" s="1"/>
  <c r="AB226" i="46"/>
  <c r="AD226" i="46" s="1"/>
  <c r="Z227" i="46" s="1"/>
  <c r="AB225" i="45"/>
  <c r="AD225" i="45" s="1"/>
  <c r="Z226" i="45" s="1"/>
  <c r="AB228" i="44"/>
  <c r="AD228" i="44" s="1"/>
  <c r="Z229" i="44" s="1"/>
  <c r="AB226" i="43"/>
  <c r="AD226" i="43" s="1"/>
  <c r="Z227" i="43" s="1"/>
  <c r="AB226" i="42"/>
  <c r="AD226" i="42" s="1"/>
  <c r="Z227" i="42" s="1"/>
  <c r="AB223" i="41"/>
  <c r="AD223" i="41" s="1"/>
  <c r="Z224" i="41" s="1"/>
  <c r="AB225" i="40"/>
  <c r="AD225" i="40" s="1"/>
  <c r="Z226" i="40" s="1"/>
  <c r="AB225" i="39"/>
  <c r="AD225" i="39" s="1"/>
  <c r="Z226" i="39" s="1"/>
  <c r="AB225" i="38"/>
  <c r="AD225" i="38" s="1"/>
  <c r="Z226" i="38" s="1"/>
  <c r="AB223" i="37"/>
  <c r="AD223" i="37" s="1"/>
  <c r="Z224" i="37" s="1"/>
  <c r="AB225" i="36"/>
  <c r="AD225" i="36" s="1"/>
  <c r="Z226" i="36" s="1"/>
  <c r="AB225" i="35"/>
  <c r="AD225" i="35" s="1"/>
  <c r="Z226" i="35" s="1"/>
  <c r="AB225" i="34"/>
  <c r="AD225" i="34" s="1"/>
  <c r="Z226" i="34" s="1"/>
  <c r="AB224" i="33"/>
  <c r="AD224" i="33" s="1"/>
  <c r="Z225" i="33" s="1"/>
  <c r="AB224" i="32"/>
  <c r="AD224" i="32" s="1"/>
  <c r="Z225" i="32" s="1"/>
  <c r="AB225" i="31"/>
  <c r="AD225" i="31" s="1"/>
  <c r="Z226" i="31" s="1"/>
  <c r="H136" i="24"/>
  <c r="E135" i="24"/>
  <c r="F134" i="24" s="1"/>
  <c r="H136" i="25"/>
  <c r="E135" i="25"/>
  <c r="F134" i="25" s="1"/>
  <c r="H136" i="16"/>
  <c r="E135" i="16"/>
  <c r="F134" i="16" s="1"/>
  <c r="E135" i="61"/>
  <c r="F134" i="61" s="1"/>
  <c r="H136" i="61"/>
  <c r="E135" i="26"/>
  <c r="F134" i="26" s="1"/>
  <c r="H136" i="26"/>
  <c r="AB138" i="24"/>
  <c r="AD138" i="24" s="1"/>
  <c r="Z139" i="24" s="1"/>
  <c r="S70" i="26"/>
  <c r="R70" i="26"/>
  <c r="X69" i="26"/>
  <c r="T70" i="26" s="1"/>
  <c r="E136" i="30"/>
  <c r="F135" i="30" s="1"/>
  <c r="H137" i="30"/>
  <c r="S71" i="28"/>
  <c r="R71" i="28"/>
  <c r="T131" i="23"/>
  <c r="X131" i="23" s="1"/>
  <c r="E136" i="28"/>
  <c r="F135" i="28" s="1"/>
  <c r="H137" i="28"/>
  <c r="AB129" i="23"/>
  <c r="AD129" i="23" s="1"/>
  <c r="Z130" i="23" s="1"/>
  <c r="E135" i="23"/>
  <c r="F134" i="23" s="1"/>
  <c r="H137" i="38" l="1"/>
  <c r="E136" i="38"/>
  <c r="F135" i="38" s="1"/>
  <c r="H137" i="32"/>
  <c r="E136" i="32"/>
  <c r="F135" i="32" s="1"/>
  <c r="H137" i="46"/>
  <c r="E136" i="46"/>
  <c r="F135" i="46" s="1"/>
  <c r="E136" i="39"/>
  <c r="F135" i="39" s="1"/>
  <c r="H137" i="39"/>
  <c r="E136" i="37"/>
  <c r="F135" i="37" s="1"/>
  <c r="H137" i="37"/>
  <c r="H137" i="40"/>
  <c r="E136" i="40"/>
  <c r="F135" i="40" s="1"/>
  <c r="H137" i="43"/>
  <c r="E136" i="43"/>
  <c r="F135" i="43" s="1"/>
  <c r="E136" i="33"/>
  <c r="F135" i="33" s="1"/>
  <c r="H137" i="33"/>
  <c r="E136" i="44"/>
  <c r="F135" i="44" s="1"/>
  <c r="H137" i="44"/>
  <c r="E136" i="45"/>
  <c r="F135" i="45" s="1"/>
  <c r="H137" i="45"/>
  <c r="H137" i="36"/>
  <c r="E136" i="36"/>
  <c r="F135" i="36" s="1"/>
  <c r="H137" i="35"/>
  <c r="E136" i="35"/>
  <c r="F135" i="35" s="1"/>
  <c r="E136" i="47"/>
  <c r="F135" i="47" s="1"/>
  <c r="H137" i="47"/>
  <c r="H137" i="31"/>
  <c r="E136" i="31"/>
  <c r="F135" i="31" s="1"/>
  <c r="H137" i="34"/>
  <c r="E136" i="34"/>
  <c r="F135" i="34" s="1"/>
  <c r="E136" i="41"/>
  <c r="F135" i="41" s="1"/>
  <c r="H137" i="41"/>
  <c r="E136" i="42"/>
  <c r="F135" i="42" s="1"/>
  <c r="H137" i="42"/>
  <c r="AB225" i="47"/>
  <c r="AD225" i="47" s="1"/>
  <c r="Z226" i="47" s="1"/>
  <c r="AB227" i="46"/>
  <c r="AD227" i="46" s="1"/>
  <c r="Z228" i="46" s="1"/>
  <c r="AB226" i="45"/>
  <c r="AD226" i="45" s="1"/>
  <c r="Z227" i="45" s="1"/>
  <c r="AB229" i="44"/>
  <c r="AD229" i="44" s="1"/>
  <c r="Z230" i="44" s="1"/>
  <c r="AB227" i="43"/>
  <c r="AD227" i="43" s="1"/>
  <c r="Z228" i="43" s="1"/>
  <c r="AB227" i="42"/>
  <c r="AD227" i="42" s="1"/>
  <c r="Z228" i="42" s="1"/>
  <c r="AB224" i="41"/>
  <c r="AD224" i="41" s="1"/>
  <c r="Z225" i="41" s="1"/>
  <c r="AB226" i="40"/>
  <c r="AD226" i="40" s="1"/>
  <c r="Z227" i="40" s="1"/>
  <c r="AB226" i="39"/>
  <c r="AD226" i="39" s="1"/>
  <c r="Z227" i="39" s="1"/>
  <c r="AB226" i="38"/>
  <c r="AD226" i="38" s="1"/>
  <c r="Z227" i="38" s="1"/>
  <c r="AB224" i="37"/>
  <c r="AD224" i="37" s="1"/>
  <c r="Z225" i="37" s="1"/>
  <c r="AB226" i="36"/>
  <c r="AD226" i="36" s="1"/>
  <c r="Z227" i="36" s="1"/>
  <c r="AB226" i="35"/>
  <c r="AD226" i="35" s="1"/>
  <c r="Z227" i="35" s="1"/>
  <c r="AB226" i="34"/>
  <c r="AD226" i="34" s="1"/>
  <c r="Z227" i="34" s="1"/>
  <c r="AB225" i="33"/>
  <c r="AD225" i="33" s="1"/>
  <c r="Z226" i="33" s="1"/>
  <c r="AB225" i="32"/>
  <c r="AD225" i="32" s="1"/>
  <c r="Z226" i="32" s="1"/>
  <c r="AB226" i="31"/>
  <c r="AD226" i="31" s="1"/>
  <c r="Z227" i="31" s="1"/>
  <c r="H137" i="24"/>
  <c r="E136" i="24"/>
  <c r="F135" i="24" s="1"/>
  <c r="E136" i="61"/>
  <c r="F135" i="61" s="1"/>
  <c r="H137" i="61"/>
  <c r="E136" i="25"/>
  <c r="F135" i="25" s="1"/>
  <c r="H137" i="25"/>
  <c r="H137" i="26"/>
  <c r="E136" i="26"/>
  <c r="F135" i="26" s="1"/>
  <c r="E136" i="16"/>
  <c r="F135" i="16" s="1"/>
  <c r="H137" i="16"/>
  <c r="AB139" i="24"/>
  <c r="AD139" i="24" s="1"/>
  <c r="Z140" i="24" s="1"/>
  <c r="U70" i="26"/>
  <c r="W70" i="26"/>
  <c r="AC70" i="26" s="1"/>
  <c r="AD70" i="26" s="1"/>
  <c r="Z71" i="26" s="1"/>
  <c r="AB71" i="26" s="1"/>
  <c r="H138" i="30"/>
  <c r="E137" i="30"/>
  <c r="F136" i="30" s="1"/>
  <c r="W71" i="28"/>
  <c r="U71" i="28"/>
  <c r="T71" i="28" s="1"/>
  <c r="X71" i="28" s="1"/>
  <c r="T132" i="23"/>
  <c r="X132" i="23" s="1"/>
  <c r="H138" i="28"/>
  <c r="E137" i="28"/>
  <c r="F136" i="28" s="1"/>
  <c r="AB130" i="23"/>
  <c r="AD130" i="23" s="1"/>
  <c r="Z131" i="23" s="1"/>
  <c r="E136" i="23"/>
  <c r="F135" i="23" s="1"/>
  <c r="E137" i="33" l="1"/>
  <c r="F136" i="33" s="1"/>
  <c r="H138" i="33"/>
  <c r="H138" i="39"/>
  <c r="E137" i="39"/>
  <c r="F136" i="39" s="1"/>
  <c r="E137" i="35"/>
  <c r="F136" i="35" s="1"/>
  <c r="H138" i="35"/>
  <c r="E137" i="41"/>
  <c r="F136" i="41" s="1"/>
  <c r="H138" i="41"/>
  <c r="E137" i="34"/>
  <c r="F136" i="34" s="1"/>
  <c r="H138" i="34"/>
  <c r="H138" i="36"/>
  <c r="E137" i="36"/>
  <c r="F136" i="36" s="1"/>
  <c r="H138" i="43"/>
  <c r="E137" i="43"/>
  <c r="F136" i="43" s="1"/>
  <c r="E137" i="46"/>
  <c r="F136" i="46" s="1"/>
  <c r="H138" i="46"/>
  <c r="E137" i="45"/>
  <c r="F136" i="45" s="1"/>
  <c r="H138" i="45"/>
  <c r="H138" i="31"/>
  <c r="E137" i="31"/>
  <c r="F136" i="31" s="1"/>
  <c r="H138" i="40"/>
  <c r="E137" i="40"/>
  <c r="F136" i="40" s="1"/>
  <c r="H138" i="32"/>
  <c r="E137" i="32"/>
  <c r="F136" i="32" s="1"/>
  <c r="H138" i="42"/>
  <c r="E137" i="42"/>
  <c r="F136" i="42" s="1"/>
  <c r="E137" i="47"/>
  <c r="F136" i="47" s="1"/>
  <c r="H138" i="47"/>
  <c r="E137" i="44"/>
  <c r="F136" i="44" s="1"/>
  <c r="H138" i="44"/>
  <c r="H138" i="37"/>
  <c r="E137" i="37"/>
  <c r="F136" i="37" s="1"/>
  <c r="H138" i="38"/>
  <c r="E137" i="38"/>
  <c r="F136" i="38" s="1"/>
  <c r="AB226" i="47"/>
  <c r="AD226" i="47" s="1"/>
  <c r="Z227" i="47" s="1"/>
  <c r="AB228" i="46"/>
  <c r="AD228" i="46" s="1"/>
  <c r="Z229" i="46" s="1"/>
  <c r="AB227" i="45"/>
  <c r="AD227" i="45" s="1"/>
  <c r="Z228" i="45" s="1"/>
  <c r="AB230" i="44"/>
  <c r="AD230" i="44" s="1"/>
  <c r="Z231" i="44" s="1"/>
  <c r="AB228" i="43"/>
  <c r="AD228" i="43" s="1"/>
  <c r="Z229" i="43" s="1"/>
  <c r="AB228" i="42"/>
  <c r="AD228" i="42" s="1"/>
  <c r="Z229" i="42" s="1"/>
  <c r="AB225" i="41"/>
  <c r="AD225" i="41" s="1"/>
  <c r="Z226" i="41" s="1"/>
  <c r="AB227" i="40"/>
  <c r="AD227" i="40" s="1"/>
  <c r="Z228" i="40" s="1"/>
  <c r="AB227" i="39"/>
  <c r="AD227" i="39" s="1"/>
  <c r="Z228" i="39" s="1"/>
  <c r="AB227" i="38"/>
  <c r="AD227" i="38" s="1"/>
  <c r="Z228" i="38" s="1"/>
  <c r="AB225" i="37"/>
  <c r="AD225" i="37" s="1"/>
  <c r="Z226" i="37" s="1"/>
  <c r="AB227" i="36"/>
  <c r="AD227" i="36" s="1"/>
  <c r="Z228" i="36" s="1"/>
  <c r="AB227" i="35"/>
  <c r="AD227" i="35" s="1"/>
  <c r="Z228" i="35" s="1"/>
  <c r="AB227" i="34"/>
  <c r="AD227" i="34" s="1"/>
  <c r="Z228" i="34" s="1"/>
  <c r="AB226" i="33"/>
  <c r="AD226" i="33" s="1"/>
  <c r="Z227" i="33" s="1"/>
  <c r="AB226" i="32"/>
  <c r="AD226" i="32" s="1"/>
  <c r="Z227" i="32" s="1"/>
  <c r="AB227" i="31"/>
  <c r="AD227" i="31" s="1"/>
  <c r="Z228" i="31" s="1"/>
  <c r="H138" i="61"/>
  <c r="E137" i="61"/>
  <c r="F136" i="61" s="1"/>
  <c r="H138" i="24"/>
  <c r="E137" i="24"/>
  <c r="F136" i="24" s="1"/>
  <c r="E137" i="16"/>
  <c r="F136" i="16" s="1"/>
  <c r="H138" i="16"/>
  <c r="E137" i="25"/>
  <c r="F136" i="25" s="1"/>
  <c r="H138" i="25"/>
  <c r="H138" i="26"/>
  <c r="E137" i="26"/>
  <c r="F136" i="26" s="1"/>
  <c r="AB140" i="24"/>
  <c r="AD140" i="24" s="1"/>
  <c r="Z141" i="24" s="1"/>
  <c r="R71" i="26"/>
  <c r="S71" i="26"/>
  <c r="X70" i="26"/>
  <c r="T71" i="26" s="1"/>
  <c r="H139" i="30"/>
  <c r="E138" i="30"/>
  <c r="F137" i="30" s="1"/>
  <c r="S72" i="28"/>
  <c r="R72" i="28"/>
  <c r="AC71" i="28"/>
  <c r="AD71" i="28" s="1"/>
  <c r="Z72" i="28" s="1"/>
  <c r="AB72" i="28" s="1"/>
  <c r="T133" i="23"/>
  <c r="X133" i="23" s="1"/>
  <c r="E138" i="28"/>
  <c r="F137" i="28" s="1"/>
  <c r="H139" i="28"/>
  <c r="E137" i="23"/>
  <c r="F136" i="23" s="1"/>
  <c r="AB131" i="23"/>
  <c r="AD131" i="23" s="1"/>
  <c r="Z132" i="23" s="1"/>
  <c r="E138" i="44" l="1"/>
  <c r="F137" i="44" s="1"/>
  <c r="H139" i="44"/>
  <c r="H139" i="35"/>
  <c r="E138" i="35"/>
  <c r="F137" i="35" s="1"/>
  <c r="H139" i="46"/>
  <c r="E138" i="46"/>
  <c r="F137" i="46" s="1"/>
  <c r="H139" i="32"/>
  <c r="E138" i="32"/>
  <c r="F137" i="32" s="1"/>
  <c r="E138" i="40"/>
  <c r="F137" i="40" s="1"/>
  <c r="H139" i="40"/>
  <c r="H139" i="43"/>
  <c r="E138" i="43"/>
  <c r="F137" i="43" s="1"/>
  <c r="E138" i="37"/>
  <c r="F137" i="37" s="1"/>
  <c r="H139" i="37"/>
  <c r="E138" i="47"/>
  <c r="F137" i="47" s="1"/>
  <c r="H139" i="47"/>
  <c r="H139" i="41"/>
  <c r="E138" i="41"/>
  <c r="F137" i="41" s="1"/>
  <c r="H139" i="31"/>
  <c r="E138" i="31"/>
  <c r="F137" i="31" s="1"/>
  <c r="E138" i="36"/>
  <c r="F137" i="36" s="1"/>
  <c r="H139" i="36"/>
  <c r="E138" i="39"/>
  <c r="F137" i="39" s="1"/>
  <c r="H139" i="39"/>
  <c r="H139" i="45"/>
  <c r="E138" i="45"/>
  <c r="F137" i="45" s="1"/>
  <c r="E138" i="34"/>
  <c r="F137" i="34" s="1"/>
  <c r="H139" i="34"/>
  <c r="H139" i="33"/>
  <c r="E138" i="33"/>
  <c r="F137" i="33" s="1"/>
  <c r="E138" i="38"/>
  <c r="F137" i="38" s="1"/>
  <c r="H139" i="38"/>
  <c r="E138" i="42"/>
  <c r="F137" i="42" s="1"/>
  <c r="H139" i="42"/>
  <c r="AB227" i="47"/>
  <c r="AD227" i="47" s="1"/>
  <c r="Z228" i="47" s="1"/>
  <c r="AB229" i="46"/>
  <c r="AD229" i="46" s="1"/>
  <c r="Z230" i="46" s="1"/>
  <c r="AB228" i="45"/>
  <c r="AD228" i="45" s="1"/>
  <c r="Z229" i="45" s="1"/>
  <c r="AB231" i="44"/>
  <c r="AD231" i="44" s="1"/>
  <c r="Z232" i="44" s="1"/>
  <c r="AB229" i="43"/>
  <c r="AD229" i="43" s="1"/>
  <c r="Z230" i="43" s="1"/>
  <c r="AB229" i="42"/>
  <c r="AD229" i="42" s="1"/>
  <c r="Z230" i="42" s="1"/>
  <c r="AB226" i="41"/>
  <c r="AD226" i="41" s="1"/>
  <c r="Z227" i="41" s="1"/>
  <c r="AB228" i="40"/>
  <c r="AD228" i="40" s="1"/>
  <c r="Z229" i="40" s="1"/>
  <c r="AB228" i="39"/>
  <c r="AD228" i="39" s="1"/>
  <c r="Z229" i="39" s="1"/>
  <c r="AB228" i="38"/>
  <c r="AD228" i="38" s="1"/>
  <c r="Z229" i="38" s="1"/>
  <c r="AB226" i="37"/>
  <c r="AD226" i="37" s="1"/>
  <c r="Z227" i="37" s="1"/>
  <c r="AB228" i="36"/>
  <c r="AD228" i="36" s="1"/>
  <c r="Z229" i="36" s="1"/>
  <c r="AB228" i="35"/>
  <c r="AD228" i="35" s="1"/>
  <c r="Z229" i="35" s="1"/>
  <c r="AB228" i="34"/>
  <c r="AD228" i="34" s="1"/>
  <c r="Z229" i="34" s="1"/>
  <c r="AB227" i="33"/>
  <c r="AD227" i="33" s="1"/>
  <c r="Z228" i="33" s="1"/>
  <c r="AB227" i="32"/>
  <c r="AD227" i="32" s="1"/>
  <c r="Z228" i="32" s="1"/>
  <c r="AB228" i="31"/>
  <c r="AD228" i="31" s="1"/>
  <c r="Z229" i="31" s="1"/>
  <c r="H139" i="26"/>
  <c r="E138" i="26"/>
  <c r="F137" i="26" s="1"/>
  <c r="H139" i="24"/>
  <c r="E138" i="24"/>
  <c r="F137" i="24" s="1"/>
  <c r="E138" i="61"/>
  <c r="F137" i="61" s="1"/>
  <c r="H139" i="61"/>
  <c r="H139" i="25"/>
  <c r="E138" i="25"/>
  <c r="F137" i="25" s="1"/>
  <c r="E138" i="16"/>
  <c r="F137" i="16" s="1"/>
  <c r="H139" i="16"/>
  <c r="AB141" i="24"/>
  <c r="AD141" i="24" s="1"/>
  <c r="Z142" i="24" s="1"/>
  <c r="U71" i="26"/>
  <c r="W71" i="26"/>
  <c r="AC71" i="26" s="1"/>
  <c r="AD71" i="26" s="1"/>
  <c r="Z72" i="26" s="1"/>
  <c r="AB72" i="26" s="1"/>
  <c r="H140" i="30"/>
  <c r="E139" i="30"/>
  <c r="F138" i="30" s="1"/>
  <c r="U72" i="28"/>
  <c r="T72" i="28" s="1"/>
  <c r="X72" i="28" s="1"/>
  <c r="W72" i="28"/>
  <c r="AC72" i="28" s="1"/>
  <c r="AD72" i="28" s="1"/>
  <c r="Z73" i="28" s="1"/>
  <c r="AB73" i="28" s="1"/>
  <c r="T134" i="23"/>
  <c r="X134" i="23" s="1"/>
  <c r="H140" i="28"/>
  <c r="E139" i="28"/>
  <c r="F138" i="28" s="1"/>
  <c r="AB132" i="23"/>
  <c r="AD132" i="23" s="1"/>
  <c r="Z133" i="23" s="1"/>
  <c r="E138" i="23"/>
  <c r="F137" i="23" s="1"/>
  <c r="H140" i="47" l="1"/>
  <c r="E139" i="47"/>
  <c r="F138" i="47" s="1"/>
  <c r="H140" i="32"/>
  <c r="E139" i="32"/>
  <c r="F138" i="32" s="1"/>
  <c r="H140" i="36"/>
  <c r="E139" i="36"/>
  <c r="F138" i="36" s="1"/>
  <c r="E139" i="37"/>
  <c r="F138" i="37" s="1"/>
  <c r="H140" i="37"/>
  <c r="H140" i="38"/>
  <c r="E139" i="38"/>
  <c r="F138" i="38" s="1"/>
  <c r="H140" i="33"/>
  <c r="E139" i="33"/>
  <c r="F138" i="33" s="1"/>
  <c r="E139" i="46"/>
  <c r="F138" i="46" s="1"/>
  <c r="H140" i="46"/>
  <c r="E139" i="39"/>
  <c r="F138" i="39" s="1"/>
  <c r="H140" i="39"/>
  <c r="E139" i="34"/>
  <c r="F138" i="34" s="1"/>
  <c r="H140" i="34"/>
  <c r="H140" i="31"/>
  <c r="E139" i="31"/>
  <c r="F138" i="31" s="1"/>
  <c r="E139" i="43"/>
  <c r="F138" i="43" s="1"/>
  <c r="H140" i="43"/>
  <c r="E139" i="35"/>
  <c r="F138" i="35" s="1"/>
  <c r="H140" i="35"/>
  <c r="E139" i="42"/>
  <c r="F138" i="42" s="1"/>
  <c r="H140" i="42"/>
  <c r="H140" i="40"/>
  <c r="E139" i="40"/>
  <c r="F138" i="40" s="1"/>
  <c r="H140" i="44"/>
  <c r="E139" i="44"/>
  <c r="F138" i="44" s="1"/>
  <c r="H140" i="45"/>
  <c r="E139" i="45"/>
  <c r="F138" i="45" s="1"/>
  <c r="E139" i="41"/>
  <c r="F138" i="41" s="1"/>
  <c r="H140" i="41"/>
  <c r="AB228" i="47"/>
  <c r="AD228" i="47" s="1"/>
  <c r="Z229" i="47" s="1"/>
  <c r="AB230" i="46"/>
  <c r="AD230" i="46" s="1"/>
  <c r="Z231" i="46" s="1"/>
  <c r="AB229" i="45"/>
  <c r="AD229" i="45" s="1"/>
  <c r="Z230" i="45" s="1"/>
  <c r="AB232" i="44"/>
  <c r="AD232" i="44" s="1"/>
  <c r="Z233" i="44" s="1"/>
  <c r="AB230" i="43"/>
  <c r="AD230" i="43" s="1"/>
  <c r="Z231" i="43" s="1"/>
  <c r="AB230" i="42"/>
  <c r="AD230" i="42" s="1"/>
  <c r="Z231" i="42" s="1"/>
  <c r="AB227" i="41"/>
  <c r="AD227" i="41" s="1"/>
  <c r="Z228" i="41" s="1"/>
  <c r="AB229" i="40"/>
  <c r="AD229" i="40" s="1"/>
  <c r="Z230" i="40" s="1"/>
  <c r="AB229" i="39"/>
  <c r="AD229" i="39" s="1"/>
  <c r="Z230" i="39" s="1"/>
  <c r="AB229" i="38"/>
  <c r="AD229" i="38" s="1"/>
  <c r="Z230" i="38" s="1"/>
  <c r="AB227" i="37"/>
  <c r="AD227" i="37" s="1"/>
  <c r="Z228" i="37" s="1"/>
  <c r="AB229" i="36"/>
  <c r="AD229" i="36" s="1"/>
  <c r="Z230" i="36" s="1"/>
  <c r="AB229" i="35"/>
  <c r="AD229" i="35" s="1"/>
  <c r="Z230" i="35" s="1"/>
  <c r="AB229" i="34"/>
  <c r="AD229" i="34" s="1"/>
  <c r="Z230" i="34" s="1"/>
  <c r="AB228" i="33"/>
  <c r="AD228" i="33" s="1"/>
  <c r="Z229" i="33" s="1"/>
  <c r="AB228" i="32"/>
  <c r="AD228" i="32" s="1"/>
  <c r="Z229" i="32" s="1"/>
  <c r="AB229" i="31"/>
  <c r="AD229" i="31" s="1"/>
  <c r="Z230" i="31" s="1"/>
  <c r="H140" i="61"/>
  <c r="E139" i="61"/>
  <c r="F138" i="61" s="1"/>
  <c r="H140" i="24"/>
  <c r="E139" i="24"/>
  <c r="F138" i="24" s="1"/>
  <c r="H140" i="16"/>
  <c r="E139" i="16"/>
  <c r="F138" i="16" s="1"/>
  <c r="E139" i="25"/>
  <c r="F138" i="25" s="1"/>
  <c r="H140" i="25"/>
  <c r="H140" i="26"/>
  <c r="E139" i="26"/>
  <c r="F138" i="26" s="1"/>
  <c r="AB142" i="24"/>
  <c r="AD142" i="24" s="1"/>
  <c r="Z143" i="24" s="1"/>
  <c r="R72" i="26"/>
  <c r="S72" i="26"/>
  <c r="X71" i="26"/>
  <c r="T72" i="26" s="1"/>
  <c r="H141" i="30"/>
  <c r="E140" i="30"/>
  <c r="F139" i="30" s="1"/>
  <c r="S73" i="28"/>
  <c r="R73" i="28"/>
  <c r="T135" i="23"/>
  <c r="X135" i="23" s="1"/>
  <c r="E140" i="28"/>
  <c r="F139" i="28" s="1"/>
  <c r="H141" i="28"/>
  <c r="AB133" i="23"/>
  <c r="AD133" i="23" s="1"/>
  <c r="Z134" i="23" s="1"/>
  <c r="E139" i="23"/>
  <c r="F138" i="23" s="1"/>
  <c r="H141" i="43" l="1"/>
  <c r="E140" i="43"/>
  <c r="F139" i="43" s="1"/>
  <c r="H141" i="46"/>
  <c r="E140" i="46"/>
  <c r="F139" i="46" s="1"/>
  <c r="E140" i="39"/>
  <c r="F139" i="39" s="1"/>
  <c r="H141" i="39"/>
  <c r="E140" i="45"/>
  <c r="F139" i="45" s="1"/>
  <c r="H141" i="45"/>
  <c r="E140" i="44"/>
  <c r="F139" i="44" s="1"/>
  <c r="H141" i="44"/>
  <c r="E140" i="36"/>
  <c r="F139" i="36" s="1"/>
  <c r="H141" i="36"/>
  <c r="H141" i="37"/>
  <c r="E140" i="37"/>
  <c r="F139" i="37" s="1"/>
  <c r="H141" i="40"/>
  <c r="E140" i="40"/>
  <c r="F139" i="40" s="1"/>
  <c r="H141" i="31"/>
  <c r="E140" i="31"/>
  <c r="F139" i="31" s="1"/>
  <c r="H141" i="33"/>
  <c r="E140" i="33"/>
  <c r="F139" i="33" s="1"/>
  <c r="H141" i="32"/>
  <c r="E140" i="32"/>
  <c r="F139" i="32" s="1"/>
  <c r="E140" i="41"/>
  <c r="F139" i="41" s="1"/>
  <c r="H141" i="41"/>
  <c r="E140" i="42"/>
  <c r="F139" i="42" s="1"/>
  <c r="H141" i="42"/>
  <c r="H141" i="34"/>
  <c r="E140" i="34"/>
  <c r="F139" i="34" s="1"/>
  <c r="E140" i="35"/>
  <c r="F139" i="35" s="1"/>
  <c r="H141" i="35"/>
  <c r="H141" i="38"/>
  <c r="E140" i="38"/>
  <c r="F139" i="38" s="1"/>
  <c r="E140" i="47"/>
  <c r="F139" i="47" s="1"/>
  <c r="H141" i="47"/>
  <c r="AB229" i="47"/>
  <c r="AD229" i="47" s="1"/>
  <c r="Z230" i="47" s="1"/>
  <c r="AB231" i="46"/>
  <c r="AD231" i="46" s="1"/>
  <c r="Z232" i="46" s="1"/>
  <c r="AB230" i="45"/>
  <c r="AD230" i="45" s="1"/>
  <c r="Z231" i="45" s="1"/>
  <c r="AB233" i="44"/>
  <c r="AD233" i="44" s="1"/>
  <c r="Z234" i="44" s="1"/>
  <c r="AB231" i="43"/>
  <c r="AD231" i="43" s="1"/>
  <c r="Z232" i="43" s="1"/>
  <c r="AB231" i="42"/>
  <c r="AD231" i="42" s="1"/>
  <c r="Z232" i="42" s="1"/>
  <c r="AB228" i="41"/>
  <c r="AD228" i="41" s="1"/>
  <c r="Z229" i="41" s="1"/>
  <c r="AB230" i="40"/>
  <c r="AD230" i="40" s="1"/>
  <c r="Z231" i="40" s="1"/>
  <c r="AB230" i="39"/>
  <c r="AD230" i="39" s="1"/>
  <c r="Z231" i="39" s="1"/>
  <c r="AB230" i="38"/>
  <c r="AD230" i="38" s="1"/>
  <c r="Z231" i="38" s="1"/>
  <c r="AB228" i="37"/>
  <c r="AD228" i="37" s="1"/>
  <c r="Z229" i="37" s="1"/>
  <c r="AB230" i="36"/>
  <c r="AD230" i="36" s="1"/>
  <c r="Z231" i="36" s="1"/>
  <c r="AB230" i="35"/>
  <c r="AD230" i="35" s="1"/>
  <c r="Z231" i="35" s="1"/>
  <c r="AB230" i="34"/>
  <c r="AD230" i="34" s="1"/>
  <c r="Z231" i="34" s="1"/>
  <c r="AB229" i="33"/>
  <c r="AD229" i="33" s="1"/>
  <c r="Z230" i="33" s="1"/>
  <c r="AB229" i="32"/>
  <c r="AD229" i="32" s="1"/>
  <c r="Z230" i="32" s="1"/>
  <c r="AB230" i="31"/>
  <c r="AD230" i="31" s="1"/>
  <c r="Z231" i="31" s="1"/>
  <c r="E140" i="26"/>
  <c r="F139" i="26" s="1"/>
  <c r="H141" i="26"/>
  <c r="H141" i="24"/>
  <c r="E140" i="24"/>
  <c r="F139" i="24" s="1"/>
  <c r="H141" i="25"/>
  <c r="E140" i="25"/>
  <c r="F139" i="25" s="1"/>
  <c r="H141" i="16"/>
  <c r="E140" i="16"/>
  <c r="F139" i="16" s="1"/>
  <c r="H141" i="61"/>
  <c r="E140" i="61"/>
  <c r="F139" i="61" s="1"/>
  <c r="AB143" i="24"/>
  <c r="AD143" i="24" s="1"/>
  <c r="Z144" i="24" s="1"/>
  <c r="U72" i="26"/>
  <c r="W72" i="26"/>
  <c r="AC72" i="26" s="1"/>
  <c r="AD72" i="26" s="1"/>
  <c r="Z73" i="26" s="1"/>
  <c r="AB73" i="26" s="1"/>
  <c r="E141" i="30"/>
  <c r="F140" i="30" s="1"/>
  <c r="H142" i="30"/>
  <c r="W73" i="28"/>
  <c r="AC73" i="28" s="1"/>
  <c r="AD73" i="28" s="1"/>
  <c r="Z74" i="28" s="1"/>
  <c r="AB74" i="28" s="1"/>
  <c r="U73" i="28"/>
  <c r="T73" i="28" s="1"/>
  <c r="X73" i="28" s="1"/>
  <c r="T136" i="23"/>
  <c r="X136" i="23" s="1"/>
  <c r="H142" i="28"/>
  <c r="E141" i="28"/>
  <c r="F140" i="28" s="1"/>
  <c r="AB134" i="23"/>
  <c r="AD134" i="23" s="1"/>
  <c r="Z135" i="23" s="1"/>
  <c r="E140" i="23"/>
  <c r="F139" i="23" s="1"/>
  <c r="E141" i="38" l="1"/>
  <c r="F140" i="38" s="1"/>
  <c r="H142" i="38"/>
  <c r="H142" i="35"/>
  <c r="E141" i="35"/>
  <c r="F140" i="35" s="1"/>
  <c r="E141" i="39"/>
  <c r="F140" i="39" s="1"/>
  <c r="H142" i="39"/>
  <c r="H142" i="40"/>
  <c r="E141" i="40"/>
  <c r="F140" i="40" s="1"/>
  <c r="H142" i="32"/>
  <c r="E141" i="32"/>
  <c r="F140" i="32" s="1"/>
  <c r="H142" i="37"/>
  <c r="E141" i="37"/>
  <c r="F140" i="37" s="1"/>
  <c r="H142" i="36"/>
  <c r="E141" i="36"/>
  <c r="F140" i="36" s="1"/>
  <c r="H142" i="34"/>
  <c r="E141" i="34"/>
  <c r="F140" i="34" s="1"/>
  <c r="E141" i="33"/>
  <c r="F140" i="33" s="1"/>
  <c r="H142" i="33"/>
  <c r="H142" i="46"/>
  <c r="E141" i="46"/>
  <c r="F140" i="46" s="1"/>
  <c r="H142" i="41"/>
  <c r="E141" i="41"/>
  <c r="F140" i="41" s="1"/>
  <c r="E141" i="47"/>
  <c r="F140" i="47" s="1"/>
  <c r="H142" i="47"/>
  <c r="E141" i="42"/>
  <c r="F140" i="42" s="1"/>
  <c r="H142" i="42"/>
  <c r="H142" i="44"/>
  <c r="E141" i="44"/>
  <c r="F140" i="44" s="1"/>
  <c r="E141" i="45"/>
  <c r="F140" i="45" s="1"/>
  <c r="H142" i="45"/>
  <c r="H142" i="31"/>
  <c r="E141" i="31"/>
  <c r="F140" i="31" s="1"/>
  <c r="H142" i="43"/>
  <c r="E141" i="43"/>
  <c r="F140" i="43" s="1"/>
  <c r="AB230" i="47"/>
  <c r="AD230" i="47" s="1"/>
  <c r="Z231" i="47" s="1"/>
  <c r="AB232" i="46"/>
  <c r="AD232" i="46" s="1"/>
  <c r="Z233" i="46" s="1"/>
  <c r="AB231" i="45"/>
  <c r="AD231" i="45" s="1"/>
  <c r="Z232" i="45" s="1"/>
  <c r="AB234" i="44"/>
  <c r="AD234" i="44" s="1"/>
  <c r="Z235" i="44" s="1"/>
  <c r="AB232" i="43"/>
  <c r="AD232" i="43" s="1"/>
  <c r="Z233" i="43" s="1"/>
  <c r="AB232" i="42"/>
  <c r="AD232" i="42" s="1"/>
  <c r="Z233" i="42" s="1"/>
  <c r="AB229" i="41"/>
  <c r="AD229" i="41" s="1"/>
  <c r="Z230" i="41" s="1"/>
  <c r="AB231" i="40"/>
  <c r="AD231" i="40" s="1"/>
  <c r="Z232" i="40" s="1"/>
  <c r="AB231" i="39"/>
  <c r="AD231" i="39" s="1"/>
  <c r="Z232" i="39" s="1"/>
  <c r="AB231" i="38"/>
  <c r="AD231" i="38" s="1"/>
  <c r="Z232" i="38" s="1"/>
  <c r="AB229" i="37"/>
  <c r="AD229" i="37" s="1"/>
  <c r="Z230" i="37" s="1"/>
  <c r="AB231" i="36"/>
  <c r="AD231" i="36" s="1"/>
  <c r="Z232" i="36" s="1"/>
  <c r="AB231" i="35"/>
  <c r="AD231" i="35" s="1"/>
  <c r="Z232" i="35" s="1"/>
  <c r="AB231" i="34"/>
  <c r="AD231" i="34" s="1"/>
  <c r="Z232" i="34" s="1"/>
  <c r="AB230" i="33"/>
  <c r="AD230" i="33" s="1"/>
  <c r="Z231" i="33" s="1"/>
  <c r="AB230" i="32"/>
  <c r="AD230" i="32" s="1"/>
  <c r="Z231" i="32" s="1"/>
  <c r="AB231" i="31"/>
  <c r="AD231" i="31" s="1"/>
  <c r="Z232" i="31" s="1"/>
  <c r="H142" i="61"/>
  <c r="E141" i="61"/>
  <c r="F140" i="61" s="1"/>
  <c r="E141" i="25"/>
  <c r="F140" i="25" s="1"/>
  <c r="H142" i="25"/>
  <c r="H142" i="26"/>
  <c r="E141" i="26"/>
  <c r="F140" i="26" s="1"/>
  <c r="H142" i="16"/>
  <c r="E141" i="16"/>
  <c r="F140" i="16" s="1"/>
  <c r="H142" i="24"/>
  <c r="E141" i="24"/>
  <c r="F140" i="24" s="1"/>
  <c r="AB144" i="24"/>
  <c r="AD144" i="24" s="1"/>
  <c r="Z145" i="24" s="1"/>
  <c r="R73" i="26"/>
  <c r="S73" i="26"/>
  <c r="X72" i="26"/>
  <c r="T73" i="26" s="1"/>
  <c r="E142" i="30"/>
  <c r="F141" i="30" s="1"/>
  <c r="H143" i="30"/>
  <c r="S74" i="28"/>
  <c r="R74" i="28"/>
  <c r="T137" i="23"/>
  <c r="X137" i="23" s="1"/>
  <c r="E142" i="28"/>
  <c r="F141" i="28" s="1"/>
  <c r="H143" i="28"/>
  <c r="AB135" i="23"/>
  <c r="AD135" i="23" s="1"/>
  <c r="Z136" i="23" s="1"/>
  <c r="E141" i="23"/>
  <c r="F140" i="23" s="1"/>
  <c r="E142" i="31" l="1"/>
  <c r="F141" i="31" s="1"/>
  <c r="H143" i="31"/>
  <c r="H143" i="45"/>
  <c r="E142" i="45"/>
  <c r="F141" i="45" s="1"/>
  <c r="H143" i="39"/>
  <c r="E142" i="39"/>
  <c r="F141" i="39" s="1"/>
  <c r="H143" i="47"/>
  <c r="E142" i="47"/>
  <c r="F141" i="47" s="1"/>
  <c r="H143" i="34"/>
  <c r="E142" i="34"/>
  <c r="F141" i="34" s="1"/>
  <c r="E142" i="40"/>
  <c r="F141" i="40" s="1"/>
  <c r="H143" i="40"/>
  <c r="E142" i="41"/>
  <c r="F141" i="41" s="1"/>
  <c r="H143" i="41"/>
  <c r="E142" i="36"/>
  <c r="F141" i="36" s="1"/>
  <c r="H143" i="36"/>
  <c r="E142" i="44"/>
  <c r="F141" i="44" s="1"/>
  <c r="H143" i="44"/>
  <c r="E142" i="46"/>
  <c r="F141" i="46" s="1"/>
  <c r="H143" i="46"/>
  <c r="H143" i="37"/>
  <c r="E142" i="37"/>
  <c r="F141" i="37" s="1"/>
  <c r="H143" i="35"/>
  <c r="E142" i="35"/>
  <c r="F141" i="35" s="1"/>
  <c r="E142" i="42"/>
  <c r="F141" i="42" s="1"/>
  <c r="H143" i="42"/>
  <c r="H143" i="33"/>
  <c r="E142" i="33"/>
  <c r="F141" i="33" s="1"/>
  <c r="E142" i="38"/>
  <c r="F141" i="38" s="1"/>
  <c r="H143" i="38"/>
  <c r="E142" i="43"/>
  <c r="F141" i="43" s="1"/>
  <c r="H143" i="43"/>
  <c r="H143" i="32"/>
  <c r="E142" i="32"/>
  <c r="F141" i="32" s="1"/>
  <c r="AB231" i="47"/>
  <c r="AD231" i="47" s="1"/>
  <c r="Z232" i="47" s="1"/>
  <c r="AB233" i="46"/>
  <c r="AD233" i="46" s="1"/>
  <c r="Z234" i="46" s="1"/>
  <c r="AB232" i="45"/>
  <c r="AD232" i="45" s="1"/>
  <c r="Z233" i="45" s="1"/>
  <c r="AB235" i="44"/>
  <c r="AD235" i="44" s="1"/>
  <c r="Z236" i="44" s="1"/>
  <c r="AB233" i="43"/>
  <c r="AD233" i="43" s="1"/>
  <c r="Z234" i="43" s="1"/>
  <c r="AB233" i="42"/>
  <c r="AD233" i="42" s="1"/>
  <c r="Z234" i="42" s="1"/>
  <c r="AB230" i="41"/>
  <c r="AD230" i="41" s="1"/>
  <c r="Z231" i="41" s="1"/>
  <c r="AB232" i="40"/>
  <c r="AD232" i="40" s="1"/>
  <c r="Z233" i="40" s="1"/>
  <c r="AB232" i="39"/>
  <c r="AD232" i="39" s="1"/>
  <c r="Z233" i="39" s="1"/>
  <c r="AB232" i="38"/>
  <c r="AD232" i="38" s="1"/>
  <c r="Z233" i="38" s="1"/>
  <c r="AB230" i="37"/>
  <c r="AD230" i="37" s="1"/>
  <c r="Z231" i="37" s="1"/>
  <c r="AB232" i="36"/>
  <c r="AD232" i="36" s="1"/>
  <c r="Z233" i="36" s="1"/>
  <c r="AB232" i="35"/>
  <c r="AD232" i="35" s="1"/>
  <c r="Z233" i="35" s="1"/>
  <c r="AB232" i="34"/>
  <c r="AD232" i="34" s="1"/>
  <c r="Z233" i="34" s="1"/>
  <c r="AB231" i="33"/>
  <c r="AD231" i="33" s="1"/>
  <c r="Z232" i="33" s="1"/>
  <c r="AB231" i="32"/>
  <c r="AD231" i="32" s="1"/>
  <c r="Z232" i="32" s="1"/>
  <c r="AB232" i="31"/>
  <c r="AD232" i="31" s="1"/>
  <c r="Z233" i="31" s="1"/>
  <c r="H143" i="16"/>
  <c r="E142" i="16"/>
  <c r="F141" i="16" s="1"/>
  <c r="E142" i="25"/>
  <c r="F141" i="25" s="1"/>
  <c r="H143" i="25"/>
  <c r="H143" i="24"/>
  <c r="E142" i="24"/>
  <c r="F141" i="24" s="1"/>
  <c r="E142" i="26"/>
  <c r="F141" i="26" s="1"/>
  <c r="H143" i="26"/>
  <c r="E142" i="61"/>
  <c r="F141" i="61" s="1"/>
  <c r="H143" i="61"/>
  <c r="AB145" i="24"/>
  <c r="AD145" i="24" s="1"/>
  <c r="Z146" i="24" s="1"/>
  <c r="U73" i="26"/>
  <c r="W73" i="26"/>
  <c r="AC73" i="26" s="1"/>
  <c r="AD73" i="26" s="1"/>
  <c r="Z74" i="26" s="1"/>
  <c r="AB74" i="26" s="1"/>
  <c r="E143" i="30"/>
  <c r="F142" i="30" s="1"/>
  <c r="H144" i="30"/>
  <c r="U74" i="28"/>
  <c r="T74" i="28" s="1"/>
  <c r="X74" i="28" s="1"/>
  <c r="W74" i="28"/>
  <c r="AC74" i="28" s="1"/>
  <c r="AD74" i="28" s="1"/>
  <c r="Z75" i="28" s="1"/>
  <c r="AB75" i="28" s="1"/>
  <c r="T138" i="23"/>
  <c r="X138" i="23" s="1"/>
  <c r="H144" i="28"/>
  <c r="E143" i="28"/>
  <c r="F142" i="28" s="1"/>
  <c r="AB136" i="23"/>
  <c r="AD136" i="23" s="1"/>
  <c r="Z137" i="23" s="1"/>
  <c r="E142" i="23"/>
  <c r="F141" i="23" s="1"/>
  <c r="H144" i="43" l="1"/>
  <c r="E143" i="43"/>
  <c r="F142" i="43" s="1"/>
  <c r="H144" i="36"/>
  <c r="E143" i="36"/>
  <c r="F142" i="36" s="1"/>
  <c r="H144" i="35"/>
  <c r="E143" i="35"/>
  <c r="F142" i="35" s="1"/>
  <c r="E143" i="47"/>
  <c r="F142" i="47" s="1"/>
  <c r="H144" i="47"/>
  <c r="E143" i="37"/>
  <c r="F142" i="37" s="1"/>
  <c r="H144" i="37"/>
  <c r="E143" i="39"/>
  <c r="F142" i="39" s="1"/>
  <c r="H144" i="39"/>
  <c r="E143" i="46"/>
  <c r="F142" i="46" s="1"/>
  <c r="H144" i="46"/>
  <c r="H144" i="40"/>
  <c r="E143" i="40"/>
  <c r="F142" i="40" s="1"/>
  <c r="H144" i="41"/>
  <c r="E143" i="41"/>
  <c r="F142" i="41" s="1"/>
  <c r="H144" i="33"/>
  <c r="E143" i="33"/>
  <c r="F142" i="33" s="1"/>
  <c r="E143" i="45"/>
  <c r="F142" i="45" s="1"/>
  <c r="H144" i="45"/>
  <c r="H144" i="38"/>
  <c r="E143" i="38"/>
  <c r="F142" i="38" s="1"/>
  <c r="H144" i="42"/>
  <c r="E143" i="42"/>
  <c r="F142" i="42" s="1"/>
  <c r="E143" i="44"/>
  <c r="F142" i="44" s="1"/>
  <c r="H144" i="44"/>
  <c r="E143" i="31"/>
  <c r="F142" i="31" s="1"/>
  <c r="H144" i="31"/>
  <c r="E143" i="32"/>
  <c r="F142" i="32" s="1"/>
  <c r="H144" i="32"/>
  <c r="H144" i="34"/>
  <c r="E143" i="34"/>
  <c r="F142" i="34" s="1"/>
  <c r="AB232" i="47"/>
  <c r="AD232" i="47" s="1"/>
  <c r="Z233" i="47" s="1"/>
  <c r="AB234" i="46"/>
  <c r="AD234" i="46" s="1"/>
  <c r="Z235" i="46" s="1"/>
  <c r="AB233" i="45"/>
  <c r="AD233" i="45" s="1"/>
  <c r="Z234" i="45" s="1"/>
  <c r="AB236" i="44"/>
  <c r="AD236" i="44" s="1"/>
  <c r="Z237" i="44" s="1"/>
  <c r="AB234" i="43"/>
  <c r="AD234" i="43" s="1"/>
  <c r="Z235" i="43" s="1"/>
  <c r="AB234" i="42"/>
  <c r="AD234" i="42" s="1"/>
  <c r="Z235" i="42" s="1"/>
  <c r="AB231" i="41"/>
  <c r="AD231" i="41" s="1"/>
  <c r="Z232" i="41" s="1"/>
  <c r="AB233" i="40"/>
  <c r="AD233" i="40" s="1"/>
  <c r="Z234" i="40" s="1"/>
  <c r="AB233" i="39"/>
  <c r="AD233" i="39" s="1"/>
  <c r="Z234" i="39" s="1"/>
  <c r="AB233" i="38"/>
  <c r="AD233" i="38" s="1"/>
  <c r="Z234" i="38" s="1"/>
  <c r="AB231" i="37"/>
  <c r="AD231" i="37" s="1"/>
  <c r="Z232" i="37" s="1"/>
  <c r="AB233" i="36"/>
  <c r="AD233" i="36" s="1"/>
  <c r="Z234" i="36" s="1"/>
  <c r="AB233" i="35"/>
  <c r="AD233" i="35" s="1"/>
  <c r="Z234" i="35" s="1"/>
  <c r="AB233" i="34"/>
  <c r="AD233" i="34" s="1"/>
  <c r="Z234" i="34" s="1"/>
  <c r="AB232" i="33"/>
  <c r="AD232" i="33" s="1"/>
  <c r="Z233" i="33" s="1"/>
  <c r="AB232" i="32"/>
  <c r="AD232" i="32" s="1"/>
  <c r="Z233" i="32" s="1"/>
  <c r="AB233" i="31"/>
  <c r="AD233" i="31" s="1"/>
  <c r="Z234" i="31" s="1"/>
  <c r="H144" i="24"/>
  <c r="E143" i="24"/>
  <c r="F142" i="24" s="1"/>
  <c r="E143" i="61"/>
  <c r="F142" i="61" s="1"/>
  <c r="H144" i="61"/>
  <c r="E143" i="26"/>
  <c r="F142" i="26" s="1"/>
  <c r="H144" i="26"/>
  <c r="E143" i="25"/>
  <c r="F142" i="25" s="1"/>
  <c r="H144" i="25"/>
  <c r="H144" i="16"/>
  <c r="E143" i="16"/>
  <c r="F142" i="16" s="1"/>
  <c r="AB146" i="24"/>
  <c r="AD146" i="24" s="1"/>
  <c r="Z147" i="24" s="1"/>
  <c r="R74" i="26"/>
  <c r="S74" i="26"/>
  <c r="X73" i="26"/>
  <c r="T74" i="26" s="1"/>
  <c r="H145" i="30"/>
  <c r="E144" i="30"/>
  <c r="F143" i="30" s="1"/>
  <c r="S75" i="28"/>
  <c r="R75" i="28"/>
  <c r="T139" i="23"/>
  <c r="X139" i="23" s="1"/>
  <c r="E144" i="28"/>
  <c r="F143" i="28" s="1"/>
  <c r="H145" i="28"/>
  <c r="AB137" i="23"/>
  <c r="AD137" i="23" s="1"/>
  <c r="Z138" i="23" s="1"/>
  <c r="E143" i="23"/>
  <c r="F142" i="23" s="1"/>
  <c r="E144" i="46" l="1"/>
  <c r="F143" i="46" s="1"/>
  <c r="H145" i="46"/>
  <c r="H145" i="32"/>
  <c r="E144" i="32"/>
  <c r="F143" i="32" s="1"/>
  <c r="H145" i="47"/>
  <c r="E144" i="47"/>
  <c r="F143" i="47" s="1"/>
  <c r="H145" i="38"/>
  <c r="E144" i="38"/>
  <c r="F143" i="38" s="1"/>
  <c r="H145" i="40"/>
  <c r="E144" i="40"/>
  <c r="F143" i="40" s="1"/>
  <c r="E144" i="31"/>
  <c r="F143" i="31" s="1"/>
  <c r="H145" i="31"/>
  <c r="H145" i="35"/>
  <c r="E144" i="35"/>
  <c r="F143" i="35" s="1"/>
  <c r="E144" i="44"/>
  <c r="F143" i="44" s="1"/>
  <c r="H145" i="44"/>
  <c r="H145" i="39"/>
  <c r="E144" i="39"/>
  <c r="F143" i="39" s="1"/>
  <c r="E144" i="33"/>
  <c r="F143" i="33" s="1"/>
  <c r="H145" i="33"/>
  <c r="E144" i="36"/>
  <c r="F143" i="36" s="1"/>
  <c r="H145" i="36"/>
  <c r="H145" i="37"/>
  <c r="E144" i="37"/>
  <c r="F143" i="37" s="1"/>
  <c r="E144" i="45"/>
  <c r="F143" i="45" s="1"/>
  <c r="H145" i="45"/>
  <c r="H145" i="34"/>
  <c r="E144" i="34"/>
  <c r="F143" i="34" s="1"/>
  <c r="E144" i="42"/>
  <c r="F143" i="42" s="1"/>
  <c r="H145" i="42"/>
  <c r="H145" i="41"/>
  <c r="E144" i="41"/>
  <c r="F143" i="41" s="1"/>
  <c r="E144" i="43"/>
  <c r="F143" i="43" s="1"/>
  <c r="H145" i="43"/>
  <c r="AB233" i="47"/>
  <c r="AD233" i="47" s="1"/>
  <c r="Z234" i="47" s="1"/>
  <c r="AB235" i="46"/>
  <c r="AD235" i="46" s="1"/>
  <c r="Z236" i="46" s="1"/>
  <c r="AB234" i="45"/>
  <c r="AD234" i="45" s="1"/>
  <c r="Z235" i="45" s="1"/>
  <c r="AB237" i="44"/>
  <c r="AD237" i="44" s="1"/>
  <c r="Z238" i="44" s="1"/>
  <c r="AB235" i="43"/>
  <c r="AD235" i="43" s="1"/>
  <c r="Z236" i="43" s="1"/>
  <c r="AB235" i="42"/>
  <c r="AD235" i="42" s="1"/>
  <c r="Z236" i="42" s="1"/>
  <c r="AB232" i="41"/>
  <c r="AD232" i="41" s="1"/>
  <c r="Z233" i="41" s="1"/>
  <c r="AB234" i="40"/>
  <c r="AD234" i="40" s="1"/>
  <c r="Z235" i="40" s="1"/>
  <c r="AB234" i="39"/>
  <c r="AD234" i="39" s="1"/>
  <c r="Z235" i="39" s="1"/>
  <c r="AB234" i="38"/>
  <c r="AD234" i="38" s="1"/>
  <c r="Z235" i="38" s="1"/>
  <c r="AB232" i="37"/>
  <c r="AD232" i="37" s="1"/>
  <c r="Z233" i="37" s="1"/>
  <c r="AB234" i="36"/>
  <c r="AD234" i="36" s="1"/>
  <c r="Z235" i="36" s="1"/>
  <c r="AB234" i="35"/>
  <c r="AD234" i="35" s="1"/>
  <c r="Z235" i="35" s="1"/>
  <c r="AB234" i="34"/>
  <c r="AD234" i="34" s="1"/>
  <c r="Z235" i="34" s="1"/>
  <c r="AB233" i="33"/>
  <c r="AD233" i="33" s="1"/>
  <c r="Z234" i="33" s="1"/>
  <c r="AB233" i="32"/>
  <c r="AD233" i="32" s="1"/>
  <c r="Z234" i="32" s="1"/>
  <c r="AB234" i="31"/>
  <c r="AD234" i="31" s="1"/>
  <c r="Z235" i="31" s="1"/>
  <c r="H145" i="25"/>
  <c r="E144" i="25"/>
  <c r="F143" i="25" s="1"/>
  <c r="H145" i="16"/>
  <c r="E144" i="16"/>
  <c r="F143" i="16" s="1"/>
  <c r="E144" i="26"/>
  <c r="F143" i="26" s="1"/>
  <c r="H145" i="26"/>
  <c r="E144" i="61"/>
  <c r="F143" i="61" s="1"/>
  <c r="H145" i="61"/>
  <c r="H145" i="24"/>
  <c r="E144" i="24"/>
  <c r="F143" i="24" s="1"/>
  <c r="AB147" i="24"/>
  <c r="AD147" i="24" s="1"/>
  <c r="Z148" i="24" s="1"/>
  <c r="U74" i="26"/>
  <c r="W74" i="26"/>
  <c r="AC74" i="26" s="1"/>
  <c r="AD74" i="26" s="1"/>
  <c r="Z75" i="26" s="1"/>
  <c r="AB75" i="26" s="1"/>
  <c r="H146" i="30"/>
  <c r="E145" i="30"/>
  <c r="F144" i="30" s="1"/>
  <c r="W75" i="28"/>
  <c r="AC75" i="28" s="1"/>
  <c r="AD75" i="28" s="1"/>
  <c r="Z76" i="28" s="1"/>
  <c r="AB76" i="28" s="1"/>
  <c r="U75" i="28"/>
  <c r="T75" i="28" s="1"/>
  <c r="X75" i="28" s="1"/>
  <c r="T140" i="23"/>
  <c r="X140" i="23" s="1"/>
  <c r="E145" i="28"/>
  <c r="F144" i="28" s="1"/>
  <c r="H146" i="28"/>
  <c r="E144" i="23"/>
  <c r="F143" i="23" s="1"/>
  <c r="AB138" i="23"/>
  <c r="AD138" i="23" s="1"/>
  <c r="Z139" i="23" s="1"/>
  <c r="H146" i="41" l="1"/>
  <c r="E145" i="41"/>
  <c r="F144" i="41" s="1"/>
  <c r="E145" i="37"/>
  <c r="F144" i="37" s="1"/>
  <c r="H146" i="37"/>
  <c r="H146" i="38"/>
  <c r="E145" i="38"/>
  <c r="F144" i="38" s="1"/>
  <c r="E145" i="35"/>
  <c r="F144" i="35" s="1"/>
  <c r="H146" i="35"/>
  <c r="E145" i="47"/>
  <c r="F144" i="47" s="1"/>
  <c r="H146" i="47"/>
  <c r="H146" i="33"/>
  <c r="E145" i="33"/>
  <c r="F144" i="33" s="1"/>
  <c r="E145" i="31"/>
  <c r="F144" i="31" s="1"/>
  <c r="H146" i="31"/>
  <c r="E145" i="36"/>
  <c r="F144" i="36" s="1"/>
  <c r="H146" i="36"/>
  <c r="H146" i="34"/>
  <c r="E145" i="34"/>
  <c r="F144" i="34" s="1"/>
  <c r="H146" i="32"/>
  <c r="E145" i="32"/>
  <c r="F144" i="32" s="1"/>
  <c r="H146" i="42"/>
  <c r="E145" i="42"/>
  <c r="F144" i="42" s="1"/>
  <c r="H146" i="43"/>
  <c r="E145" i="43"/>
  <c r="F144" i="43" s="1"/>
  <c r="E145" i="45"/>
  <c r="F144" i="45" s="1"/>
  <c r="H146" i="45"/>
  <c r="E145" i="46"/>
  <c r="F144" i="46" s="1"/>
  <c r="H146" i="46"/>
  <c r="E145" i="44"/>
  <c r="F144" i="44" s="1"/>
  <c r="H146" i="44"/>
  <c r="E145" i="39"/>
  <c r="F144" i="39" s="1"/>
  <c r="H146" i="39"/>
  <c r="H146" i="40"/>
  <c r="E145" i="40"/>
  <c r="F144" i="40" s="1"/>
  <c r="AB234" i="47"/>
  <c r="AD234" i="47" s="1"/>
  <c r="Z235" i="47" s="1"/>
  <c r="AB236" i="46"/>
  <c r="AD236" i="46" s="1"/>
  <c r="Z237" i="46" s="1"/>
  <c r="AB235" i="45"/>
  <c r="AD235" i="45" s="1"/>
  <c r="Z236" i="45" s="1"/>
  <c r="AB238" i="44"/>
  <c r="AD238" i="44" s="1"/>
  <c r="Z239" i="44" s="1"/>
  <c r="AB236" i="43"/>
  <c r="AD236" i="43" s="1"/>
  <c r="Z237" i="43" s="1"/>
  <c r="AB236" i="42"/>
  <c r="AD236" i="42" s="1"/>
  <c r="Z237" i="42" s="1"/>
  <c r="AB233" i="41"/>
  <c r="AD233" i="41" s="1"/>
  <c r="Z234" i="41" s="1"/>
  <c r="AB235" i="40"/>
  <c r="AD235" i="40" s="1"/>
  <c r="Z236" i="40" s="1"/>
  <c r="AB235" i="39"/>
  <c r="AD235" i="39" s="1"/>
  <c r="Z236" i="39" s="1"/>
  <c r="AB235" i="38"/>
  <c r="AD235" i="38" s="1"/>
  <c r="Z236" i="38" s="1"/>
  <c r="AB233" i="37"/>
  <c r="AD233" i="37" s="1"/>
  <c r="Z234" i="37" s="1"/>
  <c r="AB235" i="36"/>
  <c r="AD235" i="36" s="1"/>
  <c r="Z236" i="36" s="1"/>
  <c r="AB235" i="35"/>
  <c r="AD235" i="35" s="1"/>
  <c r="Z236" i="35" s="1"/>
  <c r="AB235" i="34"/>
  <c r="AD235" i="34" s="1"/>
  <c r="Z236" i="34" s="1"/>
  <c r="AB234" i="33"/>
  <c r="AD234" i="33" s="1"/>
  <c r="Z235" i="33" s="1"/>
  <c r="AB234" i="32"/>
  <c r="AD234" i="32" s="1"/>
  <c r="Z235" i="32" s="1"/>
  <c r="AB235" i="31"/>
  <c r="AD235" i="31" s="1"/>
  <c r="Z236" i="31" s="1"/>
  <c r="H146" i="26"/>
  <c r="E145" i="26"/>
  <c r="F144" i="26" s="1"/>
  <c r="E145" i="16"/>
  <c r="F144" i="16" s="1"/>
  <c r="H146" i="16"/>
  <c r="H146" i="24"/>
  <c r="E145" i="24"/>
  <c r="F144" i="24" s="1"/>
  <c r="E145" i="25"/>
  <c r="F144" i="25" s="1"/>
  <c r="H146" i="25"/>
  <c r="E145" i="61"/>
  <c r="F144" i="61" s="1"/>
  <c r="H146" i="61"/>
  <c r="AB148" i="24"/>
  <c r="AD148" i="24" s="1"/>
  <c r="Z149" i="24" s="1"/>
  <c r="S75" i="26"/>
  <c r="R75" i="26"/>
  <c r="X74" i="26"/>
  <c r="T75" i="26" s="1"/>
  <c r="E146" i="30"/>
  <c r="F145" i="30" s="1"/>
  <c r="H147" i="30"/>
  <c r="S76" i="28"/>
  <c r="R76" i="28"/>
  <c r="T141" i="23"/>
  <c r="X141" i="23" s="1"/>
  <c r="H147" i="28"/>
  <c r="E146" i="28"/>
  <c r="F145" i="28" s="1"/>
  <c r="AB139" i="23"/>
  <c r="AD139" i="23" s="1"/>
  <c r="Z140" i="23" s="1"/>
  <c r="E145" i="23"/>
  <c r="F144" i="23" s="1"/>
  <c r="E146" i="44" l="1"/>
  <c r="F145" i="44" s="1"/>
  <c r="H147" i="44"/>
  <c r="E146" i="31"/>
  <c r="F145" i="31" s="1"/>
  <c r="H147" i="31"/>
  <c r="H147" i="43"/>
  <c r="E146" i="43"/>
  <c r="F145" i="43" s="1"/>
  <c r="E146" i="42"/>
  <c r="F145" i="42" s="1"/>
  <c r="H147" i="42"/>
  <c r="H147" i="38"/>
  <c r="E146" i="38"/>
  <c r="F145" i="38" s="1"/>
  <c r="H147" i="35"/>
  <c r="E146" i="35"/>
  <c r="F145" i="35" s="1"/>
  <c r="H147" i="46"/>
  <c r="E146" i="46"/>
  <c r="F145" i="46" s="1"/>
  <c r="H147" i="37"/>
  <c r="E146" i="37"/>
  <c r="F145" i="37" s="1"/>
  <c r="E146" i="39"/>
  <c r="F145" i="39" s="1"/>
  <c r="H147" i="39"/>
  <c r="H147" i="32"/>
  <c r="E146" i="32"/>
  <c r="F145" i="32" s="1"/>
  <c r="E146" i="33"/>
  <c r="F145" i="33" s="1"/>
  <c r="H147" i="33"/>
  <c r="E146" i="45"/>
  <c r="F145" i="45" s="1"/>
  <c r="H147" i="45"/>
  <c r="H147" i="47"/>
  <c r="E146" i="47"/>
  <c r="F145" i="47" s="1"/>
  <c r="E146" i="36"/>
  <c r="F145" i="36" s="1"/>
  <c r="H147" i="36"/>
  <c r="E146" i="40"/>
  <c r="F145" i="40" s="1"/>
  <c r="H147" i="40"/>
  <c r="E146" i="34"/>
  <c r="F145" i="34" s="1"/>
  <c r="H147" i="34"/>
  <c r="H147" i="41"/>
  <c r="E146" i="41"/>
  <c r="F145" i="41" s="1"/>
  <c r="AB235" i="47"/>
  <c r="AD235" i="47" s="1"/>
  <c r="Z236" i="47" s="1"/>
  <c r="AB237" i="46"/>
  <c r="AD237" i="46" s="1"/>
  <c r="Z238" i="46" s="1"/>
  <c r="AB236" i="45"/>
  <c r="AD236" i="45" s="1"/>
  <c r="Z237" i="45" s="1"/>
  <c r="AB239" i="44"/>
  <c r="AD239" i="44" s="1"/>
  <c r="Z240" i="44" s="1"/>
  <c r="AB237" i="43"/>
  <c r="AD237" i="43" s="1"/>
  <c r="Z238" i="43" s="1"/>
  <c r="AB237" i="42"/>
  <c r="AD237" i="42" s="1"/>
  <c r="Z238" i="42" s="1"/>
  <c r="AB234" i="41"/>
  <c r="AD234" i="41" s="1"/>
  <c r="Z235" i="41" s="1"/>
  <c r="AB236" i="40"/>
  <c r="AD236" i="40" s="1"/>
  <c r="Z237" i="40" s="1"/>
  <c r="AB236" i="39"/>
  <c r="AD236" i="39" s="1"/>
  <c r="Z237" i="39" s="1"/>
  <c r="AB236" i="38"/>
  <c r="AD236" i="38" s="1"/>
  <c r="Z237" i="38" s="1"/>
  <c r="AB234" i="37"/>
  <c r="AD234" i="37" s="1"/>
  <c r="Z235" i="37" s="1"/>
  <c r="AB236" i="36"/>
  <c r="AD236" i="36" s="1"/>
  <c r="Z237" i="36" s="1"/>
  <c r="AB236" i="35"/>
  <c r="AD236" i="35" s="1"/>
  <c r="Z237" i="35" s="1"/>
  <c r="AB236" i="34"/>
  <c r="AD236" i="34" s="1"/>
  <c r="Z237" i="34" s="1"/>
  <c r="AB235" i="33"/>
  <c r="AD235" i="33" s="1"/>
  <c r="Z236" i="33" s="1"/>
  <c r="AB235" i="32"/>
  <c r="AD235" i="32" s="1"/>
  <c r="Z236" i="32" s="1"/>
  <c r="AB236" i="31"/>
  <c r="AD236" i="31" s="1"/>
  <c r="Z237" i="31" s="1"/>
  <c r="E146" i="16"/>
  <c r="F145" i="16" s="1"/>
  <c r="H147" i="16"/>
  <c r="H147" i="24"/>
  <c r="E146" i="24"/>
  <c r="F145" i="24" s="1"/>
  <c r="E146" i="25"/>
  <c r="F145" i="25" s="1"/>
  <c r="H147" i="25"/>
  <c r="E146" i="61"/>
  <c r="F145" i="61" s="1"/>
  <c r="H147" i="61"/>
  <c r="E146" i="26"/>
  <c r="F145" i="26" s="1"/>
  <c r="H147" i="26"/>
  <c r="AB149" i="24"/>
  <c r="AD149" i="24" s="1"/>
  <c r="Z150" i="24" s="1"/>
  <c r="U75" i="26"/>
  <c r="W75" i="26"/>
  <c r="AC75" i="26" s="1"/>
  <c r="AD75" i="26" s="1"/>
  <c r="Z76" i="26" s="1"/>
  <c r="AB76" i="26" s="1"/>
  <c r="H148" i="30"/>
  <c r="E147" i="30"/>
  <c r="F146" i="30" s="1"/>
  <c r="U76" i="28"/>
  <c r="T76" i="28" s="1"/>
  <c r="X76" i="28" s="1"/>
  <c r="W76" i="28"/>
  <c r="AC76" i="28" s="1"/>
  <c r="AD76" i="28" s="1"/>
  <c r="Z77" i="28" s="1"/>
  <c r="AB77" i="28" s="1"/>
  <c r="T142" i="23"/>
  <c r="X142" i="23" s="1"/>
  <c r="H148" i="28"/>
  <c r="E147" i="28"/>
  <c r="F146" i="28" s="1"/>
  <c r="AB140" i="23"/>
  <c r="AD140" i="23" s="1"/>
  <c r="Z141" i="23" s="1"/>
  <c r="E146" i="23"/>
  <c r="F145" i="23" s="1"/>
  <c r="E147" i="34" l="1"/>
  <c r="F146" i="34" s="1"/>
  <c r="H148" i="34"/>
  <c r="E147" i="42"/>
  <c r="F146" i="42" s="1"/>
  <c r="H148" i="42"/>
  <c r="E147" i="37"/>
  <c r="F146" i="37" s="1"/>
  <c r="H148" i="37"/>
  <c r="H148" i="46"/>
  <c r="E147" i="46"/>
  <c r="F146" i="46" s="1"/>
  <c r="E147" i="43"/>
  <c r="F146" i="43" s="1"/>
  <c r="H148" i="43"/>
  <c r="H148" i="40"/>
  <c r="E147" i="40"/>
  <c r="F146" i="40" s="1"/>
  <c r="H148" i="36"/>
  <c r="E147" i="36"/>
  <c r="F146" i="36" s="1"/>
  <c r="H148" i="31"/>
  <c r="E147" i="31"/>
  <c r="F146" i="31" s="1"/>
  <c r="H148" i="33"/>
  <c r="E147" i="33"/>
  <c r="F146" i="33" s="1"/>
  <c r="E147" i="32"/>
  <c r="F146" i="32" s="1"/>
  <c r="H148" i="32"/>
  <c r="E147" i="35"/>
  <c r="F146" i="35" s="1"/>
  <c r="H148" i="35"/>
  <c r="H148" i="45"/>
  <c r="E147" i="45"/>
  <c r="F146" i="45" s="1"/>
  <c r="H148" i="39"/>
  <c r="E147" i="39"/>
  <c r="F146" i="39" s="1"/>
  <c r="H148" i="44"/>
  <c r="E147" i="44"/>
  <c r="F146" i="44" s="1"/>
  <c r="H148" i="41"/>
  <c r="E147" i="41"/>
  <c r="F146" i="41" s="1"/>
  <c r="E147" i="47"/>
  <c r="F146" i="47" s="1"/>
  <c r="H148" i="47"/>
  <c r="H148" i="38"/>
  <c r="E147" i="38"/>
  <c r="F146" i="38" s="1"/>
  <c r="AB236" i="47"/>
  <c r="AD236" i="47" s="1"/>
  <c r="Z237" i="47" s="1"/>
  <c r="AB238" i="46"/>
  <c r="AD238" i="46" s="1"/>
  <c r="Z239" i="46" s="1"/>
  <c r="AB237" i="45"/>
  <c r="AD237" i="45" s="1"/>
  <c r="Z238" i="45" s="1"/>
  <c r="AB240" i="44"/>
  <c r="AD240" i="44" s="1"/>
  <c r="Z241" i="44" s="1"/>
  <c r="AB238" i="43"/>
  <c r="AD238" i="43" s="1"/>
  <c r="Z239" i="43" s="1"/>
  <c r="AB238" i="42"/>
  <c r="AD238" i="42" s="1"/>
  <c r="Z239" i="42" s="1"/>
  <c r="AB235" i="41"/>
  <c r="AD235" i="41" s="1"/>
  <c r="Z236" i="41" s="1"/>
  <c r="AB237" i="40"/>
  <c r="AD237" i="40" s="1"/>
  <c r="Z238" i="40" s="1"/>
  <c r="AB237" i="39"/>
  <c r="AD237" i="39" s="1"/>
  <c r="Z238" i="39" s="1"/>
  <c r="AB237" i="38"/>
  <c r="AD237" i="38" s="1"/>
  <c r="Z238" i="38" s="1"/>
  <c r="AB235" i="37"/>
  <c r="AD235" i="37" s="1"/>
  <c r="Z236" i="37" s="1"/>
  <c r="AB237" i="36"/>
  <c r="AD237" i="36" s="1"/>
  <c r="Z238" i="36" s="1"/>
  <c r="AB237" i="35"/>
  <c r="AD237" i="35" s="1"/>
  <c r="Z238" i="35" s="1"/>
  <c r="AB237" i="34"/>
  <c r="AD237" i="34" s="1"/>
  <c r="Z238" i="34" s="1"/>
  <c r="AB236" i="33"/>
  <c r="AD236" i="33" s="1"/>
  <c r="Z237" i="33" s="1"/>
  <c r="AB236" i="32"/>
  <c r="AD236" i="32" s="1"/>
  <c r="Z237" i="32" s="1"/>
  <c r="AB237" i="31"/>
  <c r="AD237" i="31" s="1"/>
  <c r="Z238" i="31" s="1"/>
  <c r="E147" i="61"/>
  <c r="F146" i="61" s="1"/>
  <c r="H148" i="61"/>
  <c r="E147" i="25"/>
  <c r="F146" i="25" s="1"/>
  <c r="H148" i="25"/>
  <c r="H148" i="16"/>
  <c r="E147" i="16"/>
  <c r="F146" i="16" s="1"/>
  <c r="E147" i="26"/>
  <c r="F146" i="26" s="1"/>
  <c r="H148" i="26"/>
  <c r="H148" i="24"/>
  <c r="E147" i="24"/>
  <c r="F146" i="24" s="1"/>
  <c r="AB150" i="24"/>
  <c r="AD150" i="24" s="1"/>
  <c r="Z151" i="24" s="1"/>
  <c r="R76" i="26"/>
  <c r="S76" i="26"/>
  <c r="X75" i="26"/>
  <c r="T76" i="26" s="1"/>
  <c r="H149" i="30"/>
  <c r="E148" i="30"/>
  <c r="F147" i="30" s="1"/>
  <c r="S77" i="28"/>
  <c r="R77" i="28"/>
  <c r="T143" i="23"/>
  <c r="X143" i="23" s="1"/>
  <c r="E148" i="28"/>
  <c r="F147" i="28" s="1"/>
  <c r="H149" i="28"/>
  <c r="AB141" i="23"/>
  <c r="AD141" i="23" s="1"/>
  <c r="Z142" i="23" s="1"/>
  <c r="E147" i="23"/>
  <c r="F146" i="23" s="1"/>
  <c r="E148" i="46" l="1"/>
  <c r="F147" i="46" s="1"/>
  <c r="H149" i="46"/>
  <c r="E148" i="35"/>
  <c r="F147" i="35" s="1"/>
  <c r="H149" i="35"/>
  <c r="H149" i="37"/>
  <c r="E148" i="37"/>
  <c r="F147" i="37" s="1"/>
  <c r="E148" i="41"/>
  <c r="F147" i="41" s="1"/>
  <c r="H149" i="41"/>
  <c r="H149" i="36"/>
  <c r="E148" i="36"/>
  <c r="F147" i="36" s="1"/>
  <c r="E148" i="45"/>
  <c r="F147" i="45" s="1"/>
  <c r="H149" i="45"/>
  <c r="E148" i="32"/>
  <c r="F147" i="32" s="1"/>
  <c r="H149" i="32"/>
  <c r="H149" i="42"/>
  <c r="E148" i="42"/>
  <c r="F147" i="42" s="1"/>
  <c r="E148" i="44"/>
  <c r="F147" i="44" s="1"/>
  <c r="H149" i="44"/>
  <c r="H149" i="40"/>
  <c r="E148" i="40"/>
  <c r="F147" i="40" s="1"/>
  <c r="E148" i="47"/>
  <c r="F147" i="47" s="1"/>
  <c r="H149" i="47"/>
  <c r="H149" i="43"/>
  <c r="E148" i="43"/>
  <c r="F147" i="43" s="1"/>
  <c r="E148" i="34"/>
  <c r="F147" i="34" s="1"/>
  <c r="H149" i="34"/>
  <c r="H149" i="31"/>
  <c r="E148" i="31"/>
  <c r="F147" i="31" s="1"/>
  <c r="H149" i="38"/>
  <c r="E148" i="38"/>
  <c r="F147" i="38" s="1"/>
  <c r="H149" i="39"/>
  <c r="E148" i="39"/>
  <c r="F147" i="39" s="1"/>
  <c r="E148" i="33"/>
  <c r="F147" i="33" s="1"/>
  <c r="H149" i="33"/>
  <c r="AB237" i="47"/>
  <c r="AD237" i="47" s="1"/>
  <c r="Z238" i="47" s="1"/>
  <c r="AB239" i="46"/>
  <c r="AD239" i="46" s="1"/>
  <c r="Z240" i="46" s="1"/>
  <c r="AB238" i="45"/>
  <c r="AD238" i="45" s="1"/>
  <c r="Z239" i="45" s="1"/>
  <c r="AB241" i="44"/>
  <c r="AD241" i="44" s="1"/>
  <c r="Z242" i="44" s="1"/>
  <c r="AB239" i="43"/>
  <c r="AD239" i="43" s="1"/>
  <c r="Z240" i="43" s="1"/>
  <c r="AB239" i="42"/>
  <c r="AD239" i="42" s="1"/>
  <c r="Z240" i="42" s="1"/>
  <c r="AB236" i="41"/>
  <c r="AD236" i="41" s="1"/>
  <c r="Z237" i="41" s="1"/>
  <c r="AB238" i="40"/>
  <c r="AD238" i="40" s="1"/>
  <c r="Z239" i="40" s="1"/>
  <c r="AB238" i="39"/>
  <c r="AD238" i="39" s="1"/>
  <c r="Z239" i="39" s="1"/>
  <c r="AB238" i="38"/>
  <c r="AD238" i="38" s="1"/>
  <c r="Z239" i="38" s="1"/>
  <c r="AB236" i="37"/>
  <c r="AD236" i="37" s="1"/>
  <c r="Z237" i="37" s="1"/>
  <c r="AB238" i="36"/>
  <c r="AD238" i="36" s="1"/>
  <c r="Z239" i="36" s="1"/>
  <c r="AB238" i="35"/>
  <c r="AD238" i="35" s="1"/>
  <c r="Z239" i="35" s="1"/>
  <c r="AB238" i="34"/>
  <c r="AD238" i="34" s="1"/>
  <c r="Z239" i="34" s="1"/>
  <c r="AB237" i="33"/>
  <c r="AD237" i="33" s="1"/>
  <c r="Z238" i="33" s="1"/>
  <c r="AB237" i="32"/>
  <c r="AD237" i="32" s="1"/>
  <c r="Z238" i="32" s="1"/>
  <c r="AB238" i="31"/>
  <c r="AD238" i="31" s="1"/>
  <c r="Z239" i="31" s="1"/>
  <c r="E148" i="25"/>
  <c r="F147" i="25" s="1"/>
  <c r="H149" i="25"/>
  <c r="H149" i="61"/>
  <c r="E148" i="61"/>
  <c r="F147" i="61" s="1"/>
  <c r="H149" i="26"/>
  <c r="E148" i="26"/>
  <c r="F147" i="26" s="1"/>
  <c r="H149" i="24"/>
  <c r="E148" i="24"/>
  <c r="F147" i="24" s="1"/>
  <c r="E148" i="16"/>
  <c r="F147" i="16" s="1"/>
  <c r="H149" i="16"/>
  <c r="AB151" i="24"/>
  <c r="AD151" i="24" s="1"/>
  <c r="Z152" i="24" s="1"/>
  <c r="U76" i="26"/>
  <c r="W76" i="26"/>
  <c r="AC76" i="26" s="1"/>
  <c r="AD76" i="26" s="1"/>
  <c r="Z77" i="26" s="1"/>
  <c r="AB77" i="26" s="1"/>
  <c r="H150" i="30"/>
  <c r="E149" i="30"/>
  <c r="F148" i="30" s="1"/>
  <c r="U77" i="28"/>
  <c r="T77" i="28" s="1"/>
  <c r="X77" i="28" s="1"/>
  <c r="W77" i="28"/>
  <c r="AC77" i="28" s="1"/>
  <c r="AD77" i="28" s="1"/>
  <c r="Z78" i="28" s="1"/>
  <c r="AB78" i="28" s="1"/>
  <c r="T144" i="23"/>
  <c r="X144" i="23" s="1"/>
  <c r="E149" i="28"/>
  <c r="F148" i="28" s="1"/>
  <c r="H150" i="28"/>
  <c r="AB142" i="23"/>
  <c r="AD142" i="23" s="1"/>
  <c r="Z143" i="23" s="1"/>
  <c r="E148" i="23"/>
  <c r="F147" i="23" s="1"/>
  <c r="E149" i="42" l="1"/>
  <c r="F148" i="42" s="1"/>
  <c r="H150" i="42"/>
  <c r="H150" i="32"/>
  <c r="E149" i="32"/>
  <c r="F148" i="32" s="1"/>
  <c r="H150" i="47"/>
  <c r="E149" i="47"/>
  <c r="F148" i="47" s="1"/>
  <c r="E149" i="38"/>
  <c r="F148" i="38" s="1"/>
  <c r="H150" i="38"/>
  <c r="H150" i="37"/>
  <c r="E149" i="37"/>
  <c r="F148" i="37" s="1"/>
  <c r="E149" i="41"/>
  <c r="F148" i="41" s="1"/>
  <c r="H150" i="41"/>
  <c r="H150" i="43"/>
  <c r="E149" i="43"/>
  <c r="F148" i="43" s="1"/>
  <c r="E149" i="45"/>
  <c r="F148" i="45" s="1"/>
  <c r="H150" i="45"/>
  <c r="H150" i="40"/>
  <c r="E149" i="40"/>
  <c r="F148" i="40" s="1"/>
  <c r="H150" i="33"/>
  <c r="E149" i="33"/>
  <c r="F148" i="33" s="1"/>
  <c r="E149" i="34"/>
  <c r="F148" i="34" s="1"/>
  <c r="H150" i="34"/>
  <c r="H150" i="44"/>
  <c r="E149" i="44"/>
  <c r="F148" i="44" s="1"/>
  <c r="E149" i="46"/>
  <c r="F148" i="46" s="1"/>
  <c r="H150" i="46"/>
  <c r="H150" i="39"/>
  <c r="E149" i="39"/>
  <c r="F148" i="39" s="1"/>
  <c r="H150" i="35"/>
  <c r="E149" i="35"/>
  <c r="F148" i="35" s="1"/>
  <c r="E149" i="31"/>
  <c r="F148" i="31" s="1"/>
  <c r="H150" i="31"/>
  <c r="H150" i="36"/>
  <c r="E149" i="36"/>
  <c r="F148" i="36" s="1"/>
  <c r="AB238" i="47"/>
  <c r="AD238" i="47" s="1"/>
  <c r="Z239" i="47" s="1"/>
  <c r="AB240" i="46"/>
  <c r="AD240" i="46" s="1"/>
  <c r="Z241" i="46" s="1"/>
  <c r="AB239" i="45"/>
  <c r="AD239" i="45" s="1"/>
  <c r="Z240" i="45" s="1"/>
  <c r="AB242" i="44"/>
  <c r="AD242" i="44" s="1"/>
  <c r="Z243" i="44" s="1"/>
  <c r="AB240" i="43"/>
  <c r="AD240" i="43" s="1"/>
  <c r="Z241" i="43" s="1"/>
  <c r="AB240" i="42"/>
  <c r="AD240" i="42" s="1"/>
  <c r="Z241" i="42" s="1"/>
  <c r="AB237" i="41"/>
  <c r="AD237" i="41" s="1"/>
  <c r="Z238" i="41" s="1"/>
  <c r="AB239" i="40"/>
  <c r="AD239" i="40" s="1"/>
  <c r="Z240" i="40" s="1"/>
  <c r="AB239" i="39"/>
  <c r="AD239" i="39" s="1"/>
  <c r="Z240" i="39" s="1"/>
  <c r="AB239" i="38"/>
  <c r="AD239" i="38" s="1"/>
  <c r="Z240" i="38" s="1"/>
  <c r="AB237" i="37"/>
  <c r="AD237" i="37" s="1"/>
  <c r="Z238" i="37" s="1"/>
  <c r="AB239" i="36"/>
  <c r="AD239" i="36" s="1"/>
  <c r="Z240" i="36" s="1"/>
  <c r="AB239" i="35"/>
  <c r="AD239" i="35" s="1"/>
  <c r="Z240" i="35" s="1"/>
  <c r="AB239" i="34"/>
  <c r="AD239" i="34" s="1"/>
  <c r="Z240" i="34" s="1"/>
  <c r="AB238" i="33"/>
  <c r="AD238" i="33" s="1"/>
  <c r="Z239" i="33" s="1"/>
  <c r="AB238" i="32"/>
  <c r="AD238" i="32" s="1"/>
  <c r="Z239" i="32" s="1"/>
  <c r="AB239" i="31"/>
  <c r="AD239" i="31" s="1"/>
  <c r="Z240" i="31" s="1"/>
  <c r="H150" i="61"/>
  <c r="E149" i="61"/>
  <c r="F148" i="61" s="1"/>
  <c r="H150" i="16"/>
  <c r="E149" i="16"/>
  <c r="F148" i="16" s="1"/>
  <c r="E149" i="25"/>
  <c r="F148" i="25" s="1"/>
  <c r="H150" i="25"/>
  <c r="H150" i="24"/>
  <c r="E149" i="24"/>
  <c r="F148" i="24" s="1"/>
  <c r="H150" i="26"/>
  <c r="E149" i="26"/>
  <c r="F148" i="26" s="1"/>
  <c r="AB152" i="24"/>
  <c r="AD152" i="24" s="1"/>
  <c r="Z153" i="24" s="1"/>
  <c r="S77" i="26"/>
  <c r="R77" i="26"/>
  <c r="X76" i="26"/>
  <c r="T77" i="26" s="1"/>
  <c r="H151" i="30"/>
  <c r="E150" i="30"/>
  <c r="F149" i="30" s="1"/>
  <c r="S78" i="28"/>
  <c r="R78" i="28"/>
  <c r="T145" i="23"/>
  <c r="X145" i="23" s="1"/>
  <c r="E150" i="28"/>
  <c r="F149" i="28" s="1"/>
  <c r="H151" i="28"/>
  <c r="AB143" i="23"/>
  <c r="AD143" i="23" s="1"/>
  <c r="Z144" i="23" s="1"/>
  <c r="E149" i="23"/>
  <c r="F148" i="23" s="1"/>
  <c r="E150" i="44" l="1"/>
  <c r="F149" i="44" s="1"/>
  <c r="H151" i="44"/>
  <c r="H151" i="34"/>
  <c r="E150" i="34"/>
  <c r="F149" i="34" s="1"/>
  <c r="E150" i="31"/>
  <c r="F149" i="31" s="1"/>
  <c r="H151" i="31"/>
  <c r="H151" i="38"/>
  <c r="E150" i="38"/>
  <c r="F149" i="38" s="1"/>
  <c r="H151" i="35"/>
  <c r="E150" i="35"/>
  <c r="F149" i="35" s="1"/>
  <c r="E150" i="43"/>
  <c r="F149" i="43" s="1"/>
  <c r="H151" i="43"/>
  <c r="H151" i="47"/>
  <c r="E150" i="47"/>
  <c r="F149" i="47" s="1"/>
  <c r="H151" i="45"/>
  <c r="E150" i="45"/>
  <c r="F149" i="45" s="1"/>
  <c r="H151" i="33"/>
  <c r="E150" i="33"/>
  <c r="F149" i="33" s="1"/>
  <c r="E150" i="32"/>
  <c r="F149" i="32" s="1"/>
  <c r="H151" i="32"/>
  <c r="H151" i="46"/>
  <c r="E150" i="46"/>
  <c r="F149" i="46" s="1"/>
  <c r="E150" i="42"/>
  <c r="F149" i="42" s="1"/>
  <c r="H151" i="42"/>
  <c r="E150" i="41"/>
  <c r="F149" i="41" s="1"/>
  <c r="H151" i="41"/>
  <c r="E150" i="39"/>
  <c r="F149" i="39" s="1"/>
  <c r="H151" i="39"/>
  <c r="H151" i="36"/>
  <c r="E150" i="36"/>
  <c r="F149" i="36" s="1"/>
  <c r="E150" i="40"/>
  <c r="F149" i="40" s="1"/>
  <c r="H151" i="40"/>
  <c r="E150" i="37"/>
  <c r="F149" i="37" s="1"/>
  <c r="H151" i="37"/>
  <c r="AB239" i="47"/>
  <c r="AD239" i="47" s="1"/>
  <c r="Z240" i="47" s="1"/>
  <c r="AB241" i="46"/>
  <c r="AD241" i="46" s="1"/>
  <c r="Z242" i="46" s="1"/>
  <c r="AB240" i="45"/>
  <c r="AD240" i="45" s="1"/>
  <c r="Z241" i="45" s="1"/>
  <c r="AB243" i="44"/>
  <c r="AD243" i="44" s="1"/>
  <c r="Z244" i="44" s="1"/>
  <c r="AB241" i="43"/>
  <c r="AD241" i="43" s="1"/>
  <c r="Z242" i="43" s="1"/>
  <c r="AB241" i="42"/>
  <c r="AD241" i="42" s="1"/>
  <c r="Z242" i="42" s="1"/>
  <c r="AB238" i="41"/>
  <c r="AD238" i="41" s="1"/>
  <c r="Z239" i="41" s="1"/>
  <c r="AB240" i="40"/>
  <c r="AD240" i="40" s="1"/>
  <c r="Z241" i="40" s="1"/>
  <c r="AB240" i="39"/>
  <c r="AD240" i="39" s="1"/>
  <c r="Z241" i="39" s="1"/>
  <c r="AB240" i="38"/>
  <c r="AD240" i="38" s="1"/>
  <c r="Z241" i="38" s="1"/>
  <c r="AB238" i="37"/>
  <c r="AD238" i="37" s="1"/>
  <c r="Z239" i="37" s="1"/>
  <c r="AB240" i="36"/>
  <c r="AD240" i="36" s="1"/>
  <c r="Z241" i="36" s="1"/>
  <c r="AB240" i="35"/>
  <c r="AD240" i="35" s="1"/>
  <c r="Z241" i="35" s="1"/>
  <c r="AB240" i="34"/>
  <c r="AD240" i="34" s="1"/>
  <c r="Z241" i="34" s="1"/>
  <c r="AB239" i="33"/>
  <c r="AD239" i="33" s="1"/>
  <c r="Z240" i="33" s="1"/>
  <c r="AB239" i="32"/>
  <c r="AD239" i="32" s="1"/>
  <c r="Z240" i="32" s="1"/>
  <c r="AB240" i="31"/>
  <c r="AD240" i="31" s="1"/>
  <c r="Z241" i="31" s="1"/>
  <c r="H151" i="26"/>
  <c r="E150" i="26"/>
  <c r="F149" i="26" s="1"/>
  <c r="H151" i="24"/>
  <c r="E150" i="24"/>
  <c r="F149" i="24" s="1"/>
  <c r="H151" i="61"/>
  <c r="E150" i="61"/>
  <c r="F149" i="61" s="1"/>
  <c r="E150" i="16"/>
  <c r="F149" i="16" s="1"/>
  <c r="H151" i="16"/>
  <c r="H151" i="25"/>
  <c r="E150" i="25"/>
  <c r="F149" i="25" s="1"/>
  <c r="AB153" i="24"/>
  <c r="AD153" i="24" s="1"/>
  <c r="Z154" i="24" s="1"/>
  <c r="U77" i="26"/>
  <c r="W77" i="26"/>
  <c r="AC77" i="26" s="1"/>
  <c r="AD77" i="26" s="1"/>
  <c r="Z78" i="26" s="1"/>
  <c r="AB78" i="26" s="1"/>
  <c r="E151" i="30"/>
  <c r="F150" i="30" s="1"/>
  <c r="H152" i="30"/>
  <c r="U78" i="28"/>
  <c r="T78" i="28" s="1"/>
  <c r="X78" i="28" s="1"/>
  <c r="W78" i="28"/>
  <c r="T146" i="23"/>
  <c r="X146" i="23" s="1"/>
  <c r="H152" i="28"/>
  <c r="E151" i="28"/>
  <c r="F150" i="28" s="1"/>
  <c r="AB144" i="23"/>
  <c r="AD144" i="23" s="1"/>
  <c r="Z145" i="23" s="1"/>
  <c r="E150" i="23"/>
  <c r="F149" i="23" s="1"/>
  <c r="H152" i="40" l="1"/>
  <c r="E151" i="40"/>
  <c r="F150" i="40" s="1"/>
  <c r="E151" i="45"/>
  <c r="F150" i="45" s="1"/>
  <c r="H152" i="45"/>
  <c r="E151" i="38"/>
  <c r="F150" i="38" s="1"/>
  <c r="H152" i="38"/>
  <c r="E151" i="31"/>
  <c r="F150" i="31" s="1"/>
  <c r="H152" i="31"/>
  <c r="H152" i="42"/>
  <c r="E151" i="42"/>
  <c r="F150" i="42" s="1"/>
  <c r="H152" i="36"/>
  <c r="E151" i="36"/>
  <c r="F150" i="36" s="1"/>
  <c r="E151" i="46"/>
  <c r="F150" i="46" s="1"/>
  <c r="H152" i="46"/>
  <c r="E151" i="47"/>
  <c r="F150" i="47" s="1"/>
  <c r="H152" i="47"/>
  <c r="E151" i="34"/>
  <c r="F150" i="34" s="1"/>
  <c r="H152" i="34"/>
  <c r="H152" i="37"/>
  <c r="E151" i="37"/>
  <c r="F150" i="37" s="1"/>
  <c r="H152" i="41"/>
  <c r="E151" i="41"/>
  <c r="F150" i="41" s="1"/>
  <c r="E151" i="44"/>
  <c r="F150" i="44" s="1"/>
  <c r="H152" i="44"/>
  <c r="E151" i="39"/>
  <c r="F150" i="39" s="1"/>
  <c r="H152" i="39"/>
  <c r="E151" i="32"/>
  <c r="F150" i="32" s="1"/>
  <c r="H152" i="32"/>
  <c r="H152" i="43"/>
  <c r="E151" i="43"/>
  <c r="F150" i="43" s="1"/>
  <c r="H152" i="33"/>
  <c r="E151" i="33"/>
  <c r="F150" i="33" s="1"/>
  <c r="H152" i="35"/>
  <c r="E151" i="35"/>
  <c r="F150" i="35" s="1"/>
  <c r="AB240" i="47"/>
  <c r="AD240" i="47" s="1"/>
  <c r="Z241" i="47" s="1"/>
  <c r="AB242" i="46"/>
  <c r="AD242" i="46" s="1"/>
  <c r="Z243" i="46" s="1"/>
  <c r="AB241" i="45"/>
  <c r="AD241" i="45" s="1"/>
  <c r="Z242" i="45" s="1"/>
  <c r="AB244" i="44"/>
  <c r="A57" i="44" s="1"/>
  <c r="A59" i="44" s="1"/>
  <c r="AB242" i="43"/>
  <c r="AD242" i="43" s="1"/>
  <c r="Z243" i="43" s="1"/>
  <c r="AB242" i="42"/>
  <c r="AD242" i="42" s="1"/>
  <c r="Z243" i="42" s="1"/>
  <c r="AB239" i="41"/>
  <c r="AD239" i="41" s="1"/>
  <c r="Z240" i="41" s="1"/>
  <c r="AB241" i="40"/>
  <c r="AD241" i="40" s="1"/>
  <c r="Z242" i="40" s="1"/>
  <c r="AB241" i="39"/>
  <c r="AD241" i="39" s="1"/>
  <c r="Z242" i="39" s="1"/>
  <c r="AB241" i="38"/>
  <c r="AD241" i="38" s="1"/>
  <c r="Z242" i="38" s="1"/>
  <c r="AB239" i="37"/>
  <c r="AD239" i="37" s="1"/>
  <c r="Z240" i="37" s="1"/>
  <c r="AB241" i="36"/>
  <c r="AD241" i="36" s="1"/>
  <c r="Z242" i="36" s="1"/>
  <c r="AB241" i="35"/>
  <c r="AD241" i="35" s="1"/>
  <c r="Z242" i="35" s="1"/>
  <c r="AB241" i="34"/>
  <c r="AD241" i="34" s="1"/>
  <c r="Z242" i="34" s="1"/>
  <c r="AB240" i="33"/>
  <c r="AD240" i="33" s="1"/>
  <c r="Z241" i="33" s="1"/>
  <c r="AB240" i="32"/>
  <c r="AD240" i="32" s="1"/>
  <c r="Z241" i="32" s="1"/>
  <c r="AB241" i="31"/>
  <c r="AD241" i="31" s="1"/>
  <c r="Z242" i="31" s="1"/>
  <c r="H152" i="25"/>
  <c r="E151" i="25"/>
  <c r="F150" i="25" s="1"/>
  <c r="E151" i="61"/>
  <c r="F150" i="61" s="1"/>
  <c r="H152" i="61"/>
  <c r="H152" i="16"/>
  <c r="E151" i="16"/>
  <c r="F150" i="16" s="1"/>
  <c r="H152" i="24"/>
  <c r="E151" i="24"/>
  <c r="F150" i="24" s="1"/>
  <c r="E151" i="26"/>
  <c r="F150" i="26" s="1"/>
  <c r="H152" i="26"/>
  <c r="AB154" i="24"/>
  <c r="AD154" i="24" s="1"/>
  <c r="Z155" i="24" s="1"/>
  <c r="R78" i="26"/>
  <c r="S78" i="26"/>
  <c r="X77" i="26"/>
  <c r="T78" i="26" s="1"/>
  <c r="E152" i="30"/>
  <c r="F151" i="30" s="1"/>
  <c r="H153" i="30"/>
  <c r="AC78" i="28"/>
  <c r="AD78" i="28" s="1"/>
  <c r="Z79" i="28" s="1"/>
  <c r="AB79" i="28" s="1"/>
  <c r="S79" i="28"/>
  <c r="R79" i="28"/>
  <c r="T147" i="23"/>
  <c r="X147" i="23" s="1"/>
  <c r="E152" i="28"/>
  <c r="F151" i="28" s="1"/>
  <c r="H153" i="28"/>
  <c r="AB145" i="23"/>
  <c r="AD145" i="23" s="1"/>
  <c r="Z146" i="23" s="1"/>
  <c r="E151" i="23"/>
  <c r="F150" i="23" s="1"/>
  <c r="E152" i="44" l="1"/>
  <c r="F151" i="44" s="1"/>
  <c r="H153" i="44"/>
  <c r="H153" i="46"/>
  <c r="E152" i="46"/>
  <c r="F151" i="46" s="1"/>
  <c r="H153" i="38"/>
  <c r="E152" i="38"/>
  <c r="F151" i="38" s="1"/>
  <c r="E152" i="43"/>
  <c r="F151" i="43" s="1"/>
  <c r="H153" i="43"/>
  <c r="H153" i="41"/>
  <c r="E152" i="41"/>
  <c r="F151" i="41" s="1"/>
  <c r="H153" i="32"/>
  <c r="E152" i="32"/>
  <c r="F151" i="32" s="1"/>
  <c r="E152" i="45"/>
  <c r="F151" i="45" s="1"/>
  <c r="H153" i="45"/>
  <c r="H153" i="37"/>
  <c r="E152" i="37"/>
  <c r="F151" i="37" s="1"/>
  <c r="H153" i="36"/>
  <c r="E152" i="36"/>
  <c r="F151" i="36" s="1"/>
  <c r="H153" i="47"/>
  <c r="E152" i="47"/>
  <c r="F151" i="47" s="1"/>
  <c r="E152" i="33"/>
  <c r="F151" i="33" s="1"/>
  <c r="H153" i="33"/>
  <c r="E152" i="39"/>
  <c r="F151" i="39" s="1"/>
  <c r="H153" i="39"/>
  <c r="H153" i="34"/>
  <c r="E152" i="34"/>
  <c r="F151" i="34" s="1"/>
  <c r="H153" i="31"/>
  <c r="E152" i="31"/>
  <c r="F151" i="31" s="1"/>
  <c r="H153" i="35"/>
  <c r="E152" i="35"/>
  <c r="F151" i="35" s="1"/>
  <c r="H153" i="42"/>
  <c r="E152" i="42"/>
  <c r="F151" i="42" s="1"/>
  <c r="H153" i="40"/>
  <c r="E152" i="40"/>
  <c r="F151" i="40" s="1"/>
  <c r="AB241" i="47"/>
  <c r="AD241" i="47" s="1"/>
  <c r="Z242" i="47" s="1"/>
  <c r="AB243" i="46"/>
  <c r="AD243" i="46" s="1"/>
  <c r="Z244" i="46" s="1"/>
  <c r="AB242" i="45"/>
  <c r="AD242" i="45" s="1"/>
  <c r="Z243" i="45" s="1"/>
  <c r="AD244" i="44"/>
  <c r="AB243" i="43"/>
  <c r="AD243" i="43" s="1"/>
  <c r="Z244" i="43" s="1"/>
  <c r="AB243" i="42"/>
  <c r="AD243" i="42" s="1"/>
  <c r="Z244" i="42" s="1"/>
  <c r="AB240" i="41"/>
  <c r="AD240" i="41" s="1"/>
  <c r="Z241" i="41" s="1"/>
  <c r="AB242" i="40"/>
  <c r="AD242" i="40" s="1"/>
  <c r="Z243" i="40" s="1"/>
  <c r="AB242" i="39"/>
  <c r="AD242" i="39" s="1"/>
  <c r="Z243" i="39" s="1"/>
  <c r="AB242" i="38"/>
  <c r="AD242" i="38" s="1"/>
  <c r="Z243" i="38" s="1"/>
  <c r="AB240" i="37"/>
  <c r="AD240" i="37" s="1"/>
  <c r="Z241" i="37" s="1"/>
  <c r="AB242" i="36"/>
  <c r="AD242" i="36" s="1"/>
  <c r="Z243" i="36" s="1"/>
  <c r="AB242" i="35"/>
  <c r="AD242" i="35" s="1"/>
  <c r="Z243" i="35" s="1"/>
  <c r="AB242" i="34"/>
  <c r="AD242" i="34" s="1"/>
  <c r="Z243" i="34" s="1"/>
  <c r="AB241" i="33"/>
  <c r="AD241" i="33" s="1"/>
  <c r="Z242" i="33" s="1"/>
  <c r="AB241" i="32"/>
  <c r="AD241" i="32" s="1"/>
  <c r="Z242" i="32" s="1"/>
  <c r="AB242" i="31"/>
  <c r="AD242" i="31" s="1"/>
  <c r="Z243" i="31" s="1"/>
  <c r="E152" i="61"/>
  <c r="F151" i="61" s="1"/>
  <c r="H153" i="61"/>
  <c r="E152" i="26"/>
  <c r="F151" i="26" s="1"/>
  <c r="H153" i="26"/>
  <c r="E152" i="16"/>
  <c r="F151" i="16" s="1"/>
  <c r="H153" i="16"/>
  <c r="E152" i="25"/>
  <c r="F151" i="25" s="1"/>
  <c r="H153" i="25"/>
  <c r="H153" i="24"/>
  <c r="E152" i="24"/>
  <c r="F151" i="24" s="1"/>
  <c r="AB155" i="24"/>
  <c r="AD155" i="24" s="1"/>
  <c r="Z156" i="24" s="1"/>
  <c r="U78" i="26"/>
  <c r="W78" i="26"/>
  <c r="AC78" i="26" s="1"/>
  <c r="AD78" i="26" s="1"/>
  <c r="Z79" i="26" s="1"/>
  <c r="AB79" i="26" s="1"/>
  <c r="E153" i="30"/>
  <c r="F152" i="30" s="1"/>
  <c r="H154" i="30"/>
  <c r="W79" i="28"/>
  <c r="AC79" i="28" s="1"/>
  <c r="AD79" i="28" s="1"/>
  <c r="Z80" i="28" s="1"/>
  <c r="AB80" i="28" s="1"/>
  <c r="U79" i="28"/>
  <c r="T79" i="28" s="1"/>
  <c r="X79" i="28" s="1"/>
  <c r="T148" i="23"/>
  <c r="X148" i="23" s="1"/>
  <c r="E153" i="28"/>
  <c r="F152" i="28" s="1"/>
  <c r="H154" i="28"/>
  <c r="AB146" i="23"/>
  <c r="AD146" i="23" s="1"/>
  <c r="Z147" i="23" s="1"/>
  <c r="E152" i="23"/>
  <c r="F151" i="23" s="1"/>
  <c r="E153" i="39" l="1"/>
  <c r="F152" i="39" s="1"/>
  <c r="H154" i="39"/>
  <c r="E153" i="33"/>
  <c r="F152" i="33" s="1"/>
  <c r="H154" i="33"/>
  <c r="E153" i="45"/>
  <c r="F152" i="45" s="1"/>
  <c r="H154" i="45"/>
  <c r="H154" i="35"/>
  <c r="E153" i="35"/>
  <c r="F152" i="35" s="1"/>
  <c r="E153" i="38"/>
  <c r="F152" i="38" s="1"/>
  <c r="H154" i="38"/>
  <c r="H154" i="43"/>
  <c r="E153" i="43"/>
  <c r="F152" i="43" s="1"/>
  <c r="H154" i="42"/>
  <c r="E153" i="42"/>
  <c r="F152" i="42" s="1"/>
  <c r="E153" i="31"/>
  <c r="F152" i="31" s="1"/>
  <c r="H154" i="31"/>
  <c r="E153" i="47"/>
  <c r="F152" i="47" s="1"/>
  <c r="H154" i="47"/>
  <c r="H154" i="32"/>
  <c r="E153" i="32"/>
  <c r="F152" i="32" s="1"/>
  <c r="E153" i="46"/>
  <c r="F152" i="46" s="1"/>
  <c r="H154" i="46"/>
  <c r="E153" i="37"/>
  <c r="F152" i="37" s="1"/>
  <c r="H154" i="37"/>
  <c r="E153" i="44"/>
  <c r="F152" i="44" s="1"/>
  <c r="H154" i="44"/>
  <c r="E153" i="40"/>
  <c r="F152" i="40" s="1"/>
  <c r="H154" i="40"/>
  <c r="H154" i="34"/>
  <c r="E153" i="34"/>
  <c r="F152" i="34" s="1"/>
  <c r="E153" i="36"/>
  <c r="F152" i="36" s="1"/>
  <c r="H154" i="36"/>
  <c r="E153" i="41"/>
  <c r="F152" i="41" s="1"/>
  <c r="H154" i="41"/>
  <c r="AB242" i="47"/>
  <c r="AD242" i="47" s="1"/>
  <c r="Z243" i="47" s="1"/>
  <c r="AB244" i="46"/>
  <c r="A57" i="46" s="1"/>
  <c r="A59" i="46" s="1"/>
  <c r="AB243" i="45"/>
  <c r="AD243" i="45" s="1"/>
  <c r="Z244" i="45" s="1"/>
  <c r="AB244" i="43"/>
  <c r="A57" i="43" s="1"/>
  <c r="A59" i="43" s="1"/>
  <c r="AB244" i="42"/>
  <c r="A57" i="42" s="1"/>
  <c r="A59" i="42" s="1"/>
  <c r="AB241" i="41"/>
  <c r="AD241" i="41" s="1"/>
  <c r="Z242" i="41" s="1"/>
  <c r="AB243" i="40"/>
  <c r="AD243" i="40" s="1"/>
  <c r="Z244" i="40" s="1"/>
  <c r="AB243" i="39"/>
  <c r="AD243" i="39" s="1"/>
  <c r="Z244" i="39" s="1"/>
  <c r="AB243" i="38"/>
  <c r="AD243" i="38" s="1"/>
  <c r="Z244" i="38" s="1"/>
  <c r="AB241" i="37"/>
  <c r="AD241" i="37" s="1"/>
  <c r="Z242" i="37" s="1"/>
  <c r="AB243" i="36"/>
  <c r="AD243" i="36" s="1"/>
  <c r="Z244" i="36" s="1"/>
  <c r="AB243" i="35"/>
  <c r="AD243" i="35" s="1"/>
  <c r="Z244" i="35" s="1"/>
  <c r="AB243" i="34"/>
  <c r="AD243" i="34" s="1"/>
  <c r="Z244" i="34" s="1"/>
  <c r="AB242" i="33"/>
  <c r="AD242" i="33" s="1"/>
  <c r="Z243" i="33" s="1"/>
  <c r="AB242" i="32"/>
  <c r="AD242" i="32" s="1"/>
  <c r="Z243" i="32" s="1"/>
  <c r="AB243" i="31"/>
  <c r="AD243" i="31" s="1"/>
  <c r="Z244" i="31" s="1"/>
  <c r="E153" i="26"/>
  <c r="F152" i="26" s="1"/>
  <c r="H154" i="26"/>
  <c r="H154" i="24"/>
  <c r="E153" i="24"/>
  <c r="F152" i="24" s="1"/>
  <c r="H154" i="16"/>
  <c r="E153" i="16"/>
  <c r="F152" i="16" s="1"/>
  <c r="H154" i="25"/>
  <c r="E153" i="25"/>
  <c r="F152" i="25" s="1"/>
  <c r="H154" i="61"/>
  <c r="E153" i="61"/>
  <c r="F152" i="61" s="1"/>
  <c r="AB156" i="24"/>
  <c r="AD156" i="24" s="1"/>
  <c r="Z157" i="24" s="1"/>
  <c r="S79" i="26"/>
  <c r="R79" i="26"/>
  <c r="X78" i="26"/>
  <c r="T79" i="26" s="1"/>
  <c r="E154" i="30"/>
  <c r="F153" i="30" s="1"/>
  <c r="H155" i="30"/>
  <c r="S80" i="28"/>
  <c r="R80" i="28"/>
  <c r="T149" i="23"/>
  <c r="X149" i="23" s="1"/>
  <c r="E154" i="28"/>
  <c r="F153" i="28" s="1"/>
  <c r="H155" i="28"/>
  <c r="AB147" i="23"/>
  <c r="AD147" i="23" s="1"/>
  <c r="Z148" i="23" s="1"/>
  <c r="E153" i="23"/>
  <c r="F152" i="23" s="1"/>
  <c r="H155" i="37" l="1"/>
  <c r="E154" i="37"/>
  <c r="F153" i="37" s="1"/>
  <c r="E154" i="46"/>
  <c r="F153" i="46" s="1"/>
  <c r="H155" i="46"/>
  <c r="E154" i="45"/>
  <c r="F153" i="45" s="1"/>
  <c r="H155" i="45"/>
  <c r="E154" i="31"/>
  <c r="F153" i="31" s="1"/>
  <c r="H155" i="31"/>
  <c r="E154" i="34"/>
  <c r="F153" i="34" s="1"/>
  <c r="H155" i="34"/>
  <c r="H155" i="42"/>
  <c r="E154" i="42"/>
  <c r="F153" i="42" s="1"/>
  <c r="H155" i="36"/>
  <c r="E154" i="36"/>
  <c r="F153" i="36" s="1"/>
  <c r="H155" i="40"/>
  <c r="E154" i="40"/>
  <c r="F153" i="40" s="1"/>
  <c r="E154" i="33"/>
  <c r="F153" i="33" s="1"/>
  <c r="H155" i="33"/>
  <c r="E154" i="32"/>
  <c r="F153" i="32" s="1"/>
  <c r="H155" i="32"/>
  <c r="E154" i="43"/>
  <c r="F153" i="43" s="1"/>
  <c r="H155" i="43"/>
  <c r="E154" i="35"/>
  <c r="F153" i="35" s="1"/>
  <c r="H155" i="35"/>
  <c r="E154" i="41"/>
  <c r="F153" i="41" s="1"/>
  <c r="H155" i="41"/>
  <c r="E154" i="44"/>
  <c r="F153" i="44" s="1"/>
  <c r="H155" i="44"/>
  <c r="E154" i="47"/>
  <c r="F153" i="47" s="1"/>
  <c r="H155" i="47"/>
  <c r="H155" i="38"/>
  <c r="E154" i="38"/>
  <c r="F153" i="38" s="1"/>
  <c r="E154" i="39"/>
  <c r="F153" i="39" s="1"/>
  <c r="H155" i="39"/>
  <c r="AB243" i="47"/>
  <c r="AD243" i="47" s="1"/>
  <c r="Z244" i="47" s="1"/>
  <c r="AD244" i="46"/>
  <c r="AB244" i="45"/>
  <c r="A57" i="45" s="1"/>
  <c r="A59" i="45" s="1"/>
  <c r="AD244" i="43"/>
  <c r="AD244" i="42"/>
  <c r="AB242" i="41"/>
  <c r="AD242" i="41" s="1"/>
  <c r="Z243" i="41" s="1"/>
  <c r="AB244" i="40"/>
  <c r="A57" i="40" s="1"/>
  <c r="A59" i="40" s="1"/>
  <c r="AB244" i="39"/>
  <c r="A57" i="39" s="1"/>
  <c r="A59" i="39" s="1"/>
  <c r="AB244" i="38"/>
  <c r="A57" i="38" s="1"/>
  <c r="A59" i="38" s="1"/>
  <c r="AB242" i="37"/>
  <c r="AD242" i="37" s="1"/>
  <c r="Z243" i="37" s="1"/>
  <c r="AB244" i="36"/>
  <c r="A57" i="36" s="1"/>
  <c r="A59" i="36" s="1"/>
  <c r="AB244" i="35"/>
  <c r="A57" i="35" s="1"/>
  <c r="A59" i="35" s="1"/>
  <c r="AB244" i="34"/>
  <c r="A57" i="34" s="1"/>
  <c r="A59" i="34" s="1"/>
  <c r="AB243" i="33"/>
  <c r="AD243" i="33" s="1"/>
  <c r="Z244" i="33" s="1"/>
  <c r="AB243" i="32"/>
  <c r="AD243" i="32" s="1"/>
  <c r="Z244" i="32" s="1"/>
  <c r="AB244" i="31"/>
  <c r="A57" i="31" s="1"/>
  <c r="A59" i="31" s="1"/>
  <c r="H155" i="25"/>
  <c r="E154" i="25"/>
  <c r="F153" i="25" s="1"/>
  <c r="H155" i="61"/>
  <c r="E154" i="61"/>
  <c r="F153" i="61" s="1"/>
  <c r="E154" i="26"/>
  <c r="F153" i="26" s="1"/>
  <c r="H155" i="26"/>
  <c r="E154" i="16"/>
  <c r="F153" i="16" s="1"/>
  <c r="H155" i="16"/>
  <c r="H155" i="24"/>
  <c r="E154" i="24"/>
  <c r="F153" i="24" s="1"/>
  <c r="AB157" i="24"/>
  <c r="AD157" i="24" s="1"/>
  <c r="Z158" i="24" s="1"/>
  <c r="U79" i="26"/>
  <c r="W79" i="26"/>
  <c r="AC79" i="26" s="1"/>
  <c r="AD79" i="26" s="1"/>
  <c r="Z80" i="26" s="1"/>
  <c r="AB80" i="26" s="1"/>
  <c r="E155" i="30"/>
  <c r="F154" i="30" s="1"/>
  <c r="H156" i="30"/>
  <c r="U80" i="28"/>
  <c r="T80" i="28" s="1"/>
  <c r="X80" i="28" s="1"/>
  <c r="W80" i="28"/>
  <c r="T150" i="23"/>
  <c r="X150" i="23" s="1"/>
  <c r="E155" i="28"/>
  <c r="F154" i="28" s="1"/>
  <c r="H156" i="28"/>
  <c r="AB148" i="23"/>
  <c r="AD148" i="23" s="1"/>
  <c r="Z149" i="23" s="1"/>
  <c r="E154" i="23"/>
  <c r="F153" i="23" s="1"/>
  <c r="E155" i="35" l="1"/>
  <c r="F154" i="35" s="1"/>
  <c r="H156" i="35"/>
  <c r="H156" i="38"/>
  <c r="E155" i="38"/>
  <c r="F154" i="38" s="1"/>
  <c r="E155" i="40"/>
  <c r="F154" i="40" s="1"/>
  <c r="H156" i="40"/>
  <c r="E155" i="31"/>
  <c r="F154" i="31" s="1"/>
  <c r="H156" i="31"/>
  <c r="E155" i="47"/>
  <c r="F154" i="47" s="1"/>
  <c r="H156" i="47"/>
  <c r="E155" i="43"/>
  <c r="F154" i="43" s="1"/>
  <c r="H156" i="43"/>
  <c r="E155" i="45"/>
  <c r="F154" i="45" s="1"/>
  <c r="H156" i="45"/>
  <c r="E155" i="36"/>
  <c r="F154" i="36" s="1"/>
  <c r="H156" i="36"/>
  <c r="E155" i="44"/>
  <c r="F154" i="44" s="1"/>
  <c r="H156" i="44"/>
  <c r="E155" i="32"/>
  <c r="F154" i="32" s="1"/>
  <c r="H156" i="32"/>
  <c r="E155" i="46"/>
  <c r="F154" i="46" s="1"/>
  <c r="H156" i="46"/>
  <c r="H156" i="42"/>
  <c r="E155" i="42"/>
  <c r="F154" i="42" s="1"/>
  <c r="E155" i="39"/>
  <c r="F154" i="39" s="1"/>
  <c r="H156" i="39"/>
  <c r="H156" i="41"/>
  <c r="E155" i="41"/>
  <c r="F154" i="41" s="1"/>
  <c r="H156" i="33"/>
  <c r="E155" i="33"/>
  <c r="F154" i="33" s="1"/>
  <c r="E155" i="34"/>
  <c r="F154" i="34" s="1"/>
  <c r="H156" i="34"/>
  <c r="E155" i="37"/>
  <c r="F154" i="37" s="1"/>
  <c r="H156" i="37"/>
  <c r="AB244" i="47"/>
  <c r="A57" i="47" s="1"/>
  <c r="A59" i="47" s="1"/>
  <c r="AD244" i="45"/>
  <c r="AB243" i="41"/>
  <c r="AD243" i="41" s="1"/>
  <c r="Z244" i="41" s="1"/>
  <c r="AD244" i="40"/>
  <c r="AD244" i="38"/>
  <c r="AD244" i="35"/>
  <c r="AD244" i="39"/>
  <c r="AB243" i="37"/>
  <c r="AD243" i="37" s="1"/>
  <c r="Z244" i="37" s="1"/>
  <c r="AD244" i="31"/>
  <c r="AD244" i="36"/>
  <c r="AD244" i="34"/>
  <c r="AB244" i="33"/>
  <c r="A57" i="33" s="1"/>
  <c r="A59" i="33" s="1"/>
  <c r="AB244" i="32"/>
  <c r="A57" i="32" s="1"/>
  <c r="A59" i="32" s="1"/>
  <c r="H156" i="26"/>
  <c r="E155" i="26"/>
  <c r="F154" i="26" s="1"/>
  <c r="E155" i="16"/>
  <c r="F154" i="16" s="1"/>
  <c r="H156" i="16"/>
  <c r="H156" i="25"/>
  <c r="E155" i="25"/>
  <c r="F154" i="25" s="1"/>
  <c r="H156" i="24"/>
  <c r="E155" i="24"/>
  <c r="F154" i="24" s="1"/>
  <c r="E155" i="61"/>
  <c r="F154" i="61" s="1"/>
  <c r="H156" i="61"/>
  <c r="AB158" i="24"/>
  <c r="AD158" i="24" s="1"/>
  <c r="Z159" i="24" s="1"/>
  <c r="S80" i="26"/>
  <c r="R80" i="26"/>
  <c r="X79" i="26"/>
  <c r="T80" i="26" s="1"/>
  <c r="E156" i="30"/>
  <c r="F155" i="30" s="1"/>
  <c r="H157" i="30"/>
  <c r="AC80" i="28"/>
  <c r="AD80" i="28" s="1"/>
  <c r="Z81" i="28" s="1"/>
  <c r="AB81" i="28" s="1"/>
  <c r="S81" i="28"/>
  <c r="R81" i="28"/>
  <c r="T151" i="23"/>
  <c r="X151" i="23" s="1"/>
  <c r="E156" i="28"/>
  <c r="F155" i="28" s="1"/>
  <c r="H157" i="28"/>
  <c r="AB149" i="23"/>
  <c r="AD149" i="23" s="1"/>
  <c r="Z150" i="23" s="1"/>
  <c r="E155" i="23"/>
  <c r="F154" i="23" s="1"/>
  <c r="E156" i="42" l="1"/>
  <c r="F155" i="42" s="1"/>
  <c r="H157" i="42"/>
  <c r="E156" i="46"/>
  <c r="F155" i="46" s="1"/>
  <c r="H157" i="46"/>
  <c r="E156" i="45"/>
  <c r="F155" i="45" s="1"/>
  <c r="H157" i="45"/>
  <c r="E156" i="40"/>
  <c r="F155" i="40" s="1"/>
  <c r="H157" i="40"/>
  <c r="H157" i="31"/>
  <c r="E156" i="31"/>
  <c r="F155" i="31" s="1"/>
  <c r="E156" i="33"/>
  <c r="F155" i="33" s="1"/>
  <c r="H157" i="33"/>
  <c r="E156" i="36"/>
  <c r="F155" i="36" s="1"/>
  <c r="H157" i="36"/>
  <c r="E156" i="32"/>
  <c r="F155" i="32" s="1"/>
  <c r="H157" i="32"/>
  <c r="H157" i="43"/>
  <c r="E156" i="43"/>
  <c r="F155" i="43" s="1"/>
  <c r="H157" i="41"/>
  <c r="E156" i="41"/>
  <c r="F155" i="41" s="1"/>
  <c r="E156" i="38"/>
  <c r="F155" i="38" s="1"/>
  <c r="H157" i="38"/>
  <c r="E156" i="37"/>
  <c r="F155" i="37" s="1"/>
  <c r="H157" i="37"/>
  <c r="H157" i="39"/>
  <c r="E156" i="39"/>
  <c r="F155" i="39" s="1"/>
  <c r="E156" i="44"/>
  <c r="F155" i="44" s="1"/>
  <c r="H157" i="44"/>
  <c r="E156" i="47"/>
  <c r="F155" i="47" s="1"/>
  <c r="H157" i="47"/>
  <c r="E156" i="35"/>
  <c r="F155" i="35" s="1"/>
  <c r="H157" i="35"/>
  <c r="E156" i="34"/>
  <c r="F155" i="34" s="1"/>
  <c r="H157" i="34"/>
  <c r="AD244" i="47"/>
  <c r="AB244" i="41"/>
  <c r="A57" i="41" s="1"/>
  <c r="A59" i="41" s="1"/>
  <c r="AB244" i="37"/>
  <c r="A57" i="37" s="1"/>
  <c r="A59" i="37" s="1"/>
  <c r="AD244" i="32"/>
  <c r="AD244" i="33"/>
  <c r="H157" i="24"/>
  <c r="E156" i="24"/>
  <c r="F155" i="24" s="1"/>
  <c r="H157" i="25"/>
  <c r="E156" i="25"/>
  <c r="F155" i="25" s="1"/>
  <c r="E156" i="26"/>
  <c r="F155" i="26" s="1"/>
  <c r="H157" i="26"/>
  <c r="E156" i="61"/>
  <c r="F155" i="61" s="1"/>
  <c r="H157" i="61"/>
  <c r="E156" i="16"/>
  <c r="F155" i="16" s="1"/>
  <c r="H157" i="16"/>
  <c r="AB159" i="24"/>
  <c r="AD159" i="24" s="1"/>
  <c r="Z160" i="24" s="1"/>
  <c r="U80" i="26"/>
  <c r="W80" i="26"/>
  <c r="AC80" i="26" s="1"/>
  <c r="AD80" i="26" s="1"/>
  <c r="Z81" i="26" s="1"/>
  <c r="AB81" i="26" s="1"/>
  <c r="H158" i="30"/>
  <c r="E157" i="30"/>
  <c r="F156" i="30" s="1"/>
  <c r="U81" i="28"/>
  <c r="T81" i="28" s="1"/>
  <c r="X81" i="28" s="1"/>
  <c r="W81" i="28"/>
  <c r="AC81" i="28" s="1"/>
  <c r="AD81" i="28" s="1"/>
  <c r="Z82" i="28" s="1"/>
  <c r="AB82" i="28" s="1"/>
  <c r="T152" i="23"/>
  <c r="X152" i="23" s="1"/>
  <c r="E157" i="28"/>
  <c r="F156" i="28" s="1"/>
  <c r="H158" i="28"/>
  <c r="AB150" i="23"/>
  <c r="AD150" i="23" s="1"/>
  <c r="Z151" i="23" s="1"/>
  <c r="E156" i="23"/>
  <c r="F155" i="23" s="1"/>
  <c r="H158" i="35" l="1"/>
  <c r="E157" i="35"/>
  <c r="F156" i="35" s="1"/>
  <c r="H158" i="32"/>
  <c r="E157" i="32"/>
  <c r="F156" i="32" s="1"/>
  <c r="H158" i="47"/>
  <c r="E157" i="47"/>
  <c r="F156" i="47" s="1"/>
  <c r="E157" i="38"/>
  <c r="F156" i="38" s="1"/>
  <c r="H158" i="38"/>
  <c r="H158" i="36"/>
  <c r="E157" i="36"/>
  <c r="F156" i="36" s="1"/>
  <c r="E157" i="45"/>
  <c r="F156" i="45" s="1"/>
  <c r="H158" i="45"/>
  <c r="H158" i="44"/>
  <c r="E157" i="44"/>
  <c r="F156" i="44" s="1"/>
  <c r="H158" i="33"/>
  <c r="E157" i="33"/>
  <c r="F156" i="33" s="1"/>
  <c r="H158" i="46"/>
  <c r="E157" i="46"/>
  <c r="F156" i="46" s="1"/>
  <c r="H158" i="37"/>
  <c r="E157" i="37"/>
  <c r="F156" i="37" s="1"/>
  <c r="E157" i="41"/>
  <c r="F156" i="41" s="1"/>
  <c r="H158" i="41"/>
  <c r="E157" i="34"/>
  <c r="F156" i="34" s="1"/>
  <c r="H158" i="34"/>
  <c r="E157" i="42"/>
  <c r="F156" i="42" s="1"/>
  <c r="H158" i="42"/>
  <c r="E157" i="40"/>
  <c r="F156" i="40" s="1"/>
  <c r="H158" i="40"/>
  <c r="E157" i="39"/>
  <c r="F156" i="39" s="1"/>
  <c r="H158" i="39"/>
  <c r="H158" i="43"/>
  <c r="E157" i="43"/>
  <c r="F156" i="43" s="1"/>
  <c r="E157" i="31"/>
  <c r="F156" i="31" s="1"/>
  <c r="H158" i="31"/>
  <c r="AD244" i="41"/>
  <c r="AD244" i="37"/>
  <c r="H158" i="25"/>
  <c r="E157" i="25"/>
  <c r="F156" i="25" s="1"/>
  <c r="E157" i="26"/>
  <c r="F156" i="26" s="1"/>
  <c r="H158" i="26"/>
  <c r="E157" i="16"/>
  <c r="F156" i="16" s="1"/>
  <c r="H158" i="16"/>
  <c r="E157" i="61"/>
  <c r="F156" i="61" s="1"/>
  <c r="H158" i="61"/>
  <c r="H158" i="24"/>
  <c r="E157" i="24"/>
  <c r="F156" i="24" s="1"/>
  <c r="AB160" i="24"/>
  <c r="AD160" i="24" s="1"/>
  <c r="Z161" i="24" s="1"/>
  <c r="R81" i="26"/>
  <c r="S81" i="26"/>
  <c r="X80" i="26"/>
  <c r="T81" i="26" s="1"/>
  <c r="H159" i="30"/>
  <c r="E158" i="30"/>
  <c r="F157" i="30" s="1"/>
  <c r="S82" i="28"/>
  <c r="R82" i="28"/>
  <c r="T153" i="23"/>
  <c r="X153" i="23" s="1"/>
  <c r="E158" i="28"/>
  <c r="F157" i="28" s="1"/>
  <c r="H159" i="28"/>
  <c r="AB151" i="23"/>
  <c r="AD151" i="23" s="1"/>
  <c r="Z152" i="23" s="1"/>
  <c r="E157" i="23"/>
  <c r="F156" i="23" s="1"/>
  <c r="H159" i="34" l="1"/>
  <c r="E158" i="34"/>
  <c r="F157" i="34" s="1"/>
  <c r="H159" i="43"/>
  <c r="E158" i="43"/>
  <c r="F157" i="43" s="1"/>
  <c r="H159" i="33"/>
  <c r="E158" i="33"/>
  <c r="F157" i="33" s="1"/>
  <c r="H159" i="39"/>
  <c r="E158" i="39"/>
  <c r="F157" i="39" s="1"/>
  <c r="E158" i="41"/>
  <c r="F157" i="41" s="1"/>
  <c r="H159" i="41"/>
  <c r="E158" i="44"/>
  <c r="F157" i="44" s="1"/>
  <c r="H159" i="44"/>
  <c r="E158" i="47"/>
  <c r="F157" i="47" s="1"/>
  <c r="H159" i="47"/>
  <c r="H159" i="40"/>
  <c r="E158" i="40"/>
  <c r="F157" i="40" s="1"/>
  <c r="H159" i="45"/>
  <c r="E158" i="45"/>
  <c r="F157" i="45" s="1"/>
  <c r="H159" i="38"/>
  <c r="E158" i="38"/>
  <c r="F157" i="38" s="1"/>
  <c r="E158" i="37"/>
  <c r="F157" i="37" s="1"/>
  <c r="H159" i="37"/>
  <c r="H159" i="32"/>
  <c r="E158" i="32"/>
  <c r="F157" i="32" s="1"/>
  <c r="H159" i="31"/>
  <c r="E158" i="31"/>
  <c r="F157" i="31" s="1"/>
  <c r="E158" i="42"/>
  <c r="F157" i="42" s="1"/>
  <c r="H159" i="42"/>
  <c r="H159" i="46"/>
  <c r="E158" i="46"/>
  <c r="F157" i="46" s="1"/>
  <c r="E158" i="36"/>
  <c r="F157" i="36" s="1"/>
  <c r="H159" i="36"/>
  <c r="H159" i="35"/>
  <c r="E158" i="35"/>
  <c r="F157" i="35" s="1"/>
  <c r="E158" i="16"/>
  <c r="F157" i="16" s="1"/>
  <c r="H159" i="16"/>
  <c r="E158" i="61"/>
  <c r="F157" i="61" s="1"/>
  <c r="H159" i="61"/>
  <c r="E158" i="25"/>
  <c r="F157" i="25" s="1"/>
  <c r="H159" i="25"/>
  <c r="H159" i="24"/>
  <c r="E158" i="24"/>
  <c r="F157" i="24" s="1"/>
  <c r="E158" i="26"/>
  <c r="F157" i="26" s="1"/>
  <c r="H159" i="26"/>
  <c r="AB161" i="24"/>
  <c r="AD161" i="24" s="1"/>
  <c r="Z162" i="24" s="1"/>
  <c r="U81" i="26"/>
  <c r="W81" i="26"/>
  <c r="AC81" i="26" s="1"/>
  <c r="AD81" i="26" s="1"/>
  <c r="Z82" i="26" s="1"/>
  <c r="AB82" i="26" s="1"/>
  <c r="E159" i="30"/>
  <c r="F158" i="30" s="1"/>
  <c r="H160" i="30"/>
  <c r="U82" i="28"/>
  <c r="T82" i="28" s="1"/>
  <c r="X82" i="28" s="1"/>
  <c r="W82" i="28"/>
  <c r="T154" i="23"/>
  <c r="X154" i="23" s="1"/>
  <c r="H160" i="28"/>
  <c r="E159" i="28"/>
  <c r="F158" i="28" s="1"/>
  <c r="AB152" i="23"/>
  <c r="AD152" i="23" s="1"/>
  <c r="Z153" i="23" s="1"/>
  <c r="E158" i="23"/>
  <c r="F157" i="23" s="1"/>
  <c r="H160" i="32" l="1"/>
  <c r="E159" i="32"/>
  <c r="F158" i="32" s="1"/>
  <c r="E159" i="40"/>
  <c r="F158" i="40" s="1"/>
  <c r="H160" i="40"/>
  <c r="E159" i="39"/>
  <c r="F158" i="39" s="1"/>
  <c r="H160" i="39"/>
  <c r="H160" i="37"/>
  <c r="E159" i="37"/>
  <c r="F158" i="37" s="1"/>
  <c r="H160" i="47"/>
  <c r="E159" i="47"/>
  <c r="F158" i="47" s="1"/>
  <c r="E159" i="46"/>
  <c r="F158" i="46" s="1"/>
  <c r="H160" i="46"/>
  <c r="E159" i="33"/>
  <c r="F158" i="33" s="1"/>
  <c r="H160" i="33"/>
  <c r="E159" i="42"/>
  <c r="F158" i="42" s="1"/>
  <c r="H160" i="42"/>
  <c r="H160" i="44"/>
  <c r="E159" i="44"/>
  <c r="F158" i="44" s="1"/>
  <c r="E159" i="38"/>
  <c r="F158" i="38" s="1"/>
  <c r="H160" i="38"/>
  <c r="H160" i="43"/>
  <c r="E159" i="43"/>
  <c r="F158" i="43" s="1"/>
  <c r="E159" i="41"/>
  <c r="F158" i="41" s="1"/>
  <c r="H160" i="41"/>
  <c r="H160" i="36"/>
  <c r="E159" i="36"/>
  <c r="F158" i="36" s="1"/>
  <c r="H160" i="35"/>
  <c r="E159" i="35"/>
  <c r="F158" i="35" s="1"/>
  <c r="E159" i="31"/>
  <c r="F158" i="31" s="1"/>
  <c r="H160" i="31"/>
  <c r="E159" i="45"/>
  <c r="F158" i="45" s="1"/>
  <c r="H160" i="45"/>
  <c r="E159" i="34"/>
  <c r="F158" i="34" s="1"/>
  <c r="H160" i="34"/>
  <c r="H160" i="24"/>
  <c r="E159" i="24"/>
  <c r="F158" i="24" s="1"/>
  <c r="H160" i="26"/>
  <c r="E159" i="26"/>
  <c r="F158" i="26" s="1"/>
  <c r="H160" i="25"/>
  <c r="E159" i="25"/>
  <c r="F158" i="25" s="1"/>
  <c r="E159" i="61"/>
  <c r="F158" i="61" s="1"/>
  <c r="H160" i="61"/>
  <c r="H160" i="16"/>
  <c r="E159" i="16"/>
  <c r="F158" i="16" s="1"/>
  <c r="AB162" i="24"/>
  <c r="AD162" i="24" s="1"/>
  <c r="Z163" i="24" s="1"/>
  <c r="S82" i="26"/>
  <c r="R82" i="26"/>
  <c r="X81" i="26"/>
  <c r="T82" i="26" s="1"/>
  <c r="H161" i="30"/>
  <c r="E160" i="30"/>
  <c r="F159" i="30" s="1"/>
  <c r="AC82" i="28"/>
  <c r="AD82" i="28" s="1"/>
  <c r="Z83" i="28" s="1"/>
  <c r="AB83" i="28" s="1"/>
  <c r="S83" i="28"/>
  <c r="R83" i="28"/>
  <c r="T155" i="23"/>
  <c r="X155" i="23" s="1"/>
  <c r="E160" i="28"/>
  <c r="F159" i="28" s="1"/>
  <c r="H161" i="28"/>
  <c r="AB153" i="23"/>
  <c r="AD153" i="23" s="1"/>
  <c r="Z154" i="23" s="1"/>
  <c r="E159" i="23"/>
  <c r="F158" i="23" s="1"/>
  <c r="E160" i="37" l="1"/>
  <c r="F159" i="37" s="1"/>
  <c r="H161" i="37"/>
  <c r="H161" i="31"/>
  <c r="E160" i="31"/>
  <c r="F159" i="31" s="1"/>
  <c r="H161" i="33"/>
  <c r="E160" i="33"/>
  <c r="F159" i="33" s="1"/>
  <c r="H161" i="39"/>
  <c r="E160" i="39"/>
  <c r="F159" i="39" s="1"/>
  <c r="E160" i="41"/>
  <c r="F159" i="41" s="1"/>
  <c r="H161" i="41"/>
  <c r="H161" i="43"/>
  <c r="E160" i="43"/>
  <c r="F159" i="43" s="1"/>
  <c r="E160" i="45"/>
  <c r="F159" i="45" s="1"/>
  <c r="H161" i="45"/>
  <c r="H161" i="38"/>
  <c r="E160" i="38"/>
  <c r="F159" i="38" s="1"/>
  <c r="H161" i="46"/>
  <c r="E160" i="46"/>
  <c r="F159" i="46" s="1"/>
  <c r="H161" i="40"/>
  <c r="E160" i="40"/>
  <c r="F159" i="40" s="1"/>
  <c r="E160" i="35"/>
  <c r="F159" i="35" s="1"/>
  <c r="H161" i="35"/>
  <c r="E160" i="42"/>
  <c r="F159" i="42" s="1"/>
  <c r="H161" i="42"/>
  <c r="E160" i="34"/>
  <c r="F159" i="34" s="1"/>
  <c r="H161" i="34"/>
  <c r="E160" i="36"/>
  <c r="F159" i="36" s="1"/>
  <c r="H161" i="36"/>
  <c r="E160" i="44"/>
  <c r="F159" i="44" s="1"/>
  <c r="H161" i="44"/>
  <c r="E160" i="47"/>
  <c r="F159" i="47" s="1"/>
  <c r="H161" i="47"/>
  <c r="H161" i="32"/>
  <c r="E160" i="32"/>
  <c r="F159" i="32" s="1"/>
  <c r="E160" i="25"/>
  <c r="F159" i="25" s="1"/>
  <c r="H161" i="25"/>
  <c r="H161" i="24"/>
  <c r="E160" i="24"/>
  <c r="F159" i="24" s="1"/>
  <c r="E160" i="16"/>
  <c r="F159" i="16" s="1"/>
  <c r="H161" i="16"/>
  <c r="E160" i="26"/>
  <c r="F159" i="26" s="1"/>
  <c r="H161" i="26"/>
  <c r="E160" i="61"/>
  <c r="F159" i="61" s="1"/>
  <c r="H161" i="61"/>
  <c r="AB163" i="24"/>
  <c r="AD163" i="24" s="1"/>
  <c r="Z164" i="24" s="1"/>
  <c r="U82" i="26"/>
  <c r="W82" i="26"/>
  <c r="AC82" i="26" s="1"/>
  <c r="AD82" i="26" s="1"/>
  <c r="Z83" i="26" s="1"/>
  <c r="AB83" i="26" s="1"/>
  <c r="E161" i="30"/>
  <c r="F160" i="30" s="1"/>
  <c r="H162" i="30"/>
  <c r="W83" i="28"/>
  <c r="AC83" i="28" s="1"/>
  <c r="AD83" i="28" s="1"/>
  <c r="Z84" i="28" s="1"/>
  <c r="AB84" i="28" s="1"/>
  <c r="U83" i="28"/>
  <c r="T83" i="28" s="1"/>
  <c r="X83" i="28" s="1"/>
  <c r="T156" i="23"/>
  <c r="X156" i="23" s="1"/>
  <c r="E161" i="28"/>
  <c r="F160" i="28" s="1"/>
  <c r="H162" i="28"/>
  <c r="AB154" i="23"/>
  <c r="AD154" i="23" s="1"/>
  <c r="Z155" i="23" s="1"/>
  <c r="E160" i="23"/>
  <c r="F159" i="23" s="1"/>
  <c r="H162" i="38" l="1"/>
  <c r="E161" i="38"/>
  <c r="F160" i="38" s="1"/>
  <c r="H162" i="39"/>
  <c r="E161" i="39"/>
  <c r="F160" i="39" s="1"/>
  <c r="H162" i="47"/>
  <c r="E161" i="47"/>
  <c r="F160" i="47" s="1"/>
  <c r="H162" i="44"/>
  <c r="E161" i="44"/>
  <c r="F160" i="44" s="1"/>
  <c r="E161" i="35"/>
  <c r="F160" i="35" s="1"/>
  <c r="H162" i="35"/>
  <c r="E161" i="45"/>
  <c r="F160" i="45" s="1"/>
  <c r="H162" i="45"/>
  <c r="H162" i="42"/>
  <c r="E161" i="42"/>
  <c r="F160" i="42" s="1"/>
  <c r="H162" i="33"/>
  <c r="E161" i="33"/>
  <c r="F160" i="33" s="1"/>
  <c r="E161" i="36"/>
  <c r="F160" i="36" s="1"/>
  <c r="H162" i="36"/>
  <c r="E161" i="40"/>
  <c r="F160" i="40" s="1"/>
  <c r="H162" i="40"/>
  <c r="E161" i="43"/>
  <c r="F160" i="43" s="1"/>
  <c r="H162" i="43"/>
  <c r="E161" i="31"/>
  <c r="F160" i="31" s="1"/>
  <c r="H162" i="31"/>
  <c r="H162" i="34"/>
  <c r="E161" i="34"/>
  <c r="F160" i="34" s="1"/>
  <c r="E161" i="41"/>
  <c r="F160" i="41" s="1"/>
  <c r="H162" i="41"/>
  <c r="H162" i="37"/>
  <c r="E161" i="37"/>
  <c r="F160" i="37" s="1"/>
  <c r="H162" i="32"/>
  <c r="E161" i="32"/>
  <c r="F160" i="32" s="1"/>
  <c r="H162" i="46"/>
  <c r="E161" i="46"/>
  <c r="F160" i="46" s="1"/>
  <c r="H162" i="26"/>
  <c r="E161" i="26"/>
  <c r="F160" i="26" s="1"/>
  <c r="E161" i="61"/>
  <c r="F160" i="61" s="1"/>
  <c r="H162" i="61"/>
  <c r="H162" i="16"/>
  <c r="E161" i="16"/>
  <c r="F160" i="16" s="1"/>
  <c r="H162" i="25"/>
  <c r="E161" i="25"/>
  <c r="F160" i="25" s="1"/>
  <c r="H162" i="24"/>
  <c r="E161" i="24"/>
  <c r="F160" i="24" s="1"/>
  <c r="AB164" i="24"/>
  <c r="AD164" i="24" s="1"/>
  <c r="Z165" i="24" s="1"/>
  <c r="R83" i="26"/>
  <c r="S83" i="26"/>
  <c r="X82" i="26"/>
  <c r="T83" i="26" s="1"/>
  <c r="E162" i="30"/>
  <c r="F161" i="30" s="1"/>
  <c r="H163" i="30"/>
  <c r="S84" i="28"/>
  <c r="R84" i="28"/>
  <c r="T157" i="23"/>
  <c r="X157" i="23" s="1"/>
  <c r="H163" i="28"/>
  <c r="E162" i="28"/>
  <c r="F161" i="28" s="1"/>
  <c r="E161" i="23"/>
  <c r="F160" i="23" s="1"/>
  <c r="AB155" i="23"/>
  <c r="AD155" i="23" s="1"/>
  <c r="Z156" i="23" s="1"/>
  <c r="E162" i="43" l="1"/>
  <c r="F161" i="43" s="1"/>
  <c r="H163" i="43"/>
  <c r="H163" i="31"/>
  <c r="E162" i="31"/>
  <c r="F161" i="31" s="1"/>
  <c r="E162" i="32"/>
  <c r="F161" i="32" s="1"/>
  <c r="H163" i="32"/>
  <c r="H163" i="33"/>
  <c r="E162" i="33"/>
  <c r="F161" i="33" s="1"/>
  <c r="H163" i="37"/>
  <c r="E162" i="37"/>
  <c r="F161" i="37" s="1"/>
  <c r="H163" i="42"/>
  <c r="E162" i="42"/>
  <c r="F161" i="42" s="1"/>
  <c r="H163" i="47"/>
  <c r="E162" i="47"/>
  <c r="F161" i="47" s="1"/>
  <c r="H163" i="41"/>
  <c r="E162" i="41"/>
  <c r="F161" i="41" s="1"/>
  <c r="E162" i="40"/>
  <c r="F161" i="40" s="1"/>
  <c r="H163" i="40"/>
  <c r="H163" i="45"/>
  <c r="E162" i="45"/>
  <c r="F161" i="45" s="1"/>
  <c r="E162" i="39"/>
  <c r="F161" i="39" s="1"/>
  <c r="H163" i="39"/>
  <c r="E162" i="44"/>
  <c r="F161" i="44" s="1"/>
  <c r="H163" i="44"/>
  <c r="E162" i="36"/>
  <c r="F161" i="36" s="1"/>
  <c r="H163" i="36"/>
  <c r="E162" i="35"/>
  <c r="F161" i="35" s="1"/>
  <c r="H163" i="35"/>
  <c r="H163" i="46"/>
  <c r="E162" i="46"/>
  <c r="F161" i="46" s="1"/>
  <c r="H163" i="34"/>
  <c r="E162" i="34"/>
  <c r="F161" i="34" s="1"/>
  <c r="H163" i="38"/>
  <c r="E162" i="38"/>
  <c r="F161" i="38" s="1"/>
  <c r="H163" i="16"/>
  <c r="E162" i="16"/>
  <c r="F161" i="16" s="1"/>
  <c r="E162" i="61"/>
  <c r="F161" i="61" s="1"/>
  <c r="H163" i="61"/>
  <c r="H163" i="26"/>
  <c r="E162" i="26"/>
  <c r="F161" i="26" s="1"/>
  <c r="H163" i="24"/>
  <c r="E162" i="24"/>
  <c r="F161" i="24" s="1"/>
  <c r="E162" i="25"/>
  <c r="F161" i="25" s="1"/>
  <c r="H163" i="25"/>
  <c r="AB165" i="24"/>
  <c r="AD165" i="24" s="1"/>
  <c r="Z166" i="24" s="1"/>
  <c r="U83" i="26"/>
  <c r="W83" i="26"/>
  <c r="AC83" i="26" s="1"/>
  <c r="AD83" i="26" s="1"/>
  <c r="Z84" i="26" s="1"/>
  <c r="AB84" i="26" s="1"/>
  <c r="E163" i="30"/>
  <c r="F162" i="30" s="1"/>
  <c r="H164" i="30"/>
  <c r="U84" i="28"/>
  <c r="T84" i="28" s="1"/>
  <c r="X84" i="28" s="1"/>
  <c r="W84" i="28"/>
  <c r="T158" i="23"/>
  <c r="X158" i="23" s="1"/>
  <c r="H164" i="28"/>
  <c r="E163" i="28"/>
  <c r="F162" i="28" s="1"/>
  <c r="AB156" i="23"/>
  <c r="AD156" i="23" s="1"/>
  <c r="Z157" i="23" s="1"/>
  <c r="E162" i="23"/>
  <c r="F161" i="23" s="1"/>
  <c r="H164" i="41" l="1"/>
  <c r="E163" i="41"/>
  <c r="F162" i="41" s="1"/>
  <c r="E163" i="39"/>
  <c r="F162" i="39" s="1"/>
  <c r="H164" i="39"/>
  <c r="H164" i="32"/>
  <c r="E163" i="32"/>
  <c r="F162" i="32" s="1"/>
  <c r="H164" i="46"/>
  <c r="E163" i="46"/>
  <c r="F162" i="46" s="1"/>
  <c r="E163" i="47"/>
  <c r="F162" i="47" s="1"/>
  <c r="H164" i="47"/>
  <c r="H164" i="35"/>
  <c r="E163" i="35"/>
  <c r="F162" i="35" s="1"/>
  <c r="H164" i="45"/>
  <c r="E163" i="45"/>
  <c r="F162" i="45" s="1"/>
  <c r="H164" i="42"/>
  <c r="E163" i="42"/>
  <c r="F162" i="42" s="1"/>
  <c r="H164" i="31"/>
  <c r="E163" i="31"/>
  <c r="F162" i="31" s="1"/>
  <c r="E163" i="44"/>
  <c r="F162" i="44" s="1"/>
  <c r="H164" i="44"/>
  <c r="H164" i="34"/>
  <c r="E163" i="34"/>
  <c r="F162" i="34" s="1"/>
  <c r="E163" i="36"/>
  <c r="F162" i="36" s="1"/>
  <c r="H164" i="36"/>
  <c r="H164" i="40"/>
  <c r="E163" i="40"/>
  <c r="F162" i="40" s="1"/>
  <c r="H164" i="43"/>
  <c r="E163" i="43"/>
  <c r="F162" i="43" s="1"/>
  <c r="E163" i="33"/>
  <c r="F162" i="33" s="1"/>
  <c r="H164" i="33"/>
  <c r="H164" i="38"/>
  <c r="E163" i="38"/>
  <c r="F162" i="38" s="1"/>
  <c r="E163" i="37"/>
  <c r="F162" i="37" s="1"/>
  <c r="H164" i="37"/>
  <c r="H164" i="24"/>
  <c r="E163" i="24"/>
  <c r="F162" i="24" s="1"/>
  <c r="E163" i="25"/>
  <c r="F162" i="25" s="1"/>
  <c r="H164" i="25"/>
  <c r="H164" i="61"/>
  <c r="E163" i="61"/>
  <c r="F162" i="61" s="1"/>
  <c r="H164" i="26"/>
  <c r="E163" i="26"/>
  <c r="F162" i="26" s="1"/>
  <c r="H164" i="16"/>
  <c r="E163" i="16"/>
  <c r="F162" i="16" s="1"/>
  <c r="AB166" i="24"/>
  <c r="AD166" i="24" s="1"/>
  <c r="Z167" i="24" s="1"/>
  <c r="R84" i="26"/>
  <c r="S84" i="26"/>
  <c r="X83" i="26"/>
  <c r="T84" i="26" s="1"/>
  <c r="H165" i="30"/>
  <c r="E164" i="30"/>
  <c r="F163" i="30" s="1"/>
  <c r="AC84" i="28"/>
  <c r="AD84" i="28" s="1"/>
  <c r="Z85" i="28" s="1"/>
  <c r="AB85" i="28" s="1"/>
  <c r="S85" i="28"/>
  <c r="R85" i="28"/>
  <c r="T159" i="23"/>
  <c r="X159" i="23" s="1"/>
  <c r="H165" i="28"/>
  <c r="E164" i="28"/>
  <c r="F163" i="28" s="1"/>
  <c r="AB157" i="23"/>
  <c r="AD157" i="23" s="1"/>
  <c r="Z158" i="23" s="1"/>
  <c r="E163" i="23"/>
  <c r="F162" i="23" s="1"/>
  <c r="H165" i="33" l="1"/>
  <c r="E164" i="33"/>
  <c r="F163" i="33" s="1"/>
  <c r="E164" i="34"/>
  <c r="F163" i="34" s="1"/>
  <c r="H165" i="34"/>
  <c r="E164" i="45"/>
  <c r="F163" i="45" s="1"/>
  <c r="H165" i="45"/>
  <c r="E164" i="32"/>
  <c r="F163" i="32" s="1"/>
  <c r="H165" i="32"/>
  <c r="H165" i="44"/>
  <c r="E164" i="44"/>
  <c r="F163" i="44" s="1"/>
  <c r="E164" i="39"/>
  <c r="F163" i="39" s="1"/>
  <c r="H165" i="39"/>
  <c r="E164" i="42"/>
  <c r="F163" i="42" s="1"/>
  <c r="H165" i="42"/>
  <c r="E164" i="43"/>
  <c r="F163" i="43" s="1"/>
  <c r="H165" i="43"/>
  <c r="H165" i="35"/>
  <c r="E164" i="35"/>
  <c r="F163" i="35" s="1"/>
  <c r="E164" i="36"/>
  <c r="F163" i="36" s="1"/>
  <c r="H165" i="36"/>
  <c r="H165" i="38"/>
  <c r="E164" i="38"/>
  <c r="F163" i="38" s="1"/>
  <c r="H165" i="46"/>
  <c r="E164" i="46"/>
  <c r="F163" i="46" s="1"/>
  <c r="E164" i="37"/>
  <c r="F163" i="37" s="1"/>
  <c r="H165" i="37"/>
  <c r="E164" i="47"/>
  <c r="F163" i="47" s="1"/>
  <c r="H165" i="47"/>
  <c r="H165" i="40"/>
  <c r="E164" i="40"/>
  <c r="F163" i="40" s="1"/>
  <c r="H165" i="31"/>
  <c r="E164" i="31"/>
  <c r="F163" i="31" s="1"/>
  <c r="E164" i="41"/>
  <c r="F163" i="41" s="1"/>
  <c r="H165" i="41"/>
  <c r="E164" i="26"/>
  <c r="F163" i="26" s="1"/>
  <c r="H165" i="26"/>
  <c r="H165" i="61"/>
  <c r="E164" i="61"/>
  <c r="F163" i="61" s="1"/>
  <c r="H165" i="25"/>
  <c r="E164" i="25"/>
  <c r="F163" i="25" s="1"/>
  <c r="H165" i="16"/>
  <c r="E164" i="16"/>
  <c r="F163" i="16" s="1"/>
  <c r="H165" i="24"/>
  <c r="E164" i="24"/>
  <c r="F163" i="24" s="1"/>
  <c r="AB167" i="24"/>
  <c r="AD167" i="24" s="1"/>
  <c r="Z168" i="24" s="1"/>
  <c r="U84" i="26"/>
  <c r="W84" i="26"/>
  <c r="AC84" i="26" s="1"/>
  <c r="AD84" i="26" s="1"/>
  <c r="Z85" i="26" s="1"/>
  <c r="AB85" i="26" s="1"/>
  <c r="H166" i="30"/>
  <c r="E165" i="30"/>
  <c r="F164" i="30" s="1"/>
  <c r="U85" i="28"/>
  <c r="T85" i="28" s="1"/>
  <c r="X85" i="28" s="1"/>
  <c r="W85" i="28"/>
  <c r="AC85" i="28" s="1"/>
  <c r="AD85" i="28" s="1"/>
  <c r="Z86" i="28" s="1"/>
  <c r="AB86" i="28" s="1"/>
  <c r="T160" i="23"/>
  <c r="X160" i="23" s="1"/>
  <c r="E165" i="28"/>
  <c r="F164" i="28" s="1"/>
  <c r="H166" i="28"/>
  <c r="E164" i="23"/>
  <c r="F163" i="23" s="1"/>
  <c r="AB158" i="23"/>
  <c r="AD158" i="23" s="1"/>
  <c r="Z159" i="23" s="1"/>
  <c r="E165" i="31" l="1"/>
  <c r="F164" i="31" s="1"/>
  <c r="H166" i="31"/>
  <c r="H166" i="46"/>
  <c r="E165" i="46"/>
  <c r="F164" i="46" s="1"/>
  <c r="E165" i="42"/>
  <c r="F164" i="42" s="1"/>
  <c r="H166" i="42"/>
  <c r="E165" i="45"/>
  <c r="F164" i="45" s="1"/>
  <c r="H166" i="45"/>
  <c r="E165" i="40"/>
  <c r="F164" i="40" s="1"/>
  <c r="H166" i="40"/>
  <c r="E165" i="38"/>
  <c r="F164" i="38" s="1"/>
  <c r="H166" i="38"/>
  <c r="H166" i="47"/>
  <c r="E165" i="47"/>
  <c r="F164" i="47" s="1"/>
  <c r="H166" i="36"/>
  <c r="E165" i="36"/>
  <c r="F164" i="36" s="1"/>
  <c r="E165" i="39"/>
  <c r="F164" i="39" s="1"/>
  <c r="H166" i="39"/>
  <c r="H166" i="34"/>
  <c r="E165" i="34"/>
  <c r="F164" i="34" s="1"/>
  <c r="E165" i="32"/>
  <c r="F164" i="32" s="1"/>
  <c r="H166" i="32"/>
  <c r="E165" i="41"/>
  <c r="F164" i="41" s="1"/>
  <c r="H166" i="41"/>
  <c r="H166" i="37"/>
  <c r="E165" i="37"/>
  <c r="F164" i="37" s="1"/>
  <c r="E165" i="43"/>
  <c r="F164" i="43" s="1"/>
  <c r="H166" i="43"/>
  <c r="H166" i="35"/>
  <c r="E165" i="35"/>
  <c r="F164" i="35" s="1"/>
  <c r="H166" i="44"/>
  <c r="E165" i="44"/>
  <c r="F164" i="44" s="1"/>
  <c r="E165" i="33"/>
  <c r="F164" i="33" s="1"/>
  <c r="H166" i="33"/>
  <c r="E165" i="25"/>
  <c r="F164" i="25" s="1"/>
  <c r="H166" i="25"/>
  <c r="H166" i="24"/>
  <c r="E165" i="24"/>
  <c r="F164" i="24" s="1"/>
  <c r="E165" i="26"/>
  <c r="F164" i="26" s="1"/>
  <c r="H166" i="26"/>
  <c r="H166" i="16"/>
  <c r="E165" i="16"/>
  <c r="F164" i="16" s="1"/>
  <c r="E165" i="61"/>
  <c r="F164" i="61" s="1"/>
  <c r="H166" i="61"/>
  <c r="AB168" i="24"/>
  <c r="AD168" i="24" s="1"/>
  <c r="Z169" i="24" s="1"/>
  <c r="R85" i="26"/>
  <c r="S85" i="26"/>
  <c r="X84" i="26"/>
  <c r="T85" i="26" s="1"/>
  <c r="E166" i="30"/>
  <c r="F165" i="30" s="1"/>
  <c r="H167" i="30"/>
  <c r="S86" i="28"/>
  <c r="R86" i="28"/>
  <c r="T161" i="23"/>
  <c r="X161" i="23" s="1"/>
  <c r="E166" i="28"/>
  <c r="F165" i="28" s="1"/>
  <c r="H167" i="28"/>
  <c r="AB159" i="23"/>
  <c r="AD159" i="23" s="1"/>
  <c r="Z160" i="23" s="1"/>
  <c r="E165" i="23"/>
  <c r="F164" i="23" s="1"/>
  <c r="E166" i="32" l="1"/>
  <c r="F165" i="32" s="1"/>
  <c r="H167" i="32"/>
  <c r="E166" i="42"/>
  <c r="F165" i="42" s="1"/>
  <c r="H167" i="42"/>
  <c r="E166" i="35"/>
  <c r="F165" i="35" s="1"/>
  <c r="H167" i="35"/>
  <c r="E166" i="47"/>
  <c r="F165" i="47" s="1"/>
  <c r="H167" i="47"/>
  <c r="H167" i="43"/>
  <c r="E166" i="43"/>
  <c r="F165" i="43" s="1"/>
  <c r="H167" i="38"/>
  <c r="E166" i="38"/>
  <c r="F165" i="38" s="1"/>
  <c r="E166" i="34"/>
  <c r="F165" i="34" s="1"/>
  <c r="H167" i="34"/>
  <c r="H167" i="46"/>
  <c r="E166" i="46"/>
  <c r="F165" i="46" s="1"/>
  <c r="H167" i="41"/>
  <c r="E166" i="41"/>
  <c r="F165" i="41" s="1"/>
  <c r="E166" i="44"/>
  <c r="F165" i="44" s="1"/>
  <c r="H167" i="44"/>
  <c r="H167" i="33"/>
  <c r="E166" i="33"/>
  <c r="F165" i="33" s="1"/>
  <c r="E166" i="39"/>
  <c r="F165" i="39" s="1"/>
  <c r="H167" i="39"/>
  <c r="H167" i="40"/>
  <c r="E166" i="40"/>
  <c r="F165" i="40" s="1"/>
  <c r="E166" i="31"/>
  <c r="F165" i="31" s="1"/>
  <c r="H167" i="31"/>
  <c r="H167" i="45"/>
  <c r="E166" i="45"/>
  <c r="F165" i="45" s="1"/>
  <c r="E166" i="36"/>
  <c r="F165" i="36" s="1"/>
  <c r="H167" i="36"/>
  <c r="H167" i="37"/>
  <c r="E166" i="37"/>
  <c r="F165" i="37" s="1"/>
  <c r="E166" i="16"/>
  <c r="F165" i="16" s="1"/>
  <c r="H167" i="16"/>
  <c r="E166" i="26"/>
  <c r="F165" i="26" s="1"/>
  <c r="H167" i="26"/>
  <c r="H167" i="24"/>
  <c r="E166" i="24"/>
  <c r="F165" i="24" s="1"/>
  <c r="E166" i="25"/>
  <c r="F165" i="25" s="1"/>
  <c r="H167" i="25"/>
  <c r="E166" i="61"/>
  <c r="F165" i="61" s="1"/>
  <c r="H167" i="61"/>
  <c r="AB169" i="24"/>
  <c r="AD169" i="24" s="1"/>
  <c r="Z170" i="24" s="1"/>
  <c r="U85" i="26"/>
  <c r="W85" i="26"/>
  <c r="AC85" i="26" s="1"/>
  <c r="AD85" i="26" s="1"/>
  <c r="Z86" i="26" s="1"/>
  <c r="AB86" i="26" s="1"/>
  <c r="H168" i="30"/>
  <c r="E167" i="30"/>
  <c r="F166" i="30" s="1"/>
  <c r="U86" i="28"/>
  <c r="T86" i="28" s="1"/>
  <c r="X86" i="28" s="1"/>
  <c r="W86" i="28"/>
  <c r="T162" i="23"/>
  <c r="X162" i="23" s="1"/>
  <c r="H168" i="28"/>
  <c r="E167" i="28"/>
  <c r="F166" i="28" s="1"/>
  <c r="AB160" i="23"/>
  <c r="AD160" i="23" s="1"/>
  <c r="Z161" i="23" s="1"/>
  <c r="E166" i="23"/>
  <c r="F165" i="23" s="1"/>
  <c r="H168" i="39" l="1"/>
  <c r="E167" i="39"/>
  <c r="F166" i="39" s="1"/>
  <c r="E167" i="46"/>
  <c r="F166" i="46" s="1"/>
  <c r="H168" i="46"/>
  <c r="H168" i="34"/>
  <c r="E167" i="34"/>
  <c r="F166" i="34" s="1"/>
  <c r="E167" i="35"/>
  <c r="F166" i="35" s="1"/>
  <c r="H168" i="35"/>
  <c r="H168" i="45"/>
  <c r="E167" i="45"/>
  <c r="F166" i="45" s="1"/>
  <c r="H168" i="33"/>
  <c r="E167" i="33"/>
  <c r="F166" i="33" s="1"/>
  <c r="E167" i="31"/>
  <c r="F166" i="31" s="1"/>
  <c r="H168" i="31"/>
  <c r="H168" i="44"/>
  <c r="E167" i="44"/>
  <c r="F166" i="44" s="1"/>
  <c r="E167" i="42"/>
  <c r="F166" i="42" s="1"/>
  <c r="H168" i="42"/>
  <c r="H168" i="38"/>
  <c r="E167" i="38"/>
  <c r="F166" i="38" s="1"/>
  <c r="E167" i="47"/>
  <c r="F166" i="47" s="1"/>
  <c r="H168" i="47"/>
  <c r="H168" i="32"/>
  <c r="E167" i="32"/>
  <c r="F166" i="32" s="1"/>
  <c r="H168" i="36"/>
  <c r="E167" i="36"/>
  <c r="F166" i="36" s="1"/>
  <c r="H168" i="37"/>
  <c r="E167" i="37"/>
  <c r="F166" i="37" s="1"/>
  <c r="E167" i="40"/>
  <c r="F166" i="40" s="1"/>
  <c r="H168" i="40"/>
  <c r="E167" i="41"/>
  <c r="F166" i="41" s="1"/>
  <c r="H168" i="41"/>
  <c r="H168" i="43"/>
  <c r="E167" i="43"/>
  <c r="F166" i="43" s="1"/>
  <c r="H168" i="26"/>
  <c r="E167" i="26"/>
  <c r="F166" i="26" s="1"/>
  <c r="H168" i="61"/>
  <c r="E167" i="61"/>
  <c r="F166" i="61" s="1"/>
  <c r="H168" i="25"/>
  <c r="E167" i="25"/>
  <c r="F166" i="25" s="1"/>
  <c r="H168" i="16"/>
  <c r="E167" i="16"/>
  <c r="F166" i="16" s="1"/>
  <c r="H168" i="24"/>
  <c r="E167" i="24"/>
  <c r="F166" i="24" s="1"/>
  <c r="AB170" i="24"/>
  <c r="AD170" i="24" s="1"/>
  <c r="Z171" i="24" s="1"/>
  <c r="R86" i="26"/>
  <c r="S86" i="26"/>
  <c r="X85" i="26"/>
  <c r="T86" i="26" s="1"/>
  <c r="H169" i="30"/>
  <c r="E168" i="30"/>
  <c r="F167" i="30" s="1"/>
  <c r="AC86" i="28"/>
  <c r="AD86" i="28" s="1"/>
  <c r="Z87" i="28" s="1"/>
  <c r="AB87" i="28" s="1"/>
  <c r="S87" i="28"/>
  <c r="R87" i="28"/>
  <c r="T163" i="23"/>
  <c r="X163" i="23" s="1"/>
  <c r="E168" i="28"/>
  <c r="F167" i="28" s="1"/>
  <c r="H169" i="28"/>
  <c r="AB161" i="23"/>
  <c r="AD161" i="23" s="1"/>
  <c r="Z162" i="23" s="1"/>
  <c r="E167" i="23"/>
  <c r="F166" i="23" s="1"/>
  <c r="E168" i="40" l="1"/>
  <c r="F167" i="40" s="1"/>
  <c r="H169" i="40"/>
  <c r="E168" i="47"/>
  <c r="F167" i="47" s="1"/>
  <c r="H169" i="47"/>
  <c r="E168" i="31"/>
  <c r="F167" i="31" s="1"/>
  <c r="H169" i="31"/>
  <c r="H169" i="44"/>
  <c r="E168" i="44"/>
  <c r="F167" i="44" s="1"/>
  <c r="E168" i="34"/>
  <c r="F167" i="34" s="1"/>
  <c r="H169" i="34"/>
  <c r="E168" i="46"/>
  <c r="F167" i="46" s="1"/>
  <c r="H169" i="46"/>
  <c r="E168" i="35"/>
  <c r="F167" i="35" s="1"/>
  <c r="H169" i="35"/>
  <c r="E168" i="37"/>
  <c r="F167" i="37" s="1"/>
  <c r="H169" i="37"/>
  <c r="E168" i="38"/>
  <c r="F167" i="38" s="1"/>
  <c r="H169" i="38"/>
  <c r="H169" i="33"/>
  <c r="E168" i="33"/>
  <c r="F167" i="33" s="1"/>
  <c r="E168" i="32"/>
  <c r="F167" i="32" s="1"/>
  <c r="H169" i="32"/>
  <c r="H169" i="42"/>
  <c r="E168" i="42"/>
  <c r="F167" i="42" s="1"/>
  <c r="H169" i="41"/>
  <c r="E168" i="41"/>
  <c r="F167" i="41" s="1"/>
  <c r="E168" i="43"/>
  <c r="F167" i="43" s="1"/>
  <c r="H169" i="43"/>
  <c r="E168" i="36"/>
  <c r="F167" i="36" s="1"/>
  <c r="H169" i="36"/>
  <c r="E168" i="45"/>
  <c r="F167" i="45" s="1"/>
  <c r="H169" i="45"/>
  <c r="H169" i="39"/>
  <c r="E168" i="39"/>
  <c r="F167" i="39" s="1"/>
  <c r="E168" i="16"/>
  <c r="F167" i="16" s="1"/>
  <c r="H169" i="16"/>
  <c r="E168" i="25"/>
  <c r="F167" i="25" s="1"/>
  <c r="H169" i="25"/>
  <c r="H169" i="24"/>
  <c r="E168" i="24"/>
  <c r="F167" i="24" s="1"/>
  <c r="E168" i="61"/>
  <c r="F167" i="61" s="1"/>
  <c r="H169" i="61"/>
  <c r="E168" i="26"/>
  <c r="F167" i="26" s="1"/>
  <c r="H169" i="26"/>
  <c r="AB171" i="24"/>
  <c r="AD171" i="24" s="1"/>
  <c r="Z172" i="24" s="1"/>
  <c r="U86" i="26"/>
  <c r="W86" i="26"/>
  <c r="AC86" i="26" s="1"/>
  <c r="AD86" i="26" s="1"/>
  <c r="Z87" i="26" s="1"/>
  <c r="AB87" i="26" s="1"/>
  <c r="H170" i="30"/>
  <c r="E169" i="30"/>
  <c r="F168" i="30" s="1"/>
  <c r="W87" i="28"/>
  <c r="AC87" i="28" s="1"/>
  <c r="AD87" i="28" s="1"/>
  <c r="Z88" i="28" s="1"/>
  <c r="AB88" i="28" s="1"/>
  <c r="U87" i="28"/>
  <c r="T87" i="28" s="1"/>
  <c r="X87" i="28" s="1"/>
  <c r="T164" i="23"/>
  <c r="X164" i="23" s="1"/>
  <c r="H170" i="28"/>
  <c r="E169" i="28"/>
  <c r="F168" i="28" s="1"/>
  <c r="E168" i="23"/>
  <c r="F167" i="23" s="1"/>
  <c r="AB162" i="23"/>
  <c r="AD162" i="23" s="1"/>
  <c r="Z163" i="23" s="1"/>
  <c r="H170" i="42" l="1"/>
  <c r="E169" i="42"/>
  <c r="F168" i="42" s="1"/>
  <c r="H170" i="44"/>
  <c r="E169" i="44"/>
  <c r="F168" i="44" s="1"/>
  <c r="E169" i="36"/>
  <c r="F168" i="36" s="1"/>
  <c r="H170" i="36"/>
  <c r="E169" i="32"/>
  <c r="F168" i="32" s="1"/>
  <c r="H170" i="32"/>
  <c r="E169" i="35"/>
  <c r="F168" i="35" s="1"/>
  <c r="H170" i="35"/>
  <c r="E169" i="31"/>
  <c r="F168" i="31" s="1"/>
  <c r="H170" i="31"/>
  <c r="H170" i="37"/>
  <c r="E169" i="37"/>
  <c r="F168" i="37" s="1"/>
  <c r="E169" i="43"/>
  <c r="F168" i="43" s="1"/>
  <c r="H170" i="43"/>
  <c r="E169" i="46"/>
  <c r="F168" i="46" s="1"/>
  <c r="H170" i="46"/>
  <c r="H170" i="47"/>
  <c r="E169" i="47"/>
  <c r="F168" i="47" s="1"/>
  <c r="E169" i="33"/>
  <c r="F168" i="33" s="1"/>
  <c r="H170" i="33"/>
  <c r="E169" i="45"/>
  <c r="F168" i="45" s="1"/>
  <c r="H170" i="45"/>
  <c r="E169" i="38"/>
  <c r="F168" i="38" s="1"/>
  <c r="H170" i="38"/>
  <c r="H170" i="34"/>
  <c r="E169" i="34"/>
  <c r="F168" i="34" s="1"/>
  <c r="E169" i="40"/>
  <c r="F168" i="40" s="1"/>
  <c r="H170" i="40"/>
  <c r="E169" i="39"/>
  <c r="F168" i="39" s="1"/>
  <c r="H170" i="39"/>
  <c r="H170" i="41"/>
  <c r="E169" i="41"/>
  <c r="F168" i="41" s="1"/>
  <c r="H170" i="25"/>
  <c r="E169" i="25"/>
  <c r="F168" i="25" s="1"/>
  <c r="H170" i="24"/>
  <c r="E169" i="24"/>
  <c r="F168" i="24" s="1"/>
  <c r="H170" i="61"/>
  <c r="E169" i="61"/>
  <c r="F168" i="61" s="1"/>
  <c r="E169" i="26"/>
  <c r="F168" i="26" s="1"/>
  <c r="H170" i="26"/>
  <c r="E169" i="16"/>
  <c r="F168" i="16" s="1"/>
  <c r="H170" i="16"/>
  <c r="AB172" i="24"/>
  <c r="AD172" i="24" s="1"/>
  <c r="Z173" i="24" s="1"/>
  <c r="R87" i="26"/>
  <c r="S87" i="26"/>
  <c r="X86" i="26"/>
  <c r="T87" i="26" s="1"/>
  <c r="E170" i="30"/>
  <c r="F169" i="30" s="1"/>
  <c r="H171" i="30"/>
  <c r="S88" i="28"/>
  <c r="R88" i="28"/>
  <c r="T165" i="23"/>
  <c r="X165" i="23" s="1"/>
  <c r="E170" i="28"/>
  <c r="F169" i="28" s="1"/>
  <c r="H171" i="28"/>
  <c r="AB163" i="23"/>
  <c r="AD163" i="23" s="1"/>
  <c r="Z164" i="23" s="1"/>
  <c r="E169" i="23"/>
  <c r="F168" i="23" s="1"/>
  <c r="E170" i="40" l="1"/>
  <c r="F169" i="40" s="1"/>
  <c r="H171" i="40"/>
  <c r="H171" i="33"/>
  <c r="E170" i="33"/>
  <c r="F169" i="33" s="1"/>
  <c r="E170" i="36"/>
  <c r="F169" i="36" s="1"/>
  <c r="H171" i="36"/>
  <c r="H171" i="39"/>
  <c r="E170" i="39"/>
  <c r="F169" i="39" s="1"/>
  <c r="E170" i="37"/>
  <c r="F169" i="37" s="1"/>
  <c r="H171" i="37"/>
  <c r="H171" i="45"/>
  <c r="E170" i="45"/>
  <c r="F169" i="45" s="1"/>
  <c r="H171" i="31"/>
  <c r="E170" i="31"/>
  <c r="F169" i="31" s="1"/>
  <c r="E170" i="43"/>
  <c r="F169" i="43" s="1"/>
  <c r="H171" i="43"/>
  <c r="H171" i="34"/>
  <c r="E170" i="34"/>
  <c r="F169" i="34" s="1"/>
  <c r="E170" i="47"/>
  <c r="F169" i="47" s="1"/>
  <c r="H171" i="47"/>
  <c r="H171" i="44"/>
  <c r="E170" i="44"/>
  <c r="F169" i="44" s="1"/>
  <c r="E170" i="38"/>
  <c r="F169" i="38" s="1"/>
  <c r="H171" i="38"/>
  <c r="H171" i="46"/>
  <c r="E170" i="46"/>
  <c r="F169" i="46" s="1"/>
  <c r="H171" i="35"/>
  <c r="E170" i="35"/>
  <c r="F169" i="35" s="1"/>
  <c r="H171" i="32"/>
  <c r="E170" i="32"/>
  <c r="F169" i="32" s="1"/>
  <c r="H171" i="41"/>
  <c r="E170" i="41"/>
  <c r="F169" i="41" s="1"/>
  <c r="H171" i="42"/>
  <c r="E170" i="42"/>
  <c r="F169" i="42" s="1"/>
  <c r="H171" i="16"/>
  <c r="E170" i="16"/>
  <c r="F169" i="16" s="1"/>
  <c r="E170" i="61"/>
  <c r="F169" i="61" s="1"/>
  <c r="H171" i="61"/>
  <c r="H171" i="24"/>
  <c r="E170" i="24"/>
  <c r="F169" i="24" s="1"/>
  <c r="E170" i="25"/>
  <c r="F169" i="25" s="1"/>
  <c r="H171" i="25"/>
  <c r="H171" i="26"/>
  <c r="E170" i="26"/>
  <c r="F169" i="26" s="1"/>
  <c r="AB173" i="24"/>
  <c r="AD173" i="24" s="1"/>
  <c r="Z174" i="24" s="1"/>
  <c r="U87" i="26"/>
  <c r="W87" i="26"/>
  <c r="AC87" i="26" s="1"/>
  <c r="AD87" i="26" s="1"/>
  <c r="Z88" i="26" s="1"/>
  <c r="AB88" i="26" s="1"/>
  <c r="E171" i="30"/>
  <c r="F170" i="30" s="1"/>
  <c r="H172" i="30"/>
  <c r="U88" i="28"/>
  <c r="T88" i="28" s="1"/>
  <c r="X88" i="28" s="1"/>
  <c r="W88" i="28"/>
  <c r="T166" i="23"/>
  <c r="X166" i="23" s="1"/>
  <c r="H172" i="28"/>
  <c r="E171" i="28"/>
  <c r="F170" i="28" s="1"/>
  <c r="AB164" i="23"/>
  <c r="AD164" i="23" s="1"/>
  <c r="Z165" i="23" s="1"/>
  <c r="E170" i="23"/>
  <c r="F169" i="23" s="1"/>
  <c r="E171" i="41" l="1"/>
  <c r="F170" i="41" s="1"/>
  <c r="H172" i="41"/>
  <c r="H172" i="39"/>
  <c r="E171" i="39"/>
  <c r="F170" i="39" s="1"/>
  <c r="E171" i="36"/>
  <c r="F170" i="36" s="1"/>
  <c r="H172" i="36"/>
  <c r="H172" i="32"/>
  <c r="E171" i="32"/>
  <c r="F170" i="32" s="1"/>
  <c r="E171" i="44"/>
  <c r="F170" i="44" s="1"/>
  <c r="H172" i="44"/>
  <c r="H172" i="31"/>
  <c r="E171" i="31"/>
  <c r="F170" i="31" s="1"/>
  <c r="H172" i="47"/>
  <c r="E171" i="47"/>
  <c r="F170" i="47" s="1"/>
  <c r="H172" i="43"/>
  <c r="E171" i="43"/>
  <c r="F170" i="43" s="1"/>
  <c r="H172" i="35"/>
  <c r="E171" i="35"/>
  <c r="F170" i="35" s="1"/>
  <c r="E171" i="45"/>
  <c r="F170" i="45" s="1"/>
  <c r="H172" i="45"/>
  <c r="E171" i="33"/>
  <c r="F170" i="33" s="1"/>
  <c r="H172" i="33"/>
  <c r="E171" i="37"/>
  <c r="F170" i="37" s="1"/>
  <c r="H172" i="37"/>
  <c r="H172" i="40"/>
  <c r="E171" i="40"/>
  <c r="F170" i="40" s="1"/>
  <c r="E171" i="38"/>
  <c r="F170" i="38" s="1"/>
  <c r="H172" i="38"/>
  <c r="H172" i="42"/>
  <c r="E171" i="42"/>
  <c r="F170" i="42" s="1"/>
  <c r="H172" i="46"/>
  <c r="E171" i="46"/>
  <c r="F170" i="46" s="1"/>
  <c r="H172" i="34"/>
  <c r="E171" i="34"/>
  <c r="F170" i="34" s="1"/>
  <c r="E171" i="61"/>
  <c r="F170" i="61" s="1"/>
  <c r="H172" i="61"/>
  <c r="E171" i="25"/>
  <c r="F170" i="25" s="1"/>
  <c r="H172" i="25"/>
  <c r="H172" i="26"/>
  <c r="E171" i="26"/>
  <c r="F170" i="26" s="1"/>
  <c r="H172" i="24"/>
  <c r="E171" i="24"/>
  <c r="F170" i="24" s="1"/>
  <c r="E171" i="16"/>
  <c r="F170" i="16" s="1"/>
  <c r="H172" i="16"/>
  <c r="AB174" i="24"/>
  <c r="AD174" i="24" s="1"/>
  <c r="Z175" i="24" s="1"/>
  <c r="S88" i="26"/>
  <c r="R88" i="26"/>
  <c r="X87" i="26"/>
  <c r="T88" i="26" s="1"/>
  <c r="E172" i="30"/>
  <c r="F171" i="30" s="1"/>
  <c r="H173" i="30"/>
  <c r="AC88" i="28"/>
  <c r="AD88" i="28" s="1"/>
  <c r="Z89" i="28" s="1"/>
  <c r="AB89" i="28" s="1"/>
  <c r="S89" i="28"/>
  <c r="R89" i="28"/>
  <c r="T167" i="23"/>
  <c r="X167" i="23" s="1"/>
  <c r="H173" i="28"/>
  <c r="E172" i="28"/>
  <c r="F171" i="28" s="1"/>
  <c r="AB165" i="23"/>
  <c r="AD165" i="23" s="1"/>
  <c r="Z166" i="23" s="1"/>
  <c r="E171" i="23"/>
  <c r="F170" i="23" s="1"/>
  <c r="H173" i="33" l="1"/>
  <c r="E172" i="33"/>
  <c r="F171" i="33" s="1"/>
  <c r="E172" i="36"/>
  <c r="F171" i="36" s="1"/>
  <c r="H173" i="36"/>
  <c r="H173" i="43"/>
  <c r="E172" i="43"/>
  <c r="F171" i="43" s="1"/>
  <c r="H173" i="42"/>
  <c r="E172" i="42"/>
  <c r="F171" i="42" s="1"/>
  <c r="E172" i="47"/>
  <c r="F171" i="47" s="1"/>
  <c r="H173" i="47"/>
  <c r="E172" i="37"/>
  <c r="F171" i="37" s="1"/>
  <c r="H173" i="37"/>
  <c r="H173" i="38"/>
  <c r="E172" i="38"/>
  <c r="F171" i="38" s="1"/>
  <c r="E172" i="45"/>
  <c r="F171" i="45" s="1"/>
  <c r="H173" i="45"/>
  <c r="H173" i="31"/>
  <c r="E172" i="31"/>
  <c r="F171" i="31" s="1"/>
  <c r="E172" i="39"/>
  <c r="F171" i="39" s="1"/>
  <c r="H173" i="39"/>
  <c r="H173" i="44"/>
  <c r="E172" i="44"/>
  <c r="F171" i="44" s="1"/>
  <c r="H173" i="41"/>
  <c r="E172" i="41"/>
  <c r="F171" i="41" s="1"/>
  <c r="H173" i="46"/>
  <c r="E172" i="46"/>
  <c r="F171" i="46" s="1"/>
  <c r="H173" i="32"/>
  <c r="E172" i="32"/>
  <c r="F171" i="32" s="1"/>
  <c r="H173" i="34"/>
  <c r="E172" i="34"/>
  <c r="F171" i="34" s="1"/>
  <c r="H173" i="40"/>
  <c r="E172" i="40"/>
  <c r="F171" i="40" s="1"/>
  <c r="H173" i="35"/>
  <c r="E172" i="35"/>
  <c r="F171" i="35" s="1"/>
  <c r="H173" i="16"/>
  <c r="E172" i="16"/>
  <c r="F171" i="16" s="1"/>
  <c r="H173" i="61"/>
  <c r="E172" i="61"/>
  <c r="F171" i="61" s="1"/>
  <c r="E172" i="26"/>
  <c r="F171" i="26" s="1"/>
  <c r="H173" i="26"/>
  <c r="E172" i="25"/>
  <c r="F171" i="25" s="1"/>
  <c r="H173" i="25"/>
  <c r="H173" i="24"/>
  <c r="E172" i="24"/>
  <c r="F171" i="24" s="1"/>
  <c r="AB175" i="24"/>
  <c r="AD175" i="24" s="1"/>
  <c r="Z176" i="24" s="1"/>
  <c r="U88" i="26"/>
  <c r="W88" i="26"/>
  <c r="AC88" i="26" s="1"/>
  <c r="AD88" i="26" s="1"/>
  <c r="Z89" i="26" s="1"/>
  <c r="AB89" i="26" s="1"/>
  <c r="E173" i="30"/>
  <c r="F172" i="30" s="1"/>
  <c r="H174" i="30"/>
  <c r="U89" i="28"/>
  <c r="T89" i="28" s="1"/>
  <c r="X89" i="28" s="1"/>
  <c r="W89" i="28"/>
  <c r="AC89" i="28" s="1"/>
  <c r="AD89" i="28" s="1"/>
  <c r="Z90" i="28" s="1"/>
  <c r="T168" i="23"/>
  <c r="X168" i="23" s="1"/>
  <c r="H174" i="28"/>
  <c r="E173" i="28"/>
  <c r="F172" i="28" s="1"/>
  <c r="AB166" i="23"/>
  <c r="AD166" i="23" s="1"/>
  <c r="Z167" i="23" s="1"/>
  <c r="E172" i="23"/>
  <c r="F171" i="23" s="1"/>
  <c r="E173" i="40" l="1"/>
  <c r="F172" i="40" s="1"/>
  <c r="H174" i="40"/>
  <c r="H174" i="41"/>
  <c r="E173" i="41"/>
  <c r="F172" i="41" s="1"/>
  <c r="E173" i="42"/>
  <c r="F172" i="42" s="1"/>
  <c r="H174" i="42"/>
  <c r="H174" i="34"/>
  <c r="E173" i="34"/>
  <c r="F172" i="34" s="1"/>
  <c r="E173" i="44"/>
  <c r="F172" i="44" s="1"/>
  <c r="H174" i="44"/>
  <c r="E173" i="38"/>
  <c r="F172" i="38" s="1"/>
  <c r="H174" i="38"/>
  <c r="E173" i="43"/>
  <c r="F172" i="43" s="1"/>
  <c r="H174" i="43"/>
  <c r="E173" i="39"/>
  <c r="F172" i="39" s="1"/>
  <c r="H174" i="39"/>
  <c r="E173" i="37"/>
  <c r="F172" i="37" s="1"/>
  <c r="H174" i="37"/>
  <c r="H174" i="36"/>
  <c r="E173" i="36"/>
  <c r="F172" i="36" s="1"/>
  <c r="E173" i="32"/>
  <c r="F172" i="32" s="1"/>
  <c r="H174" i="32"/>
  <c r="H174" i="47"/>
  <c r="E173" i="47"/>
  <c r="F172" i="47" s="1"/>
  <c r="E173" i="45"/>
  <c r="F172" i="45" s="1"/>
  <c r="H174" i="45"/>
  <c r="H174" i="35"/>
  <c r="E173" i="35"/>
  <c r="F172" i="35" s="1"/>
  <c r="H174" i="46"/>
  <c r="E173" i="46"/>
  <c r="F172" i="46" s="1"/>
  <c r="H174" i="31"/>
  <c r="E173" i="31"/>
  <c r="F172" i="31" s="1"/>
  <c r="E173" i="33"/>
  <c r="F172" i="33" s="1"/>
  <c r="H174" i="33"/>
  <c r="H174" i="26"/>
  <c r="E173" i="26"/>
  <c r="F172" i="26" s="1"/>
  <c r="H174" i="61"/>
  <c r="E173" i="61"/>
  <c r="F172" i="61" s="1"/>
  <c r="H174" i="24"/>
  <c r="E173" i="24"/>
  <c r="F172" i="24" s="1"/>
  <c r="H174" i="16"/>
  <c r="E173" i="16"/>
  <c r="F172" i="16" s="1"/>
  <c r="H174" i="25"/>
  <c r="E173" i="25"/>
  <c r="F172" i="25" s="1"/>
  <c r="AB176" i="24"/>
  <c r="AD176" i="24" s="1"/>
  <c r="Z177" i="24" s="1"/>
  <c r="S89" i="26"/>
  <c r="R89" i="26"/>
  <c r="X88" i="26"/>
  <c r="T89" i="26" s="1"/>
  <c r="E174" i="30"/>
  <c r="F173" i="30" s="1"/>
  <c r="H175" i="30"/>
  <c r="AB90" i="28"/>
  <c r="S90" i="28"/>
  <c r="R90" i="28"/>
  <c r="T169" i="23"/>
  <c r="X169" i="23" s="1"/>
  <c r="H175" i="28"/>
  <c r="E174" i="28"/>
  <c r="F173" i="28" s="1"/>
  <c r="AB167" i="23"/>
  <c r="AD167" i="23" s="1"/>
  <c r="Z168" i="23" s="1"/>
  <c r="E173" i="23"/>
  <c r="F172" i="23" s="1"/>
  <c r="E174" i="31" l="1"/>
  <c r="F173" i="31" s="1"/>
  <c r="H175" i="31"/>
  <c r="E174" i="47"/>
  <c r="F173" i="47" s="1"/>
  <c r="H175" i="47"/>
  <c r="E174" i="34"/>
  <c r="F173" i="34" s="1"/>
  <c r="H175" i="34"/>
  <c r="H175" i="32"/>
  <c r="E174" i="32"/>
  <c r="F173" i="32" s="1"/>
  <c r="E174" i="43"/>
  <c r="F173" i="43" s="1"/>
  <c r="H175" i="43"/>
  <c r="E174" i="42"/>
  <c r="F173" i="42" s="1"/>
  <c r="H175" i="42"/>
  <c r="E174" i="46"/>
  <c r="F173" i="46" s="1"/>
  <c r="H175" i="46"/>
  <c r="H175" i="38"/>
  <c r="E174" i="38"/>
  <c r="F173" i="38" s="1"/>
  <c r="E174" i="35"/>
  <c r="F173" i="35" s="1"/>
  <c r="H175" i="35"/>
  <c r="E174" i="36"/>
  <c r="F173" i="36" s="1"/>
  <c r="H175" i="36"/>
  <c r="H175" i="41"/>
  <c r="E174" i="41"/>
  <c r="F173" i="41" s="1"/>
  <c r="E174" i="33"/>
  <c r="F173" i="33" s="1"/>
  <c r="H175" i="33"/>
  <c r="E174" i="45"/>
  <c r="F173" i="45" s="1"/>
  <c r="H175" i="45"/>
  <c r="E174" i="37"/>
  <c r="F173" i="37" s="1"/>
  <c r="H175" i="37"/>
  <c r="E174" i="44"/>
  <c r="F173" i="44" s="1"/>
  <c r="H175" i="44"/>
  <c r="H175" i="40"/>
  <c r="E174" i="40"/>
  <c r="F173" i="40" s="1"/>
  <c r="H175" i="39"/>
  <c r="E174" i="39"/>
  <c r="F173" i="39" s="1"/>
  <c r="E174" i="61"/>
  <c r="F173" i="61" s="1"/>
  <c r="H175" i="61"/>
  <c r="H175" i="24"/>
  <c r="E174" i="24"/>
  <c r="F173" i="24" s="1"/>
  <c r="E174" i="26"/>
  <c r="F173" i="26" s="1"/>
  <c r="H175" i="26"/>
  <c r="E174" i="25"/>
  <c r="F173" i="25" s="1"/>
  <c r="H175" i="25"/>
  <c r="E174" i="16"/>
  <c r="F173" i="16" s="1"/>
  <c r="H175" i="16"/>
  <c r="AB177" i="24"/>
  <c r="AD177" i="24" s="1"/>
  <c r="Z178" i="24" s="1"/>
  <c r="U89" i="26"/>
  <c r="W89" i="26"/>
  <c r="AC89" i="26" s="1"/>
  <c r="AD89" i="26" s="1"/>
  <c r="Z90" i="26" s="1"/>
  <c r="AB90" i="26" s="1"/>
  <c r="H176" i="30"/>
  <c r="E175" i="30"/>
  <c r="F174" i="30" s="1"/>
  <c r="U90" i="28"/>
  <c r="T90" i="28" s="1"/>
  <c r="X90" i="28" s="1"/>
  <c r="W90" i="28"/>
  <c r="T170" i="23"/>
  <c r="X170" i="23" s="1"/>
  <c r="H176" i="28"/>
  <c r="E175" i="28"/>
  <c r="F174" i="28" s="1"/>
  <c r="AB168" i="23"/>
  <c r="AD168" i="23" s="1"/>
  <c r="Z169" i="23" s="1"/>
  <c r="E174" i="23"/>
  <c r="F173" i="23" s="1"/>
  <c r="E175" i="40" l="1"/>
  <c r="F174" i="40" s="1"/>
  <c r="H176" i="40"/>
  <c r="H176" i="38"/>
  <c r="E175" i="38"/>
  <c r="F174" i="38" s="1"/>
  <c r="E175" i="32"/>
  <c r="F174" i="32" s="1"/>
  <c r="H176" i="32"/>
  <c r="E175" i="44"/>
  <c r="F174" i="44" s="1"/>
  <c r="H176" i="44"/>
  <c r="H176" i="46"/>
  <c r="E175" i="46"/>
  <c r="F174" i="46" s="1"/>
  <c r="E175" i="34"/>
  <c r="F174" i="34" s="1"/>
  <c r="H176" i="34"/>
  <c r="E175" i="41"/>
  <c r="F174" i="41" s="1"/>
  <c r="H176" i="41"/>
  <c r="H176" i="37"/>
  <c r="E175" i="37"/>
  <c r="F174" i="37" s="1"/>
  <c r="H176" i="36"/>
  <c r="E175" i="36"/>
  <c r="F174" i="36" s="1"/>
  <c r="E175" i="42"/>
  <c r="F174" i="42" s="1"/>
  <c r="H176" i="42"/>
  <c r="E175" i="47"/>
  <c r="F174" i="47" s="1"/>
  <c r="H176" i="47"/>
  <c r="H176" i="33"/>
  <c r="E175" i="33"/>
  <c r="F174" i="33" s="1"/>
  <c r="E175" i="45"/>
  <c r="F174" i="45" s="1"/>
  <c r="H176" i="45"/>
  <c r="E175" i="35"/>
  <c r="F174" i="35" s="1"/>
  <c r="H176" i="35"/>
  <c r="E175" i="43"/>
  <c r="F174" i="43" s="1"/>
  <c r="H176" i="43"/>
  <c r="E175" i="31"/>
  <c r="F174" i="31" s="1"/>
  <c r="H176" i="31"/>
  <c r="E175" i="39"/>
  <c r="F174" i="39" s="1"/>
  <c r="H176" i="39"/>
  <c r="E175" i="25"/>
  <c r="F174" i="25" s="1"/>
  <c r="H176" i="25"/>
  <c r="H176" i="24"/>
  <c r="E175" i="24"/>
  <c r="F174" i="24" s="1"/>
  <c r="E175" i="26"/>
  <c r="F174" i="26" s="1"/>
  <c r="H176" i="26"/>
  <c r="H176" i="16"/>
  <c r="E175" i="16"/>
  <c r="F174" i="16" s="1"/>
  <c r="H176" i="61"/>
  <c r="E175" i="61"/>
  <c r="F174" i="61" s="1"/>
  <c r="AB178" i="24"/>
  <c r="AD178" i="24" s="1"/>
  <c r="Z179" i="24" s="1"/>
  <c r="R90" i="26"/>
  <c r="S90" i="26"/>
  <c r="X89" i="26"/>
  <c r="T90" i="26" s="1"/>
  <c r="H177" i="30"/>
  <c r="E176" i="30"/>
  <c r="F175" i="30" s="1"/>
  <c r="AC90" i="28"/>
  <c r="AD90" i="28" s="1"/>
  <c r="Z91" i="28" s="1"/>
  <c r="S91" i="28"/>
  <c r="R91" i="28"/>
  <c r="T171" i="23"/>
  <c r="X171" i="23" s="1"/>
  <c r="E176" i="28"/>
  <c r="F175" i="28" s="1"/>
  <c r="H177" i="28"/>
  <c r="AB169" i="23"/>
  <c r="AD169" i="23" s="1"/>
  <c r="Z170" i="23" s="1"/>
  <c r="E175" i="23"/>
  <c r="F174" i="23" s="1"/>
  <c r="H177" i="43" l="1"/>
  <c r="E176" i="43"/>
  <c r="F175" i="43" s="1"/>
  <c r="E176" i="47"/>
  <c r="F175" i="47" s="1"/>
  <c r="H177" i="47"/>
  <c r="H177" i="41"/>
  <c r="E176" i="41"/>
  <c r="F175" i="41" s="1"/>
  <c r="H177" i="32"/>
  <c r="E176" i="32"/>
  <c r="F175" i="32" s="1"/>
  <c r="E176" i="33"/>
  <c r="F175" i="33" s="1"/>
  <c r="H177" i="33"/>
  <c r="H177" i="31"/>
  <c r="E176" i="31"/>
  <c r="F175" i="31" s="1"/>
  <c r="E176" i="35"/>
  <c r="F175" i="35" s="1"/>
  <c r="H177" i="35"/>
  <c r="H177" i="42"/>
  <c r="E176" i="42"/>
  <c r="F175" i="42" s="1"/>
  <c r="E176" i="34"/>
  <c r="F175" i="34" s="1"/>
  <c r="H177" i="34"/>
  <c r="E176" i="38"/>
  <c r="F175" i="38" s="1"/>
  <c r="H177" i="38"/>
  <c r="E176" i="37"/>
  <c r="F175" i="37" s="1"/>
  <c r="H177" i="37"/>
  <c r="E176" i="39"/>
  <c r="F175" i="39" s="1"/>
  <c r="H177" i="39"/>
  <c r="E176" i="45"/>
  <c r="F175" i="45" s="1"/>
  <c r="H177" i="45"/>
  <c r="E176" i="40"/>
  <c r="F175" i="40" s="1"/>
  <c r="H177" i="40"/>
  <c r="H177" i="44"/>
  <c r="E176" i="44"/>
  <c r="F175" i="44" s="1"/>
  <c r="H177" i="36"/>
  <c r="E176" i="36"/>
  <c r="F175" i="36" s="1"/>
  <c r="E176" i="46"/>
  <c r="F175" i="46" s="1"/>
  <c r="H177" i="46"/>
  <c r="E176" i="26"/>
  <c r="F175" i="26" s="1"/>
  <c r="H177" i="26"/>
  <c r="E176" i="61"/>
  <c r="F175" i="61" s="1"/>
  <c r="H177" i="61"/>
  <c r="H177" i="24"/>
  <c r="E176" i="24"/>
  <c r="F175" i="24" s="1"/>
  <c r="H177" i="16"/>
  <c r="E176" i="16"/>
  <c r="F175" i="16" s="1"/>
  <c r="H177" i="25"/>
  <c r="E176" i="25"/>
  <c r="F175" i="25" s="1"/>
  <c r="AB179" i="24"/>
  <c r="AD179" i="24" s="1"/>
  <c r="Z180" i="24" s="1"/>
  <c r="U90" i="26"/>
  <c r="W90" i="26"/>
  <c r="AC90" i="26" s="1"/>
  <c r="AD90" i="26" s="1"/>
  <c r="Z91" i="26" s="1"/>
  <c r="AB91" i="26" s="1"/>
  <c r="H178" i="30"/>
  <c r="E177" i="30"/>
  <c r="F176" i="30" s="1"/>
  <c r="W91" i="28"/>
  <c r="AC91" i="28" s="1"/>
  <c r="U91" i="28"/>
  <c r="T91" i="28" s="1"/>
  <c r="X91" i="28" s="1"/>
  <c r="AB91" i="28"/>
  <c r="T172" i="23"/>
  <c r="X172" i="23" s="1"/>
  <c r="E177" i="28"/>
  <c r="F176" i="28" s="1"/>
  <c r="H178" i="28"/>
  <c r="AB170" i="23"/>
  <c r="AD170" i="23" s="1"/>
  <c r="Z171" i="23" s="1"/>
  <c r="E176" i="23"/>
  <c r="F175" i="23" s="1"/>
  <c r="H178" i="36" l="1"/>
  <c r="E177" i="36"/>
  <c r="F176" i="36" s="1"/>
  <c r="H178" i="42"/>
  <c r="E177" i="42"/>
  <c r="F176" i="42" s="1"/>
  <c r="H178" i="32"/>
  <c r="E177" i="32"/>
  <c r="F176" i="32" s="1"/>
  <c r="H178" i="37"/>
  <c r="E177" i="37"/>
  <c r="F176" i="37" s="1"/>
  <c r="E177" i="35"/>
  <c r="F176" i="35" s="1"/>
  <c r="H178" i="35"/>
  <c r="E177" i="39"/>
  <c r="F176" i="39" s="1"/>
  <c r="H178" i="39"/>
  <c r="H178" i="44"/>
  <c r="E177" i="44"/>
  <c r="F176" i="44" s="1"/>
  <c r="E177" i="41"/>
  <c r="F176" i="41" s="1"/>
  <c r="H178" i="41"/>
  <c r="H178" i="40"/>
  <c r="E177" i="40"/>
  <c r="F176" i="40" s="1"/>
  <c r="H178" i="38"/>
  <c r="E177" i="38"/>
  <c r="F176" i="38" s="1"/>
  <c r="H178" i="47"/>
  <c r="E177" i="47"/>
  <c r="F176" i="47" s="1"/>
  <c r="H178" i="31"/>
  <c r="E177" i="31"/>
  <c r="F176" i="31" s="1"/>
  <c r="E177" i="46"/>
  <c r="F176" i="46" s="1"/>
  <c r="H178" i="46"/>
  <c r="E177" i="45"/>
  <c r="F176" i="45" s="1"/>
  <c r="H178" i="45"/>
  <c r="H178" i="34"/>
  <c r="E177" i="34"/>
  <c r="F176" i="34" s="1"/>
  <c r="H178" i="33"/>
  <c r="E177" i="33"/>
  <c r="F176" i="33" s="1"/>
  <c r="E177" i="43"/>
  <c r="F176" i="43" s="1"/>
  <c r="H178" i="43"/>
  <c r="H178" i="16"/>
  <c r="E177" i="16"/>
  <c r="F176" i="16" s="1"/>
  <c r="E177" i="61"/>
  <c r="F176" i="61" s="1"/>
  <c r="H178" i="61"/>
  <c r="H178" i="26"/>
  <c r="E177" i="26"/>
  <c r="F176" i="26" s="1"/>
  <c r="H178" i="25"/>
  <c r="E177" i="25"/>
  <c r="F176" i="25" s="1"/>
  <c r="H178" i="24"/>
  <c r="E177" i="24"/>
  <c r="F176" i="24" s="1"/>
  <c r="AB180" i="24"/>
  <c r="AD180" i="24" s="1"/>
  <c r="Z181" i="24" s="1"/>
  <c r="S91" i="26"/>
  <c r="R91" i="26"/>
  <c r="X90" i="26"/>
  <c r="T91" i="26" s="1"/>
  <c r="E178" i="30"/>
  <c r="F177" i="30" s="1"/>
  <c r="H179" i="30"/>
  <c r="AD91" i="28"/>
  <c r="Z92" i="28" s="1"/>
  <c r="AB92" i="28" s="1"/>
  <c r="S92" i="28"/>
  <c r="R92" i="28"/>
  <c r="T173" i="23"/>
  <c r="X173" i="23" s="1"/>
  <c r="E178" i="28"/>
  <c r="F177" i="28" s="1"/>
  <c r="H179" i="28"/>
  <c r="E177" i="23"/>
  <c r="F176" i="23" s="1"/>
  <c r="AB171" i="23"/>
  <c r="AD171" i="23" s="1"/>
  <c r="Z172" i="23" s="1"/>
  <c r="E178" i="33" l="1"/>
  <c r="F177" i="33" s="1"/>
  <c r="H179" i="33"/>
  <c r="H179" i="31"/>
  <c r="E178" i="31"/>
  <c r="F177" i="31" s="1"/>
  <c r="E178" i="37"/>
  <c r="F177" i="37" s="1"/>
  <c r="H179" i="37"/>
  <c r="E178" i="34"/>
  <c r="F177" i="34" s="1"/>
  <c r="H179" i="34"/>
  <c r="H179" i="47"/>
  <c r="E178" i="47"/>
  <c r="F177" i="47" s="1"/>
  <c r="H179" i="44"/>
  <c r="E178" i="44"/>
  <c r="F177" i="44" s="1"/>
  <c r="H179" i="32"/>
  <c r="E178" i="32"/>
  <c r="F177" i="32" s="1"/>
  <c r="H179" i="45"/>
  <c r="E178" i="45"/>
  <c r="F177" i="45" s="1"/>
  <c r="H179" i="39"/>
  <c r="E178" i="39"/>
  <c r="F177" i="39" s="1"/>
  <c r="H179" i="38"/>
  <c r="E178" i="38"/>
  <c r="F177" i="38" s="1"/>
  <c r="E178" i="42"/>
  <c r="F177" i="42" s="1"/>
  <c r="H179" i="42"/>
  <c r="H179" i="43"/>
  <c r="E178" i="43"/>
  <c r="F177" i="43" s="1"/>
  <c r="H179" i="46"/>
  <c r="E178" i="46"/>
  <c r="F177" i="46" s="1"/>
  <c r="H179" i="35"/>
  <c r="E178" i="35"/>
  <c r="F177" i="35" s="1"/>
  <c r="E178" i="41"/>
  <c r="F177" i="41" s="1"/>
  <c r="H179" i="41"/>
  <c r="E178" i="40"/>
  <c r="F177" i="40" s="1"/>
  <c r="H179" i="40"/>
  <c r="E178" i="36"/>
  <c r="F177" i="36" s="1"/>
  <c r="H179" i="36"/>
  <c r="E178" i="25"/>
  <c r="F177" i="25" s="1"/>
  <c r="H179" i="25"/>
  <c r="E178" i="61"/>
  <c r="F177" i="61" s="1"/>
  <c r="H179" i="61"/>
  <c r="H179" i="24"/>
  <c r="E178" i="24"/>
  <c r="F177" i="24" s="1"/>
  <c r="H179" i="26"/>
  <c r="E178" i="26"/>
  <c r="F177" i="26" s="1"/>
  <c r="E178" i="16"/>
  <c r="F177" i="16" s="1"/>
  <c r="H179" i="16"/>
  <c r="AB181" i="24"/>
  <c r="AD181" i="24" s="1"/>
  <c r="Z182" i="24" s="1"/>
  <c r="U91" i="26"/>
  <c r="W91" i="26"/>
  <c r="AC91" i="26" s="1"/>
  <c r="AD91" i="26" s="1"/>
  <c r="Z92" i="26" s="1"/>
  <c r="AB92" i="26" s="1"/>
  <c r="E179" i="30"/>
  <c r="F178" i="30" s="1"/>
  <c r="H180" i="30"/>
  <c r="U92" i="28"/>
  <c r="T92" i="28" s="1"/>
  <c r="X92" i="28" s="1"/>
  <c r="W92" i="28"/>
  <c r="T174" i="23"/>
  <c r="X174" i="23" s="1"/>
  <c r="E179" i="28"/>
  <c r="F178" i="28" s="1"/>
  <c r="H180" i="28"/>
  <c r="AB172" i="23"/>
  <c r="AD172" i="23" s="1"/>
  <c r="Z173" i="23" s="1"/>
  <c r="E178" i="23"/>
  <c r="F177" i="23" s="1"/>
  <c r="H180" i="43" l="1"/>
  <c r="E179" i="43"/>
  <c r="F178" i="43" s="1"/>
  <c r="E179" i="45"/>
  <c r="F178" i="45" s="1"/>
  <c r="H180" i="45"/>
  <c r="E179" i="41"/>
  <c r="F178" i="41" s="1"/>
  <c r="H180" i="41"/>
  <c r="H180" i="42"/>
  <c r="E179" i="42"/>
  <c r="F178" i="42" s="1"/>
  <c r="E179" i="37"/>
  <c r="F178" i="37" s="1"/>
  <c r="H180" i="37"/>
  <c r="H180" i="34"/>
  <c r="E179" i="34"/>
  <c r="F178" i="34" s="1"/>
  <c r="E179" i="32"/>
  <c r="F178" i="32" s="1"/>
  <c r="H180" i="32"/>
  <c r="E179" i="40"/>
  <c r="F178" i="40" s="1"/>
  <c r="H180" i="40"/>
  <c r="H180" i="35"/>
  <c r="E179" i="35"/>
  <c r="F178" i="35" s="1"/>
  <c r="E179" i="38"/>
  <c r="F178" i="38" s="1"/>
  <c r="H180" i="38"/>
  <c r="E179" i="44"/>
  <c r="F178" i="44" s="1"/>
  <c r="H180" i="44"/>
  <c r="E179" i="31"/>
  <c r="F178" i="31" s="1"/>
  <c r="H180" i="31"/>
  <c r="H180" i="36"/>
  <c r="E179" i="36"/>
  <c r="F178" i="36" s="1"/>
  <c r="H180" i="33"/>
  <c r="E179" i="33"/>
  <c r="F178" i="33" s="1"/>
  <c r="H180" i="46"/>
  <c r="E179" i="46"/>
  <c r="F178" i="46" s="1"/>
  <c r="H180" i="39"/>
  <c r="E179" i="39"/>
  <c r="F178" i="39" s="1"/>
  <c r="E179" i="47"/>
  <c r="F178" i="47" s="1"/>
  <c r="H180" i="47"/>
  <c r="H180" i="26"/>
  <c r="E179" i="26"/>
  <c r="F178" i="26" s="1"/>
  <c r="H180" i="16"/>
  <c r="E179" i="16"/>
  <c r="F178" i="16" s="1"/>
  <c r="H180" i="24"/>
  <c r="E179" i="24"/>
  <c r="F178" i="24" s="1"/>
  <c r="H180" i="61"/>
  <c r="E179" i="61"/>
  <c r="F178" i="61" s="1"/>
  <c r="E179" i="25"/>
  <c r="F178" i="25" s="1"/>
  <c r="H180" i="25"/>
  <c r="AB182" i="24"/>
  <c r="AD182" i="24" s="1"/>
  <c r="Z183" i="24" s="1"/>
  <c r="R92" i="26"/>
  <c r="S92" i="26"/>
  <c r="X91" i="26"/>
  <c r="T92" i="26" s="1"/>
  <c r="E180" i="30"/>
  <c r="F179" i="30" s="1"/>
  <c r="H181" i="30"/>
  <c r="AC92" i="28"/>
  <c r="AD92" i="28" s="1"/>
  <c r="Z93" i="28" s="1"/>
  <c r="S93" i="28"/>
  <c r="R93" i="28"/>
  <c r="T175" i="23"/>
  <c r="X175" i="23" s="1"/>
  <c r="H181" i="28"/>
  <c r="E180" i="28"/>
  <c r="F179" i="28" s="1"/>
  <c r="AB173" i="23"/>
  <c r="AD173" i="23" s="1"/>
  <c r="Z174" i="23" s="1"/>
  <c r="E179" i="23"/>
  <c r="F178" i="23" s="1"/>
  <c r="E180" i="39" l="1"/>
  <c r="F179" i="39" s="1"/>
  <c r="H181" i="39"/>
  <c r="E180" i="42"/>
  <c r="F179" i="42" s="1"/>
  <c r="H181" i="42"/>
  <c r="H181" i="44"/>
  <c r="E180" i="44"/>
  <c r="F179" i="44" s="1"/>
  <c r="E180" i="32"/>
  <c r="F179" i="32" s="1"/>
  <c r="H181" i="32"/>
  <c r="H181" i="41"/>
  <c r="E180" i="41"/>
  <c r="F179" i="41" s="1"/>
  <c r="E180" i="46"/>
  <c r="F179" i="46" s="1"/>
  <c r="H181" i="46"/>
  <c r="E180" i="31"/>
  <c r="F179" i="31" s="1"/>
  <c r="H181" i="31"/>
  <c r="H181" i="38"/>
  <c r="E180" i="38"/>
  <c r="F179" i="38" s="1"/>
  <c r="E180" i="45"/>
  <c r="F179" i="45" s="1"/>
  <c r="H181" i="45"/>
  <c r="H181" i="33"/>
  <c r="E180" i="33"/>
  <c r="F179" i="33" s="1"/>
  <c r="E180" i="34"/>
  <c r="F179" i="34" s="1"/>
  <c r="H181" i="34"/>
  <c r="E180" i="40"/>
  <c r="F179" i="40" s="1"/>
  <c r="H181" i="40"/>
  <c r="E180" i="47"/>
  <c r="F179" i="47" s="1"/>
  <c r="H181" i="47"/>
  <c r="E180" i="37"/>
  <c r="F179" i="37" s="1"/>
  <c r="H181" i="37"/>
  <c r="E180" i="36"/>
  <c r="F179" i="36" s="1"/>
  <c r="H181" i="36"/>
  <c r="H181" i="35"/>
  <c r="E180" i="35"/>
  <c r="F179" i="35" s="1"/>
  <c r="H181" i="43"/>
  <c r="E180" i="43"/>
  <c r="F179" i="43" s="1"/>
  <c r="H181" i="61"/>
  <c r="E180" i="61"/>
  <c r="F179" i="61" s="1"/>
  <c r="H181" i="24"/>
  <c r="E180" i="24"/>
  <c r="F179" i="24" s="1"/>
  <c r="H181" i="26"/>
  <c r="E180" i="26"/>
  <c r="F179" i="26" s="1"/>
  <c r="E180" i="25"/>
  <c r="F179" i="25" s="1"/>
  <c r="H181" i="25"/>
  <c r="H181" i="16"/>
  <c r="E180" i="16"/>
  <c r="F179" i="16" s="1"/>
  <c r="AB183" i="24"/>
  <c r="AD183" i="24" s="1"/>
  <c r="Z184" i="24" s="1"/>
  <c r="U92" i="26"/>
  <c r="W92" i="26"/>
  <c r="AC92" i="26" s="1"/>
  <c r="AD92" i="26" s="1"/>
  <c r="Z93" i="26" s="1"/>
  <c r="AB93" i="26" s="1"/>
  <c r="E181" i="30"/>
  <c r="F180" i="30" s="1"/>
  <c r="H182" i="30"/>
  <c r="U93" i="28"/>
  <c r="T93" i="28" s="1"/>
  <c r="X93" i="28" s="1"/>
  <c r="W93" i="28"/>
  <c r="AC93" i="28" s="1"/>
  <c r="AB93" i="28"/>
  <c r="T176" i="23"/>
  <c r="X176" i="23" s="1"/>
  <c r="E181" i="28"/>
  <c r="F180" i="28" s="1"/>
  <c r="H182" i="28"/>
  <c r="AB174" i="23"/>
  <c r="AD174" i="23" s="1"/>
  <c r="Z175" i="23" s="1"/>
  <c r="E180" i="23"/>
  <c r="F179" i="23" s="1"/>
  <c r="H182" i="35" l="1"/>
  <c r="E181" i="35"/>
  <c r="F180" i="35" s="1"/>
  <c r="E181" i="38"/>
  <c r="F180" i="38" s="1"/>
  <c r="H182" i="38"/>
  <c r="E181" i="36"/>
  <c r="F180" i="36" s="1"/>
  <c r="H182" i="36"/>
  <c r="H182" i="34"/>
  <c r="E181" i="34"/>
  <c r="F180" i="34" s="1"/>
  <c r="E181" i="31"/>
  <c r="F180" i="31" s="1"/>
  <c r="H182" i="31"/>
  <c r="E181" i="44"/>
  <c r="F180" i="44" s="1"/>
  <c r="H182" i="44"/>
  <c r="H182" i="37"/>
  <c r="E181" i="37"/>
  <c r="F180" i="37" s="1"/>
  <c r="H182" i="46"/>
  <c r="E181" i="46"/>
  <c r="F180" i="46" s="1"/>
  <c r="E181" i="42"/>
  <c r="F180" i="42" s="1"/>
  <c r="H182" i="42"/>
  <c r="E181" i="32"/>
  <c r="F180" i="32" s="1"/>
  <c r="H182" i="32"/>
  <c r="E181" i="33"/>
  <c r="F180" i="33" s="1"/>
  <c r="H182" i="33"/>
  <c r="H182" i="40"/>
  <c r="E181" i="40"/>
  <c r="F180" i="40" s="1"/>
  <c r="H182" i="47"/>
  <c r="E181" i="47"/>
  <c r="F180" i="47" s="1"/>
  <c r="H182" i="45"/>
  <c r="E181" i="45"/>
  <c r="F180" i="45" s="1"/>
  <c r="E181" i="39"/>
  <c r="F180" i="39" s="1"/>
  <c r="H182" i="39"/>
  <c r="E181" i="43"/>
  <c r="F180" i="43" s="1"/>
  <c r="H182" i="43"/>
  <c r="E181" i="41"/>
  <c r="F180" i="41" s="1"/>
  <c r="H182" i="41"/>
  <c r="H182" i="24"/>
  <c r="E181" i="24"/>
  <c r="F180" i="24" s="1"/>
  <c r="E181" i="16"/>
  <c r="F180" i="16" s="1"/>
  <c r="H182" i="16"/>
  <c r="E181" i="26"/>
  <c r="F180" i="26" s="1"/>
  <c r="H182" i="26"/>
  <c r="E181" i="25"/>
  <c r="F180" i="25" s="1"/>
  <c r="H182" i="25"/>
  <c r="E181" i="61"/>
  <c r="F180" i="61" s="1"/>
  <c r="H182" i="61"/>
  <c r="AB184" i="24"/>
  <c r="AD184" i="24" s="1"/>
  <c r="Z185" i="24" s="1"/>
  <c r="R93" i="26"/>
  <c r="S93" i="26"/>
  <c r="X92" i="26"/>
  <c r="T93" i="26" s="1"/>
  <c r="H183" i="30"/>
  <c r="E182" i="30"/>
  <c r="F181" i="30" s="1"/>
  <c r="AD93" i="28"/>
  <c r="Z94" i="28" s="1"/>
  <c r="AB94" i="28" s="1"/>
  <c r="S94" i="28"/>
  <c r="R94" i="28"/>
  <c r="T177" i="23"/>
  <c r="X177" i="23" s="1"/>
  <c r="E182" i="28"/>
  <c r="F181" i="28" s="1"/>
  <c r="H183" i="28"/>
  <c r="E181" i="23"/>
  <c r="F180" i="23" s="1"/>
  <c r="AB175" i="23"/>
  <c r="AD175" i="23" s="1"/>
  <c r="Z176" i="23" s="1"/>
  <c r="E182" i="40" l="1"/>
  <c r="F181" i="40" s="1"/>
  <c r="H183" i="40"/>
  <c r="E182" i="46"/>
  <c r="F181" i="46" s="1"/>
  <c r="H183" i="46"/>
  <c r="E182" i="34"/>
  <c r="F181" i="34" s="1"/>
  <c r="H183" i="34"/>
  <c r="E182" i="39"/>
  <c r="F181" i="39" s="1"/>
  <c r="H183" i="39"/>
  <c r="H183" i="33"/>
  <c r="E182" i="33"/>
  <c r="F181" i="33" s="1"/>
  <c r="E182" i="36"/>
  <c r="F181" i="36" s="1"/>
  <c r="H183" i="36"/>
  <c r="E182" i="43"/>
  <c r="F181" i="43" s="1"/>
  <c r="H183" i="43"/>
  <c r="H183" i="37"/>
  <c r="E182" i="37"/>
  <c r="F181" i="37" s="1"/>
  <c r="H183" i="32"/>
  <c r="E182" i="32"/>
  <c r="F181" i="32" s="1"/>
  <c r="E182" i="44"/>
  <c r="F181" i="44" s="1"/>
  <c r="H183" i="44"/>
  <c r="H183" i="38"/>
  <c r="E182" i="38"/>
  <c r="F181" i="38" s="1"/>
  <c r="H183" i="45"/>
  <c r="E182" i="45"/>
  <c r="F181" i="45" s="1"/>
  <c r="E182" i="41"/>
  <c r="F181" i="41" s="1"/>
  <c r="H183" i="41"/>
  <c r="E182" i="42"/>
  <c r="F181" i="42" s="1"/>
  <c r="H183" i="42"/>
  <c r="E182" i="31"/>
  <c r="F181" i="31" s="1"/>
  <c r="H183" i="31"/>
  <c r="E182" i="47"/>
  <c r="F181" i="47" s="1"/>
  <c r="H183" i="47"/>
  <c r="E182" i="35"/>
  <c r="F181" i="35" s="1"/>
  <c r="H183" i="35"/>
  <c r="H183" i="16"/>
  <c r="E182" i="16"/>
  <c r="F181" i="16" s="1"/>
  <c r="H183" i="25"/>
  <c r="E182" i="25"/>
  <c r="F181" i="25" s="1"/>
  <c r="H183" i="24"/>
  <c r="E182" i="24"/>
  <c r="F181" i="24" s="1"/>
  <c r="E182" i="26"/>
  <c r="F181" i="26" s="1"/>
  <c r="H183" i="26"/>
  <c r="H183" i="61"/>
  <c r="E182" i="61"/>
  <c r="F181" i="61" s="1"/>
  <c r="AB185" i="24"/>
  <c r="AD185" i="24" s="1"/>
  <c r="Z186" i="24" s="1"/>
  <c r="U93" i="26"/>
  <c r="W93" i="26"/>
  <c r="AC93" i="26" s="1"/>
  <c r="AD93" i="26" s="1"/>
  <c r="Z94" i="26" s="1"/>
  <c r="AB94" i="26" s="1"/>
  <c r="E183" i="30"/>
  <c r="F182" i="30" s="1"/>
  <c r="H184" i="30"/>
  <c r="U94" i="28"/>
  <c r="T94" i="28" s="1"/>
  <c r="X94" i="28" s="1"/>
  <c r="W94" i="28"/>
  <c r="T178" i="23"/>
  <c r="X178" i="23" s="1"/>
  <c r="H184" i="28"/>
  <c r="E183" i="28"/>
  <c r="F182" i="28" s="1"/>
  <c r="AB176" i="23"/>
  <c r="AD176" i="23" s="1"/>
  <c r="Z177" i="23" s="1"/>
  <c r="E182" i="23"/>
  <c r="F181" i="23" s="1"/>
  <c r="E183" i="47" l="1"/>
  <c r="F182" i="47" s="1"/>
  <c r="H184" i="47"/>
  <c r="E183" i="39"/>
  <c r="F182" i="39" s="1"/>
  <c r="H184" i="39"/>
  <c r="H184" i="45"/>
  <c r="E183" i="45"/>
  <c r="F182" i="45" s="1"/>
  <c r="H184" i="37"/>
  <c r="E183" i="37"/>
  <c r="F182" i="37" s="1"/>
  <c r="E183" i="31"/>
  <c r="F182" i="31" s="1"/>
  <c r="H184" i="31"/>
  <c r="E183" i="38"/>
  <c r="F182" i="38" s="1"/>
  <c r="H184" i="38"/>
  <c r="E183" i="34"/>
  <c r="F182" i="34" s="1"/>
  <c r="H184" i="34"/>
  <c r="E183" i="42"/>
  <c r="F182" i="42" s="1"/>
  <c r="H184" i="42"/>
  <c r="H184" i="44"/>
  <c r="E183" i="44"/>
  <c r="F182" i="44" s="1"/>
  <c r="H184" i="36"/>
  <c r="E183" i="36"/>
  <c r="F182" i="36" s="1"/>
  <c r="H184" i="46"/>
  <c r="E183" i="46"/>
  <c r="F182" i="46" s="1"/>
  <c r="E183" i="43"/>
  <c r="F182" i="43" s="1"/>
  <c r="H184" i="43"/>
  <c r="E183" i="35"/>
  <c r="F182" i="35" s="1"/>
  <c r="H184" i="35"/>
  <c r="E183" i="41"/>
  <c r="F182" i="41" s="1"/>
  <c r="H184" i="41"/>
  <c r="H184" i="40"/>
  <c r="E183" i="40"/>
  <c r="F182" i="40" s="1"/>
  <c r="H184" i="32"/>
  <c r="E183" i="32"/>
  <c r="F182" i="32" s="1"/>
  <c r="H184" i="33"/>
  <c r="E183" i="33"/>
  <c r="F182" i="33" s="1"/>
  <c r="H184" i="61"/>
  <c r="E183" i="61"/>
  <c r="F182" i="61" s="1"/>
  <c r="E183" i="25"/>
  <c r="F182" i="25" s="1"/>
  <c r="H184" i="25"/>
  <c r="E183" i="26"/>
  <c r="F182" i="26" s="1"/>
  <c r="H184" i="26"/>
  <c r="H184" i="24"/>
  <c r="E183" i="24"/>
  <c r="F182" i="24" s="1"/>
  <c r="H184" i="16"/>
  <c r="E183" i="16"/>
  <c r="F182" i="16" s="1"/>
  <c r="AB186" i="24"/>
  <c r="AD186" i="24" s="1"/>
  <c r="Z187" i="24" s="1"/>
  <c r="S94" i="26"/>
  <c r="R94" i="26"/>
  <c r="X93" i="26"/>
  <c r="T94" i="26" s="1"/>
  <c r="E184" i="30"/>
  <c r="F183" i="30" s="1"/>
  <c r="H185" i="30"/>
  <c r="AC94" i="28"/>
  <c r="AD94" i="28" s="1"/>
  <c r="Z95" i="28" s="1"/>
  <c r="AB95" i="28" s="1"/>
  <c r="S95" i="28"/>
  <c r="R95" i="28"/>
  <c r="T179" i="23"/>
  <c r="X179" i="23" s="1"/>
  <c r="E184" i="28"/>
  <c r="F183" i="28" s="1"/>
  <c r="H185" i="28"/>
  <c r="AB177" i="23"/>
  <c r="AD177" i="23" s="1"/>
  <c r="Z178" i="23" s="1"/>
  <c r="E183" i="23"/>
  <c r="F182" i="23" s="1"/>
  <c r="E184" i="43" l="1"/>
  <c r="F183" i="43" s="1"/>
  <c r="H185" i="43"/>
  <c r="E184" i="42"/>
  <c r="F183" i="42" s="1"/>
  <c r="H185" i="42"/>
  <c r="E184" i="32"/>
  <c r="F183" i="32" s="1"/>
  <c r="H185" i="32"/>
  <c r="E184" i="37"/>
  <c r="F183" i="37" s="1"/>
  <c r="H185" i="37"/>
  <c r="E184" i="34"/>
  <c r="F183" i="34" s="1"/>
  <c r="H185" i="34"/>
  <c r="H185" i="40"/>
  <c r="E184" i="40"/>
  <c r="F183" i="40" s="1"/>
  <c r="H185" i="46"/>
  <c r="E184" i="46"/>
  <c r="F183" i="46" s="1"/>
  <c r="E184" i="45"/>
  <c r="F183" i="45" s="1"/>
  <c r="H185" i="45"/>
  <c r="H185" i="41"/>
  <c r="E184" i="41"/>
  <c r="F183" i="41" s="1"/>
  <c r="H185" i="38"/>
  <c r="E184" i="38"/>
  <c r="F183" i="38" s="1"/>
  <c r="H185" i="39"/>
  <c r="E184" i="39"/>
  <c r="F183" i="39" s="1"/>
  <c r="E184" i="36"/>
  <c r="F183" i="36" s="1"/>
  <c r="H185" i="36"/>
  <c r="H185" i="35"/>
  <c r="E184" i="35"/>
  <c r="F183" i="35" s="1"/>
  <c r="E184" i="31"/>
  <c r="F183" i="31" s="1"/>
  <c r="H185" i="31"/>
  <c r="E184" i="47"/>
  <c r="F183" i="47" s="1"/>
  <c r="H185" i="47"/>
  <c r="E184" i="33"/>
  <c r="F183" i="33" s="1"/>
  <c r="H185" i="33"/>
  <c r="H185" i="44"/>
  <c r="E184" i="44"/>
  <c r="F183" i="44" s="1"/>
  <c r="E184" i="25"/>
  <c r="F183" i="25" s="1"/>
  <c r="H185" i="25"/>
  <c r="E184" i="26"/>
  <c r="F183" i="26" s="1"/>
  <c r="H185" i="26"/>
  <c r="E184" i="16"/>
  <c r="F183" i="16" s="1"/>
  <c r="H185" i="16"/>
  <c r="E184" i="61"/>
  <c r="F183" i="61" s="1"/>
  <c r="H185" i="61"/>
  <c r="H185" i="24"/>
  <c r="E184" i="24"/>
  <c r="F183" i="24" s="1"/>
  <c r="AB187" i="24"/>
  <c r="AD187" i="24" s="1"/>
  <c r="Z188" i="24" s="1"/>
  <c r="U94" i="26"/>
  <c r="W94" i="26"/>
  <c r="AC94" i="26" s="1"/>
  <c r="AD94" i="26" s="1"/>
  <c r="Z95" i="26" s="1"/>
  <c r="AB95" i="26" s="1"/>
  <c r="H186" i="30"/>
  <c r="E185" i="30"/>
  <c r="F184" i="30" s="1"/>
  <c r="W95" i="28"/>
  <c r="AC95" i="28" s="1"/>
  <c r="AD95" i="28" s="1"/>
  <c r="Z96" i="28" s="1"/>
  <c r="AB96" i="28" s="1"/>
  <c r="U95" i="28"/>
  <c r="T180" i="23"/>
  <c r="X180" i="23" s="1"/>
  <c r="E185" i="28"/>
  <c r="F184" i="28" s="1"/>
  <c r="H186" i="28"/>
  <c r="AB178" i="23"/>
  <c r="AD178" i="23" s="1"/>
  <c r="Z179" i="23" s="1"/>
  <c r="E184" i="23"/>
  <c r="F183" i="23" s="1"/>
  <c r="H186" i="36" l="1"/>
  <c r="E185" i="36"/>
  <c r="F184" i="36" s="1"/>
  <c r="H186" i="37"/>
  <c r="E185" i="37"/>
  <c r="F184" i="37" s="1"/>
  <c r="H186" i="47"/>
  <c r="E185" i="47"/>
  <c r="F184" i="47" s="1"/>
  <c r="H186" i="32"/>
  <c r="E185" i="32"/>
  <c r="F184" i="32" s="1"/>
  <c r="H186" i="39"/>
  <c r="E185" i="39"/>
  <c r="F184" i="39" s="1"/>
  <c r="E185" i="46"/>
  <c r="F184" i="46" s="1"/>
  <c r="H186" i="46"/>
  <c r="E185" i="33"/>
  <c r="F184" i="33" s="1"/>
  <c r="H186" i="33"/>
  <c r="E185" i="31"/>
  <c r="F184" i="31" s="1"/>
  <c r="H186" i="31"/>
  <c r="H186" i="42"/>
  <c r="E185" i="42"/>
  <c r="F184" i="42" s="1"/>
  <c r="E185" i="45"/>
  <c r="F184" i="45" s="1"/>
  <c r="H186" i="45"/>
  <c r="E185" i="38"/>
  <c r="F184" i="38" s="1"/>
  <c r="H186" i="38"/>
  <c r="E185" i="40"/>
  <c r="F184" i="40" s="1"/>
  <c r="H186" i="40"/>
  <c r="H186" i="34"/>
  <c r="E185" i="34"/>
  <c r="F184" i="34" s="1"/>
  <c r="H186" i="43"/>
  <c r="E185" i="43"/>
  <c r="F184" i="43" s="1"/>
  <c r="H186" i="44"/>
  <c r="E185" i="44"/>
  <c r="F184" i="44" s="1"/>
  <c r="H186" i="35"/>
  <c r="E185" i="35"/>
  <c r="F184" i="35" s="1"/>
  <c r="H186" i="41"/>
  <c r="E185" i="41"/>
  <c r="F184" i="41" s="1"/>
  <c r="H186" i="24"/>
  <c r="E185" i="24"/>
  <c r="F184" i="24" s="1"/>
  <c r="E185" i="61"/>
  <c r="F184" i="61" s="1"/>
  <c r="H186" i="61"/>
  <c r="H186" i="26"/>
  <c r="E185" i="26"/>
  <c r="F184" i="26" s="1"/>
  <c r="E185" i="16"/>
  <c r="F184" i="16" s="1"/>
  <c r="H186" i="16"/>
  <c r="E185" i="25"/>
  <c r="F184" i="25" s="1"/>
  <c r="H186" i="25"/>
  <c r="AB188" i="24"/>
  <c r="AD188" i="24" s="1"/>
  <c r="Z189" i="24" s="1"/>
  <c r="R95" i="26"/>
  <c r="S95" i="26"/>
  <c r="X94" i="26"/>
  <c r="T95" i="26" s="1"/>
  <c r="H187" i="30"/>
  <c r="E186" i="30"/>
  <c r="F185" i="30" s="1"/>
  <c r="T95" i="28"/>
  <c r="X95" i="28" s="1"/>
  <c r="S96" i="28"/>
  <c r="R96" i="28"/>
  <c r="T181" i="23"/>
  <c r="X181" i="23" s="1"/>
  <c r="E186" i="28"/>
  <c r="F185" i="28" s="1"/>
  <c r="H187" i="28"/>
  <c r="AB179" i="23"/>
  <c r="AD179" i="23" s="1"/>
  <c r="Z180" i="23" s="1"/>
  <c r="E185" i="23"/>
  <c r="F184" i="23" s="1"/>
  <c r="E186" i="35" l="1"/>
  <c r="F185" i="35" s="1"/>
  <c r="H187" i="35"/>
  <c r="E186" i="32"/>
  <c r="F185" i="32" s="1"/>
  <c r="H187" i="32"/>
  <c r="E186" i="38"/>
  <c r="F185" i="38" s="1"/>
  <c r="H187" i="38"/>
  <c r="H187" i="33"/>
  <c r="E186" i="33"/>
  <c r="F185" i="33" s="1"/>
  <c r="E186" i="31"/>
  <c r="F185" i="31" s="1"/>
  <c r="H187" i="31"/>
  <c r="H187" i="44"/>
  <c r="E186" i="44"/>
  <c r="F185" i="44" s="1"/>
  <c r="E186" i="47"/>
  <c r="F185" i="47" s="1"/>
  <c r="H187" i="47"/>
  <c r="H187" i="45"/>
  <c r="E186" i="45"/>
  <c r="F185" i="45" s="1"/>
  <c r="E186" i="46"/>
  <c r="F185" i="46" s="1"/>
  <c r="H187" i="46"/>
  <c r="H187" i="43"/>
  <c r="E186" i="43"/>
  <c r="F185" i="43" s="1"/>
  <c r="H187" i="37"/>
  <c r="E186" i="37"/>
  <c r="F185" i="37" s="1"/>
  <c r="E186" i="40"/>
  <c r="F185" i="40" s="1"/>
  <c r="H187" i="40"/>
  <c r="H187" i="41"/>
  <c r="E186" i="41"/>
  <c r="F185" i="41" s="1"/>
  <c r="E186" i="34"/>
  <c r="F185" i="34" s="1"/>
  <c r="H187" i="34"/>
  <c r="E186" i="42"/>
  <c r="F185" i="42" s="1"/>
  <c r="H187" i="42"/>
  <c r="H187" i="39"/>
  <c r="E186" i="39"/>
  <c r="F185" i="39" s="1"/>
  <c r="E186" i="36"/>
  <c r="F185" i="36" s="1"/>
  <c r="H187" i="36"/>
  <c r="H187" i="26"/>
  <c r="E186" i="26"/>
  <c r="F185" i="26" s="1"/>
  <c r="H187" i="25"/>
  <c r="E186" i="25"/>
  <c r="F185" i="25" s="1"/>
  <c r="H187" i="61"/>
  <c r="E186" i="61"/>
  <c r="F185" i="61" s="1"/>
  <c r="H187" i="16"/>
  <c r="E186" i="16"/>
  <c r="F185" i="16" s="1"/>
  <c r="H187" i="24"/>
  <c r="E186" i="24"/>
  <c r="F185" i="24" s="1"/>
  <c r="AB189" i="24"/>
  <c r="AD189" i="24" s="1"/>
  <c r="Z190" i="24" s="1"/>
  <c r="U95" i="26"/>
  <c r="W95" i="26"/>
  <c r="AC95" i="26" s="1"/>
  <c r="AD95" i="26" s="1"/>
  <c r="Z96" i="26" s="1"/>
  <c r="AB96" i="26" s="1"/>
  <c r="H188" i="30"/>
  <c r="E187" i="30"/>
  <c r="F186" i="30" s="1"/>
  <c r="U96" i="28"/>
  <c r="T96" i="28" s="1"/>
  <c r="X96" i="28" s="1"/>
  <c r="W96" i="28"/>
  <c r="T182" i="23"/>
  <c r="X182" i="23" s="1"/>
  <c r="E187" i="28"/>
  <c r="F186" i="28" s="1"/>
  <c r="H188" i="28"/>
  <c r="AB180" i="23"/>
  <c r="AD180" i="23" s="1"/>
  <c r="Z181" i="23" s="1"/>
  <c r="E186" i="23"/>
  <c r="F185" i="23" s="1"/>
  <c r="E187" i="39" l="1"/>
  <c r="F186" i="39" s="1"/>
  <c r="H188" i="39"/>
  <c r="E187" i="45"/>
  <c r="F186" i="45" s="1"/>
  <c r="H188" i="45"/>
  <c r="H188" i="33"/>
  <c r="E187" i="33"/>
  <c r="F186" i="33" s="1"/>
  <c r="H188" i="42"/>
  <c r="E187" i="42"/>
  <c r="F186" i="42" s="1"/>
  <c r="E187" i="47"/>
  <c r="F186" i="47" s="1"/>
  <c r="H188" i="47"/>
  <c r="H188" i="38"/>
  <c r="E187" i="38"/>
  <c r="F186" i="38" s="1"/>
  <c r="H188" i="37"/>
  <c r="E187" i="37"/>
  <c r="F186" i="37" s="1"/>
  <c r="H188" i="34"/>
  <c r="E187" i="34"/>
  <c r="F186" i="34" s="1"/>
  <c r="E187" i="32"/>
  <c r="F186" i="32" s="1"/>
  <c r="H188" i="32"/>
  <c r="H188" i="43"/>
  <c r="E187" i="43"/>
  <c r="F186" i="43" s="1"/>
  <c r="E187" i="44"/>
  <c r="F186" i="44" s="1"/>
  <c r="H188" i="44"/>
  <c r="E187" i="36"/>
  <c r="F186" i="36" s="1"/>
  <c r="H188" i="36"/>
  <c r="E187" i="46"/>
  <c r="F186" i="46" s="1"/>
  <c r="H188" i="46"/>
  <c r="H188" i="31"/>
  <c r="E187" i="31"/>
  <c r="F186" i="31" s="1"/>
  <c r="H188" i="35"/>
  <c r="E187" i="35"/>
  <c r="F186" i="35" s="1"/>
  <c r="E187" i="40"/>
  <c r="F186" i="40" s="1"/>
  <c r="H188" i="40"/>
  <c r="E187" i="41"/>
  <c r="F186" i="41" s="1"/>
  <c r="H188" i="41"/>
  <c r="E187" i="16"/>
  <c r="F186" i="16" s="1"/>
  <c r="H188" i="16"/>
  <c r="E187" i="61"/>
  <c r="F186" i="61" s="1"/>
  <c r="H188" i="61"/>
  <c r="E187" i="26"/>
  <c r="F186" i="26" s="1"/>
  <c r="H188" i="26"/>
  <c r="H188" i="24"/>
  <c r="E187" i="24"/>
  <c r="F186" i="24" s="1"/>
  <c r="H188" i="25"/>
  <c r="E187" i="25"/>
  <c r="F186" i="25" s="1"/>
  <c r="AB190" i="24"/>
  <c r="AD190" i="24" s="1"/>
  <c r="Z191" i="24" s="1"/>
  <c r="S96" i="26"/>
  <c r="R96" i="26"/>
  <c r="X95" i="26"/>
  <c r="T96" i="26" s="1"/>
  <c r="E188" i="30"/>
  <c r="F187" i="30" s="1"/>
  <c r="H189" i="30"/>
  <c r="AC96" i="28"/>
  <c r="AD96" i="28" s="1"/>
  <c r="Z97" i="28" s="1"/>
  <c r="AB97" i="28" s="1"/>
  <c r="S97" i="28"/>
  <c r="R97" i="28"/>
  <c r="T183" i="23"/>
  <c r="X183" i="23" s="1"/>
  <c r="E188" i="28"/>
  <c r="F187" i="28" s="1"/>
  <c r="H189" i="28"/>
  <c r="E187" i="23"/>
  <c r="F186" i="23" s="1"/>
  <c r="AB181" i="23"/>
  <c r="AD181" i="23" s="1"/>
  <c r="Z182" i="23" s="1"/>
  <c r="H189" i="44" l="1"/>
  <c r="E188" i="44"/>
  <c r="F187" i="44" s="1"/>
  <c r="H189" i="35"/>
  <c r="E188" i="35"/>
  <c r="F187" i="35" s="1"/>
  <c r="E188" i="37"/>
  <c r="F187" i="37" s="1"/>
  <c r="H189" i="37"/>
  <c r="E188" i="33"/>
  <c r="F187" i="33" s="1"/>
  <c r="H189" i="33"/>
  <c r="H189" i="36"/>
  <c r="E188" i="36"/>
  <c r="F187" i="36" s="1"/>
  <c r="E188" i="45"/>
  <c r="F187" i="45" s="1"/>
  <c r="H189" i="45"/>
  <c r="H189" i="40"/>
  <c r="E188" i="40"/>
  <c r="F187" i="40" s="1"/>
  <c r="H189" i="34"/>
  <c r="E188" i="34"/>
  <c r="F187" i="34" s="1"/>
  <c r="E188" i="31"/>
  <c r="F187" i="31" s="1"/>
  <c r="H189" i="31"/>
  <c r="E188" i="43"/>
  <c r="F187" i="43" s="1"/>
  <c r="H189" i="43"/>
  <c r="H189" i="38"/>
  <c r="E188" i="38"/>
  <c r="F187" i="38" s="1"/>
  <c r="E188" i="42"/>
  <c r="F187" i="42" s="1"/>
  <c r="H189" i="42"/>
  <c r="E188" i="41"/>
  <c r="F187" i="41" s="1"/>
  <c r="H189" i="41"/>
  <c r="E188" i="46"/>
  <c r="F187" i="46" s="1"/>
  <c r="H189" i="46"/>
  <c r="E188" i="32"/>
  <c r="F187" i="32" s="1"/>
  <c r="H189" i="32"/>
  <c r="H189" i="47"/>
  <c r="E188" i="47"/>
  <c r="F187" i="47" s="1"/>
  <c r="H189" i="39"/>
  <c r="E188" i="39"/>
  <c r="F187" i="39" s="1"/>
  <c r="H189" i="25"/>
  <c r="E188" i="25"/>
  <c r="F187" i="25" s="1"/>
  <c r="E188" i="61"/>
  <c r="F187" i="61" s="1"/>
  <c r="H189" i="61"/>
  <c r="E188" i="26"/>
  <c r="F187" i="26" s="1"/>
  <c r="H189" i="26"/>
  <c r="H189" i="16"/>
  <c r="E188" i="16"/>
  <c r="F187" i="16" s="1"/>
  <c r="H189" i="24"/>
  <c r="E188" i="24"/>
  <c r="F187" i="24" s="1"/>
  <c r="AB191" i="24"/>
  <c r="AD191" i="24" s="1"/>
  <c r="Z192" i="24" s="1"/>
  <c r="U96" i="26"/>
  <c r="W96" i="26"/>
  <c r="AC96" i="26" s="1"/>
  <c r="AD96" i="26" s="1"/>
  <c r="Z97" i="26" s="1"/>
  <c r="AB97" i="26" s="1"/>
  <c r="H190" i="30"/>
  <c r="E189" i="30"/>
  <c r="F188" i="30" s="1"/>
  <c r="U97" i="28"/>
  <c r="T97" i="28" s="1"/>
  <c r="X97" i="28" s="1"/>
  <c r="W97" i="28"/>
  <c r="AC97" i="28" s="1"/>
  <c r="AD97" i="28" s="1"/>
  <c r="Z98" i="28" s="1"/>
  <c r="T184" i="23"/>
  <c r="X184" i="23" s="1"/>
  <c r="H190" i="28"/>
  <c r="E189" i="28"/>
  <c r="F188" i="28" s="1"/>
  <c r="AB182" i="23"/>
  <c r="AD182" i="23" s="1"/>
  <c r="Z183" i="23" s="1"/>
  <c r="E188" i="23"/>
  <c r="F187" i="23" s="1"/>
  <c r="H190" i="33" l="1"/>
  <c r="E189" i="33"/>
  <c r="F188" i="33" s="1"/>
  <c r="E189" i="47"/>
  <c r="F188" i="47" s="1"/>
  <c r="H190" i="47"/>
  <c r="H190" i="32"/>
  <c r="E189" i="32"/>
  <c r="F188" i="32" s="1"/>
  <c r="H190" i="37"/>
  <c r="E189" i="37"/>
  <c r="F188" i="37" s="1"/>
  <c r="E189" i="38"/>
  <c r="F188" i="38" s="1"/>
  <c r="H190" i="38"/>
  <c r="H190" i="40"/>
  <c r="E189" i="40"/>
  <c r="F188" i="40" s="1"/>
  <c r="H190" i="46"/>
  <c r="E189" i="46"/>
  <c r="F188" i="46" s="1"/>
  <c r="E189" i="43"/>
  <c r="F188" i="43" s="1"/>
  <c r="H190" i="43"/>
  <c r="E189" i="45"/>
  <c r="F188" i="45" s="1"/>
  <c r="H190" i="45"/>
  <c r="E189" i="34"/>
  <c r="F188" i="34" s="1"/>
  <c r="H190" i="34"/>
  <c r="H190" i="35"/>
  <c r="E189" i="35"/>
  <c r="F188" i="35" s="1"/>
  <c r="H190" i="41"/>
  <c r="E189" i="41"/>
  <c r="F188" i="41" s="1"/>
  <c r="H190" i="31"/>
  <c r="E189" i="31"/>
  <c r="F188" i="31" s="1"/>
  <c r="E189" i="42"/>
  <c r="F188" i="42" s="1"/>
  <c r="H190" i="42"/>
  <c r="H190" i="39"/>
  <c r="E189" i="39"/>
  <c r="F188" i="39" s="1"/>
  <c r="H190" i="36"/>
  <c r="E189" i="36"/>
  <c r="F188" i="36" s="1"/>
  <c r="E189" i="44"/>
  <c r="F188" i="44" s="1"/>
  <c r="H190" i="44"/>
  <c r="E189" i="25"/>
  <c r="F188" i="25" s="1"/>
  <c r="H190" i="25"/>
  <c r="E189" i="26"/>
  <c r="F188" i="26" s="1"/>
  <c r="H190" i="26"/>
  <c r="H190" i="61"/>
  <c r="E189" i="61"/>
  <c r="F188" i="61" s="1"/>
  <c r="H190" i="24"/>
  <c r="E189" i="24"/>
  <c r="F188" i="24" s="1"/>
  <c r="E189" i="16"/>
  <c r="F188" i="16" s="1"/>
  <c r="H190" i="16"/>
  <c r="AB192" i="24"/>
  <c r="AD192" i="24" s="1"/>
  <c r="Z193" i="24" s="1"/>
  <c r="R97" i="26"/>
  <c r="S97" i="26"/>
  <c r="X96" i="26"/>
  <c r="T97" i="26" s="1"/>
  <c r="E190" i="30"/>
  <c r="F189" i="30" s="1"/>
  <c r="H191" i="30"/>
  <c r="AB98" i="28"/>
  <c r="S98" i="28"/>
  <c r="R98" i="28"/>
  <c r="T185" i="23"/>
  <c r="X185" i="23" s="1"/>
  <c r="E190" i="28"/>
  <c r="F189" i="28" s="1"/>
  <c r="H191" i="28"/>
  <c r="AB183" i="23"/>
  <c r="AD183" i="23" s="1"/>
  <c r="Z184" i="23" s="1"/>
  <c r="E189" i="23"/>
  <c r="F188" i="23" s="1"/>
  <c r="H191" i="36" l="1"/>
  <c r="E190" i="36"/>
  <c r="F189" i="36" s="1"/>
  <c r="H191" i="41"/>
  <c r="E190" i="41"/>
  <c r="F189" i="41" s="1"/>
  <c r="E190" i="37"/>
  <c r="F189" i="37" s="1"/>
  <c r="H191" i="37"/>
  <c r="E190" i="43"/>
  <c r="F189" i="43" s="1"/>
  <c r="H191" i="43"/>
  <c r="E190" i="39"/>
  <c r="F189" i="39" s="1"/>
  <c r="H191" i="39"/>
  <c r="E190" i="35"/>
  <c r="F189" i="35" s="1"/>
  <c r="H191" i="35"/>
  <c r="E190" i="46"/>
  <c r="F189" i="46" s="1"/>
  <c r="H191" i="46"/>
  <c r="E190" i="32"/>
  <c r="F189" i="32" s="1"/>
  <c r="H191" i="32"/>
  <c r="E190" i="42"/>
  <c r="F189" i="42" s="1"/>
  <c r="H191" i="42"/>
  <c r="E190" i="34"/>
  <c r="F189" i="34" s="1"/>
  <c r="H191" i="34"/>
  <c r="H191" i="47"/>
  <c r="E190" i="47"/>
  <c r="F189" i="47" s="1"/>
  <c r="H191" i="40"/>
  <c r="E190" i="40"/>
  <c r="F189" i="40" s="1"/>
  <c r="H191" i="44"/>
  <c r="E190" i="44"/>
  <c r="F189" i="44" s="1"/>
  <c r="E190" i="45"/>
  <c r="F189" i="45" s="1"/>
  <c r="H191" i="45"/>
  <c r="E190" i="38"/>
  <c r="F189" i="38" s="1"/>
  <c r="H191" i="38"/>
  <c r="H191" i="31"/>
  <c r="E190" i="31"/>
  <c r="F189" i="31" s="1"/>
  <c r="E190" i="33"/>
  <c r="F189" i="33" s="1"/>
  <c r="H191" i="33"/>
  <c r="E190" i="61"/>
  <c r="F189" i="61" s="1"/>
  <c r="H191" i="61"/>
  <c r="H191" i="16"/>
  <c r="E190" i="16"/>
  <c r="F189" i="16" s="1"/>
  <c r="E190" i="26"/>
  <c r="F189" i="26" s="1"/>
  <c r="H191" i="26"/>
  <c r="H191" i="25"/>
  <c r="E190" i="25"/>
  <c r="F189" i="25" s="1"/>
  <c r="H191" i="24"/>
  <c r="E190" i="24"/>
  <c r="F189" i="24" s="1"/>
  <c r="AB193" i="24"/>
  <c r="AD193" i="24" s="1"/>
  <c r="Z194" i="24" s="1"/>
  <c r="U97" i="26"/>
  <c r="W97" i="26"/>
  <c r="AC97" i="26" s="1"/>
  <c r="AD97" i="26" s="1"/>
  <c r="Z98" i="26" s="1"/>
  <c r="AB98" i="26" s="1"/>
  <c r="H192" i="30"/>
  <c r="E191" i="30"/>
  <c r="F190" i="30" s="1"/>
  <c r="U98" i="28"/>
  <c r="T98" i="28" s="1"/>
  <c r="X98" i="28" s="1"/>
  <c r="W98" i="28"/>
  <c r="AC98" i="28" s="1"/>
  <c r="AD98" i="28" s="1"/>
  <c r="Z99" i="28" s="1"/>
  <c r="T186" i="23"/>
  <c r="X186" i="23" s="1"/>
  <c r="H192" i="28"/>
  <c r="E191" i="28"/>
  <c r="F190" i="28" s="1"/>
  <c r="AB184" i="23"/>
  <c r="AD184" i="23" s="1"/>
  <c r="Z185" i="23" s="1"/>
  <c r="E190" i="23"/>
  <c r="F189" i="23" s="1"/>
  <c r="H192" i="31" l="1"/>
  <c r="E191" i="31"/>
  <c r="F190" i="31" s="1"/>
  <c r="E191" i="40"/>
  <c r="F190" i="40" s="1"/>
  <c r="H192" i="40"/>
  <c r="H192" i="38"/>
  <c r="E191" i="38"/>
  <c r="F190" i="38" s="1"/>
  <c r="H192" i="46"/>
  <c r="E191" i="46"/>
  <c r="F190" i="46" s="1"/>
  <c r="H192" i="37"/>
  <c r="E191" i="37"/>
  <c r="F190" i="37" s="1"/>
  <c r="E191" i="47"/>
  <c r="F190" i="47" s="1"/>
  <c r="H192" i="47"/>
  <c r="H192" i="45"/>
  <c r="E191" i="45"/>
  <c r="F190" i="45" s="1"/>
  <c r="H192" i="34"/>
  <c r="E191" i="34"/>
  <c r="F190" i="34" s="1"/>
  <c r="H192" i="35"/>
  <c r="E191" i="35"/>
  <c r="F190" i="35" s="1"/>
  <c r="H192" i="41"/>
  <c r="E191" i="41"/>
  <c r="F190" i="41" s="1"/>
  <c r="E191" i="43"/>
  <c r="F190" i="43" s="1"/>
  <c r="H192" i="43"/>
  <c r="E191" i="33"/>
  <c r="F190" i="33" s="1"/>
  <c r="H192" i="33"/>
  <c r="E191" i="42"/>
  <c r="F190" i="42" s="1"/>
  <c r="H192" i="42"/>
  <c r="H192" i="39"/>
  <c r="E191" i="39"/>
  <c r="F190" i="39" s="1"/>
  <c r="H192" i="32"/>
  <c r="E191" i="32"/>
  <c r="F190" i="32" s="1"/>
  <c r="E191" i="44"/>
  <c r="F190" i="44" s="1"/>
  <c r="H192" i="44"/>
  <c r="H192" i="36"/>
  <c r="E191" i="36"/>
  <c r="F190" i="36" s="1"/>
  <c r="H192" i="26"/>
  <c r="E191" i="26"/>
  <c r="F190" i="26" s="1"/>
  <c r="H192" i="24"/>
  <c r="E191" i="24"/>
  <c r="F190" i="24" s="1"/>
  <c r="H192" i="61"/>
  <c r="E191" i="61"/>
  <c r="F190" i="61" s="1"/>
  <c r="E191" i="16"/>
  <c r="F190" i="16" s="1"/>
  <c r="H192" i="16"/>
  <c r="E191" i="25"/>
  <c r="F190" i="25" s="1"/>
  <c r="H192" i="25"/>
  <c r="AB194" i="24"/>
  <c r="AD194" i="24" s="1"/>
  <c r="Z195" i="24" s="1"/>
  <c r="R98" i="26"/>
  <c r="S98" i="26"/>
  <c r="X97" i="26"/>
  <c r="T98" i="26" s="1"/>
  <c r="E192" i="30"/>
  <c r="F191" i="30" s="1"/>
  <c r="H193" i="30"/>
  <c r="AB99" i="28"/>
  <c r="S99" i="28"/>
  <c r="R99" i="28"/>
  <c r="T187" i="23"/>
  <c r="X187" i="23" s="1"/>
  <c r="E192" i="28"/>
  <c r="F191" i="28" s="1"/>
  <c r="H193" i="28"/>
  <c r="AB185" i="23"/>
  <c r="AD185" i="23" s="1"/>
  <c r="Z186" i="23" s="1"/>
  <c r="E191" i="23"/>
  <c r="F190" i="23" s="1"/>
  <c r="H193" i="34" l="1"/>
  <c r="E192" i="34"/>
  <c r="F191" i="34" s="1"/>
  <c r="E192" i="46"/>
  <c r="F191" i="46" s="1"/>
  <c r="H193" i="46"/>
  <c r="E192" i="33"/>
  <c r="F191" i="33" s="1"/>
  <c r="H193" i="33"/>
  <c r="H193" i="43"/>
  <c r="E192" i="43"/>
  <c r="F191" i="43" s="1"/>
  <c r="H193" i="32"/>
  <c r="E192" i="32"/>
  <c r="F191" i="32" s="1"/>
  <c r="E192" i="45"/>
  <c r="F191" i="45" s="1"/>
  <c r="H193" i="45"/>
  <c r="E192" i="38"/>
  <c r="F191" i="38" s="1"/>
  <c r="H193" i="38"/>
  <c r="H193" i="47"/>
  <c r="E192" i="47"/>
  <c r="F191" i="47" s="1"/>
  <c r="E192" i="40"/>
  <c r="F191" i="40" s="1"/>
  <c r="H193" i="40"/>
  <c r="H193" i="39"/>
  <c r="E192" i="39"/>
  <c r="F191" i="39" s="1"/>
  <c r="E192" i="41"/>
  <c r="F191" i="41" s="1"/>
  <c r="H193" i="41"/>
  <c r="H193" i="44"/>
  <c r="E192" i="44"/>
  <c r="F191" i="44" s="1"/>
  <c r="E192" i="42"/>
  <c r="F191" i="42" s="1"/>
  <c r="H193" i="42"/>
  <c r="E192" i="36"/>
  <c r="F191" i="36" s="1"/>
  <c r="H193" i="36"/>
  <c r="H193" i="35"/>
  <c r="E192" i="35"/>
  <c r="F191" i="35" s="1"/>
  <c r="E192" i="37"/>
  <c r="F191" i="37" s="1"/>
  <c r="H193" i="37"/>
  <c r="E192" i="31"/>
  <c r="F191" i="31" s="1"/>
  <c r="H193" i="31"/>
  <c r="E192" i="25"/>
  <c r="F191" i="25" s="1"/>
  <c r="H193" i="25"/>
  <c r="E192" i="61"/>
  <c r="F191" i="61" s="1"/>
  <c r="H193" i="61"/>
  <c r="E192" i="26"/>
  <c r="F191" i="26" s="1"/>
  <c r="H193" i="26"/>
  <c r="H193" i="16"/>
  <c r="E192" i="16"/>
  <c r="F191" i="16" s="1"/>
  <c r="H193" i="24"/>
  <c r="E192" i="24"/>
  <c r="F191" i="24" s="1"/>
  <c r="AB195" i="24"/>
  <c r="AD195" i="24" s="1"/>
  <c r="Z196" i="24" s="1"/>
  <c r="U98" i="26"/>
  <c r="W98" i="26"/>
  <c r="AC98" i="26" s="1"/>
  <c r="AD98" i="26" s="1"/>
  <c r="Z99" i="26" s="1"/>
  <c r="AB99" i="26" s="1"/>
  <c r="E193" i="30"/>
  <c r="F192" i="30" s="1"/>
  <c r="H194" i="30"/>
  <c r="U99" i="28"/>
  <c r="T99" i="28" s="1"/>
  <c r="X99" i="28" s="1"/>
  <c r="W99" i="28"/>
  <c r="T188" i="23"/>
  <c r="X188" i="23" s="1"/>
  <c r="H194" i="28"/>
  <c r="E193" i="28"/>
  <c r="F192" i="28" s="1"/>
  <c r="AB186" i="23"/>
  <c r="AD186" i="23" s="1"/>
  <c r="Z187" i="23" s="1"/>
  <c r="E192" i="23"/>
  <c r="F191" i="23" s="1"/>
  <c r="E193" i="44" l="1"/>
  <c r="F192" i="44" s="1"/>
  <c r="H194" i="44"/>
  <c r="E193" i="47"/>
  <c r="F192" i="47" s="1"/>
  <c r="H194" i="47"/>
  <c r="H194" i="43"/>
  <c r="E193" i="43"/>
  <c r="F192" i="43" s="1"/>
  <c r="E193" i="37"/>
  <c r="F192" i="37" s="1"/>
  <c r="H194" i="37"/>
  <c r="H194" i="41"/>
  <c r="E193" i="41"/>
  <c r="F192" i="41" s="1"/>
  <c r="H194" i="38"/>
  <c r="E193" i="38"/>
  <c r="F192" i="38" s="1"/>
  <c r="E193" i="33"/>
  <c r="F192" i="33" s="1"/>
  <c r="H194" i="33"/>
  <c r="H194" i="35"/>
  <c r="E193" i="35"/>
  <c r="F192" i="35" s="1"/>
  <c r="E193" i="36"/>
  <c r="F192" i="36" s="1"/>
  <c r="H194" i="36"/>
  <c r="E193" i="45"/>
  <c r="F192" i="45" s="1"/>
  <c r="H194" i="45"/>
  <c r="E193" i="46"/>
  <c r="F192" i="46" s="1"/>
  <c r="H194" i="46"/>
  <c r="H194" i="39"/>
  <c r="E193" i="39"/>
  <c r="F192" i="39" s="1"/>
  <c r="E193" i="31"/>
  <c r="F192" i="31" s="1"/>
  <c r="H194" i="31"/>
  <c r="H194" i="42"/>
  <c r="E193" i="42"/>
  <c r="F192" i="42" s="1"/>
  <c r="H194" i="40"/>
  <c r="E193" i="40"/>
  <c r="F192" i="40" s="1"/>
  <c r="H194" i="32"/>
  <c r="E193" i="32"/>
  <c r="F192" i="32" s="1"/>
  <c r="E193" i="34"/>
  <c r="F192" i="34" s="1"/>
  <c r="H194" i="34"/>
  <c r="E193" i="26"/>
  <c r="F192" i="26" s="1"/>
  <c r="H194" i="26"/>
  <c r="H194" i="24"/>
  <c r="E193" i="24"/>
  <c r="F192" i="24" s="1"/>
  <c r="H194" i="61"/>
  <c r="E193" i="61"/>
  <c r="F192" i="61" s="1"/>
  <c r="H194" i="25"/>
  <c r="E193" i="25"/>
  <c r="F192" i="25" s="1"/>
  <c r="H194" i="16"/>
  <c r="E193" i="16"/>
  <c r="F192" i="16" s="1"/>
  <c r="AB196" i="24"/>
  <c r="AD196" i="24" s="1"/>
  <c r="Z197" i="24" s="1"/>
  <c r="S99" i="26"/>
  <c r="R99" i="26"/>
  <c r="X98" i="26"/>
  <c r="T99" i="26" s="1"/>
  <c r="H195" i="30"/>
  <c r="E194" i="30"/>
  <c r="F193" i="30" s="1"/>
  <c r="AC99" i="28"/>
  <c r="AD99" i="28" s="1"/>
  <c r="Z100" i="28" s="1"/>
  <c r="AB100" i="28" s="1"/>
  <c r="S100" i="28"/>
  <c r="R100" i="28"/>
  <c r="T189" i="23"/>
  <c r="X189" i="23" s="1"/>
  <c r="H195" i="28"/>
  <c r="E194" i="28"/>
  <c r="F193" i="28" s="1"/>
  <c r="AB187" i="23"/>
  <c r="AD187" i="23" s="1"/>
  <c r="Z188" i="23" s="1"/>
  <c r="E193" i="23"/>
  <c r="F192" i="23" s="1"/>
  <c r="E194" i="37" l="1"/>
  <c r="F193" i="37" s="1"/>
  <c r="H195" i="37"/>
  <c r="H195" i="35"/>
  <c r="E194" i="35"/>
  <c r="F193" i="35" s="1"/>
  <c r="E194" i="46"/>
  <c r="F193" i="46" s="1"/>
  <c r="H195" i="46"/>
  <c r="H195" i="33"/>
  <c r="E194" i="33"/>
  <c r="F193" i="33" s="1"/>
  <c r="E194" i="40"/>
  <c r="F193" i="40" s="1"/>
  <c r="H195" i="40"/>
  <c r="H195" i="43"/>
  <c r="E194" i="43"/>
  <c r="F193" i="43" s="1"/>
  <c r="H195" i="45"/>
  <c r="E194" i="45"/>
  <c r="F193" i="45" s="1"/>
  <c r="E194" i="47"/>
  <c r="F193" i="47" s="1"/>
  <c r="H195" i="47"/>
  <c r="E194" i="39"/>
  <c r="F193" i="39" s="1"/>
  <c r="H195" i="39"/>
  <c r="H195" i="42"/>
  <c r="E194" i="42"/>
  <c r="F193" i="42" s="1"/>
  <c r="H195" i="38"/>
  <c r="E194" i="38"/>
  <c r="F193" i="38" s="1"/>
  <c r="E194" i="32"/>
  <c r="F193" i="32" s="1"/>
  <c r="H195" i="32"/>
  <c r="H195" i="34"/>
  <c r="E194" i="34"/>
  <c r="F193" i="34" s="1"/>
  <c r="H195" i="31"/>
  <c r="E194" i="31"/>
  <c r="F193" i="31" s="1"/>
  <c r="H195" i="36"/>
  <c r="E194" i="36"/>
  <c r="F193" i="36" s="1"/>
  <c r="H195" i="44"/>
  <c r="E194" i="44"/>
  <c r="F193" i="44" s="1"/>
  <c r="H195" i="41"/>
  <c r="E194" i="41"/>
  <c r="F193" i="41" s="1"/>
  <c r="H195" i="26"/>
  <c r="E194" i="26"/>
  <c r="F193" i="26" s="1"/>
  <c r="H195" i="25"/>
  <c r="E194" i="25"/>
  <c r="F193" i="25" s="1"/>
  <c r="H195" i="24"/>
  <c r="E194" i="24"/>
  <c r="F193" i="24" s="1"/>
  <c r="H195" i="16"/>
  <c r="E194" i="16"/>
  <c r="F193" i="16" s="1"/>
  <c r="H195" i="61"/>
  <c r="E194" i="61"/>
  <c r="F193" i="61" s="1"/>
  <c r="AB197" i="24"/>
  <c r="AD197" i="24" s="1"/>
  <c r="Z198" i="24" s="1"/>
  <c r="U99" i="26"/>
  <c r="W99" i="26"/>
  <c r="AC99" i="26" s="1"/>
  <c r="AD99" i="26" s="1"/>
  <c r="Z100" i="26" s="1"/>
  <c r="AB100" i="26" s="1"/>
  <c r="H196" i="30"/>
  <c r="E195" i="30"/>
  <c r="F194" i="30" s="1"/>
  <c r="W100" i="28"/>
  <c r="AC100" i="28" s="1"/>
  <c r="AD100" i="28" s="1"/>
  <c r="Z101" i="28" s="1"/>
  <c r="AB101" i="28" s="1"/>
  <c r="U100" i="28"/>
  <c r="T190" i="23"/>
  <c r="X190" i="23" s="1"/>
  <c r="E195" i="28"/>
  <c r="F194" i="28" s="1"/>
  <c r="H196" i="28"/>
  <c r="AB188" i="23"/>
  <c r="AD188" i="23" s="1"/>
  <c r="Z189" i="23" s="1"/>
  <c r="E194" i="23"/>
  <c r="F193" i="23" s="1"/>
  <c r="H196" i="47" l="1"/>
  <c r="E195" i="47"/>
  <c r="F194" i="47" s="1"/>
  <c r="H196" i="46"/>
  <c r="E195" i="46"/>
  <c r="F194" i="46" s="1"/>
  <c r="E195" i="44"/>
  <c r="F194" i="44" s="1"/>
  <c r="H196" i="44"/>
  <c r="E195" i="36"/>
  <c r="F194" i="36" s="1"/>
  <c r="H196" i="36"/>
  <c r="E195" i="38"/>
  <c r="F194" i="38" s="1"/>
  <c r="H196" i="38"/>
  <c r="E195" i="45"/>
  <c r="F194" i="45" s="1"/>
  <c r="H196" i="45"/>
  <c r="E195" i="33"/>
  <c r="F194" i="33" s="1"/>
  <c r="H196" i="33"/>
  <c r="E195" i="31"/>
  <c r="F194" i="31" s="1"/>
  <c r="H196" i="31"/>
  <c r="H196" i="42"/>
  <c r="E195" i="42"/>
  <c r="F194" i="42" s="1"/>
  <c r="H196" i="43"/>
  <c r="E195" i="43"/>
  <c r="F194" i="43" s="1"/>
  <c r="E195" i="35"/>
  <c r="F194" i="35" s="1"/>
  <c r="H196" i="35"/>
  <c r="H196" i="32"/>
  <c r="E195" i="32"/>
  <c r="F194" i="32" s="1"/>
  <c r="E195" i="39"/>
  <c r="F194" i="39" s="1"/>
  <c r="H196" i="39"/>
  <c r="E195" i="40"/>
  <c r="F194" i="40" s="1"/>
  <c r="H196" i="40"/>
  <c r="H196" i="37"/>
  <c r="E195" i="37"/>
  <c r="F194" i="37" s="1"/>
  <c r="E195" i="41"/>
  <c r="F194" i="41" s="1"/>
  <c r="H196" i="41"/>
  <c r="E195" i="34"/>
  <c r="F194" i="34" s="1"/>
  <c r="H196" i="34"/>
  <c r="H196" i="16"/>
  <c r="E195" i="16"/>
  <c r="F194" i="16" s="1"/>
  <c r="H196" i="24"/>
  <c r="E195" i="24"/>
  <c r="F194" i="24" s="1"/>
  <c r="H196" i="25"/>
  <c r="E195" i="25"/>
  <c r="F194" i="25" s="1"/>
  <c r="H196" i="26"/>
  <c r="E195" i="26"/>
  <c r="F194" i="26" s="1"/>
  <c r="E195" i="61"/>
  <c r="F194" i="61" s="1"/>
  <c r="H196" i="61"/>
  <c r="AB198" i="24"/>
  <c r="AD198" i="24" s="1"/>
  <c r="Z199" i="24" s="1"/>
  <c r="R100" i="26"/>
  <c r="S100" i="26"/>
  <c r="X99" i="26"/>
  <c r="T100" i="26" s="1"/>
  <c r="H197" i="30"/>
  <c r="E196" i="30"/>
  <c r="F195" i="30" s="1"/>
  <c r="T100" i="28"/>
  <c r="X100" i="28" s="1"/>
  <c r="S101" i="28"/>
  <c r="R101" i="28"/>
  <c r="T191" i="23"/>
  <c r="X191" i="23" s="1"/>
  <c r="H197" i="28"/>
  <c r="E196" i="28"/>
  <c r="F195" i="28" s="1"/>
  <c r="AB189" i="23"/>
  <c r="AD189" i="23" s="1"/>
  <c r="Z190" i="23" s="1"/>
  <c r="E195" i="23"/>
  <c r="F194" i="23" s="1"/>
  <c r="E196" i="32" l="1"/>
  <c r="F195" i="32" s="1"/>
  <c r="H197" i="32"/>
  <c r="E196" i="35"/>
  <c r="F195" i="35" s="1"/>
  <c r="H197" i="35"/>
  <c r="E196" i="33"/>
  <c r="F195" i="33" s="1"/>
  <c r="H197" i="33"/>
  <c r="E196" i="44"/>
  <c r="F195" i="44" s="1"/>
  <c r="H197" i="44"/>
  <c r="H197" i="41"/>
  <c r="E196" i="41"/>
  <c r="F195" i="41" s="1"/>
  <c r="E196" i="36"/>
  <c r="F195" i="36" s="1"/>
  <c r="H197" i="36"/>
  <c r="E196" i="37"/>
  <c r="F195" i="37" s="1"/>
  <c r="H197" i="37"/>
  <c r="H197" i="40"/>
  <c r="E196" i="40"/>
  <c r="F195" i="40" s="1"/>
  <c r="E196" i="45"/>
  <c r="F195" i="45" s="1"/>
  <c r="H197" i="45"/>
  <c r="H197" i="43"/>
  <c r="E196" i="43"/>
  <c r="F195" i="43" s="1"/>
  <c r="E196" i="46"/>
  <c r="F195" i="46" s="1"/>
  <c r="H197" i="46"/>
  <c r="H197" i="34"/>
  <c r="E196" i="34"/>
  <c r="F195" i="34" s="1"/>
  <c r="H197" i="39"/>
  <c r="E196" i="39"/>
  <c r="F195" i="39" s="1"/>
  <c r="H197" i="38"/>
  <c r="E196" i="38"/>
  <c r="F195" i="38" s="1"/>
  <c r="E196" i="31"/>
  <c r="F195" i="31" s="1"/>
  <c r="H197" i="31"/>
  <c r="E196" i="42"/>
  <c r="F195" i="42" s="1"/>
  <c r="H197" i="42"/>
  <c r="H197" i="47"/>
  <c r="E196" i="47"/>
  <c r="F195" i="47" s="1"/>
  <c r="E196" i="26"/>
  <c r="F195" i="26" s="1"/>
  <c r="H197" i="26"/>
  <c r="H197" i="16"/>
  <c r="E196" i="16"/>
  <c r="F195" i="16" s="1"/>
  <c r="H197" i="61"/>
  <c r="E196" i="61"/>
  <c r="F195" i="61" s="1"/>
  <c r="H197" i="25"/>
  <c r="E196" i="25"/>
  <c r="F195" i="25" s="1"/>
  <c r="H197" i="24"/>
  <c r="E196" i="24"/>
  <c r="F195" i="24" s="1"/>
  <c r="AB199" i="24"/>
  <c r="AD199" i="24" s="1"/>
  <c r="Z200" i="24" s="1"/>
  <c r="U100" i="26"/>
  <c r="W100" i="26"/>
  <c r="AC100" i="26" s="1"/>
  <c r="AD100" i="26" s="1"/>
  <c r="Z101" i="26" s="1"/>
  <c r="AB101" i="26" s="1"/>
  <c r="E197" i="30"/>
  <c r="F196" i="30" s="1"/>
  <c r="H198" i="30"/>
  <c r="W101" i="28"/>
  <c r="U101" i="28"/>
  <c r="T101" i="28" s="1"/>
  <c r="X101" i="28" s="1"/>
  <c r="T192" i="23"/>
  <c r="X192" i="23" s="1"/>
  <c r="H198" i="28"/>
  <c r="E197" i="28"/>
  <c r="F196" i="28" s="1"/>
  <c r="AB190" i="23"/>
  <c r="AD190" i="23" s="1"/>
  <c r="Z191" i="23" s="1"/>
  <c r="E196" i="23"/>
  <c r="F195" i="23" s="1"/>
  <c r="E197" i="34" l="1"/>
  <c r="F196" i="34" s="1"/>
  <c r="H198" i="34"/>
  <c r="E197" i="40"/>
  <c r="F196" i="40" s="1"/>
  <c r="H198" i="40"/>
  <c r="E197" i="44"/>
  <c r="F196" i="44" s="1"/>
  <c r="H198" i="44"/>
  <c r="H198" i="31"/>
  <c r="E197" i="31"/>
  <c r="F196" i="31" s="1"/>
  <c r="E197" i="46"/>
  <c r="F196" i="46" s="1"/>
  <c r="H198" i="46"/>
  <c r="H198" i="37"/>
  <c r="E197" i="37"/>
  <c r="F196" i="37" s="1"/>
  <c r="E197" i="33"/>
  <c r="F196" i="33" s="1"/>
  <c r="H198" i="33"/>
  <c r="E197" i="42"/>
  <c r="F196" i="42" s="1"/>
  <c r="H198" i="42"/>
  <c r="H198" i="36"/>
  <c r="E197" i="36"/>
  <c r="F196" i="36" s="1"/>
  <c r="E197" i="35"/>
  <c r="F196" i="35" s="1"/>
  <c r="H198" i="35"/>
  <c r="E197" i="38"/>
  <c r="F196" i="38" s="1"/>
  <c r="H198" i="38"/>
  <c r="H198" i="43"/>
  <c r="E197" i="43"/>
  <c r="F196" i="43" s="1"/>
  <c r="E197" i="45"/>
  <c r="F196" i="45" s="1"/>
  <c r="H198" i="45"/>
  <c r="E197" i="32"/>
  <c r="F196" i="32" s="1"/>
  <c r="H198" i="32"/>
  <c r="H198" i="47"/>
  <c r="E197" i="47"/>
  <c r="F196" i="47" s="1"/>
  <c r="H198" i="39"/>
  <c r="E197" i="39"/>
  <c r="F196" i="39" s="1"/>
  <c r="E197" i="41"/>
  <c r="F196" i="41" s="1"/>
  <c r="H198" i="41"/>
  <c r="H198" i="24"/>
  <c r="E197" i="24"/>
  <c r="F196" i="24" s="1"/>
  <c r="H198" i="16"/>
  <c r="E197" i="16"/>
  <c r="F196" i="16" s="1"/>
  <c r="E197" i="61"/>
  <c r="F196" i="61" s="1"/>
  <c r="H198" i="61"/>
  <c r="H198" i="26"/>
  <c r="E197" i="26"/>
  <c r="F196" i="26" s="1"/>
  <c r="E197" i="25"/>
  <c r="F196" i="25" s="1"/>
  <c r="H198" i="25"/>
  <c r="AB200" i="24"/>
  <c r="AD200" i="24" s="1"/>
  <c r="Z201" i="24" s="1"/>
  <c r="S101" i="26"/>
  <c r="R101" i="26"/>
  <c r="X100" i="26"/>
  <c r="T101" i="26" s="1"/>
  <c r="H199" i="30"/>
  <c r="E198" i="30"/>
  <c r="F197" i="30" s="1"/>
  <c r="S102" i="28"/>
  <c r="R102" i="28"/>
  <c r="AC101" i="28"/>
  <c r="AD101" i="28" s="1"/>
  <c r="Z102" i="28" s="1"/>
  <c r="AB102" i="28" s="1"/>
  <c r="T193" i="23"/>
  <c r="X193" i="23" s="1"/>
  <c r="E198" i="28"/>
  <c r="F197" i="28" s="1"/>
  <c r="H199" i="28"/>
  <c r="AB191" i="23"/>
  <c r="AD191" i="23" s="1"/>
  <c r="Z192" i="23" s="1"/>
  <c r="E197" i="23"/>
  <c r="F196" i="23" s="1"/>
  <c r="H199" i="39" l="1"/>
  <c r="E198" i="39"/>
  <c r="F197" i="39" s="1"/>
  <c r="E198" i="43"/>
  <c r="F197" i="43" s="1"/>
  <c r="H199" i="43"/>
  <c r="H199" i="31"/>
  <c r="E198" i="31"/>
  <c r="F197" i="31" s="1"/>
  <c r="E198" i="38"/>
  <c r="F197" i="38" s="1"/>
  <c r="H199" i="38"/>
  <c r="E198" i="33"/>
  <c r="F197" i="33" s="1"/>
  <c r="H199" i="33"/>
  <c r="H199" i="44"/>
  <c r="E198" i="44"/>
  <c r="F197" i="44" s="1"/>
  <c r="H199" i="47"/>
  <c r="E198" i="47"/>
  <c r="F197" i="47" s="1"/>
  <c r="E198" i="32"/>
  <c r="F197" i="32" s="1"/>
  <c r="H199" i="32"/>
  <c r="E198" i="35"/>
  <c r="F197" i="35" s="1"/>
  <c r="H199" i="35"/>
  <c r="H199" i="40"/>
  <c r="E198" i="40"/>
  <c r="F197" i="40" s="1"/>
  <c r="E198" i="37"/>
  <c r="F197" i="37" s="1"/>
  <c r="H199" i="37"/>
  <c r="E198" i="42"/>
  <c r="F197" i="42" s="1"/>
  <c r="H199" i="42"/>
  <c r="H199" i="41"/>
  <c r="E198" i="41"/>
  <c r="F197" i="41" s="1"/>
  <c r="E198" i="45"/>
  <c r="F197" i="45" s="1"/>
  <c r="H199" i="45"/>
  <c r="E198" i="46"/>
  <c r="F197" i="46" s="1"/>
  <c r="H199" i="46"/>
  <c r="H199" i="34"/>
  <c r="E198" i="34"/>
  <c r="F197" i="34" s="1"/>
  <c r="H199" i="36"/>
  <c r="E198" i="36"/>
  <c r="F197" i="36" s="1"/>
  <c r="E198" i="61"/>
  <c r="F197" i="61" s="1"/>
  <c r="H199" i="61"/>
  <c r="H199" i="16"/>
  <c r="E198" i="16"/>
  <c r="F197" i="16" s="1"/>
  <c r="H199" i="25"/>
  <c r="E198" i="25"/>
  <c r="F197" i="25" s="1"/>
  <c r="H199" i="26"/>
  <c r="E198" i="26"/>
  <c r="F197" i="26" s="1"/>
  <c r="H199" i="24"/>
  <c r="E198" i="24"/>
  <c r="F197" i="24" s="1"/>
  <c r="AB201" i="24"/>
  <c r="AD201" i="24" s="1"/>
  <c r="Z202" i="24" s="1"/>
  <c r="U101" i="26"/>
  <c r="W101" i="26"/>
  <c r="AC101" i="26" s="1"/>
  <c r="AD101" i="26" s="1"/>
  <c r="Z102" i="26" s="1"/>
  <c r="AB102" i="26" s="1"/>
  <c r="E199" i="30"/>
  <c r="F198" i="30" s="1"/>
  <c r="H200" i="30"/>
  <c r="W102" i="28"/>
  <c r="AC102" i="28" s="1"/>
  <c r="AD102" i="28" s="1"/>
  <c r="Z103" i="28" s="1"/>
  <c r="AB103" i="28" s="1"/>
  <c r="U102" i="28"/>
  <c r="T102" i="28" s="1"/>
  <c r="X102" i="28" s="1"/>
  <c r="T194" i="23"/>
  <c r="X194" i="23" s="1"/>
  <c r="E199" i="28"/>
  <c r="F198" i="28" s="1"/>
  <c r="H200" i="28"/>
  <c r="E198" i="23"/>
  <c r="F197" i="23" s="1"/>
  <c r="AB192" i="23"/>
  <c r="AD192" i="23" s="1"/>
  <c r="Z193" i="23" s="1"/>
  <c r="E199" i="42" l="1"/>
  <c r="F198" i="42" s="1"/>
  <c r="H200" i="42"/>
  <c r="H200" i="32"/>
  <c r="E199" i="32"/>
  <c r="F198" i="32" s="1"/>
  <c r="H200" i="38"/>
  <c r="E199" i="38"/>
  <c r="F198" i="38" s="1"/>
  <c r="E199" i="34"/>
  <c r="F198" i="34" s="1"/>
  <c r="H200" i="34"/>
  <c r="E199" i="47"/>
  <c r="F198" i="47" s="1"/>
  <c r="H200" i="47"/>
  <c r="E199" i="31"/>
  <c r="F198" i="31" s="1"/>
  <c r="H200" i="31"/>
  <c r="E199" i="37"/>
  <c r="F198" i="37" s="1"/>
  <c r="H200" i="37"/>
  <c r="E199" i="45"/>
  <c r="F198" i="45" s="1"/>
  <c r="H200" i="45"/>
  <c r="E199" i="43"/>
  <c r="F198" i="43" s="1"/>
  <c r="H200" i="43"/>
  <c r="E199" i="40"/>
  <c r="F198" i="40" s="1"/>
  <c r="H200" i="40"/>
  <c r="H200" i="44"/>
  <c r="E199" i="44"/>
  <c r="F198" i="44" s="1"/>
  <c r="H200" i="35"/>
  <c r="E199" i="35"/>
  <c r="F198" i="35" s="1"/>
  <c r="H200" i="33"/>
  <c r="E199" i="33"/>
  <c r="F198" i="33" s="1"/>
  <c r="E199" i="46"/>
  <c r="F198" i="46" s="1"/>
  <c r="H200" i="46"/>
  <c r="H200" i="36"/>
  <c r="E199" i="36"/>
  <c r="F198" i="36" s="1"/>
  <c r="E199" i="41"/>
  <c r="F198" i="41" s="1"/>
  <c r="H200" i="41"/>
  <c r="E199" i="39"/>
  <c r="F198" i="39" s="1"/>
  <c r="H200" i="39"/>
  <c r="H200" i="26"/>
  <c r="E199" i="26"/>
  <c r="F198" i="26" s="1"/>
  <c r="H200" i="16"/>
  <c r="E199" i="16"/>
  <c r="F198" i="16" s="1"/>
  <c r="E199" i="61"/>
  <c r="F198" i="61" s="1"/>
  <c r="H200" i="61"/>
  <c r="H200" i="24"/>
  <c r="E199" i="24"/>
  <c r="F198" i="24" s="1"/>
  <c r="E199" i="25"/>
  <c r="F198" i="25" s="1"/>
  <c r="H200" i="25"/>
  <c r="AB202" i="24"/>
  <c r="AD202" i="24" s="1"/>
  <c r="Z203" i="24" s="1"/>
  <c r="R102" i="26"/>
  <c r="S102" i="26"/>
  <c r="X101" i="26"/>
  <c r="T102" i="26" s="1"/>
  <c r="H201" i="30"/>
  <c r="E200" i="30"/>
  <c r="F199" i="30" s="1"/>
  <c r="S103" i="28"/>
  <c r="R103" i="28"/>
  <c r="T195" i="23"/>
  <c r="X195" i="23" s="1"/>
  <c r="E200" i="28"/>
  <c r="F199" i="28" s="1"/>
  <c r="H201" i="28"/>
  <c r="AB193" i="23"/>
  <c r="AD193" i="23" s="1"/>
  <c r="Z194" i="23" s="1"/>
  <c r="E199" i="23"/>
  <c r="F198" i="23" s="1"/>
  <c r="H201" i="41" l="1"/>
  <c r="E200" i="41"/>
  <c r="F199" i="41" s="1"/>
  <c r="E200" i="45"/>
  <c r="F199" i="45" s="1"/>
  <c r="H201" i="45"/>
  <c r="E200" i="34"/>
  <c r="F199" i="34" s="1"/>
  <c r="H201" i="34"/>
  <c r="H201" i="35"/>
  <c r="E200" i="35"/>
  <c r="F199" i="35" s="1"/>
  <c r="E200" i="37"/>
  <c r="F199" i="37" s="1"/>
  <c r="H201" i="37"/>
  <c r="E200" i="36"/>
  <c r="F199" i="36" s="1"/>
  <c r="H201" i="36"/>
  <c r="H201" i="44"/>
  <c r="E200" i="44"/>
  <c r="F199" i="44" s="1"/>
  <c r="H201" i="38"/>
  <c r="E200" i="38"/>
  <c r="F199" i="38" s="1"/>
  <c r="H201" i="46"/>
  <c r="E200" i="46"/>
  <c r="F199" i="46" s="1"/>
  <c r="E200" i="40"/>
  <c r="F199" i="40" s="1"/>
  <c r="H201" i="40"/>
  <c r="E200" i="31"/>
  <c r="F199" i="31" s="1"/>
  <c r="H201" i="31"/>
  <c r="H201" i="32"/>
  <c r="E200" i="32"/>
  <c r="F199" i="32" s="1"/>
  <c r="H201" i="39"/>
  <c r="E200" i="39"/>
  <c r="F199" i="39" s="1"/>
  <c r="H201" i="43"/>
  <c r="E200" i="43"/>
  <c r="F199" i="43" s="1"/>
  <c r="H201" i="47"/>
  <c r="E200" i="47"/>
  <c r="F199" i="47" s="1"/>
  <c r="H201" i="42"/>
  <c r="E200" i="42"/>
  <c r="F199" i="42" s="1"/>
  <c r="E200" i="33"/>
  <c r="F199" i="33" s="1"/>
  <c r="H201" i="33"/>
  <c r="H201" i="24"/>
  <c r="E200" i="24"/>
  <c r="F199" i="24" s="1"/>
  <c r="E200" i="61"/>
  <c r="F199" i="61" s="1"/>
  <c r="H201" i="61"/>
  <c r="H201" i="16"/>
  <c r="E200" i="16"/>
  <c r="F199" i="16" s="1"/>
  <c r="E200" i="25"/>
  <c r="F199" i="25" s="1"/>
  <c r="H201" i="25"/>
  <c r="H201" i="26"/>
  <c r="E200" i="26"/>
  <c r="F199" i="26" s="1"/>
  <c r="AB203" i="24"/>
  <c r="AD203" i="24" s="1"/>
  <c r="Z204" i="24" s="1"/>
  <c r="U102" i="26"/>
  <c r="W102" i="26"/>
  <c r="AC102" i="26" s="1"/>
  <c r="AD102" i="26" s="1"/>
  <c r="Z103" i="26" s="1"/>
  <c r="AB103" i="26" s="1"/>
  <c r="E201" i="30"/>
  <c r="F200" i="30" s="1"/>
  <c r="H202" i="30"/>
  <c r="W103" i="28"/>
  <c r="AC103" i="28" s="1"/>
  <c r="AD103" i="28" s="1"/>
  <c r="Z104" i="28" s="1"/>
  <c r="AB104" i="28" s="1"/>
  <c r="U103" i="28"/>
  <c r="T103" i="28" s="1"/>
  <c r="X103" i="28" s="1"/>
  <c r="T196" i="23"/>
  <c r="X196" i="23" s="1"/>
  <c r="H202" i="28"/>
  <c r="E201" i="28"/>
  <c r="F200" i="28" s="1"/>
  <c r="AB194" i="23"/>
  <c r="AD194" i="23" s="1"/>
  <c r="Z195" i="23" s="1"/>
  <c r="E200" i="23"/>
  <c r="F199" i="23" s="1"/>
  <c r="H202" i="42" l="1"/>
  <c r="E201" i="42"/>
  <c r="F200" i="42" s="1"/>
  <c r="H202" i="31"/>
  <c r="E201" i="31"/>
  <c r="F200" i="31" s="1"/>
  <c r="H202" i="34"/>
  <c r="E201" i="34"/>
  <c r="F200" i="34" s="1"/>
  <c r="E201" i="47"/>
  <c r="F200" i="47" s="1"/>
  <c r="H202" i="47"/>
  <c r="E201" i="44"/>
  <c r="F200" i="44" s="1"/>
  <c r="H202" i="44"/>
  <c r="E201" i="32"/>
  <c r="F200" i="32" s="1"/>
  <c r="H202" i="32"/>
  <c r="H202" i="40"/>
  <c r="E201" i="40"/>
  <c r="F200" i="40" s="1"/>
  <c r="E201" i="36"/>
  <c r="F200" i="36" s="1"/>
  <c r="H202" i="36"/>
  <c r="E201" i="45"/>
  <c r="F200" i="45" s="1"/>
  <c r="H202" i="45"/>
  <c r="H202" i="43"/>
  <c r="E201" i="43"/>
  <c r="F200" i="43" s="1"/>
  <c r="E201" i="35"/>
  <c r="F200" i="35" s="1"/>
  <c r="H202" i="35"/>
  <c r="E201" i="33"/>
  <c r="F200" i="33" s="1"/>
  <c r="H202" i="33"/>
  <c r="E201" i="37"/>
  <c r="F200" i="37" s="1"/>
  <c r="H202" i="37"/>
  <c r="H202" i="38"/>
  <c r="E201" i="38"/>
  <c r="F200" i="38" s="1"/>
  <c r="E201" i="39"/>
  <c r="F200" i="39" s="1"/>
  <c r="H202" i="39"/>
  <c r="E201" i="46"/>
  <c r="F200" i="46" s="1"/>
  <c r="H202" i="46"/>
  <c r="H202" i="41"/>
  <c r="E201" i="41"/>
  <c r="F200" i="41" s="1"/>
  <c r="H202" i="25"/>
  <c r="E201" i="25"/>
  <c r="F200" i="25" s="1"/>
  <c r="H202" i="24"/>
  <c r="E201" i="24"/>
  <c r="F200" i="24" s="1"/>
  <c r="H202" i="26"/>
  <c r="E201" i="26"/>
  <c r="F200" i="26" s="1"/>
  <c r="E201" i="16"/>
  <c r="F200" i="16" s="1"/>
  <c r="H202" i="16"/>
  <c r="E201" i="61"/>
  <c r="F200" i="61" s="1"/>
  <c r="H202" i="61"/>
  <c r="AB204" i="24"/>
  <c r="AD204" i="24" s="1"/>
  <c r="Z205" i="24" s="1"/>
  <c r="R103" i="26"/>
  <c r="S103" i="26"/>
  <c r="X102" i="26"/>
  <c r="T103" i="26" s="1"/>
  <c r="E202" i="30"/>
  <c r="F201" i="30" s="1"/>
  <c r="H203" i="30"/>
  <c r="S104" i="28"/>
  <c r="R104" i="28"/>
  <c r="T197" i="23"/>
  <c r="X197" i="23" s="1"/>
  <c r="E202" i="28"/>
  <c r="F201" i="28" s="1"/>
  <c r="H203" i="28"/>
  <c r="AB195" i="23"/>
  <c r="AD195" i="23" s="1"/>
  <c r="Z196" i="23" s="1"/>
  <c r="E201" i="23"/>
  <c r="F200" i="23" s="1"/>
  <c r="H203" i="39" l="1"/>
  <c r="E202" i="39"/>
  <c r="F201" i="39" s="1"/>
  <c r="H203" i="35"/>
  <c r="E202" i="35"/>
  <c r="F201" i="35" s="1"/>
  <c r="E202" i="33"/>
  <c r="F201" i="33" s="1"/>
  <c r="H203" i="33"/>
  <c r="H203" i="40"/>
  <c r="E202" i="40"/>
  <c r="F201" i="40" s="1"/>
  <c r="H203" i="34"/>
  <c r="E202" i="34"/>
  <c r="F201" i="34" s="1"/>
  <c r="H203" i="36"/>
  <c r="E202" i="36"/>
  <c r="F201" i="36" s="1"/>
  <c r="H203" i="32"/>
  <c r="E202" i="32"/>
  <c r="F201" i="32" s="1"/>
  <c r="H203" i="38"/>
  <c r="E202" i="38"/>
  <c r="F201" i="38" s="1"/>
  <c r="H203" i="43"/>
  <c r="E202" i="43"/>
  <c r="F201" i="43" s="1"/>
  <c r="H203" i="31"/>
  <c r="E202" i="31"/>
  <c r="F201" i="31" s="1"/>
  <c r="H203" i="37"/>
  <c r="E202" i="37"/>
  <c r="F201" i="37" s="1"/>
  <c r="E202" i="45"/>
  <c r="F201" i="45" s="1"/>
  <c r="H203" i="45"/>
  <c r="E202" i="44"/>
  <c r="F201" i="44" s="1"/>
  <c r="H203" i="44"/>
  <c r="H203" i="46"/>
  <c r="E202" i="46"/>
  <c r="F201" i="46" s="1"/>
  <c r="E202" i="47"/>
  <c r="F201" i="47" s="1"/>
  <c r="H203" i="47"/>
  <c r="E202" i="41"/>
  <c r="F201" i="41" s="1"/>
  <c r="H203" i="41"/>
  <c r="H203" i="42"/>
  <c r="E202" i="42"/>
  <c r="F201" i="42" s="1"/>
  <c r="H203" i="61"/>
  <c r="E202" i="61"/>
  <c r="F201" i="61" s="1"/>
  <c r="H203" i="26"/>
  <c r="E202" i="26"/>
  <c r="F201" i="26" s="1"/>
  <c r="H203" i="16"/>
  <c r="E202" i="16"/>
  <c r="F201" i="16" s="1"/>
  <c r="H203" i="24"/>
  <c r="E202" i="24"/>
  <c r="F201" i="24" s="1"/>
  <c r="E202" i="25"/>
  <c r="F201" i="25" s="1"/>
  <c r="H203" i="25"/>
  <c r="AB205" i="24"/>
  <c r="AD205" i="24" s="1"/>
  <c r="Z206" i="24" s="1"/>
  <c r="U103" i="26"/>
  <c r="W103" i="26"/>
  <c r="AC103" i="26" s="1"/>
  <c r="AD103" i="26" s="1"/>
  <c r="Z104" i="26" s="1"/>
  <c r="AB104" i="26" s="1"/>
  <c r="E203" i="30"/>
  <c r="F202" i="30" s="1"/>
  <c r="H204" i="30"/>
  <c r="W104" i="28"/>
  <c r="AC104" i="28" s="1"/>
  <c r="AD104" i="28" s="1"/>
  <c r="Z105" i="28" s="1"/>
  <c r="AB105" i="28" s="1"/>
  <c r="U104" i="28"/>
  <c r="T104" i="28" s="1"/>
  <c r="X104" i="28" s="1"/>
  <c r="T198" i="23"/>
  <c r="X198" i="23" s="1"/>
  <c r="E203" i="28"/>
  <c r="F202" i="28" s="1"/>
  <c r="H204" i="28"/>
  <c r="AB196" i="23"/>
  <c r="AD196" i="23" s="1"/>
  <c r="Z197" i="23" s="1"/>
  <c r="E202" i="23"/>
  <c r="F201" i="23" s="1"/>
  <c r="E203" i="41" l="1"/>
  <c r="F202" i="41" s="1"/>
  <c r="H204" i="41"/>
  <c r="H204" i="47"/>
  <c r="E203" i="47"/>
  <c r="F202" i="47" s="1"/>
  <c r="H204" i="33"/>
  <c r="E203" i="33"/>
  <c r="F202" i="33" s="1"/>
  <c r="E203" i="37"/>
  <c r="F202" i="37" s="1"/>
  <c r="H204" i="37"/>
  <c r="E203" i="32"/>
  <c r="F202" i="32" s="1"/>
  <c r="H204" i="32"/>
  <c r="E203" i="46"/>
  <c r="F202" i="46" s="1"/>
  <c r="H204" i="46"/>
  <c r="H204" i="31"/>
  <c r="E203" i="31"/>
  <c r="F202" i="31" s="1"/>
  <c r="E203" i="36"/>
  <c r="F202" i="36" s="1"/>
  <c r="H204" i="36"/>
  <c r="E203" i="35"/>
  <c r="F202" i="35" s="1"/>
  <c r="H204" i="35"/>
  <c r="H204" i="45"/>
  <c r="E203" i="45"/>
  <c r="F202" i="45" s="1"/>
  <c r="E203" i="38"/>
  <c r="F202" i="38" s="1"/>
  <c r="H204" i="38"/>
  <c r="E203" i="44"/>
  <c r="F202" i="44" s="1"/>
  <c r="H204" i="44"/>
  <c r="H204" i="40"/>
  <c r="E203" i="40"/>
  <c r="F202" i="40" s="1"/>
  <c r="H204" i="42"/>
  <c r="E203" i="42"/>
  <c r="F202" i="42" s="1"/>
  <c r="H204" i="43"/>
  <c r="E203" i="43"/>
  <c r="F202" i="43" s="1"/>
  <c r="E203" i="34"/>
  <c r="F202" i="34" s="1"/>
  <c r="H204" i="34"/>
  <c r="E203" i="39"/>
  <c r="F202" i="39" s="1"/>
  <c r="H204" i="39"/>
  <c r="H204" i="61"/>
  <c r="E203" i="61"/>
  <c r="F202" i="61" s="1"/>
  <c r="H204" i="25"/>
  <c r="E203" i="25"/>
  <c r="F202" i="25" s="1"/>
  <c r="E203" i="16"/>
  <c r="F202" i="16" s="1"/>
  <c r="H204" i="16"/>
  <c r="E203" i="26"/>
  <c r="F202" i="26" s="1"/>
  <c r="H204" i="26"/>
  <c r="H204" i="24"/>
  <c r="E203" i="24"/>
  <c r="F202" i="24" s="1"/>
  <c r="AB206" i="24"/>
  <c r="AD206" i="24" s="1"/>
  <c r="Z207" i="24" s="1"/>
  <c r="R104" i="26"/>
  <c r="S104" i="26"/>
  <c r="X103" i="26"/>
  <c r="T104" i="26" s="1"/>
  <c r="H205" i="30"/>
  <c r="E204" i="30"/>
  <c r="F203" i="30" s="1"/>
  <c r="S105" i="28"/>
  <c r="R105" i="28"/>
  <c r="T199" i="23"/>
  <c r="X199" i="23" s="1"/>
  <c r="E204" i="28"/>
  <c r="F203" i="28" s="1"/>
  <c r="H205" i="28"/>
  <c r="AB197" i="23"/>
  <c r="AD197" i="23" s="1"/>
  <c r="Z198" i="23" s="1"/>
  <c r="E203" i="23"/>
  <c r="F202" i="23" s="1"/>
  <c r="H205" i="37" l="1"/>
  <c r="E204" i="37"/>
  <c r="F203" i="37" s="1"/>
  <c r="H205" i="38"/>
  <c r="E204" i="38"/>
  <c r="F203" i="38" s="1"/>
  <c r="E204" i="44"/>
  <c r="F203" i="44" s="1"/>
  <c r="H205" i="44"/>
  <c r="H205" i="43"/>
  <c r="E204" i="43"/>
  <c r="F203" i="43" s="1"/>
  <c r="H205" i="31"/>
  <c r="E204" i="31"/>
  <c r="F203" i="31" s="1"/>
  <c r="E204" i="33"/>
  <c r="F203" i="33" s="1"/>
  <c r="H205" i="33"/>
  <c r="H205" i="46"/>
  <c r="E204" i="46"/>
  <c r="F203" i="46" s="1"/>
  <c r="H205" i="36"/>
  <c r="E204" i="36"/>
  <c r="F203" i="36" s="1"/>
  <c r="E204" i="42"/>
  <c r="F203" i="42" s="1"/>
  <c r="H205" i="42"/>
  <c r="H205" i="45"/>
  <c r="E204" i="45"/>
  <c r="F203" i="45" s="1"/>
  <c r="H205" i="47"/>
  <c r="E204" i="47"/>
  <c r="F203" i="47" s="1"/>
  <c r="E204" i="34"/>
  <c r="F203" i="34" s="1"/>
  <c r="H205" i="34"/>
  <c r="E204" i="39"/>
  <c r="F203" i="39" s="1"/>
  <c r="H205" i="39"/>
  <c r="E204" i="35"/>
  <c r="F203" i="35" s="1"/>
  <c r="H205" i="35"/>
  <c r="E204" i="32"/>
  <c r="F203" i="32" s="1"/>
  <c r="H205" i="32"/>
  <c r="H205" i="41"/>
  <c r="E204" i="41"/>
  <c r="F203" i="41" s="1"/>
  <c r="H205" i="40"/>
  <c r="E204" i="40"/>
  <c r="F203" i="40" s="1"/>
  <c r="E204" i="26"/>
  <c r="F203" i="26" s="1"/>
  <c r="H205" i="26"/>
  <c r="E204" i="25"/>
  <c r="F203" i="25" s="1"/>
  <c r="H205" i="25"/>
  <c r="E204" i="16"/>
  <c r="F203" i="16" s="1"/>
  <c r="H205" i="16"/>
  <c r="H205" i="61"/>
  <c r="E204" i="61"/>
  <c r="F203" i="61" s="1"/>
  <c r="H205" i="24"/>
  <c r="E204" i="24"/>
  <c r="F203" i="24" s="1"/>
  <c r="AB207" i="24"/>
  <c r="AD207" i="24" s="1"/>
  <c r="Z208" i="24" s="1"/>
  <c r="U104" i="26"/>
  <c r="W104" i="26"/>
  <c r="AC104" i="26" s="1"/>
  <c r="AD104" i="26" s="1"/>
  <c r="Z105" i="26" s="1"/>
  <c r="AB105" i="26" s="1"/>
  <c r="E205" i="30"/>
  <c r="F204" i="30" s="1"/>
  <c r="H206" i="30"/>
  <c r="U105" i="28"/>
  <c r="T105" i="28" s="1"/>
  <c r="X105" i="28" s="1"/>
  <c r="W105" i="28"/>
  <c r="AC105" i="28" s="1"/>
  <c r="AD105" i="28" s="1"/>
  <c r="Z106" i="28" s="1"/>
  <c r="AB106" i="28" s="1"/>
  <c r="T200" i="23"/>
  <c r="X200" i="23" s="1"/>
  <c r="H206" i="28"/>
  <c r="E205" i="28"/>
  <c r="F204" i="28" s="1"/>
  <c r="AB198" i="23"/>
  <c r="AD198" i="23" s="1"/>
  <c r="Z199" i="23" s="1"/>
  <c r="E204" i="23"/>
  <c r="F203" i="23" s="1"/>
  <c r="E205" i="32" l="1"/>
  <c r="F204" i="32" s="1"/>
  <c r="H206" i="32"/>
  <c r="E205" i="44"/>
  <c r="F204" i="44" s="1"/>
  <c r="H206" i="44"/>
  <c r="H206" i="47"/>
  <c r="E205" i="47"/>
  <c r="F204" i="47" s="1"/>
  <c r="H206" i="46"/>
  <c r="E205" i="46"/>
  <c r="F204" i="46" s="1"/>
  <c r="E205" i="41"/>
  <c r="F204" i="41" s="1"/>
  <c r="H206" i="41"/>
  <c r="H206" i="35"/>
  <c r="E205" i="35"/>
  <c r="F204" i="35" s="1"/>
  <c r="E205" i="33"/>
  <c r="F204" i="33" s="1"/>
  <c r="H206" i="33"/>
  <c r="H206" i="43"/>
  <c r="E205" i="43"/>
  <c r="F204" i="43" s="1"/>
  <c r="H206" i="45"/>
  <c r="E205" i="45"/>
  <c r="F204" i="45" s="1"/>
  <c r="E205" i="38"/>
  <c r="F204" i="38" s="1"/>
  <c r="H206" i="38"/>
  <c r="E205" i="34"/>
  <c r="F204" i="34" s="1"/>
  <c r="H206" i="34"/>
  <c r="E205" i="36"/>
  <c r="F204" i="36" s="1"/>
  <c r="H206" i="36"/>
  <c r="H206" i="39"/>
  <c r="E205" i="39"/>
  <c r="F204" i="39" s="1"/>
  <c r="E205" i="42"/>
  <c r="F204" i="42" s="1"/>
  <c r="H206" i="42"/>
  <c r="E205" i="40"/>
  <c r="F204" i="40" s="1"/>
  <c r="H206" i="40"/>
  <c r="H206" i="31"/>
  <c r="E205" i="31"/>
  <c r="F204" i="31" s="1"/>
  <c r="H206" i="37"/>
  <c r="E205" i="37"/>
  <c r="F204" i="37" s="1"/>
  <c r="H206" i="24"/>
  <c r="E205" i="24"/>
  <c r="F204" i="24" s="1"/>
  <c r="E205" i="26"/>
  <c r="F204" i="26" s="1"/>
  <c r="H206" i="26"/>
  <c r="E205" i="25"/>
  <c r="F204" i="25" s="1"/>
  <c r="H206" i="25"/>
  <c r="H206" i="16"/>
  <c r="E205" i="16"/>
  <c r="F204" i="16" s="1"/>
  <c r="E205" i="61"/>
  <c r="F204" i="61" s="1"/>
  <c r="H206" i="61"/>
  <c r="AB208" i="24"/>
  <c r="AD208" i="24" s="1"/>
  <c r="Z209" i="24" s="1"/>
  <c r="R105" i="26"/>
  <c r="S105" i="26"/>
  <c r="X104" i="26"/>
  <c r="T105" i="26" s="1"/>
  <c r="E206" i="30"/>
  <c r="F205" i="30" s="1"/>
  <c r="H207" i="30"/>
  <c r="S106" i="28"/>
  <c r="R106" i="28"/>
  <c r="T201" i="23"/>
  <c r="X201" i="23" s="1"/>
  <c r="E206" i="28"/>
  <c r="F205" i="28" s="1"/>
  <c r="H207" i="28"/>
  <c r="E205" i="23"/>
  <c r="F204" i="23" s="1"/>
  <c r="AB199" i="23"/>
  <c r="AD199" i="23" s="1"/>
  <c r="Z200" i="23" s="1"/>
  <c r="E206" i="40" l="1"/>
  <c r="F205" i="40" s="1"/>
  <c r="H207" i="40"/>
  <c r="E206" i="34"/>
  <c r="F205" i="34" s="1"/>
  <c r="H207" i="34"/>
  <c r="E206" i="33"/>
  <c r="F205" i="33" s="1"/>
  <c r="H207" i="33"/>
  <c r="E206" i="36"/>
  <c r="F205" i="36" s="1"/>
  <c r="H207" i="36"/>
  <c r="H207" i="43"/>
  <c r="E206" i="43"/>
  <c r="F205" i="43" s="1"/>
  <c r="H207" i="47"/>
  <c r="E206" i="47"/>
  <c r="F205" i="47" s="1"/>
  <c r="E206" i="42"/>
  <c r="F205" i="42" s="1"/>
  <c r="H207" i="42"/>
  <c r="E206" i="38"/>
  <c r="F205" i="38" s="1"/>
  <c r="H207" i="38"/>
  <c r="H207" i="44"/>
  <c r="E206" i="44"/>
  <c r="F205" i="44" s="1"/>
  <c r="E206" i="35"/>
  <c r="F205" i="35" s="1"/>
  <c r="H207" i="35"/>
  <c r="E206" i="31"/>
  <c r="F205" i="31" s="1"/>
  <c r="H207" i="31"/>
  <c r="E206" i="46"/>
  <c r="F205" i="46" s="1"/>
  <c r="H207" i="46"/>
  <c r="H207" i="41"/>
  <c r="E206" i="41"/>
  <c r="F205" i="41" s="1"/>
  <c r="H207" i="32"/>
  <c r="E206" i="32"/>
  <c r="F205" i="32" s="1"/>
  <c r="E206" i="37"/>
  <c r="F205" i="37" s="1"/>
  <c r="H207" i="37"/>
  <c r="E206" i="39"/>
  <c r="F205" i="39" s="1"/>
  <c r="H207" i="39"/>
  <c r="H207" i="45"/>
  <c r="E206" i="45"/>
  <c r="F205" i="45" s="1"/>
  <c r="H207" i="16"/>
  <c r="E206" i="16"/>
  <c r="F205" i="16" s="1"/>
  <c r="H207" i="25"/>
  <c r="E206" i="25"/>
  <c r="F205" i="25" s="1"/>
  <c r="H207" i="26"/>
  <c r="E206" i="26"/>
  <c r="F205" i="26" s="1"/>
  <c r="H207" i="24"/>
  <c r="E206" i="24"/>
  <c r="F205" i="24" s="1"/>
  <c r="H207" i="61"/>
  <c r="E206" i="61"/>
  <c r="F205" i="61" s="1"/>
  <c r="AB209" i="24"/>
  <c r="AD209" i="24" s="1"/>
  <c r="Z210" i="24" s="1"/>
  <c r="U105" i="26"/>
  <c r="W105" i="26"/>
  <c r="AC105" i="26" s="1"/>
  <c r="AD105" i="26" s="1"/>
  <c r="Z106" i="26" s="1"/>
  <c r="AB106" i="26" s="1"/>
  <c r="E207" i="30"/>
  <c r="F206" i="30" s="1"/>
  <c r="H208" i="30"/>
  <c r="U106" i="28"/>
  <c r="T106" i="28" s="1"/>
  <c r="X106" i="28" s="1"/>
  <c r="W106" i="28"/>
  <c r="T202" i="23"/>
  <c r="X202" i="23" s="1"/>
  <c r="E207" i="28"/>
  <c r="F206" i="28" s="1"/>
  <c r="H208" i="28"/>
  <c r="AB200" i="23"/>
  <c r="AD200" i="23" s="1"/>
  <c r="Z201" i="23" s="1"/>
  <c r="E206" i="23"/>
  <c r="F205" i="23" s="1"/>
  <c r="H208" i="39" l="1"/>
  <c r="E207" i="39"/>
  <c r="F206" i="39" s="1"/>
  <c r="E207" i="37"/>
  <c r="F206" i="37" s="1"/>
  <c r="H208" i="37"/>
  <c r="E207" i="31"/>
  <c r="F206" i="31" s="1"/>
  <c r="H208" i="31"/>
  <c r="E207" i="42"/>
  <c r="F206" i="42" s="1"/>
  <c r="H208" i="42"/>
  <c r="H208" i="33"/>
  <c r="E207" i="33"/>
  <c r="F206" i="33" s="1"/>
  <c r="E207" i="38"/>
  <c r="F206" i="38" s="1"/>
  <c r="H208" i="38"/>
  <c r="H208" i="35"/>
  <c r="E207" i="35"/>
  <c r="F206" i="35" s="1"/>
  <c r="E207" i="34"/>
  <c r="F206" i="34" s="1"/>
  <c r="H208" i="34"/>
  <c r="E207" i="36"/>
  <c r="F206" i="36" s="1"/>
  <c r="H208" i="36"/>
  <c r="E207" i="32"/>
  <c r="F206" i="32" s="1"/>
  <c r="H208" i="32"/>
  <c r="E207" i="47"/>
  <c r="F206" i="47" s="1"/>
  <c r="H208" i="47"/>
  <c r="E207" i="40"/>
  <c r="F206" i="40" s="1"/>
  <c r="H208" i="40"/>
  <c r="E207" i="46"/>
  <c r="F206" i="46" s="1"/>
  <c r="H208" i="46"/>
  <c r="H208" i="45"/>
  <c r="E207" i="45"/>
  <c r="F206" i="45" s="1"/>
  <c r="E207" i="41"/>
  <c r="F206" i="41" s="1"/>
  <c r="H208" i="41"/>
  <c r="E207" i="44"/>
  <c r="F206" i="44" s="1"/>
  <c r="H208" i="44"/>
  <c r="E207" i="43"/>
  <c r="F206" i="43" s="1"/>
  <c r="H208" i="43"/>
  <c r="H208" i="25"/>
  <c r="E207" i="25"/>
  <c r="F206" i="25" s="1"/>
  <c r="E207" i="61"/>
  <c r="F206" i="61" s="1"/>
  <c r="H208" i="61"/>
  <c r="H208" i="24"/>
  <c r="E207" i="24"/>
  <c r="F206" i="24" s="1"/>
  <c r="E207" i="26"/>
  <c r="F206" i="26" s="1"/>
  <c r="H208" i="26"/>
  <c r="H208" i="16"/>
  <c r="E207" i="16"/>
  <c r="F206" i="16" s="1"/>
  <c r="AB210" i="24"/>
  <c r="AD210" i="24" s="1"/>
  <c r="Z211" i="24" s="1"/>
  <c r="R106" i="26"/>
  <c r="S106" i="26"/>
  <c r="X105" i="26"/>
  <c r="T106" i="26" s="1"/>
  <c r="H209" i="30"/>
  <c r="E208" i="30"/>
  <c r="F207" i="30" s="1"/>
  <c r="AC106" i="28"/>
  <c r="AD106" i="28" s="1"/>
  <c r="Z107" i="28" s="1"/>
  <c r="AB107" i="28" s="1"/>
  <c r="S107" i="28"/>
  <c r="R107" i="28"/>
  <c r="T203" i="23"/>
  <c r="X203" i="23" s="1"/>
  <c r="E208" i="28"/>
  <c r="F207" i="28" s="1"/>
  <c r="H209" i="28"/>
  <c r="AB201" i="23"/>
  <c r="AD201" i="23" s="1"/>
  <c r="Z202" i="23" s="1"/>
  <c r="E207" i="23"/>
  <c r="F206" i="23" s="1"/>
  <c r="H209" i="44" l="1"/>
  <c r="E208" i="44"/>
  <c r="F207" i="44" s="1"/>
  <c r="H209" i="34"/>
  <c r="E208" i="34"/>
  <c r="F207" i="34" s="1"/>
  <c r="H209" i="41"/>
  <c r="E208" i="41"/>
  <c r="F207" i="41" s="1"/>
  <c r="E208" i="47"/>
  <c r="F207" i="47" s="1"/>
  <c r="H209" i="47"/>
  <c r="E208" i="31"/>
  <c r="F207" i="31" s="1"/>
  <c r="H209" i="31"/>
  <c r="H209" i="35"/>
  <c r="E208" i="35"/>
  <c r="F207" i="35" s="1"/>
  <c r="H209" i="32"/>
  <c r="E208" i="32"/>
  <c r="F207" i="32" s="1"/>
  <c r="E208" i="38"/>
  <c r="F207" i="38" s="1"/>
  <c r="H209" i="38"/>
  <c r="E208" i="37"/>
  <c r="F207" i="37" s="1"/>
  <c r="H209" i="37"/>
  <c r="E208" i="45"/>
  <c r="F207" i="45" s="1"/>
  <c r="H209" i="45"/>
  <c r="E208" i="42"/>
  <c r="F207" i="42" s="1"/>
  <c r="H209" i="42"/>
  <c r="H209" i="43"/>
  <c r="E208" i="43"/>
  <c r="F207" i="43" s="1"/>
  <c r="H209" i="46"/>
  <c r="E208" i="46"/>
  <c r="F207" i="46" s="1"/>
  <c r="E208" i="36"/>
  <c r="F207" i="36" s="1"/>
  <c r="H209" i="36"/>
  <c r="E208" i="40"/>
  <c r="F207" i="40" s="1"/>
  <c r="H209" i="40"/>
  <c r="E208" i="33"/>
  <c r="F207" i="33" s="1"/>
  <c r="H209" i="33"/>
  <c r="E208" i="39"/>
  <c r="F207" i="39" s="1"/>
  <c r="H209" i="39"/>
  <c r="E208" i="61"/>
  <c r="F207" i="61" s="1"/>
  <c r="H209" i="61"/>
  <c r="E208" i="25"/>
  <c r="F207" i="25" s="1"/>
  <c r="H209" i="25"/>
  <c r="H209" i="24"/>
  <c r="E208" i="24"/>
  <c r="F207" i="24" s="1"/>
  <c r="H209" i="16"/>
  <c r="E208" i="16"/>
  <c r="F207" i="16" s="1"/>
  <c r="H209" i="26"/>
  <c r="E208" i="26"/>
  <c r="F207" i="26" s="1"/>
  <c r="AB211" i="24"/>
  <c r="AD211" i="24" s="1"/>
  <c r="Z212" i="24" s="1"/>
  <c r="U106" i="26"/>
  <c r="W106" i="26"/>
  <c r="AC106" i="26" s="1"/>
  <c r="AD106" i="26" s="1"/>
  <c r="Z107" i="26" s="1"/>
  <c r="AB107" i="26" s="1"/>
  <c r="H210" i="30"/>
  <c r="E209" i="30"/>
  <c r="F208" i="30" s="1"/>
  <c r="U107" i="28"/>
  <c r="W107" i="28"/>
  <c r="AC107" i="28" s="1"/>
  <c r="AD107" i="28" s="1"/>
  <c r="Z108" i="28" s="1"/>
  <c r="AB108" i="28" s="1"/>
  <c r="T204" i="23"/>
  <c r="X204" i="23" s="1"/>
  <c r="E209" i="28"/>
  <c r="F208" i="28" s="1"/>
  <c r="H210" i="28"/>
  <c r="AB202" i="23"/>
  <c r="AD202" i="23" s="1"/>
  <c r="Z203" i="23" s="1"/>
  <c r="E208" i="23"/>
  <c r="F207" i="23" s="1"/>
  <c r="E209" i="40" l="1"/>
  <c r="F208" i="40" s="1"/>
  <c r="H210" i="40"/>
  <c r="H210" i="42"/>
  <c r="E209" i="42"/>
  <c r="F208" i="42" s="1"/>
  <c r="E209" i="33"/>
  <c r="F208" i="33" s="1"/>
  <c r="H210" i="33"/>
  <c r="H210" i="43"/>
  <c r="E209" i="43"/>
  <c r="F208" i="43" s="1"/>
  <c r="E209" i="32"/>
  <c r="F208" i="32" s="1"/>
  <c r="H210" i="32"/>
  <c r="E209" i="41"/>
  <c r="F208" i="41" s="1"/>
  <c r="H210" i="41"/>
  <c r="E209" i="47"/>
  <c r="F208" i="47" s="1"/>
  <c r="H210" i="47"/>
  <c r="H210" i="36"/>
  <c r="E209" i="36"/>
  <c r="F208" i="36" s="1"/>
  <c r="E209" i="45"/>
  <c r="F208" i="45" s="1"/>
  <c r="H210" i="45"/>
  <c r="H210" i="38"/>
  <c r="E209" i="38"/>
  <c r="F208" i="38" s="1"/>
  <c r="E209" i="35"/>
  <c r="F208" i="35" s="1"/>
  <c r="H210" i="35"/>
  <c r="H210" i="34"/>
  <c r="E209" i="34"/>
  <c r="F208" i="34" s="1"/>
  <c r="H210" i="39"/>
  <c r="E209" i="39"/>
  <c r="F208" i="39" s="1"/>
  <c r="E209" i="37"/>
  <c r="F208" i="37" s="1"/>
  <c r="H210" i="37"/>
  <c r="E209" i="31"/>
  <c r="F208" i="31" s="1"/>
  <c r="H210" i="31"/>
  <c r="E209" i="46"/>
  <c r="F208" i="46" s="1"/>
  <c r="H210" i="46"/>
  <c r="E209" i="44"/>
  <c r="F208" i="44" s="1"/>
  <c r="H210" i="44"/>
  <c r="H210" i="24"/>
  <c r="E209" i="24"/>
  <c r="F208" i="24" s="1"/>
  <c r="E209" i="16"/>
  <c r="F208" i="16" s="1"/>
  <c r="H210" i="16"/>
  <c r="E209" i="61"/>
  <c r="F208" i="61" s="1"/>
  <c r="H210" i="61"/>
  <c r="H210" i="25"/>
  <c r="E209" i="25"/>
  <c r="F208" i="25" s="1"/>
  <c r="H210" i="26"/>
  <c r="E209" i="26"/>
  <c r="F208" i="26" s="1"/>
  <c r="AB212" i="24"/>
  <c r="AD212" i="24" s="1"/>
  <c r="Z213" i="24" s="1"/>
  <c r="S107" i="26"/>
  <c r="R107" i="26"/>
  <c r="X106" i="26"/>
  <c r="T107" i="26" s="1"/>
  <c r="H211" i="30"/>
  <c r="E210" i="30"/>
  <c r="F209" i="30" s="1"/>
  <c r="T107" i="28"/>
  <c r="X107" i="28" s="1"/>
  <c r="S108" i="28"/>
  <c r="R108" i="28"/>
  <c r="T205" i="23"/>
  <c r="X205" i="23" s="1"/>
  <c r="H211" i="28"/>
  <c r="E210" i="28"/>
  <c r="F209" i="28" s="1"/>
  <c r="AB203" i="23"/>
  <c r="AD203" i="23" s="1"/>
  <c r="Z204" i="23" s="1"/>
  <c r="E209" i="23"/>
  <c r="F208" i="23" s="1"/>
  <c r="H211" i="34" l="1"/>
  <c r="E210" i="34"/>
  <c r="F209" i="34" s="1"/>
  <c r="H211" i="36"/>
  <c r="E210" i="36"/>
  <c r="F209" i="36" s="1"/>
  <c r="E210" i="43"/>
  <c r="F209" i="43" s="1"/>
  <c r="H211" i="43"/>
  <c r="H211" i="31"/>
  <c r="E210" i="31"/>
  <c r="F209" i="31" s="1"/>
  <c r="H211" i="35"/>
  <c r="E210" i="35"/>
  <c r="F209" i="35" s="1"/>
  <c r="E210" i="47"/>
  <c r="F209" i="47" s="1"/>
  <c r="H211" i="47"/>
  <c r="E210" i="33"/>
  <c r="F209" i="33" s="1"/>
  <c r="H211" i="33"/>
  <c r="H211" i="46"/>
  <c r="E210" i="46"/>
  <c r="F209" i="46" s="1"/>
  <c r="E210" i="37"/>
  <c r="F209" i="37" s="1"/>
  <c r="H211" i="37"/>
  <c r="E210" i="41"/>
  <c r="F209" i="41" s="1"/>
  <c r="H211" i="41"/>
  <c r="H211" i="38"/>
  <c r="E210" i="38"/>
  <c r="F209" i="38" s="1"/>
  <c r="H211" i="42"/>
  <c r="E210" i="42"/>
  <c r="F209" i="42" s="1"/>
  <c r="E210" i="44"/>
  <c r="F209" i="44" s="1"/>
  <c r="H211" i="44"/>
  <c r="E210" i="45"/>
  <c r="F209" i="45" s="1"/>
  <c r="H211" i="45"/>
  <c r="E210" i="32"/>
  <c r="F209" i="32" s="1"/>
  <c r="H211" i="32"/>
  <c r="E210" i="40"/>
  <c r="F209" i="40" s="1"/>
  <c r="H211" i="40"/>
  <c r="H211" i="39"/>
  <c r="E210" i="39"/>
  <c r="F209" i="39" s="1"/>
  <c r="H211" i="24"/>
  <c r="E210" i="24"/>
  <c r="F209" i="24" s="1"/>
  <c r="E210" i="61"/>
  <c r="F209" i="61" s="1"/>
  <c r="H211" i="61"/>
  <c r="E210" i="16"/>
  <c r="F209" i="16" s="1"/>
  <c r="H211" i="16"/>
  <c r="H211" i="26"/>
  <c r="E210" i="26"/>
  <c r="F209" i="26" s="1"/>
  <c r="H211" i="25"/>
  <c r="E210" i="25"/>
  <c r="F209" i="25" s="1"/>
  <c r="AB213" i="24"/>
  <c r="AD213" i="24" s="1"/>
  <c r="Z214" i="24" s="1"/>
  <c r="U107" i="26"/>
  <c r="W107" i="26"/>
  <c r="AC107" i="26" s="1"/>
  <c r="AD107" i="26" s="1"/>
  <c r="Z108" i="26" s="1"/>
  <c r="AB108" i="26" s="1"/>
  <c r="E211" i="30"/>
  <c r="F210" i="30" s="1"/>
  <c r="H212" i="30"/>
  <c r="W108" i="28"/>
  <c r="U108" i="28"/>
  <c r="T108" i="28" s="1"/>
  <c r="X108" i="28" s="1"/>
  <c r="T206" i="23"/>
  <c r="X206" i="23" s="1"/>
  <c r="E211" i="28"/>
  <c r="F210" i="28" s="1"/>
  <c r="H212" i="28"/>
  <c r="AB204" i="23"/>
  <c r="AD204" i="23" s="1"/>
  <c r="Z205" i="23" s="1"/>
  <c r="E210" i="23"/>
  <c r="F209" i="23" s="1"/>
  <c r="H212" i="32" l="1"/>
  <c r="E211" i="32"/>
  <c r="F210" i="32" s="1"/>
  <c r="H212" i="33"/>
  <c r="E211" i="33"/>
  <c r="F210" i="33" s="1"/>
  <c r="H212" i="43"/>
  <c r="E211" i="43"/>
  <c r="F210" i="43" s="1"/>
  <c r="E211" i="46"/>
  <c r="F210" i="46" s="1"/>
  <c r="H212" i="46"/>
  <c r="H212" i="38"/>
  <c r="E211" i="38"/>
  <c r="F210" i="38" s="1"/>
  <c r="E211" i="40"/>
  <c r="F210" i="40" s="1"/>
  <c r="H212" i="40"/>
  <c r="H212" i="45"/>
  <c r="E211" i="45"/>
  <c r="F210" i="45" s="1"/>
  <c r="H212" i="41"/>
  <c r="E211" i="41"/>
  <c r="F210" i="41" s="1"/>
  <c r="E211" i="47"/>
  <c r="F210" i="47" s="1"/>
  <c r="H212" i="47"/>
  <c r="H212" i="42"/>
  <c r="E211" i="42"/>
  <c r="F210" i="42" s="1"/>
  <c r="E211" i="36"/>
  <c r="F210" i="36" s="1"/>
  <c r="H212" i="36"/>
  <c r="H212" i="31"/>
  <c r="E211" i="31"/>
  <c r="F210" i="31" s="1"/>
  <c r="E211" i="44"/>
  <c r="F210" i="44" s="1"/>
  <c r="H212" i="44"/>
  <c r="E211" i="37"/>
  <c r="F210" i="37" s="1"/>
  <c r="H212" i="37"/>
  <c r="H212" i="39"/>
  <c r="E211" i="39"/>
  <c r="F210" i="39" s="1"/>
  <c r="H212" i="35"/>
  <c r="E211" i="35"/>
  <c r="F210" i="35" s="1"/>
  <c r="E211" i="34"/>
  <c r="F210" i="34" s="1"/>
  <c r="H212" i="34"/>
  <c r="E211" i="26"/>
  <c r="F210" i="26" s="1"/>
  <c r="H212" i="26"/>
  <c r="H212" i="16"/>
  <c r="E211" i="16"/>
  <c r="F210" i="16" s="1"/>
  <c r="E211" i="61"/>
  <c r="F210" i="61" s="1"/>
  <c r="H212" i="61"/>
  <c r="H212" i="25"/>
  <c r="E211" i="25"/>
  <c r="F210" i="25" s="1"/>
  <c r="H212" i="24"/>
  <c r="E211" i="24"/>
  <c r="F210" i="24" s="1"/>
  <c r="AB214" i="24"/>
  <c r="AD214" i="24" s="1"/>
  <c r="Z215" i="24" s="1"/>
  <c r="R108" i="26"/>
  <c r="S108" i="26"/>
  <c r="X107" i="26"/>
  <c r="T108" i="26" s="1"/>
  <c r="H213" i="30"/>
  <c r="E212" i="30"/>
  <c r="F211" i="30" s="1"/>
  <c r="S109" i="28"/>
  <c r="R109" i="28"/>
  <c r="AC108" i="28"/>
  <c r="AD108" i="28" s="1"/>
  <c r="Z109" i="28" s="1"/>
  <c r="T207" i="23"/>
  <c r="X207" i="23" s="1"/>
  <c r="E212" i="28"/>
  <c r="F211" i="28" s="1"/>
  <c r="H213" i="28"/>
  <c r="E211" i="23"/>
  <c r="F210" i="23" s="1"/>
  <c r="AB205" i="23"/>
  <c r="AD205" i="23" s="1"/>
  <c r="Z206" i="23" s="1"/>
  <c r="E212" i="46" l="1"/>
  <c r="F211" i="46" s="1"/>
  <c r="H213" i="46"/>
  <c r="H213" i="36"/>
  <c r="E212" i="36"/>
  <c r="F211" i="36" s="1"/>
  <c r="E212" i="41"/>
  <c r="F211" i="41" s="1"/>
  <c r="H213" i="41"/>
  <c r="E212" i="39"/>
  <c r="F211" i="39" s="1"/>
  <c r="H213" i="39"/>
  <c r="H213" i="45"/>
  <c r="E212" i="45"/>
  <c r="F211" i="45" s="1"/>
  <c r="E212" i="43"/>
  <c r="F211" i="43" s="1"/>
  <c r="H213" i="43"/>
  <c r="H213" i="37"/>
  <c r="E212" i="37"/>
  <c r="F211" i="37" s="1"/>
  <c r="E212" i="40"/>
  <c r="F211" i="40" s="1"/>
  <c r="H213" i="40"/>
  <c r="E212" i="42"/>
  <c r="F211" i="42" s="1"/>
  <c r="H213" i="42"/>
  <c r="H213" i="33"/>
  <c r="E212" i="33"/>
  <c r="F211" i="33" s="1"/>
  <c r="H213" i="35"/>
  <c r="E212" i="35"/>
  <c r="F211" i="35" s="1"/>
  <c r="E212" i="34"/>
  <c r="F211" i="34" s="1"/>
  <c r="H213" i="34"/>
  <c r="E212" i="44"/>
  <c r="F211" i="44" s="1"/>
  <c r="H213" i="44"/>
  <c r="H213" i="47"/>
  <c r="E212" i="47"/>
  <c r="F211" i="47" s="1"/>
  <c r="E212" i="31"/>
  <c r="F211" i="31" s="1"/>
  <c r="H213" i="31"/>
  <c r="H213" i="38"/>
  <c r="E212" i="38"/>
  <c r="F211" i="38" s="1"/>
  <c r="E212" i="32"/>
  <c r="F211" i="32" s="1"/>
  <c r="H213" i="32"/>
  <c r="H213" i="61"/>
  <c r="E212" i="61"/>
  <c r="F211" i="61" s="1"/>
  <c r="E212" i="25"/>
  <c r="F211" i="25" s="1"/>
  <c r="H213" i="25"/>
  <c r="H213" i="16"/>
  <c r="E212" i="16"/>
  <c r="F211" i="16" s="1"/>
  <c r="E212" i="26"/>
  <c r="F211" i="26" s="1"/>
  <c r="H213" i="26"/>
  <c r="H213" i="24"/>
  <c r="E212" i="24"/>
  <c r="F211" i="24" s="1"/>
  <c r="AB215" i="24"/>
  <c r="AD215" i="24" s="1"/>
  <c r="Z216" i="24" s="1"/>
  <c r="U108" i="26"/>
  <c r="W108" i="26"/>
  <c r="AC108" i="26" s="1"/>
  <c r="AD108" i="26" s="1"/>
  <c r="Z109" i="26" s="1"/>
  <c r="AB109" i="26" s="1"/>
  <c r="H214" i="30"/>
  <c r="E213" i="30"/>
  <c r="F212" i="30" s="1"/>
  <c r="AB109" i="28"/>
  <c r="U109" i="28"/>
  <c r="T109" i="28" s="1"/>
  <c r="X109" i="28" s="1"/>
  <c r="W109" i="28"/>
  <c r="AC109" i="28" s="1"/>
  <c r="T208" i="23"/>
  <c r="X208" i="23" s="1"/>
  <c r="E213" i="28"/>
  <c r="F212" i="28" s="1"/>
  <c r="H214" i="28"/>
  <c r="AB206" i="23"/>
  <c r="AD206" i="23" s="1"/>
  <c r="Z207" i="23" s="1"/>
  <c r="E212" i="23"/>
  <c r="F211" i="23" s="1"/>
  <c r="H214" i="31" l="1"/>
  <c r="E213" i="31"/>
  <c r="F212" i="31" s="1"/>
  <c r="H214" i="41"/>
  <c r="E213" i="41"/>
  <c r="F212" i="41" s="1"/>
  <c r="E213" i="40"/>
  <c r="F212" i="40" s="1"/>
  <c r="H214" i="40"/>
  <c r="E213" i="35"/>
  <c r="F212" i="35" s="1"/>
  <c r="H214" i="35"/>
  <c r="E213" i="37"/>
  <c r="F212" i="37" s="1"/>
  <c r="H214" i="37"/>
  <c r="E213" i="39"/>
  <c r="F212" i="39" s="1"/>
  <c r="H214" i="39"/>
  <c r="E213" i="38"/>
  <c r="F212" i="38" s="1"/>
  <c r="H214" i="38"/>
  <c r="E213" i="43"/>
  <c r="F212" i="43" s="1"/>
  <c r="H214" i="43"/>
  <c r="E213" i="47"/>
  <c r="F212" i="47" s="1"/>
  <c r="H214" i="47"/>
  <c r="E213" i="33"/>
  <c r="F212" i="33" s="1"/>
  <c r="H214" i="33"/>
  <c r="E213" i="36"/>
  <c r="F212" i="36" s="1"/>
  <c r="H214" i="36"/>
  <c r="H214" i="34"/>
  <c r="E213" i="34"/>
  <c r="F212" i="34" s="1"/>
  <c r="E213" i="32"/>
  <c r="F212" i="32" s="1"/>
  <c r="H214" i="32"/>
  <c r="H214" i="44"/>
  <c r="E213" i="44"/>
  <c r="F212" i="44" s="1"/>
  <c r="H214" i="42"/>
  <c r="E213" i="42"/>
  <c r="F212" i="42" s="1"/>
  <c r="E213" i="46"/>
  <c r="F212" i="46" s="1"/>
  <c r="H214" i="46"/>
  <c r="H214" i="45"/>
  <c r="E213" i="45"/>
  <c r="F212" i="45" s="1"/>
  <c r="H214" i="24"/>
  <c r="E213" i="24"/>
  <c r="F212" i="24" s="1"/>
  <c r="H214" i="25"/>
  <c r="E213" i="25"/>
  <c r="F212" i="25" s="1"/>
  <c r="E213" i="26"/>
  <c r="F212" i="26" s="1"/>
  <c r="H214" i="26"/>
  <c r="H214" i="16"/>
  <c r="E213" i="16"/>
  <c r="F212" i="16" s="1"/>
  <c r="H214" i="61"/>
  <c r="E213" i="61"/>
  <c r="F212" i="61" s="1"/>
  <c r="AB216" i="24"/>
  <c r="AD216" i="24" s="1"/>
  <c r="Z217" i="24" s="1"/>
  <c r="S109" i="26"/>
  <c r="R109" i="26"/>
  <c r="X108" i="26"/>
  <c r="T109" i="26" s="1"/>
  <c r="H215" i="30"/>
  <c r="E214" i="30"/>
  <c r="F213" i="30" s="1"/>
  <c r="AD109" i="28"/>
  <c r="Z110" i="28" s="1"/>
  <c r="AB110" i="28" s="1"/>
  <c r="S110" i="28"/>
  <c r="R110" i="28"/>
  <c r="T209" i="23"/>
  <c r="X209" i="23" s="1"/>
  <c r="E214" i="28"/>
  <c r="F213" i="28" s="1"/>
  <c r="H215" i="28"/>
  <c r="AB207" i="23"/>
  <c r="AD207" i="23" s="1"/>
  <c r="Z208" i="23" s="1"/>
  <c r="E213" i="23"/>
  <c r="F212" i="23" s="1"/>
  <c r="H215" i="36" l="1"/>
  <c r="E214" i="36"/>
  <c r="F213" i="36" s="1"/>
  <c r="E214" i="38"/>
  <c r="F213" i="38" s="1"/>
  <c r="H215" i="38"/>
  <c r="H215" i="40"/>
  <c r="E214" i="40"/>
  <c r="F213" i="40" s="1"/>
  <c r="E214" i="35"/>
  <c r="F213" i="35" s="1"/>
  <c r="H215" i="35"/>
  <c r="E214" i="42"/>
  <c r="F213" i="42" s="1"/>
  <c r="H215" i="42"/>
  <c r="H215" i="33"/>
  <c r="E214" i="33"/>
  <c r="F213" i="33" s="1"/>
  <c r="H215" i="39"/>
  <c r="E214" i="39"/>
  <c r="F213" i="39" s="1"/>
  <c r="E214" i="43"/>
  <c r="F213" i="43" s="1"/>
  <c r="H215" i="43"/>
  <c r="H215" i="44"/>
  <c r="E214" i="44"/>
  <c r="F213" i="44" s="1"/>
  <c r="H215" i="41"/>
  <c r="E214" i="41"/>
  <c r="F213" i="41" s="1"/>
  <c r="H215" i="34"/>
  <c r="E214" i="34"/>
  <c r="F213" i="34" s="1"/>
  <c r="H215" i="32"/>
  <c r="E214" i="32"/>
  <c r="F213" i="32" s="1"/>
  <c r="E214" i="47"/>
  <c r="F213" i="47" s="1"/>
  <c r="H215" i="47"/>
  <c r="H215" i="37"/>
  <c r="E214" i="37"/>
  <c r="F213" i="37" s="1"/>
  <c r="H215" i="46"/>
  <c r="E214" i="46"/>
  <c r="F213" i="46" s="1"/>
  <c r="E214" i="45"/>
  <c r="F213" i="45" s="1"/>
  <c r="H215" i="45"/>
  <c r="H215" i="31"/>
  <c r="E214" i="31"/>
  <c r="F213" i="31" s="1"/>
  <c r="E214" i="16"/>
  <c r="F213" i="16" s="1"/>
  <c r="H215" i="16"/>
  <c r="H215" i="61"/>
  <c r="E214" i="61"/>
  <c r="F213" i="61" s="1"/>
  <c r="H215" i="26"/>
  <c r="E214" i="26"/>
  <c r="F213" i="26" s="1"/>
  <c r="E214" i="25"/>
  <c r="F213" i="25" s="1"/>
  <c r="H215" i="25"/>
  <c r="H215" i="24"/>
  <c r="E214" i="24"/>
  <c r="F213" i="24" s="1"/>
  <c r="AB217" i="24"/>
  <c r="AD217" i="24" s="1"/>
  <c r="Z218" i="24" s="1"/>
  <c r="U109" i="26"/>
  <c r="W109" i="26"/>
  <c r="AC109" i="26" s="1"/>
  <c r="AD109" i="26" s="1"/>
  <c r="Z110" i="26" s="1"/>
  <c r="AB110" i="26" s="1"/>
  <c r="E215" i="30"/>
  <c r="F214" i="30" s="1"/>
  <c r="H216" i="30"/>
  <c r="U110" i="28"/>
  <c r="T110" i="28" s="1"/>
  <c r="X110" i="28" s="1"/>
  <c r="W110" i="28"/>
  <c r="AC110" i="28" s="1"/>
  <c r="AD110" i="28" s="1"/>
  <c r="Z111" i="28" s="1"/>
  <c r="AB111" i="28" s="1"/>
  <c r="T210" i="23"/>
  <c r="X210" i="23" s="1"/>
  <c r="E215" i="28"/>
  <c r="F214" i="28" s="1"/>
  <c r="H216" i="28"/>
  <c r="AB208" i="23"/>
  <c r="AD208" i="23" s="1"/>
  <c r="Z209" i="23" s="1"/>
  <c r="E214" i="23"/>
  <c r="F213" i="23" s="1"/>
  <c r="H216" i="32" l="1"/>
  <c r="E215" i="32"/>
  <c r="F214" i="32" s="1"/>
  <c r="H216" i="46"/>
  <c r="E215" i="46"/>
  <c r="F214" i="46" s="1"/>
  <c r="H216" i="34"/>
  <c r="E215" i="34"/>
  <c r="F214" i="34" s="1"/>
  <c r="E215" i="39"/>
  <c r="F214" i="39" s="1"/>
  <c r="H216" i="39"/>
  <c r="H216" i="40"/>
  <c r="E215" i="40"/>
  <c r="F214" i="40" s="1"/>
  <c r="E215" i="45"/>
  <c r="F214" i="45" s="1"/>
  <c r="H216" i="45"/>
  <c r="E215" i="38"/>
  <c r="F214" i="38" s="1"/>
  <c r="H216" i="38"/>
  <c r="H216" i="37"/>
  <c r="E215" i="37"/>
  <c r="F214" i="37" s="1"/>
  <c r="H216" i="41"/>
  <c r="E215" i="41"/>
  <c r="F214" i="41" s="1"/>
  <c r="E215" i="33"/>
  <c r="F214" i="33" s="1"/>
  <c r="H216" i="33"/>
  <c r="E215" i="43"/>
  <c r="F214" i="43" s="1"/>
  <c r="H216" i="43"/>
  <c r="E215" i="47"/>
  <c r="F214" i="47" s="1"/>
  <c r="H216" i="47"/>
  <c r="H216" i="42"/>
  <c r="E215" i="42"/>
  <c r="F214" i="42" s="1"/>
  <c r="E215" i="35"/>
  <c r="F214" i="35" s="1"/>
  <c r="H216" i="35"/>
  <c r="H216" i="31"/>
  <c r="E215" i="31"/>
  <c r="F214" i="31" s="1"/>
  <c r="H216" i="44"/>
  <c r="E215" i="44"/>
  <c r="F214" i="44" s="1"/>
  <c r="H216" i="36"/>
  <c r="E215" i="36"/>
  <c r="F214" i="36" s="1"/>
  <c r="E215" i="26"/>
  <c r="F214" i="26" s="1"/>
  <c r="H216" i="26"/>
  <c r="E215" i="61"/>
  <c r="F214" i="61" s="1"/>
  <c r="H216" i="61"/>
  <c r="E215" i="16"/>
  <c r="F214" i="16" s="1"/>
  <c r="H216" i="16"/>
  <c r="H216" i="24"/>
  <c r="E215" i="24"/>
  <c r="F214" i="24" s="1"/>
  <c r="H216" i="25"/>
  <c r="E215" i="25"/>
  <c r="F214" i="25" s="1"/>
  <c r="AB218" i="24"/>
  <c r="AD218" i="24" s="1"/>
  <c r="Z219" i="24" s="1"/>
  <c r="R110" i="26"/>
  <c r="S110" i="26"/>
  <c r="X109" i="26"/>
  <c r="T110" i="26" s="1"/>
  <c r="E216" i="30"/>
  <c r="F215" i="30" s="1"/>
  <c r="H217" i="30"/>
  <c r="S111" i="28"/>
  <c r="R111" i="28"/>
  <c r="T211" i="23"/>
  <c r="X211" i="23" s="1"/>
  <c r="E216" i="28"/>
  <c r="F215" i="28" s="1"/>
  <c r="H217" i="28"/>
  <c r="AB209" i="23"/>
  <c r="AD209" i="23" s="1"/>
  <c r="Z210" i="23" s="1"/>
  <c r="E215" i="23"/>
  <c r="F214" i="23" s="1"/>
  <c r="H217" i="44" l="1"/>
  <c r="E216" i="44"/>
  <c r="F215" i="44" s="1"/>
  <c r="E216" i="37"/>
  <c r="F215" i="37" s="1"/>
  <c r="H217" i="37"/>
  <c r="H217" i="43"/>
  <c r="E216" i="43"/>
  <c r="F215" i="43" s="1"/>
  <c r="H217" i="38"/>
  <c r="E216" i="38"/>
  <c r="F215" i="38" s="1"/>
  <c r="H217" i="39"/>
  <c r="E216" i="39"/>
  <c r="F215" i="39" s="1"/>
  <c r="E216" i="31"/>
  <c r="F215" i="31" s="1"/>
  <c r="H217" i="31"/>
  <c r="E216" i="34"/>
  <c r="F215" i="34" s="1"/>
  <c r="H217" i="34"/>
  <c r="H217" i="47"/>
  <c r="E216" i="47"/>
  <c r="F215" i="47" s="1"/>
  <c r="E216" i="35"/>
  <c r="F215" i="35" s="1"/>
  <c r="H217" i="35"/>
  <c r="E216" i="33"/>
  <c r="F215" i="33" s="1"/>
  <c r="H217" i="33"/>
  <c r="E216" i="45"/>
  <c r="F215" i="45" s="1"/>
  <c r="H217" i="45"/>
  <c r="H217" i="46"/>
  <c r="E216" i="46"/>
  <c r="F215" i="46" s="1"/>
  <c r="H217" i="36"/>
  <c r="E216" i="36"/>
  <c r="F215" i="36" s="1"/>
  <c r="E216" i="42"/>
  <c r="F215" i="42" s="1"/>
  <c r="H217" i="42"/>
  <c r="H217" i="41"/>
  <c r="E216" i="41"/>
  <c r="F215" i="41" s="1"/>
  <c r="E216" i="40"/>
  <c r="F215" i="40" s="1"/>
  <c r="H217" i="40"/>
  <c r="E216" i="32"/>
  <c r="F215" i="32" s="1"/>
  <c r="H217" i="32"/>
  <c r="E216" i="26"/>
  <c r="F215" i="26" s="1"/>
  <c r="H217" i="26"/>
  <c r="H217" i="16"/>
  <c r="E216" i="16"/>
  <c r="F215" i="16" s="1"/>
  <c r="E216" i="61"/>
  <c r="F215" i="61" s="1"/>
  <c r="H217" i="61"/>
  <c r="E216" i="25"/>
  <c r="F215" i="25" s="1"/>
  <c r="H217" i="25"/>
  <c r="H217" i="24"/>
  <c r="E216" i="24"/>
  <c r="F215" i="24" s="1"/>
  <c r="AB219" i="24"/>
  <c r="AD219" i="24" s="1"/>
  <c r="Z220" i="24" s="1"/>
  <c r="U110" i="26"/>
  <c r="W110" i="26"/>
  <c r="AC110" i="26" s="1"/>
  <c r="AD110" i="26" s="1"/>
  <c r="Z111" i="26" s="1"/>
  <c r="AB111" i="26" s="1"/>
  <c r="H218" i="30"/>
  <c r="E217" i="30"/>
  <c r="F216" i="30" s="1"/>
  <c r="U111" i="28"/>
  <c r="T111" i="28" s="1"/>
  <c r="X111" i="28" s="1"/>
  <c r="W111" i="28"/>
  <c r="AC111" i="28" s="1"/>
  <c r="AD111" i="28" s="1"/>
  <c r="Z112" i="28" s="1"/>
  <c r="AB112" i="28" s="1"/>
  <c r="T212" i="23"/>
  <c r="X212" i="23" s="1"/>
  <c r="E217" i="28"/>
  <c r="F216" i="28" s="1"/>
  <c r="H218" i="28"/>
  <c r="AB210" i="23"/>
  <c r="AD210" i="23" s="1"/>
  <c r="Z211" i="23" s="1"/>
  <c r="E216" i="23"/>
  <c r="F215" i="23" s="1"/>
  <c r="H218" i="46" l="1"/>
  <c r="E217" i="46"/>
  <c r="F216" i="46" s="1"/>
  <c r="E217" i="47"/>
  <c r="F216" i="47" s="1"/>
  <c r="H218" i="47"/>
  <c r="E217" i="38"/>
  <c r="F216" i="38" s="1"/>
  <c r="H218" i="38"/>
  <c r="E217" i="45"/>
  <c r="F216" i="45" s="1"/>
  <c r="H218" i="45"/>
  <c r="E217" i="34"/>
  <c r="F216" i="34" s="1"/>
  <c r="H218" i="34"/>
  <c r="H218" i="41"/>
  <c r="E217" i="41"/>
  <c r="F216" i="41" s="1"/>
  <c r="H218" i="43"/>
  <c r="E217" i="43"/>
  <c r="F216" i="43" s="1"/>
  <c r="E217" i="42"/>
  <c r="F216" i="42" s="1"/>
  <c r="H218" i="42"/>
  <c r="H218" i="33"/>
  <c r="E217" i="33"/>
  <c r="F216" i="33" s="1"/>
  <c r="E217" i="31"/>
  <c r="F216" i="31" s="1"/>
  <c r="H218" i="31"/>
  <c r="E217" i="37"/>
  <c r="F216" i="37" s="1"/>
  <c r="H218" i="37"/>
  <c r="E217" i="40"/>
  <c r="F216" i="40" s="1"/>
  <c r="H218" i="40"/>
  <c r="H218" i="32"/>
  <c r="E217" i="32"/>
  <c r="F216" i="32" s="1"/>
  <c r="H218" i="35"/>
  <c r="E217" i="35"/>
  <c r="F216" i="35" s="1"/>
  <c r="E217" i="36"/>
  <c r="F216" i="36" s="1"/>
  <c r="H218" i="36"/>
  <c r="H218" i="39"/>
  <c r="E217" i="39"/>
  <c r="F216" i="39" s="1"/>
  <c r="E217" i="44"/>
  <c r="F216" i="44" s="1"/>
  <c r="H218" i="44"/>
  <c r="H218" i="26"/>
  <c r="E217" i="26"/>
  <c r="F216" i="26" s="1"/>
  <c r="E217" i="61"/>
  <c r="F216" i="61" s="1"/>
  <c r="H218" i="61"/>
  <c r="E217" i="25"/>
  <c r="F216" i="25" s="1"/>
  <c r="H218" i="25"/>
  <c r="H218" i="24"/>
  <c r="E217" i="24"/>
  <c r="F216" i="24" s="1"/>
  <c r="H218" i="16"/>
  <c r="E217" i="16"/>
  <c r="F216" i="16" s="1"/>
  <c r="AB220" i="24"/>
  <c r="AD220" i="24" s="1"/>
  <c r="Z221" i="24" s="1"/>
  <c r="R111" i="26"/>
  <c r="S111" i="26"/>
  <c r="X110" i="26"/>
  <c r="T111" i="26" s="1"/>
  <c r="E218" i="30"/>
  <c r="F217" i="30" s="1"/>
  <c r="H219" i="30"/>
  <c r="S112" i="28"/>
  <c r="R112" i="28"/>
  <c r="T213" i="23"/>
  <c r="X213" i="23" s="1"/>
  <c r="H219" i="28"/>
  <c r="E218" i="28"/>
  <c r="F217" i="28" s="1"/>
  <c r="E217" i="23"/>
  <c r="F216" i="23" s="1"/>
  <c r="AB211" i="23"/>
  <c r="AD211" i="23" s="1"/>
  <c r="Z212" i="23" s="1"/>
  <c r="H219" i="39" l="1"/>
  <c r="E218" i="39"/>
  <c r="F217" i="39" s="1"/>
  <c r="E218" i="36"/>
  <c r="F217" i="36" s="1"/>
  <c r="H219" i="36"/>
  <c r="E218" i="37"/>
  <c r="F217" i="37" s="1"/>
  <c r="H219" i="37"/>
  <c r="H219" i="38"/>
  <c r="E218" i="38"/>
  <c r="F217" i="38" s="1"/>
  <c r="E218" i="40"/>
  <c r="F217" i="40" s="1"/>
  <c r="H219" i="40"/>
  <c r="H219" i="43"/>
  <c r="E218" i="43"/>
  <c r="F217" i="43" s="1"/>
  <c r="E218" i="45"/>
  <c r="F217" i="45" s="1"/>
  <c r="H219" i="45"/>
  <c r="E218" i="31"/>
  <c r="F217" i="31" s="1"/>
  <c r="H219" i="31"/>
  <c r="E218" i="47"/>
  <c r="F217" i="47" s="1"/>
  <c r="H219" i="47"/>
  <c r="H219" i="35"/>
  <c r="E218" i="35"/>
  <c r="F217" i="35" s="1"/>
  <c r="H219" i="41"/>
  <c r="E218" i="41"/>
  <c r="F217" i="41" s="1"/>
  <c r="E218" i="44"/>
  <c r="F217" i="44" s="1"/>
  <c r="H219" i="44"/>
  <c r="E218" i="34"/>
  <c r="F217" i="34" s="1"/>
  <c r="H219" i="34"/>
  <c r="E218" i="42"/>
  <c r="F217" i="42" s="1"/>
  <c r="H219" i="42"/>
  <c r="E218" i="32"/>
  <c r="F217" i="32" s="1"/>
  <c r="H219" i="32"/>
  <c r="E218" i="33"/>
  <c r="F217" i="33" s="1"/>
  <c r="H219" i="33"/>
  <c r="E218" i="46"/>
  <c r="F217" i="46" s="1"/>
  <c r="H219" i="46"/>
  <c r="E218" i="16"/>
  <c r="F217" i="16" s="1"/>
  <c r="H219" i="16"/>
  <c r="E218" i="25"/>
  <c r="F217" i="25" s="1"/>
  <c r="H219" i="25"/>
  <c r="H219" i="61"/>
  <c r="E218" i="61"/>
  <c r="F217" i="61" s="1"/>
  <c r="H219" i="24"/>
  <c r="E218" i="24"/>
  <c r="F217" i="24" s="1"/>
  <c r="E218" i="26"/>
  <c r="F217" i="26" s="1"/>
  <c r="H219" i="26"/>
  <c r="AB221" i="24"/>
  <c r="AD221" i="24" s="1"/>
  <c r="Z222" i="24" s="1"/>
  <c r="U111" i="26"/>
  <c r="W111" i="26"/>
  <c r="AC111" i="26" s="1"/>
  <c r="AD111" i="26" s="1"/>
  <c r="Z112" i="26" s="1"/>
  <c r="AB112" i="26" s="1"/>
  <c r="E219" i="30"/>
  <c r="F218" i="30" s="1"/>
  <c r="H220" i="30"/>
  <c r="W112" i="28"/>
  <c r="AC112" i="28" s="1"/>
  <c r="AD112" i="28" s="1"/>
  <c r="Z113" i="28" s="1"/>
  <c r="AB113" i="28" s="1"/>
  <c r="U112" i="28"/>
  <c r="T112" i="28" s="1"/>
  <c r="X112" i="28" s="1"/>
  <c r="T214" i="23"/>
  <c r="X214" i="23" s="1"/>
  <c r="E219" i="28"/>
  <c r="F218" i="28" s="1"/>
  <c r="H220" i="28"/>
  <c r="AB212" i="23"/>
  <c r="AD212" i="23" s="1"/>
  <c r="Z213" i="23" s="1"/>
  <c r="E218" i="23"/>
  <c r="F217" i="23" s="1"/>
  <c r="E219" i="32" l="1"/>
  <c r="F218" i="32" s="1"/>
  <c r="H220" i="32"/>
  <c r="H220" i="45"/>
  <c r="E219" i="45"/>
  <c r="F218" i="45" s="1"/>
  <c r="H220" i="37"/>
  <c r="E219" i="37"/>
  <c r="F218" i="37" s="1"/>
  <c r="H220" i="33"/>
  <c r="E219" i="33"/>
  <c r="F218" i="33" s="1"/>
  <c r="E219" i="41"/>
  <c r="F218" i="41" s="1"/>
  <c r="H220" i="41"/>
  <c r="E219" i="44"/>
  <c r="F218" i="44" s="1"/>
  <c r="H220" i="44"/>
  <c r="E219" i="42"/>
  <c r="F218" i="42" s="1"/>
  <c r="H220" i="42"/>
  <c r="H220" i="36"/>
  <c r="E219" i="36"/>
  <c r="F218" i="36" s="1"/>
  <c r="H220" i="38"/>
  <c r="E219" i="38"/>
  <c r="F218" i="38" s="1"/>
  <c r="H220" i="35"/>
  <c r="E219" i="35"/>
  <c r="F218" i="35" s="1"/>
  <c r="E219" i="43"/>
  <c r="F218" i="43" s="1"/>
  <c r="H220" i="43"/>
  <c r="E219" i="46"/>
  <c r="F218" i="46" s="1"/>
  <c r="H220" i="46"/>
  <c r="E219" i="34"/>
  <c r="F218" i="34" s="1"/>
  <c r="H220" i="34"/>
  <c r="E219" i="47"/>
  <c r="F218" i="47" s="1"/>
  <c r="H220" i="47"/>
  <c r="E219" i="40"/>
  <c r="F218" i="40" s="1"/>
  <c r="H220" i="40"/>
  <c r="E219" i="31"/>
  <c r="F218" i="31" s="1"/>
  <c r="H220" i="31"/>
  <c r="E219" i="39"/>
  <c r="F218" i="39" s="1"/>
  <c r="H220" i="39"/>
  <c r="H220" i="25"/>
  <c r="E219" i="25"/>
  <c r="F218" i="25" s="1"/>
  <c r="H220" i="24"/>
  <c r="E219" i="24"/>
  <c r="F218" i="24" s="1"/>
  <c r="H220" i="61"/>
  <c r="E219" i="61"/>
  <c r="F218" i="61" s="1"/>
  <c r="H220" i="16"/>
  <c r="E219" i="16"/>
  <c r="F218" i="16" s="1"/>
  <c r="E219" i="26"/>
  <c r="F218" i="26" s="1"/>
  <c r="H220" i="26"/>
  <c r="AB222" i="24"/>
  <c r="AD222" i="24" s="1"/>
  <c r="Z223" i="24" s="1"/>
  <c r="S112" i="26"/>
  <c r="R112" i="26"/>
  <c r="X111" i="26"/>
  <c r="T112" i="26" s="1"/>
  <c r="E220" i="30"/>
  <c r="F219" i="30" s="1"/>
  <c r="H221" i="30"/>
  <c r="S113" i="28"/>
  <c r="R113" i="28"/>
  <c r="T215" i="23"/>
  <c r="X215" i="23" s="1"/>
  <c r="E220" i="28"/>
  <c r="F219" i="28" s="1"/>
  <c r="H221" i="28"/>
  <c r="AB213" i="23"/>
  <c r="AD213" i="23" s="1"/>
  <c r="Z214" i="23" s="1"/>
  <c r="E219" i="23"/>
  <c r="F218" i="23" s="1"/>
  <c r="H221" i="46" l="1"/>
  <c r="E220" i="46"/>
  <c r="F219" i="46" s="1"/>
  <c r="E220" i="40"/>
  <c r="F219" i="40" s="1"/>
  <c r="H221" i="40"/>
  <c r="H221" i="43"/>
  <c r="E220" i="43"/>
  <c r="F219" i="43" s="1"/>
  <c r="E220" i="42"/>
  <c r="F219" i="42" s="1"/>
  <c r="H221" i="42"/>
  <c r="H221" i="33"/>
  <c r="E220" i="33"/>
  <c r="F219" i="33" s="1"/>
  <c r="E220" i="37"/>
  <c r="F219" i="37" s="1"/>
  <c r="H221" i="37"/>
  <c r="E220" i="36"/>
  <c r="F219" i="36" s="1"/>
  <c r="H221" i="36"/>
  <c r="E220" i="47"/>
  <c r="F219" i="47" s="1"/>
  <c r="H221" i="47"/>
  <c r="H221" i="44"/>
  <c r="E220" i="44"/>
  <c r="F219" i="44" s="1"/>
  <c r="H221" i="35"/>
  <c r="E220" i="35"/>
  <c r="F219" i="35" s="1"/>
  <c r="H221" i="45"/>
  <c r="E220" i="45"/>
  <c r="F219" i="45" s="1"/>
  <c r="E220" i="31"/>
  <c r="F219" i="31" s="1"/>
  <c r="H221" i="31"/>
  <c r="H221" i="39"/>
  <c r="E220" i="39"/>
  <c r="F219" i="39" s="1"/>
  <c r="E220" i="34"/>
  <c r="F219" i="34" s="1"/>
  <c r="H221" i="34"/>
  <c r="H221" i="41"/>
  <c r="E220" i="41"/>
  <c r="F219" i="41" s="1"/>
  <c r="E220" i="32"/>
  <c r="F219" i="32" s="1"/>
  <c r="H221" i="32"/>
  <c r="H221" i="38"/>
  <c r="E220" i="38"/>
  <c r="F219" i="38" s="1"/>
  <c r="H221" i="16"/>
  <c r="E220" i="16"/>
  <c r="F219" i="16" s="1"/>
  <c r="H221" i="24"/>
  <c r="E220" i="24"/>
  <c r="F219" i="24" s="1"/>
  <c r="E220" i="61"/>
  <c r="F219" i="61" s="1"/>
  <c r="H221" i="61"/>
  <c r="E220" i="26"/>
  <c r="F219" i="26" s="1"/>
  <c r="H221" i="26"/>
  <c r="E220" i="25"/>
  <c r="F219" i="25" s="1"/>
  <c r="H221" i="25"/>
  <c r="AB223" i="24"/>
  <c r="AD223" i="24" s="1"/>
  <c r="Z224" i="24" s="1"/>
  <c r="U112" i="26"/>
  <c r="W112" i="26"/>
  <c r="AC112" i="26" s="1"/>
  <c r="AD112" i="26" s="1"/>
  <c r="Z113" i="26" s="1"/>
  <c r="AB113" i="26" s="1"/>
  <c r="H222" i="30"/>
  <c r="E221" i="30"/>
  <c r="F220" i="30" s="1"/>
  <c r="W113" i="28"/>
  <c r="AC113" i="28" s="1"/>
  <c r="AD113" i="28" s="1"/>
  <c r="Z114" i="28" s="1"/>
  <c r="AB114" i="28" s="1"/>
  <c r="U113" i="28"/>
  <c r="T113" i="28" s="1"/>
  <c r="X113" i="28" s="1"/>
  <c r="T216" i="23"/>
  <c r="X216" i="23" s="1"/>
  <c r="H222" i="28"/>
  <c r="E221" i="28"/>
  <c r="F220" i="28" s="1"/>
  <c r="AB214" i="23"/>
  <c r="AD214" i="23" s="1"/>
  <c r="Z215" i="23" s="1"/>
  <c r="E220" i="23"/>
  <c r="F219" i="23" s="1"/>
  <c r="H222" i="36" l="1"/>
  <c r="E221" i="36"/>
  <c r="F220" i="36" s="1"/>
  <c r="H222" i="47"/>
  <c r="E221" i="47"/>
  <c r="F220" i="47" s="1"/>
  <c r="H222" i="41"/>
  <c r="E221" i="41"/>
  <c r="F220" i="41" s="1"/>
  <c r="E221" i="45"/>
  <c r="F220" i="45" s="1"/>
  <c r="H222" i="45"/>
  <c r="H222" i="43"/>
  <c r="E221" i="43"/>
  <c r="F220" i="43" s="1"/>
  <c r="E221" i="34"/>
  <c r="F220" i="34" s="1"/>
  <c r="H222" i="34"/>
  <c r="E221" i="37"/>
  <c r="F220" i="37" s="1"/>
  <c r="H222" i="37"/>
  <c r="E221" i="40"/>
  <c r="F220" i="40" s="1"/>
  <c r="H222" i="40"/>
  <c r="E221" i="31"/>
  <c r="F220" i="31" s="1"/>
  <c r="H222" i="31"/>
  <c r="E221" i="35"/>
  <c r="F220" i="35" s="1"/>
  <c r="H222" i="35"/>
  <c r="H222" i="42"/>
  <c r="E221" i="42"/>
  <c r="F220" i="42" s="1"/>
  <c r="E221" i="32"/>
  <c r="F220" i="32" s="1"/>
  <c r="H222" i="32"/>
  <c r="H222" i="38"/>
  <c r="E221" i="38"/>
  <c r="F220" i="38" s="1"/>
  <c r="H222" i="39"/>
  <c r="E221" i="39"/>
  <c r="F220" i="39" s="1"/>
  <c r="E221" i="44"/>
  <c r="F220" i="44" s="1"/>
  <c r="H222" i="44"/>
  <c r="H222" i="33"/>
  <c r="E221" i="33"/>
  <c r="F220" i="33" s="1"/>
  <c r="H222" i="46"/>
  <c r="E221" i="46"/>
  <c r="F220" i="46" s="1"/>
  <c r="E221" i="26"/>
  <c r="F220" i="26" s="1"/>
  <c r="H222" i="26"/>
  <c r="H222" i="61"/>
  <c r="E221" i="61"/>
  <c r="F220" i="61" s="1"/>
  <c r="H222" i="25"/>
  <c r="E221" i="25"/>
  <c r="F220" i="25" s="1"/>
  <c r="H222" i="24"/>
  <c r="E221" i="24"/>
  <c r="F220" i="24" s="1"/>
  <c r="E221" i="16"/>
  <c r="F220" i="16" s="1"/>
  <c r="H222" i="16"/>
  <c r="AB224" i="24"/>
  <c r="AD224" i="24" s="1"/>
  <c r="Z225" i="24" s="1"/>
  <c r="R113" i="26"/>
  <c r="S113" i="26"/>
  <c r="X112" i="26"/>
  <c r="T113" i="26" s="1"/>
  <c r="H223" i="30"/>
  <c r="E222" i="30"/>
  <c r="F221" i="30" s="1"/>
  <c r="S114" i="28"/>
  <c r="R114" i="28"/>
  <c r="T217" i="23"/>
  <c r="X217" i="23" s="1"/>
  <c r="E222" i="28"/>
  <c r="F221" i="28" s="1"/>
  <c r="H223" i="28"/>
  <c r="E221" i="23"/>
  <c r="F220" i="23" s="1"/>
  <c r="AB215" i="23"/>
  <c r="AD215" i="23" s="1"/>
  <c r="Z216" i="23" s="1"/>
  <c r="H223" i="44" l="1"/>
  <c r="E222" i="44"/>
  <c r="F221" i="44" s="1"/>
  <c r="H223" i="37"/>
  <c r="E222" i="37"/>
  <c r="F221" i="37" s="1"/>
  <c r="E222" i="42"/>
  <c r="F221" i="42" s="1"/>
  <c r="H223" i="42"/>
  <c r="E222" i="41"/>
  <c r="F221" i="41" s="1"/>
  <c r="H223" i="41"/>
  <c r="H223" i="40"/>
  <c r="E222" i="40"/>
  <c r="F221" i="40" s="1"/>
  <c r="H223" i="35"/>
  <c r="E222" i="35"/>
  <c r="F221" i="35" s="1"/>
  <c r="H223" i="34"/>
  <c r="E222" i="34"/>
  <c r="F221" i="34" s="1"/>
  <c r="H223" i="32"/>
  <c r="E222" i="32"/>
  <c r="F221" i="32" s="1"/>
  <c r="E222" i="39"/>
  <c r="F221" i="39" s="1"/>
  <c r="H223" i="39"/>
  <c r="E222" i="47"/>
  <c r="F221" i="47" s="1"/>
  <c r="H223" i="47"/>
  <c r="H223" i="45"/>
  <c r="E222" i="45"/>
  <c r="F221" i="45" s="1"/>
  <c r="H223" i="33"/>
  <c r="E222" i="33"/>
  <c r="F221" i="33" s="1"/>
  <c r="H223" i="31"/>
  <c r="E222" i="31"/>
  <c r="F221" i="31" s="1"/>
  <c r="E222" i="46"/>
  <c r="F221" i="46" s="1"/>
  <c r="H223" i="46"/>
  <c r="H223" i="38"/>
  <c r="E222" i="38"/>
  <c r="F221" i="38" s="1"/>
  <c r="E222" i="43"/>
  <c r="F221" i="43" s="1"/>
  <c r="H223" i="43"/>
  <c r="E222" i="36"/>
  <c r="F221" i="36" s="1"/>
  <c r="H223" i="36"/>
  <c r="H223" i="61"/>
  <c r="E222" i="61"/>
  <c r="F221" i="61" s="1"/>
  <c r="E222" i="25"/>
  <c r="F221" i="25" s="1"/>
  <c r="H223" i="25"/>
  <c r="H223" i="24"/>
  <c r="E222" i="24"/>
  <c r="F221" i="24" s="1"/>
  <c r="E222" i="16"/>
  <c r="F221" i="16" s="1"/>
  <c r="H223" i="16"/>
  <c r="H223" i="26"/>
  <c r="E222" i="26"/>
  <c r="F221" i="26" s="1"/>
  <c r="AB225" i="24"/>
  <c r="AD225" i="24" s="1"/>
  <c r="Z226" i="24" s="1"/>
  <c r="U113" i="26"/>
  <c r="W113" i="26"/>
  <c r="AC113" i="26" s="1"/>
  <c r="AD113" i="26" s="1"/>
  <c r="Z114" i="26" s="1"/>
  <c r="AB114" i="26" s="1"/>
  <c r="E223" i="30"/>
  <c r="F222" i="30" s="1"/>
  <c r="H224" i="30"/>
  <c r="U114" i="28"/>
  <c r="T114" i="28" s="1"/>
  <c r="X114" i="28" s="1"/>
  <c r="W114" i="28"/>
  <c r="AC114" i="28" s="1"/>
  <c r="AD114" i="28" s="1"/>
  <c r="Z115" i="28" s="1"/>
  <c r="AB115" i="28" s="1"/>
  <c r="T218" i="23"/>
  <c r="X218" i="23" s="1"/>
  <c r="H224" i="28"/>
  <c r="E223" i="28"/>
  <c r="F222" i="28" s="1"/>
  <c r="AB216" i="23"/>
  <c r="AD216" i="23" s="1"/>
  <c r="Z217" i="23" s="1"/>
  <c r="E222" i="23"/>
  <c r="F221" i="23" s="1"/>
  <c r="H224" i="42" l="1"/>
  <c r="E223" i="42"/>
  <c r="F222" i="42" s="1"/>
  <c r="H224" i="41"/>
  <c r="E223" i="41"/>
  <c r="F222" i="41" s="1"/>
  <c r="E223" i="38"/>
  <c r="F222" i="38" s="1"/>
  <c r="H224" i="38"/>
  <c r="E223" i="45"/>
  <c r="F222" i="45" s="1"/>
  <c r="H224" i="45"/>
  <c r="H224" i="34"/>
  <c r="E223" i="34"/>
  <c r="F222" i="34" s="1"/>
  <c r="H224" i="46"/>
  <c r="E223" i="46"/>
  <c r="F222" i="46" s="1"/>
  <c r="E223" i="47"/>
  <c r="F222" i="47" s="1"/>
  <c r="H224" i="47"/>
  <c r="H224" i="35"/>
  <c r="E223" i="35"/>
  <c r="F222" i="35" s="1"/>
  <c r="H224" i="37"/>
  <c r="E223" i="37"/>
  <c r="F222" i="37" s="1"/>
  <c r="E223" i="43"/>
  <c r="F222" i="43" s="1"/>
  <c r="H224" i="43"/>
  <c r="E223" i="33"/>
  <c r="F222" i="33" s="1"/>
  <c r="H224" i="33"/>
  <c r="H224" i="36"/>
  <c r="E223" i="36"/>
  <c r="F222" i="36" s="1"/>
  <c r="H224" i="39"/>
  <c r="E223" i="39"/>
  <c r="F222" i="39" s="1"/>
  <c r="H224" i="32"/>
  <c r="E223" i="32"/>
  <c r="F222" i="32" s="1"/>
  <c r="H224" i="31"/>
  <c r="E223" i="31"/>
  <c r="F222" i="31" s="1"/>
  <c r="H224" i="40"/>
  <c r="E223" i="40"/>
  <c r="F222" i="40" s="1"/>
  <c r="H224" i="44"/>
  <c r="E223" i="44"/>
  <c r="F222" i="44" s="1"/>
  <c r="E223" i="16"/>
  <c r="F222" i="16" s="1"/>
  <c r="H224" i="16"/>
  <c r="H224" i="24"/>
  <c r="E223" i="24"/>
  <c r="F222" i="24" s="1"/>
  <c r="E223" i="26"/>
  <c r="F222" i="26" s="1"/>
  <c r="H224" i="26"/>
  <c r="H224" i="25"/>
  <c r="E223" i="25"/>
  <c r="F222" i="25" s="1"/>
  <c r="E223" i="61"/>
  <c r="F222" i="61" s="1"/>
  <c r="H224" i="61"/>
  <c r="AB226" i="24"/>
  <c r="AD226" i="24" s="1"/>
  <c r="Z227" i="24" s="1"/>
  <c r="R114" i="26"/>
  <c r="S114" i="26"/>
  <c r="X113" i="26"/>
  <c r="T114" i="26" s="1"/>
  <c r="E224" i="30"/>
  <c r="F223" i="30" s="1"/>
  <c r="H225" i="30"/>
  <c r="S115" i="28"/>
  <c r="R115" i="28"/>
  <c r="T219" i="23"/>
  <c r="X219" i="23" s="1"/>
  <c r="E224" i="28"/>
  <c r="F223" i="28" s="1"/>
  <c r="H225" i="28"/>
  <c r="AB217" i="23"/>
  <c r="AD217" i="23" s="1"/>
  <c r="Z218" i="23" s="1"/>
  <c r="E223" i="23"/>
  <c r="F222" i="23" s="1"/>
  <c r="E224" i="40" l="1"/>
  <c r="F223" i="40" s="1"/>
  <c r="H225" i="40"/>
  <c r="E224" i="36"/>
  <c r="F223" i="36" s="1"/>
  <c r="H225" i="36"/>
  <c r="E224" i="35"/>
  <c r="F223" i="35" s="1"/>
  <c r="H225" i="35"/>
  <c r="E224" i="33"/>
  <c r="F223" i="33" s="1"/>
  <c r="H225" i="33"/>
  <c r="E224" i="47"/>
  <c r="F223" i="47" s="1"/>
  <c r="H225" i="47"/>
  <c r="H225" i="38"/>
  <c r="E224" i="38"/>
  <c r="F223" i="38" s="1"/>
  <c r="E224" i="31"/>
  <c r="F223" i="31" s="1"/>
  <c r="H225" i="31"/>
  <c r="H225" i="43"/>
  <c r="E224" i="43"/>
  <c r="F223" i="43" s="1"/>
  <c r="H225" i="32"/>
  <c r="E224" i="32"/>
  <c r="F223" i="32" s="1"/>
  <c r="H225" i="46"/>
  <c r="E224" i="46"/>
  <c r="F223" i="46" s="1"/>
  <c r="E224" i="41"/>
  <c r="F223" i="41" s="1"/>
  <c r="H225" i="41"/>
  <c r="E224" i="45"/>
  <c r="F223" i="45" s="1"/>
  <c r="H225" i="45"/>
  <c r="E224" i="44"/>
  <c r="F223" i="44" s="1"/>
  <c r="H225" i="44"/>
  <c r="H225" i="39"/>
  <c r="E224" i="39"/>
  <c r="F223" i="39" s="1"/>
  <c r="E224" i="37"/>
  <c r="F223" i="37" s="1"/>
  <c r="H225" i="37"/>
  <c r="E224" i="34"/>
  <c r="F223" i="34" s="1"/>
  <c r="H225" i="34"/>
  <c r="E224" i="42"/>
  <c r="F223" i="42" s="1"/>
  <c r="H225" i="42"/>
  <c r="E224" i="61"/>
  <c r="F223" i="61" s="1"/>
  <c r="H225" i="61"/>
  <c r="H225" i="26"/>
  <c r="E224" i="26"/>
  <c r="F223" i="26" s="1"/>
  <c r="H225" i="24"/>
  <c r="E224" i="24"/>
  <c r="F223" i="24" s="1"/>
  <c r="H225" i="16"/>
  <c r="E224" i="16"/>
  <c r="F223" i="16" s="1"/>
  <c r="E224" i="25"/>
  <c r="F223" i="25" s="1"/>
  <c r="H225" i="25"/>
  <c r="AB227" i="24"/>
  <c r="AD227" i="24" s="1"/>
  <c r="Z228" i="24" s="1"/>
  <c r="U114" i="26"/>
  <c r="W114" i="26"/>
  <c r="AC114" i="26" s="1"/>
  <c r="AD114" i="26" s="1"/>
  <c r="Z115" i="26" s="1"/>
  <c r="AB115" i="26" s="1"/>
  <c r="E225" i="30"/>
  <c r="F224" i="30" s="1"/>
  <c r="H226" i="30"/>
  <c r="U115" i="28"/>
  <c r="T115" i="28" s="1"/>
  <c r="X115" i="28" s="1"/>
  <c r="W115" i="28"/>
  <c r="T220" i="23"/>
  <c r="X220" i="23" s="1"/>
  <c r="E225" i="28"/>
  <c r="F224" i="28" s="1"/>
  <c r="H226" i="28"/>
  <c r="E224" i="23"/>
  <c r="F223" i="23" s="1"/>
  <c r="AB218" i="23"/>
  <c r="AD218" i="23" s="1"/>
  <c r="Z219" i="23" s="1"/>
  <c r="E225" i="37" l="1"/>
  <c r="F224" i="37" s="1"/>
  <c r="H226" i="37"/>
  <c r="E225" i="41"/>
  <c r="F224" i="41" s="1"/>
  <c r="H226" i="41"/>
  <c r="E225" i="31"/>
  <c r="F224" i="31" s="1"/>
  <c r="H226" i="31"/>
  <c r="H226" i="35"/>
  <c r="E225" i="35"/>
  <c r="F224" i="35" s="1"/>
  <c r="H226" i="33"/>
  <c r="E225" i="33"/>
  <c r="F224" i="33" s="1"/>
  <c r="H226" i="36"/>
  <c r="E225" i="36"/>
  <c r="F224" i="36" s="1"/>
  <c r="E225" i="34"/>
  <c r="F224" i="34" s="1"/>
  <c r="H226" i="34"/>
  <c r="H226" i="39"/>
  <c r="E225" i="39"/>
  <c r="F224" i="39" s="1"/>
  <c r="H226" i="46"/>
  <c r="E225" i="46"/>
  <c r="F224" i="46" s="1"/>
  <c r="H226" i="38"/>
  <c r="E225" i="38"/>
  <c r="F224" i="38" s="1"/>
  <c r="H226" i="43"/>
  <c r="E225" i="43"/>
  <c r="F224" i="43" s="1"/>
  <c r="E225" i="42"/>
  <c r="F224" i="42" s="1"/>
  <c r="H226" i="42"/>
  <c r="H226" i="44"/>
  <c r="E225" i="44"/>
  <c r="F224" i="44" s="1"/>
  <c r="E225" i="47"/>
  <c r="F224" i="47" s="1"/>
  <c r="H226" i="47"/>
  <c r="E225" i="40"/>
  <c r="F224" i="40" s="1"/>
  <c r="H226" i="40"/>
  <c r="E225" i="45"/>
  <c r="F224" i="45" s="1"/>
  <c r="H226" i="45"/>
  <c r="H226" i="32"/>
  <c r="E225" i="32"/>
  <c r="F224" i="32" s="1"/>
  <c r="E225" i="25"/>
  <c r="F224" i="25" s="1"/>
  <c r="H226" i="25"/>
  <c r="E225" i="61"/>
  <c r="F224" i="61" s="1"/>
  <c r="H226" i="61"/>
  <c r="E225" i="16"/>
  <c r="F224" i="16" s="1"/>
  <c r="H226" i="16"/>
  <c r="H226" i="24"/>
  <c r="E225" i="24"/>
  <c r="F224" i="24" s="1"/>
  <c r="E225" i="26"/>
  <c r="F224" i="26" s="1"/>
  <c r="H226" i="26"/>
  <c r="AB228" i="24"/>
  <c r="AD228" i="24" s="1"/>
  <c r="Z229" i="24" s="1"/>
  <c r="R115" i="26"/>
  <c r="S115" i="26"/>
  <c r="X114" i="26"/>
  <c r="T115" i="26" s="1"/>
  <c r="E226" i="30"/>
  <c r="F225" i="30" s="1"/>
  <c r="H227" i="30"/>
  <c r="AC115" i="28"/>
  <c r="AD115" i="28" s="1"/>
  <c r="Z116" i="28" s="1"/>
  <c r="AB116" i="28" s="1"/>
  <c r="S116" i="28"/>
  <c r="R116" i="28"/>
  <c r="T221" i="23"/>
  <c r="X221" i="23" s="1"/>
  <c r="E226" i="28"/>
  <c r="F225" i="28" s="1"/>
  <c r="H227" i="28"/>
  <c r="AB219" i="23"/>
  <c r="AD219" i="23" s="1"/>
  <c r="Z220" i="23" s="1"/>
  <c r="E225" i="23"/>
  <c r="F224" i="23" s="1"/>
  <c r="E226" i="45" l="1"/>
  <c r="F225" i="45" s="1"/>
  <c r="H227" i="45"/>
  <c r="E226" i="40"/>
  <c r="F225" i="40" s="1"/>
  <c r="H227" i="40"/>
  <c r="E226" i="34"/>
  <c r="F225" i="34" s="1"/>
  <c r="H227" i="34"/>
  <c r="E226" i="31"/>
  <c r="F225" i="31" s="1"/>
  <c r="H227" i="31"/>
  <c r="E226" i="43"/>
  <c r="F225" i="43" s="1"/>
  <c r="H227" i="43"/>
  <c r="E226" i="47"/>
  <c r="F225" i="47" s="1"/>
  <c r="H227" i="47"/>
  <c r="E226" i="41"/>
  <c r="F225" i="41" s="1"/>
  <c r="H227" i="41"/>
  <c r="H227" i="35"/>
  <c r="E226" i="35"/>
  <c r="F225" i="35" s="1"/>
  <c r="E226" i="38"/>
  <c r="F225" i="38" s="1"/>
  <c r="H227" i="38"/>
  <c r="E226" i="36"/>
  <c r="F225" i="36" s="1"/>
  <c r="H227" i="36"/>
  <c r="E226" i="37"/>
  <c r="F225" i="37" s="1"/>
  <c r="H227" i="37"/>
  <c r="E226" i="42"/>
  <c r="F225" i="42" s="1"/>
  <c r="H227" i="42"/>
  <c r="E226" i="39"/>
  <c r="F225" i="39" s="1"/>
  <c r="H227" i="39"/>
  <c r="E226" i="32"/>
  <c r="F225" i="32" s="1"/>
  <c r="H227" i="32"/>
  <c r="E226" i="44"/>
  <c r="F225" i="44" s="1"/>
  <c r="H227" i="44"/>
  <c r="E226" i="46"/>
  <c r="F225" i="46" s="1"/>
  <c r="H227" i="46"/>
  <c r="E226" i="33"/>
  <c r="F225" i="33" s="1"/>
  <c r="H227" i="33"/>
  <c r="H227" i="26"/>
  <c r="E226" i="26"/>
  <c r="F225" i="26" s="1"/>
  <c r="E226" i="16"/>
  <c r="F225" i="16" s="1"/>
  <c r="H227" i="16"/>
  <c r="H227" i="61"/>
  <c r="E226" i="61"/>
  <c r="F225" i="61" s="1"/>
  <c r="E226" i="25"/>
  <c r="F225" i="25" s="1"/>
  <c r="H227" i="25"/>
  <c r="H227" i="24"/>
  <c r="E226" i="24"/>
  <c r="F225" i="24" s="1"/>
  <c r="AB229" i="24"/>
  <c r="AD229" i="24" s="1"/>
  <c r="Z230" i="24" s="1"/>
  <c r="U115" i="26"/>
  <c r="W115" i="26"/>
  <c r="AC115" i="26" s="1"/>
  <c r="AD115" i="26" s="1"/>
  <c r="Z116" i="26" s="1"/>
  <c r="AB116" i="26" s="1"/>
  <c r="E227" i="30"/>
  <c r="F226" i="30" s="1"/>
  <c r="H228" i="30"/>
  <c r="U116" i="28"/>
  <c r="W116" i="28"/>
  <c r="AC116" i="28" s="1"/>
  <c r="AD116" i="28" s="1"/>
  <c r="Z117" i="28" s="1"/>
  <c r="AB117" i="28" s="1"/>
  <c r="T222" i="23"/>
  <c r="X222" i="23" s="1"/>
  <c r="E227" i="28"/>
  <c r="F226" i="28" s="1"/>
  <c r="H228" i="28"/>
  <c r="E226" i="23"/>
  <c r="F225" i="23" s="1"/>
  <c r="AB220" i="23"/>
  <c r="AD220" i="23" s="1"/>
  <c r="Z221" i="23" s="1"/>
  <c r="E227" i="46" l="1"/>
  <c r="F226" i="46" s="1"/>
  <c r="H228" i="46"/>
  <c r="H228" i="35"/>
  <c r="E227" i="35"/>
  <c r="F226" i="35" s="1"/>
  <c r="E227" i="42"/>
  <c r="F226" i="42" s="1"/>
  <c r="H228" i="42"/>
  <c r="E227" i="44"/>
  <c r="F226" i="44" s="1"/>
  <c r="H228" i="44"/>
  <c r="E227" i="37"/>
  <c r="F226" i="37" s="1"/>
  <c r="H228" i="37"/>
  <c r="E227" i="41"/>
  <c r="F226" i="41" s="1"/>
  <c r="H228" i="41"/>
  <c r="E227" i="34"/>
  <c r="F226" i="34" s="1"/>
  <c r="H228" i="34"/>
  <c r="E227" i="31"/>
  <c r="F226" i="31" s="1"/>
  <c r="H228" i="31"/>
  <c r="E227" i="32"/>
  <c r="F226" i="32" s="1"/>
  <c r="H228" i="32"/>
  <c r="H228" i="36"/>
  <c r="E227" i="36"/>
  <c r="F226" i="36" s="1"/>
  <c r="H228" i="47"/>
  <c r="E227" i="47"/>
  <c r="F226" i="47" s="1"/>
  <c r="E227" i="40"/>
  <c r="F226" i="40" s="1"/>
  <c r="H228" i="40"/>
  <c r="E227" i="33"/>
  <c r="F226" i="33" s="1"/>
  <c r="H228" i="33"/>
  <c r="H228" i="39"/>
  <c r="E227" i="39"/>
  <c r="F226" i="39" s="1"/>
  <c r="H228" i="38"/>
  <c r="E227" i="38"/>
  <c r="F226" i="38" s="1"/>
  <c r="E227" i="43"/>
  <c r="F226" i="43" s="1"/>
  <c r="H228" i="43"/>
  <c r="E227" i="45"/>
  <c r="F226" i="45" s="1"/>
  <c r="H228" i="45"/>
  <c r="H228" i="25"/>
  <c r="E227" i="25"/>
  <c r="F226" i="25" s="1"/>
  <c r="H228" i="26"/>
  <c r="E227" i="26"/>
  <c r="F226" i="26" s="1"/>
  <c r="H228" i="61"/>
  <c r="E227" i="61"/>
  <c r="F226" i="61" s="1"/>
  <c r="E227" i="16"/>
  <c r="F226" i="16" s="1"/>
  <c r="H228" i="16"/>
  <c r="H228" i="24"/>
  <c r="E227" i="24"/>
  <c r="F226" i="24" s="1"/>
  <c r="AB230" i="24"/>
  <c r="AD230" i="24" s="1"/>
  <c r="Z231" i="24" s="1"/>
  <c r="R116" i="26"/>
  <c r="S116" i="26"/>
  <c r="X115" i="26"/>
  <c r="T116" i="26" s="1"/>
  <c r="E228" i="30"/>
  <c r="F227" i="30" s="1"/>
  <c r="H229" i="30"/>
  <c r="T116" i="28"/>
  <c r="X116" i="28" s="1"/>
  <c r="S117" i="28"/>
  <c r="R117" i="28"/>
  <c r="T223" i="23"/>
  <c r="X223" i="23" s="1"/>
  <c r="E228" i="28"/>
  <c r="F227" i="28" s="1"/>
  <c r="H229" i="28"/>
  <c r="AB221" i="23"/>
  <c r="AD221" i="23" s="1"/>
  <c r="Z222" i="23" s="1"/>
  <c r="E227" i="23"/>
  <c r="F226" i="23" s="1"/>
  <c r="E228" i="34" l="1"/>
  <c r="F227" i="34" s="1"/>
  <c r="H229" i="34"/>
  <c r="E228" i="42"/>
  <c r="F227" i="42" s="1"/>
  <c r="H229" i="42"/>
  <c r="H229" i="31"/>
  <c r="E228" i="31"/>
  <c r="F227" i="31" s="1"/>
  <c r="E228" i="38"/>
  <c r="F227" i="38" s="1"/>
  <c r="H229" i="38"/>
  <c r="H229" i="47"/>
  <c r="E228" i="47"/>
  <c r="F227" i="47" s="1"/>
  <c r="E228" i="40"/>
  <c r="F227" i="40" s="1"/>
  <c r="H229" i="40"/>
  <c r="H229" i="41"/>
  <c r="E228" i="41"/>
  <c r="F227" i="41" s="1"/>
  <c r="E228" i="43"/>
  <c r="F227" i="43" s="1"/>
  <c r="H229" i="43"/>
  <c r="E228" i="44"/>
  <c r="F227" i="44" s="1"/>
  <c r="H229" i="44"/>
  <c r="H229" i="39"/>
  <c r="E228" i="39"/>
  <c r="F227" i="39" s="1"/>
  <c r="E228" i="36"/>
  <c r="F227" i="36" s="1"/>
  <c r="H229" i="36"/>
  <c r="H229" i="35"/>
  <c r="E228" i="35"/>
  <c r="F227" i="35" s="1"/>
  <c r="H229" i="45"/>
  <c r="E228" i="45"/>
  <c r="F227" i="45" s="1"/>
  <c r="H229" i="33"/>
  <c r="E228" i="33"/>
  <c r="F227" i="33" s="1"/>
  <c r="H229" i="32"/>
  <c r="E228" i="32"/>
  <c r="F227" i="32" s="1"/>
  <c r="E228" i="37"/>
  <c r="F227" i="37" s="1"/>
  <c r="H229" i="37"/>
  <c r="E228" i="46"/>
  <c r="F227" i="46" s="1"/>
  <c r="H229" i="46"/>
  <c r="H229" i="16"/>
  <c r="E228" i="16"/>
  <c r="F227" i="16" s="1"/>
  <c r="E228" i="26"/>
  <c r="F227" i="26" s="1"/>
  <c r="H229" i="26"/>
  <c r="H229" i="24"/>
  <c r="E228" i="24"/>
  <c r="F227" i="24" s="1"/>
  <c r="E228" i="25"/>
  <c r="F227" i="25" s="1"/>
  <c r="H229" i="25"/>
  <c r="E228" i="61"/>
  <c r="F227" i="61" s="1"/>
  <c r="H229" i="61"/>
  <c r="AB231" i="24"/>
  <c r="AD231" i="24" s="1"/>
  <c r="Z232" i="24" s="1"/>
  <c r="U116" i="26"/>
  <c r="W116" i="26"/>
  <c r="AC116" i="26" s="1"/>
  <c r="AD116" i="26" s="1"/>
  <c r="Z117" i="26" s="1"/>
  <c r="AB117" i="26" s="1"/>
  <c r="E229" i="30"/>
  <c r="F228" i="30" s="1"/>
  <c r="H230" i="30"/>
  <c r="U117" i="28"/>
  <c r="T117" i="28" s="1"/>
  <c r="X117" i="28" s="1"/>
  <c r="W117" i="28"/>
  <c r="T224" i="23"/>
  <c r="X224" i="23" s="1"/>
  <c r="H230" i="28"/>
  <c r="E229" i="28"/>
  <c r="F228" i="28" s="1"/>
  <c r="AB222" i="23"/>
  <c r="AD222" i="23" s="1"/>
  <c r="Z223" i="23" s="1"/>
  <c r="E228" i="23"/>
  <c r="F227" i="23" s="1"/>
  <c r="E229" i="43" l="1"/>
  <c r="F228" i="43" s="1"/>
  <c r="H230" i="43"/>
  <c r="E229" i="36"/>
  <c r="F228" i="36" s="1"/>
  <c r="H230" i="36"/>
  <c r="E229" i="32"/>
  <c r="F228" i="32" s="1"/>
  <c r="H230" i="32"/>
  <c r="H230" i="41"/>
  <c r="E229" i="41"/>
  <c r="F228" i="41" s="1"/>
  <c r="E229" i="31"/>
  <c r="F228" i="31" s="1"/>
  <c r="H230" i="31"/>
  <c r="E229" i="35"/>
  <c r="F228" i="35" s="1"/>
  <c r="H230" i="35"/>
  <c r="E229" i="40"/>
  <c r="F228" i="40" s="1"/>
  <c r="H230" i="40"/>
  <c r="H230" i="42"/>
  <c r="E229" i="42"/>
  <c r="F228" i="42" s="1"/>
  <c r="H230" i="37"/>
  <c r="E229" i="37"/>
  <c r="F228" i="37" s="1"/>
  <c r="H230" i="33"/>
  <c r="E229" i="33"/>
  <c r="F228" i="33" s="1"/>
  <c r="E229" i="39"/>
  <c r="F228" i="39" s="1"/>
  <c r="H230" i="39"/>
  <c r="H230" i="38"/>
  <c r="E229" i="38"/>
  <c r="F228" i="38" s="1"/>
  <c r="H230" i="46"/>
  <c r="E229" i="46"/>
  <c r="F228" i="46" s="1"/>
  <c r="E229" i="44"/>
  <c r="F228" i="44" s="1"/>
  <c r="H230" i="44"/>
  <c r="H230" i="34"/>
  <c r="E229" i="34"/>
  <c r="F228" i="34" s="1"/>
  <c r="E229" i="45"/>
  <c r="F228" i="45" s="1"/>
  <c r="H230" i="45"/>
  <c r="E229" i="47"/>
  <c r="F228" i="47" s="1"/>
  <c r="H230" i="47"/>
  <c r="H230" i="24"/>
  <c r="E229" i="24"/>
  <c r="F228" i="24" s="1"/>
  <c r="H230" i="25"/>
  <c r="E229" i="25"/>
  <c r="F228" i="25" s="1"/>
  <c r="H230" i="26"/>
  <c r="E229" i="26"/>
  <c r="F228" i="26" s="1"/>
  <c r="H230" i="16"/>
  <c r="E229" i="16"/>
  <c r="F228" i="16" s="1"/>
  <c r="H230" i="61"/>
  <c r="E229" i="61"/>
  <c r="F228" i="61" s="1"/>
  <c r="AB232" i="24"/>
  <c r="AD232" i="24" s="1"/>
  <c r="Z233" i="24" s="1"/>
  <c r="R117" i="26"/>
  <c r="S117" i="26"/>
  <c r="X116" i="26"/>
  <c r="T117" i="26" s="1"/>
  <c r="E230" i="30"/>
  <c r="F229" i="30" s="1"/>
  <c r="H231" i="30"/>
  <c r="AC117" i="28"/>
  <c r="AD117" i="28" s="1"/>
  <c r="Z118" i="28" s="1"/>
  <c r="AB118" i="28" s="1"/>
  <c r="S118" i="28"/>
  <c r="R118" i="28"/>
  <c r="T225" i="23"/>
  <c r="X225" i="23" s="1"/>
  <c r="E230" i="28"/>
  <c r="F229" i="28" s="1"/>
  <c r="H231" i="28"/>
  <c r="AB223" i="23"/>
  <c r="AD223" i="23" s="1"/>
  <c r="Z224" i="23" s="1"/>
  <c r="E229" i="23"/>
  <c r="F228" i="23" s="1"/>
  <c r="E230" i="38" l="1"/>
  <c r="F229" i="38" s="1"/>
  <c r="H231" i="38"/>
  <c r="E230" i="42"/>
  <c r="F229" i="42" s="1"/>
  <c r="H231" i="42"/>
  <c r="H231" i="41"/>
  <c r="E230" i="41"/>
  <c r="F229" i="41" s="1"/>
  <c r="H231" i="39"/>
  <c r="E230" i="39"/>
  <c r="F229" i="39" s="1"/>
  <c r="H231" i="40"/>
  <c r="E230" i="40"/>
  <c r="F229" i="40" s="1"/>
  <c r="H231" i="32"/>
  <c r="E230" i="32"/>
  <c r="F229" i="32" s="1"/>
  <c r="H231" i="34"/>
  <c r="E230" i="34"/>
  <c r="F229" i="34" s="1"/>
  <c r="E230" i="44"/>
  <c r="F229" i="44" s="1"/>
  <c r="H231" i="44"/>
  <c r="H231" i="35"/>
  <c r="E230" i="35"/>
  <c r="F229" i="35" s="1"/>
  <c r="E230" i="36"/>
  <c r="F229" i="36" s="1"/>
  <c r="H231" i="36"/>
  <c r="H231" i="45"/>
  <c r="E230" i="45"/>
  <c r="F229" i="45" s="1"/>
  <c r="E230" i="33"/>
  <c r="F229" i="33" s="1"/>
  <c r="H231" i="33"/>
  <c r="E230" i="47"/>
  <c r="F229" i="47" s="1"/>
  <c r="H231" i="47"/>
  <c r="H231" i="31"/>
  <c r="E230" i="31"/>
  <c r="F229" i="31" s="1"/>
  <c r="H231" i="43"/>
  <c r="E230" i="43"/>
  <c r="F229" i="43" s="1"/>
  <c r="H231" i="46"/>
  <c r="E230" i="46"/>
  <c r="F229" i="46" s="1"/>
  <c r="H231" i="37"/>
  <c r="E230" i="37"/>
  <c r="F229" i="37" s="1"/>
  <c r="H231" i="26"/>
  <c r="E230" i="26"/>
  <c r="F229" i="26" s="1"/>
  <c r="E230" i="25"/>
  <c r="F229" i="25" s="1"/>
  <c r="H231" i="25"/>
  <c r="E230" i="16"/>
  <c r="F229" i="16" s="1"/>
  <c r="H231" i="16"/>
  <c r="H231" i="24"/>
  <c r="E230" i="24"/>
  <c r="F229" i="24" s="1"/>
  <c r="H231" i="61"/>
  <c r="E230" i="61"/>
  <c r="F229" i="61" s="1"/>
  <c r="AB233" i="24"/>
  <c r="AD233" i="24" s="1"/>
  <c r="Z234" i="24" s="1"/>
  <c r="U117" i="26"/>
  <c r="W117" i="26"/>
  <c r="AC117" i="26" s="1"/>
  <c r="AD117" i="26" s="1"/>
  <c r="Z118" i="26" s="1"/>
  <c r="AB118" i="26" s="1"/>
  <c r="H232" i="30"/>
  <c r="E231" i="30"/>
  <c r="F230" i="30" s="1"/>
  <c r="U118" i="28"/>
  <c r="W118" i="28"/>
  <c r="AC118" i="28" s="1"/>
  <c r="AD118" i="28" s="1"/>
  <c r="Z119" i="28" s="1"/>
  <c r="AB119" i="28" s="1"/>
  <c r="T226" i="23"/>
  <c r="X226" i="23" s="1"/>
  <c r="H232" i="28"/>
  <c r="E231" i="28"/>
  <c r="F230" i="28" s="1"/>
  <c r="AB224" i="23"/>
  <c r="AD224" i="23" s="1"/>
  <c r="Z225" i="23" s="1"/>
  <c r="E230" i="23"/>
  <c r="F229" i="23" s="1"/>
  <c r="H232" i="44" l="1"/>
  <c r="E231" i="44"/>
  <c r="F230" i="44" s="1"/>
  <c r="E231" i="46"/>
  <c r="F230" i="46" s="1"/>
  <c r="H232" i="46"/>
  <c r="H232" i="39"/>
  <c r="E231" i="39"/>
  <c r="F230" i="39" s="1"/>
  <c r="H232" i="43"/>
  <c r="E231" i="43"/>
  <c r="F230" i="43" s="1"/>
  <c r="E231" i="45"/>
  <c r="F230" i="45" s="1"/>
  <c r="H232" i="45"/>
  <c r="H232" i="34"/>
  <c r="E231" i="34"/>
  <c r="F230" i="34" s="1"/>
  <c r="H232" i="41"/>
  <c r="E231" i="41"/>
  <c r="F230" i="41" s="1"/>
  <c r="E231" i="33"/>
  <c r="F230" i="33" s="1"/>
  <c r="H232" i="33"/>
  <c r="H232" i="36"/>
  <c r="E231" i="36"/>
  <c r="F230" i="36" s="1"/>
  <c r="H232" i="42"/>
  <c r="E231" i="42"/>
  <c r="F230" i="42" s="1"/>
  <c r="H232" i="31"/>
  <c r="E231" i="31"/>
  <c r="F230" i="31" s="1"/>
  <c r="E231" i="32"/>
  <c r="F230" i="32" s="1"/>
  <c r="H232" i="32"/>
  <c r="E231" i="47"/>
  <c r="F230" i="47" s="1"/>
  <c r="H232" i="47"/>
  <c r="E231" i="38"/>
  <c r="F230" i="38" s="1"/>
  <c r="H232" i="38"/>
  <c r="H232" i="37"/>
  <c r="E231" i="37"/>
  <c r="F230" i="37" s="1"/>
  <c r="H232" i="35"/>
  <c r="E231" i="35"/>
  <c r="F230" i="35" s="1"/>
  <c r="H232" i="40"/>
  <c r="E231" i="40"/>
  <c r="F230" i="40" s="1"/>
  <c r="H232" i="24"/>
  <c r="E231" i="24"/>
  <c r="F230" i="24" s="1"/>
  <c r="E231" i="16"/>
  <c r="F230" i="16" s="1"/>
  <c r="H232" i="16"/>
  <c r="E231" i="61"/>
  <c r="F230" i="61" s="1"/>
  <c r="H232" i="61"/>
  <c r="H232" i="26"/>
  <c r="E231" i="26"/>
  <c r="F230" i="26" s="1"/>
  <c r="H232" i="25"/>
  <c r="E231" i="25"/>
  <c r="F230" i="25" s="1"/>
  <c r="AB234" i="24"/>
  <c r="AD234" i="24" s="1"/>
  <c r="Z235" i="24" s="1"/>
  <c r="R118" i="26"/>
  <c r="S118" i="26"/>
  <c r="X117" i="26"/>
  <c r="T118" i="26" s="1"/>
  <c r="E232" i="30"/>
  <c r="F231" i="30" s="1"/>
  <c r="H233" i="30"/>
  <c r="T118" i="28"/>
  <c r="X118" i="28" s="1"/>
  <c r="S119" i="28"/>
  <c r="R119" i="28"/>
  <c r="T227" i="23"/>
  <c r="X227" i="23" s="1"/>
  <c r="E232" i="28"/>
  <c r="F231" i="28" s="1"/>
  <c r="H233" i="28"/>
  <c r="AB225" i="23"/>
  <c r="AD225" i="23" s="1"/>
  <c r="Z226" i="23" s="1"/>
  <c r="E231" i="23"/>
  <c r="F230" i="23" s="1"/>
  <c r="E232" i="33" l="1"/>
  <c r="F231" i="33" s="1"/>
  <c r="H233" i="33"/>
  <c r="E232" i="37"/>
  <c r="F231" i="37" s="1"/>
  <c r="H233" i="37"/>
  <c r="E232" i="31"/>
  <c r="F231" i="31" s="1"/>
  <c r="H233" i="31"/>
  <c r="E232" i="41"/>
  <c r="F231" i="41" s="1"/>
  <c r="H233" i="41"/>
  <c r="H233" i="39"/>
  <c r="E232" i="39"/>
  <c r="F231" i="39" s="1"/>
  <c r="H233" i="32"/>
  <c r="E232" i="32"/>
  <c r="F231" i="32" s="1"/>
  <c r="H233" i="38"/>
  <c r="E232" i="38"/>
  <c r="F231" i="38" s="1"/>
  <c r="E232" i="46"/>
  <c r="F231" i="46" s="1"/>
  <c r="H233" i="46"/>
  <c r="E232" i="42"/>
  <c r="F231" i="42" s="1"/>
  <c r="H233" i="42"/>
  <c r="E232" i="34"/>
  <c r="F231" i="34" s="1"/>
  <c r="H233" i="34"/>
  <c r="E232" i="47"/>
  <c r="F231" i="47" s="1"/>
  <c r="H233" i="47"/>
  <c r="E232" i="45"/>
  <c r="F231" i="45" s="1"/>
  <c r="H233" i="45"/>
  <c r="E232" i="35"/>
  <c r="F231" i="35" s="1"/>
  <c r="H233" i="35"/>
  <c r="H233" i="43"/>
  <c r="E232" i="43"/>
  <c r="F231" i="43" s="1"/>
  <c r="E232" i="40"/>
  <c r="F231" i="40" s="1"/>
  <c r="H233" i="40"/>
  <c r="E232" i="36"/>
  <c r="F231" i="36" s="1"/>
  <c r="H233" i="36"/>
  <c r="E232" i="44"/>
  <c r="F231" i="44" s="1"/>
  <c r="H233" i="44"/>
  <c r="H233" i="16"/>
  <c r="E232" i="16"/>
  <c r="F231" i="16" s="1"/>
  <c r="E232" i="25"/>
  <c r="F231" i="25" s="1"/>
  <c r="H233" i="25"/>
  <c r="H233" i="26"/>
  <c r="E232" i="26"/>
  <c r="F231" i="26" s="1"/>
  <c r="H233" i="24"/>
  <c r="E232" i="24"/>
  <c r="F231" i="24" s="1"/>
  <c r="E232" i="61"/>
  <c r="F231" i="61" s="1"/>
  <c r="H233" i="61"/>
  <c r="AB235" i="24"/>
  <c r="AD235" i="24" s="1"/>
  <c r="Z236" i="24" s="1"/>
  <c r="U118" i="26"/>
  <c r="W118" i="26"/>
  <c r="AC118" i="26" s="1"/>
  <c r="AD118" i="26" s="1"/>
  <c r="Z119" i="26" s="1"/>
  <c r="AB119" i="26" s="1"/>
  <c r="E233" i="30"/>
  <c r="F232" i="30" s="1"/>
  <c r="H234" i="30"/>
  <c r="U119" i="28"/>
  <c r="T119" i="28" s="1"/>
  <c r="X119" i="28" s="1"/>
  <c r="W119" i="28"/>
  <c r="T228" i="23"/>
  <c r="X228" i="23" s="1"/>
  <c r="E233" i="28"/>
  <c r="F232" i="28" s="1"/>
  <c r="H234" i="28"/>
  <c r="E232" i="23"/>
  <c r="F231" i="23" s="1"/>
  <c r="AB226" i="23"/>
  <c r="AD226" i="23" s="1"/>
  <c r="Z227" i="23" s="1"/>
  <c r="H234" i="41" l="1"/>
  <c r="E233" i="41"/>
  <c r="F232" i="41" s="1"/>
  <c r="H234" i="40"/>
  <c r="E233" i="40"/>
  <c r="F232" i="40" s="1"/>
  <c r="E233" i="47"/>
  <c r="F232" i="47" s="1"/>
  <c r="H234" i="47"/>
  <c r="E233" i="31"/>
  <c r="F232" i="31" s="1"/>
  <c r="H234" i="31"/>
  <c r="E233" i="45"/>
  <c r="F232" i="45" s="1"/>
  <c r="H234" i="45"/>
  <c r="H234" i="38"/>
  <c r="E233" i="38"/>
  <c r="F232" i="38" s="1"/>
  <c r="E233" i="36"/>
  <c r="F232" i="36" s="1"/>
  <c r="H234" i="36"/>
  <c r="E233" i="34"/>
  <c r="F232" i="34" s="1"/>
  <c r="H234" i="34"/>
  <c r="E233" i="37"/>
  <c r="F232" i="37" s="1"/>
  <c r="H234" i="37"/>
  <c r="H234" i="46"/>
  <c r="E233" i="46"/>
  <c r="F232" i="46" s="1"/>
  <c r="H234" i="43"/>
  <c r="E233" i="43"/>
  <c r="F232" i="43" s="1"/>
  <c r="E233" i="32"/>
  <c r="F232" i="32" s="1"/>
  <c r="H234" i="32"/>
  <c r="E233" i="44"/>
  <c r="F232" i="44" s="1"/>
  <c r="H234" i="44"/>
  <c r="H234" i="35"/>
  <c r="E233" i="35"/>
  <c r="F232" i="35" s="1"/>
  <c r="E233" i="42"/>
  <c r="F232" i="42" s="1"/>
  <c r="H234" i="42"/>
  <c r="E233" i="33"/>
  <c r="F232" i="33" s="1"/>
  <c r="H234" i="33"/>
  <c r="E233" i="39"/>
  <c r="F232" i="39" s="1"/>
  <c r="H234" i="39"/>
  <c r="E233" i="26"/>
  <c r="F232" i="26" s="1"/>
  <c r="H234" i="26"/>
  <c r="H234" i="24"/>
  <c r="E233" i="24"/>
  <c r="F232" i="24" s="1"/>
  <c r="E233" i="61"/>
  <c r="F232" i="61" s="1"/>
  <c r="H234" i="61"/>
  <c r="E233" i="16"/>
  <c r="F232" i="16" s="1"/>
  <c r="H234" i="16"/>
  <c r="E233" i="25"/>
  <c r="F232" i="25" s="1"/>
  <c r="H234" i="25"/>
  <c r="AB236" i="24"/>
  <c r="AD236" i="24" s="1"/>
  <c r="Z237" i="24" s="1"/>
  <c r="S119" i="26"/>
  <c r="R119" i="26"/>
  <c r="X118" i="26"/>
  <c r="T119" i="26" s="1"/>
  <c r="H235" i="30"/>
  <c r="E234" i="30"/>
  <c r="F233" i="30" s="1"/>
  <c r="AC119" i="28"/>
  <c r="AD119" i="28" s="1"/>
  <c r="Z120" i="28" s="1"/>
  <c r="AB120" i="28" s="1"/>
  <c r="S120" i="28"/>
  <c r="R120" i="28"/>
  <c r="T229" i="23"/>
  <c r="X229" i="23" s="1"/>
  <c r="H235" i="28"/>
  <c r="E234" i="28"/>
  <c r="F233" i="28" s="1"/>
  <c r="AB227" i="23"/>
  <c r="AD227" i="23" s="1"/>
  <c r="Z228" i="23" s="1"/>
  <c r="E233" i="23"/>
  <c r="F232" i="23" s="1"/>
  <c r="E234" i="32" l="1"/>
  <c r="F233" i="32" s="1"/>
  <c r="H235" i="32"/>
  <c r="E234" i="42"/>
  <c r="F233" i="42" s="1"/>
  <c r="H235" i="42"/>
  <c r="E234" i="36"/>
  <c r="F233" i="36" s="1"/>
  <c r="H235" i="36"/>
  <c r="E234" i="47"/>
  <c r="F233" i="47" s="1"/>
  <c r="H235" i="47"/>
  <c r="E234" i="33"/>
  <c r="F233" i="33" s="1"/>
  <c r="H235" i="33"/>
  <c r="H235" i="43"/>
  <c r="E234" i="43"/>
  <c r="F233" i="43" s="1"/>
  <c r="E234" i="31"/>
  <c r="F233" i="31" s="1"/>
  <c r="H235" i="31"/>
  <c r="H235" i="35"/>
  <c r="E234" i="35"/>
  <c r="F233" i="35" s="1"/>
  <c r="H235" i="46"/>
  <c r="E234" i="46"/>
  <c r="F233" i="46" s="1"/>
  <c r="H235" i="38"/>
  <c r="E234" i="38"/>
  <c r="F233" i="38" s="1"/>
  <c r="E234" i="40"/>
  <c r="F233" i="40" s="1"/>
  <c r="H235" i="40"/>
  <c r="E234" i="39"/>
  <c r="F233" i="39" s="1"/>
  <c r="H235" i="39"/>
  <c r="E234" i="44"/>
  <c r="F233" i="44" s="1"/>
  <c r="H235" i="44"/>
  <c r="E234" i="37"/>
  <c r="F233" i="37" s="1"/>
  <c r="H235" i="37"/>
  <c r="E234" i="45"/>
  <c r="F233" i="45" s="1"/>
  <c r="H235" i="45"/>
  <c r="E234" i="34"/>
  <c r="F233" i="34" s="1"/>
  <c r="H235" i="34"/>
  <c r="E234" i="41"/>
  <c r="F233" i="41" s="1"/>
  <c r="H235" i="41"/>
  <c r="H235" i="61"/>
  <c r="E234" i="61"/>
  <c r="F233" i="61" s="1"/>
  <c r="H235" i="26"/>
  <c r="E234" i="26"/>
  <c r="F233" i="26" s="1"/>
  <c r="E234" i="16"/>
  <c r="F233" i="16" s="1"/>
  <c r="H235" i="16"/>
  <c r="H235" i="24"/>
  <c r="E234" i="24"/>
  <c r="F233" i="24" s="1"/>
  <c r="E234" i="25"/>
  <c r="F233" i="25" s="1"/>
  <c r="H235" i="25"/>
  <c r="AB237" i="24"/>
  <c r="AD237" i="24" s="1"/>
  <c r="Z238" i="24" s="1"/>
  <c r="U119" i="26"/>
  <c r="W119" i="26"/>
  <c r="AC119" i="26" s="1"/>
  <c r="AD119" i="26" s="1"/>
  <c r="Z120" i="26" s="1"/>
  <c r="AB120" i="26" s="1"/>
  <c r="H236" i="30"/>
  <c r="E235" i="30"/>
  <c r="F234" i="30" s="1"/>
  <c r="U120" i="28"/>
  <c r="T120" i="28" s="1"/>
  <c r="X120" i="28" s="1"/>
  <c r="W120" i="28"/>
  <c r="AC120" i="28" s="1"/>
  <c r="AD120" i="28" s="1"/>
  <c r="Z121" i="28" s="1"/>
  <c r="AB121" i="28" s="1"/>
  <c r="T230" i="23"/>
  <c r="X230" i="23" s="1"/>
  <c r="E235" i="28"/>
  <c r="F234" i="28" s="1"/>
  <c r="H236" i="28"/>
  <c r="AB228" i="23"/>
  <c r="AD228" i="23" s="1"/>
  <c r="Z229" i="23" s="1"/>
  <c r="E234" i="23"/>
  <c r="F233" i="23" s="1"/>
  <c r="E235" i="47" l="1"/>
  <c r="F234" i="47" s="1"/>
  <c r="H236" i="47"/>
  <c r="E235" i="35"/>
  <c r="F234" i="35" s="1"/>
  <c r="H236" i="35"/>
  <c r="E235" i="45"/>
  <c r="F234" i="45" s="1"/>
  <c r="H236" i="45"/>
  <c r="E235" i="40"/>
  <c r="F234" i="40" s="1"/>
  <c r="H236" i="40"/>
  <c r="E235" i="31"/>
  <c r="F234" i="31" s="1"/>
  <c r="H236" i="31"/>
  <c r="E235" i="36"/>
  <c r="F234" i="36" s="1"/>
  <c r="H236" i="36"/>
  <c r="E235" i="34"/>
  <c r="F234" i="34" s="1"/>
  <c r="H236" i="34"/>
  <c r="E235" i="37"/>
  <c r="F234" i="37" s="1"/>
  <c r="H236" i="37"/>
  <c r="E235" i="42"/>
  <c r="F234" i="42" s="1"/>
  <c r="H236" i="42"/>
  <c r="H236" i="38"/>
  <c r="E235" i="38"/>
  <c r="F234" i="38" s="1"/>
  <c r="E235" i="43"/>
  <c r="F234" i="43" s="1"/>
  <c r="H236" i="43"/>
  <c r="H236" i="39"/>
  <c r="E235" i="39"/>
  <c r="F234" i="39" s="1"/>
  <c r="H236" i="41"/>
  <c r="E235" i="41"/>
  <c r="F234" i="41" s="1"/>
  <c r="E235" i="44"/>
  <c r="F234" i="44" s="1"/>
  <c r="H236" i="44"/>
  <c r="E235" i="33"/>
  <c r="F234" i="33" s="1"/>
  <c r="H236" i="33"/>
  <c r="H236" i="32"/>
  <c r="E235" i="32"/>
  <c r="F234" i="32" s="1"/>
  <c r="H236" i="46"/>
  <c r="E235" i="46"/>
  <c r="F234" i="46" s="1"/>
  <c r="H236" i="24"/>
  <c r="E235" i="24"/>
  <c r="F234" i="24" s="1"/>
  <c r="E235" i="16"/>
  <c r="F234" i="16" s="1"/>
  <c r="H236" i="16"/>
  <c r="H236" i="61"/>
  <c r="E235" i="61"/>
  <c r="F234" i="61" s="1"/>
  <c r="H236" i="26"/>
  <c r="E235" i="26"/>
  <c r="F234" i="26" s="1"/>
  <c r="H236" i="25"/>
  <c r="E235" i="25"/>
  <c r="F234" i="25" s="1"/>
  <c r="AB238" i="24"/>
  <c r="AD238" i="24" s="1"/>
  <c r="Z239" i="24" s="1"/>
  <c r="S120" i="26"/>
  <c r="R120" i="26"/>
  <c r="X119" i="26"/>
  <c r="T120" i="26" s="1"/>
  <c r="E236" i="30"/>
  <c r="F235" i="30" s="1"/>
  <c r="H237" i="30"/>
  <c r="S121" i="28"/>
  <c r="R121" i="28"/>
  <c r="T231" i="23"/>
  <c r="X231" i="23" s="1"/>
  <c r="E236" i="28"/>
  <c r="F235" i="28" s="1"/>
  <c r="H237" i="28"/>
  <c r="AB229" i="23"/>
  <c r="AD229" i="23" s="1"/>
  <c r="Z230" i="23" s="1"/>
  <c r="E235" i="23"/>
  <c r="F234" i="23" s="1"/>
  <c r="H237" i="33" l="1"/>
  <c r="E236" i="33"/>
  <c r="F235" i="33" s="1"/>
  <c r="H237" i="43"/>
  <c r="E236" i="43"/>
  <c r="F235" i="43" s="1"/>
  <c r="E236" i="34"/>
  <c r="F235" i="34" s="1"/>
  <c r="H237" i="34"/>
  <c r="H237" i="45"/>
  <c r="E236" i="45"/>
  <c r="F235" i="45" s="1"/>
  <c r="E236" i="40"/>
  <c r="F235" i="40" s="1"/>
  <c r="H237" i="40"/>
  <c r="H237" i="32"/>
  <c r="E236" i="32"/>
  <c r="F235" i="32" s="1"/>
  <c r="H237" i="39"/>
  <c r="E236" i="39"/>
  <c r="F235" i="39" s="1"/>
  <c r="E236" i="44"/>
  <c r="F235" i="44" s="1"/>
  <c r="H237" i="44"/>
  <c r="E236" i="36"/>
  <c r="F235" i="36" s="1"/>
  <c r="H237" i="36"/>
  <c r="H237" i="35"/>
  <c r="E236" i="35"/>
  <c r="F235" i="35" s="1"/>
  <c r="E236" i="37"/>
  <c r="F235" i="37" s="1"/>
  <c r="H237" i="37"/>
  <c r="H237" i="38"/>
  <c r="E236" i="38"/>
  <c r="F235" i="38" s="1"/>
  <c r="E236" i="42"/>
  <c r="F235" i="42" s="1"/>
  <c r="H237" i="42"/>
  <c r="E236" i="31"/>
  <c r="F235" i="31" s="1"/>
  <c r="H237" i="31"/>
  <c r="E236" i="47"/>
  <c r="F235" i="47" s="1"/>
  <c r="H237" i="47"/>
  <c r="E236" i="46"/>
  <c r="F235" i="46" s="1"/>
  <c r="H237" i="46"/>
  <c r="E236" i="41"/>
  <c r="F235" i="41" s="1"/>
  <c r="H237" i="41"/>
  <c r="H237" i="26"/>
  <c r="E236" i="26"/>
  <c r="F235" i="26" s="1"/>
  <c r="H237" i="24"/>
  <c r="E236" i="24"/>
  <c r="F235" i="24" s="1"/>
  <c r="E236" i="25"/>
  <c r="F235" i="25" s="1"/>
  <c r="H237" i="25"/>
  <c r="H237" i="16"/>
  <c r="E236" i="16"/>
  <c r="F235" i="16" s="1"/>
  <c r="E236" i="61"/>
  <c r="F235" i="61" s="1"/>
  <c r="H237" i="61"/>
  <c r="AB239" i="24"/>
  <c r="AD239" i="24" s="1"/>
  <c r="Z240" i="24" s="1"/>
  <c r="U120" i="26"/>
  <c r="W120" i="26"/>
  <c r="AC120" i="26" s="1"/>
  <c r="AD120" i="26" s="1"/>
  <c r="Z121" i="26" s="1"/>
  <c r="AB121" i="26" s="1"/>
  <c r="H238" i="30"/>
  <c r="E237" i="30"/>
  <c r="F236" i="30" s="1"/>
  <c r="U121" i="28"/>
  <c r="T121" i="28" s="1"/>
  <c r="X121" i="28" s="1"/>
  <c r="W121" i="28"/>
  <c r="T232" i="23"/>
  <c r="X232" i="23" s="1"/>
  <c r="H238" i="28"/>
  <c r="E237" i="28"/>
  <c r="F236" i="28" s="1"/>
  <c r="AB230" i="23"/>
  <c r="AD230" i="23" s="1"/>
  <c r="Z231" i="23" s="1"/>
  <c r="E236" i="23"/>
  <c r="F235" i="23" s="1"/>
  <c r="E237" i="38" l="1"/>
  <c r="F236" i="38" s="1"/>
  <c r="H238" i="38"/>
  <c r="E237" i="45"/>
  <c r="F236" i="45" s="1"/>
  <c r="H238" i="45"/>
  <c r="E237" i="47"/>
  <c r="F236" i="47" s="1"/>
  <c r="H238" i="47"/>
  <c r="H238" i="37"/>
  <c r="E237" i="37"/>
  <c r="F236" i="37" s="1"/>
  <c r="H238" i="34"/>
  <c r="E237" i="34"/>
  <c r="F236" i="34" s="1"/>
  <c r="H238" i="39"/>
  <c r="E237" i="39"/>
  <c r="F236" i="39" s="1"/>
  <c r="H238" i="46"/>
  <c r="E237" i="46"/>
  <c r="F236" i="46" s="1"/>
  <c r="H238" i="31"/>
  <c r="E237" i="31"/>
  <c r="F236" i="31" s="1"/>
  <c r="E237" i="35"/>
  <c r="F236" i="35" s="1"/>
  <c r="H238" i="35"/>
  <c r="H238" i="32"/>
  <c r="E237" i="32"/>
  <c r="F236" i="32" s="1"/>
  <c r="E237" i="43"/>
  <c r="F236" i="43" s="1"/>
  <c r="H238" i="43"/>
  <c r="H238" i="44"/>
  <c r="E237" i="44"/>
  <c r="F236" i="44" s="1"/>
  <c r="H238" i="41"/>
  <c r="E237" i="41"/>
  <c r="F236" i="41" s="1"/>
  <c r="H238" i="42"/>
  <c r="E237" i="42"/>
  <c r="F236" i="42" s="1"/>
  <c r="H238" i="36"/>
  <c r="E237" i="36"/>
  <c r="F236" i="36" s="1"/>
  <c r="E237" i="40"/>
  <c r="F236" i="40" s="1"/>
  <c r="H238" i="40"/>
  <c r="E237" i="33"/>
  <c r="F236" i="33" s="1"/>
  <c r="H238" i="33"/>
  <c r="H238" i="16"/>
  <c r="E237" i="16"/>
  <c r="F236" i="16" s="1"/>
  <c r="H238" i="24"/>
  <c r="E237" i="24"/>
  <c r="F236" i="24" s="1"/>
  <c r="H238" i="61"/>
  <c r="E237" i="61"/>
  <c r="F236" i="61" s="1"/>
  <c r="H238" i="26"/>
  <c r="E237" i="26"/>
  <c r="F236" i="26" s="1"/>
  <c r="H238" i="25"/>
  <c r="E237" i="25"/>
  <c r="F236" i="25" s="1"/>
  <c r="AB240" i="24"/>
  <c r="AD240" i="24" s="1"/>
  <c r="Z241" i="24" s="1"/>
  <c r="R121" i="26"/>
  <c r="S121" i="26"/>
  <c r="X120" i="26"/>
  <c r="T121" i="26" s="1"/>
  <c r="E238" i="30"/>
  <c r="F237" i="30" s="1"/>
  <c r="H239" i="30"/>
  <c r="AC121" i="28"/>
  <c r="AD121" i="28" s="1"/>
  <c r="Z122" i="28" s="1"/>
  <c r="AB122" i="28" s="1"/>
  <c r="S122" i="28"/>
  <c r="R122" i="28"/>
  <c r="T233" i="23"/>
  <c r="X233" i="23" s="1"/>
  <c r="E238" i="28"/>
  <c r="F237" i="28" s="1"/>
  <c r="H239" i="28"/>
  <c r="E237" i="23"/>
  <c r="F236" i="23" s="1"/>
  <c r="AB231" i="23"/>
  <c r="AD231" i="23" s="1"/>
  <c r="Z232" i="23" s="1"/>
  <c r="H239" i="43" l="1"/>
  <c r="E238" i="43"/>
  <c r="F237" i="43" s="1"/>
  <c r="E238" i="47"/>
  <c r="F237" i="47" s="1"/>
  <c r="H239" i="47"/>
  <c r="E238" i="44"/>
  <c r="F237" i="44" s="1"/>
  <c r="H239" i="44"/>
  <c r="H239" i="36"/>
  <c r="E238" i="36"/>
  <c r="F237" i="36" s="1"/>
  <c r="E238" i="46"/>
  <c r="F237" i="46" s="1"/>
  <c r="H239" i="46"/>
  <c r="H239" i="45"/>
  <c r="E238" i="45"/>
  <c r="F237" i="45" s="1"/>
  <c r="H239" i="40"/>
  <c r="E238" i="40"/>
  <c r="F237" i="40" s="1"/>
  <c r="H239" i="37"/>
  <c r="E238" i="37"/>
  <c r="F237" i="37" s="1"/>
  <c r="E238" i="42"/>
  <c r="F237" i="42" s="1"/>
  <c r="H239" i="42"/>
  <c r="H239" i="32"/>
  <c r="E238" i="32"/>
  <c r="F237" i="32" s="1"/>
  <c r="H239" i="39"/>
  <c r="E238" i="39"/>
  <c r="F237" i="39" s="1"/>
  <c r="H239" i="31"/>
  <c r="E238" i="31"/>
  <c r="F237" i="31" s="1"/>
  <c r="H239" i="33"/>
  <c r="E238" i="33"/>
  <c r="F237" i="33" s="1"/>
  <c r="H239" i="35"/>
  <c r="E238" i="35"/>
  <c r="F237" i="35" s="1"/>
  <c r="E238" i="38"/>
  <c r="F237" i="38" s="1"/>
  <c r="H239" i="38"/>
  <c r="H239" i="41"/>
  <c r="E238" i="41"/>
  <c r="F237" i="41" s="1"/>
  <c r="E238" i="34"/>
  <c r="F237" i="34" s="1"/>
  <c r="H239" i="34"/>
  <c r="H239" i="26"/>
  <c r="E238" i="26"/>
  <c r="F237" i="26" s="1"/>
  <c r="H239" i="24"/>
  <c r="E238" i="24"/>
  <c r="F237" i="24" s="1"/>
  <c r="E238" i="25"/>
  <c r="F237" i="25" s="1"/>
  <c r="H239" i="25"/>
  <c r="H239" i="61"/>
  <c r="E238" i="61"/>
  <c r="F237" i="61" s="1"/>
  <c r="E238" i="16"/>
  <c r="F237" i="16" s="1"/>
  <c r="H239" i="16"/>
  <c r="AB241" i="24"/>
  <c r="AD241" i="24" s="1"/>
  <c r="Z242" i="24" s="1"/>
  <c r="U121" i="26"/>
  <c r="W121" i="26"/>
  <c r="AC121" i="26" s="1"/>
  <c r="AD121" i="26" s="1"/>
  <c r="Z122" i="26" s="1"/>
  <c r="AB122" i="26" s="1"/>
  <c r="E239" i="30"/>
  <c r="F238" i="30" s="1"/>
  <c r="H240" i="30"/>
  <c r="U122" i="28"/>
  <c r="T122" i="28" s="1"/>
  <c r="X122" i="28" s="1"/>
  <c r="W122" i="28"/>
  <c r="AC122" i="28" s="1"/>
  <c r="AD122" i="28" s="1"/>
  <c r="Z123" i="28" s="1"/>
  <c r="AB123" i="28" s="1"/>
  <c r="T234" i="23"/>
  <c r="X234" i="23" s="1"/>
  <c r="H240" i="28"/>
  <c r="E239" i="28"/>
  <c r="F238" i="28" s="1"/>
  <c r="AB232" i="23"/>
  <c r="AD232" i="23" s="1"/>
  <c r="Z233" i="23" s="1"/>
  <c r="E238" i="23"/>
  <c r="F237" i="23" s="1"/>
  <c r="E239" i="37" l="1"/>
  <c r="F238" i="37" s="1"/>
  <c r="H240" i="37"/>
  <c r="H240" i="38"/>
  <c r="E239" i="38"/>
  <c r="F238" i="38" s="1"/>
  <c r="H240" i="44"/>
  <c r="E239" i="44"/>
  <c r="F238" i="44" s="1"/>
  <c r="E239" i="31"/>
  <c r="F238" i="31" s="1"/>
  <c r="H240" i="31"/>
  <c r="H240" i="39"/>
  <c r="E239" i="39"/>
  <c r="F238" i="39" s="1"/>
  <c r="H240" i="40"/>
  <c r="E239" i="40"/>
  <c r="F238" i="40" s="1"/>
  <c r="E239" i="36"/>
  <c r="F238" i="36" s="1"/>
  <c r="H240" i="36"/>
  <c r="E239" i="47"/>
  <c r="F238" i="47" s="1"/>
  <c r="H240" i="47"/>
  <c r="H240" i="35"/>
  <c r="E239" i="35"/>
  <c r="F238" i="35" s="1"/>
  <c r="H240" i="32"/>
  <c r="E239" i="32"/>
  <c r="F238" i="32" s="1"/>
  <c r="E239" i="45"/>
  <c r="F238" i="45" s="1"/>
  <c r="H240" i="45"/>
  <c r="E239" i="41"/>
  <c r="F238" i="41" s="1"/>
  <c r="H240" i="41"/>
  <c r="H240" i="34"/>
  <c r="E239" i="34"/>
  <c r="F238" i="34" s="1"/>
  <c r="H240" i="42"/>
  <c r="E239" i="42"/>
  <c r="F238" i="42" s="1"/>
  <c r="E239" i="46"/>
  <c r="F238" i="46" s="1"/>
  <c r="H240" i="46"/>
  <c r="E239" i="33"/>
  <c r="F238" i="33" s="1"/>
  <c r="H240" i="33"/>
  <c r="H240" i="43"/>
  <c r="E239" i="43"/>
  <c r="F238" i="43" s="1"/>
  <c r="E239" i="61"/>
  <c r="F238" i="61" s="1"/>
  <c r="H240" i="61"/>
  <c r="H240" i="26"/>
  <c r="E239" i="26"/>
  <c r="F238" i="26" s="1"/>
  <c r="E239" i="16"/>
  <c r="F238" i="16" s="1"/>
  <c r="H240" i="16"/>
  <c r="H240" i="25"/>
  <c r="E239" i="25"/>
  <c r="F238" i="25" s="1"/>
  <c r="H240" i="24"/>
  <c r="E239" i="24"/>
  <c r="F238" i="24" s="1"/>
  <c r="AB242" i="24"/>
  <c r="AD242" i="24" s="1"/>
  <c r="Z243" i="24" s="1"/>
  <c r="S122" i="26"/>
  <c r="R122" i="26"/>
  <c r="X121" i="26"/>
  <c r="T122" i="26" s="1"/>
  <c r="E240" i="30"/>
  <c r="F239" i="30" s="1"/>
  <c r="H241" i="30"/>
  <c r="S123" i="28"/>
  <c r="R123" i="28"/>
  <c r="T235" i="23"/>
  <c r="X235" i="23" s="1"/>
  <c r="E240" i="28"/>
  <c r="F239" i="28" s="1"/>
  <c r="H241" i="28"/>
  <c r="AB233" i="23"/>
  <c r="AD233" i="23" s="1"/>
  <c r="Z234" i="23" s="1"/>
  <c r="E239" i="23"/>
  <c r="F238" i="23" s="1"/>
  <c r="H241" i="46" l="1"/>
  <c r="E240" i="46"/>
  <c r="F239" i="46" s="1"/>
  <c r="E240" i="45"/>
  <c r="F239" i="45" s="1"/>
  <c r="H241" i="45"/>
  <c r="E240" i="36"/>
  <c r="F239" i="36" s="1"/>
  <c r="H241" i="36"/>
  <c r="E240" i="33"/>
  <c r="F239" i="33" s="1"/>
  <c r="H241" i="33"/>
  <c r="H241" i="44"/>
  <c r="E240" i="44"/>
  <c r="F239" i="44" s="1"/>
  <c r="E240" i="41"/>
  <c r="F239" i="41" s="1"/>
  <c r="H241" i="41"/>
  <c r="E240" i="47"/>
  <c r="F239" i="47" s="1"/>
  <c r="H241" i="47"/>
  <c r="E240" i="42"/>
  <c r="F239" i="42" s="1"/>
  <c r="H241" i="42"/>
  <c r="E240" i="32"/>
  <c r="F239" i="32" s="1"/>
  <c r="H241" i="32"/>
  <c r="E240" i="40"/>
  <c r="F239" i="40" s="1"/>
  <c r="H241" i="40"/>
  <c r="E240" i="38"/>
  <c r="F239" i="38" s="1"/>
  <c r="H241" i="38"/>
  <c r="H241" i="31"/>
  <c r="E240" i="31"/>
  <c r="F239" i="31" s="1"/>
  <c r="E240" i="37"/>
  <c r="F239" i="37" s="1"/>
  <c r="H241" i="37"/>
  <c r="H241" i="43"/>
  <c r="E240" i="43"/>
  <c r="F239" i="43" s="1"/>
  <c r="H241" i="34"/>
  <c r="E240" i="34"/>
  <c r="F239" i="34" s="1"/>
  <c r="H241" i="35"/>
  <c r="E240" i="35"/>
  <c r="F239" i="35" s="1"/>
  <c r="E240" i="39"/>
  <c r="F239" i="39" s="1"/>
  <c r="H241" i="39"/>
  <c r="E240" i="61"/>
  <c r="F239" i="61" s="1"/>
  <c r="H241" i="61"/>
  <c r="E240" i="25"/>
  <c r="F239" i="25" s="1"/>
  <c r="H241" i="25"/>
  <c r="E240" i="26"/>
  <c r="F239" i="26" s="1"/>
  <c r="H241" i="26"/>
  <c r="H241" i="24"/>
  <c r="E240" i="24"/>
  <c r="F239" i="24" s="1"/>
  <c r="E240" i="16"/>
  <c r="F239" i="16" s="1"/>
  <c r="H241" i="16"/>
  <c r="AB243" i="24"/>
  <c r="AD243" i="24" s="1"/>
  <c r="Z244" i="24" s="1"/>
  <c r="U122" i="26"/>
  <c r="W122" i="26"/>
  <c r="AC122" i="26" s="1"/>
  <c r="AD122" i="26" s="1"/>
  <c r="Z123" i="26" s="1"/>
  <c r="AB123" i="26" s="1"/>
  <c r="E241" i="30"/>
  <c r="F240" i="30" s="1"/>
  <c r="H242" i="30"/>
  <c r="W123" i="28"/>
  <c r="U123" i="28"/>
  <c r="T123" i="28" s="1"/>
  <c r="X123" i="28" s="1"/>
  <c r="T236" i="23"/>
  <c r="X236" i="23" s="1"/>
  <c r="E241" i="28"/>
  <c r="F240" i="28" s="1"/>
  <c r="H242" i="28"/>
  <c r="AB234" i="23"/>
  <c r="AD234" i="23" s="1"/>
  <c r="Z235" i="23" s="1"/>
  <c r="E240" i="23"/>
  <c r="F239" i="23" s="1"/>
  <c r="H242" i="38" l="1"/>
  <c r="E241" i="38"/>
  <c r="F240" i="38" s="1"/>
  <c r="E241" i="47"/>
  <c r="F240" i="47" s="1"/>
  <c r="H242" i="47"/>
  <c r="E241" i="36"/>
  <c r="F240" i="36" s="1"/>
  <c r="H242" i="36"/>
  <c r="H242" i="33"/>
  <c r="E241" i="33"/>
  <c r="F240" i="33" s="1"/>
  <c r="E241" i="34"/>
  <c r="F240" i="34" s="1"/>
  <c r="H242" i="34"/>
  <c r="H242" i="40"/>
  <c r="E241" i="40"/>
  <c r="F240" i="40" s="1"/>
  <c r="E241" i="41"/>
  <c r="F240" i="41" s="1"/>
  <c r="H242" i="41"/>
  <c r="E241" i="45"/>
  <c r="F240" i="45" s="1"/>
  <c r="H242" i="45"/>
  <c r="E241" i="42"/>
  <c r="F240" i="42" s="1"/>
  <c r="H242" i="42"/>
  <c r="H242" i="35"/>
  <c r="E241" i="35"/>
  <c r="F240" i="35" s="1"/>
  <c r="H242" i="43"/>
  <c r="E241" i="43"/>
  <c r="F240" i="43" s="1"/>
  <c r="E241" i="31"/>
  <c r="F240" i="31" s="1"/>
  <c r="H242" i="31"/>
  <c r="E241" i="39"/>
  <c r="F240" i="39" s="1"/>
  <c r="H242" i="39"/>
  <c r="E241" i="37"/>
  <c r="F240" i="37" s="1"/>
  <c r="H242" i="37"/>
  <c r="H242" i="32"/>
  <c r="E241" i="32"/>
  <c r="F240" i="32" s="1"/>
  <c r="E241" i="44"/>
  <c r="F240" i="44" s="1"/>
  <c r="H242" i="44"/>
  <c r="H242" i="46"/>
  <c r="E241" i="46"/>
  <c r="F240" i="46" s="1"/>
  <c r="E241" i="26"/>
  <c r="F240" i="26" s="1"/>
  <c r="H242" i="26"/>
  <c r="E241" i="25"/>
  <c r="F240" i="25" s="1"/>
  <c r="H242" i="25"/>
  <c r="E241" i="16"/>
  <c r="F240" i="16" s="1"/>
  <c r="H242" i="16"/>
  <c r="E241" i="61"/>
  <c r="F240" i="61" s="1"/>
  <c r="H242" i="61"/>
  <c r="H242" i="24"/>
  <c r="E241" i="24"/>
  <c r="F240" i="24" s="1"/>
  <c r="AB244" i="24"/>
  <c r="R123" i="26"/>
  <c r="S123" i="26"/>
  <c r="X122" i="26"/>
  <c r="T123" i="26" s="1"/>
  <c r="H243" i="30"/>
  <c r="E242" i="30"/>
  <c r="F241" i="30" s="1"/>
  <c r="S124" i="28"/>
  <c r="R124" i="28"/>
  <c r="AC123" i="28"/>
  <c r="AD123" i="28" s="1"/>
  <c r="Z124" i="28" s="1"/>
  <c r="AB124" i="28" s="1"/>
  <c r="T237" i="23"/>
  <c r="X237" i="23" s="1"/>
  <c r="H243" i="28"/>
  <c r="E242" i="28"/>
  <c r="F241" i="28" s="1"/>
  <c r="AB235" i="23"/>
  <c r="AD235" i="23" s="1"/>
  <c r="Z236" i="23" s="1"/>
  <c r="E241" i="23"/>
  <c r="F240" i="23" s="1"/>
  <c r="E242" i="41" l="1"/>
  <c r="F241" i="41" s="1"/>
  <c r="H243" i="41"/>
  <c r="E242" i="36"/>
  <c r="F241" i="36" s="1"/>
  <c r="H243" i="36"/>
  <c r="E242" i="45"/>
  <c r="F241" i="45" s="1"/>
  <c r="H243" i="45"/>
  <c r="H243" i="33"/>
  <c r="E242" i="33"/>
  <c r="F241" i="33" s="1"/>
  <c r="E242" i="32"/>
  <c r="F241" i="32" s="1"/>
  <c r="H243" i="32"/>
  <c r="H243" i="43"/>
  <c r="E242" i="43"/>
  <c r="F241" i="43" s="1"/>
  <c r="E242" i="44"/>
  <c r="F241" i="44" s="1"/>
  <c r="H243" i="44"/>
  <c r="E242" i="37"/>
  <c r="F241" i="37" s="1"/>
  <c r="H243" i="37"/>
  <c r="E242" i="47"/>
  <c r="F241" i="47" s="1"/>
  <c r="H243" i="47"/>
  <c r="H243" i="35"/>
  <c r="E242" i="35"/>
  <c r="F241" i="35" s="1"/>
  <c r="E242" i="40"/>
  <c r="F241" i="40" s="1"/>
  <c r="H243" i="40"/>
  <c r="E242" i="31"/>
  <c r="F241" i="31" s="1"/>
  <c r="H243" i="31"/>
  <c r="H243" i="39"/>
  <c r="E242" i="39"/>
  <c r="F241" i="39" s="1"/>
  <c r="E242" i="42"/>
  <c r="F241" i="42" s="1"/>
  <c r="H243" i="42"/>
  <c r="E242" i="34"/>
  <c r="F241" i="34" s="1"/>
  <c r="H243" i="34"/>
  <c r="H243" i="46"/>
  <c r="E242" i="46"/>
  <c r="F241" i="46" s="1"/>
  <c r="E242" i="38"/>
  <c r="F241" i="38" s="1"/>
  <c r="H243" i="38"/>
  <c r="E242" i="16"/>
  <c r="F241" i="16" s="1"/>
  <c r="H243" i="16"/>
  <c r="H243" i="61"/>
  <c r="E242" i="61"/>
  <c r="F241" i="61" s="1"/>
  <c r="H243" i="26"/>
  <c r="E242" i="26"/>
  <c r="F241" i="26" s="1"/>
  <c r="E242" i="25"/>
  <c r="F241" i="25" s="1"/>
  <c r="H243" i="25"/>
  <c r="H243" i="24"/>
  <c r="E242" i="24"/>
  <c r="F241" i="24" s="1"/>
  <c r="AD244" i="24"/>
  <c r="A59" i="24"/>
  <c r="A61" i="24" s="1"/>
  <c r="U123" i="26"/>
  <c r="W123" i="26"/>
  <c r="AC123" i="26" s="1"/>
  <c r="AD123" i="26" s="1"/>
  <c r="Z124" i="26" s="1"/>
  <c r="AB124" i="26" s="1"/>
  <c r="E243" i="30"/>
  <c r="F242" i="30" s="1"/>
  <c r="H244" i="30"/>
  <c r="E244" i="30" s="1"/>
  <c r="P19" i="9" s="1"/>
  <c r="U124" i="28"/>
  <c r="T124" i="28" s="1"/>
  <c r="X124" i="28" s="1"/>
  <c r="W124" i="28"/>
  <c r="AC124" i="28" s="1"/>
  <c r="AD124" i="28" s="1"/>
  <c r="Z125" i="28" s="1"/>
  <c r="AB125" i="28" s="1"/>
  <c r="T238" i="23"/>
  <c r="X238" i="23" s="1"/>
  <c r="E243" i="28"/>
  <c r="F242" i="28" s="1"/>
  <c r="H244" i="28"/>
  <c r="E244" i="28" s="1"/>
  <c r="AB236" i="23"/>
  <c r="AD236" i="23" s="1"/>
  <c r="Z237" i="23" s="1"/>
  <c r="E242" i="23"/>
  <c r="F241" i="23" s="1"/>
  <c r="H244" i="46" l="1"/>
  <c r="E244" i="46" s="1"/>
  <c r="F243" i="46" s="1"/>
  <c r="E243" i="46"/>
  <c r="F242" i="46" s="1"/>
  <c r="E243" i="33"/>
  <c r="F242" i="33" s="1"/>
  <c r="H244" i="33"/>
  <c r="E244" i="33" s="1"/>
  <c r="F243" i="33" s="1"/>
  <c r="E243" i="34"/>
  <c r="F242" i="34" s="1"/>
  <c r="H244" i="34"/>
  <c r="E244" i="34" s="1"/>
  <c r="F243" i="34" s="1"/>
  <c r="E243" i="40"/>
  <c r="F242" i="40" s="1"/>
  <c r="H244" i="40"/>
  <c r="E244" i="40" s="1"/>
  <c r="F243" i="40" s="1"/>
  <c r="E243" i="44"/>
  <c r="F242" i="44" s="1"/>
  <c r="H244" i="44"/>
  <c r="E244" i="44" s="1"/>
  <c r="F243" i="44" s="1"/>
  <c r="E243" i="45"/>
  <c r="F242" i="45" s="1"/>
  <c r="H244" i="45"/>
  <c r="E244" i="45" s="1"/>
  <c r="F243" i="45" s="1"/>
  <c r="E243" i="31"/>
  <c r="F242" i="31" s="1"/>
  <c r="H244" i="31"/>
  <c r="E244" i="31" s="1"/>
  <c r="F243" i="31" s="1"/>
  <c r="E243" i="42"/>
  <c r="F242" i="42" s="1"/>
  <c r="H244" i="42"/>
  <c r="E244" i="42" s="1"/>
  <c r="F243" i="42" s="1"/>
  <c r="H244" i="36"/>
  <c r="E244" i="36" s="1"/>
  <c r="F243" i="36" s="1"/>
  <c r="E243" i="36"/>
  <c r="F242" i="36" s="1"/>
  <c r="H244" i="35"/>
  <c r="E244" i="35" s="1"/>
  <c r="F243" i="35" s="1"/>
  <c r="E243" i="35"/>
  <c r="F242" i="35" s="1"/>
  <c r="H244" i="43"/>
  <c r="E244" i="43" s="1"/>
  <c r="F243" i="43" s="1"/>
  <c r="E243" i="43"/>
  <c r="F242" i="43" s="1"/>
  <c r="H244" i="38"/>
  <c r="E244" i="38" s="1"/>
  <c r="F243" i="38" s="1"/>
  <c r="E243" i="38"/>
  <c r="F242" i="38" s="1"/>
  <c r="E243" i="47"/>
  <c r="F242" i="47" s="1"/>
  <c r="H244" i="47"/>
  <c r="E244" i="47" s="1"/>
  <c r="F243" i="47" s="1"/>
  <c r="E243" i="32"/>
  <c r="F242" i="32" s="1"/>
  <c r="H244" i="32"/>
  <c r="E244" i="32" s="1"/>
  <c r="F243" i="32" s="1"/>
  <c r="E243" i="41"/>
  <c r="F242" i="41" s="1"/>
  <c r="H244" i="41"/>
  <c r="E244" i="41" s="1"/>
  <c r="F243" i="41" s="1"/>
  <c r="E243" i="37"/>
  <c r="F242" i="37" s="1"/>
  <c r="H244" i="37"/>
  <c r="E244" i="37" s="1"/>
  <c r="F243" i="37" s="1"/>
  <c r="E243" i="39"/>
  <c r="F242" i="39" s="1"/>
  <c r="H244" i="39"/>
  <c r="E244" i="39" s="1"/>
  <c r="F243" i="39" s="1"/>
  <c r="O19" i="9"/>
  <c r="O17" i="9"/>
  <c r="P17" i="9"/>
  <c r="E243" i="26"/>
  <c r="F242" i="26" s="1"/>
  <c r="H244" i="26"/>
  <c r="E244" i="26" s="1"/>
  <c r="E243" i="16"/>
  <c r="F242" i="16" s="1"/>
  <c r="H244" i="16"/>
  <c r="E244" i="16" s="1"/>
  <c r="E243" i="25"/>
  <c r="F242" i="25" s="1"/>
  <c r="H244" i="25"/>
  <c r="E244" i="25" s="1"/>
  <c r="H244" i="24"/>
  <c r="E244" i="24" s="1"/>
  <c r="E243" i="24"/>
  <c r="H244" i="61"/>
  <c r="E244" i="61" s="1"/>
  <c r="E243" i="61"/>
  <c r="F242" i="61" s="1"/>
  <c r="AJ19" i="9"/>
  <c r="AN19" i="9"/>
  <c r="AM19" i="9"/>
  <c r="AF19" i="9"/>
  <c r="AF17" i="9"/>
  <c r="AE19" i="9"/>
  <c r="AI19" i="9"/>
  <c r="AE17" i="9"/>
  <c r="R124" i="26"/>
  <c r="S124" i="26"/>
  <c r="X123" i="26"/>
  <c r="T124" i="26" s="1"/>
  <c r="F243" i="30"/>
  <c r="AG19" i="9"/>
  <c r="AK19" i="9"/>
  <c r="AO19" i="9"/>
  <c r="AG17" i="9"/>
  <c r="F243" i="28"/>
  <c r="S125" i="28"/>
  <c r="R125" i="28"/>
  <c r="T239" i="23"/>
  <c r="X239" i="23" s="1"/>
  <c r="AB237" i="23"/>
  <c r="AD237" i="23" s="1"/>
  <c r="Z238" i="23" s="1"/>
  <c r="E243" i="23"/>
  <c r="F242" i="23" s="1"/>
  <c r="E244" i="23"/>
  <c r="P12" i="9" l="1"/>
  <c r="P21" i="9"/>
  <c r="P26" i="9"/>
  <c r="O13" i="9"/>
  <c r="O36" i="9"/>
  <c r="P36" i="9"/>
  <c r="O35" i="9"/>
  <c r="P35" i="9"/>
  <c r="O34" i="9"/>
  <c r="P34" i="9"/>
  <c r="O33" i="9"/>
  <c r="P33" i="9"/>
  <c r="O32" i="9"/>
  <c r="P32" i="9"/>
  <c r="O31" i="9"/>
  <c r="P31" i="9"/>
  <c r="O30" i="9"/>
  <c r="P30" i="9"/>
  <c r="P29" i="9"/>
  <c r="P28" i="9"/>
  <c r="P27" i="9"/>
  <c r="O25" i="9"/>
  <c r="P25" i="9"/>
  <c r="O24" i="9"/>
  <c r="P24" i="9"/>
  <c r="P23" i="9"/>
  <c r="P22" i="9"/>
  <c r="O20" i="9"/>
  <c r="P20" i="9"/>
  <c r="P18" i="9"/>
  <c r="O15" i="9"/>
  <c r="P14" i="9"/>
  <c r="O27" i="9"/>
  <c r="O23" i="9"/>
  <c r="O26" i="9"/>
  <c r="O29" i="9"/>
  <c r="O28" i="9"/>
  <c r="O12" i="9"/>
  <c r="O18" i="9"/>
  <c r="O21" i="9"/>
  <c r="O22" i="9"/>
  <c r="P13" i="9"/>
  <c r="AJ20" i="9"/>
  <c r="AI20" i="9"/>
  <c r="AG20" i="9"/>
  <c r="AK20" i="9"/>
  <c r="AF20" i="9"/>
  <c r="AE20" i="9"/>
  <c r="AM20" i="9"/>
  <c r="AN20" i="9"/>
  <c r="AO20" i="9"/>
  <c r="AJ34" i="9"/>
  <c r="AG34" i="9"/>
  <c r="AK34" i="9"/>
  <c r="AF34" i="9"/>
  <c r="AI34" i="9"/>
  <c r="AE34" i="9"/>
  <c r="AN34" i="9"/>
  <c r="AM34" i="9"/>
  <c r="AO34" i="9"/>
  <c r="AI24" i="9"/>
  <c r="AK24" i="9"/>
  <c r="AG24" i="9"/>
  <c r="AE24" i="9"/>
  <c r="AJ24" i="9"/>
  <c r="AF24" i="9"/>
  <c r="AO24" i="9"/>
  <c r="AN24" i="9"/>
  <c r="AM24" i="9"/>
  <c r="L22" i="9"/>
  <c r="AG22" i="9"/>
  <c r="AJ22" i="9"/>
  <c r="AI22" i="9"/>
  <c r="AM22" i="9"/>
  <c r="AE22" i="9"/>
  <c r="AK22" i="9"/>
  <c r="AF22" i="9"/>
  <c r="AO22" i="9"/>
  <c r="AN22" i="9"/>
  <c r="AE27" i="9"/>
  <c r="AG27" i="9"/>
  <c r="AF27" i="9"/>
  <c r="AN27" i="9"/>
  <c r="AI27" i="9"/>
  <c r="AK27" i="9"/>
  <c r="AJ27" i="9"/>
  <c r="AM27" i="9"/>
  <c r="AO27" i="9"/>
  <c r="AJ23" i="9"/>
  <c r="AK23" i="9"/>
  <c r="AE23" i="9"/>
  <c r="AF23" i="9"/>
  <c r="AG23" i="9"/>
  <c r="AI23" i="9"/>
  <c r="AN23" i="9"/>
  <c r="AM23" i="9"/>
  <c r="AO23" i="9"/>
  <c r="AK33" i="9"/>
  <c r="AF33" i="9"/>
  <c r="AI33" i="9"/>
  <c r="AJ33" i="9"/>
  <c r="AE33" i="9"/>
  <c r="AG33" i="9"/>
  <c r="AO33" i="9"/>
  <c r="AM33" i="9"/>
  <c r="AN33" i="9"/>
  <c r="AB21" i="9"/>
  <c r="AK21" i="9"/>
  <c r="AE21" i="9"/>
  <c r="AI21" i="9"/>
  <c r="AJ21" i="9"/>
  <c r="AF21" i="9"/>
  <c r="AG21" i="9"/>
  <c r="AM21" i="9"/>
  <c r="AN21" i="9"/>
  <c r="AO21" i="9"/>
  <c r="L29" i="9"/>
  <c r="AE29" i="9"/>
  <c r="AI29" i="9"/>
  <c r="AF29" i="9"/>
  <c r="AJ29" i="9"/>
  <c r="AK29" i="9"/>
  <c r="AG29" i="9"/>
  <c r="AN29" i="9"/>
  <c r="AO29" i="9"/>
  <c r="AM29" i="9"/>
  <c r="AB36" i="9"/>
  <c r="AG36" i="9"/>
  <c r="AE36" i="9"/>
  <c r="AF36" i="9"/>
  <c r="AK36" i="9"/>
  <c r="AI36" i="9"/>
  <c r="AJ36" i="9"/>
  <c r="AN36" i="9"/>
  <c r="AM36" i="9"/>
  <c r="AO36" i="9"/>
  <c r="AJ30" i="9"/>
  <c r="AE30" i="9"/>
  <c r="AK30" i="9"/>
  <c r="AG30" i="9"/>
  <c r="AI30" i="9"/>
  <c r="AF30" i="9"/>
  <c r="AN30" i="9"/>
  <c r="AM30" i="9"/>
  <c r="AO30" i="9"/>
  <c r="F243" i="25"/>
  <c r="AB15" i="9" s="1"/>
  <c r="AF15" i="9"/>
  <c r="AE15" i="9"/>
  <c r="AG15" i="9"/>
  <c r="AM15" i="9"/>
  <c r="AN15" i="9"/>
  <c r="AO15" i="9"/>
  <c r="F243" i="26"/>
  <c r="AC16" i="9" s="1"/>
  <c r="AE16" i="9"/>
  <c r="AG16" i="9"/>
  <c r="AF16" i="9"/>
  <c r="AD26" i="9"/>
  <c r="AG26" i="9"/>
  <c r="AI26" i="9"/>
  <c r="AE26" i="9"/>
  <c r="AK26" i="9"/>
  <c r="AF26" i="9"/>
  <c r="AJ26" i="9"/>
  <c r="AO26" i="9"/>
  <c r="AN26" i="9"/>
  <c r="AM26" i="9"/>
  <c r="F243" i="61"/>
  <c r="AA18" i="9" s="1"/>
  <c r="AJ18" i="9"/>
  <c r="AK18" i="9"/>
  <c r="AF18" i="9"/>
  <c r="AE18" i="9"/>
  <c r="AM18" i="9"/>
  <c r="AI18" i="9"/>
  <c r="AG18" i="9"/>
  <c r="AN18" i="9"/>
  <c r="AO18" i="9"/>
  <c r="AC28" i="9"/>
  <c r="AF28" i="9"/>
  <c r="AK28" i="9"/>
  <c r="AG28" i="9"/>
  <c r="AI28" i="9"/>
  <c r="AE28" i="9"/>
  <c r="AJ28" i="9"/>
  <c r="AM28" i="9"/>
  <c r="AN28" i="9"/>
  <c r="AO28" i="9"/>
  <c r="AB25" i="9"/>
  <c r="AI25" i="9"/>
  <c r="AJ25" i="9"/>
  <c r="AK25" i="9"/>
  <c r="AF25" i="9"/>
  <c r="AG25" i="9"/>
  <c r="AE25" i="9"/>
  <c r="AN25" i="9"/>
  <c r="AO25" i="9"/>
  <c r="AM25" i="9"/>
  <c r="F242" i="24"/>
  <c r="AN13" i="9"/>
  <c r="AM13" i="9"/>
  <c r="AO13" i="9"/>
  <c r="L31" i="9"/>
  <c r="AE31" i="9"/>
  <c r="AJ31" i="9"/>
  <c r="AF31" i="9"/>
  <c r="AK31" i="9"/>
  <c r="AG31" i="9"/>
  <c r="AI31" i="9"/>
  <c r="AM31" i="9"/>
  <c r="AN31" i="9"/>
  <c r="AO31" i="9"/>
  <c r="F243" i="16"/>
  <c r="AG14" i="9"/>
  <c r="AE14" i="9"/>
  <c r="AF14" i="9"/>
  <c r="AI14" i="9"/>
  <c r="AK32" i="9"/>
  <c r="AI32" i="9"/>
  <c r="AF32" i="9"/>
  <c r="AM32" i="9"/>
  <c r="AJ32" i="9"/>
  <c r="AG32" i="9"/>
  <c r="AE32" i="9"/>
  <c r="AN32" i="9"/>
  <c r="AO32" i="9"/>
  <c r="AC35" i="9"/>
  <c r="AI35" i="9"/>
  <c r="AF35" i="9"/>
  <c r="AJ35" i="9"/>
  <c r="AG35" i="9"/>
  <c r="AK35" i="9"/>
  <c r="AE35" i="9"/>
  <c r="AO35" i="9"/>
  <c r="AN35" i="9"/>
  <c r="AM35" i="9"/>
  <c r="F243" i="24"/>
  <c r="AE13" i="9"/>
  <c r="AI13" i="9"/>
  <c r="AG13" i="9"/>
  <c r="AF13" i="9"/>
  <c r="AK13" i="9"/>
  <c r="AJ13" i="9"/>
  <c r="AJ12" i="9"/>
  <c r="AM12" i="9"/>
  <c r="AF12" i="9"/>
  <c r="AE12" i="9"/>
  <c r="AI12" i="9"/>
  <c r="U124" i="26"/>
  <c r="P16" i="9" s="1"/>
  <c r="W124" i="26"/>
  <c r="AC124" i="26" s="1"/>
  <c r="AD124" i="26" s="1"/>
  <c r="Z125" i="26" s="1"/>
  <c r="AB125" i="26" s="1"/>
  <c r="O16" i="9" s="1"/>
  <c r="AL19" i="9"/>
  <c r="AK12" i="9"/>
  <c r="AG12" i="9"/>
  <c r="U125" i="28"/>
  <c r="W125" i="28"/>
  <c r="AC125" i="28" s="1"/>
  <c r="AD125" i="28" s="1"/>
  <c r="Z126" i="28" s="1"/>
  <c r="AB126" i="28" s="1"/>
  <c r="AM17" i="9" s="1"/>
  <c r="T240" i="23"/>
  <c r="X240" i="23" s="1"/>
  <c r="L33" i="9"/>
  <c r="AC30" i="9"/>
  <c r="AC24" i="9"/>
  <c r="Y19" i="9"/>
  <c r="L20" i="9"/>
  <c r="K17" i="9"/>
  <c r="F243" i="23"/>
  <c r="AB12" i="9" s="1"/>
  <c r="AB238" i="23"/>
  <c r="AD238" i="23" s="1"/>
  <c r="Z239" i="23" s="1"/>
  <c r="AC13" i="9" l="1"/>
  <c r="K18" i="9"/>
  <c r="L18" i="9"/>
  <c r="AC18" i="9"/>
  <c r="AL31" i="9"/>
  <c r="AL30" i="9"/>
  <c r="AL32" i="9"/>
  <c r="AL20" i="9"/>
  <c r="AL28" i="9"/>
  <c r="AL25" i="9"/>
  <c r="AL27" i="9"/>
  <c r="AL18" i="9"/>
  <c r="AB18" i="9"/>
  <c r="AD18" i="9"/>
  <c r="Y18" i="9"/>
  <c r="Z18" i="9"/>
  <c r="AL33" i="9"/>
  <c r="AL23" i="9"/>
  <c r="AP18" i="9"/>
  <c r="AL26" i="9"/>
  <c r="AL36" i="9"/>
  <c r="AL29" i="9"/>
  <c r="AL24" i="9"/>
  <c r="AL35" i="9"/>
  <c r="AH18" i="9"/>
  <c r="AL34" i="9"/>
  <c r="AL21" i="9"/>
  <c r="AL22" i="9"/>
  <c r="R125" i="26"/>
  <c r="S125" i="26"/>
  <c r="X124" i="26"/>
  <c r="T125" i="26" s="1"/>
  <c r="T125" i="28"/>
  <c r="X125" i="28" s="1"/>
  <c r="S126" i="28"/>
  <c r="R126" i="28"/>
  <c r="T241" i="23"/>
  <c r="X241" i="23" s="1"/>
  <c r="AC36" i="9"/>
  <c r="AD36" i="9"/>
  <c r="AD33" i="9"/>
  <c r="AB35" i="9"/>
  <c r="AD35" i="9"/>
  <c r="AC34" i="9"/>
  <c r="AD34" i="9"/>
  <c r="L32" i="9"/>
  <c r="AD32" i="9"/>
  <c r="AD31" i="9"/>
  <c r="AD30" i="9"/>
  <c r="AD29" i="9"/>
  <c r="AD28" i="9"/>
  <c r="AC27" i="9"/>
  <c r="AD27" i="9"/>
  <c r="AD25" i="9"/>
  <c r="AD24" i="9"/>
  <c r="K23" i="9"/>
  <c r="AD23" i="9"/>
  <c r="AD22" i="9"/>
  <c r="AD21" i="9"/>
  <c r="AD20" i="9"/>
  <c r="AD19" i="9"/>
  <c r="AD17" i="9"/>
  <c r="AD15" i="9"/>
  <c r="AD13" i="9"/>
  <c r="AD12" i="9"/>
  <c r="AC32" i="9"/>
  <c r="AC33" i="9"/>
  <c r="AC31" i="9"/>
  <c r="AC29" i="9"/>
  <c r="L26" i="9"/>
  <c r="AC26" i="9"/>
  <c r="AC25" i="9"/>
  <c r="AC21" i="9"/>
  <c r="AC23" i="9"/>
  <c r="AC22" i="9"/>
  <c r="AC20" i="9"/>
  <c r="AC19" i="9"/>
  <c r="AC17" i="9"/>
  <c r="AB31" i="9"/>
  <c r="AC15" i="9"/>
  <c r="AC12" i="9"/>
  <c r="Z34" i="9"/>
  <c r="AB34" i="9"/>
  <c r="AA34" i="9"/>
  <c r="AB33" i="9"/>
  <c r="AB32" i="9"/>
  <c r="L30" i="9"/>
  <c r="AB30" i="9"/>
  <c r="AB29" i="9"/>
  <c r="L28" i="9"/>
  <c r="AB28" i="9"/>
  <c r="L27" i="9"/>
  <c r="AB27" i="9"/>
  <c r="AB26" i="9"/>
  <c r="Z24" i="9"/>
  <c r="AB24" i="9"/>
  <c r="AB23" i="9"/>
  <c r="AB22" i="9"/>
  <c r="AB20" i="9"/>
  <c r="AB19" i="9"/>
  <c r="AA33" i="9"/>
  <c r="AB17" i="9"/>
  <c r="AB16" i="9"/>
  <c r="Y13" i="9"/>
  <c r="AB13" i="9"/>
  <c r="Z36" i="9"/>
  <c r="AA36" i="9"/>
  <c r="Y35" i="9"/>
  <c r="AA35" i="9"/>
  <c r="AA32" i="9"/>
  <c r="AA31" i="9"/>
  <c r="Y36" i="9"/>
  <c r="Z27" i="9"/>
  <c r="AA27" i="9"/>
  <c r="AA30" i="9"/>
  <c r="AA29" i="9"/>
  <c r="AA28" i="9"/>
  <c r="AA26" i="9"/>
  <c r="L25" i="9"/>
  <c r="AA25" i="9"/>
  <c r="AA24" i="9"/>
  <c r="AA23" i="9"/>
  <c r="AA22" i="9"/>
  <c r="Z21" i="9"/>
  <c r="AA21" i="9"/>
  <c r="AA20" i="9"/>
  <c r="AA19" i="9"/>
  <c r="AA17" i="9"/>
  <c r="AA16" i="9"/>
  <c r="K15" i="9"/>
  <c r="AA15" i="9"/>
  <c r="AA13" i="9"/>
  <c r="L12" i="9"/>
  <c r="AA12" i="9"/>
  <c r="L35" i="9"/>
  <c r="Z35" i="9"/>
  <c r="Z33" i="9"/>
  <c r="Z32" i="9"/>
  <c r="Z31" i="9"/>
  <c r="Z30" i="9"/>
  <c r="Z29" i="9"/>
  <c r="Z28" i="9"/>
  <c r="Z26" i="9"/>
  <c r="Z25" i="9"/>
  <c r="Z15" i="9"/>
  <c r="Z23" i="9"/>
  <c r="Z22" i="9"/>
  <c r="Z20" i="9"/>
  <c r="Z19" i="9"/>
  <c r="Z17" i="9"/>
  <c r="Z16" i="9"/>
  <c r="Z12" i="9"/>
  <c r="Y28" i="9"/>
  <c r="Y33" i="9"/>
  <c r="L34" i="9"/>
  <c r="Y34" i="9"/>
  <c r="Y32" i="9"/>
  <c r="Y31" i="9"/>
  <c r="Y30" i="9"/>
  <c r="Y29" i="9"/>
  <c r="Y27" i="9"/>
  <c r="Y26" i="9"/>
  <c r="Y25" i="9"/>
  <c r="L24" i="9"/>
  <c r="Y24" i="9"/>
  <c r="Y23" i="9"/>
  <c r="Y22" i="9"/>
  <c r="L21" i="9"/>
  <c r="Y21" i="9"/>
  <c r="Y20" i="9"/>
  <c r="Y17" i="9"/>
  <c r="Y12" i="9"/>
  <c r="K36" i="9"/>
  <c r="L36" i="9"/>
  <c r="L23" i="9"/>
  <c r="K20" i="9"/>
  <c r="K33" i="9"/>
  <c r="K24" i="9"/>
  <c r="K34" i="9"/>
  <c r="K25" i="9"/>
  <c r="K35" i="9"/>
  <c r="K31" i="9"/>
  <c r="K27" i="9"/>
  <c r="K28" i="9"/>
  <c r="K29" i="9"/>
  <c r="K21" i="9"/>
  <c r="K26" i="9"/>
  <c r="K22" i="9"/>
  <c r="K32" i="9"/>
  <c r="L19" i="9"/>
  <c r="K19" i="9"/>
  <c r="L17" i="9"/>
  <c r="K30" i="9"/>
  <c r="K12" i="9"/>
  <c r="AG37" i="9"/>
  <c r="E20" i="8" s="1"/>
  <c r="AE37" i="9"/>
  <c r="C20" i="8" s="1"/>
  <c r="AH13" i="9"/>
  <c r="AH32" i="9"/>
  <c r="AH26" i="9"/>
  <c r="AH25" i="9"/>
  <c r="AH15" i="9"/>
  <c r="AH21" i="9"/>
  <c r="AH16" i="9"/>
  <c r="AL12" i="9"/>
  <c r="AH23" i="9"/>
  <c r="AH33" i="9"/>
  <c r="AH24" i="9"/>
  <c r="AH31" i="9"/>
  <c r="AH36" i="9"/>
  <c r="AH19" i="9"/>
  <c r="AH29" i="9"/>
  <c r="AH22" i="9"/>
  <c r="AH17" i="9"/>
  <c r="AH30" i="9"/>
  <c r="AH35" i="9"/>
  <c r="AH34" i="9"/>
  <c r="AH27" i="9"/>
  <c r="AH20" i="9"/>
  <c r="AH28" i="9"/>
  <c r="AH12" i="9"/>
  <c r="AB239" i="23"/>
  <c r="AD239" i="23" s="1"/>
  <c r="Z240" i="23" s="1"/>
  <c r="U125" i="26" l="1"/>
  <c r="W125" i="26"/>
  <c r="AC125" i="26" s="1"/>
  <c r="U126" i="28"/>
  <c r="AI17" i="9" s="1"/>
  <c r="W126" i="28"/>
  <c r="T242" i="23"/>
  <c r="X242" i="23" s="1"/>
  <c r="AD14" i="9"/>
  <c r="M27" i="2" s="1"/>
  <c r="AC14" i="9"/>
  <c r="M24" i="2" s="1"/>
  <c r="AB14" i="9"/>
  <c r="M18" i="2" s="1"/>
  <c r="AA14" i="9"/>
  <c r="M17" i="2" s="1"/>
  <c r="Y14" i="9"/>
  <c r="M14" i="2" s="1"/>
  <c r="AH14" i="9"/>
  <c r="AH37" i="9" s="1"/>
  <c r="AF37" i="9"/>
  <c r="D20" i="8" s="1"/>
  <c r="M24" i="8"/>
  <c r="AB240" i="23"/>
  <c r="AD240" i="23" s="1"/>
  <c r="Z241" i="23" s="1"/>
  <c r="AD125" i="26" l="1"/>
  <c r="AD16" i="9"/>
  <c r="X125" i="26"/>
  <c r="Y16" i="9"/>
  <c r="S126" i="26"/>
  <c r="R126" i="26"/>
  <c r="N19" i="2"/>
  <c r="T126" i="28"/>
  <c r="X126" i="28" s="1"/>
  <c r="AC126" i="28"/>
  <c r="S127" i="28"/>
  <c r="R127" i="28"/>
  <c r="T243" i="23"/>
  <c r="X243" i="23" s="1"/>
  <c r="AB241" i="23"/>
  <c r="Z126" i="26" l="1"/>
  <c r="AB126" i="26" s="1"/>
  <c r="AM16" i="9" s="1"/>
  <c r="K16" i="9"/>
  <c r="T126" i="26"/>
  <c r="L16" i="9"/>
  <c r="U126" i="26"/>
  <c r="AI16" i="9" s="1"/>
  <c r="W126" i="26"/>
  <c r="AC126" i="26" s="1"/>
  <c r="W127" i="28"/>
  <c r="U127" i="28"/>
  <c r="AD126" i="28"/>
  <c r="Z127" i="28" s="1"/>
  <c r="AB127" i="28" s="1"/>
  <c r="T244" i="23"/>
  <c r="X244" i="23" s="1"/>
  <c r="AD241" i="23"/>
  <c r="Z242" i="23" s="1"/>
  <c r="AB242" i="23" s="1"/>
  <c r="AD126" i="26" l="1"/>
  <c r="Z127" i="26" s="1"/>
  <c r="AB127" i="26" s="1"/>
  <c r="R127" i="26"/>
  <c r="S127" i="26"/>
  <c r="X126" i="26"/>
  <c r="T127" i="26" s="1"/>
  <c r="AD242" i="23"/>
  <c r="Z243" i="23" s="1"/>
  <c r="AB243" i="23" s="1"/>
  <c r="AD243" i="23" s="1"/>
  <c r="Z244" i="23" s="1"/>
  <c r="T127" i="28"/>
  <c r="X127" i="28" s="1"/>
  <c r="S128" i="28"/>
  <c r="R128" i="28"/>
  <c r="AC127" i="28"/>
  <c r="U127" i="26" l="1"/>
  <c r="X127" i="26" s="1"/>
  <c r="T128" i="26" s="1"/>
  <c r="W127" i="26"/>
  <c r="AC127" i="26" s="1"/>
  <c r="AD127" i="26" s="1"/>
  <c r="Z128" i="26" s="1"/>
  <c r="AB128" i="26" s="1"/>
  <c r="U128" i="28"/>
  <c r="T128" i="28" s="1"/>
  <c r="X128" i="28" s="1"/>
  <c r="W128" i="28"/>
  <c r="AD127" i="28"/>
  <c r="Z128" i="28" s="1"/>
  <c r="AB128" i="28" s="1"/>
  <c r="AB244" i="23"/>
  <c r="AN12" i="9" s="1"/>
  <c r="R128" i="26" l="1"/>
  <c r="S128" i="26"/>
  <c r="AO12" i="9"/>
  <c r="AP23" i="9"/>
  <c r="AP34" i="9"/>
  <c r="AP29" i="9"/>
  <c r="AP35" i="9"/>
  <c r="AP31" i="9"/>
  <c r="AP26" i="9"/>
  <c r="AP30" i="9"/>
  <c r="AP27" i="9"/>
  <c r="AP36" i="9"/>
  <c r="AP32" i="9"/>
  <c r="AP33" i="9"/>
  <c r="AP25" i="9"/>
  <c r="AP24" i="9"/>
  <c r="AP22" i="9"/>
  <c r="AP28" i="9"/>
  <c r="AP19" i="9"/>
  <c r="AC128" i="28"/>
  <c r="S129" i="28"/>
  <c r="R129" i="28"/>
  <c r="A58" i="23"/>
  <c r="A60" i="23" s="1"/>
  <c r="AP15" i="9"/>
  <c r="AD244" i="23"/>
  <c r="U128" i="26" l="1"/>
  <c r="W128" i="26"/>
  <c r="AC128" i="26" s="1"/>
  <c r="AD128" i="26" s="1"/>
  <c r="Z129" i="26" s="1"/>
  <c r="AB129" i="26" s="1"/>
  <c r="AP12" i="9"/>
  <c r="U129" i="28"/>
  <c r="T129" i="28" s="1"/>
  <c r="X129" i="28" s="1"/>
  <c r="W129" i="28"/>
  <c r="AD128" i="28"/>
  <c r="Z129" i="28" s="1"/>
  <c r="AB129" i="28" s="1"/>
  <c r="AP21" i="9"/>
  <c r="AP20" i="9"/>
  <c r="R129" i="26" l="1"/>
  <c r="S129" i="26"/>
  <c r="X128" i="26"/>
  <c r="T129" i="26" s="1"/>
  <c r="AC129" i="28"/>
  <c r="S130" i="28"/>
  <c r="R130" i="28"/>
  <c r="N28" i="2"/>
  <c r="N15" i="2"/>
  <c r="N25" i="2"/>
  <c r="U129" i="26" l="1"/>
  <c r="X129" i="26" s="1"/>
  <c r="T130" i="26" s="1"/>
  <c r="W129" i="26"/>
  <c r="AC129" i="26" s="1"/>
  <c r="AD129" i="26" s="1"/>
  <c r="Z130" i="26" s="1"/>
  <c r="AB130" i="26" s="1"/>
  <c r="AD129" i="28"/>
  <c r="Z130" i="28" s="1"/>
  <c r="AB130" i="28" s="1"/>
  <c r="U130" i="28"/>
  <c r="T130" i="28" s="1"/>
  <c r="X130" i="28" s="1"/>
  <c r="W130" i="28"/>
  <c r="R130" i="26" l="1"/>
  <c r="S130" i="26"/>
  <c r="AC130" i="28"/>
  <c r="S131" i="28"/>
  <c r="R131" i="28"/>
  <c r="U130" i="26" l="1"/>
  <c r="W130" i="26"/>
  <c r="AC130" i="26" s="1"/>
  <c r="AD130" i="26" s="1"/>
  <c r="Z131" i="26" s="1"/>
  <c r="AB131" i="26" s="1"/>
  <c r="AD130" i="28"/>
  <c r="Z131" i="28" s="1"/>
  <c r="AB131" i="28" s="1"/>
  <c r="U131" i="28"/>
  <c r="T131" i="28" s="1"/>
  <c r="X131" i="28" s="1"/>
  <c r="W131" i="28"/>
  <c r="AC131" i="28" s="1"/>
  <c r="L13" i="9"/>
  <c r="N13" i="9"/>
  <c r="R131" i="26" l="1"/>
  <c r="S131" i="26"/>
  <c r="X130" i="26"/>
  <c r="T131" i="26" s="1"/>
  <c r="AD131" i="28"/>
  <c r="Z132" i="28" s="1"/>
  <c r="AB132" i="28" s="1"/>
  <c r="S132" i="28"/>
  <c r="R132" i="28"/>
  <c r="Z13" i="9"/>
  <c r="U131" i="26" l="1"/>
  <c r="X131" i="26" s="1"/>
  <c r="T132" i="26" s="1"/>
  <c r="W131" i="26"/>
  <c r="AC131" i="26" s="1"/>
  <c r="AD131" i="26" s="1"/>
  <c r="Z132" i="26" s="1"/>
  <c r="AB132" i="26" s="1"/>
  <c r="U132" i="28"/>
  <c r="T132" i="28" s="1"/>
  <c r="X132" i="28" s="1"/>
  <c r="W132" i="28"/>
  <c r="K13" i="9"/>
  <c r="M33" i="8" l="1"/>
  <c r="R132" i="26"/>
  <c r="S132" i="26"/>
  <c r="AC132" i="28"/>
  <c r="AD132" i="28" s="1"/>
  <c r="Z133" i="28" s="1"/>
  <c r="AB133" i="28" s="1"/>
  <c r="S133" i="28"/>
  <c r="R133" i="28"/>
  <c r="AL13" i="9"/>
  <c r="U132" i="26" l="1"/>
  <c r="W132" i="26"/>
  <c r="AC132" i="26" s="1"/>
  <c r="AD132" i="26" s="1"/>
  <c r="Z133" i="26" s="1"/>
  <c r="AB133" i="26" s="1"/>
  <c r="W133" i="28"/>
  <c r="AC133" i="28" s="1"/>
  <c r="AD133" i="28" s="1"/>
  <c r="Z134" i="28" s="1"/>
  <c r="AB134" i="28" s="1"/>
  <c r="U133" i="28"/>
  <c r="T133" i="28" s="1"/>
  <c r="X133" i="28" s="1"/>
  <c r="R13" i="9"/>
  <c r="R133" i="26" l="1"/>
  <c r="S133" i="26"/>
  <c r="X132" i="26"/>
  <c r="T133" i="26" s="1"/>
  <c r="S134" i="28"/>
  <c r="R134" i="28"/>
  <c r="U133" i="26" l="1"/>
  <c r="X133" i="26" s="1"/>
  <c r="T134" i="26" s="1"/>
  <c r="W133" i="26"/>
  <c r="AC133" i="26" s="1"/>
  <c r="AD133" i="26" s="1"/>
  <c r="Z134" i="26" s="1"/>
  <c r="AB134" i="26" s="1"/>
  <c r="U134" i="28"/>
  <c r="T134" i="28" s="1"/>
  <c r="X134" i="28" s="1"/>
  <c r="W134" i="28"/>
  <c r="R134" i="26" l="1"/>
  <c r="S134" i="26"/>
  <c r="S135" i="28"/>
  <c r="R135" i="28"/>
  <c r="AC134" i="28"/>
  <c r="AD134" i="28" s="1"/>
  <c r="Z135" i="28" s="1"/>
  <c r="AB135" i="28" s="1"/>
  <c r="U134" i="26" l="1"/>
  <c r="W134" i="26"/>
  <c r="AC134" i="26" s="1"/>
  <c r="AD134" i="26" s="1"/>
  <c r="Z135" i="26" s="1"/>
  <c r="AB135" i="26" s="1"/>
  <c r="W135" i="28"/>
  <c r="AC135" i="28" s="1"/>
  <c r="AD135" i="28" s="1"/>
  <c r="Z136" i="28" s="1"/>
  <c r="AB136" i="28" s="1"/>
  <c r="U135" i="28"/>
  <c r="T135" i="28" s="1"/>
  <c r="X135" i="28" s="1"/>
  <c r="AP13" i="9"/>
  <c r="W12" i="16"/>
  <c r="AC12" i="16" s="1"/>
  <c r="W13" i="16"/>
  <c r="AC13" i="16" s="1"/>
  <c r="X10" i="16"/>
  <c r="W11" i="16"/>
  <c r="R14" i="9" s="1"/>
  <c r="AJ14" i="9" l="1"/>
  <c r="T11" i="16"/>
  <c r="X11" i="16" s="1"/>
  <c r="T12" i="16" s="1"/>
  <c r="X12" i="16" s="1"/>
  <c r="R135" i="26"/>
  <c r="S135" i="26"/>
  <c r="X134" i="26"/>
  <c r="T135" i="26" s="1"/>
  <c r="AK14" i="9"/>
  <c r="S136" i="28"/>
  <c r="R136" i="28"/>
  <c r="A50" i="16"/>
  <c r="A49" i="16"/>
  <c r="AC11" i="16"/>
  <c r="AD11" i="16" s="1"/>
  <c r="Z12" i="16" s="1"/>
  <c r="T13" i="16" l="1"/>
  <c r="X13" i="16" s="1"/>
  <c r="T14" i="16" s="1"/>
  <c r="X14" i="16" s="1"/>
  <c r="T15" i="16" s="1"/>
  <c r="X15" i="16" s="1"/>
  <c r="T16" i="16" s="1"/>
  <c r="X16" i="16" s="1"/>
  <c r="T17" i="16" s="1"/>
  <c r="X17" i="16" s="1"/>
  <c r="T18" i="16" s="1"/>
  <c r="X18" i="16" s="1"/>
  <c r="T19" i="16" s="1"/>
  <c r="X19" i="16" s="1"/>
  <c r="T20" i="16" s="1"/>
  <c r="X20" i="16" s="1"/>
  <c r="T21" i="16" s="1"/>
  <c r="X21" i="16" s="1"/>
  <c r="T22" i="16" s="1"/>
  <c r="X22" i="16" s="1"/>
  <c r="T23" i="16" s="1"/>
  <c r="X23" i="16" s="1"/>
  <c r="T24" i="16" s="1"/>
  <c r="X24" i="16" s="1"/>
  <c r="T25" i="16" s="1"/>
  <c r="X25" i="16" s="1"/>
  <c r="T26" i="16" s="1"/>
  <c r="X26" i="16" s="1"/>
  <c r="T27" i="16" s="1"/>
  <c r="X27" i="16" s="1"/>
  <c r="T28" i="16" s="1"/>
  <c r="X28" i="16" s="1"/>
  <c r="T29" i="16" s="1"/>
  <c r="X29" i="16" s="1"/>
  <c r="T30" i="16" s="1"/>
  <c r="X30" i="16" s="1"/>
  <c r="T31" i="16" s="1"/>
  <c r="X31" i="16" s="1"/>
  <c r="T32" i="16" s="1"/>
  <c r="X32" i="16" s="1"/>
  <c r="T33" i="16" s="1"/>
  <c r="X33" i="16" s="1"/>
  <c r="T34" i="16" s="1"/>
  <c r="X34" i="16" s="1"/>
  <c r="T35" i="16" s="1"/>
  <c r="X35" i="16" s="1"/>
  <c r="T36" i="16" s="1"/>
  <c r="X36" i="16" s="1"/>
  <c r="T37" i="16" s="1"/>
  <c r="X37" i="16" s="1"/>
  <c r="T38" i="16" s="1"/>
  <c r="X38" i="16" s="1"/>
  <c r="T39" i="16" s="1"/>
  <c r="X39" i="16" s="1"/>
  <c r="T40" i="16" s="1"/>
  <c r="X40" i="16" s="1"/>
  <c r="T41" i="16" s="1"/>
  <c r="X41" i="16" s="1"/>
  <c r="T42" i="16" s="1"/>
  <c r="X42" i="16" s="1"/>
  <c r="T43" i="16" s="1"/>
  <c r="X43" i="16" s="1"/>
  <c r="T44" i="16" s="1"/>
  <c r="X44" i="16" s="1"/>
  <c r="T45" i="16" s="1"/>
  <c r="X45" i="16" s="1"/>
  <c r="T46" i="16" s="1"/>
  <c r="X46" i="16" s="1"/>
  <c r="T47" i="16" s="1"/>
  <c r="X47" i="16" s="1"/>
  <c r="T48" i="16" s="1"/>
  <c r="X48" i="16" s="1"/>
  <c r="T49" i="16" s="1"/>
  <c r="X49" i="16" s="1"/>
  <c r="T50" i="16" s="1"/>
  <c r="X50" i="16" s="1"/>
  <c r="T51" i="16" s="1"/>
  <c r="X51" i="16" s="1"/>
  <c r="T52" i="16" s="1"/>
  <c r="X52" i="16" s="1"/>
  <c r="T53" i="16" s="1"/>
  <c r="X53" i="16" s="1"/>
  <c r="T54" i="16" s="1"/>
  <c r="X54" i="16" s="1"/>
  <c r="T55" i="16" s="1"/>
  <c r="X55" i="16" s="1"/>
  <c r="T56" i="16" s="1"/>
  <c r="X56" i="16" s="1"/>
  <c r="T57" i="16" s="1"/>
  <c r="X57" i="16" s="1"/>
  <c r="T58" i="16" s="1"/>
  <c r="X58" i="16" s="1"/>
  <c r="T59" i="16" s="1"/>
  <c r="X59" i="16" s="1"/>
  <c r="T60" i="16" s="1"/>
  <c r="X60" i="16" s="1"/>
  <c r="T61" i="16" s="1"/>
  <c r="X61" i="16" s="1"/>
  <c r="T62" i="16" s="1"/>
  <c r="X62" i="16" s="1"/>
  <c r="T63" i="16" s="1"/>
  <c r="X63" i="16" s="1"/>
  <c r="T64" i="16" s="1"/>
  <c r="X64" i="16" s="1"/>
  <c r="T65" i="16" s="1"/>
  <c r="X65" i="16" s="1"/>
  <c r="T66" i="16" s="1"/>
  <c r="X66" i="16" s="1"/>
  <c r="T67" i="16" s="1"/>
  <c r="X67" i="16" s="1"/>
  <c r="T68" i="16" s="1"/>
  <c r="X68" i="16" s="1"/>
  <c r="T69" i="16" s="1"/>
  <c r="X69" i="16" s="1"/>
  <c r="T70" i="16" s="1"/>
  <c r="X70" i="16" s="1"/>
  <c r="T71" i="16" s="1"/>
  <c r="X71" i="16" s="1"/>
  <c r="T72" i="16" s="1"/>
  <c r="X72" i="16" s="1"/>
  <c r="T73" i="16" s="1"/>
  <c r="X73" i="16" s="1"/>
  <c r="T74" i="16" s="1"/>
  <c r="X74" i="16" s="1"/>
  <c r="T75" i="16" s="1"/>
  <c r="X75" i="16" s="1"/>
  <c r="T76" i="16" s="1"/>
  <c r="X76" i="16" s="1"/>
  <c r="T77" i="16" s="1"/>
  <c r="X77" i="16" s="1"/>
  <c r="T78" i="16" s="1"/>
  <c r="X78" i="16" s="1"/>
  <c r="T79" i="16" s="1"/>
  <c r="X79" i="16" s="1"/>
  <c r="T80" i="16" s="1"/>
  <c r="X80" i="16" s="1"/>
  <c r="T81" i="16" s="1"/>
  <c r="X81" i="16" s="1"/>
  <c r="T82" i="16" s="1"/>
  <c r="X82" i="16" s="1"/>
  <c r="T83" i="16" s="1"/>
  <c r="X83" i="16" s="1"/>
  <c r="T84" i="16" s="1"/>
  <c r="X84" i="16" s="1"/>
  <c r="T85" i="16" s="1"/>
  <c r="X85" i="16" s="1"/>
  <c r="T86" i="16" s="1"/>
  <c r="X86" i="16" s="1"/>
  <c r="T87" i="16" s="1"/>
  <c r="X87" i="16" s="1"/>
  <c r="T88" i="16" s="1"/>
  <c r="X88" i="16" s="1"/>
  <c r="T89" i="16" s="1"/>
  <c r="X89" i="16" s="1"/>
  <c r="T90" i="16" s="1"/>
  <c r="X90" i="16" s="1"/>
  <c r="T91" i="16" s="1"/>
  <c r="X91" i="16" s="1"/>
  <c r="T92" i="16" s="1"/>
  <c r="X92" i="16" s="1"/>
  <c r="T93" i="16" s="1"/>
  <c r="X93" i="16" s="1"/>
  <c r="T94" i="16" s="1"/>
  <c r="X94" i="16" s="1"/>
  <c r="T95" i="16" s="1"/>
  <c r="X95" i="16" s="1"/>
  <c r="T96" i="16" s="1"/>
  <c r="X96" i="16" s="1"/>
  <c r="T97" i="16" s="1"/>
  <c r="X97" i="16" s="1"/>
  <c r="T98" i="16" s="1"/>
  <c r="X98" i="16" s="1"/>
  <c r="T99" i="16" s="1"/>
  <c r="X99" i="16" s="1"/>
  <c r="T100" i="16" s="1"/>
  <c r="X100" i="16" s="1"/>
  <c r="T101" i="16" s="1"/>
  <c r="X101" i="16" s="1"/>
  <c r="T102" i="16" s="1"/>
  <c r="X102" i="16" s="1"/>
  <c r="T103" i="16" s="1"/>
  <c r="X103" i="16" s="1"/>
  <c r="T104" i="16" s="1"/>
  <c r="X104" i="16" s="1"/>
  <c r="T105" i="16" s="1"/>
  <c r="X105" i="16" s="1"/>
  <c r="T106" i="16" s="1"/>
  <c r="X106" i="16" s="1"/>
  <c r="T107" i="16" s="1"/>
  <c r="X107" i="16" s="1"/>
  <c r="T108" i="16" s="1"/>
  <c r="X108" i="16" s="1"/>
  <c r="T109" i="16" s="1"/>
  <c r="X109" i="16" s="1"/>
  <c r="T110" i="16" s="1"/>
  <c r="X110" i="16" s="1"/>
  <c r="T111" i="16" s="1"/>
  <c r="X111" i="16" s="1"/>
  <c r="T112" i="16" s="1"/>
  <c r="X112" i="16" s="1"/>
  <c r="T113" i="16" s="1"/>
  <c r="X113" i="16" s="1"/>
  <c r="T114" i="16" s="1"/>
  <c r="X114" i="16" s="1"/>
  <c r="T115" i="16" s="1"/>
  <c r="X115" i="16" s="1"/>
  <c r="T116" i="16" s="1"/>
  <c r="X116" i="16" s="1"/>
  <c r="T117" i="16" s="1"/>
  <c r="X117" i="16" s="1"/>
  <c r="T118" i="16" s="1"/>
  <c r="X118" i="16" s="1"/>
  <c r="T119" i="16" s="1"/>
  <c r="X119" i="16" s="1"/>
  <c r="T120" i="16" s="1"/>
  <c r="X120" i="16" s="1"/>
  <c r="T121" i="16" s="1"/>
  <c r="X121" i="16" s="1"/>
  <c r="T122" i="16" s="1"/>
  <c r="X122" i="16" s="1"/>
  <c r="T123" i="16" s="1"/>
  <c r="X123" i="16" s="1"/>
  <c r="T124" i="16" s="1"/>
  <c r="X124" i="16" s="1"/>
  <c r="T125" i="16" s="1"/>
  <c r="X125" i="16" s="1"/>
  <c r="AL14" i="9"/>
  <c r="U135" i="26"/>
  <c r="X135" i="26" s="1"/>
  <c r="T136" i="26" s="1"/>
  <c r="W135" i="26"/>
  <c r="AC135" i="26" s="1"/>
  <c r="AD135" i="26" s="1"/>
  <c r="Z136" i="26" s="1"/>
  <c r="AB136" i="26" s="1"/>
  <c r="A53" i="16"/>
  <c r="U136" i="28"/>
  <c r="T136" i="28" s="1"/>
  <c r="X136" i="28" s="1"/>
  <c r="W136" i="28"/>
  <c r="AC136" i="28" s="1"/>
  <c r="AD136" i="28" s="1"/>
  <c r="Z137" i="28" s="1"/>
  <c r="AB137" i="28" s="1"/>
  <c r="AB12" i="16"/>
  <c r="T126" i="16" l="1"/>
  <c r="X126" i="16" s="1"/>
  <c r="T127" i="16" s="1"/>
  <c r="X127" i="16" s="1"/>
  <c r="T128" i="16" s="1"/>
  <c r="X128" i="16" s="1"/>
  <c r="T129" i="16" s="1"/>
  <c r="X129" i="16" s="1"/>
  <c r="T130" i="16" s="1"/>
  <c r="X130" i="16" s="1"/>
  <c r="T131" i="16" s="1"/>
  <c r="X131" i="16" s="1"/>
  <c r="T132" i="16" s="1"/>
  <c r="X132" i="16" s="1"/>
  <c r="T133" i="16" s="1"/>
  <c r="X133" i="16" s="1"/>
  <c r="T134" i="16" s="1"/>
  <c r="X134" i="16" s="1"/>
  <c r="T135" i="16" s="1"/>
  <c r="X135" i="16" s="1"/>
  <c r="T136" i="16" s="1"/>
  <c r="X136" i="16" s="1"/>
  <c r="T137" i="16" s="1"/>
  <c r="X137" i="16" s="1"/>
  <c r="T138" i="16" s="1"/>
  <c r="X138" i="16" s="1"/>
  <c r="T139" i="16" s="1"/>
  <c r="X139" i="16" s="1"/>
  <c r="T140" i="16" s="1"/>
  <c r="X140" i="16" s="1"/>
  <c r="T141" i="16" s="1"/>
  <c r="X141" i="16" s="1"/>
  <c r="T142" i="16" s="1"/>
  <c r="X142" i="16" s="1"/>
  <c r="T143" i="16" s="1"/>
  <c r="X143" i="16" s="1"/>
  <c r="T144" i="16" s="1"/>
  <c r="X144" i="16" s="1"/>
  <c r="T145" i="16" s="1"/>
  <c r="X145" i="16" s="1"/>
  <c r="T146" i="16" s="1"/>
  <c r="X146" i="16" s="1"/>
  <c r="T147" i="16" s="1"/>
  <c r="X147" i="16" s="1"/>
  <c r="T148" i="16" s="1"/>
  <c r="X148" i="16" s="1"/>
  <c r="T149" i="16" s="1"/>
  <c r="X149" i="16" s="1"/>
  <c r="T150" i="16" s="1"/>
  <c r="X150" i="16" s="1"/>
  <c r="T151" i="16" s="1"/>
  <c r="X151" i="16" s="1"/>
  <c r="T152" i="16" s="1"/>
  <c r="X152" i="16" s="1"/>
  <c r="T153" i="16" s="1"/>
  <c r="X153" i="16" s="1"/>
  <c r="T154" i="16" s="1"/>
  <c r="X154" i="16" s="1"/>
  <c r="T155" i="16" s="1"/>
  <c r="X155" i="16" s="1"/>
  <c r="T156" i="16" s="1"/>
  <c r="X156" i="16" s="1"/>
  <c r="T157" i="16" s="1"/>
  <c r="X157" i="16" s="1"/>
  <c r="T158" i="16" s="1"/>
  <c r="X158" i="16" s="1"/>
  <c r="T159" i="16" s="1"/>
  <c r="X159" i="16" s="1"/>
  <c r="T160" i="16" s="1"/>
  <c r="X160" i="16" s="1"/>
  <c r="T161" i="16" s="1"/>
  <c r="X161" i="16" s="1"/>
  <c r="T162" i="16" s="1"/>
  <c r="X162" i="16" s="1"/>
  <c r="T163" i="16" s="1"/>
  <c r="X163" i="16" s="1"/>
  <c r="T164" i="16" s="1"/>
  <c r="X164" i="16" s="1"/>
  <c r="T165" i="16" s="1"/>
  <c r="X165" i="16" s="1"/>
  <c r="T166" i="16" s="1"/>
  <c r="X166" i="16" s="1"/>
  <c r="T167" i="16" s="1"/>
  <c r="X167" i="16" s="1"/>
  <c r="T168" i="16" s="1"/>
  <c r="X168" i="16" s="1"/>
  <c r="T169" i="16" s="1"/>
  <c r="X169" i="16" s="1"/>
  <c r="T170" i="16" s="1"/>
  <c r="X170" i="16" s="1"/>
  <c r="T171" i="16" s="1"/>
  <c r="X171" i="16" s="1"/>
  <c r="T172" i="16" s="1"/>
  <c r="X172" i="16" s="1"/>
  <c r="T173" i="16" s="1"/>
  <c r="X173" i="16" s="1"/>
  <c r="T174" i="16" s="1"/>
  <c r="X174" i="16" s="1"/>
  <c r="T175" i="16" s="1"/>
  <c r="X175" i="16" s="1"/>
  <c r="T176" i="16" s="1"/>
  <c r="X176" i="16" s="1"/>
  <c r="T177" i="16" s="1"/>
  <c r="X177" i="16" s="1"/>
  <c r="T178" i="16" s="1"/>
  <c r="X178" i="16" s="1"/>
  <c r="T179" i="16" s="1"/>
  <c r="X179" i="16" s="1"/>
  <c r="T180" i="16" s="1"/>
  <c r="X180" i="16" s="1"/>
  <c r="T181" i="16" s="1"/>
  <c r="X181" i="16" s="1"/>
  <c r="T182" i="16" s="1"/>
  <c r="X182" i="16" s="1"/>
  <c r="T183" i="16" s="1"/>
  <c r="X183" i="16" s="1"/>
  <c r="T184" i="16" s="1"/>
  <c r="X184" i="16" s="1"/>
  <c r="T185" i="16" s="1"/>
  <c r="X185" i="16" s="1"/>
  <c r="T186" i="16" s="1"/>
  <c r="X186" i="16" s="1"/>
  <c r="T187" i="16" s="1"/>
  <c r="X187" i="16" s="1"/>
  <c r="T188" i="16" s="1"/>
  <c r="X188" i="16" s="1"/>
  <c r="T189" i="16" s="1"/>
  <c r="X189" i="16" s="1"/>
  <c r="T190" i="16" s="1"/>
  <c r="X190" i="16" s="1"/>
  <c r="T191" i="16" s="1"/>
  <c r="X191" i="16" s="1"/>
  <c r="T192" i="16" s="1"/>
  <c r="X192" i="16" s="1"/>
  <c r="T193" i="16" s="1"/>
  <c r="X193" i="16" s="1"/>
  <c r="T194" i="16" s="1"/>
  <c r="X194" i="16" s="1"/>
  <c r="T195" i="16" s="1"/>
  <c r="X195" i="16" s="1"/>
  <c r="T196" i="16" s="1"/>
  <c r="X196" i="16" s="1"/>
  <c r="T197" i="16" s="1"/>
  <c r="X197" i="16" s="1"/>
  <c r="T198" i="16" s="1"/>
  <c r="X198" i="16" s="1"/>
  <c r="T199" i="16" s="1"/>
  <c r="X199" i="16" s="1"/>
  <c r="T200" i="16" s="1"/>
  <c r="X200" i="16" s="1"/>
  <c r="T201" i="16" s="1"/>
  <c r="X201" i="16" s="1"/>
  <c r="T202" i="16" s="1"/>
  <c r="X202" i="16" s="1"/>
  <c r="T203" i="16" s="1"/>
  <c r="X203" i="16" s="1"/>
  <c r="T204" i="16" s="1"/>
  <c r="X204" i="16" s="1"/>
  <c r="T205" i="16" s="1"/>
  <c r="X205" i="16" s="1"/>
  <c r="T206" i="16" s="1"/>
  <c r="X206" i="16" s="1"/>
  <c r="T207" i="16" s="1"/>
  <c r="X207" i="16" s="1"/>
  <c r="T208" i="16" s="1"/>
  <c r="X208" i="16" s="1"/>
  <c r="T209" i="16" s="1"/>
  <c r="X209" i="16" s="1"/>
  <c r="T210" i="16" s="1"/>
  <c r="X210" i="16" s="1"/>
  <c r="T211" i="16" s="1"/>
  <c r="X211" i="16" s="1"/>
  <c r="T212" i="16" s="1"/>
  <c r="X212" i="16" s="1"/>
  <c r="T213" i="16" s="1"/>
  <c r="X213" i="16" s="1"/>
  <c r="T214" i="16" s="1"/>
  <c r="X214" i="16" s="1"/>
  <c r="T215" i="16" s="1"/>
  <c r="X215" i="16" s="1"/>
  <c r="T216" i="16" s="1"/>
  <c r="X216" i="16" s="1"/>
  <c r="T217" i="16" s="1"/>
  <c r="X217" i="16" s="1"/>
  <c r="T218" i="16" s="1"/>
  <c r="X218" i="16" s="1"/>
  <c r="T219" i="16" s="1"/>
  <c r="X219" i="16" s="1"/>
  <c r="T220" i="16" s="1"/>
  <c r="X220" i="16" s="1"/>
  <c r="T221" i="16" s="1"/>
  <c r="X221" i="16" s="1"/>
  <c r="T222" i="16" s="1"/>
  <c r="X222" i="16" s="1"/>
  <c r="T223" i="16" s="1"/>
  <c r="X223" i="16" s="1"/>
  <c r="T224" i="16" s="1"/>
  <c r="X224" i="16" s="1"/>
  <c r="T225" i="16" s="1"/>
  <c r="X225" i="16" s="1"/>
  <c r="T226" i="16" s="1"/>
  <c r="X226" i="16" s="1"/>
  <c r="T227" i="16" s="1"/>
  <c r="X227" i="16" s="1"/>
  <c r="T228" i="16" s="1"/>
  <c r="X228" i="16" s="1"/>
  <c r="T229" i="16" s="1"/>
  <c r="X229" i="16" s="1"/>
  <c r="T230" i="16" s="1"/>
  <c r="X230" i="16" s="1"/>
  <c r="T231" i="16" s="1"/>
  <c r="X231" i="16" s="1"/>
  <c r="T232" i="16" s="1"/>
  <c r="X232" i="16" s="1"/>
  <c r="T233" i="16" s="1"/>
  <c r="X233" i="16" s="1"/>
  <c r="T234" i="16" s="1"/>
  <c r="X234" i="16" s="1"/>
  <c r="T235" i="16" s="1"/>
  <c r="X235" i="16" s="1"/>
  <c r="T236" i="16" s="1"/>
  <c r="X236" i="16" s="1"/>
  <c r="T237" i="16" s="1"/>
  <c r="X237" i="16" s="1"/>
  <c r="T238" i="16" s="1"/>
  <c r="X238" i="16" s="1"/>
  <c r="T239" i="16" s="1"/>
  <c r="X239" i="16" s="1"/>
  <c r="T240" i="16" s="1"/>
  <c r="X240" i="16" s="1"/>
  <c r="T241" i="16" s="1"/>
  <c r="X241" i="16" s="1"/>
  <c r="T242" i="16" s="1"/>
  <c r="X242" i="16" s="1"/>
  <c r="T243" i="16" s="1"/>
  <c r="X243" i="16" s="1"/>
  <c r="T244" i="16" s="1"/>
  <c r="X244" i="16" s="1"/>
  <c r="L14" i="9"/>
  <c r="R136" i="26"/>
  <c r="S136" i="26"/>
  <c r="AD12" i="16"/>
  <c r="Z13" i="16" s="1"/>
  <c r="AB13" i="16" s="1"/>
  <c r="AD13" i="16" s="1"/>
  <c r="Z14" i="16" s="1"/>
  <c r="S137" i="28"/>
  <c r="R137" i="28"/>
  <c r="U136" i="26" l="1"/>
  <c r="W136" i="26"/>
  <c r="AC136" i="26" s="1"/>
  <c r="AD136" i="26" s="1"/>
  <c r="Z137" i="26" s="1"/>
  <c r="AB137" i="26" s="1"/>
  <c r="W137" i="28"/>
  <c r="U137" i="28"/>
  <c r="T137" i="28" s="1"/>
  <c r="X137" i="28" s="1"/>
  <c r="AB14" i="16"/>
  <c r="R137" i="26" l="1"/>
  <c r="S137" i="26"/>
  <c r="X136" i="26"/>
  <c r="T137" i="26" s="1"/>
  <c r="AD14" i="16"/>
  <c r="Z15" i="16" s="1"/>
  <c r="AB15" i="16" s="1"/>
  <c r="AD15" i="16" s="1"/>
  <c r="Z16" i="16" s="1"/>
  <c r="S138" i="28"/>
  <c r="R138" i="28"/>
  <c r="AC137" i="28"/>
  <c r="AD137" i="28" s="1"/>
  <c r="Z138" i="28" s="1"/>
  <c r="AB138" i="28" s="1"/>
  <c r="U137" i="26" l="1"/>
  <c r="W137" i="26"/>
  <c r="AC137" i="26" s="1"/>
  <c r="AD137" i="26" s="1"/>
  <c r="Z138" i="26" s="1"/>
  <c r="AB138" i="26" s="1"/>
  <c r="U138" i="28"/>
  <c r="T138" i="28" s="1"/>
  <c r="X138" i="28" s="1"/>
  <c r="W138" i="28"/>
  <c r="AC138" i="28" s="1"/>
  <c r="AD138" i="28" s="1"/>
  <c r="Z139" i="28" s="1"/>
  <c r="AB139" i="28" s="1"/>
  <c r="AB16" i="16"/>
  <c r="R138" i="26" l="1"/>
  <c r="S138" i="26"/>
  <c r="X137" i="26"/>
  <c r="T138" i="26" s="1"/>
  <c r="AD16" i="16"/>
  <c r="Z17" i="16" s="1"/>
  <c r="AB17" i="16" s="1"/>
  <c r="AD17" i="16" s="1"/>
  <c r="Z18" i="16" s="1"/>
  <c r="S139" i="28"/>
  <c r="R139" i="28"/>
  <c r="U138" i="26" l="1"/>
  <c r="W138" i="26"/>
  <c r="AC138" i="26" s="1"/>
  <c r="AD138" i="26" s="1"/>
  <c r="Z139" i="26" s="1"/>
  <c r="AB139" i="26" s="1"/>
  <c r="W139" i="28"/>
  <c r="AC139" i="28" s="1"/>
  <c r="AD139" i="28" s="1"/>
  <c r="Z140" i="28" s="1"/>
  <c r="AB140" i="28" s="1"/>
  <c r="U139" i="28"/>
  <c r="T139" i="28" s="1"/>
  <c r="X139" i="28" s="1"/>
  <c r="AB18" i="16"/>
  <c r="AD18" i="16" s="1"/>
  <c r="Z19" i="16" s="1"/>
  <c r="R139" i="26" l="1"/>
  <c r="S139" i="26"/>
  <c r="X138" i="26"/>
  <c r="T139" i="26" s="1"/>
  <c r="S140" i="28"/>
  <c r="R140" i="28"/>
  <c r="AB19" i="16"/>
  <c r="AD19" i="16" s="1"/>
  <c r="Z20" i="16" s="1"/>
  <c r="U139" i="26" l="1"/>
  <c r="W139" i="26"/>
  <c r="AC139" i="26" s="1"/>
  <c r="AD139" i="26" s="1"/>
  <c r="Z140" i="26" s="1"/>
  <c r="AB140" i="26" s="1"/>
  <c r="W140" i="28"/>
  <c r="AC140" i="28" s="1"/>
  <c r="AD140" i="28" s="1"/>
  <c r="Z141" i="28" s="1"/>
  <c r="AB141" i="28" s="1"/>
  <c r="U140" i="28"/>
  <c r="T140" i="28" s="1"/>
  <c r="X140" i="28" s="1"/>
  <c r="AB20" i="16"/>
  <c r="AD20" i="16" s="1"/>
  <c r="Z21" i="16" s="1"/>
  <c r="R140" i="26" l="1"/>
  <c r="S140" i="26"/>
  <c r="X139" i="26"/>
  <c r="T140" i="26" s="1"/>
  <c r="S141" i="28"/>
  <c r="R141" i="28"/>
  <c r="AB21" i="16"/>
  <c r="AD21" i="16" s="1"/>
  <c r="Z22" i="16" s="1"/>
  <c r="U140" i="26" l="1"/>
  <c r="W140" i="26"/>
  <c r="AC140" i="26" s="1"/>
  <c r="AD140" i="26" s="1"/>
  <c r="Z141" i="26" s="1"/>
  <c r="AB141" i="26" s="1"/>
  <c r="U141" i="28"/>
  <c r="T141" i="28" s="1"/>
  <c r="X141" i="28" s="1"/>
  <c r="W141" i="28"/>
  <c r="AC141" i="28" s="1"/>
  <c r="AD141" i="28" s="1"/>
  <c r="Z142" i="28" s="1"/>
  <c r="AB142" i="28" s="1"/>
  <c r="AB22" i="16"/>
  <c r="AD22" i="16" s="1"/>
  <c r="Z23" i="16" s="1"/>
  <c r="R141" i="26" l="1"/>
  <c r="S141" i="26"/>
  <c r="X140" i="26"/>
  <c r="T141" i="26" s="1"/>
  <c r="S142" i="28"/>
  <c r="R142" i="28"/>
  <c r="AB23" i="16"/>
  <c r="AD23" i="16" s="1"/>
  <c r="Z24" i="16" s="1"/>
  <c r="U141" i="26" l="1"/>
  <c r="W141" i="26"/>
  <c r="AC141" i="26" s="1"/>
  <c r="AD141" i="26" s="1"/>
  <c r="Z142" i="26" s="1"/>
  <c r="AB142" i="26" s="1"/>
  <c r="U142" i="28"/>
  <c r="T142" i="28" s="1"/>
  <c r="X142" i="28" s="1"/>
  <c r="W142" i="28"/>
  <c r="AC142" i="28" s="1"/>
  <c r="AD142" i="28" s="1"/>
  <c r="Z143" i="28" s="1"/>
  <c r="AB143" i="28" s="1"/>
  <c r="AB24" i="16"/>
  <c r="AD24" i="16" s="1"/>
  <c r="Z25" i="16" s="1"/>
  <c r="R142" i="26" l="1"/>
  <c r="S142" i="26"/>
  <c r="X141" i="26"/>
  <c r="T142" i="26" s="1"/>
  <c r="S143" i="28"/>
  <c r="R143" i="28"/>
  <c r="AB25" i="16"/>
  <c r="AD25" i="16" s="1"/>
  <c r="Z26" i="16" s="1"/>
  <c r="U142" i="26" l="1"/>
  <c r="W142" i="26"/>
  <c r="AC142" i="26" s="1"/>
  <c r="AD142" i="26" s="1"/>
  <c r="Z143" i="26" s="1"/>
  <c r="AB143" i="26" s="1"/>
  <c r="W143" i="28"/>
  <c r="U143" i="28"/>
  <c r="T143" i="28" s="1"/>
  <c r="X143" i="28" s="1"/>
  <c r="AB26" i="16"/>
  <c r="AD26" i="16" s="1"/>
  <c r="Z27" i="16" s="1"/>
  <c r="R143" i="26" l="1"/>
  <c r="S143" i="26"/>
  <c r="X142" i="26"/>
  <c r="T143" i="26" s="1"/>
  <c r="S144" i="28"/>
  <c r="R144" i="28"/>
  <c r="AC143" i="28"/>
  <c r="AD143" i="28" s="1"/>
  <c r="Z144" i="28" s="1"/>
  <c r="AB144" i="28" s="1"/>
  <c r="AB27" i="16"/>
  <c r="AD27" i="16" s="1"/>
  <c r="Z28" i="16" s="1"/>
  <c r="U143" i="26" l="1"/>
  <c r="W143" i="26"/>
  <c r="AC143" i="26" s="1"/>
  <c r="AD143" i="26" s="1"/>
  <c r="Z144" i="26" s="1"/>
  <c r="AB144" i="26" s="1"/>
  <c r="U144" i="28"/>
  <c r="T144" i="28" s="1"/>
  <c r="X144" i="28" s="1"/>
  <c r="W144" i="28"/>
  <c r="AC144" i="28" s="1"/>
  <c r="AD144" i="28" s="1"/>
  <c r="Z145" i="28" s="1"/>
  <c r="AB145" i="28" s="1"/>
  <c r="AB28" i="16"/>
  <c r="AD28" i="16" s="1"/>
  <c r="Z29" i="16" s="1"/>
  <c r="R144" i="26" l="1"/>
  <c r="S144" i="26"/>
  <c r="X143" i="26"/>
  <c r="T144" i="26" s="1"/>
  <c r="S145" i="28"/>
  <c r="R145" i="28"/>
  <c r="AB29" i="16"/>
  <c r="AD29" i="16" s="1"/>
  <c r="Z30" i="16" s="1"/>
  <c r="U144" i="26" l="1"/>
  <c r="W144" i="26"/>
  <c r="AC144" i="26" s="1"/>
  <c r="AD144" i="26" s="1"/>
  <c r="Z145" i="26" s="1"/>
  <c r="AB145" i="26" s="1"/>
  <c r="U145" i="28"/>
  <c r="T145" i="28" s="1"/>
  <c r="X145" i="28" s="1"/>
  <c r="W145" i="28"/>
  <c r="AC145" i="28" s="1"/>
  <c r="AD145" i="28" s="1"/>
  <c r="Z146" i="28" s="1"/>
  <c r="AB146" i="28" s="1"/>
  <c r="AB30" i="16"/>
  <c r="AD30" i="16" s="1"/>
  <c r="Z31" i="16" s="1"/>
  <c r="R145" i="26" l="1"/>
  <c r="S145" i="26"/>
  <c r="X144" i="26"/>
  <c r="T145" i="26" s="1"/>
  <c r="S146" i="28"/>
  <c r="R146" i="28"/>
  <c r="AB31" i="16"/>
  <c r="AD31" i="16" s="1"/>
  <c r="Z32" i="16" s="1"/>
  <c r="U145" i="26" l="1"/>
  <c r="W145" i="26"/>
  <c r="AC145" i="26" s="1"/>
  <c r="AD145" i="26" s="1"/>
  <c r="Z146" i="26" s="1"/>
  <c r="AB146" i="26" s="1"/>
  <c r="W146" i="28"/>
  <c r="AC146" i="28" s="1"/>
  <c r="AD146" i="28" s="1"/>
  <c r="Z147" i="28" s="1"/>
  <c r="AB147" i="28" s="1"/>
  <c r="U146" i="28"/>
  <c r="T146" i="28" s="1"/>
  <c r="X146" i="28" s="1"/>
  <c r="AB32" i="16"/>
  <c r="AD32" i="16" s="1"/>
  <c r="Z33" i="16" s="1"/>
  <c r="R146" i="26" l="1"/>
  <c r="S146" i="26"/>
  <c r="X145" i="26"/>
  <c r="T146" i="26" s="1"/>
  <c r="S147" i="28"/>
  <c r="R147" i="28"/>
  <c r="AB33" i="16"/>
  <c r="AD33" i="16" s="1"/>
  <c r="Z34" i="16" s="1"/>
  <c r="U146" i="26" l="1"/>
  <c r="W146" i="26"/>
  <c r="AC146" i="26" s="1"/>
  <c r="AD146" i="26" s="1"/>
  <c r="Z147" i="26" s="1"/>
  <c r="AB147" i="26" s="1"/>
  <c r="W147" i="28"/>
  <c r="AC147" i="28" s="1"/>
  <c r="AD147" i="28" s="1"/>
  <c r="Z148" i="28" s="1"/>
  <c r="AB148" i="28" s="1"/>
  <c r="U147" i="28"/>
  <c r="T147" i="28" s="1"/>
  <c r="X147" i="28" s="1"/>
  <c r="AB34" i="16"/>
  <c r="AD34" i="16" s="1"/>
  <c r="Z35" i="16" s="1"/>
  <c r="R147" i="26" l="1"/>
  <c r="S147" i="26"/>
  <c r="X146" i="26"/>
  <c r="T147" i="26" s="1"/>
  <c r="S148" i="28"/>
  <c r="R148" i="28"/>
  <c r="AB35" i="16"/>
  <c r="AD35" i="16" s="1"/>
  <c r="Z36" i="16" s="1"/>
  <c r="U147" i="26" l="1"/>
  <c r="W147" i="26"/>
  <c r="AC147" i="26" s="1"/>
  <c r="AD147" i="26" s="1"/>
  <c r="Z148" i="26" s="1"/>
  <c r="AB148" i="26" s="1"/>
  <c r="U148" i="28"/>
  <c r="T148" i="28" s="1"/>
  <c r="X148" i="28" s="1"/>
  <c r="W148" i="28"/>
  <c r="AC148" i="28" s="1"/>
  <c r="AD148" i="28" s="1"/>
  <c r="Z149" i="28" s="1"/>
  <c r="AB149" i="28" s="1"/>
  <c r="AB36" i="16"/>
  <c r="AD36" i="16" s="1"/>
  <c r="Z37" i="16" s="1"/>
  <c r="R148" i="26" l="1"/>
  <c r="S148" i="26"/>
  <c r="X147" i="26"/>
  <c r="T148" i="26" s="1"/>
  <c r="S149" i="28"/>
  <c r="R149" i="28"/>
  <c r="AB37" i="16"/>
  <c r="AD37" i="16" s="1"/>
  <c r="Z38" i="16" s="1"/>
  <c r="U148" i="26" l="1"/>
  <c r="W148" i="26"/>
  <c r="AC148" i="26" s="1"/>
  <c r="AD148" i="26" s="1"/>
  <c r="Z149" i="26" s="1"/>
  <c r="AB149" i="26" s="1"/>
  <c r="W149" i="28"/>
  <c r="AC149" i="28" s="1"/>
  <c r="AD149" i="28" s="1"/>
  <c r="Z150" i="28" s="1"/>
  <c r="AB150" i="28" s="1"/>
  <c r="U149" i="28"/>
  <c r="T149" i="28" s="1"/>
  <c r="X149" i="28" s="1"/>
  <c r="AB38" i="16"/>
  <c r="AD38" i="16" s="1"/>
  <c r="Z39" i="16" s="1"/>
  <c r="R149" i="26" l="1"/>
  <c r="S149" i="26"/>
  <c r="X148" i="26"/>
  <c r="T149" i="26" s="1"/>
  <c r="S150" i="28"/>
  <c r="R150" i="28"/>
  <c r="AB39" i="16"/>
  <c r="AD39" i="16" s="1"/>
  <c r="Z40" i="16" s="1"/>
  <c r="U149" i="26" l="1"/>
  <c r="W149" i="26"/>
  <c r="AC149" i="26" s="1"/>
  <c r="AD149" i="26" s="1"/>
  <c r="Z150" i="26" s="1"/>
  <c r="AB150" i="26" s="1"/>
  <c r="U150" i="28"/>
  <c r="T150" i="28" s="1"/>
  <c r="X150" i="28" s="1"/>
  <c r="W150" i="28"/>
  <c r="AC150" i="28" s="1"/>
  <c r="AD150" i="28" s="1"/>
  <c r="Z151" i="28" s="1"/>
  <c r="AB151" i="28" s="1"/>
  <c r="AB40" i="16"/>
  <c r="AD40" i="16" s="1"/>
  <c r="Z41" i="16" s="1"/>
  <c r="R150" i="26" l="1"/>
  <c r="S150" i="26"/>
  <c r="X149" i="26"/>
  <c r="T150" i="26" s="1"/>
  <c r="S151" i="28"/>
  <c r="R151" i="28"/>
  <c r="AB41" i="16"/>
  <c r="AD41" i="16" s="1"/>
  <c r="Z42" i="16" s="1"/>
  <c r="U150" i="26" l="1"/>
  <c r="W150" i="26"/>
  <c r="AC150" i="26" s="1"/>
  <c r="AD150" i="26" s="1"/>
  <c r="Z151" i="26" s="1"/>
  <c r="AB151" i="26" s="1"/>
  <c r="U151" i="28"/>
  <c r="T151" i="28" s="1"/>
  <c r="X151" i="28" s="1"/>
  <c r="W151" i="28"/>
  <c r="AC151" i="28" s="1"/>
  <c r="AD151" i="28" s="1"/>
  <c r="Z152" i="28" s="1"/>
  <c r="AB152" i="28" s="1"/>
  <c r="AB42" i="16"/>
  <c r="AD42" i="16" s="1"/>
  <c r="Z43" i="16" s="1"/>
  <c r="R151" i="26" l="1"/>
  <c r="S151" i="26"/>
  <c r="X150" i="26"/>
  <c r="T151" i="26" s="1"/>
  <c r="S152" i="28"/>
  <c r="R152" i="28"/>
  <c r="AB43" i="16"/>
  <c r="AD43" i="16" s="1"/>
  <c r="Z44" i="16" s="1"/>
  <c r="U151" i="26" l="1"/>
  <c r="W151" i="26"/>
  <c r="AC151" i="26" s="1"/>
  <c r="AD151" i="26" s="1"/>
  <c r="Z152" i="26" s="1"/>
  <c r="AB152" i="26" s="1"/>
  <c r="U152" i="28"/>
  <c r="T152" i="28" s="1"/>
  <c r="X152" i="28" s="1"/>
  <c r="W152" i="28"/>
  <c r="AC152" i="28" s="1"/>
  <c r="AD152" i="28" s="1"/>
  <c r="Z153" i="28" s="1"/>
  <c r="AB153" i="28" s="1"/>
  <c r="AB44" i="16"/>
  <c r="AD44" i="16" s="1"/>
  <c r="Z45" i="16" s="1"/>
  <c r="R152" i="26" l="1"/>
  <c r="S152" i="26"/>
  <c r="X151" i="26"/>
  <c r="T152" i="26" s="1"/>
  <c r="S153" i="28"/>
  <c r="R153" i="28"/>
  <c r="AB45" i="16"/>
  <c r="AD45" i="16" s="1"/>
  <c r="Z46" i="16" s="1"/>
  <c r="U152" i="26" l="1"/>
  <c r="W152" i="26"/>
  <c r="AC152" i="26" s="1"/>
  <c r="AD152" i="26" s="1"/>
  <c r="Z153" i="26" s="1"/>
  <c r="AB153" i="26" s="1"/>
  <c r="W153" i="28"/>
  <c r="AC153" i="28" s="1"/>
  <c r="AD153" i="28" s="1"/>
  <c r="Z154" i="28" s="1"/>
  <c r="AB154" i="28" s="1"/>
  <c r="U153" i="28"/>
  <c r="T153" i="28" s="1"/>
  <c r="X153" i="28" s="1"/>
  <c r="AB46" i="16"/>
  <c r="AD46" i="16" s="1"/>
  <c r="Z47" i="16" s="1"/>
  <c r="R153" i="26" l="1"/>
  <c r="S153" i="26"/>
  <c r="X152" i="26"/>
  <c r="T153" i="26" s="1"/>
  <c r="S154" i="28"/>
  <c r="R154" i="28"/>
  <c r="AB47" i="16"/>
  <c r="AD47" i="16" s="1"/>
  <c r="Z48" i="16" s="1"/>
  <c r="U153" i="26" l="1"/>
  <c r="W153" i="26"/>
  <c r="AC153" i="26" s="1"/>
  <c r="AD153" i="26" s="1"/>
  <c r="Z154" i="26" s="1"/>
  <c r="AB154" i="26" s="1"/>
  <c r="U154" i="28"/>
  <c r="T154" i="28" s="1"/>
  <c r="X154" i="28" s="1"/>
  <c r="W154" i="28"/>
  <c r="AC154" i="28" s="1"/>
  <c r="AD154" i="28" s="1"/>
  <c r="Z155" i="28" s="1"/>
  <c r="AB155" i="28" s="1"/>
  <c r="AB48" i="16"/>
  <c r="AD48" i="16" s="1"/>
  <c r="Z49" i="16" s="1"/>
  <c r="R154" i="26" l="1"/>
  <c r="S154" i="26"/>
  <c r="X153" i="26"/>
  <c r="T154" i="26" s="1"/>
  <c r="S155" i="28"/>
  <c r="R155" i="28"/>
  <c r="AB49" i="16"/>
  <c r="AD49" i="16" s="1"/>
  <c r="Z50" i="16" s="1"/>
  <c r="U154" i="26" l="1"/>
  <c r="W154" i="26"/>
  <c r="AC154" i="26" s="1"/>
  <c r="AD154" i="26" s="1"/>
  <c r="Z155" i="26" s="1"/>
  <c r="AB155" i="26" s="1"/>
  <c r="W155" i="28"/>
  <c r="AC155" i="28" s="1"/>
  <c r="AD155" i="28" s="1"/>
  <c r="Z156" i="28" s="1"/>
  <c r="AB156" i="28" s="1"/>
  <c r="U155" i="28"/>
  <c r="T155" i="28" s="1"/>
  <c r="X155" i="28" s="1"/>
  <c r="AB50" i="16"/>
  <c r="AD50" i="16" s="1"/>
  <c r="Z51" i="16" s="1"/>
  <c r="R155" i="26" l="1"/>
  <c r="S155" i="26"/>
  <c r="X154" i="26"/>
  <c r="T155" i="26" s="1"/>
  <c r="S156" i="28"/>
  <c r="R156" i="28"/>
  <c r="AB51" i="16"/>
  <c r="AD51" i="16" s="1"/>
  <c r="Z52" i="16" s="1"/>
  <c r="U155" i="26" l="1"/>
  <c r="W155" i="26"/>
  <c r="AC155" i="26" s="1"/>
  <c r="AD155" i="26" s="1"/>
  <c r="Z156" i="26" s="1"/>
  <c r="AB156" i="26" s="1"/>
  <c r="U156" i="28"/>
  <c r="T156" i="28" s="1"/>
  <c r="X156" i="28" s="1"/>
  <c r="W156" i="28"/>
  <c r="AC156" i="28" s="1"/>
  <c r="AD156" i="28" s="1"/>
  <c r="Z157" i="28" s="1"/>
  <c r="AB157" i="28" s="1"/>
  <c r="AB52" i="16"/>
  <c r="AD52" i="16" s="1"/>
  <c r="Z53" i="16" s="1"/>
  <c r="R156" i="26" l="1"/>
  <c r="S156" i="26"/>
  <c r="X155" i="26"/>
  <c r="T156" i="26" s="1"/>
  <c r="S157" i="28"/>
  <c r="R157" i="28"/>
  <c r="AB53" i="16"/>
  <c r="AD53" i="16" s="1"/>
  <c r="Z54" i="16" s="1"/>
  <c r="U156" i="26" l="1"/>
  <c r="W156" i="26"/>
  <c r="AC156" i="26" s="1"/>
  <c r="AD156" i="26" s="1"/>
  <c r="Z157" i="26" s="1"/>
  <c r="AB157" i="26" s="1"/>
  <c r="U157" i="28"/>
  <c r="T157" i="28" s="1"/>
  <c r="X157" i="28" s="1"/>
  <c r="W157" i="28"/>
  <c r="AC157" i="28" s="1"/>
  <c r="AD157" i="28" s="1"/>
  <c r="Z158" i="28" s="1"/>
  <c r="AB158" i="28" s="1"/>
  <c r="AB54" i="16"/>
  <c r="AD54" i="16" s="1"/>
  <c r="Z55" i="16" s="1"/>
  <c r="R157" i="26" l="1"/>
  <c r="S157" i="26"/>
  <c r="X156" i="26"/>
  <c r="T157" i="26" s="1"/>
  <c r="S158" i="28"/>
  <c r="R158" i="28"/>
  <c r="AB55" i="16"/>
  <c r="AD55" i="16" s="1"/>
  <c r="Z56" i="16" s="1"/>
  <c r="U157" i="26" l="1"/>
  <c r="W157" i="26"/>
  <c r="AC157" i="26" s="1"/>
  <c r="AD157" i="26" s="1"/>
  <c r="Z158" i="26" s="1"/>
  <c r="AB158" i="26" s="1"/>
  <c r="U158" i="28"/>
  <c r="T158" i="28" s="1"/>
  <c r="X158" i="28" s="1"/>
  <c r="W158" i="28"/>
  <c r="AC158" i="28" s="1"/>
  <c r="AD158" i="28" s="1"/>
  <c r="Z159" i="28" s="1"/>
  <c r="AB159" i="28" s="1"/>
  <c r="AB56" i="16"/>
  <c r="AD56" i="16" s="1"/>
  <c r="Z57" i="16" s="1"/>
  <c r="R158" i="26" l="1"/>
  <c r="S158" i="26"/>
  <c r="X157" i="26"/>
  <c r="T158" i="26" s="1"/>
  <c r="S159" i="28"/>
  <c r="R159" i="28"/>
  <c r="AB57" i="16"/>
  <c r="AD57" i="16" s="1"/>
  <c r="Z58" i="16" s="1"/>
  <c r="U158" i="26" l="1"/>
  <c r="W158" i="26"/>
  <c r="AC158" i="26" s="1"/>
  <c r="AD158" i="26" s="1"/>
  <c r="Z159" i="26" s="1"/>
  <c r="AB159" i="26" s="1"/>
  <c r="U159" i="28"/>
  <c r="T159" i="28" s="1"/>
  <c r="X159" i="28" s="1"/>
  <c r="W159" i="28"/>
  <c r="AC159" i="28" s="1"/>
  <c r="AD159" i="28" s="1"/>
  <c r="Z160" i="28" s="1"/>
  <c r="AB160" i="28" s="1"/>
  <c r="AB58" i="16"/>
  <c r="AD58" i="16" s="1"/>
  <c r="Z59" i="16" s="1"/>
  <c r="R159" i="26" l="1"/>
  <c r="S159" i="26"/>
  <c r="X158" i="26"/>
  <c r="T159" i="26" s="1"/>
  <c r="S160" i="28"/>
  <c r="R160" i="28"/>
  <c r="AB59" i="16"/>
  <c r="AD59" i="16" s="1"/>
  <c r="Z60" i="16" s="1"/>
  <c r="U159" i="26" l="1"/>
  <c r="W159" i="26"/>
  <c r="AC159" i="26" s="1"/>
  <c r="AD159" i="26" s="1"/>
  <c r="Z160" i="26" s="1"/>
  <c r="AB160" i="26" s="1"/>
  <c r="U160" i="28"/>
  <c r="T160" i="28" s="1"/>
  <c r="X160" i="28" s="1"/>
  <c r="W160" i="28"/>
  <c r="AC160" i="28" s="1"/>
  <c r="AD160" i="28" s="1"/>
  <c r="Z161" i="28" s="1"/>
  <c r="AB161" i="28" s="1"/>
  <c r="AB60" i="16"/>
  <c r="AD60" i="16" s="1"/>
  <c r="Z61" i="16" s="1"/>
  <c r="R160" i="26" l="1"/>
  <c r="S160" i="26"/>
  <c r="X159" i="26"/>
  <c r="T160" i="26" s="1"/>
  <c r="S161" i="28"/>
  <c r="R161" i="28"/>
  <c r="AB61" i="16"/>
  <c r="AD61" i="16" s="1"/>
  <c r="Z62" i="16" s="1"/>
  <c r="U160" i="26" l="1"/>
  <c r="W160" i="26"/>
  <c r="AC160" i="26" s="1"/>
  <c r="AD160" i="26" s="1"/>
  <c r="Z161" i="26" s="1"/>
  <c r="AB161" i="26" s="1"/>
  <c r="W161" i="28"/>
  <c r="AC161" i="28" s="1"/>
  <c r="AD161" i="28" s="1"/>
  <c r="Z162" i="28" s="1"/>
  <c r="AB162" i="28" s="1"/>
  <c r="U161" i="28"/>
  <c r="T161" i="28" s="1"/>
  <c r="X161" i="28" s="1"/>
  <c r="AB62" i="16"/>
  <c r="AD62" i="16" s="1"/>
  <c r="Z63" i="16" s="1"/>
  <c r="R161" i="26" l="1"/>
  <c r="S161" i="26"/>
  <c r="X160" i="26"/>
  <c r="T161" i="26" s="1"/>
  <c r="S162" i="28"/>
  <c r="R162" i="28"/>
  <c r="AB63" i="16"/>
  <c r="AD63" i="16" s="1"/>
  <c r="Z64" i="16" s="1"/>
  <c r="U161" i="26" l="1"/>
  <c r="W161" i="26"/>
  <c r="AC161" i="26" s="1"/>
  <c r="AD161" i="26" s="1"/>
  <c r="Z162" i="26" s="1"/>
  <c r="AB162" i="26" s="1"/>
  <c r="U162" i="28"/>
  <c r="T162" i="28" s="1"/>
  <c r="X162" i="28" s="1"/>
  <c r="W162" i="28"/>
  <c r="AC162" i="28" s="1"/>
  <c r="AD162" i="28" s="1"/>
  <c r="Z163" i="28" s="1"/>
  <c r="AB163" i="28" s="1"/>
  <c r="AB64" i="16"/>
  <c r="AD64" i="16" s="1"/>
  <c r="Z65" i="16" s="1"/>
  <c r="R162" i="26" l="1"/>
  <c r="S162" i="26"/>
  <c r="X161" i="26"/>
  <c r="T162" i="26" s="1"/>
  <c r="S163" i="28"/>
  <c r="R163" i="28"/>
  <c r="AB65" i="16"/>
  <c r="AD65" i="16" s="1"/>
  <c r="Z66" i="16" s="1"/>
  <c r="U162" i="26" l="1"/>
  <c r="W162" i="26"/>
  <c r="AC162" i="26" s="1"/>
  <c r="AD162" i="26" s="1"/>
  <c r="Z163" i="26" s="1"/>
  <c r="AB163" i="26" s="1"/>
  <c r="U163" i="28"/>
  <c r="T163" i="28" s="1"/>
  <c r="X163" i="28" s="1"/>
  <c r="W163" i="28"/>
  <c r="AC163" i="28" s="1"/>
  <c r="AD163" i="28" s="1"/>
  <c r="Z164" i="28" s="1"/>
  <c r="AB164" i="28" s="1"/>
  <c r="AB66" i="16"/>
  <c r="AD66" i="16" s="1"/>
  <c r="Z67" i="16" s="1"/>
  <c r="R163" i="26" l="1"/>
  <c r="S163" i="26"/>
  <c r="X162" i="26"/>
  <c r="T163" i="26" s="1"/>
  <c r="S164" i="28"/>
  <c r="R164" i="28"/>
  <c r="AB67" i="16"/>
  <c r="AD67" i="16" s="1"/>
  <c r="Z68" i="16" s="1"/>
  <c r="U163" i="26" l="1"/>
  <c r="W163" i="26"/>
  <c r="AC163" i="26" s="1"/>
  <c r="AD163" i="26" s="1"/>
  <c r="Z164" i="26" s="1"/>
  <c r="AB164" i="26" s="1"/>
  <c r="U164" i="28"/>
  <c r="T164" i="28" s="1"/>
  <c r="X164" i="28" s="1"/>
  <c r="W164" i="28"/>
  <c r="AC164" i="28" s="1"/>
  <c r="AD164" i="28" s="1"/>
  <c r="Z165" i="28" s="1"/>
  <c r="AB165" i="28" s="1"/>
  <c r="AB68" i="16"/>
  <c r="AD68" i="16" s="1"/>
  <c r="Z69" i="16" s="1"/>
  <c r="R164" i="26" l="1"/>
  <c r="S164" i="26"/>
  <c r="X163" i="26"/>
  <c r="T164" i="26" s="1"/>
  <c r="S165" i="28"/>
  <c r="R165" i="28"/>
  <c r="AB69" i="16"/>
  <c r="AD69" i="16" s="1"/>
  <c r="Z70" i="16" s="1"/>
  <c r="U164" i="26" l="1"/>
  <c r="W164" i="26"/>
  <c r="AC164" i="26" s="1"/>
  <c r="AD164" i="26" s="1"/>
  <c r="Z165" i="26" s="1"/>
  <c r="AB165" i="26" s="1"/>
  <c r="U165" i="28"/>
  <c r="T165" i="28" s="1"/>
  <c r="X165" i="28" s="1"/>
  <c r="W165" i="28"/>
  <c r="AC165" i="28" s="1"/>
  <c r="AD165" i="28" s="1"/>
  <c r="Z166" i="28" s="1"/>
  <c r="AB166" i="28" s="1"/>
  <c r="AB70" i="16"/>
  <c r="AD70" i="16" s="1"/>
  <c r="Z71" i="16" s="1"/>
  <c r="R165" i="26" l="1"/>
  <c r="S165" i="26"/>
  <c r="X164" i="26"/>
  <c r="T165" i="26" s="1"/>
  <c r="S166" i="28"/>
  <c r="R166" i="28"/>
  <c r="AB71" i="16"/>
  <c r="AD71" i="16" s="1"/>
  <c r="Z72" i="16" s="1"/>
  <c r="U165" i="26" l="1"/>
  <c r="W165" i="26"/>
  <c r="AC165" i="26" s="1"/>
  <c r="AD165" i="26" s="1"/>
  <c r="Z166" i="26" s="1"/>
  <c r="AB166" i="26" s="1"/>
  <c r="U166" i="28"/>
  <c r="T166" i="28" s="1"/>
  <c r="X166" i="28" s="1"/>
  <c r="W166" i="28"/>
  <c r="AC166" i="28" s="1"/>
  <c r="AD166" i="28" s="1"/>
  <c r="Z167" i="28" s="1"/>
  <c r="AB167" i="28" s="1"/>
  <c r="AB72" i="16"/>
  <c r="AD72" i="16" s="1"/>
  <c r="Z73" i="16" s="1"/>
  <c r="R166" i="26" l="1"/>
  <c r="S166" i="26"/>
  <c r="X165" i="26"/>
  <c r="T166" i="26" s="1"/>
  <c r="S167" i="28"/>
  <c r="R167" i="28"/>
  <c r="AB73" i="16"/>
  <c r="AD73" i="16" s="1"/>
  <c r="Z74" i="16" s="1"/>
  <c r="U166" i="26" l="1"/>
  <c r="W166" i="26"/>
  <c r="AC166" i="26" s="1"/>
  <c r="AD166" i="26" s="1"/>
  <c r="Z167" i="26" s="1"/>
  <c r="AB167" i="26" s="1"/>
  <c r="U167" i="28"/>
  <c r="T167" i="28" s="1"/>
  <c r="X167" i="28" s="1"/>
  <c r="W167" i="28"/>
  <c r="AC167" i="28" s="1"/>
  <c r="AD167" i="28" s="1"/>
  <c r="Z168" i="28" s="1"/>
  <c r="AB168" i="28" s="1"/>
  <c r="AB74" i="16"/>
  <c r="AD74" i="16" s="1"/>
  <c r="Z75" i="16" s="1"/>
  <c r="R167" i="26" l="1"/>
  <c r="S167" i="26"/>
  <c r="X166" i="26"/>
  <c r="T167" i="26" s="1"/>
  <c r="S168" i="28"/>
  <c r="R168" i="28"/>
  <c r="AB75" i="16"/>
  <c r="AD75" i="16" s="1"/>
  <c r="Z76" i="16" s="1"/>
  <c r="U167" i="26" l="1"/>
  <c r="W167" i="26"/>
  <c r="AC167" i="26" s="1"/>
  <c r="AD167" i="26" s="1"/>
  <c r="Z168" i="26" s="1"/>
  <c r="AB168" i="26" s="1"/>
  <c r="U168" i="28"/>
  <c r="T168" i="28" s="1"/>
  <c r="X168" i="28" s="1"/>
  <c r="W168" i="28"/>
  <c r="AB76" i="16"/>
  <c r="AD76" i="16" s="1"/>
  <c r="Z77" i="16" s="1"/>
  <c r="R168" i="26" l="1"/>
  <c r="S168" i="26"/>
  <c r="X167" i="26"/>
  <c r="T168" i="26" s="1"/>
  <c r="AC168" i="28"/>
  <c r="AD168" i="28" s="1"/>
  <c r="Z169" i="28" s="1"/>
  <c r="AB169" i="28" s="1"/>
  <c r="S169" i="28"/>
  <c r="R169" i="28"/>
  <c r="AB77" i="16"/>
  <c r="AD77" i="16" s="1"/>
  <c r="Z78" i="16" s="1"/>
  <c r="U168" i="26" l="1"/>
  <c r="W168" i="26"/>
  <c r="AC168" i="26" s="1"/>
  <c r="AD168" i="26" s="1"/>
  <c r="Z169" i="26" s="1"/>
  <c r="AB169" i="26" s="1"/>
  <c r="W169" i="28"/>
  <c r="AC169" i="28" s="1"/>
  <c r="AD169" i="28" s="1"/>
  <c r="Z170" i="28" s="1"/>
  <c r="AB170" i="28" s="1"/>
  <c r="U169" i="28"/>
  <c r="T169" i="28" s="1"/>
  <c r="X169" i="28" s="1"/>
  <c r="AB78" i="16"/>
  <c r="AD78" i="16" s="1"/>
  <c r="Z79" i="16" s="1"/>
  <c r="R169" i="26" l="1"/>
  <c r="S169" i="26"/>
  <c r="X168" i="26"/>
  <c r="T169" i="26" s="1"/>
  <c r="S170" i="28"/>
  <c r="R170" i="28"/>
  <c r="AB79" i="16"/>
  <c r="AD79" i="16" s="1"/>
  <c r="Z80" i="16" s="1"/>
  <c r="U169" i="26" l="1"/>
  <c r="W169" i="26"/>
  <c r="AC169" i="26" s="1"/>
  <c r="AD169" i="26" s="1"/>
  <c r="Z170" i="26" s="1"/>
  <c r="AB170" i="26" s="1"/>
  <c r="U170" i="28"/>
  <c r="T170" i="28" s="1"/>
  <c r="X170" i="28" s="1"/>
  <c r="W170" i="28"/>
  <c r="AC170" i="28" s="1"/>
  <c r="AD170" i="28" s="1"/>
  <c r="Z171" i="28" s="1"/>
  <c r="AB171" i="28" s="1"/>
  <c r="AB80" i="16"/>
  <c r="AD80" i="16" s="1"/>
  <c r="Z81" i="16" s="1"/>
  <c r="R170" i="26" l="1"/>
  <c r="S170" i="26"/>
  <c r="X169" i="26"/>
  <c r="T170" i="26" s="1"/>
  <c r="S171" i="28"/>
  <c r="R171" i="28"/>
  <c r="AB81" i="16"/>
  <c r="AD81" i="16" s="1"/>
  <c r="Z82" i="16" s="1"/>
  <c r="U170" i="26" l="1"/>
  <c r="W170" i="26"/>
  <c r="AC170" i="26" s="1"/>
  <c r="AD170" i="26" s="1"/>
  <c r="Z171" i="26" s="1"/>
  <c r="AB171" i="26" s="1"/>
  <c r="W171" i="28"/>
  <c r="AC171" i="28" s="1"/>
  <c r="AD171" i="28" s="1"/>
  <c r="Z172" i="28" s="1"/>
  <c r="AB172" i="28" s="1"/>
  <c r="U171" i="28"/>
  <c r="T171" i="28" s="1"/>
  <c r="X171" i="28" s="1"/>
  <c r="AB82" i="16"/>
  <c r="AD82" i="16" s="1"/>
  <c r="Z83" i="16" s="1"/>
  <c r="R171" i="26" l="1"/>
  <c r="S171" i="26"/>
  <c r="X170" i="26"/>
  <c r="T171" i="26" s="1"/>
  <c r="S172" i="28"/>
  <c r="R172" i="28"/>
  <c r="AB83" i="16"/>
  <c r="AD83" i="16" s="1"/>
  <c r="Z84" i="16" s="1"/>
  <c r="U171" i="26" l="1"/>
  <c r="W171" i="26"/>
  <c r="AC171" i="26" s="1"/>
  <c r="AD171" i="26" s="1"/>
  <c r="Z172" i="26" s="1"/>
  <c r="AB172" i="26" s="1"/>
  <c r="W172" i="28"/>
  <c r="AC172" i="28" s="1"/>
  <c r="AD172" i="28" s="1"/>
  <c r="Z173" i="28" s="1"/>
  <c r="AB173" i="28" s="1"/>
  <c r="U172" i="28"/>
  <c r="T172" i="28" s="1"/>
  <c r="X172" i="28" s="1"/>
  <c r="AB84" i="16"/>
  <c r="AD84" i="16" s="1"/>
  <c r="Z85" i="16" s="1"/>
  <c r="R172" i="26" l="1"/>
  <c r="S172" i="26"/>
  <c r="X171" i="26"/>
  <c r="T172" i="26" s="1"/>
  <c r="S173" i="28"/>
  <c r="R173" i="28"/>
  <c r="AB85" i="16"/>
  <c r="AD85" i="16" s="1"/>
  <c r="Z86" i="16" s="1"/>
  <c r="U172" i="26" l="1"/>
  <c r="W172" i="26"/>
  <c r="AC172" i="26" s="1"/>
  <c r="AD172" i="26" s="1"/>
  <c r="Z173" i="26" s="1"/>
  <c r="AB173" i="26" s="1"/>
  <c r="W173" i="28"/>
  <c r="AC173" i="28" s="1"/>
  <c r="AD173" i="28" s="1"/>
  <c r="Z174" i="28" s="1"/>
  <c r="AB174" i="28" s="1"/>
  <c r="U173" i="28"/>
  <c r="T173" i="28" s="1"/>
  <c r="X173" i="28" s="1"/>
  <c r="AB86" i="16"/>
  <c r="AD86" i="16" s="1"/>
  <c r="Z87" i="16" s="1"/>
  <c r="R173" i="26" l="1"/>
  <c r="S173" i="26"/>
  <c r="X172" i="26"/>
  <c r="T173" i="26" s="1"/>
  <c r="S174" i="28"/>
  <c r="R174" i="28"/>
  <c r="AB87" i="16"/>
  <c r="AD87" i="16" s="1"/>
  <c r="Z88" i="16" s="1"/>
  <c r="U173" i="26" l="1"/>
  <c r="W173" i="26"/>
  <c r="AC173" i="26" s="1"/>
  <c r="AD173" i="26" s="1"/>
  <c r="Z174" i="26" s="1"/>
  <c r="AB174" i="26" s="1"/>
  <c r="W174" i="28"/>
  <c r="AC174" i="28" s="1"/>
  <c r="AD174" i="28" s="1"/>
  <c r="Z175" i="28" s="1"/>
  <c r="AB175" i="28" s="1"/>
  <c r="U174" i="28"/>
  <c r="T174" i="28" s="1"/>
  <c r="X174" i="28" s="1"/>
  <c r="AB88" i="16"/>
  <c r="AD88" i="16" s="1"/>
  <c r="Z89" i="16" s="1"/>
  <c r="R174" i="26" l="1"/>
  <c r="S174" i="26"/>
  <c r="X173" i="26"/>
  <c r="T174" i="26" s="1"/>
  <c r="S175" i="28"/>
  <c r="R175" i="28"/>
  <c r="AB89" i="16"/>
  <c r="AD89" i="16" s="1"/>
  <c r="Z90" i="16" s="1"/>
  <c r="U174" i="26" l="1"/>
  <c r="W174" i="26"/>
  <c r="AC174" i="26" s="1"/>
  <c r="AD174" i="26" s="1"/>
  <c r="Z175" i="26" s="1"/>
  <c r="AB175" i="26" s="1"/>
  <c r="U175" i="28"/>
  <c r="T175" i="28" s="1"/>
  <c r="X175" i="28" s="1"/>
  <c r="W175" i="28"/>
  <c r="AC175" i="28" s="1"/>
  <c r="AD175" i="28" s="1"/>
  <c r="Z176" i="28" s="1"/>
  <c r="AB176" i="28" s="1"/>
  <c r="AB90" i="16"/>
  <c r="AD90" i="16" s="1"/>
  <c r="Z91" i="16" s="1"/>
  <c r="R175" i="26" l="1"/>
  <c r="S175" i="26"/>
  <c r="X174" i="26"/>
  <c r="T175" i="26" s="1"/>
  <c r="S176" i="28"/>
  <c r="R176" i="28"/>
  <c r="AB91" i="16"/>
  <c r="AD91" i="16" s="1"/>
  <c r="Z92" i="16" s="1"/>
  <c r="U175" i="26" l="1"/>
  <c r="W175" i="26"/>
  <c r="AC175" i="26" s="1"/>
  <c r="AD175" i="26" s="1"/>
  <c r="Z176" i="26" s="1"/>
  <c r="AB176" i="26" s="1"/>
  <c r="U176" i="28"/>
  <c r="T176" i="28" s="1"/>
  <c r="X176" i="28" s="1"/>
  <c r="W176" i="28"/>
  <c r="AC176" i="28" s="1"/>
  <c r="AD176" i="28" s="1"/>
  <c r="Z177" i="28" s="1"/>
  <c r="AB177" i="28" s="1"/>
  <c r="AB92" i="16"/>
  <c r="AD92" i="16" s="1"/>
  <c r="Z93" i="16" s="1"/>
  <c r="S176" i="26" l="1"/>
  <c r="R176" i="26"/>
  <c r="X175" i="26"/>
  <c r="T176" i="26" s="1"/>
  <c r="S177" i="28"/>
  <c r="R177" i="28"/>
  <c r="AB93" i="16"/>
  <c r="AD93" i="16" s="1"/>
  <c r="Z94" i="16" s="1"/>
  <c r="U176" i="26" l="1"/>
  <c r="W176" i="26"/>
  <c r="AC176" i="26" s="1"/>
  <c r="AD176" i="26" s="1"/>
  <c r="Z177" i="26" s="1"/>
  <c r="AB177" i="26" s="1"/>
  <c r="U177" i="28"/>
  <c r="T177" i="28" s="1"/>
  <c r="X177" i="28" s="1"/>
  <c r="W177" i="28"/>
  <c r="AC177" i="28" s="1"/>
  <c r="AD177" i="28" s="1"/>
  <c r="Z178" i="28" s="1"/>
  <c r="AB178" i="28" s="1"/>
  <c r="AB94" i="16"/>
  <c r="AD94" i="16" s="1"/>
  <c r="Z95" i="16" s="1"/>
  <c r="R177" i="26" l="1"/>
  <c r="S177" i="26"/>
  <c r="X176" i="26"/>
  <c r="T177" i="26" s="1"/>
  <c r="S178" i="28"/>
  <c r="R178" i="28"/>
  <c r="AB95" i="16"/>
  <c r="AD95" i="16" s="1"/>
  <c r="Z96" i="16" s="1"/>
  <c r="U177" i="26" l="1"/>
  <c r="W177" i="26"/>
  <c r="AC177" i="26" s="1"/>
  <c r="AD177" i="26" s="1"/>
  <c r="Z178" i="26" s="1"/>
  <c r="AB178" i="26" s="1"/>
  <c r="U178" i="28"/>
  <c r="T178" i="28" s="1"/>
  <c r="X178" i="28" s="1"/>
  <c r="W178" i="28"/>
  <c r="AC178" i="28" s="1"/>
  <c r="AD178" i="28" s="1"/>
  <c r="Z179" i="28" s="1"/>
  <c r="AB179" i="28" s="1"/>
  <c r="AB96" i="16"/>
  <c r="AD96" i="16" s="1"/>
  <c r="Z97" i="16" s="1"/>
  <c r="S178" i="26" l="1"/>
  <c r="R178" i="26"/>
  <c r="X177" i="26"/>
  <c r="T178" i="26" s="1"/>
  <c r="S179" i="28"/>
  <c r="R179" i="28"/>
  <c r="AB97" i="16"/>
  <c r="AD97" i="16" s="1"/>
  <c r="Z98" i="16" s="1"/>
  <c r="U178" i="26" l="1"/>
  <c r="W178" i="26"/>
  <c r="AC178" i="26" s="1"/>
  <c r="AD178" i="26" s="1"/>
  <c r="Z179" i="26" s="1"/>
  <c r="AB179" i="26" s="1"/>
  <c r="U179" i="28"/>
  <c r="T179" i="28" s="1"/>
  <c r="X179" i="28" s="1"/>
  <c r="W179" i="28"/>
  <c r="AC179" i="28" s="1"/>
  <c r="AD179" i="28" s="1"/>
  <c r="Z180" i="28" s="1"/>
  <c r="AB180" i="28" s="1"/>
  <c r="AB98" i="16"/>
  <c r="AD98" i="16" s="1"/>
  <c r="Z99" i="16" s="1"/>
  <c r="S179" i="26" l="1"/>
  <c r="R179" i="26"/>
  <c r="X178" i="26"/>
  <c r="T179" i="26" s="1"/>
  <c r="S180" i="28"/>
  <c r="R180" i="28"/>
  <c r="AB99" i="16"/>
  <c r="AD99" i="16" s="1"/>
  <c r="Z100" i="16" s="1"/>
  <c r="U179" i="26" l="1"/>
  <c r="W179" i="26"/>
  <c r="AC179" i="26" s="1"/>
  <c r="AD179" i="26" s="1"/>
  <c r="Z180" i="26" s="1"/>
  <c r="AB180" i="26" s="1"/>
  <c r="U180" i="28"/>
  <c r="T180" i="28" s="1"/>
  <c r="X180" i="28" s="1"/>
  <c r="W180" i="28"/>
  <c r="AC180" i="28" s="1"/>
  <c r="AD180" i="28" s="1"/>
  <c r="Z181" i="28" s="1"/>
  <c r="AB181" i="28" s="1"/>
  <c r="AB100" i="16"/>
  <c r="AD100" i="16" s="1"/>
  <c r="Z101" i="16" s="1"/>
  <c r="R180" i="26" l="1"/>
  <c r="S180" i="26"/>
  <c r="X179" i="26"/>
  <c r="T180" i="26" s="1"/>
  <c r="S181" i="28"/>
  <c r="R181" i="28"/>
  <c r="AB101" i="16"/>
  <c r="AD101" i="16" s="1"/>
  <c r="Z102" i="16" s="1"/>
  <c r="U180" i="26" l="1"/>
  <c r="W180" i="26"/>
  <c r="AC180" i="26" s="1"/>
  <c r="AD180" i="26" s="1"/>
  <c r="Z181" i="26" s="1"/>
  <c r="AB181" i="26" s="1"/>
  <c r="U181" i="28"/>
  <c r="T181" i="28" s="1"/>
  <c r="X181" i="28" s="1"/>
  <c r="W181" i="28"/>
  <c r="AC181" i="28" s="1"/>
  <c r="AD181" i="28" s="1"/>
  <c r="Z182" i="28" s="1"/>
  <c r="AB182" i="28" s="1"/>
  <c r="AB102" i="16"/>
  <c r="AD102" i="16" s="1"/>
  <c r="Z103" i="16" s="1"/>
  <c r="R181" i="26" l="1"/>
  <c r="S181" i="26"/>
  <c r="X180" i="26"/>
  <c r="T181" i="26" s="1"/>
  <c r="S182" i="28"/>
  <c r="R182" i="28"/>
  <c r="AB103" i="16"/>
  <c r="AD103" i="16" s="1"/>
  <c r="Z104" i="16" s="1"/>
  <c r="U181" i="26" l="1"/>
  <c r="W181" i="26"/>
  <c r="AC181" i="26" s="1"/>
  <c r="AD181" i="26" s="1"/>
  <c r="Z182" i="26" s="1"/>
  <c r="AB182" i="26" s="1"/>
  <c r="U182" i="28"/>
  <c r="T182" i="28" s="1"/>
  <c r="X182" i="28" s="1"/>
  <c r="W182" i="28"/>
  <c r="AC182" i="28" s="1"/>
  <c r="AD182" i="28" s="1"/>
  <c r="Z183" i="28" s="1"/>
  <c r="AB183" i="28" s="1"/>
  <c r="AB104" i="16"/>
  <c r="AD104" i="16" s="1"/>
  <c r="Z105" i="16" s="1"/>
  <c r="R182" i="26" l="1"/>
  <c r="S182" i="26"/>
  <c r="X181" i="26"/>
  <c r="T182" i="26" s="1"/>
  <c r="S183" i="28"/>
  <c r="R183" i="28"/>
  <c r="AB105" i="16"/>
  <c r="AD105" i="16" s="1"/>
  <c r="Z106" i="16" s="1"/>
  <c r="U182" i="26" l="1"/>
  <c r="W182" i="26"/>
  <c r="AC182" i="26" s="1"/>
  <c r="AD182" i="26" s="1"/>
  <c r="Z183" i="26" s="1"/>
  <c r="AB183" i="26" s="1"/>
  <c r="U183" i="28"/>
  <c r="T183" i="28" s="1"/>
  <c r="X183" i="28" s="1"/>
  <c r="W183" i="28"/>
  <c r="AC183" i="28" s="1"/>
  <c r="AD183" i="28" s="1"/>
  <c r="Z184" i="28" s="1"/>
  <c r="AB184" i="28" s="1"/>
  <c r="AB106" i="16"/>
  <c r="AD106" i="16" s="1"/>
  <c r="Z107" i="16" s="1"/>
  <c r="R183" i="26" l="1"/>
  <c r="S183" i="26"/>
  <c r="X182" i="26"/>
  <c r="T183" i="26" s="1"/>
  <c r="S184" i="28"/>
  <c r="R184" i="28"/>
  <c r="AB107" i="16"/>
  <c r="AD107" i="16" s="1"/>
  <c r="Z108" i="16" s="1"/>
  <c r="U183" i="26" l="1"/>
  <c r="W183" i="26"/>
  <c r="AC183" i="26" s="1"/>
  <c r="AD183" i="26" s="1"/>
  <c r="Z184" i="26" s="1"/>
  <c r="AB184" i="26" s="1"/>
  <c r="U184" i="28"/>
  <c r="T184" i="28" s="1"/>
  <c r="X184" i="28" s="1"/>
  <c r="W184" i="28"/>
  <c r="AC184" i="28" s="1"/>
  <c r="AD184" i="28" s="1"/>
  <c r="Z185" i="28" s="1"/>
  <c r="AB185" i="28" s="1"/>
  <c r="AB108" i="16"/>
  <c r="AD108" i="16" s="1"/>
  <c r="Z109" i="16" s="1"/>
  <c r="R184" i="26" l="1"/>
  <c r="S184" i="26"/>
  <c r="X183" i="26"/>
  <c r="T184" i="26" s="1"/>
  <c r="S185" i="28"/>
  <c r="R185" i="28"/>
  <c r="AB109" i="16"/>
  <c r="AD109" i="16" s="1"/>
  <c r="Z110" i="16" s="1"/>
  <c r="U184" i="26" l="1"/>
  <c r="W184" i="26"/>
  <c r="AC184" i="26" s="1"/>
  <c r="AD184" i="26" s="1"/>
  <c r="Z185" i="26" s="1"/>
  <c r="AB185" i="26" s="1"/>
  <c r="W185" i="28"/>
  <c r="AC185" i="28" s="1"/>
  <c r="AD185" i="28" s="1"/>
  <c r="Z186" i="28" s="1"/>
  <c r="AB186" i="28" s="1"/>
  <c r="U185" i="28"/>
  <c r="T185" i="28" s="1"/>
  <c r="X185" i="28" s="1"/>
  <c r="AB110" i="16"/>
  <c r="AD110" i="16" s="1"/>
  <c r="Z111" i="16" s="1"/>
  <c r="R185" i="26" l="1"/>
  <c r="S185" i="26"/>
  <c r="X184" i="26"/>
  <c r="T185" i="26" s="1"/>
  <c r="S186" i="28"/>
  <c r="R186" i="28"/>
  <c r="AB111" i="16"/>
  <c r="AD111" i="16" s="1"/>
  <c r="Z112" i="16" s="1"/>
  <c r="U185" i="26" l="1"/>
  <c r="W185" i="26"/>
  <c r="AC185" i="26" s="1"/>
  <c r="AD185" i="26" s="1"/>
  <c r="Z186" i="26" s="1"/>
  <c r="AB186" i="26" s="1"/>
  <c r="U186" i="28"/>
  <c r="T186" i="28" s="1"/>
  <c r="X186" i="28" s="1"/>
  <c r="W186" i="28"/>
  <c r="AC186" i="28" s="1"/>
  <c r="AD186" i="28" s="1"/>
  <c r="Z187" i="28" s="1"/>
  <c r="AB187" i="28" s="1"/>
  <c r="AB112" i="16"/>
  <c r="AD112" i="16" s="1"/>
  <c r="Z113" i="16" s="1"/>
  <c r="R186" i="26" l="1"/>
  <c r="S186" i="26"/>
  <c r="X185" i="26"/>
  <c r="T186" i="26" s="1"/>
  <c r="S187" i="28"/>
  <c r="R187" i="28"/>
  <c r="AB113" i="16"/>
  <c r="AD113" i="16" s="1"/>
  <c r="Z114" i="16" s="1"/>
  <c r="U186" i="26" l="1"/>
  <c r="W186" i="26"/>
  <c r="AC186" i="26" s="1"/>
  <c r="AD186" i="26" s="1"/>
  <c r="Z187" i="26" s="1"/>
  <c r="AB187" i="26" s="1"/>
  <c r="U187" i="28"/>
  <c r="T187" i="28" s="1"/>
  <c r="X187" i="28" s="1"/>
  <c r="W187" i="28"/>
  <c r="AC187" i="28" s="1"/>
  <c r="AD187" i="28" s="1"/>
  <c r="Z188" i="28" s="1"/>
  <c r="AB188" i="28" s="1"/>
  <c r="AB114" i="16"/>
  <c r="AD114" i="16" s="1"/>
  <c r="Z115" i="16" s="1"/>
  <c r="R187" i="26" l="1"/>
  <c r="S187" i="26"/>
  <c r="X186" i="26"/>
  <c r="T187" i="26" s="1"/>
  <c r="S188" i="28"/>
  <c r="R188" i="28"/>
  <c r="AB115" i="16"/>
  <c r="AD115" i="16" s="1"/>
  <c r="Z116" i="16" s="1"/>
  <c r="U187" i="26" l="1"/>
  <c r="W187" i="26"/>
  <c r="AC187" i="26" s="1"/>
  <c r="AD187" i="26" s="1"/>
  <c r="Z188" i="26" s="1"/>
  <c r="AB188" i="26" s="1"/>
  <c r="U188" i="28"/>
  <c r="T188" i="28" s="1"/>
  <c r="X188" i="28" s="1"/>
  <c r="W188" i="28"/>
  <c r="AB116" i="16"/>
  <c r="AD116" i="16" s="1"/>
  <c r="Z117" i="16" s="1"/>
  <c r="R188" i="26" l="1"/>
  <c r="S188" i="26"/>
  <c r="X187" i="26"/>
  <c r="T188" i="26" s="1"/>
  <c r="AC188" i="28"/>
  <c r="AD188" i="28" s="1"/>
  <c r="Z189" i="28" s="1"/>
  <c r="AB189" i="28" s="1"/>
  <c r="S189" i="28"/>
  <c r="R189" i="28"/>
  <c r="AB117" i="16"/>
  <c r="AD117" i="16" s="1"/>
  <c r="Z118" i="16" s="1"/>
  <c r="U188" i="26" l="1"/>
  <c r="W188" i="26"/>
  <c r="AC188" i="26" s="1"/>
  <c r="AD188" i="26" s="1"/>
  <c r="Z189" i="26" s="1"/>
  <c r="AB189" i="26" s="1"/>
  <c r="W189" i="28"/>
  <c r="AC189" i="28" s="1"/>
  <c r="AD189" i="28" s="1"/>
  <c r="Z190" i="28" s="1"/>
  <c r="U189" i="28"/>
  <c r="T189" i="28" s="1"/>
  <c r="X189" i="28" s="1"/>
  <c r="AB118" i="16"/>
  <c r="AD118" i="16" s="1"/>
  <c r="Z119" i="16" s="1"/>
  <c r="R189" i="26" l="1"/>
  <c r="S189" i="26"/>
  <c r="X188" i="26"/>
  <c r="T189" i="26" s="1"/>
  <c r="S190" i="28"/>
  <c r="R190" i="28"/>
  <c r="AB190" i="28"/>
  <c r="AB119" i="16"/>
  <c r="AD119" i="16" s="1"/>
  <c r="Z120" i="16" s="1"/>
  <c r="U189" i="26" l="1"/>
  <c r="X189" i="26" s="1"/>
  <c r="T190" i="26" s="1"/>
  <c r="W189" i="26"/>
  <c r="AC189" i="26" s="1"/>
  <c r="AD189" i="26" s="1"/>
  <c r="Z190" i="26" s="1"/>
  <c r="AB190" i="26" s="1"/>
  <c r="U190" i="28"/>
  <c r="T190" i="28" s="1"/>
  <c r="X190" i="28" s="1"/>
  <c r="W190" i="28"/>
  <c r="AC190" i="28" s="1"/>
  <c r="AD190" i="28" s="1"/>
  <c r="Z191" i="28" s="1"/>
  <c r="AB191" i="28" s="1"/>
  <c r="AB120" i="16"/>
  <c r="AD120" i="16" s="1"/>
  <c r="Z121" i="16" s="1"/>
  <c r="R190" i="26" l="1"/>
  <c r="S190" i="26"/>
  <c r="S191" i="28"/>
  <c r="R191" i="28"/>
  <c r="AB121" i="16"/>
  <c r="AD121" i="16" s="1"/>
  <c r="Z122" i="16" s="1"/>
  <c r="U190" i="26" l="1"/>
  <c r="W190" i="26"/>
  <c r="AC190" i="26" s="1"/>
  <c r="AD190" i="26" s="1"/>
  <c r="Z191" i="26" s="1"/>
  <c r="AB191" i="26" s="1"/>
  <c r="W191" i="28"/>
  <c r="AC191" i="28" s="1"/>
  <c r="AD191" i="28" s="1"/>
  <c r="Z192" i="28" s="1"/>
  <c r="AB192" i="28" s="1"/>
  <c r="U191" i="28"/>
  <c r="T191" i="28" s="1"/>
  <c r="X191" i="28" s="1"/>
  <c r="AB122" i="16"/>
  <c r="AD122" i="16" s="1"/>
  <c r="Z123" i="16" s="1"/>
  <c r="R191" i="26" l="1"/>
  <c r="S191" i="26"/>
  <c r="X190" i="26"/>
  <c r="T191" i="26" s="1"/>
  <c r="S192" i="28"/>
  <c r="R192" i="28"/>
  <c r="AB123" i="16"/>
  <c r="AD123" i="16" s="1"/>
  <c r="Z124" i="16" s="1"/>
  <c r="U191" i="26" l="1"/>
  <c r="X191" i="26" s="1"/>
  <c r="T192" i="26" s="1"/>
  <c r="W191" i="26"/>
  <c r="AC191" i="26" s="1"/>
  <c r="AD191" i="26" s="1"/>
  <c r="Z192" i="26" s="1"/>
  <c r="AB192" i="26" s="1"/>
  <c r="U192" i="28"/>
  <c r="T192" i="28" s="1"/>
  <c r="X192" i="28" s="1"/>
  <c r="W192" i="28"/>
  <c r="AC192" i="28" s="1"/>
  <c r="AD192" i="28" s="1"/>
  <c r="Z193" i="28" s="1"/>
  <c r="AB193" i="28" s="1"/>
  <c r="AB124" i="16"/>
  <c r="AD124" i="16" l="1"/>
  <c r="Z125" i="16" s="1"/>
  <c r="AB125" i="16" s="1"/>
  <c r="O14" i="9"/>
  <c r="O37" i="9" s="1"/>
  <c r="C14" i="8" s="1"/>
  <c r="R192" i="26"/>
  <c r="S192" i="26"/>
  <c r="S193" i="28"/>
  <c r="R193" i="28"/>
  <c r="AD125" i="16" l="1"/>
  <c r="Z14" i="9"/>
  <c r="M21" i="2" s="1"/>
  <c r="N22" i="2" s="1"/>
  <c r="U192" i="26"/>
  <c r="W192" i="26"/>
  <c r="AC192" i="26" s="1"/>
  <c r="AD192" i="26" s="1"/>
  <c r="Z193" i="26" s="1"/>
  <c r="AB193" i="26" s="1"/>
  <c r="U193" i="28"/>
  <c r="T193" i="28" s="1"/>
  <c r="X193" i="28" s="1"/>
  <c r="W193" i="28"/>
  <c r="AC193" i="28" s="1"/>
  <c r="AD193" i="28" s="1"/>
  <c r="Z194" i="28" s="1"/>
  <c r="AB194" i="28" s="1"/>
  <c r="Z126" i="16" l="1"/>
  <c r="AB126" i="16" s="1"/>
  <c r="K14" i="9"/>
  <c r="K37" i="9" s="1"/>
  <c r="C12" i="8" s="1"/>
  <c r="R193" i="26"/>
  <c r="S193" i="26"/>
  <c r="X192" i="26"/>
  <c r="T193" i="26" s="1"/>
  <c r="S194" i="28"/>
  <c r="R194" i="28"/>
  <c r="AD126" i="16" l="1"/>
  <c r="Z127" i="16" s="1"/>
  <c r="AB127" i="16" s="1"/>
  <c r="AM14" i="9"/>
  <c r="AM37" i="9" s="1"/>
  <c r="C22" i="8" s="1"/>
  <c r="U193" i="26"/>
  <c r="W193" i="26"/>
  <c r="AC193" i="26" s="1"/>
  <c r="AD193" i="26" s="1"/>
  <c r="Z194" i="26" s="1"/>
  <c r="AB194" i="26" s="1"/>
  <c r="U194" i="28"/>
  <c r="T194" i="28" s="1"/>
  <c r="X194" i="28" s="1"/>
  <c r="W194" i="28"/>
  <c r="AC194" i="28" s="1"/>
  <c r="AD194" i="28" s="1"/>
  <c r="Z195" i="28" s="1"/>
  <c r="AB195" i="28" s="1"/>
  <c r="AD127" i="16" l="1"/>
  <c r="Z128" i="16" s="1"/>
  <c r="AB128" i="16" s="1"/>
  <c r="AD128" i="16" s="1"/>
  <c r="Z129" i="16" s="1"/>
  <c r="AB129" i="16" s="1"/>
  <c r="AD129" i="16" s="1"/>
  <c r="Z130" i="16" s="1"/>
  <c r="R194" i="26"/>
  <c r="S194" i="26"/>
  <c r="X193" i="26"/>
  <c r="T194" i="26" s="1"/>
  <c r="S195" i="28"/>
  <c r="R195" i="28"/>
  <c r="U194" i="26" l="1"/>
  <c r="W194" i="26"/>
  <c r="AC194" i="26" s="1"/>
  <c r="AD194" i="26" s="1"/>
  <c r="Z195" i="26" s="1"/>
  <c r="AB195" i="26" s="1"/>
  <c r="W195" i="28"/>
  <c r="AC195" i="28" s="1"/>
  <c r="AD195" i="28" s="1"/>
  <c r="Z196" i="28" s="1"/>
  <c r="AB196" i="28" s="1"/>
  <c r="U195" i="28"/>
  <c r="T195" i="28" s="1"/>
  <c r="X195" i="28" s="1"/>
  <c r="AB130" i="16"/>
  <c r="AD130" i="16" l="1"/>
  <c r="Z131" i="16" s="1"/>
  <c r="AB131" i="16" s="1"/>
  <c r="AD131" i="16" s="1"/>
  <c r="Z132" i="16" s="1"/>
  <c r="AN14" i="9"/>
  <c r="S195" i="26"/>
  <c r="R195" i="26"/>
  <c r="X194" i="26"/>
  <c r="T195" i="26" s="1"/>
  <c r="S196" i="28"/>
  <c r="R196" i="28"/>
  <c r="U195" i="26" l="1"/>
  <c r="X195" i="26" s="1"/>
  <c r="T196" i="26" s="1"/>
  <c r="W195" i="26"/>
  <c r="AC195" i="26" s="1"/>
  <c r="AD195" i="26" s="1"/>
  <c r="Z196" i="26" s="1"/>
  <c r="AB196" i="26" s="1"/>
  <c r="U196" i="28"/>
  <c r="T196" i="28" s="1"/>
  <c r="X196" i="28" s="1"/>
  <c r="W196" i="28"/>
  <c r="AC196" i="28" s="1"/>
  <c r="AD196" i="28" s="1"/>
  <c r="Z197" i="28" s="1"/>
  <c r="AB197" i="28" s="1"/>
  <c r="AB132" i="16"/>
  <c r="AD132" i="16" s="1"/>
  <c r="Z133" i="16" s="1"/>
  <c r="S196" i="26" l="1"/>
  <c r="R196" i="26"/>
  <c r="S197" i="28"/>
  <c r="R197" i="28"/>
  <c r="AB133" i="16"/>
  <c r="AD133" i="16" s="1"/>
  <c r="Z134" i="16" s="1"/>
  <c r="U196" i="26" l="1"/>
  <c r="W196" i="26"/>
  <c r="AC196" i="26" s="1"/>
  <c r="AD196" i="26" s="1"/>
  <c r="Z197" i="26" s="1"/>
  <c r="AB197" i="26" s="1"/>
  <c r="U197" i="28"/>
  <c r="T197" i="28" s="1"/>
  <c r="X197" i="28" s="1"/>
  <c r="W197" i="28"/>
  <c r="AC197" i="28" s="1"/>
  <c r="AD197" i="28" s="1"/>
  <c r="Z198" i="28" s="1"/>
  <c r="AB198" i="28" s="1"/>
  <c r="AB134" i="16"/>
  <c r="AD134" i="16" s="1"/>
  <c r="Z135" i="16" s="1"/>
  <c r="S197" i="26" l="1"/>
  <c r="R197" i="26"/>
  <c r="X196" i="26"/>
  <c r="T197" i="26" s="1"/>
  <c r="S198" i="28"/>
  <c r="R198" i="28"/>
  <c r="AB135" i="16"/>
  <c r="AD135" i="16" s="1"/>
  <c r="Z136" i="16" s="1"/>
  <c r="U197" i="26" l="1"/>
  <c r="W197" i="26"/>
  <c r="AC197" i="26" s="1"/>
  <c r="AD197" i="26" s="1"/>
  <c r="Z198" i="26" s="1"/>
  <c r="AB198" i="26" s="1"/>
  <c r="U198" i="28"/>
  <c r="T198" i="28" s="1"/>
  <c r="X198" i="28" s="1"/>
  <c r="W198" i="28"/>
  <c r="AC198" i="28" s="1"/>
  <c r="AD198" i="28" s="1"/>
  <c r="Z199" i="28" s="1"/>
  <c r="AB199" i="28" s="1"/>
  <c r="AB136" i="16"/>
  <c r="AD136" i="16" s="1"/>
  <c r="Z137" i="16" s="1"/>
  <c r="R198" i="26" l="1"/>
  <c r="S198" i="26"/>
  <c r="X197" i="26"/>
  <c r="T198" i="26" s="1"/>
  <c r="S199" i="28"/>
  <c r="R199" i="28"/>
  <c r="AB137" i="16"/>
  <c r="AD137" i="16" s="1"/>
  <c r="Z138" i="16" s="1"/>
  <c r="U198" i="26" l="1"/>
  <c r="W198" i="26"/>
  <c r="AC198" i="26" s="1"/>
  <c r="AD198" i="26" s="1"/>
  <c r="Z199" i="26" s="1"/>
  <c r="AB199" i="26" s="1"/>
  <c r="W199" i="28"/>
  <c r="AC199" i="28" s="1"/>
  <c r="AD199" i="28" s="1"/>
  <c r="Z200" i="28" s="1"/>
  <c r="AB200" i="28" s="1"/>
  <c r="U199" i="28"/>
  <c r="T199" i="28" s="1"/>
  <c r="X199" i="28" s="1"/>
  <c r="AB138" i="16"/>
  <c r="AD138" i="16" s="1"/>
  <c r="Z139" i="16" s="1"/>
  <c r="R199" i="26" l="1"/>
  <c r="S199" i="26"/>
  <c r="X198" i="26"/>
  <c r="T199" i="26" s="1"/>
  <c r="S200" i="28"/>
  <c r="R200" i="28"/>
  <c r="AB139" i="16"/>
  <c r="AD139" i="16" s="1"/>
  <c r="Z140" i="16" s="1"/>
  <c r="U199" i="26" l="1"/>
  <c r="W199" i="26"/>
  <c r="AC199" i="26" s="1"/>
  <c r="AD199" i="26" s="1"/>
  <c r="Z200" i="26" s="1"/>
  <c r="AB200" i="26" s="1"/>
  <c r="U200" i="28"/>
  <c r="T200" i="28" s="1"/>
  <c r="X200" i="28" s="1"/>
  <c r="W200" i="28"/>
  <c r="AC200" i="28" s="1"/>
  <c r="AD200" i="28" s="1"/>
  <c r="Z201" i="28" s="1"/>
  <c r="AB201" i="28" s="1"/>
  <c r="AB140" i="16"/>
  <c r="AD140" i="16" s="1"/>
  <c r="Z141" i="16" s="1"/>
  <c r="S200" i="26" l="1"/>
  <c r="R200" i="26"/>
  <c r="X199" i="26"/>
  <c r="T200" i="26" s="1"/>
  <c r="S201" i="28"/>
  <c r="R201" i="28"/>
  <c r="AB141" i="16"/>
  <c r="AD141" i="16" s="1"/>
  <c r="Z142" i="16" s="1"/>
  <c r="U200" i="26" l="1"/>
  <c r="W200" i="26"/>
  <c r="AC200" i="26" s="1"/>
  <c r="AD200" i="26" s="1"/>
  <c r="Z201" i="26" s="1"/>
  <c r="AB201" i="26" s="1"/>
  <c r="W201" i="28"/>
  <c r="AC201" i="28" s="1"/>
  <c r="AD201" i="28" s="1"/>
  <c r="Z202" i="28" s="1"/>
  <c r="AB202" i="28" s="1"/>
  <c r="U201" i="28"/>
  <c r="T201" i="28" s="1"/>
  <c r="X201" i="28" s="1"/>
  <c r="AB142" i="16"/>
  <c r="AD142" i="16" s="1"/>
  <c r="Z143" i="16" s="1"/>
  <c r="S201" i="26" l="1"/>
  <c r="R201" i="26"/>
  <c r="X200" i="26"/>
  <c r="T201" i="26" s="1"/>
  <c r="S202" i="28"/>
  <c r="R202" i="28"/>
  <c r="AB143" i="16"/>
  <c r="AD143" i="16" s="1"/>
  <c r="Z144" i="16" s="1"/>
  <c r="U201" i="26" l="1"/>
  <c r="W201" i="26"/>
  <c r="AC201" i="26" s="1"/>
  <c r="AD201" i="26" s="1"/>
  <c r="Z202" i="26" s="1"/>
  <c r="AB202" i="26" s="1"/>
  <c r="U202" i="28"/>
  <c r="T202" i="28" s="1"/>
  <c r="X202" i="28" s="1"/>
  <c r="W202" i="28"/>
  <c r="AC202" i="28" s="1"/>
  <c r="AD202" i="28" s="1"/>
  <c r="Z203" i="28" s="1"/>
  <c r="AB203" i="28" s="1"/>
  <c r="AB144" i="16"/>
  <c r="AD144" i="16" s="1"/>
  <c r="Z145" i="16" s="1"/>
  <c r="R202" i="26" l="1"/>
  <c r="S202" i="26"/>
  <c r="X201" i="26"/>
  <c r="T202" i="26" s="1"/>
  <c r="S203" i="28"/>
  <c r="R203" i="28"/>
  <c r="AB145" i="16"/>
  <c r="AD145" i="16" s="1"/>
  <c r="Z146" i="16" s="1"/>
  <c r="U202" i="26" l="1"/>
  <c r="W202" i="26"/>
  <c r="AC202" i="26" s="1"/>
  <c r="AD202" i="26" s="1"/>
  <c r="Z203" i="26" s="1"/>
  <c r="AB203" i="26" s="1"/>
  <c r="W203" i="28"/>
  <c r="AC203" i="28" s="1"/>
  <c r="AD203" i="28" s="1"/>
  <c r="Z204" i="28" s="1"/>
  <c r="AB204" i="28" s="1"/>
  <c r="U203" i="28"/>
  <c r="T203" i="28" s="1"/>
  <c r="X203" i="28" s="1"/>
  <c r="AB146" i="16"/>
  <c r="AD146" i="16" s="1"/>
  <c r="Z147" i="16" s="1"/>
  <c r="R203" i="26" l="1"/>
  <c r="S203" i="26"/>
  <c r="X202" i="26"/>
  <c r="T203" i="26" s="1"/>
  <c r="S204" i="28"/>
  <c r="R204" i="28"/>
  <c r="AB147" i="16"/>
  <c r="AD147" i="16" s="1"/>
  <c r="Z148" i="16" s="1"/>
  <c r="U203" i="26" l="1"/>
  <c r="W203" i="26"/>
  <c r="AC203" i="26" s="1"/>
  <c r="AD203" i="26" s="1"/>
  <c r="Z204" i="26" s="1"/>
  <c r="AB204" i="26" s="1"/>
  <c r="U204" i="28"/>
  <c r="T204" i="28" s="1"/>
  <c r="X204" i="28" s="1"/>
  <c r="W204" i="28"/>
  <c r="AC204" i="28" s="1"/>
  <c r="AD204" i="28" s="1"/>
  <c r="Z205" i="28" s="1"/>
  <c r="AB205" i="28" s="1"/>
  <c r="AB148" i="16"/>
  <c r="AD148" i="16" s="1"/>
  <c r="Z149" i="16" s="1"/>
  <c r="S204" i="26" l="1"/>
  <c r="R204" i="26"/>
  <c r="X203" i="26"/>
  <c r="T204" i="26" s="1"/>
  <c r="S205" i="28"/>
  <c r="R205" i="28"/>
  <c r="AB149" i="16"/>
  <c r="AD149" i="16" s="1"/>
  <c r="Z150" i="16" s="1"/>
  <c r="U204" i="26" l="1"/>
  <c r="W204" i="26"/>
  <c r="AC204" i="26" s="1"/>
  <c r="AD204" i="26" s="1"/>
  <c r="Z205" i="26" s="1"/>
  <c r="AB205" i="26" s="1"/>
  <c r="W205" i="28"/>
  <c r="AC205" i="28" s="1"/>
  <c r="AD205" i="28" s="1"/>
  <c r="Z206" i="28" s="1"/>
  <c r="AB206" i="28" s="1"/>
  <c r="U205" i="28"/>
  <c r="T205" i="28" s="1"/>
  <c r="X205" i="28" s="1"/>
  <c r="AB150" i="16"/>
  <c r="AD150" i="16" s="1"/>
  <c r="Z151" i="16" s="1"/>
  <c r="R205" i="26" l="1"/>
  <c r="S205" i="26"/>
  <c r="X204" i="26"/>
  <c r="T205" i="26" s="1"/>
  <c r="S206" i="28"/>
  <c r="R206" i="28"/>
  <c r="AB151" i="16"/>
  <c r="AD151" i="16" s="1"/>
  <c r="Z152" i="16" s="1"/>
  <c r="U205" i="26" l="1"/>
  <c r="W205" i="26"/>
  <c r="AC205" i="26" s="1"/>
  <c r="AD205" i="26" s="1"/>
  <c r="Z206" i="26" s="1"/>
  <c r="AB206" i="26" s="1"/>
  <c r="U206" i="28"/>
  <c r="T206" i="28" s="1"/>
  <c r="X206" i="28" s="1"/>
  <c r="W206" i="28"/>
  <c r="AC206" i="28" s="1"/>
  <c r="AD206" i="28" s="1"/>
  <c r="Z207" i="28" s="1"/>
  <c r="AB207" i="28" s="1"/>
  <c r="AB152" i="16"/>
  <c r="AD152" i="16" s="1"/>
  <c r="Z153" i="16" s="1"/>
  <c r="R206" i="26" l="1"/>
  <c r="S206" i="26"/>
  <c r="X205" i="26"/>
  <c r="T206" i="26" s="1"/>
  <c r="S207" i="28"/>
  <c r="R207" i="28"/>
  <c r="AB153" i="16"/>
  <c r="AD153" i="16" s="1"/>
  <c r="Z154" i="16" s="1"/>
  <c r="U206" i="26" l="1"/>
  <c r="W206" i="26"/>
  <c r="AC206" i="26" s="1"/>
  <c r="AD206" i="26" s="1"/>
  <c r="Z207" i="26" s="1"/>
  <c r="AB207" i="26" s="1"/>
  <c r="U207" i="28"/>
  <c r="T207" i="28" s="1"/>
  <c r="X207" i="28" s="1"/>
  <c r="W207" i="28"/>
  <c r="AC207" i="28" s="1"/>
  <c r="AD207" i="28" s="1"/>
  <c r="Z208" i="28" s="1"/>
  <c r="AB208" i="28" s="1"/>
  <c r="AB154" i="16"/>
  <c r="AD154" i="16" s="1"/>
  <c r="Z155" i="16" s="1"/>
  <c r="R207" i="26" l="1"/>
  <c r="S207" i="26"/>
  <c r="X206" i="26"/>
  <c r="T207" i="26" s="1"/>
  <c r="S208" i="28"/>
  <c r="R208" i="28"/>
  <c r="AB155" i="16"/>
  <c r="AD155" i="16" s="1"/>
  <c r="Z156" i="16" s="1"/>
  <c r="U207" i="26" l="1"/>
  <c r="W207" i="26"/>
  <c r="AC207" i="26" s="1"/>
  <c r="AD207" i="26" s="1"/>
  <c r="Z208" i="26" s="1"/>
  <c r="AB208" i="26" s="1"/>
  <c r="W208" i="28"/>
  <c r="AC208" i="28" s="1"/>
  <c r="AD208" i="28" s="1"/>
  <c r="Z209" i="28" s="1"/>
  <c r="AB209" i="28" s="1"/>
  <c r="U208" i="28"/>
  <c r="T208" i="28" s="1"/>
  <c r="X208" i="28" s="1"/>
  <c r="AB156" i="16"/>
  <c r="AD156" i="16" s="1"/>
  <c r="Z157" i="16" s="1"/>
  <c r="R208" i="26" l="1"/>
  <c r="S208" i="26"/>
  <c r="X207" i="26"/>
  <c r="T208" i="26" s="1"/>
  <c r="S209" i="28"/>
  <c r="R209" i="28"/>
  <c r="AB157" i="16"/>
  <c r="AD157" i="16" s="1"/>
  <c r="Z158" i="16" s="1"/>
  <c r="U208" i="26" l="1"/>
  <c r="W208" i="26"/>
  <c r="AC208" i="26" s="1"/>
  <c r="AD208" i="26" s="1"/>
  <c r="Z209" i="26" s="1"/>
  <c r="AB209" i="26" s="1"/>
  <c r="W209" i="28"/>
  <c r="AC209" i="28" s="1"/>
  <c r="AD209" i="28" s="1"/>
  <c r="Z210" i="28" s="1"/>
  <c r="AB210" i="28" s="1"/>
  <c r="U209" i="28"/>
  <c r="T209" i="28" s="1"/>
  <c r="X209" i="28" s="1"/>
  <c r="AB158" i="16"/>
  <c r="AD158" i="16" s="1"/>
  <c r="Z159" i="16" s="1"/>
  <c r="R209" i="26" l="1"/>
  <c r="S209" i="26"/>
  <c r="X208" i="26"/>
  <c r="T209" i="26" s="1"/>
  <c r="S210" i="28"/>
  <c r="R210" i="28"/>
  <c r="AB159" i="16"/>
  <c r="AD159" i="16" s="1"/>
  <c r="Z160" i="16" s="1"/>
  <c r="U209" i="26" l="1"/>
  <c r="W209" i="26"/>
  <c r="AC209" i="26" s="1"/>
  <c r="AD209" i="26" s="1"/>
  <c r="Z210" i="26" s="1"/>
  <c r="AB210" i="26" s="1"/>
  <c r="U210" i="28"/>
  <c r="T210" i="28" s="1"/>
  <c r="X210" i="28" s="1"/>
  <c r="W210" i="28"/>
  <c r="AC210" i="28" s="1"/>
  <c r="AD210" i="28" s="1"/>
  <c r="Z211" i="28" s="1"/>
  <c r="AB211" i="28" s="1"/>
  <c r="AB160" i="16"/>
  <c r="AD160" i="16" s="1"/>
  <c r="Z161" i="16" s="1"/>
  <c r="S210" i="26" l="1"/>
  <c r="R210" i="26"/>
  <c r="X209" i="26"/>
  <c r="T210" i="26" s="1"/>
  <c r="S211" i="28"/>
  <c r="R211" i="28"/>
  <c r="AB161" i="16"/>
  <c r="AD161" i="16" s="1"/>
  <c r="Z162" i="16" s="1"/>
  <c r="U210" i="26" l="1"/>
  <c r="W210" i="26"/>
  <c r="AC210" i="26" s="1"/>
  <c r="AD210" i="26" s="1"/>
  <c r="Z211" i="26" s="1"/>
  <c r="AB211" i="26" s="1"/>
  <c r="W211" i="28"/>
  <c r="AC211" i="28" s="1"/>
  <c r="AD211" i="28" s="1"/>
  <c r="Z212" i="28" s="1"/>
  <c r="AB212" i="28" s="1"/>
  <c r="U211" i="28"/>
  <c r="T211" i="28" s="1"/>
  <c r="X211" i="28" s="1"/>
  <c r="AB162" i="16"/>
  <c r="AD162" i="16" s="1"/>
  <c r="Z163" i="16" s="1"/>
  <c r="R211" i="26" l="1"/>
  <c r="S211" i="26"/>
  <c r="X210" i="26"/>
  <c r="T211" i="26" s="1"/>
  <c r="S212" i="28"/>
  <c r="R212" i="28"/>
  <c r="AB163" i="16"/>
  <c r="AD163" i="16" s="1"/>
  <c r="Z164" i="16" s="1"/>
  <c r="U211" i="26" l="1"/>
  <c r="W211" i="26"/>
  <c r="AC211" i="26" s="1"/>
  <c r="AD211" i="26" s="1"/>
  <c r="Z212" i="26" s="1"/>
  <c r="AB212" i="26" s="1"/>
  <c r="W212" i="28"/>
  <c r="AC212" i="28" s="1"/>
  <c r="AD212" i="28" s="1"/>
  <c r="Z213" i="28" s="1"/>
  <c r="AB213" i="28" s="1"/>
  <c r="U212" i="28"/>
  <c r="T212" i="28" s="1"/>
  <c r="X212" i="28" s="1"/>
  <c r="AB164" i="16"/>
  <c r="AD164" i="16" s="1"/>
  <c r="Z165" i="16" s="1"/>
  <c r="S212" i="26" l="1"/>
  <c r="R212" i="26"/>
  <c r="X211" i="26"/>
  <c r="T212" i="26" s="1"/>
  <c r="S213" i="28"/>
  <c r="R213" i="28"/>
  <c r="AB165" i="16"/>
  <c r="AD165" i="16" s="1"/>
  <c r="Z166" i="16" s="1"/>
  <c r="U212" i="26" l="1"/>
  <c r="W212" i="26"/>
  <c r="AC212" i="26" s="1"/>
  <c r="AD212" i="26" s="1"/>
  <c r="Z213" i="26" s="1"/>
  <c r="AB213" i="26" s="1"/>
  <c r="U213" i="28"/>
  <c r="T213" i="28" s="1"/>
  <c r="X213" i="28" s="1"/>
  <c r="W213" i="28"/>
  <c r="AC213" i="28" s="1"/>
  <c r="AD213" i="28" s="1"/>
  <c r="Z214" i="28" s="1"/>
  <c r="AB214" i="28" s="1"/>
  <c r="AB166" i="16"/>
  <c r="AD166" i="16" s="1"/>
  <c r="Z167" i="16" s="1"/>
  <c r="R213" i="26" l="1"/>
  <c r="S213" i="26"/>
  <c r="X212" i="26"/>
  <c r="T213" i="26" s="1"/>
  <c r="S214" i="28"/>
  <c r="R214" i="28"/>
  <c r="AB167" i="16"/>
  <c r="AD167" i="16" s="1"/>
  <c r="Z168" i="16" s="1"/>
  <c r="U213" i="26" l="1"/>
  <c r="W213" i="26"/>
  <c r="AC213" i="26" s="1"/>
  <c r="AD213" i="26" s="1"/>
  <c r="Z214" i="26" s="1"/>
  <c r="AB214" i="26" s="1"/>
  <c r="W214" i="28"/>
  <c r="AC214" i="28" s="1"/>
  <c r="AD214" i="28" s="1"/>
  <c r="Z215" i="28" s="1"/>
  <c r="AB215" i="28" s="1"/>
  <c r="U214" i="28"/>
  <c r="T214" i="28" s="1"/>
  <c r="X214" i="28" s="1"/>
  <c r="AB168" i="16"/>
  <c r="AD168" i="16" s="1"/>
  <c r="Z169" i="16" s="1"/>
  <c r="S214" i="26" l="1"/>
  <c r="R214" i="26"/>
  <c r="X213" i="26"/>
  <c r="T214" i="26" s="1"/>
  <c r="S215" i="28"/>
  <c r="R215" i="28"/>
  <c r="AB169" i="16"/>
  <c r="AD169" i="16" s="1"/>
  <c r="Z170" i="16" s="1"/>
  <c r="U214" i="26" l="1"/>
  <c r="W214" i="26"/>
  <c r="AC214" i="26" s="1"/>
  <c r="AD214" i="26" s="1"/>
  <c r="Z215" i="26" s="1"/>
  <c r="AB215" i="26" s="1"/>
  <c r="U215" i="28"/>
  <c r="T215" i="28" s="1"/>
  <c r="X215" i="28" s="1"/>
  <c r="W215" i="28"/>
  <c r="AC215" i="28" s="1"/>
  <c r="AD215" i="28" s="1"/>
  <c r="Z216" i="28" s="1"/>
  <c r="AB216" i="28" s="1"/>
  <c r="AB170" i="16"/>
  <c r="AD170" i="16" s="1"/>
  <c r="Z171" i="16" s="1"/>
  <c r="R215" i="26" l="1"/>
  <c r="S215" i="26"/>
  <c r="X214" i="26"/>
  <c r="T215" i="26" s="1"/>
  <c r="S216" i="28"/>
  <c r="R216" i="28"/>
  <c r="AB171" i="16"/>
  <c r="AD171" i="16" s="1"/>
  <c r="Z172" i="16" s="1"/>
  <c r="U215" i="26" l="1"/>
  <c r="W215" i="26"/>
  <c r="AC215" i="26" s="1"/>
  <c r="AD215" i="26" s="1"/>
  <c r="Z216" i="26" s="1"/>
  <c r="AB216" i="26" s="1"/>
  <c r="U216" i="28"/>
  <c r="T216" i="28" s="1"/>
  <c r="X216" i="28" s="1"/>
  <c r="W216" i="28"/>
  <c r="AC216" i="28" s="1"/>
  <c r="AD216" i="28" s="1"/>
  <c r="Z217" i="28" s="1"/>
  <c r="AB217" i="28" s="1"/>
  <c r="AB172" i="16"/>
  <c r="AD172" i="16" s="1"/>
  <c r="Z173" i="16" s="1"/>
  <c r="R216" i="26" l="1"/>
  <c r="S216" i="26"/>
  <c r="X215" i="26"/>
  <c r="T216" i="26" s="1"/>
  <c r="S217" i="28"/>
  <c r="R217" i="28"/>
  <c r="AB173" i="16"/>
  <c r="AD173" i="16" s="1"/>
  <c r="Z174" i="16" s="1"/>
  <c r="U216" i="26" l="1"/>
  <c r="W216" i="26"/>
  <c r="AC216" i="26" s="1"/>
  <c r="AD216" i="26" s="1"/>
  <c r="Z217" i="26" s="1"/>
  <c r="W217" i="28"/>
  <c r="AC217" i="28" s="1"/>
  <c r="AD217" i="28" s="1"/>
  <c r="Z218" i="28" s="1"/>
  <c r="AB218" i="28" s="1"/>
  <c r="U217" i="28"/>
  <c r="T217" i="28" s="1"/>
  <c r="X217" i="28" s="1"/>
  <c r="AB174" i="16"/>
  <c r="AD174" i="16" s="1"/>
  <c r="Z175" i="16" s="1"/>
  <c r="AB217" i="26" l="1"/>
  <c r="R217" i="26"/>
  <c r="S217" i="26"/>
  <c r="X216" i="26"/>
  <c r="T217" i="26" s="1"/>
  <c r="S218" i="28"/>
  <c r="R218" i="28"/>
  <c r="AB175" i="16"/>
  <c r="AD175" i="16" s="1"/>
  <c r="Z176" i="16" s="1"/>
  <c r="U217" i="26" l="1"/>
  <c r="X217" i="26" s="1"/>
  <c r="T218" i="26" s="1"/>
  <c r="W217" i="26"/>
  <c r="AC217" i="26" s="1"/>
  <c r="AD217" i="26" s="1"/>
  <c r="Z218" i="26" s="1"/>
  <c r="AB218" i="26" s="1"/>
  <c r="U218" i="28"/>
  <c r="T218" i="28" s="1"/>
  <c r="X218" i="28" s="1"/>
  <c r="W218" i="28"/>
  <c r="AC218" i="28" s="1"/>
  <c r="AD218" i="28" s="1"/>
  <c r="Z219" i="28" s="1"/>
  <c r="AB219" i="28" s="1"/>
  <c r="AB176" i="16"/>
  <c r="AD176" i="16" s="1"/>
  <c r="Z177" i="16" s="1"/>
  <c r="R218" i="26" l="1"/>
  <c r="S218" i="26"/>
  <c r="S219" i="28"/>
  <c r="R219" i="28"/>
  <c r="AB177" i="16"/>
  <c r="AD177" i="16" s="1"/>
  <c r="Z178" i="16" s="1"/>
  <c r="U218" i="26" l="1"/>
  <c r="W218" i="26"/>
  <c r="AC218" i="26" s="1"/>
  <c r="AD218" i="26" s="1"/>
  <c r="Z219" i="26" s="1"/>
  <c r="AB219" i="26" s="1"/>
  <c r="W219" i="28"/>
  <c r="AC219" i="28" s="1"/>
  <c r="AD219" i="28" s="1"/>
  <c r="Z220" i="28" s="1"/>
  <c r="AB220" i="28" s="1"/>
  <c r="U219" i="28"/>
  <c r="T219" i="28" s="1"/>
  <c r="X219" i="28" s="1"/>
  <c r="AB178" i="16"/>
  <c r="AD178" i="16" s="1"/>
  <c r="Z179" i="16" s="1"/>
  <c r="R219" i="26" l="1"/>
  <c r="S219" i="26"/>
  <c r="X218" i="26"/>
  <c r="T219" i="26" s="1"/>
  <c r="S220" i="28"/>
  <c r="R220" i="28"/>
  <c r="AB179" i="16"/>
  <c r="AD179" i="16" s="1"/>
  <c r="Z180" i="16" s="1"/>
  <c r="U219" i="26" l="1"/>
  <c r="W219" i="26"/>
  <c r="AC219" i="26" s="1"/>
  <c r="AD219" i="26" s="1"/>
  <c r="Z220" i="26" s="1"/>
  <c r="AB220" i="26" s="1"/>
  <c r="U220" i="28"/>
  <c r="T220" i="28" s="1"/>
  <c r="X220" i="28" s="1"/>
  <c r="W220" i="28"/>
  <c r="AC220" i="28" s="1"/>
  <c r="AD220" i="28" s="1"/>
  <c r="Z221" i="28" s="1"/>
  <c r="AB221" i="28" s="1"/>
  <c r="AB180" i="16"/>
  <c r="AD180" i="16" s="1"/>
  <c r="Z181" i="16" s="1"/>
  <c r="R220" i="26" l="1"/>
  <c r="S220" i="26"/>
  <c r="X219" i="26"/>
  <c r="T220" i="26" s="1"/>
  <c r="S221" i="28"/>
  <c r="R221" i="28"/>
  <c r="AB181" i="16"/>
  <c r="AD181" i="16" s="1"/>
  <c r="Z182" i="16" s="1"/>
  <c r="U220" i="26" l="1"/>
  <c r="W220" i="26"/>
  <c r="AC220" i="26" s="1"/>
  <c r="AD220" i="26" s="1"/>
  <c r="Z221" i="26" s="1"/>
  <c r="AB221" i="26" s="1"/>
  <c r="W221" i="28"/>
  <c r="AC221" i="28" s="1"/>
  <c r="AD221" i="28" s="1"/>
  <c r="Z222" i="28" s="1"/>
  <c r="AB222" i="28" s="1"/>
  <c r="U221" i="28"/>
  <c r="T221" i="28" s="1"/>
  <c r="X221" i="28" s="1"/>
  <c r="AB182" i="16"/>
  <c r="AD182" i="16" s="1"/>
  <c r="Z183" i="16" s="1"/>
  <c r="S221" i="26" l="1"/>
  <c r="R221" i="26"/>
  <c r="X220" i="26"/>
  <c r="T221" i="26" s="1"/>
  <c r="S222" i="28"/>
  <c r="R222" i="28"/>
  <c r="AB183" i="16"/>
  <c r="AD183" i="16" s="1"/>
  <c r="Z184" i="16" s="1"/>
  <c r="U221" i="26" l="1"/>
  <c r="W221" i="26"/>
  <c r="AC221" i="26" s="1"/>
  <c r="AD221" i="26" s="1"/>
  <c r="Z222" i="26" s="1"/>
  <c r="AB222" i="26" s="1"/>
  <c r="W222" i="28"/>
  <c r="AC222" i="28" s="1"/>
  <c r="AD222" i="28" s="1"/>
  <c r="Z223" i="28" s="1"/>
  <c r="AB223" i="28" s="1"/>
  <c r="U222" i="28"/>
  <c r="T222" i="28" s="1"/>
  <c r="X222" i="28" s="1"/>
  <c r="AB184" i="16"/>
  <c r="AD184" i="16" s="1"/>
  <c r="Z185" i="16" s="1"/>
  <c r="R222" i="26" l="1"/>
  <c r="S222" i="26"/>
  <c r="X221" i="26"/>
  <c r="T222" i="26" s="1"/>
  <c r="S223" i="28"/>
  <c r="R223" i="28"/>
  <c r="AB185" i="16"/>
  <c r="AD185" i="16" s="1"/>
  <c r="Z186" i="16" s="1"/>
  <c r="U222" i="26" l="1"/>
  <c r="W222" i="26"/>
  <c r="AC222" i="26" s="1"/>
  <c r="AD222" i="26" s="1"/>
  <c r="Z223" i="26" s="1"/>
  <c r="AB223" i="26" s="1"/>
  <c r="W223" i="28"/>
  <c r="AC223" i="28" s="1"/>
  <c r="AD223" i="28" s="1"/>
  <c r="Z224" i="28" s="1"/>
  <c r="AB224" i="28" s="1"/>
  <c r="U223" i="28"/>
  <c r="T223" i="28" s="1"/>
  <c r="X223" i="28" s="1"/>
  <c r="AB186" i="16"/>
  <c r="AD186" i="16" s="1"/>
  <c r="Z187" i="16" s="1"/>
  <c r="S223" i="26" l="1"/>
  <c r="R223" i="26"/>
  <c r="X222" i="26"/>
  <c r="T223" i="26" s="1"/>
  <c r="S224" i="28"/>
  <c r="R224" i="28"/>
  <c r="AB187" i="16"/>
  <c r="AD187" i="16" s="1"/>
  <c r="Z188" i="16" s="1"/>
  <c r="U223" i="26" l="1"/>
  <c r="W223" i="26"/>
  <c r="AC223" i="26" s="1"/>
  <c r="AD223" i="26" s="1"/>
  <c r="Z224" i="26" s="1"/>
  <c r="AB224" i="26" s="1"/>
  <c r="U224" i="28"/>
  <c r="T224" i="28" s="1"/>
  <c r="X224" i="28" s="1"/>
  <c r="W224" i="28"/>
  <c r="AC224" i="28" s="1"/>
  <c r="AD224" i="28" s="1"/>
  <c r="Z225" i="28" s="1"/>
  <c r="AB225" i="28" s="1"/>
  <c r="AB188" i="16"/>
  <c r="AD188" i="16" s="1"/>
  <c r="Z189" i="16" s="1"/>
  <c r="S224" i="26" l="1"/>
  <c r="R224" i="26"/>
  <c r="X223" i="26"/>
  <c r="T224" i="26" s="1"/>
  <c r="S225" i="28"/>
  <c r="R225" i="28"/>
  <c r="AB189" i="16"/>
  <c r="AD189" i="16" s="1"/>
  <c r="Z190" i="16" s="1"/>
  <c r="U224" i="26" l="1"/>
  <c r="W224" i="26"/>
  <c r="AC224" i="26" s="1"/>
  <c r="AD224" i="26" s="1"/>
  <c r="Z225" i="26" s="1"/>
  <c r="AB225" i="26" s="1"/>
  <c r="U225" i="28"/>
  <c r="T225" i="28" s="1"/>
  <c r="X225" i="28" s="1"/>
  <c r="W225" i="28"/>
  <c r="AC225" i="28" s="1"/>
  <c r="AD225" i="28" s="1"/>
  <c r="Z226" i="28" s="1"/>
  <c r="AB226" i="28" s="1"/>
  <c r="AB190" i="16"/>
  <c r="AD190" i="16" s="1"/>
  <c r="Z191" i="16" s="1"/>
  <c r="R225" i="26" l="1"/>
  <c r="S225" i="26"/>
  <c r="X224" i="26"/>
  <c r="T225" i="26" s="1"/>
  <c r="S226" i="28"/>
  <c r="R226" i="28"/>
  <c r="AB191" i="16"/>
  <c r="AD191" i="16" s="1"/>
  <c r="Z192" i="16" s="1"/>
  <c r="U225" i="26" l="1"/>
  <c r="X225" i="26" s="1"/>
  <c r="T226" i="26" s="1"/>
  <c r="W225" i="26"/>
  <c r="AC225" i="26" s="1"/>
  <c r="AD225" i="26" s="1"/>
  <c r="Z226" i="26" s="1"/>
  <c r="AB226" i="26" s="1"/>
  <c r="U226" i="28"/>
  <c r="T226" i="28" s="1"/>
  <c r="X226" i="28" s="1"/>
  <c r="W226" i="28"/>
  <c r="AC226" i="28" s="1"/>
  <c r="AD226" i="28" s="1"/>
  <c r="Z227" i="28" s="1"/>
  <c r="AB227" i="28" s="1"/>
  <c r="AB192" i="16"/>
  <c r="AD192" i="16" s="1"/>
  <c r="Z193" i="16" s="1"/>
  <c r="S226" i="26" l="1"/>
  <c r="R226" i="26"/>
  <c r="S227" i="28"/>
  <c r="R227" i="28"/>
  <c r="AB193" i="16"/>
  <c r="AD193" i="16" s="1"/>
  <c r="Z194" i="16" s="1"/>
  <c r="U226" i="26" l="1"/>
  <c r="W226" i="26"/>
  <c r="AC226" i="26" s="1"/>
  <c r="AD226" i="26" s="1"/>
  <c r="Z227" i="26" s="1"/>
  <c r="AB227" i="26" s="1"/>
  <c r="U227" i="28"/>
  <c r="T227" i="28" s="1"/>
  <c r="X227" i="28" s="1"/>
  <c r="W227" i="28"/>
  <c r="AC227" i="28" s="1"/>
  <c r="AD227" i="28" s="1"/>
  <c r="Z228" i="28" s="1"/>
  <c r="AB228" i="28" s="1"/>
  <c r="AB194" i="16"/>
  <c r="AD194" i="16" s="1"/>
  <c r="Z195" i="16" s="1"/>
  <c r="R227" i="26" l="1"/>
  <c r="S227" i="26"/>
  <c r="X226" i="26"/>
  <c r="T227" i="26" s="1"/>
  <c r="S228" i="28"/>
  <c r="R228" i="28"/>
  <c r="AB195" i="16"/>
  <c r="AD195" i="16" s="1"/>
  <c r="Z196" i="16" s="1"/>
  <c r="U227" i="26" l="1"/>
  <c r="W227" i="26"/>
  <c r="AC227" i="26" s="1"/>
  <c r="AD227" i="26" s="1"/>
  <c r="Z228" i="26" s="1"/>
  <c r="AB228" i="26" s="1"/>
  <c r="U228" i="28"/>
  <c r="T228" i="28" s="1"/>
  <c r="X228" i="28" s="1"/>
  <c r="W228" i="28"/>
  <c r="AC228" i="28" s="1"/>
  <c r="AD228" i="28" s="1"/>
  <c r="Z229" i="28" s="1"/>
  <c r="AB229" i="28" s="1"/>
  <c r="AB196" i="16"/>
  <c r="AD196" i="16" s="1"/>
  <c r="Z197" i="16" s="1"/>
  <c r="R228" i="26" l="1"/>
  <c r="S228" i="26"/>
  <c r="X227" i="26"/>
  <c r="T228" i="26" s="1"/>
  <c r="S229" i="28"/>
  <c r="R229" i="28"/>
  <c r="AB197" i="16"/>
  <c r="AD197" i="16" s="1"/>
  <c r="Z198" i="16" s="1"/>
  <c r="U228" i="26" l="1"/>
  <c r="W228" i="26"/>
  <c r="AC228" i="26" s="1"/>
  <c r="AD228" i="26" s="1"/>
  <c r="Z229" i="26" s="1"/>
  <c r="AB229" i="26" s="1"/>
  <c r="W229" i="28"/>
  <c r="AC229" i="28" s="1"/>
  <c r="AD229" i="28" s="1"/>
  <c r="Z230" i="28" s="1"/>
  <c r="AB230" i="28" s="1"/>
  <c r="U229" i="28"/>
  <c r="T229" i="28" s="1"/>
  <c r="X229" i="28" s="1"/>
  <c r="AB198" i="16"/>
  <c r="AD198" i="16" s="1"/>
  <c r="Z199" i="16" s="1"/>
  <c r="R229" i="26" l="1"/>
  <c r="S229" i="26"/>
  <c r="X228" i="26"/>
  <c r="T229" i="26" s="1"/>
  <c r="S230" i="28"/>
  <c r="R230" i="28"/>
  <c r="AB199" i="16"/>
  <c r="AD199" i="16" s="1"/>
  <c r="Z200" i="16" s="1"/>
  <c r="U229" i="26" l="1"/>
  <c r="W229" i="26"/>
  <c r="AC229" i="26" s="1"/>
  <c r="AD229" i="26" s="1"/>
  <c r="Z230" i="26" s="1"/>
  <c r="AB230" i="26" s="1"/>
  <c r="U230" i="28"/>
  <c r="T230" i="28" s="1"/>
  <c r="X230" i="28" s="1"/>
  <c r="W230" i="28"/>
  <c r="AC230" i="28" s="1"/>
  <c r="AD230" i="28" s="1"/>
  <c r="Z231" i="28" s="1"/>
  <c r="AB231" i="28" s="1"/>
  <c r="AB200" i="16"/>
  <c r="AD200" i="16" s="1"/>
  <c r="Z201" i="16" s="1"/>
  <c r="R230" i="26" l="1"/>
  <c r="S230" i="26"/>
  <c r="X229" i="26"/>
  <c r="T230" i="26" s="1"/>
  <c r="S231" i="28"/>
  <c r="R231" i="28"/>
  <c r="AB201" i="16"/>
  <c r="AD201" i="16" s="1"/>
  <c r="Z202" i="16" s="1"/>
  <c r="U230" i="26" l="1"/>
  <c r="W230" i="26"/>
  <c r="AC230" i="26" s="1"/>
  <c r="AD230" i="26" s="1"/>
  <c r="Z231" i="26" s="1"/>
  <c r="AB231" i="26" s="1"/>
  <c r="W231" i="28"/>
  <c r="AC231" i="28" s="1"/>
  <c r="AD231" i="28" s="1"/>
  <c r="Z232" i="28" s="1"/>
  <c r="AB232" i="28" s="1"/>
  <c r="U231" i="28"/>
  <c r="T231" i="28" s="1"/>
  <c r="X231" i="28" s="1"/>
  <c r="AB202" i="16"/>
  <c r="AD202" i="16" s="1"/>
  <c r="Z203" i="16" s="1"/>
  <c r="X230" i="26" l="1"/>
  <c r="T231" i="26" s="1"/>
  <c r="R231" i="26"/>
  <c r="S231" i="26"/>
  <c r="S232" i="28"/>
  <c r="R232" i="28"/>
  <c r="AB203" i="16"/>
  <c r="AD203" i="16" s="1"/>
  <c r="Z204" i="16" s="1"/>
  <c r="U231" i="26" l="1"/>
  <c r="X231" i="26" s="1"/>
  <c r="T232" i="26" s="1"/>
  <c r="W231" i="26"/>
  <c r="AC231" i="26" s="1"/>
  <c r="AD231" i="26" s="1"/>
  <c r="Z232" i="26" s="1"/>
  <c r="AB232" i="26" s="1"/>
  <c r="U232" i="28"/>
  <c r="T232" i="28" s="1"/>
  <c r="X232" i="28" s="1"/>
  <c r="W232" i="28"/>
  <c r="AC232" i="28" s="1"/>
  <c r="AD232" i="28" s="1"/>
  <c r="Z233" i="28" s="1"/>
  <c r="AB233" i="28" s="1"/>
  <c r="AB204" i="16"/>
  <c r="AD204" i="16" s="1"/>
  <c r="Z205" i="16" s="1"/>
  <c r="S232" i="26" l="1"/>
  <c r="R232" i="26"/>
  <c r="S233" i="28"/>
  <c r="R233" i="28"/>
  <c r="AB205" i="16"/>
  <c r="AD205" i="16" s="1"/>
  <c r="Z206" i="16" s="1"/>
  <c r="U232" i="26" l="1"/>
  <c r="W232" i="26"/>
  <c r="AC232" i="26" s="1"/>
  <c r="AD232" i="26" s="1"/>
  <c r="Z233" i="26" s="1"/>
  <c r="AB233" i="26" s="1"/>
  <c r="U233" i="28"/>
  <c r="T233" i="28" s="1"/>
  <c r="X233" i="28" s="1"/>
  <c r="W233" i="28"/>
  <c r="AC233" i="28" s="1"/>
  <c r="AD233" i="28" s="1"/>
  <c r="Z234" i="28" s="1"/>
  <c r="AB234" i="28" s="1"/>
  <c r="AB206" i="16"/>
  <c r="AD206" i="16" s="1"/>
  <c r="Z207" i="16" s="1"/>
  <c r="R233" i="26" l="1"/>
  <c r="S233" i="26"/>
  <c r="X232" i="26"/>
  <c r="T233" i="26" s="1"/>
  <c r="S234" i="28"/>
  <c r="R234" i="28"/>
  <c r="AB207" i="16"/>
  <c r="AD207" i="16" s="1"/>
  <c r="Z208" i="16" s="1"/>
  <c r="U233" i="26" l="1"/>
  <c r="W233" i="26"/>
  <c r="AC233" i="26" s="1"/>
  <c r="AD233" i="26" s="1"/>
  <c r="Z234" i="26" s="1"/>
  <c r="AB234" i="26" s="1"/>
  <c r="U234" i="28"/>
  <c r="T234" i="28" s="1"/>
  <c r="X234" i="28" s="1"/>
  <c r="W234" i="28"/>
  <c r="AC234" i="28" s="1"/>
  <c r="AD234" i="28" s="1"/>
  <c r="Z235" i="28" s="1"/>
  <c r="AB235" i="28" s="1"/>
  <c r="AB208" i="16"/>
  <c r="AD208" i="16" s="1"/>
  <c r="Z209" i="16" s="1"/>
  <c r="R234" i="26" l="1"/>
  <c r="S234" i="26"/>
  <c r="X233" i="26"/>
  <c r="T234" i="26" s="1"/>
  <c r="S235" i="28"/>
  <c r="R235" i="28"/>
  <c r="AB209" i="16"/>
  <c r="AD209" i="16" s="1"/>
  <c r="Z210" i="16" s="1"/>
  <c r="U234" i="26" l="1"/>
  <c r="W234" i="26"/>
  <c r="AC234" i="26" s="1"/>
  <c r="AD234" i="26" s="1"/>
  <c r="Z235" i="26" s="1"/>
  <c r="AB235" i="26" s="1"/>
  <c r="W235" i="28"/>
  <c r="AC235" i="28" s="1"/>
  <c r="AD235" i="28" s="1"/>
  <c r="Z236" i="28" s="1"/>
  <c r="AB236" i="28" s="1"/>
  <c r="U235" i="28"/>
  <c r="T235" i="28" s="1"/>
  <c r="X235" i="28" s="1"/>
  <c r="AB210" i="16"/>
  <c r="AD210" i="16" s="1"/>
  <c r="Z211" i="16" s="1"/>
  <c r="R235" i="26" l="1"/>
  <c r="S235" i="26"/>
  <c r="X234" i="26"/>
  <c r="T235" i="26" s="1"/>
  <c r="S236" i="28"/>
  <c r="R236" i="28"/>
  <c r="AB211" i="16"/>
  <c r="AD211" i="16" s="1"/>
  <c r="Z212" i="16" s="1"/>
  <c r="U235" i="26" l="1"/>
  <c r="W235" i="26"/>
  <c r="AC235" i="26" s="1"/>
  <c r="AD235" i="26" s="1"/>
  <c r="Z236" i="26" s="1"/>
  <c r="AB236" i="26" s="1"/>
  <c r="U236" i="28"/>
  <c r="T236" i="28" s="1"/>
  <c r="X236" i="28" s="1"/>
  <c r="W236" i="28"/>
  <c r="AC236" i="28" s="1"/>
  <c r="AD236" i="28" s="1"/>
  <c r="Z237" i="28" s="1"/>
  <c r="AB237" i="28" s="1"/>
  <c r="AB212" i="16"/>
  <c r="AD212" i="16" s="1"/>
  <c r="Z213" i="16" s="1"/>
  <c r="S236" i="26" l="1"/>
  <c r="R236" i="26"/>
  <c r="X235" i="26"/>
  <c r="T236" i="26" s="1"/>
  <c r="S237" i="28"/>
  <c r="R237" i="28"/>
  <c r="AB213" i="16"/>
  <c r="AD213" i="16" s="1"/>
  <c r="Z214" i="16" s="1"/>
  <c r="U236" i="26" l="1"/>
  <c r="W236" i="26"/>
  <c r="AC236" i="26" s="1"/>
  <c r="AD236" i="26" s="1"/>
  <c r="Z237" i="26" s="1"/>
  <c r="AB237" i="26" s="1"/>
  <c r="W237" i="28"/>
  <c r="AC237" i="28" s="1"/>
  <c r="AD237" i="28" s="1"/>
  <c r="Z238" i="28" s="1"/>
  <c r="AB238" i="28" s="1"/>
  <c r="U237" i="28"/>
  <c r="T237" i="28" s="1"/>
  <c r="X237" i="28" s="1"/>
  <c r="AB214" i="16"/>
  <c r="AD214" i="16" s="1"/>
  <c r="Z215" i="16" s="1"/>
  <c r="R237" i="26" l="1"/>
  <c r="S237" i="26"/>
  <c r="X236" i="26"/>
  <c r="T237" i="26" s="1"/>
  <c r="S238" i="28"/>
  <c r="R238" i="28"/>
  <c r="AB215" i="16"/>
  <c r="AD215" i="16" s="1"/>
  <c r="Z216" i="16" s="1"/>
  <c r="U237" i="26" l="1"/>
  <c r="W237" i="26"/>
  <c r="AC237" i="26" s="1"/>
  <c r="AD237" i="26" s="1"/>
  <c r="Z238" i="26" s="1"/>
  <c r="AB238" i="26" s="1"/>
  <c r="W238" i="28"/>
  <c r="AC238" i="28" s="1"/>
  <c r="AD238" i="28" s="1"/>
  <c r="Z239" i="28" s="1"/>
  <c r="AB239" i="28" s="1"/>
  <c r="U238" i="28"/>
  <c r="T238" i="28" s="1"/>
  <c r="X238" i="28" s="1"/>
  <c r="AB216" i="16"/>
  <c r="AD216" i="16" s="1"/>
  <c r="Z217" i="16" s="1"/>
  <c r="R238" i="26" l="1"/>
  <c r="S238" i="26"/>
  <c r="X237" i="26"/>
  <c r="T238" i="26" s="1"/>
  <c r="S239" i="28"/>
  <c r="R239" i="28"/>
  <c r="AB217" i="16"/>
  <c r="AD217" i="16" s="1"/>
  <c r="Z218" i="16" s="1"/>
  <c r="U238" i="26" l="1"/>
  <c r="W238" i="26"/>
  <c r="AC238" i="26" s="1"/>
  <c r="AD238" i="26" s="1"/>
  <c r="Z239" i="26" s="1"/>
  <c r="AB239" i="26" s="1"/>
  <c r="W239" i="28"/>
  <c r="AC239" i="28" s="1"/>
  <c r="AD239" i="28" s="1"/>
  <c r="Z240" i="28" s="1"/>
  <c r="AB240" i="28" s="1"/>
  <c r="U239" i="28"/>
  <c r="T239" i="28" s="1"/>
  <c r="X239" i="28" s="1"/>
  <c r="AB218" i="16"/>
  <c r="AD218" i="16" s="1"/>
  <c r="Z219" i="16" s="1"/>
  <c r="R239" i="26" l="1"/>
  <c r="S239" i="26"/>
  <c r="X238" i="26"/>
  <c r="T239" i="26" s="1"/>
  <c r="S240" i="28"/>
  <c r="R240" i="28"/>
  <c r="AB219" i="16"/>
  <c r="AD219" i="16" s="1"/>
  <c r="Z220" i="16" s="1"/>
  <c r="U239" i="26" l="1"/>
  <c r="W239" i="26"/>
  <c r="AC239" i="26" s="1"/>
  <c r="AD239" i="26" s="1"/>
  <c r="Z240" i="26" s="1"/>
  <c r="AB240" i="26" s="1"/>
  <c r="U240" i="28"/>
  <c r="T240" i="28" s="1"/>
  <c r="X240" i="28" s="1"/>
  <c r="W240" i="28"/>
  <c r="AC240" i="28" s="1"/>
  <c r="AD240" i="28" s="1"/>
  <c r="Z241" i="28" s="1"/>
  <c r="AB241" i="28" s="1"/>
  <c r="AB220" i="16"/>
  <c r="AD220" i="16" s="1"/>
  <c r="Z221" i="16" s="1"/>
  <c r="S240" i="26" l="1"/>
  <c r="R240" i="26"/>
  <c r="X239" i="26"/>
  <c r="T240" i="26" s="1"/>
  <c r="S241" i="28"/>
  <c r="R241" i="28"/>
  <c r="AB221" i="16"/>
  <c r="AD221" i="16" s="1"/>
  <c r="Z222" i="16" s="1"/>
  <c r="U240" i="26" l="1"/>
  <c r="W240" i="26"/>
  <c r="AC240" i="26" s="1"/>
  <c r="AD240" i="26" s="1"/>
  <c r="Z241" i="26" s="1"/>
  <c r="AB241" i="26" s="1"/>
  <c r="U241" i="28"/>
  <c r="T241" i="28" s="1"/>
  <c r="X241" i="28" s="1"/>
  <c r="W241" i="28"/>
  <c r="AC241" i="28" s="1"/>
  <c r="AD241" i="28" s="1"/>
  <c r="Z242" i="28" s="1"/>
  <c r="AB242" i="28" s="1"/>
  <c r="AB222" i="16"/>
  <c r="AD222" i="16" s="1"/>
  <c r="Z223" i="16" s="1"/>
  <c r="R241" i="26" l="1"/>
  <c r="S241" i="26"/>
  <c r="X240" i="26"/>
  <c r="T241" i="26" s="1"/>
  <c r="S242" i="28"/>
  <c r="R242" i="28"/>
  <c r="AB223" i="16"/>
  <c r="AD223" i="16" s="1"/>
  <c r="Z224" i="16" s="1"/>
  <c r="U241" i="26" l="1"/>
  <c r="W241" i="26"/>
  <c r="AC241" i="26" s="1"/>
  <c r="AD241" i="26" s="1"/>
  <c r="Z242" i="26" s="1"/>
  <c r="AB242" i="26" s="1"/>
  <c r="W242" i="28"/>
  <c r="AC242" i="28" s="1"/>
  <c r="AD242" i="28" s="1"/>
  <c r="Z243" i="28" s="1"/>
  <c r="AB243" i="28" s="1"/>
  <c r="U242" i="28"/>
  <c r="T242" i="28" s="1"/>
  <c r="X242" i="28" s="1"/>
  <c r="AB224" i="16"/>
  <c r="AD224" i="16" s="1"/>
  <c r="Z225" i="16" s="1"/>
  <c r="R242" i="26" l="1"/>
  <c r="S242" i="26"/>
  <c r="X241" i="26"/>
  <c r="T242" i="26" s="1"/>
  <c r="S243" i="28"/>
  <c r="R243" i="28"/>
  <c r="AB225" i="16"/>
  <c r="AD225" i="16" s="1"/>
  <c r="Z226" i="16" s="1"/>
  <c r="U242" i="26" l="1"/>
  <c r="X242" i="26" s="1"/>
  <c r="T243" i="26" s="1"/>
  <c r="W242" i="26"/>
  <c r="AC242" i="26" s="1"/>
  <c r="AD242" i="26" s="1"/>
  <c r="Z243" i="26" s="1"/>
  <c r="AB243" i="26" s="1"/>
  <c r="U243" i="28"/>
  <c r="T243" i="28" s="1"/>
  <c r="X243" i="28" s="1"/>
  <c r="W243" i="28"/>
  <c r="AC243" i="28" s="1"/>
  <c r="AD243" i="28" s="1"/>
  <c r="Z244" i="28" s="1"/>
  <c r="AB226" i="16"/>
  <c r="AD226" i="16" s="1"/>
  <c r="Z227" i="16" s="1"/>
  <c r="R243" i="26" l="1"/>
  <c r="S243" i="26"/>
  <c r="AB244" i="28"/>
  <c r="AN17" i="9" s="1"/>
  <c r="S244" i="28"/>
  <c r="R244" i="28"/>
  <c r="AB227" i="16"/>
  <c r="AD227" i="16" s="1"/>
  <c r="Z228" i="16" s="1"/>
  <c r="U243" i="26" l="1"/>
  <c r="W243" i="26"/>
  <c r="AC243" i="26" s="1"/>
  <c r="AD243" i="26" s="1"/>
  <c r="Z244" i="26" s="1"/>
  <c r="AB244" i="26" s="1"/>
  <c r="AN16" i="9" s="1"/>
  <c r="AO17" i="9"/>
  <c r="U244" i="28"/>
  <c r="W244" i="28"/>
  <c r="A58" i="28"/>
  <c r="AB228" i="16"/>
  <c r="AD228" i="16" s="1"/>
  <c r="Z229" i="16" s="1"/>
  <c r="AN37" i="9" l="1"/>
  <c r="D22" i="8" s="1"/>
  <c r="AK17" i="9"/>
  <c r="AJ17" i="9"/>
  <c r="A58" i="26"/>
  <c r="AO16" i="9"/>
  <c r="AP16" i="9" s="1"/>
  <c r="R244" i="26"/>
  <c r="S244" i="26"/>
  <c r="X243" i="26"/>
  <c r="T244" i="26" s="1"/>
  <c r="AP17" i="9"/>
  <c r="A49" i="28"/>
  <c r="T244" i="28"/>
  <c r="X244" i="28" s="1"/>
  <c r="R17" i="9"/>
  <c r="AC244" i="28"/>
  <c r="A50" i="28"/>
  <c r="AB229" i="16"/>
  <c r="AD229" i="16" s="1"/>
  <c r="Z230" i="16" s="1"/>
  <c r="W244" i="26" l="1"/>
  <c r="U244" i="26"/>
  <c r="AJ16" i="9" s="1"/>
  <c r="AL17" i="9"/>
  <c r="A53" i="28"/>
  <c r="A59" i="28"/>
  <c r="A60" i="28" s="1"/>
  <c r="AD244" i="28"/>
  <c r="AB230" i="16"/>
  <c r="AD230" i="16" s="1"/>
  <c r="Z231" i="16" s="1"/>
  <c r="A49" i="26" l="1"/>
  <c r="AK16" i="9"/>
  <c r="AC244" i="26"/>
  <c r="A50" i="26"/>
  <c r="R16" i="9"/>
  <c r="X244" i="26"/>
  <c r="AB231" i="16"/>
  <c r="AD231" i="16" s="1"/>
  <c r="Z232" i="16" s="1"/>
  <c r="A59" i="26" l="1"/>
  <c r="A60" i="26" s="1"/>
  <c r="AD244" i="26"/>
  <c r="AL16" i="9"/>
  <c r="A53" i="26"/>
  <c r="AB232" i="16"/>
  <c r="AD232" i="16" s="1"/>
  <c r="Z233" i="16" s="1"/>
  <c r="AB233" i="16" l="1"/>
  <c r="AD233" i="16" s="1"/>
  <c r="Z234" i="16" s="1"/>
  <c r="AB234" i="16" l="1"/>
  <c r="AD234" i="16" s="1"/>
  <c r="Z235" i="16" s="1"/>
  <c r="AB235" i="16" l="1"/>
  <c r="AD235" i="16" s="1"/>
  <c r="Z236" i="16" s="1"/>
  <c r="AB236" i="16" l="1"/>
  <c r="AD236" i="16" s="1"/>
  <c r="Z237" i="16" s="1"/>
  <c r="AB237" i="16" l="1"/>
  <c r="AD237" i="16" s="1"/>
  <c r="Z238" i="16" s="1"/>
  <c r="AB238" i="16" l="1"/>
  <c r="AD238" i="16" s="1"/>
  <c r="Z239" i="16" s="1"/>
  <c r="AB239" i="16" l="1"/>
  <c r="AD239" i="16" s="1"/>
  <c r="Z240" i="16" s="1"/>
  <c r="AB240" i="16" l="1"/>
  <c r="AD240" i="16" s="1"/>
  <c r="Z241" i="16" s="1"/>
  <c r="AB241" i="16" l="1"/>
  <c r="AD241" i="16" s="1"/>
  <c r="Z242" i="16" s="1"/>
  <c r="AB242" i="16" l="1"/>
  <c r="AD242" i="16" s="1"/>
  <c r="Z243" i="16" s="1"/>
  <c r="AB243" i="16" l="1"/>
  <c r="AD243" i="16" s="1"/>
  <c r="Z244" i="16" s="1"/>
  <c r="AB244" i="16" l="1"/>
  <c r="AD244" i="16" l="1"/>
  <c r="AO14" i="9"/>
  <c r="A58" i="16"/>
  <c r="A60" i="16" s="1"/>
  <c r="AP14" i="9" l="1"/>
  <c r="AO37" i="9"/>
  <c r="E22" i="8" s="1"/>
  <c r="AP37" i="9" l="1"/>
  <c r="M26" i="8"/>
  <c r="T20" i="25"/>
  <c r="U20" i="25" l="1"/>
  <c r="X20" i="25" l="1"/>
  <c r="T21" i="25" s="1"/>
  <c r="U21" i="25" l="1"/>
  <c r="X21" i="25" l="1"/>
  <c r="T22" i="25" s="1"/>
  <c r="U22" i="25" l="1"/>
  <c r="X22" i="25" l="1"/>
  <c r="T23" i="25" s="1"/>
  <c r="U23" i="25" l="1"/>
  <c r="X23" i="25" l="1"/>
  <c r="T24" i="25" s="1"/>
  <c r="U24" i="25" l="1"/>
  <c r="X24" i="25" l="1"/>
  <c r="T25" i="25" s="1"/>
  <c r="U25" i="25" l="1"/>
  <c r="X25" i="25" s="1"/>
  <c r="T26" i="25" s="1"/>
  <c r="U26" i="25" l="1"/>
  <c r="X26" i="25" s="1"/>
  <c r="T27" i="25" s="1"/>
  <c r="U27" i="25" l="1"/>
  <c r="X27" i="25" s="1"/>
  <c r="T28" i="25" s="1"/>
  <c r="U28" i="25" l="1"/>
  <c r="X28" i="25" s="1"/>
  <c r="T29" i="25" s="1"/>
  <c r="U29" i="25" l="1"/>
  <c r="X29" i="25" s="1"/>
  <c r="T30" i="25" s="1"/>
  <c r="U30" i="25" l="1"/>
  <c r="X30" i="25" s="1"/>
  <c r="T31" i="25" s="1"/>
  <c r="U31" i="25" l="1"/>
  <c r="X31" i="25" s="1"/>
  <c r="T32" i="25" s="1"/>
  <c r="U32" i="25" l="1"/>
  <c r="X32" i="25" s="1"/>
  <c r="T33" i="25" s="1"/>
  <c r="U33" i="25" l="1"/>
  <c r="X33" i="25" s="1"/>
  <c r="T34" i="25" s="1"/>
  <c r="U34" i="25" l="1"/>
  <c r="X34" i="25" s="1"/>
  <c r="T35" i="25" s="1"/>
  <c r="U35" i="25" l="1"/>
  <c r="X35" i="25" s="1"/>
  <c r="T36" i="25" s="1"/>
  <c r="U36" i="25" l="1"/>
  <c r="X36" i="25" s="1"/>
  <c r="T37" i="25" s="1"/>
  <c r="U37" i="25" l="1"/>
  <c r="X37" i="25" s="1"/>
  <c r="T38" i="25" s="1"/>
  <c r="U38" i="25" l="1"/>
  <c r="X38" i="25" s="1"/>
  <c r="T39" i="25" s="1"/>
  <c r="U39" i="25" l="1"/>
  <c r="X39" i="25" s="1"/>
  <c r="T40" i="25" s="1"/>
  <c r="U40" i="25" l="1"/>
  <c r="X40" i="25" s="1"/>
  <c r="T41" i="25" s="1"/>
  <c r="U41" i="25" l="1"/>
  <c r="X41" i="25" s="1"/>
  <c r="T42" i="25" s="1"/>
  <c r="U42" i="25" l="1"/>
  <c r="X42" i="25" s="1"/>
  <c r="T43" i="25" s="1"/>
  <c r="U43" i="25" l="1"/>
  <c r="X43" i="25" s="1"/>
  <c r="T44" i="25" s="1"/>
  <c r="U44" i="25" l="1"/>
  <c r="X44" i="25" s="1"/>
  <c r="T45" i="25" s="1"/>
  <c r="U45" i="25" l="1"/>
  <c r="X45" i="25" s="1"/>
  <c r="T46" i="25" s="1"/>
  <c r="U46" i="25" l="1"/>
  <c r="X46" i="25" s="1"/>
  <c r="T47" i="25" s="1"/>
  <c r="U47" i="25" l="1"/>
  <c r="X47" i="25" s="1"/>
  <c r="T48" i="25" s="1"/>
  <c r="U48" i="25" l="1"/>
  <c r="X48" i="25" s="1"/>
  <c r="T49" i="25" s="1"/>
  <c r="U49" i="25" l="1"/>
  <c r="X49" i="25" s="1"/>
  <c r="T50" i="25" s="1"/>
  <c r="U50" i="25" l="1"/>
  <c r="X50" i="25" s="1"/>
  <c r="T51" i="25" s="1"/>
  <c r="U51" i="25" l="1"/>
  <c r="X51" i="25" s="1"/>
  <c r="T52" i="25" s="1"/>
  <c r="U52" i="25" l="1"/>
  <c r="X52" i="25" s="1"/>
  <c r="T53" i="25" s="1"/>
  <c r="U53" i="25" l="1"/>
  <c r="X53" i="25" s="1"/>
  <c r="T54" i="25" s="1"/>
  <c r="U54" i="25" l="1"/>
  <c r="X54" i="25" s="1"/>
  <c r="T55" i="25" s="1"/>
  <c r="U55" i="25" l="1"/>
  <c r="X55" i="25" s="1"/>
  <c r="T56" i="25" s="1"/>
  <c r="U56" i="25" l="1"/>
  <c r="X56" i="25" s="1"/>
  <c r="T57" i="25" s="1"/>
  <c r="U57" i="25" l="1"/>
  <c r="X57" i="25" s="1"/>
  <c r="T58" i="25" s="1"/>
  <c r="U58" i="25" l="1"/>
  <c r="X58" i="25" s="1"/>
  <c r="T59" i="25" s="1"/>
  <c r="U59" i="25" l="1"/>
  <c r="X59" i="25" s="1"/>
  <c r="T60" i="25" s="1"/>
  <c r="U60" i="25" l="1"/>
  <c r="X60" i="25" s="1"/>
  <c r="T61" i="25" s="1"/>
  <c r="U61" i="25" l="1"/>
  <c r="X61" i="25" s="1"/>
  <c r="T62" i="25" s="1"/>
  <c r="U62" i="25" l="1"/>
  <c r="X62" i="25" s="1"/>
  <c r="T63" i="25" s="1"/>
  <c r="U63" i="25" l="1"/>
  <c r="X63" i="25" s="1"/>
  <c r="T64" i="25" s="1"/>
  <c r="U64" i="25" l="1"/>
  <c r="X64" i="25" s="1"/>
  <c r="T65" i="25" s="1"/>
  <c r="U65" i="25" l="1"/>
  <c r="X65" i="25" s="1"/>
  <c r="T66" i="25" s="1"/>
  <c r="U66" i="25" l="1"/>
  <c r="X66" i="25" s="1"/>
  <c r="T67" i="25" s="1"/>
  <c r="U67" i="25" l="1"/>
  <c r="X67" i="25" s="1"/>
  <c r="T68" i="25" s="1"/>
  <c r="U68" i="25" l="1"/>
  <c r="X68" i="25" s="1"/>
  <c r="T69" i="25" s="1"/>
  <c r="U69" i="25" l="1"/>
  <c r="X69" i="25" s="1"/>
  <c r="T70" i="25" s="1"/>
  <c r="U70" i="25" l="1"/>
  <c r="X70" i="25" s="1"/>
  <c r="T71" i="25" s="1"/>
  <c r="U71" i="25" l="1"/>
  <c r="X71" i="25" s="1"/>
  <c r="T72" i="25" s="1"/>
  <c r="U72" i="25" l="1"/>
  <c r="X72" i="25" s="1"/>
  <c r="T73" i="25" s="1"/>
  <c r="U73" i="25" l="1"/>
  <c r="X73" i="25" s="1"/>
  <c r="T74" i="25" s="1"/>
  <c r="U74" i="25" l="1"/>
  <c r="X74" i="25" s="1"/>
  <c r="T75" i="25" s="1"/>
  <c r="U75" i="25" l="1"/>
  <c r="X75" i="25" s="1"/>
  <c r="T76" i="25" s="1"/>
  <c r="U76" i="25" l="1"/>
  <c r="X76" i="25" s="1"/>
  <c r="T77" i="25" s="1"/>
  <c r="U77" i="25" l="1"/>
  <c r="X77" i="25" s="1"/>
  <c r="T78" i="25" s="1"/>
  <c r="U78" i="25" l="1"/>
  <c r="X78" i="25" s="1"/>
  <c r="T79" i="25" s="1"/>
  <c r="U79" i="25" l="1"/>
  <c r="X79" i="25" s="1"/>
  <c r="T80" i="25" s="1"/>
  <c r="U80" i="25" l="1"/>
  <c r="X80" i="25" s="1"/>
  <c r="T81" i="25" s="1"/>
  <c r="U81" i="25" l="1"/>
  <c r="X81" i="25" s="1"/>
  <c r="T82" i="25" s="1"/>
  <c r="U82" i="25" l="1"/>
  <c r="X82" i="25" s="1"/>
  <c r="T83" i="25" s="1"/>
  <c r="U83" i="25" l="1"/>
  <c r="X83" i="25" s="1"/>
  <c r="T84" i="25" s="1"/>
  <c r="U84" i="25" l="1"/>
  <c r="X84" i="25" s="1"/>
  <c r="T85" i="25" s="1"/>
  <c r="U85" i="25" l="1"/>
  <c r="X85" i="25" s="1"/>
  <c r="T86" i="25" s="1"/>
  <c r="U86" i="25" l="1"/>
  <c r="X86" i="25" s="1"/>
  <c r="T87" i="25" s="1"/>
  <c r="U87" i="25" l="1"/>
  <c r="X87" i="25" s="1"/>
  <c r="T88" i="25" s="1"/>
  <c r="U88" i="25" l="1"/>
  <c r="X88" i="25" s="1"/>
  <c r="T89" i="25" s="1"/>
  <c r="U89" i="25" l="1"/>
  <c r="X89" i="25" s="1"/>
  <c r="T90" i="25" s="1"/>
  <c r="U90" i="25" l="1"/>
  <c r="X90" i="25" s="1"/>
  <c r="T91" i="25" s="1"/>
  <c r="U91" i="25" l="1"/>
  <c r="X91" i="25" s="1"/>
  <c r="T92" i="25" s="1"/>
  <c r="U92" i="25" l="1"/>
  <c r="X92" i="25" s="1"/>
  <c r="T93" i="25" s="1"/>
  <c r="U93" i="25" l="1"/>
  <c r="X93" i="25" s="1"/>
  <c r="T94" i="25" s="1"/>
  <c r="U94" i="25" l="1"/>
  <c r="X94" i="25" s="1"/>
  <c r="T95" i="25" s="1"/>
  <c r="U95" i="25" l="1"/>
  <c r="X95" i="25" s="1"/>
  <c r="T96" i="25" s="1"/>
  <c r="U96" i="25" l="1"/>
  <c r="X96" i="25" s="1"/>
  <c r="T97" i="25" s="1"/>
  <c r="U97" i="25" l="1"/>
  <c r="X97" i="25" s="1"/>
  <c r="T98" i="25" s="1"/>
  <c r="U98" i="25" l="1"/>
  <c r="X98" i="25" s="1"/>
  <c r="T99" i="25" s="1"/>
  <c r="U99" i="25" l="1"/>
  <c r="X99" i="25" s="1"/>
  <c r="T100" i="25" s="1"/>
  <c r="U100" i="25" l="1"/>
  <c r="X100" i="25" s="1"/>
  <c r="T101" i="25" s="1"/>
  <c r="U101" i="25" l="1"/>
  <c r="X101" i="25" s="1"/>
  <c r="T102" i="25" s="1"/>
  <c r="U102" i="25" l="1"/>
  <c r="X102" i="25" s="1"/>
  <c r="T103" i="25" s="1"/>
  <c r="U103" i="25" l="1"/>
  <c r="X103" i="25" s="1"/>
  <c r="T104" i="25" s="1"/>
  <c r="U104" i="25" l="1"/>
  <c r="X104" i="25" s="1"/>
  <c r="T105" i="25" s="1"/>
  <c r="U105" i="25" l="1"/>
  <c r="X105" i="25" s="1"/>
  <c r="T106" i="25" s="1"/>
  <c r="U106" i="25" l="1"/>
  <c r="X106" i="25" s="1"/>
  <c r="T107" i="25" s="1"/>
  <c r="U107" i="25" l="1"/>
  <c r="X107" i="25" s="1"/>
  <c r="T108" i="25" s="1"/>
  <c r="U108" i="25" l="1"/>
  <c r="X108" i="25" s="1"/>
  <c r="T109" i="25" s="1"/>
  <c r="U109" i="25" l="1"/>
  <c r="X109" i="25" s="1"/>
  <c r="T110" i="25" s="1"/>
  <c r="U110" i="25" l="1"/>
  <c r="X110" i="25" s="1"/>
  <c r="T111" i="25" s="1"/>
  <c r="U111" i="25" l="1"/>
  <c r="X111" i="25" s="1"/>
  <c r="T112" i="25" s="1"/>
  <c r="U112" i="25" l="1"/>
  <c r="X112" i="25" s="1"/>
  <c r="T113" i="25" s="1"/>
  <c r="U113" i="25" l="1"/>
  <c r="X113" i="25" s="1"/>
  <c r="T114" i="25" s="1"/>
  <c r="U114" i="25" l="1"/>
  <c r="X114" i="25" s="1"/>
  <c r="T115" i="25" s="1"/>
  <c r="U115" i="25" l="1"/>
  <c r="X115" i="25" s="1"/>
  <c r="T116" i="25" s="1"/>
  <c r="U116" i="25" l="1"/>
  <c r="X116" i="25" s="1"/>
  <c r="T117" i="25" s="1"/>
  <c r="U117" i="25" l="1"/>
  <c r="X117" i="25" s="1"/>
  <c r="T118" i="25" s="1"/>
  <c r="U118" i="25" l="1"/>
  <c r="X118" i="25" s="1"/>
  <c r="T119" i="25" s="1"/>
  <c r="U119" i="25" l="1"/>
  <c r="X119" i="25" s="1"/>
  <c r="T120" i="25" s="1"/>
  <c r="U120" i="25" l="1"/>
  <c r="X120" i="25" s="1"/>
  <c r="T121" i="25" s="1"/>
  <c r="U121" i="25" l="1"/>
  <c r="X121" i="25" s="1"/>
  <c r="T122" i="25" s="1"/>
  <c r="U122" i="25" l="1"/>
  <c r="X122" i="25" s="1"/>
  <c r="T123" i="25" s="1"/>
  <c r="U123" i="25" l="1"/>
  <c r="X123" i="25" s="1"/>
  <c r="T124" i="25" s="1"/>
  <c r="U124" i="25" l="1"/>
  <c r="X124" i="25" l="1"/>
  <c r="T125" i="25" s="1"/>
  <c r="U125" i="25" s="1"/>
  <c r="P15" i="9"/>
  <c r="P37" i="9" s="1"/>
  <c r="C15" i="8" s="1"/>
  <c r="X125" i="25" l="1"/>
  <c r="Y15" i="9"/>
  <c r="T126" i="25" l="1"/>
  <c r="U126" i="25" s="1"/>
  <c r="L15" i="9"/>
  <c r="L37" i="9" s="1"/>
  <c r="C11" i="8" s="1"/>
  <c r="X126" i="25" l="1"/>
  <c r="T127" i="25" s="1"/>
  <c r="U127" i="25" s="1"/>
  <c r="AI15" i="9"/>
  <c r="AI37" i="9" s="1"/>
  <c r="C21" i="8" s="1"/>
  <c r="X127" i="25" l="1"/>
  <c r="T128" i="25" s="1"/>
  <c r="U128" i="25" s="1"/>
  <c r="X128" i="25" s="1"/>
  <c r="T129" i="25" s="1"/>
  <c r="U129" i="25" s="1"/>
  <c r="X129" i="25" s="1"/>
  <c r="T130" i="25" s="1"/>
  <c r="AJ15" i="9"/>
  <c r="AJ37" i="9" s="1"/>
  <c r="D21" i="8" s="1"/>
  <c r="U130" i="25" l="1"/>
  <c r="X130" i="25" s="1"/>
  <c r="T131" i="25" s="1"/>
  <c r="U131" i="25" l="1"/>
  <c r="X131" i="25" s="1"/>
  <c r="T132" i="25" s="1"/>
  <c r="U132" i="25" l="1"/>
  <c r="X132" i="25" s="1"/>
  <c r="T133" i="25" s="1"/>
  <c r="U133" i="25" l="1"/>
  <c r="X133" i="25" s="1"/>
  <c r="T134" i="25" s="1"/>
  <c r="U134" i="25" l="1"/>
  <c r="X134" i="25" s="1"/>
  <c r="T135" i="25" s="1"/>
  <c r="U135" i="25" l="1"/>
  <c r="X135" i="25" s="1"/>
  <c r="T136" i="25" s="1"/>
  <c r="U136" i="25" l="1"/>
  <c r="X136" i="25" s="1"/>
  <c r="T137" i="25" s="1"/>
  <c r="U137" i="25" l="1"/>
  <c r="X137" i="25" s="1"/>
  <c r="T138" i="25" s="1"/>
  <c r="U138" i="25" l="1"/>
  <c r="X138" i="25" s="1"/>
  <c r="T139" i="25" s="1"/>
  <c r="U139" i="25" l="1"/>
  <c r="X139" i="25" s="1"/>
  <c r="T140" i="25" s="1"/>
  <c r="U140" i="25" l="1"/>
  <c r="X140" i="25" s="1"/>
  <c r="T141" i="25" s="1"/>
  <c r="U141" i="25" l="1"/>
  <c r="X141" i="25" s="1"/>
  <c r="T142" i="25" s="1"/>
  <c r="U142" i="25" l="1"/>
  <c r="X142" i="25" s="1"/>
  <c r="T143" i="25" s="1"/>
  <c r="U143" i="25" l="1"/>
  <c r="X143" i="25" s="1"/>
  <c r="T144" i="25" s="1"/>
  <c r="U144" i="25" l="1"/>
  <c r="X144" i="25" s="1"/>
  <c r="T145" i="25" s="1"/>
  <c r="U145" i="25" l="1"/>
  <c r="X145" i="25" s="1"/>
  <c r="T146" i="25" s="1"/>
  <c r="U146" i="25" l="1"/>
  <c r="X146" i="25" s="1"/>
  <c r="T147" i="25" s="1"/>
  <c r="U147" i="25" l="1"/>
  <c r="X147" i="25" s="1"/>
  <c r="T148" i="25" s="1"/>
  <c r="U148" i="25" l="1"/>
  <c r="X148" i="25" s="1"/>
  <c r="T149" i="25" s="1"/>
  <c r="U149" i="25" l="1"/>
  <c r="X149" i="25" s="1"/>
  <c r="T150" i="25" s="1"/>
  <c r="U150" i="25" l="1"/>
  <c r="X150" i="25" s="1"/>
  <c r="T151" i="25" s="1"/>
  <c r="U151" i="25" l="1"/>
  <c r="X151" i="25" s="1"/>
  <c r="T152" i="25" s="1"/>
  <c r="U152" i="25" l="1"/>
  <c r="X152" i="25" s="1"/>
  <c r="T153" i="25" s="1"/>
  <c r="U153" i="25" l="1"/>
  <c r="X153" i="25" s="1"/>
  <c r="T154" i="25" s="1"/>
  <c r="U154" i="25" l="1"/>
  <c r="X154" i="25" s="1"/>
  <c r="T155" i="25" s="1"/>
  <c r="U155" i="25" l="1"/>
  <c r="X155" i="25" s="1"/>
  <c r="T156" i="25" s="1"/>
  <c r="U156" i="25" l="1"/>
  <c r="X156" i="25" s="1"/>
  <c r="T157" i="25" s="1"/>
  <c r="U157" i="25" l="1"/>
  <c r="X157" i="25" s="1"/>
  <c r="T158" i="25" s="1"/>
  <c r="U158" i="25" l="1"/>
  <c r="X158" i="25" s="1"/>
  <c r="T159" i="25" s="1"/>
  <c r="U159" i="25" l="1"/>
  <c r="X159" i="25" s="1"/>
  <c r="T160" i="25" s="1"/>
  <c r="U160" i="25" l="1"/>
  <c r="X160" i="25" s="1"/>
  <c r="T161" i="25" s="1"/>
  <c r="U161" i="25" l="1"/>
  <c r="X161" i="25" s="1"/>
  <c r="T162" i="25" s="1"/>
  <c r="U162" i="25" l="1"/>
  <c r="X162" i="25" s="1"/>
  <c r="T163" i="25" s="1"/>
  <c r="U163" i="25" l="1"/>
  <c r="X163" i="25" s="1"/>
  <c r="T164" i="25" s="1"/>
  <c r="U164" i="25" l="1"/>
  <c r="X164" i="25" s="1"/>
  <c r="T165" i="25" s="1"/>
  <c r="U165" i="25" l="1"/>
  <c r="X165" i="25" s="1"/>
  <c r="T166" i="25" s="1"/>
  <c r="U166" i="25" l="1"/>
  <c r="X166" i="25" s="1"/>
  <c r="T167" i="25" s="1"/>
  <c r="U167" i="25" l="1"/>
  <c r="X167" i="25" s="1"/>
  <c r="T168" i="25" s="1"/>
  <c r="U168" i="25" l="1"/>
  <c r="X168" i="25" s="1"/>
  <c r="T169" i="25" s="1"/>
  <c r="U169" i="25" l="1"/>
  <c r="X169" i="25" s="1"/>
  <c r="T170" i="25" s="1"/>
  <c r="U170" i="25" l="1"/>
  <c r="X170" i="25" s="1"/>
  <c r="T171" i="25" s="1"/>
  <c r="U171" i="25" l="1"/>
  <c r="X171" i="25" s="1"/>
  <c r="T172" i="25" s="1"/>
  <c r="U172" i="25" l="1"/>
  <c r="X172" i="25" s="1"/>
  <c r="T173" i="25" s="1"/>
  <c r="U173" i="25" l="1"/>
  <c r="X173" i="25" s="1"/>
  <c r="T174" i="25" s="1"/>
  <c r="U174" i="25" l="1"/>
  <c r="X174" i="25" s="1"/>
  <c r="T175" i="25" s="1"/>
  <c r="U175" i="25" l="1"/>
  <c r="X175" i="25" s="1"/>
  <c r="T176" i="25" s="1"/>
  <c r="U176" i="25" l="1"/>
  <c r="X176" i="25" s="1"/>
  <c r="T177" i="25" s="1"/>
  <c r="U177" i="25" l="1"/>
  <c r="X177" i="25" s="1"/>
  <c r="T178" i="25" s="1"/>
  <c r="U178" i="25" l="1"/>
  <c r="X178" i="25" s="1"/>
  <c r="T179" i="25" s="1"/>
  <c r="U179" i="25" l="1"/>
  <c r="X179" i="25" s="1"/>
  <c r="T180" i="25" s="1"/>
  <c r="U180" i="25" l="1"/>
  <c r="X180" i="25" s="1"/>
  <c r="T181" i="25" s="1"/>
  <c r="U181" i="25" l="1"/>
  <c r="X181" i="25" s="1"/>
  <c r="T182" i="25" s="1"/>
  <c r="U182" i="25" l="1"/>
  <c r="X182" i="25" s="1"/>
  <c r="T183" i="25" s="1"/>
  <c r="U183" i="25" l="1"/>
  <c r="X183" i="25" s="1"/>
  <c r="T184" i="25" s="1"/>
  <c r="U184" i="25" l="1"/>
  <c r="X184" i="25" s="1"/>
  <c r="T185" i="25" s="1"/>
  <c r="U185" i="25" l="1"/>
  <c r="X185" i="25" s="1"/>
  <c r="T186" i="25" s="1"/>
  <c r="U186" i="25" l="1"/>
  <c r="X186" i="25" s="1"/>
  <c r="T187" i="25" s="1"/>
  <c r="U187" i="25" l="1"/>
  <c r="X187" i="25" s="1"/>
  <c r="T188" i="25" s="1"/>
  <c r="U188" i="25" l="1"/>
  <c r="X188" i="25" s="1"/>
  <c r="T189" i="25" s="1"/>
  <c r="U189" i="25" l="1"/>
  <c r="X189" i="25" s="1"/>
  <c r="T190" i="25" s="1"/>
  <c r="U190" i="25" l="1"/>
  <c r="X190" i="25" s="1"/>
  <c r="T191" i="25" s="1"/>
  <c r="U191" i="25" l="1"/>
  <c r="X191" i="25" s="1"/>
  <c r="T192" i="25" s="1"/>
  <c r="U192" i="25" l="1"/>
  <c r="X192" i="25" s="1"/>
  <c r="T193" i="25" s="1"/>
  <c r="U193" i="25" l="1"/>
  <c r="X193" i="25" s="1"/>
  <c r="T194" i="25" s="1"/>
  <c r="U194" i="25" l="1"/>
  <c r="X194" i="25" s="1"/>
  <c r="T195" i="25" s="1"/>
  <c r="U195" i="25" l="1"/>
  <c r="X195" i="25" s="1"/>
  <c r="T196" i="25" s="1"/>
  <c r="U196" i="25" l="1"/>
  <c r="X196" i="25" s="1"/>
  <c r="T197" i="25" s="1"/>
  <c r="U197" i="25" l="1"/>
  <c r="X197" i="25" s="1"/>
  <c r="T198" i="25" s="1"/>
  <c r="U198" i="25" l="1"/>
  <c r="X198" i="25" s="1"/>
  <c r="T199" i="25" s="1"/>
  <c r="U199" i="25" l="1"/>
  <c r="X199" i="25" s="1"/>
  <c r="T200" i="25" s="1"/>
  <c r="U200" i="25" l="1"/>
  <c r="X200" i="25" s="1"/>
  <c r="T201" i="25" s="1"/>
  <c r="U201" i="25" l="1"/>
  <c r="X201" i="25" s="1"/>
  <c r="T202" i="25" s="1"/>
  <c r="U202" i="25" l="1"/>
  <c r="X202" i="25" s="1"/>
  <c r="T203" i="25" s="1"/>
  <c r="U203" i="25" l="1"/>
  <c r="X203" i="25" s="1"/>
  <c r="T204" i="25" s="1"/>
  <c r="U204" i="25" l="1"/>
  <c r="X204" i="25" s="1"/>
  <c r="T205" i="25" s="1"/>
  <c r="U205" i="25" l="1"/>
  <c r="X205" i="25" s="1"/>
  <c r="T206" i="25" s="1"/>
  <c r="U206" i="25" l="1"/>
  <c r="X206" i="25" s="1"/>
  <c r="T207" i="25" s="1"/>
  <c r="U207" i="25" l="1"/>
  <c r="X207" i="25" s="1"/>
  <c r="T208" i="25" s="1"/>
  <c r="U208" i="25" l="1"/>
  <c r="X208" i="25" s="1"/>
  <c r="T209" i="25" s="1"/>
  <c r="U209" i="25" l="1"/>
  <c r="X209" i="25" s="1"/>
  <c r="T210" i="25" s="1"/>
  <c r="U210" i="25" l="1"/>
  <c r="X210" i="25" s="1"/>
  <c r="T211" i="25" s="1"/>
  <c r="U211" i="25" l="1"/>
  <c r="X211" i="25" s="1"/>
  <c r="T212" i="25" s="1"/>
  <c r="U212" i="25" l="1"/>
  <c r="X212" i="25" s="1"/>
  <c r="T213" i="25" s="1"/>
  <c r="U213" i="25" l="1"/>
  <c r="X213" i="25" s="1"/>
  <c r="T214" i="25" s="1"/>
  <c r="U214" i="25" l="1"/>
  <c r="X214" i="25" s="1"/>
  <c r="T215" i="25" s="1"/>
  <c r="U215" i="25" l="1"/>
  <c r="X215" i="25" s="1"/>
  <c r="T216" i="25" s="1"/>
  <c r="U216" i="25" l="1"/>
  <c r="X216" i="25" s="1"/>
  <c r="T217" i="25" s="1"/>
  <c r="U217" i="25" l="1"/>
  <c r="X217" i="25" s="1"/>
  <c r="T218" i="25" s="1"/>
  <c r="U218" i="25" l="1"/>
  <c r="X218" i="25" s="1"/>
  <c r="T219" i="25" s="1"/>
  <c r="U219" i="25" l="1"/>
  <c r="X219" i="25" s="1"/>
  <c r="T220" i="25" s="1"/>
  <c r="U220" i="25" l="1"/>
  <c r="X220" i="25" s="1"/>
  <c r="T221" i="25" s="1"/>
  <c r="U221" i="25" l="1"/>
  <c r="X221" i="25" s="1"/>
  <c r="T222" i="25" s="1"/>
  <c r="U222" i="25" l="1"/>
  <c r="X222" i="25" s="1"/>
  <c r="T223" i="25" s="1"/>
  <c r="U223" i="25" l="1"/>
  <c r="X223" i="25" s="1"/>
  <c r="T224" i="25" s="1"/>
  <c r="U224" i="25" l="1"/>
  <c r="X224" i="25" s="1"/>
  <c r="T225" i="25" s="1"/>
  <c r="U225" i="25" l="1"/>
  <c r="X225" i="25" s="1"/>
  <c r="T226" i="25" s="1"/>
  <c r="U226" i="25" l="1"/>
  <c r="X226" i="25" s="1"/>
  <c r="T227" i="25" s="1"/>
  <c r="U227" i="25" l="1"/>
  <c r="X227" i="25" s="1"/>
  <c r="T228" i="25" s="1"/>
  <c r="U228" i="25" l="1"/>
  <c r="X228" i="25" s="1"/>
  <c r="T229" i="25" s="1"/>
  <c r="U229" i="25" l="1"/>
  <c r="X229" i="25" s="1"/>
  <c r="T230" i="25" s="1"/>
  <c r="U230" i="25" l="1"/>
  <c r="X230" i="25" s="1"/>
  <c r="T231" i="25" s="1"/>
  <c r="U231" i="25" l="1"/>
  <c r="X231" i="25" s="1"/>
  <c r="T232" i="25" s="1"/>
  <c r="U232" i="25" l="1"/>
  <c r="X232" i="25" s="1"/>
  <c r="T233" i="25" s="1"/>
  <c r="U233" i="25" l="1"/>
  <c r="X233" i="25" s="1"/>
  <c r="T234" i="25" s="1"/>
  <c r="U234" i="25" l="1"/>
  <c r="X234" i="25" s="1"/>
  <c r="T235" i="25" s="1"/>
  <c r="U235" i="25" l="1"/>
  <c r="X235" i="25" s="1"/>
  <c r="T236" i="25" s="1"/>
  <c r="U236" i="25" l="1"/>
  <c r="X236" i="25" s="1"/>
  <c r="T237" i="25" s="1"/>
  <c r="U237" i="25" l="1"/>
  <c r="X237" i="25" s="1"/>
  <c r="T238" i="25" s="1"/>
  <c r="U238" i="25" l="1"/>
  <c r="X238" i="25" s="1"/>
  <c r="T239" i="25" s="1"/>
  <c r="U239" i="25" l="1"/>
  <c r="X239" i="25" s="1"/>
  <c r="T240" i="25" s="1"/>
  <c r="U240" i="25" l="1"/>
  <c r="X240" i="25" s="1"/>
  <c r="T241" i="25" s="1"/>
  <c r="U241" i="25" l="1"/>
  <c r="X241" i="25" s="1"/>
  <c r="T242" i="25" s="1"/>
  <c r="U242" i="25" l="1"/>
  <c r="X242" i="25" s="1"/>
  <c r="T243" i="25" s="1"/>
  <c r="U243" i="25" l="1"/>
  <c r="X243" i="25" s="1"/>
  <c r="T244" i="25" s="1"/>
  <c r="U244" i="25" l="1"/>
  <c r="A49" i="25" l="1"/>
  <c r="A53" i="25" s="1"/>
  <c r="AK15" i="9"/>
  <c r="X244" i="25"/>
  <c r="AK37" i="9" l="1"/>
  <c r="E21" i="8" s="1"/>
  <c r="AL15" i="9"/>
  <c r="AL37" i="9" l="1"/>
  <c r="M25" i="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Sanocki, Marcin</author>
  </authors>
  <commentList>
    <comment ref="I13" authorId="0" shapeId="0" xr:uid="{5C0C7C8B-24E9-45A4-B71E-A01795C80F85}">
      <text>
        <r>
          <rPr>
            <b/>
            <sz val="9"/>
            <color indexed="81"/>
            <rFont val="Tahoma"/>
            <family val="2"/>
          </rPr>
          <t>Author:</t>
        </r>
        <r>
          <rPr>
            <sz val="9"/>
            <color indexed="81"/>
            <rFont val="Tahoma"/>
            <family val="2"/>
          </rPr>
          <t xml:space="preserve">
The formula in cell I13 and J13 changed as the additional line has been added in the lease tab. </t>
        </r>
      </text>
    </comment>
    <comment ref="N13" authorId="0" shapeId="0" xr:uid="{767BB7C8-D877-4779-BCA1-D04B8B10BBB1}">
      <text>
        <r>
          <rPr>
            <b/>
            <sz val="9"/>
            <color indexed="81"/>
            <rFont val="Tahoma"/>
            <family val="2"/>
          </rPr>
          <t>Author:</t>
        </r>
        <r>
          <rPr>
            <sz val="9"/>
            <color indexed="81"/>
            <rFont val="Tahoma"/>
            <family val="2"/>
          </rPr>
          <t xml:space="preserve">
This lease is paid on a monthly basis. The value has been multiplied by 12 to provide annual charge.</t>
        </r>
      </text>
    </comment>
    <comment ref="AE13" authorId="0" shapeId="0" xr:uid="{D058E4D1-E04B-4E4C-AA01-F78FEF823618}">
      <text>
        <r>
          <rPr>
            <b/>
            <sz val="9"/>
            <color indexed="81"/>
            <rFont val="Tahoma"/>
            <family val="2"/>
          </rPr>
          <t>Author 13.02.2020 :</t>
        </r>
        <r>
          <rPr>
            <sz val="9"/>
            <color indexed="81"/>
            <rFont val="Tahoma"/>
            <family val="2"/>
          </rPr>
          <t xml:space="preserve">
For this lease payments are made on a monthly basis. This value represents payments within next 12 months. If the lease starts in future (here - 1st April 2020) then this value will include period when no payments are being made.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Sanocki, Marcin</author>
  </authors>
  <commentList>
    <comment ref="B6" authorId="0" shapeId="0" xr:uid="{B568368F-C475-4BB1-856B-7E7DB74EF80C}">
      <text>
        <r>
          <rPr>
            <b/>
            <sz val="9"/>
            <color indexed="81"/>
            <rFont val="Tahoma"/>
            <family val="2"/>
          </rPr>
          <t>Author:</t>
        </r>
        <r>
          <rPr>
            <sz val="9"/>
            <color indexed="81"/>
            <rFont val="Tahoma"/>
            <family val="2"/>
          </rPr>
          <t xml:space="preserve">
Please allocate unique reference number to each lease and then use it to name one of the lease calculations tabs. </t>
        </r>
      </text>
    </comment>
    <comment ref="H6" authorId="0" shapeId="0" xr:uid="{B83E3F19-1A09-4EED-A83B-46C28E4EA9D4}">
      <text>
        <r>
          <rPr>
            <b/>
            <sz val="9"/>
            <color indexed="81"/>
            <rFont val="Tahoma"/>
            <family val="2"/>
          </rPr>
          <t>Author:</t>
        </r>
        <r>
          <rPr>
            <sz val="9"/>
            <color indexed="81"/>
            <rFont val="Tahoma"/>
            <family val="2"/>
          </rPr>
          <t xml:space="preserve">
Please select as appropriate from drop-down menu</t>
        </r>
      </text>
    </comment>
    <comment ref="L6" authorId="0" shapeId="0" xr:uid="{5F1C3F17-FCBB-46C3-AFC9-AD636DAACC0B}">
      <text>
        <r>
          <rPr>
            <b/>
            <sz val="9"/>
            <color indexed="81"/>
            <rFont val="Tahoma"/>
            <family val="2"/>
          </rPr>
          <t>Author:</t>
        </r>
        <r>
          <rPr>
            <sz val="9"/>
            <color indexed="81"/>
            <rFont val="Tahoma"/>
            <family val="2"/>
          </rPr>
          <t xml:space="preserve">
Enter number of years by which the lease can be extended and you are certain that this option will be taken up. For example; 2 year lease with the option to extend for 1 more year = enter 1</t>
        </r>
      </text>
    </comment>
    <comment ref="M6" authorId="0" shapeId="0" xr:uid="{35A4A726-E7C2-4F3B-9173-8DCAAD20D77A}">
      <text>
        <r>
          <rPr>
            <b/>
            <sz val="9"/>
            <color indexed="81"/>
            <rFont val="Tahoma"/>
            <family val="2"/>
          </rPr>
          <t>Author:</t>
        </r>
        <r>
          <rPr>
            <sz val="9"/>
            <color indexed="81"/>
            <rFont val="Tahoma"/>
            <family val="2"/>
          </rPr>
          <t xml:space="preserve">
Enter the year number at which the lease can be terminated and it is certain that the option will be taken up. For example; 2 year lease with the option to terminate after 12 months = enter 1</t>
        </r>
      </text>
    </comment>
    <comment ref="S6" authorId="0" shapeId="0" xr:uid="{8277989E-3D16-4330-8D6A-0F10FFEDBAB2}">
      <text>
        <r>
          <rPr>
            <b/>
            <sz val="9"/>
            <color indexed="81"/>
            <rFont val="Tahoma"/>
            <family val="2"/>
          </rPr>
          <t>Author:</t>
        </r>
        <r>
          <rPr>
            <sz val="9"/>
            <color indexed="81"/>
            <rFont val="Tahoma"/>
            <family val="2"/>
          </rPr>
          <t xml:space="preserve">
By default the tool calculates values based on payments made in advance. Illustrative example 2 shows what changes are necessary to calculate leases paid in arrears.</t>
        </r>
      </text>
    </comment>
    <comment ref="Z6" authorId="0" shapeId="0" xr:uid="{F3A419F9-5CE0-45FB-A0B0-21224EC8D32C}">
      <text>
        <r>
          <rPr>
            <b/>
            <sz val="9"/>
            <color indexed="81"/>
            <rFont val="Tahoma"/>
            <family val="2"/>
          </rPr>
          <t>Author:</t>
        </r>
        <r>
          <rPr>
            <sz val="9"/>
            <color indexed="81"/>
            <rFont val="Tahoma"/>
            <family val="2"/>
          </rPr>
          <t xml:space="preserve">
Enter rate if readily identifiable. If IBR rate in the column Z has also been provided, the calculator will use the rate implicit in the lease. </t>
        </r>
      </text>
    </comment>
    <comment ref="AA6" authorId="0" shapeId="0" xr:uid="{94CB2841-61B0-4963-B69B-70AC2E34789C}">
      <text>
        <r>
          <rPr>
            <b/>
            <sz val="9"/>
            <color indexed="81"/>
            <rFont val="Tahoma"/>
            <family val="2"/>
          </rPr>
          <t>Author:</t>
        </r>
        <r>
          <rPr>
            <sz val="9"/>
            <color indexed="81"/>
            <rFont val="Tahoma"/>
            <family val="2"/>
          </rPr>
          <t xml:space="preserve">
Please ensure that at least one rate is entered - rate implicit in the lease (in column Z) or rate provided in this column. Where rate implicit in the lease has been provided the IBR will be ignored by the accounting tool.</t>
        </r>
      </text>
    </comment>
    <comment ref="AD6" authorId="0" shapeId="0" xr:uid="{74AE1D33-5266-47A8-9DE5-CFE3F1103C8F}">
      <text>
        <r>
          <rPr>
            <b/>
            <sz val="9"/>
            <color indexed="81"/>
            <rFont val="Tahoma"/>
            <family val="2"/>
          </rPr>
          <t>Author:</t>
        </r>
        <r>
          <rPr>
            <sz val="9"/>
            <color indexed="81"/>
            <rFont val="Tahoma"/>
            <family val="2"/>
          </rPr>
          <t xml:space="preserve">
If part of the rent fee relates to the non-lease components this will be deducted from the initial lease liability and RoU asset value calculations</t>
        </r>
      </text>
    </comment>
    <comment ref="AJ6" authorId="0" shapeId="0" xr:uid="{F14BAFDB-56BF-4A89-A8C4-75FEC17DAE5C}">
      <text>
        <r>
          <rPr>
            <b/>
            <sz val="9"/>
            <color indexed="81"/>
            <rFont val="Tahoma"/>
            <family val="2"/>
          </rPr>
          <t>Author:</t>
        </r>
        <r>
          <rPr>
            <sz val="9"/>
            <color indexed="81"/>
            <rFont val="Tahoma"/>
            <family val="2"/>
          </rPr>
          <t xml:space="preserve">
If applicable, please ensure that the length of the useful life of the asset has been provided in column AJ. This will then determine the depreciation term.</t>
        </r>
      </text>
    </comment>
    <comment ref="AK6" authorId="0" shapeId="0" xr:uid="{8F0C0C0A-1404-4DA2-8083-19BC1C55438D}">
      <text>
        <r>
          <rPr>
            <b/>
            <sz val="9"/>
            <color indexed="81"/>
            <rFont val="Tahoma"/>
            <family val="2"/>
          </rPr>
          <t>Sanocki, Marcin:</t>
        </r>
        <r>
          <rPr>
            <sz val="9"/>
            <color indexed="81"/>
            <rFont val="Tahoma"/>
            <family val="2"/>
          </rPr>
          <t xml:space="preserve">
If title of ownership will transfer to the lessee value provided in this column will determine the depreciation term of the asset. </t>
        </r>
      </text>
    </comment>
    <comment ref="Z14" authorId="0" shapeId="0" xr:uid="{3A3AFDB9-A9A1-4083-A4F1-20157B1E04B3}">
      <text>
        <r>
          <rPr>
            <b/>
            <sz val="9"/>
            <color indexed="81"/>
            <rFont val="Tahoma"/>
            <family val="2"/>
          </rPr>
          <t>Author:</t>
        </r>
        <r>
          <rPr>
            <sz val="9"/>
            <color indexed="81"/>
            <rFont val="Tahoma"/>
            <family val="2"/>
          </rPr>
          <t xml:space="preserve">
0.00% has been entered in this cell as for the leases transitioning to IFRS 16 We want to use the rate published by the HMT (which has been entered in cell AA14)</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Sanocki, Marcin</author>
  </authors>
  <commentList>
    <comment ref="I5" authorId="0" shapeId="0" xr:uid="{B9D27843-C18E-4314-B8E5-D2D6D3F32F46}">
      <text>
        <r>
          <rPr>
            <b/>
            <sz val="9"/>
            <color indexed="81"/>
            <rFont val="Tahoma"/>
            <family val="2"/>
          </rPr>
          <t>Author:</t>
        </r>
        <r>
          <rPr>
            <sz val="9"/>
            <color indexed="81"/>
            <rFont val="Tahoma"/>
            <family val="2"/>
          </rPr>
          <t xml:space="preserve">
Amended formula to account for 9 payments instead of 10.</t>
        </r>
      </text>
    </comment>
    <comment ref="K5" authorId="0" shapeId="0" xr:uid="{5463A0A3-A68D-4E70-9B6B-0ECD96E518C5}">
      <text>
        <r>
          <rPr>
            <b/>
            <sz val="9"/>
            <color indexed="81"/>
            <rFont val="Tahoma"/>
            <family val="2"/>
          </rPr>
          <t>Author:</t>
        </r>
        <r>
          <rPr>
            <sz val="9"/>
            <color indexed="81"/>
            <rFont val="Tahoma"/>
            <family val="2"/>
          </rPr>
          <t xml:space="preserve">
Amended formula to account for 9 payments instead of 10.</t>
        </r>
      </text>
    </comment>
    <comment ref="U5" authorId="0" shapeId="0" xr:uid="{F4E13BFB-03DB-4203-83B8-0140800D81F9}">
      <text>
        <r>
          <rPr>
            <b/>
            <sz val="9"/>
            <color indexed="81"/>
            <rFont val="Tahoma"/>
            <family val="2"/>
          </rPr>
          <t>Author:</t>
        </r>
        <r>
          <rPr>
            <sz val="9"/>
            <color indexed="81"/>
            <rFont val="Tahoma"/>
            <family val="2"/>
          </rPr>
          <t xml:space="preserve">
The interest charge is calculated after repayment made at the beginning of the period</t>
        </r>
      </text>
    </comment>
    <comment ref="A28" authorId="0" shapeId="0" xr:uid="{E0B8145D-BB5F-4FE2-A8BF-AB9D2CDBCCF0}">
      <text>
        <r>
          <rPr>
            <b/>
            <sz val="9"/>
            <color indexed="81"/>
            <rFont val="Tahoma"/>
            <family val="2"/>
          </rPr>
          <t>Author:</t>
        </r>
        <r>
          <rPr>
            <sz val="9"/>
            <color indexed="81"/>
            <rFont val="Tahoma"/>
            <family val="2"/>
          </rPr>
          <t xml:space="preserve">
Payments are made in advance. Lease term is 10 years but there will be 9 future payments. Added row to account for this and adjusted formulas in columns I and K</t>
        </r>
      </text>
    </comment>
    <comment ref="A58" authorId="0" shapeId="0" xr:uid="{5DB56053-639A-4BEB-8F94-61F6495CCE0F}">
      <text>
        <r>
          <rPr>
            <b/>
            <sz val="9"/>
            <color indexed="81"/>
            <rFont val="Tahoma"/>
            <family val="2"/>
          </rPr>
          <t>Author:</t>
        </r>
        <r>
          <rPr>
            <sz val="9"/>
            <color indexed="81"/>
            <rFont val="Tahoma"/>
            <family val="2"/>
          </rPr>
          <t xml:space="preserve">
Included cell AB4 if this calculation.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Sanocki, Marcin</author>
  </authors>
  <commentList>
    <comment ref="H5" authorId="0" shapeId="0" xr:uid="{235A92AA-1A04-49ED-9D09-E4A677AAD08D}">
      <text>
        <r>
          <rPr>
            <b/>
            <sz val="9"/>
            <color indexed="81"/>
            <rFont val="Tahoma"/>
            <family val="2"/>
          </rPr>
          <t>Sanocki, Marcin:</t>
        </r>
        <r>
          <rPr>
            <sz val="9"/>
            <color indexed="81"/>
            <rFont val="Tahoma"/>
            <family val="2"/>
          </rPr>
          <t xml:space="preserve">
Dates intervals have been changed to show payments at the end of each month</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Sanocki, Marcin</author>
  </authors>
  <commentList>
    <comment ref="I10" authorId="0" shapeId="0" xr:uid="{A26D16AC-E7ED-4703-BE4E-83CF14B60527}">
      <text>
        <r>
          <rPr>
            <b/>
            <sz val="9"/>
            <color indexed="81"/>
            <rFont val="Tahoma"/>
            <family val="2"/>
          </rPr>
          <t>Author:</t>
        </r>
        <r>
          <rPr>
            <sz val="9"/>
            <color indexed="81"/>
            <rFont val="Tahoma"/>
            <family val="2"/>
          </rPr>
          <t xml:space="preserve">
Value of the lease payments increases </t>
        </r>
      </text>
    </comment>
    <comment ref="A28" authorId="0" shapeId="0" xr:uid="{6F171364-898E-4A2C-B0A1-5932FAA45A2A}">
      <text>
        <r>
          <rPr>
            <b/>
            <sz val="9"/>
            <color indexed="81"/>
            <rFont val="Tahoma"/>
            <family val="2"/>
          </rPr>
          <t>Author:</t>
        </r>
        <r>
          <rPr>
            <sz val="9"/>
            <color indexed="81"/>
            <rFont val="Tahoma"/>
            <family val="2"/>
          </rPr>
          <t xml:space="preserve">
Payments are made in advance. Lease term is 10 years but there will be 9 future payments. Added row to account for this and adjusted formulas in columns I and K</t>
        </r>
      </text>
    </comment>
    <comment ref="A58" authorId="0" shapeId="0" xr:uid="{D96DFBDB-BDAF-4405-8EA3-0CD4FFBCB72E}">
      <text>
        <r>
          <rPr>
            <b/>
            <sz val="9"/>
            <color indexed="81"/>
            <rFont val="Tahoma"/>
            <family val="2"/>
          </rPr>
          <t>Author:</t>
        </r>
        <r>
          <rPr>
            <sz val="9"/>
            <color indexed="81"/>
            <rFont val="Tahoma"/>
            <family val="2"/>
          </rPr>
          <t xml:space="preserve">
Included cell AB4 if this calculation.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Sanocki, Marcin</author>
  </authors>
  <commentList>
    <comment ref="I10" authorId="0" shapeId="0" xr:uid="{4365CCCE-46F3-4DCD-A818-EF3D13C26DCB}">
      <text>
        <r>
          <rPr>
            <b/>
            <sz val="9"/>
            <color indexed="81"/>
            <rFont val="Tahoma"/>
            <family val="2"/>
          </rPr>
          <t>Author:</t>
        </r>
        <r>
          <rPr>
            <sz val="9"/>
            <color indexed="81"/>
            <rFont val="Tahoma"/>
            <family val="2"/>
          </rPr>
          <t xml:space="preserve">
Value of the lease payments increases </t>
        </r>
      </text>
    </comment>
    <comment ref="A28" authorId="0" shapeId="0" xr:uid="{0FA6A0FC-9BF4-49E6-B42D-32E9A599D6C6}">
      <text>
        <r>
          <rPr>
            <b/>
            <sz val="9"/>
            <color indexed="81"/>
            <rFont val="Tahoma"/>
            <family val="2"/>
          </rPr>
          <t>Author:</t>
        </r>
        <r>
          <rPr>
            <sz val="9"/>
            <color indexed="81"/>
            <rFont val="Tahoma"/>
            <family val="2"/>
          </rPr>
          <t xml:space="preserve">
Payments are made in advance. Lease term is 10 years but there will be 9 future payments. Added row to account for this and adjusted formulas in columns I and K</t>
        </r>
      </text>
    </comment>
    <comment ref="A58" authorId="0" shapeId="0" xr:uid="{63CD991F-8AD8-46CE-993F-53E8F888151D}">
      <text>
        <r>
          <rPr>
            <b/>
            <sz val="9"/>
            <color indexed="81"/>
            <rFont val="Tahoma"/>
            <family val="2"/>
          </rPr>
          <t>Author:</t>
        </r>
        <r>
          <rPr>
            <sz val="9"/>
            <color indexed="81"/>
            <rFont val="Tahoma"/>
            <family val="2"/>
          </rPr>
          <t xml:space="preserve">
Included cell AB4 if this calculation.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Sanocki, Marcin</author>
  </authors>
  <commentList>
    <comment ref="I5" authorId="0" shapeId="0" xr:uid="{167088A6-DF6C-4786-9897-BCAAE50A8999}">
      <text>
        <r>
          <rPr>
            <b/>
            <sz val="9"/>
            <color indexed="81"/>
            <rFont val="Tahoma"/>
            <family val="2"/>
          </rPr>
          <t>Author:</t>
        </r>
        <r>
          <rPr>
            <sz val="9"/>
            <color indexed="81"/>
            <rFont val="Tahoma"/>
            <family val="2"/>
          </rPr>
          <t xml:space="preserve">
Amended formula to account for 9 payments instead of 10.</t>
        </r>
      </text>
    </comment>
    <comment ref="K5" authorId="0" shapeId="0" xr:uid="{3AB54628-01E7-44CC-AF24-59646AB970ED}">
      <text>
        <r>
          <rPr>
            <b/>
            <sz val="9"/>
            <color indexed="81"/>
            <rFont val="Tahoma"/>
            <family val="2"/>
          </rPr>
          <t>Author:</t>
        </r>
        <r>
          <rPr>
            <sz val="9"/>
            <color indexed="81"/>
            <rFont val="Tahoma"/>
            <family val="2"/>
          </rPr>
          <t xml:space="preserve">
Amended formula to account for 9 payments instead of 10.</t>
        </r>
      </text>
    </comment>
    <comment ref="A28" authorId="0" shapeId="0" xr:uid="{2D4BF67B-60B6-4D78-85B0-3CA2B71409AA}">
      <text>
        <r>
          <rPr>
            <b/>
            <sz val="9"/>
            <color indexed="81"/>
            <rFont val="Tahoma"/>
            <family val="2"/>
          </rPr>
          <t>Author:</t>
        </r>
        <r>
          <rPr>
            <sz val="9"/>
            <color indexed="81"/>
            <rFont val="Tahoma"/>
            <family val="2"/>
          </rPr>
          <t xml:space="preserve">
Payments are made in advance. Lease term is 10 years but there will be 9 future payments. Added row to account for this and adjusted formulas in columns I and K</t>
        </r>
      </text>
    </comment>
    <comment ref="A58" authorId="0" shapeId="0" xr:uid="{55B485CF-2ED7-4B96-B099-A5AC77515530}">
      <text>
        <r>
          <rPr>
            <b/>
            <sz val="9"/>
            <color indexed="81"/>
            <rFont val="Tahoma"/>
            <family val="2"/>
          </rPr>
          <t>Author:</t>
        </r>
        <r>
          <rPr>
            <sz val="9"/>
            <color indexed="81"/>
            <rFont val="Tahoma"/>
            <family val="2"/>
          </rPr>
          <t xml:space="preserve">
Included cell AB4 if this calculation.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Sanocki, Marcin</author>
  </authors>
  <commentList>
    <comment ref="I5" authorId="0" shapeId="0" xr:uid="{33FA86A3-E24C-4AA3-9C14-E8DAF52DF9C9}">
      <text>
        <r>
          <rPr>
            <b/>
            <sz val="9"/>
            <color indexed="81"/>
            <rFont val="Tahoma"/>
            <family val="2"/>
          </rPr>
          <t>Author:</t>
        </r>
        <r>
          <rPr>
            <sz val="9"/>
            <color indexed="81"/>
            <rFont val="Tahoma"/>
            <family val="2"/>
          </rPr>
          <t xml:space="preserve">
Amended formula to account for 9 payments instead of 10.</t>
        </r>
      </text>
    </comment>
    <comment ref="K5" authorId="0" shapeId="0" xr:uid="{8689C21F-4878-412B-970D-12FEA30BACE7}">
      <text>
        <r>
          <rPr>
            <b/>
            <sz val="9"/>
            <color indexed="81"/>
            <rFont val="Tahoma"/>
            <family val="2"/>
          </rPr>
          <t>Author:</t>
        </r>
        <r>
          <rPr>
            <sz val="9"/>
            <color indexed="81"/>
            <rFont val="Tahoma"/>
            <family val="2"/>
          </rPr>
          <t xml:space="preserve">
Amended formula to account for 9 payments instead of 10.</t>
        </r>
      </text>
    </comment>
    <comment ref="X10" authorId="0" shapeId="0" xr:uid="{C30183B4-66A5-43AC-8C7E-C891CA31C621}">
      <text>
        <r>
          <rPr>
            <b/>
            <sz val="9"/>
            <color indexed="81"/>
            <rFont val="Tahoma"/>
            <family val="2"/>
          </rPr>
          <t>Author:</t>
        </r>
        <r>
          <rPr>
            <sz val="9"/>
            <color indexed="81"/>
            <rFont val="Tahoma"/>
            <family val="2"/>
          </rPr>
          <t xml:space="preserve">
The lease is terminated at this point.
</t>
        </r>
      </text>
    </comment>
    <comment ref="A28" authorId="0" shapeId="0" xr:uid="{3687FA4F-E866-465C-AEFB-C1B5EFA4F9D8}">
      <text>
        <r>
          <rPr>
            <b/>
            <sz val="9"/>
            <color indexed="81"/>
            <rFont val="Tahoma"/>
            <family val="2"/>
          </rPr>
          <t>Author:</t>
        </r>
        <r>
          <rPr>
            <sz val="9"/>
            <color indexed="81"/>
            <rFont val="Tahoma"/>
            <family val="2"/>
          </rPr>
          <t xml:space="preserve">
Payments are made in advance. Lease term is 10 years but there will be 9 future payments. Added row to account for this and adjusted formulas in columns I and K</t>
        </r>
      </text>
    </comment>
    <comment ref="A58" authorId="0" shapeId="0" xr:uid="{847A76EE-4E3B-4348-9C88-CCF402591DDB}">
      <text>
        <r>
          <rPr>
            <b/>
            <sz val="9"/>
            <color indexed="81"/>
            <rFont val="Tahoma"/>
            <family val="2"/>
          </rPr>
          <t>Author:</t>
        </r>
        <r>
          <rPr>
            <sz val="9"/>
            <color indexed="81"/>
            <rFont val="Tahoma"/>
            <family val="2"/>
          </rPr>
          <t xml:space="preserve">
Included cell AB4 if this calculation.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Sanocki, Marcin</author>
  </authors>
  <commentList>
    <comment ref="R5" authorId="0" shapeId="0" xr:uid="{2CDF37F5-7F0D-4A88-916F-BC35A2CCDC22}">
      <text>
        <r>
          <rPr>
            <b/>
            <sz val="9"/>
            <color indexed="81"/>
            <rFont val="Tahoma"/>
            <family val="2"/>
          </rPr>
          <t>Author:</t>
        </r>
        <r>
          <rPr>
            <sz val="9"/>
            <color indexed="81"/>
            <rFont val="Tahoma"/>
            <family val="2"/>
          </rPr>
          <t xml:space="preserve">
The payments are made in advance, therefore PV of the lease liability does not discount the payment made in the current period.</t>
        </r>
      </text>
    </comment>
    <comment ref="A16" authorId="0" shapeId="0" xr:uid="{026F1D05-C088-4329-B311-FC984D9BF8FB}">
      <text>
        <r>
          <rPr>
            <b/>
            <sz val="9"/>
            <color indexed="81"/>
            <rFont val="Tahoma"/>
            <family val="2"/>
          </rPr>
          <t>Author:</t>
        </r>
        <r>
          <rPr>
            <sz val="9"/>
            <color indexed="81"/>
            <rFont val="Tahoma"/>
            <family val="2"/>
          </rPr>
          <t xml:space="preserve">
Value of the PV of fixed payments has been amended to reflect that there are two future payments that need discounting to PV and one payment is paid at the commencement of the lease.</t>
        </r>
      </text>
    </comment>
    <comment ref="A28" authorId="0" shapeId="0" xr:uid="{189469FE-27CE-42F1-94A6-A34DB4213AF1}">
      <text>
        <r>
          <rPr>
            <b/>
            <sz val="9"/>
            <color indexed="81"/>
            <rFont val="Tahoma"/>
            <family val="2"/>
          </rPr>
          <t>Author:</t>
        </r>
        <r>
          <rPr>
            <sz val="9"/>
            <color indexed="81"/>
            <rFont val="Tahoma"/>
            <family val="2"/>
          </rPr>
          <t xml:space="preserve">
The lease term represents remaining period of the lease from the transition to IFRS 16.</t>
        </r>
      </text>
    </comment>
  </commentList>
</comments>
</file>

<file path=xl/sharedStrings.xml><?xml version="1.0" encoding="utf-8"?>
<sst xmlns="http://schemas.openxmlformats.org/spreadsheetml/2006/main" count="8685" uniqueCount="533">
  <si>
    <t>Initial measurement</t>
  </si>
  <si>
    <t>Subsequent measurement</t>
  </si>
  <si>
    <t>Period No.</t>
  </si>
  <si>
    <t>Period End</t>
  </si>
  <si>
    <t>Lease Payment Schedule</t>
  </si>
  <si>
    <t>Subsequent measurement of Lease Liability</t>
  </si>
  <si>
    <t>Subsequent measurement of Right-of-use Asset</t>
  </si>
  <si>
    <t>Description</t>
  </si>
  <si>
    <t>Date</t>
  </si>
  <si>
    <t>Payment</t>
  </si>
  <si>
    <r>
      <t xml:space="preserve">Non-lease components
</t>
    </r>
    <r>
      <rPr>
        <sz val="8"/>
        <color theme="1"/>
        <rFont val="Calibri Light"/>
        <family val="2"/>
        <scheme val="major"/>
      </rPr>
      <t>(services included in the agreement)</t>
    </r>
  </si>
  <si>
    <t>Fixed Lease payment</t>
  </si>
  <si>
    <t>Lease payment</t>
  </si>
  <si>
    <t>Interest Rate implicit in the lease</t>
  </si>
  <si>
    <t>Incr. Borrowing Rate [IFRS16:26]</t>
  </si>
  <si>
    <t>Discount Rate</t>
  </si>
  <si>
    <t>PV Before Remeasuring / Reassessment</t>
  </si>
  <si>
    <t>PV After Remeasuring / Reassessment</t>
  </si>
  <si>
    <t>Opening Balance</t>
  </si>
  <si>
    <t>Interest [IFRS16:36a,37,38a]</t>
  </si>
  <si>
    <t>Repayment [IFRS16:36b]</t>
  </si>
  <si>
    <t>Remeasuring / Reassessment [IFRS16:36c,38b]
[IFRS16:39-43]</t>
  </si>
  <si>
    <t>Closing Balance</t>
  </si>
  <si>
    <t>Impairment [IFRS16:30a]</t>
  </si>
  <si>
    <t>Depreciation [IFRS16:30a,31]</t>
  </si>
  <si>
    <t>Adjustment of Lease Liability [IFRS16:30b]</t>
  </si>
  <si>
    <t>Initial measurement of the lease liability [IFRS16:26-28]</t>
  </si>
  <si>
    <t>Commencement</t>
  </si>
  <si>
    <t>Lease Commencement Date [IFRS16:26]</t>
  </si>
  <si>
    <t>Interest rate implicit in the lease [IFRS16:26]</t>
  </si>
  <si>
    <t>Lessee’s incremental borrowing rate [IFRS16:26]</t>
  </si>
  <si>
    <t>Monthly payment</t>
  </si>
  <si>
    <t>Less, Non-lease Components (services included in agreement)</t>
  </si>
  <si>
    <t>Fixed Lease Payment [IFRS16:27a]</t>
  </si>
  <si>
    <t>Variable Lease Payments [IFRS16:27b]</t>
  </si>
  <si>
    <t>Residual value guarantees [IFRS16:27c]</t>
  </si>
  <si>
    <t>Exercise price of a purchase option (if reasonably certain) [IFRS16:27d]</t>
  </si>
  <si>
    <t>Penalties for terminating the lease (if reasonably certain) [IFRS16:27e]</t>
  </si>
  <si>
    <t>PV of Fixed payments</t>
  </si>
  <si>
    <t>PV of Residual value guarantees</t>
  </si>
  <si>
    <t>PV of Exercise price of a purchase option</t>
  </si>
  <si>
    <t xml:space="preserve">PV of Penalties for terminating the lease </t>
  </si>
  <si>
    <t>Lease Liability</t>
  </si>
  <si>
    <t>Lease Term [IFRS16:18]</t>
  </si>
  <si>
    <t>Option to Terminate the Lease (at month no.), if certain to exercise</t>
  </si>
  <si>
    <t>Initial Measurement of Right-of-use Asset [IFRS16:23,24]</t>
  </si>
  <si>
    <t>Lease Liability [IFRS16:24a]</t>
  </si>
  <si>
    <t>Lease Payments made on or before commencement date [IFRS16:24b]</t>
  </si>
  <si>
    <t>Initial direct cost [IFRS16:24c]</t>
  </si>
  <si>
    <t>Estimated cost for dismantling restoring asset [IFRS16:24d]</t>
  </si>
  <si>
    <t>Right-of-use Asset</t>
  </si>
  <si>
    <t>Depreciation Term [IFRS16:32]</t>
  </si>
  <si>
    <t>No</t>
  </si>
  <si>
    <t>Transfer title of Ownership, or will exercise a purchase option?</t>
  </si>
  <si>
    <t>Useful life of the right-of-use asset (months)</t>
  </si>
  <si>
    <t>Depreciation Term</t>
  </si>
  <si>
    <t>Reconcile Lease Liability</t>
  </si>
  <si>
    <t>Initial Measurement</t>
  </si>
  <si>
    <t>Interest (expense)</t>
  </si>
  <si>
    <t>Remeasuring (expense)</t>
  </si>
  <si>
    <t>Lease Payments</t>
  </si>
  <si>
    <t>Payments due at the and of the term</t>
  </si>
  <si>
    <t>Reconcile Right-of-use Asset</t>
  </si>
  <si>
    <t>Impairment</t>
  </si>
  <si>
    <t>Depreciation</t>
  </si>
  <si>
    <t>Remeasuring of Lease Liability</t>
  </si>
  <si>
    <t>At Lease commencement date:</t>
  </si>
  <si>
    <t>Variable Payments</t>
  </si>
  <si>
    <t>Quarterly payment</t>
  </si>
  <si>
    <t>Annual payment</t>
  </si>
  <si>
    <t>Details</t>
  </si>
  <si>
    <t>Lease Number:</t>
  </si>
  <si>
    <t>less than 1 year</t>
  </si>
  <si>
    <t>between 1 and 5 years</t>
  </si>
  <si>
    <t>more than 5 years</t>
  </si>
  <si>
    <t>Report Date</t>
  </si>
  <si>
    <t>Initial Measurement of the Lease Liability</t>
  </si>
  <si>
    <t>Lease Term</t>
  </si>
  <si>
    <t>Total Number of Leases</t>
  </si>
  <si>
    <t>Total</t>
  </si>
  <si>
    <t>Lease Overview</t>
  </si>
  <si>
    <t>Lease Status</t>
  </si>
  <si>
    <t xml:space="preserve">Lessor </t>
  </si>
  <si>
    <t>Lease Type</t>
  </si>
  <si>
    <t>Key Dates</t>
  </si>
  <si>
    <t>Start Date</t>
  </si>
  <si>
    <t>End Date</t>
  </si>
  <si>
    <t>Right-of-Use Asset Overview</t>
  </si>
  <si>
    <t>Carrying Value</t>
  </si>
  <si>
    <t>Financials</t>
  </si>
  <si>
    <t>PV of liability at recognition</t>
  </si>
  <si>
    <t>Lease View</t>
  </si>
  <si>
    <t>Current Leases</t>
  </si>
  <si>
    <t>Forecast</t>
  </si>
  <si>
    <t xml:space="preserve">Interest Cost </t>
  </si>
  <si>
    <t>DHSC - Leases Input Tab</t>
  </si>
  <si>
    <t>PV of the RoU Asset</t>
  </si>
  <si>
    <t>PV of the Lease liability</t>
  </si>
  <si>
    <t>Impairment of the RoU Asset</t>
  </si>
  <si>
    <t>Reassessment of the Lease Liability</t>
  </si>
  <si>
    <t>Number</t>
  </si>
  <si>
    <t>DHSC - Leases Summary</t>
  </si>
  <si>
    <t>DHSC - Leases Dashboard</t>
  </si>
  <si>
    <t>Dashboard</t>
  </si>
  <si>
    <t>Summary of Leases</t>
  </si>
  <si>
    <t>Input Table</t>
  </si>
  <si>
    <t>Lease Reference Number</t>
  </si>
  <si>
    <t>Asset Description</t>
  </si>
  <si>
    <t>Current Date</t>
  </si>
  <si>
    <t xml:space="preserve">Initial direct costs </t>
  </si>
  <si>
    <t>Value of the RoU Asset at recognition</t>
  </si>
  <si>
    <t>Status</t>
  </si>
  <si>
    <t>Today</t>
  </si>
  <si>
    <t xml:space="preserve">Estimated cost for dismantling restoring asset </t>
  </si>
  <si>
    <t>Transfer title of Ownership?</t>
  </si>
  <si>
    <t>RoU Asset Opening Balance</t>
  </si>
  <si>
    <t>Financial Year Start Date</t>
  </si>
  <si>
    <t>Option to extend</t>
  </si>
  <si>
    <t xml:space="preserve">Option to terminate </t>
  </si>
  <si>
    <t>Payment / Accrual</t>
  </si>
  <si>
    <t>DHSC - Leases Accounting Tool - Guidance</t>
  </si>
  <si>
    <t>Lease6</t>
  </si>
  <si>
    <t>Lease7</t>
  </si>
  <si>
    <t>Lease8</t>
  </si>
  <si>
    <t>Lease9</t>
  </si>
  <si>
    <t>Lease10</t>
  </si>
  <si>
    <t>Lease11</t>
  </si>
  <si>
    <t>Lease12</t>
  </si>
  <si>
    <t>Lease13</t>
  </si>
  <si>
    <t>Lease14</t>
  </si>
  <si>
    <t>Lease15</t>
  </si>
  <si>
    <t>Lease16</t>
  </si>
  <si>
    <t>Lease2</t>
  </si>
  <si>
    <t>Lease3</t>
  </si>
  <si>
    <t>Lease4</t>
  </si>
  <si>
    <t>Lease5</t>
  </si>
  <si>
    <t>Lease17</t>
  </si>
  <si>
    <t>Lease18</t>
  </si>
  <si>
    <t>Lease19</t>
  </si>
  <si>
    <t>Lease20</t>
  </si>
  <si>
    <t>Lease21</t>
  </si>
  <si>
    <t>Lease22</t>
  </si>
  <si>
    <t>Lease23</t>
  </si>
  <si>
    <t>Lease24</t>
  </si>
  <si>
    <t>Lease25</t>
  </si>
  <si>
    <t>Depreciation Cost YTD</t>
  </si>
  <si>
    <t>Year End Date</t>
  </si>
  <si>
    <t>Year Start Date</t>
  </si>
  <si>
    <t>Interest Cost YTD</t>
  </si>
  <si>
    <t>Right of Use Asset Information</t>
  </si>
  <si>
    <t>Contract Status</t>
  </si>
  <si>
    <t>Contract Value</t>
  </si>
  <si>
    <t>Asset and liability Valuation</t>
  </si>
  <si>
    <t>Lessor Information</t>
  </si>
  <si>
    <t>Entry No.</t>
  </si>
  <si>
    <t>Asset description</t>
  </si>
  <si>
    <t>Right -of- use asset category (leased asset type)</t>
  </si>
  <si>
    <t>Address of Use</t>
  </si>
  <si>
    <t>How is lease contract information / data maintained?</t>
  </si>
  <si>
    <t>Existing lease classification</t>
  </si>
  <si>
    <t>Contract expiry date</t>
  </si>
  <si>
    <t xml:space="preserve">Low value asset </t>
  </si>
  <si>
    <t>Short term asset</t>
  </si>
  <si>
    <t>Remaining contract consideration (nominal) (£)</t>
  </si>
  <si>
    <t>Lease component</t>
  </si>
  <si>
    <t>Consideration for lease component (nominal) (£)</t>
  </si>
  <si>
    <t>PO Numbers</t>
  </si>
  <si>
    <t>Invoice Numbers</t>
  </si>
  <si>
    <t>Update of Rental Terms</t>
  </si>
  <si>
    <t>Lease liability for RoU asset using the appropriate discount rate</t>
  </si>
  <si>
    <t>Total cost of assets upon initial recognition - broken down by components if required</t>
  </si>
  <si>
    <t xml:space="preserve">Rent review </t>
  </si>
  <si>
    <t xml:space="preserve">Requirement to reassess the lease liability </t>
  </si>
  <si>
    <t>Revised Discount Rate Required</t>
  </si>
  <si>
    <t>Revised Lease liability</t>
  </si>
  <si>
    <t>Lessor</t>
  </si>
  <si>
    <t>Arrangement internal or external to DHSC Group</t>
  </si>
  <si>
    <t>Asset Subleased</t>
  </si>
  <si>
    <t>This column is for the identification of the lease contract, allocate unique ref number to each contract.</t>
  </si>
  <si>
    <t xml:space="preserve">A brief description of the specified asset in the lease . E.g. photocopier, equipment
</t>
  </si>
  <si>
    <t xml:space="preserve">What category is the leased asset classified as? 
Land, Buildings, Equipment, Motor Vehicle, Other (please specify) </t>
  </si>
  <si>
    <t xml:space="preserve">Is lease information stored in excel or specialist software? </t>
  </si>
  <si>
    <t>DD/MM/YYYY</t>
  </si>
  <si>
    <t>State Yes or No if the underlying asset's value contained in the lease is below £5,000 when it's new.</t>
  </si>
  <si>
    <t>State Yes or No if the underlying asset's contract term is under 12 months</t>
  </si>
  <si>
    <t>Monthly rental multiplied by number of months remaining in lease contract</t>
  </si>
  <si>
    <t xml:space="preserve">Description of the identified asset 1
E.g. office floor? </t>
  </si>
  <si>
    <t xml:space="preserve">Total payments for the identified underlying asset 1 after the initial application date
</t>
  </si>
  <si>
    <t xml:space="preserve">Rent reviews or inflation indices applied </t>
  </si>
  <si>
    <t>Liability plus costs to be recognised per paragraph 24 of IFRS 16 (direct costs, payments and incentives, estimate of dismantling)</t>
  </si>
  <si>
    <t>Yes and reason / No / NA</t>
  </si>
  <si>
    <t>Yes / No</t>
  </si>
  <si>
    <t>Rate Implicit in the Lease</t>
  </si>
  <si>
    <t>Lessee's Incremental borrowing rate at initial application date</t>
  </si>
  <si>
    <t>Consideration for non-lease component (nominal) (£)</t>
  </si>
  <si>
    <t>Financial Year End Date</t>
  </si>
  <si>
    <t>Operating</t>
  </si>
  <si>
    <t>between 1 and 5 years (end date)</t>
  </si>
  <si>
    <t>less than 1 year (end date)</t>
  </si>
  <si>
    <t>Less than 1 year</t>
  </si>
  <si>
    <t>Between 1 and 5 years</t>
  </si>
  <si>
    <t>Depreciation of the RoU Assets</t>
  </si>
  <si>
    <t>Lease Liability Opening Balance</t>
  </si>
  <si>
    <t>Cash payments outstanding</t>
  </si>
  <si>
    <t xml:space="preserve">Total PV value of the Right of Use assets </t>
  </si>
  <si>
    <t>Depreciation cost - year to date</t>
  </si>
  <si>
    <t>Interest cost on the lease liabilities - year to date</t>
  </si>
  <si>
    <t xml:space="preserve">Total Outstanding Depreciation </t>
  </si>
  <si>
    <t>Total Outstanding Interest Cost</t>
  </si>
  <si>
    <t>Depreciation outstanding</t>
  </si>
  <si>
    <t>Estimated End Date</t>
  </si>
  <si>
    <t>Remaining Lease Term (months)</t>
  </si>
  <si>
    <t>RoU Asset category</t>
  </si>
  <si>
    <t>Residual Value Guarantees (£)</t>
  </si>
  <si>
    <t>Lease Register</t>
  </si>
  <si>
    <t>Exercise price of a purchase option (if reasonably certain)</t>
  </si>
  <si>
    <t>Penalties for terminating the lease (if reasonably certain)</t>
  </si>
  <si>
    <t>Transfer title of Ownership, or will exercise a purchase option? If Yes please provide useful life of the RoU Asset in column AK</t>
  </si>
  <si>
    <t>If the lease register is not used, data can be entered directly into this table.</t>
  </si>
  <si>
    <t>a. Lease payment schedule</t>
  </si>
  <si>
    <t>b. Subsequent measurement of the lease liability</t>
  </si>
  <si>
    <t>c. Subsequent measurement of the RoU Asset</t>
  </si>
  <si>
    <t>DHSC - Leases Register</t>
  </si>
  <si>
    <t>Monthly Payment Value</t>
  </si>
  <si>
    <t xml:space="preserve">Forecast </t>
  </si>
  <si>
    <t>The dashboard provides the summary of data for all leases maintained by this accounting tool.</t>
  </si>
  <si>
    <t>The information provided on this tab is sourced primarily from the summary table and from the lease register.</t>
  </si>
  <si>
    <t xml:space="preserve">This Table derives information from the lease register and summarises financial data for each lease arrangement. </t>
  </si>
  <si>
    <t>Unique Reference Number</t>
  </si>
  <si>
    <t xml:space="preserve">Lessor 1 </t>
  </si>
  <si>
    <t>Please select</t>
  </si>
  <si>
    <t>Upfront Payments (£)</t>
  </si>
  <si>
    <t>Lease Incentives (£)</t>
  </si>
  <si>
    <t>Initial Direct Costs (£)</t>
  </si>
  <si>
    <t>Estimated cost for dismantling restoring asset (£)</t>
  </si>
  <si>
    <t>Monthly non-lease components</t>
  </si>
  <si>
    <t>Monthly interest expense</t>
  </si>
  <si>
    <t>Monthly depreciation expense</t>
  </si>
  <si>
    <t>Monthly fixed lease payments</t>
  </si>
  <si>
    <t>Adjustment to the lease liability</t>
  </si>
  <si>
    <r>
      <rPr>
        <b/>
        <sz val="9"/>
        <color theme="1"/>
        <rFont val="Calibri"/>
        <family val="2"/>
        <charset val="186"/>
        <scheme val="minor"/>
      </rPr>
      <t>Dr Interest Expense</t>
    </r>
    <r>
      <rPr>
        <sz val="9"/>
        <color theme="1"/>
        <rFont val="Calibri"/>
        <family val="2"/>
        <charset val="186"/>
        <scheme val="minor"/>
      </rPr>
      <t>, on amount "Interest [IFRS16:36a,37,38a]"</t>
    </r>
  </si>
  <si>
    <r>
      <rPr>
        <b/>
        <sz val="9"/>
        <color theme="1"/>
        <rFont val="Calibri"/>
        <family val="2"/>
        <charset val="186"/>
        <scheme val="minor"/>
      </rPr>
      <t>Cr Lease Liability</t>
    </r>
    <r>
      <rPr>
        <sz val="9"/>
        <color theme="1"/>
        <rFont val="Calibri"/>
        <family val="2"/>
        <charset val="186"/>
        <scheme val="minor"/>
      </rPr>
      <t>, on amount "Interest [IFRS16:36a,37,38a]"</t>
    </r>
  </si>
  <si>
    <r>
      <rPr>
        <b/>
        <sz val="9"/>
        <color theme="1"/>
        <rFont val="Calibri"/>
        <family val="2"/>
        <charset val="186"/>
        <scheme val="minor"/>
      </rPr>
      <t>Dr Right-Of-Use Asset</t>
    </r>
    <r>
      <rPr>
        <sz val="9"/>
        <color theme="1"/>
        <rFont val="Calibri"/>
        <family val="2"/>
        <charset val="186"/>
        <scheme val="minor"/>
      </rPr>
      <t xml:space="preserve"> ("Plant and Equipment at cost" account, shall be detailed per asset category), on amount "Right-of-use Asset [IFRS16:23,24]"</t>
    </r>
  </si>
  <si>
    <r>
      <rPr>
        <b/>
        <sz val="9"/>
        <color theme="1"/>
        <rFont val="Calibri"/>
        <family val="2"/>
        <charset val="186"/>
        <scheme val="minor"/>
      </rPr>
      <t>Cr Current Payables or Accruals</t>
    </r>
    <r>
      <rPr>
        <sz val="9"/>
        <color theme="1"/>
        <rFont val="Calibri"/>
        <family val="2"/>
        <charset val="186"/>
        <scheme val="minor"/>
      </rPr>
      <t>, on amount "Lease Payments made on or before commencement date [IFRS16:24b]"</t>
    </r>
  </si>
  <si>
    <r>
      <rPr>
        <b/>
        <sz val="9"/>
        <color theme="1"/>
        <rFont val="Calibri"/>
        <family val="2"/>
        <charset val="186"/>
        <scheme val="minor"/>
      </rPr>
      <t>Cr Current Payables or Accruals,</t>
    </r>
    <r>
      <rPr>
        <sz val="9"/>
        <color theme="1"/>
        <rFont val="Calibri"/>
        <family val="2"/>
        <charset val="186"/>
        <scheme val="minor"/>
      </rPr>
      <t xml:space="preserve"> on amount "Initial direct cost [IFRS16:24c]"</t>
    </r>
  </si>
  <si>
    <r>
      <rPr>
        <b/>
        <sz val="9"/>
        <color theme="1"/>
        <rFont val="Calibri"/>
        <family val="2"/>
        <charset val="186"/>
        <scheme val="minor"/>
      </rPr>
      <t>Dr Lease Liability</t>
    </r>
    <r>
      <rPr>
        <sz val="9"/>
        <color theme="1"/>
        <rFont val="Calibri"/>
        <family val="2"/>
        <charset val="186"/>
        <scheme val="minor"/>
      </rPr>
      <t>, on amount "Fixed Lease payment"</t>
    </r>
  </si>
  <si>
    <r>
      <rPr>
        <b/>
        <sz val="9"/>
        <color theme="1"/>
        <rFont val="Calibri"/>
        <family val="2"/>
        <charset val="186"/>
        <scheme val="minor"/>
      </rPr>
      <t>Dr Operating Expense</t>
    </r>
    <r>
      <rPr>
        <sz val="9"/>
        <color theme="1"/>
        <rFont val="Calibri"/>
        <family val="2"/>
        <charset val="186"/>
        <scheme val="minor"/>
      </rPr>
      <t>, on amount "Non-lease components"</t>
    </r>
  </si>
  <si>
    <r>
      <rPr>
        <b/>
        <sz val="9"/>
        <color theme="1"/>
        <rFont val="Calibri"/>
        <family val="2"/>
        <charset val="186"/>
        <scheme val="minor"/>
      </rPr>
      <t>Cr Current Payables (or Cash account)</t>
    </r>
    <r>
      <rPr>
        <sz val="9"/>
        <color theme="1"/>
        <rFont val="Calibri"/>
        <family val="2"/>
        <charset val="186"/>
        <scheme val="minor"/>
      </rPr>
      <t>, on "Payment" amount</t>
    </r>
  </si>
  <si>
    <r>
      <rPr>
        <b/>
        <sz val="9"/>
        <color theme="1"/>
        <rFont val="Calibri"/>
        <family val="2"/>
        <charset val="186"/>
        <scheme val="minor"/>
      </rPr>
      <t>Dr Depreciation Expense</t>
    </r>
    <r>
      <rPr>
        <sz val="9"/>
        <color theme="1"/>
        <rFont val="Calibri"/>
        <family val="2"/>
        <charset val="186"/>
        <scheme val="minor"/>
      </rPr>
      <t>, on amount "Depreciation [IFRS16:30a,31]"</t>
    </r>
  </si>
  <si>
    <r>
      <rPr>
        <b/>
        <sz val="9"/>
        <color theme="1"/>
        <rFont val="Calibri"/>
        <family val="2"/>
        <charset val="186"/>
        <scheme val="minor"/>
      </rPr>
      <t>Cr Right-of-Use asset</t>
    </r>
    <r>
      <rPr>
        <sz val="9"/>
        <color theme="1"/>
        <rFont val="Calibri"/>
        <family val="2"/>
        <charset val="186"/>
        <scheme val="minor"/>
      </rPr>
      <t>, on amount "Depreciation [IFRS16:30a,31]"</t>
    </r>
  </si>
  <si>
    <r>
      <rPr>
        <b/>
        <sz val="9"/>
        <color theme="1"/>
        <rFont val="Calibri"/>
        <family val="2"/>
        <charset val="186"/>
        <scheme val="minor"/>
      </rPr>
      <t>Dr Impairment Loss account</t>
    </r>
    <r>
      <rPr>
        <sz val="9"/>
        <color theme="1"/>
        <rFont val="Calibri"/>
        <family val="2"/>
        <charset val="186"/>
        <scheme val="minor"/>
      </rPr>
      <t>, on amount "Impairment [IFRS16:30a]"</t>
    </r>
  </si>
  <si>
    <r>
      <rPr>
        <b/>
        <sz val="9"/>
        <color theme="1"/>
        <rFont val="Calibri"/>
        <family val="2"/>
        <charset val="186"/>
        <scheme val="minor"/>
      </rPr>
      <t>Cr Right-of Use asset</t>
    </r>
    <r>
      <rPr>
        <sz val="9"/>
        <color theme="1"/>
        <rFont val="Calibri"/>
        <family val="2"/>
        <charset val="186"/>
        <scheme val="minor"/>
      </rPr>
      <t>,  on amount "Depreciation [IFRS16:30a,31]"</t>
    </r>
  </si>
  <si>
    <r>
      <rPr>
        <b/>
        <sz val="9"/>
        <color theme="1"/>
        <rFont val="Calibri"/>
        <family val="2"/>
        <charset val="186"/>
        <scheme val="minor"/>
      </rPr>
      <t>Dr Right-of Use asset</t>
    </r>
    <r>
      <rPr>
        <sz val="9"/>
        <color theme="1"/>
        <rFont val="Calibri"/>
        <family val="2"/>
        <charset val="186"/>
        <scheme val="minor"/>
      </rPr>
      <t>,  on amount "Adjustment of Lease Liability [IFRS16:30b]"</t>
    </r>
  </si>
  <si>
    <r>
      <rPr>
        <b/>
        <sz val="9"/>
        <color theme="1"/>
        <rFont val="Calibri"/>
        <family val="2"/>
        <charset val="186"/>
        <scheme val="minor"/>
      </rPr>
      <t>Cr Lease Liability</t>
    </r>
    <r>
      <rPr>
        <sz val="9"/>
        <color theme="1"/>
        <rFont val="Calibri"/>
        <family val="2"/>
        <charset val="186"/>
        <scheme val="minor"/>
      </rPr>
      <t>, on amount "Remeasuring / Reassessment [IFRS16:36c,38b]"</t>
    </r>
  </si>
  <si>
    <t>Variance</t>
  </si>
  <si>
    <t>Lease Term (years) [IFRS16:18]</t>
  </si>
  <si>
    <t xml:space="preserve">Lease Term (years) </t>
  </si>
  <si>
    <t>Payments / Periods defaulted to annual</t>
  </si>
  <si>
    <t>IFNA functions replaced with IFERROR to avoid error messages in Excel 2010</t>
  </si>
  <si>
    <t>Change Log</t>
  </si>
  <si>
    <t xml:space="preserve">Rationale </t>
  </si>
  <si>
    <t xml:space="preserve">The previous formula in the lease tab (cell A8) would show "0.00%" if nothing was entered in the column "Y" (rate implicit in the lease) on lease register. The current formula corrects this and selects IBR rate (from column Z) if user entered "0" or left the cell blank in column "Y". </t>
  </si>
  <si>
    <t>Not Applicable</t>
  </si>
  <si>
    <t>Accounting Tool</t>
  </si>
  <si>
    <t>Contractual Lease term (years)</t>
  </si>
  <si>
    <t>Useful life of the right-of-use asset (years)</t>
  </si>
  <si>
    <t>Internal</t>
  </si>
  <si>
    <t>Lease incentives</t>
  </si>
  <si>
    <t>Lease Incentives</t>
  </si>
  <si>
    <t>Worked Example - Operating Lease</t>
  </si>
  <si>
    <t>Other</t>
  </si>
  <si>
    <t>Enter Value as positive</t>
  </si>
  <si>
    <t>DHSC - Ledger Postings</t>
  </si>
  <si>
    <t>PV of Variable payments (based on index / ref.rate at commencement date)</t>
  </si>
  <si>
    <t>Payment pattern (in advance / in arrears)</t>
  </si>
  <si>
    <t>In advance</t>
  </si>
  <si>
    <t>Illustrative Examples</t>
  </si>
  <si>
    <t>This Tab provides detailed information for all leases maintained by this accounting tool.</t>
  </si>
  <si>
    <t>Lease1</t>
  </si>
  <si>
    <t>Number of Payments</t>
  </si>
  <si>
    <t>Contractual Lease Term (number of years)</t>
  </si>
  <si>
    <t>Non-Cancellable Term (number of years)</t>
  </si>
  <si>
    <t>Annual Payment Value</t>
  </si>
  <si>
    <t>Worked Example - Monthly Payments</t>
  </si>
  <si>
    <t>Worked Example - Change in lease liability (change in payments)</t>
  </si>
  <si>
    <t>Worked Example - Change in lease liability (change in discount rate)</t>
  </si>
  <si>
    <t>Worked Example - Revaluation of the RoU asset</t>
  </si>
  <si>
    <t>The default position in the tool is that the Revaluation or impairment of the RoU asset is reflected in the closing balance of the RoU asset for that period and depreciation charge is adjusted in the subsequent periods.</t>
  </si>
  <si>
    <t>Opening balance in cell Z6 is adjusted by the value of the revaluation.</t>
  </si>
  <si>
    <t>Depreciation charge in cell AB6 as well as in the subsequent years reflects the increased value of the asset.</t>
  </si>
  <si>
    <t>Lease 5 - Lease with revaluation of the RoU asset</t>
  </si>
  <si>
    <t>Worked Example - Early Termination</t>
  </si>
  <si>
    <t>Right-of-use asset before modification</t>
  </si>
  <si>
    <t>Modified scope (full termination)</t>
  </si>
  <si>
    <t>Decrease of right-of-use asset</t>
  </si>
  <si>
    <t>Right-of-use after scope decrease</t>
  </si>
  <si>
    <t>Liability before modification</t>
  </si>
  <si>
    <t>Decrease of liability</t>
  </si>
  <si>
    <t>Liability after scope decrease</t>
  </si>
  <si>
    <t>The difference between carrying value of the lease liability and the right-of-use asset represent gain on the termination of the lease under old terms.</t>
  </si>
  <si>
    <t>This value is immediately recognised in the P&amp;L by the lessee.</t>
  </si>
  <si>
    <t>Term (years)</t>
  </si>
  <si>
    <t>Payments Value (annual)</t>
  </si>
  <si>
    <t>Depreciation Value (annual)</t>
  </si>
  <si>
    <t>Dates:</t>
  </si>
  <si>
    <t>one and five years and more than five years based on this date.</t>
  </si>
  <si>
    <t>!</t>
  </si>
  <si>
    <t>Annaul Payment Value</t>
  </si>
  <si>
    <r>
      <t>and the interest cost would be changed to [=S5*Q5/</t>
    </r>
    <r>
      <rPr>
        <b/>
        <sz val="11"/>
        <rFont val="Calibri"/>
        <family val="2"/>
        <scheme val="minor"/>
      </rPr>
      <t>4</t>
    </r>
    <r>
      <rPr>
        <sz val="11"/>
        <rFont val="Calibri"/>
        <family val="2"/>
        <scheme val="minor"/>
      </rPr>
      <t>]</t>
    </r>
  </si>
  <si>
    <t xml:space="preserve">The reconciliation of the lease liability and RoU asset can be found in the columns A and B (rows 46-59) </t>
  </si>
  <si>
    <t>Interest Rate implicit in the lease [column Z]</t>
  </si>
  <si>
    <t xml:space="preserve">The lease register provides option to enter two rates for each lease. </t>
  </si>
  <si>
    <t>Interest rates:</t>
  </si>
  <si>
    <t>Calculation of gain/loss on the termination of the lease</t>
  </si>
  <si>
    <t>Ledger postings</t>
  </si>
  <si>
    <t>Values of the payments increase from £50k per annum to £60k per annum from 01.04.2026</t>
  </si>
  <si>
    <t>- Important comments that users should be aware of</t>
  </si>
  <si>
    <t xml:space="preserve">- Tips and suggestions </t>
  </si>
  <si>
    <t>The cells C20 and C21 will then provide required values.</t>
  </si>
  <si>
    <t>Columns AE to AP calculate and provide forecast values of the lease payments, interest and depreciation costs summarised then in the dashboard tab.</t>
  </si>
  <si>
    <r>
      <t xml:space="preserve">The Unique Reference Numbers form a </t>
    </r>
    <r>
      <rPr>
        <b/>
        <sz val="11"/>
        <rFont val="Calibri"/>
        <family val="2"/>
        <scheme val="minor"/>
      </rPr>
      <t>named range</t>
    </r>
    <r>
      <rPr>
        <sz val="11"/>
        <rFont val="Calibri"/>
        <family val="2"/>
        <scheme val="minor"/>
      </rPr>
      <t>. This is necessary for drop-down lists to work in ledger postings and dashboard tabs. (in Excel 2010 and earlier)</t>
    </r>
  </si>
  <si>
    <t xml:space="preserve">The input table and individual lease tabs are updated based on the information entered here, therefore it is important that all columns are considered / completed. </t>
  </si>
  <si>
    <t>If more rows are needed, please add them above the last row (lease 25) to ensure that the new rows are included in the named range</t>
  </si>
  <si>
    <t>Lessee's Incremental borrowing rate at initial application date [column AA]</t>
  </si>
  <si>
    <t xml:space="preserve">d) The depreciation charge and interest cost are calculated from the period subsequent to the period in which lease commences. The illustrative example 1 explains changes that need to be considered where the user wants to calculate </t>
  </si>
  <si>
    <t>The list in the drop-down used in cell M3 is based on named range from the summary of leases.</t>
  </si>
  <si>
    <t xml:space="preserve">To ensure that the lease liability is calculated based on the correct number of outstanding payments, We added the number of payments (in this instance - 9) in cell A28. </t>
  </si>
  <si>
    <t>- depreciation charge is calculated in cell AB4 and this cell is also added to the range in cell A58 in the reconciliation table</t>
  </si>
  <si>
    <t>This example is based on the worked example - "Revaluation of the RoU asset" shared on the NHSI website</t>
  </si>
  <si>
    <t>This example is based on the worked example - "Reassessment of the lease liability (change in discount rate)" shared on the NHSI website</t>
  </si>
  <si>
    <t>- closing balance of the lease liability in cell X4 includes interest charge for year 1 which is shown in cell U4</t>
  </si>
  <si>
    <t>The following changes have been made to account for monthly payments:</t>
  </si>
  <si>
    <t xml:space="preserve">2. A term of 120 months has been calculated in cell A29. This is the number of monthly payments that are expected for this lease. </t>
  </si>
  <si>
    <r>
      <t>6. Dates intervals in column H have been changed to monthly [=EOMONTH(H5,</t>
    </r>
    <r>
      <rPr>
        <b/>
        <sz val="11"/>
        <rFont val="Calibri"/>
        <family val="2"/>
        <scheme val="minor"/>
      </rPr>
      <t>1</t>
    </r>
    <r>
      <rPr>
        <sz val="11"/>
        <rFont val="Calibri"/>
        <family val="2"/>
        <scheme val="minor"/>
      </rPr>
      <t>)]</t>
    </r>
  </si>
  <si>
    <t>Similarly to Lease 1, the payments are made in advance, therefore We need to adjust the number of payments and provide this value in cell A28</t>
  </si>
  <si>
    <t>However, please note that not all columns need to be completed for the accounting tool to work, the critical columns that must be populated are marked by the use of colour</t>
  </si>
  <si>
    <t>Also, the formulas in the rows 5 to 10 will need to be changed or removed. Otherwise, they would change PV values of the liability or depreciation calculation following deletion of the values in rows 11 onwards</t>
  </si>
  <si>
    <t>Help and support</t>
  </si>
  <si>
    <t xml:space="preserve">We do hope that you will find this tool useful and look forward to receiving your feedback. </t>
  </si>
  <si>
    <t xml:space="preserve">The file is compatible with Excel 2007 and later versions of the software.  </t>
  </si>
  <si>
    <t>Lease Term (years)</t>
  </si>
  <si>
    <t>Option to Terminate the Lease (at year no)</t>
  </si>
  <si>
    <t>Option to Extend the Lease (years)</t>
  </si>
  <si>
    <t>Depreciation Term (years)</t>
  </si>
  <si>
    <t>Average lease term (years)</t>
  </si>
  <si>
    <t>Option to Terminate the Lease (at year no.), if certain to exercise</t>
  </si>
  <si>
    <t xml:space="preserve">Earlier versions of Excel do not recognise data validation list unless it is a named range. This affects drop-down lists in the dashboard tab (cell M8) and ledger postings tab (cell M3). </t>
  </si>
  <si>
    <t>The feedback from the group entities was that very few leases are paid on a monthly basis. The default frequency has been changed to annual. However, the illustrative examples explain the changes necessary to account for leases paid on a monthly and quarterly basis.</t>
  </si>
  <si>
    <t>Amended formula in accounting tabs in cell A28 (lease term)</t>
  </si>
  <si>
    <t xml:space="preserve">The dates in all cells can be changed if required.  </t>
  </si>
  <si>
    <t>Where rate implicit in the lease has been provided the IBR will be ignored by the accounting tool.</t>
  </si>
  <si>
    <t>3. Formulas in columns I and K have been amended to look at the number of expected payments instead of lease term similarly to the Lease 1 [=IF(D5&gt;$A$29,0,$A$10)]</t>
  </si>
  <si>
    <r>
      <t>4. Formula to calculate PV of the liability in columns R and S has been amended to calculate 1/12 instead of annual value  [=NPV(</t>
    </r>
    <r>
      <rPr>
        <b/>
        <sz val="11"/>
        <rFont val="Calibri"/>
        <family val="2"/>
        <scheme val="minor"/>
      </rPr>
      <t>Q4/12</t>
    </r>
    <r>
      <rPr>
        <sz val="11"/>
        <rFont val="Calibri"/>
        <family val="2"/>
        <scheme val="minor"/>
      </rPr>
      <t>,K5:$K$244) + ($A$13+$A$14+$A$15)/POWER(1+</t>
    </r>
    <r>
      <rPr>
        <b/>
        <sz val="11"/>
        <rFont val="Calibri"/>
        <family val="2"/>
        <scheme val="minor"/>
      </rPr>
      <t>Q4/12</t>
    </r>
    <r>
      <rPr>
        <sz val="11"/>
        <rFont val="Calibri"/>
        <family val="2"/>
        <scheme val="minor"/>
      </rPr>
      <t>,$A$28-D5+1)]</t>
    </r>
  </si>
  <si>
    <r>
      <t>5. Formula to calculate interest cost in column U has been changed to provide 1/12 of the annual cost [=S5*</t>
    </r>
    <r>
      <rPr>
        <b/>
        <sz val="11"/>
        <rFont val="Calibri"/>
        <family val="2"/>
        <scheme val="minor"/>
      </rPr>
      <t>Q5/12</t>
    </r>
    <r>
      <rPr>
        <sz val="11"/>
        <rFont val="Calibri"/>
        <family val="2"/>
        <scheme val="minor"/>
      </rPr>
      <t>]</t>
    </r>
  </si>
  <si>
    <t>Lease 3 - Lease with reassessment of the lease liability (change in annual payments)</t>
  </si>
  <si>
    <r>
      <t xml:space="preserve">If you have any questions, please do not hesitate to contact us. Our email address is: </t>
    </r>
    <r>
      <rPr>
        <b/>
        <u/>
        <sz val="11"/>
        <color theme="1"/>
        <rFont val="Calibri"/>
        <family val="2"/>
        <scheme val="minor"/>
      </rPr>
      <t>DH_GAM@dhsc.gov.uk</t>
    </r>
  </si>
  <si>
    <t>Total PV value of the Lease Liabilities</t>
  </si>
  <si>
    <t>Value of the Lease Liabilities</t>
  </si>
  <si>
    <t>Interest cost outstanding</t>
  </si>
  <si>
    <t>Right of Use Asset Description</t>
  </si>
  <si>
    <t>Total Outstanding Lease Liabilities</t>
  </si>
  <si>
    <t>Option to Extend the Lease (by number of years), if certain to exercise</t>
  </si>
  <si>
    <t xml:space="preserve">Rates determined by HMT or Lessee's IBR
</t>
  </si>
  <si>
    <t>Option to Extend the Lease (by number of months), if certain to exercise</t>
  </si>
  <si>
    <r>
      <rPr>
        <b/>
        <sz val="9"/>
        <color theme="1"/>
        <rFont val="Calibri"/>
        <family val="2"/>
        <charset val="186"/>
        <scheme val="minor"/>
      </rPr>
      <t>Cr Lease Liability Acc.</t>
    </r>
    <r>
      <rPr>
        <sz val="9"/>
        <color theme="1"/>
        <rFont val="Calibri"/>
        <family val="2"/>
        <charset val="186"/>
        <scheme val="minor"/>
      </rPr>
      <t>, on amount "Lease liability [IFRS16:26-28]"</t>
    </r>
  </si>
  <si>
    <t>Lease Tabs</t>
  </si>
  <si>
    <t xml:space="preserve">The lease tab provides calculation for up to 240 years (or 240 months, quarters etc). If required, additional rows can be added to account for longer lease terms. </t>
  </si>
  <si>
    <t>1. Monthly payments value have been calculated and entered in cell A10 of the lease 2 tab</t>
  </si>
  <si>
    <t xml:space="preserve">The summary derives information from the individual lease tabs. </t>
  </si>
  <si>
    <t>Please Select</t>
  </si>
  <si>
    <t xml:space="preserve">Lease Term (months) </t>
  </si>
  <si>
    <t xml:space="preserve">Amended formulas in the individual lease tabs to correctly account for specific details of the illustrative example. </t>
  </si>
  <si>
    <t xml:space="preserve">Following the lease termination, the values in rows 11 - 13 should be deleted as they are still included in the summary of leases and forecast values. </t>
  </si>
  <si>
    <t>In RoU calculation table We amended cell Z10 to add the remeasurement from the cell W10</t>
  </si>
  <si>
    <t>The copy of the file can be found on the NHSI website (https://improvement.nhs.uk/resources/ifrs-16/)</t>
  </si>
  <si>
    <t>The below flowcharts illustrate how the information flows through the accounting tool [flowchart 1] and explain the process of recording new lease [flowchart 2].</t>
  </si>
  <si>
    <t>Flowchart 1</t>
  </si>
  <si>
    <t>Flowchart 2</t>
  </si>
  <si>
    <t xml:space="preserve">All cells are unlocked and the format of the workbook can be customised if necessary. Please be mindful that any changes to this template may have an impact on calculations. </t>
  </si>
  <si>
    <t xml:space="preserve">The tool completes calculations based on the dates in cells C3 to C7. </t>
  </si>
  <si>
    <t xml:space="preserve">For example, where the user would like to check the expected depreciation and interest costs for year FY 2021-22 for existing leases the current date can be set to 01.04.2021. </t>
  </si>
  <si>
    <t>The lease view section of the tab provides a high level overview of the individual lease (the relevant lease can be selected from the drop-down list in cell M9)</t>
  </si>
  <si>
    <t>The list in cell M9 is based on the named range which is based on the list of leases in column A in the summary of leases tab.</t>
  </si>
  <si>
    <t xml:space="preserve">The forecast values are calculated based on report date (dashboard - cell C4). </t>
  </si>
  <si>
    <t>The adjustments and changes may be necessary to account for more complex scenarios such as:</t>
  </si>
  <si>
    <t xml:space="preserve">a. leases with variable lease payments </t>
  </si>
  <si>
    <t xml:space="preserve">b. Leases where there is an impairment or revaluation of the RoU asset </t>
  </si>
  <si>
    <t>c. Leases with reassessment of the lease liability</t>
  </si>
  <si>
    <t xml:space="preserve">d. Accounting for the rent-free periods </t>
  </si>
  <si>
    <t>e. Any alternative payment patterns (monthly, quarterly etc.)</t>
  </si>
  <si>
    <t>Please note that these adjustments should be made on the individual lease tabs.</t>
  </si>
  <si>
    <t>If the lease register is used to capture leases exempt from the recognition under IFRS 16 (short-term leases or leases where the underlying asset is low value)</t>
  </si>
  <si>
    <t>the tool will still calculate the lease payments, depreciations charges and interest costs. To avoid this users can overwrite values in the lease tab.</t>
  </si>
  <si>
    <t>Please enter this rate if it is readily identifiable. The tool will prioritise this rate when IBR rate in the column AA has also been provided.</t>
  </si>
  <si>
    <t xml:space="preserve">As the tool always prioritises the lease implicit in the lease, the users should ensure that the tool is selecting the correct rate for leases transitioning to IFRS 16.  </t>
  </si>
  <si>
    <t>Please note that lease payments / accrued cost must be entered on an annual basis. For payments made on a quarterly, monthly basis etc. the adjustments can be made in the individual lease tab as demonstrated in the illustrative examples.</t>
  </si>
  <si>
    <t>There are number of default settings used in the lease tabs such as:</t>
  </si>
  <si>
    <t xml:space="preserve">c) Any impairment or revaluation of the RoU asset does affect the depreciation value form the subsequent period. If depreciation needs to be changed in the period in which RoU asset is revalued or impaired then formulas need to be amended. </t>
  </si>
  <si>
    <t>Illustrative example 5 explains the necessary changes.</t>
  </si>
  <si>
    <t>these costs in the period of the lease commencement.</t>
  </si>
  <si>
    <t xml:space="preserve">This Tab provides ledger postings at the commencement of the lease and subsequent depreciation, interest postings as well as impairment of the RoU asset and adjustments to the lease liability etc. </t>
  </si>
  <si>
    <t>Lease 1 - Lease with payments on an annual basis</t>
  </si>
  <si>
    <t xml:space="preserve">Step1 - By default, the tool calculates the number of payments based on the lease term (i.e. for a 10-year lease the tool assumes 10 annual payments). This may not always be correct, especially where the payments are made in advance. </t>
  </si>
  <si>
    <t>Lease 2 - Lease with payments on a monthly basis</t>
  </si>
  <si>
    <r>
      <t>Users can account for leases paid on a quarterly basis by changing the above formulas. For example; the dates intervals would need to be set to 3 months and the formula is going to be [=EOMONTH(H4,</t>
    </r>
    <r>
      <rPr>
        <b/>
        <sz val="11"/>
        <rFont val="Calibri"/>
        <family val="2"/>
        <scheme val="minor"/>
      </rPr>
      <t>3</t>
    </r>
    <r>
      <rPr>
        <sz val="11"/>
        <rFont val="Calibri"/>
        <family val="2"/>
        <scheme val="minor"/>
      </rPr>
      <t>)]</t>
    </r>
  </si>
  <si>
    <t xml:space="preserve">PV calculation of the liability has been amended in the cells R10 and S10. The payments are made in advance and We don't want the value in the period 6 (year 1 after increase of the rent values) being discounted. </t>
  </si>
  <si>
    <t>We also adjusted opening balance of the RoU asset in cell Z10 in order to adjust value of the depreciation calculated in the year of the lease liability reassessment.</t>
  </si>
  <si>
    <t xml:space="preserve">The interest column (U) has been amended to calculate interest charge based on opening balance of the liability reduced by payment made at the beginning of the period. </t>
  </si>
  <si>
    <t>The depreciation calculation in Cells AB10 to AB18 have been amended to account for extended term of the lease. We could not populate lease extension option in the lease register as the effect of this would be applied to the full term of the lease.</t>
  </si>
  <si>
    <t xml:space="preserve">The lease terminates at the end of period 6 and the tool provides closing balances for the lease liability and the RoU asset at the termination date. Values in the subsequent years have been left for illustration. </t>
  </si>
  <si>
    <t>https://www.gov.uk/government/publications/dhsc-ifrs-16-implementation-guidance</t>
  </si>
  <si>
    <t>as per guidance included in the chapter 3 of the "Group accounting manual: IFRS 16 supplement"</t>
  </si>
  <si>
    <t xml:space="preserve">The formula in v1 of the tool could return an incorrect value when "0" has been entered in the option to extend the lease. </t>
  </si>
  <si>
    <t xml:space="preserve">List of leases in the summary of leases tab made a named range  </t>
  </si>
  <si>
    <t>The interest rate in the lease tabs calculated on annual basis</t>
  </si>
  <si>
    <t xml:space="preserve">The previous version of the tool calculated interest cost on a monthly basis following the pattern of the payments. This has been changed to annual following comments from the group bodies. </t>
  </si>
  <si>
    <t xml:space="preserve">The users provided feedback that IFNA formula does not work on 2010 and earlier versions of Excel. This formula has been changed to IFERROR which was introduced in 2007. </t>
  </si>
  <si>
    <t>The formula in the discount rate cell [A8]on the lease tabs amended.</t>
  </si>
  <si>
    <t>Added Lease incentives to the lease tab (cell A34) and to the input table (column S)</t>
  </si>
  <si>
    <t xml:space="preserve">v1 of the tool did not account for lease incentives and required adjustment made to the initial value of the RoU asset. </t>
  </si>
  <si>
    <t xml:space="preserve">All changes made to the template have been explained in the guidance tab. Also, comments in the individual cells are added to explain what changes have been made. </t>
  </si>
  <si>
    <t xml:space="preserve">Guidance has been extended.  </t>
  </si>
  <si>
    <t>The guidance is extended and contains more details. This is to help users with navigating the tool.</t>
  </si>
  <si>
    <t>Worked Example - Cumulative Catch Up</t>
  </si>
  <si>
    <t>Lease 7 - Cumulative catch up - Lease transitioning to IFRS 16</t>
  </si>
  <si>
    <t>This example is based on the worked example - "Cumulative catch up" shared on the NHSI website</t>
  </si>
  <si>
    <t xml:space="preserve">Populated lease tabs 1 to 7 with illustrative examples.  </t>
  </si>
  <si>
    <t>To help users understand how to account for certain scenarios and what changes to the template are required, the tool has been pre-populated with seven illustrative examples and more details can be found in the guidance tab.</t>
  </si>
  <si>
    <t>the column AA.</t>
  </si>
  <si>
    <t>Lessor 2</t>
  </si>
  <si>
    <t>Lessor 3</t>
  </si>
  <si>
    <t>Lessor 4</t>
  </si>
  <si>
    <t>Lessor 5</t>
  </si>
  <si>
    <t>Lessor 6</t>
  </si>
  <si>
    <t>Lessor 7</t>
  </si>
  <si>
    <t>The information shown in the lease overview section can be changed. Most values are based on VLOOKUP and users can customise what information is presented here.</t>
  </si>
  <si>
    <t xml:space="preserve">The lease register used in this tool is similar to the template that has been shared on the NHSI website. </t>
  </si>
  <si>
    <t xml:space="preserve">Where the lease term includes partial year users should consider capturing these arrangements as demponstrated in the illustrative example 2.    </t>
  </si>
  <si>
    <t>Operating lease / Finance lease / Peppercorn</t>
  </si>
  <si>
    <t>Internal / External</t>
  </si>
  <si>
    <t>The use of the tool is optional and users should be aware of the fact that it has not been audited. The entities using the tool are responsible for ensuring that the calculations it produces are correct.</t>
  </si>
  <si>
    <t>The tool includes seven illustrative examples to demonstrate how to account for leases in certain scenarios. The detailed description of each example can be found in this guidance.</t>
  </si>
  <si>
    <t>The following symbols are used in the guidance:</t>
  </si>
  <si>
    <t>There are also comments that can be found in the workbook which highlight some of the changes made to the template. The users can delete comments where no longer needed.</t>
  </si>
  <si>
    <t xml:space="preserve">Cell C3 - Financial Year Start Date (this value is entered manually). </t>
  </si>
  <si>
    <t xml:space="preserve">Cell C5 - Financial Year End Date (this value is entered manually). </t>
  </si>
  <si>
    <t xml:space="preserve">Cell C6 (hidden) - Calculates date one year from current date (or any date that has been entered into cell C4). This allows to calculate current lease liabilities, </t>
  </si>
  <si>
    <t>interest payments and depreciation charges which are due within 12 months from the current date.</t>
  </si>
  <si>
    <t>Cell C7 (hidden) - Calculates the date which is five years from current date (or any date that has been entered into cell C4). The forecast table calculates liabilities, interest and depreciation due between</t>
  </si>
  <si>
    <t>Lease 4 - Lease with reassessment of the lease liability (change in discount rate)</t>
  </si>
  <si>
    <t>The workbook has 25 tabs for individual leases. If more tabs are needed, they can be added and data can to be copied from any other existing lease tab.</t>
  </si>
  <si>
    <t xml:space="preserve">Any additional lease tabs will also require changes to the input table, summary of leases etc.  </t>
  </si>
  <si>
    <t>Each tab is for one lease. The details in column A (Initial Measurement section) are populated based on the information in the input table.</t>
  </si>
  <si>
    <t xml:space="preserve">The remaining sections of the worksheet are populated based on the information from Column A: </t>
  </si>
  <si>
    <r>
      <t xml:space="preserve">To allow formulas to correctly populate each tab, please ensure that the tabs are named </t>
    </r>
    <r>
      <rPr>
        <b/>
        <sz val="11"/>
        <rFont val="Calibri"/>
        <family val="2"/>
        <scheme val="minor"/>
      </rPr>
      <t>exactly</t>
    </r>
    <r>
      <rPr>
        <sz val="11"/>
        <color theme="1"/>
        <rFont val="Calibri"/>
        <family val="2"/>
        <scheme val="minor"/>
      </rPr>
      <t xml:space="preserve"> as the unique reference numbers of the assets used in the lease register and input table.</t>
    </r>
  </si>
  <si>
    <t>a) Lease payments are on annual basis. The illustrative example 2 demonstrates the changes that need to be considered to account for lease paid on a monthly basis.</t>
  </si>
  <si>
    <t>b) The interest is calculated on the assumption that the payments are made in arrears. If the lease is paid in advance, the interest calculation needs to reflect this. This is demonstrated in the illustrative examples 1 to 7</t>
  </si>
  <si>
    <t xml:space="preserve">This illustration is based on worked example "Operating Lease" and shows how to capture arrangement paid on annual basis and the payments are made in advance.  </t>
  </si>
  <si>
    <t>To account for this correctly We needed to make the following changes:</t>
  </si>
  <si>
    <t>Step 2 - We then amended formulas in columns I and K, which now look at cell A28 -"number of payments" as opposed to cell A29 - "lease term"</t>
  </si>
  <si>
    <t>- the interest cost formula has been amended to calculate interest for the period after deduction of the payment</t>
  </si>
  <si>
    <t>This example is based on the worked example - "Operating lease" shared on the NHSI website, amended to show calculations for payments made on a monthly basis and paid in arrears.</t>
  </si>
  <si>
    <t>This illustration is based on the worked example - "Reassessment of the lease liability (change in lease payments)" shared on the NHSI website</t>
  </si>
  <si>
    <t>This example shows how to account for change in the payments value where there is no impact on the discount rate used in the lease.</t>
  </si>
  <si>
    <t xml:space="preserve">The payments are made in advance, therefore We need to ensure the tool does not discount 1st year of the payment when calculating lease liability. </t>
  </si>
  <si>
    <t>Therefore the following changes have been made:</t>
  </si>
  <si>
    <t xml:space="preserve">This illustration is based on the worked example - "Early termination" shared on NHSI website. </t>
  </si>
  <si>
    <t>Lease 6 - Early termination</t>
  </si>
  <si>
    <t>The lease is paid on an annual basis and payments are made in advance, therefore changes have been made similarly to the illustrative scenarios 1,3,4 and 5.</t>
  </si>
  <si>
    <t>The start date of this lease, as per the worked example, is 1st of April 2018. However, for the purpose of this accounting tool, and to ensure We capture opening values correctly, We ignore period of the lease before transition date.</t>
  </si>
  <si>
    <t>Similarly to some of the other examples, this lease is paid annually and payments are made in advance. In result, We need to make amendment to the formula which calculates PV of the future payments in columns R and S.</t>
  </si>
  <si>
    <t xml:space="preserve">For leases transitioning to IFRS 16 We need to discount lease liability using rate published by HM Treasury in December '19. On the lease register the rate implicit in the lease is NIL because We want to ensure the tool selects the IBR from </t>
  </si>
  <si>
    <t>Lapsed time (months)</t>
  </si>
  <si>
    <t>Variable Lease Payments [IFRS16:27b] Also enter on individual lease tab (column L)</t>
  </si>
  <si>
    <t>At end of the current period:</t>
  </si>
  <si>
    <t>Leases where there are residual value guarantees, exercise price tpo purchase option or penalties for terminating lease will have a liability balance left at the end of the lease representing  these values.</t>
  </si>
  <si>
    <t>The tool will continue calculating interest charge on these values in subsequent periods, this can be manually deleted if not needed.</t>
  </si>
  <si>
    <t>The date of the journal [cell M12] is set to the  last day of the current month. If required this can be overwritten for leases accounted for on an annual or quarterly basis etc.</t>
  </si>
  <si>
    <t>Please note that for leases accounted for on a different than monthly basis, the journal postings will show posting values for the current period not for the current month.</t>
  </si>
  <si>
    <t>The variable lease payments must also be enetered on the individual lease tabs (column L)</t>
  </si>
  <si>
    <t xml:space="preserve">If the accounting tool is used for existing leases transitioning to the new standard, users should set the start date of the lease to 01.04.2022 and calculate the remaining lease payments and value of the RoU asset </t>
  </si>
  <si>
    <t>Commencement or transition date</t>
  </si>
  <si>
    <t>Contract commencement or transition date</t>
  </si>
  <si>
    <t>Illustrative example 7 demonstrates the accounting for the lease transitioning to the new standard and as such the column is titled contract commencement or transition date.</t>
  </si>
  <si>
    <t>Step 3 - Because this lease commences on the 1st day of the 2022-23 and We want to calculate a full depreciation and interest cost for year 1, therefore the following changes have been made:</t>
  </si>
  <si>
    <t>Consequently, We use the date of transition to the IFRS 16 - 01.04.2022 as a commencement date of the lease. We also calculate the remaining lease term based to this date, which in this case is 3 years.</t>
  </si>
  <si>
    <t>Cell C4 - Report Date. This value is set to current date. This can be set manually</t>
  </si>
  <si>
    <t>Annual Value (£)</t>
  </si>
  <si>
    <t xml:space="preserve">However, in this scenario the revaluation happens on the first day of the period (01.04.2022) and we want to ensure that depreciation charge calculated in 2022-23 reflects this. </t>
  </si>
  <si>
    <t xml:space="preserve">For contracts already in existence and transitioning to IFRS 16, use the initial application date of the Standard i.e. 01/04/2022 rather than the date the contract commenced
DD/MM/YYYY </t>
  </si>
  <si>
    <t>Lease Commencement or Transition Date [IFRS16:26]</t>
  </si>
  <si>
    <t>Change in Dec 2021 version of the tool</t>
  </si>
  <si>
    <t>Please note that where the tool is used for leases transitioning to IFRS16 the rate published by HMT should be used [0.95% - published December 2021]</t>
  </si>
  <si>
    <t>Discount rate updated to 0.95%</t>
  </si>
  <si>
    <t>This new rate was confirmed by HMT in December 2021.</t>
  </si>
  <si>
    <t xml:space="preserve">Please note that interest cost calculated by the accounting tool is based on the discount rate published by the HM Treasury  in December 2021 (0.95%). </t>
  </si>
  <si>
    <r>
      <rPr>
        <b/>
        <sz val="9"/>
        <color theme="1"/>
        <rFont val="Calibri"/>
        <family val="2"/>
        <charset val="186"/>
        <scheme val="minor"/>
      </rPr>
      <t>Cr Provisions</t>
    </r>
    <r>
      <rPr>
        <sz val="9"/>
        <color theme="1"/>
        <rFont val="Calibri"/>
        <family val="2"/>
        <charset val="186"/>
        <scheme val="minor"/>
      </rPr>
      <t>, (IAS37) on amount "Estimated cost for dismantling restoring asset [IFRS16:24d]"</t>
    </r>
  </si>
  <si>
    <t xml:space="preserve">Row 10 of the ledger postings tab looked up to lease incentives than estimations for dismantling (dilaps) which is column 19 of the input table. </t>
  </si>
  <si>
    <t>The issue has been corrected in the latest version. Users can make a manual adjustment in their current version by adjusting the vlookup formula to "=VLOOKUP($M$3,'Input Table'!B:V,19,0)" on row 10 of the ledger posting tab. The term contingent liabilities has also been removed from the row descriptor.</t>
  </si>
  <si>
    <t xml:space="preserve">This accounting tool has been designed to help lessees maintain leases within the scope of IFRS 16. </t>
  </si>
  <si>
    <t>Not later than one year</t>
  </si>
  <si>
    <t>Later than one year and not later than five years</t>
  </si>
  <si>
    <t>Transaction datre</t>
  </si>
  <si>
    <t>Reporting date</t>
  </si>
  <si>
    <t>=&lt; 1yr</t>
  </si>
  <si>
    <t>&gt;1yr, =&lt; 5yrs</t>
  </si>
  <si>
    <t>No of yrs</t>
  </si>
  <si>
    <t>Total number of years</t>
  </si>
  <si>
    <r>
      <t>Value of the Depreciation Cost (</t>
    </r>
    <r>
      <rPr>
        <b/>
        <sz val="11"/>
        <color rgb="FFC00000"/>
        <rFont val="Calibri"/>
        <family val="2"/>
        <scheme val="minor"/>
      </rPr>
      <t>not later than one year</t>
    </r>
    <r>
      <rPr>
        <b/>
        <sz val="11"/>
        <rFont val="Calibri"/>
        <family val="2"/>
        <scheme val="minor"/>
      </rPr>
      <t>)</t>
    </r>
  </si>
  <si>
    <r>
      <t>Value of the Depreciation Cost (</t>
    </r>
    <r>
      <rPr>
        <b/>
        <sz val="11"/>
        <color rgb="FFC00000"/>
        <rFont val="Calibri"/>
        <family val="2"/>
        <scheme val="minor"/>
      </rPr>
      <t>later than one year and not later than five years</t>
    </r>
    <r>
      <rPr>
        <b/>
        <sz val="11"/>
        <rFont val="Calibri"/>
        <family val="2"/>
        <scheme val="minor"/>
      </rPr>
      <t>)</t>
    </r>
  </si>
  <si>
    <r>
      <t>Value of the Lease Interest Cost (</t>
    </r>
    <r>
      <rPr>
        <b/>
        <sz val="11"/>
        <color rgb="FFC00000"/>
        <rFont val="Calibri"/>
        <family val="2"/>
        <scheme val="minor"/>
      </rPr>
      <t>not later than one year</t>
    </r>
    <r>
      <rPr>
        <b/>
        <sz val="11"/>
        <rFont val="Calibri"/>
        <family val="2"/>
        <scheme val="minor"/>
      </rPr>
      <t>)</t>
    </r>
  </si>
  <si>
    <r>
      <t>Value of the Lease Interest Cost (</t>
    </r>
    <r>
      <rPr>
        <b/>
        <sz val="11"/>
        <color rgb="FFC00000"/>
        <rFont val="Calibri"/>
        <family val="2"/>
        <scheme val="minor"/>
      </rPr>
      <t>later than one year and not later than five years</t>
    </r>
    <r>
      <rPr>
        <b/>
        <sz val="11"/>
        <rFont val="Calibri"/>
        <family val="2"/>
        <scheme val="minor"/>
      </rPr>
      <t>)</t>
    </r>
  </si>
  <si>
    <r>
      <t>Value of the Lease Liabilities (</t>
    </r>
    <r>
      <rPr>
        <b/>
        <sz val="11"/>
        <color rgb="FFC00000"/>
        <rFont val="Calibri"/>
        <family val="2"/>
        <scheme val="minor"/>
      </rPr>
      <t>not later than a year</t>
    </r>
    <r>
      <rPr>
        <b/>
        <sz val="11"/>
        <rFont val="Calibri"/>
        <family val="2"/>
        <scheme val="minor"/>
      </rPr>
      <t>)?</t>
    </r>
  </si>
  <si>
    <r>
      <t>Value of the Lease Liabilities (</t>
    </r>
    <r>
      <rPr>
        <b/>
        <sz val="11"/>
        <color rgb="FFC00000"/>
        <rFont val="Calibri"/>
        <family val="2"/>
        <scheme val="minor"/>
      </rPr>
      <t>later than one year and not later than five years</t>
    </r>
    <r>
      <rPr>
        <b/>
        <sz val="11"/>
        <rFont val="Calibri"/>
        <family val="2"/>
        <scheme val="minor"/>
      </rPr>
      <t>)</t>
    </r>
  </si>
  <si>
    <r>
      <t>Value of the Lease Liabilities (</t>
    </r>
    <r>
      <rPr>
        <b/>
        <sz val="11"/>
        <color rgb="FFC00000"/>
        <rFont val="Calibri"/>
        <family val="2"/>
        <scheme val="minor"/>
      </rPr>
      <t>later than five years</t>
    </r>
    <r>
      <rPr>
        <b/>
        <sz val="11"/>
        <rFont val="Calibri"/>
        <family val="2"/>
        <scheme val="minor"/>
      </rPr>
      <t>)</t>
    </r>
  </si>
  <si>
    <t>Feed back was received that the amounts don’t correspond for the required disclosures.</t>
  </si>
  <si>
    <t>Later than five years</t>
  </si>
  <si>
    <r>
      <t>Value of the Lease Interest Cost (</t>
    </r>
    <r>
      <rPr>
        <b/>
        <sz val="11"/>
        <color rgb="FFC00000"/>
        <rFont val="Calibri"/>
        <family val="2"/>
        <scheme val="minor"/>
      </rPr>
      <t>later than five years</t>
    </r>
    <r>
      <rPr>
        <b/>
        <sz val="11"/>
        <rFont val="Calibri"/>
        <family val="2"/>
        <scheme val="minor"/>
      </rPr>
      <t>)</t>
    </r>
  </si>
  <si>
    <r>
      <t>Value of the Depreciation Cost (</t>
    </r>
    <r>
      <rPr>
        <b/>
        <sz val="11"/>
        <color rgb="FFC00000"/>
        <rFont val="Calibri"/>
        <family val="2"/>
        <scheme val="minor"/>
      </rPr>
      <t>later than five years</t>
    </r>
    <r>
      <rPr>
        <b/>
        <sz val="11"/>
        <rFont val="Calibri"/>
        <family val="2"/>
        <scheme val="minor"/>
      </rPr>
      <t>)</t>
    </r>
  </si>
  <si>
    <t>Dashboard cell C7: 5 years thanged to 4 years to allow the amounts in the time bands to correspond with the column headers in the Summary of Leases.</t>
  </si>
  <si>
    <t>Dashboard header descriptions changed: C19 changed from "Less than one year" to "Not later than one year"</t>
  </si>
  <si>
    <t>Dashboard header descriptions changed: D19 changed from "Between 1 and 5 years " to "Later than one year and not later than five years"</t>
  </si>
  <si>
    <t>Dashboard header descriptions changed: E19 changed from "More than 5 years " to "Later than  five years"</t>
  </si>
  <si>
    <t>Summary of Leases header descriptions changed: AE11 changed from "Value of the Lease Liabilities (Less than a year)" to "Value of the Lease liabilities (not later than one year)"</t>
  </si>
  <si>
    <t>Summary of Leases header descriptions changed: AF11 changed from "Value of the Lease Liabilities (between 1 and 5 years)" to "Value of the Lease Liabilities (later than one year and not later than five years)"</t>
  </si>
  <si>
    <t>Summary of Leases header descriptions changed: AI11 changed from "Value of the Lease Interest Cost (Less than a year)" to "Value of the Lease Interest Cost (not later than one year)"</t>
  </si>
  <si>
    <t>Summary of Leases header descriptions changed: AJ11 changed from "Value of the Lease Interest Cost (between 1 and 5 years)" to "Value of the Lease Interest Cost (later than one year and not later than five years)"</t>
  </si>
  <si>
    <t>Summary of Leases header descriptions changed: AM11 changed from "Value of the Depreciation Cost (Less than a year)" to "Value of the Depreciation Cost (not later than one year)"</t>
  </si>
  <si>
    <t>Summary of Leases header descriptions changed: AN11 changed from "Value of the Depreciation Cost (between 1 and 5 years)" to "Value of the Depreciation Cost (later than one year and not later than five years)"</t>
  </si>
  <si>
    <t>Summary of Leases header descriptions changed: AK11 changed from "Value of the Lease Interest Cost (More than 5 years)" to "Value of the Lease Interest Cost (Later than five years)."</t>
  </si>
  <si>
    <t>Summary of Leases header descriptions changed: AO11 changed from "Value of the Depreciation Cost (More than 5 years)" to "Value of the Depreciation Cost (Later than five years)."</t>
  </si>
  <si>
    <t>Summary of Leases header descriptions changed: AG11 changed from "Value of the Lease Liabilities (More than 5 years)" to "Value of the Lease Liabilities (Later than five years)."</t>
  </si>
  <si>
    <t>So the amounts disclosed correspond with the time bands (column headers) to comply with the standard (IFRS 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</si>
</sst>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8" formatCode="&quot;£&quot;#,##0.00;[Red]\-&quot;£&quot;#,##0.00"/>
    <numFmt numFmtId="44" formatCode="_-&quot;£&quot;* #,##0.00_-;\-&quot;£&quot;* #,##0.00_-;_-&quot;£&quot;* &quot;-&quot;??_-;_-@_-"/>
    <numFmt numFmtId="43" formatCode="_-* #,##0.00_-;\-* #,##0.00_-;_-* &quot;-&quot;??_-;_-@_-"/>
    <numFmt numFmtId="164" formatCode="0.0%"/>
    <numFmt numFmtId="165" formatCode="_-&quot;£&quot;* #,##0_-;\-&quot;£&quot;* #,##0_-;_-&quot;£&quot;* &quot;-&quot;??_-;_-@_-"/>
    <numFmt numFmtId="166" formatCode="0.000%"/>
    <numFmt numFmtId="167" formatCode="_-* #,##0_-;\-* #,##0_-;_-* &quot;-&quot;??_-;_-@_-"/>
    <numFmt numFmtId="168" formatCode="&quot;£&quot;#,##0.00;[Red]\(#,##0.00\)"/>
  </numFmts>
  <fonts count="50" x14ac:knownFonts="1">
    <font>
      <sz val="11"/>
      <color theme="1"/>
      <name val="Calibri"/>
      <family val="2"/>
      <scheme val="minor"/>
    </font>
    <font>
      <sz val="11"/>
      <color theme="1"/>
      <name val="Calibri"/>
      <family val="2"/>
      <scheme val="minor"/>
    </font>
    <font>
      <sz val="11"/>
      <color rgb="FF3F3F76"/>
      <name val="Calibri"/>
      <family val="2"/>
      <scheme val="minor"/>
    </font>
    <font>
      <sz val="11"/>
      <color theme="0"/>
      <name val="Calibri"/>
      <family val="2"/>
      <scheme val="minor"/>
    </font>
    <font>
      <sz val="11"/>
      <name val="Calibri Light"/>
      <family val="2"/>
      <scheme val="major"/>
    </font>
    <font>
      <sz val="11"/>
      <color theme="1"/>
      <name val="Calibri Light"/>
      <family val="2"/>
      <scheme val="major"/>
    </font>
    <font>
      <sz val="11"/>
      <color theme="0" tint="-0.499984740745262"/>
      <name val="Calibri Light"/>
      <family val="2"/>
      <scheme val="major"/>
    </font>
    <font>
      <sz val="16"/>
      <color theme="1"/>
      <name val="Calibri Light"/>
      <family val="2"/>
      <scheme val="major"/>
    </font>
    <font>
      <sz val="16"/>
      <name val="Calibri Light"/>
      <family val="2"/>
      <scheme val="major"/>
    </font>
    <font>
      <sz val="12"/>
      <color theme="0"/>
      <name val="Calibri Light"/>
      <family val="2"/>
      <scheme val="major"/>
    </font>
    <font>
      <sz val="8"/>
      <color theme="1"/>
      <name val="Calibri Light"/>
      <family val="2"/>
      <scheme val="major"/>
    </font>
    <font>
      <b/>
      <sz val="11"/>
      <name val="Calibri Light"/>
      <family val="2"/>
      <scheme val="major"/>
    </font>
    <font>
      <sz val="11"/>
      <color rgb="FF3F3F76"/>
      <name val="Calibri Light"/>
      <family val="2"/>
      <scheme val="major"/>
    </font>
    <font>
      <b/>
      <sz val="11"/>
      <color theme="1"/>
      <name val="Calibri Light"/>
      <family val="2"/>
      <scheme val="major"/>
    </font>
    <font>
      <b/>
      <sz val="11"/>
      <color theme="1"/>
      <name val="Calibri"/>
      <family val="2"/>
      <scheme val="minor"/>
    </font>
    <font>
      <sz val="11"/>
      <name val="Calibri"/>
      <family val="2"/>
      <scheme val="minor"/>
    </font>
    <font>
      <b/>
      <sz val="11"/>
      <name val="Calibri"/>
      <family val="2"/>
      <scheme val="minor"/>
    </font>
    <font>
      <b/>
      <sz val="11"/>
      <color rgb="FFFF0000"/>
      <name val="Calibri"/>
      <family val="2"/>
      <scheme val="minor"/>
    </font>
    <font>
      <b/>
      <u/>
      <sz val="12"/>
      <color theme="1"/>
      <name val="Calibri"/>
      <family val="2"/>
      <scheme val="minor"/>
    </font>
    <font>
      <sz val="12"/>
      <color theme="1"/>
      <name val="Calibri"/>
      <family val="2"/>
      <scheme val="minor"/>
    </font>
    <font>
      <b/>
      <sz val="14"/>
      <color theme="1"/>
      <name val="Calibri"/>
      <family val="2"/>
      <scheme val="minor"/>
    </font>
    <font>
      <b/>
      <sz val="16"/>
      <color theme="0"/>
      <name val="Calibri"/>
      <family val="2"/>
      <scheme val="minor"/>
    </font>
    <font>
      <b/>
      <sz val="12"/>
      <color theme="0"/>
      <name val="Calibri"/>
      <family val="2"/>
      <scheme val="minor"/>
    </font>
    <font>
      <sz val="11"/>
      <color rgb="FFFF0000"/>
      <name val="Calibri Light"/>
      <family val="2"/>
      <scheme val="major"/>
    </font>
    <font>
      <b/>
      <i/>
      <u/>
      <sz val="11"/>
      <color theme="1"/>
      <name val="Calibri"/>
      <family val="2"/>
      <scheme val="minor"/>
    </font>
    <font>
      <b/>
      <i/>
      <u/>
      <sz val="12"/>
      <color theme="1"/>
      <name val="Calibri"/>
      <family val="2"/>
      <scheme val="minor"/>
    </font>
    <font>
      <sz val="11"/>
      <color rgb="FFFF0000"/>
      <name val="Calibri"/>
      <family val="2"/>
      <scheme val="minor"/>
    </font>
    <font>
      <u/>
      <sz val="9"/>
      <color theme="1"/>
      <name val="Calibri"/>
      <family val="2"/>
      <charset val="186"/>
      <scheme val="minor"/>
    </font>
    <font>
      <sz val="9"/>
      <color theme="1"/>
      <name val="Calibri"/>
      <family val="2"/>
      <charset val="186"/>
      <scheme val="minor"/>
    </font>
    <font>
      <b/>
      <sz val="9"/>
      <color theme="1"/>
      <name val="Calibri"/>
      <family val="2"/>
      <charset val="186"/>
      <scheme val="minor"/>
    </font>
    <font>
      <sz val="9"/>
      <color theme="0"/>
      <name val="Calibri"/>
      <family val="2"/>
      <charset val="186"/>
      <scheme val="minor"/>
    </font>
    <font>
      <sz val="9"/>
      <color indexed="81"/>
      <name val="Tahoma"/>
      <family val="2"/>
    </font>
    <font>
      <b/>
      <sz val="9"/>
      <color indexed="81"/>
      <name val="Tahoma"/>
      <family val="2"/>
    </font>
    <font>
      <b/>
      <sz val="14"/>
      <color theme="0"/>
      <name val="Calibri Light"/>
      <family val="2"/>
      <scheme val="major"/>
    </font>
    <font>
      <b/>
      <sz val="12"/>
      <color theme="0"/>
      <name val="Calibri Light"/>
      <family val="2"/>
      <scheme val="major"/>
    </font>
    <font>
      <b/>
      <sz val="14"/>
      <color theme="1"/>
      <name val="Calibri Light"/>
      <family val="2"/>
      <scheme val="major"/>
    </font>
    <font>
      <b/>
      <u/>
      <sz val="14"/>
      <color theme="1"/>
      <name val="Calibri Light"/>
      <family val="2"/>
      <scheme val="major"/>
    </font>
    <font>
      <b/>
      <sz val="11"/>
      <color theme="0"/>
      <name val="Calibri"/>
      <family val="2"/>
      <scheme val="minor"/>
    </font>
    <font>
      <b/>
      <u/>
      <sz val="11"/>
      <name val="Calibri"/>
      <family val="2"/>
      <scheme val="minor"/>
    </font>
    <font>
      <i/>
      <sz val="10"/>
      <color theme="1"/>
      <name val="Calibri Light"/>
      <family val="2"/>
      <scheme val="major"/>
    </font>
    <font>
      <i/>
      <sz val="10"/>
      <color rgb="FF3F3F76"/>
      <name val="Calibri Light"/>
      <family val="2"/>
      <scheme val="major"/>
    </font>
    <font>
      <i/>
      <sz val="10"/>
      <name val="Calibri Light"/>
      <family val="2"/>
      <scheme val="major"/>
    </font>
    <font>
      <i/>
      <sz val="10"/>
      <color theme="0" tint="-0.499984740745262"/>
      <name val="Calibri Light"/>
      <family val="2"/>
      <scheme val="major"/>
    </font>
    <font>
      <b/>
      <sz val="14"/>
      <color rgb="FFFF0000"/>
      <name val="Franklin Gothic Heavy"/>
      <family val="2"/>
    </font>
    <font>
      <b/>
      <i/>
      <u/>
      <sz val="14"/>
      <color theme="1"/>
      <name val="Calibri"/>
      <family val="2"/>
      <scheme val="minor"/>
    </font>
    <font>
      <b/>
      <u/>
      <sz val="16"/>
      <color theme="1"/>
      <name val="Calibri"/>
      <family val="2"/>
      <scheme val="minor"/>
    </font>
    <font>
      <b/>
      <i/>
      <u/>
      <sz val="14"/>
      <name val="Calibri"/>
      <family val="2"/>
      <scheme val="minor"/>
    </font>
    <font>
      <b/>
      <u/>
      <sz val="11"/>
      <color theme="1"/>
      <name val="Calibri"/>
      <family val="2"/>
      <scheme val="minor"/>
    </font>
    <font>
      <u/>
      <sz val="11"/>
      <color theme="10"/>
      <name val="Calibri"/>
      <family val="2"/>
      <scheme val="minor"/>
    </font>
    <font>
      <b/>
      <sz val="11"/>
      <color rgb="FFC00000"/>
      <name val="Calibri"/>
      <family val="2"/>
      <scheme val="minor"/>
    </font>
  </fonts>
  <fills count="29">
    <fill>
      <patternFill patternType="none"/>
    </fill>
    <fill>
      <patternFill patternType="gray125"/>
    </fill>
    <fill>
      <patternFill patternType="solid">
        <fgColor rgb="FFFFCC99"/>
      </patternFill>
    </fill>
    <fill>
      <patternFill patternType="solid">
        <fgColor theme="8"/>
      </patternFill>
    </fill>
    <fill>
      <patternFill patternType="solid">
        <fgColor theme="2" tint="-9.9978637043366805E-2"/>
        <bgColor indexed="64"/>
      </patternFill>
    </fill>
    <fill>
      <patternFill patternType="solid">
        <fgColor rgb="FFFFFF00"/>
        <bgColor indexed="64"/>
      </patternFill>
    </fill>
    <fill>
      <patternFill patternType="solid">
        <fgColor theme="0" tint="-0.14999847407452621"/>
        <bgColor indexed="64"/>
      </patternFill>
    </fill>
    <fill>
      <patternFill patternType="solid">
        <fgColor theme="2" tint="-0.499984740745262"/>
        <bgColor indexed="64"/>
      </patternFill>
    </fill>
    <fill>
      <patternFill patternType="solid">
        <fgColor theme="0"/>
        <bgColor indexed="64"/>
      </patternFill>
    </fill>
    <fill>
      <patternFill patternType="solid">
        <fgColor theme="4" tint="0.79998168889431442"/>
        <bgColor indexed="64"/>
      </patternFill>
    </fill>
    <fill>
      <patternFill patternType="solid">
        <fgColor theme="2" tint="-0.749992370372631"/>
        <bgColor indexed="64"/>
      </patternFill>
    </fill>
    <fill>
      <patternFill patternType="solid">
        <fgColor theme="8" tint="0.59999389629810485"/>
        <bgColor indexed="64"/>
      </patternFill>
    </fill>
    <fill>
      <patternFill patternType="solid">
        <fgColor theme="7" tint="0.39997558519241921"/>
        <bgColor indexed="64"/>
      </patternFill>
    </fill>
    <fill>
      <patternFill patternType="solid">
        <fgColor theme="1" tint="0.249977111117893"/>
        <bgColor indexed="64"/>
      </patternFill>
    </fill>
    <fill>
      <patternFill patternType="solid">
        <fgColor theme="8" tint="0.39997558519241921"/>
        <bgColor indexed="64"/>
      </patternFill>
    </fill>
    <fill>
      <patternFill patternType="solid">
        <fgColor theme="8" tint="0.79998168889431442"/>
        <bgColor indexed="64"/>
      </patternFill>
    </fill>
    <fill>
      <patternFill patternType="solid">
        <fgColor theme="0" tint="-4.9989318521683403E-2"/>
        <bgColor indexed="64"/>
      </patternFill>
    </fill>
    <fill>
      <gradientFill>
        <stop position="0">
          <color theme="0" tint="-5.0965910824915313E-2"/>
        </stop>
        <stop position="1">
          <color theme="7" tint="0.40000610370189521"/>
        </stop>
      </gradientFill>
    </fill>
    <fill>
      <gradientFill>
        <stop position="0">
          <color theme="7" tint="0.40000610370189521"/>
        </stop>
        <stop position="1">
          <color theme="0" tint="-5.0965910824915313E-2"/>
        </stop>
      </gradientFill>
    </fill>
    <fill>
      <patternFill patternType="solid">
        <fgColor rgb="FFFF0000"/>
        <bgColor indexed="64"/>
      </patternFill>
    </fill>
    <fill>
      <patternFill patternType="solid">
        <fgColor rgb="FF00B050"/>
        <bgColor indexed="64"/>
      </patternFill>
    </fill>
    <fill>
      <patternFill patternType="solid">
        <fgColor theme="5" tint="-0.249977111117893"/>
        <bgColor indexed="64"/>
      </patternFill>
    </fill>
    <fill>
      <patternFill patternType="solid">
        <fgColor theme="5"/>
        <bgColor indexed="64"/>
      </patternFill>
    </fill>
    <fill>
      <patternFill patternType="solid">
        <fgColor rgb="FF00B0F0"/>
        <bgColor indexed="64"/>
      </patternFill>
    </fill>
    <fill>
      <patternFill patternType="solid">
        <fgColor rgb="FFFFC000"/>
        <bgColor indexed="64"/>
      </patternFill>
    </fill>
    <fill>
      <patternFill patternType="solid">
        <fgColor theme="9" tint="0.39997558519241921"/>
        <bgColor indexed="64"/>
      </patternFill>
    </fill>
    <fill>
      <patternFill patternType="solid">
        <fgColor theme="5" tint="0.59999389629810485"/>
        <bgColor indexed="64"/>
      </patternFill>
    </fill>
    <fill>
      <patternFill patternType="solid">
        <fgColor theme="7" tint="0.59999389629810485"/>
        <bgColor indexed="64"/>
      </patternFill>
    </fill>
    <fill>
      <patternFill patternType="solid">
        <fgColor theme="5" tint="0.79998168889431442"/>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right style="medium">
        <color indexed="64"/>
      </right>
      <top style="thin">
        <color rgb="FF7F7F7F"/>
      </top>
      <bottom style="thin">
        <color rgb="FF7F7F7F"/>
      </bottom>
      <diagonal/>
    </border>
    <border>
      <left style="medium">
        <color indexed="64"/>
      </left>
      <right style="thin">
        <color rgb="FF7F7F7F"/>
      </right>
      <top style="thin">
        <color rgb="FF7F7F7F"/>
      </top>
      <bottom style="thin">
        <color rgb="FF7F7F7F"/>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medium">
        <color indexed="64"/>
      </bottom>
      <diagonal/>
    </border>
    <border>
      <left style="thin">
        <color rgb="FF7F7F7F"/>
      </left>
      <right style="thin">
        <color rgb="FF7F7F7F"/>
      </right>
      <top style="thin">
        <color rgb="FF7F7F7F"/>
      </top>
      <bottom style="medium">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rgb="FF7F7F7F"/>
      </top>
      <bottom style="medium">
        <color indexed="64"/>
      </bottom>
      <diagonal/>
    </border>
    <border>
      <left/>
      <right style="thin">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thin">
        <color indexed="64"/>
      </top>
      <bottom style="thin">
        <color indexed="64"/>
      </bottom>
      <diagonal/>
    </border>
    <border>
      <left style="medium">
        <color indexed="64"/>
      </left>
      <right style="medium">
        <color indexed="64"/>
      </right>
      <top/>
      <bottom style="medium">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style="thin">
        <color theme="4" tint="0.39997558519241921"/>
      </top>
      <bottom/>
      <diagonal/>
    </border>
    <border>
      <left/>
      <right/>
      <top style="thin">
        <color theme="4" tint="0.39997558519241921"/>
      </top>
      <bottom/>
      <diagonal/>
    </border>
    <border>
      <left style="medium">
        <color indexed="64"/>
      </left>
      <right style="medium">
        <color indexed="64"/>
      </right>
      <top style="thin">
        <color indexed="64"/>
      </top>
      <bottom style="thin">
        <color indexed="64"/>
      </bottom>
      <diagonal/>
    </border>
    <border>
      <left style="medium">
        <color indexed="64"/>
      </left>
      <right style="thin">
        <color rgb="FF7F7F7F"/>
      </right>
      <top style="thin">
        <color rgb="FF7F7F7F"/>
      </top>
      <bottom style="medium">
        <color indexed="64"/>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right style="medium">
        <color indexed="64"/>
      </right>
      <top/>
      <bottom style="thin">
        <color rgb="FF7F7F7F"/>
      </bottom>
      <diagonal/>
    </border>
    <border>
      <left style="medium">
        <color indexed="64"/>
      </left>
      <right style="thin">
        <color rgb="FF7F7F7F"/>
      </right>
      <top/>
      <bottom style="thin">
        <color rgb="FF7F7F7F"/>
      </bottom>
      <diagonal/>
    </border>
    <border>
      <left style="medium">
        <color indexed="64"/>
      </left>
      <right/>
      <top/>
      <bottom style="thin">
        <color indexed="64"/>
      </bottom>
      <diagonal/>
    </border>
    <border>
      <left/>
      <right style="medium">
        <color indexed="64"/>
      </right>
      <top/>
      <bottom style="thin">
        <color indexed="64"/>
      </bottom>
      <diagonal/>
    </border>
    <border>
      <left/>
      <right style="medium">
        <color indexed="64"/>
      </right>
      <top style="thin">
        <color rgb="FF7F7F7F"/>
      </top>
      <bottom style="thin">
        <color indexed="64"/>
      </bottom>
      <diagonal/>
    </border>
    <border>
      <left style="medium">
        <color indexed="64"/>
      </left>
      <right style="thin">
        <color rgb="FF7F7F7F"/>
      </right>
      <top style="thin">
        <color rgb="FF7F7F7F"/>
      </top>
      <bottom style="thin">
        <color indexed="64"/>
      </bottom>
      <diagonal/>
    </border>
    <border>
      <left style="thin">
        <color rgb="FF7F7F7F"/>
      </left>
      <right style="thin">
        <color rgb="FF7F7F7F"/>
      </right>
      <top/>
      <bottom style="thin">
        <color rgb="FF7F7F7F"/>
      </bottom>
      <diagonal/>
    </border>
    <border>
      <left style="thin">
        <color rgb="FF7F7F7F"/>
      </left>
      <right style="thin">
        <color rgb="FF7F7F7F"/>
      </right>
      <top style="thin">
        <color rgb="FF7F7F7F"/>
      </top>
      <bottom style="thin">
        <color indexed="64"/>
      </bottom>
      <diagonal/>
    </border>
    <border>
      <left style="medium">
        <color indexed="64"/>
      </left>
      <right style="thin">
        <color rgb="FF7F7F7F"/>
      </right>
      <top/>
      <bottom style="thin">
        <color indexed="64"/>
      </bottom>
      <diagonal/>
    </border>
    <border>
      <left style="thin">
        <color indexed="64"/>
      </left>
      <right/>
      <top style="medium">
        <color indexed="64"/>
      </top>
      <bottom/>
      <diagonal/>
    </border>
    <border>
      <left style="medium">
        <color indexed="64"/>
      </left>
      <right style="thin">
        <color indexed="64"/>
      </right>
      <top style="medium">
        <color indexed="64"/>
      </top>
      <bottom/>
      <diagonal/>
    </border>
    <border>
      <left style="thin">
        <color rgb="FF7F7F7F"/>
      </left>
      <right/>
      <top/>
      <bottom style="thin">
        <color indexed="64"/>
      </bottom>
      <diagonal/>
    </border>
    <border>
      <left style="thin">
        <color indexed="64"/>
      </left>
      <right style="thin">
        <color indexed="64"/>
      </right>
      <top/>
      <bottom/>
      <diagonal/>
    </border>
  </borders>
  <cellStyleXfs count="7">
    <xf numFmtId="0" fontId="0" fillId="0" borderId="0"/>
    <xf numFmtId="9" fontId="1" fillId="0" borderId="0" applyFont="0" applyFill="0" applyBorder="0" applyAlignment="0" applyProtection="0"/>
    <xf numFmtId="0" fontId="2" fillId="2" borderId="1" applyNumberFormat="0" applyAlignment="0" applyProtection="0"/>
    <xf numFmtId="0" fontId="3" fillId="3" borderId="0" applyNumberFormat="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48" fillId="0" borderId="0" applyNumberFormat="0" applyFill="0" applyBorder="0" applyAlignment="0" applyProtection="0"/>
  </cellStyleXfs>
  <cellXfs count="483">
    <xf numFmtId="0" fontId="0" fillId="0" borderId="0" xfId="0"/>
    <xf numFmtId="0" fontId="4" fillId="0" borderId="0" xfId="0" applyFont="1"/>
    <xf numFmtId="4" fontId="5" fillId="0" borderId="0" xfId="0" applyNumberFormat="1" applyFont="1"/>
    <xf numFmtId="9" fontId="5" fillId="0" borderId="0" xfId="1" applyFont="1"/>
    <xf numFmtId="4" fontId="6" fillId="0" borderId="0" xfId="0" applyNumberFormat="1" applyFont="1"/>
    <xf numFmtId="0" fontId="5" fillId="0" borderId="0" xfId="0" applyFont="1"/>
    <xf numFmtId="0" fontId="7" fillId="0" borderId="0" xfId="0" applyFont="1" applyAlignment="1">
      <alignment vertical="center"/>
    </xf>
    <xf numFmtId="0" fontId="8" fillId="0" borderId="0" xfId="0" applyFont="1" applyAlignment="1">
      <alignment vertical="center"/>
    </xf>
    <xf numFmtId="0" fontId="9" fillId="0" borderId="0" xfId="3" applyFont="1" applyFill="1" applyAlignment="1">
      <alignment vertical="center"/>
    </xf>
    <xf numFmtId="0" fontId="5" fillId="0" borderId="10" xfId="0" applyFont="1" applyBorder="1" applyAlignment="1">
      <alignment horizontal="center" wrapText="1"/>
    </xf>
    <xf numFmtId="4" fontId="5" fillId="0" borderId="10" xfId="0" applyNumberFormat="1" applyFont="1" applyBorder="1" applyAlignment="1">
      <alignment horizontal="center" wrapText="1"/>
    </xf>
    <xf numFmtId="9" fontId="5" fillId="0" borderId="11" xfId="1" applyFont="1" applyBorder="1" applyAlignment="1">
      <alignment horizontal="center" wrapText="1"/>
    </xf>
    <xf numFmtId="9" fontId="5" fillId="0" borderId="0" xfId="1" applyFont="1" applyAlignment="1">
      <alignment horizontal="center" wrapText="1"/>
    </xf>
    <xf numFmtId="9" fontId="5" fillId="0" borderId="8" xfId="1" applyFont="1" applyBorder="1" applyAlignment="1">
      <alignment horizontal="center" wrapText="1"/>
    </xf>
    <xf numFmtId="0" fontId="4" fillId="0" borderId="10" xfId="0" applyFont="1" applyBorder="1" applyAlignment="1">
      <alignment horizontal="center" wrapText="1"/>
    </xf>
    <xf numFmtId="4" fontId="6" fillId="0" borderId="10" xfId="0" applyNumberFormat="1" applyFont="1" applyBorder="1" applyAlignment="1">
      <alignment horizontal="center" wrapText="1"/>
    </xf>
    <xf numFmtId="4" fontId="5" fillId="0" borderId="11" xfId="0" applyNumberFormat="1" applyFont="1" applyBorder="1" applyAlignment="1">
      <alignment horizontal="center" wrapText="1"/>
    </xf>
    <xf numFmtId="4" fontId="5" fillId="0" borderId="0" xfId="0" applyNumberFormat="1" applyFont="1" applyAlignment="1">
      <alignment horizontal="center" wrapText="1"/>
    </xf>
    <xf numFmtId="4" fontId="5" fillId="0" borderId="8" xfId="0" applyNumberFormat="1" applyFont="1" applyBorder="1" applyAlignment="1">
      <alignment horizontal="center" wrapText="1"/>
    </xf>
    <xf numFmtId="0" fontId="11" fillId="0" borderId="0" xfId="0" applyFont="1" applyAlignment="1">
      <alignment horizontal="center"/>
    </xf>
    <xf numFmtId="0" fontId="5" fillId="0" borderId="12" xfId="0" applyFont="1" applyBorder="1"/>
    <xf numFmtId="14" fontId="5" fillId="0" borderId="13" xfId="0" applyNumberFormat="1" applyFont="1" applyBorder="1"/>
    <xf numFmtId="14" fontId="5" fillId="0" borderId="12" xfId="0" applyNumberFormat="1" applyFont="1" applyBorder="1"/>
    <xf numFmtId="164" fontId="12" fillId="0" borderId="0" xfId="2" applyNumberFormat="1" applyFont="1" applyFill="1" applyBorder="1"/>
    <xf numFmtId="4" fontId="13" fillId="0" borderId="0" xfId="0" applyNumberFormat="1" applyFont="1"/>
    <xf numFmtId="4" fontId="5" fillId="0" borderId="13" xfId="0" applyNumberFormat="1" applyFont="1" applyBorder="1"/>
    <xf numFmtId="4" fontId="13" fillId="0" borderId="12" xfId="0" applyNumberFormat="1" applyFont="1" applyBorder="1"/>
    <xf numFmtId="0" fontId="5" fillId="0" borderId="11" xfId="0" applyFont="1" applyBorder="1"/>
    <xf numFmtId="4" fontId="5" fillId="0" borderId="12" xfId="0" applyNumberFormat="1" applyFont="1" applyBorder="1"/>
    <xf numFmtId="0" fontId="11" fillId="0" borderId="0" xfId="0" applyFont="1"/>
    <xf numFmtId="4" fontId="13" fillId="0" borderId="17" xfId="0" applyNumberFormat="1" applyFont="1" applyBorder="1"/>
    <xf numFmtId="0" fontId="4" fillId="0" borderId="0" xfId="0" applyFont="1" applyAlignment="1">
      <alignment wrapText="1"/>
    </xf>
    <xf numFmtId="0" fontId="13" fillId="0" borderId="17" xfId="0" applyFont="1" applyBorder="1"/>
    <xf numFmtId="0" fontId="13" fillId="0" borderId="0" xfId="0" applyFont="1"/>
    <xf numFmtId="0" fontId="5" fillId="0" borderId="11" xfId="0" applyFont="1" applyBorder="1" applyAlignment="1">
      <alignment wrapText="1"/>
    </xf>
    <xf numFmtId="0" fontId="13" fillId="0" borderId="16" xfId="0" applyFont="1" applyBorder="1"/>
    <xf numFmtId="4" fontId="11" fillId="0" borderId="0" xfId="0" applyNumberFormat="1" applyFont="1"/>
    <xf numFmtId="0" fontId="6" fillId="0" borderId="0" xfId="0" applyFont="1"/>
    <xf numFmtId="4" fontId="4" fillId="0" borderId="0" xfId="0" applyNumberFormat="1" applyFont="1"/>
    <xf numFmtId="4" fontId="4" fillId="0" borderId="0" xfId="0" applyNumberFormat="1" applyFont="1" applyAlignment="1">
      <alignment horizontal="left"/>
    </xf>
    <xf numFmtId="14" fontId="5" fillId="0" borderId="19" xfId="0" applyNumberFormat="1" applyFont="1" applyBorder="1"/>
    <xf numFmtId="4" fontId="5" fillId="0" borderId="20" xfId="0" applyNumberFormat="1" applyFont="1" applyBorder="1"/>
    <xf numFmtId="4" fontId="5" fillId="0" borderId="19" xfId="0" applyNumberFormat="1" applyFont="1" applyBorder="1"/>
    <xf numFmtId="4" fontId="5" fillId="0" borderId="18" xfId="0" applyNumberFormat="1" applyFont="1" applyBorder="1"/>
    <xf numFmtId="14" fontId="5" fillId="0" borderId="0" xfId="0" applyNumberFormat="1" applyFont="1" applyBorder="1"/>
    <xf numFmtId="4" fontId="5" fillId="0" borderId="0" xfId="0" applyNumberFormat="1" applyFont="1" applyBorder="1"/>
    <xf numFmtId="14" fontId="5" fillId="0" borderId="18" xfId="0" applyNumberFormat="1" applyFont="1" applyBorder="1"/>
    <xf numFmtId="14" fontId="5" fillId="0" borderId="20" xfId="0" applyNumberFormat="1" applyFont="1" applyBorder="1"/>
    <xf numFmtId="0" fontId="4" fillId="0" borderId="11" xfId="0" applyFont="1" applyBorder="1"/>
    <xf numFmtId="4" fontId="4" fillId="0" borderId="10" xfId="0" applyNumberFormat="1" applyFont="1" applyBorder="1" applyAlignment="1">
      <alignment horizontal="center" wrapText="1"/>
    </xf>
    <xf numFmtId="0" fontId="0" fillId="0" borderId="9" xfId="0" applyBorder="1" applyAlignment="1">
      <alignment horizontal="left" vertical="top" wrapText="1"/>
    </xf>
    <xf numFmtId="0" fontId="0" fillId="0" borderId="0" xfId="0" applyAlignment="1">
      <alignment horizontal="left" vertical="top" wrapText="1"/>
    </xf>
    <xf numFmtId="0" fontId="0" fillId="0" borderId="23" xfId="0" applyBorder="1"/>
    <xf numFmtId="0" fontId="0" fillId="0" borderId="10" xfId="0" applyBorder="1"/>
    <xf numFmtId="0" fontId="0" fillId="0" borderId="9" xfId="0" applyBorder="1"/>
    <xf numFmtId="0" fontId="0" fillId="0" borderId="29" xfId="0" applyBorder="1"/>
    <xf numFmtId="0" fontId="15" fillId="0" borderId="0" xfId="0" applyFont="1"/>
    <xf numFmtId="44" fontId="0" fillId="0" borderId="10" xfId="4" applyFont="1" applyBorder="1"/>
    <xf numFmtId="0" fontId="0" fillId="0" borderId="29" xfId="0" applyBorder="1" applyAlignment="1">
      <alignment horizontal="right" vertical="top" wrapText="1"/>
    </xf>
    <xf numFmtId="0" fontId="0" fillId="0" borderId="0" xfId="0" applyFill="1" applyBorder="1"/>
    <xf numFmtId="0" fontId="14" fillId="0" borderId="0" xfId="0" applyFont="1" applyFill="1" applyBorder="1" applyAlignment="1">
      <alignment vertical="center" wrapText="1"/>
    </xf>
    <xf numFmtId="0" fontId="14" fillId="0" borderId="0" xfId="0" applyFont="1"/>
    <xf numFmtId="0" fontId="0" fillId="7" borderId="0" xfId="0" applyFill="1"/>
    <xf numFmtId="0" fontId="0" fillId="7" borderId="0" xfId="0" applyFill="1" applyBorder="1"/>
    <xf numFmtId="0" fontId="0" fillId="8" borderId="10" xfId="0" applyFill="1" applyBorder="1"/>
    <xf numFmtId="0" fontId="0" fillId="8" borderId="10" xfId="0" applyFill="1" applyBorder="1" applyAlignment="1"/>
    <xf numFmtId="0" fontId="0" fillId="4" borderId="33" xfId="0" applyFill="1" applyBorder="1"/>
    <xf numFmtId="0" fontId="0" fillId="4" borderId="34" xfId="0" applyFill="1" applyBorder="1"/>
    <xf numFmtId="0" fontId="0" fillId="4" borderId="35" xfId="0" applyFill="1" applyBorder="1"/>
    <xf numFmtId="0" fontId="0" fillId="4" borderId="0" xfId="0" applyFill="1" applyBorder="1"/>
    <xf numFmtId="0" fontId="0" fillId="4" borderId="36" xfId="0" applyFill="1" applyBorder="1"/>
    <xf numFmtId="0" fontId="0" fillId="4" borderId="37" xfId="0" applyFill="1" applyBorder="1"/>
    <xf numFmtId="0" fontId="0" fillId="4" borderId="38" xfId="0" applyFill="1" applyBorder="1"/>
    <xf numFmtId="0" fontId="0" fillId="4" borderId="39" xfId="0" applyFill="1" applyBorder="1"/>
    <xf numFmtId="0" fontId="0" fillId="8" borderId="33" xfId="0" applyFill="1" applyBorder="1"/>
    <xf numFmtId="0" fontId="0" fillId="8" borderId="31" xfId="0" applyFill="1" applyBorder="1"/>
    <xf numFmtId="0" fontId="0" fillId="8" borderId="35" xfId="0" applyFill="1" applyBorder="1"/>
    <xf numFmtId="0" fontId="0" fillId="8" borderId="37" xfId="0" applyFill="1" applyBorder="1"/>
    <xf numFmtId="14" fontId="0" fillId="5" borderId="10" xfId="0" applyNumberFormat="1" applyFill="1" applyBorder="1" applyAlignment="1">
      <alignment horizontal="center"/>
    </xf>
    <xf numFmtId="0" fontId="19" fillId="9" borderId="10" xfId="0" applyFont="1" applyFill="1" applyBorder="1" applyAlignment="1">
      <alignment horizontal="center" vertical="center" wrapText="1"/>
    </xf>
    <xf numFmtId="0" fontId="19" fillId="9" borderId="10" xfId="0" applyFont="1" applyFill="1" applyBorder="1" applyAlignment="1">
      <alignment horizontal="center" vertical="center"/>
    </xf>
    <xf numFmtId="0" fontId="19" fillId="9" borderId="10" xfId="0" applyFont="1" applyFill="1" applyBorder="1" applyAlignment="1">
      <alignment horizontal="center"/>
    </xf>
    <xf numFmtId="0" fontId="20" fillId="0" borderId="0" xfId="0" applyFont="1"/>
    <xf numFmtId="0" fontId="15" fillId="0" borderId="0" xfId="0" applyFont="1" applyBorder="1" applyAlignment="1">
      <alignment vertical="center"/>
    </xf>
    <xf numFmtId="0" fontId="21" fillId="7" borderId="0" xfId="0" applyFont="1" applyFill="1"/>
    <xf numFmtId="0" fontId="0" fillId="4" borderId="31" xfId="0" applyFill="1" applyBorder="1" applyAlignment="1"/>
    <xf numFmtId="44" fontId="13" fillId="0" borderId="16" xfId="4" applyFont="1" applyBorder="1"/>
    <xf numFmtId="0" fontId="22" fillId="7" borderId="0" xfId="0" applyFont="1" applyFill="1"/>
    <xf numFmtId="0" fontId="0" fillId="8" borderId="0" xfId="0" applyFill="1" applyBorder="1"/>
    <xf numFmtId="0" fontId="0" fillId="8" borderId="34" xfId="0" applyFill="1" applyBorder="1"/>
    <xf numFmtId="0" fontId="0" fillId="8" borderId="39" xfId="0" applyFill="1" applyBorder="1"/>
    <xf numFmtId="0" fontId="0" fillId="9" borderId="34" xfId="0" applyFill="1" applyBorder="1" applyAlignment="1"/>
    <xf numFmtId="0" fontId="0" fillId="9" borderId="31" xfId="0" applyFill="1" applyBorder="1" applyAlignment="1"/>
    <xf numFmtId="0" fontId="0" fillId="9" borderId="22" xfId="0" applyFill="1" applyBorder="1" applyAlignment="1"/>
    <xf numFmtId="0" fontId="0" fillId="0" borderId="0" xfId="0" applyAlignment="1">
      <alignment horizontal="center"/>
    </xf>
    <xf numFmtId="44" fontId="0" fillId="0" borderId="11" xfId="4" applyFont="1" applyBorder="1" applyAlignment="1">
      <alignment horizontal="left" vertical="top" wrapText="1"/>
    </xf>
    <xf numFmtId="44" fontId="0" fillId="0" borderId="8" xfId="4" applyFont="1" applyBorder="1" applyAlignment="1">
      <alignment horizontal="left" vertical="top" wrapText="1"/>
    </xf>
    <xf numFmtId="44" fontId="0" fillId="0" borderId="10" xfId="4" applyFont="1" applyBorder="1" applyAlignment="1">
      <alignment horizontal="left" vertical="top" wrapText="1"/>
    </xf>
    <xf numFmtId="44" fontId="0" fillId="0" borderId="32" xfId="4" applyFont="1" applyBorder="1"/>
    <xf numFmtId="0" fontId="0" fillId="0" borderId="0" xfId="0" applyFill="1" applyBorder="1" applyAlignment="1">
      <alignment horizontal="center"/>
    </xf>
    <xf numFmtId="0" fontId="0" fillId="0" borderId="8" xfId="0" applyBorder="1" applyAlignment="1">
      <alignment horizontal="center" vertical="top" wrapText="1"/>
    </xf>
    <xf numFmtId="0" fontId="0" fillId="0" borderId="10" xfId="0" applyBorder="1" applyAlignment="1">
      <alignment horizontal="center" vertical="top" wrapText="1"/>
    </xf>
    <xf numFmtId="0" fontId="0" fillId="0" borderId="8" xfId="0" applyBorder="1" applyAlignment="1">
      <alignment horizontal="center"/>
    </xf>
    <xf numFmtId="14" fontId="5" fillId="0" borderId="8" xfId="0" applyNumberFormat="1" applyFont="1" applyFill="1" applyBorder="1"/>
    <xf numFmtId="10" fontId="5" fillId="0" borderId="8" xfId="1" applyNumberFormat="1" applyFont="1" applyFill="1" applyBorder="1"/>
    <xf numFmtId="44" fontId="5" fillId="0" borderId="8" xfId="4" applyFont="1" applyFill="1" applyBorder="1"/>
    <xf numFmtId="1" fontId="5" fillId="0" borderId="8" xfId="4" applyNumberFormat="1" applyFont="1" applyFill="1" applyBorder="1"/>
    <xf numFmtId="3" fontId="13" fillId="0" borderId="16" xfId="0" applyNumberFormat="1" applyFont="1" applyFill="1" applyBorder="1"/>
    <xf numFmtId="1" fontId="5" fillId="0" borderId="8" xfId="4" applyNumberFormat="1" applyFont="1" applyFill="1" applyBorder="1" applyAlignment="1">
      <alignment horizontal="right"/>
    </xf>
    <xf numFmtId="0" fontId="5" fillId="0" borderId="8" xfId="0" applyFont="1" applyFill="1" applyBorder="1"/>
    <xf numFmtId="14" fontId="0" fillId="0" borderId="10" xfId="0" applyNumberFormat="1" applyBorder="1" applyAlignment="1">
      <alignment horizontal="right" vertical="top" wrapText="1"/>
    </xf>
    <xf numFmtId="44" fontId="13" fillId="0" borderId="16" xfId="4" applyFont="1" applyFill="1" applyBorder="1"/>
    <xf numFmtId="44" fontId="23" fillId="0" borderId="8" xfId="4" applyFont="1" applyFill="1" applyBorder="1"/>
    <xf numFmtId="0" fontId="14" fillId="0" borderId="0" xfId="0" applyFont="1" applyFill="1" applyBorder="1" applyAlignment="1">
      <alignment horizontal="center" vertical="center" wrapText="1"/>
    </xf>
    <xf numFmtId="0" fontId="0" fillId="0" borderId="43" xfId="0" applyFont="1" applyFill="1" applyBorder="1" applyAlignment="1">
      <alignment horizontal="right" vertical="top" wrapText="1"/>
    </xf>
    <xf numFmtId="0" fontId="0" fillId="0" borderId="43" xfId="0" applyFont="1" applyFill="1" applyBorder="1"/>
    <xf numFmtId="0" fontId="0" fillId="0" borderId="44" xfId="0" applyFont="1" applyFill="1" applyBorder="1"/>
    <xf numFmtId="14" fontId="0" fillId="0" borderId="44" xfId="0" applyNumberFormat="1" applyFont="1" applyFill="1" applyBorder="1" applyAlignment="1">
      <alignment horizontal="center" vertical="top" wrapText="1"/>
    </xf>
    <xf numFmtId="10" fontId="0" fillId="0" borderId="44" xfId="1" applyNumberFormat="1" applyFont="1" applyFill="1" applyBorder="1" applyAlignment="1">
      <alignment horizontal="center" vertical="top" wrapText="1"/>
    </xf>
    <xf numFmtId="0" fontId="0" fillId="0" borderId="0" xfId="0" applyFill="1" applyBorder="1" applyAlignment="1">
      <alignment horizontal="left" vertical="top" wrapText="1"/>
    </xf>
    <xf numFmtId="43" fontId="0" fillId="0" borderId="44" xfId="5" applyFont="1" applyFill="1" applyBorder="1" applyAlignment="1">
      <alignment horizontal="left" vertical="top" wrapText="1"/>
    </xf>
    <xf numFmtId="1" fontId="0" fillId="0" borderId="44" xfId="0" applyNumberFormat="1" applyFont="1" applyFill="1" applyBorder="1" applyAlignment="1">
      <alignment horizontal="center" vertical="top" wrapText="1"/>
    </xf>
    <xf numFmtId="14" fontId="0" fillId="0" borderId="44" xfId="1" applyNumberFormat="1" applyFont="1" applyFill="1" applyBorder="1" applyAlignment="1">
      <alignment horizontal="center"/>
    </xf>
    <xf numFmtId="14" fontId="0" fillId="8" borderId="36" xfId="0" applyNumberFormat="1" applyFill="1" applyBorder="1"/>
    <xf numFmtId="10" fontId="0" fillId="8" borderId="36" xfId="1" applyNumberFormat="1" applyFont="1" applyFill="1" applyBorder="1"/>
    <xf numFmtId="0" fontId="0" fillId="9" borderId="26" xfId="0" applyFill="1" applyBorder="1"/>
    <xf numFmtId="0" fontId="0" fillId="9" borderId="27" xfId="0" applyFill="1" applyBorder="1"/>
    <xf numFmtId="0" fontId="0" fillId="9" borderId="27" xfId="0" applyFill="1" applyBorder="1" applyAlignment="1">
      <alignment horizontal="center"/>
    </xf>
    <xf numFmtId="1" fontId="0" fillId="9" borderId="27" xfId="0" applyNumberFormat="1" applyFill="1" applyBorder="1" applyAlignment="1">
      <alignment horizontal="center"/>
    </xf>
    <xf numFmtId="10" fontId="0" fillId="9" borderId="27" xfId="1" applyNumberFormat="1" applyFont="1" applyFill="1" applyBorder="1" applyAlignment="1">
      <alignment horizontal="center"/>
    </xf>
    <xf numFmtId="1" fontId="0" fillId="8" borderId="10" xfId="0" applyNumberFormat="1" applyFill="1" applyBorder="1" applyAlignment="1">
      <alignment horizontal="right"/>
    </xf>
    <xf numFmtId="0" fontId="18" fillId="4" borderId="34" xfId="0" applyFont="1" applyFill="1" applyBorder="1"/>
    <xf numFmtId="10" fontId="0" fillId="0" borderId="10" xfId="1" applyNumberFormat="1" applyFont="1" applyBorder="1" applyAlignment="1">
      <alignment horizontal="right" vertical="top" wrapText="1"/>
    </xf>
    <xf numFmtId="14" fontId="0" fillId="0" borderId="0" xfId="0" applyNumberFormat="1"/>
    <xf numFmtId="14" fontId="0" fillId="8" borderId="10" xfId="0" applyNumberFormat="1" applyFill="1" applyBorder="1" applyAlignment="1">
      <alignment horizontal="center"/>
    </xf>
    <xf numFmtId="0" fontId="0" fillId="8" borderId="10" xfId="0" applyFill="1" applyBorder="1" applyAlignment="1">
      <alignment horizontal="center"/>
    </xf>
    <xf numFmtId="165" fontId="0" fillId="0" borderId="44" xfId="4" applyNumberFormat="1" applyFont="1" applyFill="1" applyBorder="1" applyAlignment="1">
      <alignment horizontal="left" vertical="top" wrapText="1"/>
    </xf>
    <xf numFmtId="165" fontId="0" fillId="0" borderId="44" xfId="4" applyNumberFormat="1" applyFont="1" applyFill="1" applyBorder="1"/>
    <xf numFmtId="165" fontId="0" fillId="0" borderId="44" xfId="4" applyNumberFormat="1" applyFont="1" applyFill="1" applyBorder="1" applyAlignment="1">
      <alignment horizontal="right" vertical="top" wrapText="1"/>
    </xf>
    <xf numFmtId="0" fontId="0" fillId="0" borderId="44" xfId="0" applyFont="1" applyFill="1" applyBorder="1" applyAlignment="1">
      <alignment horizontal="center" vertical="top" wrapText="1"/>
    </xf>
    <xf numFmtId="165" fontId="0" fillId="8" borderId="10" xfId="0" applyNumberFormat="1" applyFill="1" applyBorder="1"/>
    <xf numFmtId="0" fontId="0" fillId="9" borderId="34" xfId="0" applyFill="1" applyBorder="1"/>
    <xf numFmtId="0" fontId="0" fillId="9" borderId="31" xfId="0" applyFill="1" applyBorder="1"/>
    <xf numFmtId="0" fontId="0" fillId="9" borderId="28" xfId="0" applyFill="1" applyBorder="1" applyAlignment="1">
      <alignment horizontal="center"/>
    </xf>
    <xf numFmtId="2" fontId="0" fillId="8" borderId="36" xfId="0" applyNumberFormat="1" applyFill="1" applyBorder="1" applyAlignment="1">
      <alignment horizontal="center"/>
    </xf>
    <xf numFmtId="2" fontId="0" fillId="8" borderId="38" xfId="0" applyNumberFormat="1" applyFill="1" applyBorder="1" applyAlignment="1">
      <alignment horizontal="center"/>
    </xf>
    <xf numFmtId="0" fontId="0" fillId="9" borderId="9" xfId="0" applyFill="1" applyBorder="1" applyAlignment="1">
      <alignment horizontal="left"/>
    </xf>
    <xf numFmtId="0" fontId="0" fillId="9" borderId="23" xfId="0" applyFill="1" applyBorder="1" applyAlignment="1">
      <alignment horizontal="left"/>
    </xf>
    <xf numFmtId="0" fontId="0" fillId="9" borderId="33" xfId="0" applyFill="1" applyBorder="1" applyAlignment="1">
      <alignment horizontal="left"/>
    </xf>
    <xf numFmtId="0" fontId="0" fillId="9" borderId="34" xfId="0" applyFill="1" applyBorder="1" applyAlignment="1">
      <alignment horizontal="left"/>
    </xf>
    <xf numFmtId="0" fontId="0" fillId="8" borderId="0" xfId="0" applyFill="1" applyBorder="1" applyAlignment="1">
      <alignment horizontal="center"/>
    </xf>
    <xf numFmtId="0" fontId="0" fillId="8" borderId="36" xfId="0" applyFill="1" applyBorder="1" applyAlignment="1">
      <alignment horizontal="center"/>
    </xf>
    <xf numFmtId="0" fontId="0" fillId="8" borderId="34" xfId="0" applyFill="1" applyBorder="1" applyAlignment="1">
      <alignment horizontal="center"/>
    </xf>
    <xf numFmtId="0" fontId="0" fillId="8" borderId="31" xfId="0" applyFill="1" applyBorder="1" applyAlignment="1">
      <alignment horizontal="center"/>
    </xf>
    <xf numFmtId="0" fontId="0" fillId="8" borderId="38" xfId="0" applyFill="1" applyBorder="1" applyAlignment="1">
      <alignment horizontal="center"/>
    </xf>
    <xf numFmtId="0" fontId="5" fillId="0" borderId="9" xfId="0" applyFont="1" applyBorder="1" applyAlignment="1">
      <alignment horizontal="center" wrapText="1"/>
    </xf>
    <xf numFmtId="0" fontId="0" fillId="8" borderId="36" xfId="0" applyFill="1" applyBorder="1" applyAlignment="1">
      <alignment horizontal="right"/>
    </xf>
    <xf numFmtId="14" fontId="5" fillId="0" borderId="0" xfId="0" applyNumberFormat="1" applyFont="1" applyFill="1" applyBorder="1"/>
    <xf numFmtId="4" fontId="5" fillId="0" borderId="0" xfId="0" applyNumberFormat="1" applyFont="1" applyFill="1" applyBorder="1"/>
    <xf numFmtId="0" fontId="5" fillId="0" borderId="0" xfId="0" applyFont="1" applyFill="1" applyBorder="1"/>
    <xf numFmtId="164" fontId="4" fillId="0" borderId="0" xfId="1" applyNumberFormat="1" applyFont="1" applyFill="1" applyBorder="1"/>
    <xf numFmtId="4" fontId="6" fillId="0" borderId="0" xfId="0" applyNumberFormat="1" applyFont="1" applyFill="1" applyBorder="1"/>
    <xf numFmtId="4" fontId="12" fillId="0" borderId="0" xfId="2" applyNumberFormat="1" applyFont="1" applyFill="1" applyBorder="1"/>
    <xf numFmtId="164" fontId="4" fillId="0" borderId="0" xfId="1" applyNumberFormat="1" applyFont="1" applyBorder="1"/>
    <xf numFmtId="4" fontId="6" fillId="0" borderId="0" xfId="0" applyNumberFormat="1" applyFont="1" applyBorder="1"/>
    <xf numFmtId="4" fontId="13" fillId="0" borderId="0" xfId="0" applyNumberFormat="1" applyFont="1" applyBorder="1"/>
    <xf numFmtId="164" fontId="4" fillId="0" borderId="20" xfId="1" applyNumberFormat="1" applyFont="1" applyBorder="1"/>
    <xf numFmtId="165" fontId="15" fillId="0" borderId="44" xfId="4" applyNumberFormat="1" applyFont="1" applyFill="1" applyBorder="1"/>
    <xf numFmtId="165" fontId="0" fillId="9" borderId="27" xfId="0" applyNumberFormat="1" applyFill="1" applyBorder="1"/>
    <xf numFmtId="165" fontId="0" fillId="8" borderId="10" xfId="4" applyNumberFormat="1" applyFont="1" applyFill="1" applyBorder="1"/>
    <xf numFmtId="0" fontId="0" fillId="0" borderId="45" xfId="0" applyBorder="1" applyAlignment="1">
      <alignment horizontal="left" vertical="top" wrapText="1"/>
    </xf>
    <xf numFmtId="0" fontId="0" fillId="0" borderId="23" xfId="0" applyBorder="1" applyAlignment="1">
      <alignment horizontal="left" vertical="top" wrapText="1"/>
    </xf>
    <xf numFmtId="0" fontId="0" fillId="0" borderId="10" xfId="0" applyBorder="1" applyAlignment="1">
      <alignment horizontal="left" vertical="top" wrapText="1"/>
    </xf>
    <xf numFmtId="0" fontId="0" fillId="0" borderId="11" xfId="0" applyBorder="1" applyAlignment="1">
      <alignment horizontal="left" vertical="top" wrapText="1"/>
    </xf>
    <xf numFmtId="0" fontId="0" fillId="0" borderId="8" xfId="0" applyBorder="1" applyAlignment="1">
      <alignment horizontal="left" vertical="top" wrapText="1"/>
    </xf>
    <xf numFmtId="0" fontId="0" fillId="0" borderId="45" xfId="0" applyBorder="1"/>
    <xf numFmtId="0" fontId="0" fillId="0" borderId="11" xfId="0" applyBorder="1"/>
    <xf numFmtId="0" fontId="0" fillId="0" borderId="8" xfId="0" applyBorder="1"/>
    <xf numFmtId="14" fontId="0" fillId="0" borderId="8" xfId="0" applyNumberFormat="1" applyBorder="1"/>
    <xf numFmtId="166" fontId="0" fillId="0" borderId="10" xfId="1" applyNumberFormat="1" applyFont="1" applyBorder="1"/>
    <xf numFmtId="44" fontId="0" fillId="0" borderId="23" xfId="4" applyFont="1" applyBorder="1"/>
    <xf numFmtId="44" fontId="0" fillId="0" borderId="9" xfId="4" applyNumberFormat="1" applyFont="1" applyBorder="1"/>
    <xf numFmtId="165" fontId="0" fillId="8" borderId="36" xfId="4" applyNumberFormat="1" applyFont="1" applyFill="1" applyBorder="1"/>
    <xf numFmtId="165" fontId="0" fillId="8" borderId="38" xfId="4" applyNumberFormat="1" applyFont="1" applyFill="1" applyBorder="1"/>
    <xf numFmtId="1" fontId="0" fillId="8" borderId="39" xfId="0" applyNumberFormat="1" applyFill="1" applyBorder="1" applyAlignment="1">
      <alignment horizontal="center"/>
    </xf>
    <xf numFmtId="0" fontId="0" fillId="8" borderId="36" xfId="0" applyFill="1" applyBorder="1"/>
    <xf numFmtId="44" fontId="0" fillId="0" borderId="9" xfId="0" applyNumberFormat="1" applyBorder="1" applyAlignment="1">
      <alignment horizontal="left" vertical="top" wrapText="1"/>
    </xf>
    <xf numFmtId="0" fontId="0" fillId="8" borderId="38" xfId="0" applyFill="1" applyBorder="1" applyAlignment="1">
      <alignment horizontal="right"/>
    </xf>
    <xf numFmtId="165" fontId="0" fillId="8" borderId="36" xfId="4" applyNumberFormat="1" applyFont="1" applyFill="1" applyBorder="1" applyAlignment="1">
      <alignment horizontal="right"/>
    </xf>
    <xf numFmtId="0" fontId="27" fillId="0" borderId="0" xfId="0" applyFont="1"/>
    <xf numFmtId="0" fontId="28" fillId="0" borderId="0" xfId="0" applyFont="1"/>
    <xf numFmtId="0" fontId="28" fillId="0" borderId="9" xfId="0" applyFont="1" applyBorder="1"/>
    <xf numFmtId="0" fontId="28" fillId="0" borderId="22" xfId="0" applyFont="1" applyBorder="1"/>
    <xf numFmtId="4" fontId="28" fillId="0" borderId="0" xfId="0" applyNumberFormat="1" applyFont="1"/>
    <xf numFmtId="17" fontId="28" fillId="0" borderId="0" xfId="0" applyNumberFormat="1" applyFont="1"/>
    <xf numFmtId="14" fontId="30" fillId="0" borderId="0" xfId="0" applyNumberFormat="1" applyFont="1"/>
    <xf numFmtId="0" fontId="28" fillId="0" borderId="23" xfId="0" applyFont="1" applyBorder="1"/>
    <xf numFmtId="2" fontId="28" fillId="0" borderId="0" xfId="0" applyNumberFormat="1" applyFont="1"/>
    <xf numFmtId="0" fontId="0" fillId="4" borderId="34" xfId="0" applyFill="1" applyBorder="1" applyAlignment="1">
      <alignment horizontal="right"/>
    </xf>
    <xf numFmtId="0" fontId="14" fillId="5" borderId="10" xfId="0" applyFont="1" applyFill="1" applyBorder="1" applyAlignment="1">
      <alignment horizontal="center"/>
    </xf>
    <xf numFmtId="14" fontId="0" fillId="0" borderId="10" xfId="0" applyNumberFormat="1" applyBorder="1"/>
    <xf numFmtId="0" fontId="15" fillId="0" borderId="29" xfId="0" applyFont="1" applyBorder="1" applyAlignment="1">
      <alignment horizontal="right" vertical="top" wrapText="1"/>
    </xf>
    <xf numFmtId="0" fontId="15" fillId="0" borderId="23" xfId="0" applyFont="1" applyBorder="1"/>
    <xf numFmtId="10" fontId="15" fillId="0" borderId="10" xfId="1" applyNumberFormat="1" applyFont="1" applyBorder="1" applyAlignment="1">
      <alignment horizontal="right" vertical="top" wrapText="1"/>
    </xf>
    <xf numFmtId="44" fontId="15" fillId="0" borderId="11" xfId="4" applyFont="1" applyBorder="1" applyAlignment="1">
      <alignment horizontal="left" vertical="top" wrapText="1"/>
    </xf>
    <xf numFmtId="44" fontId="15" fillId="0" borderId="8" xfId="4" applyFont="1" applyBorder="1" applyAlignment="1">
      <alignment horizontal="left" vertical="top" wrapText="1"/>
    </xf>
    <xf numFmtId="44" fontId="15" fillId="0" borderId="10" xfId="4" applyFont="1" applyBorder="1" applyAlignment="1">
      <alignment horizontal="left" vertical="top" wrapText="1"/>
    </xf>
    <xf numFmtId="44" fontId="15" fillId="0" borderId="10" xfId="4" applyFont="1" applyBorder="1"/>
    <xf numFmtId="0" fontId="15" fillId="0" borderId="8" xfId="0" applyFont="1" applyBorder="1" applyAlignment="1">
      <alignment horizontal="center" vertical="top" wrapText="1"/>
    </xf>
    <xf numFmtId="0" fontId="15" fillId="0" borderId="10" xfId="0" applyFont="1" applyBorder="1" applyAlignment="1">
      <alignment horizontal="center" vertical="top" wrapText="1"/>
    </xf>
    <xf numFmtId="44" fontId="15" fillId="0" borderId="9" xfId="0" applyNumberFormat="1" applyFont="1" applyBorder="1" applyAlignment="1">
      <alignment horizontal="left" vertical="top" wrapText="1"/>
    </xf>
    <xf numFmtId="0" fontId="15" fillId="0" borderId="8" xfId="0" applyFont="1" applyBorder="1" applyAlignment="1">
      <alignment horizontal="center"/>
    </xf>
    <xf numFmtId="165" fontId="0" fillId="0" borderId="10" xfId="4" applyNumberFormat="1" applyFont="1" applyFill="1" applyBorder="1" applyAlignment="1">
      <alignment horizontal="center" vertical="top" wrapText="1"/>
    </xf>
    <xf numFmtId="165" fontId="0" fillId="0" borderId="8" xfId="4" applyNumberFormat="1" applyFont="1" applyFill="1" applyBorder="1" applyAlignment="1">
      <alignment horizontal="center" vertical="top" wrapText="1"/>
    </xf>
    <xf numFmtId="165" fontId="0" fillId="0" borderId="11" xfId="4" applyNumberFormat="1" applyFont="1" applyFill="1" applyBorder="1" applyAlignment="1">
      <alignment horizontal="center" vertical="top" wrapText="1"/>
    </xf>
    <xf numFmtId="165" fontId="0" fillId="0" borderId="16" xfId="4" applyNumberFormat="1" applyFont="1" applyFill="1" applyBorder="1" applyAlignment="1">
      <alignment horizontal="center" vertical="top" wrapText="1"/>
    </xf>
    <xf numFmtId="165" fontId="0" fillId="0" borderId="54" xfId="4" applyNumberFormat="1" applyFont="1" applyFill="1" applyBorder="1" applyAlignment="1">
      <alignment horizontal="center" vertical="top" wrapText="1"/>
    </xf>
    <xf numFmtId="165" fontId="0" fillId="0" borderId="17" xfId="4" applyNumberFormat="1" applyFont="1" applyFill="1" applyBorder="1" applyAlignment="1">
      <alignment horizontal="center" vertical="top" wrapText="1"/>
    </xf>
    <xf numFmtId="0" fontId="0" fillId="6" borderId="0" xfId="0" applyFill="1"/>
    <xf numFmtId="0" fontId="14" fillId="6" borderId="0" xfId="0" applyFont="1" applyFill="1" applyAlignment="1">
      <alignment horizontal="left"/>
    </xf>
    <xf numFmtId="0" fontId="24" fillId="6" borderId="0" xfId="0" applyFont="1" applyFill="1" applyAlignment="1">
      <alignment horizontal="left"/>
    </xf>
    <xf numFmtId="0" fontId="25" fillId="6" borderId="0" xfId="0" applyFont="1" applyFill="1"/>
    <xf numFmtId="0" fontId="17" fillId="6" borderId="0" xfId="0" applyFont="1" applyFill="1" applyAlignment="1">
      <alignment horizontal="left"/>
    </xf>
    <xf numFmtId="0" fontId="0" fillId="6" borderId="0" xfId="0" applyFill="1" applyAlignment="1">
      <alignment horizontal="left"/>
    </xf>
    <xf numFmtId="0" fontId="0" fillId="8" borderId="38" xfId="0" applyFill="1" applyBorder="1"/>
    <xf numFmtId="44" fontId="0" fillId="0" borderId="10" xfId="4" applyFont="1" applyFill="1" applyBorder="1" applyAlignment="1">
      <alignment horizontal="left" vertical="top" wrapText="1"/>
    </xf>
    <xf numFmtId="0" fontId="28" fillId="5" borderId="10" xfId="0" applyFont="1" applyFill="1" applyBorder="1"/>
    <xf numFmtId="14" fontId="28" fillId="5" borderId="10" xfId="0" applyNumberFormat="1" applyFont="1" applyFill="1" applyBorder="1" applyAlignment="1">
      <alignment horizontal="center"/>
    </xf>
    <xf numFmtId="0" fontId="28" fillId="0" borderId="0" xfId="0" applyFont="1" applyFill="1" applyBorder="1"/>
    <xf numFmtId="165" fontId="0" fillId="0" borderId="9" xfId="4" applyNumberFormat="1" applyFont="1" applyBorder="1"/>
    <xf numFmtId="43" fontId="28" fillId="0" borderId="10" xfId="5" applyFont="1" applyBorder="1"/>
    <xf numFmtId="167" fontId="0" fillId="0" borderId="44" xfId="5" applyNumberFormat="1" applyFont="1" applyFill="1" applyBorder="1" applyAlignment="1">
      <alignment horizontal="center" vertical="top" wrapText="1"/>
    </xf>
    <xf numFmtId="0" fontId="26" fillId="6" borderId="0" xfId="0" applyFont="1" applyFill="1"/>
    <xf numFmtId="4" fontId="12" fillId="0" borderId="1" xfId="2" applyNumberFormat="1" applyFont="1" applyFill="1" applyBorder="1"/>
    <xf numFmtId="4" fontId="12" fillId="0" borderId="21" xfId="2" applyNumberFormat="1" applyFont="1" applyFill="1" applyBorder="1"/>
    <xf numFmtId="0" fontId="5" fillId="10" borderId="5" xfId="0" applyFont="1" applyFill="1" applyBorder="1" applyAlignment="1">
      <alignment horizontal="center" wrapText="1"/>
    </xf>
    <xf numFmtId="0" fontId="33" fillId="10" borderId="0" xfId="3" applyFont="1" applyFill="1" applyAlignment="1">
      <alignment vertical="center"/>
    </xf>
    <xf numFmtId="0" fontId="33" fillId="10" borderId="0" xfId="3" applyFont="1" applyFill="1"/>
    <xf numFmtId="4" fontId="4" fillId="11" borderId="10" xfId="0" applyNumberFormat="1" applyFont="1" applyFill="1" applyBorder="1"/>
    <xf numFmtId="4" fontId="11" fillId="11" borderId="10" xfId="0" applyNumberFormat="1" applyFont="1" applyFill="1" applyBorder="1"/>
    <xf numFmtId="44" fontId="4" fillId="0" borderId="10" xfId="4" applyFont="1" applyBorder="1"/>
    <xf numFmtId="4" fontId="4" fillId="0" borderId="10" xfId="0" applyNumberFormat="1" applyFont="1" applyBorder="1"/>
    <xf numFmtId="4" fontId="4" fillId="0" borderId="10" xfId="0" applyNumberFormat="1" applyFont="1" applyBorder="1" applyAlignment="1">
      <alignment horizontal="left"/>
    </xf>
    <xf numFmtId="0" fontId="4" fillId="0" borderId="10" xfId="0" applyFont="1" applyBorder="1"/>
    <xf numFmtId="44" fontId="11" fillId="0" borderId="10" xfId="4" applyFont="1" applyBorder="1"/>
    <xf numFmtId="0" fontId="11" fillId="0" borderId="10" xfId="0" applyFont="1" applyBorder="1"/>
    <xf numFmtId="10" fontId="4" fillId="0" borderId="8" xfId="1" applyNumberFormat="1" applyFont="1" applyFill="1" applyBorder="1"/>
    <xf numFmtId="44" fontId="4" fillId="0" borderId="8" xfId="4" applyFont="1" applyBorder="1"/>
    <xf numFmtId="0" fontId="35" fillId="0" borderId="0" xfId="0" applyFont="1" applyAlignment="1">
      <alignment horizontal="right" vertical="center" wrapText="1"/>
    </xf>
    <xf numFmtId="0" fontId="36" fillId="11" borderId="0" xfId="0" applyFont="1" applyFill="1" applyAlignment="1">
      <alignment horizontal="center" vertical="center"/>
    </xf>
    <xf numFmtId="8" fontId="4" fillId="0" borderId="8" xfId="4" applyNumberFormat="1" applyFont="1" applyFill="1" applyBorder="1"/>
    <xf numFmtId="0" fontId="37" fillId="10" borderId="10" xfId="0" applyFont="1" applyFill="1" applyBorder="1" applyAlignment="1">
      <alignment horizontal="right"/>
    </xf>
    <xf numFmtId="0" fontId="37" fillId="10" borderId="10" xfId="0" applyFont="1" applyFill="1" applyBorder="1"/>
    <xf numFmtId="0" fontId="0" fillId="0" borderId="10" xfId="0" applyBorder="1" applyAlignment="1">
      <alignment vertical="center" wrapText="1"/>
    </xf>
    <xf numFmtId="0" fontId="0" fillId="0" borderId="10" xfId="0" applyBorder="1" applyAlignment="1">
      <alignment horizontal="center" vertical="center"/>
    </xf>
    <xf numFmtId="10" fontId="12" fillId="0" borderId="15" xfId="2" applyNumberFormat="1" applyFont="1" applyFill="1" applyBorder="1"/>
    <xf numFmtId="10" fontId="12" fillId="0" borderId="46" xfId="2" applyNumberFormat="1" applyFont="1" applyFill="1" applyBorder="1"/>
    <xf numFmtId="10" fontId="12" fillId="0" borderId="14" xfId="2" applyNumberFormat="1" applyFont="1" applyFill="1" applyBorder="1"/>
    <xf numFmtId="10" fontId="12" fillId="0" borderId="24" xfId="2" applyNumberFormat="1" applyFont="1" applyFill="1" applyBorder="1"/>
    <xf numFmtId="0" fontId="34" fillId="10" borderId="4" xfId="0" applyFont="1" applyFill="1" applyBorder="1" applyAlignment="1">
      <alignment horizontal="left"/>
    </xf>
    <xf numFmtId="0" fontId="34" fillId="10" borderId="6" xfId="0" applyFont="1" applyFill="1" applyBorder="1" applyAlignment="1">
      <alignment horizontal="left"/>
    </xf>
    <xf numFmtId="0" fontId="0" fillId="6" borderId="0" xfId="0" applyFill="1" applyBorder="1"/>
    <xf numFmtId="0" fontId="34" fillId="10" borderId="4" xfId="0" applyFont="1" applyFill="1" applyBorder="1" applyAlignment="1">
      <alignment horizontal="left"/>
    </xf>
    <xf numFmtId="0" fontId="34" fillId="10" borderId="6" xfId="0" applyFont="1" applyFill="1" applyBorder="1" applyAlignment="1">
      <alignment horizontal="left"/>
    </xf>
    <xf numFmtId="0" fontId="5" fillId="0" borderId="9" xfId="0" applyFont="1" applyBorder="1" applyAlignment="1">
      <alignment horizontal="center" wrapText="1"/>
    </xf>
    <xf numFmtId="0" fontId="15" fillId="6" borderId="0" xfId="0" applyFont="1" applyFill="1"/>
    <xf numFmtId="0" fontId="15" fillId="8" borderId="34" xfId="0" applyFont="1" applyFill="1" applyBorder="1"/>
    <xf numFmtId="0" fontId="15" fillId="8" borderId="31" xfId="0" applyFont="1" applyFill="1" applyBorder="1"/>
    <xf numFmtId="0" fontId="15" fillId="8" borderId="35" xfId="0" applyFont="1" applyFill="1" applyBorder="1"/>
    <xf numFmtId="0" fontId="15" fillId="8" borderId="0" xfId="0" applyFont="1" applyFill="1" applyBorder="1"/>
    <xf numFmtId="0" fontId="15" fillId="8" borderId="36" xfId="0" applyFont="1" applyFill="1" applyBorder="1"/>
    <xf numFmtId="0" fontId="38" fillId="8" borderId="33" xfId="0" applyFont="1" applyFill="1" applyBorder="1"/>
    <xf numFmtId="0" fontId="38" fillId="8" borderId="35" xfId="0" applyFont="1" applyFill="1" applyBorder="1"/>
    <xf numFmtId="8" fontId="13" fillId="0" borderId="16" xfId="4" applyNumberFormat="1" applyFont="1" applyBorder="1"/>
    <xf numFmtId="4" fontId="5" fillId="0" borderId="13" xfId="0" applyNumberFormat="1" applyFont="1" applyFill="1" applyBorder="1"/>
    <xf numFmtId="10" fontId="12" fillId="0" borderId="55" xfId="2" applyNumberFormat="1" applyFont="1" applyFill="1" applyBorder="1"/>
    <xf numFmtId="10" fontId="12" fillId="0" borderId="56" xfId="2" applyNumberFormat="1" applyFont="1" applyFill="1" applyBorder="1"/>
    <xf numFmtId="0" fontId="5" fillId="0" borderId="57" xfId="0" applyFont="1" applyBorder="1"/>
    <xf numFmtId="14" fontId="5" fillId="0" borderId="58" xfId="0" applyNumberFormat="1" applyFont="1" applyBorder="1"/>
    <xf numFmtId="14" fontId="5" fillId="0" borderId="39" xfId="0" applyNumberFormat="1" applyFont="1" applyBorder="1"/>
    <xf numFmtId="14" fontId="5" fillId="0" borderId="57" xfId="0" applyNumberFormat="1" applyFont="1" applyBorder="1"/>
    <xf numFmtId="4" fontId="5" fillId="0" borderId="39" xfId="0" applyNumberFormat="1" applyFont="1" applyBorder="1"/>
    <xf numFmtId="10" fontId="12" fillId="0" borderId="59" xfId="2" applyNumberFormat="1" applyFont="1" applyFill="1" applyBorder="1"/>
    <xf numFmtId="10" fontId="12" fillId="0" borderId="60" xfId="2" applyNumberFormat="1" applyFont="1" applyFill="1" applyBorder="1"/>
    <xf numFmtId="164" fontId="4" fillId="0" borderId="39" xfId="1" applyNumberFormat="1" applyFont="1" applyBorder="1"/>
    <xf numFmtId="4" fontId="6" fillId="0" borderId="39" xfId="0" applyNumberFormat="1" applyFont="1" applyBorder="1"/>
    <xf numFmtId="4" fontId="12" fillId="0" borderId="61" xfId="2" applyNumberFormat="1" applyFont="1" applyFill="1" applyBorder="1"/>
    <xf numFmtId="4" fontId="5" fillId="0" borderId="57" xfId="0" applyNumberFormat="1" applyFont="1" applyBorder="1"/>
    <xf numFmtId="4" fontId="12" fillId="0" borderId="62" xfId="2" applyNumberFormat="1" applyFont="1" applyFill="1" applyBorder="1"/>
    <xf numFmtId="4" fontId="5" fillId="0" borderId="58" xfId="0" applyNumberFormat="1" applyFont="1" applyBorder="1"/>
    <xf numFmtId="0" fontId="26" fillId="6" borderId="0" xfId="0" applyFont="1" applyFill="1" applyBorder="1"/>
    <xf numFmtId="0" fontId="15" fillId="8" borderId="37" xfId="0" applyFont="1" applyFill="1" applyBorder="1"/>
    <xf numFmtId="0" fontId="15" fillId="8" borderId="39" xfId="0" applyFont="1" applyFill="1" applyBorder="1"/>
    <xf numFmtId="0" fontId="15" fillId="8" borderId="38" xfId="0" applyFont="1" applyFill="1" applyBorder="1"/>
    <xf numFmtId="4" fontId="5" fillId="0" borderId="39" xfId="0" applyNumberFormat="1" applyFont="1" applyFill="1" applyBorder="1"/>
    <xf numFmtId="44" fontId="11" fillId="0" borderId="10" xfId="4" applyFont="1" applyFill="1" applyBorder="1"/>
    <xf numFmtId="4" fontId="5" fillId="0" borderId="12" xfId="0" applyNumberFormat="1" applyFont="1" applyFill="1" applyBorder="1"/>
    <xf numFmtId="4" fontId="5" fillId="0" borderId="63" xfId="0" applyNumberFormat="1" applyFont="1" applyFill="1" applyBorder="1"/>
    <xf numFmtId="0" fontId="25" fillId="8" borderId="35" xfId="0" applyFont="1" applyFill="1" applyBorder="1"/>
    <xf numFmtId="0" fontId="25" fillId="8" borderId="37" xfId="0" applyFont="1" applyFill="1" applyBorder="1"/>
    <xf numFmtId="9" fontId="15" fillId="8" borderId="0" xfId="1" applyFont="1" applyFill="1" applyBorder="1"/>
    <xf numFmtId="43" fontId="15" fillId="8" borderId="0" xfId="5" applyFont="1" applyFill="1" applyBorder="1"/>
    <xf numFmtId="43" fontId="0" fillId="8" borderId="0" xfId="5" applyFont="1" applyFill="1" applyBorder="1"/>
    <xf numFmtId="168" fontId="24" fillId="8" borderId="35" xfId="0" applyNumberFormat="1" applyFont="1" applyFill="1" applyBorder="1"/>
    <xf numFmtId="4" fontId="39" fillId="0" borderId="12" xfId="0" applyNumberFormat="1" applyFont="1" applyBorder="1"/>
    <xf numFmtId="4" fontId="40" fillId="0" borderId="61" xfId="2" applyNumberFormat="1" applyFont="1" applyFill="1" applyBorder="1"/>
    <xf numFmtId="4" fontId="39" fillId="0" borderId="0" xfId="0" applyNumberFormat="1" applyFont="1" applyBorder="1"/>
    <xf numFmtId="4" fontId="39" fillId="0" borderId="13" xfId="0" applyNumberFormat="1" applyFont="1" applyBorder="1"/>
    <xf numFmtId="4" fontId="40" fillId="0" borderId="1" xfId="2" applyNumberFormat="1" applyFont="1" applyFill="1" applyBorder="1"/>
    <xf numFmtId="4" fontId="39" fillId="0" borderId="18" xfId="0" applyNumberFormat="1" applyFont="1" applyBorder="1"/>
    <xf numFmtId="4" fontId="40" fillId="0" borderId="21" xfId="2" applyNumberFormat="1" applyFont="1" applyFill="1" applyBorder="1"/>
    <xf numFmtId="4" fontId="39" fillId="0" borderId="20" xfId="0" applyNumberFormat="1" applyFont="1" applyBorder="1"/>
    <xf numFmtId="4" fontId="39" fillId="0" borderId="19" xfId="0" applyNumberFormat="1" applyFont="1" applyBorder="1"/>
    <xf numFmtId="10" fontId="40" fillId="0" borderId="56" xfId="2" applyNumberFormat="1" applyFont="1" applyFill="1" applyBorder="1"/>
    <xf numFmtId="164" fontId="41" fillId="0" borderId="0" xfId="1" applyNumberFormat="1" applyFont="1" applyBorder="1"/>
    <xf numFmtId="4" fontId="42" fillId="0" borderId="0" xfId="0" applyNumberFormat="1" applyFont="1" applyBorder="1"/>
    <xf numFmtId="4" fontId="39" fillId="0" borderId="13" xfId="0" applyNumberFormat="1" applyFont="1" applyFill="1" applyBorder="1"/>
    <xf numFmtId="10" fontId="40" fillId="0" borderId="15" xfId="2" applyNumberFormat="1" applyFont="1" applyFill="1" applyBorder="1"/>
    <xf numFmtId="10" fontId="40" fillId="0" borderId="46" xfId="2" applyNumberFormat="1" applyFont="1" applyFill="1" applyBorder="1"/>
    <xf numFmtId="164" fontId="41" fillId="0" borderId="20" xfId="1" applyNumberFormat="1" applyFont="1" applyBorder="1"/>
    <xf numFmtId="0" fontId="39" fillId="0" borderId="12" xfId="0" applyFont="1" applyBorder="1"/>
    <xf numFmtId="14" fontId="39" fillId="0" borderId="13" xfId="0" applyNumberFormat="1" applyFont="1" applyBorder="1"/>
    <xf numFmtId="14" fontId="39" fillId="0" borderId="0" xfId="0" applyNumberFormat="1" applyFont="1" applyBorder="1"/>
    <xf numFmtId="14" fontId="39" fillId="0" borderId="12" xfId="0" applyNumberFormat="1" applyFont="1" applyBorder="1"/>
    <xf numFmtId="10" fontId="40" fillId="0" borderId="55" xfId="2" applyNumberFormat="1" applyFont="1" applyFill="1" applyBorder="1"/>
    <xf numFmtId="10" fontId="40" fillId="0" borderId="14" xfId="2" applyNumberFormat="1" applyFont="1" applyFill="1" applyBorder="1"/>
    <xf numFmtId="14" fontId="39" fillId="0" borderId="19" xfId="0" applyNumberFormat="1" applyFont="1" applyBorder="1"/>
    <xf numFmtId="14" fontId="39" fillId="0" borderId="20" xfId="0" applyNumberFormat="1" applyFont="1" applyBorder="1"/>
    <xf numFmtId="14" fontId="39" fillId="0" borderId="18" xfId="0" applyNumberFormat="1" applyFont="1" applyBorder="1"/>
    <xf numFmtId="10" fontId="40" fillId="0" borderId="24" xfId="2" applyNumberFormat="1" applyFont="1" applyFill="1" applyBorder="1"/>
    <xf numFmtId="0" fontId="43" fillId="6" borderId="0" xfId="0" applyFont="1" applyFill="1" applyAlignment="1">
      <alignment horizontal="center"/>
    </xf>
    <xf numFmtId="0" fontId="44" fillId="6" borderId="0" xfId="0" applyFont="1" applyFill="1"/>
    <xf numFmtId="0" fontId="45" fillId="6" borderId="0" xfId="0" applyFont="1" applyFill="1"/>
    <xf numFmtId="0" fontId="46" fillId="6" borderId="0" xfId="0" applyFont="1" applyFill="1"/>
    <xf numFmtId="0" fontId="14" fillId="6" borderId="0" xfId="0" applyFont="1" applyFill="1"/>
    <xf numFmtId="0" fontId="14" fillId="6" borderId="0" xfId="0" applyFont="1" applyFill="1" applyBorder="1"/>
    <xf numFmtId="44" fontId="4" fillId="0" borderId="10" xfId="4" applyFont="1" applyFill="1" applyBorder="1"/>
    <xf numFmtId="49" fontId="0" fillId="6" borderId="0" xfId="0" applyNumberFormat="1" applyFill="1"/>
    <xf numFmtId="49" fontId="15" fillId="8" borderId="35" xfId="0" applyNumberFormat="1" applyFont="1" applyFill="1" applyBorder="1"/>
    <xf numFmtId="49" fontId="26" fillId="8" borderId="37" xfId="0" applyNumberFormat="1" applyFont="1" applyFill="1" applyBorder="1"/>
    <xf numFmtId="0" fontId="0" fillId="8" borderId="35" xfId="0" applyFont="1" applyFill="1" applyBorder="1"/>
    <xf numFmtId="3" fontId="5" fillId="0" borderId="0" xfId="0" applyNumberFormat="1" applyFont="1"/>
    <xf numFmtId="0" fontId="34" fillId="10" borderId="4" xfId="0" applyFont="1" applyFill="1" applyBorder="1" applyAlignment="1">
      <alignment horizontal="left"/>
    </xf>
    <xf numFmtId="0" fontId="34" fillId="10" borderId="6" xfId="0" applyFont="1" applyFill="1" applyBorder="1" applyAlignment="1">
      <alignment horizontal="left"/>
    </xf>
    <xf numFmtId="0" fontId="5" fillId="0" borderId="9" xfId="0" applyFont="1" applyBorder="1" applyAlignment="1">
      <alignment horizontal="center" wrapText="1"/>
    </xf>
    <xf numFmtId="0" fontId="33" fillId="0" borderId="0" xfId="3" applyFont="1" applyFill="1" applyAlignment="1">
      <alignment vertical="center"/>
    </xf>
    <xf numFmtId="4" fontId="5" fillId="0" borderId="10" xfId="0" applyNumberFormat="1" applyFont="1" applyFill="1" applyBorder="1" applyAlignment="1">
      <alignment horizontal="center" wrapText="1"/>
    </xf>
    <xf numFmtId="4" fontId="5" fillId="0" borderId="20" xfId="0" applyNumberFormat="1" applyFont="1" applyFill="1" applyBorder="1"/>
    <xf numFmtId="4" fontId="5" fillId="0" borderId="0" xfId="0" applyNumberFormat="1" applyFont="1" applyFill="1"/>
    <xf numFmtId="4" fontId="6" fillId="0" borderId="0" xfId="5" applyNumberFormat="1" applyFont="1" applyBorder="1"/>
    <xf numFmtId="164" fontId="4" fillId="0" borderId="66" xfId="1" applyNumberFormat="1" applyFont="1" applyBorder="1"/>
    <xf numFmtId="4" fontId="5" fillId="0" borderId="58" xfId="0" applyNumberFormat="1" applyFont="1" applyFill="1" applyBorder="1"/>
    <xf numFmtId="4" fontId="5" fillId="0" borderId="11" xfId="0" applyNumberFormat="1" applyFont="1" applyFill="1" applyBorder="1" applyAlignment="1">
      <alignment horizontal="center" wrapText="1"/>
    </xf>
    <xf numFmtId="0" fontId="18" fillId="0" borderId="0" xfId="0" applyFont="1"/>
    <xf numFmtId="4" fontId="39" fillId="0" borderId="0" xfId="0" applyNumberFormat="1" applyFont="1" applyFill="1" applyBorder="1"/>
    <xf numFmtId="0" fontId="0" fillId="0" borderId="8" xfId="0" applyFill="1" applyBorder="1"/>
    <xf numFmtId="0" fontId="3" fillId="13" borderId="19" xfId="0" applyFont="1" applyFill="1" applyBorder="1"/>
    <xf numFmtId="0" fontId="3" fillId="13" borderId="30" xfId="0" applyFont="1" applyFill="1" applyBorder="1" applyAlignment="1">
      <alignment wrapText="1"/>
    </xf>
    <xf numFmtId="0" fontId="3" fillId="13" borderId="30" xfId="0" applyFont="1" applyFill="1" applyBorder="1" applyAlignment="1">
      <alignment horizontal="center"/>
    </xf>
    <xf numFmtId="0" fontId="37" fillId="13" borderId="20" xfId="0" applyFont="1" applyFill="1" applyBorder="1" applyAlignment="1">
      <alignment horizontal="center" wrapText="1"/>
    </xf>
    <xf numFmtId="0" fontId="37" fillId="13" borderId="19" xfId="0" applyFont="1" applyFill="1" applyBorder="1" applyAlignment="1">
      <alignment horizontal="center" wrapText="1"/>
    </xf>
    <xf numFmtId="0" fontId="37" fillId="13" borderId="18" xfId="0" applyFont="1" applyFill="1" applyBorder="1" applyAlignment="1">
      <alignment horizontal="center" wrapText="1"/>
    </xf>
    <xf numFmtId="0" fontId="37" fillId="13" borderId="25" xfId="0" applyFont="1" applyFill="1" applyBorder="1" applyAlignment="1">
      <alignment horizontal="center" wrapText="1"/>
    </xf>
    <xf numFmtId="0" fontId="37" fillId="13" borderId="40" xfId="0" applyFont="1" applyFill="1" applyBorder="1" applyAlignment="1">
      <alignment vertical="center"/>
    </xf>
    <xf numFmtId="0" fontId="37" fillId="13" borderId="40" xfId="0" applyFont="1" applyFill="1" applyBorder="1" applyAlignment="1">
      <alignment horizontal="center" vertical="center" wrapText="1"/>
    </xf>
    <xf numFmtId="0" fontId="37" fillId="13" borderId="41" xfId="0" applyFont="1" applyFill="1" applyBorder="1" applyAlignment="1">
      <alignment horizontal="center" vertical="center"/>
    </xf>
    <xf numFmtId="0" fontId="37" fillId="13" borderId="41" xfId="0" applyFont="1" applyFill="1" applyBorder="1" applyAlignment="1">
      <alignment horizontal="center" vertical="center" wrapText="1"/>
    </xf>
    <xf numFmtId="0" fontId="16" fillId="15" borderId="40" xfId="0" applyFont="1" applyFill="1" applyBorder="1" applyAlignment="1">
      <alignment horizontal="center" vertical="center" wrapText="1"/>
    </xf>
    <xf numFmtId="0" fontId="16" fillId="15" borderId="41" xfId="0" applyFont="1" applyFill="1" applyBorder="1" applyAlignment="1">
      <alignment horizontal="center" vertical="center" wrapText="1"/>
    </xf>
    <xf numFmtId="0" fontId="16" fillId="15" borderId="42" xfId="0" applyFont="1" applyFill="1" applyBorder="1" applyAlignment="1">
      <alignment horizontal="center" vertical="center" wrapText="1"/>
    </xf>
    <xf numFmtId="4" fontId="13" fillId="0" borderId="0" xfId="0" applyNumberFormat="1" applyFont="1" applyFill="1" applyBorder="1"/>
    <xf numFmtId="4" fontId="6" fillId="0" borderId="39" xfId="0" applyNumberFormat="1" applyFont="1" applyFill="1" applyBorder="1"/>
    <xf numFmtId="4" fontId="13" fillId="0" borderId="12" xfId="0" applyNumberFormat="1" applyFont="1" applyFill="1" applyBorder="1"/>
    <xf numFmtId="0" fontId="0" fillId="6" borderId="47" xfId="0" applyFill="1" applyBorder="1"/>
    <xf numFmtId="0" fontId="0" fillId="16" borderId="50" xfId="0" applyFill="1" applyBorder="1" applyAlignment="1">
      <alignment horizontal="center" vertical="center" wrapText="1"/>
    </xf>
    <xf numFmtId="0" fontId="0" fillId="12" borderId="38" xfId="0" applyFill="1" applyBorder="1" applyAlignment="1">
      <alignment horizontal="center" vertical="center" wrapText="1"/>
    </xf>
    <xf numFmtId="0" fontId="0" fillId="16" borderId="51" xfId="0" applyFill="1" applyBorder="1" applyAlignment="1">
      <alignment horizontal="center" vertical="center" wrapText="1"/>
    </xf>
    <xf numFmtId="0" fontId="0" fillId="16" borderId="52" xfId="0" applyFill="1" applyBorder="1" applyAlignment="1">
      <alignment horizontal="center" vertical="center" wrapText="1"/>
    </xf>
    <xf numFmtId="0" fontId="0" fillId="12" borderId="53" xfId="0" applyFill="1" applyBorder="1" applyAlignment="1">
      <alignment horizontal="center" vertical="center" wrapText="1"/>
    </xf>
    <xf numFmtId="0" fontId="0" fillId="12" borderId="51" xfId="0" applyFill="1" applyBorder="1" applyAlignment="1">
      <alignment horizontal="center" vertical="center" wrapText="1"/>
    </xf>
    <xf numFmtId="0" fontId="0" fillId="16" borderId="37" xfId="0" applyFill="1" applyBorder="1" applyAlignment="1">
      <alignment horizontal="center" vertical="center" wrapText="1"/>
    </xf>
    <xf numFmtId="0" fontId="0" fillId="16" borderId="53" xfId="0" applyFill="1" applyBorder="1" applyAlignment="1">
      <alignment horizontal="center" vertical="center" wrapText="1"/>
    </xf>
    <xf numFmtId="0" fontId="0" fillId="16" borderId="38" xfId="0" applyFill="1" applyBorder="1" applyAlignment="1">
      <alignment horizontal="center" vertical="center" wrapText="1"/>
    </xf>
    <xf numFmtId="0" fontId="0" fillId="17" borderId="51" xfId="0" applyFill="1" applyBorder="1" applyAlignment="1">
      <alignment horizontal="center" vertical="center" wrapText="1"/>
    </xf>
    <xf numFmtId="0" fontId="0" fillId="18" borderId="51" xfId="0" applyFill="1" applyBorder="1" applyAlignment="1">
      <alignment horizontal="center" vertical="center" wrapText="1"/>
    </xf>
    <xf numFmtId="0" fontId="0" fillId="0" borderId="0" xfId="0" applyAlignment="1">
      <alignment horizontal="center" vertical="center" wrapText="1"/>
    </xf>
    <xf numFmtId="0" fontId="0" fillId="8" borderId="40" xfId="0" applyFill="1" applyBorder="1"/>
    <xf numFmtId="0" fontId="0" fillId="8" borderId="41" xfId="0" applyFill="1" applyBorder="1"/>
    <xf numFmtId="0" fontId="0" fillId="8" borderId="42" xfId="0" applyFill="1" applyBorder="1"/>
    <xf numFmtId="0" fontId="0" fillId="8" borderId="12" xfId="0" applyFill="1" applyBorder="1"/>
    <xf numFmtId="0" fontId="0" fillId="8" borderId="13" xfId="0" applyFill="1" applyBorder="1"/>
    <xf numFmtId="0" fontId="0" fillId="8" borderId="18" xfId="0" applyFill="1" applyBorder="1"/>
    <xf numFmtId="0" fontId="0" fillId="8" borderId="20" xfId="0" applyFill="1" applyBorder="1"/>
    <xf numFmtId="0" fontId="0" fillId="8" borderId="19" xfId="0" applyFill="1" applyBorder="1"/>
    <xf numFmtId="0" fontId="48" fillId="6" borderId="0" xfId="6" applyFill="1"/>
    <xf numFmtId="0" fontId="34" fillId="10" borderId="4" xfId="0" applyFont="1" applyFill="1" applyBorder="1" applyAlignment="1">
      <alignment horizontal="left"/>
    </xf>
    <xf numFmtId="0" fontId="34" fillId="10" borderId="6" xfId="0" applyFont="1" applyFill="1" applyBorder="1" applyAlignment="1">
      <alignment horizontal="left"/>
    </xf>
    <xf numFmtId="0" fontId="5" fillId="0" borderId="9" xfId="0" applyFont="1" applyBorder="1" applyAlignment="1">
      <alignment horizontal="center" wrapText="1"/>
    </xf>
    <xf numFmtId="164" fontId="4" fillId="0" borderId="66" xfId="1" applyNumberFormat="1" applyFont="1" applyFill="1" applyBorder="1"/>
    <xf numFmtId="0" fontId="34" fillId="10" borderId="4" xfId="0" applyFont="1" applyFill="1" applyBorder="1" applyAlignment="1">
      <alignment horizontal="left"/>
    </xf>
    <xf numFmtId="0" fontId="34" fillId="10" borderId="6" xfId="0" applyFont="1" applyFill="1" applyBorder="1" applyAlignment="1">
      <alignment horizontal="left"/>
    </xf>
    <xf numFmtId="0" fontId="5" fillId="0" borderId="12" xfId="0" applyFont="1" applyFill="1" applyBorder="1"/>
    <xf numFmtId="0" fontId="5" fillId="0" borderId="13" xfId="0" applyFont="1" applyBorder="1"/>
    <xf numFmtId="0" fontId="5" fillId="0" borderId="13" xfId="0" applyFont="1" applyFill="1" applyBorder="1"/>
    <xf numFmtId="0" fontId="34" fillId="10" borderId="4" xfId="0" applyFont="1" applyFill="1" applyBorder="1" applyAlignment="1">
      <alignment horizontal="left"/>
    </xf>
    <xf numFmtId="0" fontId="34" fillId="10" borderId="6" xfId="0" applyFont="1" applyFill="1" applyBorder="1" applyAlignment="1">
      <alignment horizontal="left"/>
    </xf>
    <xf numFmtId="0" fontId="5" fillId="0" borderId="9" xfId="0" applyFont="1" applyBorder="1" applyAlignment="1">
      <alignment horizontal="center" wrapText="1"/>
    </xf>
    <xf numFmtId="1" fontId="0" fillId="8" borderId="0" xfId="0" applyNumberFormat="1" applyFill="1" applyBorder="1" applyAlignment="1">
      <alignment horizontal="center"/>
    </xf>
    <xf numFmtId="0" fontId="0" fillId="0" borderId="10" xfId="0" applyFill="1" applyBorder="1" applyAlignment="1">
      <alignment horizontal="center" vertical="center"/>
    </xf>
    <xf numFmtId="0" fontId="0" fillId="0" borderId="10" xfId="0" applyFill="1" applyBorder="1" applyAlignment="1">
      <alignment vertical="center" wrapText="1"/>
    </xf>
    <xf numFmtId="0" fontId="0" fillId="0" borderId="10" xfId="0" applyBorder="1" applyAlignment="1">
      <alignment wrapText="1"/>
    </xf>
    <xf numFmtId="14" fontId="5" fillId="19" borderId="19" xfId="0" applyNumberFormat="1" applyFont="1" applyFill="1" applyBorder="1"/>
    <xf numFmtId="4" fontId="5" fillId="20" borderId="0" xfId="0" applyNumberFormat="1" applyFont="1" applyFill="1" applyBorder="1"/>
    <xf numFmtId="0" fontId="0" fillId="11" borderId="43" xfId="0" applyFont="1" applyFill="1" applyBorder="1"/>
    <xf numFmtId="0" fontId="0" fillId="11" borderId="44" xfId="0" applyFont="1" applyFill="1" applyBorder="1"/>
    <xf numFmtId="14" fontId="0" fillId="11" borderId="44" xfId="0" applyNumberFormat="1" applyFont="1" applyFill="1" applyBorder="1" applyAlignment="1">
      <alignment horizontal="center" vertical="top" wrapText="1"/>
    </xf>
    <xf numFmtId="14" fontId="0" fillId="11" borderId="44" xfId="1" applyNumberFormat="1" applyFont="1" applyFill="1" applyBorder="1" applyAlignment="1">
      <alignment horizontal="center"/>
    </xf>
    <xf numFmtId="1" fontId="0" fillId="11" borderId="44" xfId="0" applyNumberFormat="1" applyFont="1" applyFill="1" applyBorder="1" applyAlignment="1">
      <alignment horizontal="center" vertical="top" wrapText="1"/>
    </xf>
    <xf numFmtId="10" fontId="0" fillId="11" borderId="44" xfId="1" applyNumberFormat="1" applyFont="1" applyFill="1" applyBorder="1" applyAlignment="1">
      <alignment horizontal="center" vertical="top" wrapText="1"/>
    </xf>
    <xf numFmtId="165" fontId="0" fillId="11" borderId="44" xfId="4" applyNumberFormat="1" applyFont="1" applyFill="1" applyBorder="1" applyAlignment="1">
      <alignment horizontal="right" vertical="top" wrapText="1"/>
    </xf>
    <xf numFmtId="165" fontId="15" fillId="11" borderId="44" xfId="4" applyNumberFormat="1" applyFont="1" applyFill="1" applyBorder="1"/>
    <xf numFmtId="43" fontId="0" fillId="11" borderId="44" xfId="5" applyFont="1" applyFill="1" applyBorder="1" applyAlignment="1">
      <alignment horizontal="left" vertical="top" wrapText="1"/>
    </xf>
    <xf numFmtId="165" fontId="0" fillId="11" borderId="44" xfId="4" applyNumberFormat="1" applyFont="1" applyFill="1" applyBorder="1" applyAlignment="1">
      <alignment horizontal="left" vertical="top" wrapText="1"/>
    </xf>
    <xf numFmtId="165" fontId="0" fillId="11" borderId="44" xfId="4" applyNumberFormat="1" applyFont="1" applyFill="1" applyBorder="1"/>
    <xf numFmtId="0" fontId="0" fillId="11" borderId="44" xfId="0" applyFont="1" applyFill="1" applyBorder="1" applyAlignment="1">
      <alignment horizontal="center" vertical="top" wrapText="1"/>
    </xf>
    <xf numFmtId="167" fontId="0" fillId="11" borderId="44" xfId="5" applyNumberFormat="1" applyFont="1" applyFill="1" applyBorder="1" applyAlignment="1">
      <alignment horizontal="center" vertical="top" wrapText="1"/>
    </xf>
    <xf numFmtId="165" fontId="0" fillId="11" borderId="8" xfId="4" applyNumberFormat="1" applyFont="1" applyFill="1" applyBorder="1" applyAlignment="1">
      <alignment horizontal="center" vertical="top" wrapText="1"/>
    </xf>
    <xf numFmtId="165" fontId="0" fillId="11" borderId="10" xfId="4" applyNumberFormat="1" applyFont="1" applyFill="1" applyBorder="1" applyAlignment="1">
      <alignment horizontal="center" vertical="top" wrapText="1"/>
    </xf>
    <xf numFmtId="165" fontId="0" fillId="11" borderId="11" xfId="4" applyNumberFormat="1" applyFont="1" applyFill="1" applyBorder="1" applyAlignment="1">
      <alignment horizontal="center" vertical="top" wrapText="1"/>
    </xf>
    <xf numFmtId="0" fontId="0" fillId="11" borderId="0" xfId="0" applyFill="1" applyBorder="1"/>
    <xf numFmtId="14" fontId="0" fillId="19" borderId="10" xfId="0" applyNumberFormat="1" applyFill="1" applyBorder="1" applyAlignment="1">
      <alignment horizontal="center"/>
    </xf>
    <xf numFmtId="14" fontId="0" fillId="21" borderId="10" xfId="0" applyNumberFormat="1" applyFill="1" applyBorder="1" applyAlignment="1">
      <alignment horizontal="center"/>
    </xf>
    <xf numFmtId="14" fontId="0" fillId="22" borderId="10" xfId="0" applyNumberFormat="1" applyFill="1" applyBorder="1" applyAlignment="1">
      <alignment horizontal="center"/>
    </xf>
    <xf numFmtId="0" fontId="0" fillId="19" borderId="0" xfId="0" applyFill="1"/>
    <xf numFmtId="0" fontId="0" fillId="23" borderId="0" xfId="0" applyFill="1"/>
    <xf numFmtId="0" fontId="0" fillId="0" borderId="67" xfId="0" applyFill="1" applyBorder="1" applyAlignment="1">
      <alignment horizontal="center" vertical="center"/>
    </xf>
    <xf numFmtId="0" fontId="0" fillId="0" borderId="67" xfId="0" applyFill="1" applyBorder="1" applyAlignment="1">
      <alignment vertical="center" wrapText="1"/>
    </xf>
    <xf numFmtId="0" fontId="19" fillId="9" borderId="10" xfId="0" applyFont="1" applyFill="1" applyBorder="1" applyAlignment="1">
      <alignment horizontal="center" vertical="top" wrapText="1"/>
    </xf>
    <xf numFmtId="165" fontId="0" fillId="24" borderId="19" xfId="4" applyNumberFormat="1" applyFont="1" applyFill="1" applyBorder="1" applyAlignment="1">
      <alignment horizontal="center"/>
    </xf>
    <xf numFmtId="0" fontId="0" fillId="0" borderId="0" xfId="0" quotePrefix="1"/>
    <xf numFmtId="165" fontId="0" fillId="24" borderId="19" xfId="0" applyNumberFormat="1" applyFill="1" applyBorder="1" applyAlignment="1">
      <alignment horizontal="center"/>
    </xf>
    <xf numFmtId="165" fontId="0" fillId="25" borderId="30" xfId="4" applyNumberFormat="1" applyFont="1" applyFill="1" applyBorder="1" applyAlignment="1">
      <alignment horizontal="center"/>
    </xf>
    <xf numFmtId="165" fontId="0" fillId="25" borderId="19" xfId="0" applyNumberFormat="1" applyFill="1" applyBorder="1" applyAlignment="1">
      <alignment horizontal="center"/>
    </xf>
    <xf numFmtId="0" fontId="49" fillId="0" borderId="0" xfId="0" applyFont="1"/>
    <xf numFmtId="0" fontId="14" fillId="14" borderId="26" xfId="0" applyFont="1" applyFill="1" applyBorder="1" applyAlignment="1">
      <alignment horizontal="center"/>
    </xf>
    <xf numFmtId="0" fontId="14" fillId="14" borderId="27" xfId="0" applyFont="1" applyFill="1" applyBorder="1" applyAlignment="1">
      <alignment horizontal="center"/>
    </xf>
    <xf numFmtId="0" fontId="14" fillId="14" borderId="28" xfId="0" applyFont="1" applyFill="1" applyBorder="1" applyAlignment="1">
      <alignment horizontal="center"/>
    </xf>
    <xf numFmtId="0" fontId="14" fillId="6" borderId="25" xfId="0" applyFont="1" applyFill="1" applyBorder="1" applyAlignment="1">
      <alignment horizontal="center"/>
    </xf>
    <xf numFmtId="0" fontId="14" fillId="6" borderId="48" xfId="0" applyFont="1" applyFill="1" applyBorder="1" applyAlignment="1">
      <alignment horizontal="center"/>
    </xf>
    <xf numFmtId="0" fontId="14" fillId="6" borderId="49" xfId="0" applyFont="1" applyFill="1" applyBorder="1" applyAlignment="1">
      <alignment horizontal="center"/>
    </xf>
    <xf numFmtId="0" fontId="14" fillId="6" borderId="26" xfId="0" applyFont="1" applyFill="1" applyBorder="1" applyAlignment="1">
      <alignment horizontal="center"/>
    </xf>
    <xf numFmtId="0" fontId="14" fillId="6" borderId="27" xfId="0" applyFont="1" applyFill="1" applyBorder="1" applyAlignment="1">
      <alignment horizontal="center"/>
    </xf>
    <xf numFmtId="0" fontId="14" fillId="6" borderId="28" xfId="0" applyFont="1" applyFill="1" applyBorder="1" applyAlignment="1">
      <alignment horizontal="center"/>
    </xf>
    <xf numFmtId="4" fontId="34" fillId="10" borderId="2" xfId="0" applyNumberFormat="1" applyFont="1" applyFill="1" applyBorder="1" applyAlignment="1">
      <alignment horizontal="center" vertical="center" wrapText="1"/>
    </xf>
    <xf numFmtId="4" fontId="34" fillId="10" borderId="7" xfId="0" applyNumberFormat="1" applyFont="1" applyFill="1" applyBorder="1" applyAlignment="1">
      <alignment horizontal="center" vertical="center" wrapText="1"/>
    </xf>
    <xf numFmtId="4" fontId="34" fillId="10" borderId="3" xfId="0" applyNumberFormat="1" applyFont="1" applyFill="1" applyBorder="1" applyAlignment="1">
      <alignment horizontal="center" vertical="center" wrapText="1"/>
    </xf>
    <xf numFmtId="0" fontId="34" fillId="10" borderId="2" xfId="0" applyFont="1" applyFill="1" applyBorder="1" applyAlignment="1">
      <alignment horizontal="left"/>
    </xf>
    <xf numFmtId="0" fontId="34" fillId="10" borderId="3" xfId="0" applyFont="1" applyFill="1" applyBorder="1" applyAlignment="1">
      <alignment horizontal="left"/>
    </xf>
    <xf numFmtId="0" fontId="34" fillId="10" borderId="4" xfId="0" applyFont="1" applyFill="1" applyBorder="1" applyAlignment="1">
      <alignment horizontal="left"/>
    </xf>
    <xf numFmtId="0" fontId="34" fillId="10" borderId="6" xfId="0" applyFont="1" applyFill="1" applyBorder="1" applyAlignment="1">
      <alignment horizontal="left"/>
    </xf>
    <xf numFmtId="0" fontId="5" fillId="0" borderId="2" xfId="0" applyFont="1" applyBorder="1" applyAlignment="1">
      <alignment horizontal="center" wrapText="1"/>
    </xf>
    <xf numFmtId="0" fontId="5" fillId="0" borderId="8" xfId="0" applyFont="1" applyBorder="1" applyAlignment="1">
      <alignment horizontal="center" wrapText="1"/>
    </xf>
    <xf numFmtId="0" fontId="5" fillId="0" borderId="3" xfId="0" applyFont="1" applyBorder="1" applyAlignment="1">
      <alignment horizontal="center" wrapText="1"/>
    </xf>
    <xf numFmtId="0" fontId="5" fillId="0" borderId="9" xfId="0" applyFont="1" applyBorder="1" applyAlignment="1">
      <alignment horizontal="center" wrapText="1"/>
    </xf>
    <xf numFmtId="0" fontId="34" fillId="10" borderId="4" xfId="0" applyFont="1" applyFill="1" applyBorder="1" applyAlignment="1">
      <alignment horizontal="center" vertical="center"/>
    </xf>
    <xf numFmtId="0" fontId="34" fillId="10" borderId="5" xfId="0" applyFont="1" applyFill="1" applyBorder="1" applyAlignment="1">
      <alignment horizontal="center" vertical="center"/>
    </xf>
    <xf numFmtId="0" fontId="34" fillId="10" borderId="6" xfId="0" applyFont="1" applyFill="1" applyBorder="1" applyAlignment="1">
      <alignment horizontal="center" vertical="center"/>
    </xf>
    <xf numFmtId="4" fontId="34" fillId="10" borderId="4" xfId="0" applyNumberFormat="1" applyFont="1" applyFill="1" applyBorder="1" applyAlignment="1">
      <alignment horizontal="center" vertical="center"/>
    </xf>
    <xf numFmtId="4" fontId="34" fillId="10" borderId="5" xfId="0" applyNumberFormat="1" applyFont="1" applyFill="1" applyBorder="1" applyAlignment="1">
      <alignment horizontal="center" vertical="center"/>
    </xf>
    <xf numFmtId="4" fontId="34" fillId="10" borderId="6" xfId="0" applyNumberFormat="1" applyFont="1" applyFill="1" applyBorder="1" applyAlignment="1">
      <alignment horizontal="center" vertical="center"/>
    </xf>
    <xf numFmtId="4" fontId="34" fillId="10" borderId="4" xfId="0" applyNumberFormat="1" applyFont="1" applyFill="1" applyBorder="1" applyAlignment="1">
      <alignment horizontal="center" vertical="center" wrapText="1"/>
    </xf>
    <xf numFmtId="4" fontId="34" fillId="10" borderId="5" xfId="0" applyNumberFormat="1" applyFont="1" applyFill="1" applyBorder="1" applyAlignment="1">
      <alignment horizontal="center" vertical="center" wrapText="1"/>
    </xf>
    <xf numFmtId="4" fontId="34" fillId="10" borderId="6" xfId="0" applyNumberFormat="1" applyFont="1" applyFill="1" applyBorder="1" applyAlignment="1">
      <alignment horizontal="center" vertical="center" wrapText="1"/>
    </xf>
    <xf numFmtId="0" fontId="5" fillId="0" borderId="65" xfId="0" applyFont="1" applyBorder="1" applyAlignment="1">
      <alignment horizontal="center" wrapText="1"/>
    </xf>
    <xf numFmtId="0" fontId="5" fillId="0" borderId="53" xfId="0" applyFont="1" applyBorder="1" applyAlignment="1">
      <alignment horizontal="center" wrapText="1"/>
    </xf>
    <xf numFmtId="0" fontId="5" fillId="0" borderId="64" xfId="0" applyFont="1" applyBorder="1" applyAlignment="1">
      <alignment horizontal="center" wrapText="1"/>
    </xf>
    <xf numFmtId="0" fontId="5" fillId="0" borderId="37" xfId="0" applyFont="1" applyBorder="1" applyAlignment="1">
      <alignment horizontal="center" wrapText="1"/>
    </xf>
    <xf numFmtId="0" fontId="0" fillId="26" borderId="67" xfId="0" applyFill="1" applyBorder="1" applyAlignment="1">
      <alignment vertical="center" wrapText="1"/>
    </xf>
    <xf numFmtId="0" fontId="0" fillId="27" borderId="67" xfId="0" applyFill="1" applyBorder="1" applyAlignment="1">
      <alignment vertical="center" wrapText="1"/>
    </xf>
    <xf numFmtId="0" fontId="0" fillId="15" borderId="67" xfId="0" applyFill="1" applyBorder="1" applyAlignment="1">
      <alignment vertical="center" wrapText="1"/>
    </xf>
    <xf numFmtId="0" fontId="0" fillId="28" borderId="67" xfId="0" applyFill="1" applyBorder="1" applyAlignment="1">
      <alignment vertical="center" wrapText="1"/>
    </xf>
    <xf numFmtId="165" fontId="0" fillId="28" borderId="30" xfId="4" applyNumberFormat="1" applyFont="1" applyFill="1" applyBorder="1" applyAlignment="1">
      <alignment horizontal="center"/>
    </xf>
    <xf numFmtId="165" fontId="0" fillId="28" borderId="19" xfId="0" applyNumberFormat="1" applyFill="1" applyBorder="1" applyAlignment="1">
      <alignment horizontal="center"/>
    </xf>
  </cellXfs>
  <cellStyles count="7">
    <cellStyle name="Accent5" xfId="3" builtinId="45"/>
    <cellStyle name="Comma" xfId="5" builtinId="3"/>
    <cellStyle name="Currency" xfId="4" builtinId="4"/>
    <cellStyle name="Hyperlink" xfId="6" builtinId="8"/>
    <cellStyle name="Input" xfId="2" builtinId="20"/>
    <cellStyle name="Normal" xfId="0" builtinId="0"/>
    <cellStyle name="Percent" xfId="1" builtinId="5"/>
  </cellStyles>
  <dxfs count="25">
    <dxf>
      <alignment horizontal="center" textRotation="0"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bottom" textRotation="0" indent="0" justifyLastLine="0" shrinkToFit="0" readingOrder="0"/>
      <border diagonalUp="0" diagonalDown="0" outline="0">
        <left style="medium">
          <color indexed="64"/>
        </left>
        <right style="thin">
          <color indexed="64"/>
        </right>
        <top style="thin">
          <color indexed="64"/>
        </top>
        <bottom style="thin">
          <color indexed="64"/>
        </bottom>
      </border>
    </dxf>
    <dxf>
      <border diagonalUp="0" diagonalDown="0">
        <left style="thin">
          <color indexed="64"/>
        </left>
        <right style="medium">
          <color indexed="64"/>
        </right>
        <top style="thin">
          <color indexed="64"/>
        </top>
        <bottom style="thin">
          <color indexed="64"/>
        </bottom>
        <vertical/>
        <horizontal/>
      </border>
    </dxf>
    <dxf>
      <numFmt numFmtId="34" formatCode="_-&quot;£&quot;* #,##0.00_-;\-&quot;£&quot;* #,##0.00_-;_-&quot;£&quot;* &quot;-&quot;??_-;_-@_-"/>
      <alignment horizontal="left" vertical="top" textRotation="0" wrapText="1" indent="0" justifyLastLine="0" shrinkToFit="0" readingOrder="0"/>
      <border diagonalUp="0" diagonalDown="0">
        <left style="thin">
          <color indexed="64"/>
        </left>
        <right/>
        <top style="thin">
          <color indexed="64"/>
        </top>
        <bottom style="thin">
          <color indexed="64"/>
        </bottom>
        <vertical/>
        <horizontal/>
      </border>
    </dxf>
    <dxf>
      <border diagonalUp="0" diagonalDown="0">
        <left style="thin">
          <color indexed="64"/>
        </left>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alignment horizontal="center" textRotation="0"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textRotation="0"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textRotation="0"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textRotation="0" indent="0" justifyLastLine="0" shrinkToFit="0" readingOrder="0"/>
      <border diagonalUp="0" diagonalDown="0" outline="0">
        <left style="medium">
          <color indexed="64"/>
        </left>
        <right style="thin">
          <color indexed="64"/>
        </right>
        <top style="thin">
          <color indexed="64"/>
        </top>
        <bottom style="thin">
          <color indexed="64"/>
        </bottom>
      </border>
    </dxf>
    <dxf>
      <numFmt numFmtId="34" formatCode="_-&quot;£&quot;* #,##0.00_-;\-&quot;£&quot;* #,##0.00_-;_-&quot;£&quot;* &quot;-&quot;??_-;_-@_-"/>
      <border diagonalUp="0" diagonalDown="0">
        <left style="thin">
          <color indexed="64"/>
        </left>
        <right style="medium">
          <color indexed="64"/>
        </right>
        <top style="thin">
          <color indexed="64"/>
        </top>
        <bottom style="thin">
          <color indexed="64"/>
        </bottom>
        <vertical/>
        <horizontal/>
      </border>
    </dxf>
    <dxf>
      <numFmt numFmtId="34" formatCode="_-&quot;£&quot;* #,##0.00_-;\-&quot;£&quot;* #,##0.00_-;_-&quot;£&quot;* &quot;-&quot;??_-;_-@_-"/>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fill>
        <patternFill patternType="gray125">
          <fgColor indexed="64"/>
          <bgColor indexed="65"/>
        </patternFill>
      </fill>
      <border diagonalUp="0" diagonalDown="0">
        <left style="thin">
          <color indexed="64"/>
        </left>
        <right style="thin">
          <color indexed="64"/>
        </right>
        <top style="thin">
          <color indexed="64"/>
        </top>
        <bottom style="thin">
          <color indexed="64"/>
        </bottom>
        <vertical/>
        <horizontal/>
      </border>
    </dxf>
    <dxf>
      <border diagonalUp="0" diagonalDown="0">
        <left style="medium">
          <color indexed="64"/>
        </left>
        <right style="thin">
          <color indexed="64"/>
        </right>
        <top style="thin">
          <color indexed="64"/>
        </top>
        <bottom style="thin">
          <color indexed="64"/>
        </bottom>
        <vertical/>
        <horizontal/>
      </border>
    </dxf>
    <dxf>
      <border diagonalUp="0" diagonalDown="0">
        <left style="thin">
          <color indexed="64"/>
        </left>
        <right style="medium">
          <color indexed="64"/>
        </right>
        <top style="thin">
          <color indexed="64"/>
        </top>
        <bottom style="thin">
          <color indexed="64"/>
        </bottom>
        <vertical/>
        <horizontal/>
      </border>
    </dxf>
    <dxf>
      <border diagonalUp="0" diagonalDown="0" outline="0">
        <left style="thin">
          <color indexed="64"/>
        </left>
        <right style="thin">
          <color indexed="64"/>
        </right>
        <top style="thin">
          <color indexed="64"/>
        </top>
        <bottom style="thin">
          <color indexed="64"/>
        </bottom>
      </border>
    </dxf>
    <dxf>
      <numFmt numFmtId="14" formatCode="0.00%"/>
      <border diagonalUp="0" diagonalDown="0" outline="0">
        <left style="thin">
          <color indexed="64"/>
        </left>
        <right style="thin">
          <color indexed="64"/>
        </right>
        <top style="thin">
          <color indexed="64"/>
        </top>
        <bottom style="thin">
          <color indexed="64"/>
        </bottom>
      </border>
    </dxf>
    <dxf>
      <alignment horizontal="right" textRotation="0" indent="0" justifyLastLine="0" shrinkToFit="0" readingOrder="0"/>
      <border diagonalUp="0" diagonalDown="0" outline="0">
        <left style="thin">
          <color indexed="64"/>
        </left>
        <right style="thin">
          <color indexed="64"/>
        </right>
        <top style="thin">
          <color indexed="64"/>
        </top>
        <bottom style="thin">
          <color indexed="64"/>
        </bottom>
      </border>
    </dxf>
    <dxf>
      <border diagonalUp="0" diagonalDown="0" outline="0">
        <left/>
        <right style="thin">
          <color indexed="64"/>
        </right>
        <top style="thin">
          <color indexed="64"/>
        </top>
        <bottom style="thin">
          <color indexed="64"/>
        </bottom>
      </border>
    </dxf>
    <dxf>
      <border diagonalUp="0" diagonalDown="0">
        <left/>
        <right style="thin">
          <color indexed="64"/>
        </right>
        <top style="thin">
          <color indexed="64"/>
        </top>
        <bottom style="thin">
          <color indexed="64"/>
        </bottom>
        <vertical/>
        <horizontal/>
      </border>
    </dxf>
    <dxf>
      <border diagonalUp="0" diagonalDown="0">
        <left/>
        <right style="medium">
          <color indexed="64"/>
        </right>
        <top style="thin">
          <color indexed="64"/>
        </top>
        <bottom style="thin">
          <color indexed="64"/>
        </bottom>
        <vertical/>
        <horizontal/>
      </border>
    </dxf>
    <dxf>
      <border outline="0">
        <left style="medium">
          <color indexed="64"/>
        </left>
        <right style="medium">
          <color indexed="64"/>
        </right>
        <top style="medium">
          <color indexed="64"/>
        </top>
        <bottom style="medium">
          <color indexed="64"/>
        </bottom>
      </border>
    </dxf>
    <dxf>
      <border outline="0">
        <bottom style="medium">
          <color indexed="64"/>
        </bottom>
      </border>
    </dxf>
    <dxf>
      <font>
        <b/>
        <i val="0"/>
        <strike val="0"/>
        <condense val="0"/>
        <extend val="0"/>
        <outline val="0"/>
        <shadow val="0"/>
        <u val="none"/>
        <vertAlign val="baseline"/>
        <sz val="11"/>
        <color theme="0"/>
        <name val="Calibri"/>
        <family val="2"/>
        <scheme val="minor"/>
      </font>
      <fill>
        <patternFill patternType="solid">
          <fgColor indexed="64"/>
          <bgColor theme="1" tint="0.249977111117893"/>
        </patternFill>
      </fill>
      <alignment horizontal="center" vertical="bottom" textRotation="0" wrapText="0"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s>
</file>

<file path=xl/diagrams/colors1.xml><?xml version="1.0" encoding="utf-8"?>
<dgm:colorsDef xmlns:dgm="http://schemas.openxmlformats.org/drawingml/2006/diagram" xmlns:a="http://schemas.openxmlformats.org/drawingml/2006/main" uniqueId="urn:microsoft.com/office/officeart/2005/8/colors/colorful5">
  <dgm:title val=""/>
  <dgm:desc val=""/>
  <dgm:catLst>
    <dgm:cat type="colorful" pri="10500"/>
  </dgm:catLst>
  <dgm:styleLbl name="node0">
    <dgm:fillClrLst meth="repeat">
      <a:schemeClr val="accent4"/>
    </dgm:fillClrLst>
    <dgm:linClrLst meth="repeat">
      <a:schemeClr val="lt1"/>
    </dgm:linClrLst>
    <dgm:effectClrLst/>
    <dgm:txLinClrLst/>
    <dgm:txFillClrLst/>
    <dgm:txEffectClrLst/>
  </dgm:styleLbl>
  <dgm:styleLbl name="node1">
    <dgm:fillClrLst>
      <a:schemeClr val="accent5"/>
      <a:schemeClr val="accent6"/>
    </dgm:fillClrLst>
    <dgm:linClrLst meth="repeat">
      <a:schemeClr val="lt1"/>
    </dgm:linClrLst>
    <dgm:effectClrLst/>
    <dgm:txLinClrLst/>
    <dgm:txFillClrLst/>
    <dgm:txEffectClrLst/>
  </dgm:styleLbl>
  <dgm:styleLbl name="alignNode1">
    <dgm:fillClrLst>
      <a:schemeClr val="accent5"/>
      <a:schemeClr val="accent6"/>
    </dgm:fillClrLst>
    <dgm:linClrLst>
      <a:schemeClr val="accent5"/>
      <a:schemeClr val="accent6"/>
    </dgm:linClrLst>
    <dgm:effectClrLst/>
    <dgm:txLinClrLst/>
    <dgm:txFillClrLst/>
    <dgm:txEffectClrLst/>
  </dgm:styleLbl>
  <dgm:styleLbl name="lnNode1">
    <dgm:fillClrLst>
      <a:schemeClr val="accent5"/>
      <a:schemeClr val="accent6"/>
    </dgm:fillClrLst>
    <dgm:linClrLst meth="repeat">
      <a:schemeClr val="lt1"/>
    </dgm:linClrLst>
    <dgm:effectClrLst/>
    <dgm:txLinClrLst/>
    <dgm:txFillClrLst/>
    <dgm:txEffectClrLst/>
  </dgm:styleLbl>
  <dgm:styleLbl name="vennNode1">
    <dgm:fillClrLst>
      <a:schemeClr val="accent5">
        <a:alpha val="50000"/>
      </a:schemeClr>
      <a:schemeClr val="accent6">
        <a:alpha val="50000"/>
      </a:schemeClr>
    </dgm:fillClrLst>
    <dgm:linClrLst meth="repeat">
      <a:schemeClr val="lt1"/>
    </dgm:linClrLst>
    <dgm:effectClrLst/>
    <dgm:txLinClrLst/>
    <dgm:txFillClrLst/>
    <dgm:txEffectClrLst/>
  </dgm:styleLbl>
  <dgm:styleLbl name="node2">
    <dgm:fillClrLst>
      <a:schemeClr val="accent6"/>
    </dgm:fillClrLst>
    <dgm:linClrLst meth="repeat">
      <a:schemeClr val="lt1"/>
    </dgm:linClrLst>
    <dgm:effectClrLst/>
    <dgm:txLinClrLst/>
    <dgm:txFillClrLst/>
    <dgm:txEffectClrLst/>
  </dgm:styleLbl>
  <dgm:styleLbl name="node3">
    <dgm:fillClrLst>
      <a:schemeClr val="accent1"/>
    </dgm:fillClrLst>
    <dgm:linClrLst meth="repeat">
      <a:schemeClr val="lt1"/>
    </dgm:linClrLst>
    <dgm:effectClrLst/>
    <dgm:txLinClrLst/>
    <dgm:txFillClrLst/>
    <dgm:txEffectClrLst/>
  </dgm:styleLbl>
  <dgm:styleLbl name="node4">
    <dgm:fillClrLst>
      <a:schemeClr val="accent2"/>
    </dgm:fillClrLst>
    <dgm:linClrLst meth="repeat">
      <a:schemeClr val="lt1"/>
    </dgm:linClrLst>
    <dgm:effectClrLst/>
    <dgm:txLinClrLst/>
    <dgm:txFillClrLst/>
    <dgm:txEffectClrLst/>
  </dgm:styleLbl>
  <dgm:styleLbl name="fgImgPlace1">
    <dgm:fillClrLst>
      <a:schemeClr val="accent5">
        <a:tint val="50000"/>
      </a:schemeClr>
      <a:schemeClr val="accent6">
        <a:tint val="50000"/>
      </a:schemeClr>
    </dgm:fillClrLst>
    <dgm:linClrLst meth="repeat">
      <a:schemeClr val="lt1"/>
    </dgm:linClrLst>
    <dgm:effectClrLst/>
    <dgm:txLinClrLst/>
    <dgm:txFillClrLst meth="repeat">
      <a:schemeClr val="lt1"/>
    </dgm:txFillClrLst>
    <dgm:txEffectClrLst/>
  </dgm:styleLbl>
  <dgm:styleLbl name="alignImgPlace1">
    <dgm:fillClrLst>
      <a:schemeClr val="accent5">
        <a:tint val="50000"/>
      </a:schemeClr>
      <a:schemeClr val="accent6">
        <a:tint val="20000"/>
      </a:schemeClr>
    </dgm:fillClrLst>
    <dgm:linClrLst meth="repeat">
      <a:schemeClr val="lt1"/>
    </dgm:linClrLst>
    <dgm:effectClrLst/>
    <dgm:txLinClrLst/>
    <dgm:txFillClrLst meth="repeat">
      <a:schemeClr val="lt1"/>
    </dgm:txFillClrLst>
    <dgm:txEffectClrLst/>
  </dgm:styleLbl>
  <dgm:styleLbl name="bgImgPlace1">
    <dgm:fillClrLst>
      <a:schemeClr val="accent5">
        <a:tint val="50000"/>
      </a:schemeClr>
      <a:schemeClr val="accent6">
        <a:tint val="20000"/>
      </a:schemeClr>
    </dgm:fillClrLst>
    <dgm:linClrLst meth="repeat">
      <a:schemeClr val="lt1"/>
    </dgm:linClrLst>
    <dgm:effectClrLst/>
    <dgm:txLinClrLst/>
    <dgm:txFillClrLst meth="repeat">
      <a:schemeClr val="lt1"/>
    </dgm:txFillClrLst>
    <dgm:txEffectClrLst/>
  </dgm:styleLbl>
  <dgm:styleLbl name="sibTrans2D1">
    <dgm:fillClrLst>
      <a:schemeClr val="accent5"/>
      <a:schemeClr val="accent6"/>
    </dgm:fillClrLst>
    <dgm:linClrLst meth="repeat">
      <a:schemeClr val="lt1"/>
    </dgm:linClrLst>
    <dgm:effectClrLst/>
    <dgm:txLinClrLst/>
    <dgm:txFillClrLst/>
    <dgm:txEffectClrLst/>
  </dgm:styleLbl>
  <dgm:styleLbl name="fgSibTrans2D1">
    <dgm:fillClrLst>
      <a:schemeClr val="accent5"/>
      <a:schemeClr val="accent6"/>
    </dgm:fillClrLst>
    <dgm:linClrLst meth="repeat">
      <a:schemeClr val="lt1"/>
    </dgm:linClrLst>
    <dgm:effectClrLst/>
    <dgm:txLinClrLst/>
    <dgm:txFillClrLst meth="repeat">
      <a:schemeClr val="lt1"/>
    </dgm:txFillClrLst>
    <dgm:txEffectClrLst/>
  </dgm:styleLbl>
  <dgm:styleLbl name="bgSibTrans2D1">
    <dgm:fillClrLst>
      <a:schemeClr val="accent5"/>
      <a:schemeClr val="accent6"/>
    </dgm:fillClrLst>
    <dgm:linClrLst meth="repeat">
      <a:schemeClr val="lt1"/>
    </dgm:linClrLst>
    <dgm:effectClrLst/>
    <dgm:txLinClrLst/>
    <dgm:txFillClrLst meth="repeat">
      <a:schemeClr val="lt1"/>
    </dgm:txFillClrLst>
    <dgm:txEffectClrLst/>
  </dgm:styleLbl>
  <dgm:styleLbl name="sibTrans1D1">
    <dgm:fillClrLst/>
    <dgm:linClrLst>
      <a:schemeClr val="accent5"/>
      <a:schemeClr val="accent6"/>
    </dgm:linClrLst>
    <dgm:effectClrLst/>
    <dgm:txLinClrLst/>
    <dgm:txFillClrLst meth="repeat">
      <a:schemeClr val="tx1"/>
    </dgm:txFillClrLst>
    <dgm:txEffectClrLst/>
  </dgm:styleLbl>
  <dgm:styleLbl name="callout">
    <dgm:fillClrLst meth="repeat">
      <a:schemeClr val="accent5"/>
    </dgm:fillClrLst>
    <dgm:linClrLst meth="repeat">
      <a:schemeClr val="accent5">
        <a:tint val="50000"/>
      </a:schemeClr>
    </dgm:linClrLst>
    <dgm:effectClrLst/>
    <dgm:txLinClrLst/>
    <dgm:txFillClrLst meth="repeat">
      <a:schemeClr val="tx1"/>
    </dgm:txFillClrLst>
    <dgm:txEffectClrLst/>
  </dgm:styleLbl>
  <dgm:styleLbl name="asst0">
    <dgm:fillClrLst meth="repeat">
      <a:schemeClr val="accent5"/>
    </dgm:fillClrLst>
    <dgm:linClrLst meth="repeat">
      <a:schemeClr val="lt1">
        <a:shade val="80000"/>
      </a:schemeClr>
    </dgm:linClrLst>
    <dgm:effectClrLst/>
    <dgm:txLinClrLst/>
    <dgm:txFillClrLst/>
    <dgm:txEffectClrLst/>
  </dgm:styleLbl>
  <dgm:styleLbl name="asst1">
    <dgm:fillClrLst meth="repeat">
      <a:schemeClr val="accent6"/>
    </dgm:fillClrLst>
    <dgm:linClrLst meth="repeat">
      <a:schemeClr val="lt1">
        <a:shade val="80000"/>
      </a:schemeClr>
    </dgm:linClrLst>
    <dgm:effectClrLst/>
    <dgm:txLinClrLst/>
    <dgm:txFillClrLst/>
    <dgm:txEffectClrLst/>
  </dgm:styleLbl>
  <dgm:styleLbl name="asst2">
    <dgm:fillClrLst>
      <a:schemeClr val="accent1"/>
    </dgm:fillClrLst>
    <dgm:linClrLst meth="repeat">
      <a:schemeClr val="lt1"/>
    </dgm:linClrLst>
    <dgm:effectClrLst/>
    <dgm:txLinClrLst/>
    <dgm:txFillClrLst/>
    <dgm:txEffectClrLst/>
  </dgm:styleLbl>
  <dgm:styleLbl name="asst3">
    <dgm:fillClrLst>
      <a:schemeClr val="accent2"/>
    </dgm:fillClrLst>
    <dgm:linClrLst meth="repeat">
      <a:schemeClr val="lt1"/>
    </dgm:linClrLst>
    <dgm:effectClrLst/>
    <dgm:txLinClrLst/>
    <dgm:txFillClrLst/>
    <dgm:txEffectClrLst/>
  </dgm:styleLbl>
  <dgm:styleLbl name="asst4">
    <dgm:fillClrLst>
      <a:schemeClr val="accent3"/>
    </dgm:fillClrLst>
    <dgm:linClrLst meth="repeat">
      <a:schemeClr val="lt1"/>
    </dgm:linClrLst>
    <dgm:effectClrLst/>
    <dgm:txLinClrLst/>
    <dgm:txFillClrLst/>
    <dgm:txEffectClrLst/>
  </dgm:styleLbl>
  <dgm:styleLbl name="parChTrans2D1">
    <dgm:fillClrLst meth="repeat">
      <a:schemeClr val="accent5"/>
    </dgm:fillClrLst>
    <dgm:linClrLst meth="repeat">
      <a:schemeClr val="lt1"/>
    </dgm:linClrLst>
    <dgm:effectClrLst/>
    <dgm:txLinClrLst/>
    <dgm:txFillClrLst meth="repeat">
      <a:schemeClr val="lt1"/>
    </dgm:txFillClrLst>
    <dgm:txEffectClrLst/>
  </dgm:styleLbl>
  <dgm:styleLbl name="parChTrans2D2">
    <dgm:fillClrLst meth="repeat">
      <a:schemeClr val="accent6"/>
    </dgm:fillClrLst>
    <dgm:linClrLst meth="repeat">
      <a:schemeClr val="lt1"/>
    </dgm:linClrLst>
    <dgm:effectClrLst/>
    <dgm:txLinClrLst/>
    <dgm:txFillClrLst/>
    <dgm:txEffectClrLst/>
  </dgm:styleLbl>
  <dgm:styleLbl name="parChTrans2D3">
    <dgm:fillClrLst meth="repeat">
      <a:schemeClr val="accent6"/>
    </dgm:fillClrLst>
    <dgm:linClrLst meth="repeat">
      <a:schemeClr val="lt1"/>
    </dgm:linClrLst>
    <dgm:effectClrLst/>
    <dgm:txLinClrLst/>
    <dgm:txFillClrLst/>
    <dgm:txEffectClrLst/>
  </dgm:styleLbl>
  <dgm:styleLbl name="parChTrans2D4">
    <dgm:fillClrLst meth="repeat">
      <a:schemeClr val="accent1"/>
    </dgm:fillClrLst>
    <dgm:linClrLst meth="repeat">
      <a:schemeClr val="lt1"/>
    </dgm:linClrLst>
    <dgm:effectClrLst/>
    <dgm:txLinClrLst/>
    <dgm:txFillClrLst meth="repeat">
      <a:schemeClr val="lt1"/>
    </dgm:txFillClrLst>
    <dgm:txEffectClrLst/>
  </dgm:styleLbl>
  <dgm:styleLbl name="parChTrans1D1">
    <dgm:fillClrLst meth="repeat">
      <a:schemeClr val="accent5"/>
    </dgm:fillClrLst>
    <dgm:linClrLst meth="repeat">
      <a:schemeClr val="accent5"/>
    </dgm:linClrLst>
    <dgm:effectClrLst/>
    <dgm:txLinClrLst/>
    <dgm:txFillClrLst meth="repeat">
      <a:schemeClr val="tx1"/>
    </dgm:txFillClrLst>
    <dgm:txEffectClrLst/>
  </dgm:styleLbl>
  <dgm:styleLbl name="parChTrans1D2">
    <dgm:fillClrLst meth="repeat">
      <a:schemeClr val="accent6">
        <a:tint val="90000"/>
      </a:schemeClr>
    </dgm:fillClrLst>
    <dgm:linClrLst meth="repeat">
      <a:schemeClr val="accent6"/>
    </dgm:linClrLst>
    <dgm:effectClrLst/>
    <dgm:txLinClrLst/>
    <dgm:txFillClrLst meth="repeat">
      <a:schemeClr val="tx1"/>
    </dgm:txFillClrLst>
    <dgm:txEffectClrLst/>
  </dgm:styleLbl>
  <dgm:styleLbl name="parChTrans1D3">
    <dgm:fillClrLst meth="repeat">
      <a:schemeClr val="accent6">
        <a:tint val="70000"/>
      </a:schemeClr>
    </dgm:fillClrLst>
    <dgm:linClrLst meth="repeat">
      <a:schemeClr val="accent1"/>
    </dgm:linClrLst>
    <dgm:effectClrLst/>
    <dgm:txLinClrLst/>
    <dgm:txFillClrLst meth="repeat">
      <a:schemeClr val="tx1"/>
    </dgm:txFillClrLst>
    <dgm:txEffectClrLst/>
  </dgm:styleLbl>
  <dgm:styleLbl name="parChTrans1D4">
    <dgm:fillClrLst meth="repeat">
      <a:schemeClr val="accent6">
        <a:tint val="50000"/>
      </a:schemeClr>
    </dgm:fillClrLst>
    <dgm:linClrLst meth="repeat">
      <a:schemeClr val="accent2"/>
    </dgm:linClrLst>
    <dgm:effectClrLst/>
    <dgm:txLinClrLst/>
    <dgm:txFillClrLst meth="repeat">
      <a:schemeClr val="tx1"/>
    </dgm:txFillClrLst>
    <dgm:txEffectClrLst/>
  </dgm:styleLbl>
  <dgm:styleLbl name="fgAcc1">
    <dgm:fillClrLst meth="repeat">
      <a:schemeClr val="lt1">
        <a:alpha val="90000"/>
      </a:schemeClr>
    </dgm:fillClrLst>
    <dgm:linClrLst>
      <a:schemeClr val="accent5"/>
      <a:schemeClr val="accent6"/>
    </dgm:linClrLst>
    <dgm:effectClrLst/>
    <dgm:txLinClrLst/>
    <dgm:txFillClrLst meth="repeat">
      <a:schemeClr val="dk1"/>
    </dgm:txFillClrLst>
    <dgm:txEffectClrLst/>
  </dgm:styleLbl>
  <dgm:styleLbl name="conFgAcc1">
    <dgm:fillClrLst meth="repeat">
      <a:schemeClr val="lt1">
        <a:alpha val="90000"/>
      </a:schemeClr>
    </dgm:fillClrLst>
    <dgm:linClrLst>
      <a:schemeClr val="accent5"/>
      <a:schemeClr val="accent6"/>
    </dgm:linClrLst>
    <dgm:effectClrLst/>
    <dgm:txLinClrLst/>
    <dgm:txFillClrLst meth="repeat">
      <a:schemeClr val="dk1"/>
    </dgm:txFillClrLst>
    <dgm:txEffectClrLst/>
  </dgm:styleLbl>
  <dgm:styleLbl name="alignAcc1">
    <dgm:fillClrLst meth="repeat">
      <a:schemeClr val="lt1">
        <a:alpha val="90000"/>
      </a:schemeClr>
    </dgm:fillClrLst>
    <dgm:linClrLst>
      <a:schemeClr val="accent5"/>
      <a:schemeClr val="accent6"/>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5"/>
    </dgm:linClrLst>
    <dgm:effectClrLst/>
    <dgm:txLinClrLst/>
    <dgm:txFillClrLst meth="repeat">
      <a:schemeClr val="dk1"/>
    </dgm:txFillClrLst>
    <dgm:txEffectClrLst/>
  </dgm:styleLbl>
  <dgm:styleLbl name="bgAcc1">
    <dgm:fillClrLst meth="repeat">
      <a:schemeClr val="lt1">
        <a:alpha val="90000"/>
      </a:schemeClr>
    </dgm:fillClrLst>
    <dgm:linClrLst>
      <a:schemeClr val="accent5"/>
      <a:schemeClr val="accent6"/>
    </dgm:linClrLst>
    <dgm:effectClrLst/>
    <dgm:txLinClrLst/>
    <dgm:txFillClrLst meth="repeat">
      <a:schemeClr val="dk1"/>
    </dgm:txFillClrLst>
    <dgm:txEffectClrLst/>
  </dgm:styleLbl>
  <dgm:styleLbl name="solidFgAcc1">
    <dgm:fillClrLst meth="repeat">
      <a:schemeClr val="lt1"/>
    </dgm:fillClrLst>
    <dgm:linClrLst>
      <a:schemeClr val="accent5"/>
      <a:schemeClr val="accent6"/>
    </dgm:linClrLst>
    <dgm:effectClrLst/>
    <dgm:txLinClrLst/>
    <dgm:txFillClrLst meth="repeat">
      <a:schemeClr val="dk1"/>
    </dgm:txFillClrLst>
    <dgm:txEffectClrLst/>
  </dgm:styleLbl>
  <dgm:styleLbl name="solidAlignAcc1">
    <dgm:fillClrLst meth="repeat">
      <a:schemeClr val="lt1"/>
    </dgm:fillClrLst>
    <dgm:linClrLst>
      <a:schemeClr val="accent5"/>
      <a:schemeClr val="accent6"/>
    </dgm:linClrLst>
    <dgm:effectClrLst/>
    <dgm:txLinClrLst/>
    <dgm:txFillClrLst meth="repeat">
      <a:schemeClr val="dk1"/>
    </dgm:txFillClrLst>
    <dgm:txEffectClrLst/>
  </dgm:styleLbl>
  <dgm:styleLbl name="solidBgAcc1">
    <dgm:fillClrLst meth="repeat">
      <a:schemeClr val="lt1"/>
    </dgm:fillClrLst>
    <dgm:linClrLst>
      <a:schemeClr val="accent5"/>
      <a:schemeClr val="accent6"/>
    </dgm:linClrLst>
    <dgm:effectClrLst/>
    <dgm:txLinClrLst/>
    <dgm:txFillClrLst meth="repeat">
      <a:schemeClr val="dk1"/>
    </dgm:txFillClrLst>
    <dgm:txEffectClrLst/>
  </dgm:styleLbl>
  <dgm:styleLbl name="fgAccFollowNode1">
    <dgm:fillClrLst>
      <a:schemeClr val="accent5">
        <a:tint val="40000"/>
        <a:alpha val="90000"/>
      </a:schemeClr>
      <a:schemeClr val="accent6">
        <a:tint val="40000"/>
        <a:alpha val="90000"/>
      </a:schemeClr>
    </dgm:fillClrLst>
    <dgm:linClrLst>
      <a:schemeClr val="accent5">
        <a:tint val="40000"/>
        <a:alpha val="90000"/>
      </a:schemeClr>
      <a:schemeClr val="accent5">
        <a:tint val="40000"/>
        <a:alpha val="90000"/>
      </a:schemeClr>
    </dgm:linClrLst>
    <dgm:effectClrLst/>
    <dgm:txLinClrLst/>
    <dgm:txFillClrLst meth="repeat">
      <a:schemeClr val="dk1"/>
    </dgm:txFillClrLst>
    <dgm:txEffectClrLst/>
  </dgm:styleLbl>
  <dgm:styleLbl name="alignAccFollowNode1">
    <dgm:fillClrLst>
      <a:schemeClr val="accent5">
        <a:tint val="40000"/>
        <a:alpha val="90000"/>
      </a:schemeClr>
      <a:schemeClr val="accent6">
        <a:tint val="40000"/>
        <a:alpha val="90000"/>
      </a:schemeClr>
    </dgm:fillClrLst>
    <dgm:linClrLst>
      <a:schemeClr val="accent5">
        <a:tint val="40000"/>
        <a:alpha val="90000"/>
      </a:schemeClr>
      <a:schemeClr val="accent6">
        <a:tint val="40000"/>
        <a:alpha val="90000"/>
      </a:schemeClr>
    </dgm:linClrLst>
    <dgm:effectClrLst/>
    <dgm:txLinClrLst/>
    <dgm:txFillClrLst meth="repeat">
      <a:schemeClr val="dk1"/>
    </dgm:txFillClrLst>
    <dgm:txEffectClrLst/>
  </dgm:styleLbl>
  <dgm:styleLbl name="bgAccFollowNode1">
    <dgm:fillClrLst>
      <a:schemeClr val="accent5">
        <a:tint val="40000"/>
        <a:alpha val="90000"/>
      </a:schemeClr>
      <a:schemeClr val="accent6">
        <a:tint val="40000"/>
        <a:alpha val="90000"/>
      </a:schemeClr>
    </dgm:fillClrLst>
    <dgm:linClrLst>
      <a:schemeClr val="accent5">
        <a:tint val="40000"/>
        <a:alpha val="90000"/>
      </a:schemeClr>
      <a:schemeClr val="accent6">
        <a:tint val="40000"/>
        <a:alpha val="90000"/>
      </a:schemeClr>
    </dgm:linClrLst>
    <dgm:effectClrLst/>
    <dgm:txLinClrLst/>
    <dgm:txFillClrLst meth="repeat">
      <a:schemeClr val="dk1"/>
    </dgm:txFillClrLst>
    <dgm:txEffectClrLst/>
  </dgm:styleLbl>
  <dgm:styleLbl name="fgAcc0">
    <dgm:fillClrLst meth="repeat">
      <a:schemeClr val="lt1">
        <a:alpha val="90000"/>
      </a:schemeClr>
    </dgm:fillClrLst>
    <dgm:linClrLst>
      <a:schemeClr val="accent4"/>
    </dgm:linClrLst>
    <dgm:effectClrLst/>
    <dgm:txLinClrLst/>
    <dgm:txFillClrLst meth="repeat">
      <a:schemeClr val="dk1"/>
    </dgm:txFillClrLst>
    <dgm:txEffectClrLst/>
  </dgm:styleLbl>
  <dgm:styleLbl name="fgAcc2">
    <dgm:fillClrLst meth="repeat">
      <a:schemeClr val="lt1">
        <a:alpha val="90000"/>
      </a:schemeClr>
    </dgm:fillClrLst>
    <dgm:linClrLst>
      <a:schemeClr val="accent6"/>
    </dgm:linClrLst>
    <dgm:effectClrLst/>
    <dgm:txLinClrLst/>
    <dgm:txFillClrLst meth="repeat">
      <a:schemeClr val="dk1"/>
    </dgm:txFillClrLst>
    <dgm:txEffectClrLst/>
  </dgm:styleLbl>
  <dgm:styleLbl name="fgAcc3">
    <dgm:fillClrLst meth="repeat">
      <a:schemeClr val="lt1">
        <a:alpha val="90000"/>
      </a:schemeClr>
    </dgm:fillClrLst>
    <dgm:linClrLst>
      <a:schemeClr val="accent1"/>
    </dgm:linClrLst>
    <dgm:effectClrLst/>
    <dgm:txLinClrLst/>
    <dgm:txFillClrLst meth="repeat">
      <a:schemeClr val="dk1"/>
    </dgm:txFillClrLst>
    <dgm:txEffectClrLst/>
  </dgm:styleLbl>
  <dgm:styleLbl name="fgAcc4">
    <dgm:fillClrLst meth="repeat">
      <a:schemeClr val="lt1">
        <a:alpha val="90000"/>
      </a:schemeClr>
    </dgm:fillClrLst>
    <dgm:linClrLst>
      <a:schemeClr val="accent2"/>
    </dgm:linClrLst>
    <dgm:effectClrLst/>
    <dgm:txLinClrLst/>
    <dgm:txFillClrLst meth="repeat">
      <a:schemeClr val="dk1"/>
    </dgm:txFillClrLst>
    <dgm:txEffectClrLst/>
  </dgm:styleLbl>
  <dgm:styleLbl name="bgShp">
    <dgm:fillClrLst meth="repeat">
      <a:schemeClr val="accent5">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accent5">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5">
        <a:tint val="50000"/>
        <a:alpha val="40000"/>
      </a:schemeClr>
    </dgm:fillClrLst>
    <dgm:linClrLst meth="repeat">
      <a:schemeClr val="accent5"/>
    </dgm:linClrLst>
    <dgm:effectClrLst/>
    <dgm:txLinClrLst/>
    <dgm:txFillClrLst meth="repeat">
      <a:schemeClr val="lt1"/>
    </dgm:txFillClrLst>
    <dgm:txEffectClrLst/>
  </dgm:styleLbl>
  <dgm:styleLbl name="fgShp">
    <dgm:fillClrLst meth="repeat">
      <a:schemeClr val="accent5">
        <a:tint val="4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EC2EBB50-7EC5-4818-8742-37E4C94073C8}" type="doc">
      <dgm:prSet loTypeId="urn:microsoft.com/office/officeart/2005/8/layout/chevron2" loCatId="process" qsTypeId="urn:microsoft.com/office/officeart/2005/8/quickstyle/simple1" qsCatId="simple" csTypeId="urn:microsoft.com/office/officeart/2005/8/colors/colorful5" csCatId="colorful" phldr="1"/>
      <dgm:spPr/>
      <dgm:t>
        <a:bodyPr/>
        <a:lstStyle/>
        <a:p>
          <a:endParaRPr lang="en-GB"/>
        </a:p>
      </dgm:t>
    </dgm:pt>
    <dgm:pt modelId="{BC24FA42-4E18-4821-BC6D-7BB356C74D26}">
      <dgm:prSet phldrT="[Text]"/>
      <dgm:spPr/>
      <dgm:t>
        <a:bodyPr/>
        <a:lstStyle/>
        <a:p>
          <a:r>
            <a:rPr lang="en-GB"/>
            <a:t>Lease Register</a:t>
          </a:r>
        </a:p>
      </dgm:t>
    </dgm:pt>
    <dgm:pt modelId="{7DE20798-0D28-4101-9CC9-4285B09CA97E}" type="parTrans" cxnId="{48EDD94E-5B40-4A88-BDD4-215FCED1A4E2}">
      <dgm:prSet/>
      <dgm:spPr/>
      <dgm:t>
        <a:bodyPr/>
        <a:lstStyle/>
        <a:p>
          <a:endParaRPr lang="en-GB"/>
        </a:p>
      </dgm:t>
    </dgm:pt>
    <dgm:pt modelId="{04728A78-9AF8-4563-AF4B-E536660CA107}" type="sibTrans" cxnId="{48EDD94E-5B40-4A88-BDD4-215FCED1A4E2}">
      <dgm:prSet/>
      <dgm:spPr/>
      <dgm:t>
        <a:bodyPr/>
        <a:lstStyle/>
        <a:p>
          <a:endParaRPr lang="en-GB"/>
        </a:p>
      </dgm:t>
    </dgm:pt>
    <dgm:pt modelId="{542BFC4E-F894-40F9-822B-518C5C80ECA4}">
      <dgm:prSet phldrT="[Text]"/>
      <dgm:spPr/>
      <dgm:t>
        <a:bodyPr/>
        <a:lstStyle/>
        <a:p>
          <a:r>
            <a:rPr lang="en-GB"/>
            <a:t>Enter all available information about the new lease</a:t>
          </a:r>
        </a:p>
      </dgm:t>
    </dgm:pt>
    <dgm:pt modelId="{2E818261-436B-49EB-870A-1C730D8AEED7}" type="parTrans" cxnId="{ABC2F1A5-89BE-4FFA-999B-8A7CCDEB0EBD}">
      <dgm:prSet/>
      <dgm:spPr/>
      <dgm:t>
        <a:bodyPr/>
        <a:lstStyle/>
        <a:p>
          <a:endParaRPr lang="en-GB"/>
        </a:p>
      </dgm:t>
    </dgm:pt>
    <dgm:pt modelId="{97B3F4A1-00EB-4A92-BE72-BF47DDF6EC4B}" type="sibTrans" cxnId="{ABC2F1A5-89BE-4FFA-999B-8A7CCDEB0EBD}">
      <dgm:prSet/>
      <dgm:spPr/>
      <dgm:t>
        <a:bodyPr/>
        <a:lstStyle/>
        <a:p>
          <a:endParaRPr lang="en-GB"/>
        </a:p>
      </dgm:t>
    </dgm:pt>
    <dgm:pt modelId="{CD81A0E3-856C-4138-9F20-A92B018C9E7C}">
      <dgm:prSet phldrT="[Text]"/>
      <dgm:spPr/>
      <dgm:t>
        <a:bodyPr/>
        <a:lstStyle/>
        <a:p>
          <a:r>
            <a:rPr lang="en-GB"/>
            <a:t>Assign a unique reference number to the lease</a:t>
          </a:r>
        </a:p>
      </dgm:t>
    </dgm:pt>
    <dgm:pt modelId="{22C754D0-F4CC-4CE8-BA2D-364F2339CD0D}" type="parTrans" cxnId="{193956E8-F079-4F15-A97F-2881E6DEE853}">
      <dgm:prSet/>
      <dgm:spPr/>
      <dgm:t>
        <a:bodyPr/>
        <a:lstStyle/>
        <a:p>
          <a:endParaRPr lang="en-GB"/>
        </a:p>
      </dgm:t>
    </dgm:pt>
    <dgm:pt modelId="{AD2CF79E-A290-490B-8F5C-C838899E0C39}" type="sibTrans" cxnId="{193956E8-F079-4F15-A97F-2881E6DEE853}">
      <dgm:prSet/>
      <dgm:spPr/>
      <dgm:t>
        <a:bodyPr/>
        <a:lstStyle/>
        <a:p>
          <a:endParaRPr lang="en-GB"/>
        </a:p>
      </dgm:t>
    </dgm:pt>
    <dgm:pt modelId="{0E09C8EF-059D-4711-A9FE-FB45768AF304}">
      <dgm:prSet phldrT="[Text]"/>
      <dgm:spPr/>
      <dgm:t>
        <a:bodyPr/>
        <a:lstStyle/>
        <a:p>
          <a:r>
            <a:rPr lang="en-GB"/>
            <a:t>Lease Tab</a:t>
          </a:r>
        </a:p>
      </dgm:t>
    </dgm:pt>
    <dgm:pt modelId="{BE92851D-34B6-4794-B65D-C2CF796DEB8E}" type="parTrans" cxnId="{0E172810-812D-4315-AE25-984C62D2DA98}">
      <dgm:prSet/>
      <dgm:spPr/>
      <dgm:t>
        <a:bodyPr/>
        <a:lstStyle/>
        <a:p>
          <a:endParaRPr lang="en-GB"/>
        </a:p>
      </dgm:t>
    </dgm:pt>
    <dgm:pt modelId="{F67C39D4-43DB-46BA-A778-F8D65752AE89}" type="sibTrans" cxnId="{0E172810-812D-4315-AE25-984C62D2DA98}">
      <dgm:prSet/>
      <dgm:spPr/>
      <dgm:t>
        <a:bodyPr/>
        <a:lstStyle/>
        <a:p>
          <a:endParaRPr lang="en-GB"/>
        </a:p>
      </dgm:t>
    </dgm:pt>
    <dgm:pt modelId="{1F539A35-C224-4ED7-9604-640483E738D9}">
      <dgm:prSet phldrT="[Text]"/>
      <dgm:spPr/>
      <dgm:t>
        <a:bodyPr/>
        <a:lstStyle/>
        <a:p>
          <a:r>
            <a:rPr lang="en-GB"/>
            <a:t>Select tab that will be used for this lease</a:t>
          </a:r>
        </a:p>
      </dgm:t>
    </dgm:pt>
    <dgm:pt modelId="{1421F0E2-BB4D-48D2-9112-AE79A5CE71CD}" type="parTrans" cxnId="{52421065-A772-4041-85D3-DFA7E309344A}">
      <dgm:prSet/>
      <dgm:spPr/>
      <dgm:t>
        <a:bodyPr/>
        <a:lstStyle/>
        <a:p>
          <a:endParaRPr lang="en-GB"/>
        </a:p>
      </dgm:t>
    </dgm:pt>
    <dgm:pt modelId="{18E97367-068F-4293-912F-4FCDD156330F}" type="sibTrans" cxnId="{52421065-A772-4041-85D3-DFA7E309344A}">
      <dgm:prSet/>
      <dgm:spPr/>
      <dgm:t>
        <a:bodyPr/>
        <a:lstStyle/>
        <a:p>
          <a:endParaRPr lang="en-GB"/>
        </a:p>
      </dgm:t>
    </dgm:pt>
    <dgm:pt modelId="{975D4BBE-1CA4-4043-B082-01049DF5775F}">
      <dgm:prSet phldrT="[Text]"/>
      <dgm:spPr/>
      <dgm:t>
        <a:bodyPr/>
        <a:lstStyle/>
        <a:p>
          <a:r>
            <a:rPr lang="en-GB"/>
            <a:t>Change name of the tab to the unique ref of the lease that was used on the lease register</a:t>
          </a:r>
        </a:p>
      </dgm:t>
    </dgm:pt>
    <dgm:pt modelId="{2056385B-5F6F-49C5-A128-DA9AE5D90CD4}" type="parTrans" cxnId="{EC0235AF-376F-42DE-AA57-015FF6BFE08A}">
      <dgm:prSet/>
      <dgm:spPr/>
      <dgm:t>
        <a:bodyPr/>
        <a:lstStyle/>
        <a:p>
          <a:endParaRPr lang="en-GB"/>
        </a:p>
      </dgm:t>
    </dgm:pt>
    <dgm:pt modelId="{521C343A-AEDD-450A-AC66-DADD7C955C64}" type="sibTrans" cxnId="{EC0235AF-376F-42DE-AA57-015FF6BFE08A}">
      <dgm:prSet/>
      <dgm:spPr/>
      <dgm:t>
        <a:bodyPr/>
        <a:lstStyle/>
        <a:p>
          <a:endParaRPr lang="en-GB"/>
        </a:p>
      </dgm:t>
    </dgm:pt>
    <dgm:pt modelId="{ED85F721-D2A9-484A-81C1-66975CDD3E2D}">
      <dgm:prSet phldrT="[Text]"/>
      <dgm:spPr/>
      <dgm:t>
        <a:bodyPr/>
        <a:lstStyle/>
        <a:p>
          <a:r>
            <a:rPr lang="en-GB"/>
            <a:t>Checking Data</a:t>
          </a:r>
        </a:p>
      </dgm:t>
    </dgm:pt>
    <dgm:pt modelId="{CBB775A0-428D-49CF-98DE-B60F4715716D}" type="parTrans" cxnId="{DBCF1705-9C45-4F81-87CE-32D24B805538}">
      <dgm:prSet/>
      <dgm:spPr/>
      <dgm:t>
        <a:bodyPr/>
        <a:lstStyle/>
        <a:p>
          <a:endParaRPr lang="en-GB"/>
        </a:p>
      </dgm:t>
    </dgm:pt>
    <dgm:pt modelId="{A48FD0D6-CE44-4FEB-863E-2D0FEFB82C17}" type="sibTrans" cxnId="{DBCF1705-9C45-4F81-87CE-32D24B805538}">
      <dgm:prSet/>
      <dgm:spPr/>
      <dgm:t>
        <a:bodyPr/>
        <a:lstStyle/>
        <a:p>
          <a:endParaRPr lang="en-GB"/>
        </a:p>
      </dgm:t>
    </dgm:pt>
    <dgm:pt modelId="{B90DDDAD-7191-41B5-9FB2-70FA93EBC74B}">
      <dgm:prSet phldrT="[Text]"/>
      <dgm:spPr/>
      <dgm:t>
        <a:bodyPr/>
        <a:lstStyle/>
        <a:p>
          <a:r>
            <a:rPr lang="en-GB"/>
            <a:t>Check data on the summary of leases</a:t>
          </a:r>
        </a:p>
      </dgm:t>
    </dgm:pt>
    <dgm:pt modelId="{1AC0B99D-18A1-4416-B9BD-F6F3642B51DA}" type="parTrans" cxnId="{2CDA09A3-0C0D-49F4-80D0-6717C87B4946}">
      <dgm:prSet/>
      <dgm:spPr/>
      <dgm:t>
        <a:bodyPr/>
        <a:lstStyle/>
        <a:p>
          <a:endParaRPr lang="en-GB"/>
        </a:p>
      </dgm:t>
    </dgm:pt>
    <dgm:pt modelId="{F94FCFC8-F9FE-467F-B3B2-870C03AAF627}" type="sibTrans" cxnId="{2CDA09A3-0C0D-49F4-80D0-6717C87B4946}">
      <dgm:prSet/>
      <dgm:spPr/>
      <dgm:t>
        <a:bodyPr/>
        <a:lstStyle/>
        <a:p>
          <a:endParaRPr lang="en-GB"/>
        </a:p>
      </dgm:t>
    </dgm:pt>
    <dgm:pt modelId="{912444E4-B37B-4468-8D77-2565C7C7BD39}">
      <dgm:prSet phldrT="[Text]"/>
      <dgm:spPr/>
      <dgm:t>
        <a:bodyPr/>
        <a:lstStyle/>
        <a:p>
          <a:r>
            <a:rPr lang="en-GB"/>
            <a:t>Check information in the lease view on the dashboard to ensure that all details are as expected.</a:t>
          </a:r>
        </a:p>
      </dgm:t>
    </dgm:pt>
    <dgm:pt modelId="{45E87F60-6C97-4A55-89A7-8D4241F7BD89}" type="parTrans" cxnId="{743A26D8-99F7-40DC-BDD3-7B72C1473F7E}">
      <dgm:prSet/>
      <dgm:spPr/>
      <dgm:t>
        <a:bodyPr/>
        <a:lstStyle/>
        <a:p>
          <a:endParaRPr lang="en-GB"/>
        </a:p>
      </dgm:t>
    </dgm:pt>
    <dgm:pt modelId="{3EA6BD2F-D528-46E4-A20C-B461DBDCCDC0}" type="sibTrans" cxnId="{743A26D8-99F7-40DC-BDD3-7B72C1473F7E}">
      <dgm:prSet/>
      <dgm:spPr/>
      <dgm:t>
        <a:bodyPr/>
        <a:lstStyle/>
        <a:p>
          <a:endParaRPr lang="en-GB"/>
        </a:p>
      </dgm:t>
    </dgm:pt>
    <dgm:pt modelId="{0DB1AFA4-E6EF-4DED-B75E-6F5862D00AE3}">
      <dgm:prSet phldrT="[Text]"/>
      <dgm:spPr/>
      <dgm:t>
        <a:bodyPr/>
        <a:lstStyle/>
        <a:p>
          <a:r>
            <a:rPr lang="en-GB"/>
            <a:t>Enter any additional data that hasn't been included on the lease register (for example. variable payments)</a:t>
          </a:r>
        </a:p>
      </dgm:t>
    </dgm:pt>
    <dgm:pt modelId="{A26F39DC-6652-4DA6-85AA-988134ADEB4F}" type="parTrans" cxnId="{FFCC1947-7B39-46BC-9855-9EFD27FDAA1E}">
      <dgm:prSet/>
      <dgm:spPr/>
      <dgm:t>
        <a:bodyPr/>
        <a:lstStyle/>
        <a:p>
          <a:endParaRPr lang="en-GB"/>
        </a:p>
      </dgm:t>
    </dgm:pt>
    <dgm:pt modelId="{2BAB3645-6EBB-4E4C-BD2A-8EC335F63C34}" type="sibTrans" cxnId="{FFCC1947-7B39-46BC-9855-9EFD27FDAA1E}">
      <dgm:prSet/>
      <dgm:spPr/>
      <dgm:t>
        <a:bodyPr/>
        <a:lstStyle/>
        <a:p>
          <a:endParaRPr lang="en-GB"/>
        </a:p>
      </dgm:t>
    </dgm:pt>
    <dgm:pt modelId="{7EEBD8C1-1F96-41D2-A4E8-C4CD09F71A38}" type="pres">
      <dgm:prSet presAssocID="{EC2EBB50-7EC5-4818-8742-37E4C94073C8}" presName="linearFlow" presStyleCnt="0">
        <dgm:presLayoutVars>
          <dgm:dir/>
          <dgm:animLvl val="lvl"/>
          <dgm:resizeHandles val="exact"/>
        </dgm:presLayoutVars>
      </dgm:prSet>
      <dgm:spPr/>
    </dgm:pt>
    <dgm:pt modelId="{245CF1E4-5B38-4A8E-A1DF-E87F63F084BB}" type="pres">
      <dgm:prSet presAssocID="{BC24FA42-4E18-4821-BC6D-7BB356C74D26}" presName="composite" presStyleCnt="0"/>
      <dgm:spPr/>
    </dgm:pt>
    <dgm:pt modelId="{DB3C28C9-84B7-4276-BE1D-D787D7CC822B}" type="pres">
      <dgm:prSet presAssocID="{BC24FA42-4E18-4821-BC6D-7BB356C74D26}" presName="parentText" presStyleLbl="alignNode1" presStyleIdx="0" presStyleCnt="3">
        <dgm:presLayoutVars>
          <dgm:chMax val="1"/>
          <dgm:bulletEnabled val="1"/>
        </dgm:presLayoutVars>
      </dgm:prSet>
      <dgm:spPr/>
    </dgm:pt>
    <dgm:pt modelId="{AE8F0E28-2E0C-45ED-B82B-881D9E956CA5}" type="pres">
      <dgm:prSet presAssocID="{BC24FA42-4E18-4821-BC6D-7BB356C74D26}" presName="descendantText" presStyleLbl="alignAcc1" presStyleIdx="0" presStyleCnt="3">
        <dgm:presLayoutVars>
          <dgm:bulletEnabled val="1"/>
        </dgm:presLayoutVars>
      </dgm:prSet>
      <dgm:spPr/>
    </dgm:pt>
    <dgm:pt modelId="{96BFC341-8B64-4F8A-B25C-15D581BF96E4}" type="pres">
      <dgm:prSet presAssocID="{04728A78-9AF8-4563-AF4B-E536660CA107}" presName="sp" presStyleCnt="0"/>
      <dgm:spPr/>
    </dgm:pt>
    <dgm:pt modelId="{3A488017-1833-4EC1-B49A-DB478A815E6A}" type="pres">
      <dgm:prSet presAssocID="{0E09C8EF-059D-4711-A9FE-FB45768AF304}" presName="composite" presStyleCnt="0"/>
      <dgm:spPr/>
    </dgm:pt>
    <dgm:pt modelId="{C873865D-5E5D-4227-9DA5-D9634676DF77}" type="pres">
      <dgm:prSet presAssocID="{0E09C8EF-059D-4711-A9FE-FB45768AF304}" presName="parentText" presStyleLbl="alignNode1" presStyleIdx="1" presStyleCnt="3">
        <dgm:presLayoutVars>
          <dgm:chMax val="1"/>
          <dgm:bulletEnabled val="1"/>
        </dgm:presLayoutVars>
      </dgm:prSet>
      <dgm:spPr/>
    </dgm:pt>
    <dgm:pt modelId="{88839ADC-6063-45B6-BFCE-17BCB72177C3}" type="pres">
      <dgm:prSet presAssocID="{0E09C8EF-059D-4711-A9FE-FB45768AF304}" presName="descendantText" presStyleLbl="alignAcc1" presStyleIdx="1" presStyleCnt="3">
        <dgm:presLayoutVars>
          <dgm:bulletEnabled val="1"/>
        </dgm:presLayoutVars>
      </dgm:prSet>
      <dgm:spPr/>
    </dgm:pt>
    <dgm:pt modelId="{5C26E607-7F71-43A5-A686-5D4858355781}" type="pres">
      <dgm:prSet presAssocID="{F67C39D4-43DB-46BA-A778-F8D65752AE89}" presName="sp" presStyleCnt="0"/>
      <dgm:spPr/>
    </dgm:pt>
    <dgm:pt modelId="{A49CA99C-CEF2-4510-898C-AFAD59F9E785}" type="pres">
      <dgm:prSet presAssocID="{ED85F721-D2A9-484A-81C1-66975CDD3E2D}" presName="composite" presStyleCnt="0"/>
      <dgm:spPr/>
    </dgm:pt>
    <dgm:pt modelId="{AA2E95A4-55F5-42AE-B3E5-AB516A6E2BCC}" type="pres">
      <dgm:prSet presAssocID="{ED85F721-D2A9-484A-81C1-66975CDD3E2D}" presName="parentText" presStyleLbl="alignNode1" presStyleIdx="2" presStyleCnt="3" custLinFactNeighborY="29953">
        <dgm:presLayoutVars>
          <dgm:chMax val="1"/>
          <dgm:bulletEnabled val="1"/>
        </dgm:presLayoutVars>
      </dgm:prSet>
      <dgm:spPr/>
    </dgm:pt>
    <dgm:pt modelId="{07C3EA2C-16DD-4FFC-9AD2-B4EB15DEA021}" type="pres">
      <dgm:prSet presAssocID="{ED85F721-D2A9-484A-81C1-66975CDD3E2D}" presName="descendantText" presStyleLbl="alignAcc1" presStyleIdx="2" presStyleCnt="3">
        <dgm:presLayoutVars>
          <dgm:bulletEnabled val="1"/>
        </dgm:presLayoutVars>
      </dgm:prSet>
      <dgm:spPr/>
    </dgm:pt>
  </dgm:ptLst>
  <dgm:cxnLst>
    <dgm:cxn modelId="{DBCF1705-9C45-4F81-87CE-32D24B805538}" srcId="{EC2EBB50-7EC5-4818-8742-37E4C94073C8}" destId="{ED85F721-D2A9-484A-81C1-66975CDD3E2D}" srcOrd="2" destOrd="0" parTransId="{CBB775A0-428D-49CF-98DE-B60F4715716D}" sibTransId="{A48FD0D6-CE44-4FEB-863E-2D0FEFB82C17}"/>
    <dgm:cxn modelId="{0E172810-812D-4315-AE25-984C62D2DA98}" srcId="{EC2EBB50-7EC5-4818-8742-37E4C94073C8}" destId="{0E09C8EF-059D-4711-A9FE-FB45768AF304}" srcOrd="1" destOrd="0" parTransId="{BE92851D-34B6-4794-B65D-C2CF796DEB8E}" sibTransId="{F67C39D4-43DB-46BA-A778-F8D65752AE89}"/>
    <dgm:cxn modelId="{E952235B-2085-44D3-9D78-C3047AA508ED}" type="presOf" srcId="{912444E4-B37B-4468-8D77-2565C7C7BD39}" destId="{07C3EA2C-16DD-4FFC-9AD2-B4EB15DEA021}" srcOrd="0" destOrd="1" presId="urn:microsoft.com/office/officeart/2005/8/layout/chevron2"/>
    <dgm:cxn modelId="{3EC00A65-B956-47AE-AD4B-BF84370EFDD2}" type="presOf" srcId="{0E09C8EF-059D-4711-A9FE-FB45768AF304}" destId="{C873865D-5E5D-4227-9DA5-D9634676DF77}" srcOrd="0" destOrd="0" presId="urn:microsoft.com/office/officeart/2005/8/layout/chevron2"/>
    <dgm:cxn modelId="{52421065-A772-4041-85D3-DFA7E309344A}" srcId="{0E09C8EF-059D-4711-A9FE-FB45768AF304}" destId="{1F539A35-C224-4ED7-9604-640483E738D9}" srcOrd="0" destOrd="0" parTransId="{1421F0E2-BB4D-48D2-9112-AE79A5CE71CD}" sibTransId="{18E97367-068F-4293-912F-4FCDD156330F}"/>
    <dgm:cxn modelId="{FFCC1947-7B39-46BC-9855-9EFD27FDAA1E}" srcId="{0E09C8EF-059D-4711-A9FE-FB45768AF304}" destId="{0DB1AFA4-E6EF-4DED-B75E-6F5862D00AE3}" srcOrd="2" destOrd="0" parTransId="{A26F39DC-6652-4DA6-85AA-988134ADEB4F}" sibTransId="{2BAB3645-6EBB-4E4C-BD2A-8EC335F63C34}"/>
    <dgm:cxn modelId="{48EDD94E-5B40-4A88-BDD4-215FCED1A4E2}" srcId="{EC2EBB50-7EC5-4818-8742-37E4C94073C8}" destId="{BC24FA42-4E18-4821-BC6D-7BB356C74D26}" srcOrd="0" destOrd="0" parTransId="{7DE20798-0D28-4101-9CC9-4285B09CA97E}" sibTransId="{04728A78-9AF8-4563-AF4B-E536660CA107}"/>
    <dgm:cxn modelId="{16D4D458-5723-417B-8D7B-FBD19EFEB208}" type="presOf" srcId="{ED85F721-D2A9-484A-81C1-66975CDD3E2D}" destId="{AA2E95A4-55F5-42AE-B3E5-AB516A6E2BCC}" srcOrd="0" destOrd="0" presId="urn:microsoft.com/office/officeart/2005/8/layout/chevron2"/>
    <dgm:cxn modelId="{0F78A959-2568-457E-9CD3-45DEE3AB7F0D}" type="presOf" srcId="{BC24FA42-4E18-4821-BC6D-7BB356C74D26}" destId="{DB3C28C9-84B7-4276-BE1D-D787D7CC822B}" srcOrd="0" destOrd="0" presId="urn:microsoft.com/office/officeart/2005/8/layout/chevron2"/>
    <dgm:cxn modelId="{5641D89A-2483-4AA7-AA5A-1E0729FEB104}" type="presOf" srcId="{1F539A35-C224-4ED7-9604-640483E738D9}" destId="{88839ADC-6063-45B6-BFCE-17BCB72177C3}" srcOrd="0" destOrd="0" presId="urn:microsoft.com/office/officeart/2005/8/layout/chevron2"/>
    <dgm:cxn modelId="{2CDA09A3-0C0D-49F4-80D0-6717C87B4946}" srcId="{ED85F721-D2A9-484A-81C1-66975CDD3E2D}" destId="{B90DDDAD-7191-41B5-9FB2-70FA93EBC74B}" srcOrd="0" destOrd="0" parTransId="{1AC0B99D-18A1-4416-B9BD-F6F3642B51DA}" sibTransId="{F94FCFC8-F9FE-467F-B3B2-870C03AAF627}"/>
    <dgm:cxn modelId="{ABC2F1A5-89BE-4FFA-999B-8A7CCDEB0EBD}" srcId="{BC24FA42-4E18-4821-BC6D-7BB356C74D26}" destId="{542BFC4E-F894-40F9-822B-518C5C80ECA4}" srcOrd="0" destOrd="0" parTransId="{2E818261-436B-49EB-870A-1C730D8AEED7}" sibTransId="{97B3F4A1-00EB-4A92-BE72-BF47DDF6EC4B}"/>
    <dgm:cxn modelId="{EC0235AF-376F-42DE-AA57-015FF6BFE08A}" srcId="{0E09C8EF-059D-4711-A9FE-FB45768AF304}" destId="{975D4BBE-1CA4-4043-B082-01049DF5775F}" srcOrd="1" destOrd="0" parTransId="{2056385B-5F6F-49C5-A128-DA9AE5D90CD4}" sibTransId="{521C343A-AEDD-450A-AC66-DADD7C955C64}"/>
    <dgm:cxn modelId="{6C16FAB3-DF35-49DD-A819-8A84367A093B}" type="presOf" srcId="{CD81A0E3-856C-4138-9F20-A92B018C9E7C}" destId="{AE8F0E28-2E0C-45ED-B82B-881D9E956CA5}" srcOrd="0" destOrd="1" presId="urn:microsoft.com/office/officeart/2005/8/layout/chevron2"/>
    <dgm:cxn modelId="{20EE87BF-04EB-4C6B-922D-89CE9D3CD5A9}" type="presOf" srcId="{EC2EBB50-7EC5-4818-8742-37E4C94073C8}" destId="{7EEBD8C1-1F96-41D2-A4E8-C4CD09F71A38}" srcOrd="0" destOrd="0" presId="urn:microsoft.com/office/officeart/2005/8/layout/chevron2"/>
    <dgm:cxn modelId="{1A86FBCF-C108-4008-97C8-FCB890CEF917}" type="presOf" srcId="{542BFC4E-F894-40F9-822B-518C5C80ECA4}" destId="{AE8F0E28-2E0C-45ED-B82B-881D9E956CA5}" srcOrd="0" destOrd="0" presId="urn:microsoft.com/office/officeart/2005/8/layout/chevron2"/>
    <dgm:cxn modelId="{743A26D8-99F7-40DC-BDD3-7B72C1473F7E}" srcId="{ED85F721-D2A9-484A-81C1-66975CDD3E2D}" destId="{912444E4-B37B-4468-8D77-2565C7C7BD39}" srcOrd="1" destOrd="0" parTransId="{45E87F60-6C97-4A55-89A7-8D4241F7BD89}" sibTransId="{3EA6BD2F-D528-46E4-A20C-B461DBDCCDC0}"/>
    <dgm:cxn modelId="{193956E8-F079-4F15-A97F-2881E6DEE853}" srcId="{BC24FA42-4E18-4821-BC6D-7BB356C74D26}" destId="{CD81A0E3-856C-4138-9F20-A92B018C9E7C}" srcOrd="1" destOrd="0" parTransId="{22C754D0-F4CC-4CE8-BA2D-364F2339CD0D}" sibTransId="{AD2CF79E-A290-490B-8F5C-C838899E0C39}"/>
    <dgm:cxn modelId="{72B033F1-D07E-4814-A30F-98E0967E98D4}" type="presOf" srcId="{B90DDDAD-7191-41B5-9FB2-70FA93EBC74B}" destId="{07C3EA2C-16DD-4FFC-9AD2-B4EB15DEA021}" srcOrd="0" destOrd="0" presId="urn:microsoft.com/office/officeart/2005/8/layout/chevron2"/>
    <dgm:cxn modelId="{15F6A6F2-7342-4D89-99F6-203CF0A6A47D}" type="presOf" srcId="{975D4BBE-1CA4-4043-B082-01049DF5775F}" destId="{88839ADC-6063-45B6-BFCE-17BCB72177C3}" srcOrd="0" destOrd="1" presId="urn:microsoft.com/office/officeart/2005/8/layout/chevron2"/>
    <dgm:cxn modelId="{1AA733F3-1923-4222-8F73-5B4DF174D0AB}" type="presOf" srcId="{0DB1AFA4-E6EF-4DED-B75E-6F5862D00AE3}" destId="{88839ADC-6063-45B6-BFCE-17BCB72177C3}" srcOrd="0" destOrd="2" presId="urn:microsoft.com/office/officeart/2005/8/layout/chevron2"/>
    <dgm:cxn modelId="{13881417-4A00-4CB0-82F2-E9E75B46A70C}" type="presParOf" srcId="{7EEBD8C1-1F96-41D2-A4E8-C4CD09F71A38}" destId="{245CF1E4-5B38-4A8E-A1DF-E87F63F084BB}" srcOrd="0" destOrd="0" presId="urn:microsoft.com/office/officeart/2005/8/layout/chevron2"/>
    <dgm:cxn modelId="{EE2B41D3-7861-46D2-9D3B-D6DF0B33D19A}" type="presParOf" srcId="{245CF1E4-5B38-4A8E-A1DF-E87F63F084BB}" destId="{DB3C28C9-84B7-4276-BE1D-D787D7CC822B}" srcOrd="0" destOrd="0" presId="urn:microsoft.com/office/officeart/2005/8/layout/chevron2"/>
    <dgm:cxn modelId="{52D5A400-C58B-43C4-B85F-3E071D5DCB80}" type="presParOf" srcId="{245CF1E4-5B38-4A8E-A1DF-E87F63F084BB}" destId="{AE8F0E28-2E0C-45ED-B82B-881D9E956CA5}" srcOrd="1" destOrd="0" presId="urn:microsoft.com/office/officeart/2005/8/layout/chevron2"/>
    <dgm:cxn modelId="{A71B7F8D-2074-4BFC-92B0-0A4BA3A2A913}" type="presParOf" srcId="{7EEBD8C1-1F96-41D2-A4E8-C4CD09F71A38}" destId="{96BFC341-8B64-4F8A-B25C-15D581BF96E4}" srcOrd="1" destOrd="0" presId="urn:microsoft.com/office/officeart/2005/8/layout/chevron2"/>
    <dgm:cxn modelId="{0FB03620-C38C-4E85-B567-55FF7D5BACDB}" type="presParOf" srcId="{7EEBD8C1-1F96-41D2-A4E8-C4CD09F71A38}" destId="{3A488017-1833-4EC1-B49A-DB478A815E6A}" srcOrd="2" destOrd="0" presId="urn:microsoft.com/office/officeart/2005/8/layout/chevron2"/>
    <dgm:cxn modelId="{A2CBC497-345D-4C52-840C-B99396E4B9C8}" type="presParOf" srcId="{3A488017-1833-4EC1-B49A-DB478A815E6A}" destId="{C873865D-5E5D-4227-9DA5-D9634676DF77}" srcOrd="0" destOrd="0" presId="urn:microsoft.com/office/officeart/2005/8/layout/chevron2"/>
    <dgm:cxn modelId="{530650CD-C29C-458F-93DB-EF0E7D92205A}" type="presParOf" srcId="{3A488017-1833-4EC1-B49A-DB478A815E6A}" destId="{88839ADC-6063-45B6-BFCE-17BCB72177C3}" srcOrd="1" destOrd="0" presId="urn:microsoft.com/office/officeart/2005/8/layout/chevron2"/>
    <dgm:cxn modelId="{AC1677BA-31F8-4C89-9AFE-0AACBEE54A3B}" type="presParOf" srcId="{7EEBD8C1-1F96-41D2-A4E8-C4CD09F71A38}" destId="{5C26E607-7F71-43A5-A686-5D4858355781}" srcOrd="3" destOrd="0" presId="urn:microsoft.com/office/officeart/2005/8/layout/chevron2"/>
    <dgm:cxn modelId="{7DC25A77-9D51-4866-BA33-ECA4D0636DEF}" type="presParOf" srcId="{7EEBD8C1-1F96-41D2-A4E8-C4CD09F71A38}" destId="{A49CA99C-CEF2-4510-898C-AFAD59F9E785}" srcOrd="4" destOrd="0" presId="urn:microsoft.com/office/officeart/2005/8/layout/chevron2"/>
    <dgm:cxn modelId="{C24BD6AA-1F98-4AB8-921E-3F207D6EA7AC}" type="presParOf" srcId="{A49CA99C-CEF2-4510-898C-AFAD59F9E785}" destId="{AA2E95A4-55F5-42AE-B3E5-AB516A6E2BCC}" srcOrd="0" destOrd="0" presId="urn:microsoft.com/office/officeart/2005/8/layout/chevron2"/>
    <dgm:cxn modelId="{B9600AD7-8EFB-4069-8F57-AD5628923F4D}" type="presParOf" srcId="{A49CA99C-CEF2-4510-898C-AFAD59F9E785}" destId="{07C3EA2C-16DD-4FFC-9AD2-B4EB15DEA021}" srcOrd="1" destOrd="0" presId="urn:microsoft.com/office/officeart/2005/8/layout/chevron2"/>
  </dgm:cxnLst>
  <dgm:bg/>
  <dgm:whole/>
  <dgm:extLst>
    <a:ext uri="http://schemas.microsoft.com/office/drawing/2008/diagram">
      <dsp:dataModelExt xmlns:dsp="http://schemas.microsoft.com/office/drawing/2008/diagram" relId="rId5"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DB3C28C9-84B7-4276-BE1D-D787D7CC822B}">
      <dsp:nvSpPr>
        <dsp:cNvPr id="0" name=""/>
        <dsp:cNvSpPr/>
      </dsp:nvSpPr>
      <dsp:spPr>
        <a:xfrm rot="5400000">
          <a:off x="-194495" y="195375"/>
          <a:ext cx="1296633" cy="907643"/>
        </a:xfrm>
        <a:prstGeom prst="chevron">
          <a:avLst/>
        </a:prstGeom>
        <a:solidFill>
          <a:schemeClr val="accent5">
            <a:hueOff val="0"/>
            <a:satOff val="0"/>
            <a:lumOff val="0"/>
            <a:alphaOff val="0"/>
          </a:schemeClr>
        </a:solidFill>
        <a:ln w="12700" cap="flat" cmpd="sng" algn="ctr">
          <a:solidFill>
            <a:schemeClr val="accent5">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8255" tIns="8255" rIns="8255" bIns="8255" numCol="1" spcCol="1270" anchor="ctr" anchorCtr="0">
          <a:noAutofit/>
        </a:bodyPr>
        <a:lstStyle/>
        <a:p>
          <a:pPr marL="0" lvl="0" indent="0" algn="ctr" defTabSz="577850">
            <a:lnSpc>
              <a:spcPct val="90000"/>
            </a:lnSpc>
            <a:spcBef>
              <a:spcPct val="0"/>
            </a:spcBef>
            <a:spcAft>
              <a:spcPct val="35000"/>
            </a:spcAft>
            <a:buNone/>
          </a:pPr>
          <a:r>
            <a:rPr lang="en-GB" sz="1300" kern="1200"/>
            <a:t>Lease Register</a:t>
          </a:r>
        </a:p>
      </dsp:txBody>
      <dsp:txXfrm rot="-5400000">
        <a:off x="1" y="454702"/>
        <a:ext cx="907643" cy="388990"/>
      </dsp:txXfrm>
    </dsp:sp>
    <dsp:sp modelId="{AE8F0E28-2E0C-45ED-B82B-881D9E956CA5}">
      <dsp:nvSpPr>
        <dsp:cNvPr id="0" name=""/>
        <dsp:cNvSpPr/>
      </dsp:nvSpPr>
      <dsp:spPr>
        <a:xfrm rot="5400000">
          <a:off x="2608928" y="-1700404"/>
          <a:ext cx="842812" cy="4245381"/>
        </a:xfrm>
        <a:prstGeom prst="round2SameRect">
          <a:avLst/>
        </a:prstGeom>
        <a:solidFill>
          <a:schemeClr val="lt1">
            <a:alpha val="90000"/>
            <a:hueOff val="0"/>
            <a:satOff val="0"/>
            <a:lumOff val="0"/>
            <a:alphaOff val="0"/>
          </a:schemeClr>
        </a:solidFill>
        <a:ln w="12700" cap="flat" cmpd="sng" algn="ctr">
          <a:solidFill>
            <a:schemeClr val="accent5">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71120" tIns="6350" rIns="6350" bIns="6350" numCol="1" spcCol="1270" anchor="ctr" anchorCtr="0">
          <a:noAutofit/>
        </a:bodyPr>
        <a:lstStyle/>
        <a:p>
          <a:pPr marL="57150" lvl="1" indent="-57150" algn="l" defTabSz="444500">
            <a:lnSpc>
              <a:spcPct val="90000"/>
            </a:lnSpc>
            <a:spcBef>
              <a:spcPct val="0"/>
            </a:spcBef>
            <a:spcAft>
              <a:spcPct val="15000"/>
            </a:spcAft>
            <a:buChar char="•"/>
          </a:pPr>
          <a:r>
            <a:rPr lang="en-GB" sz="1000" kern="1200"/>
            <a:t>Enter all available information about the new lease</a:t>
          </a:r>
        </a:p>
        <a:p>
          <a:pPr marL="57150" lvl="1" indent="-57150" algn="l" defTabSz="444500">
            <a:lnSpc>
              <a:spcPct val="90000"/>
            </a:lnSpc>
            <a:spcBef>
              <a:spcPct val="0"/>
            </a:spcBef>
            <a:spcAft>
              <a:spcPct val="15000"/>
            </a:spcAft>
            <a:buChar char="•"/>
          </a:pPr>
          <a:r>
            <a:rPr lang="en-GB" sz="1000" kern="1200"/>
            <a:t>Assign a unique reference number to the lease</a:t>
          </a:r>
        </a:p>
      </dsp:txBody>
      <dsp:txXfrm rot="-5400000">
        <a:off x="907644" y="42023"/>
        <a:ext cx="4204238" cy="760526"/>
      </dsp:txXfrm>
    </dsp:sp>
    <dsp:sp modelId="{C873865D-5E5D-4227-9DA5-D9634676DF77}">
      <dsp:nvSpPr>
        <dsp:cNvPr id="0" name=""/>
        <dsp:cNvSpPr/>
      </dsp:nvSpPr>
      <dsp:spPr>
        <a:xfrm rot="5400000">
          <a:off x="-194495" y="1293221"/>
          <a:ext cx="1296633" cy="907643"/>
        </a:xfrm>
        <a:prstGeom prst="chevron">
          <a:avLst/>
        </a:prstGeom>
        <a:solidFill>
          <a:schemeClr val="accent5">
            <a:hueOff val="-3379271"/>
            <a:satOff val="-8710"/>
            <a:lumOff val="-5883"/>
            <a:alphaOff val="0"/>
          </a:schemeClr>
        </a:solidFill>
        <a:ln w="12700" cap="flat" cmpd="sng" algn="ctr">
          <a:solidFill>
            <a:schemeClr val="accent5">
              <a:hueOff val="-3379271"/>
              <a:satOff val="-8710"/>
              <a:lumOff val="-5883"/>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8255" tIns="8255" rIns="8255" bIns="8255" numCol="1" spcCol="1270" anchor="ctr" anchorCtr="0">
          <a:noAutofit/>
        </a:bodyPr>
        <a:lstStyle/>
        <a:p>
          <a:pPr marL="0" lvl="0" indent="0" algn="ctr" defTabSz="577850">
            <a:lnSpc>
              <a:spcPct val="90000"/>
            </a:lnSpc>
            <a:spcBef>
              <a:spcPct val="0"/>
            </a:spcBef>
            <a:spcAft>
              <a:spcPct val="35000"/>
            </a:spcAft>
            <a:buNone/>
          </a:pPr>
          <a:r>
            <a:rPr lang="en-GB" sz="1300" kern="1200"/>
            <a:t>Lease Tab</a:t>
          </a:r>
        </a:p>
      </dsp:txBody>
      <dsp:txXfrm rot="-5400000">
        <a:off x="1" y="1552548"/>
        <a:ext cx="907643" cy="388990"/>
      </dsp:txXfrm>
    </dsp:sp>
    <dsp:sp modelId="{88839ADC-6063-45B6-BFCE-17BCB72177C3}">
      <dsp:nvSpPr>
        <dsp:cNvPr id="0" name=""/>
        <dsp:cNvSpPr/>
      </dsp:nvSpPr>
      <dsp:spPr>
        <a:xfrm rot="5400000">
          <a:off x="2608928" y="-602558"/>
          <a:ext cx="842812" cy="4245381"/>
        </a:xfrm>
        <a:prstGeom prst="round2SameRect">
          <a:avLst/>
        </a:prstGeom>
        <a:solidFill>
          <a:schemeClr val="lt1">
            <a:alpha val="90000"/>
            <a:hueOff val="0"/>
            <a:satOff val="0"/>
            <a:lumOff val="0"/>
            <a:alphaOff val="0"/>
          </a:schemeClr>
        </a:solidFill>
        <a:ln w="12700" cap="flat" cmpd="sng" algn="ctr">
          <a:solidFill>
            <a:schemeClr val="accent5">
              <a:hueOff val="-3379271"/>
              <a:satOff val="-8710"/>
              <a:lumOff val="-5883"/>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71120" tIns="6350" rIns="6350" bIns="6350" numCol="1" spcCol="1270" anchor="ctr" anchorCtr="0">
          <a:noAutofit/>
        </a:bodyPr>
        <a:lstStyle/>
        <a:p>
          <a:pPr marL="57150" lvl="1" indent="-57150" algn="l" defTabSz="444500">
            <a:lnSpc>
              <a:spcPct val="90000"/>
            </a:lnSpc>
            <a:spcBef>
              <a:spcPct val="0"/>
            </a:spcBef>
            <a:spcAft>
              <a:spcPct val="15000"/>
            </a:spcAft>
            <a:buChar char="•"/>
          </a:pPr>
          <a:r>
            <a:rPr lang="en-GB" sz="1000" kern="1200"/>
            <a:t>Select tab that will be used for this lease</a:t>
          </a:r>
        </a:p>
        <a:p>
          <a:pPr marL="57150" lvl="1" indent="-57150" algn="l" defTabSz="444500">
            <a:lnSpc>
              <a:spcPct val="90000"/>
            </a:lnSpc>
            <a:spcBef>
              <a:spcPct val="0"/>
            </a:spcBef>
            <a:spcAft>
              <a:spcPct val="15000"/>
            </a:spcAft>
            <a:buChar char="•"/>
          </a:pPr>
          <a:r>
            <a:rPr lang="en-GB" sz="1000" kern="1200"/>
            <a:t>Change name of the tab to the unique ref of the lease that was used on the lease register</a:t>
          </a:r>
        </a:p>
        <a:p>
          <a:pPr marL="57150" lvl="1" indent="-57150" algn="l" defTabSz="444500">
            <a:lnSpc>
              <a:spcPct val="90000"/>
            </a:lnSpc>
            <a:spcBef>
              <a:spcPct val="0"/>
            </a:spcBef>
            <a:spcAft>
              <a:spcPct val="15000"/>
            </a:spcAft>
            <a:buChar char="•"/>
          </a:pPr>
          <a:r>
            <a:rPr lang="en-GB" sz="1000" kern="1200"/>
            <a:t>Enter any additional data that hasn't been included on the lease register (for example. variable payments)</a:t>
          </a:r>
        </a:p>
      </dsp:txBody>
      <dsp:txXfrm rot="-5400000">
        <a:off x="907644" y="1139869"/>
        <a:ext cx="4204238" cy="760526"/>
      </dsp:txXfrm>
    </dsp:sp>
    <dsp:sp modelId="{AA2E95A4-55F5-42AE-B3E5-AB516A6E2BCC}">
      <dsp:nvSpPr>
        <dsp:cNvPr id="0" name=""/>
        <dsp:cNvSpPr/>
      </dsp:nvSpPr>
      <dsp:spPr>
        <a:xfrm rot="5400000">
          <a:off x="-194495" y="2391948"/>
          <a:ext cx="1296633" cy="907643"/>
        </a:xfrm>
        <a:prstGeom prst="chevron">
          <a:avLst/>
        </a:prstGeom>
        <a:solidFill>
          <a:schemeClr val="accent5">
            <a:hueOff val="-6758543"/>
            <a:satOff val="-17419"/>
            <a:lumOff val="-11765"/>
            <a:alphaOff val="0"/>
          </a:schemeClr>
        </a:solidFill>
        <a:ln w="12700" cap="flat" cmpd="sng" algn="ctr">
          <a:solidFill>
            <a:schemeClr val="accent5">
              <a:hueOff val="-6758543"/>
              <a:satOff val="-17419"/>
              <a:lumOff val="-11765"/>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8255" tIns="8255" rIns="8255" bIns="8255" numCol="1" spcCol="1270" anchor="ctr" anchorCtr="0">
          <a:noAutofit/>
        </a:bodyPr>
        <a:lstStyle/>
        <a:p>
          <a:pPr marL="0" lvl="0" indent="0" algn="ctr" defTabSz="577850">
            <a:lnSpc>
              <a:spcPct val="90000"/>
            </a:lnSpc>
            <a:spcBef>
              <a:spcPct val="0"/>
            </a:spcBef>
            <a:spcAft>
              <a:spcPct val="35000"/>
            </a:spcAft>
            <a:buNone/>
          </a:pPr>
          <a:r>
            <a:rPr lang="en-GB" sz="1300" kern="1200"/>
            <a:t>Checking Data</a:t>
          </a:r>
        </a:p>
      </dsp:txBody>
      <dsp:txXfrm rot="-5400000">
        <a:off x="1" y="2651275"/>
        <a:ext cx="907643" cy="388990"/>
      </dsp:txXfrm>
    </dsp:sp>
    <dsp:sp modelId="{07C3EA2C-16DD-4FFC-9AD2-B4EB15DEA021}">
      <dsp:nvSpPr>
        <dsp:cNvPr id="0" name=""/>
        <dsp:cNvSpPr/>
      </dsp:nvSpPr>
      <dsp:spPr>
        <a:xfrm rot="5400000">
          <a:off x="2608928" y="495288"/>
          <a:ext cx="842812" cy="4245381"/>
        </a:xfrm>
        <a:prstGeom prst="round2SameRect">
          <a:avLst/>
        </a:prstGeom>
        <a:solidFill>
          <a:schemeClr val="lt1">
            <a:alpha val="90000"/>
            <a:hueOff val="0"/>
            <a:satOff val="0"/>
            <a:lumOff val="0"/>
            <a:alphaOff val="0"/>
          </a:schemeClr>
        </a:solidFill>
        <a:ln w="12700" cap="flat" cmpd="sng" algn="ctr">
          <a:solidFill>
            <a:schemeClr val="accent5">
              <a:hueOff val="-6758543"/>
              <a:satOff val="-17419"/>
              <a:lumOff val="-11765"/>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71120" tIns="6350" rIns="6350" bIns="6350" numCol="1" spcCol="1270" anchor="ctr" anchorCtr="0">
          <a:noAutofit/>
        </a:bodyPr>
        <a:lstStyle/>
        <a:p>
          <a:pPr marL="57150" lvl="1" indent="-57150" algn="l" defTabSz="444500">
            <a:lnSpc>
              <a:spcPct val="90000"/>
            </a:lnSpc>
            <a:spcBef>
              <a:spcPct val="0"/>
            </a:spcBef>
            <a:spcAft>
              <a:spcPct val="15000"/>
            </a:spcAft>
            <a:buChar char="•"/>
          </a:pPr>
          <a:r>
            <a:rPr lang="en-GB" sz="1000" kern="1200"/>
            <a:t>Check data on the summary of leases</a:t>
          </a:r>
        </a:p>
        <a:p>
          <a:pPr marL="57150" lvl="1" indent="-57150" algn="l" defTabSz="444500">
            <a:lnSpc>
              <a:spcPct val="90000"/>
            </a:lnSpc>
            <a:spcBef>
              <a:spcPct val="0"/>
            </a:spcBef>
            <a:spcAft>
              <a:spcPct val="15000"/>
            </a:spcAft>
            <a:buChar char="•"/>
          </a:pPr>
          <a:r>
            <a:rPr lang="en-GB" sz="1000" kern="1200"/>
            <a:t>Check information in the lease view on the dashboard to ensure that all details are as expected.</a:t>
          </a:r>
        </a:p>
      </dsp:txBody>
      <dsp:txXfrm rot="-5400000">
        <a:off x="907644" y="2237716"/>
        <a:ext cx="4204238" cy="760526"/>
      </dsp:txXfrm>
    </dsp:sp>
  </dsp:spTree>
</dsp:drawing>
</file>

<file path=xl/diagrams/layout1.xml><?xml version="1.0" encoding="utf-8"?>
<dgm:layoutDef xmlns:dgm="http://schemas.openxmlformats.org/drawingml/2006/diagram" xmlns:a="http://schemas.openxmlformats.org/drawingml/2006/main" uniqueId="urn:microsoft.com/office/officeart/2005/8/layout/chevron2">
  <dgm:title val=""/>
  <dgm:desc val=""/>
  <dgm:catLst>
    <dgm:cat type="process" pri="12000"/>
    <dgm:cat type="list" pri="16000"/>
    <dgm:cat type="convert" pri="11000"/>
  </dgm:catLst>
  <dgm:sampData>
    <dgm:dataModel>
      <dgm:ptLst>
        <dgm:pt modelId="0" type="doc"/>
        <dgm:pt modelId="1">
          <dgm:prSet phldr="1"/>
        </dgm:pt>
        <dgm:pt modelId="11">
          <dgm:prSet phldr="1"/>
        </dgm:pt>
        <dgm:pt modelId="12">
          <dgm:prSet phldr="1"/>
        </dgm:pt>
        <dgm:pt modelId="2">
          <dgm:prSet phldr="1"/>
        </dgm:pt>
        <dgm:pt modelId="21">
          <dgm:prSet phldr="1"/>
        </dgm:pt>
        <dgm:pt modelId="22">
          <dgm:prSet phldr="1"/>
        </dgm:pt>
        <dgm:pt modelId="3">
          <dgm:prSet phldr="1"/>
        </dgm:pt>
        <dgm:pt modelId="31">
          <dgm:prSet phldr="1"/>
        </dgm:pt>
        <dgm:pt modelId="32">
          <dgm:prSet phldr="1"/>
        </dgm:pt>
      </dgm:ptLst>
      <dgm:cxnLst>
        <dgm:cxn modelId="4" srcId="0" destId="1" srcOrd="0" destOrd="0"/>
        <dgm:cxn modelId="5" srcId="0" destId="2" srcOrd="1" destOrd="0"/>
        <dgm:cxn modelId="6" srcId="0" destId="3" srcOrd="2" destOrd="0"/>
        <dgm:cxn modelId="13" srcId="1" destId="11" srcOrd="0" destOrd="0"/>
        <dgm:cxn modelId="14" srcId="1" destId="12" srcOrd="1" destOrd="0"/>
        <dgm:cxn modelId="23" srcId="2" destId="21" srcOrd="0" destOrd="0"/>
        <dgm:cxn modelId="24" srcId="2" destId="22" srcOrd="1" destOrd="0"/>
        <dgm:cxn modelId="33" srcId="3" destId="31" srcOrd="0" destOrd="0"/>
        <dgm:cxn modelId="34" srcId="3" destId="32" srcOrd="1" destOrd="0"/>
      </dgm:cxnLst>
      <dgm:bg/>
      <dgm:whole/>
    </dgm:dataModel>
  </dgm:sampData>
  <dgm:styleData>
    <dgm:dataModel>
      <dgm:ptLst>
        <dgm:pt modelId="0" type="doc"/>
        <dgm:pt modelId="1"/>
      </dgm:ptLst>
      <dgm:cxnLst>
        <dgm:cxn modelId="4" srcId="0" destId="1" srcOrd="0" destOrd="0"/>
      </dgm:cxnLst>
      <dgm:bg/>
      <dgm:whole/>
    </dgm:dataModel>
  </dgm:styleData>
  <dgm:clrData>
    <dgm:dataModel>
      <dgm:ptLst>
        <dgm:pt modelId="0" type="doc"/>
        <dgm:pt modelId="1"/>
        <dgm:pt modelId="11"/>
        <dgm:pt modelId="2"/>
        <dgm:pt modelId="21"/>
        <dgm:pt modelId="3"/>
        <dgm:pt modelId="31"/>
        <dgm:pt modelId="4"/>
        <dgm:pt modelId="41"/>
      </dgm:ptLst>
      <dgm:cxnLst>
        <dgm:cxn modelId="5" srcId="0" destId="1" srcOrd="0" destOrd="0"/>
        <dgm:cxn modelId="6" srcId="0" destId="2" srcOrd="1" destOrd="0"/>
        <dgm:cxn modelId="7" srcId="0" destId="3" srcOrd="2" destOrd="0"/>
        <dgm:cxn modelId="8" srcId="0" destId="4" srcOrd="3" destOrd="0"/>
        <dgm:cxn modelId="13" srcId="1" destId="11" srcOrd="0" destOrd="0"/>
        <dgm:cxn modelId="23" srcId="2" destId="21" srcOrd="0" destOrd="0"/>
        <dgm:cxn modelId="33" srcId="3" destId="31" srcOrd="0" destOrd="0"/>
        <dgm:cxn modelId="43" srcId="4" destId="41" srcOrd="0" destOrd="0"/>
      </dgm:cxnLst>
      <dgm:bg/>
      <dgm:whole/>
    </dgm:dataModel>
  </dgm:clrData>
  <dgm:layoutNode name="linearFlow">
    <dgm:varLst>
      <dgm:dir/>
      <dgm:animLvl val="lvl"/>
      <dgm:resizeHandles val="exact"/>
    </dgm:varLst>
    <dgm:alg type="lin">
      <dgm:param type="linDir" val="fromT"/>
      <dgm:param type="nodeHorzAlign" val="l"/>
    </dgm:alg>
    <dgm:shape xmlns:r="http://schemas.openxmlformats.org/officeDocument/2006/relationships" r:blip="">
      <dgm:adjLst/>
    </dgm:shape>
    <dgm:presOf/>
    <dgm:constrLst>
      <dgm:constr type="h" for="ch" forName="composite" refType="h"/>
      <dgm:constr type="w" for="ch" forName="composite" refType="w"/>
      <dgm:constr type="h" for="des" forName="parentText" op="equ"/>
      <dgm:constr type="h" for="ch" forName="sp" val="-14.88"/>
      <dgm:constr type="h" for="ch" forName="sp" refType="w" refFor="des" refForName="parentText" op="gte" fact="-0.3"/>
      <dgm:constr type="primFontSz" for="des" forName="parentText" op="equ" val="65"/>
      <dgm:constr type="primFontSz" for="des" forName="descendantText" op="equ" val="65"/>
    </dgm:constrLst>
    <dgm:ruleLst/>
    <dgm:forEach name="Name0" axis="ch" ptType="node">
      <dgm:layoutNode name="composite">
        <dgm:alg type="composite"/>
        <dgm:shape xmlns:r="http://schemas.openxmlformats.org/officeDocument/2006/relationships" r:blip="">
          <dgm:adjLst/>
        </dgm:shape>
        <dgm:presOf/>
        <dgm:choose name="Name1">
          <dgm:if name="Name2" func="var" arg="dir" op="equ" val="norm">
            <dgm:constrLst>
              <dgm:constr type="t" for="ch" forName="parentText"/>
              <dgm:constr type="l" for="ch" forName="parentText"/>
              <dgm:constr type="w" for="ch" forName="parentText" refType="w" fact="0.4"/>
              <dgm:constr type="h" for="ch" forName="parentText" refType="h"/>
              <dgm:constr type="w" for="ch" forName="parentText" refType="w" op="lte" fact="0.5"/>
              <dgm:constr type="w" for="ch" forName="parentText" refType="h" refFor="ch" refForName="parentText" op="lte" fact="0.7"/>
              <dgm:constr type="h" for="ch" forName="parentText" refType="w" refFor="ch" refForName="parentText" op="lte" fact="3"/>
              <dgm:constr type="l" for="ch" forName="descendantText" refType="w" refFor="ch" refForName="parentText"/>
              <dgm:constr type="w" for="ch" forName="descendantText" refType="w"/>
              <dgm:constr type="wOff" for="ch" forName="descendantText" refType="w" refFor="ch" refForName="parentText" fact="-1"/>
              <dgm:constr type="t" for="ch" forName="descendantText"/>
              <dgm:constr type="b" for="ch" forName="descendantText" refType="h" refFor="ch" refForName="parentText"/>
              <dgm:constr type="bOff" for="ch" forName="descendantText" refType="w" refFor="ch" refForName="parentText" fact="-0.5"/>
            </dgm:constrLst>
          </dgm:if>
          <dgm:else name="Name3">
            <dgm:constrLst>
              <dgm:constr type="t" for="ch" forName="parentText"/>
              <dgm:constr type="r" for="ch" forName="parentText" refType="w"/>
              <dgm:constr type="w" for="ch" forName="parentText" refType="w" fact="0.4"/>
              <dgm:constr type="h" for="ch" forName="parentText" refType="h"/>
              <dgm:constr type="w" for="ch" forName="parentText" refType="w" op="lte" fact="0.5"/>
              <dgm:constr type="w" for="ch" forName="parentText" refType="h" refFor="ch" refForName="parentText" op="lte" fact="0.7"/>
              <dgm:constr type="h" for="ch" forName="parentText" refType="w" refFor="ch" refForName="parentText" op="lte" fact="3"/>
              <dgm:constr type="l" for="ch" forName="descendantText"/>
              <dgm:constr type="w" for="ch" forName="descendantText" refType="w"/>
              <dgm:constr type="wOff" for="ch" forName="descendantText" refType="w" refFor="ch" refForName="parentText" fact="-1"/>
              <dgm:constr type="t" for="ch" forName="descendantText"/>
              <dgm:constr type="b" for="ch" forName="descendantText" refType="h" refFor="ch" refForName="parentText"/>
              <dgm:constr type="bOff" for="ch" forName="descendantText" refType="w" refFor="ch" refForName="parentText" fact="-0.5"/>
            </dgm:constrLst>
          </dgm:else>
        </dgm:choose>
        <dgm:ruleLst/>
        <dgm:layoutNode name="parentText" styleLbl="alignNode1">
          <dgm:varLst>
            <dgm:chMax val="1"/>
            <dgm:bulletEnabled val="1"/>
          </dgm:varLst>
          <dgm:alg type="tx"/>
          <dgm:shape xmlns:r="http://schemas.openxmlformats.org/officeDocument/2006/relationships" rot="90" type="chevron" r:blip="">
            <dgm:adjLst/>
          </dgm:shape>
          <dgm:presOf axis="self" ptType="node"/>
          <dgm:constrLst>
            <dgm:constr type="lMarg" refType="primFontSz" fact="0.05"/>
            <dgm:constr type="rMarg" refType="primFontSz" fact="0.05"/>
            <dgm:constr type="tMarg" refType="primFontSz" fact="0.05"/>
            <dgm:constr type="bMarg" refType="primFontSz" fact="0.05"/>
          </dgm:constrLst>
          <dgm:ruleLst>
            <dgm:rule type="h" val="100" fact="NaN" max="NaN"/>
            <dgm:rule type="primFontSz" val="24" fact="NaN" max="NaN"/>
            <dgm:rule type="h" val="110" fact="NaN" max="NaN"/>
            <dgm:rule type="primFontSz" val="18" fact="NaN" max="NaN"/>
            <dgm:rule type="h" val="INF" fact="NaN" max="NaN"/>
            <dgm:rule type="primFontSz" val="5" fact="NaN" max="NaN"/>
          </dgm:ruleLst>
        </dgm:layoutNode>
        <dgm:layoutNode name="descendantText" styleLbl="alignAcc1">
          <dgm:varLst>
            <dgm:bulletEnabled val="1"/>
          </dgm:varLst>
          <dgm:choose name="Name4">
            <dgm:if name="Name5" func="var" arg="dir" op="equ" val="norm">
              <dgm:alg type="tx">
                <dgm:param type="stBulletLvl" val="1"/>
                <dgm:param type="txAnchorVertCh" val="mid"/>
              </dgm:alg>
              <dgm:shape xmlns:r="http://schemas.openxmlformats.org/officeDocument/2006/relationships" rot="90" type="round2SameRect" r:blip="">
                <dgm:adjLst/>
              </dgm:shape>
            </dgm:if>
            <dgm:else name="Name6">
              <dgm:alg type="tx">
                <dgm:param type="stBulletLvl" val="1"/>
                <dgm:param type="txAnchorVertCh" val="mid"/>
              </dgm:alg>
              <dgm:shape xmlns:r="http://schemas.openxmlformats.org/officeDocument/2006/relationships" rot="-90" type="round2SameRect" r:blip="">
                <dgm:adjLst/>
              </dgm:shape>
            </dgm:else>
          </dgm:choose>
          <dgm:presOf axis="des" ptType="node"/>
          <dgm:choose name="Name7">
            <dgm:if name="Name8" func="var" arg="dir" op="equ" val="norm">
              <dgm:constrLst>
                <dgm:constr type="secFontSz" refType="primFontSz"/>
                <dgm:constr type="tMarg" refType="primFontSz" fact="0.05"/>
                <dgm:constr type="bMarg" refType="primFontSz" fact="0.05"/>
                <dgm:constr type="rMarg" refType="primFontSz" fact="0.05"/>
              </dgm:constrLst>
            </dgm:if>
            <dgm:else name="Name9">
              <dgm:constrLst>
                <dgm:constr type="secFontSz" refType="primFontSz"/>
                <dgm:constr type="tMarg" refType="primFontSz" fact="0.05"/>
                <dgm:constr type="bMarg" refType="primFontSz" fact="0.05"/>
                <dgm:constr type="lMarg" refType="primFontSz" fact="0.05"/>
              </dgm:constrLst>
            </dgm:else>
          </dgm:choose>
          <dgm:ruleLst>
            <dgm:rule type="primFontSz" val="5" fact="NaN" max="NaN"/>
          </dgm:ruleLst>
        </dgm:layoutNode>
      </dgm:layoutNode>
      <dgm:forEach name="Name10" axis="followSib" ptType="sibTrans" cnt="1">
        <dgm:layoutNode name="sp">
          <dgm:alg type="sp"/>
          <dgm:shape xmlns:r="http://schemas.openxmlformats.org/officeDocument/2006/relationships" r:blip="">
            <dgm:adjLst/>
          </dgm:shape>
          <dgm:presOf axis="self"/>
          <dgm:constrLst>
            <dgm:constr type="w" val="1"/>
            <dgm:constr type="h" val="37.5"/>
          </dgm:constrLst>
          <dgm:ruleLst/>
        </dgm:layoutNode>
      </dgm:forEach>
    </dgm:forEach>
  </dgm:layoutNode>
</dgm:layoutDef>
</file>

<file path=xl/diagrams/quickStyle1.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rawings/_rels/drawing1.xml.rels><?xml version="1.0" encoding="UTF-8" standalone="yes"?>
<Relationships xmlns="http://schemas.openxmlformats.org/package/2006/relationships"><Relationship Id="rId3" Type="http://schemas.openxmlformats.org/officeDocument/2006/relationships/diagramQuickStyle" Target="../diagrams/quickStyle1.xml"/><Relationship Id="rId2" Type="http://schemas.openxmlformats.org/officeDocument/2006/relationships/diagramLayout" Target="../diagrams/layout1.xml"/><Relationship Id="rId1" Type="http://schemas.openxmlformats.org/officeDocument/2006/relationships/diagramData" Target="../diagrams/data1.xml"/><Relationship Id="rId5" Type="http://schemas.microsoft.com/office/2007/relationships/diagramDrawing" Target="../diagrams/drawing1.xml"/><Relationship Id="rId4" Type="http://schemas.openxmlformats.org/officeDocument/2006/relationships/diagramColors" Target="../diagrams/colors1.xml"/></Relationships>
</file>

<file path=xl/drawings/drawing1.xml><?xml version="1.0" encoding="utf-8"?>
<xdr:wsDr xmlns:xdr="http://schemas.openxmlformats.org/drawingml/2006/spreadsheetDrawing" xmlns:a="http://schemas.openxmlformats.org/drawingml/2006/main">
  <xdr:twoCellAnchor>
    <xdr:from>
      <xdr:col>1</xdr:col>
      <xdr:colOff>192404</xdr:colOff>
      <xdr:row>35</xdr:row>
      <xdr:rowOff>42863</xdr:rowOff>
    </xdr:from>
    <xdr:to>
      <xdr:col>6</xdr:col>
      <xdr:colOff>487679</xdr:colOff>
      <xdr:row>54</xdr:row>
      <xdr:rowOff>38100</xdr:rowOff>
    </xdr:to>
    <xdr:graphicFrame macro="">
      <xdr:nvGraphicFramePr>
        <xdr:cNvPr id="2" name="Diagram 1">
          <a:extLst>
            <a:ext uri="{FF2B5EF4-FFF2-40B4-BE49-F238E27FC236}">
              <a16:creationId xmlns:a16="http://schemas.microsoft.com/office/drawing/2014/main" id="{50301B93-8BA2-4191-B913-9CD92940B4E9}"/>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 r:lo="rId2" r:qs="rId3" r:cs="rId4"/>
        </a:graphicData>
      </a:graphic>
    </xdr:graphicFrame>
    <xdr:clientData/>
  </xdr:twoCellAnchor>
  <xdr:twoCellAnchor>
    <xdr:from>
      <xdr:col>1</xdr:col>
      <xdr:colOff>693420</xdr:colOff>
      <xdr:row>32</xdr:row>
      <xdr:rowOff>45720</xdr:rowOff>
    </xdr:from>
    <xdr:to>
      <xdr:col>6</xdr:col>
      <xdr:colOff>7620</xdr:colOff>
      <xdr:row>33</xdr:row>
      <xdr:rowOff>60960</xdr:rowOff>
    </xdr:to>
    <xdr:sp macro="" textlink="">
      <xdr:nvSpPr>
        <xdr:cNvPr id="3" name="Rectangle 2">
          <a:extLst>
            <a:ext uri="{FF2B5EF4-FFF2-40B4-BE49-F238E27FC236}">
              <a16:creationId xmlns:a16="http://schemas.microsoft.com/office/drawing/2014/main" id="{BDE792D1-BF58-4FED-8441-54D780B87DED}"/>
            </a:ext>
          </a:extLst>
        </xdr:cNvPr>
        <xdr:cNvSpPr/>
      </xdr:nvSpPr>
      <xdr:spPr>
        <a:xfrm>
          <a:off x="937260" y="4937760"/>
          <a:ext cx="4076700" cy="198120"/>
        </a:xfrm>
        <a:prstGeom prst="rect">
          <a:avLst/>
        </a:prstGeom>
        <a:solidFill>
          <a:sysClr val="window" lastClr="FFFFFF"/>
        </a:solidFill>
        <a:ln w="38100">
          <a:solidFill>
            <a:schemeClr val="accent6">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solidFill>
                <a:schemeClr val="accent6">
                  <a:lumMod val="50000"/>
                </a:schemeClr>
              </a:solidFill>
            </a:rPr>
            <a:t>Process of recording new lease</a:t>
          </a:r>
          <a:r>
            <a:rPr lang="en-GB" sz="1100" b="1">
              <a:solidFill>
                <a:sysClr val="windowText" lastClr="000000"/>
              </a:solidFill>
            </a:rPr>
            <a:t> </a:t>
          </a:r>
        </a:p>
      </xdr:txBody>
    </xdr:sp>
    <xdr:clientData/>
  </xdr:twoCellAnchor>
  <xdr:twoCellAnchor>
    <xdr:from>
      <xdr:col>0</xdr:col>
      <xdr:colOff>68580</xdr:colOff>
      <xdr:row>195</xdr:row>
      <xdr:rowOff>60960</xdr:rowOff>
    </xdr:from>
    <xdr:to>
      <xdr:col>0</xdr:col>
      <xdr:colOff>205740</xdr:colOff>
      <xdr:row>195</xdr:row>
      <xdr:rowOff>175260</xdr:rowOff>
    </xdr:to>
    <xdr:sp macro="" textlink="">
      <xdr:nvSpPr>
        <xdr:cNvPr id="4" name="Star: 5 Points 3">
          <a:extLst>
            <a:ext uri="{FF2B5EF4-FFF2-40B4-BE49-F238E27FC236}">
              <a16:creationId xmlns:a16="http://schemas.microsoft.com/office/drawing/2014/main" id="{2942D537-651D-4D3B-801E-2EC190344393}"/>
            </a:ext>
          </a:extLst>
        </xdr:cNvPr>
        <xdr:cNvSpPr/>
      </xdr:nvSpPr>
      <xdr:spPr>
        <a:xfrm>
          <a:off x="68580" y="23583900"/>
          <a:ext cx="137160" cy="114300"/>
        </a:xfrm>
        <a:prstGeom prst="star5">
          <a:avLst/>
        </a:prstGeom>
        <a:solidFill>
          <a:srgbClr val="FFFF00"/>
        </a:solidFill>
        <a:ln>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0</xdr:col>
      <xdr:colOff>60960</xdr:colOff>
      <xdr:row>11</xdr:row>
      <xdr:rowOff>45720</xdr:rowOff>
    </xdr:from>
    <xdr:to>
      <xdr:col>0</xdr:col>
      <xdr:colOff>198120</xdr:colOff>
      <xdr:row>11</xdr:row>
      <xdr:rowOff>160020</xdr:rowOff>
    </xdr:to>
    <xdr:sp macro="" textlink="">
      <xdr:nvSpPr>
        <xdr:cNvPr id="5" name="Star: 5 Points 4">
          <a:extLst>
            <a:ext uri="{FF2B5EF4-FFF2-40B4-BE49-F238E27FC236}">
              <a16:creationId xmlns:a16="http://schemas.microsoft.com/office/drawing/2014/main" id="{B9AB3D91-286D-42E7-B37F-C8E6E012D97A}"/>
            </a:ext>
          </a:extLst>
        </xdr:cNvPr>
        <xdr:cNvSpPr/>
      </xdr:nvSpPr>
      <xdr:spPr>
        <a:xfrm>
          <a:off x="60960" y="1828800"/>
          <a:ext cx="137160" cy="114300"/>
        </a:xfrm>
        <a:prstGeom prst="star5">
          <a:avLst/>
        </a:prstGeom>
        <a:solidFill>
          <a:srgbClr val="FFFF00"/>
        </a:solidFill>
        <a:ln>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0</xdr:col>
      <xdr:colOff>60960</xdr:colOff>
      <xdr:row>90</xdr:row>
      <xdr:rowOff>38100</xdr:rowOff>
    </xdr:from>
    <xdr:to>
      <xdr:col>0</xdr:col>
      <xdr:colOff>198120</xdr:colOff>
      <xdr:row>90</xdr:row>
      <xdr:rowOff>152400</xdr:rowOff>
    </xdr:to>
    <xdr:sp macro="" textlink="">
      <xdr:nvSpPr>
        <xdr:cNvPr id="6" name="Star: 5 Points 5">
          <a:extLst>
            <a:ext uri="{FF2B5EF4-FFF2-40B4-BE49-F238E27FC236}">
              <a16:creationId xmlns:a16="http://schemas.microsoft.com/office/drawing/2014/main" id="{4D690AB4-FD36-482F-8071-372865A1CEB8}"/>
            </a:ext>
          </a:extLst>
        </xdr:cNvPr>
        <xdr:cNvSpPr/>
      </xdr:nvSpPr>
      <xdr:spPr>
        <a:xfrm>
          <a:off x="60960" y="16741140"/>
          <a:ext cx="137160" cy="114300"/>
        </a:xfrm>
        <a:prstGeom prst="star5">
          <a:avLst/>
        </a:prstGeom>
        <a:solidFill>
          <a:srgbClr val="FFFF00"/>
        </a:solidFill>
        <a:ln>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0</xdr:col>
      <xdr:colOff>53340</xdr:colOff>
      <xdr:row>80</xdr:row>
      <xdr:rowOff>7620</xdr:rowOff>
    </xdr:from>
    <xdr:to>
      <xdr:col>0</xdr:col>
      <xdr:colOff>190500</xdr:colOff>
      <xdr:row>80</xdr:row>
      <xdr:rowOff>121920</xdr:rowOff>
    </xdr:to>
    <xdr:sp macro="" textlink="">
      <xdr:nvSpPr>
        <xdr:cNvPr id="8" name="Star: 5 Points 7">
          <a:extLst>
            <a:ext uri="{FF2B5EF4-FFF2-40B4-BE49-F238E27FC236}">
              <a16:creationId xmlns:a16="http://schemas.microsoft.com/office/drawing/2014/main" id="{873D45D2-477E-4D8F-B76B-F808531F8885}"/>
            </a:ext>
          </a:extLst>
        </xdr:cNvPr>
        <xdr:cNvSpPr/>
      </xdr:nvSpPr>
      <xdr:spPr>
        <a:xfrm>
          <a:off x="53340" y="7063740"/>
          <a:ext cx="137160" cy="114300"/>
        </a:xfrm>
        <a:prstGeom prst="star5">
          <a:avLst/>
        </a:prstGeom>
        <a:solidFill>
          <a:srgbClr val="FFFF00"/>
        </a:solidFill>
        <a:ln>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11</xdr:col>
      <xdr:colOff>274321</xdr:colOff>
      <xdr:row>97</xdr:row>
      <xdr:rowOff>28575</xdr:rowOff>
    </xdr:from>
    <xdr:to>
      <xdr:col>12</xdr:col>
      <xdr:colOff>205740</xdr:colOff>
      <xdr:row>97</xdr:row>
      <xdr:rowOff>160020</xdr:rowOff>
    </xdr:to>
    <xdr:sp macro="" textlink="">
      <xdr:nvSpPr>
        <xdr:cNvPr id="9" name="Rectangle 8">
          <a:extLst>
            <a:ext uri="{FF2B5EF4-FFF2-40B4-BE49-F238E27FC236}">
              <a16:creationId xmlns:a16="http://schemas.microsoft.com/office/drawing/2014/main" id="{3B5E6027-DAB3-4D00-8275-38F60C9BF9BA}"/>
            </a:ext>
          </a:extLst>
        </xdr:cNvPr>
        <xdr:cNvSpPr/>
      </xdr:nvSpPr>
      <xdr:spPr>
        <a:xfrm>
          <a:off x="10035541" y="18057495"/>
          <a:ext cx="883919" cy="131445"/>
        </a:xfrm>
        <a:prstGeom prst="rect">
          <a:avLst/>
        </a:prstGeom>
        <a:solidFill>
          <a:schemeClr val="accent4">
            <a:lumMod val="60000"/>
            <a:lumOff val="40000"/>
          </a:schemeClr>
        </a:solidFill>
        <a:ln>
          <a:solidFill>
            <a:schemeClr val="accent4">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0</xdr:col>
      <xdr:colOff>60960</xdr:colOff>
      <xdr:row>256</xdr:row>
      <xdr:rowOff>53340</xdr:rowOff>
    </xdr:from>
    <xdr:to>
      <xdr:col>0</xdr:col>
      <xdr:colOff>198120</xdr:colOff>
      <xdr:row>256</xdr:row>
      <xdr:rowOff>167640</xdr:rowOff>
    </xdr:to>
    <xdr:sp macro="" textlink="">
      <xdr:nvSpPr>
        <xdr:cNvPr id="10" name="Star: 5 Points 9">
          <a:extLst>
            <a:ext uri="{FF2B5EF4-FFF2-40B4-BE49-F238E27FC236}">
              <a16:creationId xmlns:a16="http://schemas.microsoft.com/office/drawing/2014/main" id="{0A0016BC-03AE-4F96-AFE0-0AEC3B8C516E}"/>
            </a:ext>
          </a:extLst>
        </xdr:cNvPr>
        <xdr:cNvSpPr/>
      </xdr:nvSpPr>
      <xdr:spPr>
        <a:xfrm>
          <a:off x="60960" y="37856160"/>
          <a:ext cx="137160" cy="114300"/>
        </a:xfrm>
        <a:prstGeom prst="star5">
          <a:avLst/>
        </a:prstGeom>
        <a:solidFill>
          <a:srgbClr val="FFFF00"/>
        </a:solidFill>
        <a:ln>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xdr:col>
      <xdr:colOff>7620</xdr:colOff>
      <xdr:row>16</xdr:row>
      <xdr:rowOff>15240</xdr:rowOff>
    </xdr:from>
    <xdr:to>
      <xdr:col>11</xdr:col>
      <xdr:colOff>701040</xdr:colOff>
      <xdr:row>26</xdr:row>
      <xdr:rowOff>160020</xdr:rowOff>
    </xdr:to>
    <xdr:grpSp>
      <xdr:nvGrpSpPr>
        <xdr:cNvPr id="21" name="Group 20">
          <a:extLst>
            <a:ext uri="{FF2B5EF4-FFF2-40B4-BE49-F238E27FC236}">
              <a16:creationId xmlns:a16="http://schemas.microsoft.com/office/drawing/2014/main" id="{C898BF4B-C59A-44D2-A4FC-80390AF0BA5F}"/>
            </a:ext>
          </a:extLst>
        </xdr:cNvPr>
        <xdr:cNvGrpSpPr/>
      </xdr:nvGrpSpPr>
      <xdr:grpSpPr>
        <a:xfrm>
          <a:off x="248920" y="3101340"/>
          <a:ext cx="10408920" cy="1986280"/>
          <a:chOff x="289560" y="2446020"/>
          <a:chExt cx="9060180" cy="1699260"/>
        </a:xfrm>
      </xdr:grpSpPr>
      <xdr:sp macro="" textlink="">
        <xdr:nvSpPr>
          <xdr:cNvPr id="11" name="Callout: Right Arrow 10">
            <a:extLst>
              <a:ext uri="{FF2B5EF4-FFF2-40B4-BE49-F238E27FC236}">
                <a16:creationId xmlns:a16="http://schemas.microsoft.com/office/drawing/2014/main" id="{5E66D4AE-3CA8-48E5-B88C-443C5C19972E}"/>
              </a:ext>
            </a:extLst>
          </xdr:cNvPr>
          <xdr:cNvSpPr/>
        </xdr:nvSpPr>
        <xdr:spPr>
          <a:xfrm>
            <a:off x="289560" y="2895600"/>
            <a:ext cx="1821180" cy="670560"/>
          </a:xfrm>
          <a:prstGeom prst="rightArrowCallout">
            <a:avLst>
              <a:gd name="adj1" fmla="val 30556"/>
              <a:gd name="adj2" fmla="val 40278"/>
              <a:gd name="adj3" fmla="val 65278"/>
              <a:gd name="adj4" fmla="val 71672"/>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0">
                <a:solidFill>
                  <a:sysClr val="windowText" lastClr="000000"/>
                </a:solidFill>
              </a:rPr>
              <a:t>Populating</a:t>
            </a:r>
            <a:r>
              <a:rPr lang="en-GB" sz="1100" b="0" baseline="0">
                <a:solidFill>
                  <a:sysClr val="windowText" lastClr="000000"/>
                </a:solidFill>
              </a:rPr>
              <a:t> Lease Register</a:t>
            </a:r>
            <a:endParaRPr lang="en-GB" sz="1100" b="0">
              <a:solidFill>
                <a:sysClr val="windowText" lastClr="000000"/>
              </a:solidFill>
            </a:endParaRPr>
          </a:p>
        </xdr:txBody>
      </xdr:sp>
      <xdr:sp macro="" textlink="">
        <xdr:nvSpPr>
          <xdr:cNvPr id="12" name="Callout: Right Arrow 11">
            <a:extLst>
              <a:ext uri="{FF2B5EF4-FFF2-40B4-BE49-F238E27FC236}">
                <a16:creationId xmlns:a16="http://schemas.microsoft.com/office/drawing/2014/main" id="{1CD91DF5-1FA4-4B1D-A32F-F32036414B49}"/>
              </a:ext>
            </a:extLst>
          </xdr:cNvPr>
          <xdr:cNvSpPr/>
        </xdr:nvSpPr>
        <xdr:spPr>
          <a:xfrm>
            <a:off x="2171700" y="2895600"/>
            <a:ext cx="1821180" cy="670560"/>
          </a:xfrm>
          <a:prstGeom prst="rightArrowCallout">
            <a:avLst>
              <a:gd name="adj1" fmla="val 30556"/>
              <a:gd name="adj2" fmla="val 40278"/>
              <a:gd name="adj3" fmla="val 65278"/>
              <a:gd name="adj4" fmla="val 71672"/>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0">
                <a:solidFill>
                  <a:sysClr val="windowText" lastClr="000000"/>
                </a:solidFill>
              </a:rPr>
              <a:t>The</a:t>
            </a:r>
            <a:r>
              <a:rPr lang="en-GB" sz="1100" b="0" baseline="0">
                <a:solidFill>
                  <a:sysClr val="windowText" lastClr="000000"/>
                </a:solidFill>
              </a:rPr>
              <a:t> input table is updated based on information from the lease register</a:t>
            </a:r>
            <a:endParaRPr lang="en-GB" sz="1100" b="0">
              <a:solidFill>
                <a:sysClr val="windowText" lastClr="000000"/>
              </a:solidFill>
            </a:endParaRPr>
          </a:p>
        </xdr:txBody>
      </xdr:sp>
      <xdr:sp macro="" textlink="">
        <xdr:nvSpPr>
          <xdr:cNvPr id="13" name="Callout: Right Arrow 12">
            <a:extLst>
              <a:ext uri="{FF2B5EF4-FFF2-40B4-BE49-F238E27FC236}">
                <a16:creationId xmlns:a16="http://schemas.microsoft.com/office/drawing/2014/main" id="{C51F0A21-EC85-471E-B3E3-8527431F7B39}"/>
              </a:ext>
            </a:extLst>
          </xdr:cNvPr>
          <xdr:cNvSpPr/>
        </xdr:nvSpPr>
        <xdr:spPr>
          <a:xfrm>
            <a:off x="4076700" y="2895600"/>
            <a:ext cx="1821180" cy="670560"/>
          </a:xfrm>
          <a:prstGeom prst="rightArrowCallout">
            <a:avLst>
              <a:gd name="adj1" fmla="val 30556"/>
              <a:gd name="adj2" fmla="val 40278"/>
              <a:gd name="adj3" fmla="val 65278"/>
              <a:gd name="adj4" fmla="val 71672"/>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0">
                <a:solidFill>
                  <a:sysClr val="windowText" lastClr="000000"/>
                </a:solidFill>
              </a:rPr>
              <a:t>The data from the input table populates individual</a:t>
            </a:r>
            <a:r>
              <a:rPr lang="en-GB" sz="1100" b="0" baseline="0">
                <a:solidFill>
                  <a:sysClr val="windowText" lastClr="000000"/>
                </a:solidFill>
              </a:rPr>
              <a:t> lease tabs</a:t>
            </a:r>
            <a:endParaRPr lang="en-GB" sz="1100" b="0">
              <a:solidFill>
                <a:sysClr val="windowText" lastClr="000000"/>
              </a:solidFill>
            </a:endParaRPr>
          </a:p>
        </xdr:txBody>
      </xdr:sp>
      <xdr:sp macro="" textlink="">
        <xdr:nvSpPr>
          <xdr:cNvPr id="17" name="Rectangle 16">
            <a:extLst>
              <a:ext uri="{FF2B5EF4-FFF2-40B4-BE49-F238E27FC236}">
                <a16:creationId xmlns:a16="http://schemas.microsoft.com/office/drawing/2014/main" id="{5A0B3EB9-11F7-44E3-BA44-9B541EE5D0A0}"/>
              </a:ext>
            </a:extLst>
          </xdr:cNvPr>
          <xdr:cNvSpPr/>
        </xdr:nvSpPr>
        <xdr:spPr>
          <a:xfrm>
            <a:off x="8313420" y="2446020"/>
            <a:ext cx="1036320" cy="510540"/>
          </a:xfrm>
          <a:prstGeom prst="rect">
            <a:avLst/>
          </a:prstGeom>
          <a:solidFill>
            <a:sysClr val="window" lastClr="FFFFFF"/>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0">
                <a:solidFill>
                  <a:sysClr val="windowText" lastClr="000000"/>
                </a:solidFill>
              </a:rPr>
              <a:t>The</a:t>
            </a:r>
            <a:r>
              <a:rPr lang="en-GB" sz="1100" b="0" baseline="0">
                <a:solidFill>
                  <a:sysClr val="windowText" lastClr="000000"/>
                </a:solidFill>
              </a:rPr>
              <a:t> dashboard is updated</a:t>
            </a:r>
            <a:endParaRPr lang="en-GB" sz="1100" b="0">
              <a:solidFill>
                <a:sysClr val="windowText" lastClr="000000"/>
              </a:solidFill>
            </a:endParaRPr>
          </a:p>
        </xdr:txBody>
      </xdr:sp>
      <xdr:sp macro="" textlink="">
        <xdr:nvSpPr>
          <xdr:cNvPr id="18" name="Rectangle 17">
            <a:extLst>
              <a:ext uri="{FF2B5EF4-FFF2-40B4-BE49-F238E27FC236}">
                <a16:creationId xmlns:a16="http://schemas.microsoft.com/office/drawing/2014/main" id="{72CA4D74-3ACE-4403-8BFF-DB325F8EBA86}"/>
              </a:ext>
            </a:extLst>
          </xdr:cNvPr>
          <xdr:cNvSpPr/>
        </xdr:nvSpPr>
        <xdr:spPr>
          <a:xfrm>
            <a:off x="8313420" y="3528060"/>
            <a:ext cx="1036320" cy="617220"/>
          </a:xfrm>
          <a:prstGeom prst="rect">
            <a:avLst/>
          </a:prstGeom>
          <a:solidFill>
            <a:sysClr val="window" lastClr="FFFFFF"/>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0">
                <a:solidFill>
                  <a:sysClr val="windowText" lastClr="000000"/>
                </a:solidFill>
              </a:rPr>
              <a:t>The ledger postings can be generated</a:t>
            </a:r>
          </a:p>
        </xdr:txBody>
      </xdr:sp>
      <xdr:sp macro="" textlink="">
        <xdr:nvSpPr>
          <xdr:cNvPr id="19" name="Arrow: Left-Up 18">
            <a:extLst>
              <a:ext uri="{FF2B5EF4-FFF2-40B4-BE49-F238E27FC236}">
                <a16:creationId xmlns:a16="http://schemas.microsoft.com/office/drawing/2014/main" id="{5E2AD7E8-83F3-4106-80DD-6501DF8DA2E6}"/>
              </a:ext>
            </a:extLst>
          </xdr:cNvPr>
          <xdr:cNvSpPr/>
        </xdr:nvSpPr>
        <xdr:spPr>
          <a:xfrm rot="8143752">
            <a:off x="7558166" y="2843899"/>
            <a:ext cx="806427" cy="765531"/>
          </a:xfrm>
          <a:prstGeom prst="leftUpArrow">
            <a:avLst>
              <a:gd name="adj1" fmla="val 23849"/>
              <a:gd name="adj2" fmla="val 25000"/>
              <a:gd name="adj3" fmla="val 25000"/>
            </a:avLst>
          </a:prstGeom>
          <a:solidFill>
            <a:sysClr val="window" lastClr="FFFFFF"/>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b="0"/>
          </a:p>
        </xdr:txBody>
      </xdr:sp>
      <xdr:sp macro="" textlink="">
        <xdr:nvSpPr>
          <xdr:cNvPr id="20" name="Rectangle 19">
            <a:extLst>
              <a:ext uri="{FF2B5EF4-FFF2-40B4-BE49-F238E27FC236}">
                <a16:creationId xmlns:a16="http://schemas.microsoft.com/office/drawing/2014/main" id="{12D37305-7F4F-452A-9CE6-5BF0085798F8}"/>
              </a:ext>
            </a:extLst>
          </xdr:cNvPr>
          <xdr:cNvSpPr/>
        </xdr:nvSpPr>
        <xdr:spPr>
          <a:xfrm>
            <a:off x="6027420" y="2834640"/>
            <a:ext cx="1379220" cy="815340"/>
          </a:xfrm>
          <a:prstGeom prst="rect">
            <a:avLst/>
          </a:prstGeom>
          <a:solidFill>
            <a:sysClr val="window" lastClr="FFFFFF"/>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GB" sz="1100" b="0">
                <a:solidFill>
                  <a:sysClr val="windowText" lastClr="000000"/>
                </a:solidFill>
                <a:effectLst/>
                <a:latin typeface="+mn-lt"/>
                <a:ea typeface="+mn-ea"/>
                <a:cs typeface="+mn-cs"/>
              </a:rPr>
              <a:t>The summary of leases collates data from the individual</a:t>
            </a:r>
            <a:r>
              <a:rPr lang="en-GB" sz="1100" b="0" baseline="0">
                <a:solidFill>
                  <a:sysClr val="windowText" lastClr="000000"/>
                </a:solidFill>
                <a:effectLst/>
                <a:latin typeface="+mn-lt"/>
                <a:ea typeface="+mn-ea"/>
                <a:cs typeface="+mn-cs"/>
              </a:rPr>
              <a:t> lease tabs</a:t>
            </a:r>
            <a:endParaRPr lang="en-GB" sz="1100" b="0">
              <a:solidFill>
                <a:sysClr val="windowText" lastClr="000000"/>
              </a:solidFill>
            </a:endParaRPr>
          </a:p>
        </xdr:txBody>
      </xdr:sp>
    </xdr:grpSp>
    <xdr:clientData/>
  </xdr:twoCellAnchor>
  <xdr:twoCellAnchor>
    <xdr:from>
      <xdr:col>0</xdr:col>
      <xdr:colOff>60960</xdr:colOff>
      <xdr:row>73</xdr:row>
      <xdr:rowOff>45720</xdr:rowOff>
    </xdr:from>
    <xdr:to>
      <xdr:col>0</xdr:col>
      <xdr:colOff>198120</xdr:colOff>
      <xdr:row>73</xdr:row>
      <xdr:rowOff>160020</xdr:rowOff>
    </xdr:to>
    <xdr:sp macro="" textlink="">
      <xdr:nvSpPr>
        <xdr:cNvPr id="23" name="Star: 5 Points 22">
          <a:extLst>
            <a:ext uri="{FF2B5EF4-FFF2-40B4-BE49-F238E27FC236}">
              <a16:creationId xmlns:a16="http://schemas.microsoft.com/office/drawing/2014/main" id="{2A58B4D0-5534-4DF1-A806-62CC707CDEFC}"/>
            </a:ext>
          </a:extLst>
        </xdr:cNvPr>
        <xdr:cNvSpPr/>
      </xdr:nvSpPr>
      <xdr:spPr>
        <a:xfrm>
          <a:off x="60960" y="13594080"/>
          <a:ext cx="137160" cy="114300"/>
        </a:xfrm>
        <a:prstGeom prst="star5">
          <a:avLst/>
        </a:prstGeom>
        <a:solidFill>
          <a:srgbClr val="FFFF00"/>
        </a:solidFill>
        <a:ln>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0</xdr:col>
      <xdr:colOff>53340</xdr:colOff>
      <xdr:row>112</xdr:row>
      <xdr:rowOff>15240</xdr:rowOff>
    </xdr:from>
    <xdr:to>
      <xdr:col>0</xdr:col>
      <xdr:colOff>190500</xdr:colOff>
      <xdr:row>112</xdr:row>
      <xdr:rowOff>129540</xdr:rowOff>
    </xdr:to>
    <xdr:sp macro="" textlink="">
      <xdr:nvSpPr>
        <xdr:cNvPr id="25" name="Star: 5 Points 24">
          <a:extLst>
            <a:ext uri="{FF2B5EF4-FFF2-40B4-BE49-F238E27FC236}">
              <a16:creationId xmlns:a16="http://schemas.microsoft.com/office/drawing/2014/main" id="{1CE4B37B-D1B9-4660-824D-9653A036F019}"/>
            </a:ext>
          </a:extLst>
        </xdr:cNvPr>
        <xdr:cNvSpPr/>
      </xdr:nvSpPr>
      <xdr:spPr>
        <a:xfrm>
          <a:off x="53340" y="20474940"/>
          <a:ext cx="137160" cy="114300"/>
        </a:xfrm>
        <a:prstGeom prst="star5">
          <a:avLst/>
        </a:prstGeom>
        <a:solidFill>
          <a:srgbClr val="FFFF00"/>
        </a:solidFill>
        <a:ln>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0</xdr:col>
      <xdr:colOff>0</xdr:colOff>
      <xdr:row>155</xdr:row>
      <xdr:rowOff>0</xdr:rowOff>
    </xdr:from>
    <xdr:to>
      <xdr:col>0</xdr:col>
      <xdr:colOff>133350</xdr:colOff>
      <xdr:row>155</xdr:row>
      <xdr:rowOff>114300</xdr:rowOff>
    </xdr:to>
    <xdr:sp macro="" textlink="">
      <xdr:nvSpPr>
        <xdr:cNvPr id="22" name="Star: 5 Points 21">
          <a:extLst>
            <a:ext uri="{FF2B5EF4-FFF2-40B4-BE49-F238E27FC236}">
              <a16:creationId xmlns:a16="http://schemas.microsoft.com/office/drawing/2014/main" id="{66C9BE7A-86B7-4BC3-9C8B-14349C46D391}"/>
            </a:ext>
          </a:extLst>
        </xdr:cNvPr>
        <xdr:cNvSpPr/>
      </xdr:nvSpPr>
      <xdr:spPr>
        <a:xfrm>
          <a:off x="0" y="28555950"/>
          <a:ext cx="133350" cy="114300"/>
        </a:xfrm>
        <a:prstGeom prst="star5">
          <a:avLst/>
        </a:prstGeom>
        <a:solidFill>
          <a:srgbClr val="FFFF00"/>
        </a:solidFill>
        <a:ln>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0</xdr:col>
      <xdr:colOff>0</xdr:colOff>
      <xdr:row>164</xdr:row>
      <xdr:rowOff>0</xdr:rowOff>
    </xdr:from>
    <xdr:to>
      <xdr:col>0</xdr:col>
      <xdr:colOff>129540</xdr:colOff>
      <xdr:row>164</xdr:row>
      <xdr:rowOff>114300</xdr:rowOff>
    </xdr:to>
    <xdr:sp macro="" textlink="">
      <xdr:nvSpPr>
        <xdr:cNvPr id="24" name="Star: 5 Points 23">
          <a:extLst>
            <a:ext uri="{FF2B5EF4-FFF2-40B4-BE49-F238E27FC236}">
              <a16:creationId xmlns:a16="http://schemas.microsoft.com/office/drawing/2014/main" id="{7091B012-31B2-4928-8661-D3044AA8435A}"/>
            </a:ext>
          </a:extLst>
        </xdr:cNvPr>
        <xdr:cNvSpPr/>
      </xdr:nvSpPr>
      <xdr:spPr>
        <a:xfrm>
          <a:off x="0" y="30232350"/>
          <a:ext cx="129540" cy="114300"/>
        </a:xfrm>
        <a:prstGeom prst="star5">
          <a:avLst/>
        </a:prstGeom>
        <a:solidFill>
          <a:srgbClr val="FFFF00"/>
        </a:solidFill>
        <a:ln>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7E4B5D0-CC37-45EC-B5F9-F06C1A7F1580}" name="Table1" displayName="Table1" ref="A7:V32" totalsRowShown="0" headerRowDxfId="24" headerRowBorderDxfId="23" tableBorderDxfId="22">
  <autoFilter ref="A7:V32" xr:uid="{E8816A4F-572F-470A-AC09-91ED3E505360}"/>
  <tableColumns count="22">
    <tableColumn id="1" xr3:uid="{76EF2DB4-B572-4384-B456-7EDF9C99BA8E}" name="Details" dataDxfId="21"/>
    <tableColumn id="2" xr3:uid="{354E5C03-A387-4B69-A65A-86038357CEBD}" name="Unique Reference Number" dataDxfId="20">
      <calculatedColumnFormula>'Lease Register'!B8</calculatedColumnFormula>
    </tableColumn>
    <tableColumn id="21" xr3:uid="{365C7D65-F24E-4F1C-B446-C70F1028C430}" name="Asset Description" dataDxfId="19">
      <calculatedColumnFormula>'Lease Register'!C8</calculatedColumnFormula>
    </tableColumn>
    <tableColumn id="3" xr3:uid="{5A8A7BF6-457B-4728-9977-89F8AB2DA406}" name="Lease Commencement or Transition Date [IFRS16:26]" dataDxfId="18">
      <calculatedColumnFormula>'Lease Register'!G8</calculatedColumnFormula>
    </tableColumn>
    <tableColumn id="4" xr3:uid="{53E59EEB-5301-4AAC-971D-D47027A768B9}" name="Interest rate implicit in the lease [IFRS16:26]" dataDxfId="17" dataCellStyle="Percent">
      <calculatedColumnFormula>'Lease Register'!Z8</calculatedColumnFormula>
    </tableColumn>
    <tableColumn id="5" xr3:uid="{24666058-A1A8-432E-97D1-B7D54F22EE49}" name="Lessee’s incremental borrowing rate [IFRS16:26]" dataDxfId="16">
      <calculatedColumnFormula>'Lease Register'!AA8</calculatedColumnFormula>
    </tableColumn>
    <tableColumn id="6" xr3:uid="{DB8A606A-BAA0-4FC2-B298-3E8E26C4D09E}" name="Annual Value (£)" dataDxfId="15" dataCellStyle="Currency">
      <calculatedColumnFormula>'Lease Register'!R8</calculatedColumnFormula>
    </tableColumn>
    <tableColumn id="7" xr3:uid="{DF1A6E6B-F44D-4F67-AF5F-CF5A9591BB42}" name="Less, Non-lease Components (services included in agreement)" dataDxfId="14" dataCellStyle="Currency">
      <calculatedColumnFormula>'Lease Register'!AD8</calculatedColumnFormula>
    </tableColumn>
    <tableColumn id="8" xr3:uid="{F98692B0-7EC3-49B9-B98C-289A45AFEC93}" name="Variable Lease Payments [IFRS16:27b] Also enter on individual lease tab (column L)" dataDxfId="13">
      <calculatedColumnFormula>'Lease Register'!AE8</calculatedColumnFormula>
    </tableColumn>
    <tableColumn id="9" xr3:uid="{A3829A53-B499-49A1-BAB5-6B84A2C93D04}" name="Residual value guarantees [IFRS16:27c]" dataDxfId="12" dataCellStyle="Currency">
      <calculatedColumnFormula>'Lease Register'!T8</calculatedColumnFormula>
    </tableColumn>
    <tableColumn id="10" xr3:uid="{064D35A8-2CEA-433B-9149-005F9C4D1258}" name="Exercise price of a purchase option (if reasonably certain) [IFRS16:27d]" dataDxfId="11" dataCellStyle="Currency">
      <calculatedColumnFormula>'Lease Register'!N8</calculatedColumnFormula>
    </tableColumn>
    <tableColumn id="11" xr3:uid="{941291B0-0739-43D8-81CF-931A90693315}" name="Penalties for terminating the lease (if reasonably certain) [IFRS16:27e]" dataDxfId="10" dataCellStyle="Currency">
      <calculatedColumnFormula>'Lease Register'!O8</calculatedColumnFormula>
    </tableColumn>
    <tableColumn id="12" xr3:uid="{23E60FDF-9BE6-44FE-8235-4B538C7D147E}" name="Contractual Lease Term (number of years)" dataDxfId="9">
      <calculatedColumnFormula>'Lease Register'!J8</calculatedColumnFormula>
    </tableColumn>
    <tableColumn id="13" xr3:uid="{5D01EE24-C481-44EF-84F7-D7B22B90334E}" name="Non-Cancellable Term (number of years)" dataDxfId="8">
      <calculatedColumnFormula>'Lease Register'!K8</calculatedColumnFormula>
    </tableColumn>
    <tableColumn id="14" xr3:uid="{4E73EAC1-630B-4719-A6AB-F2B20895A3FA}" name="Option to Extend the Lease (by number of years), if certain to exercise" dataDxfId="7">
      <calculatedColumnFormula>'Lease Register'!L8</calculatedColumnFormula>
    </tableColumn>
    <tableColumn id="15" xr3:uid="{9251B79E-434C-4F4B-8779-1E4F13E545DD}" name="Option to Terminate the Lease (at year no.), if certain to exercise" dataDxfId="6">
      <calculatedColumnFormula>'Lease Register'!M8</calculatedColumnFormula>
    </tableColumn>
    <tableColumn id="16" xr3:uid="{83AD9804-FAAB-4D48-B0C9-B8C38C69AB70}" name="Lease Payments made on or before commencement date [IFRS16:24b]" dataDxfId="5">
      <calculatedColumnFormula>'Lease Register'!W8</calculatedColumnFormula>
    </tableColumn>
    <tableColumn id="17" xr3:uid="{6128B510-4AB3-4384-8E02-A8A0C93169B1}" name="Initial direct cost [IFRS16:24c]" dataDxfId="4">
      <calculatedColumnFormula>'Lease Register'!U8</calculatedColumnFormula>
    </tableColumn>
    <tableColumn id="22" xr3:uid="{217C3B3C-F519-4345-9783-FE50662B55B7}" name="Lease Incentives" dataDxfId="3">
      <calculatedColumnFormula>'Lease Register'!V8</calculatedColumnFormula>
    </tableColumn>
    <tableColumn id="18" xr3:uid="{F09AC8EA-49A9-44C1-B589-DCE070C54091}" name="Estimated cost for dismantling restoring asset [IFRS16:24d]" dataDxfId="2" dataCellStyle="Currency">
      <calculatedColumnFormula>'Lease Register'!X8</calculatedColumnFormula>
    </tableColumn>
    <tableColumn id="19" xr3:uid="{312BF4FC-8925-4E75-9BC8-203B605D7256}" name="Transfer title of Ownership, or will exercise a purchase option?" dataDxfId="1">
      <calculatedColumnFormula>'Lease Register'!AJ8</calculatedColumnFormula>
    </tableColumn>
    <tableColumn id="20" xr3:uid="{0944C6E8-970F-4DC0-9D81-EEA59E0F6A77}" name="Useful life of the right-of-use asset (years)" dataDxfId="0">
      <calculatedColumnFormula>'Lease Register'!AK8</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11.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6.vml"/></Relationships>
</file>

<file path=xl/worksheets/_rels/sheet12.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8.vml"/></Relationships>
</file>

<file path=xl/worksheets/_rels/sheet14.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9.v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hyperlink" Target="https://www.gov.uk/government/publications/dhsc-ifrs-16-implementation-guidance"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27798D-F4E3-4055-8660-2068F3D77354}">
  <sheetPr>
    <tabColor rgb="FFFFFF00"/>
  </sheetPr>
  <dimension ref="B2:D29"/>
  <sheetViews>
    <sheetView topLeftCell="C1" workbookViewId="0">
      <selection activeCell="C39" sqref="C39"/>
    </sheetView>
  </sheetViews>
  <sheetFormatPr defaultRowHeight="14.5" x14ac:dyDescent="0.35"/>
  <cols>
    <col min="1" max="1" width="5.6328125" customWidth="1"/>
    <col min="2" max="2" width="4.90625" customWidth="1"/>
    <col min="3" max="3" width="82.08984375" customWidth="1"/>
    <col min="4" max="4" width="84.90625" customWidth="1"/>
  </cols>
  <sheetData>
    <row r="2" spans="2:4" ht="15.5" x14ac:dyDescent="0.35">
      <c r="B2" s="353" t="s">
        <v>259</v>
      </c>
    </row>
    <row r="4" spans="2:4" x14ac:dyDescent="0.35">
      <c r="B4" s="251"/>
      <c r="C4" s="252" t="s">
        <v>491</v>
      </c>
      <c r="D4" s="252" t="s">
        <v>260</v>
      </c>
    </row>
    <row r="5" spans="2:4" ht="29" x14ac:dyDescent="0.35">
      <c r="B5" s="254">
        <v>1</v>
      </c>
      <c r="C5" s="253" t="s">
        <v>413</v>
      </c>
      <c r="D5" s="253" t="s">
        <v>346</v>
      </c>
    </row>
    <row r="6" spans="2:4" ht="55.25" customHeight="1" x14ac:dyDescent="0.35">
      <c r="B6" s="254">
        <v>2</v>
      </c>
      <c r="C6" s="253" t="s">
        <v>257</v>
      </c>
      <c r="D6" s="253" t="s">
        <v>347</v>
      </c>
    </row>
    <row r="7" spans="2:4" ht="29" x14ac:dyDescent="0.35">
      <c r="B7" s="254">
        <v>3</v>
      </c>
      <c r="C7" s="253" t="s">
        <v>414</v>
      </c>
      <c r="D7" s="253" t="s">
        <v>415</v>
      </c>
    </row>
    <row r="8" spans="2:4" ht="29" x14ac:dyDescent="0.35">
      <c r="B8" s="254">
        <v>4</v>
      </c>
      <c r="C8" s="253" t="s">
        <v>258</v>
      </c>
      <c r="D8" s="253" t="s">
        <v>416</v>
      </c>
    </row>
    <row r="9" spans="2:4" ht="43.5" x14ac:dyDescent="0.35">
      <c r="B9" s="254">
        <v>5</v>
      </c>
      <c r="C9" s="253" t="s">
        <v>417</v>
      </c>
      <c r="D9" s="253" t="s">
        <v>261</v>
      </c>
    </row>
    <row r="10" spans="2:4" ht="29" x14ac:dyDescent="0.35">
      <c r="B10" s="254">
        <v>6</v>
      </c>
      <c r="C10" s="253" t="s">
        <v>418</v>
      </c>
      <c r="D10" s="253" t="s">
        <v>419</v>
      </c>
    </row>
    <row r="11" spans="2:4" ht="43.5" x14ac:dyDescent="0.35">
      <c r="B11" s="254">
        <v>7</v>
      </c>
      <c r="C11" s="253" t="s">
        <v>426</v>
      </c>
      <c r="D11" s="253" t="s">
        <v>427</v>
      </c>
    </row>
    <row r="12" spans="2:4" ht="29" x14ac:dyDescent="0.35">
      <c r="B12" s="254">
        <v>8</v>
      </c>
      <c r="C12" s="253" t="s">
        <v>371</v>
      </c>
      <c r="D12" s="253" t="s">
        <v>420</v>
      </c>
    </row>
    <row r="13" spans="2:4" ht="29" x14ac:dyDescent="0.35">
      <c r="B13" s="254">
        <v>9</v>
      </c>
      <c r="C13" s="253" t="s">
        <v>348</v>
      </c>
      <c r="D13" s="253" t="s">
        <v>412</v>
      </c>
    </row>
    <row r="14" spans="2:4" x14ac:dyDescent="0.35">
      <c r="B14" s="254">
        <v>10</v>
      </c>
      <c r="C14" s="253" t="s">
        <v>421</v>
      </c>
      <c r="D14" s="253" t="s">
        <v>422</v>
      </c>
    </row>
    <row r="15" spans="2:4" x14ac:dyDescent="0.35">
      <c r="B15" s="408">
        <v>11</v>
      </c>
      <c r="C15" s="409" t="s">
        <v>493</v>
      </c>
      <c r="D15" s="409" t="s">
        <v>494</v>
      </c>
    </row>
    <row r="16" spans="2:4" ht="58" x14ac:dyDescent="0.35">
      <c r="B16" s="408">
        <v>12</v>
      </c>
      <c r="C16" s="410" t="s">
        <v>497</v>
      </c>
      <c r="D16" s="410" t="s">
        <v>498</v>
      </c>
    </row>
    <row r="17" spans="2:4" ht="29" x14ac:dyDescent="0.35">
      <c r="B17" s="435">
        <v>13</v>
      </c>
      <c r="C17" s="410" t="s">
        <v>519</v>
      </c>
      <c r="D17" s="436" t="s">
        <v>515</v>
      </c>
    </row>
    <row r="18" spans="2:4" ht="29" x14ac:dyDescent="0.35">
      <c r="B18" s="435">
        <v>14</v>
      </c>
      <c r="C18" s="480" t="s">
        <v>520</v>
      </c>
      <c r="D18" s="436" t="s">
        <v>532</v>
      </c>
    </row>
    <row r="19" spans="2:4" ht="29" x14ac:dyDescent="0.35">
      <c r="B19" s="435">
        <v>15</v>
      </c>
      <c r="C19" s="480" t="s">
        <v>521</v>
      </c>
      <c r="D19" s="436" t="s">
        <v>532</v>
      </c>
    </row>
    <row r="20" spans="2:4" ht="29" x14ac:dyDescent="0.35">
      <c r="B20" s="435">
        <v>16</v>
      </c>
      <c r="C20" s="480" t="s">
        <v>522</v>
      </c>
      <c r="D20" s="436" t="s">
        <v>532</v>
      </c>
    </row>
    <row r="21" spans="2:4" ht="29" x14ac:dyDescent="0.35">
      <c r="B21" s="435">
        <v>17</v>
      </c>
      <c r="C21" s="479" t="s">
        <v>523</v>
      </c>
      <c r="D21" s="436" t="s">
        <v>532</v>
      </c>
    </row>
    <row r="22" spans="2:4" ht="43.5" x14ac:dyDescent="0.35">
      <c r="B22" s="435">
        <v>18</v>
      </c>
      <c r="C22" s="479" t="s">
        <v>524</v>
      </c>
      <c r="D22" s="436" t="s">
        <v>532</v>
      </c>
    </row>
    <row r="23" spans="2:4" ht="29" x14ac:dyDescent="0.35">
      <c r="B23" s="435">
        <v>19</v>
      </c>
      <c r="C23" s="479" t="s">
        <v>531</v>
      </c>
      <c r="D23" s="436" t="s">
        <v>532</v>
      </c>
    </row>
    <row r="24" spans="2:4" ht="29" x14ac:dyDescent="0.35">
      <c r="B24" s="435">
        <v>20</v>
      </c>
      <c r="C24" s="478" t="s">
        <v>525</v>
      </c>
      <c r="D24" s="436" t="s">
        <v>532</v>
      </c>
    </row>
    <row r="25" spans="2:4" ht="43.5" x14ac:dyDescent="0.35">
      <c r="B25" s="435">
        <v>21</v>
      </c>
      <c r="C25" s="478" t="s">
        <v>526</v>
      </c>
      <c r="D25" s="436" t="s">
        <v>532</v>
      </c>
    </row>
    <row r="26" spans="2:4" ht="29" x14ac:dyDescent="0.35">
      <c r="B26" s="435">
        <v>22</v>
      </c>
      <c r="C26" s="478" t="s">
        <v>529</v>
      </c>
      <c r="D26" s="436" t="s">
        <v>532</v>
      </c>
    </row>
    <row r="27" spans="2:4" ht="43.5" x14ac:dyDescent="0.35">
      <c r="B27" s="435">
        <v>23</v>
      </c>
      <c r="C27" s="477" t="s">
        <v>527</v>
      </c>
      <c r="D27" s="436" t="s">
        <v>532</v>
      </c>
    </row>
    <row r="28" spans="2:4" ht="43.5" x14ac:dyDescent="0.35">
      <c r="B28" s="435">
        <v>24</v>
      </c>
      <c r="C28" s="477" t="s">
        <v>528</v>
      </c>
      <c r="D28" s="436" t="s">
        <v>532</v>
      </c>
    </row>
    <row r="29" spans="2:4" ht="43.5" x14ac:dyDescent="0.35">
      <c r="B29" s="435">
        <v>25</v>
      </c>
      <c r="C29" s="477" t="s">
        <v>530</v>
      </c>
      <c r="D29" s="436" t="s">
        <v>532</v>
      </c>
    </row>
  </sheetData>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F1AB47-9131-44BF-9073-88C95476994B}">
  <sheetPr>
    <tabColor rgb="FF00B050"/>
  </sheetPr>
  <dimension ref="A1:AE303"/>
  <sheetViews>
    <sheetView workbookViewId="0"/>
  </sheetViews>
  <sheetFormatPr defaultColWidth="8.6328125" defaultRowHeight="14.5" outlineLevelCol="1" x14ac:dyDescent="0.35"/>
  <cols>
    <col min="1" max="1" width="21.453125" style="5" customWidth="1"/>
    <col min="2" max="2" width="66.36328125" style="5" customWidth="1"/>
    <col min="3" max="3" width="4.6328125" style="1" customWidth="1"/>
    <col min="4" max="4" width="7.36328125" style="5" customWidth="1"/>
    <col min="5" max="6" width="11.453125" style="5" customWidth="1"/>
    <col min="7" max="7" width="16.6328125" style="5" customWidth="1" outlineLevel="1"/>
    <col min="8" max="8" width="11.36328125" style="5" customWidth="1" outlineLevel="1"/>
    <col min="9" max="9" width="10.6328125" style="2" customWidth="1" outlineLevel="1"/>
    <col min="10" max="10" width="12.54296875" style="2" customWidth="1" outlineLevel="1"/>
    <col min="11" max="13" width="11.54296875" style="2" customWidth="1" outlineLevel="1"/>
    <col min="14" max="14" width="11.6328125" style="3" customWidth="1" outlineLevel="1"/>
    <col min="15" max="15" width="4.453125" style="3" customWidth="1"/>
    <col min="16" max="16" width="12.6328125" style="3" customWidth="1" outlineLevel="1"/>
    <col min="17" max="17" width="8.6328125" style="1" outlineLevel="1"/>
    <col min="18" max="18" width="14.36328125" style="4" customWidth="1" outlineLevel="1"/>
    <col min="19" max="19" width="16" style="4" customWidth="1" outlineLevel="1"/>
    <col min="20" max="20" width="14.6328125" style="2" bestFit="1" customWidth="1" outlineLevel="1"/>
    <col min="21" max="21" width="12.6328125" style="2" customWidth="1" outlineLevel="1"/>
    <col min="22" max="22" width="12.54296875" style="2" customWidth="1" outlineLevel="1"/>
    <col min="23" max="23" width="15.90625" style="2" customWidth="1" outlineLevel="1"/>
    <col min="24" max="24" width="13.36328125" style="348" customWidth="1" outlineLevel="1"/>
    <col min="25" max="25" width="4" style="2" customWidth="1"/>
    <col min="26" max="26" width="14.6328125" style="2" bestFit="1" customWidth="1" outlineLevel="1"/>
    <col min="27" max="27" width="12.36328125" style="2" customWidth="1" outlineLevel="1"/>
    <col min="28" max="28" width="14.453125" style="2" customWidth="1" outlineLevel="1"/>
    <col min="29" max="29" width="11.6328125" style="2" customWidth="1" outlineLevel="1"/>
    <col min="30" max="30" width="12.6328125" style="2" bestFit="1" customWidth="1" outlineLevel="1"/>
    <col min="31" max="31" width="3.6328125" style="5" customWidth="1"/>
    <col min="32" max="32" width="12.453125" style="5" customWidth="1"/>
    <col min="33" max="33" width="58.453125" style="5" customWidth="1"/>
    <col min="34" max="16384" width="8.6328125" style="5"/>
  </cols>
  <sheetData>
    <row r="1" spans="1:31" ht="22.25" customHeight="1" thickBot="1" x14ac:dyDescent="0.5">
      <c r="A1" s="236" t="s">
        <v>0</v>
      </c>
      <c r="B1" s="237"/>
      <c r="D1" s="236" t="s">
        <v>1</v>
      </c>
      <c r="E1" s="236"/>
      <c r="F1" s="236"/>
      <c r="G1" s="236"/>
      <c r="H1" s="236"/>
      <c r="I1" s="236"/>
    </row>
    <row r="2" spans="1:31" s="6" customFormat="1" ht="19.25" customHeight="1" x14ac:dyDescent="0.35">
      <c r="C2" s="7"/>
      <c r="D2" s="460" t="s">
        <v>2</v>
      </c>
      <c r="E2" s="462" t="s">
        <v>3</v>
      </c>
      <c r="F2" s="235"/>
      <c r="G2" s="464" t="s">
        <v>4</v>
      </c>
      <c r="H2" s="465"/>
      <c r="I2" s="465"/>
      <c r="J2" s="465"/>
      <c r="K2" s="465"/>
      <c r="L2" s="465"/>
      <c r="M2" s="465"/>
      <c r="N2" s="466"/>
      <c r="O2" s="8"/>
      <c r="P2" s="467" t="s">
        <v>5</v>
      </c>
      <c r="Q2" s="468"/>
      <c r="R2" s="468"/>
      <c r="S2" s="468"/>
      <c r="T2" s="468"/>
      <c r="U2" s="468"/>
      <c r="V2" s="468"/>
      <c r="W2" s="468"/>
      <c r="X2" s="469"/>
      <c r="Y2" s="8"/>
      <c r="Z2" s="453" t="s">
        <v>6</v>
      </c>
      <c r="AA2" s="454"/>
      <c r="AB2" s="454"/>
      <c r="AC2" s="454"/>
      <c r="AD2" s="455"/>
      <c r="AE2" s="8"/>
    </row>
    <row r="3" spans="1:31" ht="66.650000000000006" customHeight="1" thickBot="1" x14ac:dyDescent="0.4">
      <c r="A3" s="248" t="s">
        <v>71</v>
      </c>
      <c r="B3" s="249" t="str">
        <f ca="1">RIGHT(CELL("filename",A1),LEN(CELL("filename",A1))-FIND("]",CELL("filename",A1)))</f>
        <v>Lease3</v>
      </c>
      <c r="D3" s="461"/>
      <c r="E3" s="463"/>
      <c r="F3" s="264"/>
      <c r="G3" s="9" t="s">
        <v>7</v>
      </c>
      <c r="H3" s="9" t="s">
        <v>8</v>
      </c>
      <c r="I3" s="10" t="s">
        <v>9</v>
      </c>
      <c r="J3" s="10" t="s">
        <v>10</v>
      </c>
      <c r="K3" s="10" t="s">
        <v>11</v>
      </c>
      <c r="L3" s="49" t="s">
        <v>67</v>
      </c>
      <c r="M3" s="10" t="s">
        <v>12</v>
      </c>
      <c r="N3" s="11" t="s">
        <v>13</v>
      </c>
      <c r="O3" s="12"/>
      <c r="P3" s="13" t="s">
        <v>14</v>
      </c>
      <c r="Q3" s="14" t="s">
        <v>15</v>
      </c>
      <c r="R3" s="15" t="s">
        <v>16</v>
      </c>
      <c r="S3" s="15" t="s">
        <v>17</v>
      </c>
      <c r="T3" s="10" t="s">
        <v>18</v>
      </c>
      <c r="U3" s="10" t="s">
        <v>19</v>
      </c>
      <c r="V3" s="10" t="s">
        <v>20</v>
      </c>
      <c r="W3" s="10" t="s">
        <v>21</v>
      </c>
      <c r="X3" s="352" t="s">
        <v>22</v>
      </c>
      <c r="Y3" s="17"/>
      <c r="Z3" s="18" t="s">
        <v>18</v>
      </c>
      <c r="AA3" s="10" t="s">
        <v>23</v>
      </c>
      <c r="AB3" s="10" t="s">
        <v>24</v>
      </c>
      <c r="AC3" s="10" t="s">
        <v>25</v>
      </c>
      <c r="AD3" s="16" t="s">
        <v>22</v>
      </c>
    </row>
    <row r="4" spans="1:31" ht="15.5" x14ac:dyDescent="0.35">
      <c r="A4" s="456" t="s">
        <v>26</v>
      </c>
      <c r="B4" s="457"/>
      <c r="C4" s="19"/>
      <c r="D4" s="20"/>
      <c r="E4" s="21">
        <f t="shared" ref="E4" ca="1" si="0">EOMONTH($H$4,D4)</f>
        <v>44681</v>
      </c>
      <c r="F4" s="44">
        <f ca="1">E5-1</f>
        <v>45045</v>
      </c>
      <c r="G4" s="22" t="s">
        <v>27</v>
      </c>
      <c r="H4" s="44">
        <f ca="1">A5</f>
        <v>44652</v>
      </c>
      <c r="I4" s="45"/>
      <c r="J4" s="45"/>
      <c r="K4" s="45"/>
      <c r="L4" s="45"/>
      <c r="M4" s="45"/>
      <c r="N4" s="257">
        <f ca="1">$A$6</f>
        <v>0.05</v>
      </c>
      <c r="O4" s="23"/>
      <c r="P4" s="255">
        <f ca="1">$A$7</f>
        <v>9.4999999999999998E-3</v>
      </c>
      <c r="Q4" s="163">
        <f ca="1">$A$8</f>
        <v>0.05</v>
      </c>
      <c r="R4" s="164"/>
      <c r="S4" s="164"/>
      <c r="T4" s="165">
        <f ca="1">A21</f>
        <v>355391.08378220274</v>
      </c>
      <c r="U4" s="45">
        <f ca="1">T4*Q4</f>
        <v>17769.554189110138</v>
      </c>
      <c r="V4" s="45">
        <v>0</v>
      </c>
      <c r="W4" s="45">
        <f>S4-R4</f>
        <v>0</v>
      </c>
      <c r="X4" s="274">
        <f ca="1">T4+U4+V4+W4</f>
        <v>373160.63797131286</v>
      </c>
      <c r="Z4" s="26">
        <f ca="1">A37</f>
        <v>420391.08378220274</v>
      </c>
      <c r="AA4" s="233"/>
      <c r="AB4" s="45">
        <f ca="1">IFERROR(Z4/($A$43-D5+1),0)</f>
        <v>42039.108378220277</v>
      </c>
      <c r="AC4" s="45">
        <f t="shared" ref="AC4:AC67" si="1">W4</f>
        <v>0</v>
      </c>
      <c r="AD4" s="25">
        <f t="shared" ref="AD4:AD67" ca="1" si="2">Z4-AA4-AB4+AC4</f>
        <v>378351.97540398245</v>
      </c>
    </row>
    <row r="5" spans="1:31" x14ac:dyDescent="0.35">
      <c r="A5" s="103">
        <f ca="1">VLOOKUP(B3,'Input Table'!B:L,3,0)</f>
        <v>44652</v>
      </c>
      <c r="B5" s="27" t="s">
        <v>28</v>
      </c>
      <c r="D5" s="20">
        <v>1</v>
      </c>
      <c r="E5" s="21">
        <f ca="1">EOMONTH(H5,0)</f>
        <v>45046</v>
      </c>
      <c r="F5" s="44">
        <f t="shared" ref="F5:F68" ca="1" si="3">E6-1</f>
        <v>45411</v>
      </c>
      <c r="G5" s="22" t="s">
        <v>119</v>
      </c>
      <c r="H5" s="44">
        <f ca="1">EDATE(H4,12)</f>
        <v>45017</v>
      </c>
      <c r="I5" s="158">
        <f ca="1">IF(D5&gt;$A$28,0,$A$9)</f>
        <v>50000</v>
      </c>
      <c r="J5" s="45">
        <f t="shared" ref="J5:J68" ca="1" si="4">IF(D5&gt;$A$29,0,$A$10)</f>
        <v>0</v>
      </c>
      <c r="K5" s="158">
        <f ca="1">IF(D5&gt;$A$28,0,$A$11)</f>
        <v>50000</v>
      </c>
      <c r="L5" s="158"/>
      <c r="M5" s="45">
        <f ca="1">K5+L5</f>
        <v>50000</v>
      </c>
      <c r="N5" s="257">
        <f t="shared" ref="N5:N68" ca="1" si="5">$A$6</f>
        <v>0.05</v>
      </c>
      <c r="O5" s="23"/>
      <c r="P5" s="255">
        <f t="shared" ref="P5:P68" ca="1" si="6">$A$7</f>
        <v>9.4999999999999998E-3</v>
      </c>
      <c r="Q5" s="163">
        <f t="shared" ref="Q5:Q68" ca="1" si="7">$A$8</f>
        <v>0.05</v>
      </c>
      <c r="R5" s="164">
        <v>373160.63797131297</v>
      </c>
      <c r="S5" s="164">
        <v>373160.63797131286</v>
      </c>
      <c r="T5" s="45">
        <v>373160.63797131286</v>
      </c>
      <c r="U5" s="45">
        <f ca="1">(S5+V5)*Q5</f>
        <v>16158.031898565643</v>
      </c>
      <c r="V5" s="45">
        <v>-50000</v>
      </c>
      <c r="W5" s="45">
        <v>0</v>
      </c>
      <c r="X5" s="274">
        <f t="shared" ref="X5:X68" ca="1" si="8">T5+U5+V5+W5</f>
        <v>339318.6698698785</v>
      </c>
      <c r="Z5" s="28">
        <v>378351.97540398245</v>
      </c>
      <c r="AA5" s="233"/>
      <c r="AB5" s="45">
        <v>42039.10837822027</v>
      </c>
      <c r="AC5" s="45">
        <v>0</v>
      </c>
      <c r="AD5" s="25">
        <v>336312.86702576216</v>
      </c>
    </row>
    <row r="6" spans="1:31" x14ac:dyDescent="0.35">
      <c r="A6" s="104">
        <f ca="1">VLOOKUP(B3,'Input Table'!B:L,4,0)</f>
        <v>0.05</v>
      </c>
      <c r="B6" s="27" t="s">
        <v>29</v>
      </c>
      <c r="D6" s="20">
        <v>2</v>
      </c>
      <c r="E6" s="21">
        <f t="shared" ref="E6:E69" ca="1" si="9">EOMONTH(H6,0)</f>
        <v>45412</v>
      </c>
      <c r="F6" s="44">
        <f t="shared" ca="1" si="3"/>
        <v>45776</v>
      </c>
      <c r="G6" s="22" t="s">
        <v>119</v>
      </c>
      <c r="H6" s="44">
        <f t="shared" ref="H6:H69" ca="1" si="10">EDATE(H5,12)</f>
        <v>45383</v>
      </c>
      <c r="I6" s="158">
        <f t="shared" ref="I6:I69" ca="1" si="11">IF(D6&gt;$A$28,0,$A$9)</f>
        <v>50000</v>
      </c>
      <c r="J6" s="45">
        <f t="shared" ca="1" si="4"/>
        <v>0</v>
      </c>
      <c r="K6" s="158">
        <f t="shared" ref="K6:K69" ca="1" si="12">IF(D6&gt;$A$28,0,$A$11)</f>
        <v>50000</v>
      </c>
      <c r="L6" s="45"/>
      <c r="M6" s="45">
        <f t="shared" ref="M6:M69" ca="1" si="13">K6+L6</f>
        <v>50000</v>
      </c>
      <c r="N6" s="257">
        <f t="shared" ca="1" si="5"/>
        <v>0.05</v>
      </c>
      <c r="O6" s="23"/>
      <c r="P6" s="255">
        <f t="shared" ca="1" si="6"/>
        <v>9.4999999999999998E-3</v>
      </c>
      <c r="Q6" s="163">
        <f t="shared" ca="1" si="7"/>
        <v>0.05</v>
      </c>
      <c r="R6" s="164">
        <v>339318.6698698785</v>
      </c>
      <c r="S6" s="164">
        <v>339318.6698698785</v>
      </c>
      <c r="T6" s="45">
        <v>339318.6698698785</v>
      </c>
      <c r="U6" s="45">
        <f t="shared" ref="U6:U9" ca="1" si="14">(S6+V6)*Q6</f>
        <v>14465.933493493925</v>
      </c>
      <c r="V6" s="45">
        <v>-50000</v>
      </c>
      <c r="W6" s="45">
        <v>0</v>
      </c>
      <c r="X6" s="274">
        <f ca="1">T6+U6+V6+W6</f>
        <v>303784.60336337244</v>
      </c>
      <c r="Z6" s="28">
        <v>336312.86702576216</v>
      </c>
      <c r="AA6" s="233"/>
      <c r="AB6" s="45">
        <v>42039.10837822027</v>
      </c>
      <c r="AC6" s="45">
        <v>0</v>
      </c>
      <c r="AD6" s="25">
        <v>294273.75864754186</v>
      </c>
    </row>
    <row r="7" spans="1:31" x14ac:dyDescent="0.35">
      <c r="A7" s="104">
        <f ca="1">VLOOKUP(B3,'Input Table'!B:L,5,0)</f>
        <v>9.4999999999999998E-3</v>
      </c>
      <c r="B7" s="27" t="s">
        <v>30</v>
      </c>
      <c r="D7" s="20">
        <v>3</v>
      </c>
      <c r="E7" s="21">
        <f t="shared" ca="1" si="9"/>
        <v>45777</v>
      </c>
      <c r="F7" s="44">
        <f t="shared" ca="1" si="3"/>
        <v>46141</v>
      </c>
      <c r="G7" s="22" t="s">
        <v>119</v>
      </c>
      <c r="H7" s="44">
        <f t="shared" ca="1" si="10"/>
        <v>45748</v>
      </c>
      <c r="I7" s="158">
        <f t="shared" ca="1" si="11"/>
        <v>50000</v>
      </c>
      <c r="J7" s="45">
        <f t="shared" ca="1" si="4"/>
        <v>0</v>
      </c>
      <c r="K7" s="158">
        <f t="shared" ca="1" si="12"/>
        <v>50000</v>
      </c>
      <c r="L7" s="45"/>
      <c r="M7" s="45">
        <f t="shared" ca="1" si="13"/>
        <v>50000</v>
      </c>
      <c r="N7" s="257">
        <f t="shared" ca="1" si="5"/>
        <v>0.05</v>
      </c>
      <c r="O7" s="23"/>
      <c r="P7" s="255">
        <f t="shared" ca="1" si="6"/>
        <v>9.4999999999999998E-3</v>
      </c>
      <c r="Q7" s="163">
        <f t="shared" ca="1" si="7"/>
        <v>0.05</v>
      </c>
      <c r="R7" s="164">
        <v>303784.60336337244</v>
      </c>
      <c r="S7" s="164">
        <v>303784.60336337244</v>
      </c>
      <c r="T7" s="45">
        <v>303784.60336337244</v>
      </c>
      <c r="U7" s="45">
        <f t="shared" ca="1" si="14"/>
        <v>12689.230168168622</v>
      </c>
      <c r="V7" s="45">
        <v>-50000</v>
      </c>
      <c r="W7" s="45">
        <v>0</v>
      </c>
      <c r="X7" s="274">
        <f t="shared" ca="1" si="8"/>
        <v>266473.83353154105</v>
      </c>
      <c r="Z7" s="28">
        <v>294273.75864754186</v>
      </c>
      <c r="AA7" s="233"/>
      <c r="AB7" s="45">
        <v>42039.10837822027</v>
      </c>
      <c r="AC7" s="45">
        <v>0</v>
      </c>
      <c r="AD7" s="25">
        <v>252234.6502693216</v>
      </c>
    </row>
    <row r="8" spans="1:31" x14ac:dyDescent="0.35">
      <c r="A8" s="246">
        <f ca="1">IF(A6=0,A7,A6)</f>
        <v>0.05</v>
      </c>
      <c r="B8" s="48" t="s">
        <v>15</v>
      </c>
      <c r="D8" s="20">
        <v>4</v>
      </c>
      <c r="E8" s="21">
        <f t="shared" ca="1" si="9"/>
        <v>46142</v>
      </c>
      <c r="F8" s="44">
        <f t="shared" ca="1" si="3"/>
        <v>46506</v>
      </c>
      <c r="G8" s="22" t="s">
        <v>119</v>
      </c>
      <c r="H8" s="44">
        <f t="shared" ca="1" si="10"/>
        <v>46113</v>
      </c>
      <c r="I8" s="158">
        <f t="shared" ca="1" si="11"/>
        <v>50000</v>
      </c>
      <c r="J8" s="45">
        <f t="shared" ca="1" si="4"/>
        <v>0</v>
      </c>
      <c r="K8" s="158">
        <f t="shared" ca="1" si="12"/>
        <v>50000</v>
      </c>
      <c r="L8" s="45"/>
      <c r="M8" s="45">
        <f t="shared" ca="1" si="13"/>
        <v>50000</v>
      </c>
      <c r="N8" s="257">
        <f t="shared" ca="1" si="5"/>
        <v>0.05</v>
      </c>
      <c r="O8" s="23"/>
      <c r="P8" s="255">
        <f t="shared" ca="1" si="6"/>
        <v>9.4999999999999998E-3</v>
      </c>
      <c r="Q8" s="163">
        <f t="shared" ca="1" si="7"/>
        <v>0.05</v>
      </c>
      <c r="R8" s="164">
        <v>266473.83353154105</v>
      </c>
      <c r="S8" s="164">
        <v>266473.83353154105</v>
      </c>
      <c r="T8" s="45">
        <v>266473.83353154105</v>
      </c>
      <c r="U8" s="45">
        <f t="shared" ca="1" si="14"/>
        <v>10823.691676577053</v>
      </c>
      <c r="V8" s="45">
        <v>-50000</v>
      </c>
      <c r="W8" s="45">
        <v>0</v>
      </c>
      <c r="X8" s="274">
        <f t="shared" ca="1" si="8"/>
        <v>227297.52520811808</v>
      </c>
      <c r="Z8" s="28">
        <v>252234.6502693216</v>
      </c>
      <c r="AA8" s="233"/>
      <c r="AB8" s="45">
        <v>42039.10837822027</v>
      </c>
      <c r="AC8" s="45">
        <v>0</v>
      </c>
      <c r="AD8" s="25">
        <v>210195.54189110134</v>
      </c>
    </row>
    <row r="9" spans="1:31" x14ac:dyDescent="0.35">
      <c r="A9" s="105">
        <f ca="1">VLOOKUP($B$3,'Input Table'!B:L,6,0)</f>
        <v>50000</v>
      </c>
      <c r="B9" s="27" t="s">
        <v>282</v>
      </c>
      <c r="D9" s="277">
        <v>5</v>
      </c>
      <c r="E9" s="278">
        <f t="shared" ca="1" si="9"/>
        <v>46507</v>
      </c>
      <c r="F9" s="279">
        <f t="shared" ca="1" si="3"/>
        <v>46872</v>
      </c>
      <c r="G9" s="280" t="s">
        <v>119</v>
      </c>
      <c r="H9" s="279">
        <f t="shared" ca="1" si="10"/>
        <v>46478</v>
      </c>
      <c r="I9" s="294">
        <f t="shared" ca="1" si="11"/>
        <v>50000</v>
      </c>
      <c r="J9" s="281">
        <f t="shared" ca="1" si="4"/>
        <v>0</v>
      </c>
      <c r="K9" s="294">
        <f t="shared" ca="1" si="12"/>
        <v>50000</v>
      </c>
      <c r="L9" s="281"/>
      <c r="M9" s="281">
        <f t="shared" ca="1" si="13"/>
        <v>50000</v>
      </c>
      <c r="N9" s="282">
        <f t="shared" ca="1" si="5"/>
        <v>0.05</v>
      </c>
      <c r="O9" s="23"/>
      <c r="P9" s="283">
        <f t="shared" ca="1" si="6"/>
        <v>9.4999999999999998E-3</v>
      </c>
      <c r="Q9" s="284">
        <f t="shared" ca="1" si="7"/>
        <v>0.05</v>
      </c>
      <c r="R9" s="285">
        <v>227297.52520811808</v>
      </c>
      <c r="S9" s="285">
        <v>227297.52520811808</v>
      </c>
      <c r="T9" s="281">
        <v>227297.52520811799</v>
      </c>
      <c r="U9" s="281">
        <f t="shared" ca="1" si="14"/>
        <v>8864.8762604059048</v>
      </c>
      <c r="V9" s="281">
        <v>-50000</v>
      </c>
      <c r="W9" s="281">
        <v>0</v>
      </c>
      <c r="X9" s="351">
        <f t="shared" ca="1" si="8"/>
        <v>186162.40146852389</v>
      </c>
      <c r="Z9" s="287">
        <v>210195.54189110134</v>
      </c>
      <c r="AA9" s="288"/>
      <c r="AB9" s="281">
        <v>42039.10837822027</v>
      </c>
      <c r="AC9" s="281">
        <v>0</v>
      </c>
      <c r="AD9" s="289">
        <v>168156.43351288108</v>
      </c>
    </row>
    <row r="10" spans="1:31" x14ac:dyDescent="0.35">
      <c r="A10" s="105">
        <f ca="1">VLOOKUP($B$3,'Input Table'!B:L,7,0)</f>
        <v>0</v>
      </c>
      <c r="B10" s="27" t="s">
        <v>32</v>
      </c>
      <c r="D10" s="20">
        <v>6</v>
      </c>
      <c r="E10" s="21">
        <f t="shared" ca="1" si="9"/>
        <v>46873</v>
      </c>
      <c r="F10" s="44">
        <f t="shared" ca="1" si="3"/>
        <v>47237</v>
      </c>
      <c r="G10" s="22" t="s">
        <v>119</v>
      </c>
      <c r="H10" s="44">
        <f t="shared" ca="1" si="10"/>
        <v>46844</v>
      </c>
      <c r="I10" s="158">
        <v>60000</v>
      </c>
      <c r="J10" s="45">
        <f t="shared" ca="1" si="4"/>
        <v>0</v>
      </c>
      <c r="K10" s="158">
        <v>60000</v>
      </c>
      <c r="L10" s="45"/>
      <c r="M10" s="45">
        <f t="shared" si="13"/>
        <v>60000</v>
      </c>
      <c r="N10" s="275">
        <f t="shared" ca="1" si="5"/>
        <v>0.05</v>
      </c>
      <c r="O10" s="23"/>
      <c r="P10" s="276">
        <f t="shared" ca="1" si="6"/>
        <v>9.4999999999999998E-3</v>
      </c>
      <c r="Q10" s="163">
        <f t="shared" ca="1" si="7"/>
        <v>0.05</v>
      </c>
      <c r="R10" s="161">
        <f ca="1">NPV(Q9,K11:$K$245) + ($A$13+$A$14+$A$15)/POWER(1+Q9,$A$29-D10+1)+K10</f>
        <v>223394.88176222867</v>
      </c>
      <c r="S10" s="161">
        <f ca="1">NPV(Q10,K11:$K$244) + ($A$13+$A$14+$A$15)/POWER(1+Q10,$A$29-D10+1)+K10</f>
        <v>223394.88176222867</v>
      </c>
      <c r="T10" s="45">
        <f ca="1">IF(ISBLANK(G10),0,X9)</f>
        <v>186162.40146852389</v>
      </c>
      <c r="U10" s="45">
        <f ca="1">(S10+V10)*Q10</f>
        <v>8169.7440881114344</v>
      </c>
      <c r="V10" s="45">
        <f t="shared" ref="V10:V69" si="15">-(K10+L10)</f>
        <v>-60000</v>
      </c>
      <c r="W10" s="45">
        <f ca="1">S10-T10</f>
        <v>37232.480293704779</v>
      </c>
      <c r="X10" s="274">
        <f ca="1">T10+U10+V10+W10</f>
        <v>171564.62585034012</v>
      </c>
      <c r="Z10" s="296">
        <f ca="1">AD9+W10</f>
        <v>205388.91380658586</v>
      </c>
      <c r="AA10" s="286"/>
      <c r="AB10" s="45">
        <f ca="1">IFERROR(Z10/($A$43-D11+1),0)</f>
        <v>51347.228451646464</v>
      </c>
      <c r="AC10" s="45">
        <v>0</v>
      </c>
      <c r="AD10" s="25">
        <f t="shared" ca="1" si="2"/>
        <v>154041.6853549394</v>
      </c>
    </row>
    <row r="11" spans="1:31" x14ac:dyDescent="0.35">
      <c r="A11" s="105">
        <f ca="1">A9-A10</f>
        <v>50000</v>
      </c>
      <c r="B11" s="27" t="s">
        <v>33</v>
      </c>
      <c r="D11" s="20">
        <v>7</v>
      </c>
      <c r="E11" s="21">
        <f t="shared" ca="1" si="9"/>
        <v>47238</v>
      </c>
      <c r="F11" s="44">
        <f t="shared" ca="1" si="3"/>
        <v>47602</v>
      </c>
      <c r="G11" s="22" t="s">
        <v>119</v>
      </c>
      <c r="H11" s="44">
        <f t="shared" ca="1" si="10"/>
        <v>47209</v>
      </c>
      <c r="I11" s="158">
        <v>60000</v>
      </c>
      <c r="J11" s="45">
        <f t="shared" ca="1" si="4"/>
        <v>0</v>
      </c>
      <c r="K11" s="158">
        <v>60000</v>
      </c>
      <c r="L11" s="45"/>
      <c r="M11" s="45">
        <f t="shared" si="13"/>
        <v>60000</v>
      </c>
      <c r="N11" s="257">
        <f t="shared" ca="1" si="5"/>
        <v>0.05</v>
      </c>
      <c r="O11" s="23"/>
      <c r="P11" s="255">
        <f t="shared" ca="1" si="6"/>
        <v>9.4999999999999998E-3</v>
      </c>
      <c r="Q11" s="163">
        <f t="shared" ca="1" si="7"/>
        <v>0.05</v>
      </c>
      <c r="R11" s="164">
        <f ca="1">NPV(Q10,K12:$K$244) + ($A$13+$A$14+$A$15)/POWER(1+Q10,$A$29-D11+1)+K11</f>
        <v>171564.62585034012</v>
      </c>
      <c r="S11" s="164">
        <f ca="1">NPV(Q11,K12:$K$244) + ($A$13+$A$14+$A$15)/POWER(1+Q11,$A$29-D11+1)+K11</f>
        <v>171564.62585034012</v>
      </c>
      <c r="T11" s="45">
        <f ca="1">IF(ISBLANK(G11),0,X10)</f>
        <v>171564.62585034012</v>
      </c>
      <c r="U11" s="45">
        <f t="shared" ref="U11:U13" ca="1" si="16">(S11+V11)*Q11</f>
        <v>5578.2312925170063</v>
      </c>
      <c r="V11" s="45">
        <f>-(K11+L11)</f>
        <v>-60000</v>
      </c>
      <c r="W11" s="45">
        <f t="shared" ref="W11:W68" ca="1" si="17">S11-R11</f>
        <v>0</v>
      </c>
      <c r="X11" s="274">
        <f t="shared" ca="1" si="8"/>
        <v>117142.85714285713</v>
      </c>
      <c r="Z11" s="28">
        <f t="shared" ref="Z11:Z69" ca="1" si="18">AD10</f>
        <v>154041.6853549394</v>
      </c>
      <c r="AA11" s="233"/>
      <c r="AB11" s="45">
        <f t="shared" ref="AB11:AB13" ca="1" si="19">IFERROR(Z11/($A$43-D12+1),0)</f>
        <v>51347.228451646464</v>
      </c>
      <c r="AC11" s="45">
        <f t="shared" ca="1" si="1"/>
        <v>0</v>
      </c>
      <c r="AD11" s="25">
        <f t="shared" ca="1" si="2"/>
        <v>102694.45690329294</v>
      </c>
    </row>
    <row r="12" spans="1:31" x14ac:dyDescent="0.35">
      <c r="A12" s="112">
        <f ca="1">VLOOKUP($B$3,'Input Table'!B:L,8,0)</f>
        <v>0</v>
      </c>
      <c r="B12" s="48" t="s">
        <v>34</v>
      </c>
      <c r="D12" s="20">
        <v>8</v>
      </c>
      <c r="E12" s="21">
        <f t="shared" ca="1" si="9"/>
        <v>47603</v>
      </c>
      <c r="F12" s="44">
        <f t="shared" ca="1" si="3"/>
        <v>47967</v>
      </c>
      <c r="G12" s="22" t="s">
        <v>119</v>
      </c>
      <c r="H12" s="44">
        <f t="shared" ca="1" si="10"/>
        <v>47574</v>
      </c>
      <c r="I12" s="158">
        <v>60000</v>
      </c>
      <c r="J12" s="45">
        <f t="shared" ca="1" si="4"/>
        <v>0</v>
      </c>
      <c r="K12" s="158">
        <v>60000</v>
      </c>
      <c r="L12" s="45"/>
      <c r="M12" s="45">
        <f t="shared" si="13"/>
        <v>60000</v>
      </c>
      <c r="N12" s="257">
        <f t="shared" ca="1" si="5"/>
        <v>0.05</v>
      </c>
      <c r="O12" s="23"/>
      <c r="P12" s="255">
        <f t="shared" ca="1" si="6"/>
        <v>9.4999999999999998E-3</v>
      </c>
      <c r="Q12" s="163">
        <f t="shared" ca="1" si="7"/>
        <v>0.05</v>
      </c>
      <c r="R12" s="164">
        <f ca="1">NPV(Q11,K13:$K$244) + ($A$13+$A$14+$A$15)/POWER(1+Q11,$A$29-D12+1)+K12</f>
        <v>117142.85714285713</v>
      </c>
      <c r="S12" s="164">
        <f ca="1">NPV(Q12,K13:$K$244) + ($A$13+$A$14+$A$15)/POWER(1+Q12,$A$29-D12+1)+K12</f>
        <v>117142.85714285713</v>
      </c>
      <c r="T12" s="45">
        <f t="shared" ref="T12:T68" ca="1" si="20">IF(ISBLANK(G12),0,X11)</f>
        <v>117142.85714285713</v>
      </c>
      <c r="U12" s="45">
        <f t="shared" ca="1" si="16"/>
        <v>2857.1428571428569</v>
      </c>
      <c r="V12" s="45">
        <f t="shared" si="15"/>
        <v>-60000</v>
      </c>
      <c r="W12" s="45">
        <f t="shared" ca="1" si="17"/>
        <v>0</v>
      </c>
      <c r="X12" s="274">
        <f t="shared" ca="1" si="8"/>
        <v>59999.999999999985</v>
      </c>
      <c r="Z12" s="28">
        <f t="shared" ca="1" si="18"/>
        <v>102694.45690329294</v>
      </c>
      <c r="AA12" s="233"/>
      <c r="AB12" s="45">
        <f t="shared" ca="1" si="19"/>
        <v>51347.228451646472</v>
      </c>
      <c r="AC12" s="45">
        <f t="shared" ca="1" si="1"/>
        <v>0</v>
      </c>
      <c r="AD12" s="25">
        <f t="shared" ca="1" si="2"/>
        <v>51347.228451646472</v>
      </c>
    </row>
    <row r="13" spans="1:31" x14ac:dyDescent="0.35">
      <c r="A13" s="105">
        <f ca="1">VLOOKUP($B$3,'Input Table'!B:L,9,0)</f>
        <v>0</v>
      </c>
      <c r="B13" s="27" t="s">
        <v>35</v>
      </c>
      <c r="D13" s="20">
        <v>9</v>
      </c>
      <c r="E13" s="21">
        <f t="shared" ca="1" si="9"/>
        <v>47968</v>
      </c>
      <c r="F13" s="44">
        <f t="shared" ca="1" si="3"/>
        <v>48333</v>
      </c>
      <c r="G13" s="22" t="s">
        <v>119</v>
      </c>
      <c r="H13" s="44">
        <f t="shared" ca="1" si="10"/>
        <v>47939</v>
      </c>
      <c r="I13" s="158">
        <v>60000</v>
      </c>
      <c r="J13" s="45">
        <f t="shared" ca="1" si="4"/>
        <v>0</v>
      </c>
      <c r="K13" s="158">
        <v>60000</v>
      </c>
      <c r="L13" s="45"/>
      <c r="M13" s="45">
        <f t="shared" si="13"/>
        <v>60000</v>
      </c>
      <c r="N13" s="257">
        <f t="shared" ca="1" si="5"/>
        <v>0.05</v>
      </c>
      <c r="O13" s="23"/>
      <c r="P13" s="255">
        <f t="shared" ca="1" si="6"/>
        <v>9.4999999999999998E-3</v>
      </c>
      <c r="Q13" s="163">
        <f t="shared" ca="1" si="7"/>
        <v>0.05</v>
      </c>
      <c r="R13" s="164">
        <f ca="1">NPV(Q12,K14:$K$244) + ($A$13+$A$14+$A$15)/POWER(1+Q12,$A$29-D13+1)+K13</f>
        <v>60000</v>
      </c>
      <c r="S13" s="164">
        <f ca="1">NPV(Q13,K14:$K$244) + ($A$13+$A$14+$A$15)/POWER(1+Q13,$A$29-D13+1)+K13</f>
        <v>60000</v>
      </c>
      <c r="T13" s="45">
        <f ca="1">IF(ISBLANK(G13),0,X12)</f>
        <v>59999.999999999985</v>
      </c>
      <c r="U13" s="45">
        <f t="shared" ca="1" si="16"/>
        <v>0</v>
      </c>
      <c r="V13" s="45">
        <f>-(K13+L13)</f>
        <v>-60000</v>
      </c>
      <c r="W13" s="45">
        <f t="shared" ca="1" si="17"/>
        <v>0</v>
      </c>
      <c r="X13" s="274">
        <f t="shared" ca="1" si="8"/>
        <v>-1.4551915228366852E-11</v>
      </c>
      <c r="Z13" s="28">
        <f t="shared" ca="1" si="18"/>
        <v>51347.228451646472</v>
      </c>
      <c r="AA13" s="233"/>
      <c r="AB13" s="45">
        <f t="shared" ca="1" si="19"/>
        <v>51347.228451646472</v>
      </c>
      <c r="AC13" s="45">
        <f t="shared" ca="1" si="1"/>
        <v>0</v>
      </c>
      <c r="AD13" s="25">
        <f t="shared" ca="1" si="2"/>
        <v>0</v>
      </c>
    </row>
    <row r="14" spans="1:31" x14ac:dyDescent="0.35">
      <c r="A14" s="105">
        <f ca="1">VLOOKUP($B$3,'Input Table'!B:L,10,0)</f>
        <v>0</v>
      </c>
      <c r="B14" s="27" t="s">
        <v>36</v>
      </c>
      <c r="D14" s="20">
        <v>10</v>
      </c>
      <c r="E14" s="21">
        <f t="shared" ca="1" si="9"/>
        <v>48334</v>
      </c>
      <c r="F14" s="44">
        <f t="shared" ca="1" si="3"/>
        <v>48698</v>
      </c>
      <c r="G14" s="22" t="s">
        <v>119</v>
      </c>
      <c r="H14" s="44">
        <f t="shared" ca="1" si="10"/>
        <v>48305</v>
      </c>
      <c r="I14" s="45">
        <f t="shared" si="11"/>
        <v>0</v>
      </c>
      <c r="J14" s="45">
        <f t="shared" ca="1" si="4"/>
        <v>0</v>
      </c>
      <c r="K14" s="45">
        <f t="shared" si="12"/>
        <v>0</v>
      </c>
      <c r="L14" s="45"/>
      <c r="M14" s="45">
        <f t="shared" si="13"/>
        <v>0</v>
      </c>
      <c r="N14" s="257">
        <f t="shared" ca="1" si="5"/>
        <v>0.05</v>
      </c>
      <c r="O14" s="23"/>
      <c r="P14" s="255">
        <f t="shared" ca="1" si="6"/>
        <v>9.4999999999999998E-3</v>
      </c>
      <c r="Q14" s="163">
        <f t="shared" ca="1" si="7"/>
        <v>0.05</v>
      </c>
      <c r="R14" s="164">
        <f ca="1">NPV(Q13,K14:$K$244) + ($A$13+$A$14+$A$15)/POWER(1+Q13,$A$29-D14+1)</f>
        <v>0</v>
      </c>
      <c r="S14" s="164">
        <f ca="1">NPV(Q14,K14:$K$244) + ($A$13+$A$14+$A$15)/POWER(1+Q14,$A$29-D14+1)</f>
        <v>0</v>
      </c>
      <c r="T14" s="45">
        <f t="shared" ca="1" si="20"/>
        <v>-1.4551915228366852E-11</v>
      </c>
      <c r="U14" s="45">
        <f t="shared" ref="U14:U69" ca="1" si="21">S14*Q14</f>
        <v>0</v>
      </c>
      <c r="V14" s="45">
        <f t="shared" si="15"/>
        <v>0</v>
      </c>
      <c r="W14" s="45">
        <f t="shared" ca="1" si="17"/>
        <v>0</v>
      </c>
      <c r="X14" s="274">
        <f t="shared" ca="1" si="8"/>
        <v>-1.4551915228366852E-11</v>
      </c>
      <c r="Z14" s="28">
        <f t="shared" ca="1" si="18"/>
        <v>0</v>
      </c>
      <c r="AA14" s="233"/>
      <c r="AB14" s="45">
        <f t="shared" ref="AB14:AB77" ca="1" si="22">IFERROR(Z14/($A$43-D14+1),0)</f>
        <v>0</v>
      </c>
      <c r="AC14" s="45">
        <f t="shared" ca="1" si="1"/>
        <v>0</v>
      </c>
      <c r="AD14" s="25">
        <f t="shared" ca="1" si="2"/>
        <v>0</v>
      </c>
    </row>
    <row r="15" spans="1:31" x14ac:dyDescent="0.35">
      <c r="A15" s="105">
        <f ca="1">VLOOKUP($B$3,'Input Table'!B:L,11,0)</f>
        <v>0</v>
      </c>
      <c r="B15" s="27" t="s">
        <v>37</v>
      </c>
      <c r="D15" s="20">
        <v>11</v>
      </c>
      <c r="E15" s="21">
        <f t="shared" ca="1" si="9"/>
        <v>48699</v>
      </c>
      <c r="F15" s="44">
        <f t="shared" ca="1" si="3"/>
        <v>49063</v>
      </c>
      <c r="G15" s="22" t="s">
        <v>119</v>
      </c>
      <c r="H15" s="44">
        <f t="shared" ca="1" si="10"/>
        <v>48670</v>
      </c>
      <c r="I15" s="45">
        <f t="shared" si="11"/>
        <v>0</v>
      </c>
      <c r="J15" s="45">
        <f t="shared" ca="1" si="4"/>
        <v>0</v>
      </c>
      <c r="K15" s="45">
        <f t="shared" si="12"/>
        <v>0</v>
      </c>
      <c r="L15" s="45"/>
      <c r="M15" s="45">
        <f t="shared" si="13"/>
        <v>0</v>
      </c>
      <c r="N15" s="257">
        <f t="shared" ca="1" si="5"/>
        <v>0.05</v>
      </c>
      <c r="O15" s="23"/>
      <c r="P15" s="255">
        <f t="shared" ca="1" si="6"/>
        <v>9.4999999999999998E-3</v>
      </c>
      <c r="Q15" s="163">
        <f t="shared" ca="1" si="7"/>
        <v>0.05</v>
      </c>
      <c r="R15" s="164">
        <f ca="1">NPV(Q14,K15:$K$244) + ($A$13+$A$14+$A$15)/POWER(1+Q14,$A$29-D15+1)</f>
        <v>0</v>
      </c>
      <c r="S15" s="164">
        <f ca="1">NPV(Q15,K15:$K$244) + ($A$13+$A$14+$A$15)/POWER(1+Q15,$A$29-D15+1)</f>
        <v>0</v>
      </c>
      <c r="T15" s="45">
        <f t="shared" ca="1" si="20"/>
        <v>-1.4551915228366852E-11</v>
      </c>
      <c r="U15" s="45">
        <f t="shared" ca="1" si="21"/>
        <v>0</v>
      </c>
      <c r="V15" s="45">
        <f t="shared" si="15"/>
        <v>0</v>
      </c>
      <c r="W15" s="45">
        <f t="shared" ca="1" si="17"/>
        <v>0</v>
      </c>
      <c r="X15" s="274">
        <f t="shared" ca="1" si="8"/>
        <v>-1.4551915228366852E-11</v>
      </c>
      <c r="Z15" s="28">
        <f t="shared" ca="1" si="18"/>
        <v>0</v>
      </c>
      <c r="AA15" s="233"/>
      <c r="AB15" s="45">
        <f t="shared" ca="1" si="22"/>
        <v>0</v>
      </c>
      <c r="AC15" s="45">
        <f t="shared" ca="1" si="1"/>
        <v>0</v>
      </c>
      <c r="AD15" s="25">
        <f t="shared" ca="1" si="2"/>
        <v>0</v>
      </c>
    </row>
    <row r="16" spans="1:31" x14ac:dyDescent="0.35">
      <c r="A16" s="250">
        <f ca="1">-PV($A$8,$A$28,A11)</f>
        <v>355391.08378220274</v>
      </c>
      <c r="B16" s="48" t="s">
        <v>38</v>
      </c>
      <c r="D16" s="20">
        <v>12</v>
      </c>
      <c r="E16" s="21">
        <f t="shared" ca="1" si="9"/>
        <v>49064</v>
      </c>
      <c r="F16" s="44">
        <f t="shared" ca="1" si="3"/>
        <v>49428</v>
      </c>
      <c r="G16" s="22" t="s">
        <v>119</v>
      </c>
      <c r="H16" s="44">
        <f t="shared" ca="1" si="10"/>
        <v>49035</v>
      </c>
      <c r="I16" s="45">
        <f t="shared" si="11"/>
        <v>0</v>
      </c>
      <c r="J16" s="45">
        <f t="shared" ca="1" si="4"/>
        <v>0</v>
      </c>
      <c r="K16" s="45">
        <f t="shared" si="12"/>
        <v>0</v>
      </c>
      <c r="L16" s="45"/>
      <c r="M16" s="45">
        <f t="shared" si="13"/>
        <v>0</v>
      </c>
      <c r="N16" s="257">
        <f t="shared" ca="1" si="5"/>
        <v>0.05</v>
      </c>
      <c r="O16" s="23"/>
      <c r="P16" s="255">
        <f t="shared" ca="1" si="6"/>
        <v>9.4999999999999998E-3</v>
      </c>
      <c r="Q16" s="163">
        <f t="shared" ca="1" si="7"/>
        <v>0.05</v>
      </c>
      <c r="R16" s="164">
        <f ca="1">NPV(Q15,K16:$K$244) + ($A$13+$A$14+$A$15)/POWER(1+Q15,$A$29-D16+1)</f>
        <v>0</v>
      </c>
      <c r="S16" s="164">
        <f ca="1">NPV(Q16,K16:$K$244) + ($A$13+$A$14+$A$15)/POWER(1+Q16,$A$29-D16+1)</f>
        <v>0</v>
      </c>
      <c r="T16" s="45">
        <f t="shared" ca="1" si="20"/>
        <v>-1.4551915228366852E-11</v>
      </c>
      <c r="U16" s="45">
        <f t="shared" ca="1" si="21"/>
        <v>0</v>
      </c>
      <c r="V16" s="45">
        <f t="shared" si="15"/>
        <v>0</v>
      </c>
      <c r="W16" s="45">
        <v>0</v>
      </c>
      <c r="X16" s="274">
        <f t="shared" ca="1" si="8"/>
        <v>-1.4551915228366852E-11</v>
      </c>
      <c r="Z16" s="28">
        <f t="shared" ca="1" si="18"/>
        <v>0</v>
      </c>
      <c r="AA16" s="233"/>
      <c r="AB16" s="45">
        <f t="shared" ca="1" si="22"/>
        <v>0</v>
      </c>
      <c r="AC16" s="45">
        <v>0</v>
      </c>
      <c r="AD16" s="25">
        <f t="shared" ca="1" si="2"/>
        <v>0</v>
      </c>
    </row>
    <row r="17" spans="1:30" x14ac:dyDescent="0.35">
      <c r="A17" s="247">
        <v>0</v>
      </c>
      <c r="B17" s="48" t="s">
        <v>273</v>
      </c>
      <c r="D17" s="20">
        <v>13</v>
      </c>
      <c r="E17" s="21">
        <f t="shared" ca="1" si="9"/>
        <v>49429</v>
      </c>
      <c r="F17" s="44">
        <f t="shared" ca="1" si="3"/>
        <v>49794</v>
      </c>
      <c r="G17" s="22" t="s">
        <v>119</v>
      </c>
      <c r="H17" s="44">
        <f t="shared" ca="1" si="10"/>
        <v>49400</v>
      </c>
      <c r="I17" s="45">
        <f t="shared" si="11"/>
        <v>0</v>
      </c>
      <c r="J17" s="45">
        <f t="shared" ca="1" si="4"/>
        <v>0</v>
      </c>
      <c r="K17" s="45">
        <f t="shared" si="12"/>
        <v>0</v>
      </c>
      <c r="L17" s="45"/>
      <c r="M17" s="45">
        <f t="shared" si="13"/>
        <v>0</v>
      </c>
      <c r="N17" s="257">
        <f t="shared" ca="1" si="5"/>
        <v>0.05</v>
      </c>
      <c r="O17" s="23"/>
      <c r="P17" s="255">
        <f t="shared" ca="1" si="6"/>
        <v>9.4999999999999998E-3</v>
      </c>
      <c r="Q17" s="163">
        <f t="shared" ca="1" si="7"/>
        <v>0.05</v>
      </c>
      <c r="R17" s="164">
        <f ca="1">NPV(Q16,K17:$K$244) + ($A$13+$A$14+$A$15)/POWER(1+Q16,$A$29-D17+1)</f>
        <v>0</v>
      </c>
      <c r="S17" s="164">
        <f ca="1">NPV(Q17,K17:$K$244) + ($A$13+$A$14+$A$15)/POWER(1+Q17,$A$29-D17+1)</f>
        <v>0</v>
      </c>
      <c r="T17" s="45">
        <f t="shared" ca="1" si="20"/>
        <v>-1.4551915228366852E-11</v>
      </c>
      <c r="U17" s="45">
        <f t="shared" ca="1" si="21"/>
        <v>0</v>
      </c>
      <c r="V17" s="45">
        <f t="shared" si="15"/>
        <v>0</v>
      </c>
      <c r="W17" s="45">
        <f t="shared" ca="1" si="17"/>
        <v>0</v>
      </c>
      <c r="X17" s="274">
        <f t="shared" ca="1" si="8"/>
        <v>-1.4551915228366852E-11</v>
      </c>
      <c r="Z17" s="28">
        <f t="shared" ca="1" si="18"/>
        <v>0</v>
      </c>
      <c r="AA17" s="233"/>
      <c r="AB17" s="45">
        <f t="shared" ca="1" si="22"/>
        <v>0</v>
      </c>
      <c r="AC17" s="45">
        <f t="shared" ca="1" si="1"/>
        <v>0</v>
      </c>
      <c r="AD17" s="25">
        <f t="shared" ca="1" si="2"/>
        <v>0</v>
      </c>
    </row>
    <row r="18" spans="1:30" x14ac:dyDescent="0.35">
      <c r="A18" s="247">
        <f ca="1">A13/POWER(1+$A$8,$A$29)</f>
        <v>0</v>
      </c>
      <c r="B18" s="48" t="s">
        <v>39</v>
      </c>
      <c r="D18" s="20">
        <v>14</v>
      </c>
      <c r="E18" s="21">
        <f t="shared" ca="1" si="9"/>
        <v>49795</v>
      </c>
      <c r="F18" s="44">
        <f t="shared" ca="1" si="3"/>
        <v>50159</v>
      </c>
      <c r="G18" s="22" t="s">
        <v>119</v>
      </c>
      <c r="H18" s="44">
        <f t="shared" ca="1" si="10"/>
        <v>49766</v>
      </c>
      <c r="I18" s="45">
        <f t="shared" si="11"/>
        <v>0</v>
      </c>
      <c r="J18" s="45">
        <f t="shared" ca="1" si="4"/>
        <v>0</v>
      </c>
      <c r="K18" s="45">
        <f t="shared" si="12"/>
        <v>0</v>
      </c>
      <c r="L18" s="45"/>
      <c r="M18" s="45">
        <f t="shared" si="13"/>
        <v>0</v>
      </c>
      <c r="N18" s="257">
        <f t="shared" ca="1" si="5"/>
        <v>0.05</v>
      </c>
      <c r="O18" s="23"/>
      <c r="P18" s="255">
        <f t="shared" ca="1" si="6"/>
        <v>9.4999999999999998E-3</v>
      </c>
      <c r="Q18" s="163">
        <f t="shared" ca="1" si="7"/>
        <v>0.05</v>
      </c>
      <c r="R18" s="164">
        <f ca="1">NPV(Q17,K18:$K$244) + ($A$13+$A$14+$A$15)/POWER(1+Q17,$A$29-D18+1)</f>
        <v>0</v>
      </c>
      <c r="S18" s="164">
        <f ca="1">NPV(Q18,K18:$K$244) + ($A$13+$A$14+$A$15)/POWER(1+Q18,$A$29-D18+1)</f>
        <v>0</v>
      </c>
      <c r="T18" s="45">
        <f t="shared" ca="1" si="20"/>
        <v>-1.4551915228366852E-11</v>
      </c>
      <c r="U18" s="45">
        <f t="shared" ca="1" si="21"/>
        <v>0</v>
      </c>
      <c r="V18" s="45">
        <f t="shared" si="15"/>
        <v>0</v>
      </c>
      <c r="W18" s="45">
        <v>0</v>
      </c>
      <c r="X18" s="274">
        <f t="shared" ca="1" si="8"/>
        <v>-1.4551915228366852E-11</v>
      </c>
      <c r="Z18" s="28">
        <f t="shared" ca="1" si="18"/>
        <v>0</v>
      </c>
      <c r="AA18" s="233"/>
      <c r="AB18" s="45">
        <f t="shared" ca="1" si="22"/>
        <v>0</v>
      </c>
      <c r="AC18" s="45">
        <f t="shared" si="1"/>
        <v>0</v>
      </c>
      <c r="AD18" s="25">
        <f t="shared" ca="1" si="2"/>
        <v>0</v>
      </c>
    </row>
    <row r="19" spans="1:30" x14ac:dyDescent="0.35">
      <c r="A19" s="247">
        <f ca="1">A14/POWER(1+$A$8,$A$29)</f>
        <v>0</v>
      </c>
      <c r="B19" s="48" t="s">
        <v>40</v>
      </c>
      <c r="C19" s="29"/>
      <c r="D19" s="20">
        <v>15</v>
      </c>
      <c r="E19" s="21">
        <f t="shared" ca="1" si="9"/>
        <v>50160</v>
      </c>
      <c r="F19" s="44">
        <f t="shared" ca="1" si="3"/>
        <v>50524</v>
      </c>
      <c r="G19" s="22" t="s">
        <v>119</v>
      </c>
      <c r="H19" s="44">
        <f t="shared" ca="1" si="10"/>
        <v>50131</v>
      </c>
      <c r="I19" s="45">
        <f t="shared" si="11"/>
        <v>0</v>
      </c>
      <c r="J19" s="45">
        <f t="shared" ca="1" si="4"/>
        <v>0</v>
      </c>
      <c r="K19" s="45">
        <f t="shared" si="12"/>
        <v>0</v>
      </c>
      <c r="L19" s="45"/>
      <c r="M19" s="45">
        <f t="shared" si="13"/>
        <v>0</v>
      </c>
      <c r="N19" s="257">
        <f t="shared" ca="1" si="5"/>
        <v>0.05</v>
      </c>
      <c r="O19" s="23"/>
      <c r="P19" s="255">
        <f t="shared" ca="1" si="6"/>
        <v>9.4999999999999998E-3</v>
      </c>
      <c r="Q19" s="163">
        <f t="shared" ca="1" si="7"/>
        <v>0.05</v>
      </c>
      <c r="R19" s="164">
        <f ca="1">NPV(Q18,K19:$K$244) + ($A$13+$A$14+$A$15)/POWER(1+Q18,$A$29-D19+1)</f>
        <v>0</v>
      </c>
      <c r="S19" s="164">
        <f ca="1">NPV(Q19,K19:$K$244) + ($A$13+$A$14+$A$15)/POWER(1+Q19,$A$29-D19+1)</f>
        <v>0</v>
      </c>
      <c r="T19" s="45">
        <f t="shared" ca="1" si="20"/>
        <v>-1.4551915228366852E-11</v>
      </c>
      <c r="U19" s="45">
        <f t="shared" ca="1" si="21"/>
        <v>0</v>
      </c>
      <c r="V19" s="45">
        <f t="shared" si="15"/>
        <v>0</v>
      </c>
      <c r="W19" s="45">
        <f t="shared" ca="1" si="17"/>
        <v>0</v>
      </c>
      <c r="X19" s="274">
        <f t="shared" ca="1" si="8"/>
        <v>-1.4551915228366852E-11</v>
      </c>
      <c r="Z19" s="28">
        <f t="shared" ca="1" si="18"/>
        <v>0</v>
      </c>
      <c r="AA19" s="233"/>
      <c r="AB19" s="45">
        <f t="shared" ca="1" si="22"/>
        <v>0</v>
      </c>
      <c r="AC19" s="45">
        <f t="shared" ca="1" si="1"/>
        <v>0</v>
      </c>
      <c r="AD19" s="25">
        <f t="shared" ca="1" si="2"/>
        <v>0</v>
      </c>
    </row>
    <row r="20" spans="1:30" x14ac:dyDescent="0.35">
      <c r="A20" s="247">
        <f ca="1">A15/POWER(1+$A$8,$A$29)</f>
        <v>0</v>
      </c>
      <c r="B20" s="48" t="s">
        <v>41</v>
      </c>
      <c r="D20" s="20">
        <v>16</v>
      </c>
      <c r="E20" s="21">
        <f t="shared" ca="1" si="9"/>
        <v>50525</v>
      </c>
      <c r="F20" s="44">
        <f t="shared" ca="1" si="3"/>
        <v>50889</v>
      </c>
      <c r="G20" s="22" t="s">
        <v>119</v>
      </c>
      <c r="H20" s="44">
        <f t="shared" ca="1" si="10"/>
        <v>50496</v>
      </c>
      <c r="I20" s="45">
        <f t="shared" si="11"/>
        <v>0</v>
      </c>
      <c r="J20" s="45">
        <f t="shared" ca="1" si="4"/>
        <v>0</v>
      </c>
      <c r="K20" s="45">
        <f t="shared" si="12"/>
        <v>0</v>
      </c>
      <c r="L20" s="45"/>
      <c r="M20" s="45">
        <f t="shared" si="13"/>
        <v>0</v>
      </c>
      <c r="N20" s="257">
        <f t="shared" ca="1" si="5"/>
        <v>0.05</v>
      </c>
      <c r="O20" s="23"/>
      <c r="P20" s="255">
        <f t="shared" ca="1" si="6"/>
        <v>9.4999999999999998E-3</v>
      </c>
      <c r="Q20" s="163">
        <f t="shared" ca="1" si="7"/>
        <v>0.05</v>
      </c>
      <c r="R20" s="164">
        <f ca="1">NPV(Q19,K20:$K$244) + ($A$13+$A$14+$A$15)/POWER(1+Q19,$A$29-D20+1)</f>
        <v>0</v>
      </c>
      <c r="S20" s="164">
        <f ca="1">NPV(Q20,K20:$K$244) + ($A$13+$A$14+$A$15)/POWER(1+Q20,$A$29-D20+1)</f>
        <v>0</v>
      </c>
      <c r="T20" s="45">
        <f t="shared" ca="1" si="20"/>
        <v>-1.4551915228366852E-11</v>
      </c>
      <c r="U20" s="45">
        <f t="shared" ca="1" si="21"/>
        <v>0</v>
      </c>
      <c r="V20" s="45">
        <f t="shared" si="15"/>
        <v>0</v>
      </c>
      <c r="W20" s="45">
        <f t="shared" ca="1" si="17"/>
        <v>0</v>
      </c>
      <c r="X20" s="274">
        <f t="shared" ca="1" si="8"/>
        <v>-1.4551915228366852E-11</v>
      </c>
      <c r="Z20" s="28">
        <f t="shared" ca="1" si="18"/>
        <v>0</v>
      </c>
      <c r="AA20" s="233"/>
      <c r="AB20" s="45">
        <f t="shared" ca="1" si="22"/>
        <v>0</v>
      </c>
      <c r="AC20" s="45">
        <f t="shared" ca="1" si="1"/>
        <v>0</v>
      </c>
      <c r="AD20" s="25">
        <f t="shared" ca="1" si="2"/>
        <v>0</v>
      </c>
    </row>
    <row r="21" spans="1:30" ht="15" thickBot="1" x14ac:dyDescent="0.4">
      <c r="A21" s="86">
        <f ca="1">SUM(A16:A20)</f>
        <v>355391.08378220274</v>
      </c>
      <c r="B21" s="30" t="s">
        <v>42</v>
      </c>
      <c r="D21" s="20">
        <v>17</v>
      </c>
      <c r="E21" s="21">
        <f t="shared" ca="1" si="9"/>
        <v>50890</v>
      </c>
      <c r="F21" s="44">
        <f t="shared" ca="1" si="3"/>
        <v>51255</v>
      </c>
      <c r="G21" s="22" t="s">
        <v>119</v>
      </c>
      <c r="H21" s="44">
        <f t="shared" ca="1" si="10"/>
        <v>50861</v>
      </c>
      <c r="I21" s="45">
        <f t="shared" si="11"/>
        <v>0</v>
      </c>
      <c r="J21" s="45">
        <f t="shared" ca="1" si="4"/>
        <v>0</v>
      </c>
      <c r="K21" s="45">
        <f t="shared" si="12"/>
        <v>0</v>
      </c>
      <c r="L21" s="45"/>
      <c r="M21" s="45">
        <f t="shared" si="13"/>
        <v>0</v>
      </c>
      <c r="N21" s="257">
        <f t="shared" ca="1" si="5"/>
        <v>0.05</v>
      </c>
      <c r="O21" s="23"/>
      <c r="P21" s="255">
        <f t="shared" ca="1" si="6"/>
        <v>9.4999999999999998E-3</v>
      </c>
      <c r="Q21" s="163">
        <f t="shared" ca="1" si="7"/>
        <v>0.05</v>
      </c>
      <c r="R21" s="164">
        <f ca="1">NPV(Q20,K21:$K$244) + ($A$13+$A$14+$A$15)/POWER(1+Q20,$A$29-D21+1)</f>
        <v>0</v>
      </c>
      <c r="S21" s="164">
        <f ca="1">NPV(Q21,K21:$K$244) + ($A$13+$A$14+$A$15)/POWER(1+Q21,$A$29-D21+1)</f>
        <v>0</v>
      </c>
      <c r="T21" s="45">
        <f t="shared" ca="1" si="20"/>
        <v>-1.4551915228366852E-11</v>
      </c>
      <c r="U21" s="45">
        <f t="shared" ca="1" si="21"/>
        <v>0</v>
      </c>
      <c r="V21" s="45">
        <f t="shared" si="15"/>
        <v>0</v>
      </c>
      <c r="W21" s="45">
        <f t="shared" ca="1" si="17"/>
        <v>0</v>
      </c>
      <c r="X21" s="274">
        <f t="shared" ca="1" si="8"/>
        <v>-1.4551915228366852E-11</v>
      </c>
      <c r="Z21" s="28">
        <f t="shared" ca="1" si="18"/>
        <v>0</v>
      </c>
      <c r="AA21" s="233"/>
      <c r="AB21" s="45">
        <f t="shared" ca="1" si="22"/>
        <v>0</v>
      </c>
      <c r="AC21" s="45">
        <f t="shared" ca="1" si="1"/>
        <v>0</v>
      </c>
      <c r="AD21" s="25">
        <f t="shared" ca="1" si="2"/>
        <v>0</v>
      </c>
    </row>
    <row r="22" spans="1:30" ht="15" thickBot="1" x14ac:dyDescent="0.4">
      <c r="D22" s="20">
        <v>18</v>
      </c>
      <c r="E22" s="21">
        <f t="shared" ca="1" si="9"/>
        <v>51256</v>
      </c>
      <c r="F22" s="44">
        <f t="shared" ca="1" si="3"/>
        <v>51620</v>
      </c>
      <c r="G22" s="22" t="s">
        <v>119</v>
      </c>
      <c r="H22" s="44">
        <f t="shared" ca="1" si="10"/>
        <v>51227</v>
      </c>
      <c r="I22" s="45">
        <f t="shared" si="11"/>
        <v>0</v>
      </c>
      <c r="J22" s="45">
        <f t="shared" ca="1" si="4"/>
        <v>0</v>
      </c>
      <c r="K22" s="45">
        <f t="shared" si="12"/>
        <v>0</v>
      </c>
      <c r="L22" s="45"/>
      <c r="M22" s="45">
        <f t="shared" si="13"/>
        <v>0</v>
      </c>
      <c r="N22" s="257">
        <f t="shared" ca="1" si="5"/>
        <v>0.05</v>
      </c>
      <c r="O22" s="23"/>
      <c r="P22" s="255">
        <f t="shared" ca="1" si="6"/>
        <v>9.4999999999999998E-3</v>
      </c>
      <c r="Q22" s="163">
        <f t="shared" ca="1" si="7"/>
        <v>0.05</v>
      </c>
      <c r="R22" s="164">
        <f ca="1">NPV(Q21,K22:$K$244) + ($A$13+$A$14+$A$15)/POWER(1+Q21,$A$29-D22+1)</f>
        <v>0</v>
      </c>
      <c r="S22" s="164">
        <f ca="1">NPV(Q22,K22:$K$244) + ($A$13+$A$14+$A$15)/POWER(1+Q22,$A$29-D22+1)</f>
        <v>0</v>
      </c>
      <c r="T22" s="45">
        <f t="shared" ca="1" si="20"/>
        <v>-1.4551915228366852E-11</v>
      </c>
      <c r="U22" s="45">
        <f t="shared" ca="1" si="21"/>
        <v>0</v>
      </c>
      <c r="V22" s="45">
        <f t="shared" si="15"/>
        <v>0</v>
      </c>
      <c r="W22" s="45">
        <f t="shared" ca="1" si="17"/>
        <v>0</v>
      </c>
      <c r="X22" s="274">
        <f t="shared" ca="1" si="8"/>
        <v>-1.4551915228366852E-11</v>
      </c>
      <c r="Z22" s="28">
        <f t="shared" ca="1" si="18"/>
        <v>0</v>
      </c>
      <c r="AA22" s="233"/>
      <c r="AB22" s="45">
        <f t="shared" ca="1" si="22"/>
        <v>0</v>
      </c>
      <c r="AC22" s="45">
        <f t="shared" ca="1" si="1"/>
        <v>0</v>
      </c>
      <c r="AD22" s="25">
        <f t="shared" ca="1" si="2"/>
        <v>0</v>
      </c>
    </row>
    <row r="23" spans="1:30" ht="15.5" x14ac:dyDescent="0.35">
      <c r="A23" s="458" t="s">
        <v>43</v>
      </c>
      <c r="B23" s="459"/>
      <c r="D23" s="20">
        <v>19</v>
      </c>
      <c r="E23" s="21">
        <f t="shared" ca="1" si="9"/>
        <v>51621</v>
      </c>
      <c r="F23" s="44">
        <f t="shared" ca="1" si="3"/>
        <v>51985</v>
      </c>
      <c r="G23" s="22" t="s">
        <v>119</v>
      </c>
      <c r="H23" s="44">
        <f t="shared" ca="1" si="10"/>
        <v>51592</v>
      </c>
      <c r="I23" s="45">
        <f t="shared" si="11"/>
        <v>0</v>
      </c>
      <c r="J23" s="45">
        <f t="shared" ca="1" si="4"/>
        <v>0</v>
      </c>
      <c r="K23" s="45">
        <f t="shared" si="12"/>
        <v>0</v>
      </c>
      <c r="L23" s="45"/>
      <c r="M23" s="45">
        <f t="shared" si="13"/>
        <v>0</v>
      </c>
      <c r="N23" s="257">
        <f t="shared" ca="1" si="5"/>
        <v>0.05</v>
      </c>
      <c r="O23" s="23"/>
      <c r="P23" s="255">
        <f t="shared" ca="1" si="6"/>
        <v>9.4999999999999998E-3</v>
      </c>
      <c r="Q23" s="163">
        <f t="shared" ca="1" si="7"/>
        <v>0.05</v>
      </c>
      <c r="R23" s="164">
        <f ca="1">NPV(Q22,K23:$K$244) + ($A$13+$A$14+$A$15)/POWER(1+Q22,$A$29-D23+1)</f>
        <v>0</v>
      </c>
      <c r="S23" s="164">
        <f ca="1">NPV(Q23,K23:$K$244) + ($A$13+$A$14+$A$15)/POWER(1+Q23,$A$29-D23+1)</f>
        <v>0</v>
      </c>
      <c r="T23" s="45">
        <f t="shared" ca="1" si="20"/>
        <v>-1.4551915228366852E-11</v>
      </c>
      <c r="U23" s="45">
        <f t="shared" ca="1" si="21"/>
        <v>0</v>
      </c>
      <c r="V23" s="45">
        <f t="shared" si="15"/>
        <v>0</v>
      </c>
      <c r="W23" s="45">
        <f t="shared" ca="1" si="17"/>
        <v>0</v>
      </c>
      <c r="X23" s="274">
        <f t="shared" ca="1" si="8"/>
        <v>-1.4551915228366852E-11</v>
      </c>
      <c r="Z23" s="28">
        <f t="shared" ca="1" si="18"/>
        <v>0</v>
      </c>
      <c r="AA23" s="233"/>
      <c r="AB23" s="45">
        <f t="shared" ca="1" si="22"/>
        <v>0</v>
      </c>
      <c r="AC23" s="45">
        <f t="shared" ca="1" si="1"/>
        <v>0</v>
      </c>
      <c r="AD23" s="25">
        <f t="shared" ca="1" si="2"/>
        <v>0</v>
      </c>
    </row>
    <row r="24" spans="1:30" x14ac:dyDescent="0.35">
      <c r="A24" s="106">
        <f ca="1">VLOOKUP($B$3,'Input Table'!B:V,12,0)</f>
        <v>10</v>
      </c>
      <c r="B24" s="27" t="s">
        <v>280</v>
      </c>
      <c r="D24" s="20">
        <v>20</v>
      </c>
      <c r="E24" s="21">
        <f t="shared" ca="1" si="9"/>
        <v>51986</v>
      </c>
      <c r="F24" s="44">
        <f t="shared" ca="1" si="3"/>
        <v>52350</v>
      </c>
      <c r="G24" s="22" t="s">
        <v>119</v>
      </c>
      <c r="H24" s="44">
        <f t="shared" ca="1" si="10"/>
        <v>51957</v>
      </c>
      <c r="I24" s="45">
        <f t="shared" si="11"/>
        <v>0</v>
      </c>
      <c r="J24" s="45">
        <f t="shared" ca="1" si="4"/>
        <v>0</v>
      </c>
      <c r="K24" s="45">
        <f t="shared" si="12"/>
        <v>0</v>
      </c>
      <c r="L24" s="45"/>
      <c r="M24" s="45">
        <f t="shared" si="13"/>
        <v>0</v>
      </c>
      <c r="N24" s="257">
        <f t="shared" ca="1" si="5"/>
        <v>0.05</v>
      </c>
      <c r="O24" s="23"/>
      <c r="P24" s="255">
        <f t="shared" ca="1" si="6"/>
        <v>9.4999999999999998E-3</v>
      </c>
      <c r="Q24" s="163">
        <f t="shared" ca="1" si="7"/>
        <v>0.05</v>
      </c>
      <c r="R24" s="164">
        <f ca="1">NPV(Q23,K24:$K$244) + ($A$13+$A$14+$A$15)/POWER(1+Q23,$A$29-D24+1)</f>
        <v>0</v>
      </c>
      <c r="S24" s="164">
        <f ca="1">NPV(Q24,K24:$K$244) + ($A$13+$A$14+$A$15)/POWER(1+Q24,$A$29-D24+1)</f>
        <v>0</v>
      </c>
      <c r="T24" s="45">
        <f t="shared" ca="1" si="20"/>
        <v>-1.4551915228366852E-11</v>
      </c>
      <c r="U24" s="45">
        <f t="shared" ca="1" si="21"/>
        <v>0</v>
      </c>
      <c r="V24" s="45">
        <f t="shared" si="15"/>
        <v>0</v>
      </c>
      <c r="W24" s="45">
        <f t="shared" ca="1" si="17"/>
        <v>0</v>
      </c>
      <c r="X24" s="274">
        <f t="shared" ca="1" si="8"/>
        <v>-1.4551915228366852E-11</v>
      </c>
      <c r="Z24" s="28">
        <f t="shared" ca="1" si="18"/>
        <v>0</v>
      </c>
      <c r="AA24" s="233"/>
      <c r="AB24" s="45">
        <f t="shared" ca="1" si="22"/>
        <v>0</v>
      </c>
      <c r="AC24" s="45">
        <f t="shared" ca="1" si="1"/>
        <v>0</v>
      </c>
      <c r="AD24" s="25">
        <f t="shared" ca="1" si="2"/>
        <v>0</v>
      </c>
    </row>
    <row r="25" spans="1:30" x14ac:dyDescent="0.35">
      <c r="A25" s="106">
        <f ca="1">VLOOKUP($B$3,'Input Table'!B:V,13,0)</f>
        <v>10</v>
      </c>
      <c r="B25" s="27" t="s">
        <v>281</v>
      </c>
      <c r="C25" s="29"/>
      <c r="D25" s="20">
        <v>21</v>
      </c>
      <c r="E25" s="21">
        <f t="shared" ca="1" si="9"/>
        <v>52351</v>
      </c>
      <c r="F25" s="44">
        <f t="shared" ca="1" si="3"/>
        <v>52716</v>
      </c>
      <c r="G25" s="22" t="s">
        <v>119</v>
      </c>
      <c r="H25" s="44">
        <f t="shared" ca="1" si="10"/>
        <v>52322</v>
      </c>
      <c r="I25" s="45">
        <f t="shared" si="11"/>
        <v>0</v>
      </c>
      <c r="J25" s="45">
        <f t="shared" ca="1" si="4"/>
        <v>0</v>
      </c>
      <c r="K25" s="45">
        <f t="shared" si="12"/>
        <v>0</v>
      </c>
      <c r="L25" s="45"/>
      <c r="M25" s="45">
        <f t="shared" si="13"/>
        <v>0</v>
      </c>
      <c r="N25" s="257">
        <f t="shared" ca="1" si="5"/>
        <v>0.05</v>
      </c>
      <c r="O25" s="23"/>
      <c r="P25" s="255">
        <f t="shared" ca="1" si="6"/>
        <v>9.4999999999999998E-3</v>
      </c>
      <c r="Q25" s="163">
        <f t="shared" ca="1" si="7"/>
        <v>0.05</v>
      </c>
      <c r="R25" s="164">
        <f ca="1">NPV(Q24,K25:$K$244) + ($A$13+$A$14+$A$15)/POWER(1+Q24,$A$29-D25+1)</f>
        <v>0</v>
      </c>
      <c r="S25" s="164">
        <f ca="1">NPV(Q25,K25:$K$244) + ($A$13+$A$14+$A$15)/POWER(1+Q25,$A$29-D25+1)</f>
        <v>0</v>
      </c>
      <c r="T25" s="45">
        <f t="shared" ca="1" si="20"/>
        <v>-1.4551915228366852E-11</v>
      </c>
      <c r="U25" s="45">
        <f t="shared" ca="1" si="21"/>
        <v>0</v>
      </c>
      <c r="V25" s="45">
        <f t="shared" si="15"/>
        <v>0</v>
      </c>
      <c r="W25" s="45">
        <f t="shared" ca="1" si="17"/>
        <v>0</v>
      </c>
      <c r="X25" s="274">
        <f t="shared" ca="1" si="8"/>
        <v>-1.4551915228366852E-11</v>
      </c>
      <c r="Z25" s="28">
        <f t="shared" ca="1" si="18"/>
        <v>0</v>
      </c>
      <c r="AA25" s="233"/>
      <c r="AB25" s="45">
        <f t="shared" ca="1" si="22"/>
        <v>0</v>
      </c>
      <c r="AC25" s="45">
        <f t="shared" ca="1" si="1"/>
        <v>0</v>
      </c>
      <c r="AD25" s="25">
        <f t="shared" ca="1" si="2"/>
        <v>0</v>
      </c>
    </row>
    <row r="26" spans="1:30" x14ac:dyDescent="0.35">
      <c r="A26" s="106">
        <f ca="1">VLOOKUP($B$3,'Input Table'!B:V,14,0)</f>
        <v>0</v>
      </c>
      <c r="B26" s="27" t="s">
        <v>361</v>
      </c>
      <c r="D26" s="20">
        <v>22</v>
      </c>
      <c r="E26" s="21">
        <f t="shared" ca="1" si="9"/>
        <v>52717</v>
      </c>
      <c r="F26" s="44">
        <f t="shared" ca="1" si="3"/>
        <v>53081</v>
      </c>
      <c r="G26" s="22" t="s">
        <v>119</v>
      </c>
      <c r="H26" s="44">
        <f t="shared" ca="1" si="10"/>
        <v>52688</v>
      </c>
      <c r="I26" s="45">
        <f t="shared" si="11"/>
        <v>0</v>
      </c>
      <c r="J26" s="45">
        <f t="shared" ca="1" si="4"/>
        <v>0</v>
      </c>
      <c r="K26" s="45">
        <f t="shared" si="12"/>
        <v>0</v>
      </c>
      <c r="L26" s="45"/>
      <c r="M26" s="45">
        <f t="shared" si="13"/>
        <v>0</v>
      </c>
      <c r="N26" s="257">
        <f t="shared" ca="1" si="5"/>
        <v>0.05</v>
      </c>
      <c r="O26" s="23"/>
      <c r="P26" s="255">
        <f t="shared" ca="1" si="6"/>
        <v>9.4999999999999998E-3</v>
      </c>
      <c r="Q26" s="163">
        <f t="shared" ca="1" si="7"/>
        <v>0.05</v>
      </c>
      <c r="R26" s="164">
        <f ca="1">NPV(Q25,K26:$K$244) + ($A$13+$A$14+$A$15)/POWER(1+Q25,$A$29-D26+1)</f>
        <v>0</v>
      </c>
      <c r="S26" s="164">
        <f ca="1">NPV(Q26,K26:$K$244) + ($A$13+$A$14+$A$15)/POWER(1+Q26,$A$29-D26+1)</f>
        <v>0</v>
      </c>
      <c r="T26" s="45">
        <f t="shared" ca="1" si="20"/>
        <v>-1.4551915228366852E-11</v>
      </c>
      <c r="U26" s="45">
        <f t="shared" ca="1" si="21"/>
        <v>0</v>
      </c>
      <c r="V26" s="45">
        <f t="shared" si="15"/>
        <v>0</v>
      </c>
      <c r="W26" s="45">
        <f t="shared" ca="1" si="17"/>
        <v>0</v>
      </c>
      <c r="X26" s="274">
        <f t="shared" ca="1" si="8"/>
        <v>-1.4551915228366852E-11</v>
      </c>
      <c r="Z26" s="28">
        <f t="shared" ca="1" si="18"/>
        <v>0</v>
      </c>
      <c r="AA26" s="233"/>
      <c r="AB26" s="45">
        <f t="shared" ca="1" si="22"/>
        <v>0</v>
      </c>
      <c r="AC26" s="45">
        <f t="shared" ca="1" si="1"/>
        <v>0</v>
      </c>
      <c r="AD26" s="25">
        <f t="shared" ca="1" si="2"/>
        <v>0</v>
      </c>
    </row>
    <row r="27" spans="1:30" x14ac:dyDescent="0.35">
      <c r="A27" s="106">
        <f ca="1">VLOOKUP($B$3,'Input Table'!B:V,15,0)</f>
        <v>0</v>
      </c>
      <c r="B27" s="48" t="s">
        <v>345</v>
      </c>
      <c r="C27" s="19"/>
      <c r="D27" s="20">
        <v>23</v>
      </c>
      <c r="E27" s="21">
        <f t="shared" ca="1" si="9"/>
        <v>53082</v>
      </c>
      <c r="F27" s="44">
        <f t="shared" ca="1" si="3"/>
        <v>53446</v>
      </c>
      <c r="G27" s="22" t="s">
        <v>119</v>
      </c>
      <c r="H27" s="44">
        <f t="shared" ca="1" si="10"/>
        <v>53053</v>
      </c>
      <c r="I27" s="45">
        <f t="shared" si="11"/>
        <v>0</v>
      </c>
      <c r="J27" s="45">
        <f t="shared" ca="1" si="4"/>
        <v>0</v>
      </c>
      <c r="K27" s="45">
        <f t="shared" si="12"/>
        <v>0</v>
      </c>
      <c r="L27" s="45"/>
      <c r="M27" s="45">
        <f t="shared" si="13"/>
        <v>0</v>
      </c>
      <c r="N27" s="257">
        <f t="shared" ca="1" si="5"/>
        <v>0.05</v>
      </c>
      <c r="O27" s="23"/>
      <c r="P27" s="255">
        <f t="shared" ca="1" si="6"/>
        <v>9.4999999999999998E-3</v>
      </c>
      <c r="Q27" s="163">
        <f t="shared" ca="1" si="7"/>
        <v>0.05</v>
      </c>
      <c r="R27" s="164">
        <f ca="1">NPV(Q26,K27:$K$244) + ($A$13+$A$14+$A$15)/POWER(1+Q26,$A$29-D27+1)</f>
        <v>0</v>
      </c>
      <c r="S27" s="164">
        <f ca="1">NPV(Q27,K27:$K$244) + ($A$13+$A$14+$A$15)/POWER(1+Q27,$A$29-D27+1)</f>
        <v>0</v>
      </c>
      <c r="T27" s="45">
        <f t="shared" ca="1" si="20"/>
        <v>-1.4551915228366852E-11</v>
      </c>
      <c r="U27" s="45">
        <f t="shared" ca="1" si="21"/>
        <v>0</v>
      </c>
      <c r="V27" s="45">
        <f t="shared" si="15"/>
        <v>0</v>
      </c>
      <c r="W27" s="45">
        <f t="shared" ca="1" si="17"/>
        <v>0</v>
      </c>
      <c r="X27" s="274">
        <f t="shared" ca="1" si="8"/>
        <v>-1.4551915228366852E-11</v>
      </c>
      <c r="Z27" s="28">
        <f t="shared" ca="1" si="18"/>
        <v>0</v>
      </c>
      <c r="AA27" s="233"/>
      <c r="AB27" s="45">
        <f t="shared" ca="1" si="22"/>
        <v>0</v>
      </c>
      <c r="AC27" s="45">
        <f t="shared" ca="1" si="1"/>
        <v>0</v>
      </c>
      <c r="AD27" s="25">
        <f t="shared" ca="1" si="2"/>
        <v>0</v>
      </c>
    </row>
    <row r="28" spans="1:30" x14ac:dyDescent="0.35">
      <c r="A28" s="401">
        <v>9</v>
      </c>
      <c r="B28" s="403" t="s">
        <v>279</v>
      </c>
      <c r="D28" s="20">
        <v>24</v>
      </c>
      <c r="E28" s="21">
        <f t="shared" ca="1" si="9"/>
        <v>53447</v>
      </c>
      <c r="F28" s="44">
        <f t="shared" ca="1" si="3"/>
        <v>53811</v>
      </c>
      <c r="G28" s="22" t="s">
        <v>119</v>
      </c>
      <c r="H28" s="44">
        <f t="shared" ca="1" si="10"/>
        <v>53418</v>
      </c>
      <c r="I28" s="45">
        <f t="shared" si="11"/>
        <v>0</v>
      </c>
      <c r="J28" s="45">
        <f t="shared" ca="1" si="4"/>
        <v>0</v>
      </c>
      <c r="K28" s="45">
        <f t="shared" si="12"/>
        <v>0</v>
      </c>
      <c r="L28" s="45"/>
      <c r="M28" s="45">
        <f t="shared" si="13"/>
        <v>0</v>
      </c>
      <c r="N28" s="257">
        <f t="shared" ca="1" si="5"/>
        <v>0.05</v>
      </c>
      <c r="O28" s="23"/>
      <c r="P28" s="255">
        <f t="shared" ca="1" si="6"/>
        <v>9.4999999999999998E-3</v>
      </c>
      <c r="Q28" s="163">
        <f t="shared" ca="1" si="7"/>
        <v>0.05</v>
      </c>
      <c r="R28" s="164">
        <f ca="1">NPV(Q27,K28:$K$244) + ($A$13+$A$14+$A$15)/POWER(1+Q27,$A$29-D28+1)</f>
        <v>0</v>
      </c>
      <c r="S28" s="164">
        <f ca="1">NPV(Q28,K28:$K$244) + ($A$13+$A$14+$A$15)/POWER(1+Q28,$A$29-D28+1)</f>
        <v>0</v>
      </c>
      <c r="T28" s="45">
        <f t="shared" ca="1" si="20"/>
        <v>-1.4551915228366852E-11</v>
      </c>
      <c r="U28" s="45">
        <f t="shared" ca="1" si="21"/>
        <v>0</v>
      </c>
      <c r="V28" s="45">
        <f t="shared" si="15"/>
        <v>0</v>
      </c>
      <c r="W28" s="45">
        <f t="shared" ca="1" si="17"/>
        <v>0</v>
      </c>
      <c r="X28" s="274">
        <f t="shared" ca="1" si="8"/>
        <v>-1.4551915228366852E-11</v>
      </c>
      <c r="Z28" s="28">
        <f t="shared" ca="1" si="18"/>
        <v>0</v>
      </c>
      <c r="AA28" s="233"/>
      <c r="AB28" s="45">
        <f t="shared" ca="1" si="22"/>
        <v>0</v>
      </c>
      <c r="AC28" s="45">
        <f t="shared" ca="1" si="1"/>
        <v>0</v>
      </c>
      <c r="AD28" s="25">
        <f t="shared" ca="1" si="2"/>
        <v>0</v>
      </c>
    </row>
    <row r="29" spans="1:30" ht="15" thickBot="1" x14ac:dyDescent="0.4">
      <c r="A29" s="107">
        <f ca="1">IF(A27&lt;&gt;0,A27,IF(OR(A24&lt;&gt;0,A25=0),A24+A26,A25+A26))</f>
        <v>10</v>
      </c>
      <c r="B29" s="30" t="s">
        <v>256</v>
      </c>
      <c r="D29" s="20">
        <v>25</v>
      </c>
      <c r="E29" s="21">
        <f t="shared" ca="1" si="9"/>
        <v>53812</v>
      </c>
      <c r="F29" s="44">
        <f t="shared" ca="1" si="3"/>
        <v>54177</v>
      </c>
      <c r="G29" s="22" t="s">
        <v>119</v>
      </c>
      <c r="H29" s="44">
        <f t="shared" ca="1" si="10"/>
        <v>53783</v>
      </c>
      <c r="I29" s="45">
        <f t="shared" si="11"/>
        <v>0</v>
      </c>
      <c r="J29" s="45">
        <f t="shared" ca="1" si="4"/>
        <v>0</v>
      </c>
      <c r="K29" s="45">
        <f t="shared" si="12"/>
        <v>0</v>
      </c>
      <c r="L29" s="45"/>
      <c r="M29" s="45">
        <f t="shared" si="13"/>
        <v>0</v>
      </c>
      <c r="N29" s="257">
        <f t="shared" ca="1" si="5"/>
        <v>0.05</v>
      </c>
      <c r="O29" s="23"/>
      <c r="P29" s="255">
        <f t="shared" ca="1" si="6"/>
        <v>9.4999999999999998E-3</v>
      </c>
      <c r="Q29" s="163">
        <f t="shared" ca="1" si="7"/>
        <v>0.05</v>
      </c>
      <c r="R29" s="164">
        <f ca="1">NPV(Q28,K29:$K$244) + ($A$13+$A$14+$A$15)/POWER(1+Q28,$A$29-D29+1)</f>
        <v>0</v>
      </c>
      <c r="S29" s="164">
        <f ca="1">NPV(Q29,K29:$K$244) + ($A$13+$A$14+$A$15)/POWER(1+Q29,$A$29-D29+1)</f>
        <v>0</v>
      </c>
      <c r="T29" s="45">
        <f t="shared" ca="1" si="20"/>
        <v>-1.4551915228366852E-11</v>
      </c>
      <c r="U29" s="45">
        <f t="shared" ca="1" si="21"/>
        <v>0</v>
      </c>
      <c r="V29" s="45">
        <f t="shared" si="15"/>
        <v>0</v>
      </c>
      <c r="W29" s="45">
        <f t="shared" ca="1" si="17"/>
        <v>0</v>
      </c>
      <c r="X29" s="274">
        <f t="shared" ca="1" si="8"/>
        <v>-1.4551915228366852E-11</v>
      </c>
      <c r="Z29" s="28">
        <f t="shared" ca="1" si="18"/>
        <v>0</v>
      </c>
      <c r="AA29" s="233"/>
      <c r="AB29" s="45">
        <f t="shared" ca="1" si="22"/>
        <v>0</v>
      </c>
      <c r="AC29" s="45">
        <f t="shared" ca="1" si="1"/>
        <v>0</v>
      </c>
      <c r="AD29" s="25">
        <f t="shared" ca="1" si="2"/>
        <v>0</v>
      </c>
    </row>
    <row r="30" spans="1:30" ht="15" thickBot="1" x14ac:dyDescent="0.4">
      <c r="D30" s="20">
        <v>26</v>
      </c>
      <c r="E30" s="21">
        <f t="shared" ca="1" si="9"/>
        <v>54178</v>
      </c>
      <c r="F30" s="44">
        <f t="shared" ca="1" si="3"/>
        <v>54542</v>
      </c>
      <c r="G30" s="22" t="s">
        <v>119</v>
      </c>
      <c r="H30" s="44">
        <f t="shared" ca="1" si="10"/>
        <v>54149</v>
      </c>
      <c r="I30" s="45">
        <f t="shared" si="11"/>
        <v>0</v>
      </c>
      <c r="J30" s="45">
        <f t="shared" ca="1" si="4"/>
        <v>0</v>
      </c>
      <c r="K30" s="45">
        <f t="shared" si="12"/>
        <v>0</v>
      </c>
      <c r="L30" s="45"/>
      <c r="M30" s="45">
        <f t="shared" si="13"/>
        <v>0</v>
      </c>
      <c r="N30" s="257">
        <f t="shared" ca="1" si="5"/>
        <v>0.05</v>
      </c>
      <c r="O30" s="23"/>
      <c r="P30" s="255">
        <f t="shared" ca="1" si="6"/>
        <v>9.4999999999999998E-3</v>
      </c>
      <c r="Q30" s="163">
        <f t="shared" ca="1" si="7"/>
        <v>0.05</v>
      </c>
      <c r="R30" s="164">
        <f ca="1">NPV(Q29,K30:$K$244) + ($A$13+$A$14+$A$15)/POWER(1+Q29,$A$29-D30+1)</f>
        <v>0</v>
      </c>
      <c r="S30" s="164">
        <f ca="1">NPV(Q30,K30:$K$244) + ($A$13+$A$14+$A$15)/POWER(1+Q30,$A$29-D30+1)</f>
        <v>0</v>
      </c>
      <c r="T30" s="45">
        <f t="shared" ca="1" si="20"/>
        <v>-1.4551915228366852E-11</v>
      </c>
      <c r="U30" s="45">
        <f t="shared" ca="1" si="21"/>
        <v>0</v>
      </c>
      <c r="V30" s="45">
        <f t="shared" si="15"/>
        <v>0</v>
      </c>
      <c r="W30" s="45">
        <f t="shared" ca="1" si="17"/>
        <v>0</v>
      </c>
      <c r="X30" s="274">
        <f t="shared" ca="1" si="8"/>
        <v>-1.4551915228366852E-11</v>
      </c>
      <c r="Z30" s="28">
        <f t="shared" ca="1" si="18"/>
        <v>0</v>
      </c>
      <c r="AA30" s="233"/>
      <c r="AB30" s="45">
        <f t="shared" ca="1" si="22"/>
        <v>0</v>
      </c>
      <c r="AC30" s="45">
        <f t="shared" ca="1" si="1"/>
        <v>0</v>
      </c>
      <c r="AD30" s="25">
        <f t="shared" ca="1" si="2"/>
        <v>0</v>
      </c>
    </row>
    <row r="31" spans="1:30" ht="15.5" x14ac:dyDescent="0.35">
      <c r="A31" s="262" t="s">
        <v>45</v>
      </c>
      <c r="B31" s="263"/>
      <c r="D31" s="20">
        <v>27</v>
      </c>
      <c r="E31" s="21">
        <f t="shared" ca="1" si="9"/>
        <v>54543</v>
      </c>
      <c r="F31" s="44">
        <f t="shared" ca="1" si="3"/>
        <v>54907</v>
      </c>
      <c r="G31" s="22" t="s">
        <v>119</v>
      </c>
      <c r="H31" s="44">
        <f t="shared" ca="1" si="10"/>
        <v>54514</v>
      </c>
      <c r="I31" s="45">
        <f t="shared" si="11"/>
        <v>0</v>
      </c>
      <c r="J31" s="45">
        <f t="shared" ca="1" si="4"/>
        <v>0</v>
      </c>
      <c r="K31" s="45">
        <f t="shared" si="12"/>
        <v>0</v>
      </c>
      <c r="L31" s="45"/>
      <c r="M31" s="45">
        <f t="shared" si="13"/>
        <v>0</v>
      </c>
      <c r="N31" s="257">
        <f t="shared" ca="1" si="5"/>
        <v>0.05</v>
      </c>
      <c r="O31" s="23"/>
      <c r="P31" s="255">
        <f t="shared" ca="1" si="6"/>
        <v>9.4999999999999998E-3</v>
      </c>
      <c r="Q31" s="163">
        <f t="shared" ca="1" si="7"/>
        <v>0.05</v>
      </c>
      <c r="R31" s="164">
        <f ca="1">NPV(Q30,K31:$K$244) + ($A$13+$A$14+$A$15)/POWER(1+Q30,$A$29-D31+1)</f>
        <v>0</v>
      </c>
      <c r="S31" s="164">
        <f ca="1">NPV(Q31,K31:$K$244) + ($A$13+$A$14+$A$15)/POWER(1+Q31,$A$29-D31+1)</f>
        <v>0</v>
      </c>
      <c r="T31" s="45">
        <f t="shared" ca="1" si="20"/>
        <v>-1.4551915228366852E-11</v>
      </c>
      <c r="U31" s="45">
        <f t="shared" ca="1" si="21"/>
        <v>0</v>
      </c>
      <c r="V31" s="45">
        <f t="shared" si="15"/>
        <v>0</v>
      </c>
      <c r="W31" s="45">
        <f t="shared" ca="1" si="17"/>
        <v>0</v>
      </c>
      <c r="X31" s="274">
        <f t="shared" ca="1" si="8"/>
        <v>-1.4551915228366852E-11</v>
      </c>
      <c r="Z31" s="28">
        <f t="shared" ca="1" si="18"/>
        <v>0</v>
      </c>
      <c r="AA31" s="233"/>
      <c r="AB31" s="45">
        <f t="shared" ca="1" si="22"/>
        <v>0</v>
      </c>
      <c r="AC31" s="45">
        <f t="shared" ca="1" si="1"/>
        <v>0</v>
      </c>
      <c r="AD31" s="25">
        <f t="shared" ca="1" si="2"/>
        <v>0</v>
      </c>
    </row>
    <row r="32" spans="1:30" x14ac:dyDescent="0.35">
      <c r="A32" s="105">
        <f ca="1">T4</f>
        <v>355391.08378220274</v>
      </c>
      <c r="B32" s="27" t="s">
        <v>46</v>
      </c>
      <c r="C32" s="29"/>
      <c r="D32" s="20">
        <v>28</v>
      </c>
      <c r="E32" s="21">
        <f t="shared" ca="1" si="9"/>
        <v>54908</v>
      </c>
      <c r="F32" s="44">
        <f t="shared" ca="1" si="3"/>
        <v>55272</v>
      </c>
      <c r="G32" s="22" t="s">
        <v>119</v>
      </c>
      <c r="H32" s="44">
        <f t="shared" ca="1" si="10"/>
        <v>54879</v>
      </c>
      <c r="I32" s="45">
        <f t="shared" si="11"/>
        <v>0</v>
      </c>
      <c r="J32" s="45">
        <f t="shared" ca="1" si="4"/>
        <v>0</v>
      </c>
      <c r="K32" s="45">
        <f t="shared" si="12"/>
        <v>0</v>
      </c>
      <c r="L32" s="45"/>
      <c r="M32" s="45">
        <f t="shared" si="13"/>
        <v>0</v>
      </c>
      <c r="N32" s="257">
        <f t="shared" ca="1" si="5"/>
        <v>0.05</v>
      </c>
      <c r="O32" s="23"/>
      <c r="P32" s="255">
        <f t="shared" ca="1" si="6"/>
        <v>9.4999999999999998E-3</v>
      </c>
      <c r="Q32" s="163">
        <f t="shared" ca="1" si="7"/>
        <v>0.05</v>
      </c>
      <c r="R32" s="164">
        <f ca="1">NPV(Q31,K32:$K$244) + ($A$13+$A$14+$A$15)/POWER(1+Q31,$A$29-D32+1)</f>
        <v>0</v>
      </c>
      <c r="S32" s="164">
        <f ca="1">NPV(Q32,K32:$K$244) + ($A$13+$A$14+$A$15)/POWER(1+Q32,$A$29-D32+1)</f>
        <v>0</v>
      </c>
      <c r="T32" s="45">
        <f t="shared" ca="1" si="20"/>
        <v>-1.4551915228366852E-11</v>
      </c>
      <c r="U32" s="45">
        <f t="shared" ca="1" si="21"/>
        <v>0</v>
      </c>
      <c r="V32" s="45">
        <f t="shared" si="15"/>
        <v>0</v>
      </c>
      <c r="W32" s="45">
        <f t="shared" ca="1" si="17"/>
        <v>0</v>
      </c>
      <c r="X32" s="274">
        <f t="shared" ca="1" si="8"/>
        <v>-1.4551915228366852E-11</v>
      </c>
      <c r="Z32" s="28">
        <f t="shared" ca="1" si="18"/>
        <v>0</v>
      </c>
      <c r="AA32" s="233"/>
      <c r="AB32" s="45">
        <f t="shared" ca="1" si="22"/>
        <v>0</v>
      </c>
      <c r="AC32" s="45">
        <f t="shared" ca="1" si="1"/>
        <v>0</v>
      </c>
      <c r="AD32" s="25">
        <f t="shared" ca="1" si="2"/>
        <v>0</v>
      </c>
    </row>
    <row r="33" spans="1:30" x14ac:dyDescent="0.35">
      <c r="A33" s="105">
        <f ca="1">VLOOKUP($B$3,'Input Table'!B:V,16,0)</f>
        <v>50000</v>
      </c>
      <c r="B33" s="27" t="s">
        <v>47</v>
      </c>
      <c r="D33" s="20">
        <v>29</v>
      </c>
      <c r="E33" s="21">
        <f t="shared" ca="1" si="9"/>
        <v>55273</v>
      </c>
      <c r="F33" s="44">
        <f t="shared" ca="1" si="3"/>
        <v>55638</v>
      </c>
      <c r="G33" s="22" t="s">
        <v>119</v>
      </c>
      <c r="H33" s="44">
        <f t="shared" ca="1" si="10"/>
        <v>55244</v>
      </c>
      <c r="I33" s="45">
        <f t="shared" si="11"/>
        <v>0</v>
      </c>
      <c r="J33" s="45">
        <f t="shared" ca="1" si="4"/>
        <v>0</v>
      </c>
      <c r="K33" s="45">
        <f t="shared" si="12"/>
        <v>0</v>
      </c>
      <c r="L33" s="45"/>
      <c r="M33" s="45">
        <f t="shared" si="13"/>
        <v>0</v>
      </c>
      <c r="N33" s="257">
        <f t="shared" ca="1" si="5"/>
        <v>0.05</v>
      </c>
      <c r="O33" s="23"/>
      <c r="P33" s="255">
        <f t="shared" ca="1" si="6"/>
        <v>9.4999999999999998E-3</v>
      </c>
      <c r="Q33" s="163">
        <f t="shared" ca="1" si="7"/>
        <v>0.05</v>
      </c>
      <c r="R33" s="164">
        <f ca="1">NPV(Q32,K33:$K$244) + ($A$13+$A$14+$A$15)/POWER(1+Q32,$A$29-D33+1)</f>
        <v>0</v>
      </c>
      <c r="S33" s="164">
        <f ca="1">NPV(Q33,K33:$K$244) + ($A$13+$A$14+$A$15)/POWER(1+Q33,$A$29-D33+1)</f>
        <v>0</v>
      </c>
      <c r="T33" s="45">
        <f t="shared" ca="1" si="20"/>
        <v>-1.4551915228366852E-11</v>
      </c>
      <c r="U33" s="45">
        <f t="shared" ca="1" si="21"/>
        <v>0</v>
      </c>
      <c r="V33" s="45">
        <f t="shared" si="15"/>
        <v>0</v>
      </c>
      <c r="W33" s="45">
        <f t="shared" ca="1" si="17"/>
        <v>0</v>
      </c>
      <c r="X33" s="274">
        <f t="shared" ca="1" si="8"/>
        <v>-1.4551915228366852E-11</v>
      </c>
      <c r="Z33" s="28">
        <f t="shared" ca="1" si="18"/>
        <v>0</v>
      </c>
      <c r="AA33" s="233"/>
      <c r="AB33" s="45">
        <f t="shared" ca="1" si="22"/>
        <v>0</v>
      </c>
      <c r="AC33" s="45">
        <f t="shared" ca="1" si="1"/>
        <v>0</v>
      </c>
      <c r="AD33" s="25">
        <f t="shared" ca="1" si="2"/>
        <v>0</v>
      </c>
    </row>
    <row r="34" spans="1:30" x14ac:dyDescent="0.35">
      <c r="A34" s="105">
        <f ca="1">VLOOKUP($B$3,'Input Table'!B:V,17,0)</f>
        <v>20000</v>
      </c>
      <c r="B34" s="27" t="s">
        <v>48</v>
      </c>
      <c r="C34" s="31"/>
      <c r="D34" s="20">
        <v>30</v>
      </c>
      <c r="E34" s="21">
        <f t="shared" ca="1" si="9"/>
        <v>55639</v>
      </c>
      <c r="F34" s="44">
        <f t="shared" ca="1" si="3"/>
        <v>56003</v>
      </c>
      <c r="G34" s="22" t="s">
        <v>119</v>
      </c>
      <c r="H34" s="44">
        <f t="shared" ca="1" si="10"/>
        <v>55610</v>
      </c>
      <c r="I34" s="45">
        <f t="shared" si="11"/>
        <v>0</v>
      </c>
      <c r="J34" s="45">
        <f t="shared" ca="1" si="4"/>
        <v>0</v>
      </c>
      <c r="K34" s="45">
        <f t="shared" si="12"/>
        <v>0</v>
      </c>
      <c r="L34" s="45"/>
      <c r="M34" s="45">
        <f t="shared" si="13"/>
        <v>0</v>
      </c>
      <c r="N34" s="257">
        <f t="shared" ca="1" si="5"/>
        <v>0.05</v>
      </c>
      <c r="O34" s="23"/>
      <c r="P34" s="255">
        <f t="shared" ca="1" si="6"/>
        <v>9.4999999999999998E-3</v>
      </c>
      <c r="Q34" s="163">
        <f t="shared" ca="1" si="7"/>
        <v>0.05</v>
      </c>
      <c r="R34" s="164">
        <f ca="1">NPV(Q33,K34:$K$244) + ($A$13+$A$14+$A$15)/POWER(1+Q33,$A$29-D34+1)</f>
        <v>0</v>
      </c>
      <c r="S34" s="164">
        <f ca="1">NPV(Q34,K34:$K$244) + ($A$13+$A$14+$A$15)/POWER(1+Q34,$A$29-D34+1)</f>
        <v>0</v>
      </c>
      <c r="T34" s="45">
        <f t="shared" ca="1" si="20"/>
        <v>-1.4551915228366852E-11</v>
      </c>
      <c r="U34" s="45">
        <f t="shared" ca="1" si="21"/>
        <v>0</v>
      </c>
      <c r="V34" s="45">
        <f t="shared" si="15"/>
        <v>0</v>
      </c>
      <c r="W34" s="45">
        <f t="shared" ca="1" si="17"/>
        <v>0</v>
      </c>
      <c r="X34" s="274">
        <f t="shared" ca="1" si="8"/>
        <v>-1.4551915228366852E-11</v>
      </c>
      <c r="Z34" s="28">
        <f t="shared" ca="1" si="18"/>
        <v>0</v>
      </c>
      <c r="AA34" s="233"/>
      <c r="AB34" s="45">
        <f t="shared" ca="1" si="22"/>
        <v>0</v>
      </c>
      <c r="AC34" s="45">
        <f t="shared" ca="1" si="1"/>
        <v>0</v>
      </c>
      <c r="AD34" s="25">
        <f t="shared" ca="1" si="2"/>
        <v>0</v>
      </c>
    </row>
    <row r="35" spans="1:30" x14ac:dyDescent="0.35">
      <c r="A35" s="112">
        <f ca="1">-VLOOKUP($B$3,'Input Table'!B:V,18,0)</f>
        <v>-5000</v>
      </c>
      <c r="B35" s="27" t="s">
        <v>267</v>
      </c>
      <c r="C35" s="31"/>
      <c r="D35" s="20">
        <v>31</v>
      </c>
      <c r="E35" s="21">
        <f t="shared" ca="1" si="9"/>
        <v>56004</v>
      </c>
      <c r="F35" s="44">
        <f t="shared" ca="1" si="3"/>
        <v>56368</v>
      </c>
      <c r="G35" s="22" t="s">
        <v>119</v>
      </c>
      <c r="H35" s="44">
        <f t="shared" ca="1" si="10"/>
        <v>55975</v>
      </c>
      <c r="I35" s="45">
        <f t="shared" si="11"/>
        <v>0</v>
      </c>
      <c r="J35" s="45">
        <f t="shared" ca="1" si="4"/>
        <v>0</v>
      </c>
      <c r="K35" s="45">
        <f t="shared" si="12"/>
        <v>0</v>
      </c>
      <c r="L35" s="45"/>
      <c r="M35" s="45">
        <f t="shared" si="13"/>
        <v>0</v>
      </c>
      <c r="N35" s="257">
        <f t="shared" ca="1" si="5"/>
        <v>0.05</v>
      </c>
      <c r="O35" s="23"/>
      <c r="P35" s="255">
        <f t="shared" ca="1" si="6"/>
        <v>9.4999999999999998E-3</v>
      </c>
      <c r="Q35" s="163">
        <f t="shared" ca="1" si="7"/>
        <v>0.05</v>
      </c>
      <c r="R35" s="164">
        <f ca="1">NPV(Q34,K35:$K$244) + ($A$13+$A$14+$A$15)/POWER(1+Q34,$A$29-D35+1)</f>
        <v>0</v>
      </c>
      <c r="S35" s="164">
        <f ca="1">NPV(Q35,K35:$K$244) + ($A$13+$A$14+$A$15)/POWER(1+Q35,$A$29-D35+1)</f>
        <v>0</v>
      </c>
      <c r="T35" s="45">
        <f ca="1">IF(ISBLANK(G35),0,X34)</f>
        <v>-1.4551915228366852E-11</v>
      </c>
      <c r="U35" s="45">
        <f t="shared" ca="1" si="21"/>
        <v>0</v>
      </c>
      <c r="V35" s="45">
        <f t="shared" si="15"/>
        <v>0</v>
      </c>
      <c r="W35" s="45">
        <f t="shared" ca="1" si="17"/>
        <v>0</v>
      </c>
      <c r="X35" s="274">
        <f t="shared" ca="1" si="8"/>
        <v>-1.4551915228366852E-11</v>
      </c>
      <c r="Z35" s="28">
        <f ca="1">AD34</f>
        <v>0</v>
      </c>
      <c r="AA35" s="233"/>
      <c r="AB35" s="45">
        <f t="shared" ca="1" si="22"/>
        <v>0</v>
      </c>
      <c r="AC35" s="45">
        <f t="shared" ca="1" si="1"/>
        <v>0</v>
      </c>
      <c r="AD35" s="25">
        <f t="shared" ca="1" si="2"/>
        <v>0</v>
      </c>
    </row>
    <row r="36" spans="1:30" x14ac:dyDescent="0.35">
      <c r="A36" s="105">
        <f ca="1">VLOOKUP($B$3,'Input Table'!B:V,19,0)</f>
        <v>0</v>
      </c>
      <c r="B36" s="27" t="s">
        <v>49</v>
      </c>
      <c r="D36" s="20">
        <v>32</v>
      </c>
      <c r="E36" s="21">
        <f t="shared" ca="1" si="9"/>
        <v>56369</v>
      </c>
      <c r="F36" s="44">
        <f t="shared" ca="1" si="3"/>
        <v>56733</v>
      </c>
      <c r="G36" s="22" t="s">
        <v>119</v>
      </c>
      <c r="H36" s="44">
        <f t="shared" ca="1" si="10"/>
        <v>56340</v>
      </c>
      <c r="I36" s="45">
        <f t="shared" si="11"/>
        <v>0</v>
      </c>
      <c r="J36" s="45">
        <f t="shared" ca="1" si="4"/>
        <v>0</v>
      </c>
      <c r="K36" s="45">
        <f t="shared" si="12"/>
        <v>0</v>
      </c>
      <c r="L36" s="45"/>
      <c r="M36" s="45">
        <f t="shared" si="13"/>
        <v>0</v>
      </c>
      <c r="N36" s="257">
        <f t="shared" ca="1" si="5"/>
        <v>0.05</v>
      </c>
      <c r="O36" s="23"/>
      <c r="P36" s="255">
        <f t="shared" ca="1" si="6"/>
        <v>9.4999999999999998E-3</v>
      </c>
      <c r="Q36" s="163">
        <f t="shared" ca="1" si="7"/>
        <v>0.05</v>
      </c>
      <c r="R36" s="164">
        <f ca="1">NPV(Q35,K36:$K$244) + ($A$13+$A$14+$A$15)/POWER(1+Q35,$A$29-D36+1)</f>
        <v>0</v>
      </c>
      <c r="S36" s="164">
        <f ca="1">NPV(Q36,K36:$K$244) + ($A$13+$A$14+$A$15)/POWER(1+Q36,$A$29-D36+1)</f>
        <v>0</v>
      </c>
      <c r="T36" s="45">
        <f t="shared" ca="1" si="20"/>
        <v>-1.4551915228366852E-11</v>
      </c>
      <c r="U36" s="45">
        <f t="shared" ca="1" si="21"/>
        <v>0</v>
      </c>
      <c r="V36" s="45">
        <f t="shared" si="15"/>
        <v>0</v>
      </c>
      <c r="W36" s="45">
        <f t="shared" ca="1" si="17"/>
        <v>0</v>
      </c>
      <c r="X36" s="274">
        <f t="shared" ca="1" si="8"/>
        <v>-1.4551915228366852E-11</v>
      </c>
      <c r="Z36" s="28">
        <f t="shared" ca="1" si="18"/>
        <v>0</v>
      </c>
      <c r="AA36" s="233"/>
      <c r="AB36" s="45">
        <f t="shared" ca="1" si="22"/>
        <v>0</v>
      </c>
      <c r="AC36" s="45">
        <f t="shared" ca="1" si="1"/>
        <v>0</v>
      </c>
      <c r="AD36" s="25">
        <f t="shared" ca="1" si="2"/>
        <v>0</v>
      </c>
    </row>
    <row r="37" spans="1:30" ht="14.75" customHeight="1" thickBot="1" x14ac:dyDescent="0.4">
      <c r="A37" s="111">
        <f ca="1">SUM(A32:A36)</f>
        <v>420391.08378220274</v>
      </c>
      <c r="B37" s="32" t="s">
        <v>50</v>
      </c>
      <c r="C37" s="29"/>
      <c r="D37" s="20">
        <v>33</v>
      </c>
      <c r="E37" s="21">
        <f t="shared" ca="1" si="9"/>
        <v>56734</v>
      </c>
      <c r="F37" s="44">
        <f t="shared" ca="1" si="3"/>
        <v>57099</v>
      </c>
      <c r="G37" s="22" t="s">
        <v>119</v>
      </c>
      <c r="H37" s="44">
        <f t="shared" ca="1" si="10"/>
        <v>56705</v>
      </c>
      <c r="I37" s="45">
        <f t="shared" si="11"/>
        <v>0</v>
      </c>
      <c r="J37" s="45">
        <f t="shared" ca="1" si="4"/>
        <v>0</v>
      </c>
      <c r="K37" s="45">
        <f t="shared" si="12"/>
        <v>0</v>
      </c>
      <c r="L37" s="45"/>
      <c r="M37" s="45">
        <f t="shared" si="13"/>
        <v>0</v>
      </c>
      <c r="N37" s="257">
        <f t="shared" ca="1" si="5"/>
        <v>0.05</v>
      </c>
      <c r="O37" s="23"/>
      <c r="P37" s="255">
        <f t="shared" ca="1" si="6"/>
        <v>9.4999999999999998E-3</v>
      </c>
      <c r="Q37" s="163">
        <f t="shared" ca="1" si="7"/>
        <v>0.05</v>
      </c>
      <c r="R37" s="164">
        <f ca="1">NPV(Q36,K37:$K$244) + ($A$13+$A$14+$A$15)/POWER(1+Q36,$A$29-D37+1)</f>
        <v>0</v>
      </c>
      <c r="S37" s="164">
        <f ca="1">NPV(Q37,K37:$K$244) + ($A$13+$A$14+$A$15)/POWER(1+Q37,$A$29-D37+1)</f>
        <v>0</v>
      </c>
      <c r="T37" s="45">
        <f t="shared" ca="1" si="20"/>
        <v>-1.4551915228366852E-11</v>
      </c>
      <c r="U37" s="45">
        <f t="shared" ca="1" si="21"/>
        <v>0</v>
      </c>
      <c r="V37" s="45">
        <f t="shared" si="15"/>
        <v>0</v>
      </c>
      <c r="W37" s="45">
        <f t="shared" ca="1" si="17"/>
        <v>0</v>
      </c>
      <c r="X37" s="274">
        <f t="shared" ca="1" si="8"/>
        <v>-1.4551915228366852E-11</v>
      </c>
      <c r="Z37" s="28">
        <f t="shared" ca="1" si="18"/>
        <v>0</v>
      </c>
      <c r="AA37" s="233"/>
      <c r="AB37" s="45">
        <f t="shared" ca="1" si="22"/>
        <v>0</v>
      </c>
      <c r="AC37" s="45">
        <f t="shared" ca="1" si="1"/>
        <v>0</v>
      </c>
      <c r="AD37" s="25">
        <f t="shared" ca="1" si="2"/>
        <v>0</v>
      </c>
    </row>
    <row r="38" spans="1:30" ht="14.75" customHeight="1" thickBot="1" x14ac:dyDescent="0.4">
      <c r="A38" s="24"/>
      <c r="B38" s="33"/>
      <c r="D38" s="20">
        <v>34</v>
      </c>
      <c r="E38" s="21">
        <f t="shared" ca="1" si="9"/>
        <v>57100</v>
      </c>
      <c r="F38" s="44">
        <f t="shared" ca="1" si="3"/>
        <v>57464</v>
      </c>
      <c r="G38" s="22" t="s">
        <v>119</v>
      </c>
      <c r="H38" s="44">
        <f t="shared" ca="1" si="10"/>
        <v>57071</v>
      </c>
      <c r="I38" s="45">
        <f t="shared" si="11"/>
        <v>0</v>
      </c>
      <c r="J38" s="45">
        <f t="shared" ca="1" si="4"/>
        <v>0</v>
      </c>
      <c r="K38" s="45">
        <f t="shared" si="12"/>
        <v>0</v>
      </c>
      <c r="L38" s="45"/>
      <c r="M38" s="45">
        <f t="shared" si="13"/>
        <v>0</v>
      </c>
      <c r="N38" s="257">
        <f t="shared" ca="1" si="5"/>
        <v>0.05</v>
      </c>
      <c r="O38" s="23"/>
      <c r="P38" s="255">
        <f t="shared" ca="1" si="6"/>
        <v>9.4999999999999998E-3</v>
      </c>
      <c r="Q38" s="163">
        <f t="shared" ca="1" si="7"/>
        <v>0.05</v>
      </c>
      <c r="R38" s="164">
        <f ca="1">NPV(Q37,K38:$K$244) + ($A$13+$A$14+$A$15)/POWER(1+Q37,$A$29-D38+1)</f>
        <v>0</v>
      </c>
      <c r="S38" s="164">
        <f ca="1">NPV(Q38,K38:$K$244) + ($A$13+$A$14+$A$15)/POWER(1+Q38,$A$29-D38+1)</f>
        <v>0</v>
      </c>
      <c r="T38" s="45">
        <f t="shared" ca="1" si="20"/>
        <v>-1.4551915228366852E-11</v>
      </c>
      <c r="U38" s="45">
        <f t="shared" ca="1" si="21"/>
        <v>0</v>
      </c>
      <c r="V38" s="45">
        <f t="shared" si="15"/>
        <v>0</v>
      </c>
      <c r="W38" s="45">
        <f t="shared" ca="1" si="17"/>
        <v>0</v>
      </c>
      <c r="X38" s="274">
        <f t="shared" ca="1" si="8"/>
        <v>-1.4551915228366852E-11</v>
      </c>
      <c r="Z38" s="28">
        <f t="shared" ca="1" si="18"/>
        <v>0</v>
      </c>
      <c r="AA38" s="233"/>
      <c r="AB38" s="45">
        <f t="shared" ca="1" si="22"/>
        <v>0</v>
      </c>
      <c r="AC38" s="45">
        <f t="shared" ca="1" si="1"/>
        <v>0</v>
      </c>
      <c r="AD38" s="25">
        <f t="shared" ca="1" si="2"/>
        <v>0</v>
      </c>
    </row>
    <row r="39" spans="1:30" ht="14.75" customHeight="1" x14ac:dyDescent="0.35">
      <c r="A39" s="262" t="s">
        <v>51</v>
      </c>
      <c r="B39" s="263"/>
      <c r="D39" s="20">
        <v>35</v>
      </c>
      <c r="E39" s="21">
        <f t="shared" ca="1" si="9"/>
        <v>57465</v>
      </c>
      <c r="F39" s="44">
        <f t="shared" ca="1" si="3"/>
        <v>57829</v>
      </c>
      <c r="G39" s="22" t="s">
        <v>119</v>
      </c>
      <c r="H39" s="44">
        <f t="shared" ca="1" si="10"/>
        <v>57436</v>
      </c>
      <c r="I39" s="45">
        <f t="shared" si="11"/>
        <v>0</v>
      </c>
      <c r="J39" s="45">
        <f t="shared" ca="1" si="4"/>
        <v>0</v>
      </c>
      <c r="K39" s="45">
        <f t="shared" si="12"/>
        <v>0</v>
      </c>
      <c r="L39" s="45"/>
      <c r="M39" s="45">
        <f t="shared" si="13"/>
        <v>0</v>
      </c>
      <c r="N39" s="257">
        <f t="shared" ca="1" si="5"/>
        <v>0.05</v>
      </c>
      <c r="O39" s="23"/>
      <c r="P39" s="255">
        <f t="shared" ca="1" si="6"/>
        <v>9.4999999999999998E-3</v>
      </c>
      <c r="Q39" s="163">
        <f t="shared" ca="1" si="7"/>
        <v>0.05</v>
      </c>
      <c r="R39" s="164">
        <f ca="1">NPV(Q38,K39:$K$244) + ($A$13+$A$14+$A$15)/POWER(1+Q38,$A$29-D39+1)</f>
        <v>0</v>
      </c>
      <c r="S39" s="164">
        <f ca="1">NPV(Q39,K39:$K$244) + ($A$13+$A$14+$A$15)/POWER(1+Q39,$A$29-D39+1)</f>
        <v>0</v>
      </c>
      <c r="T39" s="45">
        <f t="shared" ca="1" si="20"/>
        <v>-1.4551915228366852E-11</v>
      </c>
      <c r="U39" s="45">
        <f t="shared" ca="1" si="21"/>
        <v>0</v>
      </c>
      <c r="V39" s="45">
        <f t="shared" si="15"/>
        <v>0</v>
      </c>
      <c r="W39" s="45">
        <f t="shared" ca="1" si="17"/>
        <v>0</v>
      </c>
      <c r="X39" s="274">
        <f t="shared" ca="1" si="8"/>
        <v>-1.4551915228366852E-11</v>
      </c>
      <c r="Z39" s="28">
        <f t="shared" ca="1" si="18"/>
        <v>0</v>
      </c>
      <c r="AA39" s="233"/>
      <c r="AB39" s="45">
        <f t="shared" ca="1" si="22"/>
        <v>0</v>
      </c>
      <c r="AC39" s="45">
        <f t="shared" ca="1" si="1"/>
        <v>0</v>
      </c>
      <c r="AD39" s="25">
        <f t="shared" ca="1" si="2"/>
        <v>0</v>
      </c>
    </row>
    <row r="40" spans="1:30" x14ac:dyDescent="0.35">
      <c r="A40" s="108" t="str">
        <f ca="1">VLOOKUP($B$3,'Input Table'!B:V,20,0)</f>
        <v>No</v>
      </c>
      <c r="B40" s="34" t="s">
        <v>53</v>
      </c>
      <c r="D40" s="20">
        <v>36</v>
      </c>
      <c r="E40" s="21">
        <f t="shared" ca="1" si="9"/>
        <v>57830</v>
      </c>
      <c r="F40" s="44">
        <f t="shared" ca="1" si="3"/>
        <v>58194</v>
      </c>
      <c r="G40" s="22" t="s">
        <v>119</v>
      </c>
      <c r="H40" s="44">
        <f t="shared" ca="1" si="10"/>
        <v>57801</v>
      </c>
      <c r="I40" s="45">
        <f t="shared" si="11"/>
        <v>0</v>
      </c>
      <c r="J40" s="45">
        <f t="shared" ca="1" si="4"/>
        <v>0</v>
      </c>
      <c r="K40" s="45">
        <f t="shared" si="12"/>
        <v>0</v>
      </c>
      <c r="L40" s="45"/>
      <c r="M40" s="45">
        <f t="shared" si="13"/>
        <v>0</v>
      </c>
      <c r="N40" s="257">
        <f t="shared" ca="1" si="5"/>
        <v>0.05</v>
      </c>
      <c r="O40" s="23"/>
      <c r="P40" s="255">
        <f t="shared" ca="1" si="6"/>
        <v>9.4999999999999998E-3</v>
      </c>
      <c r="Q40" s="163">
        <f t="shared" ca="1" si="7"/>
        <v>0.05</v>
      </c>
      <c r="R40" s="164">
        <f ca="1">NPV(Q39,K40:$K$244) + ($A$13+$A$14+$A$15)/POWER(1+Q39,$A$29-D40+1)</f>
        <v>0</v>
      </c>
      <c r="S40" s="164">
        <f ca="1">NPV(Q40,K40:$K$244) + ($A$13+$A$14+$A$15)/POWER(1+Q40,$A$29-D40+1)</f>
        <v>0</v>
      </c>
      <c r="T40" s="45">
        <f t="shared" ca="1" si="20"/>
        <v>-1.4551915228366852E-11</v>
      </c>
      <c r="U40" s="45">
        <f t="shared" ca="1" si="21"/>
        <v>0</v>
      </c>
      <c r="V40" s="45">
        <f t="shared" si="15"/>
        <v>0</v>
      </c>
      <c r="W40" s="45">
        <f t="shared" ca="1" si="17"/>
        <v>0</v>
      </c>
      <c r="X40" s="274">
        <f t="shared" ca="1" si="8"/>
        <v>-1.4551915228366852E-11</v>
      </c>
      <c r="Z40" s="28">
        <f t="shared" ca="1" si="18"/>
        <v>0</v>
      </c>
      <c r="AA40" s="233"/>
      <c r="AB40" s="45">
        <f t="shared" ca="1" si="22"/>
        <v>0</v>
      </c>
      <c r="AC40" s="45">
        <f t="shared" ca="1" si="1"/>
        <v>0</v>
      </c>
      <c r="AD40" s="25">
        <f t="shared" ca="1" si="2"/>
        <v>0</v>
      </c>
    </row>
    <row r="41" spans="1:30" x14ac:dyDescent="0.35">
      <c r="A41" s="106">
        <f ca="1">VLOOKUP($B$3,'Input Table'!B:V,21,0)</f>
        <v>10</v>
      </c>
      <c r="B41" s="34" t="s">
        <v>54</v>
      </c>
      <c r="D41" s="20">
        <v>37</v>
      </c>
      <c r="E41" s="21">
        <f t="shared" ca="1" si="9"/>
        <v>58195</v>
      </c>
      <c r="F41" s="44">
        <f t="shared" ca="1" si="3"/>
        <v>58560</v>
      </c>
      <c r="G41" s="22" t="s">
        <v>119</v>
      </c>
      <c r="H41" s="44">
        <f t="shared" ca="1" si="10"/>
        <v>58166</v>
      </c>
      <c r="I41" s="45">
        <f t="shared" si="11"/>
        <v>0</v>
      </c>
      <c r="J41" s="45">
        <f t="shared" ca="1" si="4"/>
        <v>0</v>
      </c>
      <c r="K41" s="45">
        <f t="shared" si="12"/>
        <v>0</v>
      </c>
      <c r="L41" s="45"/>
      <c r="M41" s="45">
        <f t="shared" si="13"/>
        <v>0</v>
      </c>
      <c r="N41" s="257">
        <f t="shared" ca="1" si="5"/>
        <v>0.05</v>
      </c>
      <c r="O41" s="23"/>
      <c r="P41" s="255">
        <f t="shared" ca="1" si="6"/>
        <v>9.4999999999999998E-3</v>
      </c>
      <c r="Q41" s="163">
        <f t="shared" ca="1" si="7"/>
        <v>0.05</v>
      </c>
      <c r="R41" s="164">
        <f ca="1">NPV(Q40,K41:$K$244) + ($A$13+$A$14+$A$15)/POWER(1+Q40,$A$29-D41+1)</f>
        <v>0</v>
      </c>
      <c r="S41" s="164">
        <f ca="1">NPV(Q41,K41:$K$244) + ($A$13+$A$14+$A$15)/POWER(1+Q41,$A$29-D41+1)</f>
        <v>0</v>
      </c>
      <c r="T41" s="45">
        <f t="shared" ca="1" si="20"/>
        <v>-1.4551915228366852E-11</v>
      </c>
      <c r="U41" s="45">
        <f t="shared" ca="1" si="21"/>
        <v>0</v>
      </c>
      <c r="V41" s="45">
        <f t="shared" si="15"/>
        <v>0</v>
      </c>
      <c r="W41" s="45">
        <f t="shared" ca="1" si="17"/>
        <v>0</v>
      </c>
      <c r="X41" s="274">
        <f t="shared" ca="1" si="8"/>
        <v>-1.4551915228366852E-11</v>
      </c>
      <c r="Z41" s="28">
        <f t="shared" ca="1" si="18"/>
        <v>0</v>
      </c>
      <c r="AA41" s="233"/>
      <c r="AB41" s="45">
        <f t="shared" ca="1" si="22"/>
        <v>0</v>
      </c>
      <c r="AC41" s="45">
        <f t="shared" ca="1" si="1"/>
        <v>0</v>
      </c>
      <c r="AD41" s="25">
        <f t="shared" ca="1" si="2"/>
        <v>0</v>
      </c>
    </row>
    <row r="42" spans="1:30" x14ac:dyDescent="0.35">
      <c r="A42" s="109">
        <f ca="1">A29</f>
        <v>10</v>
      </c>
      <c r="B42" s="27" t="s">
        <v>255</v>
      </c>
      <c r="D42" s="20">
        <v>38</v>
      </c>
      <c r="E42" s="21">
        <f t="shared" ca="1" si="9"/>
        <v>58561</v>
      </c>
      <c r="F42" s="44">
        <f t="shared" ca="1" si="3"/>
        <v>58925</v>
      </c>
      <c r="G42" s="22" t="s">
        <v>119</v>
      </c>
      <c r="H42" s="44">
        <f t="shared" ca="1" si="10"/>
        <v>58532</v>
      </c>
      <c r="I42" s="45">
        <f t="shared" si="11"/>
        <v>0</v>
      </c>
      <c r="J42" s="45">
        <f t="shared" ca="1" si="4"/>
        <v>0</v>
      </c>
      <c r="K42" s="45">
        <f t="shared" si="12"/>
        <v>0</v>
      </c>
      <c r="L42" s="45"/>
      <c r="M42" s="45">
        <f t="shared" si="13"/>
        <v>0</v>
      </c>
      <c r="N42" s="257">
        <f t="shared" ca="1" si="5"/>
        <v>0.05</v>
      </c>
      <c r="O42" s="23"/>
      <c r="P42" s="255">
        <f t="shared" ca="1" si="6"/>
        <v>9.4999999999999998E-3</v>
      </c>
      <c r="Q42" s="163">
        <f t="shared" ca="1" si="7"/>
        <v>0.05</v>
      </c>
      <c r="R42" s="164">
        <f ca="1">NPV(Q41,K42:$K$244) + ($A$13+$A$14+$A$15)/POWER(1+Q41,$A$29-D42+1)</f>
        <v>0</v>
      </c>
      <c r="S42" s="164">
        <f ca="1">NPV(Q42,K42:$K$244) + ($A$13+$A$14+$A$15)/POWER(1+Q42,$A$29-D42+1)</f>
        <v>0</v>
      </c>
      <c r="T42" s="45">
        <f t="shared" ca="1" si="20"/>
        <v>-1.4551915228366852E-11</v>
      </c>
      <c r="U42" s="45">
        <f t="shared" ca="1" si="21"/>
        <v>0</v>
      </c>
      <c r="V42" s="45">
        <f t="shared" si="15"/>
        <v>0</v>
      </c>
      <c r="W42" s="45">
        <f t="shared" ca="1" si="17"/>
        <v>0</v>
      </c>
      <c r="X42" s="274">
        <f t="shared" ca="1" si="8"/>
        <v>-1.4551915228366852E-11</v>
      </c>
      <c r="Z42" s="28">
        <f t="shared" ca="1" si="18"/>
        <v>0</v>
      </c>
      <c r="AA42" s="233"/>
      <c r="AB42" s="45">
        <f t="shared" ca="1" si="22"/>
        <v>0</v>
      </c>
      <c r="AC42" s="45">
        <f t="shared" ca="1" si="1"/>
        <v>0</v>
      </c>
      <c r="AD42" s="25">
        <f t="shared" ca="1" si="2"/>
        <v>0</v>
      </c>
    </row>
    <row r="43" spans="1:30" ht="15" thickBot="1" x14ac:dyDescent="0.4">
      <c r="A43" s="35">
        <f ca="1">IF(A40="Yes",A41,A42)</f>
        <v>10</v>
      </c>
      <c r="B43" s="32" t="s">
        <v>55</v>
      </c>
      <c r="D43" s="20">
        <v>39</v>
      </c>
      <c r="E43" s="21">
        <f t="shared" ca="1" si="9"/>
        <v>58926</v>
      </c>
      <c r="F43" s="44">
        <f t="shared" ca="1" si="3"/>
        <v>59290</v>
      </c>
      <c r="G43" s="22" t="s">
        <v>119</v>
      </c>
      <c r="H43" s="44">
        <f t="shared" ca="1" si="10"/>
        <v>58897</v>
      </c>
      <c r="I43" s="45">
        <f t="shared" si="11"/>
        <v>0</v>
      </c>
      <c r="J43" s="45">
        <f t="shared" ca="1" si="4"/>
        <v>0</v>
      </c>
      <c r="K43" s="45">
        <f t="shared" si="12"/>
        <v>0</v>
      </c>
      <c r="L43" s="45"/>
      <c r="M43" s="45">
        <f t="shared" si="13"/>
        <v>0</v>
      </c>
      <c r="N43" s="257">
        <f t="shared" ca="1" si="5"/>
        <v>0.05</v>
      </c>
      <c r="O43" s="23"/>
      <c r="P43" s="255">
        <f t="shared" ca="1" si="6"/>
        <v>9.4999999999999998E-3</v>
      </c>
      <c r="Q43" s="163">
        <f t="shared" ca="1" si="7"/>
        <v>0.05</v>
      </c>
      <c r="R43" s="164">
        <f ca="1">NPV(Q42,K43:$K$244) + ($A$13+$A$14+$A$15)/POWER(1+Q42,$A$29-D43+1)</f>
        <v>0</v>
      </c>
      <c r="S43" s="164">
        <f ca="1">NPV(Q43,K43:$K$244) + ($A$13+$A$14+$A$15)/POWER(1+Q43,$A$29-D43+1)</f>
        <v>0</v>
      </c>
      <c r="T43" s="45">
        <f t="shared" ca="1" si="20"/>
        <v>-1.4551915228366852E-11</v>
      </c>
      <c r="U43" s="45">
        <f t="shared" ca="1" si="21"/>
        <v>0</v>
      </c>
      <c r="V43" s="45">
        <f t="shared" si="15"/>
        <v>0</v>
      </c>
      <c r="W43" s="45">
        <f t="shared" ca="1" si="17"/>
        <v>0</v>
      </c>
      <c r="X43" s="274">
        <f t="shared" ca="1" si="8"/>
        <v>-1.4551915228366852E-11</v>
      </c>
      <c r="Z43" s="28">
        <f t="shared" ca="1" si="18"/>
        <v>0</v>
      </c>
      <c r="AA43" s="233"/>
      <c r="AB43" s="45">
        <f t="shared" ca="1" si="22"/>
        <v>0</v>
      </c>
      <c r="AC43" s="45">
        <f t="shared" ca="1" si="1"/>
        <v>0</v>
      </c>
      <c r="AD43" s="25">
        <f t="shared" ca="1" si="2"/>
        <v>0</v>
      </c>
    </row>
    <row r="44" spans="1:30" x14ac:dyDescent="0.35">
      <c r="D44" s="20">
        <v>40</v>
      </c>
      <c r="E44" s="21">
        <f t="shared" ca="1" si="9"/>
        <v>59291</v>
      </c>
      <c r="F44" s="44">
        <f t="shared" ca="1" si="3"/>
        <v>59655</v>
      </c>
      <c r="G44" s="22" t="s">
        <v>119</v>
      </c>
      <c r="H44" s="44">
        <f t="shared" ca="1" si="10"/>
        <v>59262</v>
      </c>
      <c r="I44" s="45">
        <f t="shared" si="11"/>
        <v>0</v>
      </c>
      <c r="J44" s="45">
        <f t="shared" ca="1" si="4"/>
        <v>0</v>
      </c>
      <c r="K44" s="45">
        <f t="shared" si="12"/>
        <v>0</v>
      </c>
      <c r="L44" s="45"/>
      <c r="M44" s="45">
        <f t="shared" si="13"/>
        <v>0</v>
      </c>
      <c r="N44" s="257">
        <f t="shared" ca="1" si="5"/>
        <v>0.05</v>
      </c>
      <c r="O44" s="23"/>
      <c r="P44" s="255">
        <f t="shared" ca="1" si="6"/>
        <v>9.4999999999999998E-3</v>
      </c>
      <c r="Q44" s="163">
        <f t="shared" ca="1" si="7"/>
        <v>0.05</v>
      </c>
      <c r="R44" s="164">
        <f ca="1">NPV(Q43,K44:$K$244) + ($A$13+$A$14+$A$15)/POWER(1+Q43,$A$29-D44+1)</f>
        <v>0</v>
      </c>
      <c r="S44" s="164">
        <f ca="1">NPV(Q44,K44:$K$244) + ($A$13+$A$14+$A$15)/POWER(1+Q44,$A$29-D44+1)</f>
        <v>0</v>
      </c>
      <c r="T44" s="45">
        <f t="shared" ca="1" si="20"/>
        <v>-1.4551915228366852E-11</v>
      </c>
      <c r="U44" s="45">
        <f t="shared" ca="1" si="21"/>
        <v>0</v>
      </c>
      <c r="V44" s="45">
        <f t="shared" si="15"/>
        <v>0</v>
      </c>
      <c r="W44" s="45">
        <f t="shared" ca="1" si="17"/>
        <v>0</v>
      </c>
      <c r="X44" s="274">
        <f t="shared" ca="1" si="8"/>
        <v>-1.4551915228366852E-11</v>
      </c>
      <c r="Z44" s="28">
        <f t="shared" ca="1" si="18"/>
        <v>0</v>
      </c>
      <c r="AA44" s="233"/>
      <c r="AB44" s="45">
        <f t="shared" ca="1" si="22"/>
        <v>0</v>
      </c>
      <c r="AC44" s="45">
        <f t="shared" ca="1" si="1"/>
        <v>0</v>
      </c>
      <c r="AD44" s="25">
        <f t="shared" ca="1" si="2"/>
        <v>0</v>
      </c>
    </row>
    <row r="45" spans="1:30" x14ac:dyDescent="0.35">
      <c r="D45" s="20">
        <v>41</v>
      </c>
      <c r="E45" s="21">
        <f t="shared" ca="1" si="9"/>
        <v>59656</v>
      </c>
      <c r="F45" s="44">
        <f t="shared" ca="1" si="3"/>
        <v>60021</v>
      </c>
      <c r="G45" s="22" t="s">
        <v>119</v>
      </c>
      <c r="H45" s="44">
        <f t="shared" ca="1" si="10"/>
        <v>59627</v>
      </c>
      <c r="I45" s="45">
        <f t="shared" si="11"/>
        <v>0</v>
      </c>
      <c r="J45" s="45">
        <f t="shared" ca="1" si="4"/>
        <v>0</v>
      </c>
      <c r="K45" s="45">
        <f t="shared" si="12"/>
        <v>0</v>
      </c>
      <c r="L45" s="45"/>
      <c r="M45" s="45">
        <f t="shared" si="13"/>
        <v>0</v>
      </c>
      <c r="N45" s="257">
        <f t="shared" ca="1" si="5"/>
        <v>0.05</v>
      </c>
      <c r="O45" s="23"/>
      <c r="P45" s="255">
        <f t="shared" ca="1" si="6"/>
        <v>9.4999999999999998E-3</v>
      </c>
      <c r="Q45" s="163">
        <f t="shared" ca="1" si="7"/>
        <v>0.05</v>
      </c>
      <c r="R45" s="164">
        <f ca="1">NPV(Q44,K45:$K$244) + ($A$13+$A$14+$A$15)/POWER(1+Q44,$A$29-D45+1)</f>
        <v>0</v>
      </c>
      <c r="S45" s="164">
        <f ca="1">NPV(Q45,K45:$K$244) + ($A$13+$A$14+$A$15)/POWER(1+Q45,$A$29-D45+1)</f>
        <v>0</v>
      </c>
      <c r="T45" s="45">
        <f t="shared" ca="1" si="20"/>
        <v>-1.4551915228366852E-11</v>
      </c>
      <c r="U45" s="45">
        <f t="shared" ca="1" si="21"/>
        <v>0</v>
      </c>
      <c r="V45" s="45">
        <f t="shared" si="15"/>
        <v>0</v>
      </c>
      <c r="W45" s="45">
        <f t="shared" ca="1" si="17"/>
        <v>0</v>
      </c>
      <c r="X45" s="274">
        <f t="shared" ca="1" si="8"/>
        <v>-1.4551915228366852E-11</v>
      </c>
      <c r="Z45" s="28">
        <f t="shared" ca="1" si="18"/>
        <v>0</v>
      </c>
      <c r="AA45" s="233"/>
      <c r="AB45" s="45">
        <f t="shared" ca="1" si="22"/>
        <v>0</v>
      </c>
      <c r="AC45" s="45">
        <f t="shared" ca="1" si="1"/>
        <v>0</v>
      </c>
      <c r="AD45" s="25">
        <f t="shared" ca="1" si="2"/>
        <v>0</v>
      </c>
    </row>
    <row r="46" spans="1:30" x14ac:dyDescent="0.35">
      <c r="D46" s="20">
        <v>42</v>
      </c>
      <c r="E46" s="21">
        <f t="shared" ca="1" si="9"/>
        <v>60022</v>
      </c>
      <c r="F46" s="44">
        <f t="shared" ca="1" si="3"/>
        <v>60386</v>
      </c>
      <c r="G46" s="22" t="s">
        <v>119</v>
      </c>
      <c r="H46" s="44">
        <f t="shared" ca="1" si="10"/>
        <v>59993</v>
      </c>
      <c r="I46" s="45">
        <f t="shared" si="11"/>
        <v>0</v>
      </c>
      <c r="J46" s="45">
        <f t="shared" ca="1" si="4"/>
        <v>0</v>
      </c>
      <c r="K46" s="45">
        <f t="shared" si="12"/>
        <v>0</v>
      </c>
      <c r="L46" s="45"/>
      <c r="M46" s="45">
        <f t="shared" si="13"/>
        <v>0</v>
      </c>
      <c r="N46" s="257">
        <f t="shared" ca="1" si="5"/>
        <v>0.05</v>
      </c>
      <c r="O46" s="23"/>
      <c r="P46" s="255">
        <f t="shared" ca="1" si="6"/>
        <v>9.4999999999999998E-3</v>
      </c>
      <c r="Q46" s="163">
        <f t="shared" ca="1" si="7"/>
        <v>0.05</v>
      </c>
      <c r="R46" s="164">
        <f ca="1">NPV(Q45,K46:$K$244) + ($A$13+$A$14+$A$15)/POWER(1+Q45,$A$29-D46+1)</f>
        <v>0</v>
      </c>
      <c r="S46" s="164">
        <f ca="1">NPV(Q46,K46:$K$244) + ($A$13+$A$14+$A$15)/POWER(1+Q46,$A$29-D46+1)</f>
        <v>0</v>
      </c>
      <c r="T46" s="45">
        <f t="shared" ca="1" si="20"/>
        <v>-1.4551915228366852E-11</v>
      </c>
      <c r="U46" s="45">
        <f t="shared" ca="1" si="21"/>
        <v>0</v>
      </c>
      <c r="V46" s="45">
        <f t="shared" si="15"/>
        <v>0</v>
      </c>
      <c r="W46" s="45">
        <f t="shared" ca="1" si="17"/>
        <v>0</v>
      </c>
      <c r="X46" s="274">
        <f t="shared" ca="1" si="8"/>
        <v>-1.4551915228366852E-11</v>
      </c>
      <c r="Z46" s="28">
        <f t="shared" ca="1" si="18"/>
        <v>0</v>
      </c>
      <c r="AA46" s="233"/>
      <c r="AB46" s="45">
        <f t="shared" ca="1" si="22"/>
        <v>0</v>
      </c>
      <c r="AC46" s="45">
        <f t="shared" ca="1" si="1"/>
        <v>0</v>
      </c>
      <c r="AD46" s="25">
        <f t="shared" ca="1" si="2"/>
        <v>0</v>
      </c>
    </row>
    <row r="47" spans="1:30" x14ac:dyDescent="0.35">
      <c r="A47" s="238"/>
      <c r="B47" s="239" t="s">
        <v>56</v>
      </c>
      <c r="D47" s="20">
        <v>43</v>
      </c>
      <c r="E47" s="21">
        <f t="shared" ca="1" si="9"/>
        <v>60387</v>
      </c>
      <c r="F47" s="44">
        <f t="shared" ca="1" si="3"/>
        <v>60751</v>
      </c>
      <c r="G47" s="22" t="s">
        <v>119</v>
      </c>
      <c r="H47" s="44">
        <f t="shared" ca="1" si="10"/>
        <v>60358</v>
      </c>
      <c r="I47" s="45">
        <f t="shared" si="11"/>
        <v>0</v>
      </c>
      <c r="J47" s="45">
        <f t="shared" ca="1" si="4"/>
        <v>0</v>
      </c>
      <c r="K47" s="45">
        <f t="shared" si="12"/>
        <v>0</v>
      </c>
      <c r="L47" s="45"/>
      <c r="M47" s="45">
        <f t="shared" si="13"/>
        <v>0</v>
      </c>
      <c r="N47" s="257">
        <f t="shared" ca="1" si="5"/>
        <v>0.05</v>
      </c>
      <c r="O47" s="23"/>
      <c r="P47" s="255">
        <f t="shared" ca="1" si="6"/>
        <v>9.4999999999999998E-3</v>
      </c>
      <c r="Q47" s="163">
        <f t="shared" ca="1" si="7"/>
        <v>0.05</v>
      </c>
      <c r="R47" s="164">
        <f ca="1">NPV(Q46,K47:$K$244) + ($A$13+$A$14+$A$15)/POWER(1+Q46,$A$29-D47+1)</f>
        <v>0</v>
      </c>
      <c r="S47" s="164">
        <f ca="1">NPV(Q47,K47:$K$244) + ($A$13+$A$14+$A$15)/POWER(1+Q47,$A$29-D47+1)</f>
        <v>0</v>
      </c>
      <c r="T47" s="45">
        <f t="shared" ca="1" si="20"/>
        <v>-1.4551915228366852E-11</v>
      </c>
      <c r="U47" s="45">
        <f t="shared" ca="1" si="21"/>
        <v>0</v>
      </c>
      <c r="V47" s="45">
        <f t="shared" si="15"/>
        <v>0</v>
      </c>
      <c r="W47" s="45">
        <f t="shared" ca="1" si="17"/>
        <v>0</v>
      </c>
      <c r="X47" s="274">
        <f t="shared" ca="1" si="8"/>
        <v>-1.4551915228366852E-11</v>
      </c>
      <c r="Z47" s="28">
        <f t="shared" ca="1" si="18"/>
        <v>0</v>
      </c>
      <c r="AA47" s="233"/>
      <c r="AB47" s="45">
        <f t="shared" ca="1" si="22"/>
        <v>0</v>
      </c>
      <c r="AC47" s="45">
        <f t="shared" ca="1" si="1"/>
        <v>0</v>
      </c>
      <c r="AD47" s="25">
        <f t="shared" ca="1" si="2"/>
        <v>0</v>
      </c>
    </row>
    <row r="48" spans="1:30" x14ac:dyDescent="0.35">
      <c r="A48" s="240">
        <f ca="1">A21</f>
        <v>355391.08378220274</v>
      </c>
      <c r="B48" s="241" t="s">
        <v>57</v>
      </c>
      <c r="D48" s="20">
        <v>44</v>
      </c>
      <c r="E48" s="21">
        <f t="shared" ca="1" si="9"/>
        <v>60752</v>
      </c>
      <c r="F48" s="44">
        <f t="shared" ca="1" si="3"/>
        <v>61116</v>
      </c>
      <c r="G48" s="22" t="s">
        <v>119</v>
      </c>
      <c r="H48" s="44">
        <f t="shared" ca="1" si="10"/>
        <v>60723</v>
      </c>
      <c r="I48" s="45">
        <f t="shared" si="11"/>
        <v>0</v>
      </c>
      <c r="J48" s="45">
        <f t="shared" ca="1" si="4"/>
        <v>0</v>
      </c>
      <c r="K48" s="45">
        <f t="shared" si="12"/>
        <v>0</v>
      </c>
      <c r="L48" s="45"/>
      <c r="M48" s="45">
        <f t="shared" si="13"/>
        <v>0</v>
      </c>
      <c r="N48" s="257">
        <f t="shared" ca="1" si="5"/>
        <v>0.05</v>
      </c>
      <c r="O48" s="23"/>
      <c r="P48" s="255">
        <f t="shared" ca="1" si="6"/>
        <v>9.4999999999999998E-3</v>
      </c>
      <c r="Q48" s="163">
        <f t="shared" ca="1" si="7"/>
        <v>0.05</v>
      </c>
      <c r="R48" s="164">
        <f ca="1">NPV(Q47,K48:$K$244) + ($A$13+$A$14+$A$15)/POWER(1+Q47,$A$29-D48+1)</f>
        <v>0</v>
      </c>
      <c r="S48" s="164">
        <f ca="1">NPV(Q48,K48:$K$244) + ($A$13+$A$14+$A$15)/POWER(1+Q48,$A$29-D48+1)</f>
        <v>0</v>
      </c>
      <c r="T48" s="45">
        <f t="shared" ca="1" si="20"/>
        <v>-1.4551915228366852E-11</v>
      </c>
      <c r="U48" s="45">
        <f t="shared" ca="1" si="21"/>
        <v>0</v>
      </c>
      <c r="V48" s="45">
        <f t="shared" si="15"/>
        <v>0</v>
      </c>
      <c r="W48" s="45">
        <f t="shared" ca="1" si="17"/>
        <v>0</v>
      </c>
      <c r="X48" s="274">
        <f t="shared" ca="1" si="8"/>
        <v>-1.4551915228366852E-11</v>
      </c>
      <c r="Z48" s="28">
        <f t="shared" ca="1" si="18"/>
        <v>0</v>
      </c>
      <c r="AA48" s="233"/>
      <c r="AB48" s="45">
        <f t="shared" ca="1" si="22"/>
        <v>0</v>
      </c>
      <c r="AC48" s="45">
        <f t="shared" ca="1" si="1"/>
        <v>0</v>
      </c>
      <c r="AD48" s="25">
        <f t="shared" ca="1" si="2"/>
        <v>0</v>
      </c>
    </row>
    <row r="49" spans="1:30" x14ac:dyDescent="0.35">
      <c r="A49" s="240">
        <f ca="1">SUM(U4:U244)</f>
        <v>97376.435924092584</v>
      </c>
      <c r="B49" s="242" t="s">
        <v>58</v>
      </c>
      <c r="D49" s="20">
        <v>45</v>
      </c>
      <c r="E49" s="21">
        <f t="shared" ca="1" si="9"/>
        <v>61117</v>
      </c>
      <c r="F49" s="44">
        <f t="shared" ca="1" si="3"/>
        <v>61482</v>
      </c>
      <c r="G49" s="22" t="s">
        <v>119</v>
      </c>
      <c r="H49" s="44">
        <f t="shared" ca="1" si="10"/>
        <v>61088</v>
      </c>
      <c r="I49" s="45">
        <f t="shared" si="11"/>
        <v>0</v>
      </c>
      <c r="J49" s="45">
        <f t="shared" ca="1" si="4"/>
        <v>0</v>
      </c>
      <c r="K49" s="45">
        <f t="shared" si="12"/>
        <v>0</v>
      </c>
      <c r="L49" s="45"/>
      <c r="M49" s="45">
        <f t="shared" si="13"/>
        <v>0</v>
      </c>
      <c r="N49" s="257">
        <f t="shared" ca="1" si="5"/>
        <v>0.05</v>
      </c>
      <c r="O49" s="23"/>
      <c r="P49" s="255">
        <f t="shared" ca="1" si="6"/>
        <v>9.4999999999999998E-3</v>
      </c>
      <c r="Q49" s="163">
        <f t="shared" ca="1" si="7"/>
        <v>0.05</v>
      </c>
      <c r="R49" s="164">
        <f ca="1">NPV(Q48,K49:$K$244) + ($A$13+$A$14+$A$15)/POWER(1+Q48,$A$29-D49+1)</f>
        <v>0</v>
      </c>
      <c r="S49" s="164">
        <f ca="1">NPV(Q49,K49:$K$244) + ($A$13+$A$14+$A$15)/POWER(1+Q49,$A$29-D49+1)</f>
        <v>0</v>
      </c>
      <c r="T49" s="45">
        <f t="shared" ca="1" si="20"/>
        <v>-1.4551915228366852E-11</v>
      </c>
      <c r="U49" s="45">
        <f t="shared" ca="1" si="21"/>
        <v>0</v>
      </c>
      <c r="V49" s="45">
        <f t="shared" si="15"/>
        <v>0</v>
      </c>
      <c r="W49" s="45">
        <f t="shared" ca="1" si="17"/>
        <v>0</v>
      </c>
      <c r="X49" s="274">
        <f t="shared" ca="1" si="8"/>
        <v>-1.4551915228366852E-11</v>
      </c>
      <c r="Z49" s="28">
        <f t="shared" ca="1" si="18"/>
        <v>0</v>
      </c>
      <c r="AA49" s="233"/>
      <c r="AB49" s="45">
        <f t="shared" ca="1" si="22"/>
        <v>0</v>
      </c>
      <c r="AC49" s="45">
        <f t="shared" ca="1" si="1"/>
        <v>0</v>
      </c>
      <c r="AD49" s="25">
        <f t="shared" ca="1" si="2"/>
        <v>0</v>
      </c>
    </row>
    <row r="50" spans="1:30" x14ac:dyDescent="0.35">
      <c r="A50" s="240">
        <f ca="1">SUM(W5:W244)</f>
        <v>37232.480293704779</v>
      </c>
      <c r="B50" s="241" t="s">
        <v>59</v>
      </c>
      <c r="D50" s="20">
        <v>46</v>
      </c>
      <c r="E50" s="21">
        <f t="shared" ca="1" si="9"/>
        <v>61483</v>
      </c>
      <c r="F50" s="44">
        <f t="shared" ca="1" si="3"/>
        <v>61847</v>
      </c>
      <c r="G50" s="22" t="s">
        <v>119</v>
      </c>
      <c r="H50" s="44">
        <f t="shared" ca="1" si="10"/>
        <v>61454</v>
      </c>
      <c r="I50" s="45">
        <f t="shared" si="11"/>
        <v>0</v>
      </c>
      <c r="J50" s="45">
        <f t="shared" ca="1" si="4"/>
        <v>0</v>
      </c>
      <c r="K50" s="45">
        <f t="shared" si="12"/>
        <v>0</v>
      </c>
      <c r="L50" s="45"/>
      <c r="M50" s="45">
        <f t="shared" si="13"/>
        <v>0</v>
      </c>
      <c r="N50" s="257">
        <f t="shared" ca="1" si="5"/>
        <v>0.05</v>
      </c>
      <c r="O50" s="23"/>
      <c r="P50" s="255">
        <f t="shared" ca="1" si="6"/>
        <v>9.4999999999999998E-3</v>
      </c>
      <c r="Q50" s="163">
        <f t="shared" ca="1" si="7"/>
        <v>0.05</v>
      </c>
      <c r="R50" s="164">
        <f ca="1">NPV(Q49,K50:$K$244) + ($A$13+$A$14+$A$15)/POWER(1+Q49,$A$29-D50+1)</f>
        <v>0</v>
      </c>
      <c r="S50" s="164">
        <f ca="1">NPV(Q50,K50:$K$244) + ($A$13+$A$14+$A$15)/POWER(1+Q50,$A$29-D50+1)</f>
        <v>0</v>
      </c>
      <c r="T50" s="45">
        <f t="shared" ca="1" si="20"/>
        <v>-1.4551915228366852E-11</v>
      </c>
      <c r="U50" s="45">
        <f t="shared" ca="1" si="21"/>
        <v>0</v>
      </c>
      <c r="V50" s="45">
        <f t="shared" si="15"/>
        <v>0</v>
      </c>
      <c r="W50" s="45">
        <f t="shared" ca="1" si="17"/>
        <v>0</v>
      </c>
      <c r="X50" s="274">
        <f t="shared" ca="1" si="8"/>
        <v>-1.4551915228366852E-11</v>
      </c>
      <c r="Z50" s="28">
        <f t="shared" ca="1" si="18"/>
        <v>0</v>
      </c>
      <c r="AA50" s="233"/>
      <c r="AB50" s="45">
        <f t="shared" ca="1" si="22"/>
        <v>0</v>
      </c>
      <c r="AC50" s="45">
        <f t="shared" ca="1" si="1"/>
        <v>0</v>
      </c>
      <c r="AD50" s="25">
        <f t="shared" ca="1" si="2"/>
        <v>0</v>
      </c>
    </row>
    <row r="51" spans="1:30" x14ac:dyDescent="0.35">
      <c r="A51" s="240">
        <f>SUM(V5:V244)</f>
        <v>-490000</v>
      </c>
      <c r="B51" s="242" t="s">
        <v>60</v>
      </c>
      <c r="C51" s="36"/>
      <c r="D51" s="20">
        <v>47</v>
      </c>
      <c r="E51" s="21">
        <f t="shared" ca="1" si="9"/>
        <v>61848</v>
      </c>
      <c r="F51" s="44">
        <f t="shared" ca="1" si="3"/>
        <v>62212</v>
      </c>
      <c r="G51" s="22" t="s">
        <v>119</v>
      </c>
      <c r="H51" s="44">
        <f t="shared" ca="1" si="10"/>
        <v>61819</v>
      </c>
      <c r="I51" s="45">
        <f t="shared" si="11"/>
        <v>0</v>
      </c>
      <c r="J51" s="45">
        <f t="shared" ca="1" si="4"/>
        <v>0</v>
      </c>
      <c r="K51" s="45">
        <f t="shared" si="12"/>
        <v>0</v>
      </c>
      <c r="L51" s="45"/>
      <c r="M51" s="45">
        <f t="shared" si="13"/>
        <v>0</v>
      </c>
      <c r="N51" s="257">
        <f t="shared" ca="1" si="5"/>
        <v>0.05</v>
      </c>
      <c r="O51" s="23"/>
      <c r="P51" s="255">
        <f t="shared" ca="1" si="6"/>
        <v>9.4999999999999998E-3</v>
      </c>
      <c r="Q51" s="163">
        <f t="shared" ca="1" si="7"/>
        <v>0.05</v>
      </c>
      <c r="R51" s="164">
        <f ca="1">NPV(Q50,K51:$K$244) + ($A$13+$A$14+$A$15)/POWER(1+Q50,$A$29-D51+1)</f>
        <v>0</v>
      </c>
      <c r="S51" s="164">
        <f ca="1">NPV(Q51,K51:$K$244) + ($A$13+$A$14+$A$15)/POWER(1+Q51,$A$29-D51+1)</f>
        <v>0</v>
      </c>
      <c r="T51" s="45">
        <f t="shared" ca="1" si="20"/>
        <v>-1.4551915228366852E-11</v>
      </c>
      <c r="U51" s="45">
        <f t="shared" ca="1" si="21"/>
        <v>0</v>
      </c>
      <c r="V51" s="45">
        <f t="shared" si="15"/>
        <v>0</v>
      </c>
      <c r="W51" s="45">
        <f t="shared" ca="1" si="17"/>
        <v>0</v>
      </c>
      <c r="X51" s="274">
        <f t="shared" ca="1" si="8"/>
        <v>-1.4551915228366852E-11</v>
      </c>
      <c r="Z51" s="28">
        <f t="shared" ca="1" si="18"/>
        <v>0</v>
      </c>
      <c r="AA51" s="233"/>
      <c r="AB51" s="45">
        <f t="shared" ca="1" si="22"/>
        <v>0</v>
      </c>
      <c r="AC51" s="45">
        <f t="shared" ca="1" si="1"/>
        <v>0</v>
      </c>
      <c r="AD51" s="25">
        <f t="shared" ca="1" si="2"/>
        <v>0</v>
      </c>
    </row>
    <row r="52" spans="1:30" x14ac:dyDescent="0.35">
      <c r="A52" s="240">
        <f ca="1">-(A13+A14+A15)</f>
        <v>0</v>
      </c>
      <c r="B52" s="243" t="s">
        <v>61</v>
      </c>
      <c r="C52" s="38"/>
      <c r="D52" s="20">
        <v>48</v>
      </c>
      <c r="E52" s="21">
        <f t="shared" ca="1" si="9"/>
        <v>62213</v>
      </c>
      <c r="F52" s="44">
        <f t="shared" ca="1" si="3"/>
        <v>62577</v>
      </c>
      <c r="G52" s="22" t="s">
        <v>119</v>
      </c>
      <c r="H52" s="44">
        <f t="shared" ca="1" si="10"/>
        <v>62184</v>
      </c>
      <c r="I52" s="45">
        <f t="shared" si="11"/>
        <v>0</v>
      </c>
      <c r="J52" s="45">
        <f t="shared" ca="1" si="4"/>
        <v>0</v>
      </c>
      <c r="K52" s="45">
        <f t="shared" si="12"/>
        <v>0</v>
      </c>
      <c r="L52" s="45"/>
      <c r="M52" s="45">
        <f t="shared" si="13"/>
        <v>0</v>
      </c>
      <c r="N52" s="257">
        <f t="shared" ca="1" si="5"/>
        <v>0.05</v>
      </c>
      <c r="O52" s="23"/>
      <c r="P52" s="255">
        <f t="shared" ca="1" si="6"/>
        <v>9.4999999999999998E-3</v>
      </c>
      <c r="Q52" s="163">
        <f t="shared" ca="1" si="7"/>
        <v>0.05</v>
      </c>
      <c r="R52" s="164">
        <f ca="1">NPV(Q51,K52:$K$244) + ($A$13+$A$14+$A$15)/POWER(1+Q51,$A$29-D52+1)</f>
        <v>0</v>
      </c>
      <c r="S52" s="164">
        <f ca="1">NPV(Q52,K52:$K$244) + ($A$13+$A$14+$A$15)/POWER(1+Q52,$A$29-D52+1)</f>
        <v>0</v>
      </c>
      <c r="T52" s="45">
        <f t="shared" ca="1" si="20"/>
        <v>-1.4551915228366852E-11</v>
      </c>
      <c r="U52" s="45">
        <f t="shared" ca="1" si="21"/>
        <v>0</v>
      </c>
      <c r="V52" s="45">
        <f t="shared" si="15"/>
        <v>0</v>
      </c>
      <c r="W52" s="45">
        <f t="shared" ca="1" si="17"/>
        <v>0</v>
      </c>
      <c r="X52" s="274">
        <f t="shared" ca="1" si="8"/>
        <v>-1.4551915228366852E-11</v>
      </c>
      <c r="Z52" s="28">
        <f t="shared" ca="1" si="18"/>
        <v>0</v>
      </c>
      <c r="AA52" s="233"/>
      <c r="AB52" s="45">
        <f t="shared" ca="1" si="22"/>
        <v>0</v>
      </c>
      <c r="AC52" s="45">
        <f t="shared" ca="1" si="1"/>
        <v>0</v>
      </c>
      <c r="AD52" s="25">
        <f t="shared" ca="1" si="2"/>
        <v>0</v>
      </c>
    </row>
    <row r="53" spans="1:30" x14ac:dyDescent="0.35">
      <c r="A53" s="295">
        <f ca="1">SUM(A48:A52)</f>
        <v>1.1641532182693481E-10</v>
      </c>
      <c r="B53" s="245" t="s">
        <v>254</v>
      </c>
      <c r="C53" s="39"/>
      <c r="D53" s="20">
        <v>49</v>
      </c>
      <c r="E53" s="21">
        <f t="shared" ca="1" si="9"/>
        <v>62578</v>
      </c>
      <c r="F53" s="44">
        <f t="shared" ca="1" si="3"/>
        <v>62943</v>
      </c>
      <c r="G53" s="22" t="s">
        <v>119</v>
      </c>
      <c r="H53" s="44">
        <f t="shared" ca="1" si="10"/>
        <v>62549</v>
      </c>
      <c r="I53" s="45">
        <f t="shared" si="11"/>
        <v>0</v>
      </c>
      <c r="J53" s="45">
        <f t="shared" ca="1" si="4"/>
        <v>0</v>
      </c>
      <c r="K53" s="45">
        <f t="shared" si="12"/>
        <v>0</v>
      </c>
      <c r="L53" s="45"/>
      <c r="M53" s="45">
        <f t="shared" si="13"/>
        <v>0</v>
      </c>
      <c r="N53" s="257">
        <f t="shared" ca="1" si="5"/>
        <v>0.05</v>
      </c>
      <c r="O53" s="23"/>
      <c r="P53" s="255">
        <f t="shared" ca="1" si="6"/>
        <v>9.4999999999999998E-3</v>
      </c>
      <c r="Q53" s="163">
        <f t="shared" ca="1" si="7"/>
        <v>0.05</v>
      </c>
      <c r="R53" s="164">
        <f ca="1">NPV(Q52,K53:$K$244) + ($A$13+$A$14+$A$15)/POWER(1+Q52,$A$29-D53+1)</f>
        <v>0</v>
      </c>
      <c r="S53" s="164">
        <f ca="1">NPV(Q53,K53:$K$244) + ($A$13+$A$14+$A$15)/POWER(1+Q53,$A$29-D53+1)</f>
        <v>0</v>
      </c>
      <c r="T53" s="45">
        <f t="shared" ca="1" si="20"/>
        <v>-1.4551915228366852E-11</v>
      </c>
      <c r="U53" s="45">
        <f t="shared" ca="1" si="21"/>
        <v>0</v>
      </c>
      <c r="V53" s="45">
        <f t="shared" si="15"/>
        <v>0</v>
      </c>
      <c r="W53" s="45">
        <f t="shared" ca="1" si="17"/>
        <v>0</v>
      </c>
      <c r="X53" s="274">
        <f t="shared" ca="1" si="8"/>
        <v>-1.4551915228366852E-11</v>
      </c>
      <c r="Z53" s="28">
        <f t="shared" ca="1" si="18"/>
        <v>0</v>
      </c>
      <c r="AA53" s="233"/>
      <c r="AB53" s="45">
        <f t="shared" ca="1" si="22"/>
        <v>0</v>
      </c>
      <c r="AC53" s="45">
        <f t="shared" ca="1" si="1"/>
        <v>0</v>
      </c>
      <c r="AD53" s="25">
        <f t="shared" ca="1" si="2"/>
        <v>0</v>
      </c>
    </row>
    <row r="54" spans="1:30" x14ac:dyDescent="0.35">
      <c r="A54" s="37"/>
      <c r="B54" s="37"/>
      <c r="C54" s="38"/>
      <c r="D54" s="20">
        <v>50</v>
      </c>
      <c r="E54" s="21">
        <f t="shared" ca="1" si="9"/>
        <v>62944</v>
      </c>
      <c r="F54" s="44">
        <f t="shared" ca="1" si="3"/>
        <v>63308</v>
      </c>
      <c r="G54" s="22" t="s">
        <v>119</v>
      </c>
      <c r="H54" s="44">
        <f t="shared" ca="1" si="10"/>
        <v>62915</v>
      </c>
      <c r="I54" s="45">
        <f t="shared" si="11"/>
        <v>0</v>
      </c>
      <c r="J54" s="45">
        <f t="shared" ca="1" si="4"/>
        <v>0</v>
      </c>
      <c r="K54" s="45">
        <f t="shared" si="12"/>
        <v>0</v>
      </c>
      <c r="L54" s="45"/>
      <c r="M54" s="45">
        <f t="shared" si="13"/>
        <v>0</v>
      </c>
      <c r="N54" s="257">
        <f t="shared" ca="1" si="5"/>
        <v>0.05</v>
      </c>
      <c r="O54" s="23"/>
      <c r="P54" s="255">
        <f t="shared" ca="1" si="6"/>
        <v>9.4999999999999998E-3</v>
      </c>
      <c r="Q54" s="163">
        <f t="shared" ca="1" si="7"/>
        <v>0.05</v>
      </c>
      <c r="R54" s="164">
        <f ca="1">NPV(Q53,K54:$K$244) + ($A$13+$A$14+$A$15)/POWER(1+Q53,$A$29-D54+1)</f>
        <v>0</v>
      </c>
      <c r="S54" s="164">
        <f ca="1">NPV(Q54,K54:$K$244) + ($A$13+$A$14+$A$15)/POWER(1+Q54,$A$29-D54+1)</f>
        <v>0</v>
      </c>
      <c r="T54" s="45">
        <f t="shared" ca="1" si="20"/>
        <v>-1.4551915228366852E-11</v>
      </c>
      <c r="U54" s="45">
        <f t="shared" ca="1" si="21"/>
        <v>0</v>
      </c>
      <c r="V54" s="45">
        <f t="shared" si="15"/>
        <v>0</v>
      </c>
      <c r="W54" s="45">
        <f t="shared" ca="1" si="17"/>
        <v>0</v>
      </c>
      <c r="X54" s="274">
        <f t="shared" ca="1" si="8"/>
        <v>-1.4551915228366852E-11</v>
      </c>
      <c r="Z54" s="28">
        <f t="shared" ca="1" si="18"/>
        <v>0</v>
      </c>
      <c r="AA54" s="233"/>
      <c r="AB54" s="45">
        <f t="shared" ca="1" si="22"/>
        <v>0</v>
      </c>
      <c r="AC54" s="45">
        <f t="shared" ca="1" si="1"/>
        <v>0</v>
      </c>
      <c r="AD54" s="25">
        <f t="shared" ca="1" si="2"/>
        <v>0</v>
      </c>
    </row>
    <row r="55" spans="1:30" x14ac:dyDescent="0.35">
      <c r="A55" s="238"/>
      <c r="B55" s="239" t="s">
        <v>62</v>
      </c>
      <c r="C55" s="39"/>
      <c r="D55" s="20">
        <v>51</v>
      </c>
      <c r="E55" s="21">
        <f t="shared" ca="1" si="9"/>
        <v>63309</v>
      </c>
      <c r="F55" s="44">
        <f t="shared" ca="1" si="3"/>
        <v>63673</v>
      </c>
      <c r="G55" s="22" t="s">
        <v>119</v>
      </c>
      <c r="H55" s="44">
        <f t="shared" ca="1" si="10"/>
        <v>63280</v>
      </c>
      <c r="I55" s="45">
        <f t="shared" si="11"/>
        <v>0</v>
      </c>
      <c r="J55" s="45">
        <f t="shared" ca="1" si="4"/>
        <v>0</v>
      </c>
      <c r="K55" s="45">
        <f t="shared" si="12"/>
        <v>0</v>
      </c>
      <c r="L55" s="45"/>
      <c r="M55" s="45">
        <f t="shared" si="13"/>
        <v>0</v>
      </c>
      <c r="N55" s="257">
        <f t="shared" ca="1" si="5"/>
        <v>0.05</v>
      </c>
      <c r="O55" s="23"/>
      <c r="P55" s="255">
        <f t="shared" ca="1" si="6"/>
        <v>9.4999999999999998E-3</v>
      </c>
      <c r="Q55" s="163">
        <f t="shared" ca="1" si="7"/>
        <v>0.05</v>
      </c>
      <c r="R55" s="164">
        <f ca="1">NPV(Q54,K55:$K$244) + ($A$13+$A$14+$A$15)/POWER(1+Q54,$A$29-D55+1)</f>
        <v>0</v>
      </c>
      <c r="S55" s="164">
        <f ca="1">NPV(Q55,K55:$K$244) + ($A$13+$A$14+$A$15)/POWER(1+Q55,$A$29-D55+1)</f>
        <v>0</v>
      </c>
      <c r="T55" s="45">
        <f t="shared" ca="1" si="20"/>
        <v>-1.4551915228366852E-11</v>
      </c>
      <c r="U55" s="45">
        <f t="shared" ca="1" si="21"/>
        <v>0</v>
      </c>
      <c r="V55" s="45">
        <f t="shared" si="15"/>
        <v>0</v>
      </c>
      <c r="W55" s="45">
        <f t="shared" ca="1" si="17"/>
        <v>0</v>
      </c>
      <c r="X55" s="274">
        <f t="shared" ca="1" si="8"/>
        <v>-1.4551915228366852E-11</v>
      </c>
      <c r="Z55" s="28">
        <f t="shared" ca="1" si="18"/>
        <v>0</v>
      </c>
      <c r="AA55" s="233"/>
      <c r="AB55" s="45">
        <f t="shared" ca="1" si="22"/>
        <v>0</v>
      </c>
      <c r="AC55" s="45">
        <f t="shared" ca="1" si="1"/>
        <v>0</v>
      </c>
      <c r="AD55" s="25">
        <f t="shared" ca="1" si="2"/>
        <v>0</v>
      </c>
    </row>
    <row r="56" spans="1:30" x14ac:dyDescent="0.35">
      <c r="A56" s="240">
        <f ca="1">A37</f>
        <v>420391.08378220274</v>
      </c>
      <c r="B56" s="241" t="s">
        <v>57</v>
      </c>
      <c r="D56" s="20">
        <v>52</v>
      </c>
      <c r="E56" s="21">
        <f t="shared" ca="1" si="9"/>
        <v>63674</v>
      </c>
      <c r="F56" s="44">
        <f t="shared" ca="1" si="3"/>
        <v>64038</v>
      </c>
      <c r="G56" s="22" t="s">
        <v>119</v>
      </c>
      <c r="H56" s="44">
        <f t="shared" ca="1" si="10"/>
        <v>63645</v>
      </c>
      <c r="I56" s="45">
        <f t="shared" si="11"/>
        <v>0</v>
      </c>
      <c r="J56" s="45">
        <f t="shared" ca="1" si="4"/>
        <v>0</v>
      </c>
      <c r="K56" s="45">
        <f t="shared" si="12"/>
        <v>0</v>
      </c>
      <c r="L56" s="45"/>
      <c r="M56" s="45">
        <f t="shared" si="13"/>
        <v>0</v>
      </c>
      <c r="N56" s="257">
        <f t="shared" ca="1" si="5"/>
        <v>0.05</v>
      </c>
      <c r="O56" s="23"/>
      <c r="P56" s="255">
        <f t="shared" ca="1" si="6"/>
        <v>9.4999999999999998E-3</v>
      </c>
      <c r="Q56" s="163">
        <f t="shared" ca="1" si="7"/>
        <v>0.05</v>
      </c>
      <c r="R56" s="164">
        <f ca="1">NPV(Q55,K56:$K$244) + ($A$13+$A$14+$A$15)/POWER(1+Q55,$A$29-D56+1)</f>
        <v>0</v>
      </c>
      <c r="S56" s="164">
        <f ca="1">NPV(Q56,K56:$K$244) + ($A$13+$A$14+$A$15)/POWER(1+Q56,$A$29-D56+1)</f>
        <v>0</v>
      </c>
      <c r="T56" s="45">
        <f t="shared" ca="1" si="20"/>
        <v>-1.4551915228366852E-11</v>
      </c>
      <c r="U56" s="45">
        <f t="shared" ca="1" si="21"/>
        <v>0</v>
      </c>
      <c r="V56" s="45">
        <f t="shared" si="15"/>
        <v>0</v>
      </c>
      <c r="W56" s="45">
        <f t="shared" ca="1" si="17"/>
        <v>0</v>
      </c>
      <c r="X56" s="274">
        <f t="shared" ca="1" si="8"/>
        <v>-1.4551915228366852E-11</v>
      </c>
      <c r="Z56" s="28">
        <f t="shared" ca="1" si="18"/>
        <v>0</v>
      </c>
      <c r="AA56" s="233"/>
      <c r="AB56" s="45">
        <f t="shared" ca="1" si="22"/>
        <v>0</v>
      </c>
      <c r="AC56" s="45">
        <f t="shared" ca="1" si="1"/>
        <v>0</v>
      </c>
      <c r="AD56" s="25">
        <f t="shared" ca="1" si="2"/>
        <v>0</v>
      </c>
    </row>
    <row r="57" spans="1:30" x14ac:dyDescent="0.35">
      <c r="A57" s="240">
        <f>-SUM(AA5:AA244)</f>
        <v>0</v>
      </c>
      <c r="B57" s="241" t="s">
        <v>63</v>
      </c>
      <c r="C57" s="29"/>
      <c r="D57" s="20">
        <v>53</v>
      </c>
      <c r="E57" s="21">
        <f t="shared" ca="1" si="9"/>
        <v>64039</v>
      </c>
      <c r="F57" s="44">
        <f t="shared" ca="1" si="3"/>
        <v>64404</v>
      </c>
      <c r="G57" s="22" t="s">
        <v>119</v>
      </c>
      <c r="H57" s="44">
        <f t="shared" ca="1" si="10"/>
        <v>64010</v>
      </c>
      <c r="I57" s="45">
        <f t="shared" si="11"/>
        <v>0</v>
      </c>
      <c r="J57" s="45">
        <f t="shared" ca="1" si="4"/>
        <v>0</v>
      </c>
      <c r="K57" s="45">
        <f t="shared" si="12"/>
        <v>0</v>
      </c>
      <c r="L57" s="45"/>
      <c r="M57" s="45">
        <f t="shared" si="13"/>
        <v>0</v>
      </c>
      <c r="N57" s="257">
        <f t="shared" ca="1" si="5"/>
        <v>0.05</v>
      </c>
      <c r="O57" s="23"/>
      <c r="P57" s="255">
        <f t="shared" ca="1" si="6"/>
        <v>9.4999999999999998E-3</v>
      </c>
      <c r="Q57" s="163">
        <f t="shared" ca="1" si="7"/>
        <v>0.05</v>
      </c>
      <c r="R57" s="164">
        <f ca="1">NPV(Q56,K57:$K$244) + ($A$13+$A$14+$A$15)/POWER(1+Q56,$A$29-D57+1)</f>
        <v>0</v>
      </c>
      <c r="S57" s="164">
        <f ca="1">NPV(Q57,K57:$K$244) + ($A$13+$A$14+$A$15)/POWER(1+Q57,$A$29-D57+1)</f>
        <v>0</v>
      </c>
      <c r="T57" s="45">
        <f t="shared" ca="1" si="20"/>
        <v>-1.4551915228366852E-11</v>
      </c>
      <c r="U57" s="45">
        <f t="shared" ca="1" si="21"/>
        <v>0</v>
      </c>
      <c r="V57" s="45">
        <f t="shared" si="15"/>
        <v>0</v>
      </c>
      <c r="W57" s="45">
        <f t="shared" ca="1" si="17"/>
        <v>0</v>
      </c>
      <c r="X57" s="274">
        <f t="shared" ca="1" si="8"/>
        <v>-1.4551915228366852E-11</v>
      </c>
      <c r="Z57" s="28">
        <f t="shared" ca="1" si="18"/>
        <v>0</v>
      </c>
      <c r="AA57" s="233"/>
      <c r="AB57" s="45">
        <f t="shared" ca="1" si="22"/>
        <v>0</v>
      </c>
      <c r="AC57" s="45">
        <f t="shared" ca="1" si="1"/>
        <v>0</v>
      </c>
      <c r="AD57" s="25">
        <f t="shared" ca="1" si="2"/>
        <v>0</v>
      </c>
    </row>
    <row r="58" spans="1:30" x14ac:dyDescent="0.35">
      <c r="A58" s="336">
        <f ca="1">-SUM(AB4:AB244)</f>
        <v>-457623.56407590746</v>
      </c>
      <c r="B58" s="241" t="s">
        <v>64</v>
      </c>
      <c r="D58" s="20">
        <v>54</v>
      </c>
      <c r="E58" s="21">
        <f t="shared" ca="1" si="9"/>
        <v>64405</v>
      </c>
      <c r="F58" s="44">
        <f t="shared" ca="1" si="3"/>
        <v>64769</v>
      </c>
      <c r="G58" s="22" t="s">
        <v>119</v>
      </c>
      <c r="H58" s="44">
        <f t="shared" ca="1" si="10"/>
        <v>64376</v>
      </c>
      <c r="I58" s="45">
        <f t="shared" si="11"/>
        <v>0</v>
      </c>
      <c r="J58" s="45">
        <f t="shared" ca="1" si="4"/>
        <v>0</v>
      </c>
      <c r="K58" s="45">
        <f t="shared" si="12"/>
        <v>0</v>
      </c>
      <c r="L58" s="45"/>
      <c r="M58" s="45">
        <f t="shared" si="13"/>
        <v>0</v>
      </c>
      <c r="N58" s="257">
        <f t="shared" ca="1" si="5"/>
        <v>0.05</v>
      </c>
      <c r="O58" s="23"/>
      <c r="P58" s="255">
        <f t="shared" ca="1" si="6"/>
        <v>9.4999999999999998E-3</v>
      </c>
      <c r="Q58" s="163">
        <f t="shared" ca="1" si="7"/>
        <v>0.05</v>
      </c>
      <c r="R58" s="164">
        <f ca="1">NPV(Q57,K58:$K$244) + ($A$13+$A$14+$A$15)/POWER(1+Q57,$A$29-D58+1)</f>
        <v>0</v>
      </c>
      <c r="S58" s="164">
        <f ca="1">NPV(Q58,K58:$K$244) + ($A$13+$A$14+$A$15)/POWER(1+Q58,$A$29-D58+1)</f>
        <v>0</v>
      </c>
      <c r="T58" s="45">
        <f t="shared" ca="1" si="20"/>
        <v>-1.4551915228366852E-11</v>
      </c>
      <c r="U58" s="45">
        <f t="shared" ca="1" si="21"/>
        <v>0</v>
      </c>
      <c r="V58" s="45">
        <f t="shared" si="15"/>
        <v>0</v>
      </c>
      <c r="W58" s="45">
        <f t="shared" ca="1" si="17"/>
        <v>0</v>
      </c>
      <c r="X58" s="274">
        <f t="shared" ca="1" si="8"/>
        <v>-1.4551915228366852E-11</v>
      </c>
      <c r="Z58" s="28">
        <f t="shared" ca="1" si="18"/>
        <v>0</v>
      </c>
      <c r="AA58" s="233"/>
      <c r="AB58" s="45">
        <f t="shared" ca="1" si="22"/>
        <v>0</v>
      </c>
      <c r="AC58" s="45">
        <f t="shared" ca="1" si="1"/>
        <v>0</v>
      </c>
      <c r="AD58" s="25">
        <f t="shared" ca="1" si="2"/>
        <v>0</v>
      </c>
    </row>
    <row r="59" spans="1:30" x14ac:dyDescent="0.35">
      <c r="A59" s="336">
        <f ca="1">W10</f>
        <v>37232.480293704779</v>
      </c>
      <c r="B59" s="241" t="s">
        <v>65</v>
      </c>
      <c r="C59" s="36"/>
      <c r="D59" s="20">
        <v>55</v>
      </c>
      <c r="E59" s="21">
        <f t="shared" ca="1" si="9"/>
        <v>64770</v>
      </c>
      <c r="F59" s="44">
        <f t="shared" ca="1" si="3"/>
        <v>65134</v>
      </c>
      <c r="G59" s="22" t="s">
        <v>119</v>
      </c>
      <c r="H59" s="44">
        <f t="shared" ca="1" si="10"/>
        <v>64741</v>
      </c>
      <c r="I59" s="45">
        <f t="shared" si="11"/>
        <v>0</v>
      </c>
      <c r="J59" s="45">
        <f t="shared" ca="1" si="4"/>
        <v>0</v>
      </c>
      <c r="K59" s="45">
        <f t="shared" si="12"/>
        <v>0</v>
      </c>
      <c r="L59" s="45"/>
      <c r="M59" s="45">
        <f t="shared" si="13"/>
        <v>0</v>
      </c>
      <c r="N59" s="257">
        <f t="shared" ca="1" si="5"/>
        <v>0.05</v>
      </c>
      <c r="O59" s="23"/>
      <c r="P59" s="255">
        <f t="shared" ca="1" si="6"/>
        <v>9.4999999999999998E-3</v>
      </c>
      <c r="Q59" s="163">
        <f t="shared" ca="1" si="7"/>
        <v>0.05</v>
      </c>
      <c r="R59" s="164">
        <f ca="1">NPV(Q58,K59:$K$244) + ($A$13+$A$14+$A$15)/POWER(1+Q58,$A$29-D59+1)</f>
        <v>0</v>
      </c>
      <c r="S59" s="164">
        <f ca="1">NPV(Q59,K59:$K$244) + ($A$13+$A$14+$A$15)/POWER(1+Q59,$A$29-D59+1)</f>
        <v>0</v>
      </c>
      <c r="T59" s="45">
        <f t="shared" ca="1" si="20"/>
        <v>-1.4551915228366852E-11</v>
      </c>
      <c r="U59" s="45">
        <f t="shared" ca="1" si="21"/>
        <v>0</v>
      </c>
      <c r="V59" s="45">
        <f t="shared" si="15"/>
        <v>0</v>
      </c>
      <c r="W59" s="45">
        <f t="shared" ca="1" si="17"/>
        <v>0</v>
      </c>
      <c r="X59" s="274">
        <f t="shared" ca="1" si="8"/>
        <v>-1.4551915228366852E-11</v>
      </c>
      <c r="Z59" s="28">
        <f t="shared" ca="1" si="18"/>
        <v>0</v>
      </c>
      <c r="AA59" s="233"/>
      <c r="AB59" s="45">
        <f t="shared" ca="1" si="22"/>
        <v>0</v>
      </c>
      <c r="AC59" s="45">
        <f t="shared" ca="1" si="1"/>
        <v>0</v>
      </c>
      <c r="AD59" s="25">
        <f t="shared" ca="1" si="2"/>
        <v>0</v>
      </c>
    </row>
    <row r="60" spans="1:30" x14ac:dyDescent="0.35">
      <c r="A60" s="244">
        <f ca="1">SUM(A56:A59)</f>
        <v>5.8207660913467407E-11</v>
      </c>
      <c r="B60" s="245" t="s">
        <v>254</v>
      </c>
      <c r="C60" s="38"/>
      <c r="D60" s="20">
        <v>56</v>
      </c>
      <c r="E60" s="21">
        <f t="shared" ca="1" si="9"/>
        <v>65135</v>
      </c>
      <c r="F60" s="44">
        <f t="shared" ca="1" si="3"/>
        <v>65499</v>
      </c>
      <c r="G60" s="22" t="s">
        <v>119</v>
      </c>
      <c r="H60" s="44">
        <f t="shared" ca="1" si="10"/>
        <v>65106</v>
      </c>
      <c r="I60" s="45">
        <f t="shared" si="11"/>
        <v>0</v>
      </c>
      <c r="J60" s="45">
        <f t="shared" ca="1" si="4"/>
        <v>0</v>
      </c>
      <c r="K60" s="45">
        <f t="shared" si="12"/>
        <v>0</v>
      </c>
      <c r="L60" s="45"/>
      <c r="M60" s="45">
        <f t="shared" si="13"/>
        <v>0</v>
      </c>
      <c r="N60" s="257">
        <f t="shared" ca="1" si="5"/>
        <v>0.05</v>
      </c>
      <c r="O60" s="23"/>
      <c r="P60" s="255">
        <f t="shared" ca="1" si="6"/>
        <v>9.4999999999999998E-3</v>
      </c>
      <c r="Q60" s="163">
        <f t="shared" ca="1" si="7"/>
        <v>0.05</v>
      </c>
      <c r="R60" s="164">
        <f ca="1">NPV(Q59,K60:$K$244) + ($A$13+$A$14+$A$15)/POWER(1+Q59,$A$29-D60+1)</f>
        <v>0</v>
      </c>
      <c r="S60" s="164">
        <f ca="1">NPV(Q60,K60:$K$244) + ($A$13+$A$14+$A$15)/POWER(1+Q60,$A$29-D60+1)</f>
        <v>0</v>
      </c>
      <c r="T60" s="45">
        <f t="shared" ca="1" si="20"/>
        <v>-1.4551915228366852E-11</v>
      </c>
      <c r="U60" s="45">
        <f t="shared" ca="1" si="21"/>
        <v>0</v>
      </c>
      <c r="V60" s="45">
        <f t="shared" si="15"/>
        <v>0</v>
      </c>
      <c r="W60" s="45">
        <f t="shared" ca="1" si="17"/>
        <v>0</v>
      </c>
      <c r="X60" s="274">
        <f t="shared" ca="1" si="8"/>
        <v>-1.4551915228366852E-11</v>
      </c>
      <c r="Z60" s="28">
        <f t="shared" ca="1" si="18"/>
        <v>0</v>
      </c>
      <c r="AA60" s="233"/>
      <c r="AB60" s="45">
        <f t="shared" ca="1" si="22"/>
        <v>0</v>
      </c>
      <c r="AC60" s="45">
        <f t="shared" ca="1" si="1"/>
        <v>0</v>
      </c>
      <c r="AD60" s="25">
        <f t="shared" ca="1" si="2"/>
        <v>0</v>
      </c>
    </row>
    <row r="61" spans="1:30" x14ac:dyDescent="0.35">
      <c r="C61" s="38"/>
      <c r="D61" s="20">
        <v>57</v>
      </c>
      <c r="E61" s="21">
        <f t="shared" ca="1" si="9"/>
        <v>65500</v>
      </c>
      <c r="F61" s="44">
        <f t="shared" ca="1" si="3"/>
        <v>65865</v>
      </c>
      <c r="G61" s="22" t="s">
        <v>119</v>
      </c>
      <c r="H61" s="44">
        <f t="shared" ca="1" si="10"/>
        <v>65471</v>
      </c>
      <c r="I61" s="45">
        <f t="shared" si="11"/>
        <v>0</v>
      </c>
      <c r="J61" s="45">
        <f t="shared" ca="1" si="4"/>
        <v>0</v>
      </c>
      <c r="K61" s="45">
        <f t="shared" si="12"/>
        <v>0</v>
      </c>
      <c r="L61" s="45"/>
      <c r="M61" s="45">
        <f t="shared" si="13"/>
        <v>0</v>
      </c>
      <c r="N61" s="257">
        <f t="shared" ca="1" si="5"/>
        <v>0.05</v>
      </c>
      <c r="O61" s="23"/>
      <c r="P61" s="255">
        <f t="shared" ca="1" si="6"/>
        <v>9.4999999999999998E-3</v>
      </c>
      <c r="Q61" s="163">
        <f t="shared" ca="1" si="7"/>
        <v>0.05</v>
      </c>
      <c r="R61" s="164">
        <f ca="1">NPV(Q60,K61:$K$244) + ($A$13+$A$14+$A$15)/POWER(1+Q60,$A$29-D61+1)</f>
        <v>0</v>
      </c>
      <c r="S61" s="164">
        <f ca="1">NPV(Q61,K61:$K$244) + ($A$13+$A$14+$A$15)/POWER(1+Q61,$A$29-D61+1)</f>
        <v>0</v>
      </c>
      <c r="T61" s="45">
        <f t="shared" ca="1" si="20"/>
        <v>-1.4551915228366852E-11</v>
      </c>
      <c r="U61" s="45">
        <f t="shared" ca="1" si="21"/>
        <v>0</v>
      </c>
      <c r="V61" s="45">
        <f t="shared" si="15"/>
        <v>0</v>
      </c>
      <c r="W61" s="45">
        <f t="shared" ca="1" si="17"/>
        <v>0</v>
      </c>
      <c r="X61" s="274">
        <f t="shared" ca="1" si="8"/>
        <v>-1.4551915228366852E-11</v>
      </c>
      <c r="Z61" s="28">
        <f t="shared" ca="1" si="18"/>
        <v>0</v>
      </c>
      <c r="AA61" s="233"/>
      <c r="AB61" s="45">
        <f t="shared" ca="1" si="22"/>
        <v>0</v>
      </c>
      <c r="AC61" s="45">
        <f t="shared" ca="1" si="1"/>
        <v>0</v>
      </c>
      <c r="AD61" s="25">
        <f t="shared" ca="1" si="2"/>
        <v>0</v>
      </c>
    </row>
    <row r="62" spans="1:30" x14ac:dyDescent="0.35">
      <c r="C62" s="38"/>
      <c r="D62" s="20">
        <v>58</v>
      </c>
      <c r="E62" s="21">
        <f t="shared" ca="1" si="9"/>
        <v>65866</v>
      </c>
      <c r="F62" s="44">
        <f t="shared" ca="1" si="3"/>
        <v>66230</v>
      </c>
      <c r="G62" s="22" t="s">
        <v>119</v>
      </c>
      <c r="H62" s="44">
        <f t="shared" ca="1" si="10"/>
        <v>65837</v>
      </c>
      <c r="I62" s="45">
        <f t="shared" si="11"/>
        <v>0</v>
      </c>
      <c r="J62" s="45">
        <f t="shared" ca="1" si="4"/>
        <v>0</v>
      </c>
      <c r="K62" s="45">
        <f t="shared" si="12"/>
        <v>0</v>
      </c>
      <c r="L62" s="45"/>
      <c r="M62" s="45">
        <f t="shared" si="13"/>
        <v>0</v>
      </c>
      <c r="N62" s="257">
        <f t="shared" ca="1" si="5"/>
        <v>0.05</v>
      </c>
      <c r="O62" s="23"/>
      <c r="P62" s="255">
        <f t="shared" ca="1" si="6"/>
        <v>9.4999999999999998E-3</v>
      </c>
      <c r="Q62" s="163">
        <f t="shared" ca="1" si="7"/>
        <v>0.05</v>
      </c>
      <c r="R62" s="164">
        <f ca="1">NPV(Q61,K62:$K$244) + ($A$13+$A$14+$A$15)/POWER(1+Q61,$A$29-D62+1)</f>
        <v>0</v>
      </c>
      <c r="S62" s="164">
        <f ca="1">NPV(Q62,K62:$K$244) + ($A$13+$A$14+$A$15)/POWER(1+Q62,$A$29-D62+1)</f>
        <v>0</v>
      </c>
      <c r="T62" s="45">
        <f t="shared" ca="1" si="20"/>
        <v>-1.4551915228366852E-11</v>
      </c>
      <c r="U62" s="45">
        <f t="shared" ca="1" si="21"/>
        <v>0</v>
      </c>
      <c r="V62" s="45">
        <f t="shared" si="15"/>
        <v>0</v>
      </c>
      <c r="W62" s="45">
        <f t="shared" ca="1" si="17"/>
        <v>0</v>
      </c>
      <c r="X62" s="274">
        <f t="shared" ca="1" si="8"/>
        <v>-1.4551915228366852E-11</v>
      </c>
      <c r="Z62" s="28">
        <f t="shared" ca="1" si="18"/>
        <v>0</v>
      </c>
      <c r="AA62" s="233"/>
      <c r="AB62" s="45">
        <f t="shared" ca="1" si="22"/>
        <v>0</v>
      </c>
      <c r="AC62" s="45">
        <f t="shared" ca="1" si="1"/>
        <v>0</v>
      </c>
      <c r="AD62" s="25">
        <f t="shared" ca="1" si="2"/>
        <v>0</v>
      </c>
    </row>
    <row r="63" spans="1:30" x14ac:dyDescent="0.35">
      <c r="C63" s="38"/>
      <c r="D63" s="20">
        <v>59</v>
      </c>
      <c r="E63" s="21">
        <f t="shared" ca="1" si="9"/>
        <v>66231</v>
      </c>
      <c r="F63" s="44">
        <f t="shared" ca="1" si="3"/>
        <v>66595</v>
      </c>
      <c r="G63" s="22" t="s">
        <v>119</v>
      </c>
      <c r="H63" s="44">
        <f t="shared" ca="1" si="10"/>
        <v>66202</v>
      </c>
      <c r="I63" s="45">
        <f t="shared" si="11"/>
        <v>0</v>
      </c>
      <c r="J63" s="45">
        <f t="shared" ca="1" si="4"/>
        <v>0</v>
      </c>
      <c r="K63" s="45">
        <f t="shared" si="12"/>
        <v>0</v>
      </c>
      <c r="L63" s="45"/>
      <c r="M63" s="45">
        <f t="shared" si="13"/>
        <v>0</v>
      </c>
      <c r="N63" s="257">
        <f t="shared" ca="1" si="5"/>
        <v>0.05</v>
      </c>
      <c r="O63" s="23"/>
      <c r="P63" s="255">
        <f t="shared" ca="1" si="6"/>
        <v>9.4999999999999998E-3</v>
      </c>
      <c r="Q63" s="163">
        <f t="shared" ca="1" si="7"/>
        <v>0.05</v>
      </c>
      <c r="R63" s="164">
        <f ca="1">NPV(Q62,K63:$K$244) + ($A$13+$A$14+$A$15)/POWER(1+Q62,$A$29-D63+1)</f>
        <v>0</v>
      </c>
      <c r="S63" s="164">
        <f ca="1">NPV(Q63,K63:$K$244) + ($A$13+$A$14+$A$15)/POWER(1+Q63,$A$29-D63+1)</f>
        <v>0</v>
      </c>
      <c r="T63" s="45">
        <f t="shared" ca="1" si="20"/>
        <v>-1.4551915228366852E-11</v>
      </c>
      <c r="U63" s="45">
        <f t="shared" ca="1" si="21"/>
        <v>0</v>
      </c>
      <c r="V63" s="45">
        <f t="shared" si="15"/>
        <v>0</v>
      </c>
      <c r="W63" s="45">
        <f t="shared" ca="1" si="17"/>
        <v>0</v>
      </c>
      <c r="X63" s="274">
        <f t="shared" ca="1" si="8"/>
        <v>-1.4551915228366852E-11</v>
      </c>
      <c r="Z63" s="28">
        <f t="shared" ca="1" si="18"/>
        <v>0</v>
      </c>
      <c r="AA63" s="233"/>
      <c r="AB63" s="45">
        <f t="shared" ca="1" si="22"/>
        <v>0</v>
      </c>
      <c r="AC63" s="45">
        <f t="shared" ca="1" si="1"/>
        <v>0</v>
      </c>
      <c r="AD63" s="25">
        <f t="shared" ca="1" si="2"/>
        <v>0</v>
      </c>
    </row>
    <row r="64" spans="1:30" x14ac:dyDescent="0.35">
      <c r="C64" s="29"/>
      <c r="D64" s="20">
        <v>60</v>
      </c>
      <c r="E64" s="21">
        <f t="shared" ca="1" si="9"/>
        <v>66596</v>
      </c>
      <c r="F64" s="44">
        <f t="shared" ca="1" si="3"/>
        <v>66960</v>
      </c>
      <c r="G64" s="22" t="s">
        <v>119</v>
      </c>
      <c r="H64" s="44">
        <f t="shared" ca="1" si="10"/>
        <v>66567</v>
      </c>
      <c r="I64" s="45">
        <f t="shared" si="11"/>
        <v>0</v>
      </c>
      <c r="J64" s="45">
        <f t="shared" ca="1" si="4"/>
        <v>0</v>
      </c>
      <c r="K64" s="45">
        <f t="shared" si="12"/>
        <v>0</v>
      </c>
      <c r="L64" s="45"/>
      <c r="M64" s="45">
        <f t="shared" si="13"/>
        <v>0</v>
      </c>
      <c r="N64" s="257">
        <f t="shared" ca="1" si="5"/>
        <v>0.05</v>
      </c>
      <c r="O64" s="23"/>
      <c r="P64" s="255">
        <f t="shared" ca="1" si="6"/>
        <v>9.4999999999999998E-3</v>
      </c>
      <c r="Q64" s="163">
        <f t="shared" ca="1" si="7"/>
        <v>0.05</v>
      </c>
      <c r="R64" s="164">
        <f ca="1">NPV(Q63,K64:$K$244) + ($A$13+$A$14+$A$15)/POWER(1+Q63,$A$29-D64+1)</f>
        <v>0</v>
      </c>
      <c r="S64" s="164">
        <f ca="1">NPV(Q64,K64:$K$244) + ($A$13+$A$14+$A$15)/POWER(1+Q64,$A$29-D64+1)</f>
        <v>0</v>
      </c>
      <c r="T64" s="45">
        <f t="shared" ca="1" si="20"/>
        <v>-1.4551915228366852E-11</v>
      </c>
      <c r="U64" s="45">
        <f t="shared" ca="1" si="21"/>
        <v>0</v>
      </c>
      <c r="V64" s="45">
        <f t="shared" si="15"/>
        <v>0</v>
      </c>
      <c r="W64" s="45">
        <f t="shared" ca="1" si="17"/>
        <v>0</v>
      </c>
      <c r="X64" s="274">
        <f t="shared" ca="1" si="8"/>
        <v>-1.4551915228366852E-11</v>
      </c>
      <c r="Z64" s="28">
        <f t="shared" ca="1" si="18"/>
        <v>0</v>
      </c>
      <c r="AA64" s="233"/>
      <c r="AB64" s="45">
        <f t="shared" ca="1" si="22"/>
        <v>0</v>
      </c>
      <c r="AC64" s="45">
        <f t="shared" ca="1" si="1"/>
        <v>0</v>
      </c>
      <c r="AD64" s="25">
        <f t="shared" ca="1" si="2"/>
        <v>0</v>
      </c>
    </row>
    <row r="65" spans="4:30" x14ac:dyDescent="0.35">
      <c r="D65" s="20">
        <v>61</v>
      </c>
      <c r="E65" s="21">
        <f t="shared" ca="1" si="9"/>
        <v>66961</v>
      </c>
      <c r="F65" s="44">
        <f t="shared" ca="1" si="3"/>
        <v>67326</v>
      </c>
      <c r="G65" s="22" t="s">
        <v>119</v>
      </c>
      <c r="H65" s="44">
        <f t="shared" ca="1" si="10"/>
        <v>66932</v>
      </c>
      <c r="I65" s="45">
        <f t="shared" si="11"/>
        <v>0</v>
      </c>
      <c r="J65" s="45">
        <f t="shared" ca="1" si="4"/>
        <v>0</v>
      </c>
      <c r="K65" s="45">
        <f t="shared" si="12"/>
        <v>0</v>
      </c>
      <c r="L65" s="45"/>
      <c r="M65" s="45">
        <f t="shared" si="13"/>
        <v>0</v>
      </c>
      <c r="N65" s="257">
        <f t="shared" ca="1" si="5"/>
        <v>0.05</v>
      </c>
      <c r="O65" s="23"/>
      <c r="P65" s="255">
        <f t="shared" ca="1" si="6"/>
        <v>9.4999999999999998E-3</v>
      </c>
      <c r="Q65" s="163">
        <f t="shared" ca="1" si="7"/>
        <v>0.05</v>
      </c>
      <c r="R65" s="164">
        <f ca="1">NPV(Q64,K65:$K$244) + ($A$13+$A$14+$A$15)/POWER(1+Q64,$A$29-D65+1)</f>
        <v>0</v>
      </c>
      <c r="S65" s="164">
        <f ca="1">NPV(Q65,K65:$K$244) + ($A$13+$A$14+$A$15)/POWER(1+Q65,$A$29-D65+1)</f>
        <v>0</v>
      </c>
      <c r="T65" s="45">
        <f t="shared" ca="1" si="20"/>
        <v>-1.4551915228366852E-11</v>
      </c>
      <c r="U65" s="45">
        <f t="shared" ca="1" si="21"/>
        <v>0</v>
      </c>
      <c r="V65" s="45">
        <f t="shared" si="15"/>
        <v>0</v>
      </c>
      <c r="W65" s="45">
        <f t="shared" ca="1" si="17"/>
        <v>0</v>
      </c>
      <c r="X65" s="274">
        <f t="shared" ca="1" si="8"/>
        <v>-1.4551915228366852E-11</v>
      </c>
      <c r="Z65" s="28">
        <f t="shared" ca="1" si="18"/>
        <v>0</v>
      </c>
      <c r="AA65" s="233"/>
      <c r="AB65" s="45">
        <f t="shared" ca="1" si="22"/>
        <v>0</v>
      </c>
      <c r="AC65" s="45">
        <f t="shared" ca="1" si="1"/>
        <v>0</v>
      </c>
      <c r="AD65" s="25">
        <f t="shared" ca="1" si="2"/>
        <v>0</v>
      </c>
    </row>
    <row r="66" spans="4:30" x14ac:dyDescent="0.35">
      <c r="D66" s="20">
        <v>62</v>
      </c>
      <c r="E66" s="21">
        <f t="shared" ca="1" si="9"/>
        <v>67327</v>
      </c>
      <c r="F66" s="44">
        <f t="shared" ca="1" si="3"/>
        <v>67691</v>
      </c>
      <c r="G66" s="22" t="s">
        <v>119</v>
      </c>
      <c r="H66" s="44">
        <f t="shared" ca="1" si="10"/>
        <v>67298</v>
      </c>
      <c r="I66" s="45">
        <f t="shared" si="11"/>
        <v>0</v>
      </c>
      <c r="J66" s="45">
        <f t="shared" ca="1" si="4"/>
        <v>0</v>
      </c>
      <c r="K66" s="45">
        <f t="shared" si="12"/>
        <v>0</v>
      </c>
      <c r="L66" s="45"/>
      <c r="M66" s="45">
        <f t="shared" si="13"/>
        <v>0</v>
      </c>
      <c r="N66" s="257">
        <f t="shared" ca="1" si="5"/>
        <v>0.05</v>
      </c>
      <c r="O66" s="23"/>
      <c r="P66" s="255">
        <f t="shared" ca="1" si="6"/>
        <v>9.4999999999999998E-3</v>
      </c>
      <c r="Q66" s="163">
        <f t="shared" ca="1" si="7"/>
        <v>0.05</v>
      </c>
      <c r="R66" s="164">
        <f ca="1">NPV(Q65,K66:$K$244) + ($A$13+$A$14+$A$15)/POWER(1+Q65,$A$29-D66+1)</f>
        <v>0</v>
      </c>
      <c r="S66" s="164">
        <f ca="1">NPV(Q66,K66:$K$244) + ($A$13+$A$14+$A$15)/POWER(1+Q66,$A$29-D66+1)</f>
        <v>0</v>
      </c>
      <c r="T66" s="45">
        <f t="shared" ca="1" si="20"/>
        <v>-1.4551915228366852E-11</v>
      </c>
      <c r="U66" s="45">
        <f t="shared" ca="1" si="21"/>
        <v>0</v>
      </c>
      <c r="V66" s="45">
        <f t="shared" si="15"/>
        <v>0</v>
      </c>
      <c r="W66" s="45">
        <f t="shared" ca="1" si="17"/>
        <v>0</v>
      </c>
      <c r="X66" s="274">
        <f t="shared" ca="1" si="8"/>
        <v>-1.4551915228366852E-11</v>
      </c>
      <c r="Z66" s="28">
        <f t="shared" ca="1" si="18"/>
        <v>0</v>
      </c>
      <c r="AA66" s="233"/>
      <c r="AB66" s="45">
        <f t="shared" ca="1" si="22"/>
        <v>0</v>
      </c>
      <c r="AC66" s="45">
        <f t="shared" ca="1" si="1"/>
        <v>0</v>
      </c>
      <c r="AD66" s="25">
        <f t="shared" ca="1" si="2"/>
        <v>0</v>
      </c>
    </row>
    <row r="67" spans="4:30" x14ac:dyDescent="0.35">
      <c r="D67" s="20">
        <v>63</v>
      </c>
      <c r="E67" s="21">
        <f t="shared" ca="1" si="9"/>
        <v>67692</v>
      </c>
      <c r="F67" s="44">
        <f t="shared" ca="1" si="3"/>
        <v>68056</v>
      </c>
      <c r="G67" s="22" t="s">
        <v>119</v>
      </c>
      <c r="H67" s="44">
        <f t="shared" ca="1" si="10"/>
        <v>67663</v>
      </c>
      <c r="I67" s="45">
        <f t="shared" si="11"/>
        <v>0</v>
      </c>
      <c r="J67" s="45">
        <f t="shared" ca="1" si="4"/>
        <v>0</v>
      </c>
      <c r="K67" s="45">
        <f t="shared" si="12"/>
        <v>0</v>
      </c>
      <c r="L67" s="45"/>
      <c r="M67" s="45">
        <f t="shared" si="13"/>
        <v>0</v>
      </c>
      <c r="N67" s="257">
        <f t="shared" ca="1" si="5"/>
        <v>0.05</v>
      </c>
      <c r="O67" s="23"/>
      <c r="P67" s="255">
        <f t="shared" ca="1" si="6"/>
        <v>9.4999999999999998E-3</v>
      </c>
      <c r="Q67" s="163">
        <f t="shared" ca="1" si="7"/>
        <v>0.05</v>
      </c>
      <c r="R67" s="164">
        <f ca="1">NPV(Q66,K67:$K$244) + ($A$13+$A$14+$A$15)/POWER(1+Q66,$A$29-D67+1)</f>
        <v>0</v>
      </c>
      <c r="S67" s="164">
        <f ca="1">NPV(Q67,K67:$K$244) + ($A$13+$A$14+$A$15)/POWER(1+Q67,$A$29-D67+1)</f>
        <v>0</v>
      </c>
      <c r="T67" s="45">
        <f t="shared" ca="1" si="20"/>
        <v>-1.4551915228366852E-11</v>
      </c>
      <c r="U67" s="45">
        <f t="shared" ca="1" si="21"/>
        <v>0</v>
      </c>
      <c r="V67" s="45">
        <f t="shared" si="15"/>
        <v>0</v>
      </c>
      <c r="W67" s="45">
        <f t="shared" ca="1" si="17"/>
        <v>0</v>
      </c>
      <c r="X67" s="274">
        <f t="shared" ca="1" si="8"/>
        <v>-1.4551915228366852E-11</v>
      </c>
      <c r="Z67" s="28">
        <f t="shared" ca="1" si="18"/>
        <v>0</v>
      </c>
      <c r="AA67" s="233"/>
      <c r="AB67" s="45">
        <f t="shared" ca="1" si="22"/>
        <v>0</v>
      </c>
      <c r="AC67" s="45">
        <f t="shared" ca="1" si="1"/>
        <v>0</v>
      </c>
      <c r="AD67" s="25">
        <f t="shared" ca="1" si="2"/>
        <v>0</v>
      </c>
    </row>
    <row r="68" spans="4:30" x14ac:dyDescent="0.35">
      <c r="D68" s="20">
        <v>64</v>
      </c>
      <c r="E68" s="21">
        <f t="shared" ca="1" si="9"/>
        <v>68057</v>
      </c>
      <c r="F68" s="44">
        <f t="shared" ca="1" si="3"/>
        <v>68421</v>
      </c>
      <c r="G68" s="22" t="s">
        <v>119</v>
      </c>
      <c r="H68" s="44">
        <f t="shared" ca="1" si="10"/>
        <v>68028</v>
      </c>
      <c r="I68" s="45">
        <f t="shared" si="11"/>
        <v>0</v>
      </c>
      <c r="J68" s="45">
        <f t="shared" ca="1" si="4"/>
        <v>0</v>
      </c>
      <c r="K68" s="45">
        <f t="shared" si="12"/>
        <v>0</v>
      </c>
      <c r="L68" s="45"/>
      <c r="M68" s="45">
        <f t="shared" si="13"/>
        <v>0</v>
      </c>
      <c r="N68" s="257">
        <f t="shared" ca="1" si="5"/>
        <v>0.05</v>
      </c>
      <c r="O68" s="23"/>
      <c r="P68" s="255">
        <f t="shared" ca="1" si="6"/>
        <v>9.4999999999999998E-3</v>
      </c>
      <c r="Q68" s="163">
        <f t="shared" ca="1" si="7"/>
        <v>0.05</v>
      </c>
      <c r="R68" s="164">
        <f ca="1">NPV(Q67,K68:$K$244) + ($A$13+$A$14+$A$15)/POWER(1+Q67,$A$29-D68+1)</f>
        <v>0</v>
      </c>
      <c r="S68" s="164">
        <f ca="1">NPV(Q68,K68:$K$244) + ($A$13+$A$14+$A$15)/POWER(1+Q68,$A$29-D68+1)</f>
        <v>0</v>
      </c>
      <c r="T68" s="45">
        <f t="shared" ca="1" si="20"/>
        <v>-1.4551915228366852E-11</v>
      </c>
      <c r="U68" s="45">
        <f t="shared" ca="1" si="21"/>
        <v>0</v>
      </c>
      <c r="V68" s="45">
        <f t="shared" si="15"/>
        <v>0</v>
      </c>
      <c r="W68" s="45">
        <f t="shared" ca="1" si="17"/>
        <v>0</v>
      </c>
      <c r="X68" s="274">
        <f t="shared" ca="1" si="8"/>
        <v>-1.4551915228366852E-11</v>
      </c>
      <c r="Z68" s="28">
        <f t="shared" ca="1" si="18"/>
        <v>0</v>
      </c>
      <c r="AA68" s="233"/>
      <c r="AB68" s="45">
        <f t="shared" ca="1" si="22"/>
        <v>0</v>
      </c>
      <c r="AC68" s="45">
        <f t="shared" ref="AC68:AC131" ca="1" si="23">W68</f>
        <v>0</v>
      </c>
      <c r="AD68" s="25">
        <f t="shared" ref="AD68:AD131" ca="1" si="24">Z68-AA68-AB68+AC68</f>
        <v>0</v>
      </c>
    </row>
    <row r="69" spans="4:30" x14ac:dyDescent="0.35">
      <c r="D69" s="20">
        <v>65</v>
      </c>
      <c r="E69" s="21">
        <f t="shared" ca="1" si="9"/>
        <v>68422</v>
      </c>
      <c r="F69" s="44">
        <f t="shared" ref="F69:F132" ca="1" si="25">E70-1</f>
        <v>68787</v>
      </c>
      <c r="G69" s="22" t="s">
        <v>119</v>
      </c>
      <c r="H69" s="44">
        <f t="shared" ca="1" si="10"/>
        <v>68393</v>
      </c>
      <c r="I69" s="45">
        <f t="shared" si="11"/>
        <v>0</v>
      </c>
      <c r="J69" s="45">
        <f t="shared" ref="J69:J132" ca="1" si="26">IF(D69&gt;$A$29,0,$A$10)</f>
        <v>0</v>
      </c>
      <c r="K69" s="45">
        <f t="shared" si="12"/>
        <v>0</v>
      </c>
      <c r="L69" s="45"/>
      <c r="M69" s="45">
        <f t="shared" si="13"/>
        <v>0</v>
      </c>
      <c r="N69" s="257">
        <f t="shared" ref="N69:N132" ca="1" si="27">$A$6</f>
        <v>0.05</v>
      </c>
      <c r="O69" s="23"/>
      <c r="P69" s="255">
        <f t="shared" ref="P69:P132" ca="1" si="28">$A$7</f>
        <v>9.4999999999999998E-3</v>
      </c>
      <c r="Q69" s="163">
        <f t="shared" ref="Q69:Q132" ca="1" si="29">$A$8</f>
        <v>0.05</v>
      </c>
      <c r="R69" s="164">
        <f ca="1">NPV(Q68,K69:$K$244) + ($A$13+$A$14+$A$15)/POWER(1+Q68,$A$29-D69+1)</f>
        <v>0</v>
      </c>
      <c r="S69" s="164">
        <f ca="1">NPV(Q69,K69:$K$244) + ($A$13+$A$14+$A$15)/POWER(1+Q69,$A$29-D69+1)</f>
        <v>0</v>
      </c>
      <c r="T69" s="45">
        <f t="shared" ref="T69:T132" ca="1" si="30">IF(ISBLANK(G69),0,X68)</f>
        <v>-1.4551915228366852E-11</v>
      </c>
      <c r="U69" s="45">
        <f t="shared" ca="1" si="21"/>
        <v>0</v>
      </c>
      <c r="V69" s="45">
        <f t="shared" si="15"/>
        <v>0</v>
      </c>
      <c r="W69" s="45">
        <f t="shared" ref="W69:W132" ca="1" si="31">S69-R69</f>
        <v>0</v>
      </c>
      <c r="X69" s="274">
        <f t="shared" ref="X69:X132" ca="1" si="32">T69+U69+V69+W69</f>
        <v>-1.4551915228366852E-11</v>
      </c>
      <c r="Z69" s="28">
        <f t="shared" ca="1" si="18"/>
        <v>0</v>
      </c>
      <c r="AA69" s="233"/>
      <c r="AB69" s="45">
        <f t="shared" ca="1" si="22"/>
        <v>0</v>
      </c>
      <c r="AC69" s="45">
        <f t="shared" ca="1" si="23"/>
        <v>0</v>
      </c>
      <c r="AD69" s="25">
        <f t="shared" ca="1" si="24"/>
        <v>0</v>
      </c>
    </row>
    <row r="70" spans="4:30" x14ac:dyDescent="0.35">
      <c r="D70" s="20">
        <v>66</v>
      </c>
      <c r="E70" s="21">
        <f t="shared" ref="E70:E133" ca="1" si="33">EOMONTH(H70,0)</f>
        <v>68788</v>
      </c>
      <c r="F70" s="44">
        <f t="shared" ca="1" si="25"/>
        <v>69152</v>
      </c>
      <c r="G70" s="22" t="s">
        <v>119</v>
      </c>
      <c r="H70" s="44">
        <f t="shared" ref="H70:H133" ca="1" si="34">EDATE(H69,12)</f>
        <v>68759</v>
      </c>
      <c r="I70" s="45">
        <f t="shared" ref="I70:I133" si="35">IF(D70&gt;$A$28,0,$A$9)</f>
        <v>0</v>
      </c>
      <c r="J70" s="45">
        <f t="shared" ca="1" si="26"/>
        <v>0</v>
      </c>
      <c r="K70" s="45">
        <f t="shared" ref="K70:K133" si="36">IF(D70&gt;$A$28,0,$A$11)</f>
        <v>0</v>
      </c>
      <c r="L70" s="45"/>
      <c r="M70" s="45">
        <f t="shared" ref="M70:M133" si="37">K70+L70</f>
        <v>0</v>
      </c>
      <c r="N70" s="257">
        <f t="shared" ca="1" si="27"/>
        <v>0.05</v>
      </c>
      <c r="O70" s="23"/>
      <c r="P70" s="255">
        <f t="shared" ca="1" si="28"/>
        <v>9.4999999999999998E-3</v>
      </c>
      <c r="Q70" s="163">
        <f t="shared" ca="1" si="29"/>
        <v>0.05</v>
      </c>
      <c r="R70" s="164">
        <f ca="1">NPV(Q69,K70:$K$244) + ($A$13+$A$14+$A$15)/POWER(1+Q69,$A$29-D70+1)</f>
        <v>0</v>
      </c>
      <c r="S70" s="164">
        <f ca="1">NPV(Q70,K70:$K$244) + ($A$13+$A$14+$A$15)/POWER(1+Q70,$A$29-D70+1)</f>
        <v>0</v>
      </c>
      <c r="T70" s="45">
        <f t="shared" ca="1" si="30"/>
        <v>-1.4551915228366852E-11</v>
      </c>
      <c r="U70" s="45">
        <f t="shared" ref="U70:U133" ca="1" si="38">S70*Q70</f>
        <v>0</v>
      </c>
      <c r="V70" s="45">
        <f t="shared" ref="V70:V133" si="39">-(K70+L70)</f>
        <v>0</v>
      </c>
      <c r="W70" s="45">
        <f t="shared" ca="1" si="31"/>
        <v>0</v>
      </c>
      <c r="X70" s="274">
        <f t="shared" ca="1" si="32"/>
        <v>-1.4551915228366852E-11</v>
      </c>
      <c r="Z70" s="28">
        <f t="shared" ref="Z70:Z133" ca="1" si="40">AD69</f>
        <v>0</v>
      </c>
      <c r="AA70" s="233"/>
      <c r="AB70" s="45">
        <f t="shared" ca="1" si="22"/>
        <v>0</v>
      </c>
      <c r="AC70" s="45">
        <f t="shared" ca="1" si="23"/>
        <v>0</v>
      </c>
      <c r="AD70" s="25">
        <f t="shared" ca="1" si="24"/>
        <v>0</v>
      </c>
    </row>
    <row r="71" spans="4:30" x14ac:dyDescent="0.35">
      <c r="D71" s="20">
        <v>67</v>
      </c>
      <c r="E71" s="21">
        <f t="shared" ca="1" si="33"/>
        <v>69153</v>
      </c>
      <c r="F71" s="44">
        <f t="shared" ca="1" si="25"/>
        <v>69517</v>
      </c>
      <c r="G71" s="22" t="s">
        <v>119</v>
      </c>
      <c r="H71" s="44">
        <f t="shared" ca="1" si="34"/>
        <v>69124</v>
      </c>
      <c r="I71" s="45">
        <f t="shared" si="35"/>
        <v>0</v>
      </c>
      <c r="J71" s="45">
        <f t="shared" ca="1" si="26"/>
        <v>0</v>
      </c>
      <c r="K71" s="45">
        <f t="shared" si="36"/>
        <v>0</v>
      </c>
      <c r="L71" s="45"/>
      <c r="M71" s="45">
        <f t="shared" si="37"/>
        <v>0</v>
      </c>
      <c r="N71" s="257">
        <f t="shared" ca="1" si="27"/>
        <v>0.05</v>
      </c>
      <c r="O71" s="23"/>
      <c r="P71" s="255">
        <f t="shared" ca="1" si="28"/>
        <v>9.4999999999999998E-3</v>
      </c>
      <c r="Q71" s="163">
        <f t="shared" ca="1" si="29"/>
        <v>0.05</v>
      </c>
      <c r="R71" s="164">
        <f ca="1">NPV(Q70,K71:$K$244) + ($A$13+$A$14+$A$15)/POWER(1+Q70,$A$29-D71+1)</f>
        <v>0</v>
      </c>
      <c r="S71" s="164">
        <f ca="1">NPV(Q71,K71:$K$244) + ($A$13+$A$14+$A$15)/POWER(1+Q71,$A$29-D71+1)</f>
        <v>0</v>
      </c>
      <c r="T71" s="45">
        <f t="shared" ca="1" si="30"/>
        <v>-1.4551915228366852E-11</v>
      </c>
      <c r="U71" s="45">
        <f t="shared" ca="1" si="38"/>
        <v>0</v>
      </c>
      <c r="V71" s="45">
        <f t="shared" si="39"/>
        <v>0</v>
      </c>
      <c r="W71" s="45">
        <f t="shared" ca="1" si="31"/>
        <v>0</v>
      </c>
      <c r="X71" s="274">
        <f t="shared" ca="1" si="32"/>
        <v>-1.4551915228366852E-11</v>
      </c>
      <c r="Z71" s="28">
        <f t="shared" ca="1" si="40"/>
        <v>0</v>
      </c>
      <c r="AA71" s="233"/>
      <c r="AB71" s="45">
        <f t="shared" ca="1" si="22"/>
        <v>0</v>
      </c>
      <c r="AC71" s="45">
        <f t="shared" ca="1" si="23"/>
        <v>0</v>
      </c>
      <c r="AD71" s="25">
        <f t="shared" ca="1" si="24"/>
        <v>0</v>
      </c>
    </row>
    <row r="72" spans="4:30" x14ac:dyDescent="0.35">
      <c r="D72" s="20">
        <v>68</v>
      </c>
      <c r="E72" s="21">
        <f t="shared" ca="1" si="33"/>
        <v>69518</v>
      </c>
      <c r="F72" s="44">
        <f t="shared" ca="1" si="25"/>
        <v>69882</v>
      </c>
      <c r="G72" s="22" t="s">
        <v>119</v>
      </c>
      <c r="H72" s="44">
        <f t="shared" ca="1" si="34"/>
        <v>69489</v>
      </c>
      <c r="I72" s="45">
        <f t="shared" si="35"/>
        <v>0</v>
      </c>
      <c r="J72" s="45">
        <f t="shared" ca="1" si="26"/>
        <v>0</v>
      </c>
      <c r="K72" s="45">
        <f t="shared" si="36"/>
        <v>0</v>
      </c>
      <c r="L72" s="45"/>
      <c r="M72" s="45">
        <f t="shared" si="37"/>
        <v>0</v>
      </c>
      <c r="N72" s="257">
        <f t="shared" ca="1" si="27"/>
        <v>0.05</v>
      </c>
      <c r="O72" s="23"/>
      <c r="P72" s="255">
        <f t="shared" ca="1" si="28"/>
        <v>9.4999999999999998E-3</v>
      </c>
      <c r="Q72" s="163">
        <f t="shared" ca="1" si="29"/>
        <v>0.05</v>
      </c>
      <c r="R72" s="164">
        <f ca="1">NPV(Q71,K72:$K$244) + ($A$13+$A$14+$A$15)/POWER(1+Q71,$A$29-D72+1)</f>
        <v>0</v>
      </c>
      <c r="S72" s="164">
        <f ca="1">NPV(Q72,K72:$K$244) + ($A$13+$A$14+$A$15)/POWER(1+Q72,$A$29-D72+1)</f>
        <v>0</v>
      </c>
      <c r="T72" s="45">
        <f t="shared" ca="1" si="30"/>
        <v>-1.4551915228366852E-11</v>
      </c>
      <c r="U72" s="45">
        <f t="shared" ca="1" si="38"/>
        <v>0</v>
      </c>
      <c r="V72" s="45">
        <f t="shared" si="39"/>
        <v>0</v>
      </c>
      <c r="W72" s="45">
        <f t="shared" ca="1" si="31"/>
        <v>0</v>
      </c>
      <c r="X72" s="274">
        <f t="shared" ca="1" si="32"/>
        <v>-1.4551915228366852E-11</v>
      </c>
      <c r="Z72" s="28">
        <f t="shared" ca="1" si="40"/>
        <v>0</v>
      </c>
      <c r="AA72" s="233"/>
      <c r="AB72" s="45">
        <f t="shared" ca="1" si="22"/>
        <v>0</v>
      </c>
      <c r="AC72" s="45">
        <f t="shared" ca="1" si="23"/>
        <v>0</v>
      </c>
      <c r="AD72" s="25">
        <f t="shared" ca="1" si="24"/>
        <v>0</v>
      </c>
    </row>
    <row r="73" spans="4:30" x14ac:dyDescent="0.35">
      <c r="D73" s="20">
        <v>69</v>
      </c>
      <c r="E73" s="21">
        <f t="shared" ca="1" si="33"/>
        <v>69883</v>
      </c>
      <c r="F73" s="44">
        <f t="shared" ca="1" si="25"/>
        <v>70248</v>
      </c>
      <c r="G73" s="22" t="s">
        <v>119</v>
      </c>
      <c r="H73" s="44">
        <f t="shared" ca="1" si="34"/>
        <v>69854</v>
      </c>
      <c r="I73" s="45">
        <f t="shared" si="35"/>
        <v>0</v>
      </c>
      <c r="J73" s="45">
        <f t="shared" ca="1" si="26"/>
        <v>0</v>
      </c>
      <c r="K73" s="45">
        <f t="shared" si="36"/>
        <v>0</v>
      </c>
      <c r="L73" s="45"/>
      <c r="M73" s="45">
        <f t="shared" si="37"/>
        <v>0</v>
      </c>
      <c r="N73" s="257">
        <f t="shared" ca="1" si="27"/>
        <v>0.05</v>
      </c>
      <c r="O73" s="23"/>
      <c r="P73" s="255">
        <f t="shared" ca="1" si="28"/>
        <v>9.4999999999999998E-3</v>
      </c>
      <c r="Q73" s="163">
        <f t="shared" ca="1" si="29"/>
        <v>0.05</v>
      </c>
      <c r="R73" s="164">
        <f ca="1">NPV(Q72,K73:$K$244) + ($A$13+$A$14+$A$15)/POWER(1+Q72,$A$29-D73+1)</f>
        <v>0</v>
      </c>
      <c r="S73" s="164">
        <f ca="1">NPV(Q73,K73:$K$244) + ($A$13+$A$14+$A$15)/POWER(1+Q73,$A$29-D73+1)</f>
        <v>0</v>
      </c>
      <c r="T73" s="45">
        <f t="shared" ca="1" si="30"/>
        <v>-1.4551915228366852E-11</v>
      </c>
      <c r="U73" s="45">
        <f t="shared" ca="1" si="38"/>
        <v>0</v>
      </c>
      <c r="V73" s="45">
        <f t="shared" si="39"/>
        <v>0</v>
      </c>
      <c r="W73" s="45">
        <f t="shared" ca="1" si="31"/>
        <v>0</v>
      </c>
      <c r="X73" s="274">
        <f t="shared" ca="1" si="32"/>
        <v>-1.4551915228366852E-11</v>
      </c>
      <c r="Z73" s="28">
        <f t="shared" ca="1" si="40"/>
        <v>0</v>
      </c>
      <c r="AA73" s="233"/>
      <c r="AB73" s="45">
        <f t="shared" ca="1" si="22"/>
        <v>0</v>
      </c>
      <c r="AC73" s="45">
        <f t="shared" ca="1" si="23"/>
        <v>0</v>
      </c>
      <c r="AD73" s="25">
        <f t="shared" ca="1" si="24"/>
        <v>0</v>
      </c>
    </row>
    <row r="74" spans="4:30" x14ac:dyDescent="0.35">
      <c r="D74" s="20">
        <v>70</v>
      </c>
      <c r="E74" s="21">
        <f t="shared" ca="1" si="33"/>
        <v>70249</v>
      </c>
      <c r="F74" s="44">
        <f t="shared" ca="1" si="25"/>
        <v>70613</v>
      </c>
      <c r="G74" s="22" t="s">
        <v>119</v>
      </c>
      <c r="H74" s="44">
        <f t="shared" ca="1" si="34"/>
        <v>70220</v>
      </c>
      <c r="I74" s="45">
        <f t="shared" si="35"/>
        <v>0</v>
      </c>
      <c r="J74" s="45">
        <f t="shared" ca="1" si="26"/>
        <v>0</v>
      </c>
      <c r="K74" s="45">
        <f t="shared" si="36"/>
        <v>0</v>
      </c>
      <c r="L74" s="45"/>
      <c r="M74" s="45">
        <f t="shared" si="37"/>
        <v>0</v>
      </c>
      <c r="N74" s="257">
        <f t="shared" ca="1" si="27"/>
        <v>0.05</v>
      </c>
      <c r="O74" s="23"/>
      <c r="P74" s="255">
        <f t="shared" ca="1" si="28"/>
        <v>9.4999999999999998E-3</v>
      </c>
      <c r="Q74" s="163">
        <f t="shared" ca="1" si="29"/>
        <v>0.05</v>
      </c>
      <c r="R74" s="164">
        <f ca="1">NPV(Q73,K74:$K$244) + ($A$13+$A$14+$A$15)/POWER(1+Q73,$A$29-D74+1)</f>
        <v>0</v>
      </c>
      <c r="S74" s="164">
        <f ca="1">NPV(Q74,K74:$K$244) + ($A$13+$A$14+$A$15)/POWER(1+Q74,$A$29-D74+1)</f>
        <v>0</v>
      </c>
      <c r="T74" s="45">
        <f t="shared" ca="1" si="30"/>
        <v>-1.4551915228366852E-11</v>
      </c>
      <c r="U74" s="45">
        <f t="shared" ca="1" si="38"/>
        <v>0</v>
      </c>
      <c r="V74" s="45">
        <f t="shared" si="39"/>
        <v>0</v>
      </c>
      <c r="W74" s="45">
        <f t="shared" ca="1" si="31"/>
        <v>0</v>
      </c>
      <c r="X74" s="274">
        <f t="shared" ca="1" si="32"/>
        <v>-1.4551915228366852E-11</v>
      </c>
      <c r="Z74" s="28">
        <f t="shared" ca="1" si="40"/>
        <v>0</v>
      </c>
      <c r="AA74" s="233"/>
      <c r="AB74" s="45">
        <f t="shared" ca="1" si="22"/>
        <v>0</v>
      </c>
      <c r="AC74" s="45">
        <f t="shared" ca="1" si="23"/>
        <v>0</v>
      </c>
      <c r="AD74" s="25">
        <f t="shared" ca="1" si="24"/>
        <v>0</v>
      </c>
    </row>
    <row r="75" spans="4:30" x14ac:dyDescent="0.35">
      <c r="D75" s="20">
        <v>71</v>
      </c>
      <c r="E75" s="21">
        <f t="shared" ca="1" si="33"/>
        <v>70614</v>
      </c>
      <c r="F75" s="44">
        <f t="shared" ca="1" si="25"/>
        <v>70978</v>
      </c>
      <c r="G75" s="22" t="s">
        <v>119</v>
      </c>
      <c r="H75" s="44">
        <f t="shared" ca="1" si="34"/>
        <v>70585</v>
      </c>
      <c r="I75" s="45">
        <f t="shared" si="35"/>
        <v>0</v>
      </c>
      <c r="J75" s="45">
        <f t="shared" ca="1" si="26"/>
        <v>0</v>
      </c>
      <c r="K75" s="45">
        <f t="shared" si="36"/>
        <v>0</v>
      </c>
      <c r="L75" s="45"/>
      <c r="M75" s="45">
        <f t="shared" si="37"/>
        <v>0</v>
      </c>
      <c r="N75" s="257">
        <f t="shared" ca="1" si="27"/>
        <v>0.05</v>
      </c>
      <c r="O75" s="23"/>
      <c r="P75" s="255">
        <f t="shared" ca="1" si="28"/>
        <v>9.4999999999999998E-3</v>
      </c>
      <c r="Q75" s="163">
        <f t="shared" ca="1" si="29"/>
        <v>0.05</v>
      </c>
      <c r="R75" s="164">
        <f ca="1">NPV(Q74,K75:$K$244) + ($A$13+$A$14+$A$15)/POWER(1+Q74,$A$29-D75+1)</f>
        <v>0</v>
      </c>
      <c r="S75" s="164">
        <f ca="1">NPV(Q75,K75:$K$244) + ($A$13+$A$14+$A$15)/POWER(1+Q75,$A$29-D75+1)</f>
        <v>0</v>
      </c>
      <c r="T75" s="45">
        <f t="shared" ca="1" si="30"/>
        <v>-1.4551915228366852E-11</v>
      </c>
      <c r="U75" s="45">
        <f t="shared" ca="1" si="38"/>
        <v>0</v>
      </c>
      <c r="V75" s="45">
        <f t="shared" si="39"/>
        <v>0</v>
      </c>
      <c r="W75" s="45">
        <f t="shared" ca="1" si="31"/>
        <v>0</v>
      </c>
      <c r="X75" s="274">
        <f t="shared" ca="1" si="32"/>
        <v>-1.4551915228366852E-11</v>
      </c>
      <c r="Z75" s="28">
        <f t="shared" ca="1" si="40"/>
        <v>0</v>
      </c>
      <c r="AA75" s="233"/>
      <c r="AB75" s="45">
        <f t="shared" ca="1" si="22"/>
        <v>0</v>
      </c>
      <c r="AC75" s="45">
        <f t="shared" ca="1" si="23"/>
        <v>0</v>
      </c>
      <c r="AD75" s="25">
        <f t="shared" ca="1" si="24"/>
        <v>0</v>
      </c>
    </row>
    <row r="76" spans="4:30" x14ac:dyDescent="0.35">
      <c r="D76" s="20">
        <v>72</v>
      </c>
      <c r="E76" s="21">
        <f t="shared" ca="1" si="33"/>
        <v>70979</v>
      </c>
      <c r="F76" s="44">
        <f t="shared" ca="1" si="25"/>
        <v>71343</v>
      </c>
      <c r="G76" s="22" t="s">
        <v>119</v>
      </c>
      <c r="H76" s="44">
        <f t="shared" ca="1" si="34"/>
        <v>70950</v>
      </c>
      <c r="I76" s="45">
        <f t="shared" si="35"/>
        <v>0</v>
      </c>
      <c r="J76" s="45">
        <f t="shared" ca="1" si="26"/>
        <v>0</v>
      </c>
      <c r="K76" s="45">
        <f t="shared" si="36"/>
        <v>0</v>
      </c>
      <c r="L76" s="45"/>
      <c r="M76" s="45">
        <f t="shared" si="37"/>
        <v>0</v>
      </c>
      <c r="N76" s="257">
        <f t="shared" ca="1" si="27"/>
        <v>0.05</v>
      </c>
      <c r="O76" s="23"/>
      <c r="P76" s="255">
        <f t="shared" ca="1" si="28"/>
        <v>9.4999999999999998E-3</v>
      </c>
      <c r="Q76" s="163">
        <f t="shared" ca="1" si="29"/>
        <v>0.05</v>
      </c>
      <c r="R76" s="164">
        <f ca="1">NPV(Q75,K76:$K$244) + ($A$13+$A$14+$A$15)/POWER(1+Q75,$A$29-D76+1)</f>
        <v>0</v>
      </c>
      <c r="S76" s="164">
        <f ca="1">NPV(Q76,K76:$K$244) + ($A$13+$A$14+$A$15)/POWER(1+Q76,$A$29-D76+1)</f>
        <v>0</v>
      </c>
      <c r="T76" s="45">
        <f t="shared" ca="1" si="30"/>
        <v>-1.4551915228366852E-11</v>
      </c>
      <c r="U76" s="45">
        <f t="shared" ca="1" si="38"/>
        <v>0</v>
      </c>
      <c r="V76" s="45">
        <f t="shared" si="39"/>
        <v>0</v>
      </c>
      <c r="W76" s="45">
        <f t="shared" ca="1" si="31"/>
        <v>0</v>
      </c>
      <c r="X76" s="274">
        <f t="shared" ca="1" si="32"/>
        <v>-1.4551915228366852E-11</v>
      </c>
      <c r="Z76" s="28">
        <f t="shared" ca="1" si="40"/>
        <v>0</v>
      </c>
      <c r="AA76" s="233"/>
      <c r="AB76" s="45">
        <f t="shared" ca="1" si="22"/>
        <v>0</v>
      </c>
      <c r="AC76" s="45">
        <f t="shared" ca="1" si="23"/>
        <v>0</v>
      </c>
      <c r="AD76" s="25">
        <f t="shared" ca="1" si="24"/>
        <v>0</v>
      </c>
    </row>
    <row r="77" spans="4:30" x14ac:dyDescent="0.35">
      <c r="D77" s="20">
        <v>73</v>
      </c>
      <c r="E77" s="21">
        <f t="shared" ca="1" si="33"/>
        <v>71344</v>
      </c>
      <c r="F77" s="44">
        <f t="shared" ca="1" si="25"/>
        <v>71709</v>
      </c>
      <c r="G77" s="22" t="s">
        <v>119</v>
      </c>
      <c r="H77" s="44">
        <f t="shared" ca="1" si="34"/>
        <v>71315</v>
      </c>
      <c r="I77" s="45">
        <f t="shared" si="35"/>
        <v>0</v>
      </c>
      <c r="J77" s="45">
        <f t="shared" ca="1" si="26"/>
        <v>0</v>
      </c>
      <c r="K77" s="45">
        <f t="shared" si="36"/>
        <v>0</v>
      </c>
      <c r="L77" s="45"/>
      <c r="M77" s="45">
        <f t="shared" si="37"/>
        <v>0</v>
      </c>
      <c r="N77" s="257">
        <f t="shared" ca="1" si="27"/>
        <v>0.05</v>
      </c>
      <c r="O77" s="23"/>
      <c r="P77" s="255">
        <f t="shared" ca="1" si="28"/>
        <v>9.4999999999999998E-3</v>
      </c>
      <c r="Q77" s="163">
        <f t="shared" ca="1" si="29"/>
        <v>0.05</v>
      </c>
      <c r="R77" s="164">
        <f ca="1">NPV(Q76,K77:$K$244) + ($A$13+$A$14+$A$15)/POWER(1+Q76,$A$29-D77+1)</f>
        <v>0</v>
      </c>
      <c r="S77" s="164">
        <f ca="1">NPV(Q77,K77:$K$244) + ($A$13+$A$14+$A$15)/POWER(1+Q77,$A$29-D77+1)</f>
        <v>0</v>
      </c>
      <c r="T77" s="45">
        <f t="shared" ca="1" si="30"/>
        <v>-1.4551915228366852E-11</v>
      </c>
      <c r="U77" s="45">
        <f t="shared" ca="1" si="38"/>
        <v>0</v>
      </c>
      <c r="V77" s="45">
        <f t="shared" si="39"/>
        <v>0</v>
      </c>
      <c r="W77" s="45">
        <f t="shared" ca="1" si="31"/>
        <v>0</v>
      </c>
      <c r="X77" s="274">
        <f t="shared" ca="1" si="32"/>
        <v>-1.4551915228366852E-11</v>
      </c>
      <c r="Z77" s="28">
        <f t="shared" ca="1" si="40"/>
        <v>0</v>
      </c>
      <c r="AA77" s="233"/>
      <c r="AB77" s="45">
        <f t="shared" ca="1" si="22"/>
        <v>0</v>
      </c>
      <c r="AC77" s="45">
        <f t="shared" ca="1" si="23"/>
        <v>0</v>
      </c>
      <c r="AD77" s="25">
        <f t="shared" ca="1" si="24"/>
        <v>0</v>
      </c>
    </row>
    <row r="78" spans="4:30" x14ac:dyDescent="0.35">
      <c r="D78" s="20">
        <v>74</v>
      </c>
      <c r="E78" s="21">
        <f t="shared" ca="1" si="33"/>
        <v>71710</v>
      </c>
      <c r="F78" s="44">
        <f t="shared" ca="1" si="25"/>
        <v>72074</v>
      </c>
      <c r="G78" s="22" t="s">
        <v>119</v>
      </c>
      <c r="H78" s="44">
        <f t="shared" ca="1" si="34"/>
        <v>71681</v>
      </c>
      <c r="I78" s="45">
        <f t="shared" si="35"/>
        <v>0</v>
      </c>
      <c r="J78" s="45">
        <f t="shared" ca="1" si="26"/>
        <v>0</v>
      </c>
      <c r="K78" s="45">
        <f t="shared" si="36"/>
        <v>0</v>
      </c>
      <c r="L78" s="45"/>
      <c r="M78" s="45">
        <f t="shared" si="37"/>
        <v>0</v>
      </c>
      <c r="N78" s="257">
        <f t="shared" ca="1" si="27"/>
        <v>0.05</v>
      </c>
      <c r="O78" s="23"/>
      <c r="P78" s="255">
        <f t="shared" ca="1" si="28"/>
        <v>9.4999999999999998E-3</v>
      </c>
      <c r="Q78" s="163">
        <f t="shared" ca="1" si="29"/>
        <v>0.05</v>
      </c>
      <c r="R78" s="164">
        <f ca="1">NPV(Q77,K78:$K$244) + ($A$13+$A$14+$A$15)/POWER(1+Q77,$A$29-D78+1)</f>
        <v>0</v>
      </c>
      <c r="S78" s="164">
        <f ca="1">NPV(Q78,K78:$K$244) + ($A$13+$A$14+$A$15)/POWER(1+Q78,$A$29-D78+1)</f>
        <v>0</v>
      </c>
      <c r="T78" s="45">
        <f t="shared" ca="1" si="30"/>
        <v>-1.4551915228366852E-11</v>
      </c>
      <c r="U78" s="45">
        <f t="shared" ca="1" si="38"/>
        <v>0</v>
      </c>
      <c r="V78" s="45">
        <f t="shared" si="39"/>
        <v>0</v>
      </c>
      <c r="W78" s="45">
        <f t="shared" ca="1" si="31"/>
        <v>0</v>
      </c>
      <c r="X78" s="274">
        <f t="shared" ca="1" si="32"/>
        <v>-1.4551915228366852E-11</v>
      </c>
      <c r="Z78" s="28">
        <f t="shared" ca="1" si="40"/>
        <v>0</v>
      </c>
      <c r="AA78" s="233"/>
      <c r="AB78" s="45">
        <f t="shared" ref="AB78:AB141" ca="1" si="41">IFERROR(Z78/($A$43-D78+1),0)</f>
        <v>0</v>
      </c>
      <c r="AC78" s="45">
        <f t="shared" ca="1" si="23"/>
        <v>0</v>
      </c>
      <c r="AD78" s="25">
        <f t="shared" ca="1" si="24"/>
        <v>0</v>
      </c>
    </row>
    <row r="79" spans="4:30" x14ac:dyDescent="0.35">
      <c r="D79" s="20">
        <v>75</v>
      </c>
      <c r="E79" s="21">
        <f t="shared" ca="1" si="33"/>
        <v>72075</v>
      </c>
      <c r="F79" s="44">
        <f t="shared" ca="1" si="25"/>
        <v>72439</v>
      </c>
      <c r="G79" s="22" t="s">
        <v>119</v>
      </c>
      <c r="H79" s="44">
        <f t="shared" ca="1" si="34"/>
        <v>72046</v>
      </c>
      <c r="I79" s="45">
        <f t="shared" si="35"/>
        <v>0</v>
      </c>
      <c r="J79" s="45">
        <f t="shared" ca="1" si="26"/>
        <v>0</v>
      </c>
      <c r="K79" s="45">
        <f t="shared" si="36"/>
        <v>0</v>
      </c>
      <c r="L79" s="45"/>
      <c r="M79" s="45">
        <f t="shared" si="37"/>
        <v>0</v>
      </c>
      <c r="N79" s="257">
        <f t="shared" ca="1" si="27"/>
        <v>0.05</v>
      </c>
      <c r="O79" s="23"/>
      <c r="P79" s="255">
        <f t="shared" ca="1" si="28"/>
        <v>9.4999999999999998E-3</v>
      </c>
      <c r="Q79" s="163">
        <f t="shared" ca="1" si="29"/>
        <v>0.05</v>
      </c>
      <c r="R79" s="164">
        <f ca="1">NPV(Q78,K79:$K$244) + ($A$13+$A$14+$A$15)/POWER(1+Q78,$A$29-D79+1)</f>
        <v>0</v>
      </c>
      <c r="S79" s="164">
        <f ca="1">NPV(Q79,K79:$K$244) + ($A$13+$A$14+$A$15)/POWER(1+Q79,$A$29-D79+1)</f>
        <v>0</v>
      </c>
      <c r="T79" s="45">
        <f t="shared" ca="1" si="30"/>
        <v>-1.4551915228366852E-11</v>
      </c>
      <c r="U79" s="45">
        <f t="shared" ca="1" si="38"/>
        <v>0</v>
      </c>
      <c r="V79" s="45">
        <f t="shared" si="39"/>
        <v>0</v>
      </c>
      <c r="W79" s="45">
        <f t="shared" ca="1" si="31"/>
        <v>0</v>
      </c>
      <c r="X79" s="274">
        <f t="shared" ca="1" si="32"/>
        <v>-1.4551915228366852E-11</v>
      </c>
      <c r="Z79" s="28">
        <f t="shared" ca="1" si="40"/>
        <v>0</v>
      </c>
      <c r="AA79" s="233"/>
      <c r="AB79" s="45">
        <f t="shared" ca="1" si="41"/>
        <v>0</v>
      </c>
      <c r="AC79" s="45">
        <f t="shared" ca="1" si="23"/>
        <v>0</v>
      </c>
      <c r="AD79" s="25">
        <f t="shared" ca="1" si="24"/>
        <v>0</v>
      </c>
    </row>
    <row r="80" spans="4:30" x14ac:dyDescent="0.35">
      <c r="D80" s="20">
        <v>76</v>
      </c>
      <c r="E80" s="21">
        <f t="shared" ca="1" si="33"/>
        <v>72440</v>
      </c>
      <c r="F80" s="44">
        <f t="shared" ca="1" si="25"/>
        <v>72804</v>
      </c>
      <c r="G80" s="22" t="s">
        <v>119</v>
      </c>
      <c r="H80" s="44">
        <f t="shared" ca="1" si="34"/>
        <v>72411</v>
      </c>
      <c r="I80" s="45">
        <f t="shared" si="35"/>
        <v>0</v>
      </c>
      <c r="J80" s="45">
        <f t="shared" ca="1" si="26"/>
        <v>0</v>
      </c>
      <c r="K80" s="45">
        <f t="shared" si="36"/>
        <v>0</v>
      </c>
      <c r="L80" s="45"/>
      <c r="M80" s="45">
        <f t="shared" si="37"/>
        <v>0</v>
      </c>
      <c r="N80" s="257">
        <f t="shared" ca="1" si="27"/>
        <v>0.05</v>
      </c>
      <c r="O80" s="23"/>
      <c r="P80" s="255">
        <f t="shared" ca="1" si="28"/>
        <v>9.4999999999999998E-3</v>
      </c>
      <c r="Q80" s="163">
        <f t="shared" ca="1" si="29"/>
        <v>0.05</v>
      </c>
      <c r="R80" s="164">
        <f ca="1">NPV(Q79,K80:$K$244) + ($A$13+$A$14+$A$15)/POWER(1+Q79,$A$29-D80+1)</f>
        <v>0</v>
      </c>
      <c r="S80" s="164">
        <f ca="1">NPV(Q80,K80:$K$244) + ($A$13+$A$14+$A$15)/POWER(1+Q80,$A$29-D80+1)</f>
        <v>0</v>
      </c>
      <c r="T80" s="45">
        <f t="shared" ca="1" si="30"/>
        <v>-1.4551915228366852E-11</v>
      </c>
      <c r="U80" s="45">
        <f t="shared" ca="1" si="38"/>
        <v>0</v>
      </c>
      <c r="V80" s="45">
        <f t="shared" si="39"/>
        <v>0</v>
      </c>
      <c r="W80" s="45">
        <f t="shared" ca="1" si="31"/>
        <v>0</v>
      </c>
      <c r="X80" s="274">
        <f t="shared" ca="1" si="32"/>
        <v>-1.4551915228366852E-11</v>
      </c>
      <c r="Z80" s="28">
        <f t="shared" ca="1" si="40"/>
        <v>0</v>
      </c>
      <c r="AA80" s="233"/>
      <c r="AB80" s="45">
        <f t="shared" ca="1" si="41"/>
        <v>0</v>
      </c>
      <c r="AC80" s="45">
        <f t="shared" ca="1" si="23"/>
        <v>0</v>
      </c>
      <c r="AD80" s="25">
        <f t="shared" ca="1" si="24"/>
        <v>0</v>
      </c>
    </row>
    <row r="81" spans="4:30" x14ac:dyDescent="0.35">
      <c r="D81" s="20">
        <v>77</v>
      </c>
      <c r="E81" s="21">
        <f t="shared" ca="1" si="33"/>
        <v>72805</v>
      </c>
      <c r="F81" s="44">
        <f t="shared" ca="1" si="25"/>
        <v>73169</v>
      </c>
      <c r="G81" s="22" t="s">
        <v>119</v>
      </c>
      <c r="H81" s="44">
        <f t="shared" ca="1" si="34"/>
        <v>72776</v>
      </c>
      <c r="I81" s="45">
        <f t="shared" si="35"/>
        <v>0</v>
      </c>
      <c r="J81" s="45">
        <f t="shared" ca="1" si="26"/>
        <v>0</v>
      </c>
      <c r="K81" s="45">
        <f t="shared" si="36"/>
        <v>0</v>
      </c>
      <c r="L81" s="45"/>
      <c r="M81" s="45">
        <f t="shared" si="37"/>
        <v>0</v>
      </c>
      <c r="N81" s="257">
        <f t="shared" ca="1" si="27"/>
        <v>0.05</v>
      </c>
      <c r="O81" s="23"/>
      <c r="P81" s="255">
        <f t="shared" ca="1" si="28"/>
        <v>9.4999999999999998E-3</v>
      </c>
      <c r="Q81" s="163">
        <f t="shared" ca="1" si="29"/>
        <v>0.05</v>
      </c>
      <c r="R81" s="164">
        <f ca="1">NPV(Q80,K81:$K$244) + ($A$13+$A$14+$A$15)/POWER(1+Q80,$A$29-D81+1)</f>
        <v>0</v>
      </c>
      <c r="S81" s="164">
        <f ca="1">NPV(Q81,K81:$K$244) + ($A$13+$A$14+$A$15)/POWER(1+Q81,$A$29-D81+1)</f>
        <v>0</v>
      </c>
      <c r="T81" s="45">
        <f t="shared" ca="1" si="30"/>
        <v>-1.4551915228366852E-11</v>
      </c>
      <c r="U81" s="45">
        <f t="shared" ca="1" si="38"/>
        <v>0</v>
      </c>
      <c r="V81" s="45">
        <f t="shared" si="39"/>
        <v>0</v>
      </c>
      <c r="W81" s="45">
        <f t="shared" ca="1" si="31"/>
        <v>0</v>
      </c>
      <c r="X81" s="274">
        <f t="shared" ca="1" si="32"/>
        <v>-1.4551915228366852E-11</v>
      </c>
      <c r="Z81" s="28">
        <f t="shared" ca="1" si="40"/>
        <v>0</v>
      </c>
      <c r="AA81" s="233"/>
      <c r="AB81" s="45">
        <f t="shared" ca="1" si="41"/>
        <v>0</v>
      </c>
      <c r="AC81" s="45">
        <f t="shared" ca="1" si="23"/>
        <v>0</v>
      </c>
      <c r="AD81" s="25">
        <f t="shared" ca="1" si="24"/>
        <v>0</v>
      </c>
    </row>
    <row r="82" spans="4:30" x14ac:dyDescent="0.35">
      <c r="D82" s="20">
        <v>78</v>
      </c>
      <c r="E82" s="21">
        <f t="shared" ca="1" si="33"/>
        <v>73170</v>
      </c>
      <c r="F82" s="44">
        <f t="shared" ca="1" si="25"/>
        <v>73534</v>
      </c>
      <c r="G82" s="22" t="s">
        <v>119</v>
      </c>
      <c r="H82" s="44">
        <f t="shared" ca="1" si="34"/>
        <v>73141</v>
      </c>
      <c r="I82" s="45">
        <f t="shared" si="35"/>
        <v>0</v>
      </c>
      <c r="J82" s="45">
        <f t="shared" ca="1" si="26"/>
        <v>0</v>
      </c>
      <c r="K82" s="45">
        <f t="shared" si="36"/>
        <v>0</v>
      </c>
      <c r="L82" s="45"/>
      <c r="M82" s="45">
        <f t="shared" si="37"/>
        <v>0</v>
      </c>
      <c r="N82" s="257">
        <f t="shared" ca="1" si="27"/>
        <v>0.05</v>
      </c>
      <c r="O82" s="23"/>
      <c r="P82" s="255">
        <f t="shared" ca="1" si="28"/>
        <v>9.4999999999999998E-3</v>
      </c>
      <c r="Q82" s="163">
        <f t="shared" ca="1" si="29"/>
        <v>0.05</v>
      </c>
      <c r="R82" s="164">
        <f ca="1">NPV(Q81,K82:$K$244) + ($A$13+$A$14+$A$15)/POWER(1+Q81,$A$29-D82+1)</f>
        <v>0</v>
      </c>
      <c r="S82" s="164">
        <f ca="1">NPV(Q82,K82:$K$244) + ($A$13+$A$14+$A$15)/POWER(1+Q82,$A$29-D82+1)</f>
        <v>0</v>
      </c>
      <c r="T82" s="45">
        <f t="shared" ca="1" si="30"/>
        <v>-1.4551915228366852E-11</v>
      </c>
      <c r="U82" s="45">
        <f t="shared" ca="1" si="38"/>
        <v>0</v>
      </c>
      <c r="V82" s="45">
        <f t="shared" si="39"/>
        <v>0</v>
      </c>
      <c r="W82" s="45">
        <f t="shared" ca="1" si="31"/>
        <v>0</v>
      </c>
      <c r="X82" s="274">
        <f t="shared" ca="1" si="32"/>
        <v>-1.4551915228366852E-11</v>
      </c>
      <c r="Z82" s="28">
        <f t="shared" ca="1" si="40"/>
        <v>0</v>
      </c>
      <c r="AA82" s="233"/>
      <c r="AB82" s="45">
        <f t="shared" ca="1" si="41"/>
        <v>0</v>
      </c>
      <c r="AC82" s="45">
        <f t="shared" ca="1" si="23"/>
        <v>0</v>
      </c>
      <c r="AD82" s="25">
        <f t="shared" ca="1" si="24"/>
        <v>0</v>
      </c>
    </row>
    <row r="83" spans="4:30" x14ac:dyDescent="0.35">
      <c r="D83" s="20">
        <v>79</v>
      </c>
      <c r="E83" s="21">
        <f t="shared" ca="1" si="33"/>
        <v>73535</v>
      </c>
      <c r="F83" s="44">
        <f t="shared" ca="1" si="25"/>
        <v>73899</v>
      </c>
      <c r="G83" s="22" t="s">
        <v>119</v>
      </c>
      <c r="H83" s="44">
        <f t="shared" ca="1" si="34"/>
        <v>73506</v>
      </c>
      <c r="I83" s="45">
        <f t="shared" si="35"/>
        <v>0</v>
      </c>
      <c r="J83" s="45">
        <f t="shared" ca="1" si="26"/>
        <v>0</v>
      </c>
      <c r="K83" s="45">
        <f t="shared" si="36"/>
        <v>0</v>
      </c>
      <c r="L83" s="45"/>
      <c r="M83" s="45">
        <f t="shared" si="37"/>
        <v>0</v>
      </c>
      <c r="N83" s="257">
        <f t="shared" ca="1" si="27"/>
        <v>0.05</v>
      </c>
      <c r="O83" s="23"/>
      <c r="P83" s="255">
        <f t="shared" ca="1" si="28"/>
        <v>9.4999999999999998E-3</v>
      </c>
      <c r="Q83" s="163">
        <f t="shared" ca="1" si="29"/>
        <v>0.05</v>
      </c>
      <c r="R83" s="164">
        <f ca="1">NPV(Q82,K83:$K$244) + ($A$13+$A$14+$A$15)/POWER(1+Q82,$A$29-D83+1)</f>
        <v>0</v>
      </c>
      <c r="S83" s="164">
        <f ca="1">NPV(Q83,K83:$K$244) + ($A$13+$A$14+$A$15)/POWER(1+Q83,$A$29-D83+1)</f>
        <v>0</v>
      </c>
      <c r="T83" s="45">
        <f t="shared" ca="1" si="30"/>
        <v>-1.4551915228366852E-11</v>
      </c>
      <c r="U83" s="45">
        <f t="shared" ca="1" si="38"/>
        <v>0</v>
      </c>
      <c r="V83" s="45">
        <f t="shared" si="39"/>
        <v>0</v>
      </c>
      <c r="W83" s="45">
        <f t="shared" ca="1" si="31"/>
        <v>0</v>
      </c>
      <c r="X83" s="274">
        <f t="shared" ca="1" si="32"/>
        <v>-1.4551915228366852E-11</v>
      </c>
      <c r="Z83" s="28">
        <f t="shared" ca="1" si="40"/>
        <v>0</v>
      </c>
      <c r="AA83" s="233"/>
      <c r="AB83" s="45">
        <f t="shared" ca="1" si="41"/>
        <v>0</v>
      </c>
      <c r="AC83" s="45">
        <f t="shared" ca="1" si="23"/>
        <v>0</v>
      </c>
      <c r="AD83" s="25">
        <f t="shared" ca="1" si="24"/>
        <v>0</v>
      </c>
    </row>
    <row r="84" spans="4:30" x14ac:dyDescent="0.35">
      <c r="D84" s="20">
        <v>80</v>
      </c>
      <c r="E84" s="21">
        <f t="shared" ca="1" si="33"/>
        <v>73900</v>
      </c>
      <c r="F84" s="44">
        <f t="shared" ca="1" si="25"/>
        <v>74264</v>
      </c>
      <c r="G84" s="22" t="s">
        <v>119</v>
      </c>
      <c r="H84" s="44">
        <f t="shared" ca="1" si="34"/>
        <v>73871</v>
      </c>
      <c r="I84" s="45">
        <f t="shared" si="35"/>
        <v>0</v>
      </c>
      <c r="J84" s="45">
        <f t="shared" ca="1" si="26"/>
        <v>0</v>
      </c>
      <c r="K84" s="45">
        <f t="shared" si="36"/>
        <v>0</v>
      </c>
      <c r="L84" s="45"/>
      <c r="M84" s="45">
        <f t="shared" si="37"/>
        <v>0</v>
      </c>
      <c r="N84" s="257">
        <f t="shared" ca="1" si="27"/>
        <v>0.05</v>
      </c>
      <c r="O84" s="23"/>
      <c r="P84" s="255">
        <f t="shared" ca="1" si="28"/>
        <v>9.4999999999999998E-3</v>
      </c>
      <c r="Q84" s="163">
        <f t="shared" ca="1" si="29"/>
        <v>0.05</v>
      </c>
      <c r="R84" s="164">
        <f ca="1">NPV(Q83,K84:$K$244) + ($A$13+$A$14+$A$15)/POWER(1+Q83,$A$29-D84+1)</f>
        <v>0</v>
      </c>
      <c r="S84" s="164">
        <f ca="1">NPV(Q84,K84:$K$244) + ($A$13+$A$14+$A$15)/POWER(1+Q84,$A$29-D84+1)</f>
        <v>0</v>
      </c>
      <c r="T84" s="45">
        <f t="shared" ca="1" si="30"/>
        <v>-1.4551915228366852E-11</v>
      </c>
      <c r="U84" s="45">
        <f t="shared" ca="1" si="38"/>
        <v>0</v>
      </c>
      <c r="V84" s="45">
        <f t="shared" si="39"/>
        <v>0</v>
      </c>
      <c r="W84" s="45">
        <f t="shared" ca="1" si="31"/>
        <v>0</v>
      </c>
      <c r="X84" s="274">
        <f t="shared" ca="1" si="32"/>
        <v>-1.4551915228366852E-11</v>
      </c>
      <c r="Z84" s="28">
        <f t="shared" ca="1" si="40"/>
        <v>0</v>
      </c>
      <c r="AA84" s="233"/>
      <c r="AB84" s="45">
        <f t="shared" ca="1" si="41"/>
        <v>0</v>
      </c>
      <c r="AC84" s="45">
        <f t="shared" ca="1" si="23"/>
        <v>0</v>
      </c>
      <c r="AD84" s="25">
        <f t="shared" ca="1" si="24"/>
        <v>0</v>
      </c>
    </row>
    <row r="85" spans="4:30" x14ac:dyDescent="0.35">
      <c r="D85" s="20">
        <v>81</v>
      </c>
      <c r="E85" s="21">
        <f t="shared" ca="1" si="33"/>
        <v>74265</v>
      </c>
      <c r="F85" s="44">
        <f t="shared" ca="1" si="25"/>
        <v>74630</v>
      </c>
      <c r="G85" s="22" t="s">
        <v>119</v>
      </c>
      <c r="H85" s="44">
        <f t="shared" ca="1" si="34"/>
        <v>74236</v>
      </c>
      <c r="I85" s="45">
        <f t="shared" si="35"/>
        <v>0</v>
      </c>
      <c r="J85" s="45">
        <f t="shared" ca="1" si="26"/>
        <v>0</v>
      </c>
      <c r="K85" s="45">
        <f t="shared" si="36"/>
        <v>0</v>
      </c>
      <c r="L85" s="45"/>
      <c r="M85" s="45">
        <f t="shared" si="37"/>
        <v>0</v>
      </c>
      <c r="N85" s="257">
        <f t="shared" ca="1" si="27"/>
        <v>0.05</v>
      </c>
      <c r="O85" s="23"/>
      <c r="P85" s="255">
        <f t="shared" ca="1" si="28"/>
        <v>9.4999999999999998E-3</v>
      </c>
      <c r="Q85" s="163">
        <f t="shared" ca="1" si="29"/>
        <v>0.05</v>
      </c>
      <c r="R85" s="164">
        <f ca="1">NPV(Q84,K85:$K$244) + ($A$13+$A$14+$A$15)/POWER(1+Q84,$A$29-D85+1)</f>
        <v>0</v>
      </c>
      <c r="S85" s="164">
        <f ca="1">NPV(Q85,K85:$K$244) + ($A$13+$A$14+$A$15)/POWER(1+Q85,$A$29-D85+1)</f>
        <v>0</v>
      </c>
      <c r="T85" s="45">
        <f t="shared" ca="1" si="30"/>
        <v>-1.4551915228366852E-11</v>
      </c>
      <c r="U85" s="45">
        <f t="shared" ca="1" si="38"/>
        <v>0</v>
      </c>
      <c r="V85" s="45">
        <f t="shared" si="39"/>
        <v>0</v>
      </c>
      <c r="W85" s="45">
        <f t="shared" ca="1" si="31"/>
        <v>0</v>
      </c>
      <c r="X85" s="274">
        <f t="shared" ca="1" si="32"/>
        <v>-1.4551915228366852E-11</v>
      </c>
      <c r="Z85" s="28">
        <f t="shared" ca="1" si="40"/>
        <v>0</v>
      </c>
      <c r="AA85" s="233"/>
      <c r="AB85" s="45">
        <f t="shared" ca="1" si="41"/>
        <v>0</v>
      </c>
      <c r="AC85" s="45">
        <f t="shared" ca="1" si="23"/>
        <v>0</v>
      </c>
      <c r="AD85" s="25">
        <f t="shared" ca="1" si="24"/>
        <v>0</v>
      </c>
    </row>
    <row r="86" spans="4:30" x14ac:dyDescent="0.35">
      <c r="D86" s="20">
        <v>82</v>
      </c>
      <c r="E86" s="21">
        <f t="shared" ca="1" si="33"/>
        <v>74631</v>
      </c>
      <c r="F86" s="44">
        <f t="shared" ca="1" si="25"/>
        <v>74995</v>
      </c>
      <c r="G86" s="22" t="s">
        <v>119</v>
      </c>
      <c r="H86" s="44">
        <f t="shared" ca="1" si="34"/>
        <v>74602</v>
      </c>
      <c r="I86" s="45">
        <f t="shared" si="35"/>
        <v>0</v>
      </c>
      <c r="J86" s="45">
        <f t="shared" ca="1" si="26"/>
        <v>0</v>
      </c>
      <c r="K86" s="45">
        <f t="shared" si="36"/>
        <v>0</v>
      </c>
      <c r="L86" s="45"/>
      <c r="M86" s="45">
        <f t="shared" si="37"/>
        <v>0</v>
      </c>
      <c r="N86" s="257">
        <f t="shared" ca="1" si="27"/>
        <v>0.05</v>
      </c>
      <c r="O86" s="23"/>
      <c r="P86" s="255">
        <f t="shared" ca="1" si="28"/>
        <v>9.4999999999999998E-3</v>
      </c>
      <c r="Q86" s="163">
        <f t="shared" ca="1" si="29"/>
        <v>0.05</v>
      </c>
      <c r="R86" s="164">
        <f ca="1">NPV(Q85,K86:$K$244) + ($A$13+$A$14+$A$15)/POWER(1+Q85,$A$29-D86+1)</f>
        <v>0</v>
      </c>
      <c r="S86" s="164">
        <f ca="1">NPV(Q86,K86:$K$244) + ($A$13+$A$14+$A$15)/POWER(1+Q86,$A$29-D86+1)</f>
        <v>0</v>
      </c>
      <c r="T86" s="45">
        <f t="shared" ca="1" si="30"/>
        <v>-1.4551915228366852E-11</v>
      </c>
      <c r="U86" s="45">
        <f t="shared" ca="1" si="38"/>
        <v>0</v>
      </c>
      <c r="V86" s="45">
        <f t="shared" si="39"/>
        <v>0</v>
      </c>
      <c r="W86" s="45">
        <f t="shared" ca="1" si="31"/>
        <v>0</v>
      </c>
      <c r="X86" s="274">
        <f t="shared" ca="1" si="32"/>
        <v>-1.4551915228366852E-11</v>
      </c>
      <c r="Z86" s="28">
        <f t="shared" ca="1" si="40"/>
        <v>0</v>
      </c>
      <c r="AA86" s="233"/>
      <c r="AB86" s="45">
        <f t="shared" ca="1" si="41"/>
        <v>0</v>
      </c>
      <c r="AC86" s="45">
        <f t="shared" ca="1" si="23"/>
        <v>0</v>
      </c>
      <c r="AD86" s="25">
        <f t="shared" ca="1" si="24"/>
        <v>0</v>
      </c>
    </row>
    <row r="87" spans="4:30" x14ac:dyDescent="0.35">
      <c r="D87" s="20">
        <v>83</v>
      </c>
      <c r="E87" s="21">
        <f t="shared" ca="1" si="33"/>
        <v>74996</v>
      </c>
      <c r="F87" s="44">
        <f t="shared" ca="1" si="25"/>
        <v>75360</v>
      </c>
      <c r="G87" s="22" t="s">
        <v>119</v>
      </c>
      <c r="H87" s="44">
        <f t="shared" ca="1" si="34"/>
        <v>74967</v>
      </c>
      <c r="I87" s="45">
        <f t="shared" si="35"/>
        <v>0</v>
      </c>
      <c r="J87" s="45">
        <f t="shared" ca="1" si="26"/>
        <v>0</v>
      </c>
      <c r="K87" s="45">
        <f t="shared" si="36"/>
        <v>0</v>
      </c>
      <c r="L87" s="45"/>
      <c r="M87" s="45">
        <f t="shared" si="37"/>
        <v>0</v>
      </c>
      <c r="N87" s="257">
        <f t="shared" ca="1" si="27"/>
        <v>0.05</v>
      </c>
      <c r="O87" s="23"/>
      <c r="P87" s="255">
        <f t="shared" ca="1" si="28"/>
        <v>9.4999999999999998E-3</v>
      </c>
      <c r="Q87" s="163">
        <f t="shared" ca="1" si="29"/>
        <v>0.05</v>
      </c>
      <c r="R87" s="164">
        <f ca="1">NPV(Q86,K87:$K$244) + ($A$13+$A$14+$A$15)/POWER(1+Q86,$A$29-D87+1)</f>
        <v>0</v>
      </c>
      <c r="S87" s="164">
        <f ca="1">NPV(Q87,K87:$K$244) + ($A$13+$A$14+$A$15)/POWER(1+Q87,$A$29-D87+1)</f>
        <v>0</v>
      </c>
      <c r="T87" s="45">
        <f t="shared" ca="1" si="30"/>
        <v>-1.4551915228366852E-11</v>
      </c>
      <c r="U87" s="45">
        <f t="shared" ca="1" si="38"/>
        <v>0</v>
      </c>
      <c r="V87" s="45">
        <f t="shared" si="39"/>
        <v>0</v>
      </c>
      <c r="W87" s="45">
        <f t="shared" ca="1" si="31"/>
        <v>0</v>
      </c>
      <c r="X87" s="274">
        <f t="shared" ca="1" si="32"/>
        <v>-1.4551915228366852E-11</v>
      </c>
      <c r="Z87" s="28">
        <f t="shared" ca="1" si="40"/>
        <v>0</v>
      </c>
      <c r="AA87" s="233"/>
      <c r="AB87" s="45">
        <f t="shared" ca="1" si="41"/>
        <v>0</v>
      </c>
      <c r="AC87" s="45">
        <f t="shared" ca="1" si="23"/>
        <v>0</v>
      </c>
      <c r="AD87" s="25">
        <f t="shared" ca="1" si="24"/>
        <v>0</v>
      </c>
    </row>
    <row r="88" spans="4:30" x14ac:dyDescent="0.35">
      <c r="D88" s="20">
        <v>84</v>
      </c>
      <c r="E88" s="21">
        <f t="shared" ca="1" si="33"/>
        <v>75361</v>
      </c>
      <c r="F88" s="44">
        <f t="shared" ca="1" si="25"/>
        <v>75725</v>
      </c>
      <c r="G88" s="22" t="s">
        <v>119</v>
      </c>
      <c r="H88" s="44">
        <f t="shared" ca="1" si="34"/>
        <v>75332</v>
      </c>
      <c r="I88" s="45">
        <f t="shared" si="35"/>
        <v>0</v>
      </c>
      <c r="J88" s="45">
        <f t="shared" ca="1" si="26"/>
        <v>0</v>
      </c>
      <c r="K88" s="45">
        <f t="shared" si="36"/>
        <v>0</v>
      </c>
      <c r="L88" s="45"/>
      <c r="M88" s="45">
        <f t="shared" si="37"/>
        <v>0</v>
      </c>
      <c r="N88" s="257">
        <f t="shared" ca="1" si="27"/>
        <v>0.05</v>
      </c>
      <c r="O88" s="23"/>
      <c r="P88" s="255">
        <f t="shared" ca="1" si="28"/>
        <v>9.4999999999999998E-3</v>
      </c>
      <c r="Q88" s="163">
        <f t="shared" ca="1" si="29"/>
        <v>0.05</v>
      </c>
      <c r="R88" s="164">
        <f ca="1">NPV(Q87,K88:$K$244) + ($A$13+$A$14+$A$15)/POWER(1+Q87,$A$29-D88+1)</f>
        <v>0</v>
      </c>
      <c r="S88" s="164">
        <f ca="1">NPV(Q88,K88:$K$244) + ($A$13+$A$14+$A$15)/POWER(1+Q88,$A$29-D88+1)</f>
        <v>0</v>
      </c>
      <c r="T88" s="45">
        <f t="shared" ca="1" si="30"/>
        <v>-1.4551915228366852E-11</v>
      </c>
      <c r="U88" s="45">
        <f t="shared" ca="1" si="38"/>
        <v>0</v>
      </c>
      <c r="V88" s="45">
        <f t="shared" si="39"/>
        <v>0</v>
      </c>
      <c r="W88" s="45">
        <f t="shared" ca="1" si="31"/>
        <v>0</v>
      </c>
      <c r="X88" s="274">
        <f t="shared" ca="1" si="32"/>
        <v>-1.4551915228366852E-11</v>
      </c>
      <c r="Z88" s="28">
        <f t="shared" ca="1" si="40"/>
        <v>0</v>
      </c>
      <c r="AA88" s="233"/>
      <c r="AB88" s="45">
        <f t="shared" ca="1" si="41"/>
        <v>0</v>
      </c>
      <c r="AC88" s="45">
        <f t="shared" ca="1" si="23"/>
        <v>0</v>
      </c>
      <c r="AD88" s="25">
        <f t="shared" ca="1" si="24"/>
        <v>0</v>
      </c>
    </row>
    <row r="89" spans="4:30" x14ac:dyDescent="0.35">
      <c r="D89" s="20">
        <v>85</v>
      </c>
      <c r="E89" s="21">
        <f t="shared" ca="1" si="33"/>
        <v>75726</v>
      </c>
      <c r="F89" s="44">
        <f t="shared" ca="1" si="25"/>
        <v>76091</v>
      </c>
      <c r="G89" s="22" t="s">
        <v>119</v>
      </c>
      <c r="H89" s="44">
        <f t="shared" ca="1" si="34"/>
        <v>75697</v>
      </c>
      <c r="I89" s="45">
        <f t="shared" si="35"/>
        <v>0</v>
      </c>
      <c r="J89" s="45">
        <f t="shared" ca="1" si="26"/>
        <v>0</v>
      </c>
      <c r="K89" s="45">
        <f t="shared" si="36"/>
        <v>0</v>
      </c>
      <c r="L89" s="45"/>
      <c r="M89" s="45">
        <f t="shared" si="37"/>
        <v>0</v>
      </c>
      <c r="N89" s="257">
        <f t="shared" ca="1" si="27"/>
        <v>0.05</v>
      </c>
      <c r="O89" s="23"/>
      <c r="P89" s="255">
        <f t="shared" ca="1" si="28"/>
        <v>9.4999999999999998E-3</v>
      </c>
      <c r="Q89" s="163">
        <f t="shared" ca="1" si="29"/>
        <v>0.05</v>
      </c>
      <c r="R89" s="164">
        <f ca="1">NPV(Q88,K89:$K$244) + ($A$13+$A$14+$A$15)/POWER(1+Q88,$A$29-D89+1)</f>
        <v>0</v>
      </c>
      <c r="S89" s="164">
        <f ca="1">NPV(Q89,K89:$K$244) + ($A$13+$A$14+$A$15)/POWER(1+Q89,$A$29-D89+1)</f>
        <v>0</v>
      </c>
      <c r="T89" s="45">
        <f t="shared" ca="1" si="30"/>
        <v>-1.4551915228366852E-11</v>
      </c>
      <c r="U89" s="45">
        <f t="shared" ca="1" si="38"/>
        <v>0</v>
      </c>
      <c r="V89" s="45">
        <f t="shared" si="39"/>
        <v>0</v>
      </c>
      <c r="W89" s="45">
        <f t="shared" ca="1" si="31"/>
        <v>0</v>
      </c>
      <c r="X89" s="274">
        <f t="shared" ca="1" si="32"/>
        <v>-1.4551915228366852E-11</v>
      </c>
      <c r="Z89" s="28">
        <f t="shared" ca="1" si="40"/>
        <v>0</v>
      </c>
      <c r="AA89" s="233"/>
      <c r="AB89" s="45">
        <f t="shared" ca="1" si="41"/>
        <v>0</v>
      </c>
      <c r="AC89" s="45">
        <f t="shared" ca="1" si="23"/>
        <v>0</v>
      </c>
      <c r="AD89" s="25">
        <f t="shared" ca="1" si="24"/>
        <v>0</v>
      </c>
    </row>
    <row r="90" spans="4:30" x14ac:dyDescent="0.35">
      <c r="D90" s="20">
        <v>86</v>
      </c>
      <c r="E90" s="21">
        <f t="shared" ca="1" si="33"/>
        <v>76092</v>
      </c>
      <c r="F90" s="44">
        <f t="shared" ca="1" si="25"/>
        <v>76456</v>
      </c>
      <c r="G90" s="22" t="s">
        <v>119</v>
      </c>
      <c r="H90" s="44">
        <f t="shared" ca="1" si="34"/>
        <v>76063</v>
      </c>
      <c r="I90" s="45">
        <f t="shared" si="35"/>
        <v>0</v>
      </c>
      <c r="J90" s="45">
        <f t="shared" ca="1" si="26"/>
        <v>0</v>
      </c>
      <c r="K90" s="45">
        <f t="shared" si="36"/>
        <v>0</v>
      </c>
      <c r="L90" s="45"/>
      <c r="M90" s="45">
        <f t="shared" si="37"/>
        <v>0</v>
      </c>
      <c r="N90" s="257">
        <f t="shared" ca="1" si="27"/>
        <v>0.05</v>
      </c>
      <c r="O90" s="23"/>
      <c r="P90" s="255">
        <f t="shared" ca="1" si="28"/>
        <v>9.4999999999999998E-3</v>
      </c>
      <c r="Q90" s="163">
        <f t="shared" ca="1" si="29"/>
        <v>0.05</v>
      </c>
      <c r="R90" s="164">
        <f ca="1">NPV(Q89,K90:$K$244) + ($A$13+$A$14+$A$15)/POWER(1+Q89,$A$29-D90+1)</f>
        <v>0</v>
      </c>
      <c r="S90" s="164">
        <f ca="1">NPV(Q90,K90:$K$244) + ($A$13+$A$14+$A$15)/POWER(1+Q90,$A$29-D90+1)</f>
        <v>0</v>
      </c>
      <c r="T90" s="45">
        <f t="shared" ca="1" si="30"/>
        <v>-1.4551915228366852E-11</v>
      </c>
      <c r="U90" s="45">
        <f t="shared" ca="1" si="38"/>
        <v>0</v>
      </c>
      <c r="V90" s="45">
        <f t="shared" si="39"/>
        <v>0</v>
      </c>
      <c r="W90" s="45">
        <f t="shared" ca="1" si="31"/>
        <v>0</v>
      </c>
      <c r="X90" s="274">
        <f t="shared" ca="1" si="32"/>
        <v>-1.4551915228366852E-11</v>
      </c>
      <c r="Z90" s="28">
        <f t="shared" ca="1" si="40"/>
        <v>0</v>
      </c>
      <c r="AA90" s="233"/>
      <c r="AB90" s="45">
        <f t="shared" ca="1" si="41"/>
        <v>0</v>
      </c>
      <c r="AC90" s="45">
        <f t="shared" ca="1" si="23"/>
        <v>0</v>
      </c>
      <c r="AD90" s="25">
        <f t="shared" ca="1" si="24"/>
        <v>0</v>
      </c>
    </row>
    <row r="91" spans="4:30" x14ac:dyDescent="0.35">
      <c r="D91" s="20">
        <v>87</v>
      </c>
      <c r="E91" s="21">
        <f t="shared" ca="1" si="33"/>
        <v>76457</v>
      </c>
      <c r="F91" s="44">
        <f t="shared" ca="1" si="25"/>
        <v>76821</v>
      </c>
      <c r="G91" s="22" t="s">
        <v>119</v>
      </c>
      <c r="H91" s="44">
        <f t="shared" ca="1" si="34"/>
        <v>76428</v>
      </c>
      <c r="I91" s="45">
        <f t="shared" si="35"/>
        <v>0</v>
      </c>
      <c r="J91" s="45">
        <f t="shared" ca="1" si="26"/>
        <v>0</v>
      </c>
      <c r="K91" s="45">
        <f t="shared" si="36"/>
        <v>0</v>
      </c>
      <c r="L91" s="45"/>
      <c r="M91" s="45">
        <f t="shared" si="37"/>
        <v>0</v>
      </c>
      <c r="N91" s="257">
        <f t="shared" ca="1" si="27"/>
        <v>0.05</v>
      </c>
      <c r="O91" s="23"/>
      <c r="P91" s="255">
        <f t="shared" ca="1" si="28"/>
        <v>9.4999999999999998E-3</v>
      </c>
      <c r="Q91" s="163">
        <f t="shared" ca="1" si="29"/>
        <v>0.05</v>
      </c>
      <c r="R91" s="164">
        <f ca="1">NPV(Q90,K91:$K$244) + ($A$13+$A$14+$A$15)/POWER(1+Q90,$A$29-D91+1)</f>
        <v>0</v>
      </c>
      <c r="S91" s="164">
        <f ca="1">NPV(Q91,K91:$K$244) + ($A$13+$A$14+$A$15)/POWER(1+Q91,$A$29-D91+1)</f>
        <v>0</v>
      </c>
      <c r="T91" s="45">
        <f t="shared" ca="1" si="30"/>
        <v>-1.4551915228366852E-11</v>
      </c>
      <c r="U91" s="45">
        <f t="shared" ca="1" si="38"/>
        <v>0</v>
      </c>
      <c r="V91" s="45">
        <f t="shared" si="39"/>
        <v>0</v>
      </c>
      <c r="W91" s="45">
        <f t="shared" ca="1" si="31"/>
        <v>0</v>
      </c>
      <c r="X91" s="274">
        <f t="shared" ca="1" si="32"/>
        <v>-1.4551915228366852E-11</v>
      </c>
      <c r="Z91" s="28">
        <f t="shared" ca="1" si="40"/>
        <v>0</v>
      </c>
      <c r="AA91" s="233"/>
      <c r="AB91" s="45">
        <f t="shared" ca="1" si="41"/>
        <v>0</v>
      </c>
      <c r="AC91" s="45">
        <f t="shared" ca="1" si="23"/>
        <v>0</v>
      </c>
      <c r="AD91" s="25">
        <f t="shared" ca="1" si="24"/>
        <v>0</v>
      </c>
    </row>
    <row r="92" spans="4:30" x14ac:dyDescent="0.35">
      <c r="D92" s="20">
        <v>88</v>
      </c>
      <c r="E92" s="21">
        <f t="shared" ca="1" si="33"/>
        <v>76822</v>
      </c>
      <c r="F92" s="44">
        <f t="shared" ca="1" si="25"/>
        <v>77186</v>
      </c>
      <c r="G92" s="22" t="s">
        <v>119</v>
      </c>
      <c r="H92" s="44">
        <f t="shared" ca="1" si="34"/>
        <v>76793</v>
      </c>
      <c r="I92" s="45">
        <f t="shared" si="35"/>
        <v>0</v>
      </c>
      <c r="J92" s="45">
        <f t="shared" ca="1" si="26"/>
        <v>0</v>
      </c>
      <c r="K92" s="45">
        <f t="shared" si="36"/>
        <v>0</v>
      </c>
      <c r="L92" s="45"/>
      <c r="M92" s="45">
        <f t="shared" si="37"/>
        <v>0</v>
      </c>
      <c r="N92" s="257">
        <f t="shared" ca="1" si="27"/>
        <v>0.05</v>
      </c>
      <c r="O92" s="23"/>
      <c r="P92" s="255">
        <f t="shared" ca="1" si="28"/>
        <v>9.4999999999999998E-3</v>
      </c>
      <c r="Q92" s="163">
        <f t="shared" ca="1" si="29"/>
        <v>0.05</v>
      </c>
      <c r="R92" s="164">
        <f ca="1">NPV(Q91,K92:$K$244) + ($A$13+$A$14+$A$15)/POWER(1+Q91,$A$29-D92+1)</f>
        <v>0</v>
      </c>
      <c r="S92" s="164">
        <f ca="1">NPV(Q92,K92:$K$244) + ($A$13+$A$14+$A$15)/POWER(1+Q92,$A$29-D92+1)</f>
        <v>0</v>
      </c>
      <c r="T92" s="45">
        <f t="shared" ca="1" si="30"/>
        <v>-1.4551915228366852E-11</v>
      </c>
      <c r="U92" s="45">
        <f t="shared" ca="1" si="38"/>
        <v>0</v>
      </c>
      <c r="V92" s="45">
        <f t="shared" si="39"/>
        <v>0</v>
      </c>
      <c r="W92" s="45">
        <f t="shared" ca="1" si="31"/>
        <v>0</v>
      </c>
      <c r="X92" s="274">
        <f t="shared" ca="1" si="32"/>
        <v>-1.4551915228366852E-11</v>
      </c>
      <c r="Z92" s="28">
        <f t="shared" ca="1" si="40"/>
        <v>0</v>
      </c>
      <c r="AA92" s="233"/>
      <c r="AB92" s="45">
        <f t="shared" ca="1" si="41"/>
        <v>0</v>
      </c>
      <c r="AC92" s="45">
        <f t="shared" ca="1" si="23"/>
        <v>0</v>
      </c>
      <c r="AD92" s="25">
        <f t="shared" ca="1" si="24"/>
        <v>0</v>
      </c>
    </row>
    <row r="93" spans="4:30" x14ac:dyDescent="0.35">
      <c r="D93" s="20">
        <v>89</v>
      </c>
      <c r="E93" s="21">
        <f t="shared" ca="1" si="33"/>
        <v>77187</v>
      </c>
      <c r="F93" s="44">
        <f t="shared" ca="1" si="25"/>
        <v>77552</v>
      </c>
      <c r="G93" s="22" t="s">
        <v>119</v>
      </c>
      <c r="H93" s="44">
        <f t="shared" ca="1" si="34"/>
        <v>77158</v>
      </c>
      <c r="I93" s="45">
        <f t="shared" si="35"/>
        <v>0</v>
      </c>
      <c r="J93" s="45">
        <f t="shared" ca="1" si="26"/>
        <v>0</v>
      </c>
      <c r="K93" s="45">
        <f t="shared" si="36"/>
        <v>0</v>
      </c>
      <c r="L93" s="45"/>
      <c r="M93" s="45">
        <f t="shared" si="37"/>
        <v>0</v>
      </c>
      <c r="N93" s="257">
        <f t="shared" ca="1" si="27"/>
        <v>0.05</v>
      </c>
      <c r="O93" s="23"/>
      <c r="P93" s="255">
        <f t="shared" ca="1" si="28"/>
        <v>9.4999999999999998E-3</v>
      </c>
      <c r="Q93" s="163">
        <f t="shared" ca="1" si="29"/>
        <v>0.05</v>
      </c>
      <c r="R93" s="164">
        <f ca="1">NPV(Q92,K93:$K$244) + ($A$13+$A$14+$A$15)/POWER(1+Q92,$A$29-D93+1)</f>
        <v>0</v>
      </c>
      <c r="S93" s="164">
        <f ca="1">NPV(Q93,K93:$K$244) + ($A$13+$A$14+$A$15)/POWER(1+Q93,$A$29-D93+1)</f>
        <v>0</v>
      </c>
      <c r="T93" s="45">
        <f t="shared" ca="1" si="30"/>
        <v>-1.4551915228366852E-11</v>
      </c>
      <c r="U93" s="45">
        <f t="shared" ca="1" si="38"/>
        <v>0</v>
      </c>
      <c r="V93" s="45">
        <f t="shared" si="39"/>
        <v>0</v>
      </c>
      <c r="W93" s="45">
        <f t="shared" ca="1" si="31"/>
        <v>0</v>
      </c>
      <c r="X93" s="274">
        <f t="shared" ca="1" si="32"/>
        <v>-1.4551915228366852E-11</v>
      </c>
      <c r="Z93" s="28">
        <f t="shared" ca="1" si="40"/>
        <v>0</v>
      </c>
      <c r="AA93" s="233"/>
      <c r="AB93" s="45">
        <f t="shared" ca="1" si="41"/>
        <v>0</v>
      </c>
      <c r="AC93" s="45">
        <f t="shared" ca="1" si="23"/>
        <v>0</v>
      </c>
      <c r="AD93" s="25">
        <f t="shared" ca="1" si="24"/>
        <v>0</v>
      </c>
    </row>
    <row r="94" spans="4:30" x14ac:dyDescent="0.35">
      <c r="D94" s="20">
        <v>90</v>
      </c>
      <c r="E94" s="21">
        <f t="shared" ca="1" si="33"/>
        <v>77553</v>
      </c>
      <c r="F94" s="44">
        <f t="shared" ca="1" si="25"/>
        <v>77917</v>
      </c>
      <c r="G94" s="22" t="s">
        <v>119</v>
      </c>
      <c r="H94" s="44">
        <f t="shared" ca="1" si="34"/>
        <v>77524</v>
      </c>
      <c r="I94" s="45">
        <f t="shared" si="35"/>
        <v>0</v>
      </c>
      <c r="J94" s="45">
        <f t="shared" ca="1" si="26"/>
        <v>0</v>
      </c>
      <c r="K94" s="45">
        <f t="shared" si="36"/>
        <v>0</v>
      </c>
      <c r="L94" s="45"/>
      <c r="M94" s="45">
        <f t="shared" si="37"/>
        <v>0</v>
      </c>
      <c r="N94" s="257">
        <f t="shared" ca="1" si="27"/>
        <v>0.05</v>
      </c>
      <c r="O94" s="23"/>
      <c r="P94" s="255">
        <f t="shared" ca="1" si="28"/>
        <v>9.4999999999999998E-3</v>
      </c>
      <c r="Q94" s="163">
        <f t="shared" ca="1" si="29"/>
        <v>0.05</v>
      </c>
      <c r="R94" s="164">
        <f ca="1">NPV(Q93,K94:$K$244) + ($A$13+$A$14+$A$15)/POWER(1+Q93,$A$29-D94+1)</f>
        <v>0</v>
      </c>
      <c r="S94" s="164">
        <f ca="1">NPV(Q94,K94:$K$244) + ($A$13+$A$14+$A$15)/POWER(1+Q94,$A$29-D94+1)</f>
        <v>0</v>
      </c>
      <c r="T94" s="45">
        <f t="shared" ca="1" si="30"/>
        <v>-1.4551915228366852E-11</v>
      </c>
      <c r="U94" s="45">
        <f t="shared" ca="1" si="38"/>
        <v>0</v>
      </c>
      <c r="V94" s="45">
        <f t="shared" si="39"/>
        <v>0</v>
      </c>
      <c r="W94" s="45">
        <f t="shared" ca="1" si="31"/>
        <v>0</v>
      </c>
      <c r="X94" s="274">
        <f t="shared" ca="1" si="32"/>
        <v>-1.4551915228366852E-11</v>
      </c>
      <c r="Z94" s="28">
        <f t="shared" ca="1" si="40"/>
        <v>0</v>
      </c>
      <c r="AA94" s="233"/>
      <c r="AB94" s="45">
        <f t="shared" ca="1" si="41"/>
        <v>0</v>
      </c>
      <c r="AC94" s="45">
        <f t="shared" ca="1" si="23"/>
        <v>0</v>
      </c>
      <c r="AD94" s="25">
        <f t="shared" ca="1" si="24"/>
        <v>0</v>
      </c>
    </row>
    <row r="95" spans="4:30" x14ac:dyDescent="0.35">
      <c r="D95" s="20">
        <v>91</v>
      </c>
      <c r="E95" s="21">
        <f t="shared" ca="1" si="33"/>
        <v>77918</v>
      </c>
      <c r="F95" s="44">
        <f t="shared" ca="1" si="25"/>
        <v>78282</v>
      </c>
      <c r="G95" s="22" t="s">
        <v>119</v>
      </c>
      <c r="H95" s="44">
        <f t="shared" ca="1" si="34"/>
        <v>77889</v>
      </c>
      <c r="I95" s="45">
        <f t="shared" si="35"/>
        <v>0</v>
      </c>
      <c r="J95" s="45">
        <f t="shared" ca="1" si="26"/>
        <v>0</v>
      </c>
      <c r="K95" s="45">
        <f t="shared" si="36"/>
        <v>0</v>
      </c>
      <c r="L95" s="45"/>
      <c r="M95" s="45">
        <f t="shared" si="37"/>
        <v>0</v>
      </c>
      <c r="N95" s="257">
        <f t="shared" ca="1" si="27"/>
        <v>0.05</v>
      </c>
      <c r="O95" s="23"/>
      <c r="P95" s="255">
        <f t="shared" ca="1" si="28"/>
        <v>9.4999999999999998E-3</v>
      </c>
      <c r="Q95" s="163">
        <f t="shared" ca="1" si="29"/>
        <v>0.05</v>
      </c>
      <c r="R95" s="164">
        <f ca="1">NPV(Q94,K95:$K$244) + ($A$13+$A$14+$A$15)/POWER(1+Q94,$A$29-D95+1)</f>
        <v>0</v>
      </c>
      <c r="S95" s="164">
        <f ca="1">NPV(Q95,K95:$K$244) + ($A$13+$A$14+$A$15)/POWER(1+Q95,$A$29-D95+1)</f>
        <v>0</v>
      </c>
      <c r="T95" s="45">
        <f t="shared" ca="1" si="30"/>
        <v>-1.4551915228366852E-11</v>
      </c>
      <c r="U95" s="45">
        <f t="shared" ca="1" si="38"/>
        <v>0</v>
      </c>
      <c r="V95" s="45">
        <f t="shared" si="39"/>
        <v>0</v>
      </c>
      <c r="W95" s="45">
        <f t="shared" ca="1" si="31"/>
        <v>0</v>
      </c>
      <c r="X95" s="274">
        <f t="shared" ca="1" si="32"/>
        <v>-1.4551915228366852E-11</v>
      </c>
      <c r="Z95" s="28">
        <f t="shared" ca="1" si="40"/>
        <v>0</v>
      </c>
      <c r="AA95" s="233"/>
      <c r="AB95" s="45">
        <f t="shared" ca="1" si="41"/>
        <v>0</v>
      </c>
      <c r="AC95" s="45">
        <f t="shared" ca="1" si="23"/>
        <v>0</v>
      </c>
      <c r="AD95" s="25">
        <f t="shared" ca="1" si="24"/>
        <v>0</v>
      </c>
    </row>
    <row r="96" spans="4:30" x14ac:dyDescent="0.35">
      <c r="D96" s="20">
        <v>92</v>
      </c>
      <c r="E96" s="21">
        <f t="shared" ca="1" si="33"/>
        <v>78283</v>
      </c>
      <c r="F96" s="44">
        <f t="shared" ca="1" si="25"/>
        <v>78647</v>
      </c>
      <c r="G96" s="22" t="s">
        <v>119</v>
      </c>
      <c r="H96" s="44">
        <f t="shared" ca="1" si="34"/>
        <v>78254</v>
      </c>
      <c r="I96" s="45">
        <f t="shared" si="35"/>
        <v>0</v>
      </c>
      <c r="J96" s="45">
        <f t="shared" ca="1" si="26"/>
        <v>0</v>
      </c>
      <c r="K96" s="45">
        <f t="shared" si="36"/>
        <v>0</v>
      </c>
      <c r="L96" s="45"/>
      <c r="M96" s="45">
        <f t="shared" si="37"/>
        <v>0</v>
      </c>
      <c r="N96" s="257">
        <f t="shared" ca="1" si="27"/>
        <v>0.05</v>
      </c>
      <c r="O96" s="23"/>
      <c r="P96" s="255">
        <f t="shared" ca="1" si="28"/>
        <v>9.4999999999999998E-3</v>
      </c>
      <c r="Q96" s="163">
        <f t="shared" ca="1" si="29"/>
        <v>0.05</v>
      </c>
      <c r="R96" s="164">
        <f ca="1">NPV(Q95,K96:$K$244) + ($A$13+$A$14+$A$15)/POWER(1+Q95,$A$29-D96+1)</f>
        <v>0</v>
      </c>
      <c r="S96" s="164">
        <f ca="1">NPV(Q96,K96:$K$244) + ($A$13+$A$14+$A$15)/POWER(1+Q96,$A$29-D96+1)</f>
        <v>0</v>
      </c>
      <c r="T96" s="45">
        <f t="shared" ca="1" si="30"/>
        <v>-1.4551915228366852E-11</v>
      </c>
      <c r="U96" s="45">
        <f t="shared" ca="1" si="38"/>
        <v>0</v>
      </c>
      <c r="V96" s="45">
        <f t="shared" si="39"/>
        <v>0</v>
      </c>
      <c r="W96" s="45">
        <f t="shared" ca="1" si="31"/>
        <v>0</v>
      </c>
      <c r="X96" s="274">
        <f t="shared" ca="1" si="32"/>
        <v>-1.4551915228366852E-11</v>
      </c>
      <c r="Z96" s="28">
        <f t="shared" ca="1" si="40"/>
        <v>0</v>
      </c>
      <c r="AA96" s="233"/>
      <c r="AB96" s="45">
        <f t="shared" ca="1" si="41"/>
        <v>0</v>
      </c>
      <c r="AC96" s="45">
        <f t="shared" ca="1" si="23"/>
        <v>0</v>
      </c>
      <c r="AD96" s="25">
        <f t="shared" ca="1" si="24"/>
        <v>0</v>
      </c>
    </row>
    <row r="97" spans="4:30" x14ac:dyDescent="0.35">
      <c r="D97" s="20">
        <v>93</v>
      </c>
      <c r="E97" s="21">
        <f t="shared" ca="1" si="33"/>
        <v>78648</v>
      </c>
      <c r="F97" s="44">
        <f t="shared" ca="1" si="25"/>
        <v>79013</v>
      </c>
      <c r="G97" s="22" t="s">
        <v>119</v>
      </c>
      <c r="H97" s="44">
        <f t="shared" ca="1" si="34"/>
        <v>78619</v>
      </c>
      <c r="I97" s="45">
        <f t="shared" si="35"/>
        <v>0</v>
      </c>
      <c r="J97" s="45">
        <f t="shared" ca="1" si="26"/>
        <v>0</v>
      </c>
      <c r="K97" s="45">
        <f t="shared" si="36"/>
        <v>0</v>
      </c>
      <c r="L97" s="45"/>
      <c r="M97" s="45">
        <f t="shared" si="37"/>
        <v>0</v>
      </c>
      <c r="N97" s="257">
        <f t="shared" ca="1" si="27"/>
        <v>0.05</v>
      </c>
      <c r="O97" s="23"/>
      <c r="P97" s="255">
        <f t="shared" ca="1" si="28"/>
        <v>9.4999999999999998E-3</v>
      </c>
      <c r="Q97" s="163">
        <f t="shared" ca="1" si="29"/>
        <v>0.05</v>
      </c>
      <c r="R97" s="164">
        <f ca="1">NPV(Q96,K97:$K$244) + ($A$13+$A$14+$A$15)/POWER(1+Q96,$A$29-D97+1)</f>
        <v>0</v>
      </c>
      <c r="S97" s="164">
        <f ca="1">NPV(Q97,K97:$K$244) + ($A$13+$A$14+$A$15)/POWER(1+Q97,$A$29-D97+1)</f>
        <v>0</v>
      </c>
      <c r="T97" s="45">
        <f t="shared" ca="1" si="30"/>
        <v>-1.4551915228366852E-11</v>
      </c>
      <c r="U97" s="45">
        <f t="shared" ca="1" si="38"/>
        <v>0</v>
      </c>
      <c r="V97" s="45">
        <f t="shared" si="39"/>
        <v>0</v>
      </c>
      <c r="W97" s="45">
        <f t="shared" ca="1" si="31"/>
        <v>0</v>
      </c>
      <c r="X97" s="274">
        <f t="shared" ca="1" si="32"/>
        <v>-1.4551915228366852E-11</v>
      </c>
      <c r="Z97" s="28">
        <f t="shared" ca="1" si="40"/>
        <v>0</v>
      </c>
      <c r="AA97" s="233"/>
      <c r="AB97" s="45">
        <f t="shared" ca="1" si="41"/>
        <v>0</v>
      </c>
      <c r="AC97" s="45">
        <f t="shared" ca="1" si="23"/>
        <v>0</v>
      </c>
      <c r="AD97" s="25">
        <f t="shared" ca="1" si="24"/>
        <v>0</v>
      </c>
    </row>
    <row r="98" spans="4:30" x14ac:dyDescent="0.35">
      <c r="D98" s="20">
        <v>94</v>
      </c>
      <c r="E98" s="21">
        <f t="shared" ca="1" si="33"/>
        <v>79014</v>
      </c>
      <c r="F98" s="44">
        <f t="shared" ca="1" si="25"/>
        <v>79378</v>
      </c>
      <c r="G98" s="22" t="s">
        <v>119</v>
      </c>
      <c r="H98" s="44">
        <f t="shared" ca="1" si="34"/>
        <v>78985</v>
      </c>
      <c r="I98" s="45">
        <f t="shared" si="35"/>
        <v>0</v>
      </c>
      <c r="J98" s="45">
        <f t="shared" ca="1" si="26"/>
        <v>0</v>
      </c>
      <c r="K98" s="45">
        <f t="shared" si="36"/>
        <v>0</v>
      </c>
      <c r="L98" s="45"/>
      <c r="M98" s="45">
        <f t="shared" si="37"/>
        <v>0</v>
      </c>
      <c r="N98" s="257">
        <f t="shared" ca="1" si="27"/>
        <v>0.05</v>
      </c>
      <c r="O98" s="23"/>
      <c r="P98" s="255">
        <f t="shared" ca="1" si="28"/>
        <v>9.4999999999999998E-3</v>
      </c>
      <c r="Q98" s="163">
        <f t="shared" ca="1" si="29"/>
        <v>0.05</v>
      </c>
      <c r="R98" s="164">
        <f ca="1">NPV(Q97,K98:$K$244) + ($A$13+$A$14+$A$15)/POWER(1+Q97,$A$29-D98+1)</f>
        <v>0</v>
      </c>
      <c r="S98" s="164">
        <f ca="1">NPV(Q98,K98:$K$244) + ($A$13+$A$14+$A$15)/POWER(1+Q98,$A$29-D98+1)</f>
        <v>0</v>
      </c>
      <c r="T98" s="45">
        <f t="shared" ca="1" si="30"/>
        <v>-1.4551915228366852E-11</v>
      </c>
      <c r="U98" s="45">
        <f t="shared" ca="1" si="38"/>
        <v>0</v>
      </c>
      <c r="V98" s="45">
        <f t="shared" si="39"/>
        <v>0</v>
      </c>
      <c r="W98" s="45">
        <f t="shared" ca="1" si="31"/>
        <v>0</v>
      </c>
      <c r="X98" s="274">
        <f t="shared" ca="1" si="32"/>
        <v>-1.4551915228366852E-11</v>
      </c>
      <c r="Z98" s="28">
        <f t="shared" ca="1" si="40"/>
        <v>0</v>
      </c>
      <c r="AA98" s="233"/>
      <c r="AB98" s="45">
        <f t="shared" ca="1" si="41"/>
        <v>0</v>
      </c>
      <c r="AC98" s="45">
        <f t="shared" ca="1" si="23"/>
        <v>0</v>
      </c>
      <c r="AD98" s="25">
        <f t="shared" ca="1" si="24"/>
        <v>0</v>
      </c>
    </row>
    <row r="99" spans="4:30" x14ac:dyDescent="0.35">
      <c r="D99" s="20">
        <v>95</v>
      </c>
      <c r="E99" s="21">
        <f t="shared" ca="1" si="33"/>
        <v>79379</v>
      </c>
      <c r="F99" s="44">
        <f t="shared" ca="1" si="25"/>
        <v>79743</v>
      </c>
      <c r="G99" s="22" t="s">
        <v>119</v>
      </c>
      <c r="H99" s="44">
        <f t="shared" ca="1" si="34"/>
        <v>79350</v>
      </c>
      <c r="I99" s="45">
        <f t="shared" si="35"/>
        <v>0</v>
      </c>
      <c r="J99" s="45">
        <f t="shared" ca="1" si="26"/>
        <v>0</v>
      </c>
      <c r="K99" s="45">
        <f t="shared" si="36"/>
        <v>0</v>
      </c>
      <c r="L99" s="45"/>
      <c r="M99" s="45">
        <f t="shared" si="37"/>
        <v>0</v>
      </c>
      <c r="N99" s="257">
        <f t="shared" ca="1" si="27"/>
        <v>0.05</v>
      </c>
      <c r="O99" s="23"/>
      <c r="P99" s="255">
        <f t="shared" ca="1" si="28"/>
        <v>9.4999999999999998E-3</v>
      </c>
      <c r="Q99" s="163">
        <f t="shared" ca="1" si="29"/>
        <v>0.05</v>
      </c>
      <c r="R99" s="164">
        <f ca="1">NPV(Q98,K99:$K$244) + ($A$13+$A$14+$A$15)/POWER(1+Q98,$A$29-D99+1)</f>
        <v>0</v>
      </c>
      <c r="S99" s="164">
        <f ca="1">NPV(Q99,K99:$K$244) + ($A$13+$A$14+$A$15)/POWER(1+Q99,$A$29-D99+1)</f>
        <v>0</v>
      </c>
      <c r="T99" s="45">
        <f t="shared" ca="1" si="30"/>
        <v>-1.4551915228366852E-11</v>
      </c>
      <c r="U99" s="45">
        <f t="shared" ca="1" si="38"/>
        <v>0</v>
      </c>
      <c r="V99" s="45">
        <f t="shared" si="39"/>
        <v>0</v>
      </c>
      <c r="W99" s="45">
        <f t="shared" ca="1" si="31"/>
        <v>0</v>
      </c>
      <c r="X99" s="274">
        <f t="shared" ca="1" si="32"/>
        <v>-1.4551915228366852E-11</v>
      </c>
      <c r="Z99" s="28">
        <f t="shared" ca="1" si="40"/>
        <v>0</v>
      </c>
      <c r="AA99" s="233"/>
      <c r="AB99" s="45">
        <f t="shared" ca="1" si="41"/>
        <v>0</v>
      </c>
      <c r="AC99" s="45">
        <f t="shared" ca="1" si="23"/>
        <v>0</v>
      </c>
      <c r="AD99" s="25">
        <f t="shared" ca="1" si="24"/>
        <v>0</v>
      </c>
    </row>
    <row r="100" spans="4:30" x14ac:dyDescent="0.35">
      <c r="D100" s="20">
        <v>96</v>
      </c>
      <c r="E100" s="21">
        <f t="shared" ca="1" si="33"/>
        <v>79744</v>
      </c>
      <c r="F100" s="44">
        <f t="shared" ca="1" si="25"/>
        <v>80108</v>
      </c>
      <c r="G100" s="22" t="s">
        <v>119</v>
      </c>
      <c r="H100" s="44">
        <f t="shared" ca="1" si="34"/>
        <v>79715</v>
      </c>
      <c r="I100" s="45">
        <f t="shared" si="35"/>
        <v>0</v>
      </c>
      <c r="J100" s="45">
        <f t="shared" ca="1" si="26"/>
        <v>0</v>
      </c>
      <c r="K100" s="45">
        <f t="shared" si="36"/>
        <v>0</v>
      </c>
      <c r="L100" s="45"/>
      <c r="M100" s="45">
        <f t="shared" si="37"/>
        <v>0</v>
      </c>
      <c r="N100" s="257">
        <f t="shared" ca="1" si="27"/>
        <v>0.05</v>
      </c>
      <c r="O100" s="23"/>
      <c r="P100" s="255">
        <f t="shared" ca="1" si="28"/>
        <v>9.4999999999999998E-3</v>
      </c>
      <c r="Q100" s="163">
        <f t="shared" ca="1" si="29"/>
        <v>0.05</v>
      </c>
      <c r="R100" s="164">
        <f ca="1">NPV(Q99,K100:$K$244) + ($A$13+$A$14+$A$15)/POWER(1+Q99,$A$29-D100+1)</f>
        <v>0</v>
      </c>
      <c r="S100" s="164">
        <f ca="1">NPV(Q100,K100:$K$244) + ($A$13+$A$14+$A$15)/POWER(1+Q100,$A$29-D100+1)</f>
        <v>0</v>
      </c>
      <c r="T100" s="45">
        <f t="shared" ca="1" si="30"/>
        <v>-1.4551915228366852E-11</v>
      </c>
      <c r="U100" s="45">
        <f t="shared" ca="1" si="38"/>
        <v>0</v>
      </c>
      <c r="V100" s="45">
        <f t="shared" si="39"/>
        <v>0</v>
      </c>
      <c r="W100" s="45">
        <f t="shared" ca="1" si="31"/>
        <v>0</v>
      </c>
      <c r="X100" s="274">
        <f t="shared" ca="1" si="32"/>
        <v>-1.4551915228366852E-11</v>
      </c>
      <c r="Z100" s="28">
        <f t="shared" ca="1" si="40"/>
        <v>0</v>
      </c>
      <c r="AA100" s="233"/>
      <c r="AB100" s="45">
        <f t="shared" ca="1" si="41"/>
        <v>0</v>
      </c>
      <c r="AC100" s="45">
        <f t="shared" ca="1" si="23"/>
        <v>0</v>
      </c>
      <c r="AD100" s="25">
        <f t="shared" ca="1" si="24"/>
        <v>0</v>
      </c>
    </row>
    <row r="101" spans="4:30" x14ac:dyDescent="0.35">
      <c r="D101" s="20">
        <v>97</v>
      </c>
      <c r="E101" s="21">
        <f t="shared" ca="1" si="33"/>
        <v>80109</v>
      </c>
      <c r="F101" s="44">
        <f t="shared" ca="1" si="25"/>
        <v>80474</v>
      </c>
      <c r="G101" s="22" t="s">
        <v>119</v>
      </c>
      <c r="H101" s="44">
        <f t="shared" ca="1" si="34"/>
        <v>80080</v>
      </c>
      <c r="I101" s="45">
        <f t="shared" si="35"/>
        <v>0</v>
      </c>
      <c r="J101" s="45">
        <f t="shared" ca="1" si="26"/>
        <v>0</v>
      </c>
      <c r="K101" s="45">
        <f t="shared" si="36"/>
        <v>0</v>
      </c>
      <c r="L101" s="45"/>
      <c r="M101" s="45">
        <f t="shared" si="37"/>
        <v>0</v>
      </c>
      <c r="N101" s="257">
        <f t="shared" ca="1" si="27"/>
        <v>0.05</v>
      </c>
      <c r="O101" s="23"/>
      <c r="P101" s="255">
        <f t="shared" ca="1" si="28"/>
        <v>9.4999999999999998E-3</v>
      </c>
      <c r="Q101" s="163">
        <f t="shared" ca="1" si="29"/>
        <v>0.05</v>
      </c>
      <c r="R101" s="164">
        <f ca="1">NPV(Q100,K101:$K$244) + ($A$13+$A$14+$A$15)/POWER(1+Q100,$A$29-D101+1)</f>
        <v>0</v>
      </c>
      <c r="S101" s="164">
        <f ca="1">NPV(Q101,K101:$K$244) + ($A$13+$A$14+$A$15)/POWER(1+Q101,$A$29-D101+1)</f>
        <v>0</v>
      </c>
      <c r="T101" s="45">
        <f t="shared" ca="1" si="30"/>
        <v>-1.4551915228366852E-11</v>
      </c>
      <c r="U101" s="45">
        <f t="shared" ca="1" si="38"/>
        <v>0</v>
      </c>
      <c r="V101" s="45">
        <f t="shared" si="39"/>
        <v>0</v>
      </c>
      <c r="W101" s="45">
        <f t="shared" ca="1" si="31"/>
        <v>0</v>
      </c>
      <c r="X101" s="274">
        <f t="shared" ca="1" si="32"/>
        <v>-1.4551915228366852E-11</v>
      </c>
      <c r="Z101" s="28">
        <f t="shared" ca="1" si="40"/>
        <v>0</v>
      </c>
      <c r="AA101" s="233"/>
      <c r="AB101" s="45">
        <f t="shared" ca="1" si="41"/>
        <v>0</v>
      </c>
      <c r="AC101" s="45">
        <f t="shared" ca="1" si="23"/>
        <v>0</v>
      </c>
      <c r="AD101" s="25">
        <f t="shared" ca="1" si="24"/>
        <v>0</v>
      </c>
    </row>
    <row r="102" spans="4:30" x14ac:dyDescent="0.35">
      <c r="D102" s="20">
        <v>98</v>
      </c>
      <c r="E102" s="21">
        <f t="shared" ca="1" si="33"/>
        <v>80475</v>
      </c>
      <c r="F102" s="44">
        <f t="shared" ca="1" si="25"/>
        <v>80839</v>
      </c>
      <c r="G102" s="22" t="s">
        <v>119</v>
      </c>
      <c r="H102" s="44">
        <f t="shared" ca="1" si="34"/>
        <v>80446</v>
      </c>
      <c r="I102" s="45">
        <f t="shared" si="35"/>
        <v>0</v>
      </c>
      <c r="J102" s="45">
        <f t="shared" ca="1" si="26"/>
        <v>0</v>
      </c>
      <c r="K102" s="45">
        <f t="shared" si="36"/>
        <v>0</v>
      </c>
      <c r="L102" s="45"/>
      <c r="M102" s="45">
        <f t="shared" si="37"/>
        <v>0</v>
      </c>
      <c r="N102" s="257">
        <f t="shared" ca="1" si="27"/>
        <v>0.05</v>
      </c>
      <c r="O102" s="23"/>
      <c r="P102" s="255">
        <f t="shared" ca="1" si="28"/>
        <v>9.4999999999999998E-3</v>
      </c>
      <c r="Q102" s="163">
        <f t="shared" ca="1" si="29"/>
        <v>0.05</v>
      </c>
      <c r="R102" s="164">
        <f ca="1">NPV(Q101,K102:$K$244) + ($A$13+$A$14+$A$15)/POWER(1+Q101,$A$29-D102+1)</f>
        <v>0</v>
      </c>
      <c r="S102" s="164">
        <f ca="1">NPV(Q102,K102:$K$244) + ($A$13+$A$14+$A$15)/POWER(1+Q102,$A$29-D102+1)</f>
        <v>0</v>
      </c>
      <c r="T102" s="45">
        <f t="shared" ca="1" si="30"/>
        <v>-1.4551915228366852E-11</v>
      </c>
      <c r="U102" s="45">
        <f t="shared" ca="1" si="38"/>
        <v>0</v>
      </c>
      <c r="V102" s="45">
        <f t="shared" si="39"/>
        <v>0</v>
      </c>
      <c r="W102" s="45">
        <f t="shared" ca="1" si="31"/>
        <v>0</v>
      </c>
      <c r="X102" s="274">
        <f t="shared" ca="1" si="32"/>
        <v>-1.4551915228366852E-11</v>
      </c>
      <c r="Z102" s="28">
        <f t="shared" ca="1" si="40"/>
        <v>0</v>
      </c>
      <c r="AA102" s="233"/>
      <c r="AB102" s="45">
        <f t="shared" ca="1" si="41"/>
        <v>0</v>
      </c>
      <c r="AC102" s="45">
        <f t="shared" ca="1" si="23"/>
        <v>0</v>
      </c>
      <c r="AD102" s="25">
        <f t="shared" ca="1" si="24"/>
        <v>0</v>
      </c>
    </row>
    <row r="103" spans="4:30" x14ac:dyDescent="0.35">
      <c r="D103" s="20">
        <v>99</v>
      </c>
      <c r="E103" s="21">
        <f t="shared" ca="1" si="33"/>
        <v>80840</v>
      </c>
      <c r="F103" s="44">
        <f t="shared" ca="1" si="25"/>
        <v>81204</v>
      </c>
      <c r="G103" s="22" t="s">
        <v>119</v>
      </c>
      <c r="H103" s="44">
        <f t="shared" ca="1" si="34"/>
        <v>80811</v>
      </c>
      <c r="I103" s="45">
        <f t="shared" si="35"/>
        <v>0</v>
      </c>
      <c r="J103" s="45">
        <f t="shared" ca="1" si="26"/>
        <v>0</v>
      </c>
      <c r="K103" s="45">
        <f t="shared" si="36"/>
        <v>0</v>
      </c>
      <c r="L103" s="45"/>
      <c r="M103" s="45">
        <f t="shared" si="37"/>
        <v>0</v>
      </c>
      <c r="N103" s="257">
        <f t="shared" ca="1" si="27"/>
        <v>0.05</v>
      </c>
      <c r="O103" s="23"/>
      <c r="P103" s="255">
        <f t="shared" ca="1" si="28"/>
        <v>9.4999999999999998E-3</v>
      </c>
      <c r="Q103" s="163">
        <f t="shared" ca="1" si="29"/>
        <v>0.05</v>
      </c>
      <c r="R103" s="164">
        <f ca="1">NPV(Q102,K103:$K$244) + ($A$13+$A$14+$A$15)/POWER(1+Q102,$A$29-D103+1)</f>
        <v>0</v>
      </c>
      <c r="S103" s="164">
        <f ca="1">NPV(Q103,K103:$K$244) + ($A$13+$A$14+$A$15)/POWER(1+Q103,$A$29-D103+1)</f>
        <v>0</v>
      </c>
      <c r="T103" s="45">
        <f t="shared" ca="1" si="30"/>
        <v>-1.4551915228366852E-11</v>
      </c>
      <c r="U103" s="45">
        <f t="shared" ca="1" si="38"/>
        <v>0</v>
      </c>
      <c r="V103" s="45">
        <f t="shared" si="39"/>
        <v>0</v>
      </c>
      <c r="W103" s="45">
        <f t="shared" ca="1" si="31"/>
        <v>0</v>
      </c>
      <c r="X103" s="274">
        <f t="shared" ca="1" si="32"/>
        <v>-1.4551915228366852E-11</v>
      </c>
      <c r="Z103" s="28">
        <f t="shared" ca="1" si="40"/>
        <v>0</v>
      </c>
      <c r="AA103" s="233"/>
      <c r="AB103" s="45">
        <f t="shared" ca="1" si="41"/>
        <v>0</v>
      </c>
      <c r="AC103" s="45">
        <f t="shared" ca="1" si="23"/>
        <v>0</v>
      </c>
      <c r="AD103" s="25">
        <f t="shared" ca="1" si="24"/>
        <v>0</v>
      </c>
    </row>
    <row r="104" spans="4:30" x14ac:dyDescent="0.35">
      <c r="D104" s="20">
        <v>100</v>
      </c>
      <c r="E104" s="21">
        <f t="shared" ca="1" si="33"/>
        <v>81205</v>
      </c>
      <c r="F104" s="44">
        <f t="shared" ca="1" si="25"/>
        <v>81569</v>
      </c>
      <c r="G104" s="22" t="s">
        <v>119</v>
      </c>
      <c r="H104" s="44">
        <f t="shared" ca="1" si="34"/>
        <v>81176</v>
      </c>
      <c r="I104" s="45">
        <f t="shared" si="35"/>
        <v>0</v>
      </c>
      <c r="J104" s="45">
        <f t="shared" ca="1" si="26"/>
        <v>0</v>
      </c>
      <c r="K104" s="45">
        <f t="shared" si="36"/>
        <v>0</v>
      </c>
      <c r="L104" s="45"/>
      <c r="M104" s="45">
        <f t="shared" si="37"/>
        <v>0</v>
      </c>
      <c r="N104" s="257">
        <f t="shared" ca="1" si="27"/>
        <v>0.05</v>
      </c>
      <c r="O104" s="23"/>
      <c r="P104" s="255">
        <f t="shared" ca="1" si="28"/>
        <v>9.4999999999999998E-3</v>
      </c>
      <c r="Q104" s="163">
        <f t="shared" ca="1" si="29"/>
        <v>0.05</v>
      </c>
      <c r="R104" s="164">
        <f ca="1">NPV(Q103,K104:$K$244) + ($A$13+$A$14+$A$15)/POWER(1+Q103,$A$29-D104+1)</f>
        <v>0</v>
      </c>
      <c r="S104" s="164">
        <f ca="1">NPV(Q104,K104:$K$244) + ($A$13+$A$14+$A$15)/POWER(1+Q104,$A$29-D104+1)</f>
        <v>0</v>
      </c>
      <c r="T104" s="45">
        <f t="shared" ca="1" si="30"/>
        <v>-1.4551915228366852E-11</v>
      </c>
      <c r="U104" s="45">
        <f t="shared" ca="1" si="38"/>
        <v>0</v>
      </c>
      <c r="V104" s="45">
        <f t="shared" si="39"/>
        <v>0</v>
      </c>
      <c r="W104" s="45">
        <f t="shared" ca="1" si="31"/>
        <v>0</v>
      </c>
      <c r="X104" s="274">
        <f t="shared" ca="1" si="32"/>
        <v>-1.4551915228366852E-11</v>
      </c>
      <c r="Z104" s="28">
        <f t="shared" ca="1" si="40"/>
        <v>0</v>
      </c>
      <c r="AA104" s="233"/>
      <c r="AB104" s="45">
        <f t="shared" ca="1" si="41"/>
        <v>0</v>
      </c>
      <c r="AC104" s="45">
        <f t="shared" ca="1" si="23"/>
        <v>0</v>
      </c>
      <c r="AD104" s="25">
        <f t="shared" ca="1" si="24"/>
        <v>0</v>
      </c>
    </row>
    <row r="105" spans="4:30" x14ac:dyDescent="0.35">
      <c r="D105" s="20">
        <v>101</v>
      </c>
      <c r="E105" s="21">
        <f t="shared" ca="1" si="33"/>
        <v>81570</v>
      </c>
      <c r="F105" s="44">
        <f t="shared" ca="1" si="25"/>
        <v>81935</v>
      </c>
      <c r="G105" s="22" t="s">
        <v>119</v>
      </c>
      <c r="H105" s="44">
        <f t="shared" ca="1" si="34"/>
        <v>81541</v>
      </c>
      <c r="I105" s="45">
        <f t="shared" si="35"/>
        <v>0</v>
      </c>
      <c r="J105" s="45">
        <f t="shared" ca="1" si="26"/>
        <v>0</v>
      </c>
      <c r="K105" s="45">
        <f t="shared" si="36"/>
        <v>0</v>
      </c>
      <c r="L105" s="45"/>
      <c r="M105" s="45">
        <f t="shared" si="37"/>
        <v>0</v>
      </c>
      <c r="N105" s="257">
        <f t="shared" ca="1" si="27"/>
        <v>0.05</v>
      </c>
      <c r="O105" s="23"/>
      <c r="P105" s="255">
        <f t="shared" ca="1" si="28"/>
        <v>9.4999999999999998E-3</v>
      </c>
      <c r="Q105" s="163">
        <f t="shared" ca="1" si="29"/>
        <v>0.05</v>
      </c>
      <c r="R105" s="164">
        <f ca="1">NPV(Q104,K105:$K$244) + ($A$13+$A$14+$A$15)/POWER(1+Q104,$A$29-D105+1)</f>
        <v>0</v>
      </c>
      <c r="S105" s="164">
        <f ca="1">NPV(Q105,K105:$K$244) + ($A$13+$A$14+$A$15)/POWER(1+Q105,$A$29-D105+1)</f>
        <v>0</v>
      </c>
      <c r="T105" s="45">
        <f t="shared" ca="1" si="30"/>
        <v>-1.4551915228366852E-11</v>
      </c>
      <c r="U105" s="45">
        <f t="shared" ca="1" si="38"/>
        <v>0</v>
      </c>
      <c r="V105" s="45">
        <f t="shared" si="39"/>
        <v>0</v>
      </c>
      <c r="W105" s="45">
        <f t="shared" ca="1" si="31"/>
        <v>0</v>
      </c>
      <c r="X105" s="274">
        <f t="shared" ca="1" si="32"/>
        <v>-1.4551915228366852E-11</v>
      </c>
      <c r="Z105" s="28">
        <f t="shared" ca="1" si="40"/>
        <v>0</v>
      </c>
      <c r="AA105" s="233"/>
      <c r="AB105" s="45">
        <f t="shared" ca="1" si="41"/>
        <v>0</v>
      </c>
      <c r="AC105" s="45">
        <f t="shared" ca="1" si="23"/>
        <v>0</v>
      </c>
      <c r="AD105" s="25">
        <f t="shared" ca="1" si="24"/>
        <v>0</v>
      </c>
    </row>
    <row r="106" spans="4:30" x14ac:dyDescent="0.35">
      <c r="D106" s="20">
        <v>102</v>
      </c>
      <c r="E106" s="21">
        <f t="shared" ca="1" si="33"/>
        <v>81936</v>
      </c>
      <c r="F106" s="44">
        <f t="shared" ca="1" si="25"/>
        <v>82300</v>
      </c>
      <c r="G106" s="22" t="s">
        <v>119</v>
      </c>
      <c r="H106" s="44">
        <f t="shared" ca="1" si="34"/>
        <v>81907</v>
      </c>
      <c r="I106" s="45">
        <f t="shared" si="35"/>
        <v>0</v>
      </c>
      <c r="J106" s="45">
        <f t="shared" ca="1" si="26"/>
        <v>0</v>
      </c>
      <c r="K106" s="45">
        <f t="shared" si="36"/>
        <v>0</v>
      </c>
      <c r="L106" s="45"/>
      <c r="M106" s="45">
        <f t="shared" si="37"/>
        <v>0</v>
      </c>
      <c r="N106" s="257">
        <f t="shared" ca="1" si="27"/>
        <v>0.05</v>
      </c>
      <c r="O106" s="23"/>
      <c r="P106" s="255">
        <f t="shared" ca="1" si="28"/>
        <v>9.4999999999999998E-3</v>
      </c>
      <c r="Q106" s="163">
        <f t="shared" ca="1" si="29"/>
        <v>0.05</v>
      </c>
      <c r="R106" s="164">
        <f ca="1">NPV(Q105,K106:$K$244) + ($A$13+$A$14+$A$15)/POWER(1+Q105,$A$29-D106+1)</f>
        <v>0</v>
      </c>
      <c r="S106" s="164">
        <f ca="1">NPV(Q106,K106:$K$244) + ($A$13+$A$14+$A$15)/POWER(1+Q106,$A$29-D106+1)</f>
        <v>0</v>
      </c>
      <c r="T106" s="45">
        <f t="shared" ca="1" si="30"/>
        <v>-1.4551915228366852E-11</v>
      </c>
      <c r="U106" s="45">
        <f t="shared" ca="1" si="38"/>
        <v>0</v>
      </c>
      <c r="V106" s="45">
        <f t="shared" si="39"/>
        <v>0</v>
      </c>
      <c r="W106" s="45">
        <f t="shared" ca="1" si="31"/>
        <v>0</v>
      </c>
      <c r="X106" s="274">
        <f t="shared" ca="1" si="32"/>
        <v>-1.4551915228366852E-11</v>
      </c>
      <c r="Z106" s="28">
        <f t="shared" ca="1" si="40"/>
        <v>0</v>
      </c>
      <c r="AA106" s="233"/>
      <c r="AB106" s="45">
        <f t="shared" ca="1" si="41"/>
        <v>0</v>
      </c>
      <c r="AC106" s="45">
        <f t="shared" ca="1" si="23"/>
        <v>0</v>
      </c>
      <c r="AD106" s="25">
        <f t="shared" ca="1" si="24"/>
        <v>0</v>
      </c>
    </row>
    <row r="107" spans="4:30" x14ac:dyDescent="0.35">
      <c r="D107" s="20">
        <v>103</v>
      </c>
      <c r="E107" s="21">
        <f t="shared" ca="1" si="33"/>
        <v>82301</v>
      </c>
      <c r="F107" s="44">
        <f t="shared" ca="1" si="25"/>
        <v>82665</v>
      </c>
      <c r="G107" s="22" t="s">
        <v>119</v>
      </c>
      <c r="H107" s="44">
        <f t="shared" ca="1" si="34"/>
        <v>82272</v>
      </c>
      <c r="I107" s="45">
        <f t="shared" si="35"/>
        <v>0</v>
      </c>
      <c r="J107" s="45">
        <f t="shared" ca="1" si="26"/>
        <v>0</v>
      </c>
      <c r="K107" s="45">
        <f t="shared" si="36"/>
        <v>0</v>
      </c>
      <c r="L107" s="45"/>
      <c r="M107" s="45">
        <f t="shared" si="37"/>
        <v>0</v>
      </c>
      <c r="N107" s="257">
        <f t="shared" ca="1" si="27"/>
        <v>0.05</v>
      </c>
      <c r="O107" s="23"/>
      <c r="P107" s="255">
        <f t="shared" ca="1" si="28"/>
        <v>9.4999999999999998E-3</v>
      </c>
      <c r="Q107" s="163">
        <f t="shared" ca="1" si="29"/>
        <v>0.05</v>
      </c>
      <c r="R107" s="164">
        <f ca="1">NPV(Q106,K107:$K$244) + ($A$13+$A$14+$A$15)/POWER(1+Q106,$A$29-D107+1)</f>
        <v>0</v>
      </c>
      <c r="S107" s="164">
        <f ca="1">NPV(Q107,K107:$K$244) + ($A$13+$A$14+$A$15)/POWER(1+Q107,$A$29-D107+1)</f>
        <v>0</v>
      </c>
      <c r="T107" s="45">
        <f t="shared" ca="1" si="30"/>
        <v>-1.4551915228366852E-11</v>
      </c>
      <c r="U107" s="45">
        <f t="shared" ca="1" si="38"/>
        <v>0</v>
      </c>
      <c r="V107" s="45">
        <f t="shared" si="39"/>
        <v>0</v>
      </c>
      <c r="W107" s="45">
        <f t="shared" ca="1" si="31"/>
        <v>0</v>
      </c>
      <c r="X107" s="274">
        <f t="shared" ca="1" si="32"/>
        <v>-1.4551915228366852E-11</v>
      </c>
      <c r="Z107" s="28">
        <f t="shared" ca="1" si="40"/>
        <v>0</v>
      </c>
      <c r="AA107" s="233"/>
      <c r="AB107" s="45">
        <f t="shared" ca="1" si="41"/>
        <v>0</v>
      </c>
      <c r="AC107" s="45">
        <f t="shared" ca="1" si="23"/>
        <v>0</v>
      </c>
      <c r="AD107" s="25">
        <f t="shared" ca="1" si="24"/>
        <v>0</v>
      </c>
    </row>
    <row r="108" spans="4:30" x14ac:dyDescent="0.35">
      <c r="D108" s="20">
        <v>104</v>
      </c>
      <c r="E108" s="21">
        <f t="shared" ca="1" si="33"/>
        <v>82666</v>
      </c>
      <c r="F108" s="44">
        <f t="shared" ca="1" si="25"/>
        <v>83030</v>
      </c>
      <c r="G108" s="22" t="s">
        <v>119</v>
      </c>
      <c r="H108" s="44">
        <f t="shared" ca="1" si="34"/>
        <v>82637</v>
      </c>
      <c r="I108" s="45">
        <f t="shared" si="35"/>
        <v>0</v>
      </c>
      <c r="J108" s="45">
        <f t="shared" ca="1" si="26"/>
        <v>0</v>
      </c>
      <c r="K108" s="45">
        <f t="shared" si="36"/>
        <v>0</v>
      </c>
      <c r="L108" s="45"/>
      <c r="M108" s="45">
        <f t="shared" si="37"/>
        <v>0</v>
      </c>
      <c r="N108" s="257">
        <f t="shared" ca="1" si="27"/>
        <v>0.05</v>
      </c>
      <c r="O108" s="23"/>
      <c r="P108" s="255">
        <f t="shared" ca="1" si="28"/>
        <v>9.4999999999999998E-3</v>
      </c>
      <c r="Q108" s="163">
        <f t="shared" ca="1" si="29"/>
        <v>0.05</v>
      </c>
      <c r="R108" s="164">
        <f ca="1">NPV(Q107,K108:$K$244) + ($A$13+$A$14+$A$15)/POWER(1+Q107,$A$29-D108+1)</f>
        <v>0</v>
      </c>
      <c r="S108" s="164">
        <f ca="1">NPV(Q108,K108:$K$244) + ($A$13+$A$14+$A$15)/POWER(1+Q108,$A$29-D108+1)</f>
        <v>0</v>
      </c>
      <c r="T108" s="45">
        <f t="shared" ca="1" si="30"/>
        <v>-1.4551915228366852E-11</v>
      </c>
      <c r="U108" s="45">
        <f t="shared" ca="1" si="38"/>
        <v>0</v>
      </c>
      <c r="V108" s="45">
        <f t="shared" si="39"/>
        <v>0</v>
      </c>
      <c r="W108" s="45">
        <f t="shared" ca="1" si="31"/>
        <v>0</v>
      </c>
      <c r="X108" s="274">
        <f t="shared" ca="1" si="32"/>
        <v>-1.4551915228366852E-11</v>
      </c>
      <c r="Z108" s="28">
        <f t="shared" ca="1" si="40"/>
        <v>0</v>
      </c>
      <c r="AA108" s="233"/>
      <c r="AB108" s="45">
        <f t="shared" ca="1" si="41"/>
        <v>0</v>
      </c>
      <c r="AC108" s="45">
        <f t="shared" ca="1" si="23"/>
        <v>0</v>
      </c>
      <c r="AD108" s="25">
        <f t="shared" ca="1" si="24"/>
        <v>0</v>
      </c>
    </row>
    <row r="109" spans="4:30" x14ac:dyDescent="0.35">
      <c r="D109" s="20">
        <v>105</v>
      </c>
      <c r="E109" s="21">
        <f t="shared" ca="1" si="33"/>
        <v>83031</v>
      </c>
      <c r="F109" s="44">
        <f t="shared" ca="1" si="25"/>
        <v>83396</v>
      </c>
      <c r="G109" s="22" t="s">
        <v>119</v>
      </c>
      <c r="H109" s="44">
        <f t="shared" ca="1" si="34"/>
        <v>83002</v>
      </c>
      <c r="I109" s="45">
        <f t="shared" si="35"/>
        <v>0</v>
      </c>
      <c r="J109" s="45">
        <f t="shared" ca="1" si="26"/>
        <v>0</v>
      </c>
      <c r="K109" s="45">
        <f t="shared" si="36"/>
        <v>0</v>
      </c>
      <c r="L109" s="45"/>
      <c r="M109" s="45">
        <f t="shared" si="37"/>
        <v>0</v>
      </c>
      <c r="N109" s="257">
        <f t="shared" ca="1" si="27"/>
        <v>0.05</v>
      </c>
      <c r="O109" s="23"/>
      <c r="P109" s="255">
        <f t="shared" ca="1" si="28"/>
        <v>9.4999999999999998E-3</v>
      </c>
      <c r="Q109" s="163">
        <f t="shared" ca="1" si="29"/>
        <v>0.05</v>
      </c>
      <c r="R109" s="164">
        <f ca="1">NPV(Q108,K109:$K$244) + ($A$13+$A$14+$A$15)/POWER(1+Q108,$A$29-D109+1)</f>
        <v>0</v>
      </c>
      <c r="S109" s="164">
        <f ca="1">NPV(Q109,K109:$K$244) + ($A$13+$A$14+$A$15)/POWER(1+Q109,$A$29-D109+1)</f>
        <v>0</v>
      </c>
      <c r="T109" s="45">
        <f t="shared" ca="1" si="30"/>
        <v>-1.4551915228366852E-11</v>
      </c>
      <c r="U109" s="45">
        <f t="shared" ca="1" si="38"/>
        <v>0</v>
      </c>
      <c r="V109" s="45">
        <f t="shared" si="39"/>
        <v>0</v>
      </c>
      <c r="W109" s="45">
        <f t="shared" ca="1" si="31"/>
        <v>0</v>
      </c>
      <c r="X109" s="274">
        <f t="shared" ca="1" si="32"/>
        <v>-1.4551915228366852E-11</v>
      </c>
      <c r="Z109" s="28">
        <f t="shared" ca="1" si="40"/>
        <v>0</v>
      </c>
      <c r="AA109" s="233"/>
      <c r="AB109" s="45">
        <f t="shared" ca="1" si="41"/>
        <v>0</v>
      </c>
      <c r="AC109" s="45">
        <f t="shared" ca="1" si="23"/>
        <v>0</v>
      </c>
      <c r="AD109" s="25">
        <f t="shared" ca="1" si="24"/>
        <v>0</v>
      </c>
    </row>
    <row r="110" spans="4:30" x14ac:dyDescent="0.35">
      <c r="D110" s="20">
        <v>106</v>
      </c>
      <c r="E110" s="21">
        <f t="shared" ca="1" si="33"/>
        <v>83397</v>
      </c>
      <c r="F110" s="44">
        <f t="shared" ca="1" si="25"/>
        <v>83761</v>
      </c>
      <c r="G110" s="22" t="s">
        <v>119</v>
      </c>
      <c r="H110" s="44">
        <f t="shared" ca="1" si="34"/>
        <v>83368</v>
      </c>
      <c r="I110" s="45">
        <f t="shared" si="35"/>
        <v>0</v>
      </c>
      <c r="J110" s="45">
        <f t="shared" ca="1" si="26"/>
        <v>0</v>
      </c>
      <c r="K110" s="45">
        <f t="shared" si="36"/>
        <v>0</v>
      </c>
      <c r="L110" s="45"/>
      <c r="M110" s="45">
        <f t="shared" si="37"/>
        <v>0</v>
      </c>
      <c r="N110" s="257">
        <f t="shared" ca="1" si="27"/>
        <v>0.05</v>
      </c>
      <c r="O110" s="23"/>
      <c r="P110" s="255">
        <f t="shared" ca="1" si="28"/>
        <v>9.4999999999999998E-3</v>
      </c>
      <c r="Q110" s="163">
        <f t="shared" ca="1" si="29"/>
        <v>0.05</v>
      </c>
      <c r="R110" s="164">
        <f ca="1">NPV(Q109,K110:$K$244) + ($A$13+$A$14+$A$15)/POWER(1+Q109,$A$29-D110+1)</f>
        <v>0</v>
      </c>
      <c r="S110" s="164">
        <f ca="1">NPV(Q110,K110:$K$244) + ($A$13+$A$14+$A$15)/POWER(1+Q110,$A$29-D110+1)</f>
        <v>0</v>
      </c>
      <c r="T110" s="45">
        <f t="shared" ca="1" si="30"/>
        <v>-1.4551915228366852E-11</v>
      </c>
      <c r="U110" s="45">
        <f t="shared" ca="1" si="38"/>
        <v>0</v>
      </c>
      <c r="V110" s="45">
        <f t="shared" si="39"/>
        <v>0</v>
      </c>
      <c r="W110" s="45">
        <f t="shared" ca="1" si="31"/>
        <v>0</v>
      </c>
      <c r="X110" s="274">
        <f t="shared" ca="1" si="32"/>
        <v>-1.4551915228366852E-11</v>
      </c>
      <c r="Z110" s="28">
        <f t="shared" ca="1" si="40"/>
        <v>0</v>
      </c>
      <c r="AA110" s="233"/>
      <c r="AB110" s="45">
        <f t="shared" ca="1" si="41"/>
        <v>0</v>
      </c>
      <c r="AC110" s="45">
        <f t="shared" ca="1" si="23"/>
        <v>0</v>
      </c>
      <c r="AD110" s="25">
        <f t="shared" ca="1" si="24"/>
        <v>0</v>
      </c>
    </row>
    <row r="111" spans="4:30" x14ac:dyDescent="0.35">
      <c r="D111" s="20">
        <v>107</v>
      </c>
      <c r="E111" s="21">
        <f t="shared" ca="1" si="33"/>
        <v>83762</v>
      </c>
      <c r="F111" s="44">
        <f t="shared" ca="1" si="25"/>
        <v>84126</v>
      </c>
      <c r="G111" s="22" t="s">
        <v>119</v>
      </c>
      <c r="H111" s="44">
        <f t="shared" ca="1" si="34"/>
        <v>83733</v>
      </c>
      <c r="I111" s="45">
        <f t="shared" si="35"/>
        <v>0</v>
      </c>
      <c r="J111" s="45">
        <f t="shared" ca="1" si="26"/>
        <v>0</v>
      </c>
      <c r="K111" s="45">
        <f t="shared" si="36"/>
        <v>0</v>
      </c>
      <c r="L111" s="45"/>
      <c r="M111" s="45">
        <f t="shared" si="37"/>
        <v>0</v>
      </c>
      <c r="N111" s="257">
        <f t="shared" ca="1" si="27"/>
        <v>0.05</v>
      </c>
      <c r="O111" s="23"/>
      <c r="P111" s="255">
        <f t="shared" ca="1" si="28"/>
        <v>9.4999999999999998E-3</v>
      </c>
      <c r="Q111" s="163">
        <f t="shared" ca="1" si="29"/>
        <v>0.05</v>
      </c>
      <c r="R111" s="164">
        <f ca="1">NPV(Q110,K111:$K$244) + ($A$13+$A$14+$A$15)/POWER(1+Q110,$A$29-D111+1)</f>
        <v>0</v>
      </c>
      <c r="S111" s="164">
        <f ca="1">NPV(Q111,K111:$K$244) + ($A$13+$A$14+$A$15)/POWER(1+Q111,$A$29-D111+1)</f>
        <v>0</v>
      </c>
      <c r="T111" s="45">
        <f t="shared" ca="1" si="30"/>
        <v>-1.4551915228366852E-11</v>
      </c>
      <c r="U111" s="45">
        <f t="shared" ca="1" si="38"/>
        <v>0</v>
      </c>
      <c r="V111" s="45">
        <f t="shared" si="39"/>
        <v>0</v>
      </c>
      <c r="W111" s="45">
        <f t="shared" ca="1" si="31"/>
        <v>0</v>
      </c>
      <c r="X111" s="274">
        <f t="shared" ca="1" si="32"/>
        <v>-1.4551915228366852E-11</v>
      </c>
      <c r="Z111" s="28">
        <f t="shared" ca="1" si="40"/>
        <v>0</v>
      </c>
      <c r="AA111" s="233"/>
      <c r="AB111" s="45">
        <f t="shared" ca="1" si="41"/>
        <v>0</v>
      </c>
      <c r="AC111" s="45">
        <f t="shared" ca="1" si="23"/>
        <v>0</v>
      </c>
      <c r="AD111" s="25">
        <f t="shared" ca="1" si="24"/>
        <v>0</v>
      </c>
    </row>
    <row r="112" spans="4:30" x14ac:dyDescent="0.35">
      <c r="D112" s="20">
        <v>108</v>
      </c>
      <c r="E112" s="21">
        <f t="shared" ca="1" si="33"/>
        <v>84127</v>
      </c>
      <c r="F112" s="44">
        <f t="shared" ca="1" si="25"/>
        <v>84491</v>
      </c>
      <c r="G112" s="22" t="s">
        <v>119</v>
      </c>
      <c r="H112" s="44">
        <f t="shared" ca="1" si="34"/>
        <v>84098</v>
      </c>
      <c r="I112" s="45">
        <f t="shared" si="35"/>
        <v>0</v>
      </c>
      <c r="J112" s="45">
        <f t="shared" ca="1" si="26"/>
        <v>0</v>
      </c>
      <c r="K112" s="45">
        <f t="shared" si="36"/>
        <v>0</v>
      </c>
      <c r="L112" s="45"/>
      <c r="M112" s="45">
        <f t="shared" si="37"/>
        <v>0</v>
      </c>
      <c r="N112" s="257">
        <f t="shared" ca="1" si="27"/>
        <v>0.05</v>
      </c>
      <c r="O112" s="23"/>
      <c r="P112" s="255">
        <f t="shared" ca="1" si="28"/>
        <v>9.4999999999999998E-3</v>
      </c>
      <c r="Q112" s="163">
        <f t="shared" ca="1" si="29"/>
        <v>0.05</v>
      </c>
      <c r="R112" s="164">
        <f ca="1">NPV(Q111,K112:$K$244) + ($A$13+$A$14+$A$15)/POWER(1+Q111,$A$29-D112+1)</f>
        <v>0</v>
      </c>
      <c r="S112" s="164">
        <f ca="1">NPV(Q112,K112:$K$244) + ($A$13+$A$14+$A$15)/POWER(1+Q112,$A$29-D112+1)</f>
        <v>0</v>
      </c>
      <c r="T112" s="45">
        <f t="shared" ca="1" si="30"/>
        <v>-1.4551915228366852E-11</v>
      </c>
      <c r="U112" s="45">
        <f t="shared" ca="1" si="38"/>
        <v>0</v>
      </c>
      <c r="V112" s="45">
        <f t="shared" si="39"/>
        <v>0</v>
      </c>
      <c r="W112" s="45">
        <f t="shared" ca="1" si="31"/>
        <v>0</v>
      </c>
      <c r="X112" s="274">
        <f t="shared" ca="1" si="32"/>
        <v>-1.4551915228366852E-11</v>
      </c>
      <c r="Z112" s="28">
        <f t="shared" ca="1" si="40"/>
        <v>0</v>
      </c>
      <c r="AA112" s="233"/>
      <c r="AB112" s="45">
        <f t="shared" ca="1" si="41"/>
        <v>0</v>
      </c>
      <c r="AC112" s="45">
        <f t="shared" ca="1" si="23"/>
        <v>0</v>
      </c>
      <c r="AD112" s="25">
        <f t="shared" ca="1" si="24"/>
        <v>0</v>
      </c>
    </row>
    <row r="113" spans="4:30" x14ac:dyDescent="0.35">
      <c r="D113" s="20">
        <v>109</v>
      </c>
      <c r="E113" s="21">
        <f t="shared" ca="1" si="33"/>
        <v>84492</v>
      </c>
      <c r="F113" s="44">
        <f t="shared" ca="1" si="25"/>
        <v>84857</v>
      </c>
      <c r="G113" s="22" t="s">
        <v>119</v>
      </c>
      <c r="H113" s="44">
        <f t="shared" ca="1" si="34"/>
        <v>84463</v>
      </c>
      <c r="I113" s="45">
        <f t="shared" si="35"/>
        <v>0</v>
      </c>
      <c r="J113" s="45">
        <f t="shared" ca="1" si="26"/>
        <v>0</v>
      </c>
      <c r="K113" s="45">
        <f t="shared" si="36"/>
        <v>0</v>
      </c>
      <c r="L113" s="45"/>
      <c r="M113" s="45">
        <f t="shared" si="37"/>
        <v>0</v>
      </c>
      <c r="N113" s="257">
        <f t="shared" ca="1" si="27"/>
        <v>0.05</v>
      </c>
      <c r="O113" s="23"/>
      <c r="P113" s="255">
        <f t="shared" ca="1" si="28"/>
        <v>9.4999999999999998E-3</v>
      </c>
      <c r="Q113" s="163">
        <f t="shared" ca="1" si="29"/>
        <v>0.05</v>
      </c>
      <c r="R113" s="164">
        <f ca="1">NPV(Q112,K113:$K$244) + ($A$13+$A$14+$A$15)/POWER(1+Q112,$A$29-D113+1)</f>
        <v>0</v>
      </c>
      <c r="S113" s="164">
        <f ca="1">NPV(Q113,K113:$K$244) + ($A$13+$A$14+$A$15)/POWER(1+Q113,$A$29-D113+1)</f>
        <v>0</v>
      </c>
      <c r="T113" s="45">
        <f t="shared" ca="1" si="30"/>
        <v>-1.4551915228366852E-11</v>
      </c>
      <c r="U113" s="45">
        <f t="shared" ca="1" si="38"/>
        <v>0</v>
      </c>
      <c r="V113" s="45">
        <f t="shared" si="39"/>
        <v>0</v>
      </c>
      <c r="W113" s="45">
        <f t="shared" ca="1" si="31"/>
        <v>0</v>
      </c>
      <c r="X113" s="274">
        <f t="shared" ca="1" si="32"/>
        <v>-1.4551915228366852E-11</v>
      </c>
      <c r="Z113" s="28">
        <f t="shared" ca="1" si="40"/>
        <v>0</v>
      </c>
      <c r="AA113" s="233"/>
      <c r="AB113" s="45">
        <f t="shared" ca="1" si="41"/>
        <v>0</v>
      </c>
      <c r="AC113" s="45">
        <f t="shared" ca="1" si="23"/>
        <v>0</v>
      </c>
      <c r="AD113" s="25">
        <f t="shared" ca="1" si="24"/>
        <v>0</v>
      </c>
    </row>
    <row r="114" spans="4:30" x14ac:dyDescent="0.35">
      <c r="D114" s="20">
        <v>110</v>
      </c>
      <c r="E114" s="21">
        <f t="shared" ca="1" si="33"/>
        <v>84858</v>
      </c>
      <c r="F114" s="44">
        <f t="shared" ca="1" si="25"/>
        <v>85222</v>
      </c>
      <c r="G114" s="22" t="s">
        <v>119</v>
      </c>
      <c r="H114" s="44">
        <f t="shared" ca="1" si="34"/>
        <v>84829</v>
      </c>
      <c r="I114" s="45">
        <f t="shared" si="35"/>
        <v>0</v>
      </c>
      <c r="J114" s="45">
        <f t="shared" ca="1" si="26"/>
        <v>0</v>
      </c>
      <c r="K114" s="45">
        <f t="shared" si="36"/>
        <v>0</v>
      </c>
      <c r="L114" s="45"/>
      <c r="M114" s="45">
        <f t="shared" si="37"/>
        <v>0</v>
      </c>
      <c r="N114" s="257">
        <f t="shared" ca="1" si="27"/>
        <v>0.05</v>
      </c>
      <c r="O114" s="23"/>
      <c r="P114" s="255">
        <f t="shared" ca="1" si="28"/>
        <v>9.4999999999999998E-3</v>
      </c>
      <c r="Q114" s="163">
        <f t="shared" ca="1" si="29"/>
        <v>0.05</v>
      </c>
      <c r="R114" s="164">
        <f ca="1">NPV(Q113,K114:$K$244) + ($A$13+$A$14+$A$15)/POWER(1+Q113,$A$29-D114+1)</f>
        <v>0</v>
      </c>
      <c r="S114" s="164">
        <f ca="1">NPV(Q114,K114:$K$244) + ($A$13+$A$14+$A$15)/POWER(1+Q114,$A$29-D114+1)</f>
        <v>0</v>
      </c>
      <c r="T114" s="45">
        <f t="shared" ca="1" si="30"/>
        <v>-1.4551915228366852E-11</v>
      </c>
      <c r="U114" s="45">
        <f t="shared" ca="1" si="38"/>
        <v>0</v>
      </c>
      <c r="V114" s="45">
        <f t="shared" si="39"/>
        <v>0</v>
      </c>
      <c r="W114" s="45">
        <f t="shared" ca="1" si="31"/>
        <v>0</v>
      </c>
      <c r="X114" s="274">
        <f t="shared" ca="1" si="32"/>
        <v>-1.4551915228366852E-11</v>
      </c>
      <c r="Z114" s="28">
        <f t="shared" ca="1" si="40"/>
        <v>0</v>
      </c>
      <c r="AA114" s="233"/>
      <c r="AB114" s="45">
        <f t="shared" ca="1" si="41"/>
        <v>0</v>
      </c>
      <c r="AC114" s="45">
        <f t="shared" ca="1" si="23"/>
        <v>0</v>
      </c>
      <c r="AD114" s="25">
        <f t="shared" ca="1" si="24"/>
        <v>0</v>
      </c>
    </row>
    <row r="115" spans="4:30" x14ac:dyDescent="0.35">
      <c r="D115" s="20">
        <v>111</v>
      </c>
      <c r="E115" s="21">
        <f t="shared" ca="1" si="33"/>
        <v>85223</v>
      </c>
      <c r="F115" s="44">
        <f t="shared" ca="1" si="25"/>
        <v>85587</v>
      </c>
      <c r="G115" s="22" t="s">
        <v>119</v>
      </c>
      <c r="H115" s="44">
        <f t="shared" ca="1" si="34"/>
        <v>85194</v>
      </c>
      <c r="I115" s="45">
        <f t="shared" si="35"/>
        <v>0</v>
      </c>
      <c r="J115" s="45">
        <f t="shared" ca="1" si="26"/>
        <v>0</v>
      </c>
      <c r="K115" s="45">
        <f t="shared" si="36"/>
        <v>0</v>
      </c>
      <c r="L115" s="45"/>
      <c r="M115" s="45">
        <f t="shared" si="37"/>
        <v>0</v>
      </c>
      <c r="N115" s="257">
        <f t="shared" ca="1" si="27"/>
        <v>0.05</v>
      </c>
      <c r="O115" s="23"/>
      <c r="P115" s="255">
        <f t="shared" ca="1" si="28"/>
        <v>9.4999999999999998E-3</v>
      </c>
      <c r="Q115" s="163">
        <f t="shared" ca="1" si="29"/>
        <v>0.05</v>
      </c>
      <c r="R115" s="164">
        <f ca="1">NPV(Q114,K115:$K$244) + ($A$13+$A$14+$A$15)/POWER(1+Q114,$A$29-D115+1)</f>
        <v>0</v>
      </c>
      <c r="S115" s="164">
        <f ca="1">NPV(Q115,K115:$K$244) + ($A$13+$A$14+$A$15)/POWER(1+Q115,$A$29-D115+1)</f>
        <v>0</v>
      </c>
      <c r="T115" s="45">
        <f t="shared" ca="1" si="30"/>
        <v>-1.4551915228366852E-11</v>
      </c>
      <c r="U115" s="45">
        <f t="shared" ca="1" si="38"/>
        <v>0</v>
      </c>
      <c r="V115" s="45">
        <f t="shared" si="39"/>
        <v>0</v>
      </c>
      <c r="W115" s="45">
        <f t="shared" ca="1" si="31"/>
        <v>0</v>
      </c>
      <c r="X115" s="274">
        <f t="shared" ca="1" si="32"/>
        <v>-1.4551915228366852E-11</v>
      </c>
      <c r="Z115" s="28">
        <f t="shared" ca="1" si="40"/>
        <v>0</v>
      </c>
      <c r="AA115" s="233"/>
      <c r="AB115" s="45">
        <f t="shared" ca="1" si="41"/>
        <v>0</v>
      </c>
      <c r="AC115" s="45">
        <f t="shared" ca="1" si="23"/>
        <v>0</v>
      </c>
      <c r="AD115" s="25">
        <f t="shared" ca="1" si="24"/>
        <v>0</v>
      </c>
    </row>
    <row r="116" spans="4:30" x14ac:dyDescent="0.35">
      <c r="D116" s="20">
        <v>112</v>
      </c>
      <c r="E116" s="21">
        <f t="shared" ca="1" si="33"/>
        <v>85588</v>
      </c>
      <c r="F116" s="44">
        <f t="shared" ca="1" si="25"/>
        <v>85952</v>
      </c>
      <c r="G116" s="22" t="s">
        <v>119</v>
      </c>
      <c r="H116" s="44">
        <f t="shared" ca="1" si="34"/>
        <v>85559</v>
      </c>
      <c r="I116" s="45">
        <f t="shared" si="35"/>
        <v>0</v>
      </c>
      <c r="J116" s="45">
        <f t="shared" ca="1" si="26"/>
        <v>0</v>
      </c>
      <c r="K116" s="45">
        <f t="shared" si="36"/>
        <v>0</v>
      </c>
      <c r="L116" s="45"/>
      <c r="M116" s="45">
        <f t="shared" si="37"/>
        <v>0</v>
      </c>
      <c r="N116" s="257">
        <f t="shared" ca="1" si="27"/>
        <v>0.05</v>
      </c>
      <c r="O116" s="23"/>
      <c r="P116" s="255">
        <f t="shared" ca="1" si="28"/>
        <v>9.4999999999999998E-3</v>
      </c>
      <c r="Q116" s="163">
        <f t="shared" ca="1" si="29"/>
        <v>0.05</v>
      </c>
      <c r="R116" s="164">
        <f ca="1">NPV(Q115,K116:$K$244) + ($A$13+$A$14+$A$15)/POWER(1+Q115,$A$29-D116+1)</f>
        <v>0</v>
      </c>
      <c r="S116" s="164">
        <f ca="1">NPV(Q116,K116:$K$244) + ($A$13+$A$14+$A$15)/POWER(1+Q116,$A$29-D116+1)</f>
        <v>0</v>
      </c>
      <c r="T116" s="45">
        <f t="shared" ca="1" si="30"/>
        <v>-1.4551915228366852E-11</v>
      </c>
      <c r="U116" s="45">
        <f t="shared" ca="1" si="38"/>
        <v>0</v>
      </c>
      <c r="V116" s="45">
        <f t="shared" si="39"/>
        <v>0</v>
      </c>
      <c r="W116" s="45">
        <f t="shared" ca="1" si="31"/>
        <v>0</v>
      </c>
      <c r="X116" s="274">
        <f t="shared" ca="1" si="32"/>
        <v>-1.4551915228366852E-11</v>
      </c>
      <c r="Z116" s="28">
        <f t="shared" ca="1" si="40"/>
        <v>0</v>
      </c>
      <c r="AA116" s="233"/>
      <c r="AB116" s="45">
        <f t="shared" ca="1" si="41"/>
        <v>0</v>
      </c>
      <c r="AC116" s="45">
        <f t="shared" ca="1" si="23"/>
        <v>0</v>
      </c>
      <c r="AD116" s="25">
        <f t="shared" ca="1" si="24"/>
        <v>0</v>
      </c>
    </row>
    <row r="117" spans="4:30" x14ac:dyDescent="0.35">
      <c r="D117" s="20">
        <v>113</v>
      </c>
      <c r="E117" s="21">
        <f t="shared" ca="1" si="33"/>
        <v>85953</v>
      </c>
      <c r="F117" s="44">
        <f t="shared" ca="1" si="25"/>
        <v>86318</v>
      </c>
      <c r="G117" s="22" t="s">
        <v>119</v>
      </c>
      <c r="H117" s="44">
        <f t="shared" ca="1" si="34"/>
        <v>85924</v>
      </c>
      <c r="I117" s="45">
        <f t="shared" si="35"/>
        <v>0</v>
      </c>
      <c r="J117" s="45">
        <f t="shared" ca="1" si="26"/>
        <v>0</v>
      </c>
      <c r="K117" s="45">
        <f t="shared" si="36"/>
        <v>0</v>
      </c>
      <c r="L117" s="45"/>
      <c r="M117" s="45">
        <f t="shared" si="37"/>
        <v>0</v>
      </c>
      <c r="N117" s="257">
        <f t="shared" ca="1" si="27"/>
        <v>0.05</v>
      </c>
      <c r="O117" s="23"/>
      <c r="P117" s="255">
        <f t="shared" ca="1" si="28"/>
        <v>9.4999999999999998E-3</v>
      </c>
      <c r="Q117" s="163">
        <f t="shared" ca="1" si="29"/>
        <v>0.05</v>
      </c>
      <c r="R117" s="164">
        <f ca="1">NPV(Q116,K117:$K$244) + ($A$13+$A$14+$A$15)/POWER(1+Q116,$A$29-D117+1)</f>
        <v>0</v>
      </c>
      <c r="S117" s="164">
        <f ca="1">NPV(Q117,K117:$K$244) + ($A$13+$A$14+$A$15)/POWER(1+Q117,$A$29-D117+1)</f>
        <v>0</v>
      </c>
      <c r="T117" s="45">
        <f t="shared" ca="1" si="30"/>
        <v>-1.4551915228366852E-11</v>
      </c>
      <c r="U117" s="45">
        <f t="shared" ca="1" si="38"/>
        <v>0</v>
      </c>
      <c r="V117" s="45">
        <f t="shared" si="39"/>
        <v>0</v>
      </c>
      <c r="W117" s="45">
        <f t="shared" ca="1" si="31"/>
        <v>0</v>
      </c>
      <c r="X117" s="274">
        <f t="shared" ca="1" si="32"/>
        <v>-1.4551915228366852E-11</v>
      </c>
      <c r="Z117" s="28">
        <f t="shared" ca="1" si="40"/>
        <v>0</v>
      </c>
      <c r="AA117" s="233"/>
      <c r="AB117" s="45">
        <f t="shared" ca="1" si="41"/>
        <v>0</v>
      </c>
      <c r="AC117" s="45">
        <f t="shared" ca="1" si="23"/>
        <v>0</v>
      </c>
      <c r="AD117" s="25">
        <f t="shared" ca="1" si="24"/>
        <v>0</v>
      </c>
    </row>
    <row r="118" spans="4:30" x14ac:dyDescent="0.35">
      <c r="D118" s="20">
        <v>114</v>
      </c>
      <c r="E118" s="21">
        <f t="shared" ca="1" si="33"/>
        <v>86319</v>
      </c>
      <c r="F118" s="44">
        <f t="shared" ca="1" si="25"/>
        <v>86683</v>
      </c>
      <c r="G118" s="22" t="s">
        <v>119</v>
      </c>
      <c r="H118" s="44">
        <f t="shared" ca="1" si="34"/>
        <v>86290</v>
      </c>
      <c r="I118" s="45">
        <f t="shared" si="35"/>
        <v>0</v>
      </c>
      <c r="J118" s="45">
        <f t="shared" ca="1" si="26"/>
        <v>0</v>
      </c>
      <c r="K118" s="45">
        <f t="shared" si="36"/>
        <v>0</v>
      </c>
      <c r="L118" s="45"/>
      <c r="M118" s="45">
        <f t="shared" si="37"/>
        <v>0</v>
      </c>
      <c r="N118" s="257">
        <f t="shared" ca="1" si="27"/>
        <v>0.05</v>
      </c>
      <c r="O118" s="23"/>
      <c r="P118" s="255">
        <f t="shared" ca="1" si="28"/>
        <v>9.4999999999999998E-3</v>
      </c>
      <c r="Q118" s="163">
        <f t="shared" ca="1" si="29"/>
        <v>0.05</v>
      </c>
      <c r="R118" s="164">
        <f ca="1">NPV(Q117,K118:$K$244) + ($A$13+$A$14+$A$15)/POWER(1+Q117,$A$29-D118+1)</f>
        <v>0</v>
      </c>
      <c r="S118" s="164">
        <f ca="1">NPV(Q118,K118:$K$244) + ($A$13+$A$14+$A$15)/POWER(1+Q118,$A$29-D118+1)</f>
        <v>0</v>
      </c>
      <c r="T118" s="45">
        <f t="shared" ca="1" si="30"/>
        <v>-1.4551915228366852E-11</v>
      </c>
      <c r="U118" s="45">
        <f t="shared" ca="1" si="38"/>
        <v>0</v>
      </c>
      <c r="V118" s="45">
        <f t="shared" si="39"/>
        <v>0</v>
      </c>
      <c r="W118" s="45">
        <f t="shared" ca="1" si="31"/>
        <v>0</v>
      </c>
      <c r="X118" s="274">
        <f t="shared" ca="1" si="32"/>
        <v>-1.4551915228366852E-11</v>
      </c>
      <c r="Z118" s="28">
        <f t="shared" ca="1" si="40"/>
        <v>0</v>
      </c>
      <c r="AA118" s="233"/>
      <c r="AB118" s="45">
        <f t="shared" ca="1" si="41"/>
        <v>0</v>
      </c>
      <c r="AC118" s="45">
        <f t="shared" ca="1" si="23"/>
        <v>0</v>
      </c>
      <c r="AD118" s="25">
        <f t="shared" ca="1" si="24"/>
        <v>0</v>
      </c>
    </row>
    <row r="119" spans="4:30" x14ac:dyDescent="0.35">
      <c r="D119" s="20">
        <v>115</v>
      </c>
      <c r="E119" s="21">
        <f t="shared" ca="1" si="33"/>
        <v>86684</v>
      </c>
      <c r="F119" s="44">
        <f t="shared" ca="1" si="25"/>
        <v>87048</v>
      </c>
      <c r="G119" s="22" t="s">
        <v>119</v>
      </c>
      <c r="H119" s="44">
        <f t="shared" ca="1" si="34"/>
        <v>86655</v>
      </c>
      <c r="I119" s="45">
        <f t="shared" si="35"/>
        <v>0</v>
      </c>
      <c r="J119" s="45">
        <f t="shared" ca="1" si="26"/>
        <v>0</v>
      </c>
      <c r="K119" s="45">
        <f t="shared" si="36"/>
        <v>0</v>
      </c>
      <c r="L119" s="45"/>
      <c r="M119" s="45">
        <f t="shared" si="37"/>
        <v>0</v>
      </c>
      <c r="N119" s="257">
        <f t="shared" ca="1" si="27"/>
        <v>0.05</v>
      </c>
      <c r="O119" s="23"/>
      <c r="P119" s="255">
        <f t="shared" ca="1" si="28"/>
        <v>9.4999999999999998E-3</v>
      </c>
      <c r="Q119" s="163">
        <f t="shared" ca="1" si="29"/>
        <v>0.05</v>
      </c>
      <c r="R119" s="164">
        <f ca="1">NPV(Q118,K119:$K$244) + ($A$13+$A$14+$A$15)/POWER(1+Q118,$A$29-D119+1)</f>
        <v>0</v>
      </c>
      <c r="S119" s="164">
        <f ca="1">NPV(Q119,K119:$K$244) + ($A$13+$A$14+$A$15)/POWER(1+Q119,$A$29-D119+1)</f>
        <v>0</v>
      </c>
      <c r="T119" s="45">
        <f t="shared" ca="1" si="30"/>
        <v>-1.4551915228366852E-11</v>
      </c>
      <c r="U119" s="45">
        <f t="shared" ca="1" si="38"/>
        <v>0</v>
      </c>
      <c r="V119" s="45">
        <f t="shared" si="39"/>
        <v>0</v>
      </c>
      <c r="W119" s="45">
        <f t="shared" ca="1" si="31"/>
        <v>0</v>
      </c>
      <c r="X119" s="274">
        <f t="shared" ca="1" si="32"/>
        <v>-1.4551915228366852E-11</v>
      </c>
      <c r="Z119" s="28">
        <f t="shared" ca="1" si="40"/>
        <v>0</v>
      </c>
      <c r="AA119" s="233"/>
      <c r="AB119" s="45">
        <f t="shared" ca="1" si="41"/>
        <v>0</v>
      </c>
      <c r="AC119" s="45">
        <f t="shared" ca="1" si="23"/>
        <v>0</v>
      </c>
      <c r="AD119" s="25">
        <f t="shared" ca="1" si="24"/>
        <v>0</v>
      </c>
    </row>
    <row r="120" spans="4:30" x14ac:dyDescent="0.35">
      <c r="D120" s="20">
        <v>116</v>
      </c>
      <c r="E120" s="21">
        <f t="shared" ca="1" si="33"/>
        <v>87049</v>
      </c>
      <c r="F120" s="44">
        <f t="shared" ca="1" si="25"/>
        <v>87413</v>
      </c>
      <c r="G120" s="22" t="s">
        <v>119</v>
      </c>
      <c r="H120" s="44">
        <f t="shared" ca="1" si="34"/>
        <v>87020</v>
      </c>
      <c r="I120" s="45">
        <f t="shared" si="35"/>
        <v>0</v>
      </c>
      <c r="J120" s="45">
        <f t="shared" ca="1" si="26"/>
        <v>0</v>
      </c>
      <c r="K120" s="45">
        <f t="shared" si="36"/>
        <v>0</v>
      </c>
      <c r="L120" s="45"/>
      <c r="M120" s="45">
        <f t="shared" si="37"/>
        <v>0</v>
      </c>
      <c r="N120" s="257">
        <f t="shared" ca="1" si="27"/>
        <v>0.05</v>
      </c>
      <c r="O120" s="23"/>
      <c r="P120" s="255">
        <f t="shared" ca="1" si="28"/>
        <v>9.4999999999999998E-3</v>
      </c>
      <c r="Q120" s="163">
        <f t="shared" ca="1" si="29"/>
        <v>0.05</v>
      </c>
      <c r="R120" s="164">
        <f ca="1">NPV(Q119,K120:$K$244) + ($A$13+$A$14+$A$15)/POWER(1+Q119,$A$29-D120+1)</f>
        <v>0</v>
      </c>
      <c r="S120" s="164">
        <f ca="1">NPV(Q120,K120:$K$244) + ($A$13+$A$14+$A$15)/POWER(1+Q120,$A$29-D120+1)</f>
        <v>0</v>
      </c>
      <c r="T120" s="45">
        <f t="shared" ca="1" si="30"/>
        <v>-1.4551915228366852E-11</v>
      </c>
      <c r="U120" s="45">
        <f t="shared" ca="1" si="38"/>
        <v>0</v>
      </c>
      <c r="V120" s="45">
        <f t="shared" si="39"/>
        <v>0</v>
      </c>
      <c r="W120" s="45">
        <f t="shared" ca="1" si="31"/>
        <v>0</v>
      </c>
      <c r="X120" s="274">
        <f t="shared" ca="1" si="32"/>
        <v>-1.4551915228366852E-11</v>
      </c>
      <c r="Z120" s="28">
        <f t="shared" ca="1" si="40"/>
        <v>0</v>
      </c>
      <c r="AA120" s="233"/>
      <c r="AB120" s="45">
        <f t="shared" ca="1" si="41"/>
        <v>0</v>
      </c>
      <c r="AC120" s="45">
        <f t="shared" ca="1" si="23"/>
        <v>0</v>
      </c>
      <c r="AD120" s="25">
        <f t="shared" ca="1" si="24"/>
        <v>0</v>
      </c>
    </row>
    <row r="121" spans="4:30" x14ac:dyDescent="0.35">
      <c r="D121" s="20">
        <v>117</v>
      </c>
      <c r="E121" s="21">
        <f t="shared" ca="1" si="33"/>
        <v>87414</v>
      </c>
      <c r="F121" s="44">
        <f t="shared" ca="1" si="25"/>
        <v>87779</v>
      </c>
      <c r="G121" s="22" t="s">
        <v>119</v>
      </c>
      <c r="H121" s="44">
        <f t="shared" ca="1" si="34"/>
        <v>87385</v>
      </c>
      <c r="I121" s="45">
        <f t="shared" si="35"/>
        <v>0</v>
      </c>
      <c r="J121" s="45">
        <f t="shared" ca="1" si="26"/>
        <v>0</v>
      </c>
      <c r="K121" s="45">
        <f t="shared" si="36"/>
        <v>0</v>
      </c>
      <c r="L121" s="45"/>
      <c r="M121" s="45">
        <f t="shared" si="37"/>
        <v>0</v>
      </c>
      <c r="N121" s="257">
        <f t="shared" ca="1" si="27"/>
        <v>0.05</v>
      </c>
      <c r="O121" s="23"/>
      <c r="P121" s="255">
        <f t="shared" ca="1" si="28"/>
        <v>9.4999999999999998E-3</v>
      </c>
      <c r="Q121" s="163">
        <f t="shared" ca="1" si="29"/>
        <v>0.05</v>
      </c>
      <c r="R121" s="164">
        <f ca="1">NPV(Q120,K121:$K$244) + ($A$13+$A$14+$A$15)/POWER(1+Q120,$A$29-D121+1)</f>
        <v>0</v>
      </c>
      <c r="S121" s="164">
        <f ca="1">NPV(Q121,K121:$K$244) + ($A$13+$A$14+$A$15)/POWER(1+Q121,$A$29-D121+1)</f>
        <v>0</v>
      </c>
      <c r="T121" s="45">
        <f t="shared" ca="1" si="30"/>
        <v>-1.4551915228366852E-11</v>
      </c>
      <c r="U121" s="45">
        <f t="shared" ca="1" si="38"/>
        <v>0</v>
      </c>
      <c r="V121" s="45">
        <f t="shared" si="39"/>
        <v>0</v>
      </c>
      <c r="W121" s="45">
        <f t="shared" ca="1" si="31"/>
        <v>0</v>
      </c>
      <c r="X121" s="274">
        <f t="shared" ca="1" si="32"/>
        <v>-1.4551915228366852E-11</v>
      </c>
      <c r="Z121" s="28">
        <f t="shared" ca="1" si="40"/>
        <v>0</v>
      </c>
      <c r="AA121" s="233"/>
      <c r="AB121" s="45">
        <f t="shared" ca="1" si="41"/>
        <v>0</v>
      </c>
      <c r="AC121" s="45">
        <f t="shared" ca="1" si="23"/>
        <v>0</v>
      </c>
      <c r="AD121" s="25">
        <f t="shared" ca="1" si="24"/>
        <v>0</v>
      </c>
    </row>
    <row r="122" spans="4:30" x14ac:dyDescent="0.35">
      <c r="D122" s="20">
        <v>118</v>
      </c>
      <c r="E122" s="21">
        <f t="shared" ca="1" si="33"/>
        <v>87780</v>
      </c>
      <c r="F122" s="44">
        <f t="shared" ca="1" si="25"/>
        <v>88144</v>
      </c>
      <c r="G122" s="22" t="s">
        <v>119</v>
      </c>
      <c r="H122" s="44">
        <f t="shared" ca="1" si="34"/>
        <v>87751</v>
      </c>
      <c r="I122" s="45">
        <f t="shared" si="35"/>
        <v>0</v>
      </c>
      <c r="J122" s="45">
        <f t="shared" ca="1" si="26"/>
        <v>0</v>
      </c>
      <c r="K122" s="45">
        <f t="shared" si="36"/>
        <v>0</v>
      </c>
      <c r="L122" s="45"/>
      <c r="M122" s="45">
        <f t="shared" si="37"/>
        <v>0</v>
      </c>
      <c r="N122" s="257">
        <f t="shared" ca="1" si="27"/>
        <v>0.05</v>
      </c>
      <c r="O122" s="23"/>
      <c r="P122" s="255">
        <f t="shared" ca="1" si="28"/>
        <v>9.4999999999999998E-3</v>
      </c>
      <c r="Q122" s="163">
        <f t="shared" ca="1" si="29"/>
        <v>0.05</v>
      </c>
      <c r="R122" s="164">
        <f ca="1">NPV(Q121,K122:$K$244) + ($A$13+$A$14+$A$15)/POWER(1+Q121,$A$29-D122+1)</f>
        <v>0</v>
      </c>
      <c r="S122" s="164">
        <f ca="1">NPV(Q122,K122:$K$244) + ($A$13+$A$14+$A$15)/POWER(1+Q122,$A$29-D122+1)</f>
        <v>0</v>
      </c>
      <c r="T122" s="45">
        <f t="shared" ca="1" si="30"/>
        <v>-1.4551915228366852E-11</v>
      </c>
      <c r="U122" s="45">
        <f t="shared" ca="1" si="38"/>
        <v>0</v>
      </c>
      <c r="V122" s="45">
        <f t="shared" si="39"/>
        <v>0</v>
      </c>
      <c r="W122" s="45">
        <f t="shared" ca="1" si="31"/>
        <v>0</v>
      </c>
      <c r="X122" s="274">
        <f t="shared" ca="1" si="32"/>
        <v>-1.4551915228366852E-11</v>
      </c>
      <c r="Z122" s="28">
        <f t="shared" ca="1" si="40"/>
        <v>0</v>
      </c>
      <c r="AA122" s="233"/>
      <c r="AB122" s="45">
        <f t="shared" ca="1" si="41"/>
        <v>0</v>
      </c>
      <c r="AC122" s="45">
        <f t="shared" ca="1" si="23"/>
        <v>0</v>
      </c>
      <c r="AD122" s="25">
        <f t="shared" ca="1" si="24"/>
        <v>0</v>
      </c>
    </row>
    <row r="123" spans="4:30" x14ac:dyDescent="0.35">
      <c r="D123" s="20">
        <v>119</v>
      </c>
      <c r="E123" s="21">
        <f t="shared" ca="1" si="33"/>
        <v>88145</v>
      </c>
      <c r="F123" s="44">
        <f t="shared" ca="1" si="25"/>
        <v>88509</v>
      </c>
      <c r="G123" s="22" t="s">
        <v>119</v>
      </c>
      <c r="H123" s="44">
        <f t="shared" ca="1" si="34"/>
        <v>88116</v>
      </c>
      <c r="I123" s="45">
        <f t="shared" si="35"/>
        <v>0</v>
      </c>
      <c r="J123" s="45">
        <f t="shared" ca="1" si="26"/>
        <v>0</v>
      </c>
      <c r="K123" s="45">
        <f t="shared" si="36"/>
        <v>0</v>
      </c>
      <c r="L123" s="45"/>
      <c r="M123" s="45">
        <f t="shared" si="37"/>
        <v>0</v>
      </c>
      <c r="N123" s="257">
        <f t="shared" ca="1" si="27"/>
        <v>0.05</v>
      </c>
      <c r="O123" s="23"/>
      <c r="P123" s="255">
        <f t="shared" ca="1" si="28"/>
        <v>9.4999999999999998E-3</v>
      </c>
      <c r="Q123" s="163">
        <f t="shared" ca="1" si="29"/>
        <v>0.05</v>
      </c>
      <c r="R123" s="164">
        <f ca="1">NPV(Q122,K123:$K$244) + ($A$13+$A$14+$A$15)/POWER(1+Q122,$A$29-D123+1)</f>
        <v>0</v>
      </c>
      <c r="S123" s="164">
        <f ca="1">NPV(Q123,K123:$K$244) + ($A$13+$A$14+$A$15)/POWER(1+Q123,$A$29-D123+1)</f>
        <v>0</v>
      </c>
      <c r="T123" s="45">
        <f t="shared" ca="1" si="30"/>
        <v>-1.4551915228366852E-11</v>
      </c>
      <c r="U123" s="45">
        <f t="shared" ca="1" si="38"/>
        <v>0</v>
      </c>
      <c r="V123" s="45">
        <f t="shared" si="39"/>
        <v>0</v>
      </c>
      <c r="W123" s="45">
        <f t="shared" ca="1" si="31"/>
        <v>0</v>
      </c>
      <c r="X123" s="274">
        <f t="shared" ca="1" si="32"/>
        <v>-1.4551915228366852E-11</v>
      </c>
      <c r="Z123" s="28">
        <f t="shared" ca="1" si="40"/>
        <v>0</v>
      </c>
      <c r="AA123" s="233"/>
      <c r="AB123" s="45">
        <f t="shared" ca="1" si="41"/>
        <v>0</v>
      </c>
      <c r="AC123" s="45">
        <f t="shared" ca="1" si="23"/>
        <v>0</v>
      </c>
      <c r="AD123" s="25">
        <f t="shared" ca="1" si="24"/>
        <v>0</v>
      </c>
    </row>
    <row r="124" spans="4:30" x14ac:dyDescent="0.35">
      <c r="D124" s="20">
        <v>120</v>
      </c>
      <c r="E124" s="21">
        <f t="shared" ca="1" si="33"/>
        <v>88510</v>
      </c>
      <c r="F124" s="44">
        <f t="shared" ca="1" si="25"/>
        <v>88874</v>
      </c>
      <c r="G124" s="22" t="s">
        <v>119</v>
      </c>
      <c r="H124" s="44">
        <f t="shared" ca="1" si="34"/>
        <v>88481</v>
      </c>
      <c r="I124" s="45">
        <f t="shared" si="35"/>
        <v>0</v>
      </c>
      <c r="J124" s="45">
        <f t="shared" ca="1" si="26"/>
        <v>0</v>
      </c>
      <c r="K124" s="45">
        <f t="shared" si="36"/>
        <v>0</v>
      </c>
      <c r="L124" s="45"/>
      <c r="M124" s="45">
        <f t="shared" si="37"/>
        <v>0</v>
      </c>
      <c r="N124" s="257">
        <f t="shared" ca="1" si="27"/>
        <v>0.05</v>
      </c>
      <c r="O124" s="23"/>
      <c r="P124" s="255">
        <f t="shared" ca="1" si="28"/>
        <v>9.4999999999999998E-3</v>
      </c>
      <c r="Q124" s="163">
        <f t="shared" ca="1" si="29"/>
        <v>0.05</v>
      </c>
      <c r="R124" s="164">
        <f ca="1">NPV(Q123,K124:$K$244) + ($A$13+$A$14+$A$15)/POWER(1+Q123,$A$29-D124+1)</f>
        <v>0</v>
      </c>
      <c r="S124" s="164">
        <f ca="1">NPV(Q124,K124:$K$244) + ($A$13+$A$14+$A$15)/POWER(1+Q124,$A$29-D124+1)</f>
        <v>0</v>
      </c>
      <c r="T124" s="45">
        <f t="shared" ca="1" si="30"/>
        <v>-1.4551915228366852E-11</v>
      </c>
      <c r="U124" s="45">
        <f t="shared" ca="1" si="38"/>
        <v>0</v>
      </c>
      <c r="V124" s="45">
        <f t="shared" si="39"/>
        <v>0</v>
      </c>
      <c r="W124" s="45">
        <f t="shared" ca="1" si="31"/>
        <v>0</v>
      </c>
      <c r="X124" s="274">
        <f t="shared" ca="1" si="32"/>
        <v>-1.4551915228366852E-11</v>
      </c>
      <c r="Z124" s="28">
        <f t="shared" ca="1" si="40"/>
        <v>0</v>
      </c>
      <c r="AA124" s="233"/>
      <c r="AB124" s="45">
        <f t="shared" ca="1" si="41"/>
        <v>0</v>
      </c>
      <c r="AC124" s="45">
        <f t="shared" ca="1" si="23"/>
        <v>0</v>
      </c>
      <c r="AD124" s="25">
        <f t="shared" ca="1" si="24"/>
        <v>0</v>
      </c>
    </row>
    <row r="125" spans="4:30" x14ac:dyDescent="0.35">
      <c r="D125" s="20">
        <v>121</v>
      </c>
      <c r="E125" s="21">
        <f t="shared" ca="1" si="33"/>
        <v>88875</v>
      </c>
      <c r="F125" s="44">
        <f t="shared" ca="1" si="25"/>
        <v>89240</v>
      </c>
      <c r="G125" s="22" t="s">
        <v>119</v>
      </c>
      <c r="H125" s="44">
        <f t="shared" ca="1" si="34"/>
        <v>88846</v>
      </c>
      <c r="I125" s="45">
        <f t="shared" si="35"/>
        <v>0</v>
      </c>
      <c r="J125" s="45">
        <f t="shared" ca="1" si="26"/>
        <v>0</v>
      </c>
      <c r="K125" s="45">
        <f t="shared" si="36"/>
        <v>0</v>
      </c>
      <c r="L125" s="45"/>
      <c r="M125" s="45">
        <f t="shared" si="37"/>
        <v>0</v>
      </c>
      <c r="N125" s="257">
        <f t="shared" ca="1" si="27"/>
        <v>0.05</v>
      </c>
      <c r="O125" s="23"/>
      <c r="P125" s="255">
        <f t="shared" ca="1" si="28"/>
        <v>9.4999999999999998E-3</v>
      </c>
      <c r="Q125" s="163">
        <f t="shared" ca="1" si="29"/>
        <v>0.05</v>
      </c>
      <c r="R125" s="164">
        <f ca="1">NPV(Q124,K125:$K$244) + ($A$13+$A$14+$A$15)/POWER(1+Q124,$A$29-D125+1)</f>
        <v>0</v>
      </c>
      <c r="S125" s="164">
        <f ca="1">NPV(Q125,K125:$K$244) + ($A$13+$A$14+$A$15)/POWER(1+Q125,$A$29-D125+1)</f>
        <v>0</v>
      </c>
      <c r="T125" s="45">
        <f t="shared" ca="1" si="30"/>
        <v>-1.4551915228366852E-11</v>
      </c>
      <c r="U125" s="45">
        <f t="shared" ca="1" si="38"/>
        <v>0</v>
      </c>
      <c r="V125" s="45">
        <f t="shared" si="39"/>
        <v>0</v>
      </c>
      <c r="W125" s="45">
        <f t="shared" ca="1" si="31"/>
        <v>0</v>
      </c>
      <c r="X125" s="274">
        <f t="shared" ca="1" si="32"/>
        <v>-1.4551915228366852E-11</v>
      </c>
      <c r="Z125" s="28">
        <f t="shared" ca="1" si="40"/>
        <v>0</v>
      </c>
      <c r="AA125" s="233"/>
      <c r="AB125" s="45">
        <f t="shared" ca="1" si="41"/>
        <v>0</v>
      </c>
      <c r="AC125" s="45">
        <f t="shared" ca="1" si="23"/>
        <v>0</v>
      </c>
      <c r="AD125" s="25">
        <f t="shared" ca="1" si="24"/>
        <v>0</v>
      </c>
    </row>
    <row r="126" spans="4:30" x14ac:dyDescent="0.35">
      <c r="D126" s="20">
        <v>122</v>
      </c>
      <c r="E126" s="21">
        <f t="shared" ca="1" si="33"/>
        <v>89241</v>
      </c>
      <c r="F126" s="44">
        <f t="shared" ca="1" si="25"/>
        <v>89605</v>
      </c>
      <c r="G126" s="22" t="s">
        <v>119</v>
      </c>
      <c r="H126" s="44">
        <f t="shared" ca="1" si="34"/>
        <v>89212</v>
      </c>
      <c r="I126" s="45">
        <f t="shared" si="35"/>
        <v>0</v>
      </c>
      <c r="J126" s="45">
        <f t="shared" ca="1" si="26"/>
        <v>0</v>
      </c>
      <c r="K126" s="45">
        <f t="shared" si="36"/>
        <v>0</v>
      </c>
      <c r="L126" s="45"/>
      <c r="M126" s="45">
        <f t="shared" si="37"/>
        <v>0</v>
      </c>
      <c r="N126" s="257">
        <f t="shared" ca="1" si="27"/>
        <v>0.05</v>
      </c>
      <c r="O126" s="23"/>
      <c r="P126" s="255">
        <f t="shared" ca="1" si="28"/>
        <v>9.4999999999999998E-3</v>
      </c>
      <c r="Q126" s="163">
        <f t="shared" ca="1" si="29"/>
        <v>0.05</v>
      </c>
      <c r="R126" s="164">
        <f ca="1">NPV(Q125,K126:$K$244) + ($A$13+$A$14+$A$15)/POWER(1+Q125,$A$29-D126+1)</f>
        <v>0</v>
      </c>
      <c r="S126" s="164">
        <f ca="1">NPV(Q126,K126:$K$244) + ($A$13+$A$14+$A$15)/POWER(1+Q126,$A$29-D126+1)</f>
        <v>0</v>
      </c>
      <c r="T126" s="45">
        <f t="shared" ca="1" si="30"/>
        <v>-1.4551915228366852E-11</v>
      </c>
      <c r="U126" s="45">
        <f t="shared" ca="1" si="38"/>
        <v>0</v>
      </c>
      <c r="V126" s="45">
        <f t="shared" si="39"/>
        <v>0</v>
      </c>
      <c r="W126" s="45">
        <f t="shared" ca="1" si="31"/>
        <v>0</v>
      </c>
      <c r="X126" s="274">
        <f t="shared" ca="1" si="32"/>
        <v>-1.4551915228366852E-11</v>
      </c>
      <c r="Z126" s="28">
        <f t="shared" ca="1" si="40"/>
        <v>0</v>
      </c>
      <c r="AA126" s="233"/>
      <c r="AB126" s="45">
        <f t="shared" ca="1" si="41"/>
        <v>0</v>
      </c>
      <c r="AC126" s="45">
        <f t="shared" ca="1" si="23"/>
        <v>0</v>
      </c>
      <c r="AD126" s="25">
        <f t="shared" ca="1" si="24"/>
        <v>0</v>
      </c>
    </row>
    <row r="127" spans="4:30" x14ac:dyDescent="0.35">
      <c r="D127" s="20">
        <v>123</v>
      </c>
      <c r="E127" s="21">
        <f t="shared" ca="1" si="33"/>
        <v>89606</v>
      </c>
      <c r="F127" s="44">
        <f t="shared" ca="1" si="25"/>
        <v>89970</v>
      </c>
      <c r="G127" s="22" t="s">
        <v>119</v>
      </c>
      <c r="H127" s="44">
        <f t="shared" ca="1" si="34"/>
        <v>89577</v>
      </c>
      <c r="I127" s="45">
        <f t="shared" si="35"/>
        <v>0</v>
      </c>
      <c r="J127" s="45">
        <f t="shared" ca="1" si="26"/>
        <v>0</v>
      </c>
      <c r="K127" s="45">
        <f t="shared" si="36"/>
        <v>0</v>
      </c>
      <c r="L127" s="45"/>
      <c r="M127" s="45">
        <f t="shared" si="37"/>
        <v>0</v>
      </c>
      <c r="N127" s="257">
        <f t="shared" ca="1" si="27"/>
        <v>0.05</v>
      </c>
      <c r="O127" s="23"/>
      <c r="P127" s="255">
        <f t="shared" ca="1" si="28"/>
        <v>9.4999999999999998E-3</v>
      </c>
      <c r="Q127" s="163">
        <f t="shared" ca="1" si="29"/>
        <v>0.05</v>
      </c>
      <c r="R127" s="164">
        <f ca="1">NPV(Q126,K127:$K$244) + ($A$13+$A$14+$A$15)/POWER(1+Q126,$A$29-D127+1)</f>
        <v>0</v>
      </c>
      <c r="S127" s="164">
        <f ca="1">NPV(Q127,K127:$K$244) + ($A$13+$A$14+$A$15)/POWER(1+Q127,$A$29-D127+1)</f>
        <v>0</v>
      </c>
      <c r="T127" s="45">
        <f t="shared" ca="1" si="30"/>
        <v>-1.4551915228366852E-11</v>
      </c>
      <c r="U127" s="45">
        <f t="shared" ca="1" si="38"/>
        <v>0</v>
      </c>
      <c r="V127" s="45">
        <f t="shared" si="39"/>
        <v>0</v>
      </c>
      <c r="W127" s="45">
        <f t="shared" ca="1" si="31"/>
        <v>0</v>
      </c>
      <c r="X127" s="274">
        <f t="shared" ca="1" si="32"/>
        <v>-1.4551915228366852E-11</v>
      </c>
      <c r="Z127" s="28">
        <f t="shared" ca="1" si="40"/>
        <v>0</v>
      </c>
      <c r="AA127" s="233"/>
      <c r="AB127" s="45">
        <f t="shared" ca="1" si="41"/>
        <v>0</v>
      </c>
      <c r="AC127" s="45">
        <f t="shared" ca="1" si="23"/>
        <v>0</v>
      </c>
      <c r="AD127" s="25">
        <f t="shared" ca="1" si="24"/>
        <v>0</v>
      </c>
    </row>
    <row r="128" spans="4:30" x14ac:dyDescent="0.35">
      <c r="D128" s="20">
        <v>124</v>
      </c>
      <c r="E128" s="21">
        <f t="shared" ca="1" si="33"/>
        <v>89971</v>
      </c>
      <c r="F128" s="44">
        <f t="shared" ca="1" si="25"/>
        <v>90335</v>
      </c>
      <c r="G128" s="22" t="s">
        <v>119</v>
      </c>
      <c r="H128" s="44">
        <f t="shared" ca="1" si="34"/>
        <v>89942</v>
      </c>
      <c r="I128" s="45">
        <f t="shared" si="35"/>
        <v>0</v>
      </c>
      <c r="J128" s="45">
        <f t="shared" ca="1" si="26"/>
        <v>0</v>
      </c>
      <c r="K128" s="45">
        <f t="shared" si="36"/>
        <v>0</v>
      </c>
      <c r="L128" s="45"/>
      <c r="M128" s="45">
        <f t="shared" si="37"/>
        <v>0</v>
      </c>
      <c r="N128" s="257">
        <f t="shared" ca="1" si="27"/>
        <v>0.05</v>
      </c>
      <c r="O128" s="23"/>
      <c r="P128" s="255">
        <f t="shared" ca="1" si="28"/>
        <v>9.4999999999999998E-3</v>
      </c>
      <c r="Q128" s="163">
        <f t="shared" ca="1" si="29"/>
        <v>0.05</v>
      </c>
      <c r="R128" s="164">
        <f ca="1">NPV(Q127,K128:$K$244) + ($A$13+$A$14+$A$15)/POWER(1+Q127,$A$29-D128+1)</f>
        <v>0</v>
      </c>
      <c r="S128" s="164">
        <f ca="1">NPV(Q128,K128:$K$244) + ($A$13+$A$14+$A$15)/POWER(1+Q128,$A$29-D128+1)</f>
        <v>0</v>
      </c>
      <c r="T128" s="45">
        <f t="shared" ca="1" si="30"/>
        <v>-1.4551915228366852E-11</v>
      </c>
      <c r="U128" s="45">
        <f t="shared" ca="1" si="38"/>
        <v>0</v>
      </c>
      <c r="V128" s="45">
        <f t="shared" si="39"/>
        <v>0</v>
      </c>
      <c r="W128" s="45">
        <f t="shared" ca="1" si="31"/>
        <v>0</v>
      </c>
      <c r="X128" s="274">
        <f t="shared" ca="1" si="32"/>
        <v>-1.4551915228366852E-11</v>
      </c>
      <c r="Z128" s="28">
        <f t="shared" ca="1" si="40"/>
        <v>0</v>
      </c>
      <c r="AA128" s="233"/>
      <c r="AB128" s="45">
        <f t="shared" ca="1" si="41"/>
        <v>0</v>
      </c>
      <c r="AC128" s="45">
        <f t="shared" ca="1" si="23"/>
        <v>0</v>
      </c>
      <c r="AD128" s="25">
        <f t="shared" ca="1" si="24"/>
        <v>0</v>
      </c>
    </row>
    <row r="129" spans="4:30" x14ac:dyDescent="0.35">
      <c r="D129" s="20">
        <v>125</v>
      </c>
      <c r="E129" s="21">
        <f t="shared" ca="1" si="33"/>
        <v>90336</v>
      </c>
      <c r="F129" s="44">
        <f t="shared" ca="1" si="25"/>
        <v>90701</v>
      </c>
      <c r="G129" s="22" t="s">
        <v>119</v>
      </c>
      <c r="H129" s="44">
        <f t="shared" ca="1" si="34"/>
        <v>90307</v>
      </c>
      <c r="I129" s="45">
        <f t="shared" si="35"/>
        <v>0</v>
      </c>
      <c r="J129" s="45">
        <f t="shared" ca="1" si="26"/>
        <v>0</v>
      </c>
      <c r="K129" s="45">
        <f t="shared" si="36"/>
        <v>0</v>
      </c>
      <c r="L129" s="45"/>
      <c r="M129" s="45">
        <f t="shared" si="37"/>
        <v>0</v>
      </c>
      <c r="N129" s="257">
        <f t="shared" ca="1" si="27"/>
        <v>0.05</v>
      </c>
      <c r="O129" s="23"/>
      <c r="P129" s="255">
        <f t="shared" ca="1" si="28"/>
        <v>9.4999999999999998E-3</v>
      </c>
      <c r="Q129" s="163">
        <f t="shared" ca="1" si="29"/>
        <v>0.05</v>
      </c>
      <c r="R129" s="164">
        <f ca="1">NPV(Q128,K129:$K$244) + ($A$13+$A$14+$A$15)/POWER(1+Q128,$A$29-D129+1)</f>
        <v>0</v>
      </c>
      <c r="S129" s="164">
        <f ca="1">NPV(Q129,K129:$K$244) + ($A$13+$A$14+$A$15)/POWER(1+Q129,$A$29-D129+1)</f>
        <v>0</v>
      </c>
      <c r="T129" s="45">
        <f t="shared" ca="1" si="30"/>
        <v>-1.4551915228366852E-11</v>
      </c>
      <c r="U129" s="45">
        <f t="shared" ca="1" si="38"/>
        <v>0</v>
      </c>
      <c r="V129" s="45">
        <f t="shared" si="39"/>
        <v>0</v>
      </c>
      <c r="W129" s="45">
        <f t="shared" ca="1" si="31"/>
        <v>0</v>
      </c>
      <c r="X129" s="274">
        <f t="shared" ca="1" si="32"/>
        <v>-1.4551915228366852E-11</v>
      </c>
      <c r="Z129" s="28">
        <f t="shared" ca="1" si="40"/>
        <v>0</v>
      </c>
      <c r="AA129" s="233"/>
      <c r="AB129" s="45">
        <f t="shared" ca="1" si="41"/>
        <v>0</v>
      </c>
      <c r="AC129" s="45">
        <f t="shared" ca="1" si="23"/>
        <v>0</v>
      </c>
      <c r="AD129" s="25">
        <f t="shared" ca="1" si="24"/>
        <v>0</v>
      </c>
    </row>
    <row r="130" spans="4:30" x14ac:dyDescent="0.35">
      <c r="D130" s="20">
        <v>126</v>
      </c>
      <c r="E130" s="21">
        <f t="shared" ca="1" si="33"/>
        <v>90702</v>
      </c>
      <c r="F130" s="44">
        <f t="shared" ca="1" si="25"/>
        <v>91066</v>
      </c>
      <c r="G130" s="22" t="s">
        <v>119</v>
      </c>
      <c r="H130" s="44">
        <f t="shared" ca="1" si="34"/>
        <v>90673</v>
      </c>
      <c r="I130" s="45">
        <f t="shared" si="35"/>
        <v>0</v>
      </c>
      <c r="J130" s="45">
        <f t="shared" ca="1" si="26"/>
        <v>0</v>
      </c>
      <c r="K130" s="45">
        <f t="shared" si="36"/>
        <v>0</v>
      </c>
      <c r="L130" s="45"/>
      <c r="M130" s="45">
        <f t="shared" si="37"/>
        <v>0</v>
      </c>
      <c r="N130" s="257">
        <f t="shared" ca="1" si="27"/>
        <v>0.05</v>
      </c>
      <c r="O130" s="23"/>
      <c r="P130" s="255">
        <f t="shared" ca="1" si="28"/>
        <v>9.4999999999999998E-3</v>
      </c>
      <c r="Q130" s="163">
        <f t="shared" ca="1" si="29"/>
        <v>0.05</v>
      </c>
      <c r="R130" s="164">
        <f ca="1">NPV(Q129,K130:$K$244) + ($A$13+$A$14+$A$15)/POWER(1+Q129,$A$29-D130+1)</f>
        <v>0</v>
      </c>
      <c r="S130" s="164">
        <f ca="1">NPV(Q130,K130:$K$244) + ($A$13+$A$14+$A$15)/POWER(1+Q130,$A$29-D130+1)</f>
        <v>0</v>
      </c>
      <c r="T130" s="45">
        <f t="shared" ca="1" si="30"/>
        <v>-1.4551915228366852E-11</v>
      </c>
      <c r="U130" s="45">
        <f t="shared" ca="1" si="38"/>
        <v>0</v>
      </c>
      <c r="V130" s="45">
        <f t="shared" si="39"/>
        <v>0</v>
      </c>
      <c r="W130" s="45">
        <f t="shared" ca="1" si="31"/>
        <v>0</v>
      </c>
      <c r="X130" s="274">
        <f t="shared" ca="1" si="32"/>
        <v>-1.4551915228366852E-11</v>
      </c>
      <c r="Z130" s="28">
        <f t="shared" ca="1" si="40"/>
        <v>0</v>
      </c>
      <c r="AA130" s="233"/>
      <c r="AB130" s="45">
        <f t="shared" ca="1" si="41"/>
        <v>0</v>
      </c>
      <c r="AC130" s="45">
        <f t="shared" ca="1" si="23"/>
        <v>0</v>
      </c>
      <c r="AD130" s="25">
        <f t="shared" ca="1" si="24"/>
        <v>0</v>
      </c>
    </row>
    <row r="131" spans="4:30" x14ac:dyDescent="0.35">
      <c r="D131" s="20">
        <v>127</v>
      </c>
      <c r="E131" s="21">
        <f t="shared" ca="1" si="33"/>
        <v>91067</v>
      </c>
      <c r="F131" s="44">
        <f t="shared" ca="1" si="25"/>
        <v>91431</v>
      </c>
      <c r="G131" s="22" t="s">
        <v>119</v>
      </c>
      <c r="H131" s="44">
        <f t="shared" ca="1" si="34"/>
        <v>91038</v>
      </c>
      <c r="I131" s="45">
        <f t="shared" si="35"/>
        <v>0</v>
      </c>
      <c r="J131" s="45">
        <f t="shared" ca="1" si="26"/>
        <v>0</v>
      </c>
      <c r="K131" s="45">
        <f t="shared" si="36"/>
        <v>0</v>
      </c>
      <c r="L131" s="45"/>
      <c r="M131" s="45">
        <f t="shared" si="37"/>
        <v>0</v>
      </c>
      <c r="N131" s="257">
        <f t="shared" ca="1" si="27"/>
        <v>0.05</v>
      </c>
      <c r="O131" s="23"/>
      <c r="P131" s="255">
        <f t="shared" ca="1" si="28"/>
        <v>9.4999999999999998E-3</v>
      </c>
      <c r="Q131" s="163">
        <f t="shared" ca="1" si="29"/>
        <v>0.05</v>
      </c>
      <c r="R131" s="164">
        <f ca="1">NPV(Q130,K131:$K$244) + ($A$13+$A$14+$A$15)/POWER(1+Q130,$A$29-D131+1)</f>
        <v>0</v>
      </c>
      <c r="S131" s="164">
        <f ca="1">NPV(Q131,K131:$K$244) + ($A$13+$A$14+$A$15)/POWER(1+Q131,$A$29-D131+1)</f>
        <v>0</v>
      </c>
      <c r="T131" s="45">
        <f t="shared" ca="1" si="30"/>
        <v>-1.4551915228366852E-11</v>
      </c>
      <c r="U131" s="45">
        <f t="shared" ca="1" si="38"/>
        <v>0</v>
      </c>
      <c r="V131" s="45">
        <f t="shared" si="39"/>
        <v>0</v>
      </c>
      <c r="W131" s="45">
        <f t="shared" ca="1" si="31"/>
        <v>0</v>
      </c>
      <c r="X131" s="274">
        <f t="shared" ca="1" si="32"/>
        <v>-1.4551915228366852E-11</v>
      </c>
      <c r="Z131" s="28">
        <f t="shared" ca="1" si="40"/>
        <v>0</v>
      </c>
      <c r="AA131" s="233"/>
      <c r="AB131" s="45">
        <f t="shared" ca="1" si="41"/>
        <v>0</v>
      </c>
      <c r="AC131" s="45">
        <f t="shared" ca="1" si="23"/>
        <v>0</v>
      </c>
      <c r="AD131" s="25">
        <f t="shared" ca="1" si="24"/>
        <v>0</v>
      </c>
    </row>
    <row r="132" spans="4:30" x14ac:dyDescent="0.35">
      <c r="D132" s="20">
        <v>128</v>
      </c>
      <c r="E132" s="21">
        <f t="shared" ca="1" si="33"/>
        <v>91432</v>
      </c>
      <c r="F132" s="44">
        <f t="shared" ca="1" si="25"/>
        <v>91796</v>
      </c>
      <c r="G132" s="22" t="s">
        <v>119</v>
      </c>
      <c r="H132" s="44">
        <f t="shared" ca="1" si="34"/>
        <v>91403</v>
      </c>
      <c r="I132" s="45">
        <f t="shared" si="35"/>
        <v>0</v>
      </c>
      <c r="J132" s="45">
        <f t="shared" ca="1" si="26"/>
        <v>0</v>
      </c>
      <c r="K132" s="45">
        <f t="shared" si="36"/>
        <v>0</v>
      </c>
      <c r="L132" s="45"/>
      <c r="M132" s="45">
        <f t="shared" si="37"/>
        <v>0</v>
      </c>
      <c r="N132" s="257">
        <f t="shared" ca="1" si="27"/>
        <v>0.05</v>
      </c>
      <c r="O132" s="23"/>
      <c r="P132" s="255">
        <f t="shared" ca="1" si="28"/>
        <v>9.4999999999999998E-3</v>
      </c>
      <c r="Q132" s="163">
        <f t="shared" ca="1" si="29"/>
        <v>0.05</v>
      </c>
      <c r="R132" s="164">
        <f ca="1">NPV(Q131,K132:$K$244) + ($A$13+$A$14+$A$15)/POWER(1+Q131,$A$29-D132+1)</f>
        <v>0</v>
      </c>
      <c r="S132" s="164">
        <f ca="1">NPV(Q132,K132:$K$244) + ($A$13+$A$14+$A$15)/POWER(1+Q132,$A$29-D132+1)</f>
        <v>0</v>
      </c>
      <c r="T132" s="45">
        <f t="shared" ca="1" si="30"/>
        <v>-1.4551915228366852E-11</v>
      </c>
      <c r="U132" s="45">
        <f t="shared" ca="1" si="38"/>
        <v>0</v>
      </c>
      <c r="V132" s="45">
        <f t="shared" si="39"/>
        <v>0</v>
      </c>
      <c r="W132" s="45">
        <f t="shared" ca="1" si="31"/>
        <v>0</v>
      </c>
      <c r="X132" s="274">
        <f t="shared" ca="1" si="32"/>
        <v>-1.4551915228366852E-11</v>
      </c>
      <c r="Z132" s="28">
        <f t="shared" ca="1" si="40"/>
        <v>0</v>
      </c>
      <c r="AA132" s="233"/>
      <c r="AB132" s="45">
        <f t="shared" ca="1" si="41"/>
        <v>0</v>
      </c>
      <c r="AC132" s="45">
        <f t="shared" ref="AC132:AC195" ca="1" si="42">W132</f>
        <v>0</v>
      </c>
      <c r="AD132" s="25">
        <f t="shared" ref="AD132:AD195" ca="1" si="43">Z132-AA132-AB132+AC132</f>
        <v>0</v>
      </c>
    </row>
    <row r="133" spans="4:30" x14ac:dyDescent="0.35">
      <c r="D133" s="20">
        <v>129</v>
      </c>
      <c r="E133" s="21">
        <f t="shared" ca="1" si="33"/>
        <v>91797</v>
      </c>
      <c r="F133" s="44">
        <f t="shared" ref="F133:F196" ca="1" si="44">E134-1</f>
        <v>92162</v>
      </c>
      <c r="G133" s="22" t="s">
        <v>119</v>
      </c>
      <c r="H133" s="44">
        <f t="shared" ca="1" si="34"/>
        <v>91768</v>
      </c>
      <c r="I133" s="45">
        <f t="shared" si="35"/>
        <v>0</v>
      </c>
      <c r="J133" s="45">
        <f t="shared" ref="J133:J196" ca="1" si="45">IF(D133&gt;$A$29,0,$A$10)</f>
        <v>0</v>
      </c>
      <c r="K133" s="45">
        <f t="shared" si="36"/>
        <v>0</v>
      </c>
      <c r="L133" s="45"/>
      <c r="M133" s="45">
        <f t="shared" si="37"/>
        <v>0</v>
      </c>
      <c r="N133" s="257">
        <f t="shared" ref="N133:N196" ca="1" si="46">$A$6</f>
        <v>0.05</v>
      </c>
      <c r="O133" s="23"/>
      <c r="P133" s="255">
        <f t="shared" ref="P133:P196" ca="1" si="47">$A$7</f>
        <v>9.4999999999999998E-3</v>
      </c>
      <c r="Q133" s="163">
        <f t="shared" ref="Q133:Q196" ca="1" si="48">$A$8</f>
        <v>0.05</v>
      </c>
      <c r="R133" s="164">
        <f ca="1">NPV(Q132,K133:$K$244) + ($A$13+$A$14+$A$15)/POWER(1+Q132,$A$29-D133+1)</f>
        <v>0</v>
      </c>
      <c r="S133" s="164">
        <f ca="1">NPV(Q133,K133:$K$244) + ($A$13+$A$14+$A$15)/POWER(1+Q133,$A$29-D133+1)</f>
        <v>0</v>
      </c>
      <c r="T133" s="45">
        <f t="shared" ref="T133:T196" ca="1" si="49">IF(ISBLANK(G133),0,X132)</f>
        <v>-1.4551915228366852E-11</v>
      </c>
      <c r="U133" s="45">
        <f t="shared" ca="1" si="38"/>
        <v>0</v>
      </c>
      <c r="V133" s="45">
        <f t="shared" si="39"/>
        <v>0</v>
      </c>
      <c r="W133" s="45">
        <f t="shared" ref="W133:W196" ca="1" si="50">S133-R133</f>
        <v>0</v>
      </c>
      <c r="X133" s="274">
        <f t="shared" ref="X133:X196" ca="1" si="51">T133+U133+V133+W133</f>
        <v>-1.4551915228366852E-11</v>
      </c>
      <c r="Z133" s="28">
        <f t="shared" ca="1" si="40"/>
        <v>0</v>
      </c>
      <c r="AA133" s="233"/>
      <c r="AB133" s="45">
        <f t="shared" ca="1" si="41"/>
        <v>0</v>
      </c>
      <c r="AC133" s="45">
        <f t="shared" ca="1" si="42"/>
        <v>0</v>
      </c>
      <c r="AD133" s="25">
        <f t="shared" ca="1" si="43"/>
        <v>0</v>
      </c>
    </row>
    <row r="134" spans="4:30" x14ac:dyDescent="0.35">
      <c r="D134" s="20">
        <v>130</v>
      </c>
      <c r="E134" s="21">
        <f t="shared" ref="E134:E197" ca="1" si="52">EOMONTH(H134,0)</f>
        <v>92163</v>
      </c>
      <c r="F134" s="44">
        <f t="shared" ca="1" si="44"/>
        <v>92527</v>
      </c>
      <c r="G134" s="22" t="s">
        <v>119</v>
      </c>
      <c r="H134" s="44">
        <f t="shared" ref="H134:H197" ca="1" si="53">EDATE(H133,12)</f>
        <v>92134</v>
      </c>
      <c r="I134" s="45">
        <f t="shared" ref="I134:I197" si="54">IF(D134&gt;$A$28,0,$A$9)</f>
        <v>0</v>
      </c>
      <c r="J134" s="45">
        <f t="shared" ca="1" si="45"/>
        <v>0</v>
      </c>
      <c r="K134" s="45">
        <f t="shared" ref="K134:K197" si="55">IF(D134&gt;$A$28,0,$A$11)</f>
        <v>0</v>
      </c>
      <c r="L134" s="45"/>
      <c r="M134" s="45">
        <f t="shared" ref="M134:M197" si="56">K134+L134</f>
        <v>0</v>
      </c>
      <c r="N134" s="257">
        <f t="shared" ca="1" si="46"/>
        <v>0.05</v>
      </c>
      <c r="O134" s="23"/>
      <c r="P134" s="255">
        <f t="shared" ca="1" si="47"/>
        <v>9.4999999999999998E-3</v>
      </c>
      <c r="Q134" s="163">
        <f t="shared" ca="1" si="48"/>
        <v>0.05</v>
      </c>
      <c r="R134" s="164">
        <f ca="1">NPV(Q133,K134:$K$244) + ($A$13+$A$14+$A$15)/POWER(1+Q133,$A$29-D134+1)</f>
        <v>0</v>
      </c>
      <c r="S134" s="164">
        <f ca="1">NPV(Q134,K134:$K$244) + ($A$13+$A$14+$A$15)/POWER(1+Q134,$A$29-D134+1)</f>
        <v>0</v>
      </c>
      <c r="T134" s="45">
        <f t="shared" ca="1" si="49"/>
        <v>-1.4551915228366852E-11</v>
      </c>
      <c r="U134" s="45">
        <f t="shared" ref="U134:U197" ca="1" si="57">S134*Q134</f>
        <v>0</v>
      </c>
      <c r="V134" s="45">
        <f t="shared" ref="V134:V197" si="58">-(K134+L134)</f>
        <v>0</v>
      </c>
      <c r="W134" s="45">
        <f t="shared" ca="1" si="50"/>
        <v>0</v>
      </c>
      <c r="X134" s="274">
        <f t="shared" ca="1" si="51"/>
        <v>-1.4551915228366852E-11</v>
      </c>
      <c r="Z134" s="28">
        <f t="shared" ref="Z134:Z197" ca="1" si="59">AD133</f>
        <v>0</v>
      </c>
      <c r="AA134" s="233"/>
      <c r="AB134" s="45">
        <f t="shared" ca="1" si="41"/>
        <v>0</v>
      </c>
      <c r="AC134" s="45">
        <f t="shared" ca="1" si="42"/>
        <v>0</v>
      </c>
      <c r="AD134" s="25">
        <f t="shared" ca="1" si="43"/>
        <v>0</v>
      </c>
    </row>
    <row r="135" spans="4:30" x14ac:dyDescent="0.35">
      <c r="D135" s="20">
        <v>131</v>
      </c>
      <c r="E135" s="21">
        <f t="shared" ca="1" si="52"/>
        <v>92528</v>
      </c>
      <c r="F135" s="44">
        <f t="shared" ca="1" si="44"/>
        <v>92892</v>
      </c>
      <c r="G135" s="22" t="s">
        <v>119</v>
      </c>
      <c r="H135" s="44">
        <f t="shared" ca="1" si="53"/>
        <v>92499</v>
      </c>
      <c r="I135" s="45">
        <f t="shared" si="54"/>
        <v>0</v>
      </c>
      <c r="J135" s="45">
        <f t="shared" ca="1" si="45"/>
        <v>0</v>
      </c>
      <c r="K135" s="45">
        <f t="shared" si="55"/>
        <v>0</v>
      </c>
      <c r="L135" s="45"/>
      <c r="M135" s="45">
        <f t="shared" si="56"/>
        <v>0</v>
      </c>
      <c r="N135" s="257">
        <f t="shared" ca="1" si="46"/>
        <v>0.05</v>
      </c>
      <c r="O135" s="23"/>
      <c r="P135" s="255">
        <f t="shared" ca="1" si="47"/>
        <v>9.4999999999999998E-3</v>
      </c>
      <c r="Q135" s="163">
        <f t="shared" ca="1" si="48"/>
        <v>0.05</v>
      </c>
      <c r="R135" s="164">
        <f ca="1">NPV(Q134,K135:$K$244) + ($A$13+$A$14+$A$15)/POWER(1+Q134,$A$29-D135+1)</f>
        <v>0</v>
      </c>
      <c r="S135" s="164">
        <f ca="1">NPV(Q135,K135:$K$244) + ($A$13+$A$14+$A$15)/POWER(1+Q135,$A$29-D135+1)</f>
        <v>0</v>
      </c>
      <c r="T135" s="45">
        <f t="shared" ca="1" si="49"/>
        <v>-1.4551915228366852E-11</v>
      </c>
      <c r="U135" s="45">
        <f t="shared" ca="1" si="57"/>
        <v>0</v>
      </c>
      <c r="V135" s="45">
        <f t="shared" si="58"/>
        <v>0</v>
      </c>
      <c r="W135" s="45">
        <f t="shared" ca="1" si="50"/>
        <v>0</v>
      </c>
      <c r="X135" s="274">
        <f t="shared" ca="1" si="51"/>
        <v>-1.4551915228366852E-11</v>
      </c>
      <c r="Z135" s="28">
        <f t="shared" ca="1" si="59"/>
        <v>0</v>
      </c>
      <c r="AA135" s="233"/>
      <c r="AB135" s="45">
        <f t="shared" ca="1" si="41"/>
        <v>0</v>
      </c>
      <c r="AC135" s="45">
        <f t="shared" ca="1" si="42"/>
        <v>0</v>
      </c>
      <c r="AD135" s="25">
        <f t="shared" ca="1" si="43"/>
        <v>0</v>
      </c>
    </row>
    <row r="136" spans="4:30" x14ac:dyDescent="0.35">
      <c r="D136" s="20">
        <v>132</v>
      </c>
      <c r="E136" s="21">
        <f t="shared" ca="1" si="52"/>
        <v>92893</v>
      </c>
      <c r="F136" s="44">
        <f t="shared" ca="1" si="44"/>
        <v>93257</v>
      </c>
      <c r="G136" s="22" t="s">
        <v>119</v>
      </c>
      <c r="H136" s="44">
        <f t="shared" ca="1" si="53"/>
        <v>92864</v>
      </c>
      <c r="I136" s="45">
        <f t="shared" si="54"/>
        <v>0</v>
      </c>
      <c r="J136" s="45">
        <f t="shared" ca="1" si="45"/>
        <v>0</v>
      </c>
      <c r="K136" s="45">
        <f t="shared" si="55"/>
        <v>0</v>
      </c>
      <c r="L136" s="45"/>
      <c r="M136" s="45">
        <f t="shared" si="56"/>
        <v>0</v>
      </c>
      <c r="N136" s="257">
        <f t="shared" ca="1" si="46"/>
        <v>0.05</v>
      </c>
      <c r="O136" s="23"/>
      <c r="P136" s="255">
        <f t="shared" ca="1" si="47"/>
        <v>9.4999999999999998E-3</v>
      </c>
      <c r="Q136" s="163">
        <f t="shared" ca="1" si="48"/>
        <v>0.05</v>
      </c>
      <c r="R136" s="164">
        <f ca="1">NPV(Q135,K136:$K$244) + ($A$13+$A$14+$A$15)/POWER(1+Q135,$A$29-D136+1)</f>
        <v>0</v>
      </c>
      <c r="S136" s="164">
        <f ca="1">NPV(Q136,K136:$K$244) + ($A$13+$A$14+$A$15)/POWER(1+Q136,$A$29-D136+1)</f>
        <v>0</v>
      </c>
      <c r="T136" s="45">
        <f t="shared" ca="1" si="49"/>
        <v>-1.4551915228366852E-11</v>
      </c>
      <c r="U136" s="45">
        <f t="shared" ca="1" si="57"/>
        <v>0</v>
      </c>
      <c r="V136" s="45">
        <f t="shared" si="58"/>
        <v>0</v>
      </c>
      <c r="W136" s="45">
        <f t="shared" ca="1" si="50"/>
        <v>0</v>
      </c>
      <c r="X136" s="274">
        <f t="shared" ca="1" si="51"/>
        <v>-1.4551915228366852E-11</v>
      </c>
      <c r="Z136" s="28">
        <f t="shared" ca="1" si="59"/>
        <v>0</v>
      </c>
      <c r="AA136" s="233"/>
      <c r="AB136" s="45">
        <f t="shared" ca="1" si="41"/>
        <v>0</v>
      </c>
      <c r="AC136" s="45">
        <f t="shared" ca="1" si="42"/>
        <v>0</v>
      </c>
      <c r="AD136" s="25">
        <f t="shared" ca="1" si="43"/>
        <v>0</v>
      </c>
    </row>
    <row r="137" spans="4:30" x14ac:dyDescent="0.35">
      <c r="D137" s="20">
        <v>133</v>
      </c>
      <c r="E137" s="21">
        <f t="shared" ca="1" si="52"/>
        <v>93258</v>
      </c>
      <c r="F137" s="44">
        <f t="shared" ca="1" si="44"/>
        <v>93623</v>
      </c>
      <c r="G137" s="22" t="s">
        <v>119</v>
      </c>
      <c r="H137" s="44">
        <f t="shared" ca="1" si="53"/>
        <v>93229</v>
      </c>
      <c r="I137" s="45">
        <f t="shared" si="54"/>
        <v>0</v>
      </c>
      <c r="J137" s="45">
        <f t="shared" ca="1" si="45"/>
        <v>0</v>
      </c>
      <c r="K137" s="45">
        <f t="shared" si="55"/>
        <v>0</v>
      </c>
      <c r="L137" s="45"/>
      <c r="M137" s="45">
        <f t="shared" si="56"/>
        <v>0</v>
      </c>
      <c r="N137" s="257">
        <f t="shared" ca="1" si="46"/>
        <v>0.05</v>
      </c>
      <c r="O137" s="23"/>
      <c r="P137" s="255">
        <f t="shared" ca="1" si="47"/>
        <v>9.4999999999999998E-3</v>
      </c>
      <c r="Q137" s="163">
        <f t="shared" ca="1" si="48"/>
        <v>0.05</v>
      </c>
      <c r="R137" s="164">
        <f ca="1">NPV(Q136,K137:$K$244) + ($A$13+$A$14+$A$15)/POWER(1+Q136,$A$29-D137+1)</f>
        <v>0</v>
      </c>
      <c r="S137" s="164">
        <f ca="1">NPV(Q137,K137:$K$244) + ($A$13+$A$14+$A$15)/POWER(1+Q137,$A$29-D137+1)</f>
        <v>0</v>
      </c>
      <c r="T137" s="45">
        <f t="shared" ca="1" si="49"/>
        <v>-1.4551915228366852E-11</v>
      </c>
      <c r="U137" s="45">
        <f t="shared" ca="1" si="57"/>
        <v>0</v>
      </c>
      <c r="V137" s="45">
        <f t="shared" si="58"/>
        <v>0</v>
      </c>
      <c r="W137" s="45">
        <f t="shared" ca="1" si="50"/>
        <v>0</v>
      </c>
      <c r="X137" s="274">
        <f t="shared" ca="1" si="51"/>
        <v>-1.4551915228366852E-11</v>
      </c>
      <c r="Z137" s="28">
        <f t="shared" ca="1" si="59"/>
        <v>0</v>
      </c>
      <c r="AA137" s="233"/>
      <c r="AB137" s="45">
        <f t="shared" ca="1" si="41"/>
        <v>0</v>
      </c>
      <c r="AC137" s="45">
        <f t="shared" ca="1" si="42"/>
        <v>0</v>
      </c>
      <c r="AD137" s="25">
        <f t="shared" ca="1" si="43"/>
        <v>0</v>
      </c>
    </row>
    <row r="138" spans="4:30" x14ac:dyDescent="0.35">
      <c r="D138" s="20">
        <v>134</v>
      </c>
      <c r="E138" s="21">
        <f t="shared" ca="1" si="52"/>
        <v>93624</v>
      </c>
      <c r="F138" s="44">
        <f t="shared" ca="1" si="44"/>
        <v>93988</v>
      </c>
      <c r="G138" s="22" t="s">
        <v>119</v>
      </c>
      <c r="H138" s="44">
        <f t="shared" ca="1" si="53"/>
        <v>93595</v>
      </c>
      <c r="I138" s="45">
        <f t="shared" si="54"/>
        <v>0</v>
      </c>
      <c r="J138" s="45">
        <f t="shared" ca="1" si="45"/>
        <v>0</v>
      </c>
      <c r="K138" s="45">
        <f t="shared" si="55"/>
        <v>0</v>
      </c>
      <c r="L138" s="45"/>
      <c r="M138" s="45">
        <f t="shared" si="56"/>
        <v>0</v>
      </c>
      <c r="N138" s="257">
        <f t="shared" ca="1" si="46"/>
        <v>0.05</v>
      </c>
      <c r="O138" s="23"/>
      <c r="P138" s="255">
        <f t="shared" ca="1" si="47"/>
        <v>9.4999999999999998E-3</v>
      </c>
      <c r="Q138" s="163">
        <f t="shared" ca="1" si="48"/>
        <v>0.05</v>
      </c>
      <c r="R138" s="164">
        <f ca="1">NPV(Q137,K138:$K$244) + ($A$13+$A$14+$A$15)/POWER(1+Q137,$A$29-D138+1)</f>
        <v>0</v>
      </c>
      <c r="S138" s="164">
        <f ca="1">NPV(Q138,K138:$K$244) + ($A$13+$A$14+$A$15)/POWER(1+Q138,$A$29-D138+1)</f>
        <v>0</v>
      </c>
      <c r="T138" s="45">
        <f t="shared" ca="1" si="49"/>
        <v>-1.4551915228366852E-11</v>
      </c>
      <c r="U138" s="45">
        <f t="shared" ca="1" si="57"/>
        <v>0</v>
      </c>
      <c r="V138" s="45">
        <f t="shared" si="58"/>
        <v>0</v>
      </c>
      <c r="W138" s="45">
        <f t="shared" ca="1" si="50"/>
        <v>0</v>
      </c>
      <c r="X138" s="274">
        <f t="shared" ca="1" si="51"/>
        <v>-1.4551915228366852E-11</v>
      </c>
      <c r="Z138" s="28">
        <f t="shared" ca="1" si="59"/>
        <v>0</v>
      </c>
      <c r="AA138" s="233"/>
      <c r="AB138" s="45">
        <f t="shared" ca="1" si="41"/>
        <v>0</v>
      </c>
      <c r="AC138" s="45">
        <f t="shared" ca="1" si="42"/>
        <v>0</v>
      </c>
      <c r="AD138" s="25">
        <f t="shared" ca="1" si="43"/>
        <v>0</v>
      </c>
    </row>
    <row r="139" spans="4:30" x14ac:dyDescent="0.35">
      <c r="D139" s="20">
        <v>135</v>
      </c>
      <c r="E139" s="21">
        <f t="shared" ca="1" si="52"/>
        <v>93989</v>
      </c>
      <c r="F139" s="44">
        <f t="shared" ca="1" si="44"/>
        <v>94353</v>
      </c>
      <c r="G139" s="22" t="s">
        <v>119</v>
      </c>
      <c r="H139" s="44">
        <f t="shared" ca="1" si="53"/>
        <v>93960</v>
      </c>
      <c r="I139" s="45">
        <f t="shared" si="54"/>
        <v>0</v>
      </c>
      <c r="J139" s="45">
        <f t="shared" ca="1" si="45"/>
        <v>0</v>
      </c>
      <c r="K139" s="45">
        <f t="shared" si="55"/>
        <v>0</v>
      </c>
      <c r="L139" s="45"/>
      <c r="M139" s="45">
        <f t="shared" si="56"/>
        <v>0</v>
      </c>
      <c r="N139" s="257">
        <f t="shared" ca="1" si="46"/>
        <v>0.05</v>
      </c>
      <c r="O139" s="23"/>
      <c r="P139" s="255">
        <f t="shared" ca="1" si="47"/>
        <v>9.4999999999999998E-3</v>
      </c>
      <c r="Q139" s="163">
        <f t="shared" ca="1" si="48"/>
        <v>0.05</v>
      </c>
      <c r="R139" s="164">
        <f ca="1">NPV(Q138,K139:$K$244) + ($A$13+$A$14+$A$15)/POWER(1+Q138,$A$29-D139+1)</f>
        <v>0</v>
      </c>
      <c r="S139" s="164">
        <f ca="1">NPV(Q139,K139:$K$244) + ($A$13+$A$14+$A$15)/POWER(1+Q139,$A$29-D139+1)</f>
        <v>0</v>
      </c>
      <c r="T139" s="45">
        <f t="shared" ca="1" si="49"/>
        <v>-1.4551915228366852E-11</v>
      </c>
      <c r="U139" s="45">
        <f t="shared" ca="1" si="57"/>
        <v>0</v>
      </c>
      <c r="V139" s="45">
        <f t="shared" si="58"/>
        <v>0</v>
      </c>
      <c r="W139" s="45">
        <f t="shared" ca="1" si="50"/>
        <v>0</v>
      </c>
      <c r="X139" s="274">
        <f t="shared" ca="1" si="51"/>
        <v>-1.4551915228366852E-11</v>
      </c>
      <c r="Z139" s="28">
        <f t="shared" ca="1" si="59"/>
        <v>0</v>
      </c>
      <c r="AA139" s="233"/>
      <c r="AB139" s="45">
        <f t="shared" ca="1" si="41"/>
        <v>0</v>
      </c>
      <c r="AC139" s="45">
        <f t="shared" ca="1" si="42"/>
        <v>0</v>
      </c>
      <c r="AD139" s="25">
        <f t="shared" ca="1" si="43"/>
        <v>0</v>
      </c>
    </row>
    <row r="140" spans="4:30" x14ac:dyDescent="0.35">
      <c r="D140" s="20">
        <v>136</v>
      </c>
      <c r="E140" s="21">
        <f t="shared" ca="1" si="52"/>
        <v>94354</v>
      </c>
      <c r="F140" s="44">
        <f t="shared" ca="1" si="44"/>
        <v>94718</v>
      </c>
      <c r="G140" s="22" t="s">
        <v>119</v>
      </c>
      <c r="H140" s="44">
        <f t="shared" ca="1" si="53"/>
        <v>94325</v>
      </c>
      <c r="I140" s="45">
        <f t="shared" si="54"/>
        <v>0</v>
      </c>
      <c r="J140" s="45">
        <f t="shared" ca="1" si="45"/>
        <v>0</v>
      </c>
      <c r="K140" s="45">
        <f t="shared" si="55"/>
        <v>0</v>
      </c>
      <c r="L140" s="45"/>
      <c r="M140" s="45">
        <f t="shared" si="56"/>
        <v>0</v>
      </c>
      <c r="N140" s="257">
        <f t="shared" ca="1" si="46"/>
        <v>0.05</v>
      </c>
      <c r="O140" s="23"/>
      <c r="P140" s="255">
        <f t="shared" ca="1" si="47"/>
        <v>9.4999999999999998E-3</v>
      </c>
      <c r="Q140" s="163">
        <f t="shared" ca="1" si="48"/>
        <v>0.05</v>
      </c>
      <c r="R140" s="164">
        <f ca="1">NPV(Q139,K140:$K$244) + ($A$13+$A$14+$A$15)/POWER(1+Q139,$A$29-D140+1)</f>
        <v>0</v>
      </c>
      <c r="S140" s="164">
        <f ca="1">NPV(Q140,K140:$K$244) + ($A$13+$A$14+$A$15)/POWER(1+Q140,$A$29-D140+1)</f>
        <v>0</v>
      </c>
      <c r="T140" s="45">
        <f t="shared" ca="1" si="49"/>
        <v>-1.4551915228366852E-11</v>
      </c>
      <c r="U140" s="45">
        <f t="shared" ca="1" si="57"/>
        <v>0</v>
      </c>
      <c r="V140" s="45">
        <f t="shared" si="58"/>
        <v>0</v>
      </c>
      <c r="W140" s="45">
        <f t="shared" ca="1" si="50"/>
        <v>0</v>
      </c>
      <c r="X140" s="274">
        <f t="shared" ca="1" si="51"/>
        <v>-1.4551915228366852E-11</v>
      </c>
      <c r="Z140" s="28">
        <f t="shared" ca="1" si="59"/>
        <v>0</v>
      </c>
      <c r="AA140" s="233"/>
      <c r="AB140" s="45">
        <f t="shared" ca="1" si="41"/>
        <v>0</v>
      </c>
      <c r="AC140" s="45">
        <f t="shared" ca="1" si="42"/>
        <v>0</v>
      </c>
      <c r="AD140" s="25">
        <f t="shared" ca="1" si="43"/>
        <v>0</v>
      </c>
    </row>
    <row r="141" spans="4:30" x14ac:dyDescent="0.35">
      <c r="D141" s="20">
        <v>137</v>
      </c>
      <c r="E141" s="21">
        <f t="shared" ca="1" si="52"/>
        <v>94719</v>
      </c>
      <c r="F141" s="44">
        <f t="shared" ca="1" si="44"/>
        <v>95084</v>
      </c>
      <c r="G141" s="22" t="s">
        <v>119</v>
      </c>
      <c r="H141" s="44">
        <f t="shared" ca="1" si="53"/>
        <v>94690</v>
      </c>
      <c r="I141" s="45">
        <f t="shared" si="54"/>
        <v>0</v>
      </c>
      <c r="J141" s="45">
        <f t="shared" ca="1" si="45"/>
        <v>0</v>
      </c>
      <c r="K141" s="45">
        <f t="shared" si="55"/>
        <v>0</v>
      </c>
      <c r="L141" s="45"/>
      <c r="M141" s="45">
        <f t="shared" si="56"/>
        <v>0</v>
      </c>
      <c r="N141" s="257">
        <f t="shared" ca="1" si="46"/>
        <v>0.05</v>
      </c>
      <c r="O141" s="23"/>
      <c r="P141" s="255">
        <f t="shared" ca="1" si="47"/>
        <v>9.4999999999999998E-3</v>
      </c>
      <c r="Q141" s="163">
        <f t="shared" ca="1" si="48"/>
        <v>0.05</v>
      </c>
      <c r="R141" s="164">
        <f ca="1">NPV(Q140,K141:$K$244) + ($A$13+$A$14+$A$15)/POWER(1+Q140,$A$29-D141+1)</f>
        <v>0</v>
      </c>
      <c r="S141" s="164">
        <f ca="1">NPV(Q141,K141:$K$244) + ($A$13+$A$14+$A$15)/POWER(1+Q141,$A$29-D141+1)</f>
        <v>0</v>
      </c>
      <c r="T141" s="45">
        <f t="shared" ca="1" si="49"/>
        <v>-1.4551915228366852E-11</v>
      </c>
      <c r="U141" s="45">
        <f t="shared" ca="1" si="57"/>
        <v>0</v>
      </c>
      <c r="V141" s="45">
        <f t="shared" si="58"/>
        <v>0</v>
      </c>
      <c r="W141" s="45">
        <f t="shared" ca="1" si="50"/>
        <v>0</v>
      </c>
      <c r="X141" s="274">
        <f t="shared" ca="1" si="51"/>
        <v>-1.4551915228366852E-11</v>
      </c>
      <c r="Z141" s="28">
        <f t="shared" ca="1" si="59"/>
        <v>0</v>
      </c>
      <c r="AA141" s="233"/>
      <c r="AB141" s="45">
        <f t="shared" ca="1" si="41"/>
        <v>0</v>
      </c>
      <c r="AC141" s="45">
        <f t="shared" ca="1" si="42"/>
        <v>0</v>
      </c>
      <c r="AD141" s="25">
        <f t="shared" ca="1" si="43"/>
        <v>0</v>
      </c>
    </row>
    <row r="142" spans="4:30" x14ac:dyDescent="0.35">
      <c r="D142" s="20">
        <v>138</v>
      </c>
      <c r="E142" s="21">
        <f t="shared" ca="1" si="52"/>
        <v>95085</v>
      </c>
      <c r="F142" s="44">
        <f t="shared" ca="1" si="44"/>
        <v>95449</v>
      </c>
      <c r="G142" s="22" t="s">
        <v>119</v>
      </c>
      <c r="H142" s="44">
        <f t="shared" ca="1" si="53"/>
        <v>95056</v>
      </c>
      <c r="I142" s="45">
        <f t="shared" si="54"/>
        <v>0</v>
      </c>
      <c r="J142" s="45">
        <f t="shared" ca="1" si="45"/>
        <v>0</v>
      </c>
      <c r="K142" s="45">
        <f t="shared" si="55"/>
        <v>0</v>
      </c>
      <c r="L142" s="45"/>
      <c r="M142" s="45">
        <f t="shared" si="56"/>
        <v>0</v>
      </c>
      <c r="N142" s="257">
        <f t="shared" ca="1" si="46"/>
        <v>0.05</v>
      </c>
      <c r="O142" s="23"/>
      <c r="P142" s="255">
        <f t="shared" ca="1" si="47"/>
        <v>9.4999999999999998E-3</v>
      </c>
      <c r="Q142" s="163">
        <f t="shared" ca="1" si="48"/>
        <v>0.05</v>
      </c>
      <c r="R142" s="164">
        <f ca="1">NPV(Q141,K142:$K$244) + ($A$13+$A$14+$A$15)/POWER(1+Q141,$A$29-D142+1)</f>
        <v>0</v>
      </c>
      <c r="S142" s="164">
        <f ca="1">NPV(Q142,K142:$K$244) + ($A$13+$A$14+$A$15)/POWER(1+Q142,$A$29-D142+1)</f>
        <v>0</v>
      </c>
      <c r="T142" s="45">
        <f t="shared" ca="1" si="49"/>
        <v>-1.4551915228366852E-11</v>
      </c>
      <c r="U142" s="45">
        <f t="shared" ca="1" si="57"/>
        <v>0</v>
      </c>
      <c r="V142" s="45">
        <f t="shared" si="58"/>
        <v>0</v>
      </c>
      <c r="W142" s="45">
        <f t="shared" ca="1" si="50"/>
        <v>0</v>
      </c>
      <c r="X142" s="274">
        <f t="shared" ca="1" si="51"/>
        <v>-1.4551915228366852E-11</v>
      </c>
      <c r="Z142" s="28">
        <f t="shared" ca="1" si="59"/>
        <v>0</v>
      </c>
      <c r="AA142" s="233"/>
      <c r="AB142" s="45">
        <f t="shared" ref="AB142:AB205" ca="1" si="60">IFERROR(Z142/($A$43-D142+1),0)</f>
        <v>0</v>
      </c>
      <c r="AC142" s="45">
        <f t="shared" ca="1" si="42"/>
        <v>0</v>
      </c>
      <c r="AD142" s="25">
        <f t="shared" ca="1" si="43"/>
        <v>0</v>
      </c>
    </row>
    <row r="143" spans="4:30" x14ac:dyDescent="0.35">
      <c r="D143" s="20">
        <v>139</v>
      </c>
      <c r="E143" s="21">
        <f t="shared" ca="1" si="52"/>
        <v>95450</v>
      </c>
      <c r="F143" s="44">
        <f t="shared" ca="1" si="44"/>
        <v>95814</v>
      </c>
      <c r="G143" s="22" t="s">
        <v>119</v>
      </c>
      <c r="H143" s="44">
        <f t="shared" ca="1" si="53"/>
        <v>95421</v>
      </c>
      <c r="I143" s="45">
        <f t="shared" si="54"/>
        <v>0</v>
      </c>
      <c r="J143" s="45">
        <f t="shared" ca="1" si="45"/>
        <v>0</v>
      </c>
      <c r="K143" s="45">
        <f t="shared" si="55"/>
        <v>0</v>
      </c>
      <c r="L143" s="45"/>
      <c r="M143" s="45">
        <f t="shared" si="56"/>
        <v>0</v>
      </c>
      <c r="N143" s="257">
        <f t="shared" ca="1" si="46"/>
        <v>0.05</v>
      </c>
      <c r="O143" s="23"/>
      <c r="P143" s="255">
        <f t="shared" ca="1" si="47"/>
        <v>9.4999999999999998E-3</v>
      </c>
      <c r="Q143" s="163">
        <f t="shared" ca="1" si="48"/>
        <v>0.05</v>
      </c>
      <c r="R143" s="164">
        <f ca="1">NPV(Q142,K143:$K$244) + ($A$13+$A$14+$A$15)/POWER(1+Q142,$A$29-D143+1)</f>
        <v>0</v>
      </c>
      <c r="S143" s="164">
        <f ca="1">NPV(Q143,K143:$K$244) + ($A$13+$A$14+$A$15)/POWER(1+Q143,$A$29-D143+1)</f>
        <v>0</v>
      </c>
      <c r="T143" s="45">
        <f t="shared" ca="1" si="49"/>
        <v>-1.4551915228366852E-11</v>
      </c>
      <c r="U143" s="45">
        <f t="shared" ca="1" si="57"/>
        <v>0</v>
      </c>
      <c r="V143" s="45">
        <f t="shared" si="58"/>
        <v>0</v>
      </c>
      <c r="W143" s="45">
        <f t="shared" ca="1" si="50"/>
        <v>0</v>
      </c>
      <c r="X143" s="274">
        <f t="shared" ca="1" si="51"/>
        <v>-1.4551915228366852E-11</v>
      </c>
      <c r="Z143" s="28">
        <f t="shared" ca="1" si="59"/>
        <v>0</v>
      </c>
      <c r="AA143" s="233"/>
      <c r="AB143" s="45">
        <f t="shared" ca="1" si="60"/>
        <v>0</v>
      </c>
      <c r="AC143" s="45">
        <f t="shared" ca="1" si="42"/>
        <v>0</v>
      </c>
      <c r="AD143" s="25">
        <f t="shared" ca="1" si="43"/>
        <v>0</v>
      </c>
    </row>
    <row r="144" spans="4:30" x14ac:dyDescent="0.35">
      <c r="D144" s="20">
        <v>140</v>
      </c>
      <c r="E144" s="21">
        <f t="shared" ca="1" si="52"/>
        <v>95815</v>
      </c>
      <c r="F144" s="44">
        <f t="shared" ca="1" si="44"/>
        <v>96179</v>
      </c>
      <c r="G144" s="22" t="s">
        <v>119</v>
      </c>
      <c r="H144" s="44">
        <f t="shared" ca="1" si="53"/>
        <v>95786</v>
      </c>
      <c r="I144" s="45">
        <f t="shared" si="54"/>
        <v>0</v>
      </c>
      <c r="J144" s="45">
        <f t="shared" ca="1" si="45"/>
        <v>0</v>
      </c>
      <c r="K144" s="45">
        <f t="shared" si="55"/>
        <v>0</v>
      </c>
      <c r="L144" s="45"/>
      <c r="M144" s="45">
        <f t="shared" si="56"/>
        <v>0</v>
      </c>
      <c r="N144" s="257">
        <f t="shared" ca="1" si="46"/>
        <v>0.05</v>
      </c>
      <c r="O144" s="23"/>
      <c r="P144" s="255">
        <f t="shared" ca="1" si="47"/>
        <v>9.4999999999999998E-3</v>
      </c>
      <c r="Q144" s="163">
        <f t="shared" ca="1" si="48"/>
        <v>0.05</v>
      </c>
      <c r="R144" s="164">
        <f ca="1">NPV(Q143,K144:$K$244) + ($A$13+$A$14+$A$15)/POWER(1+Q143,$A$29-D144+1)</f>
        <v>0</v>
      </c>
      <c r="S144" s="164">
        <f ca="1">NPV(Q144,K144:$K$244) + ($A$13+$A$14+$A$15)/POWER(1+Q144,$A$29-D144+1)</f>
        <v>0</v>
      </c>
      <c r="T144" s="45">
        <f t="shared" ca="1" si="49"/>
        <v>-1.4551915228366852E-11</v>
      </c>
      <c r="U144" s="45">
        <f t="shared" ca="1" si="57"/>
        <v>0</v>
      </c>
      <c r="V144" s="45">
        <f t="shared" si="58"/>
        <v>0</v>
      </c>
      <c r="W144" s="45">
        <f t="shared" ca="1" si="50"/>
        <v>0</v>
      </c>
      <c r="X144" s="274">
        <f t="shared" ca="1" si="51"/>
        <v>-1.4551915228366852E-11</v>
      </c>
      <c r="Z144" s="28">
        <f t="shared" ca="1" si="59"/>
        <v>0</v>
      </c>
      <c r="AA144" s="233"/>
      <c r="AB144" s="45">
        <f t="shared" ca="1" si="60"/>
        <v>0</v>
      </c>
      <c r="AC144" s="45">
        <f t="shared" ca="1" si="42"/>
        <v>0</v>
      </c>
      <c r="AD144" s="25">
        <f t="shared" ca="1" si="43"/>
        <v>0</v>
      </c>
    </row>
    <row r="145" spans="4:30" x14ac:dyDescent="0.35">
      <c r="D145" s="20">
        <v>141</v>
      </c>
      <c r="E145" s="21">
        <f t="shared" ca="1" si="52"/>
        <v>96180</v>
      </c>
      <c r="F145" s="44">
        <f t="shared" ca="1" si="44"/>
        <v>96545</v>
      </c>
      <c r="G145" s="22" t="s">
        <v>119</v>
      </c>
      <c r="H145" s="44">
        <f t="shared" ca="1" si="53"/>
        <v>96151</v>
      </c>
      <c r="I145" s="45">
        <f t="shared" si="54"/>
        <v>0</v>
      </c>
      <c r="J145" s="45">
        <f t="shared" ca="1" si="45"/>
        <v>0</v>
      </c>
      <c r="K145" s="45">
        <f t="shared" si="55"/>
        <v>0</v>
      </c>
      <c r="L145" s="45"/>
      <c r="M145" s="45">
        <f t="shared" si="56"/>
        <v>0</v>
      </c>
      <c r="N145" s="257">
        <f t="shared" ca="1" si="46"/>
        <v>0.05</v>
      </c>
      <c r="O145" s="23"/>
      <c r="P145" s="255">
        <f t="shared" ca="1" si="47"/>
        <v>9.4999999999999998E-3</v>
      </c>
      <c r="Q145" s="163">
        <f t="shared" ca="1" si="48"/>
        <v>0.05</v>
      </c>
      <c r="R145" s="164">
        <f ca="1">NPV(Q144,K145:$K$244) + ($A$13+$A$14+$A$15)/POWER(1+Q144,$A$29-D145+1)</f>
        <v>0</v>
      </c>
      <c r="S145" s="164">
        <f ca="1">NPV(Q145,K145:$K$244) + ($A$13+$A$14+$A$15)/POWER(1+Q145,$A$29-D145+1)</f>
        <v>0</v>
      </c>
      <c r="T145" s="45">
        <f t="shared" ca="1" si="49"/>
        <v>-1.4551915228366852E-11</v>
      </c>
      <c r="U145" s="45">
        <f t="shared" ca="1" si="57"/>
        <v>0</v>
      </c>
      <c r="V145" s="45">
        <f t="shared" si="58"/>
        <v>0</v>
      </c>
      <c r="W145" s="45">
        <f t="shared" ca="1" si="50"/>
        <v>0</v>
      </c>
      <c r="X145" s="274">
        <f t="shared" ca="1" si="51"/>
        <v>-1.4551915228366852E-11</v>
      </c>
      <c r="Z145" s="28">
        <f t="shared" ca="1" si="59"/>
        <v>0</v>
      </c>
      <c r="AA145" s="233"/>
      <c r="AB145" s="45">
        <f t="shared" ca="1" si="60"/>
        <v>0</v>
      </c>
      <c r="AC145" s="45">
        <f t="shared" ca="1" si="42"/>
        <v>0</v>
      </c>
      <c r="AD145" s="25">
        <f t="shared" ca="1" si="43"/>
        <v>0</v>
      </c>
    </row>
    <row r="146" spans="4:30" x14ac:dyDescent="0.35">
      <c r="D146" s="20">
        <v>142</v>
      </c>
      <c r="E146" s="21">
        <f t="shared" ca="1" si="52"/>
        <v>96546</v>
      </c>
      <c r="F146" s="44">
        <f t="shared" ca="1" si="44"/>
        <v>96910</v>
      </c>
      <c r="G146" s="22" t="s">
        <v>119</v>
      </c>
      <c r="H146" s="44">
        <f t="shared" ca="1" si="53"/>
        <v>96517</v>
      </c>
      <c r="I146" s="45">
        <f t="shared" si="54"/>
        <v>0</v>
      </c>
      <c r="J146" s="45">
        <f t="shared" ca="1" si="45"/>
        <v>0</v>
      </c>
      <c r="K146" s="45">
        <f t="shared" si="55"/>
        <v>0</v>
      </c>
      <c r="L146" s="45"/>
      <c r="M146" s="45">
        <f t="shared" si="56"/>
        <v>0</v>
      </c>
      <c r="N146" s="257">
        <f t="shared" ca="1" si="46"/>
        <v>0.05</v>
      </c>
      <c r="O146" s="23"/>
      <c r="P146" s="255">
        <f t="shared" ca="1" si="47"/>
        <v>9.4999999999999998E-3</v>
      </c>
      <c r="Q146" s="163">
        <f t="shared" ca="1" si="48"/>
        <v>0.05</v>
      </c>
      <c r="R146" s="164">
        <f ca="1">NPV(Q145,K146:$K$244) + ($A$13+$A$14+$A$15)/POWER(1+Q145,$A$29-D146+1)</f>
        <v>0</v>
      </c>
      <c r="S146" s="164">
        <f ca="1">NPV(Q146,K146:$K$244) + ($A$13+$A$14+$A$15)/POWER(1+Q146,$A$29-D146+1)</f>
        <v>0</v>
      </c>
      <c r="T146" s="45">
        <f t="shared" ca="1" si="49"/>
        <v>-1.4551915228366852E-11</v>
      </c>
      <c r="U146" s="45">
        <f t="shared" ca="1" si="57"/>
        <v>0</v>
      </c>
      <c r="V146" s="45">
        <f t="shared" si="58"/>
        <v>0</v>
      </c>
      <c r="W146" s="45">
        <f t="shared" ca="1" si="50"/>
        <v>0</v>
      </c>
      <c r="X146" s="274">
        <f t="shared" ca="1" si="51"/>
        <v>-1.4551915228366852E-11</v>
      </c>
      <c r="Z146" s="28">
        <f t="shared" ca="1" si="59"/>
        <v>0</v>
      </c>
      <c r="AA146" s="233"/>
      <c r="AB146" s="45">
        <f t="shared" ca="1" si="60"/>
        <v>0</v>
      </c>
      <c r="AC146" s="45">
        <f t="shared" ca="1" si="42"/>
        <v>0</v>
      </c>
      <c r="AD146" s="25">
        <f t="shared" ca="1" si="43"/>
        <v>0</v>
      </c>
    </row>
    <row r="147" spans="4:30" x14ac:dyDescent="0.35">
      <c r="D147" s="20">
        <v>143</v>
      </c>
      <c r="E147" s="21">
        <f t="shared" ca="1" si="52"/>
        <v>96911</v>
      </c>
      <c r="F147" s="44">
        <f t="shared" ca="1" si="44"/>
        <v>97275</v>
      </c>
      <c r="G147" s="22" t="s">
        <v>119</v>
      </c>
      <c r="H147" s="44">
        <f t="shared" ca="1" si="53"/>
        <v>96882</v>
      </c>
      <c r="I147" s="45">
        <f t="shared" si="54"/>
        <v>0</v>
      </c>
      <c r="J147" s="45">
        <f t="shared" ca="1" si="45"/>
        <v>0</v>
      </c>
      <c r="K147" s="45">
        <f t="shared" si="55"/>
        <v>0</v>
      </c>
      <c r="L147" s="45"/>
      <c r="M147" s="45">
        <f t="shared" si="56"/>
        <v>0</v>
      </c>
      <c r="N147" s="257">
        <f t="shared" ca="1" si="46"/>
        <v>0.05</v>
      </c>
      <c r="O147" s="23"/>
      <c r="P147" s="255">
        <f t="shared" ca="1" si="47"/>
        <v>9.4999999999999998E-3</v>
      </c>
      <c r="Q147" s="163">
        <f t="shared" ca="1" si="48"/>
        <v>0.05</v>
      </c>
      <c r="R147" s="164">
        <f ca="1">NPV(Q146,K147:$K$244) + ($A$13+$A$14+$A$15)/POWER(1+Q146,$A$29-D147+1)</f>
        <v>0</v>
      </c>
      <c r="S147" s="164">
        <f ca="1">NPV(Q147,K147:$K$244) + ($A$13+$A$14+$A$15)/POWER(1+Q147,$A$29-D147+1)</f>
        <v>0</v>
      </c>
      <c r="T147" s="45">
        <f t="shared" ca="1" si="49"/>
        <v>-1.4551915228366852E-11</v>
      </c>
      <c r="U147" s="45">
        <f t="shared" ca="1" si="57"/>
        <v>0</v>
      </c>
      <c r="V147" s="45">
        <f t="shared" si="58"/>
        <v>0</v>
      </c>
      <c r="W147" s="45">
        <f t="shared" ca="1" si="50"/>
        <v>0</v>
      </c>
      <c r="X147" s="274">
        <f t="shared" ca="1" si="51"/>
        <v>-1.4551915228366852E-11</v>
      </c>
      <c r="Z147" s="28">
        <f t="shared" ca="1" si="59"/>
        <v>0</v>
      </c>
      <c r="AA147" s="233"/>
      <c r="AB147" s="45">
        <f t="shared" ca="1" si="60"/>
        <v>0</v>
      </c>
      <c r="AC147" s="45">
        <f t="shared" ca="1" si="42"/>
        <v>0</v>
      </c>
      <c r="AD147" s="25">
        <f t="shared" ca="1" si="43"/>
        <v>0</v>
      </c>
    </row>
    <row r="148" spans="4:30" x14ac:dyDescent="0.35">
      <c r="D148" s="20">
        <v>144</v>
      </c>
      <c r="E148" s="21">
        <f t="shared" ca="1" si="52"/>
        <v>97276</v>
      </c>
      <c r="F148" s="44">
        <f t="shared" ca="1" si="44"/>
        <v>97640</v>
      </c>
      <c r="G148" s="22" t="s">
        <v>119</v>
      </c>
      <c r="H148" s="44">
        <f t="shared" ca="1" si="53"/>
        <v>97247</v>
      </c>
      <c r="I148" s="45">
        <f t="shared" si="54"/>
        <v>0</v>
      </c>
      <c r="J148" s="45">
        <f t="shared" ca="1" si="45"/>
        <v>0</v>
      </c>
      <c r="K148" s="45">
        <f t="shared" si="55"/>
        <v>0</v>
      </c>
      <c r="L148" s="45"/>
      <c r="M148" s="45">
        <f t="shared" si="56"/>
        <v>0</v>
      </c>
      <c r="N148" s="257">
        <f t="shared" ca="1" si="46"/>
        <v>0.05</v>
      </c>
      <c r="O148" s="23"/>
      <c r="P148" s="255">
        <f t="shared" ca="1" si="47"/>
        <v>9.4999999999999998E-3</v>
      </c>
      <c r="Q148" s="163">
        <f t="shared" ca="1" si="48"/>
        <v>0.05</v>
      </c>
      <c r="R148" s="164">
        <f ca="1">NPV(Q147,K148:$K$244) + ($A$13+$A$14+$A$15)/POWER(1+Q147,$A$29-D148+1)</f>
        <v>0</v>
      </c>
      <c r="S148" s="164">
        <f ca="1">NPV(Q148,K148:$K$244) + ($A$13+$A$14+$A$15)/POWER(1+Q148,$A$29-D148+1)</f>
        <v>0</v>
      </c>
      <c r="T148" s="45">
        <f t="shared" ca="1" si="49"/>
        <v>-1.4551915228366852E-11</v>
      </c>
      <c r="U148" s="45">
        <f t="shared" ca="1" si="57"/>
        <v>0</v>
      </c>
      <c r="V148" s="45">
        <f t="shared" si="58"/>
        <v>0</v>
      </c>
      <c r="W148" s="45">
        <f t="shared" ca="1" si="50"/>
        <v>0</v>
      </c>
      <c r="X148" s="274">
        <f t="shared" ca="1" si="51"/>
        <v>-1.4551915228366852E-11</v>
      </c>
      <c r="Z148" s="28">
        <f t="shared" ca="1" si="59"/>
        <v>0</v>
      </c>
      <c r="AA148" s="233"/>
      <c r="AB148" s="45">
        <f t="shared" ca="1" si="60"/>
        <v>0</v>
      </c>
      <c r="AC148" s="45">
        <f t="shared" ca="1" si="42"/>
        <v>0</v>
      </c>
      <c r="AD148" s="25">
        <f t="shared" ca="1" si="43"/>
        <v>0</v>
      </c>
    </row>
    <row r="149" spans="4:30" x14ac:dyDescent="0.35">
      <c r="D149" s="20">
        <v>145</v>
      </c>
      <c r="E149" s="21">
        <f t="shared" ca="1" si="52"/>
        <v>97641</v>
      </c>
      <c r="F149" s="44">
        <f t="shared" ca="1" si="44"/>
        <v>98006</v>
      </c>
      <c r="G149" s="22" t="s">
        <v>119</v>
      </c>
      <c r="H149" s="44">
        <f t="shared" ca="1" si="53"/>
        <v>97612</v>
      </c>
      <c r="I149" s="45">
        <f t="shared" si="54"/>
        <v>0</v>
      </c>
      <c r="J149" s="45">
        <f t="shared" ca="1" si="45"/>
        <v>0</v>
      </c>
      <c r="K149" s="45">
        <f t="shared" si="55"/>
        <v>0</v>
      </c>
      <c r="L149" s="45"/>
      <c r="M149" s="45">
        <f t="shared" si="56"/>
        <v>0</v>
      </c>
      <c r="N149" s="257">
        <f t="shared" ca="1" si="46"/>
        <v>0.05</v>
      </c>
      <c r="O149" s="23"/>
      <c r="P149" s="255">
        <f t="shared" ca="1" si="47"/>
        <v>9.4999999999999998E-3</v>
      </c>
      <c r="Q149" s="163">
        <f t="shared" ca="1" si="48"/>
        <v>0.05</v>
      </c>
      <c r="R149" s="164">
        <f ca="1">NPV(Q148,K149:$K$244) + ($A$13+$A$14+$A$15)/POWER(1+Q148,$A$29-D149+1)</f>
        <v>0</v>
      </c>
      <c r="S149" s="164">
        <f ca="1">NPV(Q149,K149:$K$244) + ($A$13+$A$14+$A$15)/POWER(1+Q149,$A$29-D149+1)</f>
        <v>0</v>
      </c>
      <c r="T149" s="45">
        <f t="shared" ca="1" si="49"/>
        <v>-1.4551915228366852E-11</v>
      </c>
      <c r="U149" s="45">
        <f t="shared" ca="1" si="57"/>
        <v>0</v>
      </c>
      <c r="V149" s="45">
        <f t="shared" si="58"/>
        <v>0</v>
      </c>
      <c r="W149" s="45">
        <f t="shared" ca="1" si="50"/>
        <v>0</v>
      </c>
      <c r="X149" s="274">
        <f t="shared" ca="1" si="51"/>
        <v>-1.4551915228366852E-11</v>
      </c>
      <c r="Z149" s="28">
        <f t="shared" ca="1" si="59"/>
        <v>0</v>
      </c>
      <c r="AA149" s="233"/>
      <c r="AB149" s="45">
        <f t="shared" ca="1" si="60"/>
        <v>0</v>
      </c>
      <c r="AC149" s="45">
        <f t="shared" ca="1" si="42"/>
        <v>0</v>
      </c>
      <c r="AD149" s="25">
        <f t="shared" ca="1" si="43"/>
        <v>0</v>
      </c>
    </row>
    <row r="150" spans="4:30" x14ac:dyDescent="0.35">
      <c r="D150" s="20">
        <v>146</v>
      </c>
      <c r="E150" s="21">
        <f t="shared" ca="1" si="52"/>
        <v>98007</v>
      </c>
      <c r="F150" s="44">
        <f t="shared" ca="1" si="44"/>
        <v>98371</v>
      </c>
      <c r="G150" s="22" t="s">
        <v>119</v>
      </c>
      <c r="H150" s="44">
        <f t="shared" ca="1" si="53"/>
        <v>97978</v>
      </c>
      <c r="I150" s="45">
        <f t="shared" si="54"/>
        <v>0</v>
      </c>
      <c r="J150" s="45">
        <f t="shared" ca="1" si="45"/>
        <v>0</v>
      </c>
      <c r="K150" s="45">
        <f t="shared" si="55"/>
        <v>0</v>
      </c>
      <c r="L150" s="45"/>
      <c r="M150" s="45">
        <f t="shared" si="56"/>
        <v>0</v>
      </c>
      <c r="N150" s="257">
        <f t="shared" ca="1" si="46"/>
        <v>0.05</v>
      </c>
      <c r="O150" s="23"/>
      <c r="P150" s="255">
        <f t="shared" ca="1" si="47"/>
        <v>9.4999999999999998E-3</v>
      </c>
      <c r="Q150" s="163">
        <f t="shared" ca="1" si="48"/>
        <v>0.05</v>
      </c>
      <c r="R150" s="164">
        <f ca="1">NPV(Q149,K150:$K$244) + ($A$13+$A$14+$A$15)/POWER(1+Q149,$A$29-D150+1)</f>
        <v>0</v>
      </c>
      <c r="S150" s="164">
        <f ca="1">NPV(Q150,K150:$K$244) + ($A$13+$A$14+$A$15)/POWER(1+Q150,$A$29-D150+1)</f>
        <v>0</v>
      </c>
      <c r="T150" s="45">
        <f t="shared" ca="1" si="49"/>
        <v>-1.4551915228366852E-11</v>
      </c>
      <c r="U150" s="45">
        <f t="shared" ca="1" si="57"/>
        <v>0</v>
      </c>
      <c r="V150" s="45">
        <f t="shared" si="58"/>
        <v>0</v>
      </c>
      <c r="W150" s="45">
        <f t="shared" ca="1" si="50"/>
        <v>0</v>
      </c>
      <c r="X150" s="274">
        <f t="shared" ca="1" si="51"/>
        <v>-1.4551915228366852E-11</v>
      </c>
      <c r="Z150" s="28">
        <f t="shared" ca="1" si="59"/>
        <v>0</v>
      </c>
      <c r="AA150" s="233"/>
      <c r="AB150" s="45">
        <f t="shared" ca="1" si="60"/>
        <v>0</v>
      </c>
      <c r="AC150" s="45">
        <f t="shared" ca="1" si="42"/>
        <v>0</v>
      </c>
      <c r="AD150" s="25">
        <f t="shared" ca="1" si="43"/>
        <v>0</v>
      </c>
    </row>
    <row r="151" spans="4:30" x14ac:dyDescent="0.35">
      <c r="D151" s="20">
        <v>147</v>
      </c>
      <c r="E151" s="21">
        <f t="shared" ca="1" si="52"/>
        <v>98372</v>
      </c>
      <c r="F151" s="44">
        <f t="shared" ca="1" si="44"/>
        <v>98736</v>
      </c>
      <c r="G151" s="22" t="s">
        <v>119</v>
      </c>
      <c r="H151" s="44">
        <f t="shared" ca="1" si="53"/>
        <v>98343</v>
      </c>
      <c r="I151" s="45">
        <f t="shared" si="54"/>
        <v>0</v>
      </c>
      <c r="J151" s="45">
        <f t="shared" ca="1" si="45"/>
        <v>0</v>
      </c>
      <c r="K151" s="45">
        <f t="shared" si="55"/>
        <v>0</v>
      </c>
      <c r="L151" s="45"/>
      <c r="M151" s="45">
        <f t="shared" si="56"/>
        <v>0</v>
      </c>
      <c r="N151" s="257">
        <f t="shared" ca="1" si="46"/>
        <v>0.05</v>
      </c>
      <c r="O151" s="23"/>
      <c r="P151" s="255">
        <f t="shared" ca="1" si="47"/>
        <v>9.4999999999999998E-3</v>
      </c>
      <c r="Q151" s="163">
        <f t="shared" ca="1" si="48"/>
        <v>0.05</v>
      </c>
      <c r="R151" s="164">
        <f ca="1">NPV(Q150,K151:$K$244) + ($A$13+$A$14+$A$15)/POWER(1+Q150,$A$29-D151+1)</f>
        <v>0</v>
      </c>
      <c r="S151" s="164">
        <f ca="1">NPV(Q151,K151:$K$244) + ($A$13+$A$14+$A$15)/POWER(1+Q151,$A$29-D151+1)</f>
        <v>0</v>
      </c>
      <c r="T151" s="45">
        <f t="shared" ca="1" si="49"/>
        <v>-1.4551915228366852E-11</v>
      </c>
      <c r="U151" s="45">
        <f t="shared" ca="1" si="57"/>
        <v>0</v>
      </c>
      <c r="V151" s="45">
        <f t="shared" si="58"/>
        <v>0</v>
      </c>
      <c r="W151" s="45">
        <f t="shared" ca="1" si="50"/>
        <v>0</v>
      </c>
      <c r="X151" s="274">
        <f t="shared" ca="1" si="51"/>
        <v>-1.4551915228366852E-11</v>
      </c>
      <c r="Z151" s="28">
        <f t="shared" ca="1" si="59"/>
        <v>0</v>
      </c>
      <c r="AA151" s="233"/>
      <c r="AB151" s="45">
        <f t="shared" ca="1" si="60"/>
        <v>0</v>
      </c>
      <c r="AC151" s="45">
        <f t="shared" ca="1" si="42"/>
        <v>0</v>
      </c>
      <c r="AD151" s="25">
        <f t="shared" ca="1" si="43"/>
        <v>0</v>
      </c>
    </row>
    <row r="152" spans="4:30" x14ac:dyDescent="0.35">
      <c r="D152" s="20">
        <v>148</v>
      </c>
      <c r="E152" s="21">
        <f t="shared" ca="1" si="52"/>
        <v>98737</v>
      </c>
      <c r="F152" s="44">
        <f t="shared" ca="1" si="44"/>
        <v>99101</v>
      </c>
      <c r="G152" s="22" t="s">
        <v>119</v>
      </c>
      <c r="H152" s="44">
        <f t="shared" ca="1" si="53"/>
        <v>98708</v>
      </c>
      <c r="I152" s="45">
        <f t="shared" si="54"/>
        <v>0</v>
      </c>
      <c r="J152" s="45">
        <f t="shared" ca="1" si="45"/>
        <v>0</v>
      </c>
      <c r="K152" s="45">
        <f t="shared" si="55"/>
        <v>0</v>
      </c>
      <c r="L152" s="45"/>
      <c r="M152" s="45">
        <f t="shared" si="56"/>
        <v>0</v>
      </c>
      <c r="N152" s="257">
        <f t="shared" ca="1" si="46"/>
        <v>0.05</v>
      </c>
      <c r="O152" s="23"/>
      <c r="P152" s="255">
        <f t="shared" ca="1" si="47"/>
        <v>9.4999999999999998E-3</v>
      </c>
      <c r="Q152" s="163">
        <f t="shared" ca="1" si="48"/>
        <v>0.05</v>
      </c>
      <c r="R152" s="164">
        <f ca="1">NPV(Q151,K152:$K$244) + ($A$13+$A$14+$A$15)/POWER(1+Q151,$A$29-D152+1)</f>
        <v>0</v>
      </c>
      <c r="S152" s="164">
        <f ca="1">NPV(Q152,K152:$K$244) + ($A$13+$A$14+$A$15)/POWER(1+Q152,$A$29-D152+1)</f>
        <v>0</v>
      </c>
      <c r="T152" s="45">
        <f t="shared" ca="1" si="49"/>
        <v>-1.4551915228366852E-11</v>
      </c>
      <c r="U152" s="45">
        <f t="shared" ca="1" si="57"/>
        <v>0</v>
      </c>
      <c r="V152" s="45">
        <f t="shared" si="58"/>
        <v>0</v>
      </c>
      <c r="W152" s="45">
        <f t="shared" ca="1" si="50"/>
        <v>0</v>
      </c>
      <c r="X152" s="274">
        <f t="shared" ca="1" si="51"/>
        <v>-1.4551915228366852E-11</v>
      </c>
      <c r="Z152" s="28">
        <f t="shared" ca="1" si="59"/>
        <v>0</v>
      </c>
      <c r="AA152" s="233"/>
      <c r="AB152" s="45">
        <f t="shared" ca="1" si="60"/>
        <v>0</v>
      </c>
      <c r="AC152" s="45">
        <f t="shared" ca="1" si="42"/>
        <v>0</v>
      </c>
      <c r="AD152" s="25">
        <f t="shared" ca="1" si="43"/>
        <v>0</v>
      </c>
    </row>
    <row r="153" spans="4:30" x14ac:dyDescent="0.35">
      <c r="D153" s="20">
        <v>149</v>
      </c>
      <c r="E153" s="21">
        <f t="shared" ca="1" si="52"/>
        <v>99102</v>
      </c>
      <c r="F153" s="44">
        <f t="shared" ca="1" si="44"/>
        <v>99467</v>
      </c>
      <c r="G153" s="22" t="s">
        <v>119</v>
      </c>
      <c r="H153" s="44">
        <f t="shared" ca="1" si="53"/>
        <v>99073</v>
      </c>
      <c r="I153" s="45">
        <f t="shared" si="54"/>
        <v>0</v>
      </c>
      <c r="J153" s="45">
        <f t="shared" ca="1" si="45"/>
        <v>0</v>
      </c>
      <c r="K153" s="45">
        <f t="shared" si="55"/>
        <v>0</v>
      </c>
      <c r="L153" s="45"/>
      <c r="M153" s="45">
        <f t="shared" si="56"/>
        <v>0</v>
      </c>
      <c r="N153" s="257">
        <f t="shared" ca="1" si="46"/>
        <v>0.05</v>
      </c>
      <c r="O153" s="23"/>
      <c r="P153" s="255">
        <f t="shared" ca="1" si="47"/>
        <v>9.4999999999999998E-3</v>
      </c>
      <c r="Q153" s="163">
        <f t="shared" ca="1" si="48"/>
        <v>0.05</v>
      </c>
      <c r="R153" s="164">
        <f ca="1">NPV(Q152,K153:$K$244) + ($A$13+$A$14+$A$15)/POWER(1+Q152,$A$29-D153+1)</f>
        <v>0</v>
      </c>
      <c r="S153" s="164">
        <f ca="1">NPV(Q153,K153:$K$244) + ($A$13+$A$14+$A$15)/POWER(1+Q153,$A$29-D153+1)</f>
        <v>0</v>
      </c>
      <c r="T153" s="45">
        <f t="shared" ca="1" si="49"/>
        <v>-1.4551915228366852E-11</v>
      </c>
      <c r="U153" s="45">
        <f t="shared" ca="1" si="57"/>
        <v>0</v>
      </c>
      <c r="V153" s="45">
        <f t="shared" si="58"/>
        <v>0</v>
      </c>
      <c r="W153" s="45">
        <f t="shared" ca="1" si="50"/>
        <v>0</v>
      </c>
      <c r="X153" s="274">
        <f t="shared" ca="1" si="51"/>
        <v>-1.4551915228366852E-11</v>
      </c>
      <c r="Z153" s="28">
        <f t="shared" ca="1" si="59"/>
        <v>0</v>
      </c>
      <c r="AA153" s="233"/>
      <c r="AB153" s="45">
        <f t="shared" ca="1" si="60"/>
        <v>0</v>
      </c>
      <c r="AC153" s="45">
        <f t="shared" ca="1" si="42"/>
        <v>0</v>
      </c>
      <c r="AD153" s="25">
        <f t="shared" ca="1" si="43"/>
        <v>0</v>
      </c>
    </row>
    <row r="154" spans="4:30" x14ac:dyDescent="0.35">
      <c r="D154" s="20">
        <v>150</v>
      </c>
      <c r="E154" s="21">
        <f t="shared" ca="1" si="52"/>
        <v>99468</v>
      </c>
      <c r="F154" s="44">
        <f t="shared" ca="1" si="44"/>
        <v>99832</v>
      </c>
      <c r="G154" s="22" t="s">
        <v>119</v>
      </c>
      <c r="H154" s="44">
        <f t="shared" ca="1" si="53"/>
        <v>99439</v>
      </c>
      <c r="I154" s="45">
        <f t="shared" si="54"/>
        <v>0</v>
      </c>
      <c r="J154" s="45">
        <f t="shared" ca="1" si="45"/>
        <v>0</v>
      </c>
      <c r="K154" s="45">
        <f t="shared" si="55"/>
        <v>0</v>
      </c>
      <c r="L154" s="45"/>
      <c r="M154" s="45">
        <f t="shared" si="56"/>
        <v>0</v>
      </c>
      <c r="N154" s="257">
        <f t="shared" ca="1" si="46"/>
        <v>0.05</v>
      </c>
      <c r="O154" s="23"/>
      <c r="P154" s="255">
        <f t="shared" ca="1" si="47"/>
        <v>9.4999999999999998E-3</v>
      </c>
      <c r="Q154" s="163">
        <f t="shared" ca="1" si="48"/>
        <v>0.05</v>
      </c>
      <c r="R154" s="164">
        <f ca="1">NPV(Q153,K154:$K$244) + ($A$13+$A$14+$A$15)/POWER(1+Q153,$A$29-D154+1)</f>
        <v>0</v>
      </c>
      <c r="S154" s="164">
        <f ca="1">NPV(Q154,K154:$K$244) + ($A$13+$A$14+$A$15)/POWER(1+Q154,$A$29-D154+1)</f>
        <v>0</v>
      </c>
      <c r="T154" s="45">
        <f t="shared" ca="1" si="49"/>
        <v>-1.4551915228366852E-11</v>
      </c>
      <c r="U154" s="45">
        <f t="shared" ca="1" si="57"/>
        <v>0</v>
      </c>
      <c r="V154" s="45">
        <f t="shared" si="58"/>
        <v>0</v>
      </c>
      <c r="W154" s="45">
        <f t="shared" ca="1" si="50"/>
        <v>0</v>
      </c>
      <c r="X154" s="274">
        <f t="shared" ca="1" si="51"/>
        <v>-1.4551915228366852E-11</v>
      </c>
      <c r="Z154" s="28">
        <f t="shared" ca="1" si="59"/>
        <v>0</v>
      </c>
      <c r="AA154" s="233"/>
      <c r="AB154" s="45">
        <f t="shared" ca="1" si="60"/>
        <v>0</v>
      </c>
      <c r="AC154" s="45">
        <f t="shared" ca="1" si="42"/>
        <v>0</v>
      </c>
      <c r="AD154" s="25">
        <f t="shared" ca="1" si="43"/>
        <v>0</v>
      </c>
    </row>
    <row r="155" spans="4:30" x14ac:dyDescent="0.35">
      <c r="D155" s="20">
        <v>151</v>
      </c>
      <c r="E155" s="21">
        <f t="shared" ca="1" si="52"/>
        <v>99833</v>
      </c>
      <c r="F155" s="44">
        <f t="shared" ca="1" si="44"/>
        <v>100197</v>
      </c>
      <c r="G155" s="22" t="s">
        <v>119</v>
      </c>
      <c r="H155" s="44">
        <f t="shared" ca="1" si="53"/>
        <v>99804</v>
      </c>
      <c r="I155" s="45">
        <f t="shared" si="54"/>
        <v>0</v>
      </c>
      <c r="J155" s="45">
        <f t="shared" ca="1" si="45"/>
        <v>0</v>
      </c>
      <c r="K155" s="45">
        <f t="shared" si="55"/>
        <v>0</v>
      </c>
      <c r="L155" s="45"/>
      <c r="M155" s="45">
        <f t="shared" si="56"/>
        <v>0</v>
      </c>
      <c r="N155" s="257">
        <f t="shared" ca="1" si="46"/>
        <v>0.05</v>
      </c>
      <c r="O155" s="23"/>
      <c r="P155" s="255">
        <f t="shared" ca="1" si="47"/>
        <v>9.4999999999999998E-3</v>
      </c>
      <c r="Q155" s="163">
        <f t="shared" ca="1" si="48"/>
        <v>0.05</v>
      </c>
      <c r="R155" s="164">
        <f ca="1">NPV(Q154,K155:$K$244) + ($A$13+$A$14+$A$15)/POWER(1+Q154,$A$29-D155+1)</f>
        <v>0</v>
      </c>
      <c r="S155" s="164">
        <f ca="1">NPV(Q155,K155:$K$244) + ($A$13+$A$14+$A$15)/POWER(1+Q155,$A$29-D155+1)</f>
        <v>0</v>
      </c>
      <c r="T155" s="45">
        <f t="shared" ca="1" si="49"/>
        <v>-1.4551915228366852E-11</v>
      </c>
      <c r="U155" s="45">
        <f t="shared" ca="1" si="57"/>
        <v>0</v>
      </c>
      <c r="V155" s="45">
        <f t="shared" si="58"/>
        <v>0</v>
      </c>
      <c r="W155" s="45">
        <f t="shared" ca="1" si="50"/>
        <v>0</v>
      </c>
      <c r="X155" s="274">
        <f t="shared" ca="1" si="51"/>
        <v>-1.4551915228366852E-11</v>
      </c>
      <c r="Z155" s="28">
        <f t="shared" ca="1" si="59"/>
        <v>0</v>
      </c>
      <c r="AA155" s="233"/>
      <c r="AB155" s="45">
        <f t="shared" ca="1" si="60"/>
        <v>0</v>
      </c>
      <c r="AC155" s="45">
        <f t="shared" ca="1" si="42"/>
        <v>0</v>
      </c>
      <c r="AD155" s="25">
        <f t="shared" ca="1" si="43"/>
        <v>0</v>
      </c>
    </row>
    <row r="156" spans="4:30" x14ac:dyDescent="0.35">
      <c r="D156" s="20">
        <v>152</v>
      </c>
      <c r="E156" s="21">
        <f t="shared" ca="1" si="52"/>
        <v>100198</v>
      </c>
      <c r="F156" s="44">
        <f t="shared" ca="1" si="44"/>
        <v>100562</v>
      </c>
      <c r="G156" s="22" t="s">
        <v>119</v>
      </c>
      <c r="H156" s="44">
        <f t="shared" ca="1" si="53"/>
        <v>100169</v>
      </c>
      <c r="I156" s="45">
        <f t="shared" si="54"/>
        <v>0</v>
      </c>
      <c r="J156" s="45">
        <f t="shared" ca="1" si="45"/>
        <v>0</v>
      </c>
      <c r="K156" s="45">
        <f t="shared" si="55"/>
        <v>0</v>
      </c>
      <c r="L156" s="45"/>
      <c r="M156" s="45">
        <f t="shared" si="56"/>
        <v>0</v>
      </c>
      <c r="N156" s="257">
        <f t="shared" ca="1" si="46"/>
        <v>0.05</v>
      </c>
      <c r="O156" s="23"/>
      <c r="P156" s="255">
        <f t="shared" ca="1" si="47"/>
        <v>9.4999999999999998E-3</v>
      </c>
      <c r="Q156" s="163">
        <f t="shared" ca="1" si="48"/>
        <v>0.05</v>
      </c>
      <c r="R156" s="164">
        <f ca="1">NPV(Q155,K156:$K$244) + ($A$13+$A$14+$A$15)/POWER(1+Q155,$A$29-D156+1)</f>
        <v>0</v>
      </c>
      <c r="S156" s="164">
        <f ca="1">NPV(Q156,K156:$K$244) + ($A$13+$A$14+$A$15)/POWER(1+Q156,$A$29-D156+1)</f>
        <v>0</v>
      </c>
      <c r="T156" s="45">
        <f t="shared" ca="1" si="49"/>
        <v>-1.4551915228366852E-11</v>
      </c>
      <c r="U156" s="45">
        <f t="shared" ca="1" si="57"/>
        <v>0</v>
      </c>
      <c r="V156" s="45">
        <f t="shared" si="58"/>
        <v>0</v>
      </c>
      <c r="W156" s="45">
        <f t="shared" ca="1" si="50"/>
        <v>0</v>
      </c>
      <c r="X156" s="274">
        <f t="shared" ca="1" si="51"/>
        <v>-1.4551915228366852E-11</v>
      </c>
      <c r="Z156" s="28">
        <f t="shared" ca="1" si="59"/>
        <v>0</v>
      </c>
      <c r="AA156" s="233"/>
      <c r="AB156" s="45">
        <f t="shared" ca="1" si="60"/>
        <v>0</v>
      </c>
      <c r="AC156" s="45">
        <f t="shared" ca="1" si="42"/>
        <v>0</v>
      </c>
      <c r="AD156" s="25">
        <f t="shared" ca="1" si="43"/>
        <v>0</v>
      </c>
    </row>
    <row r="157" spans="4:30" x14ac:dyDescent="0.35">
      <c r="D157" s="20">
        <v>153</v>
      </c>
      <c r="E157" s="21">
        <f t="shared" ca="1" si="52"/>
        <v>100563</v>
      </c>
      <c r="F157" s="44">
        <f t="shared" ca="1" si="44"/>
        <v>100928</v>
      </c>
      <c r="G157" s="22" t="s">
        <v>119</v>
      </c>
      <c r="H157" s="44">
        <f t="shared" ca="1" si="53"/>
        <v>100534</v>
      </c>
      <c r="I157" s="45">
        <f t="shared" si="54"/>
        <v>0</v>
      </c>
      <c r="J157" s="45">
        <f t="shared" ca="1" si="45"/>
        <v>0</v>
      </c>
      <c r="K157" s="45">
        <f t="shared" si="55"/>
        <v>0</v>
      </c>
      <c r="L157" s="45"/>
      <c r="M157" s="45">
        <f t="shared" si="56"/>
        <v>0</v>
      </c>
      <c r="N157" s="257">
        <f t="shared" ca="1" si="46"/>
        <v>0.05</v>
      </c>
      <c r="O157" s="23"/>
      <c r="P157" s="255">
        <f t="shared" ca="1" si="47"/>
        <v>9.4999999999999998E-3</v>
      </c>
      <c r="Q157" s="163">
        <f t="shared" ca="1" si="48"/>
        <v>0.05</v>
      </c>
      <c r="R157" s="164">
        <f ca="1">NPV(Q156,K157:$K$244) + ($A$13+$A$14+$A$15)/POWER(1+Q156,$A$29-D157+1)</f>
        <v>0</v>
      </c>
      <c r="S157" s="164">
        <f ca="1">NPV(Q157,K157:$K$244) + ($A$13+$A$14+$A$15)/POWER(1+Q157,$A$29-D157+1)</f>
        <v>0</v>
      </c>
      <c r="T157" s="45">
        <f t="shared" ca="1" si="49"/>
        <v>-1.4551915228366852E-11</v>
      </c>
      <c r="U157" s="45">
        <f t="shared" ca="1" si="57"/>
        <v>0</v>
      </c>
      <c r="V157" s="45">
        <f t="shared" si="58"/>
        <v>0</v>
      </c>
      <c r="W157" s="45">
        <f t="shared" ca="1" si="50"/>
        <v>0</v>
      </c>
      <c r="X157" s="274">
        <f t="shared" ca="1" si="51"/>
        <v>-1.4551915228366852E-11</v>
      </c>
      <c r="Z157" s="28">
        <f t="shared" ca="1" si="59"/>
        <v>0</v>
      </c>
      <c r="AA157" s="233"/>
      <c r="AB157" s="45">
        <f t="shared" ca="1" si="60"/>
        <v>0</v>
      </c>
      <c r="AC157" s="45">
        <f t="shared" ca="1" si="42"/>
        <v>0</v>
      </c>
      <c r="AD157" s="25">
        <f t="shared" ca="1" si="43"/>
        <v>0</v>
      </c>
    </row>
    <row r="158" spans="4:30" x14ac:dyDescent="0.35">
      <c r="D158" s="20">
        <v>154</v>
      </c>
      <c r="E158" s="21">
        <f t="shared" ca="1" si="52"/>
        <v>100929</v>
      </c>
      <c r="F158" s="44">
        <f t="shared" ca="1" si="44"/>
        <v>101293</v>
      </c>
      <c r="G158" s="22" t="s">
        <v>119</v>
      </c>
      <c r="H158" s="44">
        <f t="shared" ca="1" si="53"/>
        <v>100900</v>
      </c>
      <c r="I158" s="45">
        <f t="shared" si="54"/>
        <v>0</v>
      </c>
      <c r="J158" s="45">
        <f t="shared" ca="1" si="45"/>
        <v>0</v>
      </c>
      <c r="K158" s="45">
        <f t="shared" si="55"/>
        <v>0</v>
      </c>
      <c r="L158" s="45"/>
      <c r="M158" s="45">
        <f t="shared" si="56"/>
        <v>0</v>
      </c>
      <c r="N158" s="257">
        <f t="shared" ca="1" si="46"/>
        <v>0.05</v>
      </c>
      <c r="O158" s="23"/>
      <c r="P158" s="255">
        <f t="shared" ca="1" si="47"/>
        <v>9.4999999999999998E-3</v>
      </c>
      <c r="Q158" s="163">
        <f t="shared" ca="1" si="48"/>
        <v>0.05</v>
      </c>
      <c r="R158" s="164">
        <f ca="1">NPV(Q157,K158:$K$244) + ($A$13+$A$14+$A$15)/POWER(1+Q157,$A$29-D158+1)</f>
        <v>0</v>
      </c>
      <c r="S158" s="164">
        <f ca="1">NPV(Q158,K158:$K$244) + ($A$13+$A$14+$A$15)/POWER(1+Q158,$A$29-D158+1)</f>
        <v>0</v>
      </c>
      <c r="T158" s="45">
        <f t="shared" ca="1" si="49"/>
        <v>-1.4551915228366852E-11</v>
      </c>
      <c r="U158" s="45">
        <f t="shared" ca="1" si="57"/>
        <v>0</v>
      </c>
      <c r="V158" s="45">
        <f t="shared" si="58"/>
        <v>0</v>
      </c>
      <c r="W158" s="45">
        <f t="shared" ca="1" si="50"/>
        <v>0</v>
      </c>
      <c r="X158" s="274">
        <f t="shared" ca="1" si="51"/>
        <v>-1.4551915228366852E-11</v>
      </c>
      <c r="Z158" s="28">
        <f t="shared" ca="1" si="59"/>
        <v>0</v>
      </c>
      <c r="AA158" s="233"/>
      <c r="AB158" s="45">
        <f t="shared" ca="1" si="60"/>
        <v>0</v>
      </c>
      <c r="AC158" s="45">
        <f t="shared" ca="1" si="42"/>
        <v>0</v>
      </c>
      <c r="AD158" s="25">
        <f t="shared" ca="1" si="43"/>
        <v>0</v>
      </c>
    </row>
    <row r="159" spans="4:30" x14ac:dyDescent="0.35">
      <c r="D159" s="20">
        <v>155</v>
      </c>
      <c r="E159" s="21">
        <f t="shared" ca="1" si="52"/>
        <v>101294</v>
      </c>
      <c r="F159" s="44">
        <f t="shared" ca="1" si="44"/>
        <v>101658</v>
      </c>
      <c r="G159" s="22" t="s">
        <v>119</v>
      </c>
      <c r="H159" s="44">
        <f t="shared" ca="1" si="53"/>
        <v>101265</v>
      </c>
      <c r="I159" s="45">
        <f t="shared" si="54"/>
        <v>0</v>
      </c>
      <c r="J159" s="45">
        <f t="shared" ca="1" si="45"/>
        <v>0</v>
      </c>
      <c r="K159" s="45">
        <f t="shared" si="55"/>
        <v>0</v>
      </c>
      <c r="L159" s="45"/>
      <c r="M159" s="45">
        <f t="shared" si="56"/>
        <v>0</v>
      </c>
      <c r="N159" s="257">
        <f t="shared" ca="1" si="46"/>
        <v>0.05</v>
      </c>
      <c r="O159" s="23"/>
      <c r="P159" s="255">
        <f t="shared" ca="1" si="47"/>
        <v>9.4999999999999998E-3</v>
      </c>
      <c r="Q159" s="163">
        <f t="shared" ca="1" si="48"/>
        <v>0.05</v>
      </c>
      <c r="R159" s="164">
        <f ca="1">NPV(Q158,K159:$K$244) + ($A$13+$A$14+$A$15)/POWER(1+Q158,$A$29-D159+1)</f>
        <v>0</v>
      </c>
      <c r="S159" s="164">
        <f ca="1">NPV(Q159,K159:$K$244) + ($A$13+$A$14+$A$15)/POWER(1+Q159,$A$29-D159+1)</f>
        <v>0</v>
      </c>
      <c r="T159" s="45">
        <f t="shared" ca="1" si="49"/>
        <v>-1.4551915228366852E-11</v>
      </c>
      <c r="U159" s="45">
        <f t="shared" ca="1" si="57"/>
        <v>0</v>
      </c>
      <c r="V159" s="45">
        <f t="shared" si="58"/>
        <v>0</v>
      </c>
      <c r="W159" s="45">
        <f t="shared" ca="1" si="50"/>
        <v>0</v>
      </c>
      <c r="X159" s="274">
        <f t="shared" ca="1" si="51"/>
        <v>-1.4551915228366852E-11</v>
      </c>
      <c r="Z159" s="28">
        <f t="shared" ca="1" si="59"/>
        <v>0</v>
      </c>
      <c r="AA159" s="233"/>
      <c r="AB159" s="45">
        <f t="shared" ca="1" si="60"/>
        <v>0</v>
      </c>
      <c r="AC159" s="45">
        <f t="shared" ca="1" si="42"/>
        <v>0</v>
      </c>
      <c r="AD159" s="25">
        <f t="shared" ca="1" si="43"/>
        <v>0</v>
      </c>
    </row>
    <row r="160" spans="4:30" x14ac:dyDescent="0.35">
      <c r="D160" s="20">
        <v>156</v>
      </c>
      <c r="E160" s="21">
        <f t="shared" ca="1" si="52"/>
        <v>101659</v>
      </c>
      <c r="F160" s="44">
        <f t="shared" ca="1" si="44"/>
        <v>102023</v>
      </c>
      <c r="G160" s="22" t="s">
        <v>119</v>
      </c>
      <c r="H160" s="44">
        <f t="shared" ca="1" si="53"/>
        <v>101630</v>
      </c>
      <c r="I160" s="45">
        <f t="shared" si="54"/>
        <v>0</v>
      </c>
      <c r="J160" s="45">
        <f t="shared" ca="1" si="45"/>
        <v>0</v>
      </c>
      <c r="K160" s="45">
        <f t="shared" si="55"/>
        <v>0</v>
      </c>
      <c r="L160" s="45"/>
      <c r="M160" s="45">
        <f t="shared" si="56"/>
        <v>0</v>
      </c>
      <c r="N160" s="257">
        <f t="shared" ca="1" si="46"/>
        <v>0.05</v>
      </c>
      <c r="O160" s="23"/>
      <c r="P160" s="255">
        <f t="shared" ca="1" si="47"/>
        <v>9.4999999999999998E-3</v>
      </c>
      <c r="Q160" s="163">
        <f t="shared" ca="1" si="48"/>
        <v>0.05</v>
      </c>
      <c r="R160" s="164">
        <f ca="1">NPV(Q159,K160:$K$244) + ($A$13+$A$14+$A$15)/POWER(1+Q159,$A$29-D160+1)</f>
        <v>0</v>
      </c>
      <c r="S160" s="164">
        <f ca="1">NPV(Q160,K160:$K$244) + ($A$13+$A$14+$A$15)/POWER(1+Q160,$A$29-D160+1)</f>
        <v>0</v>
      </c>
      <c r="T160" s="45">
        <f t="shared" ca="1" si="49"/>
        <v>-1.4551915228366852E-11</v>
      </c>
      <c r="U160" s="45">
        <f t="shared" ca="1" si="57"/>
        <v>0</v>
      </c>
      <c r="V160" s="45">
        <f t="shared" si="58"/>
        <v>0</v>
      </c>
      <c r="W160" s="45">
        <f t="shared" ca="1" si="50"/>
        <v>0</v>
      </c>
      <c r="X160" s="274">
        <f t="shared" ca="1" si="51"/>
        <v>-1.4551915228366852E-11</v>
      </c>
      <c r="Z160" s="28">
        <f t="shared" ca="1" si="59"/>
        <v>0</v>
      </c>
      <c r="AA160" s="233"/>
      <c r="AB160" s="45">
        <f t="shared" ca="1" si="60"/>
        <v>0</v>
      </c>
      <c r="AC160" s="45">
        <f t="shared" ca="1" si="42"/>
        <v>0</v>
      </c>
      <c r="AD160" s="25">
        <f t="shared" ca="1" si="43"/>
        <v>0</v>
      </c>
    </row>
    <row r="161" spans="4:30" x14ac:dyDescent="0.35">
      <c r="D161" s="20">
        <v>157</v>
      </c>
      <c r="E161" s="21">
        <f t="shared" ca="1" si="52"/>
        <v>102024</v>
      </c>
      <c r="F161" s="44">
        <f t="shared" ca="1" si="44"/>
        <v>102389</v>
      </c>
      <c r="G161" s="22" t="s">
        <v>119</v>
      </c>
      <c r="H161" s="44">
        <f t="shared" ca="1" si="53"/>
        <v>101995</v>
      </c>
      <c r="I161" s="45">
        <f t="shared" si="54"/>
        <v>0</v>
      </c>
      <c r="J161" s="45">
        <f t="shared" ca="1" si="45"/>
        <v>0</v>
      </c>
      <c r="K161" s="45">
        <f t="shared" si="55"/>
        <v>0</v>
      </c>
      <c r="L161" s="45"/>
      <c r="M161" s="45">
        <f t="shared" si="56"/>
        <v>0</v>
      </c>
      <c r="N161" s="257">
        <f t="shared" ca="1" si="46"/>
        <v>0.05</v>
      </c>
      <c r="O161" s="23"/>
      <c r="P161" s="255">
        <f t="shared" ca="1" si="47"/>
        <v>9.4999999999999998E-3</v>
      </c>
      <c r="Q161" s="163">
        <f t="shared" ca="1" si="48"/>
        <v>0.05</v>
      </c>
      <c r="R161" s="164">
        <f ca="1">NPV(Q160,K161:$K$244) + ($A$13+$A$14+$A$15)/POWER(1+Q160,$A$29-D161+1)</f>
        <v>0</v>
      </c>
      <c r="S161" s="164">
        <f ca="1">NPV(Q161,K161:$K$244) + ($A$13+$A$14+$A$15)/POWER(1+Q161,$A$29-D161+1)</f>
        <v>0</v>
      </c>
      <c r="T161" s="45">
        <f t="shared" ca="1" si="49"/>
        <v>-1.4551915228366852E-11</v>
      </c>
      <c r="U161" s="45">
        <f t="shared" ca="1" si="57"/>
        <v>0</v>
      </c>
      <c r="V161" s="45">
        <f t="shared" si="58"/>
        <v>0</v>
      </c>
      <c r="W161" s="45">
        <f t="shared" ca="1" si="50"/>
        <v>0</v>
      </c>
      <c r="X161" s="274">
        <f t="shared" ca="1" si="51"/>
        <v>-1.4551915228366852E-11</v>
      </c>
      <c r="Z161" s="28">
        <f t="shared" ca="1" si="59"/>
        <v>0</v>
      </c>
      <c r="AA161" s="233"/>
      <c r="AB161" s="45">
        <f t="shared" ca="1" si="60"/>
        <v>0</v>
      </c>
      <c r="AC161" s="45">
        <f t="shared" ca="1" si="42"/>
        <v>0</v>
      </c>
      <c r="AD161" s="25">
        <f t="shared" ca="1" si="43"/>
        <v>0</v>
      </c>
    </row>
    <row r="162" spans="4:30" x14ac:dyDescent="0.35">
      <c r="D162" s="20">
        <v>158</v>
      </c>
      <c r="E162" s="21">
        <f t="shared" ca="1" si="52"/>
        <v>102390</v>
      </c>
      <c r="F162" s="44">
        <f t="shared" ca="1" si="44"/>
        <v>102754</v>
      </c>
      <c r="G162" s="22" t="s">
        <v>119</v>
      </c>
      <c r="H162" s="44">
        <f t="shared" ca="1" si="53"/>
        <v>102361</v>
      </c>
      <c r="I162" s="45">
        <f t="shared" si="54"/>
        <v>0</v>
      </c>
      <c r="J162" s="45">
        <f t="shared" ca="1" si="45"/>
        <v>0</v>
      </c>
      <c r="K162" s="45">
        <f t="shared" si="55"/>
        <v>0</v>
      </c>
      <c r="L162" s="45"/>
      <c r="M162" s="45">
        <f t="shared" si="56"/>
        <v>0</v>
      </c>
      <c r="N162" s="257">
        <f t="shared" ca="1" si="46"/>
        <v>0.05</v>
      </c>
      <c r="O162" s="23"/>
      <c r="P162" s="255">
        <f t="shared" ca="1" si="47"/>
        <v>9.4999999999999998E-3</v>
      </c>
      <c r="Q162" s="163">
        <f t="shared" ca="1" si="48"/>
        <v>0.05</v>
      </c>
      <c r="R162" s="164">
        <f ca="1">NPV(Q161,K162:$K$244) + ($A$13+$A$14+$A$15)/POWER(1+Q161,$A$29-D162+1)</f>
        <v>0</v>
      </c>
      <c r="S162" s="164">
        <f ca="1">NPV(Q162,K162:$K$244) + ($A$13+$A$14+$A$15)/POWER(1+Q162,$A$29-D162+1)</f>
        <v>0</v>
      </c>
      <c r="T162" s="45">
        <f t="shared" ca="1" si="49"/>
        <v>-1.4551915228366852E-11</v>
      </c>
      <c r="U162" s="45">
        <f t="shared" ca="1" si="57"/>
        <v>0</v>
      </c>
      <c r="V162" s="45">
        <f t="shared" si="58"/>
        <v>0</v>
      </c>
      <c r="W162" s="45">
        <f t="shared" ca="1" si="50"/>
        <v>0</v>
      </c>
      <c r="X162" s="274">
        <f t="shared" ca="1" si="51"/>
        <v>-1.4551915228366852E-11</v>
      </c>
      <c r="Z162" s="28">
        <f t="shared" ca="1" si="59"/>
        <v>0</v>
      </c>
      <c r="AA162" s="233"/>
      <c r="AB162" s="45">
        <f t="shared" ca="1" si="60"/>
        <v>0</v>
      </c>
      <c r="AC162" s="45">
        <f t="shared" ca="1" si="42"/>
        <v>0</v>
      </c>
      <c r="AD162" s="25">
        <f t="shared" ca="1" si="43"/>
        <v>0</v>
      </c>
    </row>
    <row r="163" spans="4:30" x14ac:dyDescent="0.35">
      <c r="D163" s="20">
        <v>159</v>
      </c>
      <c r="E163" s="21">
        <f t="shared" ca="1" si="52"/>
        <v>102755</v>
      </c>
      <c r="F163" s="44">
        <f t="shared" ca="1" si="44"/>
        <v>103119</v>
      </c>
      <c r="G163" s="22" t="s">
        <v>119</v>
      </c>
      <c r="H163" s="44">
        <f t="shared" ca="1" si="53"/>
        <v>102726</v>
      </c>
      <c r="I163" s="45">
        <f t="shared" si="54"/>
        <v>0</v>
      </c>
      <c r="J163" s="45">
        <f t="shared" ca="1" si="45"/>
        <v>0</v>
      </c>
      <c r="K163" s="45">
        <f t="shared" si="55"/>
        <v>0</v>
      </c>
      <c r="L163" s="45"/>
      <c r="M163" s="45">
        <f t="shared" si="56"/>
        <v>0</v>
      </c>
      <c r="N163" s="257">
        <f t="shared" ca="1" si="46"/>
        <v>0.05</v>
      </c>
      <c r="O163" s="23"/>
      <c r="P163" s="255">
        <f t="shared" ca="1" si="47"/>
        <v>9.4999999999999998E-3</v>
      </c>
      <c r="Q163" s="163">
        <f t="shared" ca="1" si="48"/>
        <v>0.05</v>
      </c>
      <c r="R163" s="164">
        <f ca="1">NPV(Q162,K163:$K$244) + ($A$13+$A$14+$A$15)/POWER(1+Q162,$A$29-D163+1)</f>
        <v>0</v>
      </c>
      <c r="S163" s="164">
        <f ca="1">NPV(Q163,K163:$K$244) + ($A$13+$A$14+$A$15)/POWER(1+Q163,$A$29-D163+1)</f>
        <v>0</v>
      </c>
      <c r="T163" s="45">
        <f t="shared" ca="1" si="49"/>
        <v>-1.4551915228366852E-11</v>
      </c>
      <c r="U163" s="45">
        <f t="shared" ca="1" si="57"/>
        <v>0</v>
      </c>
      <c r="V163" s="45">
        <f t="shared" si="58"/>
        <v>0</v>
      </c>
      <c r="W163" s="45">
        <f t="shared" ca="1" si="50"/>
        <v>0</v>
      </c>
      <c r="X163" s="274">
        <f t="shared" ca="1" si="51"/>
        <v>-1.4551915228366852E-11</v>
      </c>
      <c r="Z163" s="28">
        <f t="shared" ca="1" si="59"/>
        <v>0</v>
      </c>
      <c r="AA163" s="233"/>
      <c r="AB163" s="45">
        <f t="shared" ca="1" si="60"/>
        <v>0</v>
      </c>
      <c r="AC163" s="45">
        <f t="shared" ca="1" si="42"/>
        <v>0</v>
      </c>
      <c r="AD163" s="25">
        <f t="shared" ca="1" si="43"/>
        <v>0</v>
      </c>
    </row>
    <row r="164" spans="4:30" x14ac:dyDescent="0.35">
      <c r="D164" s="20">
        <v>160</v>
      </c>
      <c r="E164" s="21">
        <f t="shared" ca="1" si="52"/>
        <v>103120</v>
      </c>
      <c r="F164" s="44">
        <f t="shared" ca="1" si="44"/>
        <v>103484</v>
      </c>
      <c r="G164" s="22" t="s">
        <v>119</v>
      </c>
      <c r="H164" s="44">
        <f t="shared" ca="1" si="53"/>
        <v>103091</v>
      </c>
      <c r="I164" s="45">
        <f t="shared" si="54"/>
        <v>0</v>
      </c>
      <c r="J164" s="45">
        <f t="shared" ca="1" si="45"/>
        <v>0</v>
      </c>
      <c r="K164" s="45">
        <f t="shared" si="55"/>
        <v>0</v>
      </c>
      <c r="L164" s="45"/>
      <c r="M164" s="45">
        <f t="shared" si="56"/>
        <v>0</v>
      </c>
      <c r="N164" s="257">
        <f t="shared" ca="1" si="46"/>
        <v>0.05</v>
      </c>
      <c r="O164" s="23"/>
      <c r="P164" s="255">
        <f t="shared" ca="1" si="47"/>
        <v>9.4999999999999998E-3</v>
      </c>
      <c r="Q164" s="163">
        <f t="shared" ca="1" si="48"/>
        <v>0.05</v>
      </c>
      <c r="R164" s="164">
        <f ca="1">NPV(Q163,K164:$K$244) + ($A$13+$A$14+$A$15)/POWER(1+Q163,$A$29-D164+1)</f>
        <v>0</v>
      </c>
      <c r="S164" s="164">
        <f ca="1">NPV(Q164,K164:$K$244) + ($A$13+$A$14+$A$15)/POWER(1+Q164,$A$29-D164+1)</f>
        <v>0</v>
      </c>
      <c r="T164" s="45">
        <f t="shared" ca="1" si="49"/>
        <v>-1.4551915228366852E-11</v>
      </c>
      <c r="U164" s="45">
        <f t="shared" ca="1" si="57"/>
        <v>0</v>
      </c>
      <c r="V164" s="45">
        <f t="shared" si="58"/>
        <v>0</v>
      </c>
      <c r="W164" s="45">
        <f t="shared" ca="1" si="50"/>
        <v>0</v>
      </c>
      <c r="X164" s="274">
        <f t="shared" ca="1" si="51"/>
        <v>-1.4551915228366852E-11</v>
      </c>
      <c r="Z164" s="28">
        <f t="shared" ca="1" si="59"/>
        <v>0</v>
      </c>
      <c r="AA164" s="233"/>
      <c r="AB164" s="45">
        <f t="shared" ca="1" si="60"/>
        <v>0</v>
      </c>
      <c r="AC164" s="45">
        <f t="shared" ca="1" si="42"/>
        <v>0</v>
      </c>
      <c r="AD164" s="25">
        <f t="shared" ca="1" si="43"/>
        <v>0</v>
      </c>
    </row>
    <row r="165" spans="4:30" x14ac:dyDescent="0.35">
      <c r="D165" s="20">
        <v>161</v>
      </c>
      <c r="E165" s="21">
        <f t="shared" ca="1" si="52"/>
        <v>103485</v>
      </c>
      <c r="F165" s="44">
        <f t="shared" ca="1" si="44"/>
        <v>103850</v>
      </c>
      <c r="G165" s="22" t="s">
        <v>119</v>
      </c>
      <c r="H165" s="44">
        <f t="shared" ca="1" si="53"/>
        <v>103456</v>
      </c>
      <c r="I165" s="45">
        <f t="shared" si="54"/>
        <v>0</v>
      </c>
      <c r="J165" s="45">
        <f t="shared" ca="1" si="45"/>
        <v>0</v>
      </c>
      <c r="K165" s="45">
        <f t="shared" si="55"/>
        <v>0</v>
      </c>
      <c r="L165" s="45"/>
      <c r="M165" s="45">
        <f t="shared" si="56"/>
        <v>0</v>
      </c>
      <c r="N165" s="257">
        <f t="shared" ca="1" si="46"/>
        <v>0.05</v>
      </c>
      <c r="O165" s="23"/>
      <c r="P165" s="255">
        <f t="shared" ca="1" si="47"/>
        <v>9.4999999999999998E-3</v>
      </c>
      <c r="Q165" s="163">
        <f t="shared" ca="1" si="48"/>
        <v>0.05</v>
      </c>
      <c r="R165" s="164">
        <f ca="1">NPV(Q164,K165:$K$244) + ($A$13+$A$14+$A$15)/POWER(1+Q164,$A$29-D165+1)</f>
        <v>0</v>
      </c>
      <c r="S165" s="164">
        <f ca="1">NPV(Q165,K165:$K$244) + ($A$13+$A$14+$A$15)/POWER(1+Q165,$A$29-D165+1)</f>
        <v>0</v>
      </c>
      <c r="T165" s="45">
        <f t="shared" ca="1" si="49"/>
        <v>-1.4551915228366852E-11</v>
      </c>
      <c r="U165" s="45">
        <f t="shared" ca="1" si="57"/>
        <v>0</v>
      </c>
      <c r="V165" s="45">
        <f t="shared" si="58"/>
        <v>0</v>
      </c>
      <c r="W165" s="45">
        <f t="shared" ca="1" si="50"/>
        <v>0</v>
      </c>
      <c r="X165" s="274">
        <f t="shared" ca="1" si="51"/>
        <v>-1.4551915228366852E-11</v>
      </c>
      <c r="Z165" s="28">
        <f t="shared" ca="1" si="59"/>
        <v>0</v>
      </c>
      <c r="AA165" s="233"/>
      <c r="AB165" s="45">
        <f t="shared" ca="1" si="60"/>
        <v>0</v>
      </c>
      <c r="AC165" s="45">
        <f t="shared" ca="1" si="42"/>
        <v>0</v>
      </c>
      <c r="AD165" s="25">
        <f t="shared" ca="1" si="43"/>
        <v>0</v>
      </c>
    </row>
    <row r="166" spans="4:30" x14ac:dyDescent="0.35">
      <c r="D166" s="20">
        <v>162</v>
      </c>
      <c r="E166" s="21">
        <f t="shared" ca="1" si="52"/>
        <v>103851</v>
      </c>
      <c r="F166" s="44">
        <f t="shared" ca="1" si="44"/>
        <v>104215</v>
      </c>
      <c r="G166" s="22" t="s">
        <v>119</v>
      </c>
      <c r="H166" s="44">
        <f t="shared" ca="1" si="53"/>
        <v>103822</v>
      </c>
      <c r="I166" s="45">
        <f t="shared" si="54"/>
        <v>0</v>
      </c>
      <c r="J166" s="45">
        <f t="shared" ca="1" si="45"/>
        <v>0</v>
      </c>
      <c r="K166" s="45">
        <f t="shared" si="55"/>
        <v>0</v>
      </c>
      <c r="L166" s="45"/>
      <c r="M166" s="45">
        <f t="shared" si="56"/>
        <v>0</v>
      </c>
      <c r="N166" s="257">
        <f t="shared" ca="1" si="46"/>
        <v>0.05</v>
      </c>
      <c r="O166" s="23"/>
      <c r="P166" s="255">
        <f t="shared" ca="1" si="47"/>
        <v>9.4999999999999998E-3</v>
      </c>
      <c r="Q166" s="163">
        <f t="shared" ca="1" si="48"/>
        <v>0.05</v>
      </c>
      <c r="R166" s="164">
        <f ca="1">NPV(Q165,K166:$K$244) + ($A$13+$A$14+$A$15)/POWER(1+Q165,$A$29-D166+1)</f>
        <v>0</v>
      </c>
      <c r="S166" s="164">
        <f ca="1">NPV(Q166,K166:$K$244) + ($A$13+$A$14+$A$15)/POWER(1+Q166,$A$29-D166+1)</f>
        <v>0</v>
      </c>
      <c r="T166" s="45">
        <f t="shared" ca="1" si="49"/>
        <v>-1.4551915228366852E-11</v>
      </c>
      <c r="U166" s="45">
        <f t="shared" ca="1" si="57"/>
        <v>0</v>
      </c>
      <c r="V166" s="45">
        <f t="shared" si="58"/>
        <v>0</v>
      </c>
      <c r="W166" s="45">
        <f t="shared" ca="1" si="50"/>
        <v>0</v>
      </c>
      <c r="X166" s="274">
        <f t="shared" ca="1" si="51"/>
        <v>-1.4551915228366852E-11</v>
      </c>
      <c r="Z166" s="28">
        <f t="shared" ca="1" si="59"/>
        <v>0</v>
      </c>
      <c r="AA166" s="233"/>
      <c r="AB166" s="45">
        <f t="shared" ca="1" si="60"/>
        <v>0</v>
      </c>
      <c r="AC166" s="45">
        <f t="shared" ca="1" si="42"/>
        <v>0</v>
      </c>
      <c r="AD166" s="25">
        <f t="shared" ca="1" si="43"/>
        <v>0</v>
      </c>
    </row>
    <row r="167" spans="4:30" x14ac:dyDescent="0.35">
      <c r="D167" s="20">
        <v>163</v>
      </c>
      <c r="E167" s="21">
        <f t="shared" ca="1" si="52"/>
        <v>104216</v>
      </c>
      <c r="F167" s="44">
        <f t="shared" ca="1" si="44"/>
        <v>104580</v>
      </c>
      <c r="G167" s="22" t="s">
        <v>119</v>
      </c>
      <c r="H167" s="44">
        <f t="shared" ca="1" si="53"/>
        <v>104187</v>
      </c>
      <c r="I167" s="45">
        <f t="shared" si="54"/>
        <v>0</v>
      </c>
      <c r="J167" s="45">
        <f t="shared" ca="1" si="45"/>
        <v>0</v>
      </c>
      <c r="K167" s="45">
        <f t="shared" si="55"/>
        <v>0</v>
      </c>
      <c r="L167" s="45"/>
      <c r="M167" s="45">
        <f t="shared" si="56"/>
        <v>0</v>
      </c>
      <c r="N167" s="257">
        <f t="shared" ca="1" si="46"/>
        <v>0.05</v>
      </c>
      <c r="O167" s="23"/>
      <c r="P167" s="255">
        <f t="shared" ca="1" si="47"/>
        <v>9.4999999999999998E-3</v>
      </c>
      <c r="Q167" s="163">
        <f t="shared" ca="1" si="48"/>
        <v>0.05</v>
      </c>
      <c r="R167" s="164">
        <f ca="1">NPV(Q166,K167:$K$244) + ($A$13+$A$14+$A$15)/POWER(1+Q166,$A$29-D167+1)</f>
        <v>0</v>
      </c>
      <c r="S167" s="164">
        <f ca="1">NPV(Q167,K167:$K$244) + ($A$13+$A$14+$A$15)/POWER(1+Q167,$A$29-D167+1)</f>
        <v>0</v>
      </c>
      <c r="T167" s="45">
        <f t="shared" ca="1" si="49"/>
        <v>-1.4551915228366852E-11</v>
      </c>
      <c r="U167" s="45">
        <f t="shared" ca="1" si="57"/>
        <v>0</v>
      </c>
      <c r="V167" s="45">
        <f t="shared" si="58"/>
        <v>0</v>
      </c>
      <c r="W167" s="45">
        <f t="shared" ca="1" si="50"/>
        <v>0</v>
      </c>
      <c r="X167" s="274">
        <f t="shared" ca="1" si="51"/>
        <v>-1.4551915228366852E-11</v>
      </c>
      <c r="Z167" s="28">
        <f t="shared" ca="1" si="59"/>
        <v>0</v>
      </c>
      <c r="AA167" s="233"/>
      <c r="AB167" s="45">
        <f t="shared" ca="1" si="60"/>
        <v>0</v>
      </c>
      <c r="AC167" s="45">
        <f t="shared" ca="1" si="42"/>
        <v>0</v>
      </c>
      <c r="AD167" s="25">
        <f t="shared" ca="1" si="43"/>
        <v>0</v>
      </c>
    </row>
    <row r="168" spans="4:30" x14ac:dyDescent="0.35">
      <c r="D168" s="20">
        <v>164</v>
      </c>
      <c r="E168" s="21">
        <f t="shared" ca="1" si="52"/>
        <v>104581</v>
      </c>
      <c r="F168" s="44">
        <f t="shared" ca="1" si="44"/>
        <v>104945</v>
      </c>
      <c r="G168" s="22" t="s">
        <v>119</v>
      </c>
      <c r="H168" s="44">
        <f t="shared" ca="1" si="53"/>
        <v>104552</v>
      </c>
      <c r="I168" s="45">
        <f t="shared" si="54"/>
        <v>0</v>
      </c>
      <c r="J168" s="45">
        <f t="shared" ca="1" si="45"/>
        <v>0</v>
      </c>
      <c r="K168" s="45">
        <f t="shared" si="55"/>
        <v>0</v>
      </c>
      <c r="L168" s="45"/>
      <c r="M168" s="45">
        <f t="shared" si="56"/>
        <v>0</v>
      </c>
      <c r="N168" s="257">
        <f t="shared" ca="1" si="46"/>
        <v>0.05</v>
      </c>
      <c r="O168" s="23"/>
      <c r="P168" s="255">
        <f t="shared" ca="1" si="47"/>
        <v>9.4999999999999998E-3</v>
      </c>
      <c r="Q168" s="163">
        <f t="shared" ca="1" si="48"/>
        <v>0.05</v>
      </c>
      <c r="R168" s="164">
        <f ca="1">NPV(Q167,K168:$K$244) + ($A$13+$A$14+$A$15)/POWER(1+Q167,$A$29-D168+1)</f>
        <v>0</v>
      </c>
      <c r="S168" s="164">
        <f ca="1">NPV(Q168,K168:$K$244) + ($A$13+$A$14+$A$15)/POWER(1+Q168,$A$29-D168+1)</f>
        <v>0</v>
      </c>
      <c r="T168" s="45">
        <f t="shared" ca="1" si="49"/>
        <v>-1.4551915228366852E-11</v>
      </c>
      <c r="U168" s="45">
        <f t="shared" ca="1" si="57"/>
        <v>0</v>
      </c>
      <c r="V168" s="45">
        <f t="shared" si="58"/>
        <v>0</v>
      </c>
      <c r="W168" s="45">
        <f t="shared" ca="1" si="50"/>
        <v>0</v>
      </c>
      <c r="X168" s="274">
        <f t="shared" ca="1" si="51"/>
        <v>-1.4551915228366852E-11</v>
      </c>
      <c r="Z168" s="28">
        <f t="shared" ca="1" si="59"/>
        <v>0</v>
      </c>
      <c r="AA168" s="233"/>
      <c r="AB168" s="45">
        <f t="shared" ca="1" si="60"/>
        <v>0</v>
      </c>
      <c r="AC168" s="45">
        <f t="shared" ca="1" si="42"/>
        <v>0</v>
      </c>
      <c r="AD168" s="25">
        <f t="shared" ca="1" si="43"/>
        <v>0</v>
      </c>
    </row>
    <row r="169" spans="4:30" x14ac:dyDescent="0.35">
      <c r="D169" s="20">
        <v>165</v>
      </c>
      <c r="E169" s="21">
        <f t="shared" ca="1" si="52"/>
        <v>104946</v>
      </c>
      <c r="F169" s="44">
        <f t="shared" ca="1" si="44"/>
        <v>105311</v>
      </c>
      <c r="G169" s="22" t="s">
        <v>119</v>
      </c>
      <c r="H169" s="44">
        <f t="shared" ca="1" si="53"/>
        <v>104917</v>
      </c>
      <c r="I169" s="45">
        <f t="shared" si="54"/>
        <v>0</v>
      </c>
      <c r="J169" s="45">
        <f t="shared" ca="1" si="45"/>
        <v>0</v>
      </c>
      <c r="K169" s="45">
        <f t="shared" si="55"/>
        <v>0</v>
      </c>
      <c r="L169" s="45"/>
      <c r="M169" s="45">
        <f t="shared" si="56"/>
        <v>0</v>
      </c>
      <c r="N169" s="257">
        <f t="shared" ca="1" si="46"/>
        <v>0.05</v>
      </c>
      <c r="O169" s="23"/>
      <c r="P169" s="255">
        <f t="shared" ca="1" si="47"/>
        <v>9.4999999999999998E-3</v>
      </c>
      <c r="Q169" s="163">
        <f t="shared" ca="1" si="48"/>
        <v>0.05</v>
      </c>
      <c r="R169" s="164">
        <f ca="1">NPV(Q168,K169:$K$244) + ($A$13+$A$14+$A$15)/POWER(1+Q168,$A$29-D169+1)</f>
        <v>0</v>
      </c>
      <c r="S169" s="164">
        <f ca="1">NPV(Q169,K169:$K$244) + ($A$13+$A$14+$A$15)/POWER(1+Q169,$A$29-D169+1)</f>
        <v>0</v>
      </c>
      <c r="T169" s="45">
        <f t="shared" ca="1" si="49"/>
        <v>-1.4551915228366852E-11</v>
      </c>
      <c r="U169" s="45">
        <f t="shared" ca="1" si="57"/>
        <v>0</v>
      </c>
      <c r="V169" s="45">
        <f t="shared" si="58"/>
        <v>0</v>
      </c>
      <c r="W169" s="45">
        <f t="shared" ca="1" si="50"/>
        <v>0</v>
      </c>
      <c r="X169" s="274">
        <f t="shared" ca="1" si="51"/>
        <v>-1.4551915228366852E-11</v>
      </c>
      <c r="Z169" s="28">
        <f t="shared" ca="1" si="59"/>
        <v>0</v>
      </c>
      <c r="AA169" s="233"/>
      <c r="AB169" s="45">
        <f t="shared" ca="1" si="60"/>
        <v>0</v>
      </c>
      <c r="AC169" s="45">
        <f t="shared" ca="1" si="42"/>
        <v>0</v>
      </c>
      <c r="AD169" s="25">
        <f t="shared" ca="1" si="43"/>
        <v>0</v>
      </c>
    </row>
    <row r="170" spans="4:30" x14ac:dyDescent="0.35">
      <c r="D170" s="20">
        <v>166</v>
      </c>
      <c r="E170" s="21">
        <f t="shared" ca="1" si="52"/>
        <v>105312</v>
      </c>
      <c r="F170" s="44">
        <f t="shared" ca="1" si="44"/>
        <v>105676</v>
      </c>
      <c r="G170" s="22" t="s">
        <v>119</v>
      </c>
      <c r="H170" s="44">
        <f t="shared" ca="1" si="53"/>
        <v>105283</v>
      </c>
      <c r="I170" s="45">
        <f t="shared" si="54"/>
        <v>0</v>
      </c>
      <c r="J170" s="45">
        <f t="shared" ca="1" si="45"/>
        <v>0</v>
      </c>
      <c r="K170" s="45">
        <f t="shared" si="55"/>
        <v>0</v>
      </c>
      <c r="L170" s="45"/>
      <c r="M170" s="45">
        <f t="shared" si="56"/>
        <v>0</v>
      </c>
      <c r="N170" s="257">
        <f t="shared" ca="1" si="46"/>
        <v>0.05</v>
      </c>
      <c r="O170" s="23"/>
      <c r="P170" s="255">
        <f t="shared" ca="1" si="47"/>
        <v>9.4999999999999998E-3</v>
      </c>
      <c r="Q170" s="163">
        <f t="shared" ca="1" si="48"/>
        <v>0.05</v>
      </c>
      <c r="R170" s="164">
        <f ca="1">NPV(Q169,K170:$K$244) + ($A$13+$A$14+$A$15)/POWER(1+Q169,$A$29-D170+1)</f>
        <v>0</v>
      </c>
      <c r="S170" s="164">
        <f ca="1">NPV(Q170,K170:$K$244) + ($A$13+$A$14+$A$15)/POWER(1+Q170,$A$29-D170+1)</f>
        <v>0</v>
      </c>
      <c r="T170" s="45">
        <f t="shared" ca="1" si="49"/>
        <v>-1.4551915228366852E-11</v>
      </c>
      <c r="U170" s="45">
        <f t="shared" ca="1" si="57"/>
        <v>0</v>
      </c>
      <c r="V170" s="45">
        <f t="shared" si="58"/>
        <v>0</v>
      </c>
      <c r="W170" s="45">
        <f t="shared" ca="1" si="50"/>
        <v>0</v>
      </c>
      <c r="X170" s="274">
        <f t="shared" ca="1" si="51"/>
        <v>-1.4551915228366852E-11</v>
      </c>
      <c r="Z170" s="28">
        <f t="shared" ca="1" si="59"/>
        <v>0</v>
      </c>
      <c r="AA170" s="233"/>
      <c r="AB170" s="45">
        <f t="shared" ca="1" si="60"/>
        <v>0</v>
      </c>
      <c r="AC170" s="45">
        <f t="shared" ca="1" si="42"/>
        <v>0</v>
      </c>
      <c r="AD170" s="25">
        <f t="shared" ca="1" si="43"/>
        <v>0</v>
      </c>
    </row>
    <row r="171" spans="4:30" x14ac:dyDescent="0.35">
      <c r="D171" s="20">
        <v>167</v>
      </c>
      <c r="E171" s="21">
        <f t="shared" ca="1" si="52"/>
        <v>105677</v>
      </c>
      <c r="F171" s="44">
        <f t="shared" ca="1" si="44"/>
        <v>106041</v>
      </c>
      <c r="G171" s="22" t="s">
        <v>119</v>
      </c>
      <c r="H171" s="44">
        <f t="shared" ca="1" si="53"/>
        <v>105648</v>
      </c>
      <c r="I171" s="45">
        <f t="shared" si="54"/>
        <v>0</v>
      </c>
      <c r="J171" s="45">
        <f t="shared" ca="1" si="45"/>
        <v>0</v>
      </c>
      <c r="K171" s="45">
        <f t="shared" si="55"/>
        <v>0</v>
      </c>
      <c r="L171" s="45"/>
      <c r="M171" s="45">
        <f t="shared" si="56"/>
        <v>0</v>
      </c>
      <c r="N171" s="257">
        <f t="shared" ca="1" si="46"/>
        <v>0.05</v>
      </c>
      <c r="O171" s="23"/>
      <c r="P171" s="255">
        <f t="shared" ca="1" si="47"/>
        <v>9.4999999999999998E-3</v>
      </c>
      <c r="Q171" s="163">
        <f t="shared" ca="1" si="48"/>
        <v>0.05</v>
      </c>
      <c r="R171" s="164">
        <f ca="1">NPV(Q170,K171:$K$244) + ($A$13+$A$14+$A$15)/POWER(1+Q170,$A$29-D171+1)</f>
        <v>0</v>
      </c>
      <c r="S171" s="164">
        <f ca="1">NPV(Q171,K171:$K$244) + ($A$13+$A$14+$A$15)/POWER(1+Q171,$A$29-D171+1)</f>
        <v>0</v>
      </c>
      <c r="T171" s="45">
        <f t="shared" ca="1" si="49"/>
        <v>-1.4551915228366852E-11</v>
      </c>
      <c r="U171" s="45">
        <f t="shared" ca="1" si="57"/>
        <v>0</v>
      </c>
      <c r="V171" s="45">
        <f t="shared" si="58"/>
        <v>0</v>
      </c>
      <c r="W171" s="45">
        <f t="shared" ca="1" si="50"/>
        <v>0</v>
      </c>
      <c r="X171" s="274">
        <f t="shared" ca="1" si="51"/>
        <v>-1.4551915228366852E-11</v>
      </c>
      <c r="Z171" s="28">
        <f t="shared" ca="1" si="59"/>
        <v>0</v>
      </c>
      <c r="AA171" s="233"/>
      <c r="AB171" s="45">
        <f t="shared" ca="1" si="60"/>
        <v>0</v>
      </c>
      <c r="AC171" s="45">
        <f t="shared" ca="1" si="42"/>
        <v>0</v>
      </c>
      <c r="AD171" s="25">
        <f t="shared" ca="1" si="43"/>
        <v>0</v>
      </c>
    </row>
    <row r="172" spans="4:30" x14ac:dyDescent="0.35">
      <c r="D172" s="20">
        <v>168</v>
      </c>
      <c r="E172" s="21">
        <f t="shared" ca="1" si="52"/>
        <v>106042</v>
      </c>
      <c r="F172" s="44">
        <f t="shared" ca="1" si="44"/>
        <v>106406</v>
      </c>
      <c r="G172" s="22" t="s">
        <v>119</v>
      </c>
      <c r="H172" s="44">
        <f t="shared" ca="1" si="53"/>
        <v>106013</v>
      </c>
      <c r="I172" s="45">
        <f t="shared" si="54"/>
        <v>0</v>
      </c>
      <c r="J172" s="45">
        <f t="shared" ca="1" si="45"/>
        <v>0</v>
      </c>
      <c r="K172" s="45">
        <f t="shared" si="55"/>
        <v>0</v>
      </c>
      <c r="L172" s="45"/>
      <c r="M172" s="45">
        <f t="shared" si="56"/>
        <v>0</v>
      </c>
      <c r="N172" s="257">
        <f t="shared" ca="1" si="46"/>
        <v>0.05</v>
      </c>
      <c r="O172" s="23"/>
      <c r="P172" s="255">
        <f t="shared" ca="1" si="47"/>
        <v>9.4999999999999998E-3</v>
      </c>
      <c r="Q172" s="163">
        <f t="shared" ca="1" si="48"/>
        <v>0.05</v>
      </c>
      <c r="R172" s="164">
        <f ca="1">NPV(Q171,K172:$K$244) + ($A$13+$A$14+$A$15)/POWER(1+Q171,$A$29-D172+1)</f>
        <v>0</v>
      </c>
      <c r="S172" s="164">
        <f ca="1">NPV(Q172,K172:$K$244) + ($A$13+$A$14+$A$15)/POWER(1+Q172,$A$29-D172+1)</f>
        <v>0</v>
      </c>
      <c r="T172" s="45">
        <f t="shared" ca="1" si="49"/>
        <v>-1.4551915228366852E-11</v>
      </c>
      <c r="U172" s="45">
        <f t="shared" ca="1" si="57"/>
        <v>0</v>
      </c>
      <c r="V172" s="45">
        <f t="shared" si="58"/>
        <v>0</v>
      </c>
      <c r="W172" s="45">
        <f t="shared" ca="1" si="50"/>
        <v>0</v>
      </c>
      <c r="X172" s="274">
        <f t="shared" ca="1" si="51"/>
        <v>-1.4551915228366852E-11</v>
      </c>
      <c r="Z172" s="28">
        <f t="shared" ca="1" si="59"/>
        <v>0</v>
      </c>
      <c r="AA172" s="233"/>
      <c r="AB172" s="45">
        <f t="shared" ca="1" si="60"/>
        <v>0</v>
      </c>
      <c r="AC172" s="45">
        <f t="shared" ca="1" si="42"/>
        <v>0</v>
      </c>
      <c r="AD172" s="25">
        <f t="shared" ca="1" si="43"/>
        <v>0</v>
      </c>
    </row>
    <row r="173" spans="4:30" x14ac:dyDescent="0.35">
      <c r="D173" s="20">
        <v>169</v>
      </c>
      <c r="E173" s="21">
        <f t="shared" ca="1" si="52"/>
        <v>106407</v>
      </c>
      <c r="F173" s="44">
        <f t="shared" ca="1" si="44"/>
        <v>106772</v>
      </c>
      <c r="G173" s="22" t="s">
        <v>119</v>
      </c>
      <c r="H173" s="44">
        <f t="shared" ca="1" si="53"/>
        <v>106378</v>
      </c>
      <c r="I173" s="45">
        <f t="shared" si="54"/>
        <v>0</v>
      </c>
      <c r="J173" s="45">
        <f t="shared" ca="1" si="45"/>
        <v>0</v>
      </c>
      <c r="K173" s="45">
        <f t="shared" si="55"/>
        <v>0</v>
      </c>
      <c r="L173" s="45"/>
      <c r="M173" s="45">
        <f t="shared" si="56"/>
        <v>0</v>
      </c>
      <c r="N173" s="257">
        <f t="shared" ca="1" si="46"/>
        <v>0.05</v>
      </c>
      <c r="O173" s="23"/>
      <c r="P173" s="255">
        <f t="shared" ca="1" si="47"/>
        <v>9.4999999999999998E-3</v>
      </c>
      <c r="Q173" s="163">
        <f t="shared" ca="1" si="48"/>
        <v>0.05</v>
      </c>
      <c r="R173" s="164">
        <f ca="1">NPV(Q172,K173:$K$244) + ($A$13+$A$14+$A$15)/POWER(1+Q172,$A$29-D173+1)</f>
        <v>0</v>
      </c>
      <c r="S173" s="164">
        <f ca="1">NPV(Q173,K173:$K$244) + ($A$13+$A$14+$A$15)/POWER(1+Q173,$A$29-D173+1)</f>
        <v>0</v>
      </c>
      <c r="T173" s="45">
        <f t="shared" ca="1" si="49"/>
        <v>-1.4551915228366852E-11</v>
      </c>
      <c r="U173" s="45">
        <f t="shared" ca="1" si="57"/>
        <v>0</v>
      </c>
      <c r="V173" s="45">
        <f t="shared" si="58"/>
        <v>0</v>
      </c>
      <c r="W173" s="45">
        <f t="shared" ca="1" si="50"/>
        <v>0</v>
      </c>
      <c r="X173" s="274">
        <f t="shared" ca="1" si="51"/>
        <v>-1.4551915228366852E-11</v>
      </c>
      <c r="Z173" s="28">
        <f t="shared" ca="1" si="59"/>
        <v>0</v>
      </c>
      <c r="AA173" s="233"/>
      <c r="AB173" s="45">
        <f t="shared" ca="1" si="60"/>
        <v>0</v>
      </c>
      <c r="AC173" s="45">
        <f t="shared" ca="1" si="42"/>
        <v>0</v>
      </c>
      <c r="AD173" s="25">
        <f t="shared" ca="1" si="43"/>
        <v>0</v>
      </c>
    </row>
    <row r="174" spans="4:30" x14ac:dyDescent="0.35">
      <c r="D174" s="20">
        <v>170</v>
      </c>
      <c r="E174" s="21">
        <f t="shared" ca="1" si="52"/>
        <v>106773</v>
      </c>
      <c r="F174" s="44">
        <f t="shared" ca="1" si="44"/>
        <v>107137</v>
      </c>
      <c r="G174" s="22" t="s">
        <v>119</v>
      </c>
      <c r="H174" s="44">
        <f t="shared" ca="1" si="53"/>
        <v>106744</v>
      </c>
      <c r="I174" s="45">
        <f t="shared" si="54"/>
        <v>0</v>
      </c>
      <c r="J174" s="45">
        <f t="shared" ca="1" si="45"/>
        <v>0</v>
      </c>
      <c r="K174" s="45">
        <f t="shared" si="55"/>
        <v>0</v>
      </c>
      <c r="L174" s="45"/>
      <c r="M174" s="45">
        <f t="shared" si="56"/>
        <v>0</v>
      </c>
      <c r="N174" s="257">
        <f t="shared" ca="1" si="46"/>
        <v>0.05</v>
      </c>
      <c r="O174" s="23"/>
      <c r="P174" s="255">
        <f t="shared" ca="1" si="47"/>
        <v>9.4999999999999998E-3</v>
      </c>
      <c r="Q174" s="163">
        <f t="shared" ca="1" si="48"/>
        <v>0.05</v>
      </c>
      <c r="R174" s="164">
        <f ca="1">NPV(Q173,K174:$K$244) + ($A$13+$A$14+$A$15)/POWER(1+Q173,$A$29-D174+1)</f>
        <v>0</v>
      </c>
      <c r="S174" s="164">
        <f ca="1">NPV(Q174,K174:$K$244) + ($A$13+$A$14+$A$15)/POWER(1+Q174,$A$29-D174+1)</f>
        <v>0</v>
      </c>
      <c r="T174" s="45">
        <f t="shared" ca="1" si="49"/>
        <v>-1.4551915228366852E-11</v>
      </c>
      <c r="U174" s="45">
        <f t="shared" ca="1" si="57"/>
        <v>0</v>
      </c>
      <c r="V174" s="45">
        <f t="shared" si="58"/>
        <v>0</v>
      </c>
      <c r="W174" s="45">
        <f t="shared" ca="1" si="50"/>
        <v>0</v>
      </c>
      <c r="X174" s="274">
        <f t="shared" ca="1" si="51"/>
        <v>-1.4551915228366852E-11</v>
      </c>
      <c r="Z174" s="28">
        <f t="shared" ca="1" si="59"/>
        <v>0</v>
      </c>
      <c r="AA174" s="233"/>
      <c r="AB174" s="45">
        <f t="shared" ca="1" si="60"/>
        <v>0</v>
      </c>
      <c r="AC174" s="45">
        <f t="shared" ca="1" si="42"/>
        <v>0</v>
      </c>
      <c r="AD174" s="25">
        <f t="shared" ca="1" si="43"/>
        <v>0</v>
      </c>
    </row>
    <row r="175" spans="4:30" x14ac:dyDescent="0.35">
      <c r="D175" s="20">
        <v>171</v>
      </c>
      <c r="E175" s="21">
        <f t="shared" ca="1" si="52"/>
        <v>107138</v>
      </c>
      <c r="F175" s="44">
        <f t="shared" ca="1" si="44"/>
        <v>107502</v>
      </c>
      <c r="G175" s="22" t="s">
        <v>119</v>
      </c>
      <c r="H175" s="44">
        <f t="shared" ca="1" si="53"/>
        <v>107109</v>
      </c>
      <c r="I175" s="45">
        <f t="shared" si="54"/>
        <v>0</v>
      </c>
      <c r="J175" s="45">
        <f t="shared" ca="1" si="45"/>
        <v>0</v>
      </c>
      <c r="K175" s="45">
        <f t="shared" si="55"/>
        <v>0</v>
      </c>
      <c r="L175" s="45"/>
      <c r="M175" s="45">
        <f t="shared" si="56"/>
        <v>0</v>
      </c>
      <c r="N175" s="257">
        <f t="shared" ca="1" si="46"/>
        <v>0.05</v>
      </c>
      <c r="O175" s="23"/>
      <c r="P175" s="255">
        <f t="shared" ca="1" si="47"/>
        <v>9.4999999999999998E-3</v>
      </c>
      <c r="Q175" s="163">
        <f t="shared" ca="1" si="48"/>
        <v>0.05</v>
      </c>
      <c r="R175" s="164">
        <f ca="1">NPV(Q174,K175:$K$244) + ($A$13+$A$14+$A$15)/POWER(1+Q174,$A$29-D175+1)</f>
        <v>0</v>
      </c>
      <c r="S175" s="164">
        <f ca="1">NPV(Q175,K175:$K$244) + ($A$13+$A$14+$A$15)/POWER(1+Q175,$A$29-D175+1)</f>
        <v>0</v>
      </c>
      <c r="T175" s="45">
        <f t="shared" ca="1" si="49"/>
        <v>-1.4551915228366852E-11</v>
      </c>
      <c r="U175" s="45">
        <f t="shared" ca="1" si="57"/>
        <v>0</v>
      </c>
      <c r="V175" s="45">
        <f t="shared" si="58"/>
        <v>0</v>
      </c>
      <c r="W175" s="45">
        <f t="shared" ca="1" si="50"/>
        <v>0</v>
      </c>
      <c r="X175" s="274">
        <f t="shared" ca="1" si="51"/>
        <v>-1.4551915228366852E-11</v>
      </c>
      <c r="Z175" s="28">
        <f t="shared" ca="1" si="59"/>
        <v>0</v>
      </c>
      <c r="AA175" s="233"/>
      <c r="AB175" s="45">
        <f t="shared" ca="1" si="60"/>
        <v>0</v>
      </c>
      <c r="AC175" s="45">
        <f t="shared" ca="1" si="42"/>
        <v>0</v>
      </c>
      <c r="AD175" s="25">
        <f t="shared" ca="1" si="43"/>
        <v>0</v>
      </c>
    </row>
    <row r="176" spans="4:30" x14ac:dyDescent="0.35">
      <c r="D176" s="20">
        <v>172</v>
      </c>
      <c r="E176" s="21">
        <f t="shared" ca="1" si="52"/>
        <v>107503</v>
      </c>
      <c r="F176" s="44">
        <f t="shared" ca="1" si="44"/>
        <v>107867</v>
      </c>
      <c r="G176" s="22" t="s">
        <v>119</v>
      </c>
      <c r="H176" s="44">
        <f t="shared" ca="1" si="53"/>
        <v>107474</v>
      </c>
      <c r="I176" s="45">
        <f t="shared" si="54"/>
        <v>0</v>
      </c>
      <c r="J176" s="45">
        <f t="shared" ca="1" si="45"/>
        <v>0</v>
      </c>
      <c r="K176" s="45">
        <f t="shared" si="55"/>
        <v>0</v>
      </c>
      <c r="L176" s="45"/>
      <c r="M176" s="45">
        <f t="shared" si="56"/>
        <v>0</v>
      </c>
      <c r="N176" s="257">
        <f t="shared" ca="1" si="46"/>
        <v>0.05</v>
      </c>
      <c r="O176" s="23"/>
      <c r="P176" s="255">
        <f t="shared" ca="1" si="47"/>
        <v>9.4999999999999998E-3</v>
      </c>
      <c r="Q176" s="163">
        <f t="shared" ca="1" si="48"/>
        <v>0.05</v>
      </c>
      <c r="R176" s="164">
        <f ca="1">NPV(Q175,K176:$K$244) + ($A$13+$A$14+$A$15)/POWER(1+Q175,$A$29-D176+1)</f>
        <v>0</v>
      </c>
      <c r="S176" s="164">
        <f ca="1">NPV(Q176,K176:$K$244) + ($A$13+$A$14+$A$15)/POWER(1+Q176,$A$29-D176+1)</f>
        <v>0</v>
      </c>
      <c r="T176" s="45">
        <f t="shared" ca="1" si="49"/>
        <v>-1.4551915228366852E-11</v>
      </c>
      <c r="U176" s="45">
        <f t="shared" ca="1" si="57"/>
        <v>0</v>
      </c>
      <c r="V176" s="45">
        <f t="shared" si="58"/>
        <v>0</v>
      </c>
      <c r="W176" s="45">
        <f t="shared" ca="1" si="50"/>
        <v>0</v>
      </c>
      <c r="X176" s="274">
        <f t="shared" ca="1" si="51"/>
        <v>-1.4551915228366852E-11</v>
      </c>
      <c r="Z176" s="28">
        <f t="shared" ca="1" si="59"/>
        <v>0</v>
      </c>
      <c r="AA176" s="233"/>
      <c r="AB176" s="45">
        <f t="shared" ca="1" si="60"/>
        <v>0</v>
      </c>
      <c r="AC176" s="45">
        <f t="shared" ca="1" si="42"/>
        <v>0</v>
      </c>
      <c r="AD176" s="25">
        <f t="shared" ca="1" si="43"/>
        <v>0</v>
      </c>
    </row>
    <row r="177" spans="4:30" x14ac:dyDescent="0.35">
      <c r="D177" s="20">
        <v>173</v>
      </c>
      <c r="E177" s="21">
        <f t="shared" ca="1" si="52"/>
        <v>107868</v>
      </c>
      <c r="F177" s="44">
        <f t="shared" ca="1" si="44"/>
        <v>108233</v>
      </c>
      <c r="G177" s="22" t="s">
        <v>119</v>
      </c>
      <c r="H177" s="44">
        <f t="shared" ca="1" si="53"/>
        <v>107839</v>
      </c>
      <c r="I177" s="45">
        <f t="shared" si="54"/>
        <v>0</v>
      </c>
      <c r="J177" s="45">
        <f t="shared" ca="1" si="45"/>
        <v>0</v>
      </c>
      <c r="K177" s="45">
        <f t="shared" si="55"/>
        <v>0</v>
      </c>
      <c r="L177" s="45"/>
      <c r="M177" s="45">
        <f t="shared" si="56"/>
        <v>0</v>
      </c>
      <c r="N177" s="257">
        <f t="shared" ca="1" si="46"/>
        <v>0.05</v>
      </c>
      <c r="O177" s="23"/>
      <c r="P177" s="255">
        <f t="shared" ca="1" si="47"/>
        <v>9.4999999999999998E-3</v>
      </c>
      <c r="Q177" s="163">
        <f t="shared" ca="1" si="48"/>
        <v>0.05</v>
      </c>
      <c r="R177" s="164">
        <f ca="1">NPV(Q176,K177:$K$244) + ($A$13+$A$14+$A$15)/POWER(1+Q176,$A$29-D177+1)</f>
        <v>0</v>
      </c>
      <c r="S177" s="164">
        <f ca="1">NPV(Q177,K177:$K$244) + ($A$13+$A$14+$A$15)/POWER(1+Q177,$A$29-D177+1)</f>
        <v>0</v>
      </c>
      <c r="T177" s="45">
        <f t="shared" ca="1" si="49"/>
        <v>-1.4551915228366852E-11</v>
      </c>
      <c r="U177" s="45">
        <f t="shared" ca="1" si="57"/>
        <v>0</v>
      </c>
      <c r="V177" s="45">
        <f t="shared" si="58"/>
        <v>0</v>
      </c>
      <c r="W177" s="45">
        <f t="shared" ca="1" si="50"/>
        <v>0</v>
      </c>
      <c r="X177" s="274">
        <f t="shared" ca="1" si="51"/>
        <v>-1.4551915228366852E-11</v>
      </c>
      <c r="Z177" s="28">
        <f t="shared" ca="1" si="59"/>
        <v>0</v>
      </c>
      <c r="AA177" s="233"/>
      <c r="AB177" s="45">
        <f t="shared" ca="1" si="60"/>
        <v>0</v>
      </c>
      <c r="AC177" s="45">
        <f t="shared" ca="1" si="42"/>
        <v>0</v>
      </c>
      <c r="AD177" s="25">
        <f t="shared" ca="1" si="43"/>
        <v>0</v>
      </c>
    </row>
    <row r="178" spans="4:30" x14ac:dyDescent="0.35">
      <c r="D178" s="20">
        <v>174</v>
      </c>
      <c r="E178" s="21">
        <f t="shared" ca="1" si="52"/>
        <v>108234</v>
      </c>
      <c r="F178" s="44">
        <f t="shared" ca="1" si="44"/>
        <v>108598</v>
      </c>
      <c r="G178" s="22" t="s">
        <v>119</v>
      </c>
      <c r="H178" s="44">
        <f t="shared" ca="1" si="53"/>
        <v>108205</v>
      </c>
      <c r="I178" s="45">
        <f t="shared" si="54"/>
        <v>0</v>
      </c>
      <c r="J178" s="45">
        <f t="shared" ca="1" si="45"/>
        <v>0</v>
      </c>
      <c r="K178" s="45">
        <f t="shared" si="55"/>
        <v>0</v>
      </c>
      <c r="L178" s="45"/>
      <c r="M178" s="45">
        <f t="shared" si="56"/>
        <v>0</v>
      </c>
      <c r="N178" s="257">
        <f t="shared" ca="1" si="46"/>
        <v>0.05</v>
      </c>
      <c r="O178" s="23"/>
      <c r="P178" s="255">
        <f t="shared" ca="1" si="47"/>
        <v>9.4999999999999998E-3</v>
      </c>
      <c r="Q178" s="163">
        <f t="shared" ca="1" si="48"/>
        <v>0.05</v>
      </c>
      <c r="R178" s="164">
        <f ca="1">NPV(Q177,K178:$K$244) + ($A$13+$A$14+$A$15)/POWER(1+Q177,$A$29-D178+1)</f>
        <v>0</v>
      </c>
      <c r="S178" s="164">
        <f ca="1">NPV(Q178,K178:$K$244) + ($A$13+$A$14+$A$15)/POWER(1+Q178,$A$29-D178+1)</f>
        <v>0</v>
      </c>
      <c r="T178" s="45">
        <f t="shared" ca="1" si="49"/>
        <v>-1.4551915228366852E-11</v>
      </c>
      <c r="U178" s="45">
        <f t="shared" ca="1" si="57"/>
        <v>0</v>
      </c>
      <c r="V178" s="45">
        <f t="shared" si="58"/>
        <v>0</v>
      </c>
      <c r="W178" s="45">
        <f t="shared" ca="1" si="50"/>
        <v>0</v>
      </c>
      <c r="X178" s="274">
        <f t="shared" ca="1" si="51"/>
        <v>-1.4551915228366852E-11</v>
      </c>
      <c r="Z178" s="28">
        <f t="shared" ca="1" si="59"/>
        <v>0</v>
      </c>
      <c r="AA178" s="233"/>
      <c r="AB178" s="45">
        <f t="shared" ca="1" si="60"/>
        <v>0</v>
      </c>
      <c r="AC178" s="45">
        <f t="shared" ca="1" si="42"/>
        <v>0</v>
      </c>
      <c r="AD178" s="25">
        <f t="shared" ca="1" si="43"/>
        <v>0</v>
      </c>
    </row>
    <row r="179" spans="4:30" x14ac:dyDescent="0.35">
      <c r="D179" s="20">
        <v>175</v>
      </c>
      <c r="E179" s="21">
        <f t="shared" ca="1" si="52"/>
        <v>108599</v>
      </c>
      <c r="F179" s="44">
        <f t="shared" ca="1" si="44"/>
        <v>108963</v>
      </c>
      <c r="G179" s="22" t="s">
        <v>119</v>
      </c>
      <c r="H179" s="44">
        <f t="shared" ca="1" si="53"/>
        <v>108570</v>
      </c>
      <c r="I179" s="45">
        <f t="shared" si="54"/>
        <v>0</v>
      </c>
      <c r="J179" s="45">
        <f t="shared" ca="1" si="45"/>
        <v>0</v>
      </c>
      <c r="K179" s="45">
        <f t="shared" si="55"/>
        <v>0</v>
      </c>
      <c r="L179" s="45"/>
      <c r="M179" s="45">
        <f t="shared" si="56"/>
        <v>0</v>
      </c>
      <c r="N179" s="257">
        <f t="shared" ca="1" si="46"/>
        <v>0.05</v>
      </c>
      <c r="O179" s="23"/>
      <c r="P179" s="255">
        <f t="shared" ca="1" si="47"/>
        <v>9.4999999999999998E-3</v>
      </c>
      <c r="Q179" s="163">
        <f t="shared" ca="1" si="48"/>
        <v>0.05</v>
      </c>
      <c r="R179" s="164">
        <f ca="1">NPV(Q178,K179:$K$244) + ($A$13+$A$14+$A$15)/POWER(1+Q178,$A$29-D179+1)</f>
        <v>0</v>
      </c>
      <c r="S179" s="164">
        <f ca="1">NPV(Q179,K179:$K$244) + ($A$13+$A$14+$A$15)/POWER(1+Q179,$A$29-D179+1)</f>
        <v>0</v>
      </c>
      <c r="T179" s="45">
        <f t="shared" ca="1" si="49"/>
        <v>-1.4551915228366852E-11</v>
      </c>
      <c r="U179" s="45">
        <f t="shared" ca="1" si="57"/>
        <v>0</v>
      </c>
      <c r="V179" s="45">
        <f t="shared" si="58"/>
        <v>0</v>
      </c>
      <c r="W179" s="45">
        <f t="shared" ca="1" si="50"/>
        <v>0</v>
      </c>
      <c r="X179" s="274">
        <f t="shared" ca="1" si="51"/>
        <v>-1.4551915228366852E-11</v>
      </c>
      <c r="Z179" s="28">
        <f t="shared" ca="1" si="59"/>
        <v>0</v>
      </c>
      <c r="AA179" s="233"/>
      <c r="AB179" s="45">
        <f t="shared" ca="1" si="60"/>
        <v>0</v>
      </c>
      <c r="AC179" s="45">
        <f t="shared" ca="1" si="42"/>
        <v>0</v>
      </c>
      <c r="AD179" s="25">
        <f t="shared" ca="1" si="43"/>
        <v>0</v>
      </c>
    </row>
    <row r="180" spans="4:30" x14ac:dyDescent="0.35">
      <c r="D180" s="20">
        <v>176</v>
      </c>
      <c r="E180" s="21">
        <f t="shared" ca="1" si="52"/>
        <v>108964</v>
      </c>
      <c r="F180" s="44">
        <f t="shared" ca="1" si="44"/>
        <v>109328</v>
      </c>
      <c r="G180" s="22" t="s">
        <v>119</v>
      </c>
      <c r="H180" s="44">
        <f t="shared" ca="1" si="53"/>
        <v>108935</v>
      </c>
      <c r="I180" s="45">
        <f t="shared" si="54"/>
        <v>0</v>
      </c>
      <c r="J180" s="45">
        <f t="shared" ca="1" si="45"/>
        <v>0</v>
      </c>
      <c r="K180" s="45">
        <f t="shared" si="55"/>
        <v>0</v>
      </c>
      <c r="L180" s="45"/>
      <c r="M180" s="45">
        <f t="shared" si="56"/>
        <v>0</v>
      </c>
      <c r="N180" s="257">
        <f t="shared" ca="1" si="46"/>
        <v>0.05</v>
      </c>
      <c r="O180" s="23"/>
      <c r="P180" s="255">
        <f t="shared" ca="1" si="47"/>
        <v>9.4999999999999998E-3</v>
      </c>
      <c r="Q180" s="163">
        <f t="shared" ca="1" si="48"/>
        <v>0.05</v>
      </c>
      <c r="R180" s="164">
        <f ca="1">NPV(Q179,K180:$K$244) + ($A$13+$A$14+$A$15)/POWER(1+Q179,$A$29-D180+1)</f>
        <v>0</v>
      </c>
      <c r="S180" s="164">
        <f ca="1">NPV(Q180,K180:$K$244) + ($A$13+$A$14+$A$15)/POWER(1+Q180,$A$29-D180+1)</f>
        <v>0</v>
      </c>
      <c r="T180" s="45">
        <f t="shared" ca="1" si="49"/>
        <v>-1.4551915228366852E-11</v>
      </c>
      <c r="U180" s="45">
        <f t="shared" ca="1" si="57"/>
        <v>0</v>
      </c>
      <c r="V180" s="45">
        <f t="shared" si="58"/>
        <v>0</v>
      </c>
      <c r="W180" s="45">
        <f t="shared" ca="1" si="50"/>
        <v>0</v>
      </c>
      <c r="X180" s="274">
        <f t="shared" ca="1" si="51"/>
        <v>-1.4551915228366852E-11</v>
      </c>
      <c r="Z180" s="28">
        <f t="shared" ca="1" si="59"/>
        <v>0</v>
      </c>
      <c r="AA180" s="233"/>
      <c r="AB180" s="45">
        <f t="shared" ca="1" si="60"/>
        <v>0</v>
      </c>
      <c r="AC180" s="45">
        <f t="shared" ca="1" si="42"/>
        <v>0</v>
      </c>
      <c r="AD180" s="25">
        <f t="shared" ca="1" si="43"/>
        <v>0</v>
      </c>
    </row>
    <row r="181" spans="4:30" x14ac:dyDescent="0.35">
      <c r="D181" s="20">
        <v>177</v>
      </c>
      <c r="E181" s="21">
        <f t="shared" ca="1" si="52"/>
        <v>109329</v>
      </c>
      <c r="F181" s="44">
        <f t="shared" ca="1" si="44"/>
        <v>109693</v>
      </c>
      <c r="G181" s="22" t="s">
        <v>119</v>
      </c>
      <c r="H181" s="44">
        <f t="shared" ca="1" si="53"/>
        <v>109300</v>
      </c>
      <c r="I181" s="45">
        <f t="shared" si="54"/>
        <v>0</v>
      </c>
      <c r="J181" s="45">
        <f t="shared" ca="1" si="45"/>
        <v>0</v>
      </c>
      <c r="K181" s="45">
        <f t="shared" si="55"/>
        <v>0</v>
      </c>
      <c r="L181" s="45"/>
      <c r="M181" s="45">
        <f t="shared" si="56"/>
        <v>0</v>
      </c>
      <c r="N181" s="257">
        <f t="shared" ca="1" si="46"/>
        <v>0.05</v>
      </c>
      <c r="O181" s="23"/>
      <c r="P181" s="255">
        <f t="shared" ca="1" si="47"/>
        <v>9.4999999999999998E-3</v>
      </c>
      <c r="Q181" s="163">
        <f t="shared" ca="1" si="48"/>
        <v>0.05</v>
      </c>
      <c r="R181" s="164">
        <f ca="1">NPV(Q180,K181:$K$244) + ($A$13+$A$14+$A$15)/POWER(1+Q180,$A$29-D181+1)</f>
        <v>0</v>
      </c>
      <c r="S181" s="164">
        <f ca="1">NPV(Q181,K181:$K$244) + ($A$13+$A$14+$A$15)/POWER(1+Q181,$A$29-D181+1)</f>
        <v>0</v>
      </c>
      <c r="T181" s="45">
        <f t="shared" ca="1" si="49"/>
        <v>-1.4551915228366852E-11</v>
      </c>
      <c r="U181" s="45">
        <f t="shared" ca="1" si="57"/>
        <v>0</v>
      </c>
      <c r="V181" s="45">
        <f t="shared" si="58"/>
        <v>0</v>
      </c>
      <c r="W181" s="45">
        <f t="shared" ca="1" si="50"/>
        <v>0</v>
      </c>
      <c r="X181" s="274">
        <f t="shared" ca="1" si="51"/>
        <v>-1.4551915228366852E-11</v>
      </c>
      <c r="Z181" s="28">
        <f t="shared" ca="1" si="59"/>
        <v>0</v>
      </c>
      <c r="AA181" s="233"/>
      <c r="AB181" s="45">
        <f t="shared" ca="1" si="60"/>
        <v>0</v>
      </c>
      <c r="AC181" s="45">
        <f t="shared" ca="1" si="42"/>
        <v>0</v>
      </c>
      <c r="AD181" s="25">
        <f t="shared" ca="1" si="43"/>
        <v>0</v>
      </c>
    </row>
    <row r="182" spans="4:30" x14ac:dyDescent="0.35">
      <c r="D182" s="20">
        <v>178</v>
      </c>
      <c r="E182" s="21">
        <f t="shared" ca="1" si="52"/>
        <v>109694</v>
      </c>
      <c r="F182" s="44">
        <f t="shared" ca="1" si="44"/>
        <v>110058</v>
      </c>
      <c r="G182" s="22" t="s">
        <v>119</v>
      </c>
      <c r="H182" s="44">
        <f t="shared" ca="1" si="53"/>
        <v>109665</v>
      </c>
      <c r="I182" s="45">
        <f t="shared" si="54"/>
        <v>0</v>
      </c>
      <c r="J182" s="45">
        <f t="shared" ca="1" si="45"/>
        <v>0</v>
      </c>
      <c r="K182" s="45">
        <f t="shared" si="55"/>
        <v>0</v>
      </c>
      <c r="L182" s="45"/>
      <c r="M182" s="45">
        <f t="shared" si="56"/>
        <v>0</v>
      </c>
      <c r="N182" s="257">
        <f t="shared" ca="1" si="46"/>
        <v>0.05</v>
      </c>
      <c r="O182" s="23"/>
      <c r="P182" s="255">
        <f t="shared" ca="1" si="47"/>
        <v>9.4999999999999998E-3</v>
      </c>
      <c r="Q182" s="163">
        <f t="shared" ca="1" si="48"/>
        <v>0.05</v>
      </c>
      <c r="R182" s="164">
        <f ca="1">NPV(Q181,K182:$K$244) + ($A$13+$A$14+$A$15)/POWER(1+Q181,$A$29-D182+1)</f>
        <v>0</v>
      </c>
      <c r="S182" s="164">
        <f ca="1">NPV(Q182,K182:$K$244) + ($A$13+$A$14+$A$15)/POWER(1+Q182,$A$29-D182+1)</f>
        <v>0</v>
      </c>
      <c r="T182" s="45">
        <f t="shared" ca="1" si="49"/>
        <v>-1.4551915228366852E-11</v>
      </c>
      <c r="U182" s="45">
        <f t="shared" ca="1" si="57"/>
        <v>0</v>
      </c>
      <c r="V182" s="45">
        <f t="shared" si="58"/>
        <v>0</v>
      </c>
      <c r="W182" s="45">
        <f t="shared" ca="1" si="50"/>
        <v>0</v>
      </c>
      <c r="X182" s="274">
        <f t="shared" ca="1" si="51"/>
        <v>-1.4551915228366852E-11</v>
      </c>
      <c r="Z182" s="28">
        <f t="shared" ca="1" si="59"/>
        <v>0</v>
      </c>
      <c r="AA182" s="233"/>
      <c r="AB182" s="45">
        <f t="shared" ca="1" si="60"/>
        <v>0</v>
      </c>
      <c r="AC182" s="45">
        <f t="shared" ca="1" si="42"/>
        <v>0</v>
      </c>
      <c r="AD182" s="25">
        <f t="shared" ca="1" si="43"/>
        <v>0</v>
      </c>
    </row>
    <row r="183" spans="4:30" x14ac:dyDescent="0.35">
      <c r="D183" s="20">
        <v>179</v>
      </c>
      <c r="E183" s="21">
        <f t="shared" ca="1" si="52"/>
        <v>110059</v>
      </c>
      <c r="F183" s="44">
        <f t="shared" ca="1" si="44"/>
        <v>110423</v>
      </c>
      <c r="G183" s="22" t="s">
        <v>119</v>
      </c>
      <c r="H183" s="44">
        <f t="shared" ca="1" si="53"/>
        <v>110030</v>
      </c>
      <c r="I183" s="45">
        <f t="shared" si="54"/>
        <v>0</v>
      </c>
      <c r="J183" s="45">
        <f t="shared" ca="1" si="45"/>
        <v>0</v>
      </c>
      <c r="K183" s="45">
        <f t="shared" si="55"/>
        <v>0</v>
      </c>
      <c r="L183" s="45"/>
      <c r="M183" s="45">
        <f t="shared" si="56"/>
        <v>0</v>
      </c>
      <c r="N183" s="257">
        <f t="shared" ca="1" si="46"/>
        <v>0.05</v>
      </c>
      <c r="O183" s="23"/>
      <c r="P183" s="255">
        <f t="shared" ca="1" si="47"/>
        <v>9.4999999999999998E-3</v>
      </c>
      <c r="Q183" s="163">
        <f t="shared" ca="1" si="48"/>
        <v>0.05</v>
      </c>
      <c r="R183" s="164">
        <f ca="1">NPV(Q182,K183:$K$244) + ($A$13+$A$14+$A$15)/POWER(1+Q182,$A$29-D183+1)</f>
        <v>0</v>
      </c>
      <c r="S183" s="164">
        <f ca="1">NPV(Q183,K183:$K$244) + ($A$13+$A$14+$A$15)/POWER(1+Q183,$A$29-D183+1)</f>
        <v>0</v>
      </c>
      <c r="T183" s="45">
        <f t="shared" ca="1" si="49"/>
        <v>-1.4551915228366852E-11</v>
      </c>
      <c r="U183" s="45">
        <f t="shared" ca="1" si="57"/>
        <v>0</v>
      </c>
      <c r="V183" s="45">
        <f t="shared" si="58"/>
        <v>0</v>
      </c>
      <c r="W183" s="45">
        <f t="shared" ca="1" si="50"/>
        <v>0</v>
      </c>
      <c r="X183" s="274">
        <f t="shared" ca="1" si="51"/>
        <v>-1.4551915228366852E-11</v>
      </c>
      <c r="Z183" s="28">
        <f t="shared" ca="1" si="59"/>
        <v>0</v>
      </c>
      <c r="AA183" s="233"/>
      <c r="AB183" s="45">
        <f t="shared" ca="1" si="60"/>
        <v>0</v>
      </c>
      <c r="AC183" s="45">
        <f t="shared" ca="1" si="42"/>
        <v>0</v>
      </c>
      <c r="AD183" s="25">
        <f t="shared" ca="1" si="43"/>
        <v>0</v>
      </c>
    </row>
    <row r="184" spans="4:30" x14ac:dyDescent="0.35">
      <c r="D184" s="20">
        <v>180</v>
      </c>
      <c r="E184" s="21">
        <f t="shared" ca="1" si="52"/>
        <v>110424</v>
      </c>
      <c r="F184" s="44">
        <f t="shared" ca="1" si="44"/>
        <v>110788</v>
      </c>
      <c r="G184" s="22" t="s">
        <v>119</v>
      </c>
      <c r="H184" s="44">
        <f t="shared" ca="1" si="53"/>
        <v>110395</v>
      </c>
      <c r="I184" s="45">
        <f t="shared" si="54"/>
        <v>0</v>
      </c>
      <c r="J184" s="45">
        <f t="shared" ca="1" si="45"/>
        <v>0</v>
      </c>
      <c r="K184" s="45">
        <f t="shared" si="55"/>
        <v>0</v>
      </c>
      <c r="L184" s="45"/>
      <c r="M184" s="45">
        <f t="shared" si="56"/>
        <v>0</v>
      </c>
      <c r="N184" s="257">
        <f t="shared" ca="1" si="46"/>
        <v>0.05</v>
      </c>
      <c r="O184" s="23"/>
      <c r="P184" s="255">
        <f t="shared" ca="1" si="47"/>
        <v>9.4999999999999998E-3</v>
      </c>
      <c r="Q184" s="163">
        <f t="shared" ca="1" si="48"/>
        <v>0.05</v>
      </c>
      <c r="R184" s="164">
        <f ca="1">NPV(Q183,K184:$K$244) + ($A$13+$A$14+$A$15)/POWER(1+Q183,$A$29-D184+1)</f>
        <v>0</v>
      </c>
      <c r="S184" s="164">
        <f ca="1">NPV(Q184,K184:$K$244) + ($A$13+$A$14+$A$15)/POWER(1+Q184,$A$29-D184+1)</f>
        <v>0</v>
      </c>
      <c r="T184" s="45">
        <f t="shared" ca="1" si="49"/>
        <v>-1.4551915228366852E-11</v>
      </c>
      <c r="U184" s="45">
        <f t="shared" ca="1" si="57"/>
        <v>0</v>
      </c>
      <c r="V184" s="45">
        <f t="shared" si="58"/>
        <v>0</v>
      </c>
      <c r="W184" s="45">
        <f t="shared" ca="1" si="50"/>
        <v>0</v>
      </c>
      <c r="X184" s="274">
        <f t="shared" ca="1" si="51"/>
        <v>-1.4551915228366852E-11</v>
      </c>
      <c r="Z184" s="28">
        <f t="shared" ca="1" si="59"/>
        <v>0</v>
      </c>
      <c r="AA184" s="233"/>
      <c r="AB184" s="45">
        <f t="shared" ca="1" si="60"/>
        <v>0</v>
      </c>
      <c r="AC184" s="45">
        <f t="shared" ca="1" si="42"/>
        <v>0</v>
      </c>
      <c r="AD184" s="25">
        <f t="shared" ca="1" si="43"/>
        <v>0</v>
      </c>
    </row>
    <row r="185" spans="4:30" x14ac:dyDescent="0.35">
      <c r="D185" s="20">
        <v>181</v>
      </c>
      <c r="E185" s="21">
        <f t="shared" ca="1" si="52"/>
        <v>110789</v>
      </c>
      <c r="F185" s="44">
        <f t="shared" ca="1" si="44"/>
        <v>111154</v>
      </c>
      <c r="G185" s="22" t="s">
        <v>119</v>
      </c>
      <c r="H185" s="44">
        <f t="shared" ca="1" si="53"/>
        <v>110760</v>
      </c>
      <c r="I185" s="45">
        <f t="shared" si="54"/>
        <v>0</v>
      </c>
      <c r="J185" s="45">
        <f t="shared" ca="1" si="45"/>
        <v>0</v>
      </c>
      <c r="K185" s="45">
        <f t="shared" si="55"/>
        <v>0</v>
      </c>
      <c r="L185" s="45"/>
      <c r="M185" s="45">
        <f t="shared" si="56"/>
        <v>0</v>
      </c>
      <c r="N185" s="257">
        <f t="shared" ca="1" si="46"/>
        <v>0.05</v>
      </c>
      <c r="O185" s="23"/>
      <c r="P185" s="255">
        <f t="shared" ca="1" si="47"/>
        <v>9.4999999999999998E-3</v>
      </c>
      <c r="Q185" s="163">
        <f t="shared" ca="1" si="48"/>
        <v>0.05</v>
      </c>
      <c r="R185" s="164">
        <f ca="1">NPV(Q184,K185:$K$244) + ($A$13+$A$14+$A$15)/POWER(1+Q184,$A$29-D185+1)</f>
        <v>0</v>
      </c>
      <c r="S185" s="164">
        <f ca="1">NPV(Q185,K185:$K$244) + ($A$13+$A$14+$A$15)/POWER(1+Q185,$A$29-D185+1)</f>
        <v>0</v>
      </c>
      <c r="T185" s="45">
        <f t="shared" ca="1" si="49"/>
        <v>-1.4551915228366852E-11</v>
      </c>
      <c r="U185" s="45">
        <f t="shared" ca="1" si="57"/>
        <v>0</v>
      </c>
      <c r="V185" s="45">
        <f t="shared" si="58"/>
        <v>0</v>
      </c>
      <c r="W185" s="45">
        <f t="shared" ca="1" si="50"/>
        <v>0</v>
      </c>
      <c r="X185" s="274">
        <f t="shared" ca="1" si="51"/>
        <v>-1.4551915228366852E-11</v>
      </c>
      <c r="Z185" s="28">
        <f t="shared" ca="1" si="59"/>
        <v>0</v>
      </c>
      <c r="AA185" s="233"/>
      <c r="AB185" s="45">
        <f t="shared" ca="1" si="60"/>
        <v>0</v>
      </c>
      <c r="AC185" s="45">
        <f t="shared" ca="1" si="42"/>
        <v>0</v>
      </c>
      <c r="AD185" s="25">
        <f t="shared" ca="1" si="43"/>
        <v>0</v>
      </c>
    </row>
    <row r="186" spans="4:30" x14ac:dyDescent="0.35">
      <c r="D186" s="20">
        <v>182</v>
      </c>
      <c r="E186" s="21">
        <f t="shared" ca="1" si="52"/>
        <v>111155</v>
      </c>
      <c r="F186" s="44">
        <f t="shared" ca="1" si="44"/>
        <v>111519</v>
      </c>
      <c r="G186" s="22" t="s">
        <v>119</v>
      </c>
      <c r="H186" s="44">
        <f t="shared" ca="1" si="53"/>
        <v>111126</v>
      </c>
      <c r="I186" s="45">
        <f t="shared" si="54"/>
        <v>0</v>
      </c>
      <c r="J186" s="45">
        <f t="shared" ca="1" si="45"/>
        <v>0</v>
      </c>
      <c r="K186" s="45">
        <f t="shared" si="55"/>
        <v>0</v>
      </c>
      <c r="L186" s="45"/>
      <c r="M186" s="45">
        <f t="shared" si="56"/>
        <v>0</v>
      </c>
      <c r="N186" s="257">
        <f t="shared" ca="1" si="46"/>
        <v>0.05</v>
      </c>
      <c r="O186" s="23"/>
      <c r="P186" s="255">
        <f t="shared" ca="1" si="47"/>
        <v>9.4999999999999998E-3</v>
      </c>
      <c r="Q186" s="163">
        <f t="shared" ca="1" si="48"/>
        <v>0.05</v>
      </c>
      <c r="R186" s="164">
        <f ca="1">NPV(Q185,K186:$K$244) + ($A$13+$A$14+$A$15)/POWER(1+Q185,$A$29-D186+1)</f>
        <v>0</v>
      </c>
      <c r="S186" s="164">
        <f ca="1">NPV(Q186,K186:$K$244) + ($A$13+$A$14+$A$15)/POWER(1+Q186,$A$29-D186+1)</f>
        <v>0</v>
      </c>
      <c r="T186" s="45">
        <f t="shared" ca="1" si="49"/>
        <v>-1.4551915228366852E-11</v>
      </c>
      <c r="U186" s="45">
        <f t="shared" ca="1" si="57"/>
        <v>0</v>
      </c>
      <c r="V186" s="45">
        <f t="shared" si="58"/>
        <v>0</v>
      </c>
      <c r="W186" s="45">
        <f t="shared" ca="1" si="50"/>
        <v>0</v>
      </c>
      <c r="X186" s="274">
        <f t="shared" ca="1" si="51"/>
        <v>-1.4551915228366852E-11</v>
      </c>
      <c r="Z186" s="28">
        <f t="shared" ca="1" si="59"/>
        <v>0</v>
      </c>
      <c r="AA186" s="233"/>
      <c r="AB186" s="45">
        <f t="shared" ca="1" si="60"/>
        <v>0</v>
      </c>
      <c r="AC186" s="45">
        <f t="shared" ca="1" si="42"/>
        <v>0</v>
      </c>
      <c r="AD186" s="25">
        <f t="shared" ca="1" si="43"/>
        <v>0</v>
      </c>
    </row>
    <row r="187" spans="4:30" x14ac:dyDescent="0.35">
      <c r="D187" s="20">
        <v>183</v>
      </c>
      <c r="E187" s="21">
        <f t="shared" ca="1" si="52"/>
        <v>111520</v>
      </c>
      <c r="F187" s="44">
        <f t="shared" ca="1" si="44"/>
        <v>111884</v>
      </c>
      <c r="G187" s="22" t="s">
        <v>119</v>
      </c>
      <c r="H187" s="44">
        <f t="shared" ca="1" si="53"/>
        <v>111491</v>
      </c>
      <c r="I187" s="45">
        <f t="shared" si="54"/>
        <v>0</v>
      </c>
      <c r="J187" s="45">
        <f t="shared" ca="1" si="45"/>
        <v>0</v>
      </c>
      <c r="K187" s="45">
        <f t="shared" si="55"/>
        <v>0</v>
      </c>
      <c r="L187" s="45"/>
      <c r="M187" s="45">
        <f t="shared" si="56"/>
        <v>0</v>
      </c>
      <c r="N187" s="257">
        <f t="shared" ca="1" si="46"/>
        <v>0.05</v>
      </c>
      <c r="O187" s="23"/>
      <c r="P187" s="255">
        <f t="shared" ca="1" si="47"/>
        <v>9.4999999999999998E-3</v>
      </c>
      <c r="Q187" s="163">
        <f t="shared" ca="1" si="48"/>
        <v>0.05</v>
      </c>
      <c r="R187" s="164">
        <f ca="1">NPV(Q186,K187:$K$244) + ($A$13+$A$14+$A$15)/POWER(1+Q186,$A$29-D187+1)</f>
        <v>0</v>
      </c>
      <c r="S187" s="164">
        <f ca="1">NPV(Q187,K187:$K$244) + ($A$13+$A$14+$A$15)/POWER(1+Q187,$A$29-D187+1)</f>
        <v>0</v>
      </c>
      <c r="T187" s="45">
        <f t="shared" ca="1" si="49"/>
        <v>-1.4551915228366852E-11</v>
      </c>
      <c r="U187" s="45">
        <f t="shared" ca="1" si="57"/>
        <v>0</v>
      </c>
      <c r="V187" s="45">
        <f t="shared" si="58"/>
        <v>0</v>
      </c>
      <c r="W187" s="45">
        <f t="shared" ca="1" si="50"/>
        <v>0</v>
      </c>
      <c r="X187" s="274">
        <f t="shared" ca="1" si="51"/>
        <v>-1.4551915228366852E-11</v>
      </c>
      <c r="Z187" s="28">
        <f t="shared" ca="1" si="59"/>
        <v>0</v>
      </c>
      <c r="AA187" s="233"/>
      <c r="AB187" s="45">
        <f t="shared" ca="1" si="60"/>
        <v>0</v>
      </c>
      <c r="AC187" s="45">
        <f t="shared" ca="1" si="42"/>
        <v>0</v>
      </c>
      <c r="AD187" s="25">
        <f t="shared" ca="1" si="43"/>
        <v>0</v>
      </c>
    </row>
    <row r="188" spans="4:30" x14ac:dyDescent="0.35">
      <c r="D188" s="20">
        <v>184</v>
      </c>
      <c r="E188" s="21">
        <f t="shared" ca="1" si="52"/>
        <v>111885</v>
      </c>
      <c r="F188" s="44">
        <f t="shared" ca="1" si="44"/>
        <v>112249</v>
      </c>
      <c r="G188" s="22" t="s">
        <v>119</v>
      </c>
      <c r="H188" s="44">
        <f t="shared" ca="1" si="53"/>
        <v>111856</v>
      </c>
      <c r="I188" s="45">
        <f t="shared" si="54"/>
        <v>0</v>
      </c>
      <c r="J188" s="45">
        <f t="shared" ca="1" si="45"/>
        <v>0</v>
      </c>
      <c r="K188" s="45">
        <f t="shared" si="55"/>
        <v>0</v>
      </c>
      <c r="L188" s="45"/>
      <c r="M188" s="45">
        <f t="shared" si="56"/>
        <v>0</v>
      </c>
      <c r="N188" s="257">
        <f t="shared" ca="1" si="46"/>
        <v>0.05</v>
      </c>
      <c r="O188" s="23"/>
      <c r="P188" s="255">
        <f t="shared" ca="1" si="47"/>
        <v>9.4999999999999998E-3</v>
      </c>
      <c r="Q188" s="163">
        <f t="shared" ca="1" si="48"/>
        <v>0.05</v>
      </c>
      <c r="R188" s="164">
        <f ca="1">NPV(Q187,K188:$K$244) + ($A$13+$A$14+$A$15)/POWER(1+Q187,$A$29-D188+1)</f>
        <v>0</v>
      </c>
      <c r="S188" s="164">
        <f ca="1">NPV(Q188,K188:$K$244) + ($A$13+$A$14+$A$15)/POWER(1+Q188,$A$29-D188+1)</f>
        <v>0</v>
      </c>
      <c r="T188" s="45">
        <f t="shared" ca="1" si="49"/>
        <v>-1.4551915228366852E-11</v>
      </c>
      <c r="U188" s="45">
        <f t="shared" ca="1" si="57"/>
        <v>0</v>
      </c>
      <c r="V188" s="45">
        <f t="shared" si="58"/>
        <v>0</v>
      </c>
      <c r="W188" s="45">
        <f t="shared" ca="1" si="50"/>
        <v>0</v>
      </c>
      <c r="X188" s="274">
        <f t="shared" ca="1" si="51"/>
        <v>-1.4551915228366852E-11</v>
      </c>
      <c r="Z188" s="28">
        <f t="shared" ca="1" si="59"/>
        <v>0</v>
      </c>
      <c r="AA188" s="233"/>
      <c r="AB188" s="45">
        <f t="shared" ca="1" si="60"/>
        <v>0</v>
      </c>
      <c r="AC188" s="45">
        <f t="shared" ca="1" si="42"/>
        <v>0</v>
      </c>
      <c r="AD188" s="25">
        <f t="shared" ca="1" si="43"/>
        <v>0</v>
      </c>
    </row>
    <row r="189" spans="4:30" x14ac:dyDescent="0.35">
      <c r="D189" s="20">
        <v>185</v>
      </c>
      <c r="E189" s="21">
        <f t="shared" ca="1" si="52"/>
        <v>112250</v>
      </c>
      <c r="F189" s="44">
        <f t="shared" ca="1" si="44"/>
        <v>112615</v>
      </c>
      <c r="G189" s="22" t="s">
        <v>119</v>
      </c>
      <c r="H189" s="44">
        <f t="shared" ca="1" si="53"/>
        <v>112221</v>
      </c>
      <c r="I189" s="45">
        <f t="shared" si="54"/>
        <v>0</v>
      </c>
      <c r="J189" s="45">
        <f t="shared" ca="1" si="45"/>
        <v>0</v>
      </c>
      <c r="K189" s="45">
        <f t="shared" si="55"/>
        <v>0</v>
      </c>
      <c r="L189" s="45"/>
      <c r="M189" s="45">
        <f t="shared" si="56"/>
        <v>0</v>
      </c>
      <c r="N189" s="257">
        <f t="shared" ca="1" si="46"/>
        <v>0.05</v>
      </c>
      <c r="O189" s="23"/>
      <c r="P189" s="255">
        <f t="shared" ca="1" si="47"/>
        <v>9.4999999999999998E-3</v>
      </c>
      <c r="Q189" s="163">
        <f t="shared" ca="1" si="48"/>
        <v>0.05</v>
      </c>
      <c r="R189" s="164">
        <f ca="1">NPV(Q188,K189:$K$244) + ($A$13+$A$14+$A$15)/POWER(1+Q188,$A$29-D189+1)</f>
        <v>0</v>
      </c>
      <c r="S189" s="164">
        <f ca="1">NPV(Q189,K189:$K$244) + ($A$13+$A$14+$A$15)/POWER(1+Q189,$A$29-D189+1)</f>
        <v>0</v>
      </c>
      <c r="T189" s="45">
        <f t="shared" ca="1" si="49"/>
        <v>-1.4551915228366852E-11</v>
      </c>
      <c r="U189" s="45">
        <f t="shared" ca="1" si="57"/>
        <v>0</v>
      </c>
      <c r="V189" s="45">
        <f t="shared" si="58"/>
        <v>0</v>
      </c>
      <c r="W189" s="45">
        <f t="shared" ca="1" si="50"/>
        <v>0</v>
      </c>
      <c r="X189" s="274">
        <f t="shared" ca="1" si="51"/>
        <v>-1.4551915228366852E-11</v>
      </c>
      <c r="Z189" s="28">
        <f t="shared" ca="1" si="59"/>
        <v>0</v>
      </c>
      <c r="AA189" s="233"/>
      <c r="AB189" s="45">
        <f t="shared" ca="1" si="60"/>
        <v>0</v>
      </c>
      <c r="AC189" s="45">
        <f t="shared" ca="1" si="42"/>
        <v>0</v>
      </c>
      <c r="AD189" s="25">
        <f t="shared" ca="1" si="43"/>
        <v>0</v>
      </c>
    </row>
    <row r="190" spans="4:30" x14ac:dyDescent="0.35">
      <c r="D190" s="20">
        <v>186</v>
      </c>
      <c r="E190" s="21">
        <f t="shared" ca="1" si="52"/>
        <v>112616</v>
      </c>
      <c r="F190" s="44">
        <f t="shared" ca="1" si="44"/>
        <v>112980</v>
      </c>
      <c r="G190" s="22" t="s">
        <v>119</v>
      </c>
      <c r="H190" s="44">
        <f t="shared" ca="1" si="53"/>
        <v>112587</v>
      </c>
      <c r="I190" s="45">
        <f t="shared" si="54"/>
        <v>0</v>
      </c>
      <c r="J190" s="45">
        <f t="shared" ca="1" si="45"/>
        <v>0</v>
      </c>
      <c r="K190" s="45">
        <f t="shared" si="55"/>
        <v>0</v>
      </c>
      <c r="L190" s="45"/>
      <c r="M190" s="45">
        <f t="shared" si="56"/>
        <v>0</v>
      </c>
      <c r="N190" s="257">
        <f t="shared" ca="1" si="46"/>
        <v>0.05</v>
      </c>
      <c r="O190" s="23"/>
      <c r="P190" s="255">
        <f t="shared" ca="1" si="47"/>
        <v>9.4999999999999998E-3</v>
      </c>
      <c r="Q190" s="163">
        <f t="shared" ca="1" si="48"/>
        <v>0.05</v>
      </c>
      <c r="R190" s="164">
        <f ca="1">NPV(Q189,K190:$K$244) + ($A$13+$A$14+$A$15)/POWER(1+Q189,$A$29-D190+1)</f>
        <v>0</v>
      </c>
      <c r="S190" s="164">
        <f ca="1">NPV(Q190,K190:$K$244) + ($A$13+$A$14+$A$15)/POWER(1+Q190,$A$29-D190+1)</f>
        <v>0</v>
      </c>
      <c r="T190" s="45">
        <f t="shared" ca="1" si="49"/>
        <v>-1.4551915228366852E-11</v>
      </c>
      <c r="U190" s="45">
        <f t="shared" ca="1" si="57"/>
        <v>0</v>
      </c>
      <c r="V190" s="45">
        <f t="shared" si="58"/>
        <v>0</v>
      </c>
      <c r="W190" s="45">
        <f t="shared" ca="1" si="50"/>
        <v>0</v>
      </c>
      <c r="X190" s="274">
        <f t="shared" ca="1" si="51"/>
        <v>-1.4551915228366852E-11</v>
      </c>
      <c r="Z190" s="28">
        <f t="shared" ca="1" si="59"/>
        <v>0</v>
      </c>
      <c r="AA190" s="233"/>
      <c r="AB190" s="45">
        <f t="shared" ca="1" si="60"/>
        <v>0</v>
      </c>
      <c r="AC190" s="45">
        <f t="shared" ca="1" si="42"/>
        <v>0</v>
      </c>
      <c r="AD190" s="25">
        <f t="shared" ca="1" si="43"/>
        <v>0</v>
      </c>
    </row>
    <row r="191" spans="4:30" x14ac:dyDescent="0.35">
      <c r="D191" s="20">
        <v>187</v>
      </c>
      <c r="E191" s="21">
        <f t="shared" ca="1" si="52"/>
        <v>112981</v>
      </c>
      <c r="F191" s="44">
        <f t="shared" ca="1" si="44"/>
        <v>113345</v>
      </c>
      <c r="G191" s="22" t="s">
        <v>119</v>
      </c>
      <c r="H191" s="44">
        <f t="shared" ca="1" si="53"/>
        <v>112952</v>
      </c>
      <c r="I191" s="45">
        <f t="shared" si="54"/>
        <v>0</v>
      </c>
      <c r="J191" s="45">
        <f t="shared" ca="1" si="45"/>
        <v>0</v>
      </c>
      <c r="K191" s="45">
        <f t="shared" si="55"/>
        <v>0</v>
      </c>
      <c r="L191" s="45"/>
      <c r="M191" s="45">
        <f t="shared" si="56"/>
        <v>0</v>
      </c>
      <c r="N191" s="257">
        <f t="shared" ca="1" si="46"/>
        <v>0.05</v>
      </c>
      <c r="O191" s="23"/>
      <c r="P191" s="255">
        <f t="shared" ca="1" si="47"/>
        <v>9.4999999999999998E-3</v>
      </c>
      <c r="Q191" s="163">
        <f t="shared" ca="1" si="48"/>
        <v>0.05</v>
      </c>
      <c r="R191" s="164">
        <f ca="1">NPV(Q190,K191:$K$244) + ($A$13+$A$14+$A$15)/POWER(1+Q190,$A$29-D191+1)</f>
        <v>0</v>
      </c>
      <c r="S191" s="164">
        <f ca="1">NPV(Q191,K191:$K$244) + ($A$13+$A$14+$A$15)/POWER(1+Q191,$A$29-D191+1)</f>
        <v>0</v>
      </c>
      <c r="T191" s="45">
        <f t="shared" ca="1" si="49"/>
        <v>-1.4551915228366852E-11</v>
      </c>
      <c r="U191" s="45">
        <f t="shared" ca="1" si="57"/>
        <v>0</v>
      </c>
      <c r="V191" s="45">
        <f t="shared" si="58"/>
        <v>0</v>
      </c>
      <c r="W191" s="45">
        <f t="shared" ca="1" si="50"/>
        <v>0</v>
      </c>
      <c r="X191" s="274">
        <f t="shared" ca="1" si="51"/>
        <v>-1.4551915228366852E-11</v>
      </c>
      <c r="Z191" s="28">
        <f t="shared" ca="1" si="59"/>
        <v>0</v>
      </c>
      <c r="AA191" s="233"/>
      <c r="AB191" s="45">
        <f t="shared" ca="1" si="60"/>
        <v>0</v>
      </c>
      <c r="AC191" s="45">
        <f t="shared" ca="1" si="42"/>
        <v>0</v>
      </c>
      <c r="AD191" s="25">
        <f t="shared" ca="1" si="43"/>
        <v>0</v>
      </c>
    </row>
    <row r="192" spans="4:30" x14ac:dyDescent="0.35">
      <c r="D192" s="20">
        <v>188</v>
      </c>
      <c r="E192" s="21">
        <f t="shared" ca="1" si="52"/>
        <v>113346</v>
      </c>
      <c r="F192" s="44">
        <f t="shared" ca="1" si="44"/>
        <v>113710</v>
      </c>
      <c r="G192" s="22" t="s">
        <v>119</v>
      </c>
      <c r="H192" s="44">
        <f t="shared" ca="1" si="53"/>
        <v>113317</v>
      </c>
      <c r="I192" s="45">
        <f t="shared" si="54"/>
        <v>0</v>
      </c>
      <c r="J192" s="45">
        <f t="shared" ca="1" si="45"/>
        <v>0</v>
      </c>
      <c r="K192" s="45">
        <f t="shared" si="55"/>
        <v>0</v>
      </c>
      <c r="L192" s="45"/>
      <c r="M192" s="45">
        <f t="shared" si="56"/>
        <v>0</v>
      </c>
      <c r="N192" s="257">
        <f t="shared" ca="1" si="46"/>
        <v>0.05</v>
      </c>
      <c r="O192" s="23"/>
      <c r="P192" s="255">
        <f t="shared" ca="1" si="47"/>
        <v>9.4999999999999998E-3</v>
      </c>
      <c r="Q192" s="163">
        <f t="shared" ca="1" si="48"/>
        <v>0.05</v>
      </c>
      <c r="R192" s="164">
        <f ca="1">NPV(Q191,K192:$K$244) + ($A$13+$A$14+$A$15)/POWER(1+Q191,$A$29-D192+1)</f>
        <v>0</v>
      </c>
      <c r="S192" s="164">
        <f ca="1">NPV(Q192,K192:$K$244) + ($A$13+$A$14+$A$15)/POWER(1+Q192,$A$29-D192+1)</f>
        <v>0</v>
      </c>
      <c r="T192" s="45">
        <f t="shared" ca="1" si="49"/>
        <v>-1.4551915228366852E-11</v>
      </c>
      <c r="U192" s="45">
        <f t="shared" ca="1" si="57"/>
        <v>0</v>
      </c>
      <c r="V192" s="45">
        <f t="shared" si="58"/>
        <v>0</v>
      </c>
      <c r="W192" s="45">
        <f t="shared" ca="1" si="50"/>
        <v>0</v>
      </c>
      <c r="X192" s="274">
        <f t="shared" ca="1" si="51"/>
        <v>-1.4551915228366852E-11</v>
      </c>
      <c r="Z192" s="28">
        <f t="shared" ca="1" si="59"/>
        <v>0</v>
      </c>
      <c r="AA192" s="233"/>
      <c r="AB192" s="45">
        <f t="shared" ca="1" si="60"/>
        <v>0</v>
      </c>
      <c r="AC192" s="45">
        <f t="shared" ca="1" si="42"/>
        <v>0</v>
      </c>
      <c r="AD192" s="25">
        <f t="shared" ca="1" si="43"/>
        <v>0</v>
      </c>
    </row>
    <row r="193" spans="4:30" x14ac:dyDescent="0.35">
      <c r="D193" s="20">
        <v>189</v>
      </c>
      <c r="E193" s="21">
        <f t="shared" ca="1" si="52"/>
        <v>113711</v>
      </c>
      <c r="F193" s="44">
        <f t="shared" ca="1" si="44"/>
        <v>114076</v>
      </c>
      <c r="G193" s="22" t="s">
        <v>119</v>
      </c>
      <c r="H193" s="44">
        <f t="shared" ca="1" si="53"/>
        <v>113682</v>
      </c>
      <c r="I193" s="45">
        <f t="shared" si="54"/>
        <v>0</v>
      </c>
      <c r="J193" s="45">
        <f t="shared" ca="1" si="45"/>
        <v>0</v>
      </c>
      <c r="K193" s="45">
        <f t="shared" si="55"/>
        <v>0</v>
      </c>
      <c r="L193" s="45"/>
      <c r="M193" s="45">
        <f t="shared" si="56"/>
        <v>0</v>
      </c>
      <c r="N193" s="257">
        <f t="shared" ca="1" si="46"/>
        <v>0.05</v>
      </c>
      <c r="O193" s="23"/>
      <c r="P193" s="255">
        <f t="shared" ca="1" si="47"/>
        <v>9.4999999999999998E-3</v>
      </c>
      <c r="Q193" s="163">
        <f t="shared" ca="1" si="48"/>
        <v>0.05</v>
      </c>
      <c r="R193" s="164">
        <f ca="1">NPV(Q192,K193:$K$244) + ($A$13+$A$14+$A$15)/POWER(1+Q192,$A$29-D193+1)</f>
        <v>0</v>
      </c>
      <c r="S193" s="164">
        <f ca="1">NPV(Q193,K193:$K$244) + ($A$13+$A$14+$A$15)/POWER(1+Q193,$A$29-D193+1)</f>
        <v>0</v>
      </c>
      <c r="T193" s="45">
        <f t="shared" ca="1" si="49"/>
        <v>-1.4551915228366852E-11</v>
      </c>
      <c r="U193" s="45">
        <f t="shared" ca="1" si="57"/>
        <v>0</v>
      </c>
      <c r="V193" s="45">
        <f t="shared" si="58"/>
        <v>0</v>
      </c>
      <c r="W193" s="45">
        <f t="shared" ca="1" si="50"/>
        <v>0</v>
      </c>
      <c r="X193" s="274">
        <f t="shared" ca="1" si="51"/>
        <v>-1.4551915228366852E-11</v>
      </c>
      <c r="Z193" s="28">
        <f t="shared" ca="1" si="59"/>
        <v>0</v>
      </c>
      <c r="AA193" s="233"/>
      <c r="AB193" s="45">
        <f t="shared" ca="1" si="60"/>
        <v>0</v>
      </c>
      <c r="AC193" s="45">
        <f t="shared" ca="1" si="42"/>
        <v>0</v>
      </c>
      <c r="AD193" s="25">
        <f t="shared" ca="1" si="43"/>
        <v>0</v>
      </c>
    </row>
    <row r="194" spans="4:30" x14ac:dyDescent="0.35">
      <c r="D194" s="20">
        <v>190</v>
      </c>
      <c r="E194" s="21">
        <f t="shared" ca="1" si="52"/>
        <v>114077</v>
      </c>
      <c r="F194" s="44">
        <f t="shared" ca="1" si="44"/>
        <v>114441</v>
      </c>
      <c r="G194" s="22" t="s">
        <v>119</v>
      </c>
      <c r="H194" s="44">
        <f t="shared" ca="1" si="53"/>
        <v>114048</v>
      </c>
      <c r="I194" s="45">
        <f t="shared" si="54"/>
        <v>0</v>
      </c>
      <c r="J194" s="45">
        <f t="shared" ca="1" si="45"/>
        <v>0</v>
      </c>
      <c r="K194" s="45">
        <f t="shared" si="55"/>
        <v>0</v>
      </c>
      <c r="L194" s="45"/>
      <c r="M194" s="45">
        <f t="shared" si="56"/>
        <v>0</v>
      </c>
      <c r="N194" s="257">
        <f t="shared" ca="1" si="46"/>
        <v>0.05</v>
      </c>
      <c r="O194" s="23"/>
      <c r="P194" s="255">
        <f t="shared" ca="1" si="47"/>
        <v>9.4999999999999998E-3</v>
      </c>
      <c r="Q194" s="163">
        <f t="shared" ca="1" si="48"/>
        <v>0.05</v>
      </c>
      <c r="R194" s="164">
        <f ca="1">NPV(Q193,K194:$K$244) + ($A$13+$A$14+$A$15)/POWER(1+Q193,$A$29-D194+1)</f>
        <v>0</v>
      </c>
      <c r="S194" s="164">
        <f ca="1">NPV(Q194,K194:$K$244) + ($A$13+$A$14+$A$15)/POWER(1+Q194,$A$29-D194+1)</f>
        <v>0</v>
      </c>
      <c r="T194" s="45">
        <f t="shared" ca="1" si="49"/>
        <v>-1.4551915228366852E-11</v>
      </c>
      <c r="U194" s="45">
        <f t="shared" ca="1" si="57"/>
        <v>0</v>
      </c>
      <c r="V194" s="45">
        <f t="shared" si="58"/>
        <v>0</v>
      </c>
      <c r="W194" s="45">
        <f t="shared" ca="1" si="50"/>
        <v>0</v>
      </c>
      <c r="X194" s="274">
        <f t="shared" ca="1" si="51"/>
        <v>-1.4551915228366852E-11</v>
      </c>
      <c r="Z194" s="28">
        <f t="shared" ca="1" si="59"/>
        <v>0</v>
      </c>
      <c r="AA194" s="233"/>
      <c r="AB194" s="45">
        <f t="shared" ca="1" si="60"/>
        <v>0</v>
      </c>
      <c r="AC194" s="45">
        <f t="shared" ca="1" si="42"/>
        <v>0</v>
      </c>
      <c r="AD194" s="25">
        <f t="shared" ca="1" si="43"/>
        <v>0</v>
      </c>
    </row>
    <row r="195" spans="4:30" x14ac:dyDescent="0.35">
      <c r="D195" s="20">
        <v>191</v>
      </c>
      <c r="E195" s="21">
        <f t="shared" ca="1" si="52"/>
        <v>114442</v>
      </c>
      <c r="F195" s="44">
        <f t="shared" ca="1" si="44"/>
        <v>114806</v>
      </c>
      <c r="G195" s="22" t="s">
        <v>119</v>
      </c>
      <c r="H195" s="44">
        <f t="shared" ca="1" si="53"/>
        <v>114413</v>
      </c>
      <c r="I195" s="45">
        <f t="shared" si="54"/>
        <v>0</v>
      </c>
      <c r="J195" s="45">
        <f t="shared" ca="1" si="45"/>
        <v>0</v>
      </c>
      <c r="K195" s="45">
        <f t="shared" si="55"/>
        <v>0</v>
      </c>
      <c r="L195" s="45"/>
      <c r="M195" s="45">
        <f t="shared" si="56"/>
        <v>0</v>
      </c>
      <c r="N195" s="257">
        <f t="shared" ca="1" si="46"/>
        <v>0.05</v>
      </c>
      <c r="O195" s="23"/>
      <c r="P195" s="255">
        <f t="shared" ca="1" si="47"/>
        <v>9.4999999999999998E-3</v>
      </c>
      <c r="Q195" s="163">
        <f t="shared" ca="1" si="48"/>
        <v>0.05</v>
      </c>
      <c r="R195" s="164">
        <f ca="1">NPV(Q194,K195:$K$244) + ($A$13+$A$14+$A$15)/POWER(1+Q194,$A$29-D195+1)</f>
        <v>0</v>
      </c>
      <c r="S195" s="164">
        <f ca="1">NPV(Q195,K195:$K$244) + ($A$13+$A$14+$A$15)/POWER(1+Q195,$A$29-D195+1)</f>
        <v>0</v>
      </c>
      <c r="T195" s="45">
        <f t="shared" ca="1" si="49"/>
        <v>-1.4551915228366852E-11</v>
      </c>
      <c r="U195" s="45">
        <f t="shared" ca="1" si="57"/>
        <v>0</v>
      </c>
      <c r="V195" s="45">
        <f t="shared" si="58"/>
        <v>0</v>
      </c>
      <c r="W195" s="45">
        <f t="shared" ca="1" si="50"/>
        <v>0</v>
      </c>
      <c r="X195" s="274">
        <f t="shared" ca="1" si="51"/>
        <v>-1.4551915228366852E-11</v>
      </c>
      <c r="Z195" s="28">
        <f t="shared" ca="1" si="59"/>
        <v>0</v>
      </c>
      <c r="AA195" s="233"/>
      <c r="AB195" s="45">
        <f t="shared" ca="1" si="60"/>
        <v>0</v>
      </c>
      <c r="AC195" s="45">
        <f t="shared" ca="1" si="42"/>
        <v>0</v>
      </c>
      <c r="AD195" s="25">
        <f t="shared" ca="1" si="43"/>
        <v>0</v>
      </c>
    </row>
    <row r="196" spans="4:30" x14ac:dyDescent="0.35">
      <c r="D196" s="20">
        <v>192</v>
      </c>
      <c r="E196" s="21">
        <f t="shared" ca="1" si="52"/>
        <v>114807</v>
      </c>
      <c r="F196" s="44">
        <f t="shared" ca="1" si="44"/>
        <v>115171</v>
      </c>
      <c r="G196" s="22" t="s">
        <v>119</v>
      </c>
      <c r="H196" s="44">
        <f t="shared" ca="1" si="53"/>
        <v>114778</v>
      </c>
      <c r="I196" s="45">
        <f t="shared" si="54"/>
        <v>0</v>
      </c>
      <c r="J196" s="45">
        <f t="shared" ca="1" si="45"/>
        <v>0</v>
      </c>
      <c r="K196" s="45">
        <f t="shared" si="55"/>
        <v>0</v>
      </c>
      <c r="L196" s="45"/>
      <c r="M196" s="45">
        <f t="shared" si="56"/>
        <v>0</v>
      </c>
      <c r="N196" s="257">
        <f t="shared" ca="1" si="46"/>
        <v>0.05</v>
      </c>
      <c r="O196" s="23"/>
      <c r="P196" s="255">
        <f t="shared" ca="1" si="47"/>
        <v>9.4999999999999998E-3</v>
      </c>
      <c r="Q196" s="163">
        <f t="shared" ca="1" si="48"/>
        <v>0.05</v>
      </c>
      <c r="R196" s="164">
        <f ca="1">NPV(Q195,K196:$K$244) + ($A$13+$A$14+$A$15)/POWER(1+Q195,$A$29-D196+1)</f>
        <v>0</v>
      </c>
      <c r="S196" s="164">
        <f ca="1">NPV(Q196,K196:$K$244) + ($A$13+$A$14+$A$15)/POWER(1+Q196,$A$29-D196+1)</f>
        <v>0</v>
      </c>
      <c r="T196" s="45">
        <f t="shared" ca="1" si="49"/>
        <v>-1.4551915228366852E-11</v>
      </c>
      <c r="U196" s="45">
        <f t="shared" ca="1" si="57"/>
        <v>0</v>
      </c>
      <c r="V196" s="45">
        <f t="shared" si="58"/>
        <v>0</v>
      </c>
      <c r="W196" s="45">
        <f t="shared" ca="1" si="50"/>
        <v>0</v>
      </c>
      <c r="X196" s="274">
        <f t="shared" ca="1" si="51"/>
        <v>-1.4551915228366852E-11</v>
      </c>
      <c r="Z196" s="28">
        <f t="shared" ca="1" si="59"/>
        <v>0</v>
      </c>
      <c r="AA196" s="233"/>
      <c r="AB196" s="45">
        <f t="shared" ca="1" si="60"/>
        <v>0</v>
      </c>
      <c r="AC196" s="45">
        <f t="shared" ref="AC196:AC244" ca="1" si="61">W196</f>
        <v>0</v>
      </c>
      <c r="AD196" s="25">
        <f t="shared" ref="AD196:AD244" ca="1" si="62">Z196-AA196-AB196+AC196</f>
        <v>0</v>
      </c>
    </row>
    <row r="197" spans="4:30" x14ac:dyDescent="0.35">
      <c r="D197" s="20">
        <v>193</v>
      </c>
      <c r="E197" s="21">
        <f t="shared" ca="1" si="52"/>
        <v>115172</v>
      </c>
      <c r="F197" s="44">
        <f t="shared" ref="F197:F244" ca="1" si="63">E198-1</f>
        <v>115537</v>
      </c>
      <c r="G197" s="22" t="s">
        <v>119</v>
      </c>
      <c r="H197" s="44">
        <f t="shared" ca="1" si="53"/>
        <v>115143</v>
      </c>
      <c r="I197" s="45">
        <f t="shared" si="54"/>
        <v>0</v>
      </c>
      <c r="J197" s="45">
        <f t="shared" ref="J197:J244" ca="1" si="64">IF(D197&gt;$A$29,0,$A$10)</f>
        <v>0</v>
      </c>
      <c r="K197" s="45">
        <f t="shared" si="55"/>
        <v>0</v>
      </c>
      <c r="L197" s="45"/>
      <c r="M197" s="45">
        <f t="shared" si="56"/>
        <v>0</v>
      </c>
      <c r="N197" s="257">
        <f t="shared" ref="N197:N244" ca="1" si="65">$A$6</f>
        <v>0.05</v>
      </c>
      <c r="O197" s="23"/>
      <c r="P197" s="255">
        <f t="shared" ref="P197:P244" ca="1" si="66">$A$7</f>
        <v>9.4999999999999998E-3</v>
      </c>
      <c r="Q197" s="163">
        <f t="shared" ref="Q197:Q244" ca="1" si="67">$A$8</f>
        <v>0.05</v>
      </c>
      <c r="R197" s="164">
        <f ca="1">NPV(Q196,K197:$K$244) + ($A$13+$A$14+$A$15)/POWER(1+Q196,$A$29-D197+1)</f>
        <v>0</v>
      </c>
      <c r="S197" s="164">
        <f ca="1">NPV(Q197,K197:$K$244) + ($A$13+$A$14+$A$15)/POWER(1+Q197,$A$29-D197+1)</f>
        <v>0</v>
      </c>
      <c r="T197" s="45">
        <f t="shared" ref="T197:T244" ca="1" si="68">IF(ISBLANK(G197),0,X196)</f>
        <v>-1.4551915228366852E-11</v>
      </c>
      <c r="U197" s="45">
        <f t="shared" ca="1" si="57"/>
        <v>0</v>
      </c>
      <c r="V197" s="45">
        <f t="shared" si="58"/>
        <v>0</v>
      </c>
      <c r="W197" s="45">
        <f t="shared" ref="W197:W244" ca="1" si="69">S197-R197</f>
        <v>0</v>
      </c>
      <c r="X197" s="274">
        <f t="shared" ref="X197:X244" ca="1" si="70">T197+U197+V197+W197</f>
        <v>-1.4551915228366852E-11</v>
      </c>
      <c r="Z197" s="28">
        <f t="shared" ca="1" si="59"/>
        <v>0</v>
      </c>
      <c r="AA197" s="233"/>
      <c r="AB197" s="45">
        <f t="shared" ca="1" si="60"/>
        <v>0</v>
      </c>
      <c r="AC197" s="45">
        <f t="shared" ca="1" si="61"/>
        <v>0</v>
      </c>
      <c r="AD197" s="25">
        <f t="shared" ca="1" si="62"/>
        <v>0</v>
      </c>
    </row>
    <row r="198" spans="4:30" x14ac:dyDescent="0.35">
      <c r="D198" s="20">
        <v>194</v>
      </c>
      <c r="E198" s="21">
        <f t="shared" ref="E198:E244" ca="1" si="71">EOMONTH(H198,0)</f>
        <v>115538</v>
      </c>
      <c r="F198" s="44">
        <f t="shared" ca="1" si="63"/>
        <v>115902</v>
      </c>
      <c r="G198" s="22" t="s">
        <v>119</v>
      </c>
      <c r="H198" s="44">
        <f t="shared" ref="H198:H244" ca="1" si="72">EDATE(H197,12)</f>
        <v>115509</v>
      </c>
      <c r="I198" s="45">
        <f t="shared" ref="I198:I244" si="73">IF(D198&gt;$A$28,0,$A$9)</f>
        <v>0</v>
      </c>
      <c r="J198" s="45">
        <f t="shared" ca="1" si="64"/>
        <v>0</v>
      </c>
      <c r="K198" s="45">
        <f t="shared" ref="K198:K244" si="74">IF(D198&gt;$A$28,0,$A$11)</f>
        <v>0</v>
      </c>
      <c r="L198" s="45"/>
      <c r="M198" s="45">
        <f t="shared" ref="M198:M244" si="75">K198+L198</f>
        <v>0</v>
      </c>
      <c r="N198" s="257">
        <f t="shared" ca="1" si="65"/>
        <v>0.05</v>
      </c>
      <c r="O198" s="23"/>
      <c r="P198" s="255">
        <f t="shared" ca="1" si="66"/>
        <v>9.4999999999999998E-3</v>
      </c>
      <c r="Q198" s="163">
        <f t="shared" ca="1" si="67"/>
        <v>0.05</v>
      </c>
      <c r="R198" s="164">
        <f ca="1">NPV(Q197,K198:$K$244) + ($A$13+$A$14+$A$15)/POWER(1+Q197,$A$29-D198+1)</f>
        <v>0</v>
      </c>
      <c r="S198" s="164">
        <f ca="1">NPV(Q198,K198:$K$244) + ($A$13+$A$14+$A$15)/POWER(1+Q198,$A$29-D198+1)</f>
        <v>0</v>
      </c>
      <c r="T198" s="45">
        <f t="shared" ca="1" si="68"/>
        <v>-1.4551915228366852E-11</v>
      </c>
      <c r="U198" s="45">
        <f t="shared" ref="U198:U244" ca="1" si="76">S198*Q198</f>
        <v>0</v>
      </c>
      <c r="V198" s="45">
        <f t="shared" ref="V198:V244" si="77">-(K198+L198)</f>
        <v>0</v>
      </c>
      <c r="W198" s="45">
        <f t="shared" ca="1" si="69"/>
        <v>0</v>
      </c>
      <c r="X198" s="274">
        <f t="shared" ca="1" si="70"/>
        <v>-1.4551915228366852E-11</v>
      </c>
      <c r="Z198" s="28">
        <f t="shared" ref="Z198:Z244" ca="1" si="78">AD197</f>
        <v>0</v>
      </c>
      <c r="AA198" s="233"/>
      <c r="AB198" s="45">
        <f t="shared" ca="1" si="60"/>
        <v>0</v>
      </c>
      <c r="AC198" s="45">
        <f t="shared" ca="1" si="61"/>
        <v>0</v>
      </c>
      <c r="AD198" s="25">
        <f t="shared" ca="1" si="62"/>
        <v>0</v>
      </c>
    </row>
    <row r="199" spans="4:30" x14ac:dyDescent="0.35">
      <c r="D199" s="20">
        <v>195</v>
      </c>
      <c r="E199" s="21">
        <f t="shared" ca="1" si="71"/>
        <v>115903</v>
      </c>
      <c r="F199" s="44">
        <f t="shared" ca="1" si="63"/>
        <v>116267</v>
      </c>
      <c r="G199" s="22" t="s">
        <v>119</v>
      </c>
      <c r="H199" s="44">
        <f t="shared" ca="1" si="72"/>
        <v>115874</v>
      </c>
      <c r="I199" s="45">
        <f t="shared" si="73"/>
        <v>0</v>
      </c>
      <c r="J199" s="45">
        <f t="shared" ca="1" si="64"/>
        <v>0</v>
      </c>
      <c r="K199" s="45">
        <f t="shared" si="74"/>
        <v>0</v>
      </c>
      <c r="L199" s="45"/>
      <c r="M199" s="45">
        <f t="shared" si="75"/>
        <v>0</v>
      </c>
      <c r="N199" s="257">
        <f t="shared" ca="1" si="65"/>
        <v>0.05</v>
      </c>
      <c r="O199" s="23"/>
      <c r="P199" s="255">
        <f t="shared" ca="1" si="66"/>
        <v>9.4999999999999998E-3</v>
      </c>
      <c r="Q199" s="163">
        <f t="shared" ca="1" si="67"/>
        <v>0.05</v>
      </c>
      <c r="R199" s="164">
        <f ca="1">NPV(Q198,K199:$K$244) + ($A$13+$A$14+$A$15)/POWER(1+Q198,$A$29-D199+1)</f>
        <v>0</v>
      </c>
      <c r="S199" s="164">
        <f ca="1">NPV(Q199,K199:$K$244) + ($A$13+$A$14+$A$15)/POWER(1+Q199,$A$29-D199+1)</f>
        <v>0</v>
      </c>
      <c r="T199" s="45">
        <f t="shared" ca="1" si="68"/>
        <v>-1.4551915228366852E-11</v>
      </c>
      <c r="U199" s="45">
        <f t="shared" ca="1" si="76"/>
        <v>0</v>
      </c>
      <c r="V199" s="45">
        <f t="shared" si="77"/>
        <v>0</v>
      </c>
      <c r="W199" s="45">
        <f t="shared" ca="1" si="69"/>
        <v>0</v>
      </c>
      <c r="X199" s="274">
        <f t="shared" ca="1" si="70"/>
        <v>-1.4551915228366852E-11</v>
      </c>
      <c r="Z199" s="28">
        <f t="shared" ca="1" si="78"/>
        <v>0</v>
      </c>
      <c r="AA199" s="233"/>
      <c r="AB199" s="45">
        <f t="shared" ca="1" si="60"/>
        <v>0</v>
      </c>
      <c r="AC199" s="45">
        <f t="shared" ca="1" si="61"/>
        <v>0</v>
      </c>
      <c r="AD199" s="25">
        <f t="shared" ca="1" si="62"/>
        <v>0</v>
      </c>
    </row>
    <row r="200" spans="4:30" x14ac:dyDescent="0.35">
      <c r="D200" s="20">
        <v>196</v>
      </c>
      <c r="E200" s="21">
        <f t="shared" ca="1" si="71"/>
        <v>116268</v>
      </c>
      <c r="F200" s="44">
        <f t="shared" ca="1" si="63"/>
        <v>116632</v>
      </c>
      <c r="G200" s="22" t="s">
        <v>119</v>
      </c>
      <c r="H200" s="44">
        <f t="shared" ca="1" si="72"/>
        <v>116239</v>
      </c>
      <c r="I200" s="45">
        <f t="shared" si="73"/>
        <v>0</v>
      </c>
      <c r="J200" s="45">
        <f t="shared" ca="1" si="64"/>
        <v>0</v>
      </c>
      <c r="K200" s="45">
        <f t="shared" si="74"/>
        <v>0</v>
      </c>
      <c r="L200" s="45"/>
      <c r="M200" s="45">
        <f t="shared" si="75"/>
        <v>0</v>
      </c>
      <c r="N200" s="257">
        <f t="shared" ca="1" si="65"/>
        <v>0.05</v>
      </c>
      <c r="O200" s="23"/>
      <c r="P200" s="255">
        <f t="shared" ca="1" si="66"/>
        <v>9.4999999999999998E-3</v>
      </c>
      <c r="Q200" s="163">
        <f t="shared" ca="1" si="67"/>
        <v>0.05</v>
      </c>
      <c r="R200" s="164">
        <f ca="1">NPV(Q199,K200:$K$244) + ($A$13+$A$14+$A$15)/POWER(1+Q199,$A$29-D200+1)</f>
        <v>0</v>
      </c>
      <c r="S200" s="164">
        <f ca="1">NPV(Q200,K200:$K$244) + ($A$13+$A$14+$A$15)/POWER(1+Q200,$A$29-D200+1)</f>
        <v>0</v>
      </c>
      <c r="T200" s="45">
        <f t="shared" ca="1" si="68"/>
        <v>-1.4551915228366852E-11</v>
      </c>
      <c r="U200" s="45">
        <f t="shared" ca="1" si="76"/>
        <v>0</v>
      </c>
      <c r="V200" s="45">
        <f t="shared" si="77"/>
        <v>0</v>
      </c>
      <c r="W200" s="45">
        <f t="shared" ca="1" si="69"/>
        <v>0</v>
      </c>
      <c r="X200" s="274">
        <f t="shared" ca="1" si="70"/>
        <v>-1.4551915228366852E-11</v>
      </c>
      <c r="Z200" s="28">
        <f t="shared" ca="1" si="78"/>
        <v>0</v>
      </c>
      <c r="AA200" s="233"/>
      <c r="AB200" s="45">
        <f t="shared" ca="1" si="60"/>
        <v>0</v>
      </c>
      <c r="AC200" s="45">
        <f t="shared" ca="1" si="61"/>
        <v>0</v>
      </c>
      <c r="AD200" s="25">
        <f t="shared" ca="1" si="62"/>
        <v>0</v>
      </c>
    </row>
    <row r="201" spans="4:30" x14ac:dyDescent="0.35">
      <c r="D201" s="20">
        <v>197</v>
      </c>
      <c r="E201" s="21">
        <f t="shared" ca="1" si="71"/>
        <v>116633</v>
      </c>
      <c r="F201" s="44">
        <f t="shared" ca="1" si="63"/>
        <v>116998</v>
      </c>
      <c r="G201" s="22" t="s">
        <v>119</v>
      </c>
      <c r="H201" s="44">
        <f t="shared" ca="1" si="72"/>
        <v>116604</v>
      </c>
      <c r="I201" s="45">
        <f t="shared" si="73"/>
        <v>0</v>
      </c>
      <c r="J201" s="45">
        <f t="shared" ca="1" si="64"/>
        <v>0</v>
      </c>
      <c r="K201" s="45">
        <f t="shared" si="74"/>
        <v>0</v>
      </c>
      <c r="L201" s="45"/>
      <c r="M201" s="45">
        <f t="shared" si="75"/>
        <v>0</v>
      </c>
      <c r="N201" s="257">
        <f t="shared" ca="1" si="65"/>
        <v>0.05</v>
      </c>
      <c r="O201" s="23"/>
      <c r="P201" s="255">
        <f t="shared" ca="1" si="66"/>
        <v>9.4999999999999998E-3</v>
      </c>
      <c r="Q201" s="163">
        <f t="shared" ca="1" si="67"/>
        <v>0.05</v>
      </c>
      <c r="R201" s="164">
        <f ca="1">NPV(Q200,K201:$K$244) + ($A$13+$A$14+$A$15)/POWER(1+Q200,$A$29-D201+1)</f>
        <v>0</v>
      </c>
      <c r="S201" s="164">
        <f ca="1">NPV(Q201,K201:$K$244) + ($A$13+$A$14+$A$15)/POWER(1+Q201,$A$29-D201+1)</f>
        <v>0</v>
      </c>
      <c r="T201" s="45">
        <f t="shared" ca="1" si="68"/>
        <v>-1.4551915228366852E-11</v>
      </c>
      <c r="U201" s="45">
        <f t="shared" ca="1" si="76"/>
        <v>0</v>
      </c>
      <c r="V201" s="45">
        <f t="shared" si="77"/>
        <v>0</v>
      </c>
      <c r="W201" s="45">
        <f t="shared" ca="1" si="69"/>
        <v>0</v>
      </c>
      <c r="X201" s="274">
        <f t="shared" ca="1" si="70"/>
        <v>-1.4551915228366852E-11</v>
      </c>
      <c r="Z201" s="28">
        <f t="shared" ca="1" si="78"/>
        <v>0</v>
      </c>
      <c r="AA201" s="233"/>
      <c r="AB201" s="45">
        <f t="shared" ca="1" si="60"/>
        <v>0</v>
      </c>
      <c r="AC201" s="45">
        <f t="shared" ca="1" si="61"/>
        <v>0</v>
      </c>
      <c r="AD201" s="25">
        <f t="shared" ca="1" si="62"/>
        <v>0</v>
      </c>
    </row>
    <row r="202" spans="4:30" x14ac:dyDescent="0.35">
      <c r="D202" s="20">
        <v>198</v>
      </c>
      <c r="E202" s="21">
        <f t="shared" ca="1" si="71"/>
        <v>116999</v>
      </c>
      <c r="F202" s="44">
        <f t="shared" ca="1" si="63"/>
        <v>117363</v>
      </c>
      <c r="G202" s="22" t="s">
        <v>119</v>
      </c>
      <c r="H202" s="44">
        <f t="shared" ca="1" si="72"/>
        <v>116970</v>
      </c>
      <c r="I202" s="45">
        <f t="shared" si="73"/>
        <v>0</v>
      </c>
      <c r="J202" s="45">
        <f t="shared" ca="1" si="64"/>
        <v>0</v>
      </c>
      <c r="K202" s="45">
        <f t="shared" si="74"/>
        <v>0</v>
      </c>
      <c r="L202" s="45"/>
      <c r="M202" s="45">
        <f t="shared" si="75"/>
        <v>0</v>
      </c>
      <c r="N202" s="257">
        <f t="shared" ca="1" si="65"/>
        <v>0.05</v>
      </c>
      <c r="O202" s="23"/>
      <c r="P202" s="255">
        <f t="shared" ca="1" si="66"/>
        <v>9.4999999999999998E-3</v>
      </c>
      <c r="Q202" s="163">
        <f t="shared" ca="1" si="67"/>
        <v>0.05</v>
      </c>
      <c r="R202" s="164">
        <f ca="1">NPV(Q201,K202:$K$244) + ($A$13+$A$14+$A$15)/POWER(1+Q201,$A$29-D202+1)</f>
        <v>0</v>
      </c>
      <c r="S202" s="164">
        <f ca="1">NPV(Q202,K202:$K$244) + ($A$13+$A$14+$A$15)/POWER(1+Q202,$A$29-D202+1)</f>
        <v>0</v>
      </c>
      <c r="T202" s="45">
        <f t="shared" ca="1" si="68"/>
        <v>-1.4551915228366852E-11</v>
      </c>
      <c r="U202" s="45">
        <f t="shared" ca="1" si="76"/>
        <v>0</v>
      </c>
      <c r="V202" s="45">
        <f t="shared" si="77"/>
        <v>0</v>
      </c>
      <c r="W202" s="45">
        <f t="shared" ca="1" si="69"/>
        <v>0</v>
      </c>
      <c r="X202" s="274">
        <f t="shared" ca="1" si="70"/>
        <v>-1.4551915228366852E-11</v>
      </c>
      <c r="Z202" s="28">
        <f t="shared" ca="1" si="78"/>
        <v>0</v>
      </c>
      <c r="AA202" s="233"/>
      <c r="AB202" s="45">
        <f t="shared" ca="1" si="60"/>
        <v>0</v>
      </c>
      <c r="AC202" s="45">
        <f t="shared" ca="1" si="61"/>
        <v>0</v>
      </c>
      <c r="AD202" s="25">
        <f t="shared" ca="1" si="62"/>
        <v>0</v>
      </c>
    </row>
    <row r="203" spans="4:30" x14ac:dyDescent="0.35">
      <c r="D203" s="20">
        <v>199</v>
      </c>
      <c r="E203" s="21">
        <f t="shared" ca="1" si="71"/>
        <v>117364</v>
      </c>
      <c r="F203" s="44">
        <f t="shared" ca="1" si="63"/>
        <v>117728</v>
      </c>
      <c r="G203" s="22" t="s">
        <v>119</v>
      </c>
      <c r="H203" s="44">
        <f t="shared" ca="1" si="72"/>
        <v>117335</v>
      </c>
      <c r="I203" s="45">
        <f t="shared" si="73"/>
        <v>0</v>
      </c>
      <c r="J203" s="45">
        <f t="shared" ca="1" si="64"/>
        <v>0</v>
      </c>
      <c r="K203" s="45">
        <f t="shared" si="74"/>
        <v>0</v>
      </c>
      <c r="L203" s="45"/>
      <c r="M203" s="45">
        <f t="shared" si="75"/>
        <v>0</v>
      </c>
      <c r="N203" s="257">
        <f t="shared" ca="1" si="65"/>
        <v>0.05</v>
      </c>
      <c r="O203" s="23"/>
      <c r="P203" s="255">
        <f t="shared" ca="1" si="66"/>
        <v>9.4999999999999998E-3</v>
      </c>
      <c r="Q203" s="163">
        <f t="shared" ca="1" si="67"/>
        <v>0.05</v>
      </c>
      <c r="R203" s="164">
        <f ca="1">NPV(Q202,K203:$K$244) + ($A$13+$A$14+$A$15)/POWER(1+Q202,$A$29-D203+1)</f>
        <v>0</v>
      </c>
      <c r="S203" s="164">
        <f ca="1">NPV(Q203,K203:$K$244) + ($A$13+$A$14+$A$15)/POWER(1+Q203,$A$29-D203+1)</f>
        <v>0</v>
      </c>
      <c r="T203" s="45">
        <f t="shared" ca="1" si="68"/>
        <v>-1.4551915228366852E-11</v>
      </c>
      <c r="U203" s="45">
        <f t="shared" ca="1" si="76"/>
        <v>0</v>
      </c>
      <c r="V203" s="45">
        <f t="shared" si="77"/>
        <v>0</v>
      </c>
      <c r="W203" s="45">
        <f t="shared" ca="1" si="69"/>
        <v>0</v>
      </c>
      <c r="X203" s="274">
        <f t="shared" ca="1" si="70"/>
        <v>-1.4551915228366852E-11</v>
      </c>
      <c r="Z203" s="28">
        <f t="shared" ca="1" si="78"/>
        <v>0</v>
      </c>
      <c r="AA203" s="233"/>
      <c r="AB203" s="45">
        <f t="shared" ca="1" si="60"/>
        <v>0</v>
      </c>
      <c r="AC203" s="45">
        <f t="shared" ca="1" si="61"/>
        <v>0</v>
      </c>
      <c r="AD203" s="25">
        <f t="shared" ca="1" si="62"/>
        <v>0</v>
      </c>
    </row>
    <row r="204" spans="4:30" x14ac:dyDescent="0.35">
      <c r="D204" s="20">
        <v>200</v>
      </c>
      <c r="E204" s="21">
        <f t="shared" ca="1" si="71"/>
        <v>117729</v>
      </c>
      <c r="F204" s="44">
        <f t="shared" ca="1" si="63"/>
        <v>118093</v>
      </c>
      <c r="G204" s="22" t="s">
        <v>119</v>
      </c>
      <c r="H204" s="44">
        <f t="shared" ca="1" si="72"/>
        <v>117700</v>
      </c>
      <c r="I204" s="45">
        <f t="shared" si="73"/>
        <v>0</v>
      </c>
      <c r="J204" s="45">
        <f t="shared" ca="1" si="64"/>
        <v>0</v>
      </c>
      <c r="K204" s="45">
        <f t="shared" si="74"/>
        <v>0</v>
      </c>
      <c r="L204" s="45"/>
      <c r="M204" s="45">
        <f t="shared" si="75"/>
        <v>0</v>
      </c>
      <c r="N204" s="257">
        <f t="shared" ca="1" si="65"/>
        <v>0.05</v>
      </c>
      <c r="O204" s="23"/>
      <c r="P204" s="255">
        <f t="shared" ca="1" si="66"/>
        <v>9.4999999999999998E-3</v>
      </c>
      <c r="Q204" s="163">
        <f t="shared" ca="1" si="67"/>
        <v>0.05</v>
      </c>
      <c r="R204" s="164">
        <f ca="1">NPV(Q203,K204:$K$244) + ($A$13+$A$14+$A$15)/POWER(1+Q203,$A$29-D204+1)</f>
        <v>0</v>
      </c>
      <c r="S204" s="164">
        <f ca="1">NPV(Q204,K204:$K$244) + ($A$13+$A$14+$A$15)/POWER(1+Q204,$A$29-D204+1)</f>
        <v>0</v>
      </c>
      <c r="T204" s="45">
        <f t="shared" ca="1" si="68"/>
        <v>-1.4551915228366852E-11</v>
      </c>
      <c r="U204" s="45">
        <f t="shared" ca="1" si="76"/>
        <v>0</v>
      </c>
      <c r="V204" s="45">
        <f t="shared" si="77"/>
        <v>0</v>
      </c>
      <c r="W204" s="45">
        <f t="shared" ca="1" si="69"/>
        <v>0</v>
      </c>
      <c r="X204" s="274">
        <f t="shared" ca="1" si="70"/>
        <v>-1.4551915228366852E-11</v>
      </c>
      <c r="Z204" s="28">
        <f t="shared" ca="1" si="78"/>
        <v>0</v>
      </c>
      <c r="AA204" s="233"/>
      <c r="AB204" s="45">
        <f t="shared" ca="1" si="60"/>
        <v>0</v>
      </c>
      <c r="AC204" s="45">
        <f t="shared" ca="1" si="61"/>
        <v>0</v>
      </c>
      <c r="AD204" s="25">
        <f t="shared" ca="1" si="62"/>
        <v>0</v>
      </c>
    </row>
    <row r="205" spans="4:30" x14ac:dyDescent="0.35">
      <c r="D205" s="20">
        <v>201</v>
      </c>
      <c r="E205" s="21">
        <f t="shared" ca="1" si="71"/>
        <v>118094</v>
      </c>
      <c r="F205" s="44">
        <f t="shared" ca="1" si="63"/>
        <v>118459</v>
      </c>
      <c r="G205" s="22" t="s">
        <v>119</v>
      </c>
      <c r="H205" s="44">
        <f t="shared" ca="1" si="72"/>
        <v>118065</v>
      </c>
      <c r="I205" s="45">
        <f t="shared" si="73"/>
        <v>0</v>
      </c>
      <c r="J205" s="45">
        <f t="shared" ca="1" si="64"/>
        <v>0</v>
      </c>
      <c r="K205" s="45">
        <f t="shared" si="74"/>
        <v>0</v>
      </c>
      <c r="L205" s="45"/>
      <c r="M205" s="45">
        <f t="shared" si="75"/>
        <v>0</v>
      </c>
      <c r="N205" s="257">
        <f t="shared" ca="1" si="65"/>
        <v>0.05</v>
      </c>
      <c r="O205" s="23"/>
      <c r="P205" s="255">
        <f t="shared" ca="1" si="66"/>
        <v>9.4999999999999998E-3</v>
      </c>
      <c r="Q205" s="163">
        <f t="shared" ca="1" si="67"/>
        <v>0.05</v>
      </c>
      <c r="R205" s="164">
        <f ca="1">NPV(Q204,K205:$K$244) + ($A$13+$A$14+$A$15)/POWER(1+Q204,$A$29-D205+1)</f>
        <v>0</v>
      </c>
      <c r="S205" s="164">
        <f ca="1">NPV(Q205,K205:$K$244) + ($A$13+$A$14+$A$15)/POWER(1+Q205,$A$29-D205+1)</f>
        <v>0</v>
      </c>
      <c r="T205" s="45">
        <f t="shared" ca="1" si="68"/>
        <v>-1.4551915228366852E-11</v>
      </c>
      <c r="U205" s="45">
        <f t="shared" ca="1" si="76"/>
        <v>0</v>
      </c>
      <c r="V205" s="45">
        <f t="shared" si="77"/>
        <v>0</v>
      </c>
      <c r="W205" s="45">
        <f t="shared" ca="1" si="69"/>
        <v>0</v>
      </c>
      <c r="X205" s="274">
        <f t="shared" ca="1" si="70"/>
        <v>-1.4551915228366852E-11</v>
      </c>
      <c r="Z205" s="28">
        <f t="shared" ca="1" si="78"/>
        <v>0</v>
      </c>
      <c r="AA205" s="233"/>
      <c r="AB205" s="45">
        <f t="shared" ca="1" si="60"/>
        <v>0</v>
      </c>
      <c r="AC205" s="45">
        <f t="shared" ca="1" si="61"/>
        <v>0</v>
      </c>
      <c r="AD205" s="25">
        <f t="shared" ca="1" si="62"/>
        <v>0</v>
      </c>
    </row>
    <row r="206" spans="4:30" x14ac:dyDescent="0.35">
      <c r="D206" s="20">
        <v>202</v>
      </c>
      <c r="E206" s="21">
        <f t="shared" ca="1" si="71"/>
        <v>118460</v>
      </c>
      <c r="F206" s="44">
        <f t="shared" ca="1" si="63"/>
        <v>118824</v>
      </c>
      <c r="G206" s="22" t="s">
        <v>119</v>
      </c>
      <c r="H206" s="44">
        <f t="shared" ca="1" si="72"/>
        <v>118431</v>
      </c>
      <c r="I206" s="45">
        <f t="shared" si="73"/>
        <v>0</v>
      </c>
      <c r="J206" s="45">
        <f t="shared" ca="1" si="64"/>
        <v>0</v>
      </c>
      <c r="K206" s="45">
        <f t="shared" si="74"/>
        <v>0</v>
      </c>
      <c r="L206" s="45"/>
      <c r="M206" s="45">
        <f t="shared" si="75"/>
        <v>0</v>
      </c>
      <c r="N206" s="257">
        <f t="shared" ca="1" si="65"/>
        <v>0.05</v>
      </c>
      <c r="O206" s="23"/>
      <c r="P206" s="255">
        <f t="shared" ca="1" si="66"/>
        <v>9.4999999999999998E-3</v>
      </c>
      <c r="Q206" s="163">
        <f t="shared" ca="1" si="67"/>
        <v>0.05</v>
      </c>
      <c r="R206" s="164">
        <f ca="1">NPV(Q205,K206:$K$244) + ($A$13+$A$14+$A$15)/POWER(1+Q205,$A$29-D206+1)</f>
        <v>0</v>
      </c>
      <c r="S206" s="164">
        <f ca="1">NPV(Q206,K206:$K$244) + ($A$13+$A$14+$A$15)/POWER(1+Q206,$A$29-D206+1)</f>
        <v>0</v>
      </c>
      <c r="T206" s="45">
        <f t="shared" ca="1" si="68"/>
        <v>-1.4551915228366852E-11</v>
      </c>
      <c r="U206" s="45">
        <f t="shared" ca="1" si="76"/>
        <v>0</v>
      </c>
      <c r="V206" s="45">
        <f t="shared" si="77"/>
        <v>0</v>
      </c>
      <c r="W206" s="45">
        <f t="shared" ca="1" si="69"/>
        <v>0</v>
      </c>
      <c r="X206" s="274">
        <f t="shared" ca="1" si="70"/>
        <v>-1.4551915228366852E-11</v>
      </c>
      <c r="Z206" s="28">
        <f t="shared" ca="1" si="78"/>
        <v>0</v>
      </c>
      <c r="AA206" s="233"/>
      <c r="AB206" s="45">
        <f t="shared" ref="AB206:AB244" ca="1" si="79">IFERROR(Z206/($A$43-D206+1),0)</f>
        <v>0</v>
      </c>
      <c r="AC206" s="45">
        <f t="shared" ca="1" si="61"/>
        <v>0</v>
      </c>
      <c r="AD206" s="25">
        <f t="shared" ca="1" si="62"/>
        <v>0</v>
      </c>
    </row>
    <row r="207" spans="4:30" x14ac:dyDescent="0.35">
      <c r="D207" s="20">
        <v>203</v>
      </c>
      <c r="E207" s="21">
        <f t="shared" ca="1" si="71"/>
        <v>118825</v>
      </c>
      <c r="F207" s="44">
        <f t="shared" ca="1" si="63"/>
        <v>119189</v>
      </c>
      <c r="G207" s="22" t="s">
        <v>119</v>
      </c>
      <c r="H207" s="44">
        <f t="shared" ca="1" si="72"/>
        <v>118796</v>
      </c>
      <c r="I207" s="45">
        <f t="shared" si="73"/>
        <v>0</v>
      </c>
      <c r="J207" s="45">
        <f t="shared" ca="1" si="64"/>
        <v>0</v>
      </c>
      <c r="K207" s="45">
        <f t="shared" si="74"/>
        <v>0</v>
      </c>
      <c r="L207" s="45"/>
      <c r="M207" s="45">
        <f t="shared" si="75"/>
        <v>0</v>
      </c>
      <c r="N207" s="257">
        <f t="shared" ca="1" si="65"/>
        <v>0.05</v>
      </c>
      <c r="O207" s="23"/>
      <c r="P207" s="255">
        <f t="shared" ca="1" si="66"/>
        <v>9.4999999999999998E-3</v>
      </c>
      <c r="Q207" s="163">
        <f t="shared" ca="1" si="67"/>
        <v>0.05</v>
      </c>
      <c r="R207" s="164">
        <f ca="1">NPV(Q206,K207:$K$244) + ($A$13+$A$14+$A$15)/POWER(1+Q206,$A$29-D207+1)</f>
        <v>0</v>
      </c>
      <c r="S207" s="164">
        <f ca="1">NPV(Q207,K207:$K$244) + ($A$13+$A$14+$A$15)/POWER(1+Q207,$A$29-D207+1)</f>
        <v>0</v>
      </c>
      <c r="T207" s="45">
        <f t="shared" ca="1" si="68"/>
        <v>-1.4551915228366852E-11</v>
      </c>
      <c r="U207" s="45">
        <f t="shared" ca="1" si="76"/>
        <v>0</v>
      </c>
      <c r="V207" s="45">
        <f t="shared" si="77"/>
        <v>0</v>
      </c>
      <c r="W207" s="45">
        <f t="shared" ca="1" si="69"/>
        <v>0</v>
      </c>
      <c r="X207" s="274">
        <f t="shared" ca="1" si="70"/>
        <v>-1.4551915228366852E-11</v>
      </c>
      <c r="Z207" s="28">
        <f t="shared" ca="1" si="78"/>
        <v>0</v>
      </c>
      <c r="AA207" s="233"/>
      <c r="AB207" s="45">
        <f t="shared" ca="1" si="79"/>
        <v>0</v>
      </c>
      <c r="AC207" s="45">
        <f t="shared" ca="1" si="61"/>
        <v>0</v>
      </c>
      <c r="AD207" s="25">
        <f t="shared" ca="1" si="62"/>
        <v>0</v>
      </c>
    </row>
    <row r="208" spans="4:30" x14ac:dyDescent="0.35">
      <c r="D208" s="20">
        <v>204</v>
      </c>
      <c r="E208" s="21">
        <f t="shared" ca="1" si="71"/>
        <v>119190</v>
      </c>
      <c r="F208" s="44">
        <f t="shared" ca="1" si="63"/>
        <v>119554</v>
      </c>
      <c r="G208" s="22" t="s">
        <v>119</v>
      </c>
      <c r="H208" s="44">
        <f t="shared" ca="1" si="72"/>
        <v>119161</v>
      </c>
      <c r="I208" s="45">
        <f t="shared" si="73"/>
        <v>0</v>
      </c>
      <c r="J208" s="45">
        <f t="shared" ca="1" si="64"/>
        <v>0</v>
      </c>
      <c r="K208" s="45">
        <f t="shared" si="74"/>
        <v>0</v>
      </c>
      <c r="L208" s="45"/>
      <c r="M208" s="45">
        <f t="shared" si="75"/>
        <v>0</v>
      </c>
      <c r="N208" s="257">
        <f t="shared" ca="1" si="65"/>
        <v>0.05</v>
      </c>
      <c r="O208" s="23"/>
      <c r="P208" s="255">
        <f t="shared" ca="1" si="66"/>
        <v>9.4999999999999998E-3</v>
      </c>
      <c r="Q208" s="163">
        <f t="shared" ca="1" si="67"/>
        <v>0.05</v>
      </c>
      <c r="R208" s="164">
        <f ca="1">NPV(Q207,K208:$K$244) + ($A$13+$A$14+$A$15)/POWER(1+Q207,$A$29-D208+1)</f>
        <v>0</v>
      </c>
      <c r="S208" s="164">
        <f ca="1">NPV(Q208,K208:$K$244) + ($A$13+$A$14+$A$15)/POWER(1+Q208,$A$29-D208+1)</f>
        <v>0</v>
      </c>
      <c r="T208" s="45">
        <f t="shared" ca="1" si="68"/>
        <v>-1.4551915228366852E-11</v>
      </c>
      <c r="U208" s="45">
        <f t="shared" ca="1" si="76"/>
        <v>0</v>
      </c>
      <c r="V208" s="45">
        <f t="shared" si="77"/>
        <v>0</v>
      </c>
      <c r="W208" s="45">
        <f t="shared" ca="1" si="69"/>
        <v>0</v>
      </c>
      <c r="X208" s="274">
        <f t="shared" ca="1" si="70"/>
        <v>-1.4551915228366852E-11</v>
      </c>
      <c r="Z208" s="28">
        <f t="shared" ca="1" si="78"/>
        <v>0</v>
      </c>
      <c r="AA208" s="233"/>
      <c r="AB208" s="45">
        <f t="shared" ca="1" si="79"/>
        <v>0</v>
      </c>
      <c r="AC208" s="45">
        <f t="shared" ca="1" si="61"/>
        <v>0</v>
      </c>
      <c r="AD208" s="25">
        <f t="shared" ca="1" si="62"/>
        <v>0</v>
      </c>
    </row>
    <row r="209" spans="4:30" x14ac:dyDescent="0.35">
      <c r="D209" s="20">
        <v>205</v>
      </c>
      <c r="E209" s="21">
        <f t="shared" ca="1" si="71"/>
        <v>119555</v>
      </c>
      <c r="F209" s="44">
        <f t="shared" ca="1" si="63"/>
        <v>119920</v>
      </c>
      <c r="G209" s="22" t="s">
        <v>119</v>
      </c>
      <c r="H209" s="44">
        <f t="shared" ca="1" si="72"/>
        <v>119526</v>
      </c>
      <c r="I209" s="45">
        <f t="shared" si="73"/>
        <v>0</v>
      </c>
      <c r="J209" s="45">
        <f t="shared" ca="1" si="64"/>
        <v>0</v>
      </c>
      <c r="K209" s="45">
        <f t="shared" si="74"/>
        <v>0</v>
      </c>
      <c r="L209" s="45"/>
      <c r="M209" s="45">
        <f t="shared" si="75"/>
        <v>0</v>
      </c>
      <c r="N209" s="257">
        <f t="shared" ca="1" si="65"/>
        <v>0.05</v>
      </c>
      <c r="O209" s="23"/>
      <c r="P209" s="255">
        <f t="shared" ca="1" si="66"/>
        <v>9.4999999999999998E-3</v>
      </c>
      <c r="Q209" s="163">
        <f t="shared" ca="1" si="67"/>
        <v>0.05</v>
      </c>
      <c r="R209" s="164">
        <f ca="1">NPV(Q208,K209:$K$244) + ($A$13+$A$14+$A$15)/POWER(1+Q208,$A$29-D209+1)</f>
        <v>0</v>
      </c>
      <c r="S209" s="164">
        <f ca="1">NPV(Q209,K209:$K$244) + ($A$13+$A$14+$A$15)/POWER(1+Q209,$A$29-D209+1)</f>
        <v>0</v>
      </c>
      <c r="T209" s="45">
        <f t="shared" ca="1" si="68"/>
        <v>-1.4551915228366852E-11</v>
      </c>
      <c r="U209" s="45">
        <f t="shared" ca="1" si="76"/>
        <v>0</v>
      </c>
      <c r="V209" s="45">
        <f t="shared" si="77"/>
        <v>0</v>
      </c>
      <c r="W209" s="45">
        <f t="shared" ca="1" si="69"/>
        <v>0</v>
      </c>
      <c r="X209" s="274">
        <f t="shared" ca="1" si="70"/>
        <v>-1.4551915228366852E-11</v>
      </c>
      <c r="Z209" s="28">
        <f t="shared" ca="1" si="78"/>
        <v>0</v>
      </c>
      <c r="AA209" s="233"/>
      <c r="AB209" s="45">
        <f t="shared" ca="1" si="79"/>
        <v>0</v>
      </c>
      <c r="AC209" s="45">
        <f t="shared" ca="1" si="61"/>
        <v>0</v>
      </c>
      <c r="AD209" s="25">
        <f t="shared" ca="1" si="62"/>
        <v>0</v>
      </c>
    </row>
    <row r="210" spans="4:30" x14ac:dyDescent="0.35">
      <c r="D210" s="20">
        <v>206</v>
      </c>
      <c r="E210" s="21">
        <f t="shared" ca="1" si="71"/>
        <v>119921</v>
      </c>
      <c r="F210" s="44">
        <f t="shared" ca="1" si="63"/>
        <v>120285</v>
      </c>
      <c r="G210" s="22" t="s">
        <v>119</v>
      </c>
      <c r="H210" s="44">
        <f t="shared" ca="1" si="72"/>
        <v>119892</v>
      </c>
      <c r="I210" s="45">
        <f t="shared" si="73"/>
        <v>0</v>
      </c>
      <c r="J210" s="45">
        <f t="shared" ca="1" si="64"/>
        <v>0</v>
      </c>
      <c r="K210" s="45">
        <f t="shared" si="74"/>
        <v>0</v>
      </c>
      <c r="L210" s="45"/>
      <c r="M210" s="45">
        <f t="shared" si="75"/>
        <v>0</v>
      </c>
      <c r="N210" s="257">
        <f t="shared" ca="1" si="65"/>
        <v>0.05</v>
      </c>
      <c r="O210" s="23"/>
      <c r="P210" s="255">
        <f t="shared" ca="1" si="66"/>
        <v>9.4999999999999998E-3</v>
      </c>
      <c r="Q210" s="163">
        <f t="shared" ca="1" si="67"/>
        <v>0.05</v>
      </c>
      <c r="R210" s="164">
        <f ca="1">NPV(Q209,K210:$K$244) + ($A$13+$A$14+$A$15)/POWER(1+Q209,$A$29-D210+1)</f>
        <v>0</v>
      </c>
      <c r="S210" s="164">
        <f ca="1">NPV(Q210,K210:$K$244) + ($A$13+$A$14+$A$15)/POWER(1+Q210,$A$29-D210+1)</f>
        <v>0</v>
      </c>
      <c r="T210" s="45">
        <f t="shared" ca="1" si="68"/>
        <v>-1.4551915228366852E-11</v>
      </c>
      <c r="U210" s="45">
        <f t="shared" ca="1" si="76"/>
        <v>0</v>
      </c>
      <c r="V210" s="45">
        <f t="shared" si="77"/>
        <v>0</v>
      </c>
      <c r="W210" s="45">
        <f t="shared" ca="1" si="69"/>
        <v>0</v>
      </c>
      <c r="X210" s="274">
        <f t="shared" ca="1" si="70"/>
        <v>-1.4551915228366852E-11</v>
      </c>
      <c r="Z210" s="28">
        <f t="shared" ca="1" si="78"/>
        <v>0</v>
      </c>
      <c r="AA210" s="233"/>
      <c r="AB210" s="45">
        <f t="shared" ca="1" si="79"/>
        <v>0</v>
      </c>
      <c r="AC210" s="45">
        <f t="shared" ca="1" si="61"/>
        <v>0</v>
      </c>
      <c r="AD210" s="25">
        <f t="shared" ca="1" si="62"/>
        <v>0</v>
      </c>
    </row>
    <row r="211" spans="4:30" x14ac:dyDescent="0.35">
      <c r="D211" s="20">
        <v>207</v>
      </c>
      <c r="E211" s="21">
        <f t="shared" ca="1" si="71"/>
        <v>120286</v>
      </c>
      <c r="F211" s="44">
        <f t="shared" ca="1" si="63"/>
        <v>120650</v>
      </c>
      <c r="G211" s="22" t="s">
        <v>119</v>
      </c>
      <c r="H211" s="44">
        <f t="shared" ca="1" si="72"/>
        <v>120257</v>
      </c>
      <c r="I211" s="45">
        <f t="shared" si="73"/>
        <v>0</v>
      </c>
      <c r="J211" s="45">
        <f t="shared" ca="1" si="64"/>
        <v>0</v>
      </c>
      <c r="K211" s="45">
        <f t="shared" si="74"/>
        <v>0</v>
      </c>
      <c r="L211" s="45"/>
      <c r="M211" s="45">
        <f t="shared" si="75"/>
        <v>0</v>
      </c>
      <c r="N211" s="257">
        <f t="shared" ca="1" si="65"/>
        <v>0.05</v>
      </c>
      <c r="O211" s="23"/>
      <c r="P211" s="255">
        <f t="shared" ca="1" si="66"/>
        <v>9.4999999999999998E-3</v>
      </c>
      <c r="Q211" s="163">
        <f t="shared" ca="1" si="67"/>
        <v>0.05</v>
      </c>
      <c r="R211" s="164">
        <f ca="1">NPV(Q210,K211:$K$244) + ($A$13+$A$14+$A$15)/POWER(1+Q210,$A$29-D211+1)</f>
        <v>0</v>
      </c>
      <c r="S211" s="164">
        <f ca="1">NPV(Q211,K211:$K$244) + ($A$13+$A$14+$A$15)/POWER(1+Q211,$A$29-D211+1)</f>
        <v>0</v>
      </c>
      <c r="T211" s="45">
        <f t="shared" ca="1" si="68"/>
        <v>-1.4551915228366852E-11</v>
      </c>
      <c r="U211" s="45">
        <f t="shared" ca="1" si="76"/>
        <v>0</v>
      </c>
      <c r="V211" s="45">
        <f t="shared" si="77"/>
        <v>0</v>
      </c>
      <c r="W211" s="45">
        <f t="shared" ca="1" si="69"/>
        <v>0</v>
      </c>
      <c r="X211" s="274">
        <f t="shared" ca="1" si="70"/>
        <v>-1.4551915228366852E-11</v>
      </c>
      <c r="Z211" s="28">
        <f t="shared" ca="1" si="78"/>
        <v>0</v>
      </c>
      <c r="AA211" s="233"/>
      <c r="AB211" s="45">
        <f t="shared" ca="1" si="79"/>
        <v>0</v>
      </c>
      <c r="AC211" s="45">
        <f t="shared" ca="1" si="61"/>
        <v>0</v>
      </c>
      <c r="AD211" s="25">
        <f t="shared" ca="1" si="62"/>
        <v>0</v>
      </c>
    </row>
    <row r="212" spans="4:30" x14ac:dyDescent="0.35">
      <c r="D212" s="20">
        <v>208</v>
      </c>
      <c r="E212" s="21">
        <f t="shared" ca="1" si="71"/>
        <v>120651</v>
      </c>
      <c r="F212" s="44">
        <f t="shared" ca="1" si="63"/>
        <v>121015</v>
      </c>
      <c r="G212" s="22" t="s">
        <v>119</v>
      </c>
      <c r="H212" s="44">
        <f t="shared" ca="1" si="72"/>
        <v>120622</v>
      </c>
      <c r="I212" s="45">
        <f t="shared" si="73"/>
        <v>0</v>
      </c>
      <c r="J212" s="45">
        <f t="shared" ca="1" si="64"/>
        <v>0</v>
      </c>
      <c r="K212" s="45">
        <f t="shared" si="74"/>
        <v>0</v>
      </c>
      <c r="L212" s="45"/>
      <c r="M212" s="45">
        <f t="shared" si="75"/>
        <v>0</v>
      </c>
      <c r="N212" s="257">
        <f t="shared" ca="1" si="65"/>
        <v>0.05</v>
      </c>
      <c r="O212" s="23"/>
      <c r="P212" s="255">
        <f t="shared" ca="1" si="66"/>
        <v>9.4999999999999998E-3</v>
      </c>
      <c r="Q212" s="163">
        <f t="shared" ca="1" si="67"/>
        <v>0.05</v>
      </c>
      <c r="R212" s="164">
        <f ca="1">NPV(Q211,K212:$K$244) + ($A$13+$A$14+$A$15)/POWER(1+Q211,$A$29-D212+1)</f>
        <v>0</v>
      </c>
      <c r="S212" s="164">
        <f ca="1">NPV(Q212,K212:$K$244) + ($A$13+$A$14+$A$15)/POWER(1+Q212,$A$29-D212+1)</f>
        <v>0</v>
      </c>
      <c r="T212" s="45">
        <f t="shared" ca="1" si="68"/>
        <v>-1.4551915228366852E-11</v>
      </c>
      <c r="U212" s="45">
        <f t="shared" ca="1" si="76"/>
        <v>0</v>
      </c>
      <c r="V212" s="45">
        <f t="shared" si="77"/>
        <v>0</v>
      </c>
      <c r="W212" s="45">
        <f t="shared" ca="1" si="69"/>
        <v>0</v>
      </c>
      <c r="X212" s="274">
        <f t="shared" ca="1" si="70"/>
        <v>-1.4551915228366852E-11</v>
      </c>
      <c r="Z212" s="28">
        <f t="shared" ca="1" si="78"/>
        <v>0</v>
      </c>
      <c r="AA212" s="233"/>
      <c r="AB212" s="45">
        <f t="shared" ca="1" si="79"/>
        <v>0</v>
      </c>
      <c r="AC212" s="45">
        <f t="shared" ca="1" si="61"/>
        <v>0</v>
      </c>
      <c r="AD212" s="25">
        <f t="shared" ca="1" si="62"/>
        <v>0</v>
      </c>
    </row>
    <row r="213" spans="4:30" x14ac:dyDescent="0.35">
      <c r="D213" s="20">
        <v>209</v>
      </c>
      <c r="E213" s="21">
        <f t="shared" ca="1" si="71"/>
        <v>121016</v>
      </c>
      <c r="F213" s="44">
        <f t="shared" ca="1" si="63"/>
        <v>121381</v>
      </c>
      <c r="G213" s="22" t="s">
        <v>119</v>
      </c>
      <c r="H213" s="44">
        <f t="shared" ca="1" si="72"/>
        <v>120987</v>
      </c>
      <c r="I213" s="45">
        <f t="shared" si="73"/>
        <v>0</v>
      </c>
      <c r="J213" s="45">
        <f t="shared" ca="1" si="64"/>
        <v>0</v>
      </c>
      <c r="K213" s="45">
        <f t="shared" si="74"/>
        <v>0</v>
      </c>
      <c r="L213" s="45"/>
      <c r="M213" s="45">
        <f t="shared" si="75"/>
        <v>0</v>
      </c>
      <c r="N213" s="257">
        <f t="shared" ca="1" si="65"/>
        <v>0.05</v>
      </c>
      <c r="O213" s="23"/>
      <c r="P213" s="255">
        <f t="shared" ca="1" si="66"/>
        <v>9.4999999999999998E-3</v>
      </c>
      <c r="Q213" s="163">
        <f t="shared" ca="1" si="67"/>
        <v>0.05</v>
      </c>
      <c r="R213" s="164">
        <f ca="1">NPV(Q212,K213:$K$244) + ($A$13+$A$14+$A$15)/POWER(1+Q212,$A$29-D213+1)</f>
        <v>0</v>
      </c>
      <c r="S213" s="164">
        <f ca="1">NPV(Q213,K213:$K$244) + ($A$13+$A$14+$A$15)/POWER(1+Q213,$A$29-D213+1)</f>
        <v>0</v>
      </c>
      <c r="T213" s="45">
        <f t="shared" ca="1" si="68"/>
        <v>-1.4551915228366852E-11</v>
      </c>
      <c r="U213" s="45">
        <f t="shared" ca="1" si="76"/>
        <v>0</v>
      </c>
      <c r="V213" s="45">
        <f t="shared" si="77"/>
        <v>0</v>
      </c>
      <c r="W213" s="45">
        <f t="shared" ca="1" si="69"/>
        <v>0</v>
      </c>
      <c r="X213" s="274">
        <f t="shared" ca="1" si="70"/>
        <v>-1.4551915228366852E-11</v>
      </c>
      <c r="Z213" s="28">
        <f t="shared" ca="1" si="78"/>
        <v>0</v>
      </c>
      <c r="AA213" s="233"/>
      <c r="AB213" s="45">
        <f t="shared" ca="1" si="79"/>
        <v>0</v>
      </c>
      <c r="AC213" s="45">
        <f t="shared" ca="1" si="61"/>
        <v>0</v>
      </c>
      <c r="AD213" s="25">
        <f t="shared" ca="1" si="62"/>
        <v>0</v>
      </c>
    </row>
    <row r="214" spans="4:30" x14ac:dyDescent="0.35">
      <c r="D214" s="20">
        <v>210</v>
      </c>
      <c r="E214" s="21">
        <f t="shared" ca="1" si="71"/>
        <v>121382</v>
      </c>
      <c r="F214" s="44">
        <f t="shared" ca="1" si="63"/>
        <v>121746</v>
      </c>
      <c r="G214" s="22" t="s">
        <v>119</v>
      </c>
      <c r="H214" s="44">
        <f t="shared" ca="1" si="72"/>
        <v>121353</v>
      </c>
      <c r="I214" s="45">
        <f t="shared" si="73"/>
        <v>0</v>
      </c>
      <c r="J214" s="45">
        <f t="shared" ca="1" si="64"/>
        <v>0</v>
      </c>
      <c r="K214" s="45">
        <f t="shared" si="74"/>
        <v>0</v>
      </c>
      <c r="L214" s="45"/>
      <c r="M214" s="45">
        <f t="shared" si="75"/>
        <v>0</v>
      </c>
      <c r="N214" s="257">
        <f t="shared" ca="1" si="65"/>
        <v>0.05</v>
      </c>
      <c r="O214" s="23"/>
      <c r="P214" s="255">
        <f t="shared" ca="1" si="66"/>
        <v>9.4999999999999998E-3</v>
      </c>
      <c r="Q214" s="163">
        <f t="shared" ca="1" si="67"/>
        <v>0.05</v>
      </c>
      <c r="R214" s="164">
        <f ca="1">NPV(Q213,K214:$K$244) + ($A$13+$A$14+$A$15)/POWER(1+Q213,$A$29-D214+1)</f>
        <v>0</v>
      </c>
      <c r="S214" s="164">
        <f ca="1">NPV(Q214,K214:$K$244) + ($A$13+$A$14+$A$15)/POWER(1+Q214,$A$29-D214+1)</f>
        <v>0</v>
      </c>
      <c r="T214" s="45">
        <f t="shared" ca="1" si="68"/>
        <v>-1.4551915228366852E-11</v>
      </c>
      <c r="U214" s="45">
        <f t="shared" ca="1" si="76"/>
        <v>0</v>
      </c>
      <c r="V214" s="45">
        <f t="shared" si="77"/>
        <v>0</v>
      </c>
      <c r="W214" s="45">
        <f t="shared" ca="1" si="69"/>
        <v>0</v>
      </c>
      <c r="X214" s="274">
        <f t="shared" ca="1" si="70"/>
        <v>-1.4551915228366852E-11</v>
      </c>
      <c r="Z214" s="28">
        <f t="shared" ca="1" si="78"/>
        <v>0</v>
      </c>
      <c r="AA214" s="233"/>
      <c r="AB214" s="45">
        <f t="shared" ca="1" si="79"/>
        <v>0</v>
      </c>
      <c r="AC214" s="45">
        <f t="shared" ca="1" si="61"/>
        <v>0</v>
      </c>
      <c r="AD214" s="25">
        <f t="shared" ca="1" si="62"/>
        <v>0</v>
      </c>
    </row>
    <row r="215" spans="4:30" x14ac:dyDescent="0.35">
      <c r="D215" s="20">
        <v>211</v>
      </c>
      <c r="E215" s="21">
        <f t="shared" ca="1" si="71"/>
        <v>121747</v>
      </c>
      <c r="F215" s="44">
        <f t="shared" ca="1" si="63"/>
        <v>122111</v>
      </c>
      <c r="G215" s="22" t="s">
        <v>119</v>
      </c>
      <c r="H215" s="44">
        <f t="shared" ca="1" si="72"/>
        <v>121718</v>
      </c>
      <c r="I215" s="45">
        <f t="shared" si="73"/>
        <v>0</v>
      </c>
      <c r="J215" s="45">
        <f t="shared" ca="1" si="64"/>
        <v>0</v>
      </c>
      <c r="K215" s="45">
        <f t="shared" si="74"/>
        <v>0</v>
      </c>
      <c r="L215" s="45"/>
      <c r="M215" s="45">
        <f t="shared" si="75"/>
        <v>0</v>
      </c>
      <c r="N215" s="257">
        <f t="shared" ca="1" si="65"/>
        <v>0.05</v>
      </c>
      <c r="O215" s="23"/>
      <c r="P215" s="255">
        <f t="shared" ca="1" si="66"/>
        <v>9.4999999999999998E-3</v>
      </c>
      <c r="Q215" s="163">
        <f t="shared" ca="1" si="67"/>
        <v>0.05</v>
      </c>
      <c r="R215" s="164">
        <f ca="1">NPV(Q214,K215:$K$244) + ($A$13+$A$14+$A$15)/POWER(1+Q214,$A$29-D215+1)</f>
        <v>0</v>
      </c>
      <c r="S215" s="164">
        <f ca="1">NPV(Q215,K215:$K$244) + ($A$13+$A$14+$A$15)/POWER(1+Q215,$A$29-D215+1)</f>
        <v>0</v>
      </c>
      <c r="T215" s="45">
        <f t="shared" ca="1" si="68"/>
        <v>-1.4551915228366852E-11</v>
      </c>
      <c r="U215" s="45">
        <f t="shared" ca="1" si="76"/>
        <v>0</v>
      </c>
      <c r="V215" s="45">
        <f t="shared" si="77"/>
        <v>0</v>
      </c>
      <c r="W215" s="45">
        <f t="shared" ca="1" si="69"/>
        <v>0</v>
      </c>
      <c r="X215" s="274">
        <f t="shared" ca="1" si="70"/>
        <v>-1.4551915228366852E-11</v>
      </c>
      <c r="Z215" s="28">
        <f t="shared" ca="1" si="78"/>
        <v>0</v>
      </c>
      <c r="AA215" s="233"/>
      <c r="AB215" s="45">
        <f t="shared" ca="1" si="79"/>
        <v>0</v>
      </c>
      <c r="AC215" s="45">
        <f t="shared" ca="1" si="61"/>
        <v>0</v>
      </c>
      <c r="AD215" s="25">
        <f t="shared" ca="1" si="62"/>
        <v>0</v>
      </c>
    </row>
    <row r="216" spans="4:30" x14ac:dyDescent="0.35">
      <c r="D216" s="20">
        <v>212</v>
      </c>
      <c r="E216" s="21">
        <f t="shared" ca="1" si="71"/>
        <v>122112</v>
      </c>
      <c r="F216" s="44">
        <f t="shared" ca="1" si="63"/>
        <v>122476</v>
      </c>
      <c r="G216" s="22" t="s">
        <v>119</v>
      </c>
      <c r="H216" s="44">
        <f t="shared" ca="1" si="72"/>
        <v>122083</v>
      </c>
      <c r="I216" s="45">
        <f t="shared" si="73"/>
        <v>0</v>
      </c>
      <c r="J216" s="45">
        <f t="shared" ca="1" si="64"/>
        <v>0</v>
      </c>
      <c r="K216" s="45">
        <f t="shared" si="74"/>
        <v>0</v>
      </c>
      <c r="L216" s="45"/>
      <c r="M216" s="45">
        <f t="shared" si="75"/>
        <v>0</v>
      </c>
      <c r="N216" s="257">
        <f t="shared" ca="1" si="65"/>
        <v>0.05</v>
      </c>
      <c r="O216" s="23"/>
      <c r="P216" s="255">
        <f t="shared" ca="1" si="66"/>
        <v>9.4999999999999998E-3</v>
      </c>
      <c r="Q216" s="163">
        <f t="shared" ca="1" si="67"/>
        <v>0.05</v>
      </c>
      <c r="R216" s="164">
        <f ca="1">NPV(Q215,K216:$K$244) + ($A$13+$A$14+$A$15)/POWER(1+Q215,$A$29-D216+1)</f>
        <v>0</v>
      </c>
      <c r="S216" s="164">
        <f ca="1">NPV(Q216,K216:$K$244) + ($A$13+$A$14+$A$15)/POWER(1+Q216,$A$29-D216+1)</f>
        <v>0</v>
      </c>
      <c r="T216" s="45">
        <f t="shared" ca="1" si="68"/>
        <v>-1.4551915228366852E-11</v>
      </c>
      <c r="U216" s="45">
        <f t="shared" ca="1" si="76"/>
        <v>0</v>
      </c>
      <c r="V216" s="45">
        <f t="shared" si="77"/>
        <v>0</v>
      </c>
      <c r="W216" s="45">
        <f t="shared" ca="1" si="69"/>
        <v>0</v>
      </c>
      <c r="X216" s="274">
        <f t="shared" ca="1" si="70"/>
        <v>-1.4551915228366852E-11</v>
      </c>
      <c r="Z216" s="28">
        <f t="shared" ca="1" si="78"/>
        <v>0</v>
      </c>
      <c r="AA216" s="233"/>
      <c r="AB216" s="45">
        <f t="shared" ca="1" si="79"/>
        <v>0</v>
      </c>
      <c r="AC216" s="45">
        <f t="shared" ca="1" si="61"/>
        <v>0</v>
      </c>
      <c r="AD216" s="25">
        <f t="shared" ca="1" si="62"/>
        <v>0</v>
      </c>
    </row>
    <row r="217" spans="4:30" x14ac:dyDescent="0.35">
      <c r="D217" s="20">
        <v>213</v>
      </c>
      <c r="E217" s="21">
        <f t="shared" ca="1" si="71"/>
        <v>122477</v>
      </c>
      <c r="F217" s="44">
        <f t="shared" ca="1" si="63"/>
        <v>122842</v>
      </c>
      <c r="G217" s="22" t="s">
        <v>119</v>
      </c>
      <c r="H217" s="44">
        <f t="shared" ca="1" si="72"/>
        <v>122448</v>
      </c>
      <c r="I217" s="45">
        <f t="shared" si="73"/>
        <v>0</v>
      </c>
      <c r="J217" s="45">
        <f t="shared" ca="1" si="64"/>
        <v>0</v>
      </c>
      <c r="K217" s="45">
        <f t="shared" si="74"/>
        <v>0</v>
      </c>
      <c r="L217" s="45"/>
      <c r="M217" s="45">
        <f t="shared" si="75"/>
        <v>0</v>
      </c>
      <c r="N217" s="257">
        <f t="shared" ca="1" si="65"/>
        <v>0.05</v>
      </c>
      <c r="O217" s="23"/>
      <c r="P217" s="255">
        <f t="shared" ca="1" si="66"/>
        <v>9.4999999999999998E-3</v>
      </c>
      <c r="Q217" s="163">
        <f t="shared" ca="1" si="67"/>
        <v>0.05</v>
      </c>
      <c r="R217" s="164">
        <f ca="1">NPV(Q216,K217:$K$244) + ($A$13+$A$14+$A$15)/POWER(1+Q216,$A$29-D217+1)</f>
        <v>0</v>
      </c>
      <c r="S217" s="164">
        <f ca="1">NPV(Q217,K217:$K$244) + ($A$13+$A$14+$A$15)/POWER(1+Q217,$A$29-D217+1)</f>
        <v>0</v>
      </c>
      <c r="T217" s="45">
        <f t="shared" ca="1" si="68"/>
        <v>-1.4551915228366852E-11</v>
      </c>
      <c r="U217" s="45">
        <f t="shared" ca="1" si="76"/>
        <v>0</v>
      </c>
      <c r="V217" s="45">
        <f t="shared" si="77"/>
        <v>0</v>
      </c>
      <c r="W217" s="45">
        <f t="shared" ca="1" si="69"/>
        <v>0</v>
      </c>
      <c r="X217" s="274">
        <f t="shared" ca="1" si="70"/>
        <v>-1.4551915228366852E-11</v>
      </c>
      <c r="Z217" s="28">
        <f t="shared" ca="1" si="78"/>
        <v>0</v>
      </c>
      <c r="AA217" s="233"/>
      <c r="AB217" s="45">
        <f t="shared" ca="1" si="79"/>
        <v>0</v>
      </c>
      <c r="AC217" s="45">
        <f t="shared" ca="1" si="61"/>
        <v>0</v>
      </c>
      <c r="AD217" s="25">
        <f t="shared" ca="1" si="62"/>
        <v>0</v>
      </c>
    </row>
    <row r="218" spans="4:30" x14ac:dyDescent="0.35">
      <c r="D218" s="20">
        <v>214</v>
      </c>
      <c r="E218" s="21">
        <f t="shared" ca="1" si="71"/>
        <v>122843</v>
      </c>
      <c r="F218" s="44">
        <f t="shared" ca="1" si="63"/>
        <v>123207</v>
      </c>
      <c r="G218" s="22" t="s">
        <v>119</v>
      </c>
      <c r="H218" s="44">
        <f t="shared" ca="1" si="72"/>
        <v>122814</v>
      </c>
      <c r="I218" s="45">
        <f t="shared" si="73"/>
        <v>0</v>
      </c>
      <c r="J218" s="45">
        <f t="shared" ca="1" si="64"/>
        <v>0</v>
      </c>
      <c r="K218" s="45">
        <f t="shared" si="74"/>
        <v>0</v>
      </c>
      <c r="L218" s="45"/>
      <c r="M218" s="45">
        <f t="shared" si="75"/>
        <v>0</v>
      </c>
      <c r="N218" s="257">
        <f t="shared" ca="1" si="65"/>
        <v>0.05</v>
      </c>
      <c r="O218" s="23"/>
      <c r="P218" s="255">
        <f t="shared" ca="1" si="66"/>
        <v>9.4999999999999998E-3</v>
      </c>
      <c r="Q218" s="163">
        <f t="shared" ca="1" si="67"/>
        <v>0.05</v>
      </c>
      <c r="R218" s="164">
        <f ca="1">NPV(Q217,K218:$K$244) + ($A$13+$A$14+$A$15)/POWER(1+Q217,$A$29-D218+1)</f>
        <v>0</v>
      </c>
      <c r="S218" s="164">
        <f ca="1">NPV(Q218,K218:$K$244) + ($A$13+$A$14+$A$15)/POWER(1+Q218,$A$29-D218+1)</f>
        <v>0</v>
      </c>
      <c r="T218" s="45">
        <f t="shared" ca="1" si="68"/>
        <v>-1.4551915228366852E-11</v>
      </c>
      <c r="U218" s="45">
        <f t="shared" ca="1" si="76"/>
        <v>0</v>
      </c>
      <c r="V218" s="45">
        <f t="shared" si="77"/>
        <v>0</v>
      </c>
      <c r="W218" s="45">
        <f t="shared" ca="1" si="69"/>
        <v>0</v>
      </c>
      <c r="X218" s="274">
        <f t="shared" ca="1" si="70"/>
        <v>-1.4551915228366852E-11</v>
      </c>
      <c r="Z218" s="28">
        <f t="shared" ca="1" si="78"/>
        <v>0</v>
      </c>
      <c r="AA218" s="233"/>
      <c r="AB218" s="45">
        <f t="shared" ca="1" si="79"/>
        <v>0</v>
      </c>
      <c r="AC218" s="45">
        <f t="shared" ca="1" si="61"/>
        <v>0</v>
      </c>
      <c r="AD218" s="25">
        <f t="shared" ca="1" si="62"/>
        <v>0</v>
      </c>
    </row>
    <row r="219" spans="4:30" x14ac:dyDescent="0.35">
      <c r="D219" s="20">
        <v>215</v>
      </c>
      <c r="E219" s="21">
        <f t="shared" ca="1" si="71"/>
        <v>123208</v>
      </c>
      <c r="F219" s="44">
        <f t="shared" ca="1" si="63"/>
        <v>123572</v>
      </c>
      <c r="G219" s="22" t="s">
        <v>119</v>
      </c>
      <c r="H219" s="44">
        <f t="shared" ca="1" si="72"/>
        <v>123179</v>
      </c>
      <c r="I219" s="45">
        <f t="shared" si="73"/>
        <v>0</v>
      </c>
      <c r="J219" s="45">
        <f t="shared" ca="1" si="64"/>
        <v>0</v>
      </c>
      <c r="K219" s="45">
        <f t="shared" si="74"/>
        <v>0</v>
      </c>
      <c r="L219" s="45"/>
      <c r="M219" s="45">
        <f t="shared" si="75"/>
        <v>0</v>
      </c>
      <c r="N219" s="257">
        <f t="shared" ca="1" si="65"/>
        <v>0.05</v>
      </c>
      <c r="O219" s="23"/>
      <c r="P219" s="255">
        <f t="shared" ca="1" si="66"/>
        <v>9.4999999999999998E-3</v>
      </c>
      <c r="Q219" s="163">
        <f t="shared" ca="1" si="67"/>
        <v>0.05</v>
      </c>
      <c r="R219" s="164">
        <f ca="1">NPV(Q218,K219:$K$244) + ($A$13+$A$14+$A$15)/POWER(1+Q218,$A$29-D219+1)</f>
        <v>0</v>
      </c>
      <c r="S219" s="164">
        <f ca="1">NPV(Q219,K219:$K$244) + ($A$13+$A$14+$A$15)/POWER(1+Q219,$A$29-D219+1)</f>
        <v>0</v>
      </c>
      <c r="T219" s="45">
        <f t="shared" ca="1" si="68"/>
        <v>-1.4551915228366852E-11</v>
      </c>
      <c r="U219" s="45">
        <f t="shared" ca="1" si="76"/>
        <v>0</v>
      </c>
      <c r="V219" s="45">
        <f t="shared" si="77"/>
        <v>0</v>
      </c>
      <c r="W219" s="45">
        <f t="shared" ca="1" si="69"/>
        <v>0</v>
      </c>
      <c r="X219" s="274">
        <f t="shared" ca="1" si="70"/>
        <v>-1.4551915228366852E-11</v>
      </c>
      <c r="Z219" s="28">
        <f t="shared" ca="1" si="78"/>
        <v>0</v>
      </c>
      <c r="AA219" s="233"/>
      <c r="AB219" s="45">
        <f t="shared" ca="1" si="79"/>
        <v>0</v>
      </c>
      <c r="AC219" s="45">
        <f t="shared" ca="1" si="61"/>
        <v>0</v>
      </c>
      <c r="AD219" s="25">
        <f t="shared" ca="1" si="62"/>
        <v>0</v>
      </c>
    </row>
    <row r="220" spans="4:30" x14ac:dyDescent="0.35">
      <c r="D220" s="20">
        <v>216</v>
      </c>
      <c r="E220" s="21">
        <f t="shared" ca="1" si="71"/>
        <v>123573</v>
      </c>
      <c r="F220" s="44">
        <f t="shared" ca="1" si="63"/>
        <v>123937</v>
      </c>
      <c r="G220" s="22" t="s">
        <v>119</v>
      </c>
      <c r="H220" s="44">
        <f t="shared" ca="1" si="72"/>
        <v>123544</v>
      </c>
      <c r="I220" s="45">
        <f t="shared" si="73"/>
        <v>0</v>
      </c>
      <c r="J220" s="45">
        <f t="shared" ca="1" si="64"/>
        <v>0</v>
      </c>
      <c r="K220" s="45">
        <f t="shared" si="74"/>
        <v>0</v>
      </c>
      <c r="L220" s="45"/>
      <c r="M220" s="45">
        <f t="shared" si="75"/>
        <v>0</v>
      </c>
      <c r="N220" s="257">
        <f t="shared" ca="1" si="65"/>
        <v>0.05</v>
      </c>
      <c r="O220" s="23"/>
      <c r="P220" s="255">
        <f t="shared" ca="1" si="66"/>
        <v>9.4999999999999998E-3</v>
      </c>
      <c r="Q220" s="163">
        <f t="shared" ca="1" si="67"/>
        <v>0.05</v>
      </c>
      <c r="R220" s="164">
        <f ca="1">NPV(Q219,K220:$K$244) + ($A$13+$A$14+$A$15)/POWER(1+Q219,$A$29-D220+1)</f>
        <v>0</v>
      </c>
      <c r="S220" s="164">
        <f ca="1">NPV(Q220,K220:$K$244) + ($A$13+$A$14+$A$15)/POWER(1+Q220,$A$29-D220+1)</f>
        <v>0</v>
      </c>
      <c r="T220" s="45">
        <f t="shared" ca="1" si="68"/>
        <v>-1.4551915228366852E-11</v>
      </c>
      <c r="U220" s="45">
        <f t="shared" ca="1" si="76"/>
        <v>0</v>
      </c>
      <c r="V220" s="45">
        <f t="shared" si="77"/>
        <v>0</v>
      </c>
      <c r="W220" s="45">
        <f t="shared" ca="1" si="69"/>
        <v>0</v>
      </c>
      <c r="X220" s="274">
        <f t="shared" ca="1" si="70"/>
        <v>-1.4551915228366852E-11</v>
      </c>
      <c r="Z220" s="28">
        <f t="shared" ca="1" si="78"/>
        <v>0</v>
      </c>
      <c r="AA220" s="233"/>
      <c r="AB220" s="45">
        <f t="shared" ca="1" si="79"/>
        <v>0</v>
      </c>
      <c r="AC220" s="45">
        <f t="shared" ca="1" si="61"/>
        <v>0</v>
      </c>
      <c r="AD220" s="25">
        <f t="shared" ca="1" si="62"/>
        <v>0</v>
      </c>
    </row>
    <row r="221" spans="4:30" x14ac:dyDescent="0.35">
      <c r="D221" s="20">
        <v>217</v>
      </c>
      <c r="E221" s="21">
        <f t="shared" ca="1" si="71"/>
        <v>123938</v>
      </c>
      <c r="F221" s="44">
        <f t="shared" ca="1" si="63"/>
        <v>124303</v>
      </c>
      <c r="G221" s="22" t="s">
        <v>119</v>
      </c>
      <c r="H221" s="44">
        <f t="shared" ca="1" si="72"/>
        <v>123909</v>
      </c>
      <c r="I221" s="45">
        <f t="shared" si="73"/>
        <v>0</v>
      </c>
      <c r="J221" s="45">
        <f t="shared" ca="1" si="64"/>
        <v>0</v>
      </c>
      <c r="K221" s="45">
        <f t="shared" si="74"/>
        <v>0</v>
      </c>
      <c r="L221" s="45"/>
      <c r="M221" s="45">
        <f t="shared" si="75"/>
        <v>0</v>
      </c>
      <c r="N221" s="257">
        <f t="shared" ca="1" si="65"/>
        <v>0.05</v>
      </c>
      <c r="O221" s="23"/>
      <c r="P221" s="255">
        <f t="shared" ca="1" si="66"/>
        <v>9.4999999999999998E-3</v>
      </c>
      <c r="Q221" s="163">
        <f t="shared" ca="1" si="67"/>
        <v>0.05</v>
      </c>
      <c r="R221" s="164">
        <f ca="1">NPV(Q220,K221:$K$244) + ($A$13+$A$14+$A$15)/POWER(1+Q220,$A$29-D221+1)</f>
        <v>0</v>
      </c>
      <c r="S221" s="164">
        <f ca="1">NPV(Q221,K221:$K$244) + ($A$13+$A$14+$A$15)/POWER(1+Q221,$A$29-D221+1)</f>
        <v>0</v>
      </c>
      <c r="T221" s="45">
        <f t="shared" ca="1" si="68"/>
        <v>-1.4551915228366852E-11</v>
      </c>
      <c r="U221" s="45">
        <f t="shared" ca="1" si="76"/>
        <v>0</v>
      </c>
      <c r="V221" s="45">
        <f t="shared" si="77"/>
        <v>0</v>
      </c>
      <c r="W221" s="45">
        <f t="shared" ca="1" si="69"/>
        <v>0</v>
      </c>
      <c r="X221" s="274">
        <f t="shared" ca="1" si="70"/>
        <v>-1.4551915228366852E-11</v>
      </c>
      <c r="Z221" s="28">
        <f t="shared" ca="1" si="78"/>
        <v>0</v>
      </c>
      <c r="AA221" s="233"/>
      <c r="AB221" s="45">
        <f t="shared" ca="1" si="79"/>
        <v>0</v>
      </c>
      <c r="AC221" s="45">
        <f t="shared" ca="1" si="61"/>
        <v>0</v>
      </c>
      <c r="AD221" s="25">
        <f t="shared" ca="1" si="62"/>
        <v>0</v>
      </c>
    </row>
    <row r="222" spans="4:30" x14ac:dyDescent="0.35">
      <c r="D222" s="20">
        <v>218</v>
      </c>
      <c r="E222" s="21">
        <f t="shared" ca="1" si="71"/>
        <v>124304</v>
      </c>
      <c r="F222" s="44">
        <f t="shared" ca="1" si="63"/>
        <v>124668</v>
      </c>
      <c r="G222" s="22" t="s">
        <v>119</v>
      </c>
      <c r="H222" s="44">
        <f t="shared" ca="1" si="72"/>
        <v>124275</v>
      </c>
      <c r="I222" s="45">
        <f t="shared" si="73"/>
        <v>0</v>
      </c>
      <c r="J222" s="45">
        <f t="shared" ca="1" si="64"/>
        <v>0</v>
      </c>
      <c r="K222" s="45">
        <f t="shared" si="74"/>
        <v>0</v>
      </c>
      <c r="L222" s="45"/>
      <c r="M222" s="45">
        <f t="shared" si="75"/>
        <v>0</v>
      </c>
      <c r="N222" s="257">
        <f t="shared" ca="1" si="65"/>
        <v>0.05</v>
      </c>
      <c r="O222" s="23"/>
      <c r="P222" s="255">
        <f t="shared" ca="1" si="66"/>
        <v>9.4999999999999998E-3</v>
      </c>
      <c r="Q222" s="163">
        <f t="shared" ca="1" si="67"/>
        <v>0.05</v>
      </c>
      <c r="R222" s="164">
        <f ca="1">NPV(Q221,K222:$K$244) + ($A$13+$A$14+$A$15)/POWER(1+Q221,$A$29-D222+1)</f>
        <v>0</v>
      </c>
      <c r="S222" s="164">
        <f ca="1">NPV(Q222,K222:$K$244) + ($A$13+$A$14+$A$15)/POWER(1+Q222,$A$29-D222+1)</f>
        <v>0</v>
      </c>
      <c r="T222" s="45">
        <f t="shared" ca="1" si="68"/>
        <v>-1.4551915228366852E-11</v>
      </c>
      <c r="U222" s="45">
        <f t="shared" ca="1" si="76"/>
        <v>0</v>
      </c>
      <c r="V222" s="45">
        <f t="shared" si="77"/>
        <v>0</v>
      </c>
      <c r="W222" s="45">
        <f t="shared" ca="1" si="69"/>
        <v>0</v>
      </c>
      <c r="X222" s="274">
        <f t="shared" ca="1" si="70"/>
        <v>-1.4551915228366852E-11</v>
      </c>
      <c r="Z222" s="28">
        <f t="shared" ca="1" si="78"/>
        <v>0</v>
      </c>
      <c r="AA222" s="233"/>
      <c r="AB222" s="45">
        <f t="shared" ca="1" si="79"/>
        <v>0</v>
      </c>
      <c r="AC222" s="45">
        <f t="shared" ca="1" si="61"/>
        <v>0</v>
      </c>
      <c r="AD222" s="25">
        <f t="shared" ca="1" si="62"/>
        <v>0</v>
      </c>
    </row>
    <row r="223" spans="4:30" x14ac:dyDescent="0.35">
      <c r="D223" s="20">
        <v>219</v>
      </c>
      <c r="E223" s="21">
        <f t="shared" ca="1" si="71"/>
        <v>124669</v>
      </c>
      <c r="F223" s="44">
        <f t="shared" ca="1" si="63"/>
        <v>125033</v>
      </c>
      <c r="G223" s="22" t="s">
        <v>119</v>
      </c>
      <c r="H223" s="44">
        <f t="shared" ca="1" si="72"/>
        <v>124640</v>
      </c>
      <c r="I223" s="45">
        <f t="shared" si="73"/>
        <v>0</v>
      </c>
      <c r="J223" s="45">
        <f t="shared" ca="1" si="64"/>
        <v>0</v>
      </c>
      <c r="K223" s="45">
        <f t="shared" si="74"/>
        <v>0</v>
      </c>
      <c r="L223" s="45"/>
      <c r="M223" s="45">
        <f t="shared" si="75"/>
        <v>0</v>
      </c>
      <c r="N223" s="257">
        <f t="shared" ca="1" si="65"/>
        <v>0.05</v>
      </c>
      <c r="O223" s="23"/>
      <c r="P223" s="255">
        <f t="shared" ca="1" si="66"/>
        <v>9.4999999999999998E-3</v>
      </c>
      <c r="Q223" s="163">
        <f t="shared" ca="1" si="67"/>
        <v>0.05</v>
      </c>
      <c r="R223" s="164">
        <f ca="1">NPV(Q222,K223:$K$244) + ($A$13+$A$14+$A$15)/POWER(1+Q222,$A$29-D223+1)</f>
        <v>0</v>
      </c>
      <c r="S223" s="164">
        <f ca="1">NPV(Q223,K223:$K$244) + ($A$13+$A$14+$A$15)/POWER(1+Q223,$A$29-D223+1)</f>
        <v>0</v>
      </c>
      <c r="T223" s="45">
        <f t="shared" ca="1" si="68"/>
        <v>-1.4551915228366852E-11</v>
      </c>
      <c r="U223" s="45">
        <f t="shared" ca="1" si="76"/>
        <v>0</v>
      </c>
      <c r="V223" s="45">
        <f t="shared" si="77"/>
        <v>0</v>
      </c>
      <c r="W223" s="45">
        <f t="shared" ca="1" si="69"/>
        <v>0</v>
      </c>
      <c r="X223" s="274">
        <f t="shared" ca="1" si="70"/>
        <v>-1.4551915228366852E-11</v>
      </c>
      <c r="Z223" s="28">
        <f t="shared" ca="1" si="78"/>
        <v>0</v>
      </c>
      <c r="AA223" s="233"/>
      <c r="AB223" s="45">
        <f t="shared" ca="1" si="79"/>
        <v>0</v>
      </c>
      <c r="AC223" s="45">
        <f t="shared" ca="1" si="61"/>
        <v>0</v>
      </c>
      <c r="AD223" s="25">
        <f t="shared" ca="1" si="62"/>
        <v>0</v>
      </c>
    </row>
    <row r="224" spans="4:30" x14ac:dyDescent="0.35">
      <c r="D224" s="20">
        <v>220</v>
      </c>
      <c r="E224" s="21">
        <f t="shared" ca="1" si="71"/>
        <v>125034</v>
      </c>
      <c r="F224" s="44">
        <f t="shared" ca="1" si="63"/>
        <v>125398</v>
      </c>
      <c r="G224" s="22" t="s">
        <v>119</v>
      </c>
      <c r="H224" s="44">
        <f t="shared" ca="1" si="72"/>
        <v>125005</v>
      </c>
      <c r="I224" s="45">
        <f t="shared" si="73"/>
        <v>0</v>
      </c>
      <c r="J224" s="45">
        <f t="shared" ca="1" si="64"/>
        <v>0</v>
      </c>
      <c r="K224" s="45">
        <f t="shared" si="74"/>
        <v>0</v>
      </c>
      <c r="L224" s="45"/>
      <c r="M224" s="45">
        <f t="shared" si="75"/>
        <v>0</v>
      </c>
      <c r="N224" s="257">
        <f t="shared" ca="1" si="65"/>
        <v>0.05</v>
      </c>
      <c r="O224" s="23"/>
      <c r="P224" s="255">
        <f t="shared" ca="1" si="66"/>
        <v>9.4999999999999998E-3</v>
      </c>
      <c r="Q224" s="163">
        <f t="shared" ca="1" si="67"/>
        <v>0.05</v>
      </c>
      <c r="R224" s="164">
        <f ca="1">NPV(Q223,K224:$K$244) + ($A$13+$A$14+$A$15)/POWER(1+Q223,$A$29-D224+1)</f>
        <v>0</v>
      </c>
      <c r="S224" s="164">
        <f ca="1">NPV(Q224,K224:$K$244) + ($A$13+$A$14+$A$15)/POWER(1+Q224,$A$29-D224+1)</f>
        <v>0</v>
      </c>
      <c r="T224" s="45">
        <f t="shared" ca="1" si="68"/>
        <v>-1.4551915228366852E-11</v>
      </c>
      <c r="U224" s="45">
        <f t="shared" ca="1" si="76"/>
        <v>0</v>
      </c>
      <c r="V224" s="45">
        <f t="shared" si="77"/>
        <v>0</v>
      </c>
      <c r="W224" s="45">
        <f t="shared" ca="1" si="69"/>
        <v>0</v>
      </c>
      <c r="X224" s="274">
        <f t="shared" ca="1" si="70"/>
        <v>-1.4551915228366852E-11</v>
      </c>
      <c r="Z224" s="28">
        <f t="shared" ca="1" si="78"/>
        <v>0</v>
      </c>
      <c r="AA224" s="233"/>
      <c r="AB224" s="45">
        <f t="shared" ca="1" si="79"/>
        <v>0</v>
      </c>
      <c r="AC224" s="45">
        <f t="shared" ca="1" si="61"/>
        <v>0</v>
      </c>
      <c r="AD224" s="25">
        <f t="shared" ca="1" si="62"/>
        <v>0</v>
      </c>
    </row>
    <row r="225" spans="4:30" x14ac:dyDescent="0.35">
      <c r="D225" s="20">
        <v>221</v>
      </c>
      <c r="E225" s="21">
        <f t="shared" ca="1" si="71"/>
        <v>125399</v>
      </c>
      <c r="F225" s="44">
        <f t="shared" ca="1" si="63"/>
        <v>125764</v>
      </c>
      <c r="G225" s="22" t="s">
        <v>119</v>
      </c>
      <c r="H225" s="44">
        <f t="shared" ca="1" si="72"/>
        <v>125370</v>
      </c>
      <c r="I225" s="45">
        <f t="shared" si="73"/>
        <v>0</v>
      </c>
      <c r="J225" s="45">
        <f t="shared" ca="1" si="64"/>
        <v>0</v>
      </c>
      <c r="K225" s="45">
        <f t="shared" si="74"/>
        <v>0</v>
      </c>
      <c r="L225" s="45"/>
      <c r="M225" s="45">
        <f t="shared" si="75"/>
        <v>0</v>
      </c>
      <c r="N225" s="257">
        <f t="shared" ca="1" si="65"/>
        <v>0.05</v>
      </c>
      <c r="O225" s="23"/>
      <c r="P225" s="255">
        <f t="shared" ca="1" si="66"/>
        <v>9.4999999999999998E-3</v>
      </c>
      <c r="Q225" s="163">
        <f t="shared" ca="1" si="67"/>
        <v>0.05</v>
      </c>
      <c r="R225" s="164">
        <f ca="1">NPV(Q224,K225:$K$244) + ($A$13+$A$14+$A$15)/POWER(1+Q224,$A$29-D225+1)</f>
        <v>0</v>
      </c>
      <c r="S225" s="164">
        <f ca="1">NPV(Q225,K225:$K$244) + ($A$13+$A$14+$A$15)/POWER(1+Q225,$A$29-D225+1)</f>
        <v>0</v>
      </c>
      <c r="T225" s="45">
        <f t="shared" ca="1" si="68"/>
        <v>-1.4551915228366852E-11</v>
      </c>
      <c r="U225" s="45">
        <f t="shared" ca="1" si="76"/>
        <v>0</v>
      </c>
      <c r="V225" s="45">
        <f t="shared" si="77"/>
        <v>0</v>
      </c>
      <c r="W225" s="45">
        <f t="shared" ca="1" si="69"/>
        <v>0</v>
      </c>
      <c r="X225" s="274">
        <f t="shared" ca="1" si="70"/>
        <v>-1.4551915228366852E-11</v>
      </c>
      <c r="Z225" s="28">
        <f t="shared" ca="1" si="78"/>
        <v>0</v>
      </c>
      <c r="AA225" s="233"/>
      <c r="AB225" s="45">
        <f t="shared" ca="1" si="79"/>
        <v>0</v>
      </c>
      <c r="AC225" s="45">
        <f t="shared" ca="1" si="61"/>
        <v>0</v>
      </c>
      <c r="AD225" s="25">
        <f t="shared" ca="1" si="62"/>
        <v>0</v>
      </c>
    </row>
    <row r="226" spans="4:30" x14ac:dyDescent="0.35">
      <c r="D226" s="20">
        <v>222</v>
      </c>
      <c r="E226" s="21">
        <f t="shared" ca="1" si="71"/>
        <v>125765</v>
      </c>
      <c r="F226" s="44">
        <f t="shared" ca="1" si="63"/>
        <v>126129</v>
      </c>
      <c r="G226" s="22" t="s">
        <v>119</v>
      </c>
      <c r="H226" s="44">
        <f t="shared" ca="1" si="72"/>
        <v>125736</v>
      </c>
      <c r="I226" s="45">
        <f t="shared" si="73"/>
        <v>0</v>
      </c>
      <c r="J226" s="45">
        <f t="shared" ca="1" si="64"/>
        <v>0</v>
      </c>
      <c r="K226" s="45">
        <f t="shared" si="74"/>
        <v>0</v>
      </c>
      <c r="L226" s="45"/>
      <c r="M226" s="45">
        <f t="shared" si="75"/>
        <v>0</v>
      </c>
      <c r="N226" s="257">
        <f t="shared" ca="1" si="65"/>
        <v>0.05</v>
      </c>
      <c r="O226" s="23"/>
      <c r="P226" s="255">
        <f t="shared" ca="1" si="66"/>
        <v>9.4999999999999998E-3</v>
      </c>
      <c r="Q226" s="163">
        <f t="shared" ca="1" si="67"/>
        <v>0.05</v>
      </c>
      <c r="R226" s="164">
        <f ca="1">NPV(Q225,K226:$K$244) + ($A$13+$A$14+$A$15)/POWER(1+Q225,$A$29-D226+1)</f>
        <v>0</v>
      </c>
      <c r="S226" s="164">
        <f ca="1">NPV(Q226,K226:$K$244) + ($A$13+$A$14+$A$15)/POWER(1+Q226,$A$29-D226+1)</f>
        <v>0</v>
      </c>
      <c r="T226" s="45">
        <f t="shared" ca="1" si="68"/>
        <v>-1.4551915228366852E-11</v>
      </c>
      <c r="U226" s="45">
        <f t="shared" ca="1" si="76"/>
        <v>0</v>
      </c>
      <c r="V226" s="45">
        <f t="shared" si="77"/>
        <v>0</v>
      </c>
      <c r="W226" s="45">
        <f t="shared" ca="1" si="69"/>
        <v>0</v>
      </c>
      <c r="X226" s="274">
        <f t="shared" ca="1" si="70"/>
        <v>-1.4551915228366852E-11</v>
      </c>
      <c r="Z226" s="28">
        <f t="shared" ca="1" si="78"/>
        <v>0</v>
      </c>
      <c r="AA226" s="233"/>
      <c r="AB226" s="45">
        <f t="shared" ca="1" si="79"/>
        <v>0</v>
      </c>
      <c r="AC226" s="45">
        <f t="shared" ca="1" si="61"/>
        <v>0</v>
      </c>
      <c r="AD226" s="25">
        <f t="shared" ca="1" si="62"/>
        <v>0</v>
      </c>
    </row>
    <row r="227" spans="4:30" x14ac:dyDescent="0.35">
      <c r="D227" s="20">
        <v>223</v>
      </c>
      <c r="E227" s="21">
        <f t="shared" ca="1" si="71"/>
        <v>126130</v>
      </c>
      <c r="F227" s="44">
        <f t="shared" ca="1" si="63"/>
        <v>126494</v>
      </c>
      <c r="G227" s="22" t="s">
        <v>119</v>
      </c>
      <c r="H227" s="44">
        <f t="shared" ca="1" si="72"/>
        <v>126101</v>
      </c>
      <c r="I227" s="45">
        <f t="shared" si="73"/>
        <v>0</v>
      </c>
      <c r="J227" s="45">
        <f t="shared" ca="1" si="64"/>
        <v>0</v>
      </c>
      <c r="K227" s="45">
        <f t="shared" si="74"/>
        <v>0</v>
      </c>
      <c r="L227" s="45"/>
      <c r="M227" s="45">
        <f t="shared" si="75"/>
        <v>0</v>
      </c>
      <c r="N227" s="257">
        <f t="shared" ca="1" si="65"/>
        <v>0.05</v>
      </c>
      <c r="O227" s="23"/>
      <c r="P227" s="255">
        <f t="shared" ca="1" si="66"/>
        <v>9.4999999999999998E-3</v>
      </c>
      <c r="Q227" s="163">
        <f t="shared" ca="1" si="67"/>
        <v>0.05</v>
      </c>
      <c r="R227" s="164">
        <f ca="1">NPV(Q226,K227:$K$244) + ($A$13+$A$14+$A$15)/POWER(1+Q226,$A$29-D227+1)</f>
        <v>0</v>
      </c>
      <c r="S227" s="164">
        <f ca="1">NPV(Q227,K227:$K$244) + ($A$13+$A$14+$A$15)/POWER(1+Q227,$A$29-D227+1)</f>
        <v>0</v>
      </c>
      <c r="T227" s="45">
        <f t="shared" ca="1" si="68"/>
        <v>-1.4551915228366852E-11</v>
      </c>
      <c r="U227" s="45">
        <f t="shared" ca="1" si="76"/>
        <v>0</v>
      </c>
      <c r="V227" s="45">
        <f t="shared" si="77"/>
        <v>0</v>
      </c>
      <c r="W227" s="45">
        <f t="shared" ca="1" si="69"/>
        <v>0</v>
      </c>
      <c r="X227" s="274">
        <f t="shared" ca="1" si="70"/>
        <v>-1.4551915228366852E-11</v>
      </c>
      <c r="Z227" s="28">
        <f t="shared" ca="1" si="78"/>
        <v>0</v>
      </c>
      <c r="AA227" s="233"/>
      <c r="AB227" s="45">
        <f t="shared" ca="1" si="79"/>
        <v>0</v>
      </c>
      <c r="AC227" s="45">
        <f t="shared" ca="1" si="61"/>
        <v>0</v>
      </c>
      <c r="AD227" s="25">
        <f t="shared" ca="1" si="62"/>
        <v>0</v>
      </c>
    </row>
    <row r="228" spans="4:30" x14ac:dyDescent="0.35">
      <c r="D228" s="20">
        <v>224</v>
      </c>
      <c r="E228" s="21">
        <f t="shared" ca="1" si="71"/>
        <v>126495</v>
      </c>
      <c r="F228" s="44">
        <f t="shared" ca="1" si="63"/>
        <v>126859</v>
      </c>
      <c r="G228" s="22" t="s">
        <v>119</v>
      </c>
      <c r="H228" s="44">
        <f t="shared" ca="1" si="72"/>
        <v>126466</v>
      </c>
      <c r="I228" s="45">
        <f t="shared" si="73"/>
        <v>0</v>
      </c>
      <c r="J228" s="45">
        <f t="shared" ca="1" si="64"/>
        <v>0</v>
      </c>
      <c r="K228" s="45">
        <f t="shared" si="74"/>
        <v>0</v>
      </c>
      <c r="L228" s="45"/>
      <c r="M228" s="45">
        <f t="shared" si="75"/>
        <v>0</v>
      </c>
      <c r="N228" s="257">
        <f t="shared" ca="1" si="65"/>
        <v>0.05</v>
      </c>
      <c r="O228" s="23"/>
      <c r="P228" s="255">
        <f t="shared" ca="1" si="66"/>
        <v>9.4999999999999998E-3</v>
      </c>
      <c r="Q228" s="163">
        <f t="shared" ca="1" si="67"/>
        <v>0.05</v>
      </c>
      <c r="R228" s="164">
        <f ca="1">NPV(Q227,K228:$K$244) + ($A$13+$A$14+$A$15)/POWER(1+Q227,$A$29-D228+1)</f>
        <v>0</v>
      </c>
      <c r="S228" s="164">
        <f ca="1">NPV(Q228,K228:$K$244) + ($A$13+$A$14+$A$15)/POWER(1+Q228,$A$29-D228+1)</f>
        <v>0</v>
      </c>
      <c r="T228" s="45">
        <f t="shared" ca="1" si="68"/>
        <v>-1.4551915228366852E-11</v>
      </c>
      <c r="U228" s="45">
        <f t="shared" ca="1" si="76"/>
        <v>0</v>
      </c>
      <c r="V228" s="45">
        <f t="shared" si="77"/>
        <v>0</v>
      </c>
      <c r="W228" s="45">
        <f t="shared" ca="1" si="69"/>
        <v>0</v>
      </c>
      <c r="X228" s="274">
        <f t="shared" ca="1" si="70"/>
        <v>-1.4551915228366852E-11</v>
      </c>
      <c r="Z228" s="28">
        <f t="shared" ca="1" si="78"/>
        <v>0</v>
      </c>
      <c r="AA228" s="233"/>
      <c r="AB228" s="45">
        <f t="shared" ca="1" si="79"/>
        <v>0</v>
      </c>
      <c r="AC228" s="45">
        <f t="shared" ca="1" si="61"/>
        <v>0</v>
      </c>
      <c r="AD228" s="25">
        <f t="shared" ca="1" si="62"/>
        <v>0</v>
      </c>
    </row>
    <row r="229" spans="4:30" x14ac:dyDescent="0.35">
      <c r="D229" s="20">
        <v>225</v>
      </c>
      <c r="E229" s="21">
        <f t="shared" ca="1" si="71"/>
        <v>126860</v>
      </c>
      <c r="F229" s="44">
        <f t="shared" ca="1" si="63"/>
        <v>127225</v>
      </c>
      <c r="G229" s="22" t="s">
        <v>119</v>
      </c>
      <c r="H229" s="44">
        <f t="shared" ca="1" si="72"/>
        <v>126831</v>
      </c>
      <c r="I229" s="45">
        <f t="shared" si="73"/>
        <v>0</v>
      </c>
      <c r="J229" s="45">
        <f t="shared" ca="1" si="64"/>
        <v>0</v>
      </c>
      <c r="K229" s="45">
        <f t="shared" si="74"/>
        <v>0</v>
      </c>
      <c r="L229" s="45"/>
      <c r="M229" s="45">
        <f t="shared" si="75"/>
        <v>0</v>
      </c>
      <c r="N229" s="257">
        <f t="shared" ca="1" si="65"/>
        <v>0.05</v>
      </c>
      <c r="O229" s="23"/>
      <c r="P229" s="255">
        <f t="shared" ca="1" si="66"/>
        <v>9.4999999999999998E-3</v>
      </c>
      <c r="Q229" s="163">
        <f t="shared" ca="1" si="67"/>
        <v>0.05</v>
      </c>
      <c r="R229" s="164">
        <f ca="1">NPV(Q228,K229:$K$244) + ($A$13+$A$14+$A$15)/POWER(1+Q228,$A$29-D229+1)</f>
        <v>0</v>
      </c>
      <c r="S229" s="164">
        <f ca="1">NPV(Q229,K229:$K$244) + ($A$13+$A$14+$A$15)/POWER(1+Q229,$A$29-D229+1)</f>
        <v>0</v>
      </c>
      <c r="T229" s="45">
        <f t="shared" ca="1" si="68"/>
        <v>-1.4551915228366852E-11</v>
      </c>
      <c r="U229" s="45">
        <f t="shared" ca="1" si="76"/>
        <v>0</v>
      </c>
      <c r="V229" s="45">
        <f t="shared" si="77"/>
        <v>0</v>
      </c>
      <c r="W229" s="45">
        <f t="shared" ca="1" si="69"/>
        <v>0</v>
      </c>
      <c r="X229" s="274">
        <f t="shared" ca="1" si="70"/>
        <v>-1.4551915228366852E-11</v>
      </c>
      <c r="Z229" s="28">
        <f t="shared" ca="1" si="78"/>
        <v>0</v>
      </c>
      <c r="AA229" s="233"/>
      <c r="AB229" s="45">
        <f t="shared" ca="1" si="79"/>
        <v>0</v>
      </c>
      <c r="AC229" s="45">
        <f t="shared" ca="1" si="61"/>
        <v>0</v>
      </c>
      <c r="AD229" s="25">
        <f t="shared" ca="1" si="62"/>
        <v>0</v>
      </c>
    </row>
    <row r="230" spans="4:30" x14ac:dyDescent="0.35">
      <c r="D230" s="20">
        <v>226</v>
      </c>
      <c r="E230" s="21">
        <f t="shared" ca="1" si="71"/>
        <v>127226</v>
      </c>
      <c r="F230" s="44">
        <f t="shared" ca="1" si="63"/>
        <v>127590</v>
      </c>
      <c r="G230" s="22" t="s">
        <v>119</v>
      </c>
      <c r="H230" s="44">
        <f t="shared" ca="1" si="72"/>
        <v>127197</v>
      </c>
      <c r="I230" s="45">
        <f t="shared" si="73"/>
        <v>0</v>
      </c>
      <c r="J230" s="45">
        <f t="shared" ca="1" si="64"/>
        <v>0</v>
      </c>
      <c r="K230" s="45">
        <f t="shared" si="74"/>
        <v>0</v>
      </c>
      <c r="L230" s="45"/>
      <c r="M230" s="45">
        <f t="shared" si="75"/>
        <v>0</v>
      </c>
      <c r="N230" s="257">
        <f t="shared" ca="1" si="65"/>
        <v>0.05</v>
      </c>
      <c r="O230" s="23"/>
      <c r="P230" s="255">
        <f t="shared" ca="1" si="66"/>
        <v>9.4999999999999998E-3</v>
      </c>
      <c r="Q230" s="163">
        <f t="shared" ca="1" si="67"/>
        <v>0.05</v>
      </c>
      <c r="R230" s="164">
        <f ca="1">NPV(Q229,K230:$K$244) + ($A$13+$A$14+$A$15)/POWER(1+Q229,$A$29-D230+1)</f>
        <v>0</v>
      </c>
      <c r="S230" s="164">
        <f ca="1">NPV(Q230,K230:$K$244) + ($A$13+$A$14+$A$15)/POWER(1+Q230,$A$29-D230+1)</f>
        <v>0</v>
      </c>
      <c r="T230" s="45">
        <f t="shared" ca="1" si="68"/>
        <v>-1.4551915228366852E-11</v>
      </c>
      <c r="U230" s="45">
        <f t="shared" ca="1" si="76"/>
        <v>0</v>
      </c>
      <c r="V230" s="45">
        <f t="shared" si="77"/>
        <v>0</v>
      </c>
      <c r="W230" s="45">
        <f t="shared" ca="1" si="69"/>
        <v>0</v>
      </c>
      <c r="X230" s="274">
        <f t="shared" ca="1" si="70"/>
        <v>-1.4551915228366852E-11</v>
      </c>
      <c r="Z230" s="28">
        <f t="shared" ca="1" si="78"/>
        <v>0</v>
      </c>
      <c r="AA230" s="233"/>
      <c r="AB230" s="45">
        <f t="shared" ca="1" si="79"/>
        <v>0</v>
      </c>
      <c r="AC230" s="45">
        <f t="shared" ca="1" si="61"/>
        <v>0</v>
      </c>
      <c r="AD230" s="25">
        <f t="shared" ca="1" si="62"/>
        <v>0</v>
      </c>
    </row>
    <row r="231" spans="4:30" x14ac:dyDescent="0.35">
      <c r="D231" s="20">
        <v>227</v>
      </c>
      <c r="E231" s="21">
        <f t="shared" ca="1" si="71"/>
        <v>127591</v>
      </c>
      <c r="F231" s="44">
        <f t="shared" ca="1" si="63"/>
        <v>127955</v>
      </c>
      <c r="G231" s="22" t="s">
        <v>119</v>
      </c>
      <c r="H231" s="44">
        <f t="shared" ca="1" si="72"/>
        <v>127562</v>
      </c>
      <c r="I231" s="45">
        <f t="shared" si="73"/>
        <v>0</v>
      </c>
      <c r="J231" s="45">
        <f t="shared" ca="1" si="64"/>
        <v>0</v>
      </c>
      <c r="K231" s="45">
        <f t="shared" si="74"/>
        <v>0</v>
      </c>
      <c r="L231" s="45"/>
      <c r="M231" s="45">
        <f t="shared" si="75"/>
        <v>0</v>
      </c>
      <c r="N231" s="257">
        <f t="shared" ca="1" si="65"/>
        <v>0.05</v>
      </c>
      <c r="O231" s="23"/>
      <c r="P231" s="255">
        <f t="shared" ca="1" si="66"/>
        <v>9.4999999999999998E-3</v>
      </c>
      <c r="Q231" s="163">
        <f t="shared" ca="1" si="67"/>
        <v>0.05</v>
      </c>
      <c r="R231" s="164">
        <f ca="1">NPV(Q230,K231:$K$244) + ($A$13+$A$14+$A$15)/POWER(1+Q230,$A$29-D231+1)</f>
        <v>0</v>
      </c>
      <c r="S231" s="164">
        <f ca="1">NPV(Q231,K231:$K$244) + ($A$13+$A$14+$A$15)/POWER(1+Q231,$A$29-D231+1)</f>
        <v>0</v>
      </c>
      <c r="T231" s="45">
        <f t="shared" ca="1" si="68"/>
        <v>-1.4551915228366852E-11</v>
      </c>
      <c r="U231" s="45">
        <f t="shared" ca="1" si="76"/>
        <v>0</v>
      </c>
      <c r="V231" s="45">
        <f t="shared" si="77"/>
        <v>0</v>
      </c>
      <c r="W231" s="45">
        <f t="shared" ca="1" si="69"/>
        <v>0</v>
      </c>
      <c r="X231" s="274">
        <f t="shared" ca="1" si="70"/>
        <v>-1.4551915228366852E-11</v>
      </c>
      <c r="Z231" s="28">
        <f t="shared" ca="1" si="78"/>
        <v>0</v>
      </c>
      <c r="AA231" s="233"/>
      <c r="AB231" s="45">
        <f t="shared" ca="1" si="79"/>
        <v>0</v>
      </c>
      <c r="AC231" s="45">
        <f t="shared" ca="1" si="61"/>
        <v>0</v>
      </c>
      <c r="AD231" s="25">
        <f t="shared" ca="1" si="62"/>
        <v>0</v>
      </c>
    </row>
    <row r="232" spans="4:30" x14ac:dyDescent="0.35">
      <c r="D232" s="20">
        <v>228</v>
      </c>
      <c r="E232" s="21">
        <f t="shared" ca="1" si="71"/>
        <v>127956</v>
      </c>
      <c r="F232" s="44">
        <f t="shared" ca="1" si="63"/>
        <v>128320</v>
      </c>
      <c r="G232" s="22" t="s">
        <v>119</v>
      </c>
      <c r="H232" s="44">
        <f t="shared" ca="1" si="72"/>
        <v>127927</v>
      </c>
      <c r="I232" s="45">
        <f t="shared" si="73"/>
        <v>0</v>
      </c>
      <c r="J232" s="45">
        <f t="shared" ca="1" si="64"/>
        <v>0</v>
      </c>
      <c r="K232" s="45">
        <f t="shared" si="74"/>
        <v>0</v>
      </c>
      <c r="L232" s="45"/>
      <c r="M232" s="45">
        <f t="shared" si="75"/>
        <v>0</v>
      </c>
      <c r="N232" s="257">
        <f t="shared" ca="1" si="65"/>
        <v>0.05</v>
      </c>
      <c r="O232" s="23"/>
      <c r="P232" s="255">
        <f t="shared" ca="1" si="66"/>
        <v>9.4999999999999998E-3</v>
      </c>
      <c r="Q232" s="163">
        <f t="shared" ca="1" si="67"/>
        <v>0.05</v>
      </c>
      <c r="R232" s="164">
        <f ca="1">NPV(Q231,K232:$K$244) + ($A$13+$A$14+$A$15)/POWER(1+Q231,$A$29-D232+1)</f>
        <v>0</v>
      </c>
      <c r="S232" s="164">
        <f ca="1">NPV(Q232,K232:$K$244) + ($A$13+$A$14+$A$15)/POWER(1+Q232,$A$29-D232+1)</f>
        <v>0</v>
      </c>
      <c r="T232" s="45">
        <f t="shared" ca="1" si="68"/>
        <v>-1.4551915228366852E-11</v>
      </c>
      <c r="U232" s="45">
        <f t="shared" ca="1" si="76"/>
        <v>0</v>
      </c>
      <c r="V232" s="45">
        <f t="shared" si="77"/>
        <v>0</v>
      </c>
      <c r="W232" s="45">
        <f t="shared" ca="1" si="69"/>
        <v>0</v>
      </c>
      <c r="X232" s="274">
        <f t="shared" ca="1" si="70"/>
        <v>-1.4551915228366852E-11</v>
      </c>
      <c r="Z232" s="28">
        <f t="shared" ca="1" si="78"/>
        <v>0</v>
      </c>
      <c r="AA232" s="233"/>
      <c r="AB232" s="45">
        <f t="shared" ca="1" si="79"/>
        <v>0</v>
      </c>
      <c r="AC232" s="45">
        <f t="shared" ca="1" si="61"/>
        <v>0</v>
      </c>
      <c r="AD232" s="25">
        <f t="shared" ca="1" si="62"/>
        <v>0</v>
      </c>
    </row>
    <row r="233" spans="4:30" x14ac:dyDescent="0.35">
      <c r="D233" s="20">
        <v>229</v>
      </c>
      <c r="E233" s="21">
        <f t="shared" ca="1" si="71"/>
        <v>128321</v>
      </c>
      <c r="F233" s="44">
        <f t="shared" ca="1" si="63"/>
        <v>128686</v>
      </c>
      <c r="G233" s="22" t="s">
        <v>119</v>
      </c>
      <c r="H233" s="44">
        <f t="shared" ca="1" si="72"/>
        <v>128292</v>
      </c>
      <c r="I233" s="45">
        <f t="shared" si="73"/>
        <v>0</v>
      </c>
      <c r="J233" s="45">
        <f t="shared" ca="1" si="64"/>
        <v>0</v>
      </c>
      <c r="K233" s="45">
        <f t="shared" si="74"/>
        <v>0</v>
      </c>
      <c r="L233" s="45"/>
      <c r="M233" s="45">
        <f t="shared" si="75"/>
        <v>0</v>
      </c>
      <c r="N233" s="257">
        <f t="shared" ca="1" si="65"/>
        <v>0.05</v>
      </c>
      <c r="O233" s="23"/>
      <c r="P233" s="255">
        <f t="shared" ca="1" si="66"/>
        <v>9.4999999999999998E-3</v>
      </c>
      <c r="Q233" s="163">
        <f t="shared" ca="1" si="67"/>
        <v>0.05</v>
      </c>
      <c r="R233" s="164">
        <f ca="1">NPV(Q232,K233:$K$244) + ($A$13+$A$14+$A$15)/POWER(1+Q232,$A$29-D233+1)</f>
        <v>0</v>
      </c>
      <c r="S233" s="164">
        <f ca="1">NPV(Q233,K233:$K$244) + ($A$13+$A$14+$A$15)/POWER(1+Q233,$A$29-D233+1)</f>
        <v>0</v>
      </c>
      <c r="T233" s="45">
        <f t="shared" ca="1" si="68"/>
        <v>-1.4551915228366852E-11</v>
      </c>
      <c r="U233" s="45">
        <f t="shared" ca="1" si="76"/>
        <v>0</v>
      </c>
      <c r="V233" s="45">
        <f t="shared" si="77"/>
        <v>0</v>
      </c>
      <c r="W233" s="45">
        <f t="shared" ca="1" si="69"/>
        <v>0</v>
      </c>
      <c r="X233" s="274">
        <f t="shared" ca="1" si="70"/>
        <v>-1.4551915228366852E-11</v>
      </c>
      <c r="Z233" s="28">
        <f t="shared" ca="1" si="78"/>
        <v>0</v>
      </c>
      <c r="AA233" s="233"/>
      <c r="AB233" s="45">
        <f t="shared" ca="1" si="79"/>
        <v>0</v>
      </c>
      <c r="AC233" s="45">
        <f t="shared" ca="1" si="61"/>
        <v>0</v>
      </c>
      <c r="AD233" s="25">
        <f t="shared" ca="1" si="62"/>
        <v>0</v>
      </c>
    </row>
    <row r="234" spans="4:30" x14ac:dyDescent="0.35">
      <c r="D234" s="20">
        <v>230</v>
      </c>
      <c r="E234" s="21">
        <f t="shared" ca="1" si="71"/>
        <v>128687</v>
      </c>
      <c r="F234" s="44">
        <f t="shared" ca="1" si="63"/>
        <v>129051</v>
      </c>
      <c r="G234" s="22" t="s">
        <v>119</v>
      </c>
      <c r="H234" s="44">
        <f t="shared" ca="1" si="72"/>
        <v>128658</v>
      </c>
      <c r="I234" s="45">
        <f t="shared" si="73"/>
        <v>0</v>
      </c>
      <c r="J234" s="45">
        <f t="shared" ca="1" si="64"/>
        <v>0</v>
      </c>
      <c r="K234" s="45">
        <f t="shared" si="74"/>
        <v>0</v>
      </c>
      <c r="L234" s="45"/>
      <c r="M234" s="45">
        <f t="shared" si="75"/>
        <v>0</v>
      </c>
      <c r="N234" s="257">
        <f t="shared" ca="1" si="65"/>
        <v>0.05</v>
      </c>
      <c r="O234" s="23"/>
      <c r="P234" s="255">
        <f t="shared" ca="1" si="66"/>
        <v>9.4999999999999998E-3</v>
      </c>
      <c r="Q234" s="163">
        <f t="shared" ca="1" si="67"/>
        <v>0.05</v>
      </c>
      <c r="R234" s="164">
        <f ca="1">NPV(Q233,K234:$K$244) + ($A$13+$A$14+$A$15)/POWER(1+Q233,$A$29-D234+1)</f>
        <v>0</v>
      </c>
      <c r="S234" s="164">
        <f ca="1">NPV(Q234,K234:$K$244) + ($A$13+$A$14+$A$15)/POWER(1+Q234,$A$29-D234+1)</f>
        <v>0</v>
      </c>
      <c r="T234" s="45">
        <f t="shared" ca="1" si="68"/>
        <v>-1.4551915228366852E-11</v>
      </c>
      <c r="U234" s="45">
        <f t="shared" ca="1" si="76"/>
        <v>0</v>
      </c>
      <c r="V234" s="45">
        <f t="shared" si="77"/>
        <v>0</v>
      </c>
      <c r="W234" s="45">
        <f t="shared" ca="1" si="69"/>
        <v>0</v>
      </c>
      <c r="X234" s="274">
        <f t="shared" ca="1" si="70"/>
        <v>-1.4551915228366852E-11</v>
      </c>
      <c r="Z234" s="28">
        <f t="shared" ca="1" si="78"/>
        <v>0</v>
      </c>
      <c r="AA234" s="233"/>
      <c r="AB234" s="45">
        <f t="shared" ca="1" si="79"/>
        <v>0</v>
      </c>
      <c r="AC234" s="45">
        <f t="shared" ca="1" si="61"/>
        <v>0</v>
      </c>
      <c r="AD234" s="25">
        <f t="shared" ca="1" si="62"/>
        <v>0</v>
      </c>
    </row>
    <row r="235" spans="4:30" x14ac:dyDescent="0.35">
      <c r="D235" s="20">
        <v>231</v>
      </c>
      <c r="E235" s="21">
        <f t="shared" ca="1" si="71"/>
        <v>129052</v>
      </c>
      <c r="F235" s="44">
        <f t="shared" ca="1" si="63"/>
        <v>129416</v>
      </c>
      <c r="G235" s="22" t="s">
        <v>119</v>
      </c>
      <c r="H235" s="44">
        <f t="shared" ca="1" si="72"/>
        <v>129023</v>
      </c>
      <c r="I235" s="45">
        <f t="shared" si="73"/>
        <v>0</v>
      </c>
      <c r="J235" s="45">
        <f t="shared" ca="1" si="64"/>
        <v>0</v>
      </c>
      <c r="K235" s="45">
        <f t="shared" si="74"/>
        <v>0</v>
      </c>
      <c r="L235" s="45"/>
      <c r="M235" s="45">
        <f t="shared" si="75"/>
        <v>0</v>
      </c>
      <c r="N235" s="257">
        <f t="shared" ca="1" si="65"/>
        <v>0.05</v>
      </c>
      <c r="O235" s="23"/>
      <c r="P235" s="255">
        <f t="shared" ca="1" si="66"/>
        <v>9.4999999999999998E-3</v>
      </c>
      <c r="Q235" s="163">
        <f t="shared" ca="1" si="67"/>
        <v>0.05</v>
      </c>
      <c r="R235" s="164">
        <f ca="1">NPV(Q234,K235:$K$244) + ($A$13+$A$14+$A$15)/POWER(1+Q234,$A$29-D235+1)</f>
        <v>0</v>
      </c>
      <c r="S235" s="164">
        <f ca="1">NPV(Q235,K235:$K$244) + ($A$13+$A$14+$A$15)/POWER(1+Q235,$A$29-D235+1)</f>
        <v>0</v>
      </c>
      <c r="T235" s="45">
        <f t="shared" ca="1" si="68"/>
        <v>-1.4551915228366852E-11</v>
      </c>
      <c r="U235" s="45">
        <f t="shared" ca="1" si="76"/>
        <v>0</v>
      </c>
      <c r="V235" s="45">
        <f t="shared" si="77"/>
        <v>0</v>
      </c>
      <c r="W235" s="45">
        <f t="shared" ca="1" si="69"/>
        <v>0</v>
      </c>
      <c r="X235" s="274">
        <f t="shared" ca="1" si="70"/>
        <v>-1.4551915228366852E-11</v>
      </c>
      <c r="Z235" s="28">
        <f t="shared" ca="1" si="78"/>
        <v>0</v>
      </c>
      <c r="AA235" s="233"/>
      <c r="AB235" s="45">
        <f t="shared" ca="1" si="79"/>
        <v>0</v>
      </c>
      <c r="AC235" s="45">
        <f t="shared" ca="1" si="61"/>
        <v>0</v>
      </c>
      <c r="AD235" s="25">
        <f t="shared" ca="1" si="62"/>
        <v>0</v>
      </c>
    </row>
    <row r="236" spans="4:30" x14ac:dyDescent="0.35">
      <c r="D236" s="20">
        <v>232</v>
      </c>
      <c r="E236" s="21">
        <f t="shared" ca="1" si="71"/>
        <v>129417</v>
      </c>
      <c r="F236" s="44">
        <f t="shared" ca="1" si="63"/>
        <v>129781</v>
      </c>
      <c r="G236" s="22" t="s">
        <v>119</v>
      </c>
      <c r="H236" s="44">
        <f t="shared" ca="1" si="72"/>
        <v>129388</v>
      </c>
      <c r="I236" s="45">
        <f t="shared" si="73"/>
        <v>0</v>
      </c>
      <c r="J236" s="45">
        <f t="shared" ca="1" si="64"/>
        <v>0</v>
      </c>
      <c r="K236" s="45">
        <f t="shared" si="74"/>
        <v>0</v>
      </c>
      <c r="L236" s="45"/>
      <c r="M236" s="45">
        <f t="shared" si="75"/>
        <v>0</v>
      </c>
      <c r="N236" s="257">
        <f t="shared" ca="1" si="65"/>
        <v>0.05</v>
      </c>
      <c r="O236" s="23"/>
      <c r="P236" s="255">
        <f t="shared" ca="1" si="66"/>
        <v>9.4999999999999998E-3</v>
      </c>
      <c r="Q236" s="163">
        <f t="shared" ca="1" si="67"/>
        <v>0.05</v>
      </c>
      <c r="R236" s="164">
        <f ca="1">NPV(Q235,K236:$K$244) + ($A$13+$A$14+$A$15)/POWER(1+Q235,$A$29-D236+1)</f>
        <v>0</v>
      </c>
      <c r="S236" s="164">
        <f ca="1">NPV(Q236,K236:$K$244) + ($A$13+$A$14+$A$15)/POWER(1+Q236,$A$29-D236+1)</f>
        <v>0</v>
      </c>
      <c r="T236" s="45">
        <f t="shared" ca="1" si="68"/>
        <v>-1.4551915228366852E-11</v>
      </c>
      <c r="U236" s="45">
        <f t="shared" ca="1" si="76"/>
        <v>0</v>
      </c>
      <c r="V236" s="45">
        <f t="shared" si="77"/>
        <v>0</v>
      </c>
      <c r="W236" s="45">
        <f t="shared" ca="1" si="69"/>
        <v>0</v>
      </c>
      <c r="X236" s="274">
        <f t="shared" ca="1" si="70"/>
        <v>-1.4551915228366852E-11</v>
      </c>
      <c r="Z236" s="28">
        <f t="shared" ca="1" si="78"/>
        <v>0</v>
      </c>
      <c r="AA236" s="233"/>
      <c r="AB236" s="45">
        <f t="shared" ca="1" si="79"/>
        <v>0</v>
      </c>
      <c r="AC236" s="45">
        <f t="shared" ca="1" si="61"/>
        <v>0</v>
      </c>
      <c r="AD236" s="25">
        <f t="shared" ca="1" si="62"/>
        <v>0</v>
      </c>
    </row>
    <row r="237" spans="4:30" x14ac:dyDescent="0.35">
      <c r="D237" s="20">
        <v>233</v>
      </c>
      <c r="E237" s="21">
        <f t="shared" ca="1" si="71"/>
        <v>129782</v>
      </c>
      <c r="F237" s="44">
        <f t="shared" ca="1" si="63"/>
        <v>130147</v>
      </c>
      <c r="G237" s="22" t="s">
        <v>119</v>
      </c>
      <c r="H237" s="44">
        <f t="shared" ca="1" si="72"/>
        <v>129753</v>
      </c>
      <c r="I237" s="45">
        <f t="shared" si="73"/>
        <v>0</v>
      </c>
      <c r="J237" s="45">
        <f t="shared" ca="1" si="64"/>
        <v>0</v>
      </c>
      <c r="K237" s="45">
        <f t="shared" si="74"/>
        <v>0</v>
      </c>
      <c r="L237" s="45"/>
      <c r="M237" s="45">
        <f t="shared" si="75"/>
        <v>0</v>
      </c>
      <c r="N237" s="257">
        <f t="shared" ca="1" si="65"/>
        <v>0.05</v>
      </c>
      <c r="O237" s="23"/>
      <c r="P237" s="255">
        <f t="shared" ca="1" si="66"/>
        <v>9.4999999999999998E-3</v>
      </c>
      <c r="Q237" s="163">
        <f t="shared" ca="1" si="67"/>
        <v>0.05</v>
      </c>
      <c r="R237" s="164">
        <f ca="1">NPV(Q236,K237:$K$244) + ($A$13+$A$14+$A$15)/POWER(1+Q236,$A$29-D237+1)</f>
        <v>0</v>
      </c>
      <c r="S237" s="164">
        <f ca="1">NPV(Q237,K237:$K$244) + ($A$13+$A$14+$A$15)/POWER(1+Q237,$A$29-D237+1)</f>
        <v>0</v>
      </c>
      <c r="T237" s="45">
        <f t="shared" ca="1" si="68"/>
        <v>-1.4551915228366852E-11</v>
      </c>
      <c r="U237" s="45">
        <f t="shared" ca="1" si="76"/>
        <v>0</v>
      </c>
      <c r="V237" s="45">
        <f t="shared" si="77"/>
        <v>0</v>
      </c>
      <c r="W237" s="45">
        <f t="shared" ca="1" si="69"/>
        <v>0</v>
      </c>
      <c r="X237" s="274">
        <f t="shared" ca="1" si="70"/>
        <v>-1.4551915228366852E-11</v>
      </c>
      <c r="Z237" s="28">
        <f t="shared" ca="1" si="78"/>
        <v>0</v>
      </c>
      <c r="AA237" s="233"/>
      <c r="AB237" s="45">
        <f t="shared" ca="1" si="79"/>
        <v>0</v>
      </c>
      <c r="AC237" s="45">
        <f t="shared" ca="1" si="61"/>
        <v>0</v>
      </c>
      <c r="AD237" s="25">
        <f t="shared" ca="1" si="62"/>
        <v>0</v>
      </c>
    </row>
    <row r="238" spans="4:30" x14ac:dyDescent="0.35">
      <c r="D238" s="20">
        <v>234</v>
      </c>
      <c r="E238" s="21">
        <f t="shared" ca="1" si="71"/>
        <v>130148</v>
      </c>
      <c r="F238" s="44">
        <f t="shared" ca="1" si="63"/>
        <v>130512</v>
      </c>
      <c r="G238" s="22" t="s">
        <v>119</v>
      </c>
      <c r="H238" s="44">
        <f t="shared" ca="1" si="72"/>
        <v>130119</v>
      </c>
      <c r="I238" s="45">
        <f t="shared" si="73"/>
        <v>0</v>
      </c>
      <c r="J238" s="45">
        <f t="shared" ca="1" si="64"/>
        <v>0</v>
      </c>
      <c r="K238" s="45">
        <f t="shared" si="74"/>
        <v>0</v>
      </c>
      <c r="L238" s="45"/>
      <c r="M238" s="45">
        <f t="shared" si="75"/>
        <v>0</v>
      </c>
      <c r="N238" s="257">
        <f t="shared" ca="1" si="65"/>
        <v>0.05</v>
      </c>
      <c r="O238" s="23"/>
      <c r="P238" s="255">
        <f t="shared" ca="1" si="66"/>
        <v>9.4999999999999998E-3</v>
      </c>
      <c r="Q238" s="163">
        <f t="shared" ca="1" si="67"/>
        <v>0.05</v>
      </c>
      <c r="R238" s="164">
        <f ca="1">NPV(Q237,K238:$K$244) + ($A$13+$A$14+$A$15)/POWER(1+Q237,$A$29-D238+1)</f>
        <v>0</v>
      </c>
      <c r="S238" s="164">
        <f ca="1">NPV(Q238,K238:$K$244) + ($A$13+$A$14+$A$15)/POWER(1+Q238,$A$29-D238+1)</f>
        <v>0</v>
      </c>
      <c r="T238" s="45">
        <f t="shared" ca="1" si="68"/>
        <v>-1.4551915228366852E-11</v>
      </c>
      <c r="U238" s="45">
        <f t="shared" ca="1" si="76"/>
        <v>0</v>
      </c>
      <c r="V238" s="45">
        <f t="shared" si="77"/>
        <v>0</v>
      </c>
      <c r="W238" s="45">
        <f t="shared" ca="1" si="69"/>
        <v>0</v>
      </c>
      <c r="X238" s="274">
        <f t="shared" ca="1" si="70"/>
        <v>-1.4551915228366852E-11</v>
      </c>
      <c r="Z238" s="28">
        <f t="shared" ca="1" si="78"/>
        <v>0</v>
      </c>
      <c r="AA238" s="233"/>
      <c r="AB238" s="45">
        <f t="shared" ca="1" si="79"/>
        <v>0</v>
      </c>
      <c r="AC238" s="45">
        <f t="shared" ca="1" si="61"/>
        <v>0</v>
      </c>
      <c r="AD238" s="25">
        <f t="shared" ca="1" si="62"/>
        <v>0</v>
      </c>
    </row>
    <row r="239" spans="4:30" x14ac:dyDescent="0.35">
      <c r="D239" s="20">
        <v>235</v>
      </c>
      <c r="E239" s="21">
        <f t="shared" ca="1" si="71"/>
        <v>130513</v>
      </c>
      <c r="F239" s="44">
        <f t="shared" ca="1" si="63"/>
        <v>130877</v>
      </c>
      <c r="G239" s="22" t="s">
        <v>119</v>
      </c>
      <c r="H239" s="44">
        <f t="shared" ca="1" si="72"/>
        <v>130484</v>
      </c>
      <c r="I239" s="45">
        <f t="shared" si="73"/>
        <v>0</v>
      </c>
      <c r="J239" s="45">
        <f t="shared" ca="1" si="64"/>
        <v>0</v>
      </c>
      <c r="K239" s="45">
        <f t="shared" si="74"/>
        <v>0</v>
      </c>
      <c r="L239" s="45"/>
      <c r="M239" s="45">
        <f t="shared" si="75"/>
        <v>0</v>
      </c>
      <c r="N239" s="257">
        <f t="shared" ca="1" si="65"/>
        <v>0.05</v>
      </c>
      <c r="O239" s="23"/>
      <c r="P239" s="255">
        <f t="shared" ca="1" si="66"/>
        <v>9.4999999999999998E-3</v>
      </c>
      <c r="Q239" s="163">
        <f t="shared" ca="1" si="67"/>
        <v>0.05</v>
      </c>
      <c r="R239" s="164">
        <f ca="1">NPV(Q238,K239:$K$244) + ($A$13+$A$14+$A$15)/POWER(1+Q238,$A$29-D239+1)</f>
        <v>0</v>
      </c>
      <c r="S239" s="164">
        <f ca="1">NPV(Q239,K239:$K$244) + ($A$13+$A$14+$A$15)/POWER(1+Q239,$A$29-D239+1)</f>
        <v>0</v>
      </c>
      <c r="T239" s="45">
        <f t="shared" ca="1" si="68"/>
        <v>-1.4551915228366852E-11</v>
      </c>
      <c r="U239" s="45">
        <f t="shared" ca="1" si="76"/>
        <v>0</v>
      </c>
      <c r="V239" s="45">
        <f t="shared" si="77"/>
        <v>0</v>
      </c>
      <c r="W239" s="45">
        <f t="shared" ca="1" si="69"/>
        <v>0</v>
      </c>
      <c r="X239" s="274">
        <f t="shared" ca="1" si="70"/>
        <v>-1.4551915228366852E-11</v>
      </c>
      <c r="Z239" s="28">
        <f t="shared" ca="1" si="78"/>
        <v>0</v>
      </c>
      <c r="AA239" s="233"/>
      <c r="AB239" s="45">
        <f t="shared" ca="1" si="79"/>
        <v>0</v>
      </c>
      <c r="AC239" s="45">
        <f t="shared" ca="1" si="61"/>
        <v>0</v>
      </c>
      <c r="AD239" s="25">
        <f t="shared" ca="1" si="62"/>
        <v>0</v>
      </c>
    </row>
    <row r="240" spans="4:30" x14ac:dyDescent="0.35">
      <c r="D240" s="20">
        <v>236</v>
      </c>
      <c r="E240" s="21">
        <f t="shared" ca="1" si="71"/>
        <v>130878</v>
      </c>
      <c r="F240" s="44">
        <f t="shared" ca="1" si="63"/>
        <v>131242</v>
      </c>
      <c r="G240" s="22" t="s">
        <v>119</v>
      </c>
      <c r="H240" s="44">
        <f t="shared" ca="1" si="72"/>
        <v>130849</v>
      </c>
      <c r="I240" s="45">
        <f t="shared" si="73"/>
        <v>0</v>
      </c>
      <c r="J240" s="45">
        <f t="shared" ca="1" si="64"/>
        <v>0</v>
      </c>
      <c r="K240" s="45">
        <f t="shared" si="74"/>
        <v>0</v>
      </c>
      <c r="L240" s="45"/>
      <c r="M240" s="45">
        <f t="shared" si="75"/>
        <v>0</v>
      </c>
      <c r="N240" s="257">
        <f t="shared" ca="1" si="65"/>
        <v>0.05</v>
      </c>
      <c r="O240" s="23"/>
      <c r="P240" s="255">
        <f t="shared" ca="1" si="66"/>
        <v>9.4999999999999998E-3</v>
      </c>
      <c r="Q240" s="163">
        <f t="shared" ca="1" si="67"/>
        <v>0.05</v>
      </c>
      <c r="R240" s="164">
        <f ca="1">NPV(Q239,K240:$K$244) + ($A$13+$A$14+$A$15)/POWER(1+Q239,$A$29-D240+1)</f>
        <v>0</v>
      </c>
      <c r="S240" s="164">
        <f ca="1">NPV(Q240,K240:$K$244) + ($A$13+$A$14+$A$15)/POWER(1+Q240,$A$29-D240+1)</f>
        <v>0</v>
      </c>
      <c r="T240" s="45">
        <f t="shared" ca="1" si="68"/>
        <v>-1.4551915228366852E-11</v>
      </c>
      <c r="U240" s="45">
        <f t="shared" ca="1" si="76"/>
        <v>0</v>
      </c>
      <c r="V240" s="45">
        <f t="shared" si="77"/>
        <v>0</v>
      </c>
      <c r="W240" s="45">
        <f t="shared" ca="1" si="69"/>
        <v>0</v>
      </c>
      <c r="X240" s="274">
        <f t="shared" ca="1" si="70"/>
        <v>-1.4551915228366852E-11</v>
      </c>
      <c r="Z240" s="28">
        <f t="shared" ca="1" si="78"/>
        <v>0</v>
      </c>
      <c r="AA240" s="233"/>
      <c r="AB240" s="45">
        <f t="shared" ca="1" si="79"/>
        <v>0</v>
      </c>
      <c r="AC240" s="45">
        <f t="shared" ca="1" si="61"/>
        <v>0</v>
      </c>
      <c r="AD240" s="25">
        <f t="shared" ca="1" si="62"/>
        <v>0</v>
      </c>
    </row>
    <row r="241" spans="4:30" x14ac:dyDescent="0.35">
      <c r="D241" s="20">
        <v>237</v>
      </c>
      <c r="E241" s="21">
        <f t="shared" ca="1" si="71"/>
        <v>131243</v>
      </c>
      <c r="F241" s="44">
        <f t="shared" ca="1" si="63"/>
        <v>131608</v>
      </c>
      <c r="G241" s="22" t="s">
        <v>119</v>
      </c>
      <c r="H241" s="44">
        <f t="shared" ca="1" si="72"/>
        <v>131214</v>
      </c>
      <c r="I241" s="45">
        <f t="shared" si="73"/>
        <v>0</v>
      </c>
      <c r="J241" s="45">
        <f t="shared" ca="1" si="64"/>
        <v>0</v>
      </c>
      <c r="K241" s="45">
        <f t="shared" si="74"/>
        <v>0</v>
      </c>
      <c r="L241" s="45"/>
      <c r="M241" s="45">
        <f t="shared" si="75"/>
        <v>0</v>
      </c>
      <c r="N241" s="257">
        <f t="shared" ca="1" si="65"/>
        <v>0.05</v>
      </c>
      <c r="O241" s="23"/>
      <c r="P241" s="255">
        <f t="shared" ca="1" si="66"/>
        <v>9.4999999999999998E-3</v>
      </c>
      <c r="Q241" s="163">
        <f t="shared" ca="1" si="67"/>
        <v>0.05</v>
      </c>
      <c r="R241" s="164">
        <f ca="1">NPV(Q240,K241:$K$244) + ($A$13+$A$14+$A$15)/POWER(1+Q240,$A$29-D241+1)</f>
        <v>0</v>
      </c>
      <c r="S241" s="164">
        <f ca="1">NPV(Q241,K241:$K$244) + ($A$13+$A$14+$A$15)/POWER(1+Q241,$A$29-D241+1)</f>
        <v>0</v>
      </c>
      <c r="T241" s="45">
        <f t="shared" ca="1" si="68"/>
        <v>-1.4551915228366852E-11</v>
      </c>
      <c r="U241" s="45">
        <f t="shared" ca="1" si="76"/>
        <v>0</v>
      </c>
      <c r="V241" s="45">
        <f t="shared" si="77"/>
        <v>0</v>
      </c>
      <c r="W241" s="45">
        <f t="shared" ca="1" si="69"/>
        <v>0</v>
      </c>
      <c r="X241" s="274">
        <f t="shared" ca="1" si="70"/>
        <v>-1.4551915228366852E-11</v>
      </c>
      <c r="Z241" s="28">
        <f t="shared" ca="1" si="78"/>
        <v>0</v>
      </c>
      <c r="AA241" s="233"/>
      <c r="AB241" s="45">
        <f t="shared" ca="1" si="79"/>
        <v>0</v>
      </c>
      <c r="AC241" s="45">
        <f t="shared" ca="1" si="61"/>
        <v>0</v>
      </c>
      <c r="AD241" s="25">
        <f t="shared" ca="1" si="62"/>
        <v>0</v>
      </c>
    </row>
    <row r="242" spans="4:30" x14ac:dyDescent="0.35">
      <c r="D242" s="20">
        <v>238</v>
      </c>
      <c r="E242" s="21">
        <f t="shared" ca="1" si="71"/>
        <v>131609</v>
      </c>
      <c r="F242" s="44">
        <f t="shared" ca="1" si="63"/>
        <v>131973</v>
      </c>
      <c r="G242" s="22" t="s">
        <v>119</v>
      </c>
      <c r="H242" s="44">
        <f t="shared" ca="1" si="72"/>
        <v>131580</v>
      </c>
      <c r="I242" s="45">
        <f t="shared" si="73"/>
        <v>0</v>
      </c>
      <c r="J242" s="45">
        <f t="shared" ca="1" si="64"/>
        <v>0</v>
      </c>
      <c r="K242" s="45">
        <f t="shared" si="74"/>
        <v>0</v>
      </c>
      <c r="L242" s="45"/>
      <c r="M242" s="45">
        <f t="shared" si="75"/>
        <v>0</v>
      </c>
      <c r="N242" s="257">
        <f t="shared" ca="1" si="65"/>
        <v>0.05</v>
      </c>
      <c r="O242" s="23"/>
      <c r="P242" s="255">
        <f t="shared" ca="1" si="66"/>
        <v>9.4999999999999998E-3</v>
      </c>
      <c r="Q242" s="163">
        <f t="shared" ca="1" si="67"/>
        <v>0.05</v>
      </c>
      <c r="R242" s="164">
        <f ca="1">NPV(Q241,K242:$K$244) + ($A$13+$A$14+$A$15)/POWER(1+Q241,$A$29-D242+1)</f>
        <v>0</v>
      </c>
      <c r="S242" s="164">
        <f ca="1">NPV(Q242,K242:$K$244) + ($A$13+$A$14+$A$15)/POWER(1+Q242,$A$29-D242+1)</f>
        <v>0</v>
      </c>
      <c r="T242" s="45">
        <f t="shared" ca="1" si="68"/>
        <v>-1.4551915228366852E-11</v>
      </c>
      <c r="U242" s="45">
        <f t="shared" ca="1" si="76"/>
        <v>0</v>
      </c>
      <c r="V242" s="45">
        <f t="shared" si="77"/>
        <v>0</v>
      </c>
      <c r="W242" s="45">
        <f t="shared" ca="1" si="69"/>
        <v>0</v>
      </c>
      <c r="X242" s="274">
        <f t="shared" ca="1" si="70"/>
        <v>-1.4551915228366852E-11</v>
      </c>
      <c r="Z242" s="28">
        <f t="shared" ca="1" si="78"/>
        <v>0</v>
      </c>
      <c r="AA242" s="233"/>
      <c r="AB242" s="45">
        <f t="shared" ca="1" si="79"/>
        <v>0</v>
      </c>
      <c r="AC242" s="45">
        <f t="shared" ca="1" si="61"/>
        <v>0</v>
      </c>
      <c r="AD242" s="25">
        <f t="shared" ca="1" si="62"/>
        <v>0</v>
      </c>
    </row>
    <row r="243" spans="4:30" x14ac:dyDescent="0.35">
      <c r="D243" s="20">
        <v>239</v>
      </c>
      <c r="E243" s="21">
        <f t="shared" ca="1" si="71"/>
        <v>131974</v>
      </c>
      <c r="F243" s="44">
        <f t="shared" ca="1" si="63"/>
        <v>132338</v>
      </c>
      <c r="G243" s="22" t="s">
        <v>119</v>
      </c>
      <c r="H243" s="44">
        <f t="shared" ca="1" si="72"/>
        <v>131945</v>
      </c>
      <c r="I243" s="45">
        <f t="shared" si="73"/>
        <v>0</v>
      </c>
      <c r="J243" s="45">
        <f t="shared" ca="1" si="64"/>
        <v>0</v>
      </c>
      <c r="K243" s="45">
        <f t="shared" si="74"/>
        <v>0</v>
      </c>
      <c r="L243" s="45"/>
      <c r="M243" s="45">
        <f t="shared" si="75"/>
        <v>0</v>
      </c>
      <c r="N243" s="257">
        <f t="shared" ca="1" si="65"/>
        <v>0.05</v>
      </c>
      <c r="O243" s="23"/>
      <c r="P243" s="255">
        <f t="shared" ca="1" si="66"/>
        <v>9.4999999999999998E-3</v>
      </c>
      <c r="Q243" s="163">
        <f t="shared" ca="1" si="67"/>
        <v>0.05</v>
      </c>
      <c r="R243" s="164">
        <f ca="1">NPV(Q242,K243:$K$244) + ($A$13+$A$14+$A$15)/POWER(1+Q242,$A$29-D243+1)</f>
        <v>0</v>
      </c>
      <c r="S243" s="164">
        <f ca="1">NPV(Q243,K243:$K$244) + ($A$13+$A$14+$A$15)/POWER(1+Q243,$A$29-D243+1)</f>
        <v>0</v>
      </c>
      <c r="T243" s="45">
        <f t="shared" ca="1" si="68"/>
        <v>-1.4551915228366852E-11</v>
      </c>
      <c r="U243" s="45">
        <f t="shared" ca="1" si="76"/>
        <v>0</v>
      </c>
      <c r="V243" s="45">
        <f t="shared" si="77"/>
        <v>0</v>
      </c>
      <c r="W243" s="45">
        <f t="shared" ca="1" si="69"/>
        <v>0</v>
      </c>
      <c r="X243" s="274">
        <f t="shared" ca="1" si="70"/>
        <v>-1.4551915228366852E-11</v>
      </c>
      <c r="Z243" s="28">
        <f t="shared" ca="1" si="78"/>
        <v>0</v>
      </c>
      <c r="AA243" s="233"/>
      <c r="AB243" s="45">
        <f t="shared" ca="1" si="79"/>
        <v>0</v>
      </c>
      <c r="AC243" s="45">
        <f t="shared" ca="1" si="61"/>
        <v>0</v>
      </c>
      <c r="AD243" s="25">
        <f t="shared" ca="1" si="62"/>
        <v>0</v>
      </c>
    </row>
    <row r="244" spans="4:30" ht="15" thickBot="1" x14ac:dyDescent="0.4">
      <c r="D244" s="20">
        <v>240</v>
      </c>
      <c r="E244" s="40">
        <f t="shared" ca="1" si="71"/>
        <v>132339</v>
      </c>
      <c r="F244" s="47">
        <f t="shared" si="63"/>
        <v>-1</v>
      </c>
      <c r="G244" s="46" t="s">
        <v>119</v>
      </c>
      <c r="H244" s="44">
        <f t="shared" ca="1" si="72"/>
        <v>132310</v>
      </c>
      <c r="I244" s="45">
        <f t="shared" si="73"/>
        <v>0</v>
      </c>
      <c r="J244" s="41">
        <f t="shared" ca="1" si="64"/>
        <v>0</v>
      </c>
      <c r="K244" s="45">
        <f t="shared" si="74"/>
        <v>0</v>
      </c>
      <c r="L244" s="41"/>
      <c r="M244" s="41">
        <f t="shared" si="75"/>
        <v>0</v>
      </c>
      <c r="N244" s="258">
        <f t="shared" ca="1" si="65"/>
        <v>0.05</v>
      </c>
      <c r="O244" s="23"/>
      <c r="P244" s="256">
        <f t="shared" ca="1" si="66"/>
        <v>9.4999999999999998E-3</v>
      </c>
      <c r="Q244" s="166">
        <f t="shared" ca="1" si="67"/>
        <v>0.05</v>
      </c>
      <c r="R244" s="164">
        <f ca="1">NPV(Q243,K244:$K$244) + ($A$13+$A$14+$A$15)/POWER(1+Q243,$A$29-D244+1)</f>
        <v>0</v>
      </c>
      <c r="S244" s="164">
        <f ca="1">NPV(Q244,K244:$K$244) + ($A$13+$A$14+$A$15)/POWER(1+Q244,$A$29-D244+1)</f>
        <v>0</v>
      </c>
      <c r="T244" s="41">
        <f t="shared" ca="1" si="68"/>
        <v>-1.4551915228366852E-11</v>
      </c>
      <c r="U244" s="45">
        <f t="shared" ca="1" si="76"/>
        <v>0</v>
      </c>
      <c r="V244" s="41">
        <f t="shared" si="77"/>
        <v>0</v>
      </c>
      <c r="W244" s="41">
        <f t="shared" ca="1" si="69"/>
        <v>0</v>
      </c>
      <c r="X244" s="274">
        <f t="shared" ca="1" si="70"/>
        <v>-1.4551915228366852E-11</v>
      </c>
      <c r="Z244" s="43">
        <f t="shared" ca="1" si="78"/>
        <v>0</v>
      </c>
      <c r="AA244" s="234"/>
      <c r="AB244" s="41">
        <f t="shared" ca="1" si="79"/>
        <v>0</v>
      </c>
      <c r="AC244" s="41">
        <f t="shared" ca="1" si="61"/>
        <v>0</v>
      </c>
      <c r="AD244" s="42">
        <f t="shared" ca="1" si="62"/>
        <v>0</v>
      </c>
    </row>
    <row r="245" spans="4:30" x14ac:dyDescent="0.35">
      <c r="D245" s="159"/>
      <c r="E245" s="157"/>
      <c r="F245" s="157"/>
      <c r="G245" s="157"/>
      <c r="H245" s="157"/>
      <c r="I245" s="158"/>
      <c r="J245" s="158"/>
      <c r="K245" s="158"/>
      <c r="L245" s="158"/>
      <c r="M245" s="158"/>
      <c r="N245" s="23"/>
      <c r="O245" s="23"/>
      <c r="P245" s="23"/>
      <c r="Q245" s="160"/>
      <c r="R245" s="161"/>
      <c r="S245" s="161"/>
      <c r="T245" s="158"/>
      <c r="U245" s="158"/>
      <c r="V245" s="158"/>
      <c r="W245" s="158"/>
      <c r="X245" s="158"/>
      <c r="Y245" s="158"/>
      <c r="Z245" s="158"/>
      <c r="AA245" s="162"/>
      <c r="AB245" s="158"/>
      <c r="AC245" s="158"/>
      <c r="AD245" s="158"/>
    </row>
    <row r="246" spans="4:30" x14ac:dyDescent="0.35">
      <c r="D246" s="159"/>
      <c r="E246" s="157"/>
      <c r="F246" s="157"/>
      <c r="G246" s="157"/>
      <c r="H246" s="157"/>
      <c r="I246" s="158"/>
      <c r="J246" s="158"/>
      <c r="K246" s="158"/>
      <c r="L246" s="158"/>
      <c r="M246" s="158"/>
      <c r="N246" s="23"/>
      <c r="O246" s="23"/>
      <c r="P246" s="23"/>
      <c r="Q246" s="160"/>
      <c r="R246" s="161"/>
      <c r="S246" s="161"/>
      <c r="T246" s="158"/>
      <c r="U246" s="158"/>
      <c r="V246" s="158"/>
      <c r="W246" s="158"/>
      <c r="X246" s="158"/>
      <c r="Y246" s="158"/>
      <c r="Z246" s="158"/>
      <c r="AA246" s="162"/>
      <c r="AB246" s="158"/>
      <c r="AC246" s="158"/>
      <c r="AD246" s="158"/>
    </row>
    <row r="247" spans="4:30" x14ac:dyDescent="0.35">
      <c r="D247" s="159"/>
      <c r="E247" s="157"/>
      <c r="F247" s="157"/>
      <c r="G247" s="157"/>
      <c r="H247" s="157"/>
      <c r="I247" s="158"/>
      <c r="J247" s="158"/>
      <c r="K247" s="158"/>
      <c r="L247" s="158"/>
      <c r="M247" s="158"/>
      <c r="N247" s="23"/>
      <c r="O247" s="23"/>
      <c r="P247" s="23"/>
      <c r="Q247" s="160"/>
      <c r="R247" s="161"/>
      <c r="S247" s="161"/>
      <c r="T247" s="158"/>
      <c r="U247" s="158"/>
      <c r="V247" s="158"/>
      <c r="W247" s="158"/>
      <c r="X247" s="158"/>
      <c r="Y247" s="158"/>
      <c r="Z247" s="158"/>
      <c r="AA247" s="162"/>
      <c r="AB247" s="158"/>
      <c r="AC247" s="158"/>
      <c r="AD247" s="158"/>
    </row>
    <row r="248" spans="4:30" x14ac:dyDescent="0.35">
      <c r="D248" s="159"/>
      <c r="E248" s="157"/>
      <c r="F248" s="157"/>
      <c r="G248" s="157"/>
      <c r="H248" s="157"/>
      <c r="I248" s="158"/>
      <c r="J248" s="158"/>
      <c r="K248" s="158"/>
      <c r="L248" s="158"/>
      <c r="M248" s="158"/>
      <c r="N248" s="23"/>
      <c r="O248" s="23"/>
      <c r="P248" s="23"/>
      <c r="Q248" s="160"/>
      <c r="R248" s="161"/>
      <c r="S248" s="161"/>
      <c r="T248" s="158"/>
      <c r="U248" s="158"/>
      <c r="V248" s="158"/>
      <c r="W248" s="158"/>
      <c r="X248" s="158"/>
      <c r="Y248" s="158"/>
      <c r="Z248" s="158"/>
      <c r="AA248" s="162"/>
      <c r="AB248" s="158"/>
      <c r="AC248" s="158"/>
      <c r="AD248" s="158"/>
    </row>
    <row r="249" spans="4:30" x14ac:dyDescent="0.35">
      <c r="D249" s="159"/>
      <c r="E249" s="157"/>
      <c r="F249" s="157"/>
      <c r="G249" s="157"/>
      <c r="H249" s="157"/>
      <c r="I249" s="158"/>
      <c r="J249" s="158"/>
      <c r="K249" s="158"/>
      <c r="L249" s="158"/>
      <c r="M249" s="158"/>
      <c r="N249" s="23"/>
      <c r="O249" s="23"/>
      <c r="P249" s="23"/>
      <c r="Q249" s="160"/>
      <c r="R249" s="161"/>
      <c r="S249" s="161"/>
      <c r="T249" s="158"/>
      <c r="U249" s="158"/>
      <c r="V249" s="158"/>
      <c r="W249" s="158"/>
      <c r="X249" s="158"/>
      <c r="Y249" s="158"/>
      <c r="Z249" s="158"/>
      <c r="AA249" s="162"/>
      <c r="AB249" s="158"/>
      <c r="AC249" s="158"/>
      <c r="AD249" s="158"/>
    </row>
    <row r="250" spans="4:30" x14ac:dyDescent="0.35">
      <c r="D250" s="159"/>
      <c r="E250" s="157"/>
      <c r="F250" s="157"/>
      <c r="G250" s="157"/>
      <c r="H250" s="157"/>
      <c r="I250" s="158"/>
      <c r="J250" s="158"/>
      <c r="K250" s="158"/>
      <c r="L250" s="158"/>
      <c r="M250" s="158"/>
      <c r="N250" s="23"/>
      <c r="O250" s="23"/>
      <c r="P250" s="23"/>
      <c r="Q250" s="160"/>
      <c r="R250" s="161"/>
      <c r="S250" s="161"/>
      <c r="T250" s="158"/>
      <c r="U250" s="158"/>
      <c r="V250" s="158"/>
      <c r="W250" s="158"/>
      <c r="X250" s="158"/>
      <c r="Y250" s="158"/>
      <c r="Z250" s="158"/>
      <c r="AA250" s="162"/>
      <c r="AB250" s="158"/>
      <c r="AC250" s="158"/>
      <c r="AD250" s="158"/>
    </row>
    <row r="251" spans="4:30" x14ac:dyDescent="0.35">
      <c r="D251" s="159"/>
      <c r="E251" s="157"/>
      <c r="F251" s="157"/>
      <c r="G251" s="157"/>
      <c r="H251" s="157"/>
      <c r="I251" s="158"/>
      <c r="J251" s="158"/>
      <c r="K251" s="158"/>
      <c r="L251" s="158"/>
      <c r="M251" s="158"/>
      <c r="N251" s="23"/>
      <c r="O251" s="23"/>
      <c r="P251" s="23"/>
      <c r="Q251" s="160"/>
      <c r="R251" s="161"/>
      <c r="S251" s="161"/>
      <c r="T251" s="158"/>
      <c r="U251" s="158"/>
      <c r="V251" s="158"/>
      <c r="W251" s="158"/>
      <c r="X251" s="158"/>
      <c r="Y251" s="158"/>
      <c r="Z251" s="158"/>
      <c r="AA251" s="162"/>
      <c r="AB251" s="158"/>
      <c r="AC251" s="158"/>
      <c r="AD251" s="158"/>
    </row>
    <row r="252" spans="4:30" x14ac:dyDescent="0.35">
      <c r="D252" s="159"/>
      <c r="E252" s="157"/>
      <c r="F252" s="157"/>
      <c r="G252" s="157"/>
      <c r="H252" s="157"/>
      <c r="I252" s="158"/>
      <c r="J252" s="158"/>
      <c r="K252" s="158"/>
      <c r="L252" s="158"/>
      <c r="M252" s="158"/>
      <c r="N252" s="23"/>
      <c r="O252" s="23"/>
      <c r="P252" s="23"/>
      <c r="Q252" s="160"/>
      <c r="R252" s="161"/>
      <c r="S252" s="161"/>
      <c r="T252" s="158"/>
      <c r="U252" s="158"/>
      <c r="V252" s="158"/>
      <c r="W252" s="158"/>
      <c r="X252" s="158"/>
      <c r="Y252" s="158"/>
      <c r="Z252" s="158"/>
      <c r="AA252" s="162"/>
      <c r="AB252" s="158"/>
      <c r="AC252" s="158"/>
      <c r="AD252" s="158"/>
    </row>
    <row r="253" spans="4:30" x14ac:dyDescent="0.35">
      <c r="D253" s="159"/>
      <c r="E253" s="157"/>
      <c r="F253" s="157"/>
      <c r="G253" s="157"/>
      <c r="H253" s="157"/>
      <c r="I253" s="158"/>
      <c r="J253" s="158"/>
      <c r="K253" s="158"/>
      <c r="L253" s="158"/>
      <c r="M253" s="158"/>
      <c r="N253" s="23"/>
      <c r="O253" s="23"/>
      <c r="P253" s="23"/>
      <c r="Q253" s="160"/>
      <c r="R253" s="161"/>
      <c r="S253" s="161"/>
      <c r="T253" s="158"/>
      <c r="U253" s="158"/>
      <c r="V253" s="158"/>
      <c r="W253" s="158"/>
      <c r="X253" s="158"/>
      <c r="Y253" s="158"/>
      <c r="Z253" s="158"/>
      <c r="AA253" s="162"/>
      <c r="AB253" s="158"/>
      <c r="AC253" s="158"/>
      <c r="AD253" s="158"/>
    </row>
    <row r="254" spans="4:30" x14ac:dyDescent="0.35">
      <c r="D254" s="159"/>
      <c r="E254" s="157"/>
      <c r="F254" s="157"/>
      <c r="G254" s="157"/>
      <c r="H254" s="157"/>
      <c r="I254" s="158"/>
      <c r="J254" s="158"/>
      <c r="K254" s="158"/>
      <c r="L254" s="158"/>
      <c r="M254" s="158"/>
      <c r="N254" s="23"/>
      <c r="O254" s="23"/>
      <c r="P254" s="23"/>
      <c r="Q254" s="160"/>
      <c r="R254" s="161"/>
      <c r="S254" s="161"/>
      <c r="T254" s="158"/>
      <c r="U254" s="158"/>
      <c r="V254" s="158"/>
      <c r="W254" s="158"/>
      <c r="X254" s="158"/>
      <c r="Y254" s="158"/>
      <c r="Z254" s="158"/>
      <c r="AA254" s="162"/>
      <c r="AB254" s="158"/>
      <c r="AC254" s="158"/>
      <c r="AD254" s="158"/>
    </row>
    <row r="255" spans="4:30" x14ac:dyDescent="0.35">
      <c r="D255" s="159"/>
      <c r="E255" s="157"/>
      <c r="F255" s="157"/>
      <c r="G255" s="157"/>
      <c r="H255" s="157"/>
      <c r="I255" s="158"/>
      <c r="J255" s="158"/>
      <c r="K255" s="158"/>
      <c r="L255" s="158"/>
      <c r="M255" s="158"/>
      <c r="N255" s="23"/>
      <c r="O255" s="23"/>
      <c r="P255" s="23"/>
      <c r="Q255" s="160"/>
      <c r="R255" s="161"/>
      <c r="S255" s="161"/>
      <c r="T255" s="158"/>
      <c r="U255" s="158"/>
      <c r="V255" s="158"/>
      <c r="W255" s="158"/>
      <c r="X255" s="158"/>
      <c r="Y255" s="158"/>
      <c r="Z255" s="158"/>
      <c r="AA255" s="162"/>
      <c r="AB255" s="158"/>
      <c r="AC255" s="158"/>
      <c r="AD255" s="158"/>
    </row>
    <row r="256" spans="4:30" x14ac:dyDescent="0.35">
      <c r="D256" s="159"/>
      <c r="E256" s="157"/>
      <c r="F256" s="157"/>
      <c r="G256" s="157"/>
      <c r="H256" s="157"/>
      <c r="I256" s="158"/>
      <c r="J256" s="158"/>
      <c r="K256" s="158"/>
      <c r="L256" s="158"/>
      <c r="M256" s="158"/>
      <c r="N256" s="23"/>
      <c r="O256" s="23"/>
      <c r="P256" s="23"/>
      <c r="Q256" s="160"/>
      <c r="R256" s="161"/>
      <c r="S256" s="161"/>
      <c r="T256" s="158"/>
      <c r="U256" s="158"/>
      <c r="V256" s="158"/>
      <c r="W256" s="158"/>
      <c r="X256" s="158"/>
      <c r="Y256" s="158"/>
      <c r="Z256" s="158"/>
      <c r="AA256" s="162"/>
      <c r="AB256" s="158"/>
      <c r="AC256" s="158"/>
      <c r="AD256" s="158"/>
    </row>
    <row r="257" spans="4:30" x14ac:dyDescent="0.35">
      <c r="D257" s="159"/>
      <c r="E257" s="157"/>
      <c r="F257" s="157"/>
      <c r="G257" s="157"/>
      <c r="H257" s="157"/>
      <c r="I257" s="158"/>
      <c r="J257" s="158"/>
      <c r="K257" s="158"/>
      <c r="L257" s="158"/>
      <c r="M257" s="158"/>
      <c r="N257" s="23"/>
      <c r="O257" s="23"/>
      <c r="P257" s="23"/>
      <c r="Q257" s="160"/>
      <c r="R257" s="161"/>
      <c r="S257" s="161"/>
      <c r="T257" s="158"/>
      <c r="U257" s="158"/>
      <c r="V257" s="158"/>
      <c r="W257" s="158"/>
      <c r="X257" s="158"/>
      <c r="Y257" s="158"/>
      <c r="Z257" s="158"/>
      <c r="AA257" s="162"/>
      <c r="AB257" s="158"/>
      <c r="AC257" s="158"/>
      <c r="AD257" s="158"/>
    </row>
    <row r="258" spans="4:30" x14ac:dyDescent="0.35">
      <c r="D258" s="159"/>
      <c r="E258" s="157"/>
      <c r="F258" s="157"/>
      <c r="G258" s="157"/>
      <c r="H258" s="157"/>
      <c r="I258" s="158"/>
      <c r="J258" s="158"/>
      <c r="K258" s="158"/>
      <c r="L258" s="158"/>
      <c r="M258" s="158"/>
      <c r="N258" s="23"/>
      <c r="O258" s="23"/>
      <c r="P258" s="23"/>
      <c r="Q258" s="160"/>
      <c r="R258" s="161"/>
      <c r="S258" s="161"/>
      <c r="T258" s="158"/>
      <c r="U258" s="158"/>
      <c r="V258" s="158"/>
      <c r="W258" s="158"/>
      <c r="X258" s="158"/>
      <c r="Y258" s="158"/>
      <c r="Z258" s="158"/>
      <c r="AA258" s="162"/>
      <c r="AB258" s="158"/>
      <c r="AC258" s="158"/>
      <c r="AD258" s="158"/>
    </row>
    <row r="259" spans="4:30" x14ac:dyDescent="0.35">
      <c r="D259" s="159"/>
      <c r="E259" s="157"/>
      <c r="F259" s="157"/>
      <c r="G259" s="157"/>
      <c r="H259" s="157"/>
      <c r="I259" s="158"/>
      <c r="J259" s="158"/>
      <c r="K259" s="158"/>
      <c r="L259" s="158"/>
      <c r="M259" s="158"/>
      <c r="N259" s="23"/>
      <c r="O259" s="23"/>
      <c r="P259" s="23"/>
      <c r="Q259" s="160"/>
      <c r="R259" s="161"/>
      <c r="S259" s="161"/>
      <c r="T259" s="158"/>
      <c r="U259" s="158"/>
      <c r="V259" s="158"/>
      <c r="W259" s="158"/>
      <c r="X259" s="158"/>
      <c r="Y259" s="158"/>
      <c r="Z259" s="158"/>
      <c r="AA259" s="162"/>
      <c r="AB259" s="158"/>
      <c r="AC259" s="158"/>
      <c r="AD259" s="158"/>
    </row>
    <row r="260" spans="4:30" x14ac:dyDescent="0.35">
      <c r="D260" s="159"/>
      <c r="E260" s="157"/>
      <c r="F260" s="157"/>
      <c r="G260" s="157"/>
      <c r="H260" s="157"/>
      <c r="I260" s="158"/>
      <c r="J260" s="158"/>
      <c r="K260" s="158"/>
      <c r="L260" s="158"/>
      <c r="M260" s="158"/>
      <c r="N260" s="23"/>
      <c r="O260" s="23"/>
      <c r="P260" s="23"/>
      <c r="Q260" s="160"/>
      <c r="R260" s="161"/>
      <c r="S260" s="161"/>
      <c r="T260" s="158"/>
      <c r="U260" s="158"/>
      <c r="V260" s="158"/>
      <c r="W260" s="158"/>
      <c r="X260" s="158"/>
      <c r="Y260" s="158"/>
      <c r="Z260" s="158"/>
      <c r="AA260" s="162"/>
      <c r="AB260" s="158"/>
      <c r="AC260" s="158"/>
      <c r="AD260" s="158"/>
    </row>
    <row r="261" spans="4:30" x14ac:dyDescent="0.35">
      <c r="D261" s="159"/>
      <c r="E261" s="157"/>
      <c r="F261" s="157"/>
      <c r="G261" s="157"/>
      <c r="H261" s="157"/>
      <c r="I261" s="158"/>
      <c r="J261" s="158"/>
      <c r="K261" s="158"/>
      <c r="L261" s="158"/>
      <c r="M261" s="158"/>
      <c r="N261" s="23"/>
      <c r="O261" s="23"/>
      <c r="P261" s="23"/>
      <c r="Q261" s="160"/>
      <c r="R261" s="161"/>
      <c r="S261" s="161"/>
      <c r="T261" s="158"/>
      <c r="U261" s="158"/>
      <c r="V261" s="158"/>
      <c r="W261" s="158"/>
      <c r="X261" s="158"/>
      <c r="Y261" s="158"/>
      <c r="Z261" s="158"/>
      <c r="AA261" s="162"/>
      <c r="AB261" s="158"/>
      <c r="AC261" s="158"/>
      <c r="AD261" s="158"/>
    </row>
    <row r="262" spans="4:30" x14ac:dyDescent="0.35">
      <c r="D262" s="159"/>
      <c r="E262" s="157"/>
      <c r="F262" s="157"/>
      <c r="G262" s="157"/>
      <c r="H262" s="157"/>
      <c r="I262" s="158"/>
      <c r="J262" s="158"/>
      <c r="K262" s="158"/>
      <c r="L262" s="158"/>
      <c r="M262" s="158"/>
      <c r="N262" s="23"/>
      <c r="O262" s="23"/>
      <c r="P262" s="23"/>
      <c r="Q262" s="160"/>
      <c r="R262" s="161"/>
      <c r="S262" s="161"/>
      <c r="T262" s="158"/>
      <c r="U262" s="158"/>
      <c r="V262" s="158"/>
      <c r="W262" s="158"/>
      <c r="X262" s="158"/>
      <c r="Y262" s="158"/>
      <c r="Z262" s="158"/>
      <c r="AA262" s="162"/>
      <c r="AB262" s="158"/>
      <c r="AC262" s="158"/>
      <c r="AD262" s="158"/>
    </row>
    <row r="263" spans="4:30" x14ac:dyDescent="0.35">
      <c r="D263" s="159"/>
      <c r="E263" s="157"/>
      <c r="F263" s="157"/>
      <c r="G263" s="157"/>
      <c r="H263" s="157"/>
      <c r="I263" s="158"/>
      <c r="J263" s="158"/>
      <c r="K263" s="158"/>
      <c r="L263" s="158"/>
      <c r="M263" s="158"/>
      <c r="N263" s="23"/>
      <c r="O263" s="23"/>
      <c r="P263" s="23"/>
      <c r="Q263" s="160"/>
      <c r="R263" s="161"/>
      <c r="S263" s="161"/>
      <c r="T263" s="158"/>
      <c r="U263" s="158"/>
      <c r="V263" s="158"/>
      <c r="W263" s="158"/>
      <c r="X263" s="158"/>
      <c r="Y263" s="158"/>
      <c r="Z263" s="158"/>
      <c r="AA263" s="162"/>
      <c r="AB263" s="158"/>
      <c r="AC263" s="158"/>
      <c r="AD263" s="158"/>
    </row>
    <row r="264" spans="4:30" x14ac:dyDescent="0.35">
      <c r="D264" s="159"/>
      <c r="E264" s="157"/>
      <c r="F264" s="157"/>
      <c r="G264" s="157"/>
      <c r="H264" s="157"/>
      <c r="I264" s="158"/>
      <c r="J264" s="158"/>
      <c r="K264" s="158"/>
      <c r="L264" s="158"/>
      <c r="M264" s="158"/>
      <c r="N264" s="23"/>
      <c r="O264" s="23"/>
      <c r="P264" s="23"/>
      <c r="Q264" s="160"/>
      <c r="R264" s="161"/>
      <c r="S264" s="161"/>
      <c r="T264" s="158"/>
      <c r="U264" s="158"/>
      <c r="V264" s="158"/>
      <c r="W264" s="158"/>
      <c r="X264" s="158"/>
      <c r="Y264" s="158"/>
      <c r="Z264" s="158"/>
      <c r="AA264" s="162"/>
      <c r="AB264" s="158"/>
      <c r="AC264" s="158"/>
      <c r="AD264" s="158"/>
    </row>
    <row r="265" spans="4:30" x14ac:dyDescent="0.35">
      <c r="D265" s="159"/>
      <c r="E265" s="157"/>
      <c r="F265" s="157"/>
      <c r="G265" s="157"/>
      <c r="H265" s="157"/>
      <c r="I265" s="158"/>
      <c r="J265" s="158"/>
      <c r="K265" s="158"/>
      <c r="L265" s="158"/>
      <c r="M265" s="158"/>
      <c r="N265" s="23"/>
      <c r="O265" s="23"/>
      <c r="P265" s="23"/>
      <c r="Q265" s="160"/>
      <c r="R265" s="161"/>
      <c r="S265" s="161"/>
      <c r="T265" s="158"/>
      <c r="U265" s="158"/>
      <c r="V265" s="158"/>
      <c r="W265" s="158"/>
      <c r="X265" s="158"/>
      <c r="Y265" s="158"/>
      <c r="Z265" s="158"/>
      <c r="AA265" s="162"/>
      <c r="AB265" s="158"/>
      <c r="AC265" s="158"/>
      <c r="AD265" s="158"/>
    </row>
    <row r="266" spans="4:30" x14ac:dyDescent="0.35">
      <c r="D266" s="159"/>
      <c r="E266" s="157"/>
      <c r="F266" s="157"/>
      <c r="G266" s="157"/>
      <c r="H266" s="157"/>
      <c r="I266" s="158"/>
      <c r="J266" s="158"/>
      <c r="K266" s="158"/>
      <c r="L266" s="158"/>
      <c r="M266" s="158"/>
      <c r="N266" s="23"/>
      <c r="O266" s="23"/>
      <c r="P266" s="23"/>
      <c r="Q266" s="160"/>
      <c r="R266" s="161"/>
      <c r="S266" s="161"/>
      <c r="T266" s="158"/>
      <c r="U266" s="158"/>
      <c r="V266" s="158"/>
      <c r="W266" s="158"/>
      <c r="X266" s="158"/>
      <c r="Y266" s="158"/>
      <c r="Z266" s="158"/>
      <c r="AA266" s="162"/>
      <c r="AB266" s="158"/>
      <c r="AC266" s="158"/>
      <c r="AD266" s="158"/>
    </row>
    <row r="267" spans="4:30" x14ac:dyDescent="0.35">
      <c r="D267" s="159"/>
      <c r="E267" s="157"/>
      <c r="F267" s="157"/>
      <c r="G267" s="157"/>
      <c r="H267" s="157"/>
      <c r="I267" s="158"/>
      <c r="J267" s="158"/>
      <c r="K267" s="158"/>
      <c r="L267" s="158"/>
      <c r="M267" s="158"/>
      <c r="N267" s="23"/>
      <c r="O267" s="23"/>
      <c r="P267" s="23"/>
      <c r="Q267" s="160"/>
      <c r="R267" s="161"/>
      <c r="S267" s="161"/>
      <c r="T267" s="158"/>
      <c r="U267" s="158"/>
      <c r="V267" s="158"/>
      <c r="W267" s="158"/>
      <c r="X267" s="158"/>
      <c r="Y267" s="158"/>
      <c r="Z267" s="158"/>
      <c r="AA267" s="162"/>
      <c r="AB267" s="158"/>
      <c r="AC267" s="158"/>
      <c r="AD267" s="158"/>
    </row>
    <row r="268" spans="4:30" x14ac:dyDescent="0.35">
      <c r="D268" s="159"/>
      <c r="E268" s="157"/>
      <c r="F268" s="157"/>
      <c r="G268" s="157"/>
      <c r="H268" s="157"/>
      <c r="I268" s="158"/>
      <c r="J268" s="158"/>
      <c r="K268" s="158"/>
      <c r="L268" s="158"/>
      <c r="M268" s="158"/>
      <c r="N268" s="23"/>
      <c r="O268" s="23"/>
      <c r="P268" s="23"/>
      <c r="Q268" s="160"/>
      <c r="R268" s="161"/>
      <c r="S268" s="161"/>
      <c r="T268" s="158"/>
      <c r="U268" s="158"/>
      <c r="V268" s="158"/>
      <c r="W268" s="158"/>
      <c r="X268" s="158"/>
      <c r="Y268" s="158"/>
      <c r="Z268" s="158"/>
      <c r="AA268" s="162"/>
      <c r="AB268" s="158"/>
      <c r="AC268" s="158"/>
      <c r="AD268" s="158"/>
    </row>
    <row r="269" spans="4:30" x14ac:dyDescent="0.35">
      <c r="D269" s="159"/>
      <c r="E269" s="157"/>
      <c r="F269" s="157"/>
      <c r="G269" s="157"/>
      <c r="H269" s="157"/>
      <c r="I269" s="158"/>
      <c r="J269" s="158"/>
      <c r="K269" s="158"/>
      <c r="L269" s="158"/>
      <c r="M269" s="158"/>
      <c r="N269" s="23"/>
      <c r="O269" s="23"/>
      <c r="P269" s="23"/>
      <c r="Q269" s="160"/>
      <c r="R269" s="161"/>
      <c r="S269" s="161"/>
      <c r="T269" s="158"/>
      <c r="U269" s="158"/>
      <c r="V269" s="158"/>
      <c r="W269" s="158"/>
      <c r="X269" s="158"/>
      <c r="Y269" s="158"/>
      <c r="Z269" s="158"/>
      <c r="AA269" s="162"/>
      <c r="AB269" s="158"/>
      <c r="AC269" s="158"/>
      <c r="AD269" s="158"/>
    </row>
    <row r="270" spans="4:30" x14ac:dyDescent="0.35">
      <c r="D270" s="159"/>
      <c r="E270" s="157"/>
      <c r="F270" s="157"/>
      <c r="G270" s="157"/>
      <c r="H270" s="157"/>
      <c r="I270" s="158"/>
      <c r="J270" s="158"/>
      <c r="K270" s="158"/>
      <c r="L270" s="158"/>
      <c r="M270" s="158"/>
      <c r="N270" s="23"/>
      <c r="O270" s="23"/>
      <c r="P270" s="23"/>
      <c r="Q270" s="160"/>
      <c r="R270" s="161"/>
      <c r="S270" s="161"/>
      <c r="T270" s="158"/>
      <c r="U270" s="158"/>
      <c r="V270" s="158"/>
      <c r="W270" s="158"/>
      <c r="X270" s="158"/>
      <c r="Y270" s="158"/>
      <c r="Z270" s="158"/>
      <c r="AA270" s="162"/>
      <c r="AB270" s="158"/>
      <c r="AC270" s="158"/>
      <c r="AD270" s="158"/>
    </row>
    <row r="271" spans="4:30" x14ac:dyDescent="0.35">
      <c r="D271" s="159"/>
      <c r="E271" s="157"/>
      <c r="F271" s="157"/>
      <c r="G271" s="157"/>
      <c r="H271" s="157"/>
      <c r="I271" s="158"/>
      <c r="J271" s="158"/>
      <c r="K271" s="158"/>
      <c r="L271" s="158"/>
      <c r="M271" s="158"/>
      <c r="N271" s="23"/>
      <c r="O271" s="23"/>
      <c r="P271" s="23"/>
      <c r="Q271" s="160"/>
      <c r="R271" s="161"/>
      <c r="S271" s="161"/>
      <c r="T271" s="158"/>
      <c r="U271" s="158"/>
      <c r="V271" s="158"/>
      <c r="W271" s="158"/>
      <c r="X271" s="158"/>
      <c r="Y271" s="158"/>
      <c r="Z271" s="158"/>
      <c r="AA271" s="162"/>
      <c r="AB271" s="158"/>
      <c r="AC271" s="158"/>
      <c r="AD271" s="158"/>
    </row>
    <row r="272" spans="4:30" x14ac:dyDescent="0.35">
      <c r="D272" s="159"/>
      <c r="E272" s="157"/>
      <c r="F272" s="157"/>
      <c r="G272" s="157"/>
      <c r="H272" s="157"/>
      <c r="I272" s="158"/>
      <c r="J272" s="158"/>
      <c r="K272" s="158"/>
      <c r="L272" s="158"/>
      <c r="M272" s="158"/>
      <c r="N272" s="23"/>
      <c r="O272" s="23"/>
      <c r="P272" s="23"/>
      <c r="Q272" s="160"/>
      <c r="R272" s="161"/>
      <c r="S272" s="161"/>
      <c r="T272" s="158"/>
      <c r="U272" s="158"/>
      <c r="V272" s="158"/>
      <c r="W272" s="158"/>
      <c r="X272" s="158"/>
      <c r="Y272" s="158"/>
      <c r="Z272" s="158"/>
      <c r="AA272" s="162"/>
      <c r="AB272" s="158"/>
      <c r="AC272" s="158"/>
      <c r="AD272" s="158"/>
    </row>
    <row r="273" spans="4:30" x14ac:dyDescent="0.35">
      <c r="D273" s="159"/>
      <c r="E273" s="157"/>
      <c r="F273" s="157"/>
      <c r="G273" s="157"/>
      <c r="H273" s="157"/>
      <c r="I273" s="158"/>
      <c r="J273" s="158"/>
      <c r="K273" s="158"/>
      <c r="L273" s="158"/>
      <c r="M273" s="158"/>
      <c r="N273" s="23"/>
      <c r="O273" s="23"/>
      <c r="P273" s="23"/>
      <c r="Q273" s="160"/>
      <c r="R273" s="161"/>
      <c r="S273" s="161"/>
      <c r="T273" s="158"/>
      <c r="U273" s="158"/>
      <c r="V273" s="158"/>
      <c r="W273" s="158"/>
      <c r="X273" s="158"/>
      <c r="Y273" s="158"/>
      <c r="Z273" s="158"/>
      <c r="AA273" s="162"/>
      <c r="AB273" s="158"/>
      <c r="AC273" s="158"/>
      <c r="AD273" s="158"/>
    </row>
    <row r="274" spans="4:30" x14ac:dyDescent="0.35">
      <c r="D274" s="159"/>
      <c r="E274" s="157"/>
      <c r="F274" s="157"/>
      <c r="G274" s="157"/>
      <c r="H274" s="157"/>
      <c r="I274" s="158"/>
      <c r="J274" s="158"/>
      <c r="K274" s="158"/>
      <c r="L274" s="158"/>
      <c r="M274" s="158"/>
      <c r="N274" s="23"/>
      <c r="O274" s="23"/>
      <c r="P274" s="23"/>
      <c r="Q274" s="160"/>
      <c r="R274" s="161"/>
      <c r="S274" s="161"/>
      <c r="T274" s="158"/>
      <c r="U274" s="158"/>
      <c r="V274" s="158"/>
      <c r="W274" s="158"/>
      <c r="X274" s="158"/>
      <c r="Y274" s="158"/>
      <c r="Z274" s="158"/>
      <c r="AA274" s="162"/>
      <c r="AB274" s="158"/>
      <c r="AC274" s="158"/>
      <c r="AD274" s="158"/>
    </row>
    <row r="275" spans="4:30" x14ac:dyDescent="0.35">
      <c r="D275" s="159"/>
      <c r="E275" s="157"/>
      <c r="F275" s="157"/>
      <c r="G275" s="157"/>
      <c r="H275" s="157"/>
      <c r="I275" s="158"/>
      <c r="J275" s="158"/>
      <c r="K275" s="158"/>
      <c r="L275" s="158"/>
      <c r="M275" s="158"/>
      <c r="N275" s="23"/>
      <c r="O275" s="23"/>
      <c r="P275" s="23"/>
      <c r="Q275" s="160"/>
      <c r="R275" s="161"/>
      <c r="S275" s="161"/>
      <c r="T275" s="158"/>
      <c r="U275" s="158"/>
      <c r="V275" s="158"/>
      <c r="W275" s="158"/>
      <c r="X275" s="158"/>
      <c r="Y275" s="158"/>
      <c r="Z275" s="158"/>
      <c r="AA275" s="162"/>
      <c r="AB275" s="158"/>
      <c r="AC275" s="158"/>
      <c r="AD275" s="158"/>
    </row>
    <row r="276" spans="4:30" x14ac:dyDescent="0.35">
      <c r="D276" s="159"/>
      <c r="E276" s="157"/>
      <c r="F276" s="157"/>
      <c r="G276" s="157"/>
      <c r="H276" s="157"/>
      <c r="I276" s="158"/>
      <c r="J276" s="158"/>
      <c r="K276" s="158"/>
      <c r="L276" s="158"/>
      <c r="M276" s="158"/>
      <c r="N276" s="23"/>
      <c r="O276" s="23"/>
      <c r="P276" s="23"/>
      <c r="Q276" s="160"/>
      <c r="R276" s="161"/>
      <c r="S276" s="161"/>
      <c r="T276" s="158"/>
      <c r="U276" s="158"/>
      <c r="V276" s="158"/>
      <c r="W276" s="158"/>
      <c r="X276" s="158"/>
      <c r="Y276" s="158"/>
      <c r="Z276" s="158"/>
      <c r="AA276" s="162"/>
      <c r="AB276" s="158"/>
      <c r="AC276" s="158"/>
      <c r="AD276" s="158"/>
    </row>
    <row r="277" spans="4:30" x14ac:dyDescent="0.35">
      <c r="D277" s="159"/>
      <c r="E277" s="157"/>
      <c r="F277" s="157"/>
      <c r="G277" s="157"/>
      <c r="H277" s="157"/>
      <c r="I277" s="158"/>
      <c r="J277" s="158"/>
      <c r="K277" s="158"/>
      <c r="L277" s="158"/>
      <c r="M277" s="158"/>
      <c r="N277" s="23"/>
      <c r="O277" s="23"/>
      <c r="P277" s="23"/>
      <c r="Q277" s="160"/>
      <c r="R277" s="161"/>
      <c r="S277" s="161"/>
      <c r="T277" s="158"/>
      <c r="U277" s="158"/>
      <c r="V277" s="158"/>
      <c r="W277" s="158"/>
      <c r="X277" s="158"/>
      <c r="Y277" s="158"/>
      <c r="Z277" s="158"/>
      <c r="AA277" s="162"/>
      <c r="AB277" s="158"/>
      <c r="AC277" s="158"/>
      <c r="AD277" s="158"/>
    </row>
    <row r="278" spans="4:30" x14ac:dyDescent="0.35">
      <c r="D278" s="159"/>
      <c r="E278" s="157"/>
      <c r="F278" s="157"/>
      <c r="G278" s="157"/>
      <c r="H278" s="157"/>
      <c r="I278" s="158"/>
      <c r="J278" s="158"/>
      <c r="K278" s="158"/>
      <c r="L278" s="158"/>
      <c r="M278" s="158"/>
      <c r="N278" s="23"/>
      <c r="O278" s="23"/>
      <c r="P278" s="23"/>
      <c r="Q278" s="160"/>
      <c r="R278" s="161"/>
      <c r="S278" s="161"/>
      <c r="T278" s="158"/>
      <c r="U278" s="158"/>
      <c r="V278" s="158"/>
      <c r="W278" s="158"/>
      <c r="X278" s="158"/>
      <c r="Y278" s="158"/>
      <c r="Z278" s="158"/>
      <c r="AA278" s="162"/>
      <c r="AB278" s="158"/>
      <c r="AC278" s="158"/>
      <c r="AD278" s="158"/>
    </row>
    <row r="279" spans="4:30" x14ac:dyDescent="0.35">
      <c r="D279" s="159"/>
      <c r="E279" s="157"/>
      <c r="F279" s="157"/>
      <c r="G279" s="157"/>
      <c r="H279" s="157"/>
      <c r="I279" s="158"/>
      <c r="J279" s="158"/>
      <c r="K279" s="158"/>
      <c r="L279" s="158"/>
      <c r="M279" s="158"/>
      <c r="N279" s="23"/>
      <c r="O279" s="23"/>
      <c r="P279" s="23"/>
      <c r="Q279" s="160"/>
      <c r="R279" s="161"/>
      <c r="S279" s="161"/>
      <c r="T279" s="158"/>
      <c r="U279" s="158"/>
      <c r="V279" s="158"/>
      <c r="W279" s="158"/>
      <c r="X279" s="158"/>
      <c r="Y279" s="158"/>
      <c r="Z279" s="158"/>
      <c r="AA279" s="162"/>
      <c r="AB279" s="158"/>
      <c r="AC279" s="158"/>
      <c r="AD279" s="158"/>
    </row>
    <row r="280" spans="4:30" x14ac:dyDescent="0.35">
      <c r="D280" s="159"/>
      <c r="E280" s="157"/>
      <c r="F280" s="157"/>
      <c r="G280" s="157"/>
      <c r="H280" s="157"/>
      <c r="I280" s="158"/>
      <c r="J280" s="158"/>
      <c r="K280" s="158"/>
      <c r="L280" s="158"/>
      <c r="M280" s="158"/>
      <c r="N280" s="23"/>
      <c r="O280" s="23"/>
      <c r="P280" s="23"/>
      <c r="Q280" s="160"/>
      <c r="R280" s="161"/>
      <c r="S280" s="161"/>
      <c r="T280" s="158"/>
      <c r="U280" s="158"/>
      <c r="V280" s="158"/>
      <c r="W280" s="158"/>
      <c r="X280" s="158"/>
      <c r="Y280" s="158"/>
      <c r="Z280" s="158"/>
      <c r="AA280" s="162"/>
      <c r="AB280" s="158"/>
      <c r="AC280" s="158"/>
      <c r="AD280" s="158"/>
    </row>
    <row r="281" spans="4:30" x14ac:dyDescent="0.35">
      <c r="D281" s="159"/>
      <c r="E281" s="157"/>
      <c r="F281" s="157"/>
      <c r="G281" s="157"/>
      <c r="H281" s="157"/>
      <c r="I281" s="158"/>
      <c r="J281" s="158"/>
      <c r="K281" s="158"/>
      <c r="L281" s="158"/>
      <c r="M281" s="158"/>
      <c r="N281" s="23"/>
      <c r="O281" s="23"/>
      <c r="P281" s="23"/>
      <c r="Q281" s="160"/>
      <c r="R281" s="161"/>
      <c r="S281" s="161"/>
      <c r="T281" s="158"/>
      <c r="U281" s="158"/>
      <c r="V281" s="158"/>
      <c r="W281" s="158"/>
      <c r="X281" s="158"/>
      <c r="Y281" s="158"/>
      <c r="Z281" s="158"/>
      <c r="AA281" s="162"/>
      <c r="AB281" s="158"/>
      <c r="AC281" s="158"/>
      <c r="AD281" s="158"/>
    </row>
    <row r="282" spans="4:30" x14ac:dyDescent="0.35">
      <c r="D282" s="159"/>
      <c r="E282" s="157"/>
      <c r="F282" s="157"/>
      <c r="G282" s="157"/>
      <c r="H282" s="157"/>
      <c r="I282" s="158"/>
      <c r="J282" s="158"/>
      <c r="K282" s="158"/>
      <c r="L282" s="158"/>
      <c r="M282" s="158"/>
      <c r="N282" s="23"/>
      <c r="O282" s="23"/>
      <c r="P282" s="23"/>
      <c r="Q282" s="160"/>
      <c r="R282" s="161"/>
      <c r="S282" s="161"/>
      <c r="T282" s="158"/>
      <c r="U282" s="158"/>
      <c r="V282" s="158"/>
      <c r="W282" s="158"/>
      <c r="X282" s="158"/>
      <c r="Y282" s="158"/>
      <c r="Z282" s="158"/>
      <c r="AA282" s="162"/>
      <c r="AB282" s="158"/>
      <c r="AC282" s="158"/>
      <c r="AD282" s="158"/>
    </row>
    <row r="283" spans="4:30" x14ac:dyDescent="0.35">
      <c r="D283" s="159"/>
      <c r="E283" s="157"/>
      <c r="F283" s="157"/>
      <c r="G283" s="157"/>
      <c r="H283" s="157"/>
      <c r="I283" s="158"/>
      <c r="J283" s="158"/>
      <c r="K283" s="158"/>
      <c r="L283" s="158"/>
      <c r="M283" s="158"/>
      <c r="N283" s="23"/>
      <c r="O283" s="23"/>
      <c r="P283" s="23"/>
      <c r="Q283" s="160"/>
      <c r="R283" s="161"/>
      <c r="S283" s="161"/>
      <c r="T283" s="158"/>
      <c r="U283" s="158"/>
      <c r="V283" s="158"/>
      <c r="W283" s="158"/>
      <c r="X283" s="158"/>
      <c r="Y283" s="158"/>
      <c r="Z283" s="158"/>
      <c r="AA283" s="162"/>
      <c r="AB283" s="158"/>
      <c r="AC283" s="158"/>
      <c r="AD283" s="158"/>
    </row>
    <row r="284" spans="4:30" x14ac:dyDescent="0.35">
      <c r="D284" s="159"/>
      <c r="E284" s="157"/>
      <c r="F284" s="157"/>
      <c r="G284" s="157"/>
      <c r="H284" s="157"/>
      <c r="I284" s="158"/>
      <c r="J284" s="158"/>
      <c r="K284" s="158"/>
      <c r="L284" s="158"/>
      <c r="M284" s="158"/>
      <c r="N284" s="23"/>
      <c r="O284" s="23"/>
      <c r="P284" s="23"/>
      <c r="Q284" s="160"/>
      <c r="R284" s="161"/>
      <c r="S284" s="161"/>
      <c r="T284" s="158"/>
      <c r="U284" s="158"/>
      <c r="V284" s="158"/>
      <c r="W284" s="158"/>
      <c r="X284" s="158"/>
      <c r="Y284" s="158"/>
      <c r="Z284" s="158"/>
      <c r="AA284" s="162"/>
      <c r="AB284" s="158"/>
      <c r="AC284" s="158"/>
      <c r="AD284" s="158"/>
    </row>
    <row r="285" spans="4:30" x14ac:dyDescent="0.35">
      <c r="D285" s="159"/>
      <c r="E285" s="157"/>
      <c r="F285" s="157"/>
      <c r="G285" s="157"/>
      <c r="H285" s="157"/>
      <c r="I285" s="158"/>
      <c r="J285" s="158"/>
      <c r="K285" s="158"/>
      <c r="L285" s="158"/>
      <c r="M285" s="158"/>
      <c r="N285" s="23"/>
      <c r="O285" s="23"/>
      <c r="P285" s="23"/>
      <c r="Q285" s="160"/>
      <c r="R285" s="161"/>
      <c r="S285" s="161"/>
      <c r="T285" s="158"/>
      <c r="U285" s="158"/>
      <c r="V285" s="158"/>
      <c r="W285" s="158"/>
      <c r="X285" s="158"/>
      <c r="Y285" s="158"/>
      <c r="Z285" s="158"/>
      <c r="AA285" s="162"/>
      <c r="AB285" s="158"/>
      <c r="AC285" s="158"/>
      <c r="AD285" s="158"/>
    </row>
    <row r="286" spans="4:30" x14ac:dyDescent="0.35">
      <c r="D286" s="159"/>
      <c r="E286" s="157"/>
      <c r="F286" s="157"/>
      <c r="G286" s="157"/>
      <c r="H286" s="157"/>
      <c r="I286" s="158"/>
      <c r="J286" s="158"/>
      <c r="K286" s="158"/>
      <c r="L286" s="158"/>
      <c r="M286" s="158"/>
      <c r="N286" s="23"/>
      <c r="O286" s="23"/>
      <c r="P286" s="23"/>
      <c r="Q286" s="160"/>
      <c r="R286" s="161"/>
      <c r="S286" s="161"/>
      <c r="T286" s="158"/>
      <c r="U286" s="158"/>
      <c r="V286" s="158"/>
      <c r="W286" s="158"/>
      <c r="X286" s="158"/>
      <c r="Y286" s="158"/>
      <c r="Z286" s="158"/>
      <c r="AA286" s="162"/>
      <c r="AB286" s="158"/>
      <c r="AC286" s="158"/>
      <c r="AD286" s="158"/>
    </row>
    <row r="287" spans="4:30" x14ac:dyDescent="0.35">
      <c r="D287" s="159"/>
      <c r="E287" s="157"/>
      <c r="F287" s="157"/>
      <c r="G287" s="157"/>
      <c r="H287" s="157"/>
      <c r="I287" s="158"/>
      <c r="J287" s="158"/>
      <c r="K287" s="158"/>
      <c r="L287" s="158"/>
      <c r="M287" s="158"/>
      <c r="N287" s="23"/>
      <c r="O287" s="23"/>
      <c r="P287" s="23"/>
      <c r="Q287" s="160"/>
      <c r="R287" s="161"/>
      <c r="S287" s="161"/>
      <c r="T287" s="158"/>
      <c r="U287" s="158"/>
      <c r="V287" s="158"/>
      <c r="W287" s="158"/>
      <c r="X287" s="158"/>
      <c r="Y287" s="158"/>
      <c r="Z287" s="158"/>
      <c r="AA287" s="162"/>
      <c r="AB287" s="158"/>
      <c r="AC287" s="158"/>
      <c r="AD287" s="158"/>
    </row>
    <row r="288" spans="4:30" x14ac:dyDescent="0.35">
      <c r="D288" s="159"/>
      <c r="E288" s="157"/>
      <c r="F288" s="157"/>
      <c r="G288" s="157"/>
      <c r="H288" s="157"/>
      <c r="I288" s="158"/>
      <c r="J288" s="158"/>
      <c r="K288" s="158"/>
      <c r="L288" s="158"/>
      <c r="M288" s="158"/>
      <c r="N288" s="23"/>
      <c r="O288" s="23"/>
      <c r="P288" s="23"/>
      <c r="Q288" s="160"/>
      <c r="R288" s="161"/>
      <c r="S288" s="161"/>
      <c r="T288" s="158"/>
      <c r="U288" s="158"/>
      <c r="V288" s="158"/>
      <c r="W288" s="158"/>
      <c r="X288" s="158"/>
      <c r="Y288" s="158"/>
      <c r="Z288" s="158"/>
      <c r="AA288" s="162"/>
      <c r="AB288" s="158"/>
      <c r="AC288" s="158"/>
      <c r="AD288" s="158"/>
    </row>
    <row r="289" spans="4:30" x14ac:dyDescent="0.35">
      <c r="D289" s="159"/>
      <c r="E289" s="157"/>
      <c r="F289" s="157"/>
      <c r="G289" s="157"/>
      <c r="H289" s="157"/>
      <c r="I289" s="158"/>
      <c r="J289" s="158"/>
      <c r="K289" s="158"/>
      <c r="L289" s="158"/>
      <c r="M289" s="158"/>
      <c r="N289" s="23"/>
      <c r="O289" s="23"/>
      <c r="P289" s="23"/>
      <c r="Q289" s="160"/>
      <c r="R289" s="161"/>
      <c r="S289" s="161"/>
      <c r="T289" s="158"/>
      <c r="U289" s="158"/>
      <c r="V289" s="158"/>
      <c r="W289" s="158"/>
      <c r="X289" s="158"/>
      <c r="Y289" s="158"/>
      <c r="Z289" s="158"/>
      <c r="AA289" s="162"/>
      <c r="AB289" s="158"/>
      <c r="AC289" s="158"/>
      <c r="AD289" s="158"/>
    </row>
    <row r="290" spans="4:30" x14ac:dyDescent="0.35">
      <c r="D290" s="159"/>
      <c r="E290" s="157"/>
      <c r="F290" s="157"/>
      <c r="G290" s="157"/>
      <c r="H290" s="157"/>
      <c r="I290" s="158"/>
      <c r="J290" s="158"/>
      <c r="K290" s="158"/>
      <c r="L290" s="158"/>
      <c r="M290" s="158"/>
      <c r="N290" s="23"/>
      <c r="O290" s="23"/>
      <c r="P290" s="23"/>
      <c r="Q290" s="160"/>
      <c r="R290" s="161"/>
      <c r="S290" s="161"/>
      <c r="T290" s="158"/>
      <c r="U290" s="158"/>
      <c r="V290" s="158"/>
      <c r="W290" s="158"/>
      <c r="X290" s="158"/>
      <c r="Y290" s="158"/>
      <c r="Z290" s="158"/>
      <c r="AA290" s="162"/>
      <c r="AB290" s="158"/>
      <c r="AC290" s="158"/>
      <c r="AD290" s="158"/>
    </row>
    <row r="291" spans="4:30" x14ac:dyDescent="0.35">
      <c r="D291" s="159"/>
      <c r="E291" s="157"/>
      <c r="F291" s="157"/>
      <c r="G291" s="157"/>
      <c r="H291" s="157"/>
      <c r="I291" s="158"/>
      <c r="J291" s="158"/>
      <c r="K291" s="158"/>
      <c r="L291" s="158"/>
      <c r="M291" s="158"/>
      <c r="N291" s="23"/>
      <c r="O291" s="23"/>
      <c r="P291" s="23"/>
      <c r="Q291" s="160"/>
      <c r="R291" s="161"/>
      <c r="S291" s="161"/>
      <c r="T291" s="158"/>
      <c r="U291" s="158"/>
      <c r="V291" s="158"/>
      <c r="W291" s="158"/>
      <c r="X291" s="158"/>
      <c r="Y291" s="158"/>
      <c r="Z291" s="158"/>
      <c r="AA291" s="162"/>
      <c r="AB291" s="158"/>
      <c r="AC291" s="158"/>
      <c r="AD291" s="158"/>
    </row>
    <row r="292" spans="4:30" x14ac:dyDescent="0.35">
      <c r="D292" s="159"/>
      <c r="E292" s="157"/>
      <c r="F292" s="157"/>
      <c r="G292" s="157"/>
      <c r="H292" s="157"/>
      <c r="I292" s="158"/>
      <c r="J292" s="158"/>
      <c r="K292" s="158"/>
      <c r="L292" s="158"/>
      <c r="M292" s="158"/>
      <c r="N292" s="23"/>
      <c r="O292" s="23"/>
      <c r="P292" s="23"/>
      <c r="Q292" s="160"/>
      <c r="R292" s="161"/>
      <c r="S292" s="161"/>
      <c r="T292" s="158"/>
      <c r="U292" s="158"/>
      <c r="V292" s="158"/>
      <c r="W292" s="158"/>
      <c r="X292" s="158"/>
      <c r="Y292" s="158"/>
      <c r="Z292" s="158"/>
      <c r="AA292" s="162"/>
      <c r="AB292" s="158"/>
      <c r="AC292" s="158"/>
      <c r="AD292" s="158"/>
    </row>
    <row r="293" spans="4:30" x14ac:dyDescent="0.35">
      <c r="D293" s="159"/>
      <c r="E293" s="157"/>
      <c r="F293" s="157"/>
      <c r="G293" s="157"/>
      <c r="H293" s="157"/>
      <c r="I293" s="158"/>
      <c r="J293" s="158"/>
      <c r="K293" s="158"/>
      <c r="L293" s="158"/>
      <c r="M293" s="158"/>
      <c r="N293" s="23"/>
      <c r="O293" s="23"/>
      <c r="P293" s="23"/>
      <c r="Q293" s="160"/>
      <c r="R293" s="161"/>
      <c r="S293" s="161"/>
      <c r="T293" s="158"/>
      <c r="U293" s="158"/>
      <c r="V293" s="158"/>
      <c r="W293" s="158"/>
      <c r="X293" s="158"/>
      <c r="Y293" s="158"/>
      <c r="Z293" s="158"/>
      <c r="AA293" s="162"/>
      <c r="AB293" s="158"/>
      <c r="AC293" s="158"/>
      <c r="AD293" s="158"/>
    </row>
    <row r="294" spans="4:30" x14ac:dyDescent="0.35">
      <c r="D294" s="159"/>
      <c r="E294" s="157"/>
      <c r="F294" s="157"/>
      <c r="G294" s="157"/>
      <c r="H294" s="157"/>
      <c r="I294" s="158"/>
      <c r="J294" s="158"/>
      <c r="K294" s="158"/>
      <c r="L294" s="158"/>
      <c r="M294" s="158"/>
      <c r="N294" s="23"/>
      <c r="O294" s="23"/>
      <c r="P294" s="23"/>
      <c r="Q294" s="160"/>
      <c r="R294" s="161"/>
      <c r="S294" s="161"/>
      <c r="T294" s="158"/>
      <c r="U294" s="158"/>
      <c r="V294" s="158"/>
      <c r="W294" s="158"/>
      <c r="X294" s="158"/>
      <c r="Y294" s="158"/>
      <c r="Z294" s="158"/>
      <c r="AA294" s="162"/>
      <c r="AB294" s="158"/>
      <c r="AC294" s="158"/>
      <c r="AD294" s="158"/>
    </row>
    <row r="295" spans="4:30" x14ac:dyDescent="0.35">
      <c r="D295" s="159"/>
      <c r="E295" s="157"/>
      <c r="F295" s="157"/>
      <c r="G295" s="157"/>
      <c r="H295" s="157"/>
      <c r="I295" s="158"/>
      <c r="J295" s="158"/>
      <c r="K295" s="158"/>
      <c r="L295" s="158"/>
      <c r="M295" s="158"/>
      <c r="N295" s="23"/>
      <c r="O295" s="23"/>
      <c r="P295" s="23"/>
      <c r="Q295" s="160"/>
      <c r="R295" s="161"/>
      <c r="S295" s="161"/>
      <c r="T295" s="158"/>
      <c r="U295" s="158"/>
      <c r="V295" s="158"/>
      <c r="W295" s="158"/>
      <c r="X295" s="158"/>
      <c r="Y295" s="158"/>
      <c r="Z295" s="158"/>
      <c r="AA295" s="162"/>
      <c r="AB295" s="158"/>
      <c r="AC295" s="158"/>
      <c r="AD295" s="158"/>
    </row>
    <row r="296" spans="4:30" x14ac:dyDescent="0.35">
      <c r="D296" s="159"/>
      <c r="E296" s="157"/>
      <c r="F296" s="157"/>
      <c r="G296" s="157"/>
      <c r="H296" s="157"/>
      <c r="I296" s="158"/>
      <c r="J296" s="158"/>
      <c r="K296" s="158"/>
      <c r="L296" s="158"/>
      <c r="M296" s="158"/>
      <c r="N296" s="23"/>
      <c r="O296" s="23"/>
      <c r="P296" s="23"/>
      <c r="Q296" s="160"/>
      <c r="R296" s="161"/>
      <c r="S296" s="161"/>
      <c r="T296" s="158"/>
      <c r="U296" s="158"/>
      <c r="V296" s="158"/>
      <c r="W296" s="158"/>
      <c r="X296" s="158"/>
      <c r="Y296" s="158"/>
      <c r="Z296" s="158"/>
      <c r="AA296" s="162"/>
      <c r="AB296" s="158"/>
      <c r="AC296" s="158"/>
      <c r="AD296" s="158"/>
    </row>
    <row r="297" spans="4:30" x14ac:dyDescent="0.35">
      <c r="D297" s="159"/>
      <c r="E297" s="157"/>
      <c r="F297" s="157"/>
      <c r="G297" s="157"/>
      <c r="H297" s="157"/>
      <c r="I297" s="158"/>
      <c r="J297" s="158"/>
      <c r="K297" s="158"/>
      <c r="L297" s="158"/>
      <c r="M297" s="158"/>
      <c r="N297" s="23"/>
      <c r="O297" s="23"/>
      <c r="P297" s="23"/>
      <c r="Q297" s="160"/>
      <c r="R297" s="161"/>
      <c r="S297" s="161"/>
      <c r="T297" s="158"/>
      <c r="U297" s="158"/>
      <c r="V297" s="158"/>
      <c r="W297" s="158"/>
      <c r="X297" s="158"/>
      <c r="Y297" s="158"/>
      <c r="Z297" s="158"/>
      <c r="AA297" s="162"/>
      <c r="AB297" s="158"/>
      <c r="AC297" s="158"/>
      <c r="AD297" s="158"/>
    </row>
    <row r="298" spans="4:30" x14ac:dyDescent="0.35">
      <c r="D298" s="159"/>
      <c r="E298" s="157"/>
      <c r="F298" s="157"/>
      <c r="G298" s="157"/>
      <c r="H298" s="157"/>
      <c r="I298" s="158"/>
      <c r="J298" s="158"/>
      <c r="K298" s="158"/>
      <c r="L298" s="158"/>
      <c r="M298" s="158"/>
      <c r="N298" s="23"/>
      <c r="O298" s="23"/>
      <c r="P298" s="23"/>
      <c r="Q298" s="160"/>
      <c r="R298" s="161"/>
      <c r="S298" s="161"/>
      <c r="T298" s="158"/>
      <c r="U298" s="158"/>
      <c r="V298" s="158"/>
      <c r="W298" s="158"/>
      <c r="X298" s="158"/>
      <c r="Y298" s="158"/>
      <c r="Z298" s="158"/>
      <c r="AA298" s="162"/>
      <c r="AB298" s="158"/>
      <c r="AC298" s="158"/>
      <c r="AD298" s="158"/>
    </row>
    <row r="299" spans="4:30" x14ac:dyDescent="0.35">
      <c r="D299" s="159"/>
      <c r="E299" s="157"/>
      <c r="F299" s="157"/>
      <c r="G299" s="157"/>
      <c r="H299" s="157"/>
      <c r="I299" s="158"/>
      <c r="J299" s="158"/>
      <c r="K299" s="158"/>
      <c r="L299" s="158"/>
      <c r="M299" s="158"/>
      <c r="N299" s="23"/>
      <c r="O299" s="23"/>
      <c r="P299" s="23"/>
      <c r="Q299" s="160"/>
      <c r="R299" s="161"/>
      <c r="S299" s="161"/>
      <c r="T299" s="158"/>
      <c r="U299" s="158"/>
      <c r="V299" s="158"/>
      <c r="W299" s="158"/>
      <c r="X299" s="158"/>
      <c r="Y299" s="158"/>
      <c r="Z299" s="158"/>
      <c r="AA299" s="162"/>
      <c r="AB299" s="158"/>
      <c r="AC299" s="158"/>
      <c r="AD299" s="158"/>
    </row>
    <row r="300" spans="4:30" x14ac:dyDescent="0.35">
      <c r="D300" s="159"/>
      <c r="E300" s="157"/>
      <c r="F300" s="157"/>
      <c r="G300" s="157"/>
      <c r="H300" s="157"/>
      <c r="I300" s="158"/>
      <c r="J300" s="158"/>
      <c r="K300" s="158"/>
      <c r="L300" s="158"/>
      <c r="M300" s="158"/>
      <c r="N300" s="23"/>
      <c r="O300" s="23"/>
      <c r="P300" s="23"/>
      <c r="Q300" s="160"/>
      <c r="R300" s="161"/>
      <c r="S300" s="161"/>
      <c r="T300" s="158"/>
      <c r="U300" s="158"/>
      <c r="V300" s="158"/>
      <c r="W300" s="158"/>
      <c r="X300" s="158"/>
      <c r="Y300" s="158"/>
      <c r="Z300" s="158"/>
      <c r="AA300" s="162"/>
      <c r="AB300" s="158"/>
      <c r="AC300" s="158"/>
      <c r="AD300" s="158"/>
    </row>
    <row r="301" spans="4:30" x14ac:dyDescent="0.35">
      <c r="D301" s="159"/>
      <c r="E301" s="157"/>
      <c r="F301" s="157"/>
      <c r="G301" s="157"/>
      <c r="H301" s="157"/>
      <c r="I301" s="158"/>
      <c r="J301" s="158"/>
      <c r="K301" s="158"/>
      <c r="L301" s="158"/>
      <c r="M301" s="158"/>
      <c r="N301" s="23"/>
      <c r="O301" s="23"/>
      <c r="P301" s="23"/>
      <c r="Q301" s="160"/>
      <c r="R301" s="161"/>
      <c r="S301" s="161"/>
      <c r="T301" s="158"/>
      <c r="U301" s="158"/>
      <c r="V301" s="158"/>
      <c r="W301" s="158"/>
      <c r="X301" s="158"/>
      <c r="Y301" s="158"/>
      <c r="Z301" s="158"/>
      <c r="AA301" s="162"/>
      <c r="AB301" s="158"/>
      <c r="AC301" s="158"/>
      <c r="AD301" s="158"/>
    </row>
    <row r="302" spans="4:30" x14ac:dyDescent="0.35">
      <c r="D302" s="159"/>
      <c r="E302" s="157"/>
      <c r="F302" s="157"/>
      <c r="G302" s="157"/>
      <c r="H302" s="157"/>
      <c r="I302" s="158"/>
      <c r="J302" s="158"/>
      <c r="K302" s="158"/>
      <c r="L302" s="158"/>
      <c r="M302" s="158"/>
      <c r="N302" s="23"/>
      <c r="O302" s="23"/>
      <c r="P302" s="23"/>
      <c r="Q302" s="160"/>
      <c r="R302" s="161"/>
      <c r="S302" s="161"/>
      <c r="T302" s="158"/>
      <c r="U302" s="158"/>
      <c r="V302" s="158"/>
      <c r="W302" s="158"/>
      <c r="X302" s="158"/>
      <c r="Y302" s="158"/>
      <c r="Z302" s="158"/>
      <c r="AA302" s="162"/>
      <c r="AB302" s="158"/>
      <c r="AC302" s="158"/>
      <c r="AD302" s="158"/>
    </row>
    <row r="303" spans="4:30" x14ac:dyDescent="0.35">
      <c r="D303" s="159"/>
      <c r="E303" s="157"/>
      <c r="F303" s="157"/>
      <c r="G303" s="157"/>
      <c r="H303" s="157"/>
      <c r="I303" s="158"/>
      <c r="J303" s="158"/>
      <c r="K303" s="158"/>
      <c r="L303" s="158"/>
      <c r="M303" s="158"/>
      <c r="N303" s="23"/>
      <c r="O303" s="23"/>
      <c r="P303" s="23"/>
      <c r="Q303" s="160"/>
      <c r="R303" s="161"/>
      <c r="S303" s="161"/>
      <c r="T303" s="158"/>
      <c r="U303" s="158"/>
      <c r="V303" s="158"/>
      <c r="W303" s="158"/>
      <c r="X303" s="158"/>
      <c r="Y303" s="158"/>
      <c r="Z303" s="158"/>
      <c r="AA303" s="162"/>
      <c r="AB303" s="158"/>
      <c r="AC303" s="158"/>
      <c r="AD303" s="158"/>
    </row>
  </sheetData>
  <mergeCells count="7">
    <mergeCell ref="Z2:AD2"/>
    <mergeCell ref="A4:B4"/>
    <mergeCell ref="A23:B23"/>
    <mergeCell ref="D2:D3"/>
    <mergeCell ref="E2:E3"/>
    <mergeCell ref="G2:N2"/>
    <mergeCell ref="P2:X2"/>
  </mergeCells>
  <pageMargins left="0.7" right="0.7" top="0.75" bottom="0.75" header="0.3" footer="0.3"/>
  <legacyDrawing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D32449-DD87-4C0C-B766-A204B1637F4D}">
  <sheetPr>
    <tabColor rgb="FF00B050"/>
  </sheetPr>
  <dimension ref="A1:AE303"/>
  <sheetViews>
    <sheetView workbookViewId="0"/>
  </sheetViews>
  <sheetFormatPr defaultColWidth="8.6328125" defaultRowHeight="14.5" outlineLevelCol="1" x14ac:dyDescent="0.35"/>
  <cols>
    <col min="1" max="1" width="21.453125" style="5" customWidth="1"/>
    <col min="2" max="2" width="66.36328125" style="5" customWidth="1"/>
    <col min="3" max="3" width="4.6328125" style="1" customWidth="1"/>
    <col min="4" max="4" width="7.36328125" style="5" customWidth="1"/>
    <col min="5" max="6" width="11.453125" style="5" customWidth="1"/>
    <col min="7" max="7" width="16.6328125" style="5" customWidth="1" outlineLevel="1"/>
    <col min="8" max="8" width="11.36328125" style="5" customWidth="1" outlineLevel="1"/>
    <col min="9" max="9" width="10.6328125" style="2" customWidth="1" outlineLevel="1"/>
    <col min="10" max="10" width="12.54296875" style="2" customWidth="1" outlineLevel="1"/>
    <col min="11" max="13" width="11.54296875" style="2" customWidth="1" outlineLevel="1"/>
    <col min="14" max="14" width="11.6328125" style="3" customWidth="1" outlineLevel="1"/>
    <col min="15" max="15" width="4.453125" style="3" customWidth="1"/>
    <col min="16" max="16" width="12.6328125" style="3" customWidth="1" outlineLevel="1"/>
    <col min="17" max="17" width="8.6328125" style="1" outlineLevel="1"/>
    <col min="18" max="18" width="14.36328125" style="4" customWidth="1" outlineLevel="1"/>
    <col min="19" max="19" width="16" style="4" customWidth="1" outlineLevel="1"/>
    <col min="20" max="20" width="14.6328125" style="2" bestFit="1" customWidth="1" outlineLevel="1"/>
    <col min="21" max="21" width="12.6328125" style="2" customWidth="1" outlineLevel="1"/>
    <col min="22" max="22" width="12.54296875" style="2" customWidth="1" outlineLevel="1"/>
    <col min="23" max="23" width="15.90625" style="2" customWidth="1" outlineLevel="1"/>
    <col min="24" max="24" width="13.36328125" style="2" customWidth="1" outlineLevel="1"/>
    <col min="25" max="25" width="4" style="2" customWidth="1"/>
    <col min="26" max="26" width="14.6328125" style="2" bestFit="1" customWidth="1" outlineLevel="1"/>
    <col min="27" max="27" width="12.36328125" style="2" customWidth="1" outlineLevel="1"/>
    <col min="28" max="28" width="14.453125" style="2" customWidth="1" outlineLevel="1"/>
    <col min="29" max="29" width="11.6328125" style="2" customWidth="1" outlineLevel="1"/>
    <col min="30" max="30" width="12.6328125" style="2" bestFit="1" customWidth="1" outlineLevel="1"/>
    <col min="31" max="31" width="3.6328125" style="5" customWidth="1"/>
    <col min="32" max="32" width="12.453125" style="5" customWidth="1"/>
    <col min="33" max="33" width="58.453125" style="5" customWidth="1"/>
    <col min="34" max="16384" width="8.6328125" style="5"/>
  </cols>
  <sheetData>
    <row r="1" spans="1:31" ht="22.25" customHeight="1" thickBot="1" x14ac:dyDescent="0.5">
      <c r="A1" s="236" t="s">
        <v>0</v>
      </c>
      <c r="B1" s="237"/>
      <c r="D1" s="236" t="s">
        <v>1</v>
      </c>
      <c r="E1" s="236"/>
      <c r="F1" s="236"/>
      <c r="G1" s="236"/>
      <c r="H1" s="236"/>
      <c r="I1" s="236"/>
    </row>
    <row r="2" spans="1:31" s="6" customFormat="1" ht="19.25" customHeight="1" x14ac:dyDescent="0.35">
      <c r="C2" s="7"/>
      <c r="D2" s="460" t="s">
        <v>2</v>
      </c>
      <c r="E2" s="462" t="s">
        <v>3</v>
      </c>
      <c r="F2" s="235"/>
      <c r="G2" s="464" t="s">
        <v>4</v>
      </c>
      <c r="H2" s="465"/>
      <c r="I2" s="465"/>
      <c r="J2" s="465"/>
      <c r="K2" s="465"/>
      <c r="L2" s="465"/>
      <c r="M2" s="465"/>
      <c r="N2" s="466"/>
      <c r="O2" s="8"/>
      <c r="P2" s="467" t="s">
        <v>5</v>
      </c>
      <c r="Q2" s="468"/>
      <c r="R2" s="468"/>
      <c r="S2" s="468"/>
      <c r="T2" s="468"/>
      <c r="U2" s="468"/>
      <c r="V2" s="468"/>
      <c r="W2" s="468"/>
      <c r="X2" s="469"/>
      <c r="Y2" s="8"/>
      <c r="Z2" s="453" t="s">
        <v>6</v>
      </c>
      <c r="AA2" s="454"/>
      <c r="AB2" s="454"/>
      <c r="AC2" s="454"/>
      <c r="AD2" s="455"/>
      <c r="AE2" s="8"/>
    </row>
    <row r="3" spans="1:31" ht="66.650000000000006" customHeight="1" thickBot="1" x14ac:dyDescent="0.4">
      <c r="A3" s="248" t="s">
        <v>71</v>
      </c>
      <c r="B3" s="249" t="str">
        <f ca="1">RIGHT(CELL("filename",A1),LEN(CELL("filename",A1))-FIND("]",CELL("filename",A1)))</f>
        <v>Lease4</v>
      </c>
      <c r="D3" s="461"/>
      <c r="E3" s="463"/>
      <c r="F3" s="264"/>
      <c r="G3" s="9" t="s">
        <v>7</v>
      </c>
      <c r="H3" s="9" t="s">
        <v>8</v>
      </c>
      <c r="I3" s="10" t="s">
        <v>9</v>
      </c>
      <c r="J3" s="10" t="s">
        <v>10</v>
      </c>
      <c r="K3" s="10" t="s">
        <v>11</v>
      </c>
      <c r="L3" s="49" t="s">
        <v>67</v>
      </c>
      <c r="M3" s="10" t="s">
        <v>12</v>
      </c>
      <c r="N3" s="11" t="s">
        <v>13</v>
      </c>
      <c r="O3" s="12"/>
      <c r="P3" s="13" t="s">
        <v>14</v>
      </c>
      <c r="Q3" s="14" t="s">
        <v>15</v>
      </c>
      <c r="R3" s="15" t="s">
        <v>16</v>
      </c>
      <c r="S3" s="15" t="s">
        <v>17</v>
      </c>
      <c r="T3" s="10" t="s">
        <v>18</v>
      </c>
      <c r="U3" s="10" t="s">
        <v>19</v>
      </c>
      <c r="V3" s="10" t="s">
        <v>20</v>
      </c>
      <c r="W3" s="10" t="s">
        <v>21</v>
      </c>
      <c r="X3" s="16" t="s">
        <v>22</v>
      </c>
      <c r="Y3" s="17"/>
      <c r="Z3" s="18" t="s">
        <v>18</v>
      </c>
      <c r="AA3" s="10" t="s">
        <v>23</v>
      </c>
      <c r="AB3" s="10" t="s">
        <v>24</v>
      </c>
      <c r="AC3" s="10" t="s">
        <v>25</v>
      </c>
      <c r="AD3" s="16" t="s">
        <v>22</v>
      </c>
    </row>
    <row r="4" spans="1:31" ht="15.5" x14ac:dyDescent="0.35">
      <c r="A4" s="456" t="s">
        <v>26</v>
      </c>
      <c r="B4" s="457"/>
      <c r="C4" s="19"/>
      <c r="D4" s="20"/>
      <c r="E4" s="21">
        <f t="shared" ref="E4" ca="1" si="0">EOMONTH($H$4,D4)</f>
        <v>44681</v>
      </c>
      <c r="F4" s="44">
        <f ca="1">E5-1</f>
        <v>45045</v>
      </c>
      <c r="G4" s="22" t="s">
        <v>27</v>
      </c>
      <c r="H4" s="44">
        <f ca="1">A5</f>
        <v>44652</v>
      </c>
      <c r="I4" s="45"/>
      <c r="J4" s="45"/>
      <c r="K4" s="45"/>
      <c r="L4" s="45"/>
      <c r="M4" s="45"/>
      <c r="N4" s="257">
        <f ca="1">$A$6</f>
        <v>0.05</v>
      </c>
      <c r="O4" s="23"/>
      <c r="P4" s="255">
        <f ca="1">$A$7</f>
        <v>9.4999999999999998E-3</v>
      </c>
      <c r="Q4" s="160">
        <f ca="1">$A$8</f>
        <v>0.05</v>
      </c>
      <c r="R4" s="161"/>
      <c r="S4" s="161"/>
      <c r="T4" s="370">
        <f ca="1">A21</f>
        <v>355391.08378220274</v>
      </c>
      <c r="U4" s="158">
        <f ca="1">(T4+V4)*Q4</f>
        <v>17769.554189110138</v>
      </c>
      <c r="V4" s="158">
        <v>0</v>
      </c>
      <c r="W4" s="158">
        <f>S4-R4</f>
        <v>0</v>
      </c>
      <c r="X4" s="274">
        <f t="shared" ref="X4:X10" ca="1" si="1">T4+U4+V4+W4</f>
        <v>373160.63797131286</v>
      </c>
      <c r="Z4" s="372">
        <f ca="1">A37</f>
        <v>405391.08378220274</v>
      </c>
      <c r="AA4" s="233"/>
      <c r="AB4" s="158">
        <f ca="1">IFERROR(Z4/($A$43-D5+1),0)</f>
        <v>40539.108378220277</v>
      </c>
      <c r="AC4" s="158">
        <v>0</v>
      </c>
      <c r="AD4" s="274">
        <f t="shared" ref="AD4:AD67" ca="1" si="2">Z4-AA4-AB4+AC4</f>
        <v>364851.97540398245</v>
      </c>
    </row>
    <row r="5" spans="1:31" x14ac:dyDescent="0.35">
      <c r="A5" s="103">
        <f ca="1">VLOOKUP(B3,'Input Table'!B:L,3,0)</f>
        <v>44652</v>
      </c>
      <c r="B5" s="27" t="s">
        <v>28</v>
      </c>
      <c r="D5" s="20">
        <v>1</v>
      </c>
      <c r="E5" s="21">
        <f ca="1">EOMONTH(H5,0)</f>
        <v>45046</v>
      </c>
      <c r="F5" s="44">
        <f t="shared" ref="F5:F68" ca="1" si="3">E6-1</f>
        <v>45411</v>
      </c>
      <c r="G5" s="22" t="s">
        <v>119</v>
      </c>
      <c r="H5" s="44">
        <f ca="1">EDATE(H4,12)</f>
        <v>45017</v>
      </c>
      <c r="I5" s="158">
        <f ca="1">IF(D5&gt;$A$28,0,$A$9)</f>
        <v>50000</v>
      </c>
      <c r="J5" s="45">
        <f t="shared" ref="J5:J68" ca="1" si="4">IF(D5&gt;$A$29,0,$A$10)</f>
        <v>0</v>
      </c>
      <c r="K5" s="158">
        <f ca="1">IF(D5&gt;$A$28,0,$A$11)</f>
        <v>50000</v>
      </c>
      <c r="L5" s="158"/>
      <c r="M5" s="45">
        <f ca="1">K5+L5</f>
        <v>50000</v>
      </c>
      <c r="N5" s="257">
        <f t="shared" ref="N5:N68" ca="1" si="5">$A$6</f>
        <v>0.05</v>
      </c>
      <c r="O5" s="23"/>
      <c r="P5" s="255">
        <f t="shared" ref="P5:P68" ca="1" si="6">$A$7</f>
        <v>9.4999999999999998E-3</v>
      </c>
      <c r="Q5" s="160">
        <f t="shared" ref="Q5:Q68" ca="1" si="7">$A$8</f>
        <v>0.05</v>
      </c>
      <c r="R5" s="161">
        <v>373160.63797131286</v>
      </c>
      <c r="S5" s="161">
        <v>373160.63797131286</v>
      </c>
      <c r="T5" s="158">
        <v>373160.63797131286</v>
      </c>
      <c r="U5" s="158">
        <f t="shared" ref="U5:U19" ca="1" si="8">(T5+V5)*Q5</f>
        <v>16158.031898565643</v>
      </c>
      <c r="V5" s="158">
        <v>-50000</v>
      </c>
      <c r="W5" s="158">
        <v>0</v>
      </c>
      <c r="X5" s="274">
        <f t="shared" ca="1" si="1"/>
        <v>339318.6698698785</v>
      </c>
      <c r="Z5" s="296">
        <f ca="1">AD4</f>
        <v>364851.97540398245</v>
      </c>
      <c r="AA5" s="233"/>
      <c r="AB5" s="158">
        <f t="shared" ref="AB5:AB9" ca="1" si="9">IFERROR(Z5/($A$43-D6+1),0)</f>
        <v>40539.10837822027</v>
      </c>
      <c r="AC5" s="158">
        <v>0</v>
      </c>
      <c r="AD5" s="274">
        <f t="shared" ca="1" si="2"/>
        <v>324312.86702576216</v>
      </c>
    </row>
    <row r="6" spans="1:31" x14ac:dyDescent="0.35">
      <c r="A6" s="104">
        <f ca="1">VLOOKUP(B3,'Input Table'!B:L,4,0)</f>
        <v>0.05</v>
      </c>
      <c r="B6" s="27" t="s">
        <v>29</v>
      </c>
      <c r="D6" s="20">
        <v>2</v>
      </c>
      <c r="E6" s="21">
        <f t="shared" ref="E6:E69" ca="1" si="10">EOMONTH(H6,0)</f>
        <v>45412</v>
      </c>
      <c r="F6" s="44">
        <f t="shared" ca="1" si="3"/>
        <v>45776</v>
      </c>
      <c r="G6" s="22" t="s">
        <v>119</v>
      </c>
      <c r="H6" s="44">
        <f t="shared" ref="H6:H69" ca="1" si="11">EDATE(H5,12)</f>
        <v>45383</v>
      </c>
      <c r="I6" s="158">
        <f t="shared" ref="I6:I69" ca="1" si="12">IF(D6&gt;$A$28,0,$A$9)</f>
        <v>50000</v>
      </c>
      <c r="J6" s="45">
        <f t="shared" ca="1" si="4"/>
        <v>0</v>
      </c>
      <c r="K6" s="158">
        <f t="shared" ref="K6:K69" ca="1" si="13">IF(D6&gt;$A$28,0,$A$11)</f>
        <v>50000</v>
      </c>
      <c r="L6" s="45"/>
      <c r="M6" s="45">
        <f t="shared" ref="M6:M69" ca="1" si="14">K6+L6</f>
        <v>50000</v>
      </c>
      <c r="N6" s="257">
        <f t="shared" ca="1" si="5"/>
        <v>0.05</v>
      </c>
      <c r="O6" s="23"/>
      <c r="P6" s="255">
        <f t="shared" ca="1" si="6"/>
        <v>9.4999999999999998E-3</v>
      </c>
      <c r="Q6" s="160">
        <f t="shared" ca="1" si="7"/>
        <v>0.05</v>
      </c>
      <c r="R6" s="161">
        <v>339318.6698698785</v>
      </c>
      <c r="S6" s="161">
        <v>339318.6698698785</v>
      </c>
      <c r="T6" s="158">
        <v>339318.6698698785</v>
      </c>
      <c r="U6" s="158">
        <f t="shared" ca="1" si="8"/>
        <v>14465.933493493925</v>
      </c>
      <c r="V6" s="158">
        <v>-50000</v>
      </c>
      <c r="W6" s="158">
        <v>0</v>
      </c>
      <c r="X6" s="274">
        <f t="shared" ca="1" si="1"/>
        <v>303784.60336337244</v>
      </c>
      <c r="Z6" s="296">
        <f t="shared" ref="Z6:Z9" ca="1" si="15">AD5</f>
        <v>324312.86702576216</v>
      </c>
      <c r="AA6" s="233"/>
      <c r="AB6" s="158">
        <f t="shared" ca="1" si="9"/>
        <v>40539.10837822027</v>
      </c>
      <c r="AC6" s="158">
        <v>0</v>
      </c>
      <c r="AD6" s="274">
        <f t="shared" ca="1" si="2"/>
        <v>283773.75864754186</v>
      </c>
    </row>
    <row r="7" spans="1:31" x14ac:dyDescent="0.35">
      <c r="A7" s="104">
        <f ca="1">VLOOKUP(B3,'Input Table'!B:L,5,0)</f>
        <v>9.4999999999999998E-3</v>
      </c>
      <c r="B7" s="27" t="s">
        <v>30</v>
      </c>
      <c r="D7" s="20">
        <v>3</v>
      </c>
      <c r="E7" s="21">
        <f t="shared" ca="1" si="10"/>
        <v>45777</v>
      </c>
      <c r="F7" s="44">
        <f t="shared" ca="1" si="3"/>
        <v>46141</v>
      </c>
      <c r="G7" s="22" t="s">
        <v>119</v>
      </c>
      <c r="H7" s="44">
        <f t="shared" ca="1" si="11"/>
        <v>45748</v>
      </c>
      <c r="I7" s="158">
        <f t="shared" ca="1" si="12"/>
        <v>50000</v>
      </c>
      <c r="J7" s="45">
        <f t="shared" ca="1" si="4"/>
        <v>0</v>
      </c>
      <c r="K7" s="158">
        <f t="shared" ca="1" si="13"/>
        <v>50000</v>
      </c>
      <c r="L7" s="45"/>
      <c r="M7" s="45">
        <f t="shared" ca="1" si="14"/>
        <v>50000</v>
      </c>
      <c r="N7" s="257">
        <f t="shared" ca="1" si="5"/>
        <v>0.05</v>
      </c>
      <c r="O7" s="23"/>
      <c r="P7" s="255">
        <f t="shared" ca="1" si="6"/>
        <v>9.4999999999999998E-3</v>
      </c>
      <c r="Q7" s="160">
        <f t="shared" ca="1" si="7"/>
        <v>0.05</v>
      </c>
      <c r="R7" s="161">
        <v>303784.60336337244</v>
      </c>
      <c r="S7" s="161">
        <v>303784.60336337244</v>
      </c>
      <c r="T7" s="158">
        <v>303784.60336337244</v>
      </c>
      <c r="U7" s="158">
        <f t="shared" ca="1" si="8"/>
        <v>12689.230168168622</v>
      </c>
      <c r="V7" s="158">
        <v>-50000</v>
      </c>
      <c r="W7" s="158">
        <v>0</v>
      </c>
      <c r="X7" s="274">
        <f t="shared" ca="1" si="1"/>
        <v>266473.83353154105</v>
      </c>
      <c r="Z7" s="296">
        <f t="shared" ca="1" si="15"/>
        <v>283773.75864754186</v>
      </c>
      <c r="AA7" s="233"/>
      <c r="AB7" s="158">
        <f t="shared" ca="1" si="9"/>
        <v>40539.10837822027</v>
      </c>
      <c r="AC7" s="158">
        <v>0</v>
      </c>
      <c r="AD7" s="274">
        <f t="shared" ca="1" si="2"/>
        <v>243234.6502693216</v>
      </c>
    </row>
    <row r="8" spans="1:31" x14ac:dyDescent="0.35">
      <c r="A8" s="246">
        <f ca="1">IF(A6=0,A7,A6)</f>
        <v>0.05</v>
      </c>
      <c r="B8" s="48" t="s">
        <v>15</v>
      </c>
      <c r="D8" s="20">
        <v>4</v>
      </c>
      <c r="E8" s="21">
        <f t="shared" ca="1" si="10"/>
        <v>46142</v>
      </c>
      <c r="F8" s="44">
        <f t="shared" ca="1" si="3"/>
        <v>46506</v>
      </c>
      <c r="G8" s="22" t="s">
        <v>119</v>
      </c>
      <c r="H8" s="44">
        <f t="shared" ca="1" si="11"/>
        <v>46113</v>
      </c>
      <c r="I8" s="158">
        <f t="shared" ca="1" si="12"/>
        <v>50000</v>
      </c>
      <c r="J8" s="45">
        <f t="shared" ca="1" si="4"/>
        <v>0</v>
      </c>
      <c r="K8" s="158">
        <f t="shared" ca="1" si="13"/>
        <v>50000</v>
      </c>
      <c r="L8" s="45"/>
      <c r="M8" s="45">
        <f t="shared" ca="1" si="14"/>
        <v>50000</v>
      </c>
      <c r="N8" s="257">
        <f t="shared" ca="1" si="5"/>
        <v>0.05</v>
      </c>
      <c r="O8" s="23"/>
      <c r="P8" s="255">
        <f t="shared" ca="1" si="6"/>
        <v>9.4999999999999998E-3</v>
      </c>
      <c r="Q8" s="160">
        <f t="shared" ca="1" si="7"/>
        <v>0.05</v>
      </c>
      <c r="R8" s="161">
        <v>266473.83353154105</v>
      </c>
      <c r="S8" s="161">
        <v>266473.83353154105</v>
      </c>
      <c r="T8" s="158">
        <v>266473.83353154105</v>
      </c>
      <c r="U8" s="158">
        <f t="shared" ca="1" si="8"/>
        <v>10823.691676577053</v>
      </c>
      <c r="V8" s="158">
        <v>-50000</v>
      </c>
      <c r="W8" s="158">
        <v>0</v>
      </c>
      <c r="X8" s="274">
        <f t="shared" ca="1" si="1"/>
        <v>227297.52520811808</v>
      </c>
      <c r="Z8" s="296">
        <f t="shared" ca="1" si="15"/>
        <v>243234.6502693216</v>
      </c>
      <c r="AA8" s="233"/>
      <c r="AB8" s="158">
        <f t="shared" ca="1" si="9"/>
        <v>40539.10837822027</v>
      </c>
      <c r="AC8" s="158">
        <v>0</v>
      </c>
      <c r="AD8" s="274">
        <f t="shared" ca="1" si="2"/>
        <v>202695.54189110134</v>
      </c>
    </row>
    <row r="9" spans="1:31" x14ac:dyDescent="0.35">
      <c r="A9" s="105">
        <f ca="1">VLOOKUP($B$3,'Input Table'!B:L,6,0)</f>
        <v>50000</v>
      </c>
      <c r="B9" s="27" t="s">
        <v>307</v>
      </c>
      <c r="D9" s="277">
        <v>5</v>
      </c>
      <c r="E9" s="278">
        <f t="shared" ca="1" si="10"/>
        <v>46507</v>
      </c>
      <c r="F9" s="279">
        <f t="shared" ca="1" si="3"/>
        <v>46872</v>
      </c>
      <c r="G9" s="280" t="s">
        <v>119</v>
      </c>
      <c r="H9" s="279">
        <f t="shared" ca="1" si="11"/>
        <v>46478</v>
      </c>
      <c r="I9" s="294">
        <f t="shared" ca="1" si="12"/>
        <v>50000</v>
      </c>
      <c r="J9" s="281">
        <f t="shared" ca="1" si="4"/>
        <v>0</v>
      </c>
      <c r="K9" s="294">
        <f t="shared" ca="1" si="13"/>
        <v>50000</v>
      </c>
      <c r="L9" s="281"/>
      <c r="M9" s="281">
        <f t="shared" ca="1" si="14"/>
        <v>50000</v>
      </c>
      <c r="N9" s="282">
        <f t="shared" ca="1" si="5"/>
        <v>0.05</v>
      </c>
      <c r="O9" s="23"/>
      <c r="P9" s="283">
        <f t="shared" ca="1" si="6"/>
        <v>9.4999999999999998E-3</v>
      </c>
      <c r="Q9" s="398">
        <f t="shared" ca="1" si="7"/>
        <v>0.05</v>
      </c>
      <c r="R9" s="371">
        <v>227297.52520811808</v>
      </c>
      <c r="S9" s="371">
        <v>227297.52520811808</v>
      </c>
      <c r="T9" s="294">
        <v>227297.52520811808</v>
      </c>
      <c r="U9" s="294">
        <f t="shared" ca="1" si="8"/>
        <v>8864.8762604059048</v>
      </c>
      <c r="V9" s="294">
        <v>-50000</v>
      </c>
      <c r="W9" s="294">
        <v>0</v>
      </c>
      <c r="X9" s="351">
        <f ca="1">T9+U9+V9+W9</f>
        <v>186162.40146852398</v>
      </c>
      <c r="Z9" s="297">
        <f t="shared" ca="1" si="15"/>
        <v>202695.54189110134</v>
      </c>
      <c r="AA9" s="288"/>
      <c r="AB9" s="294">
        <f t="shared" ca="1" si="9"/>
        <v>40539.10837822027</v>
      </c>
      <c r="AC9" s="294">
        <v>0</v>
      </c>
      <c r="AD9" s="351">
        <f t="shared" ca="1" si="2"/>
        <v>162156.43351288108</v>
      </c>
    </row>
    <row r="10" spans="1:31" x14ac:dyDescent="0.35">
      <c r="A10" s="105">
        <f ca="1">VLOOKUP($B$3,'Input Table'!B:L,7,0)</f>
        <v>0</v>
      </c>
      <c r="B10" s="27" t="s">
        <v>32</v>
      </c>
      <c r="D10" s="20">
        <v>6</v>
      </c>
      <c r="E10" s="21">
        <f t="shared" ca="1" si="10"/>
        <v>46873</v>
      </c>
      <c r="F10" s="44">
        <f t="shared" ca="1" si="3"/>
        <v>47237</v>
      </c>
      <c r="G10" s="22" t="s">
        <v>119</v>
      </c>
      <c r="H10" s="44">
        <f t="shared" ca="1" si="11"/>
        <v>46844</v>
      </c>
      <c r="I10" s="158">
        <v>60000</v>
      </c>
      <c r="J10" s="45">
        <f t="shared" ca="1" si="4"/>
        <v>0</v>
      </c>
      <c r="K10" s="158">
        <v>60000</v>
      </c>
      <c r="L10" s="45"/>
      <c r="M10" s="45">
        <f t="shared" si="14"/>
        <v>60000</v>
      </c>
      <c r="N10" s="275">
        <f t="shared" ca="1" si="5"/>
        <v>0.05</v>
      </c>
      <c r="O10" s="23"/>
      <c r="P10" s="276">
        <f t="shared" ca="1" si="6"/>
        <v>9.4999999999999998E-3</v>
      </c>
      <c r="Q10" s="160">
        <v>6.2E-2</v>
      </c>
      <c r="R10" s="161">
        <f ca="1">NPV(Q10,K11:$K$245) + ($A$13+$A$14+$A$15)/POWER(1+Q9,$A$29-D10+1)+K10</f>
        <v>429656.22419093986</v>
      </c>
      <c r="S10" s="161">
        <f ca="1">NPV(Q10,K11:$K$244) + ($A$13+$A$14+$A$15)/POWER(1+Q10,$A$29-D10+1)+K10</f>
        <v>429656.22419093986</v>
      </c>
      <c r="T10" s="158">
        <f ca="1">IF(ISBLANK(G10),0,X9)</f>
        <v>186162.40146852398</v>
      </c>
      <c r="U10" s="158">
        <f ca="1">(S10+V10)*Q10</f>
        <v>22918.68589983827</v>
      </c>
      <c r="V10" s="158">
        <f t="shared" ref="V10:V19" si="16">-(K10+L10)</f>
        <v>-60000</v>
      </c>
      <c r="W10" s="158">
        <f ca="1">S10-T10</f>
        <v>243493.82272241588</v>
      </c>
      <c r="X10" s="274">
        <f t="shared" ca="1" si="1"/>
        <v>392574.91009077814</v>
      </c>
      <c r="Z10" s="296">
        <f ca="1">AD9+W10</f>
        <v>405650.25623529695</v>
      </c>
      <c r="AA10" s="286"/>
      <c r="AB10" s="158">
        <f ca="1">IFERROR(Z10/(($A$43+5)-D11+1),0)</f>
        <v>45072.250692810776</v>
      </c>
      <c r="AC10" s="158">
        <v>0</v>
      </c>
      <c r="AD10" s="274">
        <f t="shared" ca="1" si="2"/>
        <v>360578.00554248621</v>
      </c>
    </row>
    <row r="11" spans="1:31" x14ac:dyDescent="0.35">
      <c r="A11" s="105">
        <f ca="1">A9-A10</f>
        <v>50000</v>
      </c>
      <c r="B11" s="27" t="s">
        <v>33</v>
      </c>
      <c r="D11" s="20">
        <v>7</v>
      </c>
      <c r="E11" s="21">
        <f t="shared" ca="1" si="10"/>
        <v>47238</v>
      </c>
      <c r="F11" s="44">
        <f t="shared" ca="1" si="3"/>
        <v>47602</v>
      </c>
      <c r="G11" s="22" t="s">
        <v>119</v>
      </c>
      <c r="H11" s="44">
        <f t="shared" ca="1" si="11"/>
        <v>47209</v>
      </c>
      <c r="I11" s="158">
        <v>60000</v>
      </c>
      <c r="J11" s="45">
        <f t="shared" ca="1" si="4"/>
        <v>0</v>
      </c>
      <c r="K11" s="158">
        <v>60000</v>
      </c>
      <c r="L11" s="45"/>
      <c r="M11" s="45">
        <f t="shared" si="14"/>
        <v>60000</v>
      </c>
      <c r="N11" s="257">
        <f t="shared" ca="1" si="5"/>
        <v>0.05</v>
      </c>
      <c r="O11" s="23"/>
      <c r="P11" s="255">
        <f t="shared" ca="1" si="6"/>
        <v>9.4999999999999998E-3</v>
      </c>
      <c r="Q11" s="160">
        <v>6.2E-2</v>
      </c>
      <c r="R11" s="161">
        <f ca="1">NPV(Q11,K12:$K$245) + ($A$13+$A$14+$A$15)/POWER(1+Q10,$A$29-D11+1)+K11</f>
        <v>392574.91009077814</v>
      </c>
      <c r="S11" s="161">
        <f ca="1">NPV(Q11,K12:$K$244) + ($A$13+$A$14+$A$15)/POWER(1+Q11,$A$29-D11+1)+K11</f>
        <v>392574.91009077814</v>
      </c>
      <c r="T11" s="158">
        <f ca="1">IF(ISBLANK(G11),0,X10)</f>
        <v>392574.91009077814</v>
      </c>
      <c r="U11" s="158">
        <f ca="1">(T11+V11)*Q11</f>
        <v>20619.644425628245</v>
      </c>
      <c r="V11" s="158">
        <f>-(K11+L11)</f>
        <v>-60000</v>
      </c>
      <c r="W11" s="158">
        <f t="shared" ref="W11:W19" ca="1" si="17">S11-R11</f>
        <v>0</v>
      </c>
      <c r="X11" s="274">
        <f ca="1">T11+U11+V11</f>
        <v>353194.55451640638</v>
      </c>
      <c r="Z11" s="296">
        <f t="shared" ref="Z11:Z74" ca="1" si="18">AD10</f>
        <v>360578.00554248621</v>
      </c>
      <c r="AA11" s="233"/>
      <c r="AB11" s="158">
        <f t="shared" ref="AB11:AB18" ca="1" si="19">IFERROR(Z11/(($A$43+5)-D12+1),0)</f>
        <v>45072.250692810776</v>
      </c>
      <c r="AC11" s="158">
        <f t="shared" ref="AC11:AC67" ca="1" si="20">W11</f>
        <v>0</v>
      </c>
      <c r="AD11" s="274">
        <f t="shared" ca="1" si="2"/>
        <v>315505.75484967546</v>
      </c>
    </row>
    <row r="12" spans="1:31" x14ac:dyDescent="0.35">
      <c r="A12" s="112">
        <f ca="1">VLOOKUP($B$3,'Input Table'!B:L,8,0)</f>
        <v>0</v>
      </c>
      <c r="B12" s="48" t="s">
        <v>34</v>
      </c>
      <c r="D12" s="20">
        <v>8</v>
      </c>
      <c r="E12" s="21">
        <f t="shared" ca="1" si="10"/>
        <v>47603</v>
      </c>
      <c r="F12" s="44">
        <f t="shared" ca="1" si="3"/>
        <v>47967</v>
      </c>
      <c r="G12" s="22" t="s">
        <v>119</v>
      </c>
      <c r="H12" s="44">
        <f t="shared" ca="1" si="11"/>
        <v>47574</v>
      </c>
      <c r="I12" s="158">
        <v>60000</v>
      </c>
      <c r="J12" s="45">
        <f t="shared" ca="1" si="4"/>
        <v>0</v>
      </c>
      <c r="K12" s="158">
        <v>60000</v>
      </c>
      <c r="L12" s="45"/>
      <c r="M12" s="45">
        <f t="shared" si="14"/>
        <v>60000</v>
      </c>
      <c r="N12" s="257">
        <f t="shared" ca="1" si="5"/>
        <v>0.05</v>
      </c>
      <c r="O12" s="23"/>
      <c r="P12" s="255">
        <f t="shared" ca="1" si="6"/>
        <v>9.4999999999999998E-3</v>
      </c>
      <c r="Q12" s="160">
        <v>6.2E-2</v>
      </c>
      <c r="R12" s="161">
        <f ca="1">NPV(Q12,K13:$K$245) + ($A$13+$A$14+$A$15)/POWER(1+Q11,$A$29-D12+1)+K12</f>
        <v>353194.55451640638</v>
      </c>
      <c r="S12" s="161">
        <f ca="1">NPV(Q12,K13:$K$244) + ($A$13+$A$14+$A$15)/POWER(1+Q12,$A$29-D12+1)+K12</f>
        <v>353194.55451640638</v>
      </c>
      <c r="T12" s="158">
        <f t="shared" ref="T12:T19" ca="1" si="21">IF(ISBLANK(G12),0,X11)</f>
        <v>353194.55451640638</v>
      </c>
      <c r="U12" s="158">
        <f t="shared" ca="1" si="8"/>
        <v>18178.062380017196</v>
      </c>
      <c r="V12" s="158">
        <f t="shared" si="16"/>
        <v>-60000</v>
      </c>
      <c r="W12" s="158">
        <f t="shared" ca="1" si="17"/>
        <v>0</v>
      </c>
      <c r="X12" s="274">
        <f ca="1">T12+U12+V12</f>
        <v>311372.61689642357</v>
      </c>
      <c r="Z12" s="296">
        <f t="shared" ca="1" si="18"/>
        <v>315505.75484967546</v>
      </c>
      <c r="AA12" s="233"/>
      <c r="AB12" s="158">
        <f t="shared" ca="1" si="19"/>
        <v>45072.250692810783</v>
      </c>
      <c r="AC12" s="158">
        <f t="shared" ca="1" si="20"/>
        <v>0</v>
      </c>
      <c r="AD12" s="274">
        <f t="shared" ca="1" si="2"/>
        <v>270433.50415686466</v>
      </c>
    </row>
    <row r="13" spans="1:31" x14ac:dyDescent="0.35">
      <c r="A13" s="105">
        <f ca="1">VLOOKUP($B$3,'Input Table'!B:L,9,0)</f>
        <v>0</v>
      </c>
      <c r="B13" s="27" t="s">
        <v>35</v>
      </c>
      <c r="D13" s="20">
        <v>9</v>
      </c>
      <c r="E13" s="21">
        <f t="shared" ca="1" si="10"/>
        <v>47968</v>
      </c>
      <c r="F13" s="44">
        <f t="shared" ca="1" si="3"/>
        <v>48333</v>
      </c>
      <c r="G13" s="22" t="s">
        <v>119</v>
      </c>
      <c r="H13" s="44">
        <f t="shared" ca="1" si="11"/>
        <v>47939</v>
      </c>
      <c r="I13" s="158">
        <v>60000</v>
      </c>
      <c r="J13" s="45">
        <f t="shared" ca="1" si="4"/>
        <v>0</v>
      </c>
      <c r="K13" s="158">
        <v>60000</v>
      </c>
      <c r="L13" s="45"/>
      <c r="M13" s="45">
        <f t="shared" si="14"/>
        <v>60000</v>
      </c>
      <c r="N13" s="257">
        <f t="shared" ca="1" si="5"/>
        <v>0.05</v>
      </c>
      <c r="O13" s="23"/>
      <c r="P13" s="255">
        <f t="shared" ca="1" si="6"/>
        <v>9.4999999999999998E-3</v>
      </c>
      <c r="Q13" s="160">
        <v>6.2E-2</v>
      </c>
      <c r="R13" s="161">
        <f ca="1">NPV(Q13,K14:$K$245) + ($A$13+$A$14+$A$15)/POWER(1+Q12,$A$29-D13+1)+K13</f>
        <v>311372.61689642357</v>
      </c>
      <c r="S13" s="161">
        <f ca="1">NPV(Q13,K14:$K$244) + ($A$13+$A$14+$A$15)/POWER(1+Q13,$A$29-D13+1)+K13</f>
        <v>311372.61689642357</v>
      </c>
      <c r="T13" s="158">
        <f t="shared" ca="1" si="21"/>
        <v>311372.61689642357</v>
      </c>
      <c r="U13" s="158">
        <f t="shared" ca="1" si="8"/>
        <v>15585.102247578261</v>
      </c>
      <c r="V13" s="158">
        <f t="shared" si="16"/>
        <v>-60000</v>
      </c>
      <c r="W13" s="158">
        <f t="shared" ca="1" si="17"/>
        <v>0</v>
      </c>
      <c r="X13" s="274">
        <f t="shared" ref="X13:X76" ca="1" si="22">T13+U13+V13</f>
        <v>266957.71914400184</v>
      </c>
      <c r="Z13" s="296">
        <f t="shared" ca="1" si="18"/>
        <v>270433.50415686466</v>
      </c>
      <c r="AA13" s="233"/>
      <c r="AB13" s="158">
        <f t="shared" ca="1" si="19"/>
        <v>45072.250692810776</v>
      </c>
      <c r="AC13" s="158">
        <f t="shared" ca="1" si="20"/>
        <v>0</v>
      </c>
      <c r="AD13" s="274">
        <f t="shared" ca="1" si="2"/>
        <v>225361.25346405388</v>
      </c>
    </row>
    <row r="14" spans="1:31" x14ac:dyDescent="0.35">
      <c r="A14" s="105">
        <f ca="1">VLOOKUP($B$3,'Input Table'!B:L,10,0)</f>
        <v>0</v>
      </c>
      <c r="B14" s="27" t="s">
        <v>36</v>
      </c>
      <c r="D14" s="20">
        <v>10</v>
      </c>
      <c r="E14" s="21">
        <f t="shared" ca="1" si="10"/>
        <v>48334</v>
      </c>
      <c r="F14" s="44">
        <f t="shared" ca="1" si="3"/>
        <v>48698</v>
      </c>
      <c r="G14" s="22" t="s">
        <v>119</v>
      </c>
      <c r="H14" s="44">
        <f t="shared" ca="1" si="11"/>
        <v>48305</v>
      </c>
      <c r="I14" s="45">
        <v>60000</v>
      </c>
      <c r="J14" s="45">
        <f t="shared" ca="1" si="4"/>
        <v>0</v>
      </c>
      <c r="K14" s="45">
        <v>60000</v>
      </c>
      <c r="L14" s="45"/>
      <c r="M14" s="45">
        <f t="shared" si="14"/>
        <v>60000</v>
      </c>
      <c r="N14" s="257">
        <f t="shared" ca="1" si="5"/>
        <v>0.05</v>
      </c>
      <c r="O14" s="23"/>
      <c r="P14" s="255">
        <f t="shared" ca="1" si="6"/>
        <v>9.4999999999999998E-3</v>
      </c>
      <c r="Q14" s="160">
        <v>6.2E-2</v>
      </c>
      <c r="R14" s="161">
        <f ca="1">NPV(Q14,K15:$K$245) + ($A$13+$A$14+$A$15)/POWER(1+Q13,$A$29-D14+1)+K14</f>
        <v>266957.71914400184</v>
      </c>
      <c r="S14" s="161">
        <f ca="1">NPV(Q14,K15:$K$244) + ($A$13+$A$14+$A$15)/POWER(1+Q14,$A$29-D14+1)+K14</f>
        <v>266957.71914400184</v>
      </c>
      <c r="T14" s="158">
        <f t="shared" ca="1" si="21"/>
        <v>266957.71914400184</v>
      </c>
      <c r="U14" s="158">
        <f t="shared" ca="1" si="8"/>
        <v>12831.378586928115</v>
      </c>
      <c r="V14" s="158">
        <f t="shared" si="16"/>
        <v>-60000</v>
      </c>
      <c r="W14" s="158">
        <f t="shared" ca="1" si="17"/>
        <v>0</v>
      </c>
      <c r="X14" s="274">
        <f t="shared" ca="1" si="22"/>
        <v>219789.09773092996</v>
      </c>
      <c r="Z14" s="296">
        <f t="shared" ca="1" si="18"/>
        <v>225361.25346405388</v>
      </c>
      <c r="AA14" s="233"/>
      <c r="AB14" s="158">
        <f t="shared" ca="1" si="19"/>
        <v>45072.250692810776</v>
      </c>
      <c r="AC14" s="158">
        <f t="shared" ca="1" si="20"/>
        <v>0</v>
      </c>
      <c r="AD14" s="274">
        <f t="shared" ca="1" si="2"/>
        <v>180289.0027712431</v>
      </c>
    </row>
    <row r="15" spans="1:31" x14ac:dyDescent="0.35">
      <c r="A15" s="105">
        <f ca="1">VLOOKUP($B$3,'Input Table'!B:L,11,0)</f>
        <v>0</v>
      </c>
      <c r="B15" s="27" t="s">
        <v>37</v>
      </c>
      <c r="D15" s="20">
        <v>11</v>
      </c>
      <c r="E15" s="21">
        <f t="shared" ca="1" si="10"/>
        <v>48699</v>
      </c>
      <c r="F15" s="44">
        <f t="shared" ca="1" si="3"/>
        <v>49063</v>
      </c>
      <c r="G15" s="22" t="s">
        <v>119</v>
      </c>
      <c r="H15" s="44">
        <f t="shared" ca="1" si="11"/>
        <v>48670</v>
      </c>
      <c r="I15" s="45">
        <v>60000</v>
      </c>
      <c r="J15" s="45">
        <f t="shared" ca="1" si="4"/>
        <v>0</v>
      </c>
      <c r="K15" s="45">
        <v>60000</v>
      </c>
      <c r="L15" s="45"/>
      <c r="M15" s="45">
        <f t="shared" si="14"/>
        <v>60000</v>
      </c>
      <c r="N15" s="257">
        <f t="shared" ca="1" si="5"/>
        <v>0.05</v>
      </c>
      <c r="O15" s="23"/>
      <c r="P15" s="255">
        <f t="shared" ca="1" si="6"/>
        <v>9.4999999999999998E-3</v>
      </c>
      <c r="Q15" s="160">
        <v>6.2E-2</v>
      </c>
      <c r="R15" s="161">
        <f ca="1">NPV(Q15,K16:$K$245) + ($A$13+$A$14+$A$15)/POWER(1+Q14,$A$29-D15+1)+K15</f>
        <v>219789.09773092993</v>
      </c>
      <c r="S15" s="161">
        <f ca="1">NPV(Q15,K16:$K$244) + ($A$13+$A$14+$A$15)/POWER(1+Q15,$A$29-D15+1)+K15</f>
        <v>219789.09773092993</v>
      </c>
      <c r="T15" s="158">
        <f t="shared" ca="1" si="21"/>
        <v>219789.09773092996</v>
      </c>
      <c r="U15" s="158">
        <f t="shared" ca="1" si="8"/>
        <v>9906.9240593176582</v>
      </c>
      <c r="V15" s="158">
        <f t="shared" si="16"/>
        <v>-60000</v>
      </c>
      <c r="W15" s="158">
        <f t="shared" ca="1" si="17"/>
        <v>0</v>
      </c>
      <c r="X15" s="274">
        <f t="shared" ca="1" si="22"/>
        <v>169696.02179024761</v>
      </c>
      <c r="Z15" s="296">
        <f t="shared" ca="1" si="18"/>
        <v>180289.0027712431</v>
      </c>
      <c r="AA15" s="233"/>
      <c r="AB15" s="158">
        <f t="shared" ca="1" si="19"/>
        <v>45072.250692810776</v>
      </c>
      <c r="AC15" s="158">
        <f t="shared" ca="1" si="20"/>
        <v>0</v>
      </c>
      <c r="AD15" s="274">
        <f t="shared" ca="1" si="2"/>
        <v>135216.75207843233</v>
      </c>
    </row>
    <row r="16" spans="1:31" x14ac:dyDescent="0.35">
      <c r="A16" s="250">
        <f ca="1">-PV($A$8,$A$28,A11)</f>
        <v>355391.08378220274</v>
      </c>
      <c r="B16" s="48" t="s">
        <v>38</v>
      </c>
      <c r="D16" s="20">
        <v>12</v>
      </c>
      <c r="E16" s="21">
        <f t="shared" ca="1" si="10"/>
        <v>49064</v>
      </c>
      <c r="F16" s="44">
        <f t="shared" ca="1" si="3"/>
        <v>49428</v>
      </c>
      <c r="G16" s="22" t="s">
        <v>119</v>
      </c>
      <c r="H16" s="44">
        <f t="shared" ca="1" si="11"/>
        <v>49035</v>
      </c>
      <c r="I16" s="45">
        <v>60000</v>
      </c>
      <c r="J16" s="45">
        <f t="shared" ca="1" si="4"/>
        <v>0</v>
      </c>
      <c r="K16" s="45">
        <v>60000</v>
      </c>
      <c r="L16" s="45"/>
      <c r="M16" s="45">
        <f t="shared" si="14"/>
        <v>60000</v>
      </c>
      <c r="N16" s="257">
        <f t="shared" ca="1" si="5"/>
        <v>0.05</v>
      </c>
      <c r="O16" s="23"/>
      <c r="P16" s="255">
        <f t="shared" ca="1" si="6"/>
        <v>9.4999999999999998E-3</v>
      </c>
      <c r="Q16" s="160">
        <v>6.2E-2</v>
      </c>
      <c r="R16" s="161">
        <f ca="1">NPV(Q16,K17:$K$245) + ($A$13+$A$14+$A$15)/POWER(1+Q15,$A$29-D16+1)+K16</f>
        <v>169696.02179024759</v>
      </c>
      <c r="S16" s="161">
        <f ca="1">NPV(Q16,K17:$K$244) + ($A$13+$A$14+$A$15)/POWER(1+Q16,$A$29-D16+1)+K16</f>
        <v>169696.02179024759</v>
      </c>
      <c r="T16" s="158">
        <f t="shared" ca="1" si="21"/>
        <v>169696.02179024761</v>
      </c>
      <c r="U16" s="158">
        <f t="shared" ca="1" si="8"/>
        <v>6801.1533509953524</v>
      </c>
      <c r="V16" s="158">
        <f t="shared" si="16"/>
        <v>-60000</v>
      </c>
      <c r="W16" s="158">
        <v>0</v>
      </c>
      <c r="X16" s="274">
        <f t="shared" ca="1" si="22"/>
        <v>116497.17514124297</v>
      </c>
      <c r="Z16" s="296">
        <f t="shared" ca="1" si="18"/>
        <v>135216.75207843233</v>
      </c>
      <c r="AA16" s="233"/>
      <c r="AB16" s="158">
        <f t="shared" ca="1" si="19"/>
        <v>45072.250692810776</v>
      </c>
      <c r="AC16" s="158">
        <v>0</v>
      </c>
      <c r="AD16" s="274">
        <f t="shared" ca="1" si="2"/>
        <v>90144.501385621552</v>
      </c>
    </row>
    <row r="17" spans="1:30" x14ac:dyDescent="0.35">
      <c r="A17" s="247">
        <v>0</v>
      </c>
      <c r="B17" s="48" t="s">
        <v>273</v>
      </c>
      <c r="D17" s="20">
        <v>13</v>
      </c>
      <c r="E17" s="21">
        <f t="shared" ca="1" si="10"/>
        <v>49429</v>
      </c>
      <c r="F17" s="44">
        <f t="shared" ca="1" si="3"/>
        <v>49794</v>
      </c>
      <c r="G17" s="22" t="s">
        <v>119</v>
      </c>
      <c r="H17" s="44">
        <f t="shared" ca="1" si="11"/>
        <v>49400</v>
      </c>
      <c r="I17" s="45">
        <v>60000</v>
      </c>
      <c r="J17" s="45">
        <f t="shared" ca="1" si="4"/>
        <v>0</v>
      </c>
      <c r="K17" s="45">
        <v>60000</v>
      </c>
      <c r="L17" s="45"/>
      <c r="M17" s="45">
        <f t="shared" si="14"/>
        <v>60000</v>
      </c>
      <c r="N17" s="257">
        <f t="shared" ca="1" si="5"/>
        <v>0.05</v>
      </c>
      <c r="O17" s="23"/>
      <c r="P17" s="255">
        <f t="shared" ca="1" si="6"/>
        <v>9.4999999999999998E-3</v>
      </c>
      <c r="Q17" s="160">
        <v>6.2E-2</v>
      </c>
      <c r="R17" s="161">
        <f ca="1">NPV(Q17,K18:$K$245) + ($A$13+$A$14+$A$15)/POWER(1+Q16,$A$29-D17+1)+K17</f>
        <v>116497.17514124294</v>
      </c>
      <c r="S17" s="161">
        <f ca="1">NPV(Q17,K18:$K$244) + ($A$13+$A$14+$A$15)/POWER(1+Q17,$A$29-D17+1)+K17</f>
        <v>116497.17514124294</v>
      </c>
      <c r="T17" s="158">
        <f t="shared" ca="1" si="21"/>
        <v>116497.17514124297</v>
      </c>
      <c r="U17" s="158">
        <f t="shared" ca="1" si="8"/>
        <v>3502.8248587570642</v>
      </c>
      <c r="V17" s="158">
        <f t="shared" si="16"/>
        <v>-60000</v>
      </c>
      <c r="W17" s="158">
        <f t="shared" ca="1" si="17"/>
        <v>0</v>
      </c>
      <c r="X17" s="274">
        <f t="shared" ca="1" si="22"/>
        <v>60000.000000000044</v>
      </c>
      <c r="Z17" s="296">
        <f t="shared" ca="1" si="18"/>
        <v>90144.501385621552</v>
      </c>
      <c r="AA17" s="233"/>
      <c r="AB17" s="158">
        <f t="shared" ca="1" si="19"/>
        <v>45072.250692810776</v>
      </c>
      <c r="AC17" s="158">
        <f t="shared" ca="1" si="20"/>
        <v>0</v>
      </c>
      <c r="AD17" s="274">
        <f t="shared" ca="1" si="2"/>
        <v>45072.250692810776</v>
      </c>
    </row>
    <row r="18" spans="1:30" x14ac:dyDescent="0.35">
      <c r="A18" s="247">
        <f ca="1">A13/POWER(1+$A$8,$A$29)</f>
        <v>0</v>
      </c>
      <c r="B18" s="48" t="s">
        <v>39</v>
      </c>
      <c r="D18" s="20">
        <v>14</v>
      </c>
      <c r="E18" s="21">
        <f t="shared" ca="1" si="10"/>
        <v>49795</v>
      </c>
      <c r="F18" s="44">
        <f t="shared" ca="1" si="3"/>
        <v>50159</v>
      </c>
      <c r="G18" s="22" t="s">
        <v>119</v>
      </c>
      <c r="H18" s="44">
        <f t="shared" ca="1" si="11"/>
        <v>49766</v>
      </c>
      <c r="I18" s="45">
        <v>60000</v>
      </c>
      <c r="J18" s="45">
        <f t="shared" ca="1" si="4"/>
        <v>0</v>
      </c>
      <c r="K18" s="45">
        <v>60000</v>
      </c>
      <c r="L18" s="45"/>
      <c r="M18" s="45">
        <f t="shared" si="14"/>
        <v>60000</v>
      </c>
      <c r="N18" s="257">
        <f t="shared" ca="1" si="5"/>
        <v>0.05</v>
      </c>
      <c r="O18" s="23"/>
      <c r="P18" s="255">
        <f t="shared" ca="1" si="6"/>
        <v>9.4999999999999998E-3</v>
      </c>
      <c r="Q18" s="160">
        <v>6.2E-2</v>
      </c>
      <c r="R18" s="161">
        <f ca="1">NPV(Q18,K19:$K$245) + ($A$13+$A$14+$A$15)/POWER(1+Q17,$A$29-D18+1)+K18</f>
        <v>60000</v>
      </c>
      <c r="S18" s="161">
        <f ca="1">NPV(Q18,K19:$K$244) + ($A$13+$A$14+$A$15)/POWER(1+Q18,$A$29-D18+1)+K18</f>
        <v>60000</v>
      </c>
      <c r="T18" s="158">
        <f t="shared" ca="1" si="21"/>
        <v>60000.000000000044</v>
      </c>
      <c r="U18" s="158">
        <f t="shared" ca="1" si="8"/>
        <v>2.7066562324762344E-12</v>
      </c>
      <c r="V18" s="158">
        <f t="shared" si="16"/>
        <v>-60000</v>
      </c>
      <c r="W18" s="158">
        <v>0</v>
      </c>
      <c r="X18" s="274">
        <f t="shared" ca="1" si="22"/>
        <v>0</v>
      </c>
      <c r="Z18" s="296">
        <f t="shared" ca="1" si="18"/>
        <v>45072.250692810776</v>
      </c>
      <c r="AA18" s="233"/>
      <c r="AB18" s="158">
        <f t="shared" ca="1" si="19"/>
        <v>45072.250692810776</v>
      </c>
      <c r="AC18" s="158">
        <f t="shared" si="20"/>
        <v>0</v>
      </c>
      <c r="AD18" s="274">
        <f t="shared" ca="1" si="2"/>
        <v>0</v>
      </c>
    </row>
    <row r="19" spans="1:30" x14ac:dyDescent="0.35">
      <c r="A19" s="247">
        <f ca="1">A14/POWER(1+$A$8,$A$29)</f>
        <v>0</v>
      </c>
      <c r="B19" s="48" t="s">
        <v>40</v>
      </c>
      <c r="C19" s="29"/>
      <c r="D19" s="20">
        <v>15</v>
      </c>
      <c r="E19" s="21">
        <f t="shared" ca="1" si="10"/>
        <v>50160</v>
      </c>
      <c r="F19" s="44">
        <f t="shared" ca="1" si="3"/>
        <v>50524</v>
      </c>
      <c r="G19" s="22" t="s">
        <v>119</v>
      </c>
      <c r="H19" s="44">
        <f t="shared" ca="1" si="11"/>
        <v>50131</v>
      </c>
      <c r="I19" s="45">
        <f t="shared" si="12"/>
        <v>0</v>
      </c>
      <c r="J19" s="45">
        <f t="shared" ca="1" si="4"/>
        <v>0</v>
      </c>
      <c r="K19" s="45">
        <f t="shared" si="13"/>
        <v>0</v>
      </c>
      <c r="L19" s="45"/>
      <c r="M19" s="45">
        <f t="shared" si="14"/>
        <v>0</v>
      </c>
      <c r="N19" s="257">
        <f t="shared" ca="1" si="5"/>
        <v>0.05</v>
      </c>
      <c r="O19" s="23"/>
      <c r="P19" s="255">
        <f t="shared" ca="1" si="6"/>
        <v>9.4999999999999998E-3</v>
      </c>
      <c r="Q19" s="160">
        <f t="shared" ca="1" si="7"/>
        <v>0.05</v>
      </c>
      <c r="R19" s="161">
        <f ca="1">NPV(Q19,K20:$K$245) + ($A$13+$A$14+$A$15)/POWER(1+Q18,$A$29-D19+1)+K19</f>
        <v>0</v>
      </c>
      <c r="S19" s="161">
        <f ca="1">NPV(Q19,K20:$K$244) + ($A$13+$A$14+$A$15)/POWER(1+Q19,$A$29-D19+1)+K19</f>
        <v>0</v>
      </c>
      <c r="T19" s="158">
        <f t="shared" ca="1" si="21"/>
        <v>0</v>
      </c>
      <c r="U19" s="158">
        <f t="shared" ca="1" si="8"/>
        <v>0</v>
      </c>
      <c r="V19" s="158">
        <f t="shared" si="16"/>
        <v>0</v>
      </c>
      <c r="W19" s="158">
        <f t="shared" ca="1" si="17"/>
        <v>0</v>
      </c>
      <c r="X19" s="274">
        <f t="shared" ca="1" si="22"/>
        <v>0</v>
      </c>
      <c r="Z19" s="296">
        <f t="shared" ca="1" si="18"/>
        <v>0</v>
      </c>
      <c r="AA19" s="233"/>
      <c r="AB19" s="158">
        <f t="shared" ref="AB19:AB77" ca="1" si="23">IFERROR(Z19/($A$43-D19+1),0)</f>
        <v>0</v>
      </c>
      <c r="AC19" s="158">
        <f t="shared" ca="1" si="20"/>
        <v>0</v>
      </c>
      <c r="AD19" s="274">
        <f t="shared" ca="1" si="2"/>
        <v>0</v>
      </c>
    </row>
    <row r="20" spans="1:30" x14ac:dyDescent="0.35">
      <c r="A20" s="247">
        <f ca="1">A15/POWER(1+$A$8,$A$29)</f>
        <v>0</v>
      </c>
      <c r="B20" s="48" t="s">
        <v>41</v>
      </c>
      <c r="D20" s="20">
        <v>16</v>
      </c>
      <c r="E20" s="21">
        <f t="shared" ca="1" si="10"/>
        <v>50525</v>
      </c>
      <c r="F20" s="44">
        <f t="shared" ca="1" si="3"/>
        <v>50889</v>
      </c>
      <c r="G20" s="22" t="s">
        <v>119</v>
      </c>
      <c r="H20" s="44">
        <f t="shared" ca="1" si="11"/>
        <v>50496</v>
      </c>
      <c r="I20" s="45">
        <f t="shared" si="12"/>
        <v>0</v>
      </c>
      <c r="J20" s="45">
        <f t="shared" ca="1" si="4"/>
        <v>0</v>
      </c>
      <c r="K20" s="45">
        <f t="shared" si="13"/>
        <v>0</v>
      </c>
      <c r="L20" s="45"/>
      <c r="M20" s="45">
        <f t="shared" si="14"/>
        <v>0</v>
      </c>
      <c r="N20" s="257">
        <f t="shared" ca="1" si="5"/>
        <v>0.05</v>
      </c>
      <c r="O20" s="23"/>
      <c r="P20" s="255">
        <f t="shared" ca="1" si="6"/>
        <v>9.4999999999999998E-3</v>
      </c>
      <c r="Q20" s="160">
        <f t="shared" ca="1" si="7"/>
        <v>0.05</v>
      </c>
      <c r="R20" s="161">
        <f ca="1">NPV(Q20,K21:$K$245) + ($A$13+$A$14+$A$15)/POWER(1+Q19,$A$29-D20+1)+K20</f>
        <v>0</v>
      </c>
      <c r="S20" s="161">
        <f ca="1">NPV(Q20,K21:$K$244) + ($A$13+$A$14+$A$15)/POWER(1+Q20,$A$29-D20+1)+K20</f>
        <v>0</v>
      </c>
      <c r="T20" s="158">
        <f t="shared" ref="T20:T83" ca="1" si="24">IF(ISBLANK(G20),0,X19)</f>
        <v>0</v>
      </c>
      <c r="U20" s="158">
        <f t="shared" ref="U20:U83" ca="1" si="25">(T20+V20)*Q20</f>
        <v>0</v>
      </c>
      <c r="V20" s="158">
        <f t="shared" ref="V20:V83" si="26">-(K20+L20)</f>
        <v>0</v>
      </c>
      <c r="W20" s="158">
        <f t="shared" ref="W20:W83" ca="1" si="27">S20-R20</f>
        <v>0</v>
      </c>
      <c r="X20" s="274">
        <f t="shared" ca="1" si="22"/>
        <v>0</v>
      </c>
      <c r="Z20" s="28">
        <f t="shared" ca="1" si="18"/>
        <v>0</v>
      </c>
      <c r="AA20" s="233"/>
      <c r="AB20" s="45">
        <f t="shared" ca="1" si="23"/>
        <v>0</v>
      </c>
      <c r="AC20" s="45">
        <f t="shared" ca="1" si="20"/>
        <v>0</v>
      </c>
      <c r="AD20" s="25">
        <f t="shared" ca="1" si="2"/>
        <v>0</v>
      </c>
    </row>
    <row r="21" spans="1:30" ht="15" thickBot="1" x14ac:dyDescent="0.4">
      <c r="A21" s="86">
        <f ca="1">SUM(A16:A20)</f>
        <v>355391.08378220274</v>
      </c>
      <c r="B21" s="30" t="s">
        <v>42</v>
      </c>
      <c r="D21" s="20">
        <v>17</v>
      </c>
      <c r="E21" s="21">
        <f t="shared" ca="1" si="10"/>
        <v>50890</v>
      </c>
      <c r="F21" s="44">
        <f t="shared" ca="1" si="3"/>
        <v>51255</v>
      </c>
      <c r="G21" s="22" t="s">
        <v>119</v>
      </c>
      <c r="H21" s="44">
        <f t="shared" ca="1" si="11"/>
        <v>50861</v>
      </c>
      <c r="I21" s="45">
        <f t="shared" si="12"/>
        <v>0</v>
      </c>
      <c r="J21" s="45">
        <f t="shared" ca="1" si="4"/>
        <v>0</v>
      </c>
      <c r="K21" s="45">
        <f t="shared" si="13"/>
        <v>0</v>
      </c>
      <c r="L21" s="45"/>
      <c r="M21" s="45">
        <f t="shared" si="14"/>
        <v>0</v>
      </c>
      <c r="N21" s="257">
        <f t="shared" ca="1" si="5"/>
        <v>0.05</v>
      </c>
      <c r="O21" s="23"/>
      <c r="P21" s="255">
        <f t="shared" ca="1" si="6"/>
        <v>9.4999999999999998E-3</v>
      </c>
      <c r="Q21" s="163">
        <f t="shared" ca="1" si="7"/>
        <v>0.05</v>
      </c>
      <c r="R21" s="161">
        <f ca="1">NPV(Q21,K22:$K$245) + ($A$13+$A$14+$A$15)/POWER(1+Q20,$A$29-D21+1)+K21</f>
        <v>0</v>
      </c>
      <c r="S21" s="161">
        <f ca="1">NPV(Q21,K22:$K$244) + ($A$13+$A$14+$A$15)/POWER(1+Q21,$A$29-D21+1)+K21</f>
        <v>0</v>
      </c>
      <c r="T21" s="158">
        <f t="shared" ca="1" si="24"/>
        <v>0</v>
      </c>
      <c r="U21" s="158">
        <f t="shared" ca="1" si="25"/>
        <v>0</v>
      </c>
      <c r="V21" s="158">
        <f t="shared" si="26"/>
        <v>0</v>
      </c>
      <c r="W21" s="158">
        <f t="shared" ca="1" si="27"/>
        <v>0</v>
      </c>
      <c r="X21" s="274">
        <f t="shared" ca="1" si="22"/>
        <v>0</v>
      </c>
      <c r="Z21" s="28">
        <f t="shared" ca="1" si="18"/>
        <v>0</v>
      </c>
      <c r="AA21" s="233"/>
      <c r="AB21" s="45">
        <f t="shared" ca="1" si="23"/>
        <v>0</v>
      </c>
      <c r="AC21" s="45">
        <f t="shared" ca="1" si="20"/>
        <v>0</v>
      </c>
      <c r="AD21" s="25">
        <f t="shared" ca="1" si="2"/>
        <v>0</v>
      </c>
    </row>
    <row r="22" spans="1:30" ht="15" thickBot="1" x14ac:dyDescent="0.4">
      <c r="D22" s="20">
        <v>18</v>
      </c>
      <c r="E22" s="21">
        <f t="shared" ca="1" si="10"/>
        <v>51256</v>
      </c>
      <c r="F22" s="44">
        <f t="shared" ca="1" si="3"/>
        <v>51620</v>
      </c>
      <c r="G22" s="22" t="s">
        <v>119</v>
      </c>
      <c r="H22" s="44">
        <f t="shared" ca="1" si="11"/>
        <v>51227</v>
      </c>
      <c r="I22" s="45">
        <f t="shared" si="12"/>
        <v>0</v>
      </c>
      <c r="J22" s="45">
        <f t="shared" ca="1" si="4"/>
        <v>0</v>
      </c>
      <c r="K22" s="45">
        <f t="shared" si="13"/>
        <v>0</v>
      </c>
      <c r="L22" s="45"/>
      <c r="M22" s="45">
        <f t="shared" si="14"/>
        <v>0</v>
      </c>
      <c r="N22" s="257">
        <f t="shared" ca="1" si="5"/>
        <v>0.05</v>
      </c>
      <c r="O22" s="23"/>
      <c r="P22" s="255">
        <f t="shared" ca="1" si="6"/>
        <v>9.4999999999999998E-3</v>
      </c>
      <c r="Q22" s="163">
        <f t="shared" ca="1" si="7"/>
        <v>0.05</v>
      </c>
      <c r="R22" s="161">
        <f ca="1">NPV(Q22,K23:$K$245) + ($A$13+$A$14+$A$15)/POWER(1+Q21,$A$29-D22+1)+K22</f>
        <v>0</v>
      </c>
      <c r="S22" s="161">
        <f ca="1">NPV(Q22,K23:$K$244) + ($A$13+$A$14+$A$15)/POWER(1+Q22,$A$29-D22+1)+K22</f>
        <v>0</v>
      </c>
      <c r="T22" s="158">
        <f t="shared" ca="1" si="24"/>
        <v>0</v>
      </c>
      <c r="U22" s="158">
        <f t="shared" ca="1" si="25"/>
        <v>0</v>
      </c>
      <c r="V22" s="158">
        <f t="shared" si="26"/>
        <v>0</v>
      </c>
      <c r="W22" s="158">
        <f t="shared" ca="1" si="27"/>
        <v>0</v>
      </c>
      <c r="X22" s="274">
        <f t="shared" ca="1" si="22"/>
        <v>0</v>
      </c>
      <c r="Z22" s="28">
        <f t="shared" ca="1" si="18"/>
        <v>0</v>
      </c>
      <c r="AA22" s="233"/>
      <c r="AB22" s="45">
        <f t="shared" ca="1" si="23"/>
        <v>0</v>
      </c>
      <c r="AC22" s="45">
        <f t="shared" ca="1" si="20"/>
        <v>0</v>
      </c>
      <c r="AD22" s="25">
        <f t="shared" ca="1" si="2"/>
        <v>0</v>
      </c>
    </row>
    <row r="23" spans="1:30" ht="15.5" x14ac:dyDescent="0.35">
      <c r="A23" s="458" t="s">
        <v>43</v>
      </c>
      <c r="B23" s="459"/>
      <c r="D23" s="20">
        <v>19</v>
      </c>
      <c r="E23" s="21">
        <f t="shared" ca="1" si="10"/>
        <v>51621</v>
      </c>
      <c r="F23" s="44">
        <f t="shared" ca="1" si="3"/>
        <v>51985</v>
      </c>
      <c r="G23" s="22" t="s">
        <v>119</v>
      </c>
      <c r="H23" s="44">
        <f t="shared" ca="1" si="11"/>
        <v>51592</v>
      </c>
      <c r="I23" s="45">
        <f t="shared" si="12"/>
        <v>0</v>
      </c>
      <c r="J23" s="45">
        <f t="shared" ca="1" si="4"/>
        <v>0</v>
      </c>
      <c r="K23" s="45">
        <f t="shared" si="13"/>
        <v>0</v>
      </c>
      <c r="L23" s="45"/>
      <c r="M23" s="45">
        <f t="shared" si="14"/>
        <v>0</v>
      </c>
      <c r="N23" s="257">
        <f t="shared" ca="1" si="5"/>
        <v>0.05</v>
      </c>
      <c r="O23" s="23"/>
      <c r="P23" s="255">
        <f t="shared" ca="1" si="6"/>
        <v>9.4999999999999998E-3</v>
      </c>
      <c r="Q23" s="163">
        <f t="shared" ca="1" si="7"/>
        <v>0.05</v>
      </c>
      <c r="R23" s="161">
        <f ca="1">NPV(Q23,K24:$K$245) + ($A$13+$A$14+$A$15)/POWER(1+Q22,$A$29-D23+1)+K23</f>
        <v>0</v>
      </c>
      <c r="S23" s="161">
        <f ca="1">NPV(Q23,K24:$K$244) + ($A$13+$A$14+$A$15)/POWER(1+Q23,$A$29-D23+1)+K23</f>
        <v>0</v>
      </c>
      <c r="T23" s="158">
        <f t="shared" ca="1" si="24"/>
        <v>0</v>
      </c>
      <c r="U23" s="158">
        <f t="shared" ca="1" si="25"/>
        <v>0</v>
      </c>
      <c r="V23" s="158">
        <f t="shared" si="26"/>
        <v>0</v>
      </c>
      <c r="W23" s="158">
        <f t="shared" ca="1" si="27"/>
        <v>0</v>
      </c>
      <c r="X23" s="274">
        <f t="shared" ca="1" si="22"/>
        <v>0</v>
      </c>
      <c r="Z23" s="28">
        <f t="shared" ca="1" si="18"/>
        <v>0</v>
      </c>
      <c r="AA23" s="233"/>
      <c r="AB23" s="45">
        <f t="shared" ca="1" si="23"/>
        <v>0</v>
      </c>
      <c r="AC23" s="45">
        <f t="shared" ca="1" si="20"/>
        <v>0</v>
      </c>
      <c r="AD23" s="25">
        <f t="shared" ca="1" si="2"/>
        <v>0</v>
      </c>
    </row>
    <row r="24" spans="1:30" x14ac:dyDescent="0.35">
      <c r="A24" s="106">
        <f ca="1">VLOOKUP($B$3,'Input Table'!B:V,12,0)</f>
        <v>10</v>
      </c>
      <c r="B24" s="27" t="s">
        <v>280</v>
      </c>
      <c r="D24" s="20">
        <v>20</v>
      </c>
      <c r="E24" s="21">
        <f t="shared" ca="1" si="10"/>
        <v>51986</v>
      </c>
      <c r="F24" s="44">
        <f t="shared" ca="1" si="3"/>
        <v>52350</v>
      </c>
      <c r="G24" s="22" t="s">
        <v>119</v>
      </c>
      <c r="H24" s="44">
        <f t="shared" ca="1" si="11"/>
        <v>51957</v>
      </c>
      <c r="I24" s="45">
        <f t="shared" si="12"/>
        <v>0</v>
      </c>
      <c r="J24" s="45">
        <f t="shared" ca="1" si="4"/>
        <v>0</v>
      </c>
      <c r="K24" s="45">
        <f t="shared" si="13"/>
        <v>0</v>
      </c>
      <c r="L24" s="45"/>
      <c r="M24" s="45">
        <f t="shared" si="14"/>
        <v>0</v>
      </c>
      <c r="N24" s="257">
        <f t="shared" ca="1" si="5"/>
        <v>0.05</v>
      </c>
      <c r="O24" s="23"/>
      <c r="P24" s="255">
        <f t="shared" ca="1" si="6"/>
        <v>9.4999999999999998E-3</v>
      </c>
      <c r="Q24" s="163">
        <f t="shared" ca="1" si="7"/>
        <v>0.05</v>
      </c>
      <c r="R24" s="161">
        <f ca="1">NPV(Q24,K25:$K$245) + ($A$13+$A$14+$A$15)/POWER(1+Q23,$A$29-D24+1)+K24</f>
        <v>0</v>
      </c>
      <c r="S24" s="161">
        <f ca="1">NPV(Q24,K25:$K$244) + ($A$13+$A$14+$A$15)/POWER(1+Q24,$A$29-D24+1)+K24</f>
        <v>0</v>
      </c>
      <c r="T24" s="158">
        <f t="shared" ca="1" si="24"/>
        <v>0</v>
      </c>
      <c r="U24" s="158">
        <f t="shared" ca="1" si="25"/>
        <v>0</v>
      </c>
      <c r="V24" s="158">
        <f t="shared" si="26"/>
        <v>0</v>
      </c>
      <c r="W24" s="158">
        <f t="shared" ca="1" si="27"/>
        <v>0</v>
      </c>
      <c r="X24" s="274">
        <f t="shared" ca="1" si="22"/>
        <v>0</v>
      </c>
      <c r="Z24" s="28">
        <f t="shared" ca="1" si="18"/>
        <v>0</v>
      </c>
      <c r="AA24" s="233"/>
      <c r="AB24" s="45">
        <f t="shared" ca="1" si="23"/>
        <v>0</v>
      </c>
      <c r="AC24" s="45">
        <f t="shared" ca="1" si="20"/>
        <v>0</v>
      </c>
      <c r="AD24" s="25">
        <f t="shared" ca="1" si="2"/>
        <v>0</v>
      </c>
    </row>
    <row r="25" spans="1:30" x14ac:dyDescent="0.35">
      <c r="A25" s="106">
        <f ca="1">VLOOKUP($B$3,'Input Table'!B:V,13,0)</f>
        <v>10</v>
      </c>
      <c r="B25" s="27" t="s">
        <v>281</v>
      </c>
      <c r="C25" s="29"/>
      <c r="D25" s="20">
        <v>21</v>
      </c>
      <c r="E25" s="21">
        <f t="shared" ca="1" si="10"/>
        <v>52351</v>
      </c>
      <c r="F25" s="44">
        <f t="shared" ca="1" si="3"/>
        <v>52716</v>
      </c>
      <c r="G25" s="22" t="s">
        <v>119</v>
      </c>
      <c r="H25" s="44">
        <f t="shared" ca="1" si="11"/>
        <v>52322</v>
      </c>
      <c r="I25" s="45">
        <f t="shared" si="12"/>
        <v>0</v>
      </c>
      <c r="J25" s="45">
        <f t="shared" ca="1" si="4"/>
        <v>0</v>
      </c>
      <c r="K25" s="45">
        <f t="shared" si="13"/>
        <v>0</v>
      </c>
      <c r="L25" s="45"/>
      <c r="M25" s="45">
        <f t="shared" si="14"/>
        <v>0</v>
      </c>
      <c r="N25" s="257">
        <f t="shared" ca="1" si="5"/>
        <v>0.05</v>
      </c>
      <c r="O25" s="23"/>
      <c r="P25" s="255">
        <f t="shared" ca="1" si="6"/>
        <v>9.4999999999999998E-3</v>
      </c>
      <c r="Q25" s="163">
        <f t="shared" ca="1" si="7"/>
        <v>0.05</v>
      </c>
      <c r="R25" s="161">
        <f ca="1">NPV(Q25,K26:$K$245) + ($A$13+$A$14+$A$15)/POWER(1+Q24,$A$29-D25+1)+K25</f>
        <v>0</v>
      </c>
      <c r="S25" s="161">
        <f ca="1">NPV(Q25,K26:$K$244) + ($A$13+$A$14+$A$15)/POWER(1+Q25,$A$29-D25+1)+K25</f>
        <v>0</v>
      </c>
      <c r="T25" s="158">
        <f t="shared" ca="1" si="24"/>
        <v>0</v>
      </c>
      <c r="U25" s="158">
        <f t="shared" ca="1" si="25"/>
        <v>0</v>
      </c>
      <c r="V25" s="158">
        <f t="shared" si="26"/>
        <v>0</v>
      </c>
      <c r="W25" s="158">
        <f t="shared" ca="1" si="27"/>
        <v>0</v>
      </c>
      <c r="X25" s="274">
        <f t="shared" ca="1" si="22"/>
        <v>0</v>
      </c>
      <c r="Z25" s="28">
        <f t="shared" ca="1" si="18"/>
        <v>0</v>
      </c>
      <c r="AA25" s="233"/>
      <c r="AB25" s="45">
        <f t="shared" ca="1" si="23"/>
        <v>0</v>
      </c>
      <c r="AC25" s="45">
        <f t="shared" ca="1" si="20"/>
        <v>0</v>
      </c>
      <c r="AD25" s="25">
        <f t="shared" ca="1" si="2"/>
        <v>0</v>
      </c>
    </row>
    <row r="26" spans="1:30" x14ac:dyDescent="0.35">
      <c r="A26" s="106">
        <f ca="1">VLOOKUP($B$3,'Input Table'!B:V,14,0)</f>
        <v>0</v>
      </c>
      <c r="B26" s="27" t="s">
        <v>361</v>
      </c>
      <c r="D26" s="20">
        <v>22</v>
      </c>
      <c r="E26" s="21">
        <f t="shared" ca="1" si="10"/>
        <v>52717</v>
      </c>
      <c r="F26" s="44">
        <f t="shared" ca="1" si="3"/>
        <v>53081</v>
      </c>
      <c r="G26" s="22" t="s">
        <v>119</v>
      </c>
      <c r="H26" s="44">
        <f t="shared" ca="1" si="11"/>
        <v>52688</v>
      </c>
      <c r="I26" s="45">
        <f t="shared" si="12"/>
        <v>0</v>
      </c>
      <c r="J26" s="45">
        <f t="shared" ca="1" si="4"/>
        <v>0</v>
      </c>
      <c r="K26" s="45">
        <f t="shared" si="13"/>
        <v>0</v>
      </c>
      <c r="L26" s="45"/>
      <c r="M26" s="45">
        <f t="shared" si="14"/>
        <v>0</v>
      </c>
      <c r="N26" s="257">
        <f t="shared" ca="1" si="5"/>
        <v>0.05</v>
      </c>
      <c r="O26" s="23"/>
      <c r="P26" s="255">
        <f t="shared" ca="1" si="6"/>
        <v>9.4999999999999998E-3</v>
      </c>
      <c r="Q26" s="163">
        <f t="shared" ca="1" si="7"/>
        <v>0.05</v>
      </c>
      <c r="R26" s="161">
        <f ca="1">NPV(Q26,K27:$K$245) + ($A$13+$A$14+$A$15)/POWER(1+Q25,$A$29-D26+1)+K26</f>
        <v>0</v>
      </c>
      <c r="S26" s="161">
        <f ca="1">NPV(Q26,K27:$K$244) + ($A$13+$A$14+$A$15)/POWER(1+Q26,$A$29-D26+1)+K26</f>
        <v>0</v>
      </c>
      <c r="T26" s="158">
        <f t="shared" ca="1" si="24"/>
        <v>0</v>
      </c>
      <c r="U26" s="158">
        <f t="shared" ca="1" si="25"/>
        <v>0</v>
      </c>
      <c r="V26" s="158">
        <f t="shared" si="26"/>
        <v>0</v>
      </c>
      <c r="W26" s="158">
        <f t="shared" ca="1" si="27"/>
        <v>0</v>
      </c>
      <c r="X26" s="274">
        <f t="shared" ca="1" si="22"/>
        <v>0</v>
      </c>
      <c r="Z26" s="28">
        <f t="shared" ca="1" si="18"/>
        <v>0</v>
      </c>
      <c r="AA26" s="233"/>
      <c r="AB26" s="45">
        <f t="shared" ca="1" si="23"/>
        <v>0</v>
      </c>
      <c r="AC26" s="45">
        <f t="shared" ca="1" si="20"/>
        <v>0</v>
      </c>
      <c r="AD26" s="25">
        <f t="shared" ca="1" si="2"/>
        <v>0</v>
      </c>
    </row>
    <row r="27" spans="1:30" x14ac:dyDescent="0.35">
      <c r="A27" s="106">
        <f ca="1">VLOOKUP($B$3,'Input Table'!B:V,15,0)</f>
        <v>0</v>
      </c>
      <c r="B27" s="48" t="s">
        <v>345</v>
      </c>
      <c r="C27" s="19"/>
      <c r="D27" s="20">
        <v>23</v>
      </c>
      <c r="E27" s="21">
        <f t="shared" ca="1" si="10"/>
        <v>53082</v>
      </c>
      <c r="F27" s="44">
        <f t="shared" ca="1" si="3"/>
        <v>53446</v>
      </c>
      <c r="G27" s="22" t="s">
        <v>119</v>
      </c>
      <c r="H27" s="44">
        <f t="shared" ca="1" si="11"/>
        <v>53053</v>
      </c>
      <c r="I27" s="45">
        <f t="shared" si="12"/>
        <v>0</v>
      </c>
      <c r="J27" s="45">
        <f t="shared" ca="1" si="4"/>
        <v>0</v>
      </c>
      <c r="K27" s="45">
        <f t="shared" si="13"/>
        <v>0</v>
      </c>
      <c r="L27" s="45"/>
      <c r="M27" s="45">
        <f t="shared" si="14"/>
        <v>0</v>
      </c>
      <c r="N27" s="257">
        <f t="shared" ca="1" si="5"/>
        <v>0.05</v>
      </c>
      <c r="O27" s="23"/>
      <c r="P27" s="255">
        <f t="shared" ca="1" si="6"/>
        <v>9.4999999999999998E-3</v>
      </c>
      <c r="Q27" s="163">
        <f t="shared" ca="1" si="7"/>
        <v>0.05</v>
      </c>
      <c r="R27" s="161">
        <f ca="1">NPV(Q27,K28:$K$245) + ($A$13+$A$14+$A$15)/POWER(1+Q26,$A$29-D27+1)+K27</f>
        <v>0</v>
      </c>
      <c r="S27" s="161">
        <f ca="1">NPV(Q27,K28:$K$244) + ($A$13+$A$14+$A$15)/POWER(1+Q27,$A$29-D27+1)+K27</f>
        <v>0</v>
      </c>
      <c r="T27" s="158">
        <f t="shared" ca="1" si="24"/>
        <v>0</v>
      </c>
      <c r="U27" s="158">
        <f t="shared" ca="1" si="25"/>
        <v>0</v>
      </c>
      <c r="V27" s="158">
        <f t="shared" si="26"/>
        <v>0</v>
      </c>
      <c r="W27" s="158">
        <f t="shared" ca="1" si="27"/>
        <v>0</v>
      </c>
      <c r="X27" s="274">
        <f t="shared" ca="1" si="22"/>
        <v>0</v>
      </c>
      <c r="Z27" s="28">
        <f t="shared" ca="1" si="18"/>
        <v>0</v>
      </c>
      <c r="AA27" s="233"/>
      <c r="AB27" s="45">
        <f t="shared" ca="1" si="23"/>
        <v>0</v>
      </c>
      <c r="AC27" s="45">
        <f t="shared" ca="1" si="20"/>
        <v>0</v>
      </c>
      <c r="AD27" s="25">
        <f t="shared" ca="1" si="2"/>
        <v>0</v>
      </c>
    </row>
    <row r="28" spans="1:30" x14ac:dyDescent="0.35">
      <c r="A28" s="401">
        <v>9</v>
      </c>
      <c r="B28" s="403" t="s">
        <v>279</v>
      </c>
      <c r="D28" s="20">
        <v>24</v>
      </c>
      <c r="E28" s="21">
        <f t="shared" ca="1" si="10"/>
        <v>53447</v>
      </c>
      <c r="F28" s="44">
        <f t="shared" ca="1" si="3"/>
        <v>53811</v>
      </c>
      <c r="G28" s="22" t="s">
        <v>119</v>
      </c>
      <c r="H28" s="44">
        <f t="shared" ca="1" si="11"/>
        <v>53418</v>
      </c>
      <c r="I28" s="45">
        <f t="shared" si="12"/>
        <v>0</v>
      </c>
      <c r="J28" s="45">
        <f t="shared" ca="1" si="4"/>
        <v>0</v>
      </c>
      <c r="K28" s="45">
        <f t="shared" si="13"/>
        <v>0</v>
      </c>
      <c r="L28" s="45"/>
      <c r="M28" s="45">
        <f t="shared" si="14"/>
        <v>0</v>
      </c>
      <c r="N28" s="257">
        <f t="shared" ca="1" si="5"/>
        <v>0.05</v>
      </c>
      <c r="O28" s="23"/>
      <c r="P28" s="255">
        <f t="shared" ca="1" si="6"/>
        <v>9.4999999999999998E-3</v>
      </c>
      <c r="Q28" s="163">
        <f t="shared" ca="1" si="7"/>
        <v>0.05</v>
      </c>
      <c r="R28" s="161">
        <f ca="1">NPV(Q28,K29:$K$245) + ($A$13+$A$14+$A$15)/POWER(1+Q27,$A$29-D28+1)+K28</f>
        <v>0</v>
      </c>
      <c r="S28" s="161">
        <f ca="1">NPV(Q28,K29:$K$244) + ($A$13+$A$14+$A$15)/POWER(1+Q28,$A$29-D28+1)+K28</f>
        <v>0</v>
      </c>
      <c r="T28" s="158">
        <f t="shared" ca="1" si="24"/>
        <v>0</v>
      </c>
      <c r="U28" s="158">
        <f t="shared" ca="1" si="25"/>
        <v>0</v>
      </c>
      <c r="V28" s="158">
        <f t="shared" si="26"/>
        <v>0</v>
      </c>
      <c r="W28" s="158">
        <f t="shared" ca="1" si="27"/>
        <v>0</v>
      </c>
      <c r="X28" s="274">
        <f t="shared" ca="1" si="22"/>
        <v>0</v>
      </c>
      <c r="Z28" s="28">
        <f t="shared" ca="1" si="18"/>
        <v>0</v>
      </c>
      <c r="AA28" s="233"/>
      <c r="AB28" s="45">
        <f t="shared" ca="1" si="23"/>
        <v>0</v>
      </c>
      <c r="AC28" s="45">
        <f t="shared" ca="1" si="20"/>
        <v>0</v>
      </c>
      <c r="AD28" s="25">
        <f t="shared" ca="1" si="2"/>
        <v>0</v>
      </c>
    </row>
    <row r="29" spans="1:30" ht="15" thickBot="1" x14ac:dyDescent="0.4">
      <c r="A29" s="107">
        <f ca="1">IF(A27&lt;&gt;0,A27,IF(OR(A24&lt;&gt;0,A25=0),A24+A26,A25+A26))</f>
        <v>10</v>
      </c>
      <c r="B29" s="30" t="s">
        <v>256</v>
      </c>
      <c r="D29" s="20">
        <v>25</v>
      </c>
      <c r="E29" s="21">
        <f t="shared" ca="1" si="10"/>
        <v>53812</v>
      </c>
      <c r="F29" s="44">
        <f t="shared" ca="1" si="3"/>
        <v>54177</v>
      </c>
      <c r="G29" s="22" t="s">
        <v>119</v>
      </c>
      <c r="H29" s="44">
        <f t="shared" ca="1" si="11"/>
        <v>53783</v>
      </c>
      <c r="I29" s="45">
        <f t="shared" si="12"/>
        <v>0</v>
      </c>
      <c r="J29" s="45">
        <f t="shared" ca="1" si="4"/>
        <v>0</v>
      </c>
      <c r="K29" s="45">
        <f t="shared" si="13"/>
        <v>0</v>
      </c>
      <c r="L29" s="45"/>
      <c r="M29" s="45">
        <f t="shared" si="14"/>
        <v>0</v>
      </c>
      <c r="N29" s="257">
        <f t="shared" ca="1" si="5"/>
        <v>0.05</v>
      </c>
      <c r="O29" s="23"/>
      <c r="P29" s="255">
        <f t="shared" ca="1" si="6"/>
        <v>9.4999999999999998E-3</v>
      </c>
      <c r="Q29" s="163">
        <f t="shared" ca="1" si="7"/>
        <v>0.05</v>
      </c>
      <c r="R29" s="161">
        <f ca="1">NPV(Q29,K30:$K$245) + ($A$13+$A$14+$A$15)/POWER(1+Q28,$A$29-D29+1)+K29</f>
        <v>0</v>
      </c>
      <c r="S29" s="161">
        <f ca="1">NPV(Q29,K30:$K$244) + ($A$13+$A$14+$A$15)/POWER(1+Q29,$A$29-D29+1)+K29</f>
        <v>0</v>
      </c>
      <c r="T29" s="158">
        <f t="shared" ca="1" si="24"/>
        <v>0</v>
      </c>
      <c r="U29" s="158">
        <f t="shared" ca="1" si="25"/>
        <v>0</v>
      </c>
      <c r="V29" s="158">
        <f t="shared" si="26"/>
        <v>0</v>
      </c>
      <c r="W29" s="158">
        <f t="shared" ca="1" si="27"/>
        <v>0</v>
      </c>
      <c r="X29" s="274">
        <f t="shared" ca="1" si="22"/>
        <v>0</v>
      </c>
      <c r="Z29" s="28">
        <f t="shared" ca="1" si="18"/>
        <v>0</v>
      </c>
      <c r="AA29" s="233"/>
      <c r="AB29" s="45">
        <f t="shared" ca="1" si="23"/>
        <v>0</v>
      </c>
      <c r="AC29" s="45">
        <f t="shared" ca="1" si="20"/>
        <v>0</v>
      </c>
      <c r="AD29" s="25">
        <f t="shared" ca="1" si="2"/>
        <v>0</v>
      </c>
    </row>
    <row r="30" spans="1:30" ht="15" thickBot="1" x14ac:dyDescent="0.4">
      <c r="D30" s="20">
        <v>26</v>
      </c>
      <c r="E30" s="21">
        <f t="shared" ca="1" si="10"/>
        <v>54178</v>
      </c>
      <c r="F30" s="44">
        <f t="shared" ca="1" si="3"/>
        <v>54542</v>
      </c>
      <c r="G30" s="22" t="s">
        <v>119</v>
      </c>
      <c r="H30" s="44">
        <f t="shared" ca="1" si="11"/>
        <v>54149</v>
      </c>
      <c r="I30" s="45">
        <f t="shared" si="12"/>
        <v>0</v>
      </c>
      <c r="J30" s="45">
        <f t="shared" ca="1" si="4"/>
        <v>0</v>
      </c>
      <c r="K30" s="45">
        <f t="shared" si="13"/>
        <v>0</v>
      </c>
      <c r="L30" s="45"/>
      <c r="M30" s="45">
        <f t="shared" si="14"/>
        <v>0</v>
      </c>
      <c r="N30" s="257">
        <f t="shared" ca="1" si="5"/>
        <v>0.05</v>
      </c>
      <c r="O30" s="23"/>
      <c r="P30" s="255">
        <f t="shared" ca="1" si="6"/>
        <v>9.4999999999999998E-3</v>
      </c>
      <c r="Q30" s="163">
        <f t="shared" ca="1" si="7"/>
        <v>0.05</v>
      </c>
      <c r="R30" s="161">
        <f ca="1">NPV(Q30,K31:$K$245) + ($A$13+$A$14+$A$15)/POWER(1+Q29,$A$29-D30+1)+K30</f>
        <v>0</v>
      </c>
      <c r="S30" s="161">
        <f ca="1">NPV(Q30,K31:$K$244) + ($A$13+$A$14+$A$15)/POWER(1+Q30,$A$29-D30+1)+K30</f>
        <v>0</v>
      </c>
      <c r="T30" s="158">
        <f t="shared" ca="1" si="24"/>
        <v>0</v>
      </c>
      <c r="U30" s="158">
        <f t="shared" ca="1" si="25"/>
        <v>0</v>
      </c>
      <c r="V30" s="158">
        <f t="shared" si="26"/>
        <v>0</v>
      </c>
      <c r="W30" s="158">
        <f t="shared" ca="1" si="27"/>
        <v>0</v>
      </c>
      <c r="X30" s="274">
        <f t="shared" ca="1" si="22"/>
        <v>0</v>
      </c>
      <c r="Z30" s="28">
        <f t="shared" ca="1" si="18"/>
        <v>0</v>
      </c>
      <c r="AA30" s="233"/>
      <c r="AB30" s="45">
        <f t="shared" ca="1" si="23"/>
        <v>0</v>
      </c>
      <c r="AC30" s="45">
        <f t="shared" ca="1" si="20"/>
        <v>0</v>
      </c>
      <c r="AD30" s="25">
        <f t="shared" ca="1" si="2"/>
        <v>0</v>
      </c>
    </row>
    <row r="31" spans="1:30" ht="15.5" x14ac:dyDescent="0.35">
      <c r="A31" s="262" t="s">
        <v>45</v>
      </c>
      <c r="B31" s="263"/>
      <c r="D31" s="20">
        <v>27</v>
      </c>
      <c r="E31" s="21">
        <f t="shared" ca="1" si="10"/>
        <v>54543</v>
      </c>
      <c r="F31" s="44">
        <f t="shared" ca="1" si="3"/>
        <v>54907</v>
      </c>
      <c r="G31" s="22" t="s">
        <v>119</v>
      </c>
      <c r="H31" s="44">
        <f t="shared" ca="1" si="11"/>
        <v>54514</v>
      </c>
      <c r="I31" s="45">
        <f t="shared" si="12"/>
        <v>0</v>
      </c>
      <c r="J31" s="45">
        <f t="shared" ca="1" si="4"/>
        <v>0</v>
      </c>
      <c r="K31" s="45">
        <f t="shared" si="13"/>
        <v>0</v>
      </c>
      <c r="L31" s="45"/>
      <c r="M31" s="45">
        <f t="shared" si="14"/>
        <v>0</v>
      </c>
      <c r="N31" s="257">
        <f t="shared" ca="1" si="5"/>
        <v>0.05</v>
      </c>
      <c r="O31" s="23"/>
      <c r="P31" s="255">
        <f t="shared" ca="1" si="6"/>
        <v>9.4999999999999998E-3</v>
      </c>
      <c r="Q31" s="163">
        <f t="shared" ca="1" si="7"/>
        <v>0.05</v>
      </c>
      <c r="R31" s="161">
        <f ca="1">NPV(Q31,K32:$K$245) + ($A$13+$A$14+$A$15)/POWER(1+Q30,$A$29-D31+1)+K31</f>
        <v>0</v>
      </c>
      <c r="S31" s="161">
        <f ca="1">NPV(Q31,K32:$K$244) + ($A$13+$A$14+$A$15)/POWER(1+Q31,$A$29-D31+1)+K31</f>
        <v>0</v>
      </c>
      <c r="T31" s="158">
        <f t="shared" ca="1" si="24"/>
        <v>0</v>
      </c>
      <c r="U31" s="158">
        <f t="shared" ca="1" si="25"/>
        <v>0</v>
      </c>
      <c r="V31" s="158">
        <f t="shared" si="26"/>
        <v>0</v>
      </c>
      <c r="W31" s="158">
        <f t="shared" ca="1" si="27"/>
        <v>0</v>
      </c>
      <c r="X31" s="274">
        <f t="shared" ca="1" si="22"/>
        <v>0</v>
      </c>
      <c r="Z31" s="28">
        <f t="shared" ca="1" si="18"/>
        <v>0</v>
      </c>
      <c r="AA31" s="233"/>
      <c r="AB31" s="45">
        <f t="shared" ca="1" si="23"/>
        <v>0</v>
      </c>
      <c r="AC31" s="45">
        <f t="shared" ca="1" si="20"/>
        <v>0</v>
      </c>
      <c r="AD31" s="25">
        <f t="shared" ca="1" si="2"/>
        <v>0</v>
      </c>
    </row>
    <row r="32" spans="1:30" x14ac:dyDescent="0.35">
      <c r="A32" s="105">
        <f ca="1">T4</f>
        <v>355391.08378220274</v>
      </c>
      <c r="B32" s="27" t="s">
        <v>46</v>
      </c>
      <c r="C32" s="29"/>
      <c r="D32" s="20">
        <v>28</v>
      </c>
      <c r="E32" s="21">
        <f t="shared" ca="1" si="10"/>
        <v>54908</v>
      </c>
      <c r="F32" s="44">
        <f t="shared" ca="1" si="3"/>
        <v>55272</v>
      </c>
      <c r="G32" s="22" t="s">
        <v>119</v>
      </c>
      <c r="H32" s="44">
        <f t="shared" ca="1" si="11"/>
        <v>54879</v>
      </c>
      <c r="I32" s="45">
        <f t="shared" si="12"/>
        <v>0</v>
      </c>
      <c r="J32" s="45">
        <f t="shared" ca="1" si="4"/>
        <v>0</v>
      </c>
      <c r="K32" s="45">
        <f t="shared" si="13"/>
        <v>0</v>
      </c>
      <c r="L32" s="45"/>
      <c r="M32" s="45">
        <f t="shared" si="14"/>
        <v>0</v>
      </c>
      <c r="N32" s="257">
        <f t="shared" ca="1" si="5"/>
        <v>0.05</v>
      </c>
      <c r="O32" s="23"/>
      <c r="P32" s="255">
        <f t="shared" ca="1" si="6"/>
        <v>9.4999999999999998E-3</v>
      </c>
      <c r="Q32" s="163">
        <f t="shared" ca="1" si="7"/>
        <v>0.05</v>
      </c>
      <c r="R32" s="161">
        <f ca="1">NPV(Q32,K33:$K$245) + ($A$13+$A$14+$A$15)/POWER(1+Q31,$A$29-D32+1)+K32</f>
        <v>0</v>
      </c>
      <c r="S32" s="161">
        <f ca="1">NPV(Q32,K33:$K$244) + ($A$13+$A$14+$A$15)/POWER(1+Q32,$A$29-D32+1)+K32</f>
        <v>0</v>
      </c>
      <c r="T32" s="158">
        <f t="shared" ca="1" si="24"/>
        <v>0</v>
      </c>
      <c r="U32" s="158">
        <f t="shared" ca="1" si="25"/>
        <v>0</v>
      </c>
      <c r="V32" s="158">
        <f t="shared" si="26"/>
        <v>0</v>
      </c>
      <c r="W32" s="158">
        <f t="shared" ca="1" si="27"/>
        <v>0</v>
      </c>
      <c r="X32" s="274">
        <f t="shared" ca="1" si="22"/>
        <v>0</v>
      </c>
      <c r="Z32" s="28">
        <f t="shared" ca="1" si="18"/>
        <v>0</v>
      </c>
      <c r="AA32" s="233"/>
      <c r="AB32" s="45">
        <f t="shared" ca="1" si="23"/>
        <v>0</v>
      </c>
      <c r="AC32" s="45">
        <f t="shared" ca="1" si="20"/>
        <v>0</v>
      </c>
      <c r="AD32" s="25">
        <f t="shared" ca="1" si="2"/>
        <v>0</v>
      </c>
    </row>
    <row r="33" spans="1:30" x14ac:dyDescent="0.35">
      <c r="A33" s="105">
        <f ca="1">VLOOKUP($B$3,'Input Table'!B:V,16,0)</f>
        <v>50000</v>
      </c>
      <c r="B33" s="27" t="s">
        <v>47</v>
      </c>
      <c r="D33" s="20">
        <v>29</v>
      </c>
      <c r="E33" s="21">
        <f t="shared" ca="1" si="10"/>
        <v>55273</v>
      </c>
      <c r="F33" s="44">
        <f t="shared" ca="1" si="3"/>
        <v>55638</v>
      </c>
      <c r="G33" s="22" t="s">
        <v>119</v>
      </c>
      <c r="H33" s="44">
        <f t="shared" ca="1" si="11"/>
        <v>55244</v>
      </c>
      <c r="I33" s="45">
        <f t="shared" si="12"/>
        <v>0</v>
      </c>
      <c r="J33" s="45">
        <f t="shared" ca="1" si="4"/>
        <v>0</v>
      </c>
      <c r="K33" s="45">
        <f t="shared" si="13"/>
        <v>0</v>
      </c>
      <c r="L33" s="45"/>
      <c r="M33" s="45">
        <f t="shared" si="14"/>
        <v>0</v>
      </c>
      <c r="N33" s="257">
        <f t="shared" ca="1" si="5"/>
        <v>0.05</v>
      </c>
      <c r="O33" s="23"/>
      <c r="P33" s="255">
        <f t="shared" ca="1" si="6"/>
        <v>9.4999999999999998E-3</v>
      </c>
      <c r="Q33" s="163">
        <f t="shared" ca="1" si="7"/>
        <v>0.05</v>
      </c>
      <c r="R33" s="161">
        <f ca="1">NPV(Q33,K34:$K$245) + ($A$13+$A$14+$A$15)/POWER(1+Q32,$A$29-D33+1)+K33</f>
        <v>0</v>
      </c>
      <c r="S33" s="161">
        <f ca="1">NPV(Q33,K34:$K$244) + ($A$13+$A$14+$A$15)/POWER(1+Q33,$A$29-D33+1)+K33</f>
        <v>0</v>
      </c>
      <c r="T33" s="158">
        <f t="shared" ca="1" si="24"/>
        <v>0</v>
      </c>
      <c r="U33" s="158">
        <f t="shared" ca="1" si="25"/>
        <v>0</v>
      </c>
      <c r="V33" s="158">
        <f t="shared" si="26"/>
        <v>0</v>
      </c>
      <c r="W33" s="158">
        <f t="shared" ca="1" si="27"/>
        <v>0</v>
      </c>
      <c r="X33" s="274">
        <f t="shared" ca="1" si="22"/>
        <v>0</v>
      </c>
      <c r="Z33" s="28">
        <f t="shared" ca="1" si="18"/>
        <v>0</v>
      </c>
      <c r="AA33" s="233"/>
      <c r="AB33" s="45">
        <f t="shared" ca="1" si="23"/>
        <v>0</v>
      </c>
      <c r="AC33" s="45">
        <f t="shared" ca="1" si="20"/>
        <v>0</v>
      </c>
      <c r="AD33" s="25">
        <f t="shared" ca="1" si="2"/>
        <v>0</v>
      </c>
    </row>
    <row r="34" spans="1:30" x14ac:dyDescent="0.35">
      <c r="A34" s="105">
        <f ca="1">VLOOKUP($B$3,'Input Table'!B:V,17,0)</f>
        <v>0</v>
      </c>
      <c r="B34" s="27" t="s">
        <v>48</v>
      </c>
      <c r="C34" s="31"/>
      <c r="D34" s="20">
        <v>30</v>
      </c>
      <c r="E34" s="21">
        <f t="shared" ca="1" si="10"/>
        <v>55639</v>
      </c>
      <c r="F34" s="44">
        <f t="shared" ca="1" si="3"/>
        <v>56003</v>
      </c>
      <c r="G34" s="22" t="s">
        <v>119</v>
      </c>
      <c r="H34" s="44">
        <f t="shared" ca="1" si="11"/>
        <v>55610</v>
      </c>
      <c r="I34" s="45">
        <f t="shared" si="12"/>
        <v>0</v>
      </c>
      <c r="J34" s="45">
        <f t="shared" ca="1" si="4"/>
        <v>0</v>
      </c>
      <c r="K34" s="45">
        <f t="shared" si="13"/>
        <v>0</v>
      </c>
      <c r="L34" s="45"/>
      <c r="M34" s="45">
        <f t="shared" si="14"/>
        <v>0</v>
      </c>
      <c r="N34" s="257">
        <f t="shared" ca="1" si="5"/>
        <v>0.05</v>
      </c>
      <c r="O34" s="23"/>
      <c r="P34" s="255">
        <f t="shared" ca="1" si="6"/>
        <v>9.4999999999999998E-3</v>
      </c>
      <c r="Q34" s="163">
        <f t="shared" ca="1" si="7"/>
        <v>0.05</v>
      </c>
      <c r="R34" s="161">
        <f ca="1">NPV(Q34,K35:$K$245) + ($A$13+$A$14+$A$15)/POWER(1+Q33,$A$29-D34+1)+K34</f>
        <v>0</v>
      </c>
      <c r="S34" s="161">
        <f ca="1">NPV(Q34,K35:$K$244) + ($A$13+$A$14+$A$15)/POWER(1+Q34,$A$29-D34+1)+K34</f>
        <v>0</v>
      </c>
      <c r="T34" s="158">
        <f t="shared" ca="1" si="24"/>
        <v>0</v>
      </c>
      <c r="U34" s="158">
        <f t="shared" ca="1" si="25"/>
        <v>0</v>
      </c>
      <c r="V34" s="158">
        <f t="shared" si="26"/>
        <v>0</v>
      </c>
      <c r="W34" s="158">
        <f t="shared" ca="1" si="27"/>
        <v>0</v>
      </c>
      <c r="X34" s="274">
        <f t="shared" ca="1" si="22"/>
        <v>0</v>
      </c>
      <c r="Z34" s="28">
        <f t="shared" ca="1" si="18"/>
        <v>0</v>
      </c>
      <c r="AA34" s="233"/>
      <c r="AB34" s="45">
        <f t="shared" ca="1" si="23"/>
        <v>0</v>
      </c>
      <c r="AC34" s="45">
        <f t="shared" ca="1" si="20"/>
        <v>0</v>
      </c>
      <c r="AD34" s="25">
        <f t="shared" ca="1" si="2"/>
        <v>0</v>
      </c>
    </row>
    <row r="35" spans="1:30" x14ac:dyDescent="0.35">
      <c r="A35" s="112">
        <f ca="1">-VLOOKUP($B$3,'Input Table'!B:V,18,0)</f>
        <v>0</v>
      </c>
      <c r="B35" s="27" t="s">
        <v>267</v>
      </c>
      <c r="C35" s="31"/>
      <c r="D35" s="20">
        <v>31</v>
      </c>
      <c r="E35" s="21">
        <f t="shared" ca="1" si="10"/>
        <v>56004</v>
      </c>
      <c r="F35" s="44">
        <f t="shared" ca="1" si="3"/>
        <v>56368</v>
      </c>
      <c r="G35" s="22" t="s">
        <v>119</v>
      </c>
      <c r="H35" s="44">
        <f t="shared" ca="1" si="11"/>
        <v>55975</v>
      </c>
      <c r="I35" s="45">
        <f t="shared" si="12"/>
        <v>0</v>
      </c>
      <c r="J35" s="45">
        <f t="shared" ca="1" si="4"/>
        <v>0</v>
      </c>
      <c r="K35" s="45">
        <f t="shared" si="13"/>
        <v>0</v>
      </c>
      <c r="L35" s="45"/>
      <c r="M35" s="45">
        <f t="shared" si="14"/>
        <v>0</v>
      </c>
      <c r="N35" s="257">
        <f t="shared" ca="1" si="5"/>
        <v>0.05</v>
      </c>
      <c r="O35" s="23"/>
      <c r="P35" s="255">
        <f t="shared" ca="1" si="6"/>
        <v>9.4999999999999998E-3</v>
      </c>
      <c r="Q35" s="163">
        <f t="shared" ca="1" si="7"/>
        <v>0.05</v>
      </c>
      <c r="R35" s="161">
        <f ca="1">NPV(Q35,K36:$K$245) + ($A$13+$A$14+$A$15)/POWER(1+Q34,$A$29-D35+1)+K35</f>
        <v>0</v>
      </c>
      <c r="S35" s="161">
        <f ca="1">NPV(Q35,K36:$K$244) + ($A$13+$A$14+$A$15)/POWER(1+Q35,$A$29-D35+1)+K35</f>
        <v>0</v>
      </c>
      <c r="T35" s="158">
        <f t="shared" ca="1" si="24"/>
        <v>0</v>
      </c>
      <c r="U35" s="158">
        <f t="shared" ca="1" si="25"/>
        <v>0</v>
      </c>
      <c r="V35" s="158">
        <f t="shared" si="26"/>
        <v>0</v>
      </c>
      <c r="W35" s="158">
        <f t="shared" ca="1" si="27"/>
        <v>0</v>
      </c>
      <c r="X35" s="274">
        <f t="shared" ca="1" si="22"/>
        <v>0</v>
      </c>
      <c r="Z35" s="28">
        <f ca="1">AD34</f>
        <v>0</v>
      </c>
      <c r="AA35" s="233"/>
      <c r="AB35" s="45">
        <f t="shared" ca="1" si="23"/>
        <v>0</v>
      </c>
      <c r="AC35" s="45">
        <f t="shared" ca="1" si="20"/>
        <v>0</v>
      </c>
      <c r="AD35" s="25">
        <f t="shared" ca="1" si="2"/>
        <v>0</v>
      </c>
    </row>
    <row r="36" spans="1:30" x14ac:dyDescent="0.35">
      <c r="A36" s="105">
        <f ca="1">VLOOKUP($B$3,'Input Table'!B:V,19,0)</f>
        <v>0</v>
      </c>
      <c r="B36" s="27" t="s">
        <v>49</v>
      </c>
      <c r="D36" s="20">
        <v>32</v>
      </c>
      <c r="E36" s="21">
        <f t="shared" ca="1" si="10"/>
        <v>56369</v>
      </c>
      <c r="F36" s="44">
        <f t="shared" ca="1" si="3"/>
        <v>56733</v>
      </c>
      <c r="G36" s="22" t="s">
        <v>119</v>
      </c>
      <c r="H36" s="44">
        <f t="shared" ca="1" si="11"/>
        <v>56340</v>
      </c>
      <c r="I36" s="45">
        <f t="shared" si="12"/>
        <v>0</v>
      </c>
      <c r="J36" s="45">
        <f t="shared" ca="1" si="4"/>
        <v>0</v>
      </c>
      <c r="K36" s="45">
        <f t="shared" si="13"/>
        <v>0</v>
      </c>
      <c r="L36" s="45"/>
      <c r="M36" s="45">
        <f t="shared" si="14"/>
        <v>0</v>
      </c>
      <c r="N36" s="257">
        <f t="shared" ca="1" si="5"/>
        <v>0.05</v>
      </c>
      <c r="O36" s="23"/>
      <c r="P36" s="255">
        <f t="shared" ca="1" si="6"/>
        <v>9.4999999999999998E-3</v>
      </c>
      <c r="Q36" s="163">
        <f t="shared" ca="1" si="7"/>
        <v>0.05</v>
      </c>
      <c r="R36" s="161">
        <f ca="1">NPV(Q36,K37:$K$245) + ($A$13+$A$14+$A$15)/POWER(1+Q35,$A$29-D36+1)+K36</f>
        <v>0</v>
      </c>
      <c r="S36" s="161">
        <f ca="1">NPV(Q36,K37:$K$244) + ($A$13+$A$14+$A$15)/POWER(1+Q36,$A$29-D36+1)+K36</f>
        <v>0</v>
      </c>
      <c r="T36" s="158">
        <f t="shared" ca="1" si="24"/>
        <v>0</v>
      </c>
      <c r="U36" s="158">
        <f t="shared" ca="1" si="25"/>
        <v>0</v>
      </c>
      <c r="V36" s="158">
        <f t="shared" si="26"/>
        <v>0</v>
      </c>
      <c r="W36" s="158">
        <f t="shared" ca="1" si="27"/>
        <v>0</v>
      </c>
      <c r="X36" s="274">
        <f t="shared" ca="1" si="22"/>
        <v>0</v>
      </c>
      <c r="Z36" s="28">
        <f t="shared" ca="1" si="18"/>
        <v>0</v>
      </c>
      <c r="AA36" s="233"/>
      <c r="AB36" s="45">
        <f t="shared" ca="1" si="23"/>
        <v>0</v>
      </c>
      <c r="AC36" s="45">
        <f t="shared" ca="1" si="20"/>
        <v>0</v>
      </c>
      <c r="AD36" s="25">
        <f t="shared" ca="1" si="2"/>
        <v>0</v>
      </c>
    </row>
    <row r="37" spans="1:30" ht="14.75" customHeight="1" thickBot="1" x14ac:dyDescent="0.4">
      <c r="A37" s="111">
        <f ca="1">SUM(A32:A36)</f>
        <v>405391.08378220274</v>
      </c>
      <c r="B37" s="32" t="s">
        <v>50</v>
      </c>
      <c r="C37" s="29"/>
      <c r="D37" s="20">
        <v>33</v>
      </c>
      <c r="E37" s="21">
        <f t="shared" ca="1" si="10"/>
        <v>56734</v>
      </c>
      <c r="F37" s="44">
        <f t="shared" ca="1" si="3"/>
        <v>57099</v>
      </c>
      <c r="G37" s="22" t="s">
        <v>119</v>
      </c>
      <c r="H37" s="44">
        <f t="shared" ca="1" si="11"/>
        <v>56705</v>
      </c>
      <c r="I37" s="45">
        <f t="shared" si="12"/>
        <v>0</v>
      </c>
      <c r="J37" s="45">
        <f t="shared" ca="1" si="4"/>
        <v>0</v>
      </c>
      <c r="K37" s="45">
        <f t="shared" si="13"/>
        <v>0</v>
      </c>
      <c r="L37" s="45"/>
      <c r="M37" s="45">
        <f t="shared" si="14"/>
        <v>0</v>
      </c>
      <c r="N37" s="257">
        <f t="shared" ca="1" si="5"/>
        <v>0.05</v>
      </c>
      <c r="O37" s="23"/>
      <c r="P37" s="255">
        <f t="shared" ca="1" si="6"/>
        <v>9.4999999999999998E-3</v>
      </c>
      <c r="Q37" s="163">
        <f t="shared" ca="1" si="7"/>
        <v>0.05</v>
      </c>
      <c r="R37" s="161">
        <f ca="1">NPV(Q37,K38:$K$245) + ($A$13+$A$14+$A$15)/POWER(1+Q36,$A$29-D37+1)+K37</f>
        <v>0</v>
      </c>
      <c r="S37" s="161">
        <f ca="1">NPV(Q37,K38:$K$244) + ($A$13+$A$14+$A$15)/POWER(1+Q37,$A$29-D37+1)+K37</f>
        <v>0</v>
      </c>
      <c r="T37" s="158">
        <f t="shared" ca="1" si="24"/>
        <v>0</v>
      </c>
      <c r="U37" s="158">
        <f t="shared" ca="1" si="25"/>
        <v>0</v>
      </c>
      <c r="V37" s="158">
        <f t="shared" si="26"/>
        <v>0</v>
      </c>
      <c r="W37" s="158">
        <f t="shared" ca="1" si="27"/>
        <v>0</v>
      </c>
      <c r="X37" s="274">
        <f t="shared" ca="1" si="22"/>
        <v>0</v>
      </c>
      <c r="Z37" s="28">
        <f t="shared" ca="1" si="18"/>
        <v>0</v>
      </c>
      <c r="AA37" s="233"/>
      <c r="AB37" s="45">
        <f t="shared" ca="1" si="23"/>
        <v>0</v>
      </c>
      <c r="AC37" s="45">
        <f t="shared" ca="1" si="20"/>
        <v>0</v>
      </c>
      <c r="AD37" s="25">
        <f t="shared" ca="1" si="2"/>
        <v>0</v>
      </c>
    </row>
    <row r="38" spans="1:30" ht="14.75" customHeight="1" thickBot="1" x14ac:dyDescent="0.4">
      <c r="A38" s="24"/>
      <c r="B38" s="33"/>
      <c r="D38" s="20">
        <v>34</v>
      </c>
      <c r="E38" s="21">
        <f t="shared" ca="1" si="10"/>
        <v>57100</v>
      </c>
      <c r="F38" s="44">
        <f t="shared" ca="1" si="3"/>
        <v>57464</v>
      </c>
      <c r="G38" s="22" t="s">
        <v>119</v>
      </c>
      <c r="H38" s="44">
        <f t="shared" ca="1" si="11"/>
        <v>57071</v>
      </c>
      <c r="I38" s="45">
        <f t="shared" si="12"/>
        <v>0</v>
      </c>
      <c r="J38" s="45">
        <f t="shared" ca="1" si="4"/>
        <v>0</v>
      </c>
      <c r="K38" s="45">
        <f t="shared" si="13"/>
        <v>0</v>
      </c>
      <c r="L38" s="45"/>
      <c r="M38" s="45">
        <f t="shared" si="14"/>
        <v>0</v>
      </c>
      <c r="N38" s="257">
        <f t="shared" ca="1" si="5"/>
        <v>0.05</v>
      </c>
      <c r="O38" s="23"/>
      <c r="P38" s="255">
        <f t="shared" ca="1" si="6"/>
        <v>9.4999999999999998E-3</v>
      </c>
      <c r="Q38" s="163">
        <f t="shared" ca="1" si="7"/>
        <v>0.05</v>
      </c>
      <c r="R38" s="161">
        <f ca="1">NPV(Q38,K39:$K$245) + ($A$13+$A$14+$A$15)/POWER(1+Q37,$A$29-D38+1)+K38</f>
        <v>0</v>
      </c>
      <c r="S38" s="161">
        <f ca="1">NPV(Q38,K39:$K$244) + ($A$13+$A$14+$A$15)/POWER(1+Q38,$A$29-D38+1)+K38</f>
        <v>0</v>
      </c>
      <c r="T38" s="158">
        <f t="shared" ca="1" si="24"/>
        <v>0</v>
      </c>
      <c r="U38" s="158">
        <f t="shared" ca="1" si="25"/>
        <v>0</v>
      </c>
      <c r="V38" s="158">
        <f t="shared" si="26"/>
        <v>0</v>
      </c>
      <c r="W38" s="158">
        <f t="shared" ca="1" si="27"/>
        <v>0</v>
      </c>
      <c r="X38" s="274">
        <f t="shared" ca="1" si="22"/>
        <v>0</v>
      </c>
      <c r="Z38" s="28">
        <f t="shared" ca="1" si="18"/>
        <v>0</v>
      </c>
      <c r="AA38" s="233"/>
      <c r="AB38" s="45">
        <f t="shared" ca="1" si="23"/>
        <v>0</v>
      </c>
      <c r="AC38" s="45">
        <f t="shared" ca="1" si="20"/>
        <v>0</v>
      </c>
      <c r="AD38" s="25">
        <f t="shared" ca="1" si="2"/>
        <v>0</v>
      </c>
    </row>
    <row r="39" spans="1:30" ht="14.75" customHeight="1" x14ac:dyDescent="0.35">
      <c r="A39" s="262" t="s">
        <v>51</v>
      </c>
      <c r="B39" s="263"/>
      <c r="D39" s="20">
        <v>35</v>
      </c>
      <c r="E39" s="21">
        <f t="shared" ca="1" si="10"/>
        <v>57465</v>
      </c>
      <c r="F39" s="44">
        <f t="shared" ca="1" si="3"/>
        <v>57829</v>
      </c>
      <c r="G39" s="22" t="s">
        <v>119</v>
      </c>
      <c r="H39" s="44">
        <f t="shared" ca="1" si="11"/>
        <v>57436</v>
      </c>
      <c r="I39" s="45">
        <f t="shared" si="12"/>
        <v>0</v>
      </c>
      <c r="J39" s="45">
        <f t="shared" ca="1" si="4"/>
        <v>0</v>
      </c>
      <c r="K39" s="45">
        <f t="shared" si="13"/>
        <v>0</v>
      </c>
      <c r="L39" s="45"/>
      <c r="M39" s="45">
        <f t="shared" si="14"/>
        <v>0</v>
      </c>
      <c r="N39" s="257">
        <f t="shared" ca="1" si="5"/>
        <v>0.05</v>
      </c>
      <c r="O39" s="23"/>
      <c r="P39" s="255">
        <f t="shared" ca="1" si="6"/>
        <v>9.4999999999999998E-3</v>
      </c>
      <c r="Q39" s="163">
        <f t="shared" ca="1" si="7"/>
        <v>0.05</v>
      </c>
      <c r="R39" s="161">
        <f ca="1">NPV(Q39,K40:$K$245) + ($A$13+$A$14+$A$15)/POWER(1+Q38,$A$29-D39+1)+K39</f>
        <v>0</v>
      </c>
      <c r="S39" s="161">
        <f ca="1">NPV(Q39,K40:$K$244) + ($A$13+$A$14+$A$15)/POWER(1+Q39,$A$29-D39+1)+K39</f>
        <v>0</v>
      </c>
      <c r="T39" s="158">
        <f t="shared" ca="1" si="24"/>
        <v>0</v>
      </c>
      <c r="U39" s="158">
        <f t="shared" ca="1" si="25"/>
        <v>0</v>
      </c>
      <c r="V39" s="158">
        <f t="shared" si="26"/>
        <v>0</v>
      </c>
      <c r="W39" s="158">
        <f t="shared" ca="1" si="27"/>
        <v>0</v>
      </c>
      <c r="X39" s="274">
        <f t="shared" ca="1" si="22"/>
        <v>0</v>
      </c>
      <c r="Z39" s="28">
        <f t="shared" ca="1" si="18"/>
        <v>0</v>
      </c>
      <c r="AA39" s="233"/>
      <c r="AB39" s="45">
        <f t="shared" ca="1" si="23"/>
        <v>0</v>
      </c>
      <c r="AC39" s="45">
        <f t="shared" ca="1" si="20"/>
        <v>0</v>
      </c>
      <c r="AD39" s="25">
        <f t="shared" ca="1" si="2"/>
        <v>0</v>
      </c>
    </row>
    <row r="40" spans="1:30" x14ac:dyDescent="0.35">
      <c r="A40" s="108" t="str">
        <f ca="1">VLOOKUP($B$3,'Input Table'!B:V,20,0)</f>
        <v>No</v>
      </c>
      <c r="B40" s="34" t="s">
        <v>53</v>
      </c>
      <c r="D40" s="20">
        <v>36</v>
      </c>
      <c r="E40" s="21">
        <f t="shared" ca="1" si="10"/>
        <v>57830</v>
      </c>
      <c r="F40" s="44">
        <f t="shared" ca="1" si="3"/>
        <v>58194</v>
      </c>
      <c r="G40" s="22" t="s">
        <v>119</v>
      </c>
      <c r="H40" s="44">
        <f t="shared" ca="1" si="11"/>
        <v>57801</v>
      </c>
      <c r="I40" s="45">
        <f t="shared" si="12"/>
        <v>0</v>
      </c>
      <c r="J40" s="45">
        <f t="shared" ca="1" si="4"/>
        <v>0</v>
      </c>
      <c r="K40" s="45">
        <f t="shared" si="13"/>
        <v>0</v>
      </c>
      <c r="L40" s="45"/>
      <c r="M40" s="45">
        <f t="shared" si="14"/>
        <v>0</v>
      </c>
      <c r="N40" s="257">
        <f t="shared" ca="1" si="5"/>
        <v>0.05</v>
      </c>
      <c r="O40" s="23"/>
      <c r="P40" s="255">
        <f t="shared" ca="1" si="6"/>
        <v>9.4999999999999998E-3</v>
      </c>
      <c r="Q40" s="163">
        <f t="shared" ca="1" si="7"/>
        <v>0.05</v>
      </c>
      <c r="R40" s="161">
        <f ca="1">NPV(Q40,K41:$K$245) + ($A$13+$A$14+$A$15)/POWER(1+Q39,$A$29-D40+1)+K40</f>
        <v>0</v>
      </c>
      <c r="S40" s="161">
        <f ca="1">NPV(Q40,K41:$K$244) + ($A$13+$A$14+$A$15)/POWER(1+Q40,$A$29-D40+1)+K40</f>
        <v>0</v>
      </c>
      <c r="T40" s="158">
        <f t="shared" ca="1" si="24"/>
        <v>0</v>
      </c>
      <c r="U40" s="158">
        <f t="shared" ca="1" si="25"/>
        <v>0</v>
      </c>
      <c r="V40" s="158">
        <f t="shared" si="26"/>
        <v>0</v>
      </c>
      <c r="W40" s="158">
        <f t="shared" ca="1" si="27"/>
        <v>0</v>
      </c>
      <c r="X40" s="274">
        <f t="shared" ca="1" si="22"/>
        <v>0</v>
      </c>
      <c r="Z40" s="28">
        <f t="shared" ca="1" si="18"/>
        <v>0</v>
      </c>
      <c r="AA40" s="233"/>
      <c r="AB40" s="45">
        <f t="shared" ca="1" si="23"/>
        <v>0</v>
      </c>
      <c r="AC40" s="45">
        <f t="shared" ca="1" si="20"/>
        <v>0</v>
      </c>
      <c r="AD40" s="25">
        <f t="shared" ca="1" si="2"/>
        <v>0</v>
      </c>
    </row>
    <row r="41" spans="1:30" x14ac:dyDescent="0.35">
      <c r="A41" s="106">
        <f ca="1">VLOOKUP($B$3,'Input Table'!B:V,21,0)</f>
        <v>10</v>
      </c>
      <c r="B41" s="34" t="s">
        <v>54</v>
      </c>
      <c r="D41" s="20">
        <v>37</v>
      </c>
      <c r="E41" s="21">
        <f t="shared" ca="1" si="10"/>
        <v>58195</v>
      </c>
      <c r="F41" s="44">
        <f t="shared" ca="1" si="3"/>
        <v>58560</v>
      </c>
      <c r="G41" s="22" t="s">
        <v>119</v>
      </c>
      <c r="H41" s="44">
        <f t="shared" ca="1" si="11"/>
        <v>58166</v>
      </c>
      <c r="I41" s="45">
        <f t="shared" si="12"/>
        <v>0</v>
      </c>
      <c r="J41" s="45">
        <f t="shared" ca="1" si="4"/>
        <v>0</v>
      </c>
      <c r="K41" s="45">
        <f t="shared" si="13"/>
        <v>0</v>
      </c>
      <c r="L41" s="45"/>
      <c r="M41" s="45">
        <f t="shared" si="14"/>
        <v>0</v>
      </c>
      <c r="N41" s="257">
        <f t="shared" ca="1" si="5"/>
        <v>0.05</v>
      </c>
      <c r="O41" s="23"/>
      <c r="P41" s="255">
        <f t="shared" ca="1" si="6"/>
        <v>9.4999999999999998E-3</v>
      </c>
      <c r="Q41" s="163">
        <f t="shared" ca="1" si="7"/>
        <v>0.05</v>
      </c>
      <c r="R41" s="161">
        <f ca="1">NPV(Q41,K42:$K$245) + ($A$13+$A$14+$A$15)/POWER(1+Q40,$A$29-D41+1)+K41</f>
        <v>0</v>
      </c>
      <c r="S41" s="161">
        <f ca="1">NPV(Q41,K42:$K$244) + ($A$13+$A$14+$A$15)/POWER(1+Q41,$A$29-D41+1)+K41</f>
        <v>0</v>
      </c>
      <c r="T41" s="158">
        <f t="shared" ca="1" si="24"/>
        <v>0</v>
      </c>
      <c r="U41" s="158">
        <f t="shared" ca="1" si="25"/>
        <v>0</v>
      </c>
      <c r="V41" s="158">
        <f t="shared" si="26"/>
        <v>0</v>
      </c>
      <c r="W41" s="158">
        <f t="shared" ca="1" si="27"/>
        <v>0</v>
      </c>
      <c r="X41" s="274">
        <f t="shared" ca="1" si="22"/>
        <v>0</v>
      </c>
      <c r="Z41" s="28">
        <f t="shared" ca="1" si="18"/>
        <v>0</v>
      </c>
      <c r="AA41" s="233"/>
      <c r="AB41" s="45">
        <f t="shared" ca="1" si="23"/>
        <v>0</v>
      </c>
      <c r="AC41" s="45">
        <f t="shared" ca="1" si="20"/>
        <v>0</v>
      </c>
      <c r="AD41" s="25">
        <f t="shared" ca="1" si="2"/>
        <v>0</v>
      </c>
    </row>
    <row r="42" spans="1:30" x14ac:dyDescent="0.35">
      <c r="A42" s="109">
        <f ca="1">A29</f>
        <v>10</v>
      </c>
      <c r="B42" s="27" t="s">
        <v>255</v>
      </c>
      <c r="D42" s="20">
        <v>38</v>
      </c>
      <c r="E42" s="21">
        <f t="shared" ca="1" si="10"/>
        <v>58561</v>
      </c>
      <c r="F42" s="44">
        <f t="shared" ca="1" si="3"/>
        <v>58925</v>
      </c>
      <c r="G42" s="22" t="s">
        <v>119</v>
      </c>
      <c r="H42" s="44">
        <f t="shared" ca="1" si="11"/>
        <v>58532</v>
      </c>
      <c r="I42" s="45">
        <f t="shared" si="12"/>
        <v>0</v>
      </c>
      <c r="J42" s="45">
        <f t="shared" ca="1" si="4"/>
        <v>0</v>
      </c>
      <c r="K42" s="45">
        <f t="shared" si="13"/>
        <v>0</v>
      </c>
      <c r="L42" s="45"/>
      <c r="M42" s="45">
        <f t="shared" si="14"/>
        <v>0</v>
      </c>
      <c r="N42" s="257">
        <f t="shared" ca="1" si="5"/>
        <v>0.05</v>
      </c>
      <c r="O42" s="23"/>
      <c r="P42" s="255">
        <f t="shared" ca="1" si="6"/>
        <v>9.4999999999999998E-3</v>
      </c>
      <c r="Q42" s="163">
        <f t="shared" ca="1" si="7"/>
        <v>0.05</v>
      </c>
      <c r="R42" s="161">
        <f ca="1">NPV(Q42,K43:$K$245) + ($A$13+$A$14+$A$15)/POWER(1+Q41,$A$29-D42+1)+K42</f>
        <v>0</v>
      </c>
      <c r="S42" s="161">
        <f ca="1">NPV(Q42,K43:$K$244) + ($A$13+$A$14+$A$15)/POWER(1+Q42,$A$29-D42+1)+K42</f>
        <v>0</v>
      </c>
      <c r="T42" s="158">
        <f t="shared" ca="1" si="24"/>
        <v>0</v>
      </c>
      <c r="U42" s="158">
        <f t="shared" ca="1" si="25"/>
        <v>0</v>
      </c>
      <c r="V42" s="158">
        <f t="shared" si="26"/>
        <v>0</v>
      </c>
      <c r="W42" s="158">
        <f t="shared" ca="1" si="27"/>
        <v>0</v>
      </c>
      <c r="X42" s="274">
        <f t="shared" ca="1" si="22"/>
        <v>0</v>
      </c>
      <c r="Z42" s="28">
        <f t="shared" ca="1" si="18"/>
        <v>0</v>
      </c>
      <c r="AA42" s="233"/>
      <c r="AB42" s="45">
        <f t="shared" ca="1" si="23"/>
        <v>0</v>
      </c>
      <c r="AC42" s="45">
        <f t="shared" ca="1" si="20"/>
        <v>0</v>
      </c>
      <c r="AD42" s="25">
        <f t="shared" ca="1" si="2"/>
        <v>0</v>
      </c>
    </row>
    <row r="43" spans="1:30" ht="15" thickBot="1" x14ac:dyDescent="0.4">
      <c r="A43" s="35">
        <f ca="1">IF(A40="Yes",A41,A42)</f>
        <v>10</v>
      </c>
      <c r="B43" s="32" t="s">
        <v>55</v>
      </c>
      <c r="D43" s="20">
        <v>39</v>
      </c>
      <c r="E43" s="21">
        <f t="shared" ca="1" si="10"/>
        <v>58926</v>
      </c>
      <c r="F43" s="44">
        <f t="shared" ca="1" si="3"/>
        <v>59290</v>
      </c>
      <c r="G43" s="22" t="s">
        <v>119</v>
      </c>
      <c r="H43" s="44">
        <f t="shared" ca="1" si="11"/>
        <v>58897</v>
      </c>
      <c r="I43" s="45">
        <f t="shared" si="12"/>
        <v>0</v>
      </c>
      <c r="J43" s="45">
        <f t="shared" ca="1" si="4"/>
        <v>0</v>
      </c>
      <c r="K43" s="45">
        <f t="shared" si="13"/>
        <v>0</v>
      </c>
      <c r="L43" s="45"/>
      <c r="M43" s="45">
        <f t="shared" si="14"/>
        <v>0</v>
      </c>
      <c r="N43" s="257">
        <f t="shared" ca="1" si="5"/>
        <v>0.05</v>
      </c>
      <c r="O43" s="23"/>
      <c r="P43" s="255">
        <f t="shared" ca="1" si="6"/>
        <v>9.4999999999999998E-3</v>
      </c>
      <c r="Q43" s="163">
        <f t="shared" ca="1" si="7"/>
        <v>0.05</v>
      </c>
      <c r="R43" s="161">
        <f ca="1">NPV(Q43,K44:$K$245) + ($A$13+$A$14+$A$15)/POWER(1+Q42,$A$29-D43+1)+K43</f>
        <v>0</v>
      </c>
      <c r="S43" s="161">
        <f ca="1">NPV(Q43,K44:$K$244) + ($A$13+$A$14+$A$15)/POWER(1+Q43,$A$29-D43+1)+K43</f>
        <v>0</v>
      </c>
      <c r="T43" s="158">
        <f t="shared" ca="1" si="24"/>
        <v>0</v>
      </c>
      <c r="U43" s="158">
        <f t="shared" ca="1" si="25"/>
        <v>0</v>
      </c>
      <c r="V43" s="158">
        <f t="shared" si="26"/>
        <v>0</v>
      </c>
      <c r="W43" s="158">
        <f t="shared" ca="1" si="27"/>
        <v>0</v>
      </c>
      <c r="X43" s="274">
        <f t="shared" ca="1" si="22"/>
        <v>0</v>
      </c>
      <c r="Z43" s="28">
        <f t="shared" ca="1" si="18"/>
        <v>0</v>
      </c>
      <c r="AA43" s="233"/>
      <c r="AB43" s="45">
        <f t="shared" ca="1" si="23"/>
        <v>0</v>
      </c>
      <c r="AC43" s="45">
        <f t="shared" ca="1" si="20"/>
        <v>0</v>
      </c>
      <c r="AD43" s="25">
        <f t="shared" ca="1" si="2"/>
        <v>0</v>
      </c>
    </row>
    <row r="44" spans="1:30" x14ac:dyDescent="0.35">
      <c r="D44" s="20">
        <v>40</v>
      </c>
      <c r="E44" s="21">
        <f t="shared" ca="1" si="10"/>
        <v>59291</v>
      </c>
      <c r="F44" s="44">
        <f t="shared" ca="1" si="3"/>
        <v>59655</v>
      </c>
      <c r="G44" s="22" t="s">
        <v>119</v>
      </c>
      <c r="H44" s="44">
        <f t="shared" ca="1" si="11"/>
        <v>59262</v>
      </c>
      <c r="I44" s="45">
        <f t="shared" si="12"/>
        <v>0</v>
      </c>
      <c r="J44" s="45">
        <f t="shared" ca="1" si="4"/>
        <v>0</v>
      </c>
      <c r="K44" s="45">
        <f t="shared" si="13"/>
        <v>0</v>
      </c>
      <c r="L44" s="45"/>
      <c r="M44" s="45">
        <f t="shared" si="14"/>
        <v>0</v>
      </c>
      <c r="N44" s="257">
        <f t="shared" ca="1" si="5"/>
        <v>0.05</v>
      </c>
      <c r="O44" s="23"/>
      <c r="P44" s="255">
        <f t="shared" ca="1" si="6"/>
        <v>9.4999999999999998E-3</v>
      </c>
      <c r="Q44" s="163">
        <f t="shared" ca="1" si="7"/>
        <v>0.05</v>
      </c>
      <c r="R44" s="161">
        <f ca="1">NPV(Q44,K45:$K$245) + ($A$13+$A$14+$A$15)/POWER(1+Q43,$A$29-D44+1)+K44</f>
        <v>0</v>
      </c>
      <c r="S44" s="161">
        <f ca="1">NPV(Q44,K45:$K$244) + ($A$13+$A$14+$A$15)/POWER(1+Q44,$A$29-D44+1)+K44</f>
        <v>0</v>
      </c>
      <c r="T44" s="158">
        <f t="shared" ca="1" si="24"/>
        <v>0</v>
      </c>
      <c r="U44" s="158">
        <f t="shared" ca="1" si="25"/>
        <v>0</v>
      </c>
      <c r="V44" s="158">
        <f t="shared" si="26"/>
        <v>0</v>
      </c>
      <c r="W44" s="158">
        <f t="shared" ca="1" si="27"/>
        <v>0</v>
      </c>
      <c r="X44" s="274">
        <f t="shared" ca="1" si="22"/>
        <v>0</v>
      </c>
      <c r="Z44" s="28">
        <f t="shared" ca="1" si="18"/>
        <v>0</v>
      </c>
      <c r="AA44" s="233"/>
      <c r="AB44" s="45">
        <f t="shared" ca="1" si="23"/>
        <v>0</v>
      </c>
      <c r="AC44" s="45">
        <f t="shared" ca="1" si="20"/>
        <v>0</v>
      </c>
      <c r="AD44" s="25">
        <f t="shared" ca="1" si="2"/>
        <v>0</v>
      </c>
    </row>
    <row r="45" spans="1:30" x14ac:dyDescent="0.35">
      <c r="D45" s="20">
        <v>41</v>
      </c>
      <c r="E45" s="21">
        <f t="shared" ca="1" si="10"/>
        <v>59656</v>
      </c>
      <c r="F45" s="44">
        <f t="shared" ca="1" si="3"/>
        <v>60021</v>
      </c>
      <c r="G45" s="22" t="s">
        <v>119</v>
      </c>
      <c r="H45" s="44">
        <f t="shared" ca="1" si="11"/>
        <v>59627</v>
      </c>
      <c r="I45" s="45">
        <f t="shared" si="12"/>
        <v>0</v>
      </c>
      <c r="J45" s="45">
        <f t="shared" ca="1" si="4"/>
        <v>0</v>
      </c>
      <c r="K45" s="45">
        <f t="shared" si="13"/>
        <v>0</v>
      </c>
      <c r="L45" s="45"/>
      <c r="M45" s="45">
        <f t="shared" si="14"/>
        <v>0</v>
      </c>
      <c r="N45" s="257">
        <f t="shared" ca="1" si="5"/>
        <v>0.05</v>
      </c>
      <c r="O45" s="23"/>
      <c r="P45" s="255">
        <f t="shared" ca="1" si="6"/>
        <v>9.4999999999999998E-3</v>
      </c>
      <c r="Q45" s="163">
        <f t="shared" ca="1" si="7"/>
        <v>0.05</v>
      </c>
      <c r="R45" s="161">
        <f ca="1">NPV(Q45,K46:$K$245) + ($A$13+$A$14+$A$15)/POWER(1+Q44,$A$29-D45+1)+K45</f>
        <v>0</v>
      </c>
      <c r="S45" s="161">
        <f ca="1">NPV(Q45,K46:$K$244) + ($A$13+$A$14+$A$15)/POWER(1+Q45,$A$29-D45+1)+K45</f>
        <v>0</v>
      </c>
      <c r="T45" s="158">
        <f t="shared" ca="1" si="24"/>
        <v>0</v>
      </c>
      <c r="U45" s="158">
        <f t="shared" ca="1" si="25"/>
        <v>0</v>
      </c>
      <c r="V45" s="158">
        <f t="shared" si="26"/>
        <v>0</v>
      </c>
      <c r="W45" s="158">
        <f t="shared" ca="1" si="27"/>
        <v>0</v>
      </c>
      <c r="X45" s="274">
        <f t="shared" ca="1" si="22"/>
        <v>0</v>
      </c>
      <c r="Z45" s="28">
        <f t="shared" ca="1" si="18"/>
        <v>0</v>
      </c>
      <c r="AA45" s="233"/>
      <c r="AB45" s="45">
        <f t="shared" ca="1" si="23"/>
        <v>0</v>
      </c>
      <c r="AC45" s="45">
        <f t="shared" ca="1" si="20"/>
        <v>0</v>
      </c>
      <c r="AD45" s="25">
        <f t="shared" ca="1" si="2"/>
        <v>0</v>
      </c>
    </row>
    <row r="46" spans="1:30" x14ac:dyDescent="0.35">
      <c r="D46" s="20">
        <v>42</v>
      </c>
      <c r="E46" s="21">
        <f t="shared" ca="1" si="10"/>
        <v>60022</v>
      </c>
      <c r="F46" s="44">
        <f t="shared" ca="1" si="3"/>
        <v>60386</v>
      </c>
      <c r="G46" s="22" t="s">
        <v>119</v>
      </c>
      <c r="H46" s="44">
        <f t="shared" ca="1" si="11"/>
        <v>59993</v>
      </c>
      <c r="I46" s="45">
        <f t="shared" si="12"/>
        <v>0</v>
      </c>
      <c r="J46" s="45">
        <f t="shared" ca="1" si="4"/>
        <v>0</v>
      </c>
      <c r="K46" s="45">
        <f t="shared" si="13"/>
        <v>0</v>
      </c>
      <c r="L46" s="45"/>
      <c r="M46" s="45">
        <f t="shared" si="14"/>
        <v>0</v>
      </c>
      <c r="N46" s="257">
        <f t="shared" ca="1" si="5"/>
        <v>0.05</v>
      </c>
      <c r="O46" s="23"/>
      <c r="P46" s="255">
        <f t="shared" ca="1" si="6"/>
        <v>9.4999999999999998E-3</v>
      </c>
      <c r="Q46" s="163">
        <f t="shared" ca="1" si="7"/>
        <v>0.05</v>
      </c>
      <c r="R46" s="161">
        <f ca="1">NPV(Q46,K47:$K$245) + ($A$13+$A$14+$A$15)/POWER(1+Q45,$A$29-D46+1)+K46</f>
        <v>0</v>
      </c>
      <c r="S46" s="161">
        <f ca="1">NPV(Q46,K47:$K$244) + ($A$13+$A$14+$A$15)/POWER(1+Q46,$A$29-D46+1)+K46</f>
        <v>0</v>
      </c>
      <c r="T46" s="158">
        <f t="shared" ca="1" si="24"/>
        <v>0</v>
      </c>
      <c r="U46" s="158">
        <f t="shared" ca="1" si="25"/>
        <v>0</v>
      </c>
      <c r="V46" s="158">
        <f t="shared" si="26"/>
        <v>0</v>
      </c>
      <c r="W46" s="158">
        <f t="shared" ca="1" si="27"/>
        <v>0</v>
      </c>
      <c r="X46" s="274">
        <f t="shared" ca="1" si="22"/>
        <v>0</v>
      </c>
      <c r="Z46" s="28">
        <f t="shared" ca="1" si="18"/>
        <v>0</v>
      </c>
      <c r="AA46" s="233"/>
      <c r="AB46" s="45">
        <f t="shared" ca="1" si="23"/>
        <v>0</v>
      </c>
      <c r="AC46" s="45">
        <f t="shared" ca="1" si="20"/>
        <v>0</v>
      </c>
      <c r="AD46" s="25">
        <f t="shared" ca="1" si="2"/>
        <v>0</v>
      </c>
    </row>
    <row r="47" spans="1:30" x14ac:dyDescent="0.35">
      <c r="A47" s="238"/>
      <c r="B47" s="239" t="s">
        <v>56</v>
      </c>
      <c r="D47" s="20">
        <v>43</v>
      </c>
      <c r="E47" s="21">
        <f t="shared" ca="1" si="10"/>
        <v>60387</v>
      </c>
      <c r="F47" s="44">
        <f t="shared" ca="1" si="3"/>
        <v>60751</v>
      </c>
      <c r="G47" s="22" t="s">
        <v>119</v>
      </c>
      <c r="H47" s="44">
        <f t="shared" ca="1" si="11"/>
        <v>60358</v>
      </c>
      <c r="I47" s="45">
        <f t="shared" si="12"/>
        <v>0</v>
      </c>
      <c r="J47" s="45">
        <f t="shared" ca="1" si="4"/>
        <v>0</v>
      </c>
      <c r="K47" s="45">
        <f t="shared" si="13"/>
        <v>0</v>
      </c>
      <c r="L47" s="45"/>
      <c r="M47" s="45">
        <f t="shared" si="14"/>
        <v>0</v>
      </c>
      <c r="N47" s="257">
        <f t="shared" ca="1" si="5"/>
        <v>0.05</v>
      </c>
      <c r="O47" s="23"/>
      <c r="P47" s="255">
        <f t="shared" ca="1" si="6"/>
        <v>9.4999999999999998E-3</v>
      </c>
      <c r="Q47" s="163">
        <f t="shared" ca="1" si="7"/>
        <v>0.05</v>
      </c>
      <c r="R47" s="161">
        <f ca="1">NPV(Q47,K48:$K$245) + ($A$13+$A$14+$A$15)/POWER(1+Q46,$A$29-D47+1)+K47</f>
        <v>0</v>
      </c>
      <c r="S47" s="161">
        <f ca="1">NPV(Q47,K48:$K$244) + ($A$13+$A$14+$A$15)/POWER(1+Q47,$A$29-D47+1)+K47</f>
        <v>0</v>
      </c>
      <c r="T47" s="158">
        <f t="shared" ca="1" si="24"/>
        <v>0</v>
      </c>
      <c r="U47" s="158">
        <f t="shared" ca="1" si="25"/>
        <v>0</v>
      </c>
      <c r="V47" s="158">
        <f t="shared" si="26"/>
        <v>0</v>
      </c>
      <c r="W47" s="158">
        <f t="shared" ca="1" si="27"/>
        <v>0</v>
      </c>
      <c r="X47" s="274">
        <f t="shared" ca="1" si="22"/>
        <v>0</v>
      </c>
      <c r="Z47" s="28">
        <f t="shared" ca="1" si="18"/>
        <v>0</v>
      </c>
      <c r="AA47" s="233"/>
      <c r="AB47" s="45">
        <f t="shared" ca="1" si="23"/>
        <v>0</v>
      </c>
      <c r="AC47" s="45">
        <f t="shared" ca="1" si="20"/>
        <v>0</v>
      </c>
      <c r="AD47" s="25">
        <f t="shared" ca="1" si="2"/>
        <v>0</v>
      </c>
    </row>
    <row r="48" spans="1:30" x14ac:dyDescent="0.35">
      <c r="A48" s="240">
        <f ca="1">A21</f>
        <v>355391.08378220274</v>
      </c>
      <c r="B48" s="241" t="s">
        <v>57</v>
      </c>
      <c r="D48" s="20">
        <v>44</v>
      </c>
      <c r="E48" s="21">
        <f t="shared" ca="1" si="10"/>
        <v>60752</v>
      </c>
      <c r="F48" s="44">
        <f t="shared" ca="1" si="3"/>
        <v>61116</v>
      </c>
      <c r="G48" s="22" t="s">
        <v>119</v>
      </c>
      <c r="H48" s="44">
        <f t="shared" ca="1" si="11"/>
        <v>60723</v>
      </c>
      <c r="I48" s="45">
        <f t="shared" si="12"/>
        <v>0</v>
      </c>
      <c r="J48" s="45">
        <f t="shared" ca="1" si="4"/>
        <v>0</v>
      </c>
      <c r="K48" s="45">
        <f t="shared" si="13"/>
        <v>0</v>
      </c>
      <c r="L48" s="45"/>
      <c r="M48" s="45">
        <f t="shared" si="14"/>
        <v>0</v>
      </c>
      <c r="N48" s="257">
        <f t="shared" ca="1" si="5"/>
        <v>0.05</v>
      </c>
      <c r="O48" s="23"/>
      <c r="P48" s="255">
        <f t="shared" ca="1" si="6"/>
        <v>9.4999999999999998E-3</v>
      </c>
      <c r="Q48" s="163">
        <f t="shared" ca="1" si="7"/>
        <v>0.05</v>
      </c>
      <c r="R48" s="161">
        <f ca="1">NPV(Q48,K49:$K$245) + ($A$13+$A$14+$A$15)/POWER(1+Q47,$A$29-D48+1)+K48</f>
        <v>0</v>
      </c>
      <c r="S48" s="161">
        <f ca="1">NPV(Q48,K49:$K$244) + ($A$13+$A$14+$A$15)/POWER(1+Q48,$A$29-D48+1)+K48</f>
        <v>0</v>
      </c>
      <c r="T48" s="158">
        <f t="shared" ca="1" si="24"/>
        <v>0</v>
      </c>
      <c r="U48" s="158">
        <f t="shared" ca="1" si="25"/>
        <v>0</v>
      </c>
      <c r="V48" s="158">
        <f t="shared" si="26"/>
        <v>0</v>
      </c>
      <c r="W48" s="158">
        <f t="shared" ca="1" si="27"/>
        <v>0</v>
      </c>
      <c r="X48" s="274">
        <f t="shared" ca="1" si="22"/>
        <v>0</v>
      </c>
      <c r="Z48" s="28">
        <f t="shared" ca="1" si="18"/>
        <v>0</v>
      </c>
      <c r="AA48" s="233"/>
      <c r="AB48" s="45">
        <f t="shared" ca="1" si="23"/>
        <v>0</v>
      </c>
      <c r="AC48" s="45">
        <f t="shared" ca="1" si="20"/>
        <v>0</v>
      </c>
      <c r="AD48" s="25">
        <f t="shared" ca="1" si="2"/>
        <v>0</v>
      </c>
    </row>
    <row r="49" spans="1:30" x14ac:dyDescent="0.35">
      <c r="A49" s="240">
        <f ca="1">SUM(U4:U244)</f>
        <v>191115.09349538144</v>
      </c>
      <c r="B49" s="242" t="s">
        <v>58</v>
      </c>
      <c r="D49" s="20">
        <v>45</v>
      </c>
      <c r="E49" s="21">
        <f t="shared" ca="1" si="10"/>
        <v>61117</v>
      </c>
      <c r="F49" s="44">
        <f t="shared" ca="1" si="3"/>
        <v>61482</v>
      </c>
      <c r="G49" s="22" t="s">
        <v>119</v>
      </c>
      <c r="H49" s="44">
        <f t="shared" ca="1" si="11"/>
        <v>61088</v>
      </c>
      <c r="I49" s="45">
        <f t="shared" si="12"/>
        <v>0</v>
      </c>
      <c r="J49" s="45">
        <f t="shared" ca="1" si="4"/>
        <v>0</v>
      </c>
      <c r="K49" s="45">
        <f t="shared" si="13"/>
        <v>0</v>
      </c>
      <c r="L49" s="45"/>
      <c r="M49" s="45">
        <f t="shared" si="14"/>
        <v>0</v>
      </c>
      <c r="N49" s="257">
        <f t="shared" ca="1" si="5"/>
        <v>0.05</v>
      </c>
      <c r="O49" s="23"/>
      <c r="P49" s="255">
        <f t="shared" ca="1" si="6"/>
        <v>9.4999999999999998E-3</v>
      </c>
      <c r="Q49" s="163">
        <f t="shared" ca="1" si="7"/>
        <v>0.05</v>
      </c>
      <c r="R49" s="161">
        <f ca="1">NPV(Q49,K50:$K$245) + ($A$13+$A$14+$A$15)/POWER(1+Q48,$A$29-D49+1)+K49</f>
        <v>0</v>
      </c>
      <c r="S49" s="161">
        <f ca="1">NPV(Q49,K50:$K$244) + ($A$13+$A$14+$A$15)/POWER(1+Q49,$A$29-D49+1)+K49</f>
        <v>0</v>
      </c>
      <c r="T49" s="158">
        <f t="shared" ca="1" si="24"/>
        <v>0</v>
      </c>
      <c r="U49" s="158">
        <f t="shared" ca="1" si="25"/>
        <v>0</v>
      </c>
      <c r="V49" s="158">
        <f t="shared" si="26"/>
        <v>0</v>
      </c>
      <c r="W49" s="158">
        <f t="shared" ca="1" si="27"/>
        <v>0</v>
      </c>
      <c r="X49" s="274">
        <f t="shared" ca="1" si="22"/>
        <v>0</v>
      </c>
      <c r="Z49" s="28">
        <f t="shared" ca="1" si="18"/>
        <v>0</v>
      </c>
      <c r="AA49" s="233"/>
      <c r="AB49" s="45">
        <f t="shared" ca="1" si="23"/>
        <v>0</v>
      </c>
      <c r="AC49" s="45">
        <f t="shared" ca="1" si="20"/>
        <v>0</v>
      </c>
      <c r="AD49" s="25">
        <f t="shared" ca="1" si="2"/>
        <v>0</v>
      </c>
    </row>
    <row r="50" spans="1:30" x14ac:dyDescent="0.35">
      <c r="A50" s="240">
        <f ca="1">SUM(W5:W244)</f>
        <v>243493.82272241588</v>
      </c>
      <c r="B50" s="241" t="s">
        <v>59</v>
      </c>
      <c r="D50" s="20">
        <v>46</v>
      </c>
      <c r="E50" s="21">
        <f t="shared" ca="1" si="10"/>
        <v>61483</v>
      </c>
      <c r="F50" s="44">
        <f t="shared" ca="1" si="3"/>
        <v>61847</v>
      </c>
      <c r="G50" s="22" t="s">
        <v>119</v>
      </c>
      <c r="H50" s="44">
        <f t="shared" ca="1" si="11"/>
        <v>61454</v>
      </c>
      <c r="I50" s="45">
        <f t="shared" si="12"/>
        <v>0</v>
      </c>
      <c r="J50" s="45">
        <f t="shared" ca="1" si="4"/>
        <v>0</v>
      </c>
      <c r="K50" s="45">
        <f t="shared" si="13"/>
        <v>0</v>
      </c>
      <c r="L50" s="45"/>
      <c r="M50" s="45">
        <f t="shared" si="14"/>
        <v>0</v>
      </c>
      <c r="N50" s="257">
        <f t="shared" ca="1" si="5"/>
        <v>0.05</v>
      </c>
      <c r="O50" s="23"/>
      <c r="P50" s="255">
        <f t="shared" ca="1" si="6"/>
        <v>9.4999999999999998E-3</v>
      </c>
      <c r="Q50" s="163">
        <f t="shared" ca="1" si="7"/>
        <v>0.05</v>
      </c>
      <c r="R50" s="161">
        <f ca="1">NPV(Q50,K51:$K$245) + ($A$13+$A$14+$A$15)/POWER(1+Q49,$A$29-D50+1)+K50</f>
        <v>0</v>
      </c>
      <c r="S50" s="161">
        <f ca="1">NPV(Q50,K51:$K$244) + ($A$13+$A$14+$A$15)/POWER(1+Q50,$A$29-D50+1)+K50</f>
        <v>0</v>
      </c>
      <c r="T50" s="158">
        <f t="shared" ca="1" si="24"/>
        <v>0</v>
      </c>
      <c r="U50" s="158">
        <f t="shared" ca="1" si="25"/>
        <v>0</v>
      </c>
      <c r="V50" s="158">
        <f t="shared" si="26"/>
        <v>0</v>
      </c>
      <c r="W50" s="158">
        <f t="shared" ca="1" si="27"/>
        <v>0</v>
      </c>
      <c r="X50" s="274">
        <f t="shared" ca="1" si="22"/>
        <v>0</v>
      </c>
      <c r="Z50" s="28">
        <f t="shared" ca="1" si="18"/>
        <v>0</v>
      </c>
      <c r="AA50" s="233"/>
      <c r="AB50" s="45">
        <f t="shared" ca="1" si="23"/>
        <v>0</v>
      </c>
      <c r="AC50" s="45">
        <f t="shared" ca="1" si="20"/>
        <v>0</v>
      </c>
      <c r="AD50" s="25">
        <f t="shared" ca="1" si="2"/>
        <v>0</v>
      </c>
    </row>
    <row r="51" spans="1:30" x14ac:dyDescent="0.35">
      <c r="A51" s="240">
        <f>SUM(V5:V244)</f>
        <v>-790000</v>
      </c>
      <c r="B51" s="242" t="s">
        <v>60</v>
      </c>
      <c r="C51" s="36"/>
      <c r="D51" s="20">
        <v>47</v>
      </c>
      <c r="E51" s="21">
        <f t="shared" ca="1" si="10"/>
        <v>61848</v>
      </c>
      <c r="F51" s="44">
        <f t="shared" ca="1" si="3"/>
        <v>62212</v>
      </c>
      <c r="G51" s="22" t="s">
        <v>119</v>
      </c>
      <c r="H51" s="44">
        <f t="shared" ca="1" si="11"/>
        <v>61819</v>
      </c>
      <c r="I51" s="45">
        <f t="shared" si="12"/>
        <v>0</v>
      </c>
      <c r="J51" s="45">
        <f t="shared" ca="1" si="4"/>
        <v>0</v>
      </c>
      <c r="K51" s="45">
        <f t="shared" si="13"/>
        <v>0</v>
      </c>
      <c r="L51" s="45"/>
      <c r="M51" s="45">
        <f t="shared" si="14"/>
        <v>0</v>
      </c>
      <c r="N51" s="257">
        <f t="shared" ca="1" si="5"/>
        <v>0.05</v>
      </c>
      <c r="O51" s="23"/>
      <c r="P51" s="255">
        <f t="shared" ca="1" si="6"/>
        <v>9.4999999999999998E-3</v>
      </c>
      <c r="Q51" s="163">
        <f t="shared" ca="1" si="7"/>
        <v>0.05</v>
      </c>
      <c r="R51" s="161">
        <f ca="1">NPV(Q51,K52:$K$245) + ($A$13+$A$14+$A$15)/POWER(1+Q50,$A$29-D51+1)+K51</f>
        <v>0</v>
      </c>
      <c r="S51" s="161">
        <f ca="1">NPV(Q51,K52:$K$244) + ($A$13+$A$14+$A$15)/POWER(1+Q51,$A$29-D51+1)+K51</f>
        <v>0</v>
      </c>
      <c r="T51" s="158">
        <f t="shared" ca="1" si="24"/>
        <v>0</v>
      </c>
      <c r="U51" s="158">
        <f t="shared" ca="1" si="25"/>
        <v>0</v>
      </c>
      <c r="V51" s="158">
        <f t="shared" si="26"/>
        <v>0</v>
      </c>
      <c r="W51" s="158">
        <f t="shared" ca="1" si="27"/>
        <v>0</v>
      </c>
      <c r="X51" s="274">
        <f t="shared" ca="1" si="22"/>
        <v>0</v>
      </c>
      <c r="Z51" s="28">
        <f t="shared" ca="1" si="18"/>
        <v>0</v>
      </c>
      <c r="AA51" s="233"/>
      <c r="AB51" s="45">
        <f t="shared" ca="1" si="23"/>
        <v>0</v>
      </c>
      <c r="AC51" s="45">
        <f t="shared" ca="1" si="20"/>
        <v>0</v>
      </c>
      <c r="AD51" s="25">
        <f t="shared" ca="1" si="2"/>
        <v>0</v>
      </c>
    </row>
    <row r="52" spans="1:30" x14ac:dyDescent="0.35">
      <c r="A52" s="240">
        <f ca="1">-(A13+A14+A15)</f>
        <v>0</v>
      </c>
      <c r="B52" s="243" t="s">
        <v>61</v>
      </c>
      <c r="C52" s="38"/>
      <c r="D52" s="20">
        <v>48</v>
      </c>
      <c r="E52" s="21">
        <f t="shared" ca="1" si="10"/>
        <v>62213</v>
      </c>
      <c r="F52" s="44">
        <f t="shared" ca="1" si="3"/>
        <v>62577</v>
      </c>
      <c r="G52" s="22" t="s">
        <v>119</v>
      </c>
      <c r="H52" s="44">
        <f t="shared" ca="1" si="11"/>
        <v>62184</v>
      </c>
      <c r="I52" s="45">
        <f t="shared" si="12"/>
        <v>0</v>
      </c>
      <c r="J52" s="45">
        <f t="shared" ca="1" si="4"/>
        <v>0</v>
      </c>
      <c r="K52" s="45">
        <f t="shared" si="13"/>
        <v>0</v>
      </c>
      <c r="L52" s="45"/>
      <c r="M52" s="45">
        <f t="shared" si="14"/>
        <v>0</v>
      </c>
      <c r="N52" s="257">
        <f t="shared" ca="1" si="5"/>
        <v>0.05</v>
      </c>
      <c r="O52" s="23"/>
      <c r="P52" s="255">
        <f t="shared" ca="1" si="6"/>
        <v>9.4999999999999998E-3</v>
      </c>
      <c r="Q52" s="163">
        <f t="shared" ca="1" si="7"/>
        <v>0.05</v>
      </c>
      <c r="R52" s="161">
        <f ca="1">NPV(Q52,K53:$K$245) + ($A$13+$A$14+$A$15)/POWER(1+Q51,$A$29-D52+1)+K52</f>
        <v>0</v>
      </c>
      <c r="S52" s="161">
        <f ca="1">NPV(Q52,K53:$K$244) + ($A$13+$A$14+$A$15)/POWER(1+Q52,$A$29-D52+1)+K52</f>
        <v>0</v>
      </c>
      <c r="T52" s="158">
        <f t="shared" ca="1" si="24"/>
        <v>0</v>
      </c>
      <c r="U52" s="158">
        <f t="shared" ca="1" si="25"/>
        <v>0</v>
      </c>
      <c r="V52" s="158">
        <f t="shared" si="26"/>
        <v>0</v>
      </c>
      <c r="W52" s="158">
        <f t="shared" ca="1" si="27"/>
        <v>0</v>
      </c>
      <c r="X52" s="274">
        <f t="shared" ca="1" si="22"/>
        <v>0</v>
      </c>
      <c r="Z52" s="28">
        <f t="shared" ca="1" si="18"/>
        <v>0</v>
      </c>
      <c r="AA52" s="233"/>
      <c r="AB52" s="45">
        <f t="shared" ca="1" si="23"/>
        <v>0</v>
      </c>
      <c r="AC52" s="45">
        <f t="shared" ca="1" si="20"/>
        <v>0</v>
      </c>
      <c r="AD52" s="25">
        <f t="shared" ca="1" si="2"/>
        <v>0</v>
      </c>
    </row>
    <row r="53" spans="1:30" x14ac:dyDescent="0.35">
      <c r="A53" s="295">
        <f ca="1">SUM(A48:A52)</f>
        <v>1.1641532182693481E-10</v>
      </c>
      <c r="B53" s="245" t="s">
        <v>254</v>
      </c>
      <c r="C53" s="39"/>
      <c r="D53" s="20">
        <v>49</v>
      </c>
      <c r="E53" s="21">
        <f t="shared" ca="1" si="10"/>
        <v>62578</v>
      </c>
      <c r="F53" s="44">
        <f t="shared" ca="1" si="3"/>
        <v>62943</v>
      </c>
      <c r="G53" s="22" t="s">
        <v>119</v>
      </c>
      <c r="H53" s="44">
        <f t="shared" ca="1" si="11"/>
        <v>62549</v>
      </c>
      <c r="I53" s="45">
        <f t="shared" si="12"/>
        <v>0</v>
      </c>
      <c r="J53" s="45">
        <f t="shared" ca="1" si="4"/>
        <v>0</v>
      </c>
      <c r="K53" s="45">
        <f t="shared" si="13"/>
        <v>0</v>
      </c>
      <c r="L53" s="45"/>
      <c r="M53" s="45">
        <f t="shared" si="14"/>
        <v>0</v>
      </c>
      <c r="N53" s="257">
        <f t="shared" ca="1" si="5"/>
        <v>0.05</v>
      </c>
      <c r="O53" s="23"/>
      <c r="P53" s="255">
        <f t="shared" ca="1" si="6"/>
        <v>9.4999999999999998E-3</v>
      </c>
      <c r="Q53" s="163">
        <f t="shared" ca="1" si="7"/>
        <v>0.05</v>
      </c>
      <c r="R53" s="161">
        <f ca="1">NPV(Q53,K54:$K$245) + ($A$13+$A$14+$A$15)/POWER(1+Q52,$A$29-D53+1)+K53</f>
        <v>0</v>
      </c>
      <c r="S53" s="161">
        <f ca="1">NPV(Q53,K54:$K$244) + ($A$13+$A$14+$A$15)/POWER(1+Q53,$A$29-D53+1)+K53</f>
        <v>0</v>
      </c>
      <c r="T53" s="158">
        <f t="shared" ca="1" si="24"/>
        <v>0</v>
      </c>
      <c r="U53" s="158">
        <f t="shared" ca="1" si="25"/>
        <v>0</v>
      </c>
      <c r="V53" s="158">
        <f t="shared" si="26"/>
        <v>0</v>
      </c>
      <c r="W53" s="158">
        <f t="shared" ca="1" si="27"/>
        <v>0</v>
      </c>
      <c r="X53" s="274">
        <f t="shared" ca="1" si="22"/>
        <v>0</v>
      </c>
      <c r="Z53" s="28">
        <f t="shared" ca="1" si="18"/>
        <v>0</v>
      </c>
      <c r="AA53" s="233"/>
      <c r="AB53" s="45">
        <f t="shared" ca="1" si="23"/>
        <v>0</v>
      </c>
      <c r="AC53" s="45">
        <f t="shared" ca="1" si="20"/>
        <v>0</v>
      </c>
      <c r="AD53" s="25">
        <f t="shared" ca="1" si="2"/>
        <v>0</v>
      </c>
    </row>
    <row r="54" spans="1:30" x14ac:dyDescent="0.35">
      <c r="A54" s="37"/>
      <c r="B54" s="37"/>
      <c r="C54" s="38"/>
      <c r="D54" s="20">
        <v>50</v>
      </c>
      <c r="E54" s="21">
        <f t="shared" ca="1" si="10"/>
        <v>62944</v>
      </c>
      <c r="F54" s="44">
        <f t="shared" ca="1" si="3"/>
        <v>63308</v>
      </c>
      <c r="G54" s="22" t="s">
        <v>119</v>
      </c>
      <c r="H54" s="44">
        <f t="shared" ca="1" si="11"/>
        <v>62915</v>
      </c>
      <c r="I54" s="45">
        <f t="shared" si="12"/>
        <v>0</v>
      </c>
      <c r="J54" s="45">
        <f t="shared" ca="1" si="4"/>
        <v>0</v>
      </c>
      <c r="K54" s="45">
        <f t="shared" si="13"/>
        <v>0</v>
      </c>
      <c r="L54" s="45"/>
      <c r="M54" s="45">
        <f t="shared" si="14"/>
        <v>0</v>
      </c>
      <c r="N54" s="257">
        <f t="shared" ca="1" si="5"/>
        <v>0.05</v>
      </c>
      <c r="O54" s="23"/>
      <c r="P54" s="255">
        <f t="shared" ca="1" si="6"/>
        <v>9.4999999999999998E-3</v>
      </c>
      <c r="Q54" s="163">
        <f t="shared" ca="1" si="7"/>
        <v>0.05</v>
      </c>
      <c r="R54" s="161">
        <f ca="1">NPV(Q54,K55:$K$245) + ($A$13+$A$14+$A$15)/POWER(1+Q53,$A$29-D54+1)+K54</f>
        <v>0</v>
      </c>
      <c r="S54" s="161">
        <f ca="1">NPV(Q54,K55:$K$244) + ($A$13+$A$14+$A$15)/POWER(1+Q54,$A$29-D54+1)+K54</f>
        <v>0</v>
      </c>
      <c r="T54" s="158">
        <f t="shared" ca="1" si="24"/>
        <v>0</v>
      </c>
      <c r="U54" s="158">
        <f t="shared" ca="1" si="25"/>
        <v>0</v>
      </c>
      <c r="V54" s="158">
        <f t="shared" si="26"/>
        <v>0</v>
      </c>
      <c r="W54" s="158">
        <f t="shared" ca="1" si="27"/>
        <v>0</v>
      </c>
      <c r="X54" s="274">
        <f t="shared" ca="1" si="22"/>
        <v>0</v>
      </c>
      <c r="Z54" s="28">
        <f t="shared" ca="1" si="18"/>
        <v>0</v>
      </c>
      <c r="AA54" s="233"/>
      <c r="AB54" s="45">
        <f t="shared" ca="1" si="23"/>
        <v>0</v>
      </c>
      <c r="AC54" s="45">
        <f t="shared" ca="1" si="20"/>
        <v>0</v>
      </c>
      <c r="AD54" s="25">
        <f t="shared" ca="1" si="2"/>
        <v>0</v>
      </c>
    </row>
    <row r="55" spans="1:30" x14ac:dyDescent="0.35">
      <c r="A55" s="238"/>
      <c r="B55" s="239" t="s">
        <v>62</v>
      </c>
      <c r="C55" s="39"/>
      <c r="D55" s="20">
        <v>51</v>
      </c>
      <c r="E55" s="21">
        <f t="shared" ca="1" si="10"/>
        <v>63309</v>
      </c>
      <c r="F55" s="44">
        <f t="shared" ca="1" si="3"/>
        <v>63673</v>
      </c>
      <c r="G55" s="22" t="s">
        <v>119</v>
      </c>
      <c r="H55" s="44">
        <f t="shared" ca="1" si="11"/>
        <v>63280</v>
      </c>
      <c r="I55" s="45">
        <f t="shared" si="12"/>
        <v>0</v>
      </c>
      <c r="J55" s="45">
        <f t="shared" ca="1" si="4"/>
        <v>0</v>
      </c>
      <c r="K55" s="45">
        <f t="shared" si="13"/>
        <v>0</v>
      </c>
      <c r="L55" s="45"/>
      <c r="M55" s="45">
        <f t="shared" si="14"/>
        <v>0</v>
      </c>
      <c r="N55" s="257">
        <f t="shared" ca="1" si="5"/>
        <v>0.05</v>
      </c>
      <c r="O55" s="23"/>
      <c r="P55" s="255">
        <f t="shared" ca="1" si="6"/>
        <v>9.4999999999999998E-3</v>
      </c>
      <c r="Q55" s="163">
        <f t="shared" ca="1" si="7"/>
        <v>0.05</v>
      </c>
      <c r="R55" s="161">
        <f ca="1">NPV(Q55,K56:$K$245) + ($A$13+$A$14+$A$15)/POWER(1+Q54,$A$29-D55+1)+K55</f>
        <v>0</v>
      </c>
      <c r="S55" s="161">
        <f ca="1">NPV(Q55,K56:$K$244) + ($A$13+$A$14+$A$15)/POWER(1+Q55,$A$29-D55+1)+K55</f>
        <v>0</v>
      </c>
      <c r="T55" s="158">
        <f t="shared" ca="1" si="24"/>
        <v>0</v>
      </c>
      <c r="U55" s="158">
        <f t="shared" ca="1" si="25"/>
        <v>0</v>
      </c>
      <c r="V55" s="158">
        <f t="shared" si="26"/>
        <v>0</v>
      </c>
      <c r="W55" s="158">
        <f t="shared" ca="1" si="27"/>
        <v>0</v>
      </c>
      <c r="X55" s="274">
        <f t="shared" ca="1" si="22"/>
        <v>0</v>
      </c>
      <c r="Z55" s="28">
        <f t="shared" ca="1" si="18"/>
        <v>0</v>
      </c>
      <c r="AA55" s="233"/>
      <c r="AB55" s="45">
        <f t="shared" ca="1" si="23"/>
        <v>0</v>
      </c>
      <c r="AC55" s="45">
        <f t="shared" ca="1" si="20"/>
        <v>0</v>
      </c>
      <c r="AD55" s="25">
        <f t="shared" ca="1" si="2"/>
        <v>0</v>
      </c>
    </row>
    <row r="56" spans="1:30" x14ac:dyDescent="0.35">
      <c r="A56" s="240">
        <f ca="1">A37</f>
        <v>405391.08378220274</v>
      </c>
      <c r="B56" s="241" t="s">
        <v>57</v>
      </c>
      <c r="D56" s="20">
        <v>52</v>
      </c>
      <c r="E56" s="21">
        <f t="shared" ca="1" si="10"/>
        <v>63674</v>
      </c>
      <c r="F56" s="44">
        <f t="shared" ca="1" si="3"/>
        <v>64038</v>
      </c>
      <c r="G56" s="22" t="s">
        <v>119</v>
      </c>
      <c r="H56" s="44">
        <f t="shared" ca="1" si="11"/>
        <v>63645</v>
      </c>
      <c r="I56" s="45">
        <f t="shared" si="12"/>
        <v>0</v>
      </c>
      <c r="J56" s="45">
        <f t="shared" ca="1" si="4"/>
        <v>0</v>
      </c>
      <c r="K56" s="45">
        <f t="shared" si="13"/>
        <v>0</v>
      </c>
      <c r="L56" s="45"/>
      <c r="M56" s="45">
        <f t="shared" si="14"/>
        <v>0</v>
      </c>
      <c r="N56" s="257">
        <f t="shared" ca="1" si="5"/>
        <v>0.05</v>
      </c>
      <c r="O56" s="23"/>
      <c r="P56" s="255">
        <f t="shared" ca="1" si="6"/>
        <v>9.4999999999999998E-3</v>
      </c>
      <c r="Q56" s="163">
        <f t="shared" ca="1" si="7"/>
        <v>0.05</v>
      </c>
      <c r="R56" s="161">
        <f ca="1">NPV(Q56,K57:$K$245) + ($A$13+$A$14+$A$15)/POWER(1+Q55,$A$29-D56+1)+K56</f>
        <v>0</v>
      </c>
      <c r="S56" s="161">
        <f ca="1">NPV(Q56,K57:$K$244) + ($A$13+$A$14+$A$15)/POWER(1+Q56,$A$29-D56+1)+K56</f>
        <v>0</v>
      </c>
      <c r="T56" s="158">
        <f t="shared" ca="1" si="24"/>
        <v>0</v>
      </c>
      <c r="U56" s="158">
        <f t="shared" ca="1" si="25"/>
        <v>0</v>
      </c>
      <c r="V56" s="158">
        <f t="shared" si="26"/>
        <v>0</v>
      </c>
      <c r="W56" s="158">
        <f t="shared" ca="1" si="27"/>
        <v>0</v>
      </c>
      <c r="X56" s="274">
        <f t="shared" ca="1" si="22"/>
        <v>0</v>
      </c>
      <c r="Z56" s="28">
        <f t="shared" ca="1" si="18"/>
        <v>0</v>
      </c>
      <c r="AA56" s="233"/>
      <c r="AB56" s="45">
        <f t="shared" ca="1" si="23"/>
        <v>0</v>
      </c>
      <c r="AC56" s="45">
        <f t="shared" ca="1" si="20"/>
        <v>0</v>
      </c>
      <c r="AD56" s="25">
        <f t="shared" ca="1" si="2"/>
        <v>0</v>
      </c>
    </row>
    <row r="57" spans="1:30" x14ac:dyDescent="0.35">
      <c r="A57" s="240">
        <f>-SUM(AA5:AA244)</f>
        <v>0</v>
      </c>
      <c r="B57" s="241" t="s">
        <v>63</v>
      </c>
      <c r="C57" s="29"/>
      <c r="D57" s="20">
        <v>53</v>
      </c>
      <c r="E57" s="21">
        <f t="shared" ca="1" si="10"/>
        <v>64039</v>
      </c>
      <c r="F57" s="44">
        <f t="shared" ca="1" si="3"/>
        <v>64404</v>
      </c>
      <c r="G57" s="22" t="s">
        <v>119</v>
      </c>
      <c r="H57" s="44">
        <f t="shared" ca="1" si="11"/>
        <v>64010</v>
      </c>
      <c r="I57" s="45">
        <f t="shared" si="12"/>
        <v>0</v>
      </c>
      <c r="J57" s="45">
        <f t="shared" ca="1" si="4"/>
        <v>0</v>
      </c>
      <c r="K57" s="45">
        <f t="shared" si="13"/>
        <v>0</v>
      </c>
      <c r="L57" s="45"/>
      <c r="M57" s="45">
        <f t="shared" si="14"/>
        <v>0</v>
      </c>
      <c r="N57" s="257">
        <f t="shared" ca="1" si="5"/>
        <v>0.05</v>
      </c>
      <c r="O57" s="23"/>
      <c r="P57" s="255">
        <f t="shared" ca="1" si="6"/>
        <v>9.4999999999999998E-3</v>
      </c>
      <c r="Q57" s="163">
        <f t="shared" ca="1" si="7"/>
        <v>0.05</v>
      </c>
      <c r="R57" s="161">
        <f ca="1">NPV(Q57,K58:$K$245) + ($A$13+$A$14+$A$15)/POWER(1+Q56,$A$29-D57+1)+K57</f>
        <v>0</v>
      </c>
      <c r="S57" s="161">
        <f ca="1">NPV(Q57,K58:$K$244) + ($A$13+$A$14+$A$15)/POWER(1+Q57,$A$29-D57+1)+K57</f>
        <v>0</v>
      </c>
      <c r="T57" s="158">
        <f t="shared" ca="1" si="24"/>
        <v>0</v>
      </c>
      <c r="U57" s="158">
        <f t="shared" ca="1" si="25"/>
        <v>0</v>
      </c>
      <c r="V57" s="158">
        <f t="shared" si="26"/>
        <v>0</v>
      </c>
      <c r="W57" s="158">
        <f t="shared" ca="1" si="27"/>
        <v>0</v>
      </c>
      <c r="X57" s="274">
        <f t="shared" ca="1" si="22"/>
        <v>0</v>
      </c>
      <c r="Z57" s="28">
        <f t="shared" ca="1" si="18"/>
        <v>0</v>
      </c>
      <c r="AA57" s="233"/>
      <c r="AB57" s="45">
        <f t="shared" ca="1" si="23"/>
        <v>0</v>
      </c>
      <c r="AC57" s="45">
        <f t="shared" ca="1" si="20"/>
        <v>0</v>
      </c>
      <c r="AD57" s="25">
        <f t="shared" ca="1" si="2"/>
        <v>0</v>
      </c>
    </row>
    <row r="58" spans="1:30" x14ac:dyDescent="0.35">
      <c r="A58" s="336">
        <f ca="1">-SUM(AB4:AB244)</f>
        <v>-648884.90650461847</v>
      </c>
      <c r="B58" s="241" t="s">
        <v>64</v>
      </c>
      <c r="D58" s="20">
        <v>54</v>
      </c>
      <c r="E58" s="21">
        <f t="shared" ca="1" si="10"/>
        <v>64405</v>
      </c>
      <c r="F58" s="44">
        <f t="shared" ca="1" si="3"/>
        <v>64769</v>
      </c>
      <c r="G58" s="22" t="s">
        <v>119</v>
      </c>
      <c r="H58" s="44">
        <f t="shared" ca="1" si="11"/>
        <v>64376</v>
      </c>
      <c r="I58" s="45">
        <f t="shared" si="12"/>
        <v>0</v>
      </c>
      <c r="J58" s="45">
        <f t="shared" ca="1" si="4"/>
        <v>0</v>
      </c>
      <c r="K58" s="45">
        <f t="shared" si="13"/>
        <v>0</v>
      </c>
      <c r="L58" s="45"/>
      <c r="M58" s="45">
        <f t="shared" si="14"/>
        <v>0</v>
      </c>
      <c r="N58" s="257">
        <f t="shared" ca="1" si="5"/>
        <v>0.05</v>
      </c>
      <c r="O58" s="23"/>
      <c r="P58" s="255">
        <f t="shared" ca="1" si="6"/>
        <v>9.4999999999999998E-3</v>
      </c>
      <c r="Q58" s="163">
        <f t="shared" ca="1" si="7"/>
        <v>0.05</v>
      </c>
      <c r="R58" s="161">
        <f ca="1">NPV(Q58,K59:$K$245) + ($A$13+$A$14+$A$15)/POWER(1+Q57,$A$29-D58+1)+K58</f>
        <v>0</v>
      </c>
      <c r="S58" s="161">
        <f ca="1">NPV(Q58,K59:$K$244) + ($A$13+$A$14+$A$15)/POWER(1+Q58,$A$29-D58+1)+K58</f>
        <v>0</v>
      </c>
      <c r="T58" s="158">
        <f t="shared" ca="1" si="24"/>
        <v>0</v>
      </c>
      <c r="U58" s="158">
        <f t="shared" ca="1" si="25"/>
        <v>0</v>
      </c>
      <c r="V58" s="158">
        <f t="shared" si="26"/>
        <v>0</v>
      </c>
      <c r="W58" s="158">
        <f t="shared" ca="1" si="27"/>
        <v>0</v>
      </c>
      <c r="X58" s="274">
        <f t="shared" ca="1" si="22"/>
        <v>0</v>
      </c>
      <c r="Z58" s="28">
        <f t="shared" ca="1" si="18"/>
        <v>0</v>
      </c>
      <c r="AA58" s="233"/>
      <c r="AB58" s="45">
        <f t="shared" ca="1" si="23"/>
        <v>0</v>
      </c>
      <c r="AC58" s="45">
        <f t="shared" ca="1" si="20"/>
        <v>0</v>
      </c>
      <c r="AD58" s="25">
        <f t="shared" ca="1" si="2"/>
        <v>0</v>
      </c>
    </row>
    <row r="59" spans="1:30" x14ac:dyDescent="0.35">
      <c r="A59" s="336">
        <f ca="1">W10</f>
        <v>243493.82272241588</v>
      </c>
      <c r="B59" s="241" t="s">
        <v>65</v>
      </c>
      <c r="C59" s="36"/>
      <c r="D59" s="20">
        <v>55</v>
      </c>
      <c r="E59" s="21">
        <f t="shared" ca="1" si="10"/>
        <v>64770</v>
      </c>
      <c r="F59" s="44">
        <f t="shared" ca="1" si="3"/>
        <v>65134</v>
      </c>
      <c r="G59" s="22" t="s">
        <v>119</v>
      </c>
      <c r="H59" s="44">
        <f t="shared" ca="1" si="11"/>
        <v>64741</v>
      </c>
      <c r="I59" s="45">
        <f t="shared" si="12"/>
        <v>0</v>
      </c>
      <c r="J59" s="45">
        <f t="shared" ca="1" si="4"/>
        <v>0</v>
      </c>
      <c r="K59" s="45">
        <f t="shared" si="13"/>
        <v>0</v>
      </c>
      <c r="L59" s="45"/>
      <c r="M59" s="45">
        <f t="shared" si="14"/>
        <v>0</v>
      </c>
      <c r="N59" s="257">
        <f t="shared" ca="1" si="5"/>
        <v>0.05</v>
      </c>
      <c r="O59" s="23"/>
      <c r="P59" s="255">
        <f t="shared" ca="1" si="6"/>
        <v>9.4999999999999998E-3</v>
      </c>
      <c r="Q59" s="163">
        <f t="shared" ca="1" si="7"/>
        <v>0.05</v>
      </c>
      <c r="R59" s="161">
        <f ca="1">NPV(Q59,K60:$K$245) + ($A$13+$A$14+$A$15)/POWER(1+Q58,$A$29-D59+1)+K59</f>
        <v>0</v>
      </c>
      <c r="S59" s="161">
        <f ca="1">NPV(Q59,K60:$K$244) + ($A$13+$A$14+$A$15)/POWER(1+Q59,$A$29-D59+1)+K59</f>
        <v>0</v>
      </c>
      <c r="T59" s="158">
        <f t="shared" ca="1" si="24"/>
        <v>0</v>
      </c>
      <c r="U59" s="158">
        <f t="shared" ca="1" si="25"/>
        <v>0</v>
      </c>
      <c r="V59" s="158">
        <f t="shared" si="26"/>
        <v>0</v>
      </c>
      <c r="W59" s="158">
        <f t="shared" ca="1" si="27"/>
        <v>0</v>
      </c>
      <c r="X59" s="274">
        <f t="shared" ca="1" si="22"/>
        <v>0</v>
      </c>
      <c r="Z59" s="28">
        <f t="shared" ca="1" si="18"/>
        <v>0</v>
      </c>
      <c r="AA59" s="233"/>
      <c r="AB59" s="45">
        <f t="shared" ca="1" si="23"/>
        <v>0</v>
      </c>
      <c r="AC59" s="45">
        <f t="shared" ca="1" si="20"/>
        <v>0</v>
      </c>
      <c r="AD59" s="25">
        <f t="shared" ca="1" si="2"/>
        <v>0</v>
      </c>
    </row>
    <row r="60" spans="1:30" x14ac:dyDescent="0.35">
      <c r="A60" s="244">
        <f ca="1">SUM(A56:A59)</f>
        <v>0</v>
      </c>
      <c r="B60" s="245" t="s">
        <v>254</v>
      </c>
      <c r="C60" s="38"/>
      <c r="D60" s="20">
        <v>56</v>
      </c>
      <c r="E60" s="21">
        <f t="shared" ca="1" si="10"/>
        <v>65135</v>
      </c>
      <c r="F60" s="44">
        <f t="shared" ca="1" si="3"/>
        <v>65499</v>
      </c>
      <c r="G60" s="22" t="s">
        <v>119</v>
      </c>
      <c r="H60" s="44">
        <f t="shared" ca="1" si="11"/>
        <v>65106</v>
      </c>
      <c r="I60" s="45">
        <f t="shared" si="12"/>
        <v>0</v>
      </c>
      <c r="J60" s="45">
        <f t="shared" ca="1" si="4"/>
        <v>0</v>
      </c>
      <c r="K60" s="45">
        <f t="shared" si="13"/>
        <v>0</v>
      </c>
      <c r="L60" s="45"/>
      <c r="M60" s="45">
        <f t="shared" si="14"/>
        <v>0</v>
      </c>
      <c r="N60" s="257">
        <f t="shared" ca="1" si="5"/>
        <v>0.05</v>
      </c>
      <c r="O60" s="23"/>
      <c r="P60" s="255">
        <f t="shared" ca="1" si="6"/>
        <v>9.4999999999999998E-3</v>
      </c>
      <c r="Q60" s="163">
        <f t="shared" ca="1" si="7"/>
        <v>0.05</v>
      </c>
      <c r="R60" s="161">
        <f ca="1">NPV(Q60,K61:$K$245) + ($A$13+$A$14+$A$15)/POWER(1+Q59,$A$29-D60+1)+K60</f>
        <v>0</v>
      </c>
      <c r="S60" s="161">
        <f ca="1">NPV(Q60,K61:$K$244) + ($A$13+$A$14+$A$15)/POWER(1+Q60,$A$29-D60+1)+K60</f>
        <v>0</v>
      </c>
      <c r="T60" s="158">
        <f t="shared" ca="1" si="24"/>
        <v>0</v>
      </c>
      <c r="U60" s="158">
        <f t="shared" ca="1" si="25"/>
        <v>0</v>
      </c>
      <c r="V60" s="158">
        <f t="shared" si="26"/>
        <v>0</v>
      </c>
      <c r="W60" s="158">
        <f t="shared" ca="1" si="27"/>
        <v>0</v>
      </c>
      <c r="X60" s="274">
        <f t="shared" ca="1" si="22"/>
        <v>0</v>
      </c>
      <c r="Z60" s="28">
        <f t="shared" ca="1" si="18"/>
        <v>0</v>
      </c>
      <c r="AA60" s="233"/>
      <c r="AB60" s="45">
        <f t="shared" ca="1" si="23"/>
        <v>0</v>
      </c>
      <c r="AC60" s="45">
        <f t="shared" ca="1" si="20"/>
        <v>0</v>
      </c>
      <c r="AD60" s="25">
        <f t="shared" ca="1" si="2"/>
        <v>0</v>
      </c>
    </row>
    <row r="61" spans="1:30" x14ac:dyDescent="0.35">
      <c r="C61" s="38"/>
      <c r="D61" s="20">
        <v>57</v>
      </c>
      <c r="E61" s="21">
        <f t="shared" ca="1" si="10"/>
        <v>65500</v>
      </c>
      <c r="F61" s="44">
        <f t="shared" ca="1" si="3"/>
        <v>65865</v>
      </c>
      <c r="G61" s="22" t="s">
        <v>119</v>
      </c>
      <c r="H61" s="44">
        <f t="shared" ca="1" si="11"/>
        <v>65471</v>
      </c>
      <c r="I61" s="45">
        <f t="shared" si="12"/>
        <v>0</v>
      </c>
      <c r="J61" s="45">
        <f t="shared" ca="1" si="4"/>
        <v>0</v>
      </c>
      <c r="K61" s="45">
        <f t="shared" si="13"/>
        <v>0</v>
      </c>
      <c r="L61" s="45"/>
      <c r="M61" s="45">
        <f t="shared" si="14"/>
        <v>0</v>
      </c>
      <c r="N61" s="257">
        <f t="shared" ca="1" si="5"/>
        <v>0.05</v>
      </c>
      <c r="O61" s="23"/>
      <c r="P61" s="255">
        <f t="shared" ca="1" si="6"/>
        <v>9.4999999999999998E-3</v>
      </c>
      <c r="Q61" s="163">
        <f t="shared" ca="1" si="7"/>
        <v>0.05</v>
      </c>
      <c r="R61" s="161">
        <f ca="1">NPV(Q61,K62:$K$245) + ($A$13+$A$14+$A$15)/POWER(1+Q60,$A$29-D61+1)+K61</f>
        <v>0</v>
      </c>
      <c r="S61" s="161">
        <f ca="1">NPV(Q61,K62:$K$244) + ($A$13+$A$14+$A$15)/POWER(1+Q61,$A$29-D61+1)+K61</f>
        <v>0</v>
      </c>
      <c r="T61" s="158">
        <f t="shared" ca="1" si="24"/>
        <v>0</v>
      </c>
      <c r="U61" s="158">
        <f t="shared" ca="1" si="25"/>
        <v>0</v>
      </c>
      <c r="V61" s="158">
        <f t="shared" si="26"/>
        <v>0</v>
      </c>
      <c r="W61" s="158">
        <f t="shared" ca="1" si="27"/>
        <v>0</v>
      </c>
      <c r="X61" s="274">
        <f t="shared" ca="1" si="22"/>
        <v>0</v>
      </c>
      <c r="Z61" s="28">
        <f t="shared" ca="1" si="18"/>
        <v>0</v>
      </c>
      <c r="AA61" s="233"/>
      <c r="AB61" s="45">
        <f t="shared" ca="1" si="23"/>
        <v>0</v>
      </c>
      <c r="AC61" s="45">
        <f t="shared" ca="1" si="20"/>
        <v>0</v>
      </c>
      <c r="AD61" s="25">
        <f t="shared" ca="1" si="2"/>
        <v>0</v>
      </c>
    </row>
    <row r="62" spans="1:30" x14ac:dyDescent="0.35">
      <c r="C62" s="38"/>
      <c r="D62" s="20">
        <v>58</v>
      </c>
      <c r="E62" s="21">
        <f t="shared" ca="1" si="10"/>
        <v>65866</v>
      </c>
      <c r="F62" s="44">
        <f t="shared" ca="1" si="3"/>
        <v>66230</v>
      </c>
      <c r="G62" s="22" t="s">
        <v>119</v>
      </c>
      <c r="H62" s="44">
        <f t="shared" ca="1" si="11"/>
        <v>65837</v>
      </c>
      <c r="I62" s="45">
        <f t="shared" si="12"/>
        <v>0</v>
      </c>
      <c r="J62" s="45">
        <f t="shared" ca="1" si="4"/>
        <v>0</v>
      </c>
      <c r="K62" s="45">
        <f t="shared" si="13"/>
        <v>0</v>
      </c>
      <c r="L62" s="45"/>
      <c r="M62" s="45">
        <f t="shared" si="14"/>
        <v>0</v>
      </c>
      <c r="N62" s="257">
        <f t="shared" ca="1" si="5"/>
        <v>0.05</v>
      </c>
      <c r="O62" s="23"/>
      <c r="P62" s="255">
        <f t="shared" ca="1" si="6"/>
        <v>9.4999999999999998E-3</v>
      </c>
      <c r="Q62" s="163">
        <f t="shared" ca="1" si="7"/>
        <v>0.05</v>
      </c>
      <c r="R62" s="161">
        <f ca="1">NPV(Q62,K63:$K$245) + ($A$13+$A$14+$A$15)/POWER(1+Q61,$A$29-D62+1)+K62</f>
        <v>0</v>
      </c>
      <c r="S62" s="161">
        <f ca="1">NPV(Q62,K63:$K$244) + ($A$13+$A$14+$A$15)/POWER(1+Q62,$A$29-D62+1)+K62</f>
        <v>0</v>
      </c>
      <c r="T62" s="158">
        <f t="shared" ca="1" si="24"/>
        <v>0</v>
      </c>
      <c r="U62" s="158">
        <f t="shared" ca="1" si="25"/>
        <v>0</v>
      </c>
      <c r="V62" s="158">
        <f t="shared" si="26"/>
        <v>0</v>
      </c>
      <c r="W62" s="158">
        <f t="shared" ca="1" si="27"/>
        <v>0</v>
      </c>
      <c r="X62" s="274">
        <f t="shared" ca="1" si="22"/>
        <v>0</v>
      </c>
      <c r="Z62" s="28">
        <f t="shared" ca="1" si="18"/>
        <v>0</v>
      </c>
      <c r="AA62" s="233"/>
      <c r="AB62" s="45">
        <f t="shared" ca="1" si="23"/>
        <v>0</v>
      </c>
      <c r="AC62" s="45">
        <f t="shared" ca="1" si="20"/>
        <v>0</v>
      </c>
      <c r="AD62" s="25">
        <f t="shared" ca="1" si="2"/>
        <v>0</v>
      </c>
    </row>
    <row r="63" spans="1:30" x14ac:dyDescent="0.35">
      <c r="C63" s="38"/>
      <c r="D63" s="20">
        <v>59</v>
      </c>
      <c r="E63" s="21">
        <f t="shared" ca="1" si="10"/>
        <v>66231</v>
      </c>
      <c r="F63" s="44">
        <f t="shared" ca="1" si="3"/>
        <v>66595</v>
      </c>
      <c r="G63" s="22" t="s">
        <v>119</v>
      </c>
      <c r="H63" s="44">
        <f t="shared" ca="1" si="11"/>
        <v>66202</v>
      </c>
      <c r="I63" s="45">
        <f t="shared" si="12"/>
        <v>0</v>
      </c>
      <c r="J63" s="45">
        <f t="shared" ca="1" si="4"/>
        <v>0</v>
      </c>
      <c r="K63" s="45">
        <f t="shared" si="13"/>
        <v>0</v>
      </c>
      <c r="L63" s="45"/>
      <c r="M63" s="45">
        <f t="shared" si="14"/>
        <v>0</v>
      </c>
      <c r="N63" s="257">
        <f t="shared" ca="1" si="5"/>
        <v>0.05</v>
      </c>
      <c r="O63" s="23"/>
      <c r="P63" s="255">
        <f t="shared" ca="1" si="6"/>
        <v>9.4999999999999998E-3</v>
      </c>
      <c r="Q63" s="163">
        <f t="shared" ca="1" si="7"/>
        <v>0.05</v>
      </c>
      <c r="R63" s="161">
        <f ca="1">NPV(Q63,K64:$K$245) + ($A$13+$A$14+$A$15)/POWER(1+Q62,$A$29-D63+1)+K63</f>
        <v>0</v>
      </c>
      <c r="S63" s="161">
        <f ca="1">NPV(Q63,K64:$K$244) + ($A$13+$A$14+$A$15)/POWER(1+Q63,$A$29-D63+1)+K63</f>
        <v>0</v>
      </c>
      <c r="T63" s="158">
        <f t="shared" ca="1" si="24"/>
        <v>0</v>
      </c>
      <c r="U63" s="158">
        <f t="shared" ca="1" si="25"/>
        <v>0</v>
      </c>
      <c r="V63" s="158">
        <f t="shared" si="26"/>
        <v>0</v>
      </c>
      <c r="W63" s="158">
        <f t="shared" ca="1" si="27"/>
        <v>0</v>
      </c>
      <c r="X63" s="274">
        <f t="shared" ca="1" si="22"/>
        <v>0</v>
      </c>
      <c r="Z63" s="28">
        <f t="shared" ca="1" si="18"/>
        <v>0</v>
      </c>
      <c r="AA63" s="233"/>
      <c r="AB63" s="45">
        <f t="shared" ca="1" si="23"/>
        <v>0</v>
      </c>
      <c r="AC63" s="45">
        <f t="shared" ca="1" si="20"/>
        <v>0</v>
      </c>
      <c r="AD63" s="25">
        <f t="shared" ca="1" si="2"/>
        <v>0</v>
      </c>
    </row>
    <row r="64" spans="1:30" x14ac:dyDescent="0.35">
      <c r="C64" s="29"/>
      <c r="D64" s="20">
        <v>60</v>
      </c>
      <c r="E64" s="21">
        <f t="shared" ca="1" si="10"/>
        <v>66596</v>
      </c>
      <c r="F64" s="44">
        <f t="shared" ca="1" si="3"/>
        <v>66960</v>
      </c>
      <c r="G64" s="22" t="s">
        <v>119</v>
      </c>
      <c r="H64" s="44">
        <f t="shared" ca="1" si="11"/>
        <v>66567</v>
      </c>
      <c r="I64" s="45">
        <f t="shared" si="12"/>
        <v>0</v>
      </c>
      <c r="J64" s="45">
        <f t="shared" ca="1" si="4"/>
        <v>0</v>
      </c>
      <c r="K64" s="45">
        <f t="shared" si="13"/>
        <v>0</v>
      </c>
      <c r="L64" s="45"/>
      <c r="M64" s="45">
        <f t="shared" si="14"/>
        <v>0</v>
      </c>
      <c r="N64" s="257">
        <f t="shared" ca="1" si="5"/>
        <v>0.05</v>
      </c>
      <c r="O64" s="23"/>
      <c r="P64" s="255">
        <f t="shared" ca="1" si="6"/>
        <v>9.4999999999999998E-3</v>
      </c>
      <c r="Q64" s="163">
        <f t="shared" ca="1" si="7"/>
        <v>0.05</v>
      </c>
      <c r="R64" s="161">
        <f ca="1">NPV(Q64,K65:$K$245) + ($A$13+$A$14+$A$15)/POWER(1+Q63,$A$29-D64+1)+K64</f>
        <v>0</v>
      </c>
      <c r="S64" s="161">
        <f ca="1">NPV(Q64,K65:$K$244) + ($A$13+$A$14+$A$15)/POWER(1+Q64,$A$29-D64+1)+K64</f>
        <v>0</v>
      </c>
      <c r="T64" s="158">
        <f t="shared" ca="1" si="24"/>
        <v>0</v>
      </c>
      <c r="U64" s="158">
        <f t="shared" ca="1" si="25"/>
        <v>0</v>
      </c>
      <c r="V64" s="158">
        <f t="shared" si="26"/>
        <v>0</v>
      </c>
      <c r="W64" s="158">
        <f t="shared" ca="1" si="27"/>
        <v>0</v>
      </c>
      <c r="X64" s="274">
        <f t="shared" ca="1" si="22"/>
        <v>0</v>
      </c>
      <c r="Z64" s="28">
        <f t="shared" ca="1" si="18"/>
        <v>0</v>
      </c>
      <c r="AA64" s="233"/>
      <c r="AB64" s="45">
        <f t="shared" ca="1" si="23"/>
        <v>0</v>
      </c>
      <c r="AC64" s="45">
        <f t="shared" ca="1" si="20"/>
        <v>0</v>
      </c>
      <c r="AD64" s="25">
        <f t="shared" ca="1" si="2"/>
        <v>0</v>
      </c>
    </row>
    <row r="65" spans="4:30" x14ac:dyDescent="0.35">
      <c r="D65" s="20">
        <v>61</v>
      </c>
      <c r="E65" s="21">
        <f t="shared" ca="1" si="10"/>
        <v>66961</v>
      </c>
      <c r="F65" s="44">
        <f t="shared" ca="1" si="3"/>
        <v>67326</v>
      </c>
      <c r="G65" s="22" t="s">
        <v>119</v>
      </c>
      <c r="H65" s="44">
        <f t="shared" ca="1" si="11"/>
        <v>66932</v>
      </c>
      <c r="I65" s="45">
        <f t="shared" si="12"/>
        <v>0</v>
      </c>
      <c r="J65" s="45">
        <f t="shared" ca="1" si="4"/>
        <v>0</v>
      </c>
      <c r="K65" s="45">
        <f t="shared" si="13"/>
        <v>0</v>
      </c>
      <c r="L65" s="45"/>
      <c r="M65" s="45">
        <f t="shared" si="14"/>
        <v>0</v>
      </c>
      <c r="N65" s="257">
        <f t="shared" ca="1" si="5"/>
        <v>0.05</v>
      </c>
      <c r="O65" s="23"/>
      <c r="P65" s="255">
        <f t="shared" ca="1" si="6"/>
        <v>9.4999999999999998E-3</v>
      </c>
      <c r="Q65" s="163">
        <f t="shared" ca="1" si="7"/>
        <v>0.05</v>
      </c>
      <c r="R65" s="161">
        <f ca="1">NPV(Q65,K66:$K$245) + ($A$13+$A$14+$A$15)/POWER(1+Q64,$A$29-D65+1)+K65</f>
        <v>0</v>
      </c>
      <c r="S65" s="161">
        <f ca="1">NPV(Q65,K66:$K$244) + ($A$13+$A$14+$A$15)/POWER(1+Q65,$A$29-D65+1)+K65</f>
        <v>0</v>
      </c>
      <c r="T65" s="158">
        <f t="shared" ca="1" si="24"/>
        <v>0</v>
      </c>
      <c r="U65" s="158">
        <f t="shared" ca="1" si="25"/>
        <v>0</v>
      </c>
      <c r="V65" s="158">
        <f t="shared" si="26"/>
        <v>0</v>
      </c>
      <c r="W65" s="158">
        <f t="shared" ca="1" si="27"/>
        <v>0</v>
      </c>
      <c r="X65" s="274">
        <f t="shared" ca="1" si="22"/>
        <v>0</v>
      </c>
      <c r="Z65" s="28">
        <f t="shared" ca="1" si="18"/>
        <v>0</v>
      </c>
      <c r="AA65" s="233"/>
      <c r="AB65" s="45">
        <f t="shared" ca="1" si="23"/>
        <v>0</v>
      </c>
      <c r="AC65" s="45">
        <f t="shared" ca="1" si="20"/>
        <v>0</v>
      </c>
      <c r="AD65" s="25">
        <f t="shared" ca="1" si="2"/>
        <v>0</v>
      </c>
    </row>
    <row r="66" spans="4:30" x14ac:dyDescent="0.35">
      <c r="D66" s="20">
        <v>62</v>
      </c>
      <c r="E66" s="21">
        <f t="shared" ca="1" si="10"/>
        <v>67327</v>
      </c>
      <c r="F66" s="44">
        <f t="shared" ca="1" si="3"/>
        <v>67691</v>
      </c>
      <c r="G66" s="22" t="s">
        <v>119</v>
      </c>
      <c r="H66" s="44">
        <f t="shared" ca="1" si="11"/>
        <v>67298</v>
      </c>
      <c r="I66" s="45">
        <f t="shared" si="12"/>
        <v>0</v>
      </c>
      <c r="J66" s="45">
        <f t="shared" ca="1" si="4"/>
        <v>0</v>
      </c>
      <c r="K66" s="45">
        <f t="shared" si="13"/>
        <v>0</v>
      </c>
      <c r="L66" s="45"/>
      <c r="M66" s="45">
        <f t="shared" si="14"/>
        <v>0</v>
      </c>
      <c r="N66" s="257">
        <f t="shared" ca="1" si="5"/>
        <v>0.05</v>
      </c>
      <c r="O66" s="23"/>
      <c r="P66" s="255">
        <f t="shared" ca="1" si="6"/>
        <v>9.4999999999999998E-3</v>
      </c>
      <c r="Q66" s="163">
        <f t="shared" ca="1" si="7"/>
        <v>0.05</v>
      </c>
      <c r="R66" s="161">
        <f ca="1">NPV(Q66,K67:$K$245) + ($A$13+$A$14+$A$15)/POWER(1+Q65,$A$29-D66+1)+K66</f>
        <v>0</v>
      </c>
      <c r="S66" s="161">
        <f ca="1">NPV(Q66,K67:$K$244) + ($A$13+$A$14+$A$15)/POWER(1+Q66,$A$29-D66+1)+K66</f>
        <v>0</v>
      </c>
      <c r="T66" s="158">
        <f t="shared" ca="1" si="24"/>
        <v>0</v>
      </c>
      <c r="U66" s="158">
        <f t="shared" ca="1" si="25"/>
        <v>0</v>
      </c>
      <c r="V66" s="158">
        <f t="shared" si="26"/>
        <v>0</v>
      </c>
      <c r="W66" s="158">
        <f t="shared" ca="1" si="27"/>
        <v>0</v>
      </c>
      <c r="X66" s="274">
        <f t="shared" ca="1" si="22"/>
        <v>0</v>
      </c>
      <c r="Z66" s="28">
        <f t="shared" ca="1" si="18"/>
        <v>0</v>
      </c>
      <c r="AA66" s="233"/>
      <c r="AB66" s="45">
        <f t="shared" ca="1" si="23"/>
        <v>0</v>
      </c>
      <c r="AC66" s="45">
        <f t="shared" ca="1" si="20"/>
        <v>0</v>
      </c>
      <c r="AD66" s="25">
        <f t="shared" ca="1" si="2"/>
        <v>0</v>
      </c>
    </row>
    <row r="67" spans="4:30" x14ac:dyDescent="0.35">
      <c r="D67" s="20">
        <v>63</v>
      </c>
      <c r="E67" s="21">
        <f t="shared" ca="1" si="10"/>
        <v>67692</v>
      </c>
      <c r="F67" s="44">
        <f t="shared" ca="1" si="3"/>
        <v>68056</v>
      </c>
      <c r="G67" s="22" t="s">
        <v>119</v>
      </c>
      <c r="H67" s="44">
        <f t="shared" ca="1" si="11"/>
        <v>67663</v>
      </c>
      <c r="I67" s="45">
        <f t="shared" si="12"/>
        <v>0</v>
      </c>
      <c r="J67" s="45">
        <f t="shared" ca="1" si="4"/>
        <v>0</v>
      </c>
      <c r="K67" s="45">
        <f t="shared" si="13"/>
        <v>0</v>
      </c>
      <c r="L67" s="45"/>
      <c r="M67" s="45">
        <f t="shared" si="14"/>
        <v>0</v>
      </c>
      <c r="N67" s="257">
        <f t="shared" ca="1" si="5"/>
        <v>0.05</v>
      </c>
      <c r="O67" s="23"/>
      <c r="P67" s="255">
        <f t="shared" ca="1" si="6"/>
        <v>9.4999999999999998E-3</v>
      </c>
      <c r="Q67" s="163">
        <f t="shared" ca="1" si="7"/>
        <v>0.05</v>
      </c>
      <c r="R67" s="161">
        <f ca="1">NPV(Q67,K68:$K$245) + ($A$13+$A$14+$A$15)/POWER(1+Q66,$A$29-D67+1)+K67</f>
        <v>0</v>
      </c>
      <c r="S67" s="161">
        <f ca="1">NPV(Q67,K68:$K$244) + ($A$13+$A$14+$A$15)/POWER(1+Q67,$A$29-D67+1)+K67</f>
        <v>0</v>
      </c>
      <c r="T67" s="158">
        <f t="shared" ca="1" si="24"/>
        <v>0</v>
      </c>
      <c r="U67" s="158">
        <f t="shared" ca="1" si="25"/>
        <v>0</v>
      </c>
      <c r="V67" s="158">
        <f t="shared" si="26"/>
        <v>0</v>
      </c>
      <c r="W67" s="158">
        <f t="shared" ca="1" si="27"/>
        <v>0</v>
      </c>
      <c r="X67" s="274">
        <f t="shared" ca="1" si="22"/>
        <v>0</v>
      </c>
      <c r="Z67" s="28">
        <f t="shared" ca="1" si="18"/>
        <v>0</v>
      </c>
      <c r="AA67" s="233"/>
      <c r="AB67" s="45">
        <f t="shared" ca="1" si="23"/>
        <v>0</v>
      </c>
      <c r="AC67" s="45">
        <f t="shared" ca="1" si="20"/>
        <v>0</v>
      </c>
      <c r="AD67" s="25">
        <f t="shared" ca="1" si="2"/>
        <v>0</v>
      </c>
    </row>
    <row r="68" spans="4:30" x14ac:dyDescent="0.35">
      <c r="D68" s="20">
        <v>64</v>
      </c>
      <c r="E68" s="21">
        <f t="shared" ca="1" si="10"/>
        <v>68057</v>
      </c>
      <c r="F68" s="44">
        <f t="shared" ca="1" si="3"/>
        <v>68421</v>
      </c>
      <c r="G68" s="22" t="s">
        <v>119</v>
      </c>
      <c r="H68" s="44">
        <f t="shared" ca="1" si="11"/>
        <v>68028</v>
      </c>
      <c r="I68" s="45">
        <f t="shared" si="12"/>
        <v>0</v>
      </c>
      <c r="J68" s="45">
        <f t="shared" ca="1" si="4"/>
        <v>0</v>
      </c>
      <c r="K68" s="45">
        <f t="shared" si="13"/>
        <v>0</v>
      </c>
      <c r="L68" s="45"/>
      <c r="M68" s="45">
        <f t="shared" si="14"/>
        <v>0</v>
      </c>
      <c r="N68" s="257">
        <f t="shared" ca="1" si="5"/>
        <v>0.05</v>
      </c>
      <c r="O68" s="23"/>
      <c r="P68" s="255">
        <f t="shared" ca="1" si="6"/>
        <v>9.4999999999999998E-3</v>
      </c>
      <c r="Q68" s="163">
        <f t="shared" ca="1" si="7"/>
        <v>0.05</v>
      </c>
      <c r="R68" s="161">
        <f ca="1">NPV(Q68,K69:$K$245) + ($A$13+$A$14+$A$15)/POWER(1+Q67,$A$29-D68+1)+K68</f>
        <v>0</v>
      </c>
      <c r="S68" s="161">
        <f ca="1">NPV(Q68,K69:$K$244) + ($A$13+$A$14+$A$15)/POWER(1+Q68,$A$29-D68+1)+K68</f>
        <v>0</v>
      </c>
      <c r="T68" s="158">
        <f t="shared" ca="1" si="24"/>
        <v>0</v>
      </c>
      <c r="U68" s="158">
        <f t="shared" ca="1" si="25"/>
        <v>0</v>
      </c>
      <c r="V68" s="158">
        <f t="shared" si="26"/>
        <v>0</v>
      </c>
      <c r="W68" s="158">
        <f t="shared" ca="1" si="27"/>
        <v>0</v>
      </c>
      <c r="X68" s="274">
        <f t="shared" ca="1" si="22"/>
        <v>0</v>
      </c>
      <c r="Z68" s="28">
        <f t="shared" ca="1" si="18"/>
        <v>0</v>
      </c>
      <c r="AA68" s="233"/>
      <c r="AB68" s="45">
        <f t="shared" ca="1" si="23"/>
        <v>0</v>
      </c>
      <c r="AC68" s="45">
        <f t="shared" ref="AC68:AC131" ca="1" si="28">W68</f>
        <v>0</v>
      </c>
      <c r="AD68" s="25">
        <f t="shared" ref="AD68:AD131" ca="1" si="29">Z68-AA68-AB68+AC68</f>
        <v>0</v>
      </c>
    </row>
    <row r="69" spans="4:30" x14ac:dyDescent="0.35">
      <c r="D69" s="20">
        <v>65</v>
      </c>
      <c r="E69" s="21">
        <f t="shared" ca="1" si="10"/>
        <v>68422</v>
      </c>
      <c r="F69" s="44">
        <f t="shared" ref="F69:F132" ca="1" si="30">E70-1</f>
        <v>68787</v>
      </c>
      <c r="G69" s="22" t="s">
        <v>119</v>
      </c>
      <c r="H69" s="44">
        <f t="shared" ca="1" si="11"/>
        <v>68393</v>
      </c>
      <c r="I69" s="45">
        <f t="shared" si="12"/>
        <v>0</v>
      </c>
      <c r="J69" s="45">
        <f t="shared" ref="J69:J132" ca="1" si="31">IF(D69&gt;$A$29,0,$A$10)</f>
        <v>0</v>
      </c>
      <c r="K69" s="45">
        <f t="shared" si="13"/>
        <v>0</v>
      </c>
      <c r="L69" s="45"/>
      <c r="M69" s="45">
        <f t="shared" si="14"/>
        <v>0</v>
      </c>
      <c r="N69" s="257">
        <f t="shared" ref="N69:N132" ca="1" si="32">$A$6</f>
        <v>0.05</v>
      </c>
      <c r="O69" s="23"/>
      <c r="P69" s="255">
        <f t="shared" ref="P69:P132" ca="1" si="33">$A$7</f>
        <v>9.4999999999999998E-3</v>
      </c>
      <c r="Q69" s="163">
        <f t="shared" ref="Q69:Q132" ca="1" si="34">$A$8</f>
        <v>0.05</v>
      </c>
      <c r="R69" s="161">
        <f ca="1">NPV(Q69,K70:$K$245) + ($A$13+$A$14+$A$15)/POWER(1+Q68,$A$29-D69+1)+K69</f>
        <v>0</v>
      </c>
      <c r="S69" s="161">
        <f ca="1">NPV(Q69,K70:$K$244) + ($A$13+$A$14+$A$15)/POWER(1+Q69,$A$29-D69+1)+K69</f>
        <v>0</v>
      </c>
      <c r="T69" s="158">
        <f t="shared" ca="1" si="24"/>
        <v>0</v>
      </c>
      <c r="U69" s="158">
        <f t="shared" ca="1" si="25"/>
        <v>0</v>
      </c>
      <c r="V69" s="158">
        <f t="shared" si="26"/>
        <v>0</v>
      </c>
      <c r="W69" s="158">
        <f t="shared" ca="1" si="27"/>
        <v>0</v>
      </c>
      <c r="X69" s="274">
        <f t="shared" ca="1" si="22"/>
        <v>0</v>
      </c>
      <c r="Z69" s="28">
        <f t="shared" ca="1" si="18"/>
        <v>0</v>
      </c>
      <c r="AA69" s="233"/>
      <c r="AB69" s="45">
        <f t="shared" ca="1" si="23"/>
        <v>0</v>
      </c>
      <c r="AC69" s="45">
        <f t="shared" ca="1" si="28"/>
        <v>0</v>
      </c>
      <c r="AD69" s="25">
        <f t="shared" ca="1" si="29"/>
        <v>0</v>
      </c>
    </row>
    <row r="70" spans="4:30" x14ac:dyDescent="0.35">
      <c r="D70" s="20">
        <v>66</v>
      </c>
      <c r="E70" s="21">
        <f t="shared" ref="E70:E133" ca="1" si="35">EOMONTH(H70,0)</f>
        <v>68788</v>
      </c>
      <c r="F70" s="44">
        <f t="shared" ca="1" si="30"/>
        <v>69152</v>
      </c>
      <c r="G70" s="22" t="s">
        <v>119</v>
      </c>
      <c r="H70" s="44">
        <f t="shared" ref="H70:H133" ca="1" si="36">EDATE(H69,12)</f>
        <v>68759</v>
      </c>
      <c r="I70" s="45">
        <f t="shared" ref="I70:I133" si="37">IF(D70&gt;$A$28,0,$A$9)</f>
        <v>0</v>
      </c>
      <c r="J70" s="45">
        <f t="shared" ca="1" si="31"/>
        <v>0</v>
      </c>
      <c r="K70" s="45">
        <f t="shared" ref="K70:K133" si="38">IF(D70&gt;$A$28,0,$A$11)</f>
        <v>0</v>
      </c>
      <c r="L70" s="45"/>
      <c r="M70" s="45">
        <f t="shared" ref="M70:M133" si="39">K70+L70</f>
        <v>0</v>
      </c>
      <c r="N70" s="257">
        <f t="shared" ca="1" si="32"/>
        <v>0.05</v>
      </c>
      <c r="O70" s="23"/>
      <c r="P70" s="255">
        <f t="shared" ca="1" si="33"/>
        <v>9.4999999999999998E-3</v>
      </c>
      <c r="Q70" s="163">
        <f t="shared" ca="1" si="34"/>
        <v>0.05</v>
      </c>
      <c r="R70" s="161">
        <f ca="1">NPV(Q70,K71:$K$245) + ($A$13+$A$14+$A$15)/POWER(1+Q69,$A$29-D70+1)+K70</f>
        <v>0</v>
      </c>
      <c r="S70" s="161">
        <f ca="1">NPV(Q70,K71:$K$244) + ($A$13+$A$14+$A$15)/POWER(1+Q70,$A$29-D70+1)+K70</f>
        <v>0</v>
      </c>
      <c r="T70" s="158">
        <f t="shared" ca="1" si="24"/>
        <v>0</v>
      </c>
      <c r="U70" s="158">
        <f t="shared" ca="1" si="25"/>
        <v>0</v>
      </c>
      <c r="V70" s="158">
        <f t="shared" si="26"/>
        <v>0</v>
      </c>
      <c r="W70" s="158">
        <f t="shared" ca="1" si="27"/>
        <v>0</v>
      </c>
      <c r="X70" s="274">
        <f t="shared" ca="1" si="22"/>
        <v>0</v>
      </c>
      <c r="Z70" s="28">
        <f t="shared" ca="1" si="18"/>
        <v>0</v>
      </c>
      <c r="AA70" s="233"/>
      <c r="AB70" s="45">
        <f t="shared" ca="1" si="23"/>
        <v>0</v>
      </c>
      <c r="AC70" s="45">
        <f t="shared" ca="1" si="28"/>
        <v>0</v>
      </c>
      <c r="AD70" s="25">
        <f t="shared" ca="1" si="29"/>
        <v>0</v>
      </c>
    </row>
    <row r="71" spans="4:30" x14ac:dyDescent="0.35">
      <c r="D71" s="20">
        <v>67</v>
      </c>
      <c r="E71" s="21">
        <f t="shared" ca="1" si="35"/>
        <v>69153</v>
      </c>
      <c r="F71" s="44">
        <f t="shared" ca="1" si="30"/>
        <v>69517</v>
      </c>
      <c r="G71" s="22" t="s">
        <v>119</v>
      </c>
      <c r="H71" s="44">
        <f t="shared" ca="1" si="36"/>
        <v>69124</v>
      </c>
      <c r="I71" s="45">
        <f t="shared" si="37"/>
        <v>0</v>
      </c>
      <c r="J71" s="45">
        <f t="shared" ca="1" si="31"/>
        <v>0</v>
      </c>
      <c r="K71" s="45">
        <f t="shared" si="38"/>
        <v>0</v>
      </c>
      <c r="L71" s="45"/>
      <c r="M71" s="45">
        <f t="shared" si="39"/>
        <v>0</v>
      </c>
      <c r="N71" s="257">
        <f t="shared" ca="1" si="32"/>
        <v>0.05</v>
      </c>
      <c r="O71" s="23"/>
      <c r="P71" s="255">
        <f t="shared" ca="1" si="33"/>
        <v>9.4999999999999998E-3</v>
      </c>
      <c r="Q71" s="163">
        <f t="shared" ca="1" si="34"/>
        <v>0.05</v>
      </c>
      <c r="R71" s="161">
        <f ca="1">NPV(Q71,K72:$K$245) + ($A$13+$A$14+$A$15)/POWER(1+Q70,$A$29-D71+1)+K71</f>
        <v>0</v>
      </c>
      <c r="S71" s="161">
        <f ca="1">NPV(Q71,K72:$K$244) + ($A$13+$A$14+$A$15)/POWER(1+Q71,$A$29-D71+1)+K71</f>
        <v>0</v>
      </c>
      <c r="T71" s="158">
        <f t="shared" ca="1" si="24"/>
        <v>0</v>
      </c>
      <c r="U71" s="158">
        <f t="shared" ca="1" si="25"/>
        <v>0</v>
      </c>
      <c r="V71" s="158">
        <f t="shared" si="26"/>
        <v>0</v>
      </c>
      <c r="W71" s="158">
        <f t="shared" ca="1" si="27"/>
        <v>0</v>
      </c>
      <c r="X71" s="274">
        <f t="shared" ca="1" si="22"/>
        <v>0</v>
      </c>
      <c r="Z71" s="28">
        <f t="shared" ca="1" si="18"/>
        <v>0</v>
      </c>
      <c r="AA71" s="233"/>
      <c r="AB71" s="45">
        <f t="shared" ca="1" si="23"/>
        <v>0</v>
      </c>
      <c r="AC71" s="45">
        <f t="shared" ca="1" si="28"/>
        <v>0</v>
      </c>
      <c r="AD71" s="25">
        <f t="shared" ca="1" si="29"/>
        <v>0</v>
      </c>
    </row>
    <row r="72" spans="4:30" x14ac:dyDescent="0.35">
      <c r="D72" s="20">
        <v>68</v>
      </c>
      <c r="E72" s="21">
        <f t="shared" ca="1" si="35"/>
        <v>69518</v>
      </c>
      <c r="F72" s="44">
        <f t="shared" ca="1" si="30"/>
        <v>69882</v>
      </c>
      <c r="G72" s="22" t="s">
        <v>119</v>
      </c>
      <c r="H72" s="44">
        <f t="shared" ca="1" si="36"/>
        <v>69489</v>
      </c>
      <c r="I72" s="45">
        <f t="shared" si="37"/>
        <v>0</v>
      </c>
      <c r="J72" s="45">
        <f t="shared" ca="1" si="31"/>
        <v>0</v>
      </c>
      <c r="K72" s="45">
        <f t="shared" si="38"/>
        <v>0</v>
      </c>
      <c r="L72" s="45"/>
      <c r="M72" s="45">
        <f t="shared" si="39"/>
        <v>0</v>
      </c>
      <c r="N72" s="257">
        <f t="shared" ca="1" si="32"/>
        <v>0.05</v>
      </c>
      <c r="O72" s="23"/>
      <c r="P72" s="255">
        <f t="shared" ca="1" si="33"/>
        <v>9.4999999999999998E-3</v>
      </c>
      <c r="Q72" s="163">
        <f t="shared" ca="1" si="34"/>
        <v>0.05</v>
      </c>
      <c r="R72" s="161">
        <f ca="1">NPV(Q72,K73:$K$245) + ($A$13+$A$14+$A$15)/POWER(1+Q71,$A$29-D72+1)+K72</f>
        <v>0</v>
      </c>
      <c r="S72" s="161">
        <f ca="1">NPV(Q72,K73:$K$244) + ($A$13+$A$14+$A$15)/POWER(1+Q72,$A$29-D72+1)+K72</f>
        <v>0</v>
      </c>
      <c r="T72" s="158">
        <f t="shared" ca="1" si="24"/>
        <v>0</v>
      </c>
      <c r="U72" s="158">
        <f t="shared" ca="1" si="25"/>
        <v>0</v>
      </c>
      <c r="V72" s="158">
        <f t="shared" si="26"/>
        <v>0</v>
      </c>
      <c r="W72" s="158">
        <f t="shared" ca="1" si="27"/>
        <v>0</v>
      </c>
      <c r="X72" s="274">
        <f t="shared" ca="1" si="22"/>
        <v>0</v>
      </c>
      <c r="Z72" s="28">
        <f t="shared" ca="1" si="18"/>
        <v>0</v>
      </c>
      <c r="AA72" s="233"/>
      <c r="AB72" s="45">
        <f t="shared" ca="1" si="23"/>
        <v>0</v>
      </c>
      <c r="AC72" s="45">
        <f t="shared" ca="1" si="28"/>
        <v>0</v>
      </c>
      <c r="AD72" s="25">
        <f t="shared" ca="1" si="29"/>
        <v>0</v>
      </c>
    </row>
    <row r="73" spans="4:30" x14ac:dyDescent="0.35">
      <c r="D73" s="20">
        <v>69</v>
      </c>
      <c r="E73" s="21">
        <f t="shared" ca="1" si="35"/>
        <v>69883</v>
      </c>
      <c r="F73" s="44">
        <f t="shared" ca="1" si="30"/>
        <v>70248</v>
      </c>
      <c r="G73" s="22" t="s">
        <v>119</v>
      </c>
      <c r="H73" s="44">
        <f t="shared" ca="1" si="36"/>
        <v>69854</v>
      </c>
      <c r="I73" s="45">
        <f t="shared" si="37"/>
        <v>0</v>
      </c>
      <c r="J73" s="45">
        <f t="shared" ca="1" si="31"/>
        <v>0</v>
      </c>
      <c r="K73" s="45">
        <f t="shared" si="38"/>
        <v>0</v>
      </c>
      <c r="L73" s="45"/>
      <c r="M73" s="45">
        <f t="shared" si="39"/>
        <v>0</v>
      </c>
      <c r="N73" s="257">
        <f t="shared" ca="1" si="32"/>
        <v>0.05</v>
      </c>
      <c r="O73" s="23"/>
      <c r="P73" s="255">
        <f t="shared" ca="1" si="33"/>
        <v>9.4999999999999998E-3</v>
      </c>
      <c r="Q73" s="163">
        <f t="shared" ca="1" si="34"/>
        <v>0.05</v>
      </c>
      <c r="R73" s="161">
        <f ca="1">NPV(Q73,K74:$K$245) + ($A$13+$A$14+$A$15)/POWER(1+Q72,$A$29-D73+1)+K73</f>
        <v>0</v>
      </c>
      <c r="S73" s="161">
        <f ca="1">NPV(Q73,K74:$K$244) + ($A$13+$A$14+$A$15)/POWER(1+Q73,$A$29-D73+1)+K73</f>
        <v>0</v>
      </c>
      <c r="T73" s="158">
        <f t="shared" ca="1" si="24"/>
        <v>0</v>
      </c>
      <c r="U73" s="158">
        <f t="shared" ca="1" si="25"/>
        <v>0</v>
      </c>
      <c r="V73" s="158">
        <f t="shared" si="26"/>
        <v>0</v>
      </c>
      <c r="W73" s="158">
        <f t="shared" ca="1" si="27"/>
        <v>0</v>
      </c>
      <c r="X73" s="274">
        <f t="shared" ca="1" si="22"/>
        <v>0</v>
      </c>
      <c r="Z73" s="28">
        <f t="shared" ca="1" si="18"/>
        <v>0</v>
      </c>
      <c r="AA73" s="233"/>
      <c r="AB73" s="45">
        <f t="shared" ca="1" si="23"/>
        <v>0</v>
      </c>
      <c r="AC73" s="45">
        <f t="shared" ca="1" si="28"/>
        <v>0</v>
      </c>
      <c r="AD73" s="25">
        <f t="shared" ca="1" si="29"/>
        <v>0</v>
      </c>
    </row>
    <row r="74" spans="4:30" x14ac:dyDescent="0.35">
      <c r="D74" s="20">
        <v>70</v>
      </c>
      <c r="E74" s="21">
        <f t="shared" ca="1" si="35"/>
        <v>70249</v>
      </c>
      <c r="F74" s="44">
        <f t="shared" ca="1" si="30"/>
        <v>70613</v>
      </c>
      <c r="G74" s="22" t="s">
        <v>119</v>
      </c>
      <c r="H74" s="44">
        <f t="shared" ca="1" si="36"/>
        <v>70220</v>
      </c>
      <c r="I74" s="45">
        <f t="shared" si="37"/>
        <v>0</v>
      </c>
      <c r="J74" s="45">
        <f t="shared" ca="1" si="31"/>
        <v>0</v>
      </c>
      <c r="K74" s="45">
        <f t="shared" si="38"/>
        <v>0</v>
      </c>
      <c r="L74" s="45"/>
      <c r="M74" s="45">
        <f t="shared" si="39"/>
        <v>0</v>
      </c>
      <c r="N74" s="257">
        <f t="shared" ca="1" si="32"/>
        <v>0.05</v>
      </c>
      <c r="O74" s="23"/>
      <c r="P74" s="255">
        <f t="shared" ca="1" si="33"/>
        <v>9.4999999999999998E-3</v>
      </c>
      <c r="Q74" s="163">
        <f t="shared" ca="1" si="34"/>
        <v>0.05</v>
      </c>
      <c r="R74" s="161">
        <f ca="1">NPV(Q74,K75:$K$245) + ($A$13+$A$14+$A$15)/POWER(1+Q73,$A$29-D74+1)+K74</f>
        <v>0</v>
      </c>
      <c r="S74" s="161">
        <f ca="1">NPV(Q74,K75:$K$244) + ($A$13+$A$14+$A$15)/POWER(1+Q74,$A$29-D74+1)+K74</f>
        <v>0</v>
      </c>
      <c r="T74" s="158">
        <f t="shared" ca="1" si="24"/>
        <v>0</v>
      </c>
      <c r="U74" s="158">
        <f t="shared" ca="1" si="25"/>
        <v>0</v>
      </c>
      <c r="V74" s="158">
        <f t="shared" si="26"/>
        <v>0</v>
      </c>
      <c r="W74" s="158">
        <f t="shared" ca="1" si="27"/>
        <v>0</v>
      </c>
      <c r="X74" s="274">
        <f t="shared" ca="1" si="22"/>
        <v>0</v>
      </c>
      <c r="Z74" s="28">
        <f t="shared" ca="1" si="18"/>
        <v>0</v>
      </c>
      <c r="AA74" s="233"/>
      <c r="AB74" s="45">
        <f t="shared" ca="1" si="23"/>
        <v>0</v>
      </c>
      <c r="AC74" s="45">
        <f t="shared" ca="1" si="28"/>
        <v>0</v>
      </c>
      <c r="AD74" s="25">
        <f t="shared" ca="1" si="29"/>
        <v>0</v>
      </c>
    </row>
    <row r="75" spans="4:30" x14ac:dyDescent="0.35">
      <c r="D75" s="20">
        <v>71</v>
      </c>
      <c r="E75" s="21">
        <f t="shared" ca="1" si="35"/>
        <v>70614</v>
      </c>
      <c r="F75" s="44">
        <f t="shared" ca="1" si="30"/>
        <v>70978</v>
      </c>
      <c r="G75" s="22" t="s">
        <v>119</v>
      </c>
      <c r="H75" s="44">
        <f t="shared" ca="1" si="36"/>
        <v>70585</v>
      </c>
      <c r="I75" s="45">
        <f t="shared" si="37"/>
        <v>0</v>
      </c>
      <c r="J75" s="45">
        <f t="shared" ca="1" si="31"/>
        <v>0</v>
      </c>
      <c r="K75" s="45">
        <f t="shared" si="38"/>
        <v>0</v>
      </c>
      <c r="L75" s="45"/>
      <c r="M75" s="45">
        <f t="shared" si="39"/>
        <v>0</v>
      </c>
      <c r="N75" s="257">
        <f t="shared" ca="1" si="32"/>
        <v>0.05</v>
      </c>
      <c r="O75" s="23"/>
      <c r="P75" s="255">
        <f t="shared" ca="1" si="33"/>
        <v>9.4999999999999998E-3</v>
      </c>
      <c r="Q75" s="163">
        <f t="shared" ca="1" si="34"/>
        <v>0.05</v>
      </c>
      <c r="R75" s="161">
        <f ca="1">NPV(Q75,K76:$K$245) + ($A$13+$A$14+$A$15)/POWER(1+Q74,$A$29-D75+1)+K75</f>
        <v>0</v>
      </c>
      <c r="S75" s="161">
        <f ca="1">NPV(Q75,K76:$K$244) + ($A$13+$A$14+$A$15)/POWER(1+Q75,$A$29-D75+1)+K75</f>
        <v>0</v>
      </c>
      <c r="T75" s="158">
        <f t="shared" ca="1" si="24"/>
        <v>0</v>
      </c>
      <c r="U75" s="158">
        <f t="shared" ca="1" si="25"/>
        <v>0</v>
      </c>
      <c r="V75" s="158">
        <f t="shared" si="26"/>
        <v>0</v>
      </c>
      <c r="W75" s="158">
        <f t="shared" ca="1" si="27"/>
        <v>0</v>
      </c>
      <c r="X75" s="274">
        <f t="shared" ca="1" si="22"/>
        <v>0</v>
      </c>
      <c r="Z75" s="28">
        <f t="shared" ref="Z75:Z138" ca="1" si="40">AD74</f>
        <v>0</v>
      </c>
      <c r="AA75" s="233"/>
      <c r="AB75" s="45">
        <f t="shared" ca="1" si="23"/>
        <v>0</v>
      </c>
      <c r="AC75" s="45">
        <f t="shared" ca="1" si="28"/>
        <v>0</v>
      </c>
      <c r="AD75" s="25">
        <f t="shared" ca="1" si="29"/>
        <v>0</v>
      </c>
    </row>
    <row r="76" spans="4:30" x14ac:dyDescent="0.35">
      <c r="D76" s="20">
        <v>72</v>
      </c>
      <c r="E76" s="21">
        <f t="shared" ca="1" si="35"/>
        <v>70979</v>
      </c>
      <c r="F76" s="44">
        <f t="shared" ca="1" si="30"/>
        <v>71343</v>
      </c>
      <c r="G76" s="22" t="s">
        <v>119</v>
      </c>
      <c r="H76" s="44">
        <f t="shared" ca="1" si="36"/>
        <v>70950</v>
      </c>
      <c r="I76" s="45">
        <f t="shared" si="37"/>
        <v>0</v>
      </c>
      <c r="J76" s="45">
        <f t="shared" ca="1" si="31"/>
        <v>0</v>
      </c>
      <c r="K76" s="45">
        <f t="shared" si="38"/>
        <v>0</v>
      </c>
      <c r="L76" s="45"/>
      <c r="M76" s="45">
        <f t="shared" si="39"/>
        <v>0</v>
      </c>
      <c r="N76" s="257">
        <f t="shared" ca="1" si="32"/>
        <v>0.05</v>
      </c>
      <c r="O76" s="23"/>
      <c r="P76" s="255">
        <f t="shared" ca="1" si="33"/>
        <v>9.4999999999999998E-3</v>
      </c>
      <c r="Q76" s="163">
        <f t="shared" ca="1" si="34"/>
        <v>0.05</v>
      </c>
      <c r="R76" s="161">
        <f ca="1">NPV(Q76,K77:$K$245) + ($A$13+$A$14+$A$15)/POWER(1+Q75,$A$29-D76+1)+K76</f>
        <v>0</v>
      </c>
      <c r="S76" s="161">
        <f ca="1">NPV(Q76,K77:$K$244) + ($A$13+$A$14+$A$15)/POWER(1+Q76,$A$29-D76+1)+K76</f>
        <v>0</v>
      </c>
      <c r="T76" s="158">
        <f t="shared" ca="1" si="24"/>
        <v>0</v>
      </c>
      <c r="U76" s="158">
        <f t="shared" ca="1" si="25"/>
        <v>0</v>
      </c>
      <c r="V76" s="158">
        <f t="shared" si="26"/>
        <v>0</v>
      </c>
      <c r="W76" s="158">
        <f t="shared" ca="1" si="27"/>
        <v>0</v>
      </c>
      <c r="X76" s="274">
        <f t="shared" ca="1" si="22"/>
        <v>0</v>
      </c>
      <c r="Z76" s="28">
        <f t="shared" ca="1" si="40"/>
        <v>0</v>
      </c>
      <c r="AA76" s="233"/>
      <c r="AB76" s="45">
        <f t="shared" ca="1" si="23"/>
        <v>0</v>
      </c>
      <c r="AC76" s="45">
        <f t="shared" ca="1" si="28"/>
        <v>0</v>
      </c>
      <c r="AD76" s="25">
        <f t="shared" ca="1" si="29"/>
        <v>0</v>
      </c>
    </row>
    <row r="77" spans="4:30" x14ac:dyDescent="0.35">
      <c r="D77" s="20">
        <v>73</v>
      </c>
      <c r="E77" s="21">
        <f t="shared" ca="1" si="35"/>
        <v>71344</v>
      </c>
      <c r="F77" s="44">
        <f t="shared" ca="1" si="30"/>
        <v>71709</v>
      </c>
      <c r="G77" s="22" t="s">
        <v>119</v>
      </c>
      <c r="H77" s="44">
        <f t="shared" ca="1" si="36"/>
        <v>71315</v>
      </c>
      <c r="I77" s="45">
        <f t="shared" si="37"/>
        <v>0</v>
      </c>
      <c r="J77" s="45">
        <f t="shared" ca="1" si="31"/>
        <v>0</v>
      </c>
      <c r="K77" s="45">
        <f t="shared" si="38"/>
        <v>0</v>
      </c>
      <c r="L77" s="45"/>
      <c r="M77" s="45">
        <f t="shared" si="39"/>
        <v>0</v>
      </c>
      <c r="N77" s="257">
        <f t="shared" ca="1" si="32"/>
        <v>0.05</v>
      </c>
      <c r="O77" s="23"/>
      <c r="P77" s="255">
        <f t="shared" ca="1" si="33"/>
        <v>9.4999999999999998E-3</v>
      </c>
      <c r="Q77" s="163">
        <f t="shared" ca="1" si="34"/>
        <v>0.05</v>
      </c>
      <c r="R77" s="161">
        <f ca="1">NPV(Q77,K78:$K$245) + ($A$13+$A$14+$A$15)/POWER(1+Q76,$A$29-D77+1)+K77</f>
        <v>0</v>
      </c>
      <c r="S77" s="161">
        <f ca="1">NPV(Q77,K78:$K$244) + ($A$13+$A$14+$A$15)/POWER(1+Q77,$A$29-D77+1)+K77</f>
        <v>0</v>
      </c>
      <c r="T77" s="158">
        <f t="shared" ca="1" si="24"/>
        <v>0</v>
      </c>
      <c r="U77" s="158">
        <f t="shared" ca="1" si="25"/>
        <v>0</v>
      </c>
      <c r="V77" s="158">
        <f t="shared" si="26"/>
        <v>0</v>
      </c>
      <c r="W77" s="158">
        <f t="shared" ca="1" si="27"/>
        <v>0</v>
      </c>
      <c r="X77" s="274">
        <f t="shared" ref="X77:X140" ca="1" si="41">T77+U77+V77</f>
        <v>0</v>
      </c>
      <c r="Z77" s="28">
        <f t="shared" ca="1" si="40"/>
        <v>0</v>
      </c>
      <c r="AA77" s="233"/>
      <c r="AB77" s="45">
        <f t="shared" ca="1" si="23"/>
        <v>0</v>
      </c>
      <c r="AC77" s="45">
        <f t="shared" ca="1" si="28"/>
        <v>0</v>
      </c>
      <c r="AD77" s="25">
        <f t="shared" ca="1" si="29"/>
        <v>0</v>
      </c>
    </row>
    <row r="78" spans="4:30" x14ac:dyDescent="0.35">
      <c r="D78" s="20">
        <v>74</v>
      </c>
      <c r="E78" s="21">
        <f t="shared" ca="1" si="35"/>
        <v>71710</v>
      </c>
      <c r="F78" s="44">
        <f t="shared" ca="1" si="30"/>
        <v>72074</v>
      </c>
      <c r="G78" s="22" t="s">
        <v>119</v>
      </c>
      <c r="H78" s="44">
        <f t="shared" ca="1" si="36"/>
        <v>71681</v>
      </c>
      <c r="I78" s="45">
        <f t="shared" si="37"/>
        <v>0</v>
      </c>
      <c r="J78" s="45">
        <f t="shared" ca="1" si="31"/>
        <v>0</v>
      </c>
      <c r="K78" s="45">
        <f t="shared" si="38"/>
        <v>0</v>
      </c>
      <c r="L78" s="45"/>
      <c r="M78" s="45">
        <f t="shared" si="39"/>
        <v>0</v>
      </c>
      <c r="N78" s="257">
        <f t="shared" ca="1" si="32"/>
        <v>0.05</v>
      </c>
      <c r="O78" s="23"/>
      <c r="P78" s="255">
        <f t="shared" ca="1" si="33"/>
        <v>9.4999999999999998E-3</v>
      </c>
      <c r="Q78" s="163">
        <f t="shared" ca="1" si="34"/>
        <v>0.05</v>
      </c>
      <c r="R78" s="161">
        <f ca="1">NPV(Q78,K79:$K$245) + ($A$13+$A$14+$A$15)/POWER(1+Q77,$A$29-D78+1)+K78</f>
        <v>0</v>
      </c>
      <c r="S78" s="161">
        <f ca="1">NPV(Q78,K79:$K$244) + ($A$13+$A$14+$A$15)/POWER(1+Q78,$A$29-D78+1)+K78</f>
        <v>0</v>
      </c>
      <c r="T78" s="158">
        <f t="shared" ca="1" si="24"/>
        <v>0</v>
      </c>
      <c r="U78" s="158">
        <f t="shared" ca="1" si="25"/>
        <v>0</v>
      </c>
      <c r="V78" s="158">
        <f t="shared" si="26"/>
        <v>0</v>
      </c>
      <c r="W78" s="158">
        <f t="shared" ca="1" si="27"/>
        <v>0</v>
      </c>
      <c r="X78" s="274">
        <f t="shared" ca="1" si="41"/>
        <v>0</v>
      </c>
      <c r="Z78" s="28">
        <f t="shared" ca="1" si="40"/>
        <v>0</v>
      </c>
      <c r="AA78" s="233"/>
      <c r="AB78" s="45">
        <f t="shared" ref="AB78:AB141" ca="1" si="42">IFERROR(Z78/($A$43-D78+1),0)</f>
        <v>0</v>
      </c>
      <c r="AC78" s="45">
        <f t="shared" ca="1" si="28"/>
        <v>0</v>
      </c>
      <c r="AD78" s="25">
        <f t="shared" ca="1" si="29"/>
        <v>0</v>
      </c>
    </row>
    <row r="79" spans="4:30" x14ac:dyDescent="0.35">
      <c r="D79" s="20">
        <v>75</v>
      </c>
      <c r="E79" s="21">
        <f t="shared" ca="1" si="35"/>
        <v>72075</v>
      </c>
      <c r="F79" s="44">
        <f t="shared" ca="1" si="30"/>
        <v>72439</v>
      </c>
      <c r="G79" s="22" t="s">
        <v>119</v>
      </c>
      <c r="H79" s="44">
        <f t="shared" ca="1" si="36"/>
        <v>72046</v>
      </c>
      <c r="I79" s="45">
        <f t="shared" si="37"/>
        <v>0</v>
      </c>
      <c r="J79" s="45">
        <f t="shared" ca="1" si="31"/>
        <v>0</v>
      </c>
      <c r="K79" s="45">
        <f t="shared" si="38"/>
        <v>0</v>
      </c>
      <c r="L79" s="45"/>
      <c r="M79" s="45">
        <f t="shared" si="39"/>
        <v>0</v>
      </c>
      <c r="N79" s="257">
        <f t="shared" ca="1" si="32"/>
        <v>0.05</v>
      </c>
      <c r="O79" s="23"/>
      <c r="P79" s="255">
        <f t="shared" ca="1" si="33"/>
        <v>9.4999999999999998E-3</v>
      </c>
      <c r="Q79" s="163">
        <f t="shared" ca="1" si="34"/>
        <v>0.05</v>
      </c>
      <c r="R79" s="161">
        <f ca="1">NPV(Q79,K80:$K$245) + ($A$13+$A$14+$A$15)/POWER(1+Q78,$A$29-D79+1)+K79</f>
        <v>0</v>
      </c>
      <c r="S79" s="161">
        <f ca="1">NPV(Q79,K80:$K$244) + ($A$13+$A$14+$A$15)/POWER(1+Q79,$A$29-D79+1)+K79</f>
        <v>0</v>
      </c>
      <c r="T79" s="158">
        <f t="shared" ca="1" si="24"/>
        <v>0</v>
      </c>
      <c r="U79" s="158">
        <f t="shared" ca="1" si="25"/>
        <v>0</v>
      </c>
      <c r="V79" s="158">
        <f t="shared" si="26"/>
        <v>0</v>
      </c>
      <c r="W79" s="158">
        <f t="shared" ca="1" si="27"/>
        <v>0</v>
      </c>
      <c r="X79" s="274">
        <f t="shared" ca="1" si="41"/>
        <v>0</v>
      </c>
      <c r="Z79" s="28">
        <f t="shared" ca="1" si="40"/>
        <v>0</v>
      </c>
      <c r="AA79" s="233"/>
      <c r="AB79" s="45">
        <f t="shared" ca="1" si="42"/>
        <v>0</v>
      </c>
      <c r="AC79" s="45">
        <f t="shared" ca="1" si="28"/>
        <v>0</v>
      </c>
      <c r="AD79" s="25">
        <f t="shared" ca="1" si="29"/>
        <v>0</v>
      </c>
    </row>
    <row r="80" spans="4:30" x14ac:dyDescent="0.35">
      <c r="D80" s="20">
        <v>76</v>
      </c>
      <c r="E80" s="21">
        <f t="shared" ca="1" si="35"/>
        <v>72440</v>
      </c>
      <c r="F80" s="44">
        <f t="shared" ca="1" si="30"/>
        <v>72804</v>
      </c>
      <c r="G80" s="22" t="s">
        <v>119</v>
      </c>
      <c r="H80" s="44">
        <f t="shared" ca="1" si="36"/>
        <v>72411</v>
      </c>
      <c r="I80" s="45">
        <f t="shared" si="37"/>
        <v>0</v>
      </c>
      <c r="J80" s="45">
        <f t="shared" ca="1" si="31"/>
        <v>0</v>
      </c>
      <c r="K80" s="45">
        <f t="shared" si="38"/>
        <v>0</v>
      </c>
      <c r="L80" s="45"/>
      <c r="M80" s="45">
        <f t="shared" si="39"/>
        <v>0</v>
      </c>
      <c r="N80" s="257">
        <f t="shared" ca="1" si="32"/>
        <v>0.05</v>
      </c>
      <c r="O80" s="23"/>
      <c r="P80" s="255">
        <f t="shared" ca="1" si="33"/>
        <v>9.4999999999999998E-3</v>
      </c>
      <c r="Q80" s="163">
        <f t="shared" ca="1" si="34"/>
        <v>0.05</v>
      </c>
      <c r="R80" s="161">
        <f ca="1">NPV(Q80,K81:$K$245) + ($A$13+$A$14+$A$15)/POWER(1+Q79,$A$29-D80+1)+K80</f>
        <v>0</v>
      </c>
      <c r="S80" s="161">
        <f ca="1">NPV(Q80,K81:$K$244) + ($A$13+$A$14+$A$15)/POWER(1+Q80,$A$29-D80+1)+K80</f>
        <v>0</v>
      </c>
      <c r="T80" s="158">
        <f t="shared" ca="1" si="24"/>
        <v>0</v>
      </c>
      <c r="U80" s="158">
        <f t="shared" ca="1" si="25"/>
        <v>0</v>
      </c>
      <c r="V80" s="158">
        <f t="shared" si="26"/>
        <v>0</v>
      </c>
      <c r="W80" s="158">
        <f t="shared" ca="1" si="27"/>
        <v>0</v>
      </c>
      <c r="X80" s="274">
        <f t="shared" ca="1" si="41"/>
        <v>0</v>
      </c>
      <c r="Z80" s="28">
        <f t="shared" ca="1" si="40"/>
        <v>0</v>
      </c>
      <c r="AA80" s="233"/>
      <c r="AB80" s="45">
        <f t="shared" ca="1" si="42"/>
        <v>0</v>
      </c>
      <c r="AC80" s="45">
        <f t="shared" ca="1" si="28"/>
        <v>0</v>
      </c>
      <c r="AD80" s="25">
        <f t="shared" ca="1" si="29"/>
        <v>0</v>
      </c>
    </row>
    <row r="81" spans="4:30" x14ac:dyDescent="0.35">
      <c r="D81" s="20">
        <v>77</v>
      </c>
      <c r="E81" s="21">
        <f t="shared" ca="1" si="35"/>
        <v>72805</v>
      </c>
      <c r="F81" s="44">
        <f t="shared" ca="1" si="30"/>
        <v>73169</v>
      </c>
      <c r="G81" s="22" t="s">
        <v>119</v>
      </c>
      <c r="H81" s="44">
        <f t="shared" ca="1" si="36"/>
        <v>72776</v>
      </c>
      <c r="I81" s="45">
        <f t="shared" si="37"/>
        <v>0</v>
      </c>
      <c r="J81" s="45">
        <f t="shared" ca="1" si="31"/>
        <v>0</v>
      </c>
      <c r="K81" s="45">
        <f t="shared" si="38"/>
        <v>0</v>
      </c>
      <c r="L81" s="45"/>
      <c r="M81" s="45">
        <f t="shared" si="39"/>
        <v>0</v>
      </c>
      <c r="N81" s="257">
        <f t="shared" ca="1" si="32"/>
        <v>0.05</v>
      </c>
      <c r="O81" s="23"/>
      <c r="P81" s="255">
        <f t="shared" ca="1" si="33"/>
        <v>9.4999999999999998E-3</v>
      </c>
      <c r="Q81" s="163">
        <f t="shared" ca="1" si="34"/>
        <v>0.05</v>
      </c>
      <c r="R81" s="161">
        <f ca="1">NPV(Q81,K82:$K$245) + ($A$13+$A$14+$A$15)/POWER(1+Q80,$A$29-D81+1)+K81</f>
        <v>0</v>
      </c>
      <c r="S81" s="161">
        <f ca="1">NPV(Q81,K82:$K$244) + ($A$13+$A$14+$A$15)/POWER(1+Q81,$A$29-D81+1)+K81</f>
        <v>0</v>
      </c>
      <c r="T81" s="158">
        <f t="shared" ca="1" si="24"/>
        <v>0</v>
      </c>
      <c r="U81" s="158">
        <f t="shared" ca="1" si="25"/>
        <v>0</v>
      </c>
      <c r="V81" s="158">
        <f t="shared" si="26"/>
        <v>0</v>
      </c>
      <c r="W81" s="158">
        <f t="shared" ca="1" si="27"/>
        <v>0</v>
      </c>
      <c r="X81" s="274">
        <f t="shared" ca="1" si="41"/>
        <v>0</v>
      </c>
      <c r="Z81" s="28">
        <f t="shared" ca="1" si="40"/>
        <v>0</v>
      </c>
      <c r="AA81" s="233"/>
      <c r="AB81" s="45">
        <f t="shared" ca="1" si="42"/>
        <v>0</v>
      </c>
      <c r="AC81" s="45">
        <f t="shared" ca="1" si="28"/>
        <v>0</v>
      </c>
      <c r="AD81" s="25">
        <f t="shared" ca="1" si="29"/>
        <v>0</v>
      </c>
    </row>
    <row r="82" spans="4:30" x14ac:dyDescent="0.35">
      <c r="D82" s="20">
        <v>78</v>
      </c>
      <c r="E82" s="21">
        <f t="shared" ca="1" si="35"/>
        <v>73170</v>
      </c>
      <c r="F82" s="44">
        <f t="shared" ca="1" si="30"/>
        <v>73534</v>
      </c>
      <c r="G82" s="22" t="s">
        <v>119</v>
      </c>
      <c r="H82" s="44">
        <f t="shared" ca="1" si="36"/>
        <v>73141</v>
      </c>
      <c r="I82" s="45">
        <f t="shared" si="37"/>
        <v>0</v>
      </c>
      <c r="J82" s="45">
        <f t="shared" ca="1" si="31"/>
        <v>0</v>
      </c>
      <c r="K82" s="45">
        <f t="shared" si="38"/>
        <v>0</v>
      </c>
      <c r="L82" s="45"/>
      <c r="M82" s="45">
        <f t="shared" si="39"/>
        <v>0</v>
      </c>
      <c r="N82" s="257">
        <f t="shared" ca="1" si="32"/>
        <v>0.05</v>
      </c>
      <c r="O82" s="23"/>
      <c r="P82" s="255">
        <f t="shared" ca="1" si="33"/>
        <v>9.4999999999999998E-3</v>
      </c>
      <c r="Q82" s="163">
        <f t="shared" ca="1" si="34"/>
        <v>0.05</v>
      </c>
      <c r="R82" s="161">
        <f ca="1">NPV(Q82,K83:$K$245) + ($A$13+$A$14+$A$15)/POWER(1+Q81,$A$29-D82+1)+K82</f>
        <v>0</v>
      </c>
      <c r="S82" s="161">
        <f ca="1">NPV(Q82,K83:$K$244) + ($A$13+$A$14+$A$15)/POWER(1+Q82,$A$29-D82+1)+K82</f>
        <v>0</v>
      </c>
      <c r="T82" s="158">
        <f t="shared" ca="1" si="24"/>
        <v>0</v>
      </c>
      <c r="U82" s="158">
        <f t="shared" ca="1" si="25"/>
        <v>0</v>
      </c>
      <c r="V82" s="158">
        <f t="shared" si="26"/>
        <v>0</v>
      </c>
      <c r="W82" s="158">
        <f t="shared" ca="1" si="27"/>
        <v>0</v>
      </c>
      <c r="X82" s="274">
        <f t="shared" ca="1" si="41"/>
        <v>0</v>
      </c>
      <c r="Z82" s="28">
        <f t="shared" ca="1" si="40"/>
        <v>0</v>
      </c>
      <c r="AA82" s="233"/>
      <c r="AB82" s="45">
        <f t="shared" ca="1" si="42"/>
        <v>0</v>
      </c>
      <c r="AC82" s="45">
        <f t="shared" ca="1" si="28"/>
        <v>0</v>
      </c>
      <c r="AD82" s="25">
        <f t="shared" ca="1" si="29"/>
        <v>0</v>
      </c>
    </row>
    <row r="83" spans="4:30" x14ac:dyDescent="0.35">
      <c r="D83" s="20">
        <v>79</v>
      </c>
      <c r="E83" s="21">
        <f t="shared" ca="1" si="35"/>
        <v>73535</v>
      </c>
      <c r="F83" s="44">
        <f t="shared" ca="1" si="30"/>
        <v>73899</v>
      </c>
      <c r="G83" s="22" t="s">
        <v>119</v>
      </c>
      <c r="H83" s="44">
        <f t="shared" ca="1" si="36"/>
        <v>73506</v>
      </c>
      <c r="I83" s="45">
        <f t="shared" si="37"/>
        <v>0</v>
      </c>
      <c r="J83" s="45">
        <f t="shared" ca="1" si="31"/>
        <v>0</v>
      </c>
      <c r="K83" s="45">
        <f t="shared" si="38"/>
        <v>0</v>
      </c>
      <c r="L83" s="45"/>
      <c r="M83" s="45">
        <f t="shared" si="39"/>
        <v>0</v>
      </c>
      <c r="N83" s="257">
        <f t="shared" ca="1" si="32"/>
        <v>0.05</v>
      </c>
      <c r="O83" s="23"/>
      <c r="P83" s="255">
        <f t="shared" ca="1" si="33"/>
        <v>9.4999999999999998E-3</v>
      </c>
      <c r="Q83" s="163">
        <f t="shared" ca="1" si="34"/>
        <v>0.05</v>
      </c>
      <c r="R83" s="161">
        <f ca="1">NPV(Q83,K84:$K$245) + ($A$13+$A$14+$A$15)/POWER(1+Q82,$A$29-D83+1)+K83</f>
        <v>0</v>
      </c>
      <c r="S83" s="161">
        <f ca="1">NPV(Q83,K84:$K$244) + ($A$13+$A$14+$A$15)/POWER(1+Q83,$A$29-D83+1)+K83</f>
        <v>0</v>
      </c>
      <c r="T83" s="158">
        <f t="shared" ca="1" si="24"/>
        <v>0</v>
      </c>
      <c r="U83" s="158">
        <f t="shared" ca="1" si="25"/>
        <v>0</v>
      </c>
      <c r="V83" s="158">
        <f t="shared" si="26"/>
        <v>0</v>
      </c>
      <c r="W83" s="158">
        <f t="shared" ca="1" si="27"/>
        <v>0</v>
      </c>
      <c r="X83" s="274">
        <f t="shared" ca="1" si="41"/>
        <v>0</v>
      </c>
      <c r="Z83" s="28">
        <f t="shared" ca="1" si="40"/>
        <v>0</v>
      </c>
      <c r="AA83" s="233"/>
      <c r="AB83" s="45">
        <f t="shared" ca="1" si="42"/>
        <v>0</v>
      </c>
      <c r="AC83" s="45">
        <f t="shared" ca="1" si="28"/>
        <v>0</v>
      </c>
      <c r="AD83" s="25">
        <f t="shared" ca="1" si="29"/>
        <v>0</v>
      </c>
    </row>
    <row r="84" spans="4:30" x14ac:dyDescent="0.35">
      <c r="D84" s="20">
        <v>80</v>
      </c>
      <c r="E84" s="21">
        <f t="shared" ca="1" si="35"/>
        <v>73900</v>
      </c>
      <c r="F84" s="44">
        <f t="shared" ca="1" si="30"/>
        <v>74264</v>
      </c>
      <c r="G84" s="22" t="s">
        <v>119</v>
      </c>
      <c r="H84" s="44">
        <f t="shared" ca="1" si="36"/>
        <v>73871</v>
      </c>
      <c r="I84" s="45">
        <f t="shared" si="37"/>
        <v>0</v>
      </c>
      <c r="J84" s="45">
        <f t="shared" ca="1" si="31"/>
        <v>0</v>
      </c>
      <c r="K84" s="45">
        <f t="shared" si="38"/>
        <v>0</v>
      </c>
      <c r="L84" s="45"/>
      <c r="M84" s="45">
        <f t="shared" si="39"/>
        <v>0</v>
      </c>
      <c r="N84" s="257">
        <f t="shared" ca="1" si="32"/>
        <v>0.05</v>
      </c>
      <c r="O84" s="23"/>
      <c r="P84" s="255">
        <f t="shared" ca="1" si="33"/>
        <v>9.4999999999999998E-3</v>
      </c>
      <c r="Q84" s="163">
        <f t="shared" ca="1" si="34"/>
        <v>0.05</v>
      </c>
      <c r="R84" s="161">
        <f ca="1">NPV(Q84,K85:$K$245) + ($A$13+$A$14+$A$15)/POWER(1+Q83,$A$29-D84+1)+K84</f>
        <v>0</v>
      </c>
      <c r="S84" s="161">
        <f ca="1">NPV(Q84,K85:$K$244) + ($A$13+$A$14+$A$15)/POWER(1+Q84,$A$29-D84+1)+K84</f>
        <v>0</v>
      </c>
      <c r="T84" s="158">
        <f t="shared" ref="T84:T147" ca="1" si="43">IF(ISBLANK(G84),0,X83)</f>
        <v>0</v>
      </c>
      <c r="U84" s="158">
        <f t="shared" ref="U84:U147" ca="1" si="44">(T84+V84)*Q84</f>
        <v>0</v>
      </c>
      <c r="V84" s="158">
        <f t="shared" ref="V84:V147" si="45">-(K84+L84)</f>
        <v>0</v>
      </c>
      <c r="W84" s="158">
        <f t="shared" ref="W84:W147" ca="1" si="46">S84-R84</f>
        <v>0</v>
      </c>
      <c r="X84" s="274">
        <f t="shared" ca="1" si="41"/>
        <v>0</v>
      </c>
      <c r="Z84" s="28">
        <f t="shared" ca="1" si="40"/>
        <v>0</v>
      </c>
      <c r="AA84" s="233"/>
      <c r="AB84" s="45">
        <f t="shared" ca="1" si="42"/>
        <v>0</v>
      </c>
      <c r="AC84" s="45">
        <f t="shared" ca="1" si="28"/>
        <v>0</v>
      </c>
      <c r="AD84" s="25">
        <f t="shared" ca="1" si="29"/>
        <v>0</v>
      </c>
    </row>
    <row r="85" spans="4:30" x14ac:dyDescent="0.35">
      <c r="D85" s="20">
        <v>81</v>
      </c>
      <c r="E85" s="21">
        <f t="shared" ca="1" si="35"/>
        <v>74265</v>
      </c>
      <c r="F85" s="44">
        <f t="shared" ca="1" si="30"/>
        <v>74630</v>
      </c>
      <c r="G85" s="22" t="s">
        <v>119</v>
      </c>
      <c r="H85" s="44">
        <f t="shared" ca="1" si="36"/>
        <v>74236</v>
      </c>
      <c r="I85" s="45">
        <f t="shared" si="37"/>
        <v>0</v>
      </c>
      <c r="J85" s="45">
        <f t="shared" ca="1" si="31"/>
        <v>0</v>
      </c>
      <c r="K85" s="45">
        <f t="shared" si="38"/>
        <v>0</v>
      </c>
      <c r="L85" s="45"/>
      <c r="M85" s="45">
        <f t="shared" si="39"/>
        <v>0</v>
      </c>
      <c r="N85" s="257">
        <f t="shared" ca="1" si="32"/>
        <v>0.05</v>
      </c>
      <c r="O85" s="23"/>
      <c r="P85" s="255">
        <f t="shared" ca="1" si="33"/>
        <v>9.4999999999999998E-3</v>
      </c>
      <c r="Q85" s="163">
        <f t="shared" ca="1" si="34"/>
        <v>0.05</v>
      </c>
      <c r="R85" s="161">
        <f ca="1">NPV(Q85,K86:$K$245) + ($A$13+$A$14+$A$15)/POWER(1+Q84,$A$29-D85+1)+K85</f>
        <v>0</v>
      </c>
      <c r="S85" s="161">
        <f ca="1">NPV(Q85,K86:$K$244) + ($A$13+$A$14+$A$15)/POWER(1+Q85,$A$29-D85+1)+K85</f>
        <v>0</v>
      </c>
      <c r="T85" s="158">
        <f t="shared" ca="1" si="43"/>
        <v>0</v>
      </c>
      <c r="U85" s="158">
        <f t="shared" ca="1" si="44"/>
        <v>0</v>
      </c>
      <c r="V85" s="158">
        <f t="shared" si="45"/>
        <v>0</v>
      </c>
      <c r="W85" s="158">
        <f t="shared" ca="1" si="46"/>
        <v>0</v>
      </c>
      <c r="X85" s="274">
        <f t="shared" ca="1" si="41"/>
        <v>0</v>
      </c>
      <c r="Z85" s="28">
        <f t="shared" ca="1" si="40"/>
        <v>0</v>
      </c>
      <c r="AA85" s="233"/>
      <c r="AB85" s="45">
        <f t="shared" ca="1" si="42"/>
        <v>0</v>
      </c>
      <c r="AC85" s="45">
        <f t="shared" ca="1" si="28"/>
        <v>0</v>
      </c>
      <c r="AD85" s="25">
        <f t="shared" ca="1" si="29"/>
        <v>0</v>
      </c>
    </row>
    <row r="86" spans="4:30" x14ac:dyDescent="0.35">
      <c r="D86" s="20">
        <v>82</v>
      </c>
      <c r="E86" s="21">
        <f t="shared" ca="1" si="35"/>
        <v>74631</v>
      </c>
      <c r="F86" s="44">
        <f t="shared" ca="1" si="30"/>
        <v>74995</v>
      </c>
      <c r="G86" s="22" t="s">
        <v>119</v>
      </c>
      <c r="H86" s="44">
        <f t="shared" ca="1" si="36"/>
        <v>74602</v>
      </c>
      <c r="I86" s="45">
        <f t="shared" si="37"/>
        <v>0</v>
      </c>
      <c r="J86" s="45">
        <f t="shared" ca="1" si="31"/>
        <v>0</v>
      </c>
      <c r="K86" s="45">
        <f t="shared" si="38"/>
        <v>0</v>
      </c>
      <c r="L86" s="45"/>
      <c r="M86" s="45">
        <f t="shared" si="39"/>
        <v>0</v>
      </c>
      <c r="N86" s="257">
        <f t="shared" ca="1" si="32"/>
        <v>0.05</v>
      </c>
      <c r="O86" s="23"/>
      <c r="P86" s="255">
        <f t="shared" ca="1" si="33"/>
        <v>9.4999999999999998E-3</v>
      </c>
      <c r="Q86" s="163">
        <f t="shared" ca="1" si="34"/>
        <v>0.05</v>
      </c>
      <c r="R86" s="161">
        <f ca="1">NPV(Q86,K87:$K$245) + ($A$13+$A$14+$A$15)/POWER(1+Q85,$A$29-D86+1)+K86</f>
        <v>0</v>
      </c>
      <c r="S86" s="161">
        <f ca="1">NPV(Q86,K87:$K$244) + ($A$13+$A$14+$A$15)/POWER(1+Q86,$A$29-D86+1)+K86</f>
        <v>0</v>
      </c>
      <c r="T86" s="158">
        <f t="shared" ca="1" si="43"/>
        <v>0</v>
      </c>
      <c r="U86" s="158">
        <f t="shared" ca="1" si="44"/>
        <v>0</v>
      </c>
      <c r="V86" s="158">
        <f t="shared" si="45"/>
        <v>0</v>
      </c>
      <c r="W86" s="158">
        <f t="shared" ca="1" si="46"/>
        <v>0</v>
      </c>
      <c r="X86" s="274">
        <f t="shared" ca="1" si="41"/>
        <v>0</v>
      </c>
      <c r="Z86" s="28">
        <f t="shared" ca="1" si="40"/>
        <v>0</v>
      </c>
      <c r="AA86" s="233"/>
      <c r="AB86" s="45">
        <f t="shared" ca="1" si="42"/>
        <v>0</v>
      </c>
      <c r="AC86" s="45">
        <f t="shared" ca="1" si="28"/>
        <v>0</v>
      </c>
      <c r="AD86" s="25">
        <f t="shared" ca="1" si="29"/>
        <v>0</v>
      </c>
    </row>
    <row r="87" spans="4:30" x14ac:dyDescent="0.35">
      <c r="D87" s="20">
        <v>83</v>
      </c>
      <c r="E87" s="21">
        <f t="shared" ca="1" si="35"/>
        <v>74996</v>
      </c>
      <c r="F87" s="44">
        <f t="shared" ca="1" si="30"/>
        <v>75360</v>
      </c>
      <c r="G87" s="22" t="s">
        <v>119</v>
      </c>
      <c r="H87" s="44">
        <f t="shared" ca="1" si="36"/>
        <v>74967</v>
      </c>
      <c r="I87" s="45">
        <f t="shared" si="37"/>
        <v>0</v>
      </c>
      <c r="J87" s="45">
        <f t="shared" ca="1" si="31"/>
        <v>0</v>
      </c>
      <c r="K87" s="45">
        <f t="shared" si="38"/>
        <v>0</v>
      </c>
      <c r="L87" s="45"/>
      <c r="M87" s="45">
        <f t="shared" si="39"/>
        <v>0</v>
      </c>
      <c r="N87" s="257">
        <f t="shared" ca="1" si="32"/>
        <v>0.05</v>
      </c>
      <c r="O87" s="23"/>
      <c r="P87" s="255">
        <f t="shared" ca="1" si="33"/>
        <v>9.4999999999999998E-3</v>
      </c>
      <c r="Q87" s="163">
        <f t="shared" ca="1" si="34"/>
        <v>0.05</v>
      </c>
      <c r="R87" s="161">
        <f ca="1">NPV(Q87,K88:$K$245) + ($A$13+$A$14+$A$15)/POWER(1+Q86,$A$29-D87+1)+K87</f>
        <v>0</v>
      </c>
      <c r="S87" s="161">
        <f ca="1">NPV(Q87,K88:$K$244) + ($A$13+$A$14+$A$15)/POWER(1+Q87,$A$29-D87+1)+K87</f>
        <v>0</v>
      </c>
      <c r="T87" s="158">
        <f t="shared" ca="1" si="43"/>
        <v>0</v>
      </c>
      <c r="U87" s="158">
        <f t="shared" ca="1" si="44"/>
        <v>0</v>
      </c>
      <c r="V87" s="158">
        <f t="shared" si="45"/>
        <v>0</v>
      </c>
      <c r="W87" s="158">
        <f t="shared" ca="1" si="46"/>
        <v>0</v>
      </c>
      <c r="X87" s="274">
        <f t="shared" ca="1" si="41"/>
        <v>0</v>
      </c>
      <c r="Z87" s="28">
        <f t="shared" ca="1" si="40"/>
        <v>0</v>
      </c>
      <c r="AA87" s="233"/>
      <c r="AB87" s="45">
        <f t="shared" ca="1" si="42"/>
        <v>0</v>
      </c>
      <c r="AC87" s="45">
        <f t="shared" ca="1" si="28"/>
        <v>0</v>
      </c>
      <c r="AD87" s="25">
        <f t="shared" ca="1" si="29"/>
        <v>0</v>
      </c>
    </row>
    <row r="88" spans="4:30" x14ac:dyDescent="0.35">
      <c r="D88" s="20">
        <v>84</v>
      </c>
      <c r="E88" s="21">
        <f t="shared" ca="1" si="35"/>
        <v>75361</v>
      </c>
      <c r="F88" s="44">
        <f t="shared" ca="1" si="30"/>
        <v>75725</v>
      </c>
      <c r="G88" s="22" t="s">
        <v>119</v>
      </c>
      <c r="H88" s="44">
        <f t="shared" ca="1" si="36"/>
        <v>75332</v>
      </c>
      <c r="I88" s="45">
        <f t="shared" si="37"/>
        <v>0</v>
      </c>
      <c r="J88" s="45">
        <f t="shared" ca="1" si="31"/>
        <v>0</v>
      </c>
      <c r="K88" s="45">
        <f t="shared" si="38"/>
        <v>0</v>
      </c>
      <c r="L88" s="45"/>
      <c r="M88" s="45">
        <f t="shared" si="39"/>
        <v>0</v>
      </c>
      <c r="N88" s="257">
        <f t="shared" ca="1" si="32"/>
        <v>0.05</v>
      </c>
      <c r="O88" s="23"/>
      <c r="P88" s="255">
        <f t="shared" ca="1" si="33"/>
        <v>9.4999999999999998E-3</v>
      </c>
      <c r="Q88" s="163">
        <f t="shared" ca="1" si="34"/>
        <v>0.05</v>
      </c>
      <c r="R88" s="161">
        <f ca="1">NPV(Q88,K89:$K$245) + ($A$13+$A$14+$A$15)/POWER(1+Q87,$A$29-D88+1)+K88</f>
        <v>0</v>
      </c>
      <c r="S88" s="161">
        <f ca="1">NPV(Q88,K89:$K$244) + ($A$13+$A$14+$A$15)/POWER(1+Q88,$A$29-D88+1)+K88</f>
        <v>0</v>
      </c>
      <c r="T88" s="158">
        <f t="shared" ca="1" si="43"/>
        <v>0</v>
      </c>
      <c r="U88" s="158">
        <f t="shared" ca="1" si="44"/>
        <v>0</v>
      </c>
      <c r="V88" s="158">
        <f t="shared" si="45"/>
        <v>0</v>
      </c>
      <c r="W88" s="158">
        <f t="shared" ca="1" si="46"/>
        <v>0</v>
      </c>
      <c r="X88" s="274">
        <f t="shared" ca="1" si="41"/>
        <v>0</v>
      </c>
      <c r="Z88" s="28">
        <f t="shared" ca="1" si="40"/>
        <v>0</v>
      </c>
      <c r="AA88" s="233"/>
      <c r="AB88" s="45">
        <f t="shared" ca="1" si="42"/>
        <v>0</v>
      </c>
      <c r="AC88" s="45">
        <f t="shared" ca="1" si="28"/>
        <v>0</v>
      </c>
      <c r="AD88" s="25">
        <f t="shared" ca="1" si="29"/>
        <v>0</v>
      </c>
    </row>
    <row r="89" spans="4:30" x14ac:dyDescent="0.35">
      <c r="D89" s="20">
        <v>85</v>
      </c>
      <c r="E89" s="21">
        <f t="shared" ca="1" si="35"/>
        <v>75726</v>
      </c>
      <c r="F89" s="44">
        <f t="shared" ca="1" si="30"/>
        <v>76091</v>
      </c>
      <c r="G89" s="22" t="s">
        <v>119</v>
      </c>
      <c r="H89" s="44">
        <f t="shared" ca="1" si="36"/>
        <v>75697</v>
      </c>
      <c r="I89" s="45">
        <f t="shared" si="37"/>
        <v>0</v>
      </c>
      <c r="J89" s="45">
        <f t="shared" ca="1" si="31"/>
        <v>0</v>
      </c>
      <c r="K89" s="45">
        <f t="shared" si="38"/>
        <v>0</v>
      </c>
      <c r="L89" s="45"/>
      <c r="M89" s="45">
        <f t="shared" si="39"/>
        <v>0</v>
      </c>
      <c r="N89" s="257">
        <f t="shared" ca="1" si="32"/>
        <v>0.05</v>
      </c>
      <c r="O89" s="23"/>
      <c r="P89" s="255">
        <f t="shared" ca="1" si="33"/>
        <v>9.4999999999999998E-3</v>
      </c>
      <c r="Q89" s="163">
        <f t="shared" ca="1" si="34"/>
        <v>0.05</v>
      </c>
      <c r="R89" s="161">
        <f ca="1">NPV(Q89,K90:$K$245) + ($A$13+$A$14+$A$15)/POWER(1+Q88,$A$29-D89+1)+K89</f>
        <v>0</v>
      </c>
      <c r="S89" s="161">
        <f ca="1">NPV(Q89,K90:$K$244) + ($A$13+$A$14+$A$15)/POWER(1+Q89,$A$29-D89+1)+K89</f>
        <v>0</v>
      </c>
      <c r="T89" s="158">
        <f t="shared" ca="1" si="43"/>
        <v>0</v>
      </c>
      <c r="U89" s="158">
        <f t="shared" ca="1" si="44"/>
        <v>0</v>
      </c>
      <c r="V89" s="158">
        <f t="shared" si="45"/>
        <v>0</v>
      </c>
      <c r="W89" s="158">
        <f t="shared" ca="1" si="46"/>
        <v>0</v>
      </c>
      <c r="X89" s="274">
        <f t="shared" ca="1" si="41"/>
        <v>0</v>
      </c>
      <c r="Z89" s="28">
        <f t="shared" ca="1" si="40"/>
        <v>0</v>
      </c>
      <c r="AA89" s="233"/>
      <c r="AB89" s="45">
        <f t="shared" ca="1" si="42"/>
        <v>0</v>
      </c>
      <c r="AC89" s="45">
        <f t="shared" ca="1" si="28"/>
        <v>0</v>
      </c>
      <c r="AD89" s="25">
        <f t="shared" ca="1" si="29"/>
        <v>0</v>
      </c>
    </row>
    <row r="90" spans="4:30" x14ac:dyDescent="0.35">
      <c r="D90" s="20">
        <v>86</v>
      </c>
      <c r="E90" s="21">
        <f t="shared" ca="1" si="35"/>
        <v>76092</v>
      </c>
      <c r="F90" s="44">
        <f t="shared" ca="1" si="30"/>
        <v>76456</v>
      </c>
      <c r="G90" s="22" t="s">
        <v>119</v>
      </c>
      <c r="H90" s="44">
        <f t="shared" ca="1" si="36"/>
        <v>76063</v>
      </c>
      <c r="I90" s="45">
        <f t="shared" si="37"/>
        <v>0</v>
      </c>
      <c r="J90" s="45">
        <f t="shared" ca="1" si="31"/>
        <v>0</v>
      </c>
      <c r="K90" s="45">
        <f t="shared" si="38"/>
        <v>0</v>
      </c>
      <c r="L90" s="45"/>
      <c r="M90" s="45">
        <f t="shared" si="39"/>
        <v>0</v>
      </c>
      <c r="N90" s="257">
        <f t="shared" ca="1" si="32"/>
        <v>0.05</v>
      </c>
      <c r="O90" s="23"/>
      <c r="P90" s="255">
        <f t="shared" ca="1" si="33"/>
        <v>9.4999999999999998E-3</v>
      </c>
      <c r="Q90" s="163">
        <f t="shared" ca="1" si="34"/>
        <v>0.05</v>
      </c>
      <c r="R90" s="161">
        <f ca="1">NPV(Q90,K91:$K$245) + ($A$13+$A$14+$A$15)/POWER(1+Q89,$A$29-D90+1)+K90</f>
        <v>0</v>
      </c>
      <c r="S90" s="161">
        <f ca="1">NPV(Q90,K91:$K$244) + ($A$13+$A$14+$A$15)/POWER(1+Q90,$A$29-D90+1)+K90</f>
        <v>0</v>
      </c>
      <c r="T90" s="158">
        <f t="shared" ca="1" si="43"/>
        <v>0</v>
      </c>
      <c r="U90" s="158">
        <f t="shared" ca="1" si="44"/>
        <v>0</v>
      </c>
      <c r="V90" s="158">
        <f t="shared" si="45"/>
        <v>0</v>
      </c>
      <c r="W90" s="158">
        <f t="shared" ca="1" si="46"/>
        <v>0</v>
      </c>
      <c r="X90" s="274">
        <f t="shared" ca="1" si="41"/>
        <v>0</v>
      </c>
      <c r="Z90" s="28">
        <f t="shared" ca="1" si="40"/>
        <v>0</v>
      </c>
      <c r="AA90" s="233"/>
      <c r="AB90" s="45">
        <f t="shared" ca="1" si="42"/>
        <v>0</v>
      </c>
      <c r="AC90" s="45">
        <f t="shared" ca="1" si="28"/>
        <v>0</v>
      </c>
      <c r="AD90" s="25">
        <f t="shared" ca="1" si="29"/>
        <v>0</v>
      </c>
    </row>
    <row r="91" spans="4:30" x14ac:dyDescent="0.35">
      <c r="D91" s="20">
        <v>87</v>
      </c>
      <c r="E91" s="21">
        <f t="shared" ca="1" si="35"/>
        <v>76457</v>
      </c>
      <c r="F91" s="44">
        <f t="shared" ca="1" si="30"/>
        <v>76821</v>
      </c>
      <c r="G91" s="22" t="s">
        <v>119</v>
      </c>
      <c r="H91" s="44">
        <f t="shared" ca="1" si="36"/>
        <v>76428</v>
      </c>
      <c r="I91" s="45">
        <f t="shared" si="37"/>
        <v>0</v>
      </c>
      <c r="J91" s="45">
        <f t="shared" ca="1" si="31"/>
        <v>0</v>
      </c>
      <c r="K91" s="45">
        <f t="shared" si="38"/>
        <v>0</v>
      </c>
      <c r="L91" s="45"/>
      <c r="M91" s="45">
        <f t="shared" si="39"/>
        <v>0</v>
      </c>
      <c r="N91" s="257">
        <f t="shared" ca="1" si="32"/>
        <v>0.05</v>
      </c>
      <c r="O91" s="23"/>
      <c r="P91" s="255">
        <f t="shared" ca="1" si="33"/>
        <v>9.4999999999999998E-3</v>
      </c>
      <c r="Q91" s="163">
        <f t="shared" ca="1" si="34"/>
        <v>0.05</v>
      </c>
      <c r="R91" s="161">
        <f ca="1">NPV(Q91,K92:$K$245) + ($A$13+$A$14+$A$15)/POWER(1+Q90,$A$29-D91+1)+K91</f>
        <v>0</v>
      </c>
      <c r="S91" s="161">
        <f ca="1">NPV(Q91,K92:$K$244) + ($A$13+$A$14+$A$15)/POWER(1+Q91,$A$29-D91+1)+K91</f>
        <v>0</v>
      </c>
      <c r="T91" s="158">
        <f t="shared" ca="1" si="43"/>
        <v>0</v>
      </c>
      <c r="U91" s="158">
        <f t="shared" ca="1" si="44"/>
        <v>0</v>
      </c>
      <c r="V91" s="158">
        <f t="shared" si="45"/>
        <v>0</v>
      </c>
      <c r="W91" s="158">
        <f t="shared" ca="1" si="46"/>
        <v>0</v>
      </c>
      <c r="X91" s="274">
        <f t="shared" ca="1" si="41"/>
        <v>0</v>
      </c>
      <c r="Z91" s="28">
        <f t="shared" ca="1" si="40"/>
        <v>0</v>
      </c>
      <c r="AA91" s="233"/>
      <c r="AB91" s="45">
        <f t="shared" ca="1" si="42"/>
        <v>0</v>
      </c>
      <c r="AC91" s="45">
        <f t="shared" ca="1" si="28"/>
        <v>0</v>
      </c>
      <c r="AD91" s="25">
        <f t="shared" ca="1" si="29"/>
        <v>0</v>
      </c>
    </row>
    <row r="92" spans="4:30" x14ac:dyDescent="0.35">
      <c r="D92" s="20">
        <v>88</v>
      </c>
      <c r="E92" s="21">
        <f t="shared" ca="1" si="35"/>
        <v>76822</v>
      </c>
      <c r="F92" s="44">
        <f t="shared" ca="1" si="30"/>
        <v>77186</v>
      </c>
      <c r="G92" s="22" t="s">
        <v>119</v>
      </c>
      <c r="H92" s="44">
        <f t="shared" ca="1" si="36"/>
        <v>76793</v>
      </c>
      <c r="I92" s="45">
        <f t="shared" si="37"/>
        <v>0</v>
      </c>
      <c r="J92" s="45">
        <f t="shared" ca="1" si="31"/>
        <v>0</v>
      </c>
      <c r="K92" s="45">
        <f t="shared" si="38"/>
        <v>0</v>
      </c>
      <c r="L92" s="45"/>
      <c r="M92" s="45">
        <f t="shared" si="39"/>
        <v>0</v>
      </c>
      <c r="N92" s="257">
        <f t="shared" ca="1" si="32"/>
        <v>0.05</v>
      </c>
      <c r="O92" s="23"/>
      <c r="P92" s="255">
        <f t="shared" ca="1" si="33"/>
        <v>9.4999999999999998E-3</v>
      </c>
      <c r="Q92" s="163">
        <f t="shared" ca="1" si="34"/>
        <v>0.05</v>
      </c>
      <c r="R92" s="161">
        <f ca="1">NPV(Q92,K93:$K$245) + ($A$13+$A$14+$A$15)/POWER(1+Q91,$A$29-D92+1)+K92</f>
        <v>0</v>
      </c>
      <c r="S92" s="161">
        <f ca="1">NPV(Q92,K93:$K$244) + ($A$13+$A$14+$A$15)/POWER(1+Q92,$A$29-D92+1)+K92</f>
        <v>0</v>
      </c>
      <c r="T92" s="158">
        <f t="shared" ca="1" si="43"/>
        <v>0</v>
      </c>
      <c r="U92" s="158">
        <f t="shared" ca="1" si="44"/>
        <v>0</v>
      </c>
      <c r="V92" s="158">
        <f t="shared" si="45"/>
        <v>0</v>
      </c>
      <c r="W92" s="158">
        <f t="shared" ca="1" si="46"/>
        <v>0</v>
      </c>
      <c r="X92" s="274">
        <f t="shared" ca="1" si="41"/>
        <v>0</v>
      </c>
      <c r="Z92" s="28">
        <f t="shared" ca="1" si="40"/>
        <v>0</v>
      </c>
      <c r="AA92" s="233"/>
      <c r="AB92" s="45">
        <f t="shared" ca="1" si="42"/>
        <v>0</v>
      </c>
      <c r="AC92" s="45">
        <f t="shared" ca="1" si="28"/>
        <v>0</v>
      </c>
      <c r="AD92" s="25">
        <f t="shared" ca="1" si="29"/>
        <v>0</v>
      </c>
    </row>
    <row r="93" spans="4:30" x14ac:dyDescent="0.35">
      <c r="D93" s="20">
        <v>89</v>
      </c>
      <c r="E93" s="21">
        <f t="shared" ca="1" si="35"/>
        <v>77187</v>
      </c>
      <c r="F93" s="44">
        <f t="shared" ca="1" si="30"/>
        <v>77552</v>
      </c>
      <c r="G93" s="22" t="s">
        <v>119</v>
      </c>
      <c r="H93" s="44">
        <f t="shared" ca="1" si="36"/>
        <v>77158</v>
      </c>
      <c r="I93" s="45">
        <f t="shared" si="37"/>
        <v>0</v>
      </c>
      <c r="J93" s="45">
        <f t="shared" ca="1" si="31"/>
        <v>0</v>
      </c>
      <c r="K93" s="45">
        <f t="shared" si="38"/>
        <v>0</v>
      </c>
      <c r="L93" s="45"/>
      <c r="M93" s="45">
        <f t="shared" si="39"/>
        <v>0</v>
      </c>
      <c r="N93" s="257">
        <f t="shared" ca="1" si="32"/>
        <v>0.05</v>
      </c>
      <c r="O93" s="23"/>
      <c r="P93" s="255">
        <f t="shared" ca="1" si="33"/>
        <v>9.4999999999999998E-3</v>
      </c>
      <c r="Q93" s="163">
        <f t="shared" ca="1" si="34"/>
        <v>0.05</v>
      </c>
      <c r="R93" s="161">
        <f ca="1">NPV(Q93,K94:$K$245) + ($A$13+$A$14+$A$15)/POWER(1+Q92,$A$29-D93+1)+K93</f>
        <v>0</v>
      </c>
      <c r="S93" s="161">
        <f ca="1">NPV(Q93,K94:$K$244) + ($A$13+$A$14+$A$15)/POWER(1+Q93,$A$29-D93+1)+K93</f>
        <v>0</v>
      </c>
      <c r="T93" s="158">
        <f t="shared" ca="1" si="43"/>
        <v>0</v>
      </c>
      <c r="U93" s="158">
        <f t="shared" ca="1" si="44"/>
        <v>0</v>
      </c>
      <c r="V93" s="158">
        <f t="shared" si="45"/>
        <v>0</v>
      </c>
      <c r="W93" s="158">
        <f t="shared" ca="1" si="46"/>
        <v>0</v>
      </c>
      <c r="X93" s="274">
        <f t="shared" ca="1" si="41"/>
        <v>0</v>
      </c>
      <c r="Z93" s="28">
        <f t="shared" ca="1" si="40"/>
        <v>0</v>
      </c>
      <c r="AA93" s="233"/>
      <c r="AB93" s="45">
        <f t="shared" ca="1" si="42"/>
        <v>0</v>
      </c>
      <c r="AC93" s="45">
        <f t="shared" ca="1" si="28"/>
        <v>0</v>
      </c>
      <c r="AD93" s="25">
        <f t="shared" ca="1" si="29"/>
        <v>0</v>
      </c>
    </row>
    <row r="94" spans="4:30" x14ac:dyDescent="0.35">
      <c r="D94" s="20">
        <v>90</v>
      </c>
      <c r="E94" s="21">
        <f t="shared" ca="1" si="35"/>
        <v>77553</v>
      </c>
      <c r="F94" s="44">
        <f t="shared" ca="1" si="30"/>
        <v>77917</v>
      </c>
      <c r="G94" s="22" t="s">
        <v>119</v>
      </c>
      <c r="H94" s="44">
        <f t="shared" ca="1" si="36"/>
        <v>77524</v>
      </c>
      <c r="I94" s="45">
        <f t="shared" si="37"/>
        <v>0</v>
      </c>
      <c r="J94" s="45">
        <f t="shared" ca="1" si="31"/>
        <v>0</v>
      </c>
      <c r="K94" s="45">
        <f t="shared" si="38"/>
        <v>0</v>
      </c>
      <c r="L94" s="45"/>
      <c r="M94" s="45">
        <f t="shared" si="39"/>
        <v>0</v>
      </c>
      <c r="N94" s="257">
        <f t="shared" ca="1" si="32"/>
        <v>0.05</v>
      </c>
      <c r="O94" s="23"/>
      <c r="P94" s="255">
        <f t="shared" ca="1" si="33"/>
        <v>9.4999999999999998E-3</v>
      </c>
      <c r="Q94" s="163">
        <f t="shared" ca="1" si="34"/>
        <v>0.05</v>
      </c>
      <c r="R94" s="161">
        <f ca="1">NPV(Q94,K95:$K$245) + ($A$13+$A$14+$A$15)/POWER(1+Q93,$A$29-D94+1)+K94</f>
        <v>0</v>
      </c>
      <c r="S94" s="161">
        <f ca="1">NPV(Q94,K95:$K$244) + ($A$13+$A$14+$A$15)/POWER(1+Q94,$A$29-D94+1)+K94</f>
        <v>0</v>
      </c>
      <c r="T94" s="158">
        <f t="shared" ca="1" si="43"/>
        <v>0</v>
      </c>
      <c r="U94" s="158">
        <f t="shared" ca="1" si="44"/>
        <v>0</v>
      </c>
      <c r="V94" s="158">
        <f t="shared" si="45"/>
        <v>0</v>
      </c>
      <c r="W94" s="158">
        <f t="shared" ca="1" si="46"/>
        <v>0</v>
      </c>
      <c r="X94" s="274">
        <f t="shared" ca="1" si="41"/>
        <v>0</v>
      </c>
      <c r="Z94" s="28">
        <f t="shared" ca="1" si="40"/>
        <v>0</v>
      </c>
      <c r="AA94" s="233"/>
      <c r="AB94" s="45">
        <f t="shared" ca="1" si="42"/>
        <v>0</v>
      </c>
      <c r="AC94" s="45">
        <f t="shared" ca="1" si="28"/>
        <v>0</v>
      </c>
      <c r="AD94" s="25">
        <f t="shared" ca="1" si="29"/>
        <v>0</v>
      </c>
    </row>
    <row r="95" spans="4:30" x14ac:dyDescent="0.35">
      <c r="D95" s="20">
        <v>91</v>
      </c>
      <c r="E95" s="21">
        <f t="shared" ca="1" si="35"/>
        <v>77918</v>
      </c>
      <c r="F95" s="44">
        <f t="shared" ca="1" si="30"/>
        <v>78282</v>
      </c>
      <c r="G95" s="22" t="s">
        <v>119</v>
      </c>
      <c r="H95" s="44">
        <f t="shared" ca="1" si="36"/>
        <v>77889</v>
      </c>
      <c r="I95" s="45">
        <f t="shared" si="37"/>
        <v>0</v>
      </c>
      <c r="J95" s="45">
        <f t="shared" ca="1" si="31"/>
        <v>0</v>
      </c>
      <c r="K95" s="45">
        <f t="shared" si="38"/>
        <v>0</v>
      </c>
      <c r="L95" s="45"/>
      <c r="M95" s="45">
        <f t="shared" si="39"/>
        <v>0</v>
      </c>
      <c r="N95" s="257">
        <f t="shared" ca="1" si="32"/>
        <v>0.05</v>
      </c>
      <c r="O95" s="23"/>
      <c r="P95" s="255">
        <f t="shared" ca="1" si="33"/>
        <v>9.4999999999999998E-3</v>
      </c>
      <c r="Q95" s="163">
        <f t="shared" ca="1" si="34"/>
        <v>0.05</v>
      </c>
      <c r="R95" s="161">
        <f ca="1">NPV(Q95,K96:$K$245) + ($A$13+$A$14+$A$15)/POWER(1+Q94,$A$29-D95+1)+K95</f>
        <v>0</v>
      </c>
      <c r="S95" s="161">
        <f ca="1">NPV(Q95,K96:$K$244) + ($A$13+$A$14+$A$15)/POWER(1+Q95,$A$29-D95+1)+K95</f>
        <v>0</v>
      </c>
      <c r="T95" s="158">
        <f t="shared" ca="1" si="43"/>
        <v>0</v>
      </c>
      <c r="U95" s="158">
        <f t="shared" ca="1" si="44"/>
        <v>0</v>
      </c>
      <c r="V95" s="158">
        <f t="shared" si="45"/>
        <v>0</v>
      </c>
      <c r="W95" s="158">
        <f t="shared" ca="1" si="46"/>
        <v>0</v>
      </c>
      <c r="X95" s="274">
        <f t="shared" ca="1" si="41"/>
        <v>0</v>
      </c>
      <c r="Z95" s="28">
        <f t="shared" ca="1" si="40"/>
        <v>0</v>
      </c>
      <c r="AA95" s="233"/>
      <c r="AB95" s="45">
        <f t="shared" ca="1" si="42"/>
        <v>0</v>
      </c>
      <c r="AC95" s="45">
        <f t="shared" ca="1" si="28"/>
        <v>0</v>
      </c>
      <c r="AD95" s="25">
        <f t="shared" ca="1" si="29"/>
        <v>0</v>
      </c>
    </row>
    <row r="96" spans="4:30" x14ac:dyDescent="0.35">
      <c r="D96" s="20">
        <v>92</v>
      </c>
      <c r="E96" s="21">
        <f t="shared" ca="1" si="35"/>
        <v>78283</v>
      </c>
      <c r="F96" s="44">
        <f t="shared" ca="1" si="30"/>
        <v>78647</v>
      </c>
      <c r="G96" s="22" t="s">
        <v>119</v>
      </c>
      <c r="H96" s="44">
        <f t="shared" ca="1" si="36"/>
        <v>78254</v>
      </c>
      <c r="I96" s="45">
        <f t="shared" si="37"/>
        <v>0</v>
      </c>
      <c r="J96" s="45">
        <f t="shared" ca="1" si="31"/>
        <v>0</v>
      </c>
      <c r="K96" s="45">
        <f t="shared" si="38"/>
        <v>0</v>
      </c>
      <c r="L96" s="45"/>
      <c r="M96" s="45">
        <f t="shared" si="39"/>
        <v>0</v>
      </c>
      <c r="N96" s="257">
        <f t="shared" ca="1" si="32"/>
        <v>0.05</v>
      </c>
      <c r="O96" s="23"/>
      <c r="P96" s="255">
        <f t="shared" ca="1" si="33"/>
        <v>9.4999999999999998E-3</v>
      </c>
      <c r="Q96" s="163">
        <f t="shared" ca="1" si="34"/>
        <v>0.05</v>
      </c>
      <c r="R96" s="161">
        <f ca="1">NPV(Q96,K97:$K$245) + ($A$13+$A$14+$A$15)/POWER(1+Q95,$A$29-D96+1)+K96</f>
        <v>0</v>
      </c>
      <c r="S96" s="161">
        <f ca="1">NPV(Q96,K97:$K$244) + ($A$13+$A$14+$A$15)/POWER(1+Q96,$A$29-D96+1)+K96</f>
        <v>0</v>
      </c>
      <c r="T96" s="158">
        <f t="shared" ca="1" si="43"/>
        <v>0</v>
      </c>
      <c r="U96" s="158">
        <f t="shared" ca="1" si="44"/>
        <v>0</v>
      </c>
      <c r="V96" s="158">
        <f t="shared" si="45"/>
        <v>0</v>
      </c>
      <c r="W96" s="158">
        <f t="shared" ca="1" si="46"/>
        <v>0</v>
      </c>
      <c r="X96" s="274">
        <f t="shared" ca="1" si="41"/>
        <v>0</v>
      </c>
      <c r="Z96" s="28">
        <f t="shared" ca="1" si="40"/>
        <v>0</v>
      </c>
      <c r="AA96" s="233"/>
      <c r="AB96" s="45">
        <f t="shared" ca="1" si="42"/>
        <v>0</v>
      </c>
      <c r="AC96" s="45">
        <f t="shared" ca="1" si="28"/>
        <v>0</v>
      </c>
      <c r="AD96" s="25">
        <f t="shared" ca="1" si="29"/>
        <v>0</v>
      </c>
    </row>
    <row r="97" spans="4:30" x14ac:dyDescent="0.35">
      <c r="D97" s="20">
        <v>93</v>
      </c>
      <c r="E97" s="21">
        <f t="shared" ca="1" si="35"/>
        <v>78648</v>
      </c>
      <c r="F97" s="44">
        <f t="shared" ca="1" si="30"/>
        <v>79013</v>
      </c>
      <c r="G97" s="22" t="s">
        <v>119</v>
      </c>
      <c r="H97" s="44">
        <f t="shared" ca="1" si="36"/>
        <v>78619</v>
      </c>
      <c r="I97" s="45">
        <f t="shared" si="37"/>
        <v>0</v>
      </c>
      <c r="J97" s="45">
        <f t="shared" ca="1" si="31"/>
        <v>0</v>
      </c>
      <c r="K97" s="45">
        <f t="shared" si="38"/>
        <v>0</v>
      </c>
      <c r="L97" s="45"/>
      <c r="M97" s="45">
        <f t="shared" si="39"/>
        <v>0</v>
      </c>
      <c r="N97" s="257">
        <f t="shared" ca="1" si="32"/>
        <v>0.05</v>
      </c>
      <c r="O97" s="23"/>
      <c r="P97" s="255">
        <f t="shared" ca="1" si="33"/>
        <v>9.4999999999999998E-3</v>
      </c>
      <c r="Q97" s="163">
        <f t="shared" ca="1" si="34"/>
        <v>0.05</v>
      </c>
      <c r="R97" s="161">
        <f ca="1">NPV(Q97,K98:$K$245) + ($A$13+$A$14+$A$15)/POWER(1+Q96,$A$29-D97+1)+K97</f>
        <v>0</v>
      </c>
      <c r="S97" s="161">
        <f ca="1">NPV(Q97,K98:$K$244) + ($A$13+$A$14+$A$15)/POWER(1+Q97,$A$29-D97+1)+K97</f>
        <v>0</v>
      </c>
      <c r="T97" s="158">
        <f t="shared" ca="1" si="43"/>
        <v>0</v>
      </c>
      <c r="U97" s="158">
        <f t="shared" ca="1" si="44"/>
        <v>0</v>
      </c>
      <c r="V97" s="158">
        <f t="shared" si="45"/>
        <v>0</v>
      </c>
      <c r="W97" s="158">
        <f t="shared" ca="1" si="46"/>
        <v>0</v>
      </c>
      <c r="X97" s="274">
        <f t="shared" ca="1" si="41"/>
        <v>0</v>
      </c>
      <c r="Z97" s="28">
        <f t="shared" ca="1" si="40"/>
        <v>0</v>
      </c>
      <c r="AA97" s="233"/>
      <c r="AB97" s="45">
        <f t="shared" ca="1" si="42"/>
        <v>0</v>
      </c>
      <c r="AC97" s="45">
        <f t="shared" ca="1" si="28"/>
        <v>0</v>
      </c>
      <c r="AD97" s="25">
        <f t="shared" ca="1" si="29"/>
        <v>0</v>
      </c>
    </row>
    <row r="98" spans="4:30" x14ac:dyDescent="0.35">
      <c r="D98" s="20">
        <v>94</v>
      </c>
      <c r="E98" s="21">
        <f t="shared" ca="1" si="35"/>
        <v>79014</v>
      </c>
      <c r="F98" s="44">
        <f t="shared" ca="1" si="30"/>
        <v>79378</v>
      </c>
      <c r="G98" s="22" t="s">
        <v>119</v>
      </c>
      <c r="H98" s="44">
        <f t="shared" ca="1" si="36"/>
        <v>78985</v>
      </c>
      <c r="I98" s="45">
        <f t="shared" si="37"/>
        <v>0</v>
      </c>
      <c r="J98" s="45">
        <f t="shared" ca="1" si="31"/>
        <v>0</v>
      </c>
      <c r="K98" s="45">
        <f t="shared" si="38"/>
        <v>0</v>
      </c>
      <c r="L98" s="45"/>
      <c r="M98" s="45">
        <f t="shared" si="39"/>
        <v>0</v>
      </c>
      <c r="N98" s="257">
        <f t="shared" ca="1" si="32"/>
        <v>0.05</v>
      </c>
      <c r="O98" s="23"/>
      <c r="P98" s="255">
        <f t="shared" ca="1" si="33"/>
        <v>9.4999999999999998E-3</v>
      </c>
      <c r="Q98" s="163">
        <f t="shared" ca="1" si="34"/>
        <v>0.05</v>
      </c>
      <c r="R98" s="161">
        <f ca="1">NPV(Q98,K99:$K$245) + ($A$13+$A$14+$A$15)/POWER(1+Q97,$A$29-D98+1)+K98</f>
        <v>0</v>
      </c>
      <c r="S98" s="161">
        <f ca="1">NPV(Q98,K99:$K$244) + ($A$13+$A$14+$A$15)/POWER(1+Q98,$A$29-D98+1)+K98</f>
        <v>0</v>
      </c>
      <c r="T98" s="158">
        <f t="shared" ca="1" si="43"/>
        <v>0</v>
      </c>
      <c r="U98" s="158">
        <f t="shared" ca="1" si="44"/>
        <v>0</v>
      </c>
      <c r="V98" s="158">
        <f t="shared" si="45"/>
        <v>0</v>
      </c>
      <c r="W98" s="158">
        <f t="shared" ca="1" si="46"/>
        <v>0</v>
      </c>
      <c r="X98" s="274">
        <f t="shared" ca="1" si="41"/>
        <v>0</v>
      </c>
      <c r="Z98" s="28">
        <f t="shared" ca="1" si="40"/>
        <v>0</v>
      </c>
      <c r="AA98" s="233"/>
      <c r="AB98" s="45">
        <f t="shared" ca="1" si="42"/>
        <v>0</v>
      </c>
      <c r="AC98" s="45">
        <f t="shared" ca="1" si="28"/>
        <v>0</v>
      </c>
      <c r="AD98" s="25">
        <f t="shared" ca="1" si="29"/>
        <v>0</v>
      </c>
    </row>
    <row r="99" spans="4:30" x14ac:dyDescent="0.35">
      <c r="D99" s="20">
        <v>95</v>
      </c>
      <c r="E99" s="21">
        <f t="shared" ca="1" si="35"/>
        <v>79379</v>
      </c>
      <c r="F99" s="44">
        <f t="shared" ca="1" si="30"/>
        <v>79743</v>
      </c>
      <c r="G99" s="22" t="s">
        <v>119</v>
      </c>
      <c r="H99" s="44">
        <f t="shared" ca="1" si="36"/>
        <v>79350</v>
      </c>
      <c r="I99" s="45">
        <f t="shared" si="37"/>
        <v>0</v>
      </c>
      <c r="J99" s="45">
        <f t="shared" ca="1" si="31"/>
        <v>0</v>
      </c>
      <c r="K99" s="45">
        <f t="shared" si="38"/>
        <v>0</v>
      </c>
      <c r="L99" s="45"/>
      <c r="M99" s="45">
        <f t="shared" si="39"/>
        <v>0</v>
      </c>
      <c r="N99" s="257">
        <f t="shared" ca="1" si="32"/>
        <v>0.05</v>
      </c>
      <c r="O99" s="23"/>
      <c r="P99" s="255">
        <f t="shared" ca="1" si="33"/>
        <v>9.4999999999999998E-3</v>
      </c>
      <c r="Q99" s="163">
        <f t="shared" ca="1" si="34"/>
        <v>0.05</v>
      </c>
      <c r="R99" s="161">
        <f ca="1">NPV(Q99,K100:$K$245) + ($A$13+$A$14+$A$15)/POWER(1+Q98,$A$29-D99+1)+K99</f>
        <v>0</v>
      </c>
      <c r="S99" s="161">
        <f ca="1">NPV(Q99,K100:$K$244) + ($A$13+$A$14+$A$15)/POWER(1+Q99,$A$29-D99+1)+K99</f>
        <v>0</v>
      </c>
      <c r="T99" s="158">
        <f t="shared" ca="1" si="43"/>
        <v>0</v>
      </c>
      <c r="U99" s="158">
        <f t="shared" ca="1" si="44"/>
        <v>0</v>
      </c>
      <c r="V99" s="158">
        <f t="shared" si="45"/>
        <v>0</v>
      </c>
      <c r="W99" s="158">
        <f t="shared" ca="1" si="46"/>
        <v>0</v>
      </c>
      <c r="X99" s="274">
        <f t="shared" ca="1" si="41"/>
        <v>0</v>
      </c>
      <c r="Z99" s="28">
        <f t="shared" ca="1" si="40"/>
        <v>0</v>
      </c>
      <c r="AA99" s="233"/>
      <c r="AB99" s="45">
        <f t="shared" ca="1" si="42"/>
        <v>0</v>
      </c>
      <c r="AC99" s="45">
        <f t="shared" ca="1" si="28"/>
        <v>0</v>
      </c>
      <c r="AD99" s="25">
        <f t="shared" ca="1" si="29"/>
        <v>0</v>
      </c>
    </row>
    <row r="100" spans="4:30" x14ac:dyDescent="0.35">
      <c r="D100" s="20">
        <v>96</v>
      </c>
      <c r="E100" s="21">
        <f t="shared" ca="1" si="35"/>
        <v>79744</v>
      </c>
      <c r="F100" s="44">
        <f t="shared" ca="1" si="30"/>
        <v>80108</v>
      </c>
      <c r="G100" s="22" t="s">
        <v>119</v>
      </c>
      <c r="H100" s="44">
        <f t="shared" ca="1" si="36"/>
        <v>79715</v>
      </c>
      <c r="I100" s="45">
        <f t="shared" si="37"/>
        <v>0</v>
      </c>
      <c r="J100" s="45">
        <f t="shared" ca="1" si="31"/>
        <v>0</v>
      </c>
      <c r="K100" s="45">
        <f t="shared" si="38"/>
        <v>0</v>
      </c>
      <c r="L100" s="45"/>
      <c r="M100" s="45">
        <f t="shared" si="39"/>
        <v>0</v>
      </c>
      <c r="N100" s="257">
        <f t="shared" ca="1" si="32"/>
        <v>0.05</v>
      </c>
      <c r="O100" s="23"/>
      <c r="P100" s="255">
        <f t="shared" ca="1" si="33"/>
        <v>9.4999999999999998E-3</v>
      </c>
      <c r="Q100" s="163">
        <f t="shared" ca="1" si="34"/>
        <v>0.05</v>
      </c>
      <c r="R100" s="161">
        <f ca="1">NPV(Q100,K101:$K$245) + ($A$13+$A$14+$A$15)/POWER(1+Q99,$A$29-D100+1)+K100</f>
        <v>0</v>
      </c>
      <c r="S100" s="161">
        <f ca="1">NPV(Q100,K101:$K$244) + ($A$13+$A$14+$A$15)/POWER(1+Q100,$A$29-D100+1)+K100</f>
        <v>0</v>
      </c>
      <c r="T100" s="158">
        <f t="shared" ca="1" si="43"/>
        <v>0</v>
      </c>
      <c r="U100" s="158">
        <f t="shared" ca="1" si="44"/>
        <v>0</v>
      </c>
      <c r="V100" s="158">
        <f t="shared" si="45"/>
        <v>0</v>
      </c>
      <c r="W100" s="158">
        <f t="shared" ca="1" si="46"/>
        <v>0</v>
      </c>
      <c r="X100" s="274">
        <f t="shared" ca="1" si="41"/>
        <v>0</v>
      </c>
      <c r="Z100" s="28">
        <f t="shared" ca="1" si="40"/>
        <v>0</v>
      </c>
      <c r="AA100" s="233"/>
      <c r="AB100" s="45">
        <f t="shared" ca="1" si="42"/>
        <v>0</v>
      </c>
      <c r="AC100" s="45">
        <f t="shared" ca="1" si="28"/>
        <v>0</v>
      </c>
      <c r="AD100" s="25">
        <f t="shared" ca="1" si="29"/>
        <v>0</v>
      </c>
    </row>
    <row r="101" spans="4:30" x14ac:dyDescent="0.35">
      <c r="D101" s="20">
        <v>97</v>
      </c>
      <c r="E101" s="21">
        <f t="shared" ca="1" si="35"/>
        <v>80109</v>
      </c>
      <c r="F101" s="44">
        <f t="shared" ca="1" si="30"/>
        <v>80474</v>
      </c>
      <c r="G101" s="22" t="s">
        <v>119</v>
      </c>
      <c r="H101" s="44">
        <f t="shared" ca="1" si="36"/>
        <v>80080</v>
      </c>
      <c r="I101" s="45">
        <f t="shared" si="37"/>
        <v>0</v>
      </c>
      <c r="J101" s="45">
        <f t="shared" ca="1" si="31"/>
        <v>0</v>
      </c>
      <c r="K101" s="45">
        <f t="shared" si="38"/>
        <v>0</v>
      </c>
      <c r="L101" s="45"/>
      <c r="M101" s="45">
        <f t="shared" si="39"/>
        <v>0</v>
      </c>
      <c r="N101" s="257">
        <f t="shared" ca="1" si="32"/>
        <v>0.05</v>
      </c>
      <c r="O101" s="23"/>
      <c r="P101" s="255">
        <f t="shared" ca="1" si="33"/>
        <v>9.4999999999999998E-3</v>
      </c>
      <c r="Q101" s="163">
        <f t="shared" ca="1" si="34"/>
        <v>0.05</v>
      </c>
      <c r="R101" s="161">
        <f ca="1">NPV(Q101,K102:$K$245) + ($A$13+$A$14+$A$15)/POWER(1+Q100,$A$29-D101+1)+K101</f>
        <v>0</v>
      </c>
      <c r="S101" s="161">
        <f ca="1">NPV(Q101,K102:$K$244) + ($A$13+$A$14+$A$15)/POWER(1+Q101,$A$29-D101+1)+K101</f>
        <v>0</v>
      </c>
      <c r="T101" s="158">
        <f t="shared" ca="1" si="43"/>
        <v>0</v>
      </c>
      <c r="U101" s="158">
        <f t="shared" ca="1" si="44"/>
        <v>0</v>
      </c>
      <c r="V101" s="158">
        <f t="shared" si="45"/>
        <v>0</v>
      </c>
      <c r="W101" s="158">
        <f t="shared" ca="1" si="46"/>
        <v>0</v>
      </c>
      <c r="X101" s="274">
        <f t="shared" ca="1" si="41"/>
        <v>0</v>
      </c>
      <c r="Z101" s="28">
        <f t="shared" ca="1" si="40"/>
        <v>0</v>
      </c>
      <c r="AA101" s="233"/>
      <c r="AB101" s="45">
        <f t="shared" ca="1" si="42"/>
        <v>0</v>
      </c>
      <c r="AC101" s="45">
        <f t="shared" ca="1" si="28"/>
        <v>0</v>
      </c>
      <c r="AD101" s="25">
        <f t="shared" ca="1" si="29"/>
        <v>0</v>
      </c>
    </row>
    <row r="102" spans="4:30" x14ac:dyDescent="0.35">
      <c r="D102" s="20">
        <v>98</v>
      </c>
      <c r="E102" s="21">
        <f t="shared" ca="1" si="35"/>
        <v>80475</v>
      </c>
      <c r="F102" s="44">
        <f t="shared" ca="1" si="30"/>
        <v>80839</v>
      </c>
      <c r="G102" s="22" t="s">
        <v>119</v>
      </c>
      <c r="H102" s="44">
        <f t="shared" ca="1" si="36"/>
        <v>80446</v>
      </c>
      <c r="I102" s="45">
        <f t="shared" si="37"/>
        <v>0</v>
      </c>
      <c r="J102" s="45">
        <f t="shared" ca="1" si="31"/>
        <v>0</v>
      </c>
      <c r="K102" s="45">
        <f t="shared" si="38"/>
        <v>0</v>
      </c>
      <c r="L102" s="45"/>
      <c r="M102" s="45">
        <f t="shared" si="39"/>
        <v>0</v>
      </c>
      <c r="N102" s="257">
        <f t="shared" ca="1" si="32"/>
        <v>0.05</v>
      </c>
      <c r="O102" s="23"/>
      <c r="P102" s="255">
        <f t="shared" ca="1" si="33"/>
        <v>9.4999999999999998E-3</v>
      </c>
      <c r="Q102" s="163">
        <f t="shared" ca="1" si="34"/>
        <v>0.05</v>
      </c>
      <c r="R102" s="161">
        <f ca="1">NPV(Q102,K103:$K$245) + ($A$13+$A$14+$A$15)/POWER(1+Q101,$A$29-D102+1)+K102</f>
        <v>0</v>
      </c>
      <c r="S102" s="161">
        <f ca="1">NPV(Q102,K103:$K$244) + ($A$13+$A$14+$A$15)/POWER(1+Q102,$A$29-D102+1)+K102</f>
        <v>0</v>
      </c>
      <c r="T102" s="158">
        <f t="shared" ca="1" si="43"/>
        <v>0</v>
      </c>
      <c r="U102" s="158">
        <f t="shared" ca="1" si="44"/>
        <v>0</v>
      </c>
      <c r="V102" s="158">
        <f t="shared" si="45"/>
        <v>0</v>
      </c>
      <c r="W102" s="158">
        <f t="shared" ca="1" si="46"/>
        <v>0</v>
      </c>
      <c r="X102" s="274">
        <f t="shared" ca="1" si="41"/>
        <v>0</v>
      </c>
      <c r="Z102" s="28">
        <f t="shared" ca="1" si="40"/>
        <v>0</v>
      </c>
      <c r="AA102" s="233"/>
      <c r="AB102" s="45">
        <f t="shared" ca="1" si="42"/>
        <v>0</v>
      </c>
      <c r="AC102" s="45">
        <f t="shared" ca="1" si="28"/>
        <v>0</v>
      </c>
      <c r="AD102" s="25">
        <f t="shared" ca="1" si="29"/>
        <v>0</v>
      </c>
    </row>
    <row r="103" spans="4:30" x14ac:dyDescent="0.35">
      <c r="D103" s="20">
        <v>99</v>
      </c>
      <c r="E103" s="21">
        <f t="shared" ca="1" si="35"/>
        <v>80840</v>
      </c>
      <c r="F103" s="44">
        <f t="shared" ca="1" si="30"/>
        <v>81204</v>
      </c>
      <c r="G103" s="22" t="s">
        <v>119</v>
      </c>
      <c r="H103" s="44">
        <f t="shared" ca="1" si="36"/>
        <v>80811</v>
      </c>
      <c r="I103" s="45">
        <f t="shared" si="37"/>
        <v>0</v>
      </c>
      <c r="J103" s="45">
        <f t="shared" ca="1" si="31"/>
        <v>0</v>
      </c>
      <c r="K103" s="45">
        <f t="shared" si="38"/>
        <v>0</v>
      </c>
      <c r="L103" s="45"/>
      <c r="M103" s="45">
        <f t="shared" si="39"/>
        <v>0</v>
      </c>
      <c r="N103" s="257">
        <f t="shared" ca="1" si="32"/>
        <v>0.05</v>
      </c>
      <c r="O103" s="23"/>
      <c r="P103" s="255">
        <f t="shared" ca="1" si="33"/>
        <v>9.4999999999999998E-3</v>
      </c>
      <c r="Q103" s="163">
        <f t="shared" ca="1" si="34"/>
        <v>0.05</v>
      </c>
      <c r="R103" s="161">
        <f ca="1">NPV(Q103,K104:$K$245) + ($A$13+$A$14+$A$15)/POWER(1+Q102,$A$29-D103+1)+K103</f>
        <v>0</v>
      </c>
      <c r="S103" s="161">
        <f ca="1">NPV(Q103,K104:$K$244) + ($A$13+$A$14+$A$15)/POWER(1+Q103,$A$29-D103+1)+K103</f>
        <v>0</v>
      </c>
      <c r="T103" s="158">
        <f t="shared" ca="1" si="43"/>
        <v>0</v>
      </c>
      <c r="U103" s="158">
        <f t="shared" ca="1" si="44"/>
        <v>0</v>
      </c>
      <c r="V103" s="158">
        <f t="shared" si="45"/>
        <v>0</v>
      </c>
      <c r="W103" s="158">
        <f t="shared" ca="1" si="46"/>
        <v>0</v>
      </c>
      <c r="X103" s="274">
        <f t="shared" ca="1" si="41"/>
        <v>0</v>
      </c>
      <c r="Z103" s="28">
        <f t="shared" ca="1" si="40"/>
        <v>0</v>
      </c>
      <c r="AA103" s="233"/>
      <c r="AB103" s="45">
        <f t="shared" ca="1" si="42"/>
        <v>0</v>
      </c>
      <c r="AC103" s="45">
        <f t="shared" ca="1" si="28"/>
        <v>0</v>
      </c>
      <c r="AD103" s="25">
        <f t="shared" ca="1" si="29"/>
        <v>0</v>
      </c>
    </row>
    <row r="104" spans="4:30" x14ac:dyDescent="0.35">
      <c r="D104" s="20">
        <v>100</v>
      </c>
      <c r="E104" s="21">
        <f t="shared" ca="1" si="35"/>
        <v>81205</v>
      </c>
      <c r="F104" s="44">
        <f t="shared" ca="1" si="30"/>
        <v>81569</v>
      </c>
      <c r="G104" s="22" t="s">
        <v>119</v>
      </c>
      <c r="H104" s="44">
        <f t="shared" ca="1" si="36"/>
        <v>81176</v>
      </c>
      <c r="I104" s="45">
        <f t="shared" si="37"/>
        <v>0</v>
      </c>
      <c r="J104" s="45">
        <f t="shared" ca="1" si="31"/>
        <v>0</v>
      </c>
      <c r="K104" s="45">
        <f t="shared" si="38"/>
        <v>0</v>
      </c>
      <c r="L104" s="45"/>
      <c r="M104" s="45">
        <f t="shared" si="39"/>
        <v>0</v>
      </c>
      <c r="N104" s="257">
        <f t="shared" ca="1" si="32"/>
        <v>0.05</v>
      </c>
      <c r="O104" s="23"/>
      <c r="P104" s="255">
        <f t="shared" ca="1" si="33"/>
        <v>9.4999999999999998E-3</v>
      </c>
      <c r="Q104" s="163">
        <f t="shared" ca="1" si="34"/>
        <v>0.05</v>
      </c>
      <c r="R104" s="161">
        <f ca="1">NPV(Q104,K105:$K$245) + ($A$13+$A$14+$A$15)/POWER(1+Q103,$A$29-D104+1)+K104</f>
        <v>0</v>
      </c>
      <c r="S104" s="161">
        <f ca="1">NPV(Q104,K105:$K$244) + ($A$13+$A$14+$A$15)/POWER(1+Q104,$A$29-D104+1)+K104</f>
        <v>0</v>
      </c>
      <c r="T104" s="158">
        <f t="shared" ca="1" si="43"/>
        <v>0</v>
      </c>
      <c r="U104" s="158">
        <f t="shared" ca="1" si="44"/>
        <v>0</v>
      </c>
      <c r="V104" s="158">
        <f t="shared" si="45"/>
        <v>0</v>
      </c>
      <c r="W104" s="158">
        <f t="shared" ca="1" si="46"/>
        <v>0</v>
      </c>
      <c r="X104" s="274">
        <f t="shared" ca="1" si="41"/>
        <v>0</v>
      </c>
      <c r="Z104" s="28">
        <f t="shared" ca="1" si="40"/>
        <v>0</v>
      </c>
      <c r="AA104" s="233"/>
      <c r="AB104" s="45">
        <f t="shared" ca="1" si="42"/>
        <v>0</v>
      </c>
      <c r="AC104" s="45">
        <f t="shared" ca="1" si="28"/>
        <v>0</v>
      </c>
      <c r="AD104" s="25">
        <f t="shared" ca="1" si="29"/>
        <v>0</v>
      </c>
    </row>
    <row r="105" spans="4:30" x14ac:dyDescent="0.35">
      <c r="D105" s="20">
        <v>101</v>
      </c>
      <c r="E105" s="21">
        <f t="shared" ca="1" si="35"/>
        <v>81570</v>
      </c>
      <c r="F105" s="44">
        <f t="shared" ca="1" si="30"/>
        <v>81935</v>
      </c>
      <c r="G105" s="22" t="s">
        <v>119</v>
      </c>
      <c r="H105" s="44">
        <f t="shared" ca="1" si="36"/>
        <v>81541</v>
      </c>
      <c r="I105" s="45">
        <f t="shared" si="37"/>
        <v>0</v>
      </c>
      <c r="J105" s="45">
        <f t="shared" ca="1" si="31"/>
        <v>0</v>
      </c>
      <c r="K105" s="45">
        <f t="shared" si="38"/>
        <v>0</v>
      </c>
      <c r="L105" s="45"/>
      <c r="M105" s="45">
        <f t="shared" si="39"/>
        <v>0</v>
      </c>
      <c r="N105" s="257">
        <f t="shared" ca="1" si="32"/>
        <v>0.05</v>
      </c>
      <c r="O105" s="23"/>
      <c r="P105" s="255">
        <f t="shared" ca="1" si="33"/>
        <v>9.4999999999999998E-3</v>
      </c>
      <c r="Q105" s="163">
        <f t="shared" ca="1" si="34"/>
        <v>0.05</v>
      </c>
      <c r="R105" s="161">
        <f ca="1">NPV(Q105,K106:$K$245) + ($A$13+$A$14+$A$15)/POWER(1+Q104,$A$29-D105+1)+K105</f>
        <v>0</v>
      </c>
      <c r="S105" s="161">
        <f ca="1">NPV(Q105,K106:$K$244) + ($A$13+$A$14+$A$15)/POWER(1+Q105,$A$29-D105+1)+K105</f>
        <v>0</v>
      </c>
      <c r="T105" s="158">
        <f t="shared" ca="1" si="43"/>
        <v>0</v>
      </c>
      <c r="U105" s="158">
        <f t="shared" ca="1" si="44"/>
        <v>0</v>
      </c>
      <c r="V105" s="158">
        <f t="shared" si="45"/>
        <v>0</v>
      </c>
      <c r="W105" s="158">
        <f t="shared" ca="1" si="46"/>
        <v>0</v>
      </c>
      <c r="X105" s="274">
        <f t="shared" ca="1" si="41"/>
        <v>0</v>
      </c>
      <c r="Z105" s="28">
        <f t="shared" ca="1" si="40"/>
        <v>0</v>
      </c>
      <c r="AA105" s="233"/>
      <c r="AB105" s="45">
        <f t="shared" ca="1" si="42"/>
        <v>0</v>
      </c>
      <c r="AC105" s="45">
        <f t="shared" ca="1" si="28"/>
        <v>0</v>
      </c>
      <c r="AD105" s="25">
        <f t="shared" ca="1" si="29"/>
        <v>0</v>
      </c>
    </row>
    <row r="106" spans="4:30" x14ac:dyDescent="0.35">
      <c r="D106" s="20">
        <v>102</v>
      </c>
      <c r="E106" s="21">
        <f t="shared" ca="1" si="35"/>
        <v>81936</v>
      </c>
      <c r="F106" s="44">
        <f t="shared" ca="1" si="30"/>
        <v>82300</v>
      </c>
      <c r="G106" s="22" t="s">
        <v>119</v>
      </c>
      <c r="H106" s="44">
        <f t="shared" ca="1" si="36"/>
        <v>81907</v>
      </c>
      <c r="I106" s="45">
        <f t="shared" si="37"/>
        <v>0</v>
      </c>
      <c r="J106" s="45">
        <f t="shared" ca="1" si="31"/>
        <v>0</v>
      </c>
      <c r="K106" s="45">
        <f t="shared" si="38"/>
        <v>0</v>
      </c>
      <c r="L106" s="45"/>
      <c r="M106" s="45">
        <f t="shared" si="39"/>
        <v>0</v>
      </c>
      <c r="N106" s="257">
        <f t="shared" ca="1" si="32"/>
        <v>0.05</v>
      </c>
      <c r="O106" s="23"/>
      <c r="P106" s="255">
        <f t="shared" ca="1" si="33"/>
        <v>9.4999999999999998E-3</v>
      </c>
      <c r="Q106" s="163">
        <f t="shared" ca="1" si="34"/>
        <v>0.05</v>
      </c>
      <c r="R106" s="161">
        <f ca="1">NPV(Q106,K107:$K$245) + ($A$13+$A$14+$A$15)/POWER(1+Q105,$A$29-D106+1)+K106</f>
        <v>0</v>
      </c>
      <c r="S106" s="161">
        <f ca="1">NPV(Q106,K107:$K$244) + ($A$13+$A$14+$A$15)/POWER(1+Q106,$A$29-D106+1)+K106</f>
        <v>0</v>
      </c>
      <c r="T106" s="158">
        <f t="shared" ca="1" si="43"/>
        <v>0</v>
      </c>
      <c r="U106" s="158">
        <f t="shared" ca="1" si="44"/>
        <v>0</v>
      </c>
      <c r="V106" s="158">
        <f t="shared" si="45"/>
        <v>0</v>
      </c>
      <c r="W106" s="158">
        <f t="shared" ca="1" si="46"/>
        <v>0</v>
      </c>
      <c r="X106" s="274">
        <f t="shared" ca="1" si="41"/>
        <v>0</v>
      </c>
      <c r="Z106" s="28">
        <f t="shared" ca="1" si="40"/>
        <v>0</v>
      </c>
      <c r="AA106" s="233"/>
      <c r="AB106" s="45">
        <f t="shared" ca="1" si="42"/>
        <v>0</v>
      </c>
      <c r="AC106" s="45">
        <f t="shared" ca="1" si="28"/>
        <v>0</v>
      </c>
      <c r="AD106" s="25">
        <f t="shared" ca="1" si="29"/>
        <v>0</v>
      </c>
    </row>
    <row r="107" spans="4:30" x14ac:dyDescent="0.35">
      <c r="D107" s="20">
        <v>103</v>
      </c>
      <c r="E107" s="21">
        <f t="shared" ca="1" si="35"/>
        <v>82301</v>
      </c>
      <c r="F107" s="44">
        <f t="shared" ca="1" si="30"/>
        <v>82665</v>
      </c>
      <c r="G107" s="22" t="s">
        <v>119</v>
      </c>
      <c r="H107" s="44">
        <f t="shared" ca="1" si="36"/>
        <v>82272</v>
      </c>
      <c r="I107" s="45">
        <f t="shared" si="37"/>
        <v>0</v>
      </c>
      <c r="J107" s="45">
        <f t="shared" ca="1" si="31"/>
        <v>0</v>
      </c>
      <c r="K107" s="45">
        <f t="shared" si="38"/>
        <v>0</v>
      </c>
      <c r="L107" s="45"/>
      <c r="M107" s="45">
        <f t="shared" si="39"/>
        <v>0</v>
      </c>
      <c r="N107" s="257">
        <f t="shared" ca="1" si="32"/>
        <v>0.05</v>
      </c>
      <c r="O107" s="23"/>
      <c r="P107" s="255">
        <f t="shared" ca="1" si="33"/>
        <v>9.4999999999999998E-3</v>
      </c>
      <c r="Q107" s="163">
        <f t="shared" ca="1" si="34"/>
        <v>0.05</v>
      </c>
      <c r="R107" s="161">
        <f ca="1">NPV(Q107,K108:$K$245) + ($A$13+$A$14+$A$15)/POWER(1+Q106,$A$29-D107+1)+K107</f>
        <v>0</v>
      </c>
      <c r="S107" s="161">
        <f ca="1">NPV(Q107,K108:$K$244) + ($A$13+$A$14+$A$15)/POWER(1+Q107,$A$29-D107+1)+K107</f>
        <v>0</v>
      </c>
      <c r="T107" s="158">
        <f t="shared" ca="1" si="43"/>
        <v>0</v>
      </c>
      <c r="U107" s="158">
        <f t="shared" ca="1" si="44"/>
        <v>0</v>
      </c>
      <c r="V107" s="158">
        <f t="shared" si="45"/>
        <v>0</v>
      </c>
      <c r="W107" s="158">
        <f t="shared" ca="1" si="46"/>
        <v>0</v>
      </c>
      <c r="X107" s="274">
        <f t="shared" ca="1" si="41"/>
        <v>0</v>
      </c>
      <c r="Z107" s="28">
        <f t="shared" ca="1" si="40"/>
        <v>0</v>
      </c>
      <c r="AA107" s="233"/>
      <c r="AB107" s="45">
        <f t="shared" ca="1" si="42"/>
        <v>0</v>
      </c>
      <c r="AC107" s="45">
        <f t="shared" ca="1" si="28"/>
        <v>0</v>
      </c>
      <c r="AD107" s="25">
        <f t="shared" ca="1" si="29"/>
        <v>0</v>
      </c>
    </row>
    <row r="108" spans="4:30" x14ac:dyDescent="0.35">
      <c r="D108" s="20">
        <v>104</v>
      </c>
      <c r="E108" s="21">
        <f t="shared" ca="1" si="35"/>
        <v>82666</v>
      </c>
      <c r="F108" s="44">
        <f t="shared" ca="1" si="30"/>
        <v>83030</v>
      </c>
      <c r="G108" s="22" t="s">
        <v>119</v>
      </c>
      <c r="H108" s="44">
        <f t="shared" ca="1" si="36"/>
        <v>82637</v>
      </c>
      <c r="I108" s="45">
        <f t="shared" si="37"/>
        <v>0</v>
      </c>
      <c r="J108" s="45">
        <f t="shared" ca="1" si="31"/>
        <v>0</v>
      </c>
      <c r="K108" s="45">
        <f t="shared" si="38"/>
        <v>0</v>
      </c>
      <c r="L108" s="45"/>
      <c r="M108" s="45">
        <f t="shared" si="39"/>
        <v>0</v>
      </c>
      <c r="N108" s="257">
        <f t="shared" ca="1" si="32"/>
        <v>0.05</v>
      </c>
      <c r="O108" s="23"/>
      <c r="P108" s="255">
        <f t="shared" ca="1" si="33"/>
        <v>9.4999999999999998E-3</v>
      </c>
      <c r="Q108" s="163">
        <f t="shared" ca="1" si="34"/>
        <v>0.05</v>
      </c>
      <c r="R108" s="161">
        <f ca="1">NPV(Q108,K109:$K$245) + ($A$13+$A$14+$A$15)/POWER(1+Q107,$A$29-D108+1)+K108</f>
        <v>0</v>
      </c>
      <c r="S108" s="161">
        <f ca="1">NPV(Q108,K109:$K$244) + ($A$13+$A$14+$A$15)/POWER(1+Q108,$A$29-D108+1)+K108</f>
        <v>0</v>
      </c>
      <c r="T108" s="158">
        <f t="shared" ca="1" si="43"/>
        <v>0</v>
      </c>
      <c r="U108" s="158">
        <f t="shared" ca="1" si="44"/>
        <v>0</v>
      </c>
      <c r="V108" s="158">
        <f t="shared" si="45"/>
        <v>0</v>
      </c>
      <c r="W108" s="158">
        <f t="shared" ca="1" si="46"/>
        <v>0</v>
      </c>
      <c r="X108" s="274">
        <f t="shared" ca="1" si="41"/>
        <v>0</v>
      </c>
      <c r="Z108" s="28">
        <f t="shared" ca="1" si="40"/>
        <v>0</v>
      </c>
      <c r="AA108" s="233"/>
      <c r="AB108" s="45">
        <f t="shared" ca="1" si="42"/>
        <v>0</v>
      </c>
      <c r="AC108" s="45">
        <f t="shared" ca="1" si="28"/>
        <v>0</v>
      </c>
      <c r="AD108" s="25">
        <f t="shared" ca="1" si="29"/>
        <v>0</v>
      </c>
    </row>
    <row r="109" spans="4:30" x14ac:dyDescent="0.35">
      <c r="D109" s="20">
        <v>105</v>
      </c>
      <c r="E109" s="21">
        <f t="shared" ca="1" si="35"/>
        <v>83031</v>
      </c>
      <c r="F109" s="44">
        <f t="shared" ca="1" si="30"/>
        <v>83396</v>
      </c>
      <c r="G109" s="22" t="s">
        <v>119</v>
      </c>
      <c r="H109" s="44">
        <f t="shared" ca="1" si="36"/>
        <v>83002</v>
      </c>
      <c r="I109" s="45">
        <f t="shared" si="37"/>
        <v>0</v>
      </c>
      <c r="J109" s="45">
        <f t="shared" ca="1" si="31"/>
        <v>0</v>
      </c>
      <c r="K109" s="45">
        <f t="shared" si="38"/>
        <v>0</v>
      </c>
      <c r="L109" s="45"/>
      <c r="M109" s="45">
        <f t="shared" si="39"/>
        <v>0</v>
      </c>
      <c r="N109" s="257">
        <f t="shared" ca="1" si="32"/>
        <v>0.05</v>
      </c>
      <c r="O109" s="23"/>
      <c r="P109" s="255">
        <f t="shared" ca="1" si="33"/>
        <v>9.4999999999999998E-3</v>
      </c>
      <c r="Q109" s="163">
        <f t="shared" ca="1" si="34"/>
        <v>0.05</v>
      </c>
      <c r="R109" s="161">
        <f ca="1">NPV(Q109,K110:$K$245) + ($A$13+$A$14+$A$15)/POWER(1+Q108,$A$29-D109+1)+K109</f>
        <v>0</v>
      </c>
      <c r="S109" s="161">
        <f ca="1">NPV(Q109,K110:$K$244) + ($A$13+$A$14+$A$15)/POWER(1+Q109,$A$29-D109+1)+K109</f>
        <v>0</v>
      </c>
      <c r="T109" s="158">
        <f t="shared" ca="1" si="43"/>
        <v>0</v>
      </c>
      <c r="U109" s="158">
        <f t="shared" ca="1" si="44"/>
        <v>0</v>
      </c>
      <c r="V109" s="158">
        <f t="shared" si="45"/>
        <v>0</v>
      </c>
      <c r="W109" s="158">
        <f t="shared" ca="1" si="46"/>
        <v>0</v>
      </c>
      <c r="X109" s="274">
        <f t="shared" ca="1" si="41"/>
        <v>0</v>
      </c>
      <c r="Z109" s="28">
        <f t="shared" ca="1" si="40"/>
        <v>0</v>
      </c>
      <c r="AA109" s="233"/>
      <c r="AB109" s="45">
        <f t="shared" ca="1" si="42"/>
        <v>0</v>
      </c>
      <c r="AC109" s="45">
        <f t="shared" ca="1" si="28"/>
        <v>0</v>
      </c>
      <c r="AD109" s="25">
        <f t="shared" ca="1" si="29"/>
        <v>0</v>
      </c>
    </row>
    <row r="110" spans="4:30" x14ac:dyDescent="0.35">
      <c r="D110" s="20">
        <v>106</v>
      </c>
      <c r="E110" s="21">
        <f t="shared" ca="1" si="35"/>
        <v>83397</v>
      </c>
      <c r="F110" s="44">
        <f t="shared" ca="1" si="30"/>
        <v>83761</v>
      </c>
      <c r="G110" s="22" t="s">
        <v>119</v>
      </c>
      <c r="H110" s="44">
        <f t="shared" ca="1" si="36"/>
        <v>83368</v>
      </c>
      <c r="I110" s="45">
        <f t="shared" si="37"/>
        <v>0</v>
      </c>
      <c r="J110" s="45">
        <f t="shared" ca="1" si="31"/>
        <v>0</v>
      </c>
      <c r="K110" s="45">
        <f t="shared" si="38"/>
        <v>0</v>
      </c>
      <c r="L110" s="45"/>
      <c r="M110" s="45">
        <f t="shared" si="39"/>
        <v>0</v>
      </c>
      <c r="N110" s="257">
        <f t="shared" ca="1" si="32"/>
        <v>0.05</v>
      </c>
      <c r="O110" s="23"/>
      <c r="P110" s="255">
        <f t="shared" ca="1" si="33"/>
        <v>9.4999999999999998E-3</v>
      </c>
      <c r="Q110" s="163">
        <f t="shared" ca="1" si="34"/>
        <v>0.05</v>
      </c>
      <c r="R110" s="161">
        <f ca="1">NPV(Q110,K111:$K$245) + ($A$13+$A$14+$A$15)/POWER(1+Q109,$A$29-D110+1)+K110</f>
        <v>0</v>
      </c>
      <c r="S110" s="161">
        <f ca="1">NPV(Q110,K111:$K$244) + ($A$13+$A$14+$A$15)/POWER(1+Q110,$A$29-D110+1)+K110</f>
        <v>0</v>
      </c>
      <c r="T110" s="158">
        <f t="shared" ca="1" si="43"/>
        <v>0</v>
      </c>
      <c r="U110" s="158">
        <f t="shared" ca="1" si="44"/>
        <v>0</v>
      </c>
      <c r="V110" s="158">
        <f t="shared" si="45"/>
        <v>0</v>
      </c>
      <c r="W110" s="158">
        <f t="shared" ca="1" si="46"/>
        <v>0</v>
      </c>
      <c r="X110" s="274">
        <f t="shared" ca="1" si="41"/>
        <v>0</v>
      </c>
      <c r="Z110" s="28">
        <f t="shared" ca="1" si="40"/>
        <v>0</v>
      </c>
      <c r="AA110" s="233"/>
      <c r="AB110" s="45">
        <f t="shared" ca="1" si="42"/>
        <v>0</v>
      </c>
      <c r="AC110" s="45">
        <f t="shared" ca="1" si="28"/>
        <v>0</v>
      </c>
      <c r="AD110" s="25">
        <f t="shared" ca="1" si="29"/>
        <v>0</v>
      </c>
    </row>
    <row r="111" spans="4:30" x14ac:dyDescent="0.35">
      <c r="D111" s="20">
        <v>107</v>
      </c>
      <c r="E111" s="21">
        <f t="shared" ca="1" si="35"/>
        <v>83762</v>
      </c>
      <c r="F111" s="44">
        <f t="shared" ca="1" si="30"/>
        <v>84126</v>
      </c>
      <c r="G111" s="22" t="s">
        <v>119</v>
      </c>
      <c r="H111" s="44">
        <f t="shared" ca="1" si="36"/>
        <v>83733</v>
      </c>
      <c r="I111" s="45">
        <f t="shared" si="37"/>
        <v>0</v>
      </c>
      <c r="J111" s="45">
        <f t="shared" ca="1" si="31"/>
        <v>0</v>
      </c>
      <c r="K111" s="45">
        <f t="shared" si="38"/>
        <v>0</v>
      </c>
      <c r="L111" s="45"/>
      <c r="M111" s="45">
        <f t="shared" si="39"/>
        <v>0</v>
      </c>
      <c r="N111" s="257">
        <f t="shared" ca="1" si="32"/>
        <v>0.05</v>
      </c>
      <c r="O111" s="23"/>
      <c r="P111" s="255">
        <f t="shared" ca="1" si="33"/>
        <v>9.4999999999999998E-3</v>
      </c>
      <c r="Q111" s="163">
        <f t="shared" ca="1" si="34"/>
        <v>0.05</v>
      </c>
      <c r="R111" s="161">
        <f ca="1">NPV(Q111,K112:$K$245) + ($A$13+$A$14+$A$15)/POWER(1+Q110,$A$29-D111+1)+K111</f>
        <v>0</v>
      </c>
      <c r="S111" s="161">
        <f ca="1">NPV(Q111,K112:$K$244) + ($A$13+$A$14+$A$15)/POWER(1+Q111,$A$29-D111+1)+K111</f>
        <v>0</v>
      </c>
      <c r="T111" s="158">
        <f t="shared" ca="1" si="43"/>
        <v>0</v>
      </c>
      <c r="U111" s="158">
        <f t="shared" ca="1" si="44"/>
        <v>0</v>
      </c>
      <c r="V111" s="158">
        <f t="shared" si="45"/>
        <v>0</v>
      </c>
      <c r="W111" s="158">
        <f t="shared" ca="1" si="46"/>
        <v>0</v>
      </c>
      <c r="X111" s="274">
        <f t="shared" ca="1" si="41"/>
        <v>0</v>
      </c>
      <c r="Z111" s="28">
        <f t="shared" ca="1" si="40"/>
        <v>0</v>
      </c>
      <c r="AA111" s="233"/>
      <c r="AB111" s="45">
        <f t="shared" ca="1" si="42"/>
        <v>0</v>
      </c>
      <c r="AC111" s="45">
        <f t="shared" ca="1" si="28"/>
        <v>0</v>
      </c>
      <c r="AD111" s="25">
        <f t="shared" ca="1" si="29"/>
        <v>0</v>
      </c>
    </row>
    <row r="112" spans="4:30" x14ac:dyDescent="0.35">
      <c r="D112" s="20">
        <v>108</v>
      </c>
      <c r="E112" s="21">
        <f t="shared" ca="1" si="35"/>
        <v>84127</v>
      </c>
      <c r="F112" s="44">
        <f t="shared" ca="1" si="30"/>
        <v>84491</v>
      </c>
      <c r="G112" s="22" t="s">
        <v>119</v>
      </c>
      <c r="H112" s="44">
        <f t="shared" ca="1" si="36"/>
        <v>84098</v>
      </c>
      <c r="I112" s="45">
        <f t="shared" si="37"/>
        <v>0</v>
      </c>
      <c r="J112" s="45">
        <f t="shared" ca="1" si="31"/>
        <v>0</v>
      </c>
      <c r="K112" s="45">
        <f t="shared" si="38"/>
        <v>0</v>
      </c>
      <c r="L112" s="45"/>
      <c r="M112" s="45">
        <f t="shared" si="39"/>
        <v>0</v>
      </c>
      <c r="N112" s="257">
        <f t="shared" ca="1" si="32"/>
        <v>0.05</v>
      </c>
      <c r="O112" s="23"/>
      <c r="P112" s="255">
        <f t="shared" ca="1" si="33"/>
        <v>9.4999999999999998E-3</v>
      </c>
      <c r="Q112" s="163">
        <f t="shared" ca="1" si="34"/>
        <v>0.05</v>
      </c>
      <c r="R112" s="161">
        <f ca="1">NPV(Q112,K113:$K$245) + ($A$13+$A$14+$A$15)/POWER(1+Q111,$A$29-D112+1)+K112</f>
        <v>0</v>
      </c>
      <c r="S112" s="161">
        <f ca="1">NPV(Q112,K113:$K$244) + ($A$13+$A$14+$A$15)/POWER(1+Q112,$A$29-D112+1)+K112</f>
        <v>0</v>
      </c>
      <c r="T112" s="158">
        <f t="shared" ca="1" si="43"/>
        <v>0</v>
      </c>
      <c r="U112" s="158">
        <f t="shared" ca="1" si="44"/>
        <v>0</v>
      </c>
      <c r="V112" s="158">
        <f t="shared" si="45"/>
        <v>0</v>
      </c>
      <c r="W112" s="158">
        <f t="shared" ca="1" si="46"/>
        <v>0</v>
      </c>
      <c r="X112" s="274">
        <f t="shared" ca="1" si="41"/>
        <v>0</v>
      </c>
      <c r="Z112" s="28">
        <f t="shared" ca="1" si="40"/>
        <v>0</v>
      </c>
      <c r="AA112" s="233"/>
      <c r="AB112" s="45">
        <f t="shared" ca="1" si="42"/>
        <v>0</v>
      </c>
      <c r="AC112" s="45">
        <f t="shared" ca="1" si="28"/>
        <v>0</v>
      </c>
      <c r="AD112" s="25">
        <f t="shared" ca="1" si="29"/>
        <v>0</v>
      </c>
    </row>
    <row r="113" spans="4:30" x14ac:dyDescent="0.35">
      <c r="D113" s="20">
        <v>109</v>
      </c>
      <c r="E113" s="21">
        <f t="shared" ca="1" si="35"/>
        <v>84492</v>
      </c>
      <c r="F113" s="44">
        <f t="shared" ca="1" si="30"/>
        <v>84857</v>
      </c>
      <c r="G113" s="22" t="s">
        <v>119</v>
      </c>
      <c r="H113" s="44">
        <f t="shared" ca="1" si="36"/>
        <v>84463</v>
      </c>
      <c r="I113" s="45">
        <f t="shared" si="37"/>
        <v>0</v>
      </c>
      <c r="J113" s="45">
        <f t="shared" ca="1" si="31"/>
        <v>0</v>
      </c>
      <c r="K113" s="45">
        <f t="shared" si="38"/>
        <v>0</v>
      </c>
      <c r="L113" s="45"/>
      <c r="M113" s="45">
        <f t="shared" si="39"/>
        <v>0</v>
      </c>
      <c r="N113" s="257">
        <f t="shared" ca="1" si="32"/>
        <v>0.05</v>
      </c>
      <c r="O113" s="23"/>
      <c r="P113" s="255">
        <f t="shared" ca="1" si="33"/>
        <v>9.4999999999999998E-3</v>
      </c>
      <c r="Q113" s="163">
        <f t="shared" ca="1" si="34"/>
        <v>0.05</v>
      </c>
      <c r="R113" s="161">
        <f ca="1">NPV(Q113,K114:$K$245) + ($A$13+$A$14+$A$15)/POWER(1+Q112,$A$29-D113+1)+K113</f>
        <v>0</v>
      </c>
      <c r="S113" s="161">
        <f ca="1">NPV(Q113,K114:$K$244) + ($A$13+$A$14+$A$15)/POWER(1+Q113,$A$29-D113+1)+K113</f>
        <v>0</v>
      </c>
      <c r="T113" s="158">
        <f t="shared" ca="1" si="43"/>
        <v>0</v>
      </c>
      <c r="U113" s="158">
        <f t="shared" ca="1" si="44"/>
        <v>0</v>
      </c>
      <c r="V113" s="158">
        <f t="shared" si="45"/>
        <v>0</v>
      </c>
      <c r="W113" s="158">
        <f t="shared" ca="1" si="46"/>
        <v>0</v>
      </c>
      <c r="X113" s="274">
        <f t="shared" ca="1" si="41"/>
        <v>0</v>
      </c>
      <c r="Z113" s="28">
        <f t="shared" ca="1" si="40"/>
        <v>0</v>
      </c>
      <c r="AA113" s="233"/>
      <c r="AB113" s="45">
        <f t="shared" ca="1" si="42"/>
        <v>0</v>
      </c>
      <c r="AC113" s="45">
        <f t="shared" ca="1" si="28"/>
        <v>0</v>
      </c>
      <c r="AD113" s="25">
        <f t="shared" ca="1" si="29"/>
        <v>0</v>
      </c>
    </row>
    <row r="114" spans="4:30" x14ac:dyDescent="0.35">
      <c r="D114" s="20">
        <v>110</v>
      </c>
      <c r="E114" s="21">
        <f t="shared" ca="1" si="35"/>
        <v>84858</v>
      </c>
      <c r="F114" s="44">
        <f t="shared" ca="1" si="30"/>
        <v>85222</v>
      </c>
      <c r="G114" s="22" t="s">
        <v>119</v>
      </c>
      <c r="H114" s="44">
        <f t="shared" ca="1" si="36"/>
        <v>84829</v>
      </c>
      <c r="I114" s="45">
        <f t="shared" si="37"/>
        <v>0</v>
      </c>
      <c r="J114" s="45">
        <f t="shared" ca="1" si="31"/>
        <v>0</v>
      </c>
      <c r="K114" s="45">
        <f t="shared" si="38"/>
        <v>0</v>
      </c>
      <c r="L114" s="45"/>
      <c r="M114" s="45">
        <f t="shared" si="39"/>
        <v>0</v>
      </c>
      <c r="N114" s="257">
        <f t="shared" ca="1" si="32"/>
        <v>0.05</v>
      </c>
      <c r="O114" s="23"/>
      <c r="P114" s="255">
        <f t="shared" ca="1" si="33"/>
        <v>9.4999999999999998E-3</v>
      </c>
      <c r="Q114" s="163">
        <f t="shared" ca="1" si="34"/>
        <v>0.05</v>
      </c>
      <c r="R114" s="161">
        <f ca="1">NPV(Q114,K115:$K$245) + ($A$13+$A$14+$A$15)/POWER(1+Q113,$A$29-D114+1)+K114</f>
        <v>0</v>
      </c>
      <c r="S114" s="161">
        <f ca="1">NPV(Q114,K115:$K$244) + ($A$13+$A$14+$A$15)/POWER(1+Q114,$A$29-D114+1)+K114</f>
        <v>0</v>
      </c>
      <c r="T114" s="158">
        <f t="shared" ca="1" si="43"/>
        <v>0</v>
      </c>
      <c r="U114" s="158">
        <f t="shared" ca="1" si="44"/>
        <v>0</v>
      </c>
      <c r="V114" s="158">
        <f t="shared" si="45"/>
        <v>0</v>
      </c>
      <c r="W114" s="158">
        <f t="shared" ca="1" si="46"/>
        <v>0</v>
      </c>
      <c r="X114" s="274">
        <f t="shared" ca="1" si="41"/>
        <v>0</v>
      </c>
      <c r="Z114" s="28">
        <f t="shared" ca="1" si="40"/>
        <v>0</v>
      </c>
      <c r="AA114" s="233"/>
      <c r="AB114" s="45">
        <f t="shared" ca="1" si="42"/>
        <v>0</v>
      </c>
      <c r="AC114" s="45">
        <f t="shared" ca="1" si="28"/>
        <v>0</v>
      </c>
      <c r="AD114" s="25">
        <f t="shared" ca="1" si="29"/>
        <v>0</v>
      </c>
    </row>
    <row r="115" spans="4:30" x14ac:dyDescent="0.35">
      <c r="D115" s="20">
        <v>111</v>
      </c>
      <c r="E115" s="21">
        <f t="shared" ca="1" si="35"/>
        <v>85223</v>
      </c>
      <c r="F115" s="44">
        <f t="shared" ca="1" si="30"/>
        <v>85587</v>
      </c>
      <c r="G115" s="22" t="s">
        <v>119</v>
      </c>
      <c r="H115" s="44">
        <f t="shared" ca="1" si="36"/>
        <v>85194</v>
      </c>
      <c r="I115" s="45">
        <f t="shared" si="37"/>
        <v>0</v>
      </c>
      <c r="J115" s="45">
        <f t="shared" ca="1" si="31"/>
        <v>0</v>
      </c>
      <c r="K115" s="45">
        <f t="shared" si="38"/>
        <v>0</v>
      </c>
      <c r="L115" s="45"/>
      <c r="M115" s="45">
        <f t="shared" si="39"/>
        <v>0</v>
      </c>
      <c r="N115" s="257">
        <f t="shared" ca="1" si="32"/>
        <v>0.05</v>
      </c>
      <c r="O115" s="23"/>
      <c r="P115" s="255">
        <f t="shared" ca="1" si="33"/>
        <v>9.4999999999999998E-3</v>
      </c>
      <c r="Q115" s="163">
        <f t="shared" ca="1" si="34"/>
        <v>0.05</v>
      </c>
      <c r="R115" s="161">
        <f ca="1">NPV(Q115,K116:$K$245) + ($A$13+$A$14+$A$15)/POWER(1+Q114,$A$29-D115+1)+K115</f>
        <v>0</v>
      </c>
      <c r="S115" s="161">
        <f ca="1">NPV(Q115,K116:$K$244) + ($A$13+$A$14+$A$15)/POWER(1+Q115,$A$29-D115+1)+K115</f>
        <v>0</v>
      </c>
      <c r="T115" s="158">
        <f t="shared" ca="1" si="43"/>
        <v>0</v>
      </c>
      <c r="U115" s="158">
        <f t="shared" ca="1" si="44"/>
        <v>0</v>
      </c>
      <c r="V115" s="158">
        <f t="shared" si="45"/>
        <v>0</v>
      </c>
      <c r="W115" s="158">
        <f t="shared" ca="1" si="46"/>
        <v>0</v>
      </c>
      <c r="X115" s="274">
        <f t="shared" ca="1" si="41"/>
        <v>0</v>
      </c>
      <c r="Z115" s="28">
        <f t="shared" ca="1" si="40"/>
        <v>0</v>
      </c>
      <c r="AA115" s="233"/>
      <c r="AB115" s="45">
        <f t="shared" ca="1" si="42"/>
        <v>0</v>
      </c>
      <c r="AC115" s="45">
        <f t="shared" ca="1" si="28"/>
        <v>0</v>
      </c>
      <c r="AD115" s="25">
        <f t="shared" ca="1" si="29"/>
        <v>0</v>
      </c>
    </row>
    <row r="116" spans="4:30" x14ac:dyDescent="0.35">
      <c r="D116" s="20">
        <v>112</v>
      </c>
      <c r="E116" s="21">
        <f t="shared" ca="1" si="35"/>
        <v>85588</v>
      </c>
      <c r="F116" s="44">
        <f t="shared" ca="1" si="30"/>
        <v>85952</v>
      </c>
      <c r="G116" s="22" t="s">
        <v>119</v>
      </c>
      <c r="H116" s="44">
        <f t="shared" ca="1" si="36"/>
        <v>85559</v>
      </c>
      <c r="I116" s="45">
        <f t="shared" si="37"/>
        <v>0</v>
      </c>
      <c r="J116" s="45">
        <f t="shared" ca="1" si="31"/>
        <v>0</v>
      </c>
      <c r="K116" s="45">
        <f t="shared" si="38"/>
        <v>0</v>
      </c>
      <c r="L116" s="45"/>
      <c r="M116" s="45">
        <f t="shared" si="39"/>
        <v>0</v>
      </c>
      <c r="N116" s="257">
        <f t="shared" ca="1" si="32"/>
        <v>0.05</v>
      </c>
      <c r="O116" s="23"/>
      <c r="P116" s="255">
        <f t="shared" ca="1" si="33"/>
        <v>9.4999999999999998E-3</v>
      </c>
      <c r="Q116" s="163">
        <f t="shared" ca="1" si="34"/>
        <v>0.05</v>
      </c>
      <c r="R116" s="161">
        <f ca="1">NPV(Q116,K117:$K$245) + ($A$13+$A$14+$A$15)/POWER(1+Q115,$A$29-D116+1)+K116</f>
        <v>0</v>
      </c>
      <c r="S116" s="161">
        <f ca="1">NPV(Q116,K117:$K$244) + ($A$13+$A$14+$A$15)/POWER(1+Q116,$A$29-D116+1)+K116</f>
        <v>0</v>
      </c>
      <c r="T116" s="158">
        <f t="shared" ca="1" si="43"/>
        <v>0</v>
      </c>
      <c r="U116" s="158">
        <f t="shared" ca="1" si="44"/>
        <v>0</v>
      </c>
      <c r="V116" s="158">
        <f t="shared" si="45"/>
        <v>0</v>
      </c>
      <c r="W116" s="158">
        <f t="shared" ca="1" si="46"/>
        <v>0</v>
      </c>
      <c r="X116" s="274">
        <f t="shared" ca="1" si="41"/>
        <v>0</v>
      </c>
      <c r="Z116" s="28">
        <f t="shared" ca="1" si="40"/>
        <v>0</v>
      </c>
      <c r="AA116" s="233"/>
      <c r="AB116" s="45">
        <f t="shared" ca="1" si="42"/>
        <v>0</v>
      </c>
      <c r="AC116" s="45">
        <f t="shared" ca="1" si="28"/>
        <v>0</v>
      </c>
      <c r="AD116" s="25">
        <f t="shared" ca="1" si="29"/>
        <v>0</v>
      </c>
    </row>
    <row r="117" spans="4:30" x14ac:dyDescent="0.35">
      <c r="D117" s="20">
        <v>113</v>
      </c>
      <c r="E117" s="21">
        <f t="shared" ca="1" si="35"/>
        <v>85953</v>
      </c>
      <c r="F117" s="44">
        <f t="shared" ca="1" si="30"/>
        <v>86318</v>
      </c>
      <c r="G117" s="22" t="s">
        <v>119</v>
      </c>
      <c r="H117" s="44">
        <f t="shared" ca="1" si="36"/>
        <v>85924</v>
      </c>
      <c r="I117" s="45">
        <f t="shared" si="37"/>
        <v>0</v>
      </c>
      <c r="J117" s="45">
        <f t="shared" ca="1" si="31"/>
        <v>0</v>
      </c>
      <c r="K117" s="45">
        <f t="shared" si="38"/>
        <v>0</v>
      </c>
      <c r="L117" s="45"/>
      <c r="M117" s="45">
        <f t="shared" si="39"/>
        <v>0</v>
      </c>
      <c r="N117" s="257">
        <f t="shared" ca="1" si="32"/>
        <v>0.05</v>
      </c>
      <c r="O117" s="23"/>
      <c r="P117" s="255">
        <f t="shared" ca="1" si="33"/>
        <v>9.4999999999999998E-3</v>
      </c>
      <c r="Q117" s="163">
        <f t="shared" ca="1" si="34"/>
        <v>0.05</v>
      </c>
      <c r="R117" s="161">
        <f ca="1">NPV(Q117,K118:$K$245) + ($A$13+$A$14+$A$15)/POWER(1+Q116,$A$29-D117+1)+K117</f>
        <v>0</v>
      </c>
      <c r="S117" s="161">
        <f ca="1">NPV(Q117,K118:$K$244) + ($A$13+$A$14+$A$15)/POWER(1+Q117,$A$29-D117+1)+K117</f>
        <v>0</v>
      </c>
      <c r="T117" s="158">
        <f t="shared" ca="1" si="43"/>
        <v>0</v>
      </c>
      <c r="U117" s="158">
        <f t="shared" ca="1" si="44"/>
        <v>0</v>
      </c>
      <c r="V117" s="158">
        <f t="shared" si="45"/>
        <v>0</v>
      </c>
      <c r="W117" s="158">
        <f t="shared" ca="1" si="46"/>
        <v>0</v>
      </c>
      <c r="X117" s="274">
        <f t="shared" ca="1" si="41"/>
        <v>0</v>
      </c>
      <c r="Z117" s="28">
        <f t="shared" ca="1" si="40"/>
        <v>0</v>
      </c>
      <c r="AA117" s="233"/>
      <c r="AB117" s="45">
        <f t="shared" ca="1" si="42"/>
        <v>0</v>
      </c>
      <c r="AC117" s="45">
        <f t="shared" ca="1" si="28"/>
        <v>0</v>
      </c>
      <c r="AD117" s="25">
        <f t="shared" ca="1" si="29"/>
        <v>0</v>
      </c>
    </row>
    <row r="118" spans="4:30" x14ac:dyDescent="0.35">
      <c r="D118" s="20">
        <v>114</v>
      </c>
      <c r="E118" s="21">
        <f t="shared" ca="1" si="35"/>
        <v>86319</v>
      </c>
      <c r="F118" s="44">
        <f t="shared" ca="1" si="30"/>
        <v>86683</v>
      </c>
      <c r="G118" s="22" t="s">
        <v>119</v>
      </c>
      <c r="H118" s="44">
        <f t="shared" ca="1" si="36"/>
        <v>86290</v>
      </c>
      <c r="I118" s="45">
        <f t="shared" si="37"/>
        <v>0</v>
      </c>
      <c r="J118" s="45">
        <f t="shared" ca="1" si="31"/>
        <v>0</v>
      </c>
      <c r="K118" s="45">
        <f t="shared" si="38"/>
        <v>0</v>
      </c>
      <c r="L118" s="45"/>
      <c r="M118" s="45">
        <f t="shared" si="39"/>
        <v>0</v>
      </c>
      <c r="N118" s="257">
        <f t="shared" ca="1" si="32"/>
        <v>0.05</v>
      </c>
      <c r="O118" s="23"/>
      <c r="P118" s="255">
        <f t="shared" ca="1" si="33"/>
        <v>9.4999999999999998E-3</v>
      </c>
      <c r="Q118" s="163">
        <f t="shared" ca="1" si="34"/>
        <v>0.05</v>
      </c>
      <c r="R118" s="161">
        <f ca="1">NPV(Q118,K119:$K$245) + ($A$13+$A$14+$A$15)/POWER(1+Q117,$A$29-D118+1)+K118</f>
        <v>0</v>
      </c>
      <c r="S118" s="161">
        <f ca="1">NPV(Q118,K119:$K$244) + ($A$13+$A$14+$A$15)/POWER(1+Q118,$A$29-D118+1)+K118</f>
        <v>0</v>
      </c>
      <c r="T118" s="158">
        <f t="shared" ca="1" si="43"/>
        <v>0</v>
      </c>
      <c r="U118" s="158">
        <f t="shared" ca="1" si="44"/>
        <v>0</v>
      </c>
      <c r="V118" s="158">
        <f t="shared" si="45"/>
        <v>0</v>
      </c>
      <c r="W118" s="158">
        <f t="shared" ca="1" si="46"/>
        <v>0</v>
      </c>
      <c r="X118" s="274">
        <f t="shared" ca="1" si="41"/>
        <v>0</v>
      </c>
      <c r="Z118" s="28">
        <f t="shared" ca="1" si="40"/>
        <v>0</v>
      </c>
      <c r="AA118" s="233"/>
      <c r="AB118" s="45">
        <f t="shared" ca="1" si="42"/>
        <v>0</v>
      </c>
      <c r="AC118" s="45">
        <f t="shared" ca="1" si="28"/>
        <v>0</v>
      </c>
      <c r="AD118" s="25">
        <f t="shared" ca="1" si="29"/>
        <v>0</v>
      </c>
    </row>
    <row r="119" spans="4:30" x14ac:dyDescent="0.35">
      <c r="D119" s="20">
        <v>115</v>
      </c>
      <c r="E119" s="21">
        <f t="shared" ca="1" si="35"/>
        <v>86684</v>
      </c>
      <c r="F119" s="44">
        <f t="shared" ca="1" si="30"/>
        <v>87048</v>
      </c>
      <c r="G119" s="22" t="s">
        <v>119</v>
      </c>
      <c r="H119" s="44">
        <f t="shared" ca="1" si="36"/>
        <v>86655</v>
      </c>
      <c r="I119" s="45">
        <f t="shared" si="37"/>
        <v>0</v>
      </c>
      <c r="J119" s="45">
        <f t="shared" ca="1" si="31"/>
        <v>0</v>
      </c>
      <c r="K119" s="45">
        <f t="shared" si="38"/>
        <v>0</v>
      </c>
      <c r="L119" s="45"/>
      <c r="M119" s="45">
        <f t="shared" si="39"/>
        <v>0</v>
      </c>
      <c r="N119" s="257">
        <f t="shared" ca="1" si="32"/>
        <v>0.05</v>
      </c>
      <c r="O119" s="23"/>
      <c r="P119" s="255">
        <f t="shared" ca="1" si="33"/>
        <v>9.4999999999999998E-3</v>
      </c>
      <c r="Q119" s="163">
        <f t="shared" ca="1" si="34"/>
        <v>0.05</v>
      </c>
      <c r="R119" s="161">
        <f ca="1">NPV(Q119,K120:$K$245) + ($A$13+$A$14+$A$15)/POWER(1+Q118,$A$29-D119+1)+K119</f>
        <v>0</v>
      </c>
      <c r="S119" s="161">
        <f ca="1">NPV(Q119,K120:$K$244) + ($A$13+$A$14+$A$15)/POWER(1+Q119,$A$29-D119+1)+K119</f>
        <v>0</v>
      </c>
      <c r="T119" s="158">
        <f t="shared" ca="1" si="43"/>
        <v>0</v>
      </c>
      <c r="U119" s="158">
        <f t="shared" ca="1" si="44"/>
        <v>0</v>
      </c>
      <c r="V119" s="158">
        <f t="shared" si="45"/>
        <v>0</v>
      </c>
      <c r="W119" s="158">
        <f t="shared" ca="1" si="46"/>
        <v>0</v>
      </c>
      <c r="X119" s="274">
        <f t="shared" ca="1" si="41"/>
        <v>0</v>
      </c>
      <c r="Z119" s="28">
        <f t="shared" ca="1" si="40"/>
        <v>0</v>
      </c>
      <c r="AA119" s="233"/>
      <c r="AB119" s="45">
        <f t="shared" ca="1" si="42"/>
        <v>0</v>
      </c>
      <c r="AC119" s="45">
        <f t="shared" ca="1" si="28"/>
        <v>0</v>
      </c>
      <c r="AD119" s="25">
        <f t="shared" ca="1" si="29"/>
        <v>0</v>
      </c>
    </row>
    <row r="120" spans="4:30" x14ac:dyDescent="0.35">
      <c r="D120" s="20">
        <v>116</v>
      </c>
      <c r="E120" s="21">
        <f t="shared" ca="1" si="35"/>
        <v>87049</v>
      </c>
      <c r="F120" s="44">
        <f t="shared" ca="1" si="30"/>
        <v>87413</v>
      </c>
      <c r="G120" s="22" t="s">
        <v>119</v>
      </c>
      <c r="H120" s="44">
        <f t="shared" ca="1" si="36"/>
        <v>87020</v>
      </c>
      <c r="I120" s="45">
        <f t="shared" si="37"/>
        <v>0</v>
      </c>
      <c r="J120" s="45">
        <f t="shared" ca="1" si="31"/>
        <v>0</v>
      </c>
      <c r="K120" s="45">
        <f t="shared" si="38"/>
        <v>0</v>
      </c>
      <c r="L120" s="45"/>
      <c r="M120" s="45">
        <f t="shared" si="39"/>
        <v>0</v>
      </c>
      <c r="N120" s="257">
        <f t="shared" ca="1" si="32"/>
        <v>0.05</v>
      </c>
      <c r="O120" s="23"/>
      <c r="P120" s="255">
        <f t="shared" ca="1" si="33"/>
        <v>9.4999999999999998E-3</v>
      </c>
      <c r="Q120" s="163">
        <f t="shared" ca="1" si="34"/>
        <v>0.05</v>
      </c>
      <c r="R120" s="161">
        <f ca="1">NPV(Q120,K121:$K$245) + ($A$13+$A$14+$A$15)/POWER(1+Q119,$A$29-D120+1)+K120</f>
        <v>0</v>
      </c>
      <c r="S120" s="161">
        <f ca="1">NPV(Q120,K121:$K$244) + ($A$13+$A$14+$A$15)/POWER(1+Q120,$A$29-D120+1)+K120</f>
        <v>0</v>
      </c>
      <c r="T120" s="158">
        <f t="shared" ca="1" si="43"/>
        <v>0</v>
      </c>
      <c r="U120" s="158">
        <f t="shared" ca="1" si="44"/>
        <v>0</v>
      </c>
      <c r="V120" s="158">
        <f t="shared" si="45"/>
        <v>0</v>
      </c>
      <c r="W120" s="158">
        <f t="shared" ca="1" si="46"/>
        <v>0</v>
      </c>
      <c r="X120" s="274">
        <f t="shared" ca="1" si="41"/>
        <v>0</v>
      </c>
      <c r="Z120" s="28">
        <f t="shared" ca="1" si="40"/>
        <v>0</v>
      </c>
      <c r="AA120" s="233"/>
      <c r="AB120" s="45">
        <f t="shared" ca="1" si="42"/>
        <v>0</v>
      </c>
      <c r="AC120" s="45">
        <f t="shared" ca="1" si="28"/>
        <v>0</v>
      </c>
      <c r="AD120" s="25">
        <f t="shared" ca="1" si="29"/>
        <v>0</v>
      </c>
    </row>
    <row r="121" spans="4:30" x14ac:dyDescent="0.35">
      <c r="D121" s="20">
        <v>117</v>
      </c>
      <c r="E121" s="21">
        <f t="shared" ca="1" si="35"/>
        <v>87414</v>
      </c>
      <c r="F121" s="44">
        <f t="shared" ca="1" si="30"/>
        <v>87779</v>
      </c>
      <c r="G121" s="22" t="s">
        <v>119</v>
      </c>
      <c r="H121" s="44">
        <f t="shared" ca="1" si="36"/>
        <v>87385</v>
      </c>
      <c r="I121" s="45">
        <f t="shared" si="37"/>
        <v>0</v>
      </c>
      <c r="J121" s="45">
        <f t="shared" ca="1" si="31"/>
        <v>0</v>
      </c>
      <c r="K121" s="45">
        <f t="shared" si="38"/>
        <v>0</v>
      </c>
      <c r="L121" s="45"/>
      <c r="M121" s="45">
        <f t="shared" si="39"/>
        <v>0</v>
      </c>
      <c r="N121" s="257">
        <f t="shared" ca="1" si="32"/>
        <v>0.05</v>
      </c>
      <c r="O121" s="23"/>
      <c r="P121" s="255">
        <f t="shared" ca="1" si="33"/>
        <v>9.4999999999999998E-3</v>
      </c>
      <c r="Q121" s="163">
        <f t="shared" ca="1" si="34"/>
        <v>0.05</v>
      </c>
      <c r="R121" s="161">
        <f ca="1">NPV(Q121,K122:$K$245) + ($A$13+$A$14+$A$15)/POWER(1+Q120,$A$29-D121+1)+K121</f>
        <v>0</v>
      </c>
      <c r="S121" s="161">
        <f ca="1">NPV(Q121,K122:$K$244) + ($A$13+$A$14+$A$15)/POWER(1+Q121,$A$29-D121+1)+K121</f>
        <v>0</v>
      </c>
      <c r="T121" s="158">
        <f t="shared" ca="1" si="43"/>
        <v>0</v>
      </c>
      <c r="U121" s="158">
        <f t="shared" ca="1" si="44"/>
        <v>0</v>
      </c>
      <c r="V121" s="158">
        <f t="shared" si="45"/>
        <v>0</v>
      </c>
      <c r="W121" s="158">
        <f t="shared" ca="1" si="46"/>
        <v>0</v>
      </c>
      <c r="X121" s="274">
        <f t="shared" ca="1" si="41"/>
        <v>0</v>
      </c>
      <c r="Z121" s="28">
        <f t="shared" ca="1" si="40"/>
        <v>0</v>
      </c>
      <c r="AA121" s="233"/>
      <c r="AB121" s="45">
        <f t="shared" ca="1" si="42"/>
        <v>0</v>
      </c>
      <c r="AC121" s="45">
        <f t="shared" ca="1" si="28"/>
        <v>0</v>
      </c>
      <c r="AD121" s="25">
        <f t="shared" ca="1" si="29"/>
        <v>0</v>
      </c>
    </row>
    <row r="122" spans="4:30" x14ac:dyDescent="0.35">
      <c r="D122" s="20">
        <v>118</v>
      </c>
      <c r="E122" s="21">
        <f t="shared" ca="1" si="35"/>
        <v>87780</v>
      </c>
      <c r="F122" s="44">
        <f t="shared" ca="1" si="30"/>
        <v>88144</v>
      </c>
      <c r="G122" s="22" t="s">
        <v>119</v>
      </c>
      <c r="H122" s="44">
        <f t="shared" ca="1" si="36"/>
        <v>87751</v>
      </c>
      <c r="I122" s="45">
        <f t="shared" si="37"/>
        <v>0</v>
      </c>
      <c r="J122" s="45">
        <f t="shared" ca="1" si="31"/>
        <v>0</v>
      </c>
      <c r="K122" s="45">
        <f t="shared" si="38"/>
        <v>0</v>
      </c>
      <c r="L122" s="45"/>
      <c r="M122" s="45">
        <f t="shared" si="39"/>
        <v>0</v>
      </c>
      <c r="N122" s="257">
        <f t="shared" ca="1" si="32"/>
        <v>0.05</v>
      </c>
      <c r="O122" s="23"/>
      <c r="P122" s="255">
        <f t="shared" ca="1" si="33"/>
        <v>9.4999999999999998E-3</v>
      </c>
      <c r="Q122" s="163">
        <f t="shared" ca="1" si="34"/>
        <v>0.05</v>
      </c>
      <c r="R122" s="161">
        <f ca="1">NPV(Q122,K123:$K$245) + ($A$13+$A$14+$A$15)/POWER(1+Q121,$A$29-D122+1)+K122</f>
        <v>0</v>
      </c>
      <c r="S122" s="161">
        <f ca="1">NPV(Q122,K123:$K$244) + ($A$13+$A$14+$A$15)/POWER(1+Q122,$A$29-D122+1)+K122</f>
        <v>0</v>
      </c>
      <c r="T122" s="158">
        <f t="shared" ca="1" si="43"/>
        <v>0</v>
      </c>
      <c r="U122" s="158">
        <f t="shared" ca="1" si="44"/>
        <v>0</v>
      </c>
      <c r="V122" s="158">
        <f t="shared" si="45"/>
        <v>0</v>
      </c>
      <c r="W122" s="158">
        <f t="shared" ca="1" si="46"/>
        <v>0</v>
      </c>
      <c r="X122" s="274">
        <f t="shared" ca="1" si="41"/>
        <v>0</v>
      </c>
      <c r="Z122" s="28">
        <f t="shared" ca="1" si="40"/>
        <v>0</v>
      </c>
      <c r="AA122" s="233"/>
      <c r="AB122" s="45">
        <f t="shared" ca="1" si="42"/>
        <v>0</v>
      </c>
      <c r="AC122" s="45">
        <f t="shared" ca="1" si="28"/>
        <v>0</v>
      </c>
      <c r="AD122" s="25">
        <f t="shared" ca="1" si="29"/>
        <v>0</v>
      </c>
    </row>
    <row r="123" spans="4:30" x14ac:dyDescent="0.35">
      <c r="D123" s="20">
        <v>119</v>
      </c>
      <c r="E123" s="21">
        <f t="shared" ca="1" si="35"/>
        <v>88145</v>
      </c>
      <c r="F123" s="44">
        <f t="shared" ca="1" si="30"/>
        <v>88509</v>
      </c>
      <c r="G123" s="22" t="s">
        <v>119</v>
      </c>
      <c r="H123" s="44">
        <f t="shared" ca="1" si="36"/>
        <v>88116</v>
      </c>
      <c r="I123" s="45">
        <f t="shared" si="37"/>
        <v>0</v>
      </c>
      <c r="J123" s="45">
        <f t="shared" ca="1" si="31"/>
        <v>0</v>
      </c>
      <c r="K123" s="45">
        <f t="shared" si="38"/>
        <v>0</v>
      </c>
      <c r="L123" s="45"/>
      <c r="M123" s="45">
        <f t="shared" si="39"/>
        <v>0</v>
      </c>
      <c r="N123" s="257">
        <f t="shared" ca="1" si="32"/>
        <v>0.05</v>
      </c>
      <c r="O123" s="23"/>
      <c r="P123" s="255">
        <f t="shared" ca="1" si="33"/>
        <v>9.4999999999999998E-3</v>
      </c>
      <c r="Q123" s="163">
        <f t="shared" ca="1" si="34"/>
        <v>0.05</v>
      </c>
      <c r="R123" s="161">
        <f ca="1">NPV(Q123,K124:$K$245) + ($A$13+$A$14+$A$15)/POWER(1+Q122,$A$29-D123+1)+K123</f>
        <v>0</v>
      </c>
      <c r="S123" s="161">
        <f ca="1">NPV(Q123,K124:$K$244) + ($A$13+$A$14+$A$15)/POWER(1+Q123,$A$29-D123+1)+K123</f>
        <v>0</v>
      </c>
      <c r="T123" s="158">
        <f t="shared" ca="1" si="43"/>
        <v>0</v>
      </c>
      <c r="U123" s="158">
        <f t="shared" ca="1" si="44"/>
        <v>0</v>
      </c>
      <c r="V123" s="158">
        <f t="shared" si="45"/>
        <v>0</v>
      </c>
      <c r="W123" s="158">
        <f t="shared" ca="1" si="46"/>
        <v>0</v>
      </c>
      <c r="X123" s="274">
        <f t="shared" ca="1" si="41"/>
        <v>0</v>
      </c>
      <c r="Z123" s="28">
        <f t="shared" ca="1" si="40"/>
        <v>0</v>
      </c>
      <c r="AA123" s="233"/>
      <c r="AB123" s="45">
        <f t="shared" ca="1" si="42"/>
        <v>0</v>
      </c>
      <c r="AC123" s="45">
        <f t="shared" ca="1" si="28"/>
        <v>0</v>
      </c>
      <c r="AD123" s="25">
        <f t="shared" ca="1" si="29"/>
        <v>0</v>
      </c>
    </row>
    <row r="124" spans="4:30" x14ac:dyDescent="0.35">
      <c r="D124" s="20">
        <v>120</v>
      </c>
      <c r="E124" s="21">
        <f t="shared" ca="1" si="35"/>
        <v>88510</v>
      </c>
      <c r="F124" s="44">
        <f t="shared" ca="1" si="30"/>
        <v>88874</v>
      </c>
      <c r="G124" s="22" t="s">
        <v>119</v>
      </c>
      <c r="H124" s="44">
        <f t="shared" ca="1" si="36"/>
        <v>88481</v>
      </c>
      <c r="I124" s="45">
        <f t="shared" si="37"/>
        <v>0</v>
      </c>
      <c r="J124" s="45">
        <f t="shared" ca="1" si="31"/>
        <v>0</v>
      </c>
      <c r="K124" s="45">
        <f t="shared" si="38"/>
        <v>0</v>
      </c>
      <c r="L124" s="45"/>
      <c r="M124" s="45">
        <f t="shared" si="39"/>
        <v>0</v>
      </c>
      <c r="N124" s="257">
        <f t="shared" ca="1" si="32"/>
        <v>0.05</v>
      </c>
      <c r="O124" s="23"/>
      <c r="P124" s="255">
        <f t="shared" ca="1" si="33"/>
        <v>9.4999999999999998E-3</v>
      </c>
      <c r="Q124" s="163">
        <f t="shared" ca="1" si="34"/>
        <v>0.05</v>
      </c>
      <c r="R124" s="161">
        <f ca="1">NPV(Q124,K125:$K$245) + ($A$13+$A$14+$A$15)/POWER(1+Q123,$A$29-D124+1)+K124</f>
        <v>0</v>
      </c>
      <c r="S124" s="161">
        <f ca="1">NPV(Q124,K125:$K$244) + ($A$13+$A$14+$A$15)/POWER(1+Q124,$A$29-D124+1)+K124</f>
        <v>0</v>
      </c>
      <c r="T124" s="158">
        <f t="shared" ca="1" si="43"/>
        <v>0</v>
      </c>
      <c r="U124" s="158">
        <f t="shared" ca="1" si="44"/>
        <v>0</v>
      </c>
      <c r="V124" s="158">
        <f t="shared" si="45"/>
        <v>0</v>
      </c>
      <c r="W124" s="158">
        <f t="shared" ca="1" si="46"/>
        <v>0</v>
      </c>
      <c r="X124" s="274">
        <f t="shared" ca="1" si="41"/>
        <v>0</v>
      </c>
      <c r="Z124" s="28">
        <f t="shared" ca="1" si="40"/>
        <v>0</v>
      </c>
      <c r="AA124" s="233"/>
      <c r="AB124" s="45">
        <f t="shared" ca="1" si="42"/>
        <v>0</v>
      </c>
      <c r="AC124" s="45">
        <f t="shared" ca="1" si="28"/>
        <v>0</v>
      </c>
      <c r="AD124" s="25">
        <f t="shared" ca="1" si="29"/>
        <v>0</v>
      </c>
    </row>
    <row r="125" spans="4:30" x14ac:dyDescent="0.35">
      <c r="D125" s="20">
        <v>121</v>
      </c>
      <c r="E125" s="21">
        <f t="shared" ca="1" si="35"/>
        <v>88875</v>
      </c>
      <c r="F125" s="44">
        <f t="shared" ca="1" si="30"/>
        <v>89240</v>
      </c>
      <c r="G125" s="22" t="s">
        <v>119</v>
      </c>
      <c r="H125" s="44">
        <f t="shared" ca="1" si="36"/>
        <v>88846</v>
      </c>
      <c r="I125" s="45">
        <f t="shared" si="37"/>
        <v>0</v>
      </c>
      <c r="J125" s="45">
        <f t="shared" ca="1" si="31"/>
        <v>0</v>
      </c>
      <c r="K125" s="45">
        <f t="shared" si="38"/>
        <v>0</v>
      </c>
      <c r="L125" s="45"/>
      <c r="M125" s="45">
        <f t="shared" si="39"/>
        <v>0</v>
      </c>
      <c r="N125" s="257">
        <f t="shared" ca="1" si="32"/>
        <v>0.05</v>
      </c>
      <c r="O125" s="23"/>
      <c r="P125" s="255">
        <f t="shared" ca="1" si="33"/>
        <v>9.4999999999999998E-3</v>
      </c>
      <c r="Q125" s="163">
        <f t="shared" ca="1" si="34"/>
        <v>0.05</v>
      </c>
      <c r="R125" s="161">
        <f ca="1">NPV(Q125,K126:$K$245) + ($A$13+$A$14+$A$15)/POWER(1+Q124,$A$29-D125+1)+K125</f>
        <v>0</v>
      </c>
      <c r="S125" s="161">
        <f ca="1">NPV(Q125,K126:$K$244) + ($A$13+$A$14+$A$15)/POWER(1+Q125,$A$29-D125+1)+K125</f>
        <v>0</v>
      </c>
      <c r="T125" s="158">
        <f t="shared" ca="1" si="43"/>
        <v>0</v>
      </c>
      <c r="U125" s="158">
        <f t="shared" ca="1" si="44"/>
        <v>0</v>
      </c>
      <c r="V125" s="158">
        <f t="shared" si="45"/>
        <v>0</v>
      </c>
      <c r="W125" s="158">
        <f t="shared" ca="1" si="46"/>
        <v>0</v>
      </c>
      <c r="X125" s="274">
        <f t="shared" ca="1" si="41"/>
        <v>0</v>
      </c>
      <c r="Z125" s="28">
        <f t="shared" ca="1" si="40"/>
        <v>0</v>
      </c>
      <c r="AA125" s="233"/>
      <c r="AB125" s="45">
        <f t="shared" ca="1" si="42"/>
        <v>0</v>
      </c>
      <c r="AC125" s="45">
        <f t="shared" ca="1" si="28"/>
        <v>0</v>
      </c>
      <c r="AD125" s="25">
        <f t="shared" ca="1" si="29"/>
        <v>0</v>
      </c>
    </row>
    <row r="126" spans="4:30" x14ac:dyDescent="0.35">
      <c r="D126" s="20">
        <v>122</v>
      </c>
      <c r="E126" s="21">
        <f t="shared" ca="1" si="35"/>
        <v>89241</v>
      </c>
      <c r="F126" s="44">
        <f t="shared" ca="1" si="30"/>
        <v>89605</v>
      </c>
      <c r="G126" s="22" t="s">
        <v>119</v>
      </c>
      <c r="H126" s="44">
        <f t="shared" ca="1" si="36"/>
        <v>89212</v>
      </c>
      <c r="I126" s="45">
        <f t="shared" si="37"/>
        <v>0</v>
      </c>
      <c r="J126" s="45">
        <f t="shared" ca="1" si="31"/>
        <v>0</v>
      </c>
      <c r="K126" s="45">
        <f t="shared" si="38"/>
        <v>0</v>
      </c>
      <c r="L126" s="45"/>
      <c r="M126" s="45">
        <f t="shared" si="39"/>
        <v>0</v>
      </c>
      <c r="N126" s="257">
        <f t="shared" ca="1" si="32"/>
        <v>0.05</v>
      </c>
      <c r="O126" s="23"/>
      <c r="P126" s="255">
        <f t="shared" ca="1" si="33"/>
        <v>9.4999999999999998E-3</v>
      </c>
      <c r="Q126" s="163">
        <f t="shared" ca="1" si="34"/>
        <v>0.05</v>
      </c>
      <c r="R126" s="161">
        <f ca="1">NPV(Q126,K127:$K$245) + ($A$13+$A$14+$A$15)/POWER(1+Q125,$A$29-D126+1)+K126</f>
        <v>0</v>
      </c>
      <c r="S126" s="161">
        <f ca="1">NPV(Q126,K127:$K$244) + ($A$13+$A$14+$A$15)/POWER(1+Q126,$A$29-D126+1)+K126</f>
        <v>0</v>
      </c>
      <c r="T126" s="158">
        <f t="shared" ca="1" si="43"/>
        <v>0</v>
      </c>
      <c r="U126" s="158">
        <f t="shared" ca="1" si="44"/>
        <v>0</v>
      </c>
      <c r="V126" s="158">
        <f t="shared" si="45"/>
        <v>0</v>
      </c>
      <c r="W126" s="158">
        <f t="shared" ca="1" si="46"/>
        <v>0</v>
      </c>
      <c r="X126" s="274">
        <f t="shared" ca="1" si="41"/>
        <v>0</v>
      </c>
      <c r="Z126" s="28">
        <f t="shared" ca="1" si="40"/>
        <v>0</v>
      </c>
      <c r="AA126" s="233"/>
      <c r="AB126" s="45">
        <f t="shared" ca="1" si="42"/>
        <v>0</v>
      </c>
      <c r="AC126" s="45">
        <f t="shared" ca="1" si="28"/>
        <v>0</v>
      </c>
      <c r="AD126" s="25">
        <f t="shared" ca="1" si="29"/>
        <v>0</v>
      </c>
    </row>
    <row r="127" spans="4:30" x14ac:dyDescent="0.35">
      <c r="D127" s="20">
        <v>123</v>
      </c>
      <c r="E127" s="21">
        <f t="shared" ca="1" si="35"/>
        <v>89606</v>
      </c>
      <c r="F127" s="44">
        <f t="shared" ca="1" si="30"/>
        <v>89970</v>
      </c>
      <c r="G127" s="22" t="s">
        <v>119</v>
      </c>
      <c r="H127" s="44">
        <f t="shared" ca="1" si="36"/>
        <v>89577</v>
      </c>
      <c r="I127" s="45">
        <f t="shared" si="37"/>
        <v>0</v>
      </c>
      <c r="J127" s="45">
        <f t="shared" ca="1" si="31"/>
        <v>0</v>
      </c>
      <c r="K127" s="45">
        <f t="shared" si="38"/>
        <v>0</v>
      </c>
      <c r="L127" s="45"/>
      <c r="M127" s="45">
        <f t="shared" si="39"/>
        <v>0</v>
      </c>
      <c r="N127" s="257">
        <f t="shared" ca="1" si="32"/>
        <v>0.05</v>
      </c>
      <c r="O127" s="23"/>
      <c r="P127" s="255">
        <f t="shared" ca="1" si="33"/>
        <v>9.4999999999999998E-3</v>
      </c>
      <c r="Q127" s="163">
        <f t="shared" ca="1" si="34"/>
        <v>0.05</v>
      </c>
      <c r="R127" s="161">
        <f ca="1">NPV(Q127,K128:$K$245) + ($A$13+$A$14+$A$15)/POWER(1+Q126,$A$29-D127+1)+K127</f>
        <v>0</v>
      </c>
      <c r="S127" s="161">
        <f ca="1">NPV(Q127,K128:$K$244) + ($A$13+$A$14+$A$15)/POWER(1+Q127,$A$29-D127+1)+K127</f>
        <v>0</v>
      </c>
      <c r="T127" s="158">
        <f t="shared" ca="1" si="43"/>
        <v>0</v>
      </c>
      <c r="U127" s="158">
        <f t="shared" ca="1" si="44"/>
        <v>0</v>
      </c>
      <c r="V127" s="158">
        <f t="shared" si="45"/>
        <v>0</v>
      </c>
      <c r="W127" s="158">
        <f t="shared" ca="1" si="46"/>
        <v>0</v>
      </c>
      <c r="X127" s="274">
        <f t="shared" ca="1" si="41"/>
        <v>0</v>
      </c>
      <c r="Z127" s="28">
        <f t="shared" ca="1" si="40"/>
        <v>0</v>
      </c>
      <c r="AA127" s="233"/>
      <c r="AB127" s="45">
        <f t="shared" ca="1" si="42"/>
        <v>0</v>
      </c>
      <c r="AC127" s="45">
        <f t="shared" ca="1" si="28"/>
        <v>0</v>
      </c>
      <c r="AD127" s="25">
        <f t="shared" ca="1" si="29"/>
        <v>0</v>
      </c>
    </row>
    <row r="128" spans="4:30" x14ac:dyDescent="0.35">
      <c r="D128" s="20">
        <v>124</v>
      </c>
      <c r="E128" s="21">
        <f t="shared" ca="1" si="35"/>
        <v>89971</v>
      </c>
      <c r="F128" s="44">
        <f t="shared" ca="1" si="30"/>
        <v>90335</v>
      </c>
      <c r="G128" s="22" t="s">
        <v>119</v>
      </c>
      <c r="H128" s="44">
        <f t="shared" ca="1" si="36"/>
        <v>89942</v>
      </c>
      <c r="I128" s="45">
        <f t="shared" si="37"/>
        <v>0</v>
      </c>
      <c r="J128" s="45">
        <f t="shared" ca="1" si="31"/>
        <v>0</v>
      </c>
      <c r="K128" s="45">
        <f t="shared" si="38"/>
        <v>0</v>
      </c>
      <c r="L128" s="45"/>
      <c r="M128" s="45">
        <f t="shared" si="39"/>
        <v>0</v>
      </c>
      <c r="N128" s="257">
        <f t="shared" ca="1" si="32"/>
        <v>0.05</v>
      </c>
      <c r="O128" s="23"/>
      <c r="P128" s="255">
        <f t="shared" ca="1" si="33"/>
        <v>9.4999999999999998E-3</v>
      </c>
      <c r="Q128" s="163">
        <f t="shared" ca="1" si="34"/>
        <v>0.05</v>
      </c>
      <c r="R128" s="161">
        <f ca="1">NPV(Q128,K129:$K$245) + ($A$13+$A$14+$A$15)/POWER(1+Q127,$A$29-D128+1)+K128</f>
        <v>0</v>
      </c>
      <c r="S128" s="161">
        <f ca="1">NPV(Q128,K129:$K$244) + ($A$13+$A$14+$A$15)/POWER(1+Q128,$A$29-D128+1)+K128</f>
        <v>0</v>
      </c>
      <c r="T128" s="158">
        <f t="shared" ca="1" si="43"/>
        <v>0</v>
      </c>
      <c r="U128" s="158">
        <f t="shared" ca="1" si="44"/>
        <v>0</v>
      </c>
      <c r="V128" s="158">
        <f t="shared" si="45"/>
        <v>0</v>
      </c>
      <c r="W128" s="158">
        <f t="shared" ca="1" si="46"/>
        <v>0</v>
      </c>
      <c r="X128" s="274">
        <f t="shared" ca="1" si="41"/>
        <v>0</v>
      </c>
      <c r="Z128" s="28">
        <f t="shared" ca="1" si="40"/>
        <v>0</v>
      </c>
      <c r="AA128" s="233"/>
      <c r="AB128" s="45">
        <f t="shared" ca="1" si="42"/>
        <v>0</v>
      </c>
      <c r="AC128" s="45">
        <f t="shared" ca="1" si="28"/>
        <v>0</v>
      </c>
      <c r="AD128" s="25">
        <f t="shared" ca="1" si="29"/>
        <v>0</v>
      </c>
    </row>
    <row r="129" spans="4:30" x14ac:dyDescent="0.35">
      <c r="D129" s="20">
        <v>125</v>
      </c>
      <c r="E129" s="21">
        <f t="shared" ca="1" si="35"/>
        <v>90336</v>
      </c>
      <c r="F129" s="44">
        <f t="shared" ca="1" si="30"/>
        <v>90701</v>
      </c>
      <c r="G129" s="22" t="s">
        <v>119</v>
      </c>
      <c r="H129" s="44">
        <f t="shared" ca="1" si="36"/>
        <v>90307</v>
      </c>
      <c r="I129" s="45">
        <f t="shared" si="37"/>
        <v>0</v>
      </c>
      <c r="J129" s="45">
        <f t="shared" ca="1" si="31"/>
        <v>0</v>
      </c>
      <c r="K129" s="45">
        <f t="shared" si="38"/>
        <v>0</v>
      </c>
      <c r="L129" s="45"/>
      <c r="M129" s="45">
        <f t="shared" si="39"/>
        <v>0</v>
      </c>
      <c r="N129" s="257">
        <f t="shared" ca="1" si="32"/>
        <v>0.05</v>
      </c>
      <c r="O129" s="23"/>
      <c r="P129" s="255">
        <f t="shared" ca="1" si="33"/>
        <v>9.4999999999999998E-3</v>
      </c>
      <c r="Q129" s="163">
        <f t="shared" ca="1" si="34"/>
        <v>0.05</v>
      </c>
      <c r="R129" s="161">
        <f ca="1">NPV(Q129,K130:$K$245) + ($A$13+$A$14+$A$15)/POWER(1+Q128,$A$29-D129+1)+K129</f>
        <v>0</v>
      </c>
      <c r="S129" s="161">
        <f ca="1">NPV(Q129,K130:$K$244) + ($A$13+$A$14+$A$15)/POWER(1+Q129,$A$29-D129+1)+K129</f>
        <v>0</v>
      </c>
      <c r="T129" s="158">
        <f t="shared" ca="1" si="43"/>
        <v>0</v>
      </c>
      <c r="U129" s="158">
        <f t="shared" ca="1" si="44"/>
        <v>0</v>
      </c>
      <c r="V129" s="158">
        <f t="shared" si="45"/>
        <v>0</v>
      </c>
      <c r="W129" s="158">
        <f t="shared" ca="1" si="46"/>
        <v>0</v>
      </c>
      <c r="X129" s="274">
        <f t="shared" ca="1" si="41"/>
        <v>0</v>
      </c>
      <c r="Z129" s="28">
        <f t="shared" ca="1" si="40"/>
        <v>0</v>
      </c>
      <c r="AA129" s="233"/>
      <c r="AB129" s="45">
        <f t="shared" ca="1" si="42"/>
        <v>0</v>
      </c>
      <c r="AC129" s="45">
        <f t="shared" ca="1" si="28"/>
        <v>0</v>
      </c>
      <c r="AD129" s="25">
        <f t="shared" ca="1" si="29"/>
        <v>0</v>
      </c>
    </row>
    <row r="130" spans="4:30" x14ac:dyDescent="0.35">
      <c r="D130" s="20">
        <v>126</v>
      </c>
      <c r="E130" s="21">
        <f t="shared" ca="1" si="35"/>
        <v>90702</v>
      </c>
      <c r="F130" s="44">
        <f t="shared" ca="1" si="30"/>
        <v>91066</v>
      </c>
      <c r="G130" s="22" t="s">
        <v>119</v>
      </c>
      <c r="H130" s="44">
        <f t="shared" ca="1" si="36"/>
        <v>90673</v>
      </c>
      <c r="I130" s="45">
        <f t="shared" si="37"/>
        <v>0</v>
      </c>
      <c r="J130" s="45">
        <f t="shared" ca="1" si="31"/>
        <v>0</v>
      </c>
      <c r="K130" s="45">
        <f t="shared" si="38"/>
        <v>0</v>
      </c>
      <c r="L130" s="45"/>
      <c r="M130" s="45">
        <f t="shared" si="39"/>
        <v>0</v>
      </c>
      <c r="N130" s="257">
        <f t="shared" ca="1" si="32"/>
        <v>0.05</v>
      </c>
      <c r="O130" s="23"/>
      <c r="P130" s="255">
        <f t="shared" ca="1" si="33"/>
        <v>9.4999999999999998E-3</v>
      </c>
      <c r="Q130" s="163">
        <f t="shared" ca="1" si="34"/>
        <v>0.05</v>
      </c>
      <c r="R130" s="161">
        <f ca="1">NPV(Q130,K131:$K$245) + ($A$13+$A$14+$A$15)/POWER(1+Q129,$A$29-D130+1)+K130</f>
        <v>0</v>
      </c>
      <c r="S130" s="161">
        <f ca="1">NPV(Q130,K131:$K$244) + ($A$13+$A$14+$A$15)/POWER(1+Q130,$A$29-D130+1)+K130</f>
        <v>0</v>
      </c>
      <c r="T130" s="158">
        <f t="shared" ca="1" si="43"/>
        <v>0</v>
      </c>
      <c r="U130" s="158">
        <f t="shared" ca="1" si="44"/>
        <v>0</v>
      </c>
      <c r="V130" s="158">
        <f t="shared" si="45"/>
        <v>0</v>
      </c>
      <c r="W130" s="158">
        <f t="shared" ca="1" si="46"/>
        <v>0</v>
      </c>
      <c r="X130" s="274">
        <f t="shared" ca="1" si="41"/>
        <v>0</v>
      </c>
      <c r="Z130" s="28">
        <f t="shared" ca="1" si="40"/>
        <v>0</v>
      </c>
      <c r="AA130" s="233"/>
      <c r="AB130" s="45">
        <f t="shared" ca="1" si="42"/>
        <v>0</v>
      </c>
      <c r="AC130" s="45">
        <f t="shared" ca="1" si="28"/>
        <v>0</v>
      </c>
      <c r="AD130" s="25">
        <f t="shared" ca="1" si="29"/>
        <v>0</v>
      </c>
    </row>
    <row r="131" spans="4:30" x14ac:dyDescent="0.35">
      <c r="D131" s="20">
        <v>127</v>
      </c>
      <c r="E131" s="21">
        <f t="shared" ca="1" si="35"/>
        <v>91067</v>
      </c>
      <c r="F131" s="44">
        <f t="shared" ca="1" si="30"/>
        <v>91431</v>
      </c>
      <c r="G131" s="22" t="s">
        <v>119</v>
      </c>
      <c r="H131" s="44">
        <f t="shared" ca="1" si="36"/>
        <v>91038</v>
      </c>
      <c r="I131" s="45">
        <f t="shared" si="37"/>
        <v>0</v>
      </c>
      <c r="J131" s="45">
        <f t="shared" ca="1" si="31"/>
        <v>0</v>
      </c>
      <c r="K131" s="45">
        <f t="shared" si="38"/>
        <v>0</v>
      </c>
      <c r="L131" s="45"/>
      <c r="M131" s="45">
        <f t="shared" si="39"/>
        <v>0</v>
      </c>
      <c r="N131" s="257">
        <f t="shared" ca="1" si="32"/>
        <v>0.05</v>
      </c>
      <c r="O131" s="23"/>
      <c r="P131" s="255">
        <f t="shared" ca="1" si="33"/>
        <v>9.4999999999999998E-3</v>
      </c>
      <c r="Q131" s="163">
        <f t="shared" ca="1" si="34"/>
        <v>0.05</v>
      </c>
      <c r="R131" s="161">
        <f ca="1">NPV(Q131,K132:$K$245) + ($A$13+$A$14+$A$15)/POWER(1+Q130,$A$29-D131+1)+K131</f>
        <v>0</v>
      </c>
      <c r="S131" s="161">
        <f ca="1">NPV(Q131,K132:$K$244) + ($A$13+$A$14+$A$15)/POWER(1+Q131,$A$29-D131+1)+K131</f>
        <v>0</v>
      </c>
      <c r="T131" s="158">
        <f t="shared" ca="1" si="43"/>
        <v>0</v>
      </c>
      <c r="U131" s="158">
        <f t="shared" ca="1" si="44"/>
        <v>0</v>
      </c>
      <c r="V131" s="158">
        <f t="shared" si="45"/>
        <v>0</v>
      </c>
      <c r="W131" s="158">
        <f t="shared" ca="1" si="46"/>
        <v>0</v>
      </c>
      <c r="X131" s="274">
        <f t="shared" ca="1" si="41"/>
        <v>0</v>
      </c>
      <c r="Z131" s="28">
        <f t="shared" ca="1" si="40"/>
        <v>0</v>
      </c>
      <c r="AA131" s="233"/>
      <c r="AB131" s="45">
        <f t="shared" ca="1" si="42"/>
        <v>0</v>
      </c>
      <c r="AC131" s="45">
        <f t="shared" ca="1" si="28"/>
        <v>0</v>
      </c>
      <c r="AD131" s="25">
        <f t="shared" ca="1" si="29"/>
        <v>0</v>
      </c>
    </row>
    <row r="132" spans="4:30" x14ac:dyDescent="0.35">
      <c r="D132" s="20">
        <v>128</v>
      </c>
      <c r="E132" s="21">
        <f t="shared" ca="1" si="35"/>
        <v>91432</v>
      </c>
      <c r="F132" s="44">
        <f t="shared" ca="1" si="30"/>
        <v>91796</v>
      </c>
      <c r="G132" s="22" t="s">
        <v>119</v>
      </c>
      <c r="H132" s="44">
        <f t="shared" ca="1" si="36"/>
        <v>91403</v>
      </c>
      <c r="I132" s="45">
        <f t="shared" si="37"/>
        <v>0</v>
      </c>
      <c r="J132" s="45">
        <f t="shared" ca="1" si="31"/>
        <v>0</v>
      </c>
      <c r="K132" s="45">
        <f t="shared" si="38"/>
        <v>0</v>
      </c>
      <c r="L132" s="45"/>
      <c r="M132" s="45">
        <f t="shared" si="39"/>
        <v>0</v>
      </c>
      <c r="N132" s="257">
        <f t="shared" ca="1" si="32"/>
        <v>0.05</v>
      </c>
      <c r="O132" s="23"/>
      <c r="P132" s="255">
        <f t="shared" ca="1" si="33"/>
        <v>9.4999999999999998E-3</v>
      </c>
      <c r="Q132" s="163">
        <f t="shared" ca="1" si="34"/>
        <v>0.05</v>
      </c>
      <c r="R132" s="161">
        <f ca="1">NPV(Q132,K133:$K$245) + ($A$13+$A$14+$A$15)/POWER(1+Q131,$A$29-D132+1)+K132</f>
        <v>0</v>
      </c>
      <c r="S132" s="161">
        <f ca="1">NPV(Q132,K133:$K$244) + ($A$13+$A$14+$A$15)/POWER(1+Q132,$A$29-D132+1)+K132</f>
        <v>0</v>
      </c>
      <c r="T132" s="158">
        <f t="shared" ca="1" si="43"/>
        <v>0</v>
      </c>
      <c r="U132" s="158">
        <f t="shared" ca="1" si="44"/>
        <v>0</v>
      </c>
      <c r="V132" s="158">
        <f t="shared" si="45"/>
        <v>0</v>
      </c>
      <c r="W132" s="158">
        <f t="shared" ca="1" si="46"/>
        <v>0</v>
      </c>
      <c r="X132" s="274">
        <f t="shared" ca="1" si="41"/>
        <v>0</v>
      </c>
      <c r="Z132" s="28">
        <f t="shared" ca="1" si="40"/>
        <v>0</v>
      </c>
      <c r="AA132" s="233"/>
      <c r="AB132" s="45">
        <f t="shared" ca="1" si="42"/>
        <v>0</v>
      </c>
      <c r="AC132" s="45">
        <f t="shared" ref="AC132:AC195" ca="1" si="47">W132</f>
        <v>0</v>
      </c>
      <c r="AD132" s="25">
        <f t="shared" ref="AD132:AD195" ca="1" si="48">Z132-AA132-AB132+AC132</f>
        <v>0</v>
      </c>
    </row>
    <row r="133" spans="4:30" x14ac:dyDescent="0.35">
      <c r="D133" s="20">
        <v>129</v>
      </c>
      <c r="E133" s="21">
        <f t="shared" ca="1" si="35"/>
        <v>91797</v>
      </c>
      <c r="F133" s="44">
        <f t="shared" ref="F133:F196" ca="1" si="49">E134-1</f>
        <v>92162</v>
      </c>
      <c r="G133" s="22" t="s">
        <v>119</v>
      </c>
      <c r="H133" s="44">
        <f t="shared" ca="1" si="36"/>
        <v>91768</v>
      </c>
      <c r="I133" s="45">
        <f t="shared" si="37"/>
        <v>0</v>
      </c>
      <c r="J133" s="45">
        <f t="shared" ref="J133:J196" ca="1" si="50">IF(D133&gt;$A$29,0,$A$10)</f>
        <v>0</v>
      </c>
      <c r="K133" s="45">
        <f t="shared" si="38"/>
        <v>0</v>
      </c>
      <c r="L133" s="45"/>
      <c r="M133" s="45">
        <f t="shared" si="39"/>
        <v>0</v>
      </c>
      <c r="N133" s="257">
        <f t="shared" ref="N133:N196" ca="1" si="51">$A$6</f>
        <v>0.05</v>
      </c>
      <c r="O133" s="23"/>
      <c r="P133" s="255">
        <f t="shared" ref="P133:P196" ca="1" si="52">$A$7</f>
        <v>9.4999999999999998E-3</v>
      </c>
      <c r="Q133" s="163">
        <f t="shared" ref="Q133:Q196" ca="1" si="53">$A$8</f>
        <v>0.05</v>
      </c>
      <c r="R133" s="161">
        <f ca="1">NPV(Q133,K134:$K$245) + ($A$13+$A$14+$A$15)/POWER(1+Q132,$A$29-D133+1)+K133</f>
        <v>0</v>
      </c>
      <c r="S133" s="161">
        <f ca="1">NPV(Q133,K134:$K$244) + ($A$13+$A$14+$A$15)/POWER(1+Q133,$A$29-D133+1)+K133</f>
        <v>0</v>
      </c>
      <c r="T133" s="158">
        <f t="shared" ca="1" si="43"/>
        <v>0</v>
      </c>
      <c r="U133" s="158">
        <f t="shared" ca="1" si="44"/>
        <v>0</v>
      </c>
      <c r="V133" s="158">
        <f t="shared" si="45"/>
        <v>0</v>
      </c>
      <c r="W133" s="158">
        <f t="shared" ca="1" si="46"/>
        <v>0</v>
      </c>
      <c r="X133" s="274">
        <f t="shared" ca="1" si="41"/>
        <v>0</v>
      </c>
      <c r="Z133" s="28">
        <f t="shared" ca="1" si="40"/>
        <v>0</v>
      </c>
      <c r="AA133" s="233"/>
      <c r="AB133" s="45">
        <f t="shared" ca="1" si="42"/>
        <v>0</v>
      </c>
      <c r="AC133" s="45">
        <f t="shared" ca="1" si="47"/>
        <v>0</v>
      </c>
      <c r="AD133" s="25">
        <f t="shared" ca="1" si="48"/>
        <v>0</v>
      </c>
    </row>
    <row r="134" spans="4:30" x14ac:dyDescent="0.35">
      <c r="D134" s="20">
        <v>130</v>
      </c>
      <c r="E134" s="21">
        <f t="shared" ref="E134:E197" ca="1" si="54">EOMONTH(H134,0)</f>
        <v>92163</v>
      </c>
      <c r="F134" s="44">
        <f t="shared" ca="1" si="49"/>
        <v>92527</v>
      </c>
      <c r="G134" s="22" t="s">
        <v>119</v>
      </c>
      <c r="H134" s="44">
        <f t="shared" ref="H134:H197" ca="1" si="55">EDATE(H133,12)</f>
        <v>92134</v>
      </c>
      <c r="I134" s="45">
        <f t="shared" ref="I134:I197" si="56">IF(D134&gt;$A$28,0,$A$9)</f>
        <v>0</v>
      </c>
      <c r="J134" s="45">
        <f t="shared" ca="1" si="50"/>
        <v>0</v>
      </c>
      <c r="K134" s="45">
        <f t="shared" ref="K134:K197" si="57">IF(D134&gt;$A$28,0,$A$11)</f>
        <v>0</v>
      </c>
      <c r="L134" s="45"/>
      <c r="M134" s="45">
        <f t="shared" ref="M134:M197" si="58">K134+L134</f>
        <v>0</v>
      </c>
      <c r="N134" s="257">
        <f t="shared" ca="1" si="51"/>
        <v>0.05</v>
      </c>
      <c r="O134" s="23"/>
      <c r="P134" s="255">
        <f t="shared" ca="1" si="52"/>
        <v>9.4999999999999998E-3</v>
      </c>
      <c r="Q134" s="163">
        <f t="shared" ca="1" si="53"/>
        <v>0.05</v>
      </c>
      <c r="R134" s="161">
        <f ca="1">NPV(Q134,K135:$K$245) + ($A$13+$A$14+$A$15)/POWER(1+Q133,$A$29-D134+1)+K134</f>
        <v>0</v>
      </c>
      <c r="S134" s="161">
        <f ca="1">NPV(Q134,K135:$K$244) + ($A$13+$A$14+$A$15)/POWER(1+Q134,$A$29-D134+1)+K134</f>
        <v>0</v>
      </c>
      <c r="T134" s="158">
        <f t="shared" ca="1" si="43"/>
        <v>0</v>
      </c>
      <c r="U134" s="158">
        <f t="shared" ca="1" si="44"/>
        <v>0</v>
      </c>
      <c r="V134" s="158">
        <f t="shared" si="45"/>
        <v>0</v>
      </c>
      <c r="W134" s="158">
        <f t="shared" ca="1" si="46"/>
        <v>0</v>
      </c>
      <c r="X134" s="274">
        <f t="shared" ca="1" si="41"/>
        <v>0</v>
      </c>
      <c r="Z134" s="28">
        <f t="shared" ca="1" si="40"/>
        <v>0</v>
      </c>
      <c r="AA134" s="233"/>
      <c r="AB134" s="45">
        <f t="shared" ca="1" si="42"/>
        <v>0</v>
      </c>
      <c r="AC134" s="45">
        <f t="shared" ca="1" si="47"/>
        <v>0</v>
      </c>
      <c r="AD134" s="25">
        <f t="shared" ca="1" si="48"/>
        <v>0</v>
      </c>
    </row>
    <row r="135" spans="4:30" x14ac:dyDescent="0.35">
      <c r="D135" s="20">
        <v>131</v>
      </c>
      <c r="E135" s="21">
        <f t="shared" ca="1" si="54"/>
        <v>92528</v>
      </c>
      <c r="F135" s="44">
        <f t="shared" ca="1" si="49"/>
        <v>92892</v>
      </c>
      <c r="G135" s="22" t="s">
        <v>119</v>
      </c>
      <c r="H135" s="44">
        <f t="shared" ca="1" si="55"/>
        <v>92499</v>
      </c>
      <c r="I135" s="45">
        <f t="shared" si="56"/>
        <v>0</v>
      </c>
      <c r="J135" s="45">
        <f t="shared" ca="1" si="50"/>
        <v>0</v>
      </c>
      <c r="K135" s="45">
        <f t="shared" si="57"/>
        <v>0</v>
      </c>
      <c r="L135" s="45"/>
      <c r="M135" s="45">
        <f t="shared" si="58"/>
        <v>0</v>
      </c>
      <c r="N135" s="257">
        <f t="shared" ca="1" si="51"/>
        <v>0.05</v>
      </c>
      <c r="O135" s="23"/>
      <c r="P135" s="255">
        <f t="shared" ca="1" si="52"/>
        <v>9.4999999999999998E-3</v>
      </c>
      <c r="Q135" s="163">
        <f t="shared" ca="1" si="53"/>
        <v>0.05</v>
      </c>
      <c r="R135" s="161">
        <f ca="1">NPV(Q135,K136:$K$245) + ($A$13+$A$14+$A$15)/POWER(1+Q134,$A$29-D135+1)+K135</f>
        <v>0</v>
      </c>
      <c r="S135" s="161">
        <f ca="1">NPV(Q135,K136:$K$244) + ($A$13+$A$14+$A$15)/POWER(1+Q135,$A$29-D135+1)+K135</f>
        <v>0</v>
      </c>
      <c r="T135" s="158">
        <f t="shared" ca="1" si="43"/>
        <v>0</v>
      </c>
      <c r="U135" s="158">
        <f t="shared" ca="1" si="44"/>
        <v>0</v>
      </c>
      <c r="V135" s="158">
        <f t="shared" si="45"/>
        <v>0</v>
      </c>
      <c r="W135" s="158">
        <f t="shared" ca="1" si="46"/>
        <v>0</v>
      </c>
      <c r="X135" s="274">
        <f t="shared" ca="1" si="41"/>
        <v>0</v>
      </c>
      <c r="Z135" s="28">
        <f t="shared" ca="1" si="40"/>
        <v>0</v>
      </c>
      <c r="AA135" s="233"/>
      <c r="AB135" s="45">
        <f t="shared" ca="1" si="42"/>
        <v>0</v>
      </c>
      <c r="AC135" s="45">
        <f t="shared" ca="1" si="47"/>
        <v>0</v>
      </c>
      <c r="AD135" s="25">
        <f t="shared" ca="1" si="48"/>
        <v>0</v>
      </c>
    </row>
    <row r="136" spans="4:30" x14ac:dyDescent="0.35">
      <c r="D136" s="20">
        <v>132</v>
      </c>
      <c r="E136" s="21">
        <f t="shared" ca="1" si="54"/>
        <v>92893</v>
      </c>
      <c r="F136" s="44">
        <f t="shared" ca="1" si="49"/>
        <v>93257</v>
      </c>
      <c r="G136" s="22" t="s">
        <v>119</v>
      </c>
      <c r="H136" s="44">
        <f t="shared" ca="1" si="55"/>
        <v>92864</v>
      </c>
      <c r="I136" s="45">
        <f t="shared" si="56"/>
        <v>0</v>
      </c>
      <c r="J136" s="45">
        <f t="shared" ca="1" si="50"/>
        <v>0</v>
      </c>
      <c r="K136" s="45">
        <f t="shared" si="57"/>
        <v>0</v>
      </c>
      <c r="L136" s="45"/>
      <c r="M136" s="45">
        <f t="shared" si="58"/>
        <v>0</v>
      </c>
      <c r="N136" s="257">
        <f t="shared" ca="1" si="51"/>
        <v>0.05</v>
      </c>
      <c r="O136" s="23"/>
      <c r="P136" s="255">
        <f t="shared" ca="1" si="52"/>
        <v>9.4999999999999998E-3</v>
      </c>
      <c r="Q136" s="163">
        <f t="shared" ca="1" si="53"/>
        <v>0.05</v>
      </c>
      <c r="R136" s="161">
        <f ca="1">NPV(Q136,K137:$K$245) + ($A$13+$A$14+$A$15)/POWER(1+Q135,$A$29-D136+1)+K136</f>
        <v>0</v>
      </c>
      <c r="S136" s="161">
        <f ca="1">NPV(Q136,K137:$K$244) + ($A$13+$A$14+$A$15)/POWER(1+Q136,$A$29-D136+1)+K136</f>
        <v>0</v>
      </c>
      <c r="T136" s="158">
        <f t="shared" ca="1" si="43"/>
        <v>0</v>
      </c>
      <c r="U136" s="158">
        <f t="shared" ca="1" si="44"/>
        <v>0</v>
      </c>
      <c r="V136" s="158">
        <f t="shared" si="45"/>
        <v>0</v>
      </c>
      <c r="W136" s="158">
        <f t="shared" ca="1" si="46"/>
        <v>0</v>
      </c>
      <c r="X136" s="274">
        <f t="shared" ca="1" si="41"/>
        <v>0</v>
      </c>
      <c r="Z136" s="28">
        <f t="shared" ca="1" si="40"/>
        <v>0</v>
      </c>
      <c r="AA136" s="233"/>
      <c r="AB136" s="45">
        <f t="shared" ca="1" si="42"/>
        <v>0</v>
      </c>
      <c r="AC136" s="45">
        <f t="shared" ca="1" si="47"/>
        <v>0</v>
      </c>
      <c r="AD136" s="25">
        <f t="shared" ca="1" si="48"/>
        <v>0</v>
      </c>
    </row>
    <row r="137" spans="4:30" x14ac:dyDescent="0.35">
      <c r="D137" s="20">
        <v>133</v>
      </c>
      <c r="E137" s="21">
        <f t="shared" ca="1" si="54"/>
        <v>93258</v>
      </c>
      <c r="F137" s="44">
        <f t="shared" ca="1" si="49"/>
        <v>93623</v>
      </c>
      <c r="G137" s="22" t="s">
        <v>119</v>
      </c>
      <c r="H137" s="44">
        <f t="shared" ca="1" si="55"/>
        <v>93229</v>
      </c>
      <c r="I137" s="45">
        <f t="shared" si="56"/>
        <v>0</v>
      </c>
      <c r="J137" s="45">
        <f t="shared" ca="1" si="50"/>
        <v>0</v>
      </c>
      <c r="K137" s="45">
        <f t="shared" si="57"/>
        <v>0</v>
      </c>
      <c r="L137" s="45"/>
      <c r="M137" s="45">
        <f t="shared" si="58"/>
        <v>0</v>
      </c>
      <c r="N137" s="257">
        <f t="shared" ca="1" si="51"/>
        <v>0.05</v>
      </c>
      <c r="O137" s="23"/>
      <c r="P137" s="255">
        <f t="shared" ca="1" si="52"/>
        <v>9.4999999999999998E-3</v>
      </c>
      <c r="Q137" s="163">
        <f t="shared" ca="1" si="53"/>
        <v>0.05</v>
      </c>
      <c r="R137" s="161">
        <f ca="1">NPV(Q137,K138:$K$245) + ($A$13+$A$14+$A$15)/POWER(1+Q136,$A$29-D137+1)+K137</f>
        <v>0</v>
      </c>
      <c r="S137" s="161">
        <f ca="1">NPV(Q137,K138:$K$244) + ($A$13+$A$14+$A$15)/POWER(1+Q137,$A$29-D137+1)+K137</f>
        <v>0</v>
      </c>
      <c r="T137" s="158">
        <f t="shared" ca="1" si="43"/>
        <v>0</v>
      </c>
      <c r="U137" s="158">
        <f t="shared" ca="1" si="44"/>
        <v>0</v>
      </c>
      <c r="V137" s="158">
        <f t="shared" si="45"/>
        <v>0</v>
      </c>
      <c r="W137" s="158">
        <f t="shared" ca="1" si="46"/>
        <v>0</v>
      </c>
      <c r="X137" s="274">
        <f t="shared" ca="1" si="41"/>
        <v>0</v>
      </c>
      <c r="Z137" s="28">
        <f t="shared" ca="1" si="40"/>
        <v>0</v>
      </c>
      <c r="AA137" s="233"/>
      <c r="AB137" s="45">
        <f t="shared" ca="1" si="42"/>
        <v>0</v>
      </c>
      <c r="AC137" s="45">
        <f t="shared" ca="1" si="47"/>
        <v>0</v>
      </c>
      <c r="AD137" s="25">
        <f t="shared" ca="1" si="48"/>
        <v>0</v>
      </c>
    </row>
    <row r="138" spans="4:30" x14ac:dyDescent="0.35">
      <c r="D138" s="20">
        <v>134</v>
      </c>
      <c r="E138" s="21">
        <f t="shared" ca="1" si="54"/>
        <v>93624</v>
      </c>
      <c r="F138" s="44">
        <f t="shared" ca="1" si="49"/>
        <v>93988</v>
      </c>
      <c r="G138" s="22" t="s">
        <v>119</v>
      </c>
      <c r="H138" s="44">
        <f t="shared" ca="1" si="55"/>
        <v>93595</v>
      </c>
      <c r="I138" s="45">
        <f t="shared" si="56"/>
        <v>0</v>
      </c>
      <c r="J138" s="45">
        <f t="shared" ca="1" si="50"/>
        <v>0</v>
      </c>
      <c r="K138" s="45">
        <f t="shared" si="57"/>
        <v>0</v>
      </c>
      <c r="L138" s="45"/>
      <c r="M138" s="45">
        <f t="shared" si="58"/>
        <v>0</v>
      </c>
      <c r="N138" s="257">
        <f t="shared" ca="1" si="51"/>
        <v>0.05</v>
      </c>
      <c r="O138" s="23"/>
      <c r="P138" s="255">
        <f t="shared" ca="1" si="52"/>
        <v>9.4999999999999998E-3</v>
      </c>
      <c r="Q138" s="163">
        <f t="shared" ca="1" si="53"/>
        <v>0.05</v>
      </c>
      <c r="R138" s="161">
        <f ca="1">NPV(Q138,K139:$K$245) + ($A$13+$A$14+$A$15)/POWER(1+Q137,$A$29-D138+1)+K138</f>
        <v>0</v>
      </c>
      <c r="S138" s="161">
        <f ca="1">NPV(Q138,K139:$K$244) + ($A$13+$A$14+$A$15)/POWER(1+Q138,$A$29-D138+1)+K138</f>
        <v>0</v>
      </c>
      <c r="T138" s="158">
        <f t="shared" ca="1" si="43"/>
        <v>0</v>
      </c>
      <c r="U138" s="158">
        <f t="shared" ca="1" si="44"/>
        <v>0</v>
      </c>
      <c r="V138" s="158">
        <f t="shared" si="45"/>
        <v>0</v>
      </c>
      <c r="W138" s="158">
        <f t="shared" ca="1" si="46"/>
        <v>0</v>
      </c>
      <c r="X138" s="274">
        <f t="shared" ca="1" si="41"/>
        <v>0</v>
      </c>
      <c r="Z138" s="28">
        <f t="shared" ca="1" si="40"/>
        <v>0</v>
      </c>
      <c r="AA138" s="233"/>
      <c r="AB138" s="45">
        <f t="shared" ca="1" si="42"/>
        <v>0</v>
      </c>
      <c r="AC138" s="45">
        <f t="shared" ca="1" si="47"/>
        <v>0</v>
      </c>
      <c r="AD138" s="25">
        <f t="shared" ca="1" si="48"/>
        <v>0</v>
      </c>
    </row>
    <row r="139" spans="4:30" x14ac:dyDescent="0.35">
      <c r="D139" s="20">
        <v>135</v>
      </c>
      <c r="E139" s="21">
        <f t="shared" ca="1" si="54"/>
        <v>93989</v>
      </c>
      <c r="F139" s="44">
        <f t="shared" ca="1" si="49"/>
        <v>94353</v>
      </c>
      <c r="G139" s="22" t="s">
        <v>119</v>
      </c>
      <c r="H139" s="44">
        <f t="shared" ca="1" si="55"/>
        <v>93960</v>
      </c>
      <c r="I139" s="45">
        <f t="shared" si="56"/>
        <v>0</v>
      </c>
      <c r="J139" s="45">
        <f t="shared" ca="1" si="50"/>
        <v>0</v>
      </c>
      <c r="K139" s="45">
        <f t="shared" si="57"/>
        <v>0</v>
      </c>
      <c r="L139" s="45"/>
      <c r="M139" s="45">
        <f t="shared" si="58"/>
        <v>0</v>
      </c>
      <c r="N139" s="257">
        <f t="shared" ca="1" si="51"/>
        <v>0.05</v>
      </c>
      <c r="O139" s="23"/>
      <c r="P139" s="255">
        <f t="shared" ca="1" si="52"/>
        <v>9.4999999999999998E-3</v>
      </c>
      <c r="Q139" s="163">
        <f t="shared" ca="1" si="53"/>
        <v>0.05</v>
      </c>
      <c r="R139" s="161">
        <f ca="1">NPV(Q139,K140:$K$245) + ($A$13+$A$14+$A$15)/POWER(1+Q138,$A$29-D139+1)+K139</f>
        <v>0</v>
      </c>
      <c r="S139" s="161">
        <f ca="1">NPV(Q139,K140:$K$244) + ($A$13+$A$14+$A$15)/POWER(1+Q139,$A$29-D139+1)+K139</f>
        <v>0</v>
      </c>
      <c r="T139" s="158">
        <f t="shared" ca="1" si="43"/>
        <v>0</v>
      </c>
      <c r="U139" s="158">
        <f t="shared" ca="1" si="44"/>
        <v>0</v>
      </c>
      <c r="V139" s="158">
        <f t="shared" si="45"/>
        <v>0</v>
      </c>
      <c r="W139" s="158">
        <f t="shared" ca="1" si="46"/>
        <v>0</v>
      </c>
      <c r="X139" s="274">
        <f t="shared" ca="1" si="41"/>
        <v>0</v>
      </c>
      <c r="Z139" s="28">
        <f t="shared" ref="Z139:Z202" ca="1" si="59">AD138</f>
        <v>0</v>
      </c>
      <c r="AA139" s="233"/>
      <c r="AB139" s="45">
        <f t="shared" ca="1" si="42"/>
        <v>0</v>
      </c>
      <c r="AC139" s="45">
        <f t="shared" ca="1" si="47"/>
        <v>0</v>
      </c>
      <c r="AD139" s="25">
        <f t="shared" ca="1" si="48"/>
        <v>0</v>
      </c>
    </row>
    <row r="140" spans="4:30" x14ac:dyDescent="0.35">
      <c r="D140" s="20">
        <v>136</v>
      </c>
      <c r="E140" s="21">
        <f t="shared" ca="1" si="54"/>
        <v>94354</v>
      </c>
      <c r="F140" s="44">
        <f t="shared" ca="1" si="49"/>
        <v>94718</v>
      </c>
      <c r="G140" s="22" t="s">
        <v>119</v>
      </c>
      <c r="H140" s="44">
        <f t="shared" ca="1" si="55"/>
        <v>94325</v>
      </c>
      <c r="I140" s="45">
        <f t="shared" si="56"/>
        <v>0</v>
      </c>
      <c r="J140" s="45">
        <f t="shared" ca="1" si="50"/>
        <v>0</v>
      </c>
      <c r="K140" s="45">
        <f t="shared" si="57"/>
        <v>0</v>
      </c>
      <c r="L140" s="45"/>
      <c r="M140" s="45">
        <f t="shared" si="58"/>
        <v>0</v>
      </c>
      <c r="N140" s="257">
        <f t="shared" ca="1" si="51"/>
        <v>0.05</v>
      </c>
      <c r="O140" s="23"/>
      <c r="P140" s="255">
        <f t="shared" ca="1" si="52"/>
        <v>9.4999999999999998E-3</v>
      </c>
      <c r="Q140" s="163">
        <f t="shared" ca="1" si="53"/>
        <v>0.05</v>
      </c>
      <c r="R140" s="161">
        <f ca="1">NPV(Q140,K141:$K$245) + ($A$13+$A$14+$A$15)/POWER(1+Q139,$A$29-D140+1)+K140</f>
        <v>0</v>
      </c>
      <c r="S140" s="161">
        <f ca="1">NPV(Q140,K141:$K$244) + ($A$13+$A$14+$A$15)/POWER(1+Q140,$A$29-D140+1)+K140</f>
        <v>0</v>
      </c>
      <c r="T140" s="158">
        <f t="shared" ca="1" si="43"/>
        <v>0</v>
      </c>
      <c r="U140" s="158">
        <f t="shared" ca="1" si="44"/>
        <v>0</v>
      </c>
      <c r="V140" s="158">
        <f t="shared" si="45"/>
        <v>0</v>
      </c>
      <c r="W140" s="158">
        <f t="shared" ca="1" si="46"/>
        <v>0</v>
      </c>
      <c r="X140" s="274">
        <f t="shared" ca="1" si="41"/>
        <v>0</v>
      </c>
      <c r="Z140" s="28">
        <f t="shared" ca="1" si="59"/>
        <v>0</v>
      </c>
      <c r="AA140" s="233"/>
      <c r="AB140" s="45">
        <f t="shared" ca="1" si="42"/>
        <v>0</v>
      </c>
      <c r="AC140" s="45">
        <f t="shared" ca="1" si="47"/>
        <v>0</v>
      </c>
      <c r="AD140" s="25">
        <f t="shared" ca="1" si="48"/>
        <v>0</v>
      </c>
    </row>
    <row r="141" spans="4:30" x14ac:dyDescent="0.35">
      <c r="D141" s="20">
        <v>137</v>
      </c>
      <c r="E141" s="21">
        <f t="shared" ca="1" si="54"/>
        <v>94719</v>
      </c>
      <c r="F141" s="44">
        <f t="shared" ca="1" si="49"/>
        <v>95084</v>
      </c>
      <c r="G141" s="22" t="s">
        <v>119</v>
      </c>
      <c r="H141" s="44">
        <f t="shared" ca="1" si="55"/>
        <v>94690</v>
      </c>
      <c r="I141" s="45">
        <f t="shared" si="56"/>
        <v>0</v>
      </c>
      <c r="J141" s="45">
        <f t="shared" ca="1" si="50"/>
        <v>0</v>
      </c>
      <c r="K141" s="45">
        <f t="shared" si="57"/>
        <v>0</v>
      </c>
      <c r="L141" s="45"/>
      <c r="M141" s="45">
        <f t="shared" si="58"/>
        <v>0</v>
      </c>
      <c r="N141" s="257">
        <f t="shared" ca="1" si="51"/>
        <v>0.05</v>
      </c>
      <c r="O141" s="23"/>
      <c r="P141" s="255">
        <f t="shared" ca="1" si="52"/>
        <v>9.4999999999999998E-3</v>
      </c>
      <c r="Q141" s="163">
        <f t="shared" ca="1" si="53"/>
        <v>0.05</v>
      </c>
      <c r="R141" s="161">
        <f ca="1">NPV(Q141,K142:$K$245) + ($A$13+$A$14+$A$15)/POWER(1+Q140,$A$29-D141+1)+K141</f>
        <v>0</v>
      </c>
      <c r="S141" s="161">
        <f ca="1">NPV(Q141,K142:$K$244) + ($A$13+$A$14+$A$15)/POWER(1+Q141,$A$29-D141+1)+K141</f>
        <v>0</v>
      </c>
      <c r="T141" s="158">
        <f t="shared" ca="1" si="43"/>
        <v>0</v>
      </c>
      <c r="U141" s="158">
        <f t="shared" ca="1" si="44"/>
        <v>0</v>
      </c>
      <c r="V141" s="158">
        <f t="shared" si="45"/>
        <v>0</v>
      </c>
      <c r="W141" s="158">
        <f t="shared" ca="1" si="46"/>
        <v>0</v>
      </c>
      <c r="X141" s="274">
        <f t="shared" ref="X141:X204" ca="1" si="60">T141+U141+V141</f>
        <v>0</v>
      </c>
      <c r="Z141" s="28">
        <f t="shared" ca="1" si="59"/>
        <v>0</v>
      </c>
      <c r="AA141" s="233"/>
      <c r="AB141" s="45">
        <f t="shared" ca="1" si="42"/>
        <v>0</v>
      </c>
      <c r="AC141" s="45">
        <f t="shared" ca="1" si="47"/>
        <v>0</v>
      </c>
      <c r="AD141" s="25">
        <f t="shared" ca="1" si="48"/>
        <v>0</v>
      </c>
    </row>
    <row r="142" spans="4:30" x14ac:dyDescent="0.35">
      <c r="D142" s="20">
        <v>138</v>
      </c>
      <c r="E142" s="21">
        <f t="shared" ca="1" si="54"/>
        <v>95085</v>
      </c>
      <c r="F142" s="44">
        <f t="shared" ca="1" si="49"/>
        <v>95449</v>
      </c>
      <c r="G142" s="22" t="s">
        <v>119</v>
      </c>
      <c r="H142" s="44">
        <f t="shared" ca="1" si="55"/>
        <v>95056</v>
      </c>
      <c r="I142" s="45">
        <f t="shared" si="56"/>
        <v>0</v>
      </c>
      <c r="J142" s="45">
        <f t="shared" ca="1" si="50"/>
        <v>0</v>
      </c>
      <c r="K142" s="45">
        <f t="shared" si="57"/>
        <v>0</v>
      </c>
      <c r="L142" s="45"/>
      <c r="M142" s="45">
        <f t="shared" si="58"/>
        <v>0</v>
      </c>
      <c r="N142" s="257">
        <f t="shared" ca="1" si="51"/>
        <v>0.05</v>
      </c>
      <c r="O142" s="23"/>
      <c r="P142" s="255">
        <f t="shared" ca="1" si="52"/>
        <v>9.4999999999999998E-3</v>
      </c>
      <c r="Q142" s="163">
        <f t="shared" ca="1" si="53"/>
        <v>0.05</v>
      </c>
      <c r="R142" s="161">
        <f ca="1">NPV(Q142,K143:$K$245) + ($A$13+$A$14+$A$15)/POWER(1+Q141,$A$29-D142+1)+K142</f>
        <v>0</v>
      </c>
      <c r="S142" s="161">
        <f ca="1">NPV(Q142,K143:$K$244) + ($A$13+$A$14+$A$15)/POWER(1+Q142,$A$29-D142+1)+K142</f>
        <v>0</v>
      </c>
      <c r="T142" s="158">
        <f t="shared" ca="1" si="43"/>
        <v>0</v>
      </c>
      <c r="U142" s="158">
        <f t="shared" ca="1" si="44"/>
        <v>0</v>
      </c>
      <c r="V142" s="158">
        <f t="shared" si="45"/>
        <v>0</v>
      </c>
      <c r="W142" s="158">
        <f t="shared" ca="1" si="46"/>
        <v>0</v>
      </c>
      <c r="X142" s="274">
        <f t="shared" ca="1" si="60"/>
        <v>0</v>
      </c>
      <c r="Z142" s="28">
        <f t="shared" ca="1" si="59"/>
        <v>0</v>
      </c>
      <c r="AA142" s="233"/>
      <c r="AB142" s="45">
        <f t="shared" ref="AB142:AB205" ca="1" si="61">IFERROR(Z142/($A$43-D142+1),0)</f>
        <v>0</v>
      </c>
      <c r="AC142" s="45">
        <f t="shared" ca="1" si="47"/>
        <v>0</v>
      </c>
      <c r="AD142" s="25">
        <f t="shared" ca="1" si="48"/>
        <v>0</v>
      </c>
    </row>
    <row r="143" spans="4:30" x14ac:dyDescent="0.35">
      <c r="D143" s="20">
        <v>139</v>
      </c>
      <c r="E143" s="21">
        <f t="shared" ca="1" si="54"/>
        <v>95450</v>
      </c>
      <c r="F143" s="44">
        <f t="shared" ca="1" si="49"/>
        <v>95814</v>
      </c>
      <c r="G143" s="22" t="s">
        <v>119</v>
      </c>
      <c r="H143" s="44">
        <f t="shared" ca="1" si="55"/>
        <v>95421</v>
      </c>
      <c r="I143" s="45">
        <f t="shared" si="56"/>
        <v>0</v>
      </c>
      <c r="J143" s="45">
        <f t="shared" ca="1" si="50"/>
        <v>0</v>
      </c>
      <c r="K143" s="45">
        <f t="shared" si="57"/>
        <v>0</v>
      </c>
      <c r="L143" s="45"/>
      <c r="M143" s="45">
        <f t="shared" si="58"/>
        <v>0</v>
      </c>
      <c r="N143" s="257">
        <f t="shared" ca="1" si="51"/>
        <v>0.05</v>
      </c>
      <c r="O143" s="23"/>
      <c r="P143" s="255">
        <f t="shared" ca="1" si="52"/>
        <v>9.4999999999999998E-3</v>
      </c>
      <c r="Q143" s="163">
        <f t="shared" ca="1" si="53"/>
        <v>0.05</v>
      </c>
      <c r="R143" s="161">
        <f ca="1">NPV(Q143,K144:$K$245) + ($A$13+$A$14+$A$15)/POWER(1+Q142,$A$29-D143+1)+K143</f>
        <v>0</v>
      </c>
      <c r="S143" s="161">
        <f ca="1">NPV(Q143,K144:$K$244) + ($A$13+$A$14+$A$15)/POWER(1+Q143,$A$29-D143+1)+K143</f>
        <v>0</v>
      </c>
      <c r="T143" s="158">
        <f t="shared" ca="1" si="43"/>
        <v>0</v>
      </c>
      <c r="U143" s="158">
        <f t="shared" ca="1" si="44"/>
        <v>0</v>
      </c>
      <c r="V143" s="158">
        <f t="shared" si="45"/>
        <v>0</v>
      </c>
      <c r="W143" s="158">
        <f t="shared" ca="1" si="46"/>
        <v>0</v>
      </c>
      <c r="X143" s="274">
        <f t="shared" ca="1" si="60"/>
        <v>0</v>
      </c>
      <c r="Z143" s="28">
        <f t="shared" ca="1" si="59"/>
        <v>0</v>
      </c>
      <c r="AA143" s="233"/>
      <c r="AB143" s="45">
        <f t="shared" ca="1" si="61"/>
        <v>0</v>
      </c>
      <c r="AC143" s="45">
        <f t="shared" ca="1" si="47"/>
        <v>0</v>
      </c>
      <c r="AD143" s="25">
        <f t="shared" ca="1" si="48"/>
        <v>0</v>
      </c>
    </row>
    <row r="144" spans="4:30" x14ac:dyDescent="0.35">
      <c r="D144" s="20">
        <v>140</v>
      </c>
      <c r="E144" s="21">
        <f t="shared" ca="1" si="54"/>
        <v>95815</v>
      </c>
      <c r="F144" s="44">
        <f t="shared" ca="1" si="49"/>
        <v>96179</v>
      </c>
      <c r="G144" s="22" t="s">
        <v>119</v>
      </c>
      <c r="H144" s="44">
        <f t="shared" ca="1" si="55"/>
        <v>95786</v>
      </c>
      <c r="I144" s="45">
        <f t="shared" si="56"/>
        <v>0</v>
      </c>
      <c r="J144" s="45">
        <f t="shared" ca="1" si="50"/>
        <v>0</v>
      </c>
      <c r="K144" s="45">
        <f t="shared" si="57"/>
        <v>0</v>
      </c>
      <c r="L144" s="45"/>
      <c r="M144" s="45">
        <f t="shared" si="58"/>
        <v>0</v>
      </c>
      <c r="N144" s="257">
        <f t="shared" ca="1" si="51"/>
        <v>0.05</v>
      </c>
      <c r="O144" s="23"/>
      <c r="P144" s="255">
        <f t="shared" ca="1" si="52"/>
        <v>9.4999999999999998E-3</v>
      </c>
      <c r="Q144" s="163">
        <f t="shared" ca="1" si="53"/>
        <v>0.05</v>
      </c>
      <c r="R144" s="161">
        <f ca="1">NPV(Q144,K145:$K$245) + ($A$13+$A$14+$A$15)/POWER(1+Q143,$A$29-D144+1)+K144</f>
        <v>0</v>
      </c>
      <c r="S144" s="161">
        <f ca="1">NPV(Q144,K145:$K$244) + ($A$13+$A$14+$A$15)/POWER(1+Q144,$A$29-D144+1)+K144</f>
        <v>0</v>
      </c>
      <c r="T144" s="158">
        <f t="shared" ca="1" si="43"/>
        <v>0</v>
      </c>
      <c r="U144" s="158">
        <f t="shared" ca="1" si="44"/>
        <v>0</v>
      </c>
      <c r="V144" s="158">
        <f t="shared" si="45"/>
        <v>0</v>
      </c>
      <c r="W144" s="158">
        <f t="shared" ca="1" si="46"/>
        <v>0</v>
      </c>
      <c r="X144" s="274">
        <f t="shared" ca="1" si="60"/>
        <v>0</v>
      </c>
      <c r="Z144" s="28">
        <f t="shared" ca="1" si="59"/>
        <v>0</v>
      </c>
      <c r="AA144" s="233"/>
      <c r="AB144" s="45">
        <f t="shared" ca="1" si="61"/>
        <v>0</v>
      </c>
      <c r="AC144" s="45">
        <f t="shared" ca="1" si="47"/>
        <v>0</v>
      </c>
      <c r="AD144" s="25">
        <f t="shared" ca="1" si="48"/>
        <v>0</v>
      </c>
    </row>
    <row r="145" spans="4:30" x14ac:dyDescent="0.35">
      <c r="D145" s="20">
        <v>141</v>
      </c>
      <c r="E145" s="21">
        <f t="shared" ca="1" si="54"/>
        <v>96180</v>
      </c>
      <c r="F145" s="44">
        <f t="shared" ca="1" si="49"/>
        <v>96545</v>
      </c>
      <c r="G145" s="22" t="s">
        <v>119</v>
      </c>
      <c r="H145" s="44">
        <f t="shared" ca="1" si="55"/>
        <v>96151</v>
      </c>
      <c r="I145" s="45">
        <f t="shared" si="56"/>
        <v>0</v>
      </c>
      <c r="J145" s="45">
        <f t="shared" ca="1" si="50"/>
        <v>0</v>
      </c>
      <c r="K145" s="45">
        <f t="shared" si="57"/>
        <v>0</v>
      </c>
      <c r="L145" s="45"/>
      <c r="M145" s="45">
        <f t="shared" si="58"/>
        <v>0</v>
      </c>
      <c r="N145" s="257">
        <f t="shared" ca="1" si="51"/>
        <v>0.05</v>
      </c>
      <c r="O145" s="23"/>
      <c r="P145" s="255">
        <f t="shared" ca="1" si="52"/>
        <v>9.4999999999999998E-3</v>
      </c>
      <c r="Q145" s="163">
        <f t="shared" ca="1" si="53"/>
        <v>0.05</v>
      </c>
      <c r="R145" s="161">
        <f ca="1">NPV(Q145,K146:$K$245) + ($A$13+$A$14+$A$15)/POWER(1+Q144,$A$29-D145+1)+K145</f>
        <v>0</v>
      </c>
      <c r="S145" s="161">
        <f ca="1">NPV(Q145,K146:$K$244) + ($A$13+$A$14+$A$15)/POWER(1+Q145,$A$29-D145+1)+K145</f>
        <v>0</v>
      </c>
      <c r="T145" s="158">
        <f t="shared" ca="1" si="43"/>
        <v>0</v>
      </c>
      <c r="U145" s="158">
        <f t="shared" ca="1" si="44"/>
        <v>0</v>
      </c>
      <c r="V145" s="158">
        <f t="shared" si="45"/>
        <v>0</v>
      </c>
      <c r="W145" s="158">
        <f t="shared" ca="1" si="46"/>
        <v>0</v>
      </c>
      <c r="X145" s="274">
        <f t="shared" ca="1" si="60"/>
        <v>0</v>
      </c>
      <c r="Z145" s="28">
        <f t="shared" ca="1" si="59"/>
        <v>0</v>
      </c>
      <c r="AA145" s="233"/>
      <c r="AB145" s="45">
        <f t="shared" ca="1" si="61"/>
        <v>0</v>
      </c>
      <c r="AC145" s="45">
        <f t="shared" ca="1" si="47"/>
        <v>0</v>
      </c>
      <c r="AD145" s="25">
        <f t="shared" ca="1" si="48"/>
        <v>0</v>
      </c>
    </row>
    <row r="146" spans="4:30" x14ac:dyDescent="0.35">
      <c r="D146" s="20">
        <v>142</v>
      </c>
      <c r="E146" s="21">
        <f t="shared" ca="1" si="54"/>
        <v>96546</v>
      </c>
      <c r="F146" s="44">
        <f t="shared" ca="1" si="49"/>
        <v>96910</v>
      </c>
      <c r="G146" s="22" t="s">
        <v>119</v>
      </c>
      <c r="H146" s="44">
        <f t="shared" ca="1" si="55"/>
        <v>96517</v>
      </c>
      <c r="I146" s="45">
        <f t="shared" si="56"/>
        <v>0</v>
      </c>
      <c r="J146" s="45">
        <f t="shared" ca="1" si="50"/>
        <v>0</v>
      </c>
      <c r="K146" s="45">
        <f t="shared" si="57"/>
        <v>0</v>
      </c>
      <c r="L146" s="45"/>
      <c r="M146" s="45">
        <f t="shared" si="58"/>
        <v>0</v>
      </c>
      <c r="N146" s="257">
        <f t="shared" ca="1" si="51"/>
        <v>0.05</v>
      </c>
      <c r="O146" s="23"/>
      <c r="P146" s="255">
        <f t="shared" ca="1" si="52"/>
        <v>9.4999999999999998E-3</v>
      </c>
      <c r="Q146" s="163">
        <f t="shared" ca="1" si="53"/>
        <v>0.05</v>
      </c>
      <c r="R146" s="161">
        <f ca="1">NPV(Q146,K147:$K$245) + ($A$13+$A$14+$A$15)/POWER(1+Q145,$A$29-D146+1)+K146</f>
        <v>0</v>
      </c>
      <c r="S146" s="161">
        <f ca="1">NPV(Q146,K147:$K$244) + ($A$13+$A$14+$A$15)/POWER(1+Q146,$A$29-D146+1)+K146</f>
        <v>0</v>
      </c>
      <c r="T146" s="158">
        <f t="shared" ca="1" si="43"/>
        <v>0</v>
      </c>
      <c r="U146" s="158">
        <f t="shared" ca="1" si="44"/>
        <v>0</v>
      </c>
      <c r="V146" s="158">
        <f t="shared" si="45"/>
        <v>0</v>
      </c>
      <c r="W146" s="158">
        <f t="shared" ca="1" si="46"/>
        <v>0</v>
      </c>
      <c r="X146" s="274">
        <f t="shared" ca="1" si="60"/>
        <v>0</v>
      </c>
      <c r="Z146" s="28">
        <f t="shared" ca="1" si="59"/>
        <v>0</v>
      </c>
      <c r="AA146" s="233"/>
      <c r="AB146" s="45">
        <f t="shared" ca="1" si="61"/>
        <v>0</v>
      </c>
      <c r="AC146" s="45">
        <f t="shared" ca="1" si="47"/>
        <v>0</v>
      </c>
      <c r="AD146" s="25">
        <f t="shared" ca="1" si="48"/>
        <v>0</v>
      </c>
    </row>
    <row r="147" spans="4:30" x14ac:dyDescent="0.35">
      <c r="D147" s="20">
        <v>143</v>
      </c>
      <c r="E147" s="21">
        <f t="shared" ca="1" si="54"/>
        <v>96911</v>
      </c>
      <c r="F147" s="44">
        <f t="shared" ca="1" si="49"/>
        <v>97275</v>
      </c>
      <c r="G147" s="22" t="s">
        <v>119</v>
      </c>
      <c r="H147" s="44">
        <f t="shared" ca="1" si="55"/>
        <v>96882</v>
      </c>
      <c r="I147" s="45">
        <f t="shared" si="56"/>
        <v>0</v>
      </c>
      <c r="J147" s="45">
        <f t="shared" ca="1" si="50"/>
        <v>0</v>
      </c>
      <c r="K147" s="45">
        <f t="shared" si="57"/>
        <v>0</v>
      </c>
      <c r="L147" s="45"/>
      <c r="M147" s="45">
        <f t="shared" si="58"/>
        <v>0</v>
      </c>
      <c r="N147" s="257">
        <f t="shared" ca="1" si="51"/>
        <v>0.05</v>
      </c>
      <c r="O147" s="23"/>
      <c r="P147" s="255">
        <f t="shared" ca="1" si="52"/>
        <v>9.4999999999999998E-3</v>
      </c>
      <c r="Q147" s="163">
        <f t="shared" ca="1" si="53"/>
        <v>0.05</v>
      </c>
      <c r="R147" s="161">
        <f ca="1">NPV(Q147,K148:$K$245) + ($A$13+$A$14+$A$15)/POWER(1+Q146,$A$29-D147+1)+K147</f>
        <v>0</v>
      </c>
      <c r="S147" s="161">
        <f ca="1">NPV(Q147,K148:$K$244) + ($A$13+$A$14+$A$15)/POWER(1+Q147,$A$29-D147+1)+K147</f>
        <v>0</v>
      </c>
      <c r="T147" s="158">
        <f t="shared" ca="1" si="43"/>
        <v>0</v>
      </c>
      <c r="U147" s="158">
        <f t="shared" ca="1" si="44"/>
        <v>0</v>
      </c>
      <c r="V147" s="158">
        <f t="shared" si="45"/>
        <v>0</v>
      </c>
      <c r="W147" s="158">
        <f t="shared" ca="1" si="46"/>
        <v>0</v>
      </c>
      <c r="X147" s="274">
        <f t="shared" ca="1" si="60"/>
        <v>0</v>
      </c>
      <c r="Z147" s="28">
        <f t="shared" ca="1" si="59"/>
        <v>0</v>
      </c>
      <c r="AA147" s="233"/>
      <c r="AB147" s="45">
        <f t="shared" ca="1" si="61"/>
        <v>0</v>
      </c>
      <c r="AC147" s="45">
        <f t="shared" ca="1" si="47"/>
        <v>0</v>
      </c>
      <c r="AD147" s="25">
        <f t="shared" ca="1" si="48"/>
        <v>0</v>
      </c>
    </row>
    <row r="148" spans="4:30" x14ac:dyDescent="0.35">
      <c r="D148" s="20">
        <v>144</v>
      </c>
      <c r="E148" s="21">
        <f t="shared" ca="1" si="54"/>
        <v>97276</v>
      </c>
      <c r="F148" s="44">
        <f t="shared" ca="1" si="49"/>
        <v>97640</v>
      </c>
      <c r="G148" s="22" t="s">
        <v>119</v>
      </c>
      <c r="H148" s="44">
        <f t="shared" ca="1" si="55"/>
        <v>97247</v>
      </c>
      <c r="I148" s="45">
        <f t="shared" si="56"/>
        <v>0</v>
      </c>
      <c r="J148" s="45">
        <f t="shared" ca="1" si="50"/>
        <v>0</v>
      </c>
      <c r="K148" s="45">
        <f t="shared" si="57"/>
        <v>0</v>
      </c>
      <c r="L148" s="45"/>
      <c r="M148" s="45">
        <f t="shared" si="58"/>
        <v>0</v>
      </c>
      <c r="N148" s="257">
        <f t="shared" ca="1" si="51"/>
        <v>0.05</v>
      </c>
      <c r="O148" s="23"/>
      <c r="P148" s="255">
        <f t="shared" ca="1" si="52"/>
        <v>9.4999999999999998E-3</v>
      </c>
      <c r="Q148" s="163">
        <f t="shared" ca="1" si="53"/>
        <v>0.05</v>
      </c>
      <c r="R148" s="161">
        <f ca="1">NPV(Q148,K149:$K$245) + ($A$13+$A$14+$A$15)/POWER(1+Q147,$A$29-D148+1)+K148</f>
        <v>0</v>
      </c>
      <c r="S148" s="161">
        <f ca="1">NPV(Q148,K149:$K$244) + ($A$13+$A$14+$A$15)/POWER(1+Q148,$A$29-D148+1)+K148</f>
        <v>0</v>
      </c>
      <c r="T148" s="158">
        <f t="shared" ref="T148:T211" ca="1" si="62">IF(ISBLANK(G148),0,X147)</f>
        <v>0</v>
      </c>
      <c r="U148" s="158">
        <f t="shared" ref="U148:U211" ca="1" si="63">(T148+V148)*Q148</f>
        <v>0</v>
      </c>
      <c r="V148" s="158">
        <f t="shared" ref="V148:V211" si="64">-(K148+L148)</f>
        <v>0</v>
      </c>
      <c r="W148" s="158">
        <f t="shared" ref="W148:W211" ca="1" si="65">S148-R148</f>
        <v>0</v>
      </c>
      <c r="X148" s="274">
        <f t="shared" ca="1" si="60"/>
        <v>0</v>
      </c>
      <c r="Z148" s="28">
        <f t="shared" ca="1" si="59"/>
        <v>0</v>
      </c>
      <c r="AA148" s="233"/>
      <c r="AB148" s="45">
        <f t="shared" ca="1" si="61"/>
        <v>0</v>
      </c>
      <c r="AC148" s="45">
        <f t="shared" ca="1" si="47"/>
        <v>0</v>
      </c>
      <c r="AD148" s="25">
        <f t="shared" ca="1" si="48"/>
        <v>0</v>
      </c>
    </row>
    <row r="149" spans="4:30" x14ac:dyDescent="0.35">
      <c r="D149" s="20">
        <v>145</v>
      </c>
      <c r="E149" s="21">
        <f t="shared" ca="1" si="54"/>
        <v>97641</v>
      </c>
      <c r="F149" s="44">
        <f t="shared" ca="1" si="49"/>
        <v>98006</v>
      </c>
      <c r="G149" s="22" t="s">
        <v>119</v>
      </c>
      <c r="H149" s="44">
        <f t="shared" ca="1" si="55"/>
        <v>97612</v>
      </c>
      <c r="I149" s="45">
        <f t="shared" si="56"/>
        <v>0</v>
      </c>
      <c r="J149" s="45">
        <f t="shared" ca="1" si="50"/>
        <v>0</v>
      </c>
      <c r="K149" s="45">
        <f t="shared" si="57"/>
        <v>0</v>
      </c>
      <c r="L149" s="45"/>
      <c r="M149" s="45">
        <f t="shared" si="58"/>
        <v>0</v>
      </c>
      <c r="N149" s="257">
        <f t="shared" ca="1" si="51"/>
        <v>0.05</v>
      </c>
      <c r="O149" s="23"/>
      <c r="P149" s="255">
        <f t="shared" ca="1" si="52"/>
        <v>9.4999999999999998E-3</v>
      </c>
      <c r="Q149" s="163">
        <f t="shared" ca="1" si="53"/>
        <v>0.05</v>
      </c>
      <c r="R149" s="161">
        <f ca="1">NPV(Q149,K150:$K$245) + ($A$13+$A$14+$A$15)/POWER(1+Q148,$A$29-D149+1)+K149</f>
        <v>0</v>
      </c>
      <c r="S149" s="161">
        <f ca="1">NPV(Q149,K150:$K$244) + ($A$13+$A$14+$A$15)/POWER(1+Q149,$A$29-D149+1)+K149</f>
        <v>0</v>
      </c>
      <c r="T149" s="158">
        <f t="shared" ca="1" si="62"/>
        <v>0</v>
      </c>
      <c r="U149" s="158">
        <f t="shared" ca="1" si="63"/>
        <v>0</v>
      </c>
      <c r="V149" s="158">
        <f t="shared" si="64"/>
        <v>0</v>
      </c>
      <c r="W149" s="158">
        <f t="shared" ca="1" si="65"/>
        <v>0</v>
      </c>
      <c r="X149" s="274">
        <f t="shared" ca="1" si="60"/>
        <v>0</v>
      </c>
      <c r="Z149" s="28">
        <f t="shared" ca="1" si="59"/>
        <v>0</v>
      </c>
      <c r="AA149" s="233"/>
      <c r="AB149" s="45">
        <f t="shared" ca="1" si="61"/>
        <v>0</v>
      </c>
      <c r="AC149" s="45">
        <f t="shared" ca="1" si="47"/>
        <v>0</v>
      </c>
      <c r="AD149" s="25">
        <f t="shared" ca="1" si="48"/>
        <v>0</v>
      </c>
    </row>
    <row r="150" spans="4:30" x14ac:dyDescent="0.35">
      <c r="D150" s="20">
        <v>146</v>
      </c>
      <c r="E150" s="21">
        <f t="shared" ca="1" si="54"/>
        <v>98007</v>
      </c>
      <c r="F150" s="44">
        <f t="shared" ca="1" si="49"/>
        <v>98371</v>
      </c>
      <c r="G150" s="22" t="s">
        <v>119</v>
      </c>
      <c r="H150" s="44">
        <f t="shared" ca="1" si="55"/>
        <v>97978</v>
      </c>
      <c r="I150" s="45">
        <f t="shared" si="56"/>
        <v>0</v>
      </c>
      <c r="J150" s="45">
        <f t="shared" ca="1" si="50"/>
        <v>0</v>
      </c>
      <c r="K150" s="45">
        <f t="shared" si="57"/>
        <v>0</v>
      </c>
      <c r="L150" s="45"/>
      <c r="M150" s="45">
        <f t="shared" si="58"/>
        <v>0</v>
      </c>
      <c r="N150" s="257">
        <f t="shared" ca="1" si="51"/>
        <v>0.05</v>
      </c>
      <c r="O150" s="23"/>
      <c r="P150" s="255">
        <f t="shared" ca="1" si="52"/>
        <v>9.4999999999999998E-3</v>
      </c>
      <c r="Q150" s="163">
        <f t="shared" ca="1" si="53"/>
        <v>0.05</v>
      </c>
      <c r="R150" s="161">
        <f ca="1">NPV(Q150,K151:$K$245) + ($A$13+$A$14+$A$15)/POWER(1+Q149,$A$29-D150+1)+K150</f>
        <v>0</v>
      </c>
      <c r="S150" s="161">
        <f ca="1">NPV(Q150,K151:$K$244) + ($A$13+$A$14+$A$15)/POWER(1+Q150,$A$29-D150+1)+K150</f>
        <v>0</v>
      </c>
      <c r="T150" s="158">
        <f t="shared" ca="1" si="62"/>
        <v>0</v>
      </c>
      <c r="U150" s="158">
        <f t="shared" ca="1" si="63"/>
        <v>0</v>
      </c>
      <c r="V150" s="158">
        <f t="shared" si="64"/>
        <v>0</v>
      </c>
      <c r="W150" s="158">
        <f t="shared" ca="1" si="65"/>
        <v>0</v>
      </c>
      <c r="X150" s="274">
        <f t="shared" ca="1" si="60"/>
        <v>0</v>
      </c>
      <c r="Z150" s="28">
        <f t="shared" ca="1" si="59"/>
        <v>0</v>
      </c>
      <c r="AA150" s="233"/>
      <c r="AB150" s="45">
        <f t="shared" ca="1" si="61"/>
        <v>0</v>
      </c>
      <c r="AC150" s="45">
        <f t="shared" ca="1" si="47"/>
        <v>0</v>
      </c>
      <c r="AD150" s="25">
        <f t="shared" ca="1" si="48"/>
        <v>0</v>
      </c>
    </row>
    <row r="151" spans="4:30" x14ac:dyDescent="0.35">
      <c r="D151" s="20">
        <v>147</v>
      </c>
      <c r="E151" s="21">
        <f t="shared" ca="1" si="54"/>
        <v>98372</v>
      </c>
      <c r="F151" s="44">
        <f t="shared" ca="1" si="49"/>
        <v>98736</v>
      </c>
      <c r="G151" s="22" t="s">
        <v>119</v>
      </c>
      <c r="H151" s="44">
        <f t="shared" ca="1" si="55"/>
        <v>98343</v>
      </c>
      <c r="I151" s="45">
        <f t="shared" si="56"/>
        <v>0</v>
      </c>
      <c r="J151" s="45">
        <f t="shared" ca="1" si="50"/>
        <v>0</v>
      </c>
      <c r="K151" s="45">
        <f t="shared" si="57"/>
        <v>0</v>
      </c>
      <c r="L151" s="45"/>
      <c r="M151" s="45">
        <f t="shared" si="58"/>
        <v>0</v>
      </c>
      <c r="N151" s="257">
        <f t="shared" ca="1" si="51"/>
        <v>0.05</v>
      </c>
      <c r="O151" s="23"/>
      <c r="P151" s="255">
        <f t="shared" ca="1" si="52"/>
        <v>9.4999999999999998E-3</v>
      </c>
      <c r="Q151" s="163">
        <f t="shared" ca="1" si="53"/>
        <v>0.05</v>
      </c>
      <c r="R151" s="161">
        <f ca="1">NPV(Q151,K152:$K$245) + ($A$13+$A$14+$A$15)/POWER(1+Q150,$A$29-D151+1)+K151</f>
        <v>0</v>
      </c>
      <c r="S151" s="161">
        <f ca="1">NPV(Q151,K152:$K$244) + ($A$13+$A$14+$A$15)/POWER(1+Q151,$A$29-D151+1)+K151</f>
        <v>0</v>
      </c>
      <c r="T151" s="158">
        <f t="shared" ca="1" si="62"/>
        <v>0</v>
      </c>
      <c r="U151" s="158">
        <f t="shared" ca="1" si="63"/>
        <v>0</v>
      </c>
      <c r="V151" s="158">
        <f t="shared" si="64"/>
        <v>0</v>
      </c>
      <c r="W151" s="158">
        <f t="shared" ca="1" si="65"/>
        <v>0</v>
      </c>
      <c r="X151" s="274">
        <f t="shared" ca="1" si="60"/>
        <v>0</v>
      </c>
      <c r="Z151" s="28">
        <f t="shared" ca="1" si="59"/>
        <v>0</v>
      </c>
      <c r="AA151" s="233"/>
      <c r="AB151" s="45">
        <f t="shared" ca="1" si="61"/>
        <v>0</v>
      </c>
      <c r="AC151" s="45">
        <f t="shared" ca="1" si="47"/>
        <v>0</v>
      </c>
      <c r="AD151" s="25">
        <f t="shared" ca="1" si="48"/>
        <v>0</v>
      </c>
    </row>
    <row r="152" spans="4:30" x14ac:dyDescent="0.35">
      <c r="D152" s="20">
        <v>148</v>
      </c>
      <c r="E152" s="21">
        <f t="shared" ca="1" si="54"/>
        <v>98737</v>
      </c>
      <c r="F152" s="44">
        <f t="shared" ca="1" si="49"/>
        <v>99101</v>
      </c>
      <c r="G152" s="22" t="s">
        <v>119</v>
      </c>
      <c r="H152" s="44">
        <f t="shared" ca="1" si="55"/>
        <v>98708</v>
      </c>
      <c r="I152" s="45">
        <f t="shared" si="56"/>
        <v>0</v>
      </c>
      <c r="J152" s="45">
        <f t="shared" ca="1" si="50"/>
        <v>0</v>
      </c>
      <c r="K152" s="45">
        <f t="shared" si="57"/>
        <v>0</v>
      </c>
      <c r="L152" s="45"/>
      <c r="M152" s="45">
        <f t="shared" si="58"/>
        <v>0</v>
      </c>
      <c r="N152" s="257">
        <f t="shared" ca="1" si="51"/>
        <v>0.05</v>
      </c>
      <c r="O152" s="23"/>
      <c r="P152" s="255">
        <f t="shared" ca="1" si="52"/>
        <v>9.4999999999999998E-3</v>
      </c>
      <c r="Q152" s="163">
        <f t="shared" ca="1" si="53"/>
        <v>0.05</v>
      </c>
      <c r="R152" s="161">
        <f ca="1">NPV(Q152,K153:$K$245) + ($A$13+$A$14+$A$15)/POWER(1+Q151,$A$29-D152+1)+K152</f>
        <v>0</v>
      </c>
      <c r="S152" s="161">
        <f ca="1">NPV(Q152,K153:$K$244) + ($A$13+$A$14+$A$15)/POWER(1+Q152,$A$29-D152+1)+K152</f>
        <v>0</v>
      </c>
      <c r="T152" s="158">
        <f t="shared" ca="1" si="62"/>
        <v>0</v>
      </c>
      <c r="U152" s="158">
        <f t="shared" ca="1" si="63"/>
        <v>0</v>
      </c>
      <c r="V152" s="158">
        <f t="shared" si="64"/>
        <v>0</v>
      </c>
      <c r="W152" s="158">
        <f t="shared" ca="1" si="65"/>
        <v>0</v>
      </c>
      <c r="X152" s="274">
        <f t="shared" ca="1" si="60"/>
        <v>0</v>
      </c>
      <c r="Z152" s="28">
        <f t="shared" ca="1" si="59"/>
        <v>0</v>
      </c>
      <c r="AA152" s="233"/>
      <c r="AB152" s="45">
        <f t="shared" ca="1" si="61"/>
        <v>0</v>
      </c>
      <c r="AC152" s="45">
        <f t="shared" ca="1" si="47"/>
        <v>0</v>
      </c>
      <c r="AD152" s="25">
        <f t="shared" ca="1" si="48"/>
        <v>0</v>
      </c>
    </row>
    <row r="153" spans="4:30" x14ac:dyDescent="0.35">
      <c r="D153" s="20">
        <v>149</v>
      </c>
      <c r="E153" s="21">
        <f t="shared" ca="1" si="54"/>
        <v>99102</v>
      </c>
      <c r="F153" s="44">
        <f t="shared" ca="1" si="49"/>
        <v>99467</v>
      </c>
      <c r="G153" s="22" t="s">
        <v>119</v>
      </c>
      <c r="H153" s="44">
        <f t="shared" ca="1" si="55"/>
        <v>99073</v>
      </c>
      <c r="I153" s="45">
        <f t="shared" si="56"/>
        <v>0</v>
      </c>
      <c r="J153" s="45">
        <f t="shared" ca="1" si="50"/>
        <v>0</v>
      </c>
      <c r="K153" s="45">
        <f t="shared" si="57"/>
        <v>0</v>
      </c>
      <c r="L153" s="45"/>
      <c r="M153" s="45">
        <f t="shared" si="58"/>
        <v>0</v>
      </c>
      <c r="N153" s="257">
        <f t="shared" ca="1" si="51"/>
        <v>0.05</v>
      </c>
      <c r="O153" s="23"/>
      <c r="P153" s="255">
        <f t="shared" ca="1" si="52"/>
        <v>9.4999999999999998E-3</v>
      </c>
      <c r="Q153" s="163">
        <f t="shared" ca="1" si="53"/>
        <v>0.05</v>
      </c>
      <c r="R153" s="161">
        <f ca="1">NPV(Q153,K154:$K$245) + ($A$13+$A$14+$A$15)/POWER(1+Q152,$A$29-D153+1)+K153</f>
        <v>0</v>
      </c>
      <c r="S153" s="161">
        <f ca="1">NPV(Q153,K154:$K$244) + ($A$13+$A$14+$A$15)/POWER(1+Q153,$A$29-D153+1)+K153</f>
        <v>0</v>
      </c>
      <c r="T153" s="158">
        <f t="shared" ca="1" si="62"/>
        <v>0</v>
      </c>
      <c r="U153" s="158">
        <f t="shared" ca="1" si="63"/>
        <v>0</v>
      </c>
      <c r="V153" s="158">
        <f t="shared" si="64"/>
        <v>0</v>
      </c>
      <c r="W153" s="158">
        <f t="shared" ca="1" si="65"/>
        <v>0</v>
      </c>
      <c r="X153" s="274">
        <f t="shared" ca="1" si="60"/>
        <v>0</v>
      </c>
      <c r="Z153" s="28">
        <f t="shared" ca="1" si="59"/>
        <v>0</v>
      </c>
      <c r="AA153" s="233"/>
      <c r="AB153" s="45">
        <f t="shared" ca="1" si="61"/>
        <v>0</v>
      </c>
      <c r="AC153" s="45">
        <f t="shared" ca="1" si="47"/>
        <v>0</v>
      </c>
      <c r="AD153" s="25">
        <f t="shared" ca="1" si="48"/>
        <v>0</v>
      </c>
    </row>
    <row r="154" spans="4:30" x14ac:dyDescent="0.35">
      <c r="D154" s="20">
        <v>150</v>
      </c>
      <c r="E154" s="21">
        <f t="shared" ca="1" si="54"/>
        <v>99468</v>
      </c>
      <c r="F154" s="44">
        <f t="shared" ca="1" si="49"/>
        <v>99832</v>
      </c>
      <c r="G154" s="22" t="s">
        <v>119</v>
      </c>
      <c r="H154" s="44">
        <f t="shared" ca="1" si="55"/>
        <v>99439</v>
      </c>
      <c r="I154" s="45">
        <f t="shared" si="56"/>
        <v>0</v>
      </c>
      <c r="J154" s="45">
        <f t="shared" ca="1" si="50"/>
        <v>0</v>
      </c>
      <c r="K154" s="45">
        <f t="shared" si="57"/>
        <v>0</v>
      </c>
      <c r="L154" s="45"/>
      <c r="M154" s="45">
        <f t="shared" si="58"/>
        <v>0</v>
      </c>
      <c r="N154" s="257">
        <f t="shared" ca="1" si="51"/>
        <v>0.05</v>
      </c>
      <c r="O154" s="23"/>
      <c r="P154" s="255">
        <f t="shared" ca="1" si="52"/>
        <v>9.4999999999999998E-3</v>
      </c>
      <c r="Q154" s="163">
        <f t="shared" ca="1" si="53"/>
        <v>0.05</v>
      </c>
      <c r="R154" s="161">
        <f ca="1">NPV(Q154,K155:$K$245) + ($A$13+$A$14+$A$15)/POWER(1+Q153,$A$29-D154+1)+K154</f>
        <v>0</v>
      </c>
      <c r="S154" s="161">
        <f ca="1">NPV(Q154,K155:$K$244) + ($A$13+$A$14+$A$15)/POWER(1+Q154,$A$29-D154+1)+K154</f>
        <v>0</v>
      </c>
      <c r="T154" s="158">
        <f t="shared" ca="1" si="62"/>
        <v>0</v>
      </c>
      <c r="U154" s="158">
        <f t="shared" ca="1" si="63"/>
        <v>0</v>
      </c>
      <c r="V154" s="158">
        <f t="shared" si="64"/>
        <v>0</v>
      </c>
      <c r="W154" s="158">
        <f t="shared" ca="1" si="65"/>
        <v>0</v>
      </c>
      <c r="X154" s="274">
        <f t="shared" ca="1" si="60"/>
        <v>0</v>
      </c>
      <c r="Z154" s="28">
        <f t="shared" ca="1" si="59"/>
        <v>0</v>
      </c>
      <c r="AA154" s="233"/>
      <c r="AB154" s="45">
        <f t="shared" ca="1" si="61"/>
        <v>0</v>
      </c>
      <c r="AC154" s="45">
        <f t="shared" ca="1" si="47"/>
        <v>0</v>
      </c>
      <c r="AD154" s="25">
        <f t="shared" ca="1" si="48"/>
        <v>0</v>
      </c>
    </row>
    <row r="155" spans="4:30" x14ac:dyDescent="0.35">
      <c r="D155" s="20">
        <v>151</v>
      </c>
      <c r="E155" s="21">
        <f t="shared" ca="1" si="54"/>
        <v>99833</v>
      </c>
      <c r="F155" s="44">
        <f t="shared" ca="1" si="49"/>
        <v>100197</v>
      </c>
      <c r="G155" s="22" t="s">
        <v>119</v>
      </c>
      <c r="H155" s="44">
        <f t="shared" ca="1" si="55"/>
        <v>99804</v>
      </c>
      <c r="I155" s="45">
        <f t="shared" si="56"/>
        <v>0</v>
      </c>
      <c r="J155" s="45">
        <f t="shared" ca="1" si="50"/>
        <v>0</v>
      </c>
      <c r="K155" s="45">
        <f t="shared" si="57"/>
        <v>0</v>
      </c>
      <c r="L155" s="45"/>
      <c r="M155" s="45">
        <f t="shared" si="58"/>
        <v>0</v>
      </c>
      <c r="N155" s="257">
        <f t="shared" ca="1" si="51"/>
        <v>0.05</v>
      </c>
      <c r="O155" s="23"/>
      <c r="P155" s="255">
        <f t="shared" ca="1" si="52"/>
        <v>9.4999999999999998E-3</v>
      </c>
      <c r="Q155" s="163">
        <f t="shared" ca="1" si="53"/>
        <v>0.05</v>
      </c>
      <c r="R155" s="161">
        <f ca="1">NPV(Q155,K156:$K$245) + ($A$13+$A$14+$A$15)/POWER(1+Q154,$A$29-D155+1)+K155</f>
        <v>0</v>
      </c>
      <c r="S155" s="161">
        <f ca="1">NPV(Q155,K156:$K$244) + ($A$13+$A$14+$A$15)/POWER(1+Q155,$A$29-D155+1)+K155</f>
        <v>0</v>
      </c>
      <c r="T155" s="158">
        <f t="shared" ca="1" si="62"/>
        <v>0</v>
      </c>
      <c r="U155" s="158">
        <f t="shared" ca="1" si="63"/>
        <v>0</v>
      </c>
      <c r="V155" s="158">
        <f t="shared" si="64"/>
        <v>0</v>
      </c>
      <c r="W155" s="158">
        <f t="shared" ca="1" si="65"/>
        <v>0</v>
      </c>
      <c r="X155" s="274">
        <f t="shared" ca="1" si="60"/>
        <v>0</v>
      </c>
      <c r="Z155" s="28">
        <f t="shared" ca="1" si="59"/>
        <v>0</v>
      </c>
      <c r="AA155" s="233"/>
      <c r="AB155" s="45">
        <f t="shared" ca="1" si="61"/>
        <v>0</v>
      </c>
      <c r="AC155" s="45">
        <f t="shared" ca="1" si="47"/>
        <v>0</v>
      </c>
      <c r="AD155" s="25">
        <f t="shared" ca="1" si="48"/>
        <v>0</v>
      </c>
    </row>
    <row r="156" spans="4:30" x14ac:dyDescent="0.35">
      <c r="D156" s="20">
        <v>152</v>
      </c>
      <c r="E156" s="21">
        <f t="shared" ca="1" si="54"/>
        <v>100198</v>
      </c>
      <c r="F156" s="44">
        <f t="shared" ca="1" si="49"/>
        <v>100562</v>
      </c>
      <c r="G156" s="22" t="s">
        <v>119</v>
      </c>
      <c r="H156" s="44">
        <f t="shared" ca="1" si="55"/>
        <v>100169</v>
      </c>
      <c r="I156" s="45">
        <f t="shared" si="56"/>
        <v>0</v>
      </c>
      <c r="J156" s="45">
        <f t="shared" ca="1" si="50"/>
        <v>0</v>
      </c>
      <c r="K156" s="45">
        <f t="shared" si="57"/>
        <v>0</v>
      </c>
      <c r="L156" s="45"/>
      <c r="M156" s="45">
        <f t="shared" si="58"/>
        <v>0</v>
      </c>
      <c r="N156" s="257">
        <f t="shared" ca="1" si="51"/>
        <v>0.05</v>
      </c>
      <c r="O156" s="23"/>
      <c r="P156" s="255">
        <f t="shared" ca="1" si="52"/>
        <v>9.4999999999999998E-3</v>
      </c>
      <c r="Q156" s="163">
        <f t="shared" ca="1" si="53"/>
        <v>0.05</v>
      </c>
      <c r="R156" s="161">
        <f ca="1">NPV(Q156,K157:$K$245) + ($A$13+$A$14+$A$15)/POWER(1+Q155,$A$29-D156+1)+K156</f>
        <v>0</v>
      </c>
      <c r="S156" s="161">
        <f ca="1">NPV(Q156,K157:$K$244) + ($A$13+$A$14+$A$15)/POWER(1+Q156,$A$29-D156+1)+K156</f>
        <v>0</v>
      </c>
      <c r="T156" s="158">
        <f t="shared" ca="1" si="62"/>
        <v>0</v>
      </c>
      <c r="U156" s="158">
        <f t="shared" ca="1" si="63"/>
        <v>0</v>
      </c>
      <c r="V156" s="158">
        <f t="shared" si="64"/>
        <v>0</v>
      </c>
      <c r="W156" s="158">
        <f t="shared" ca="1" si="65"/>
        <v>0</v>
      </c>
      <c r="X156" s="274">
        <f t="shared" ca="1" si="60"/>
        <v>0</v>
      </c>
      <c r="Z156" s="28">
        <f t="shared" ca="1" si="59"/>
        <v>0</v>
      </c>
      <c r="AA156" s="233"/>
      <c r="AB156" s="45">
        <f t="shared" ca="1" si="61"/>
        <v>0</v>
      </c>
      <c r="AC156" s="45">
        <f t="shared" ca="1" si="47"/>
        <v>0</v>
      </c>
      <c r="AD156" s="25">
        <f t="shared" ca="1" si="48"/>
        <v>0</v>
      </c>
    </row>
    <row r="157" spans="4:30" x14ac:dyDescent="0.35">
      <c r="D157" s="20">
        <v>153</v>
      </c>
      <c r="E157" s="21">
        <f t="shared" ca="1" si="54"/>
        <v>100563</v>
      </c>
      <c r="F157" s="44">
        <f t="shared" ca="1" si="49"/>
        <v>100928</v>
      </c>
      <c r="G157" s="22" t="s">
        <v>119</v>
      </c>
      <c r="H157" s="44">
        <f t="shared" ca="1" si="55"/>
        <v>100534</v>
      </c>
      <c r="I157" s="45">
        <f t="shared" si="56"/>
        <v>0</v>
      </c>
      <c r="J157" s="45">
        <f t="shared" ca="1" si="50"/>
        <v>0</v>
      </c>
      <c r="K157" s="45">
        <f t="shared" si="57"/>
        <v>0</v>
      </c>
      <c r="L157" s="45"/>
      <c r="M157" s="45">
        <f t="shared" si="58"/>
        <v>0</v>
      </c>
      <c r="N157" s="257">
        <f t="shared" ca="1" si="51"/>
        <v>0.05</v>
      </c>
      <c r="O157" s="23"/>
      <c r="P157" s="255">
        <f t="shared" ca="1" si="52"/>
        <v>9.4999999999999998E-3</v>
      </c>
      <c r="Q157" s="163">
        <f t="shared" ca="1" si="53"/>
        <v>0.05</v>
      </c>
      <c r="R157" s="161">
        <f ca="1">NPV(Q157,K158:$K$245) + ($A$13+$A$14+$A$15)/POWER(1+Q156,$A$29-D157+1)+K157</f>
        <v>0</v>
      </c>
      <c r="S157" s="161">
        <f ca="1">NPV(Q157,K158:$K$244) + ($A$13+$A$14+$A$15)/POWER(1+Q157,$A$29-D157+1)+K157</f>
        <v>0</v>
      </c>
      <c r="T157" s="158">
        <f t="shared" ca="1" si="62"/>
        <v>0</v>
      </c>
      <c r="U157" s="158">
        <f t="shared" ca="1" si="63"/>
        <v>0</v>
      </c>
      <c r="V157" s="158">
        <f t="shared" si="64"/>
        <v>0</v>
      </c>
      <c r="W157" s="158">
        <f t="shared" ca="1" si="65"/>
        <v>0</v>
      </c>
      <c r="X157" s="274">
        <f t="shared" ca="1" si="60"/>
        <v>0</v>
      </c>
      <c r="Z157" s="28">
        <f t="shared" ca="1" si="59"/>
        <v>0</v>
      </c>
      <c r="AA157" s="233"/>
      <c r="AB157" s="45">
        <f t="shared" ca="1" si="61"/>
        <v>0</v>
      </c>
      <c r="AC157" s="45">
        <f t="shared" ca="1" si="47"/>
        <v>0</v>
      </c>
      <c r="AD157" s="25">
        <f t="shared" ca="1" si="48"/>
        <v>0</v>
      </c>
    </row>
    <row r="158" spans="4:30" x14ac:dyDescent="0.35">
      <c r="D158" s="20">
        <v>154</v>
      </c>
      <c r="E158" s="21">
        <f t="shared" ca="1" si="54"/>
        <v>100929</v>
      </c>
      <c r="F158" s="44">
        <f t="shared" ca="1" si="49"/>
        <v>101293</v>
      </c>
      <c r="G158" s="22" t="s">
        <v>119</v>
      </c>
      <c r="H158" s="44">
        <f t="shared" ca="1" si="55"/>
        <v>100900</v>
      </c>
      <c r="I158" s="45">
        <f t="shared" si="56"/>
        <v>0</v>
      </c>
      <c r="J158" s="45">
        <f t="shared" ca="1" si="50"/>
        <v>0</v>
      </c>
      <c r="K158" s="45">
        <f t="shared" si="57"/>
        <v>0</v>
      </c>
      <c r="L158" s="45"/>
      <c r="M158" s="45">
        <f t="shared" si="58"/>
        <v>0</v>
      </c>
      <c r="N158" s="257">
        <f t="shared" ca="1" si="51"/>
        <v>0.05</v>
      </c>
      <c r="O158" s="23"/>
      <c r="P158" s="255">
        <f t="shared" ca="1" si="52"/>
        <v>9.4999999999999998E-3</v>
      </c>
      <c r="Q158" s="163">
        <f t="shared" ca="1" si="53"/>
        <v>0.05</v>
      </c>
      <c r="R158" s="161">
        <f ca="1">NPV(Q158,K159:$K$245) + ($A$13+$A$14+$A$15)/POWER(1+Q157,$A$29-D158+1)+K158</f>
        <v>0</v>
      </c>
      <c r="S158" s="161">
        <f ca="1">NPV(Q158,K159:$K$244) + ($A$13+$A$14+$A$15)/POWER(1+Q158,$A$29-D158+1)+K158</f>
        <v>0</v>
      </c>
      <c r="T158" s="158">
        <f t="shared" ca="1" si="62"/>
        <v>0</v>
      </c>
      <c r="U158" s="158">
        <f t="shared" ca="1" si="63"/>
        <v>0</v>
      </c>
      <c r="V158" s="158">
        <f t="shared" si="64"/>
        <v>0</v>
      </c>
      <c r="W158" s="158">
        <f t="shared" ca="1" si="65"/>
        <v>0</v>
      </c>
      <c r="X158" s="274">
        <f t="shared" ca="1" si="60"/>
        <v>0</v>
      </c>
      <c r="Z158" s="28">
        <f t="shared" ca="1" si="59"/>
        <v>0</v>
      </c>
      <c r="AA158" s="233"/>
      <c r="AB158" s="45">
        <f t="shared" ca="1" si="61"/>
        <v>0</v>
      </c>
      <c r="AC158" s="45">
        <f t="shared" ca="1" si="47"/>
        <v>0</v>
      </c>
      <c r="AD158" s="25">
        <f t="shared" ca="1" si="48"/>
        <v>0</v>
      </c>
    </row>
    <row r="159" spans="4:30" x14ac:dyDescent="0.35">
      <c r="D159" s="20">
        <v>155</v>
      </c>
      <c r="E159" s="21">
        <f t="shared" ca="1" si="54"/>
        <v>101294</v>
      </c>
      <c r="F159" s="44">
        <f t="shared" ca="1" si="49"/>
        <v>101658</v>
      </c>
      <c r="G159" s="22" t="s">
        <v>119</v>
      </c>
      <c r="H159" s="44">
        <f t="shared" ca="1" si="55"/>
        <v>101265</v>
      </c>
      <c r="I159" s="45">
        <f t="shared" si="56"/>
        <v>0</v>
      </c>
      <c r="J159" s="45">
        <f t="shared" ca="1" si="50"/>
        <v>0</v>
      </c>
      <c r="K159" s="45">
        <f t="shared" si="57"/>
        <v>0</v>
      </c>
      <c r="L159" s="45"/>
      <c r="M159" s="45">
        <f t="shared" si="58"/>
        <v>0</v>
      </c>
      <c r="N159" s="257">
        <f t="shared" ca="1" si="51"/>
        <v>0.05</v>
      </c>
      <c r="O159" s="23"/>
      <c r="P159" s="255">
        <f t="shared" ca="1" si="52"/>
        <v>9.4999999999999998E-3</v>
      </c>
      <c r="Q159" s="163">
        <f t="shared" ca="1" si="53"/>
        <v>0.05</v>
      </c>
      <c r="R159" s="161">
        <f ca="1">NPV(Q159,K160:$K$245) + ($A$13+$A$14+$A$15)/POWER(1+Q158,$A$29-D159+1)+K159</f>
        <v>0</v>
      </c>
      <c r="S159" s="161">
        <f ca="1">NPV(Q159,K160:$K$244) + ($A$13+$A$14+$A$15)/POWER(1+Q159,$A$29-D159+1)+K159</f>
        <v>0</v>
      </c>
      <c r="T159" s="158">
        <f t="shared" ca="1" si="62"/>
        <v>0</v>
      </c>
      <c r="U159" s="158">
        <f t="shared" ca="1" si="63"/>
        <v>0</v>
      </c>
      <c r="V159" s="158">
        <f t="shared" si="64"/>
        <v>0</v>
      </c>
      <c r="W159" s="158">
        <f t="shared" ca="1" si="65"/>
        <v>0</v>
      </c>
      <c r="X159" s="274">
        <f t="shared" ca="1" si="60"/>
        <v>0</v>
      </c>
      <c r="Z159" s="28">
        <f t="shared" ca="1" si="59"/>
        <v>0</v>
      </c>
      <c r="AA159" s="233"/>
      <c r="AB159" s="45">
        <f t="shared" ca="1" si="61"/>
        <v>0</v>
      </c>
      <c r="AC159" s="45">
        <f t="shared" ca="1" si="47"/>
        <v>0</v>
      </c>
      <c r="AD159" s="25">
        <f t="shared" ca="1" si="48"/>
        <v>0</v>
      </c>
    </row>
    <row r="160" spans="4:30" x14ac:dyDescent="0.35">
      <c r="D160" s="20">
        <v>156</v>
      </c>
      <c r="E160" s="21">
        <f t="shared" ca="1" si="54"/>
        <v>101659</v>
      </c>
      <c r="F160" s="44">
        <f t="shared" ca="1" si="49"/>
        <v>102023</v>
      </c>
      <c r="G160" s="22" t="s">
        <v>119</v>
      </c>
      <c r="H160" s="44">
        <f t="shared" ca="1" si="55"/>
        <v>101630</v>
      </c>
      <c r="I160" s="45">
        <f t="shared" si="56"/>
        <v>0</v>
      </c>
      <c r="J160" s="45">
        <f t="shared" ca="1" si="50"/>
        <v>0</v>
      </c>
      <c r="K160" s="45">
        <f t="shared" si="57"/>
        <v>0</v>
      </c>
      <c r="L160" s="45"/>
      <c r="M160" s="45">
        <f t="shared" si="58"/>
        <v>0</v>
      </c>
      <c r="N160" s="257">
        <f t="shared" ca="1" si="51"/>
        <v>0.05</v>
      </c>
      <c r="O160" s="23"/>
      <c r="P160" s="255">
        <f t="shared" ca="1" si="52"/>
        <v>9.4999999999999998E-3</v>
      </c>
      <c r="Q160" s="163">
        <f t="shared" ca="1" si="53"/>
        <v>0.05</v>
      </c>
      <c r="R160" s="161">
        <f ca="1">NPV(Q160,K161:$K$245) + ($A$13+$A$14+$A$15)/POWER(1+Q159,$A$29-D160+1)+K160</f>
        <v>0</v>
      </c>
      <c r="S160" s="161">
        <f ca="1">NPV(Q160,K161:$K$244) + ($A$13+$A$14+$A$15)/POWER(1+Q160,$A$29-D160+1)+K160</f>
        <v>0</v>
      </c>
      <c r="T160" s="158">
        <f t="shared" ca="1" si="62"/>
        <v>0</v>
      </c>
      <c r="U160" s="158">
        <f t="shared" ca="1" si="63"/>
        <v>0</v>
      </c>
      <c r="V160" s="158">
        <f t="shared" si="64"/>
        <v>0</v>
      </c>
      <c r="W160" s="158">
        <f t="shared" ca="1" si="65"/>
        <v>0</v>
      </c>
      <c r="X160" s="274">
        <f t="shared" ca="1" si="60"/>
        <v>0</v>
      </c>
      <c r="Z160" s="28">
        <f t="shared" ca="1" si="59"/>
        <v>0</v>
      </c>
      <c r="AA160" s="233"/>
      <c r="AB160" s="45">
        <f t="shared" ca="1" si="61"/>
        <v>0</v>
      </c>
      <c r="AC160" s="45">
        <f t="shared" ca="1" si="47"/>
        <v>0</v>
      </c>
      <c r="AD160" s="25">
        <f t="shared" ca="1" si="48"/>
        <v>0</v>
      </c>
    </row>
    <row r="161" spans="4:30" x14ac:dyDescent="0.35">
      <c r="D161" s="20">
        <v>157</v>
      </c>
      <c r="E161" s="21">
        <f t="shared" ca="1" si="54"/>
        <v>102024</v>
      </c>
      <c r="F161" s="44">
        <f t="shared" ca="1" si="49"/>
        <v>102389</v>
      </c>
      <c r="G161" s="22" t="s">
        <v>119</v>
      </c>
      <c r="H161" s="44">
        <f t="shared" ca="1" si="55"/>
        <v>101995</v>
      </c>
      <c r="I161" s="45">
        <f t="shared" si="56"/>
        <v>0</v>
      </c>
      <c r="J161" s="45">
        <f t="shared" ca="1" si="50"/>
        <v>0</v>
      </c>
      <c r="K161" s="45">
        <f t="shared" si="57"/>
        <v>0</v>
      </c>
      <c r="L161" s="45"/>
      <c r="M161" s="45">
        <f t="shared" si="58"/>
        <v>0</v>
      </c>
      <c r="N161" s="257">
        <f t="shared" ca="1" si="51"/>
        <v>0.05</v>
      </c>
      <c r="O161" s="23"/>
      <c r="P161" s="255">
        <f t="shared" ca="1" si="52"/>
        <v>9.4999999999999998E-3</v>
      </c>
      <c r="Q161" s="163">
        <f t="shared" ca="1" si="53"/>
        <v>0.05</v>
      </c>
      <c r="R161" s="161">
        <f ca="1">NPV(Q161,K162:$K$245) + ($A$13+$A$14+$A$15)/POWER(1+Q160,$A$29-D161+1)+K161</f>
        <v>0</v>
      </c>
      <c r="S161" s="161">
        <f ca="1">NPV(Q161,K162:$K$244) + ($A$13+$A$14+$A$15)/POWER(1+Q161,$A$29-D161+1)+K161</f>
        <v>0</v>
      </c>
      <c r="T161" s="158">
        <f t="shared" ca="1" si="62"/>
        <v>0</v>
      </c>
      <c r="U161" s="158">
        <f t="shared" ca="1" si="63"/>
        <v>0</v>
      </c>
      <c r="V161" s="158">
        <f t="shared" si="64"/>
        <v>0</v>
      </c>
      <c r="W161" s="158">
        <f t="shared" ca="1" si="65"/>
        <v>0</v>
      </c>
      <c r="X161" s="274">
        <f t="shared" ca="1" si="60"/>
        <v>0</v>
      </c>
      <c r="Z161" s="28">
        <f t="shared" ca="1" si="59"/>
        <v>0</v>
      </c>
      <c r="AA161" s="233"/>
      <c r="AB161" s="45">
        <f t="shared" ca="1" si="61"/>
        <v>0</v>
      </c>
      <c r="AC161" s="45">
        <f t="shared" ca="1" si="47"/>
        <v>0</v>
      </c>
      <c r="AD161" s="25">
        <f t="shared" ca="1" si="48"/>
        <v>0</v>
      </c>
    </row>
    <row r="162" spans="4:30" x14ac:dyDescent="0.35">
      <c r="D162" s="20">
        <v>158</v>
      </c>
      <c r="E162" s="21">
        <f t="shared" ca="1" si="54"/>
        <v>102390</v>
      </c>
      <c r="F162" s="44">
        <f t="shared" ca="1" si="49"/>
        <v>102754</v>
      </c>
      <c r="G162" s="22" t="s">
        <v>119</v>
      </c>
      <c r="H162" s="44">
        <f t="shared" ca="1" si="55"/>
        <v>102361</v>
      </c>
      <c r="I162" s="45">
        <f t="shared" si="56"/>
        <v>0</v>
      </c>
      <c r="J162" s="45">
        <f t="shared" ca="1" si="50"/>
        <v>0</v>
      </c>
      <c r="K162" s="45">
        <f t="shared" si="57"/>
        <v>0</v>
      </c>
      <c r="L162" s="45"/>
      <c r="M162" s="45">
        <f t="shared" si="58"/>
        <v>0</v>
      </c>
      <c r="N162" s="257">
        <f t="shared" ca="1" si="51"/>
        <v>0.05</v>
      </c>
      <c r="O162" s="23"/>
      <c r="P162" s="255">
        <f t="shared" ca="1" si="52"/>
        <v>9.4999999999999998E-3</v>
      </c>
      <c r="Q162" s="163">
        <f t="shared" ca="1" si="53"/>
        <v>0.05</v>
      </c>
      <c r="R162" s="161">
        <f ca="1">NPV(Q162,K163:$K$245) + ($A$13+$A$14+$A$15)/POWER(1+Q161,$A$29-D162+1)+K162</f>
        <v>0</v>
      </c>
      <c r="S162" s="161">
        <f ca="1">NPV(Q162,K163:$K$244) + ($A$13+$A$14+$A$15)/POWER(1+Q162,$A$29-D162+1)+K162</f>
        <v>0</v>
      </c>
      <c r="T162" s="158">
        <f t="shared" ca="1" si="62"/>
        <v>0</v>
      </c>
      <c r="U162" s="158">
        <f t="shared" ca="1" si="63"/>
        <v>0</v>
      </c>
      <c r="V162" s="158">
        <f t="shared" si="64"/>
        <v>0</v>
      </c>
      <c r="W162" s="158">
        <f t="shared" ca="1" si="65"/>
        <v>0</v>
      </c>
      <c r="X162" s="274">
        <f t="shared" ca="1" si="60"/>
        <v>0</v>
      </c>
      <c r="Z162" s="28">
        <f t="shared" ca="1" si="59"/>
        <v>0</v>
      </c>
      <c r="AA162" s="233"/>
      <c r="AB162" s="45">
        <f t="shared" ca="1" si="61"/>
        <v>0</v>
      </c>
      <c r="AC162" s="45">
        <f t="shared" ca="1" si="47"/>
        <v>0</v>
      </c>
      <c r="AD162" s="25">
        <f t="shared" ca="1" si="48"/>
        <v>0</v>
      </c>
    </row>
    <row r="163" spans="4:30" x14ac:dyDescent="0.35">
      <c r="D163" s="20">
        <v>159</v>
      </c>
      <c r="E163" s="21">
        <f t="shared" ca="1" si="54"/>
        <v>102755</v>
      </c>
      <c r="F163" s="44">
        <f t="shared" ca="1" si="49"/>
        <v>103119</v>
      </c>
      <c r="G163" s="22" t="s">
        <v>119</v>
      </c>
      <c r="H163" s="44">
        <f t="shared" ca="1" si="55"/>
        <v>102726</v>
      </c>
      <c r="I163" s="45">
        <f t="shared" si="56"/>
        <v>0</v>
      </c>
      <c r="J163" s="45">
        <f t="shared" ca="1" si="50"/>
        <v>0</v>
      </c>
      <c r="K163" s="45">
        <f t="shared" si="57"/>
        <v>0</v>
      </c>
      <c r="L163" s="45"/>
      <c r="M163" s="45">
        <f t="shared" si="58"/>
        <v>0</v>
      </c>
      <c r="N163" s="257">
        <f t="shared" ca="1" si="51"/>
        <v>0.05</v>
      </c>
      <c r="O163" s="23"/>
      <c r="P163" s="255">
        <f t="shared" ca="1" si="52"/>
        <v>9.4999999999999998E-3</v>
      </c>
      <c r="Q163" s="163">
        <f t="shared" ca="1" si="53"/>
        <v>0.05</v>
      </c>
      <c r="R163" s="161">
        <f ca="1">NPV(Q163,K164:$K$245) + ($A$13+$A$14+$A$15)/POWER(1+Q162,$A$29-D163+1)+K163</f>
        <v>0</v>
      </c>
      <c r="S163" s="161">
        <f ca="1">NPV(Q163,K164:$K$244) + ($A$13+$A$14+$A$15)/POWER(1+Q163,$A$29-D163+1)+K163</f>
        <v>0</v>
      </c>
      <c r="T163" s="158">
        <f t="shared" ca="1" si="62"/>
        <v>0</v>
      </c>
      <c r="U163" s="158">
        <f t="shared" ca="1" si="63"/>
        <v>0</v>
      </c>
      <c r="V163" s="158">
        <f t="shared" si="64"/>
        <v>0</v>
      </c>
      <c r="W163" s="158">
        <f t="shared" ca="1" si="65"/>
        <v>0</v>
      </c>
      <c r="X163" s="274">
        <f t="shared" ca="1" si="60"/>
        <v>0</v>
      </c>
      <c r="Z163" s="28">
        <f t="shared" ca="1" si="59"/>
        <v>0</v>
      </c>
      <c r="AA163" s="233"/>
      <c r="AB163" s="45">
        <f t="shared" ca="1" si="61"/>
        <v>0</v>
      </c>
      <c r="AC163" s="45">
        <f t="shared" ca="1" si="47"/>
        <v>0</v>
      </c>
      <c r="AD163" s="25">
        <f t="shared" ca="1" si="48"/>
        <v>0</v>
      </c>
    </row>
    <row r="164" spans="4:30" x14ac:dyDescent="0.35">
      <c r="D164" s="20">
        <v>160</v>
      </c>
      <c r="E164" s="21">
        <f t="shared" ca="1" si="54"/>
        <v>103120</v>
      </c>
      <c r="F164" s="44">
        <f t="shared" ca="1" si="49"/>
        <v>103484</v>
      </c>
      <c r="G164" s="22" t="s">
        <v>119</v>
      </c>
      <c r="H164" s="44">
        <f t="shared" ca="1" si="55"/>
        <v>103091</v>
      </c>
      <c r="I164" s="45">
        <f t="shared" si="56"/>
        <v>0</v>
      </c>
      <c r="J164" s="45">
        <f t="shared" ca="1" si="50"/>
        <v>0</v>
      </c>
      <c r="K164" s="45">
        <f t="shared" si="57"/>
        <v>0</v>
      </c>
      <c r="L164" s="45"/>
      <c r="M164" s="45">
        <f t="shared" si="58"/>
        <v>0</v>
      </c>
      <c r="N164" s="257">
        <f t="shared" ca="1" si="51"/>
        <v>0.05</v>
      </c>
      <c r="O164" s="23"/>
      <c r="P164" s="255">
        <f t="shared" ca="1" si="52"/>
        <v>9.4999999999999998E-3</v>
      </c>
      <c r="Q164" s="163">
        <f t="shared" ca="1" si="53"/>
        <v>0.05</v>
      </c>
      <c r="R164" s="161">
        <f ca="1">NPV(Q164,K165:$K$245) + ($A$13+$A$14+$A$15)/POWER(1+Q163,$A$29-D164+1)+K164</f>
        <v>0</v>
      </c>
      <c r="S164" s="161">
        <f ca="1">NPV(Q164,K165:$K$244) + ($A$13+$A$14+$A$15)/POWER(1+Q164,$A$29-D164+1)+K164</f>
        <v>0</v>
      </c>
      <c r="T164" s="158">
        <f t="shared" ca="1" si="62"/>
        <v>0</v>
      </c>
      <c r="U164" s="158">
        <f t="shared" ca="1" si="63"/>
        <v>0</v>
      </c>
      <c r="V164" s="158">
        <f t="shared" si="64"/>
        <v>0</v>
      </c>
      <c r="W164" s="158">
        <f t="shared" ca="1" si="65"/>
        <v>0</v>
      </c>
      <c r="X164" s="274">
        <f t="shared" ca="1" si="60"/>
        <v>0</v>
      </c>
      <c r="Z164" s="28">
        <f t="shared" ca="1" si="59"/>
        <v>0</v>
      </c>
      <c r="AA164" s="233"/>
      <c r="AB164" s="45">
        <f t="shared" ca="1" si="61"/>
        <v>0</v>
      </c>
      <c r="AC164" s="45">
        <f t="shared" ca="1" si="47"/>
        <v>0</v>
      </c>
      <c r="AD164" s="25">
        <f t="shared" ca="1" si="48"/>
        <v>0</v>
      </c>
    </row>
    <row r="165" spans="4:30" x14ac:dyDescent="0.35">
      <c r="D165" s="20">
        <v>161</v>
      </c>
      <c r="E165" s="21">
        <f t="shared" ca="1" si="54"/>
        <v>103485</v>
      </c>
      <c r="F165" s="44">
        <f t="shared" ca="1" si="49"/>
        <v>103850</v>
      </c>
      <c r="G165" s="22" t="s">
        <v>119</v>
      </c>
      <c r="H165" s="44">
        <f t="shared" ca="1" si="55"/>
        <v>103456</v>
      </c>
      <c r="I165" s="45">
        <f t="shared" si="56"/>
        <v>0</v>
      </c>
      <c r="J165" s="45">
        <f t="shared" ca="1" si="50"/>
        <v>0</v>
      </c>
      <c r="K165" s="45">
        <f t="shared" si="57"/>
        <v>0</v>
      </c>
      <c r="L165" s="45"/>
      <c r="M165" s="45">
        <f t="shared" si="58"/>
        <v>0</v>
      </c>
      <c r="N165" s="257">
        <f t="shared" ca="1" si="51"/>
        <v>0.05</v>
      </c>
      <c r="O165" s="23"/>
      <c r="P165" s="255">
        <f t="shared" ca="1" si="52"/>
        <v>9.4999999999999998E-3</v>
      </c>
      <c r="Q165" s="163">
        <f t="shared" ca="1" si="53"/>
        <v>0.05</v>
      </c>
      <c r="R165" s="161">
        <f ca="1">NPV(Q165,K166:$K$245) + ($A$13+$A$14+$A$15)/POWER(1+Q164,$A$29-D165+1)+K165</f>
        <v>0</v>
      </c>
      <c r="S165" s="161">
        <f ca="1">NPV(Q165,K166:$K$244) + ($A$13+$A$14+$A$15)/POWER(1+Q165,$A$29-D165+1)+K165</f>
        <v>0</v>
      </c>
      <c r="T165" s="158">
        <f t="shared" ca="1" si="62"/>
        <v>0</v>
      </c>
      <c r="U165" s="158">
        <f t="shared" ca="1" si="63"/>
        <v>0</v>
      </c>
      <c r="V165" s="158">
        <f t="shared" si="64"/>
        <v>0</v>
      </c>
      <c r="W165" s="158">
        <f t="shared" ca="1" si="65"/>
        <v>0</v>
      </c>
      <c r="X165" s="274">
        <f t="shared" ca="1" si="60"/>
        <v>0</v>
      </c>
      <c r="Z165" s="28">
        <f t="shared" ca="1" si="59"/>
        <v>0</v>
      </c>
      <c r="AA165" s="233"/>
      <c r="AB165" s="45">
        <f t="shared" ca="1" si="61"/>
        <v>0</v>
      </c>
      <c r="AC165" s="45">
        <f t="shared" ca="1" si="47"/>
        <v>0</v>
      </c>
      <c r="AD165" s="25">
        <f t="shared" ca="1" si="48"/>
        <v>0</v>
      </c>
    </row>
    <row r="166" spans="4:30" x14ac:dyDescent="0.35">
      <c r="D166" s="20">
        <v>162</v>
      </c>
      <c r="E166" s="21">
        <f t="shared" ca="1" si="54"/>
        <v>103851</v>
      </c>
      <c r="F166" s="44">
        <f t="shared" ca="1" si="49"/>
        <v>104215</v>
      </c>
      <c r="G166" s="22" t="s">
        <v>119</v>
      </c>
      <c r="H166" s="44">
        <f t="shared" ca="1" si="55"/>
        <v>103822</v>
      </c>
      <c r="I166" s="45">
        <f t="shared" si="56"/>
        <v>0</v>
      </c>
      <c r="J166" s="45">
        <f t="shared" ca="1" si="50"/>
        <v>0</v>
      </c>
      <c r="K166" s="45">
        <f t="shared" si="57"/>
        <v>0</v>
      </c>
      <c r="L166" s="45"/>
      <c r="M166" s="45">
        <f t="shared" si="58"/>
        <v>0</v>
      </c>
      <c r="N166" s="257">
        <f t="shared" ca="1" si="51"/>
        <v>0.05</v>
      </c>
      <c r="O166" s="23"/>
      <c r="P166" s="255">
        <f t="shared" ca="1" si="52"/>
        <v>9.4999999999999998E-3</v>
      </c>
      <c r="Q166" s="163">
        <f t="shared" ca="1" si="53"/>
        <v>0.05</v>
      </c>
      <c r="R166" s="161">
        <f ca="1">NPV(Q166,K167:$K$245) + ($A$13+$A$14+$A$15)/POWER(1+Q165,$A$29-D166+1)+K166</f>
        <v>0</v>
      </c>
      <c r="S166" s="161">
        <f ca="1">NPV(Q166,K167:$K$244) + ($A$13+$A$14+$A$15)/POWER(1+Q166,$A$29-D166+1)+K166</f>
        <v>0</v>
      </c>
      <c r="T166" s="158">
        <f t="shared" ca="1" si="62"/>
        <v>0</v>
      </c>
      <c r="U166" s="158">
        <f t="shared" ca="1" si="63"/>
        <v>0</v>
      </c>
      <c r="V166" s="158">
        <f t="shared" si="64"/>
        <v>0</v>
      </c>
      <c r="W166" s="158">
        <f t="shared" ca="1" si="65"/>
        <v>0</v>
      </c>
      <c r="X166" s="274">
        <f t="shared" ca="1" si="60"/>
        <v>0</v>
      </c>
      <c r="Z166" s="28">
        <f t="shared" ca="1" si="59"/>
        <v>0</v>
      </c>
      <c r="AA166" s="233"/>
      <c r="AB166" s="45">
        <f t="shared" ca="1" si="61"/>
        <v>0</v>
      </c>
      <c r="AC166" s="45">
        <f t="shared" ca="1" si="47"/>
        <v>0</v>
      </c>
      <c r="AD166" s="25">
        <f t="shared" ca="1" si="48"/>
        <v>0</v>
      </c>
    </row>
    <row r="167" spans="4:30" x14ac:dyDescent="0.35">
      <c r="D167" s="20">
        <v>163</v>
      </c>
      <c r="E167" s="21">
        <f t="shared" ca="1" si="54"/>
        <v>104216</v>
      </c>
      <c r="F167" s="44">
        <f t="shared" ca="1" si="49"/>
        <v>104580</v>
      </c>
      <c r="G167" s="22" t="s">
        <v>119</v>
      </c>
      <c r="H167" s="44">
        <f t="shared" ca="1" si="55"/>
        <v>104187</v>
      </c>
      <c r="I167" s="45">
        <f t="shared" si="56"/>
        <v>0</v>
      </c>
      <c r="J167" s="45">
        <f t="shared" ca="1" si="50"/>
        <v>0</v>
      </c>
      <c r="K167" s="45">
        <f t="shared" si="57"/>
        <v>0</v>
      </c>
      <c r="L167" s="45"/>
      <c r="M167" s="45">
        <f t="shared" si="58"/>
        <v>0</v>
      </c>
      <c r="N167" s="257">
        <f t="shared" ca="1" si="51"/>
        <v>0.05</v>
      </c>
      <c r="O167" s="23"/>
      <c r="P167" s="255">
        <f t="shared" ca="1" si="52"/>
        <v>9.4999999999999998E-3</v>
      </c>
      <c r="Q167" s="163">
        <f t="shared" ca="1" si="53"/>
        <v>0.05</v>
      </c>
      <c r="R167" s="161">
        <f ca="1">NPV(Q167,K168:$K$245) + ($A$13+$A$14+$A$15)/POWER(1+Q166,$A$29-D167+1)+K167</f>
        <v>0</v>
      </c>
      <c r="S167" s="161">
        <f ca="1">NPV(Q167,K168:$K$244) + ($A$13+$A$14+$A$15)/POWER(1+Q167,$A$29-D167+1)+K167</f>
        <v>0</v>
      </c>
      <c r="T167" s="158">
        <f t="shared" ca="1" si="62"/>
        <v>0</v>
      </c>
      <c r="U167" s="158">
        <f t="shared" ca="1" si="63"/>
        <v>0</v>
      </c>
      <c r="V167" s="158">
        <f t="shared" si="64"/>
        <v>0</v>
      </c>
      <c r="W167" s="158">
        <f t="shared" ca="1" si="65"/>
        <v>0</v>
      </c>
      <c r="X167" s="274">
        <f t="shared" ca="1" si="60"/>
        <v>0</v>
      </c>
      <c r="Z167" s="28">
        <f t="shared" ca="1" si="59"/>
        <v>0</v>
      </c>
      <c r="AA167" s="233"/>
      <c r="AB167" s="45">
        <f t="shared" ca="1" si="61"/>
        <v>0</v>
      </c>
      <c r="AC167" s="45">
        <f t="shared" ca="1" si="47"/>
        <v>0</v>
      </c>
      <c r="AD167" s="25">
        <f t="shared" ca="1" si="48"/>
        <v>0</v>
      </c>
    </row>
    <row r="168" spans="4:30" x14ac:dyDescent="0.35">
      <c r="D168" s="20">
        <v>164</v>
      </c>
      <c r="E168" s="21">
        <f t="shared" ca="1" si="54"/>
        <v>104581</v>
      </c>
      <c r="F168" s="44">
        <f t="shared" ca="1" si="49"/>
        <v>104945</v>
      </c>
      <c r="G168" s="22" t="s">
        <v>119</v>
      </c>
      <c r="H168" s="44">
        <f t="shared" ca="1" si="55"/>
        <v>104552</v>
      </c>
      <c r="I168" s="45">
        <f t="shared" si="56"/>
        <v>0</v>
      </c>
      <c r="J168" s="45">
        <f t="shared" ca="1" si="50"/>
        <v>0</v>
      </c>
      <c r="K168" s="45">
        <f t="shared" si="57"/>
        <v>0</v>
      </c>
      <c r="L168" s="45"/>
      <c r="M168" s="45">
        <f t="shared" si="58"/>
        <v>0</v>
      </c>
      <c r="N168" s="257">
        <f t="shared" ca="1" si="51"/>
        <v>0.05</v>
      </c>
      <c r="O168" s="23"/>
      <c r="P168" s="255">
        <f t="shared" ca="1" si="52"/>
        <v>9.4999999999999998E-3</v>
      </c>
      <c r="Q168" s="163">
        <f t="shared" ca="1" si="53"/>
        <v>0.05</v>
      </c>
      <c r="R168" s="161">
        <f ca="1">NPV(Q168,K169:$K$245) + ($A$13+$A$14+$A$15)/POWER(1+Q167,$A$29-D168+1)+K168</f>
        <v>0</v>
      </c>
      <c r="S168" s="161">
        <f ca="1">NPV(Q168,K169:$K$244) + ($A$13+$A$14+$A$15)/POWER(1+Q168,$A$29-D168+1)+K168</f>
        <v>0</v>
      </c>
      <c r="T168" s="158">
        <f t="shared" ca="1" si="62"/>
        <v>0</v>
      </c>
      <c r="U168" s="158">
        <f t="shared" ca="1" si="63"/>
        <v>0</v>
      </c>
      <c r="V168" s="158">
        <f t="shared" si="64"/>
        <v>0</v>
      </c>
      <c r="W168" s="158">
        <f t="shared" ca="1" si="65"/>
        <v>0</v>
      </c>
      <c r="X168" s="274">
        <f t="shared" ca="1" si="60"/>
        <v>0</v>
      </c>
      <c r="Z168" s="28">
        <f t="shared" ca="1" si="59"/>
        <v>0</v>
      </c>
      <c r="AA168" s="233"/>
      <c r="AB168" s="45">
        <f t="shared" ca="1" si="61"/>
        <v>0</v>
      </c>
      <c r="AC168" s="45">
        <f t="shared" ca="1" si="47"/>
        <v>0</v>
      </c>
      <c r="AD168" s="25">
        <f t="shared" ca="1" si="48"/>
        <v>0</v>
      </c>
    </row>
    <row r="169" spans="4:30" x14ac:dyDescent="0.35">
      <c r="D169" s="20">
        <v>165</v>
      </c>
      <c r="E169" s="21">
        <f t="shared" ca="1" si="54"/>
        <v>104946</v>
      </c>
      <c r="F169" s="44">
        <f t="shared" ca="1" si="49"/>
        <v>105311</v>
      </c>
      <c r="G169" s="22" t="s">
        <v>119</v>
      </c>
      <c r="H169" s="44">
        <f t="shared" ca="1" si="55"/>
        <v>104917</v>
      </c>
      <c r="I169" s="45">
        <f t="shared" si="56"/>
        <v>0</v>
      </c>
      <c r="J169" s="45">
        <f t="shared" ca="1" si="50"/>
        <v>0</v>
      </c>
      <c r="K169" s="45">
        <f t="shared" si="57"/>
        <v>0</v>
      </c>
      <c r="L169" s="45"/>
      <c r="M169" s="45">
        <f t="shared" si="58"/>
        <v>0</v>
      </c>
      <c r="N169" s="257">
        <f t="shared" ca="1" si="51"/>
        <v>0.05</v>
      </c>
      <c r="O169" s="23"/>
      <c r="P169" s="255">
        <f t="shared" ca="1" si="52"/>
        <v>9.4999999999999998E-3</v>
      </c>
      <c r="Q169" s="163">
        <f t="shared" ca="1" si="53"/>
        <v>0.05</v>
      </c>
      <c r="R169" s="161">
        <f ca="1">NPV(Q169,K170:$K$245) + ($A$13+$A$14+$A$15)/POWER(1+Q168,$A$29-D169+1)+K169</f>
        <v>0</v>
      </c>
      <c r="S169" s="161">
        <f ca="1">NPV(Q169,K170:$K$244) + ($A$13+$A$14+$A$15)/POWER(1+Q169,$A$29-D169+1)+K169</f>
        <v>0</v>
      </c>
      <c r="T169" s="158">
        <f t="shared" ca="1" si="62"/>
        <v>0</v>
      </c>
      <c r="U169" s="158">
        <f t="shared" ca="1" si="63"/>
        <v>0</v>
      </c>
      <c r="V169" s="158">
        <f t="shared" si="64"/>
        <v>0</v>
      </c>
      <c r="W169" s="158">
        <f t="shared" ca="1" si="65"/>
        <v>0</v>
      </c>
      <c r="X169" s="274">
        <f t="shared" ca="1" si="60"/>
        <v>0</v>
      </c>
      <c r="Z169" s="28">
        <f t="shared" ca="1" si="59"/>
        <v>0</v>
      </c>
      <c r="AA169" s="233"/>
      <c r="AB169" s="45">
        <f t="shared" ca="1" si="61"/>
        <v>0</v>
      </c>
      <c r="AC169" s="45">
        <f t="shared" ca="1" si="47"/>
        <v>0</v>
      </c>
      <c r="AD169" s="25">
        <f t="shared" ca="1" si="48"/>
        <v>0</v>
      </c>
    </row>
    <row r="170" spans="4:30" x14ac:dyDescent="0.35">
      <c r="D170" s="20">
        <v>166</v>
      </c>
      <c r="E170" s="21">
        <f t="shared" ca="1" si="54"/>
        <v>105312</v>
      </c>
      <c r="F170" s="44">
        <f t="shared" ca="1" si="49"/>
        <v>105676</v>
      </c>
      <c r="G170" s="22" t="s">
        <v>119</v>
      </c>
      <c r="H170" s="44">
        <f t="shared" ca="1" si="55"/>
        <v>105283</v>
      </c>
      <c r="I170" s="45">
        <f t="shared" si="56"/>
        <v>0</v>
      </c>
      <c r="J170" s="45">
        <f t="shared" ca="1" si="50"/>
        <v>0</v>
      </c>
      <c r="K170" s="45">
        <f t="shared" si="57"/>
        <v>0</v>
      </c>
      <c r="L170" s="45"/>
      <c r="M170" s="45">
        <f t="shared" si="58"/>
        <v>0</v>
      </c>
      <c r="N170" s="257">
        <f t="shared" ca="1" si="51"/>
        <v>0.05</v>
      </c>
      <c r="O170" s="23"/>
      <c r="P170" s="255">
        <f t="shared" ca="1" si="52"/>
        <v>9.4999999999999998E-3</v>
      </c>
      <c r="Q170" s="163">
        <f t="shared" ca="1" si="53"/>
        <v>0.05</v>
      </c>
      <c r="R170" s="161">
        <f ca="1">NPV(Q170,K171:$K$245) + ($A$13+$A$14+$A$15)/POWER(1+Q169,$A$29-D170+1)+K170</f>
        <v>0</v>
      </c>
      <c r="S170" s="161">
        <f ca="1">NPV(Q170,K171:$K$244) + ($A$13+$A$14+$A$15)/POWER(1+Q170,$A$29-D170+1)+K170</f>
        <v>0</v>
      </c>
      <c r="T170" s="158">
        <f t="shared" ca="1" si="62"/>
        <v>0</v>
      </c>
      <c r="U170" s="158">
        <f t="shared" ca="1" si="63"/>
        <v>0</v>
      </c>
      <c r="V170" s="158">
        <f t="shared" si="64"/>
        <v>0</v>
      </c>
      <c r="W170" s="158">
        <f t="shared" ca="1" si="65"/>
        <v>0</v>
      </c>
      <c r="X170" s="274">
        <f t="shared" ca="1" si="60"/>
        <v>0</v>
      </c>
      <c r="Z170" s="28">
        <f t="shared" ca="1" si="59"/>
        <v>0</v>
      </c>
      <c r="AA170" s="233"/>
      <c r="AB170" s="45">
        <f t="shared" ca="1" si="61"/>
        <v>0</v>
      </c>
      <c r="AC170" s="45">
        <f t="shared" ca="1" si="47"/>
        <v>0</v>
      </c>
      <c r="AD170" s="25">
        <f t="shared" ca="1" si="48"/>
        <v>0</v>
      </c>
    </row>
    <row r="171" spans="4:30" x14ac:dyDescent="0.35">
      <c r="D171" s="20">
        <v>167</v>
      </c>
      <c r="E171" s="21">
        <f t="shared" ca="1" si="54"/>
        <v>105677</v>
      </c>
      <c r="F171" s="44">
        <f t="shared" ca="1" si="49"/>
        <v>106041</v>
      </c>
      <c r="G171" s="22" t="s">
        <v>119</v>
      </c>
      <c r="H171" s="44">
        <f t="shared" ca="1" si="55"/>
        <v>105648</v>
      </c>
      <c r="I171" s="45">
        <f t="shared" si="56"/>
        <v>0</v>
      </c>
      <c r="J171" s="45">
        <f t="shared" ca="1" si="50"/>
        <v>0</v>
      </c>
      <c r="K171" s="45">
        <f t="shared" si="57"/>
        <v>0</v>
      </c>
      <c r="L171" s="45"/>
      <c r="M171" s="45">
        <f t="shared" si="58"/>
        <v>0</v>
      </c>
      <c r="N171" s="257">
        <f t="shared" ca="1" si="51"/>
        <v>0.05</v>
      </c>
      <c r="O171" s="23"/>
      <c r="P171" s="255">
        <f t="shared" ca="1" si="52"/>
        <v>9.4999999999999998E-3</v>
      </c>
      <c r="Q171" s="163">
        <f t="shared" ca="1" si="53"/>
        <v>0.05</v>
      </c>
      <c r="R171" s="161">
        <f ca="1">NPV(Q171,K172:$K$245) + ($A$13+$A$14+$A$15)/POWER(1+Q170,$A$29-D171+1)+K171</f>
        <v>0</v>
      </c>
      <c r="S171" s="161">
        <f ca="1">NPV(Q171,K172:$K$244) + ($A$13+$A$14+$A$15)/POWER(1+Q171,$A$29-D171+1)+K171</f>
        <v>0</v>
      </c>
      <c r="T171" s="158">
        <f t="shared" ca="1" si="62"/>
        <v>0</v>
      </c>
      <c r="U171" s="158">
        <f t="shared" ca="1" si="63"/>
        <v>0</v>
      </c>
      <c r="V171" s="158">
        <f t="shared" si="64"/>
        <v>0</v>
      </c>
      <c r="W171" s="158">
        <f t="shared" ca="1" si="65"/>
        <v>0</v>
      </c>
      <c r="X171" s="274">
        <f t="shared" ca="1" si="60"/>
        <v>0</v>
      </c>
      <c r="Z171" s="28">
        <f t="shared" ca="1" si="59"/>
        <v>0</v>
      </c>
      <c r="AA171" s="233"/>
      <c r="AB171" s="45">
        <f t="shared" ca="1" si="61"/>
        <v>0</v>
      </c>
      <c r="AC171" s="45">
        <f t="shared" ca="1" si="47"/>
        <v>0</v>
      </c>
      <c r="AD171" s="25">
        <f t="shared" ca="1" si="48"/>
        <v>0</v>
      </c>
    </row>
    <row r="172" spans="4:30" x14ac:dyDescent="0.35">
      <c r="D172" s="20">
        <v>168</v>
      </c>
      <c r="E172" s="21">
        <f t="shared" ca="1" si="54"/>
        <v>106042</v>
      </c>
      <c r="F172" s="44">
        <f t="shared" ca="1" si="49"/>
        <v>106406</v>
      </c>
      <c r="G172" s="22" t="s">
        <v>119</v>
      </c>
      <c r="H172" s="44">
        <f t="shared" ca="1" si="55"/>
        <v>106013</v>
      </c>
      <c r="I172" s="45">
        <f t="shared" si="56"/>
        <v>0</v>
      </c>
      <c r="J172" s="45">
        <f t="shared" ca="1" si="50"/>
        <v>0</v>
      </c>
      <c r="K172" s="45">
        <f t="shared" si="57"/>
        <v>0</v>
      </c>
      <c r="L172" s="45"/>
      <c r="M172" s="45">
        <f t="shared" si="58"/>
        <v>0</v>
      </c>
      <c r="N172" s="257">
        <f t="shared" ca="1" si="51"/>
        <v>0.05</v>
      </c>
      <c r="O172" s="23"/>
      <c r="P172" s="255">
        <f t="shared" ca="1" si="52"/>
        <v>9.4999999999999998E-3</v>
      </c>
      <c r="Q172" s="163">
        <f t="shared" ca="1" si="53"/>
        <v>0.05</v>
      </c>
      <c r="R172" s="161">
        <f ca="1">NPV(Q172,K173:$K$245) + ($A$13+$A$14+$A$15)/POWER(1+Q171,$A$29-D172+1)+K172</f>
        <v>0</v>
      </c>
      <c r="S172" s="161">
        <f ca="1">NPV(Q172,K173:$K$244) + ($A$13+$A$14+$A$15)/POWER(1+Q172,$A$29-D172+1)+K172</f>
        <v>0</v>
      </c>
      <c r="T172" s="158">
        <f t="shared" ca="1" si="62"/>
        <v>0</v>
      </c>
      <c r="U172" s="158">
        <f t="shared" ca="1" si="63"/>
        <v>0</v>
      </c>
      <c r="V172" s="158">
        <f t="shared" si="64"/>
        <v>0</v>
      </c>
      <c r="W172" s="158">
        <f t="shared" ca="1" si="65"/>
        <v>0</v>
      </c>
      <c r="X172" s="274">
        <f t="shared" ca="1" si="60"/>
        <v>0</v>
      </c>
      <c r="Z172" s="28">
        <f t="shared" ca="1" si="59"/>
        <v>0</v>
      </c>
      <c r="AA172" s="233"/>
      <c r="AB172" s="45">
        <f t="shared" ca="1" si="61"/>
        <v>0</v>
      </c>
      <c r="AC172" s="45">
        <f t="shared" ca="1" si="47"/>
        <v>0</v>
      </c>
      <c r="AD172" s="25">
        <f t="shared" ca="1" si="48"/>
        <v>0</v>
      </c>
    </row>
    <row r="173" spans="4:30" x14ac:dyDescent="0.35">
      <c r="D173" s="20">
        <v>169</v>
      </c>
      <c r="E173" s="21">
        <f t="shared" ca="1" si="54"/>
        <v>106407</v>
      </c>
      <c r="F173" s="44">
        <f t="shared" ca="1" si="49"/>
        <v>106772</v>
      </c>
      <c r="G173" s="22" t="s">
        <v>119</v>
      </c>
      <c r="H173" s="44">
        <f t="shared" ca="1" si="55"/>
        <v>106378</v>
      </c>
      <c r="I173" s="45">
        <f t="shared" si="56"/>
        <v>0</v>
      </c>
      <c r="J173" s="45">
        <f t="shared" ca="1" si="50"/>
        <v>0</v>
      </c>
      <c r="K173" s="45">
        <f t="shared" si="57"/>
        <v>0</v>
      </c>
      <c r="L173" s="45"/>
      <c r="M173" s="45">
        <f t="shared" si="58"/>
        <v>0</v>
      </c>
      <c r="N173" s="257">
        <f t="shared" ca="1" si="51"/>
        <v>0.05</v>
      </c>
      <c r="O173" s="23"/>
      <c r="P173" s="255">
        <f t="shared" ca="1" si="52"/>
        <v>9.4999999999999998E-3</v>
      </c>
      <c r="Q173" s="163">
        <f t="shared" ca="1" si="53"/>
        <v>0.05</v>
      </c>
      <c r="R173" s="161">
        <f ca="1">NPV(Q173,K174:$K$245) + ($A$13+$A$14+$A$15)/POWER(1+Q172,$A$29-D173+1)+K173</f>
        <v>0</v>
      </c>
      <c r="S173" s="161">
        <f ca="1">NPV(Q173,K174:$K$244) + ($A$13+$A$14+$A$15)/POWER(1+Q173,$A$29-D173+1)+K173</f>
        <v>0</v>
      </c>
      <c r="T173" s="158">
        <f t="shared" ca="1" si="62"/>
        <v>0</v>
      </c>
      <c r="U173" s="158">
        <f t="shared" ca="1" si="63"/>
        <v>0</v>
      </c>
      <c r="V173" s="158">
        <f t="shared" si="64"/>
        <v>0</v>
      </c>
      <c r="W173" s="158">
        <f t="shared" ca="1" si="65"/>
        <v>0</v>
      </c>
      <c r="X173" s="274">
        <f t="shared" ca="1" si="60"/>
        <v>0</v>
      </c>
      <c r="Z173" s="28">
        <f t="shared" ca="1" si="59"/>
        <v>0</v>
      </c>
      <c r="AA173" s="233"/>
      <c r="AB173" s="45">
        <f t="shared" ca="1" si="61"/>
        <v>0</v>
      </c>
      <c r="AC173" s="45">
        <f t="shared" ca="1" si="47"/>
        <v>0</v>
      </c>
      <c r="AD173" s="25">
        <f t="shared" ca="1" si="48"/>
        <v>0</v>
      </c>
    </row>
    <row r="174" spans="4:30" x14ac:dyDescent="0.35">
      <c r="D174" s="20">
        <v>170</v>
      </c>
      <c r="E174" s="21">
        <f t="shared" ca="1" si="54"/>
        <v>106773</v>
      </c>
      <c r="F174" s="44">
        <f t="shared" ca="1" si="49"/>
        <v>107137</v>
      </c>
      <c r="G174" s="22" t="s">
        <v>119</v>
      </c>
      <c r="H174" s="44">
        <f t="shared" ca="1" si="55"/>
        <v>106744</v>
      </c>
      <c r="I174" s="45">
        <f t="shared" si="56"/>
        <v>0</v>
      </c>
      <c r="J174" s="45">
        <f t="shared" ca="1" si="50"/>
        <v>0</v>
      </c>
      <c r="K174" s="45">
        <f t="shared" si="57"/>
        <v>0</v>
      </c>
      <c r="L174" s="45"/>
      <c r="M174" s="45">
        <f t="shared" si="58"/>
        <v>0</v>
      </c>
      <c r="N174" s="257">
        <f t="shared" ca="1" si="51"/>
        <v>0.05</v>
      </c>
      <c r="O174" s="23"/>
      <c r="P174" s="255">
        <f t="shared" ca="1" si="52"/>
        <v>9.4999999999999998E-3</v>
      </c>
      <c r="Q174" s="163">
        <f t="shared" ca="1" si="53"/>
        <v>0.05</v>
      </c>
      <c r="R174" s="161">
        <f ca="1">NPV(Q174,K175:$K$245) + ($A$13+$A$14+$A$15)/POWER(1+Q173,$A$29-D174+1)+K174</f>
        <v>0</v>
      </c>
      <c r="S174" s="161">
        <f ca="1">NPV(Q174,K175:$K$244) + ($A$13+$A$14+$A$15)/POWER(1+Q174,$A$29-D174+1)+K174</f>
        <v>0</v>
      </c>
      <c r="T174" s="158">
        <f t="shared" ca="1" si="62"/>
        <v>0</v>
      </c>
      <c r="U174" s="158">
        <f t="shared" ca="1" si="63"/>
        <v>0</v>
      </c>
      <c r="V174" s="158">
        <f t="shared" si="64"/>
        <v>0</v>
      </c>
      <c r="W174" s="158">
        <f t="shared" ca="1" si="65"/>
        <v>0</v>
      </c>
      <c r="X174" s="274">
        <f t="shared" ca="1" si="60"/>
        <v>0</v>
      </c>
      <c r="Z174" s="28">
        <f t="shared" ca="1" si="59"/>
        <v>0</v>
      </c>
      <c r="AA174" s="233"/>
      <c r="AB174" s="45">
        <f t="shared" ca="1" si="61"/>
        <v>0</v>
      </c>
      <c r="AC174" s="45">
        <f t="shared" ca="1" si="47"/>
        <v>0</v>
      </c>
      <c r="AD174" s="25">
        <f t="shared" ca="1" si="48"/>
        <v>0</v>
      </c>
    </row>
    <row r="175" spans="4:30" x14ac:dyDescent="0.35">
      <c r="D175" s="20">
        <v>171</v>
      </c>
      <c r="E175" s="21">
        <f t="shared" ca="1" si="54"/>
        <v>107138</v>
      </c>
      <c r="F175" s="44">
        <f t="shared" ca="1" si="49"/>
        <v>107502</v>
      </c>
      <c r="G175" s="22" t="s">
        <v>119</v>
      </c>
      <c r="H175" s="44">
        <f t="shared" ca="1" si="55"/>
        <v>107109</v>
      </c>
      <c r="I175" s="45">
        <f t="shared" si="56"/>
        <v>0</v>
      </c>
      <c r="J175" s="45">
        <f t="shared" ca="1" si="50"/>
        <v>0</v>
      </c>
      <c r="K175" s="45">
        <f t="shared" si="57"/>
        <v>0</v>
      </c>
      <c r="L175" s="45"/>
      <c r="M175" s="45">
        <f t="shared" si="58"/>
        <v>0</v>
      </c>
      <c r="N175" s="257">
        <f t="shared" ca="1" si="51"/>
        <v>0.05</v>
      </c>
      <c r="O175" s="23"/>
      <c r="P175" s="255">
        <f t="shared" ca="1" si="52"/>
        <v>9.4999999999999998E-3</v>
      </c>
      <c r="Q175" s="163">
        <f t="shared" ca="1" si="53"/>
        <v>0.05</v>
      </c>
      <c r="R175" s="161">
        <f ca="1">NPV(Q175,K176:$K$245) + ($A$13+$A$14+$A$15)/POWER(1+Q174,$A$29-D175+1)+K175</f>
        <v>0</v>
      </c>
      <c r="S175" s="161">
        <f ca="1">NPV(Q175,K176:$K$244) + ($A$13+$A$14+$A$15)/POWER(1+Q175,$A$29-D175+1)+K175</f>
        <v>0</v>
      </c>
      <c r="T175" s="158">
        <f t="shared" ca="1" si="62"/>
        <v>0</v>
      </c>
      <c r="U175" s="158">
        <f t="shared" ca="1" si="63"/>
        <v>0</v>
      </c>
      <c r="V175" s="158">
        <f t="shared" si="64"/>
        <v>0</v>
      </c>
      <c r="W175" s="158">
        <f t="shared" ca="1" si="65"/>
        <v>0</v>
      </c>
      <c r="X175" s="274">
        <f t="shared" ca="1" si="60"/>
        <v>0</v>
      </c>
      <c r="Z175" s="28">
        <f t="shared" ca="1" si="59"/>
        <v>0</v>
      </c>
      <c r="AA175" s="233"/>
      <c r="AB175" s="45">
        <f t="shared" ca="1" si="61"/>
        <v>0</v>
      </c>
      <c r="AC175" s="45">
        <f t="shared" ca="1" si="47"/>
        <v>0</v>
      </c>
      <c r="AD175" s="25">
        <f t="shared" ca="1" si="48"/>
        <v>0</v>
      </c>
    </row>
    <row r="176" spans="4:30" x14ac:dyDescent="0.35">
      <c r="D176" s="20">
        <v>172</v>
      </c>
      <c r="E176" s="21">
        <f t="shared" ca="1" si="54"/>
        <v>107503</v>
      </c>
      <c r="F176" s="44">
        <f t="shared" ca="1" si="49"/>
        <v>107867</v>
      </c>
      <c r="G176" s="22" t="s">
        <v>119</v>
      </c>
      <c r="H176" s="44">
        <f t="shared" ca="1" si="55"/>
        <v>107474</v>
      </c>
      <c r="I176" s="45">
        <f t="shared" si="56"/>
        <v>0</v>
      </c>
      <c r="J176" s="45">
        <f t="shared" ca="1" si="50"/>
        <v>0</v>
      </c>
      <c r="K176" s="45">
        <f t="shared" si="57"/>
        <v>0</v>
      </c>
      <c r="L176" s="45"/>
      <c r="M176" s="45">
        <f t="shared" si="58"/>
        <v>0</v>
      </c>
      <c r="N176" s="257">
        <f t="shared" ca="1" si="51"/>
        <v>0.05</v>
      </c>
      <c r="O176" s="23"/>
      <c r="P176" s="255">
        <f t="shared" ca="1" si="52"/>
        <v>9.4999999999999998E-3</v>
      </c>
      <c r="Q176" s="163">
        <f t="shared" ca="1" si="53"/>
        <v>0.05</v>
      </c>
      <c r="R176" s="161">
        <f ca="1">NPV(Q176,K177:$K$245) + ($A$13+$A$14+$A$15)/POWER(1+Q175,$A$29-D176+1)+K176</f>
        <v>0</v>
      </c>
      <c r="S176" s="161">
        <f ca="1">NPV(Q176,K177:$K$244) + ($A$13+$A$14+$A$15)/POWER(1+Q176,$A$29-D176+1)+K176</f>
        <v>0</v>
      </c>
      <c r="T176" s="158">
        <f t="shared" ca="1" si="62"/>
        <v>0</v>
      </c>
      <c r="U176" s="158">
        <f t="shared" ca="1" si="63"/>
        <v>0</v>
      </c>
      <c r="V176" s="158">
        <f t="shared" si="64"/>
        <v>0</v>
      </c>
      <c r="W176" s="158">
        <f t="shared" ca="1" si="65"/>
        <v>0</v>
      </c>
      <c r="X176" s="274">
        <f t="shared" ca="1" si="60"/>
        <v>0</v>
      </c>
      <c r="Z176" s="28">
        <f t="shared" ca="1" si="59"/>
        <v>0</v>
      </c>
      <c r="AA176" s="233"/>
      <c r="AB176" s="45">
        <f t="shared" ca="1" si="61"/>
        <v>0</v>
      </c>
      <c r="AC176" s="45">
        <f t="shared" ca="1" si="47"/>
        <v>0</v>
      </c>
      <c r="AD176" s="25">
        <f t="shared" ca="1" si="48"/>
        <v>0</v>
      </c>
    </row>
    <row r="177" spans="4:30" x14ac:dyDescent="0.35">
      <c r="D177" s="20">
        <v>173</v>
      </c>
      <c r="E177" s="21">
        <f t="shared" ca="1" si="54"/>
        <v>107868</v>
      </c>
      <c r="F177" s="44">
        <f t="shared" ca="1" si="49"/>
        <v>108233</v>
      </c>
      <c r="G177" s="22" t="s">
        <v>119</v>
      </c>
      <c r="H177" s="44">
        <f t="shared" ca="1" si="55"/>
        <v>107839</v>
      </c>
      <c r="I177" s="45">
        <f t="shared" si="56"/>
        <v>0</v>
      </c>
      <c r="J177" s="45">
        <f t="shared" ca="1" si="50"/>
        <v>0</v>
      </c>
      <c r="K177" s="45">
        <f t="shared" si="57"/>
        <v>0</v>
      </c>
      <c r="L177" s="45"/>
      <c r="M177" s="45">
        <f t="shared" si="58"/>
        <v>0</v>
      </c>
      <c r="N177" s="257">
        <f t="shared" ca="1" si="51"/>
        <v>0.05</v>
      </c>
      <c r="O177" s="23"/>
      <c r="P177" s="255">
        <f t="shared" ca="1" si="52"/>
        <v>9.4999999999999998E-3</v>
      </c>
      <c r="Q177" s="163">
        <f t="shared" ca="1" si="53"/>
        <v>0.05</v>
      </c>
      <c r="R177" s="161">
        <f ca="1">NPV(Q177,K178:$K$245) + ($A$13+$A$14+$A$15)/POWER(1+Q176,$A$29-D177+1)+K177</f>
        <v>0</v>
      </c>
      <c r="S177" s="161">
        <f ca="1">NPV(Q177,K178:$K$244) + ($A$13+$A$14+$A$15)/POWER(1+Q177,$A$29-D177+1)+K177</f>
        <v>0</v>
      </c>
      <c r="T177" s="158">
        <f t="shared" ca="1" si="62"/>
        <v>0</v>
      </c>
      <c r="U177" s="158">
        <f t="shared" ca="1" si="63"/>
        <v>0</v>
      </c>
      <c r="V177" s="158">
        <f t="shared" si="64"/>
        <v>0</v>
      </c>
      <c r="W177" s="158">
        <f t="shared" ca="1" si="65"/>
        <v>0</v>
      </c>
      <c r="X177" s="274">
        <f t="shared" ca="1" si="60"/>
        <v>0</v>
      </c>
      <c r="Z177" s="28">
        <f t="shared" ca="1" si="59"/>
        <v>0</v>
      </c>
      <c r="AA177" s="233"/>
      <c r="AB177" s="45">
        <f t="shared" ca="1" si="61"/>
        <v>0</v>
      </c>
      <c r="AC177" s="45">
        <f t="shared" ca="1" si="47"/>
        <v>0</v>
      </c>
      <c r="AD177" s="25">
        <f t="shared" ca="1" si="48"/>
        <v>0</v>
      </c>
    </row>
    <row r="178" spans="4:30" x14ac:dyDescent="0.35">
      <c r="D178" s="20">
        <v>174</v>
      </c>
      <c r="E178" s="21">
        <f t="shared" ca="1" si="54"/>
        <v>108234</v>
      </c>
      <c r="F178" s="44">
        <f t="shared" ca="1" si="49"/>
        <v>108598</v>
      </c>
      <c r="G178" s="22" t="s">
        <v>119</v>
      </c>
      <c r="H178" s="44">
        <f t="shared" ca="1" si="55"/>
        <v>108205</v>
      </c>
      <c r="I178" s="45">
        <f t="shared" si="56"/>
        <v>0</v>
      </c>
      <c r="J178" s="45">
        <f t="shared" ca="1" si="50"/>
        <v>0</v>
      </c>
      <c r="K178" s="45">
        <f t="shared" si="57"/>
        <v>0</v>
      </c>
      <c r="L178" s="45"/>
      <c r="M178" s="45">
        <f t="shared" si="58"/>
        <v>0</v>
      </c>
      <c r="N178" s="257">
        <f t="shared" ca="1" si="51"/>
        <v>0.05</v>
      </c>
      <c r="O178" s="23"/>
      <c r="P178" s="255">
        <f t="shared" ca="1" si="52"/>
        <v>9.4999999999999998E-3</v>
      </c>
      <c r="Q178" s="163">
        <f t="shared" ca="1" si="53"/>
        <v>0.05</v>
      </c>
      <c r="R178" s="161">
        <f ca="1">NPV(Q178,K179:$K$245) + ($A$13+$A$14+$A$15)/POWER(1+Q177,$A$29-D178+1)+K178</f>
        <v>0</v>
      </c>
      <c r="S178" s="161">
        <f ca="1">NPV(Q178,K179:$K$244) + ($A$13+$A$14+$A$15)/POWER(1+Q178,$A$29-D178+1)+K178</f>
        <v>0</v>
      </c>
      <c r="T178" s="158">
        <f t="shared" ca="1" si="62"/>
        <v>0</v>
      </c>
      <c r="U178" s="158">
        <f t="shared" ca="1" si="63"/>
        <v>0</v>
      </c>
      <c r="V178" s="158">
        <f t="shared" si="64"/>
        <v>0</v>
      </c>
      <c r="W178" s="158">
        <f t="shared" ca="1" si="65"/>
        <v>0</v>
      </c>
      <c r="X178" s="274">
        <f t="shared" ca="1" si="60"/>
        <v>0</v>
      </c>
      <c r="Z178" s="28">
        <f t="shared" ca="1" si="59"/>
        <v>0</v>
      </c>
      <c r="AA178" s="233"/>
      <c r="AB178" s="45">
        <f t="shared" ca="1" si="61"/>
        <v>0</v>
      </c>
      <c r="AC178" s="45">
        <f t="shared" ca="1" si="47"/>
        <v>0</v>
      </c>
      <c r="AD178" s="25">
        <f t="shared" ca="1" si="48"/>
        <v>0</v>
      </c>
    </row>
    <row r="179" spans="4:30" x14ac:dyDescent="0.35">
      <c r="D179" s="20">
        <v>175</v>
      </c>
      <c r="E179" s="21">
        <f t="shared" ca="1" si="54"/>
        <v>108599</v>
      </c>
      <c r="F179" s="44">
        <f t="shared" ca="1" si="49"/>
        <v>108963</v>
      </c>
      <c r="G179" s="22" t="s">
        <v>119</v>
      </c>
      <c r="H179" s="44">
        <f t="shared" ca="1" si="55"/>
        <v>108570</v>
      </c>
      <c r="I179" s="45">
        <f t="shared" si="56"/>
        <v>0</v>
      </c>
      <c r="J179" s="45">
        <f t="shared" ca="1" si="50"/>
        <v>0</v>
      </c>
      <c r="K179" s="45">
        <f t="shared" si="57"/>
        <v>0</v>
      </c>
      <c r="L179" s="45"/>
      <c r="M179" s="45">
        <f t="shared" si="58"/>
        <v>0</v>
      </c>
      <c r="N179" s="257">
        <f t="shared" ca="1" si="51"/>
        <v>0.05</v>
      </c>
      <c r="O179" s="23"/>
      <c r="P179" s="255">
        <f t="shared" ca="1" si="52"/>
        <v>9.4999999999999998E-3</v>
      </c>
      <c r="Q179" s="163">
        <f t="shared" ca="1" si="53"/>
        <v>0.05</v>
      </c>
      <c r="R179" s="161">
        <f ca="1">NPV(Q179,K180:$K$245) + ($A$13+$A$14+$A$15)/POWER(1+Q178,$A$29-D179+1)+K179</f>
        <v>0</v>
      </c>
      <c r="S179" s="161">
        <f ca="1">NPV(Q179,K180:$K$244) + ($A$13+$A$14+$A$15)/POWER(1+Q179,$A$29-D179+1)+K179</f>
        <v>0</v>
      </c>
      <c r="T179" s="158">
        <f t="shared" ca="1" si="62"/>
        <v>0</v>
      </c>
      <c r="U179" s="158">
        <f t="shared" ca="1" si="63"/>
        <v>0</v>
      </c>
      <c r="V179" s="158">
        <f t="shared" si="64"/>
        <v>0</v>
      </c>
      <c r="W179" s="158">
        <f t="shared" ca="1" si="65"/>
        <v>0</v>
      </c>
      <c r="X179" s="274">
        <f t="shared" ca="1" si="60"/>
        <v>0</v>
      </c>
      <c r="Z179" s="28">
        <f t="shared" ca="1" si="59"/>
        <v>0</v>
      </c>
      <c r="AA179" s="233"/>
      <c r="AB179" s="45">
        <f t="shared" ca="1" si="61"/>
        <v>0</v>
      </c>
      <c r="AC179" s="45">
        <f t="shared" ca="1" si="47"/>
        <v>0</v>
      </c>
      <c r="AD179" s="25">
        <f t="shared" ca="1" si="48"/>
        <v>0</v>
      </c>
    </row>
    <row r="180" spans="4:30" x14ac:dyDescent="0.35">
      <c r="D180" s="20">
        <v>176</v>
      </c>
      <c r="E180" s="21">
        <f t="shared" ca="1" si="54"/>
        <v>108964</v>
      </c>
      <c r="F180" s="44">
        <f t="shared" ca="1" si="49"/>
        <v>109328</v>
      </c>
      <c r="G180" s="22" t="s">
        <v>119</v>
      </c>
      <c r="H180" s="44">
        <f t="shared" ca="1" si="55"/>
        <v>108935</v>
      </c>
      <c r="I180" s="45">
        <f t="shared" si="56"/>
        <v>0</v>
      </c>
      <c r="J180" s="45">
        <f t="shared" ca="1" si="50"/>
        <v>0</v>
      </c>
      <c r="K180" s="45">
        <f t="shared" si="57"/>
        <v>0</v>
      </c>
      <c r="L180" s="45"/>
      <c r="M180" s="45">
        <f t="shared" si="58"/>
        <v>0</v>
      </c>
      <c r="N180" s="257">
        <f t="shared" ca="1" si="51"/>
        <v>0.05</v>
      </c>
      <c r="O180" s="23"/>
      <c r="P180" s="255">
        <f t="shared" ca="1" si="52"/>
        <v>9.4999999999999998E-3</v>
      </c>
      <c r="Q180" s="163">
        <f t="shared" ca="1" si="53"/>
        <v>0.05</v>
      </c>
      <c r="R180" s="161">
        <f ca="1">NPV(Q180,K181:$K$245) + ($A$13+$A$14+$A$15)/POWER(1+Q179,$A$29-D180+1)+K180</f>
        <v>0</v>
      </c>
      <c r="S180" s="161">
        <f ca="1">NPV(Q180,K181:$K$244) + ($A$13+$A$14+$A$15)/POWER(1+Q180,$A$29-D180+1)+K180</f>
        <v>0</v>
      </c>
      <c r="T180" s="158">
        <f t="shared" ca="1" si="62"/>
        <v>0</v>
      </c>
      <c r="U180" s="158">
        <f t="shared" ca="1" si="63"/>
        <v>0</v>
      </c>
      <c r="V180" s="158">
        <f t="shared" si="64"/>
        <v>0</v>
      </c>
      <c r="W180" s="158">
        <f t="shared" ca="1" si="65"/>
        <v>0</v>
      </c>
      <c r="X180" s="274">
        <f t="shared" ca="1" si="60"/>
        <v>0</v>
      </c>
      <c r="Z180" s="28">
        <f t="shared" ca="1" si="59"/>
        <v>0</v>
      </c>
      <c r="AA180" s="233"/>
      <c r="AB180" s="45">
        <f t="shared" ca="1" si="61"/>
        <v>0</v>
      </c>
      <c r="AC180" s="45">
        <f t="shared" ca="1" si="47"/>
        <v>0</v>
      </c>
      <c r="AD180" s="25">
        <f t="shared" ca="1" si="48"/>
        <v>0</v>
      </c>
    </row>
    <row r="181" spans="4:30" x14ac:dyDescent="0.35">
      <c r="D181" s="20">
        <v>177</v>
      </c>
      <c r="E181" s="21">
        <f t="shared" ca="1" si="54"/>
        <v>109329</v>
      </c>
      <c r="F181" s="44">
        <f t="shared" ca="1" si="49"/>
        <v>109693</v>
      </c>
      <c r="G181" s="22" t="s">
        <v>119</v>
      </c>
      <c r="H181" s="44">
        <f t="shared" ca="1" si="55"/>
        <v>109300</v>
      </c>
      <c r="I181" s="45">
        <f t="shared" si="56"/>
        <v>0</v>
      </c>
      <c r="J181" s="45">
        <f t="shared" ca="1" si="50"/>
        <v>0</v>
      </c>
      <c r="K181" s="45">
        <f t="shared" si="57"/>
        <v>0</v>
      </c>
      <c r="L181" s="45"/>
      <c r="M181" s="45">
        <f t="shared" si="58"/>
        <v>0</v>
      </c>
      <c r="N181" s="257">
        <f t="shared" ca="1" si="51"/>
        <v>0.05</v>
      </c>
      <c r="O181" s="23"/>
      <c r="P181" s="255">
        <f t="shared" ca="1" si="52"/>
        <v>9.4999999999999998E-3</v>
      </c>
      <c r="Q181" s="163">
        <f t="shared" ca="1" si="53"/>
        <v>0.05</v>
      </c>
      <c r="R181" s="161">
        <f ca="1">NPV(Q181,K182:$K$245) + ($A$13+$A$14+$A$15)/POWER(1+Q180,$A$29-D181+1)+K181</f>
        <v>0</v>
      </c>
      <c r="S181" s="161">
        <f ca="1">NPV(Q181,K182:$K$244) + ($A$13+$A$14+$A$15)/POWER(1+Q181,$A$29-D181+1)+K181</f>
        <v>0</v>
      </c>
      <c r="T181" s="158">
        <f t="shared" ca="1" si="62"/>
        <v>0</v>
      </c>
      <c r="U181" s="158">
        <f t="shared" ca="1" si="63"/>
        <v>0</v>
      </c>
      <c r="V181" s="158">
        <f t="shared" si="64"/>
        <v>0</v>
      </c>
      <c r="W181" s="158">
        <f t="shared" ca="1" si="65"/>
        <v>0</v>
      </c>
      <c r="X181" s="274">
        <f t="shared" ca="1" si="60"/>
        <v>0</v>
      </c>
      <c r="Z181" s="28">
        <f t="shared" ca="1" si="59"/>
        <v>0</v>
      </c>
      <c r="AA181" s="233"/>
      <c r="AB181" s="45">
        <f t="shared" ca="1" si="61"/>
        <v>0</v>
      </c>
      <c r="AC181" s="45">
        <f t="shared" ca="1" si="47"/>
        <v>0</v>
      </c>
      <c r="AD181" s="25">
        <f t="shared" ca="1" si="48"/>
        <v>0</v>
      </c>
    </row>
    <row r="182" spans="4:30" x14ac:dyDescent="0.35">
      <c r="D182" s="20">
        <v>178</v>
      </c>
      <c r="E182" s="21">
        <f t="shared" ca="1" si="54"/>
        <v>109694</v>
      </c>
      <c r="F182" s="44">
        <f t="shared" ca="1" si="49"/>
        <v>110058</v>
      </c>
      <c r="G182" s="22" t="s">
        <v>119</v>
      </c>
      <c r="H182" s="44">
        <f t="shared" ca="1" si="55"/>
        <v>109665</v>
      </c>
      <c r="I182" s="45">
        <f t="shared" si="56"/>
        <v>0</v>
      </c>
      <c r="J182" s="45">
        <f t="shared" ca="1" si="50"/>
        <v>0</v>
      </c>
      <c r="K182" s="45">
        <f t="shared" si="57"/>
        <v>0</v>
      </c>
      <c r="L182" s="45"/>
      <c r="M182" s="45">
        <f t="shared" si="58"/>
        <v>0</v>
      </c>
      <c r="N182" s="257">
        <f t="shared" ca="1" si="51"/>
        <v>0.05</v>
      </c>
      <c r="O182" s="23"/>
      <c r="P182" s="255">
        <f t="shared" ca="1" si="52"/>
        <v>9.4999999999999998E-3</v>
      </c>
      <c r="Q182" s="163">
        <f t="shared" ca="1" si="53"/>
        <v>0.05</v>
      </c>
      <c r="R182" s="161">
        <f ca="1">NPV(Q182,K183:$K$245) + ($A$13+$A$14+$A$15)/POWER(1+Q181,$A$29-D182+1)+K182</f>
        <v>0</v>
      </c>
      <c r="S182" s="161">
        <f ca="1">NPV(Q182,K183:$K$244) + ($A$13+$A$14+$A$15)/POWER(1+Q182,$A$29-D182+1)+K182</f>
        <v>0</v>
      </c>
      <c r="T182" s="158">
        <f t="shared" ca="1" si="62"/>
        <v>0</v>
      </c>
      <c r="U182" s="158">
        <f t="shared" ca="1" si="63"/>
        <v>0</v>
      </c>
      <c r="V182" s="158">
        <f t="shared" si="64"/>
        <v>0</v>
      </c>
      <c r="W182" s="158">
        <f t="shared" ca="1" si="65"/>
        <v>0</v>
      </c>
      <c r="X182" s="274">
        <f t="shared" ca="1" si="60"/>
        <v>0</v>
      </c>
      <c r="Z182" s="28">
        <f t="shared" ca="1" si="59"/>
        <v>0</v>
      </c>
      <c r="AA182" s="233"/>
      <c r="AB182" s="45">
        <f t="shared" ca="1" si="61"/>
        <v>0</v>
      </c>
      <c r="AC182" s="45">
        <f t="shared" ca="1" si="47"/>
        <v>0</v>
      </c>
      <c r="AD182" s="25">
        <f t="shared" ca="1" si="48"/>
        <v>0</v>
      </c>
    </row>
    <row r="183" spans="4:30" x14ac:dyDescent="0.35">
      <c r="D183" s="20">
        <v>179</v>
      </c>
      <c r="E183" s="21">
        <f t="shared" ca="1" si="54"/>
        <v>110059</v>
      </c>
      <c r="F183" s="44">
        <f t="shared" ca="1" si="49"/>
        <v>110423</v>
      </c>
      <c r="G183" s="22" t="s">
        <v>119</v>
      </c>
      <c r="H183" s="44">
        <f t="shared" ca="1" si="55"/>
        <v>110030</v>
      </c>
      <c r="I183" s="45">
        <f t="shared" si="56"/>
        <v>0</v>
      </c>
      <c r="J183" s="45">
        <f t="shared" ca="1" si="50"/>
        <v>0</v>
      </c>
      <c r="K183" s="45">
        <f t="shared" si="57"/>
        <v>0</v>
      </c>
      <c r="L183" s="45"/>
      <c r="M183" s="45">
        <f t="shared" si="58"/>
        <v>0</v>
      </c>
      <c r="N183" s="257">
        <f t="shared" ca="1" si="51"/>
        <v>0.05</v>
      </c>
      <c r="O183" s="23"/>
      <c r="P183" s="255">
        <f t="shared" ca="1" si="52"/>
        <v>9.4999999999999998E-3</v>
      </c>
      <c r="Q183" s="163">
        <f t="shared" ca="1" si="53"/>
        <v>0.05</v>
      </c>
      <c r="R183" s="161">
        <f ca="1">NPV(Q183,K184:$K$245) + ($A$13+$A$14+$A$15)/POWER(1+Q182,$A$29-D183+1)+K183</f>
        <v>0</v>
      </c>
      <c r="S183" s="161">
        <f ca="1">NPV(Q183,K184:$K$244) + ($A$13+$A$14+$A$15)/POWER(1+Q183,$A$29-D183+1)+K183</f>
        <v>0</v>
      </c>
      <c r="T183" s="158">
        <f t="shared" ca="1" si="62"/>
        <v>0</v>
      </c>
      <c r="U183" s="158">
        <f t="shared" ca="1" si="63"/>
        <v>0</v>
      </c>
      <c r="V183" s="158">
        <f t="shared" si="64"/>
        <v>0</v>
      </c>
      <c r="W183" s="158">
        <f t="shared" ca="1" si="65"/>
        <v>0</v>
      </c>
      <c r="X183" s="274">
        <f t="shared" ca="1" si="60"/>
        <v>0</v>
      </c>
      <c r="Z183" s="28">
        <f t="shared" ca="1" si="59"/>
        <v>0</v>
      </c>
      <c r="AA183" s="233"/>
      <c r="AB183" s="45">
        <f t="shared" ca="1" si="61"/>
        <v>0</v>
      </c>
      <c r="AC183" s="45">
        <f t="shared" ca="1" si="47"/>
        <v>0</v>
      </c>
      <c r="AD183" s="25">
        <f t="shared" ca="1" si="48"/>
        <v>0</v>
      </c>
    </row>
    <row r="184" spans="4:30" x14ac:dyDescent="0.35">
      <c r="D184" s="20">
        <v>180</v>
      </c>
      <c r="E184" s="21">
        <f t="shared" ca="1" si="54"/>
        <v>110424</v>
      </c>
      <c r="F184" s="44">
        <f t="shared" ca="1" si="49"/>
        <v>110788</v>
      </c>
      <c r="G184" s="22" t="s">
        <v>119</v>
      </c>
      <c r="H184" s="44">
        <f t="shared" ca="1" si="55"/>
        <v>110395</v>
      </c>
      <c r="I184" s="45">
        <f t="shared" si="56"/>
        <v>0</v>
      </c>
      <c r="J184" s="45">
        <f t="shared" ca="1" si="50"/>
        <v>0</v>
      </c>
      <c r="K184" s="45">
        <f t="shared" si="57"/>
        <v>0</v>
      </c>
      <c r="L184" s="45"/>
      <c r="M184" s="45">
        <f t="shared" si="58"/>
        <v>0</v>
      </c>
      <c r="N184" s="257">
        <f t="shared" ca="1" si="51"/>
        <v>0.05</v>
      </c>
      <c r="O184" s="23"/>
      <c r="P184" s="255">
        <f t="shared" ca="1" si="52"/>
        <v>9.4999999999999998E-3</v>
      </c>
      <c r="Q184" s="163">
        <f t="shared" ca="1" si="53"/>
        <v>0.05</v>
      </c>
      <c r="R184" s="161">
        <f ca="1">NPV(Q184,K185:$K$245) + ($A$13+$A$14+$A$15)/POWER(1+Q183,$A$29-D184+1)+K184</f>
        <v>0</v>
      </c>
      <c r="S184" s="161">
        <f ca="1">NPV(Q184,K185:$K$244) + ($A$13+$A$14+$A$15)/POWER(1+Q184,$A$29-D184+1)+K184</f>
        <v>0</v>
      </c>
      <c r="T184" s="158">
        <f t="shared" ca="1" si="62"/>
        <v>0</v>
      </c>
      <c r="U184" s="158">
        <f t="shared" ca="1" si="63"/>
        <v>0</v>
      </c>
      <c r="V184" s="158">
        <f t="shared" si="64"/>
        <v>0</v>
      </c>
      <c r="W184" s="158">
        <f t="shared" ca="1" si="65"/>
        <v>0</v>
      </c>
      <c r="X184" s="274">
        <f t="shared" ca="1" si="60"/>
        <v>0</v>
      </c>
      <c r="Z184" s="28">
        <f t="shared" ca="1" si="59"/>
        <v>0</v>
      </c>
      <c r="AA184" s="233"/>
      <c r="AB184" s="45">
        <f t="shared" ca="1" si="61"/>
        <v>0</v>
      </c>
      <c r="AC184" s="45">
        <f t="shared" ca="1" si="47"/>
        <v>0</v>
      </c>
      <c r="AD184" s="25">
        <f t="shared" ca="1" si="48"/>
        <v>0</v>
      </c>
    </row>
    <row r="185" spans="4:30" x14ac:dyDescent="0.35">
      <c r="D185" s="20">
        <v>181</v>
      </c>
      <c r="E185" s="21">
        <f t="shared" ca="1" si="54"/>
        <v>110789</v>
      </c>
      <c r="F185" s="44">
        <f t="shared" ca="1" si="49"/>
        <v>111154</v>
      </c>
      <c r="G185" s="22" t="s">
        <v>119</v>
      </c>
      <c r="H185" s="44">
        <f t="shared" ca="1" si="55"/>
        <v>110760</v>
      </c>
      <c r="I185" s="45">
        <f t="shared" si="56"/>
        <v>0</v>
      </c>
      <c r="J185" s="45">
        <f t="shared" ca="1" si="50"/>
        <v>0</v>
      </c>
      <c r="K185" s="45">
        <f t="shared" si="57"/>
        <v>0</v>
      </c>
      <c r="L185" s="45"/>
      <c r="M185" s="45">
        <f t="shared" si="58"/>
        <v>0</v>
      </c>
      <c r="N185" s="257">
        <f t="shared" ca="1" si="51"/>
        <v>0.05</v>
      </c>
      <c r="O185" s="23"/>
      <c r="P185" s="255">
        <f t="shared" ca="1" si="52"/>
        <v>9.4999999999999998E-3</v>
      </c>
      <c r="Q185" s="163">
        <f t="shared" ca="1" si="53"/>
        <v>0.05</v>
      </c>
      <c r="R185" s="161">
        <f ca="1">NPV(Q185,K186:$K$245) + ($A$13+$A$14+$A$15)/POWER(1+Q184,$A$29-D185+1)+K185</f>
        <v>0</v>
      </c>
      <c r="S185" s="161">
        <f ca="1">NPV(Q185,K186:$K$244) + ($A$13+$A$14+$A$15)/POWER(1+Q185,$A$29-D185+1)+K185</f>
        <v>0</v>
      </c>
      <c r="T185" s="158">
        <f t="shared" ca="1" si="62"/>
        <v>0</v>
      </c>
      <c r="U185" s="158">
        <f t="shared" ca="1" si="63"/>
        <v>0</v>
      </c>
      <c r="V185" s="158">
        <f t="shared" si="64"/>
        <v>0</v>
      </c>
      <c r="W185" s="158">
        <f t="shared" ca="1" si="65"/>
        <v>0</v>
      </c>
      <c r="X185" s="274">
        <f t="shared" ca="1" si="60"/>
        <v>0</v>
      </c>
      <c r="Z185" s="28">
        <f t="shared" ca="1" si="59"/>
        <v>0</v>
      </c>
      <c r="AA185" s="233"/>
      <c r="AB185" s="45">
        <f t="shared" ca="1" si="61"/>
        <v>0</v>
      </c>
      <c r="AC185" s="45">
        <f t="shared" ca="1" si="47"/>
        <v>0</v>
      </c>
      <c r="AD185" s="25">
        <f t="shared" ca="1" si="48"/>
        <v>0</v>
      </c>
    </row>
    <row r="186" spans="4:30" x14ac:dyDescent="0.35">
      <c r="D186" s="20">
        <v>182</v>
      </c>
      <c r="E186" s="21">
        <f t="shared" ca="1" si="54"/>
        <v>111155</v>
      </c>
      <c r="F186" s="44">
        <f t="shared" ca="1" si="49"/>
        <v>111519</v>
      </c>
      <c r="G186" s="22" t="s">
        <v>119</v>
      </c>
      <c r="H186" s="44">
        <f t="shared" ca="1" si="55"/>
        <v>111126</v>
      </c>
      <c r="I186" s="45">
        <f t="shared" si="56"/>
        <v>0</v>
      </c>
      <c r="J186" s="45">
        <f t="shared" ca="1" si="50"/>
        <v>0</v>
      </c>
      <c r="K186" s="45">
        <f t="shared" si="57"/>
        <v>0</v>
      </c>
      <c r="L186" s="45"/>
      <c r="M186" s="45">
        <f t="shared" si="58"/>
        <v>0</v>
      </c>
      <c r="N186" s="257">
        <f t="shared" ca="1" si="51"/>
        <v>0.05</v>
      </c>
      <c r="O186" s="23"/>
      <c r="P186" s="255">
        <f t="shared" ca="1" si="52"/>
        <v>9.4999999999999998E-3</v>
      </c>
      <c r="Q186" s="163">
        <f t="shared" ca="1" si="53"/>
        <v>0.05</v>
      </c>
      <c r="R186" s="161">
        <f ca="1">NPV(Q186,K187:$K$245) + ($A$13+$A$14+$A$15)/POWER(1+Q185,$A$29-D186+1)+K186</f>
        <v>0</v>
      </c>
      <c r="S186" s="161">
        <f ca="1">NPV(Q186,K187:$K$244) + ($A$13+$A$14+$A$15)/POWER(1+Q186,$A$29-D186+1)+K186</f>
        <v>0</v>
      </c>
      <c r="T186" s="158">
        <f t="shared" ca="1" si="62"/>
        <v>0</v>
      </c>
      <c r="U186" s="158">
        <f t="shared" ca="1" si="63"/>
        <v>0</v>
      </c>
      <c r="V186" s="158">
        <f t="shared" si="64"/>
        <v>0</v>
      </c>
      <c r="W186" s="158">
        <f t="shared" ca="1" si="65"/>
        <v>0</v>
      </c>
      <c r="X186" s="274">
        <f t="shared" ca="1" si="60"/>
        <v>0</v>
      </c>
      <c r="Z186" s="28">
        <f t="shared" ca="1" si="59"/>
        <v>0</v>
      </c>
      <c r="AA186" s="233"/>
      <c r="AB186" s="45">
        <f t="shared" ca="1" si="61"/>
        <v>0</v>
      </c>
      <c r="AC186" s="45">
        <f t="shared" ca="1" si="47"/>
        <v>0</v>
      </c>
      <c r="AD186" s="25">
        <f t="shared" ca="1" si="48"/>
        <v>0</v>
      </c>
    </row>
    <row r="187" spans="4:30" x14ac:dyDescent="0.35">
      <c r="D187" s="20">
        <v>183</v>
      </c>
      <c r="E187" s="21">
        <f t="shared" ca="1" si="54"/>
        <v>111520</v>
      </c>
      <c r="F187" s="44">
        <f t="shared" ca="1" si="49"/>
        <v>111884</v>
      </c>
      <c r="G187" s="22" t="s">
        <v>119</v>
      </c>
      <c r="H187" s="44">
        <f t="shared" ca="1" si="55"/>
        <v>111491</v>
      </c>
      <c r="I187" s="45">
        <f t="shared" si="56"/>
        <v>0</v>
      </c>
      <c r="J187" s="45">
        <f t="shared" ca="1" si="50"/>
        <v>0</v>
      </c>
      <c r="K187" s="45">
        <f t="shared" si="57"/>
        <v>0</v>
      </c>
      <c r="L187" s="45"/>
      <c r="M187" s="45">
        <f t="shared" si="58"/>
        <v>0</v>
      </c>
      <c r="N187" s="257">
        <f t="shared" ca="1" si="51"/>
        <v>0.05</v>
      </c>
      <c r="O187" s="23"/>
      <c r="P187" s="255">
        <f t="shared" ca="1" si="52"/>
        <v>9.4999999999999998E-3</v>
      </c>
      <c r="Q187" s="163">
        <f t="shared" ca="1" si="53"/>
        <v>0.05</v>
      </c>
      <c r="R187" s="161">
        <f ca="1">NPV(Q187,K188:$K$245) + ($A$13+$A$14+$A$15)/POWER(1+Q186,$A$29-D187+1)+K187</f>
        <v>0</v>
      </c>
      <c r="S187" s="161">
        <f ca="1">NPV(Q187,K188:$K$244) + ($A$13+$A$14+$A$15)/POWER(1+Q187,$A$29-D187+1)+K187</f>
        <v>0</v>
      </c>
      <c r="T187" s="158">
        <f t="shared" ca="1" si="62"/>
        <v>0</v>
      </c>
      <c r="U187" s="158">
        <f t="shared" ca="1" si="63"/>
        <v>0</v>
      </c>
      <c r="V187" s="158">
        <f t="shared" si="64"/>
        <v>0</v>
      </c>
      <c r="W187" s="158">
        <f t="shared" ca="1" si="65"/>
        <v>0</v>
      </c>
      <c r="X187" s="274">
        <f t="shared" ca="1" si="60"/>
        <v>0</v>
      </c>
      <c r="Z187" s="28">
        <f t="shared" ca="1" si="59"/>
        <v>0</v>
      </c>
      <c r="AA187" s="233"/>
      <c r="AB187" s="45">
        <f t="shared" ca="1" si="61"/>
        <v>0</v>
      </c>
      <c r="AC187" s="45">
        <f t="shared" ca="1" si="47"/>
        <v>0</v>
      </c>
      <c r="AD187" s="25">
        <f t="shared" ca="1" si="48"/>
        <v>0</v>
      </c>
    </row>
    <row r="188" spans="4:30" x14ac:dyDescent="0.35">
      <c r="D188" s="20">
        <v>184</v>
      </c>
      <c r="E188" s="21">
        <f t="shared" ca="1" si="54"/>
        <v>111885</v>
      </c>
      <c r="F188" s="44">
        <f t="shared" ca="1" si="49"/>
        <v>112249</v>
      </c>
      <c r="G188" s="22" t="s">
        <v>119</v>
      </c>
      <c r="H188" s="44">
        <f t="shared" ca="1" si="55"/>
        <v>111856</v>
      </c>
      <c r="I188" s="45">
        <f t="shared" si="56"/>
        <v>0</v>
      </c>
      <c r="J188" s="45">
        <f t="shared" ca="1" si="50"/>
        <v>0</v>
      </c>
      <c r="K188" s="45">
        <f t="shared" si="57"/>
        <v>0</v>
      </c>
      <c r="L188" s="45"/>
      <c r="M188" s="45">
        <f t="shared" si="58"/>
        <v>0</v>
      </c>
      <c r="N188" s="257">
        <f t="shared" ca="1" si="51"/>
        <v>0.05</v>
      </c>
      <c r="O188" s="23"/>
      <c r="P188" s="255">
        <f t="shared" ca="1" si="52"/>
        <v>9.4999999999999998E-3</v>
      </c>
      <c r="Q188" s="163">
        <f t="shared" ca="1" si="53"/>
        <v>0.05</v>
      </c>
      <c r="R188" s="161">
        <f ca="1">NPV(Q188,K189:$K$245) + ($A$13+$A$14+$A$15)/POWER(1+Q187,$A$29-D188+1)+K188</f>
        <v>0</v>
      </c>
      <c r="S188" s="161">
        <f ca="1">NPV(Q188,K189:$K$244) + ($A$13+$A$14+$A$15)/POWER(1+Q188,$A$29-D188+1)+K188</f>
        <v>0</v>
      </c>
      <c r="T188" s="158">
        <f t="shared" ca="1" si="62"/>
        <v>0</v>
      </c>
      <c r="U188" s="158">
        <f t="shared" ca="1" si="63"/>
        <v>0</v>
      </c>
      <c r="V188" s="158">
        <f t="shared" si="64"/>
        <v>0</v>
      </c>
      <c r="W188" s="158">
        <f t="shared" ca="1" si="65"/>
        <v>0</v>
      </c>
      <c r="X188" s="274">
        <f t="shared" ca="1" si="60"/>
        <v>0</v>
      </c>
      <c r="Z188" s="28">
        <f t="shared" ca="1" si="59"/>
        <v>0</v>
      </c>
      <c r="AA188" s="233"/>
      <c r="AB188" s="45">
        <f t="shared" ca="1" si="61"/>
        <v>0</v>
      </c>
      <c r="AC188" s="45">
        <f t="shared" ca="1" si="47"/>
        <v>0</v>
      </c>
      <c r="AD188" s="25">
        <f t="shared" ca="1" si="48"/>
        <v>0</v>
      </c>
    </row>
    <row r="189" spans="4:30" x14ac:dyDescent="0.35">
      <c r="D189" s="20">
        <v>185</v>
      </c>
      <c r="E189" s="21">
        <f t="shared" ca="1" si="54"/>
        <v>112250</v>
      </c>
      <c r="F189" s="44">
        <f t="shared" ca="1" si="49"/>
        <v>112615</v>
      </c>
      <c r="G189" s="22" t="s">
        <v>119</v>
      </c>
      <c r="H189" s="44">
        <f t="shared" ca="1" si="55"/>
        <v>112221</v>
      </c>
      <c r="I189" s="45">
        <f t="shared" si="56"/>
        <v>0</v>
      </c>
      <c r="J189" s="45">
        <f t="shared" ca="1" si="50"/>
        <v>0</v>
      </c>
      <c r="K189" s="45">
        <f t="shared" si="57"/>
        <v>0</v>
      </c>
      <c r="L189" s="45"/>
      <c r="M189" s="45">
        <f t="shared" si="58"/>
        <v>0</v>
      </c>
      <c r="N189" s="257">
        <f t="shared" ca="1" si="51"/>
        <v>0.05</v>
      </c>
      <c r="O189" s="23"/>
      <c r="P189" s="255">
        <f t="shared" ca="1" si="52"/>
        <v>9.4999999999999998E-3</v>
      </c>
      <c r="Q189" s="163">
        <f t="shared" ca="1" si="53"/>
        <v>0.05</v>
      </c>
      <c r="R189" s="161">
        <f ca="1">NPV(Q189,K190:$K$245) + ($A$13+$A$14+$A$15)/POWER(1+Q188,$A$29-D189+1)+K189</f>
        <v>0</v>
      </c>
      <c r="S189" s="161">
        <f ca="1">NPV(Q189,K190:$K$244) + ($A$13+$A$14+$A$15)/POWER(1+Q189,$A$29-D189+1)+K189</f>
        <v>0</v>
      </c>
      <c r="T189" s="158">
        <f t="shared" ca="1" si="62"/>
        <v>0</v>
      </c>
      <c r="U189" s="158">
        <f t="shared" ca="1" si="63"/>
        <v>0</v>
      </c>
      <c r="V189" s="158">
        <f t="shared" si="64"/>
        <v>0</v>
      </c>
      <c r="W189" s="158">
        <f t="shared" ca="1" si="65"/>
        <v>0</v>
      </c>
      <c r="X189" s="274">
        <f t="shared" ca="1" si="60"/>
        <v>0</v>
      </c>
      <c r="Z189" s="28">
        <f t="shared" ca="1" si="59"/>
        <v>0</v>
      </c>
      <c r="AA189" s="233"/>
      <c r="AB189" s="45">
        <f t="shared" ca="1" si="61"/>
        <v>0</v>
      </c>
      <c r="AC189" s="45">
        <f t="shared" ca="1" si="47"/>
        <v>0</v>
      </c>
      <c r="AD189" s="25">
        <f t="shared" ca="1" si="48"/>
        <v>0</v>
      </c>
    </row>
    <row r="190" spans="4:30" x14ac:dyDescent="0.35">
      <c r="D190" s="20">
        <v>186</v>
      </c>
      <c r="E190" s="21">
        <f t="shared" ca="1" si="54"/>
        <v>112616</v>
      </c>
      <c r="F190" s="44">
        <f t="shared" ca="1" si="49"/>
        <v>112980</v>
      </c>
      <c r="G190" s="22" t="s">
        <v>119</v>
      </c>
      <c r="H190" s="44">
        <f t="shared" ca="1" si="55"/>
        <v>112587</v>
      </c>
      <c r="I190" s="45">
        <f t="shared" si="56"/>
        <v>0</v>
      </c>
      <c r="J190" s="45">
        <f t="shared" ca="1" si="50"/>
        <v>0</v>
      </c>
      <c r="K190" s="45">
        <f t="shared" si="57"/>
        <v>0</v>
      </c>
      <c r="L190" s="45"/>
      <c r="M190" s="45">
        <f t="shared" si="58"/>
        <v>0</v>
      </c>
      <c r="N190" s="257">
        <f t="shared" ca="1" si="51"/>
        <v>0.05</v>
      </c>
      <c r="O190" s="23"/>
      <c r="P190" s="255">
        <f t="shared" ca="1" si="52"/>
        <v>9.4999999999999998E-3</v>
      </c>
      <c r="Q190" s="163">
        <f t="shared" ca="1" si="53"/>
        <v>0.05</v>
      </c>
      <c r="R190" s="161">
        <f ca="1">NPV(Q190,K191:$K$245) + ($A$13+$A$14+$A$15)/POWER(1+Q189,$A$29-D190+1)+K190</f>
        <v>0</v>
      </c>
      <c r="S190" s="161">
        <f ca="1">NPV(Q190,K191:$K$244) + ($A$13+$A$14+$A$15)/POWER(1+Q190,$A$29-D190+1)+K190</f>
        <v>0</v>
      </c>
      <c r="T190" s="158">
        <f t="shared" ca="1" si="62"/>
        <v>0</v>
      </c>
      <c r="U190" s="158">
        <f t="shared" ca="1" si="63"/>
        <v>0</v>
      </c>
      <c r="V190" s="158">
        <f t="shared" si="64"/>
        <v>0</v>
      </c>
      <c r="W190" s="158">
        <f t="shared" ca="1" si="65"/>
        <v>0</v>
      </c>
      <c r="X190" s="274">
        <f t="shared" ca="1" si="60"/>
        <v>0</v>
      </c>
      <c r="Z190" s="28">
        <f t="shared" ca="1" si="59"/>
        <v>0</v>
      </c>
      <c r="AA190" s="233"/>
      <c r="AB190" s="45">
        <f t="shared" ca="1" si="61"/>
        <v>0</v>
      </c>
      <c r="AC190" s="45">
        <f t="shared" ca="1" si="47"/>
        <v>0</v>
      </c>
      <c r="AD190" s="25">
        <f t="shared" ca="1" si="48"/>
        <v>0</v>
      </c>
    </row>
    <row r="191" spans="4:30" x14ac:dyDescent="0.35">
      <c r="D191" s="20">
        <v>187</v>
      </c>
      <c r="E191" s="21">
        <f t="shared" ca="1" si="54"/>
        <v>112981</v>
      </c>
      <c r="F191" s="44">
        <f t="shared" ca="1" si="49"/>
        <v>113345</v>
      </c>
      <c r="G191" s="22" t="s">
        <v>119</v>
      </c>
      <c r="H191" s="44">
        <f t="shared" ca="1" si="55"/>
        <v>112952</v>
      </c>
      <c r="I191" s="45">
        <f t="shared" si="56"/>
        <v>0</v>
      </c>
      <c r="J191" s="45">
        <f t="shared" ca="1" si="50"/>
        <v>0</v>
      </c>
      <c r="K191" s="45">
        <f t="shared" si="57"/>
        <v>0</v>
      </c>
      <c r="L191" s="45"/>
      <c r="M191" s="45">
        <f t="shared" si="58"/>
        <v>0</v>
      </c>
      <c r="N191" s="257">
        <f t="shared" ca="1" si="51"/>
        <v>0.05</v>
      </c>
      <c r="O191" s="23"/>
      <c r="P191" s="255">
        <f t="shared" ca="1" si="52"/>
        <v>9.4999999999999998E-3</v>
      </c>
      <c r="Q191" s="163">
        <f t="shared" ca="1" si="53"/>
        <v>0.05</v>
      </c>
      <c r="R191" s="161">
        <f ca="1">NPV(Q191,K192:$K$245) + ($A$13+$A$14+$A$15)/POWER(1+Q190,$A$29-D191+1)+K191</f>
        <v>0</v>
      </c>
      <c r="S191" s="161">
        <f ca="1">NPV(Q191,K192:$K$244) + ($A$13+$A$14+$A$15)/POWER(1+Q191,$A$29-D191+1)+K191</f>
        <v>0</v>
      </c>
      <c r="T191" s="158">
        <f t="shared" ca="1" si="62"/>
        <v>0</v>
      </c>
      <c r="U191" s="158">
        <f t="shared" ca="1" si="63"/>
        <v>0</v>
      </c>
      <c r="V191" s="158">
        <f t="shared" si="64"/>
        <v>0</v>
      </c>
      <c r="W191" s="158">
        <f t="shared" ca="1" si="65"/>
        <v>0</v>
      </c>
      <c r="X191" s="274">
        <f t="shared" ca="1" si="60"/>
        <v>0</v>
      </c>
      <c r="Z191" s="28">
        <f t="shared" ca="1" si="59"/>
        <v>0</v>
      </c>
      <c r="AA191" s="233"/>
      <c r="AB191" s="45">
        <f t="shared" ca="1" si="61"/>
        <v>0</v>
      </c>
      <c r="AC191" s="45">
        <f t="shared" ca="1" si="47"/>
        <v>0</v>
      </c>
      <c r="AD191" s="25">
        <f t="shared" ca="1" si="48"/>
        <v>0</v>
      </c>
    </row>
    <row r="192" spans="4:30" x14ac:dyDescent="0.35">
      <c r="D192" s="20">
        <v>188</v>
      </c>
      <c r="E192" s="21">
        <f t="shared" ca="1" si="54"/>
        <v>113346</v>
      </c>
      <c r="F192" s="44">
        <f t="shared" ca="1" si="49"/>
        <v>113710</v>
      </c>
      <c r="G192" s="22" t="s">
        <v>119</v>
      </c>
      <c r="H192" s="44">
        <f t="shared" ca="1" si="55"/>
        <v>113317</v>
      </c>
      <c r="I192" s="45">
        <f t="shared" si="56"/>
        <v>0</v>
      </c>
      <c r="J192" s="45">
        <f t="shared" ca="1" si="50"/>
        <v>0</v>
      </c>
      <c r="K192" s="45">
        <f t="shared" si="57"/>
        <v>0</v>
      </c>
      <c r="L192" s="45"/>
      <c r="M192" s="45">
        <f t="shared" si="58"/>
        <v>0</v>
      </c>
      <c r="N192" s="257">
        <f t="shared" ca="1" si="51"/>
        <v>0.05</v>
      </c>
      <c r="O192" s="23"/>
      <c r="P192" s="255">
        <f t="shared" ca="1" si="52"/>
        <v>9.4999999999999998E-3</v>
      </c>
      <c r="Q192" s="163">
        <f t="shared" ca="1" si="53"/>
        <v>0.05</v>
      </c>
      <c r="R192" s="161">
        <f ca="1">NPV(Q192,K193:$K$245) + ($A$13+$A$14+$A$15)/POWER(1+Q191,$A$29-D192+1)+K192</f>
        <v>0</v>
      </c>
      <c r="S192" s="161">
        <f ca="1">NPV(Q192,K193:$K$244) + ($A$13+$A$14+$A$15)/POWER(1+Q192,$A$29-D192+1)+K192</f>
        <v>0</v>
      </c>
      <c r="T192" s="158">
        <f t="shared" ca="1" si="62"/>
        <v>0</v>
      </c>
      <c r="U192" s="158">
        <f t="shared" ca="1" si="63"/>
        <v>0</v>
      </c>
      <c r="V192" s="158">
        <f t="shared" si="64"/>
        <v>0</v>
      </c>
      <c r="W192" s="158">
        <f t="shared" ca="1" si="65"/>
        <v>0</v>
      </c>
      <c r="X192" s="274">
        <f t="shared" ca="1" si="60"/>
        <v>0</v>
      </c>
      <c r="Z192" s="28">
        <f t="shared" ca="1" si="59"/>
        <v>0</v>
      </c>
      <c r="AA192" s="233"/>
      <c r="AB192" s="45">
        <f t="shared" ca="1" si="61"/>
        <v>0</v>
      </c>
      <c r="AC192" s="45">
        <f t="shared" ca="1" si="47"/>
        <v>0</v>
      </c>
      <c r="AD192" s="25">
        <f t="shared" ca="1" si="48"/>
        <v>0</v>
      </c>
    </row>
    <row r="193" spans="4:30" x14ac:dyDescent="0.35">
      <c r="D193" s="20">
        <v>189</v>
      </c>
      <c r="E193" s="21">
        <f t="shared" ca="1" si="54"/>
        <v>113711</v>
      </c>
      <c r="F193" s="44">
        <f t="shared" ca="1" si="49"/>
        <v>114076</v>
      </c>
      <c r="G193" s="22" t="s">
        <v>119</v>
      </c>
      <c r="H193" s="44">
        <f t="shared" ca="1" si="55"/>
        <v>113682</v>
      </c>
      <c r="I193" s="45">
        <f t="shared" si="56"/>
        <v>0</v>
      </c>
      <c r="J193" s="45">
        <f t="shared" ca="1" si="50"/>
        <v>0</v>
      </c>
      <c r="K193" s="45">
        <f t="shared" si="57"/>
        <v>0</v>
      </c>
      <c r="L193" s="45"/>
      <c r="M193" s="45">
        <f t="shared" si="58"/>
        <v>0</v>
      </c>
      <c r="N193" s="257">
        <f t="shared" ca="1" si="51"/>
        <v>0.05</v>
      </c>
      <c r="O193" s="23"/>
      <c r="P193" s="255">
        <f t="shared" ca="1" si="52"/>
        <v>9.4999999999999998E-3</v>
      </c>
      <c r="Q193" s="163">
        <f t="shared" ca="1" si="53"/>
        <v>0.05</v>
      </c>
      <c r="R193" s="161">
        <f ca="1">NPV(Q193,K194:$K$245) + ($A$13+$A$14+$A$15)/POWER(1+Q192,$A$29-D193+1)+K193</f>
        <v>0</v>
      </c>
      <c r="S193" s="161">
        <f ca="1">NPV(Q193,K194:$K$244) + ($A$13+$A$14+$A$15)/POWER(1+Q193,$A$29-D193+1)+K193</f>
        <v>0</v>
      </c>
      <c r="T193" s="158">
        <f t="shared" ca="1" si="62"/>
        <v>0</v>
      </c>
      <c r="U193" s="158">
        <f t="shared" ca="1" si="63"/>
        <v>0</v>
      </c>
      <c r="V193" s="158">
        <f t="shared" si="64"/>
        <v>0</v>
      </c>
      <c r="W193" s="158">
        <f t="shared" ca="1" si="65"/>
        <v>0</v>
      </c>
      <c r="X193" s="274">
        <f t="shared" ca="1" si="60"/>
        <v>0</v>
      </c>
      <c r="Z193" s="28">
        <f t="shared" ca="1" si="59"/>
        <v>0</v>
      </c>
      <c r="AA193" s="233"/>
      <c r="AB193" s="45">
        <f t="shared" ca="1" si="61"/>
        <v>0</v>
      </c>
      <c r="AC193" s="45">
        <f t="shared" ca="1" si="47"/>
        <v>0</v>
      </c>
      <c r="AD193" s="25">
        <f t="shared" ca="1" si="48"/>
        <v>0</v>
      </c>
    </row>
    <row r="194" spans="4:30" x14ac:dyDescent="0.35">
      <c r="D194" s="20">
        <v>190</v>
      </c>
      <c r="E194" s="21">
        <f t="shared" ca="1" si="54"/>
        <v>114077</v>
      </c>
      <c r="F194" s="44">
        <f t="shared" ca="1" si="49"/>
        <v>114441</v>
      </c>
      <c r="G194" s="22" t="s">
        <v>119</v>
      </c>
      <c r="H194" s="44">
        <f t="shared" ca="1" si="55"/>
        <v>114048</v>
      </c>
      <c r="I194" s="45">
        <f t="shared" si="56"/>
        <v>0</v>
      </c>
      <c r="J194" s="45">
        <f t="shared" ca="1" si="50"/>
        <v>0</v>
      </c>
      <c r="K194" s="45">
        <f t="shared" si="57"/>
        <v>0</v>
      </c>
      <c r="L194" s="45"/>
      <c r="M194" s="45">
        <f t="shared" si="58"/>
        <v>0</v>
      </c>
      <c r="N194" s="257">
        <f t="shared" ca="1" si="51"/>
        <v>0.05</v>
      </c>
      <c r="O194" s="23"/>
      <c r="P194" s="255">
        <f t="shared" ca="1" si="52"/>
        <v>9.4999999999999998E-3</v>
      </c>
      <c r="Q194" s="163">
        <f t="shared" ca="1" si="53"/>
        <v>0.05</v>
      </c>
      <c r="R194" s="161">
        <f ca="1">NPV(Q194,K195:$K$245) + ($A$13+$A$14+$A$15)/POWER(1+Q193,$A$29-D194+1)+K194</f>
        <v>0</v>
      </c>
      <c r="S194" s="161">
        <f ca="1">NPV(Q194,K195:$K$244) + ($A$13+$A$14+$A$15)/POWER(1+Q194,$A$29-D194+1)+K194</f>
        <v>0</v>
      </c>
      <c r="T194" s="158">
        <f t="shared" ca="1" si="62"/>
        <v>0</v>
      </c>
      <c r="U194" s="158">
        <f t="shared" ca="1" si="63"/>
        <v>0</v>
      </c>
      <c r="V194" s="158">
        <f t="shared" si="64"/>
        <v>0</v>
      </c>
      <c r="W194" s="158">
        <f t="shared" ca="1" si="65"/>
        <v>0</v>
      </c>
      <c r="X194" s="274">
        <f t="shared" ca="1" si="60"/>
        <v>0</v>
      </c>
      <c r="Z194" s="28">
        <f t="shared" ca="1" si="59"/>
        <v>0</v>
      </c>
      <c r="AA194" s="233"/>
      <c r="AB194" s="45">
        <f t="shared" ca="1" si="61"/>
        <v>0</v>
      </c>
      <c r="AC194" s="45">
        <f t="shared" ca="1" si="47"/>
        <v>0</v>
      </c>
      <c r="AD194" s="25">
        <f t="shared" ca="1" si="48"/>
        <v>0</v>
      </c>
    </row>
    <row r="195" spans="4:30" x14ac:dyDescent="0.35">
      <c r="D195" s="20">
        <v>191</v>
      </c>
      <c r="E195" s="21">
        <f t="shared" ca="1" si="54"/>
        <v>114442</v>
      </c>
      <c r="F195" s="44">
        <f t="shared" ca="1" si="49"/>
        <v>114806</v>
      </c>
      <c r="G195" s="22" t="s">
        <v>119</v>
      </c>
      <c r="H195" s="44">
        <f t="shared" ca="1" si="55"/>
        <v>114413</v>
      </c>
      <c r="I195" s="45">
        <f t="shared" si="56"/>
        <v>0</v>
      </c>
      <c r="J195" s="45">
        <f t="shared" ca="1" si="50"/>
        <v>0</v>
      </c>
      <c r="K195" s="45">
        <f t="shared" si="57"/>
        <v>0</v>
      </c>
      <c r="L195" s="45"/>
      <c r="M195" s="45">
        <f t="shared" si="58"/>
        <v>0</v>
      </c>
      <c r="N195" s="257">
        <f t="shared" ca="1" si="51"/>
        <v>0.05</v>
      </c>
      <c r="O195" s="23"/>
      <c r="P195" s="255">
        <f t="shared" ca="1" si="52"/>
        <v>9.4999999999999998E-3</v>
      </c>
      <c r="Q195" s="163">
        <f t="shared" ca="1" si="53"/>
        <v>0.05</v>
      </c>
      <c r="R195" s="161">
        <f ca="1">NPV(Q195,K196:$K$245) + ($A$13+$A$14+$A$15)/POWER(1+Q194,$A$29-D195+1)+K195</f>
        <v>0</v>
      </c>
      <c r="S195" s="161">
        <f ca="1">NPV(Q195,K196:$K$244) + ($A$13+$A$14+$A$15)/POWER(1+Q195,$A$29-D195+1)+K195</f>
        <v>0</v>
      </c>
      <c r="T195" s="158">
        <f t="shared" ca="1" si="62"/>
        <v>0</v>
      </c>
      <c r="U195" s="158">
        <f t="shared" ca="1" si="63"/>
        <v>0</v>
      </c>
      <c r="V195" s="158">
        <f t="shared" si="64"/>
        <v>0</v>
      </c>
      <c r="W195" s="158">
        <f t="shared" ca="1" si="65"/>
        <v>0</v>
      </c>
      <c r="X195" s="274">
        <f t="shared" ca="1" si="60"/>
        <v>0</v>
      </c>
      <c r="Z195" s="28">
        <f t="shared" ca="1" si="59"/>
        <v>0</v>
      </c>
      <c r="AA195" s="233"/>
      <c r="AB195" s="45">
        <f t="shared" ca="1" si="61"/>
        <v>0</v>
      </c>
      <c r="AC195" s="45">
        <f t="shared" ca="1" si="47"/>
        <v>0</v>
      </c>
      <c r="AD195" s="25">
        <f t="shared" ca="1" si="48"/>
        <v>0</v>
      </c>
    </row>
    <row r="196" spans="4:30" x14ac:dyDescent="0.35">
      <c r="D196" s="20">
        <v>192</v>
      </c>
      <c r="E196" s="21">
        <f t="shared" ca="1" si="54"/>
        <v>114807</v>
      </c>
      <c r="F196" s="44">
        <f t="shared" ca="1" si="49"/>
        <v>115171</v>
      </c>
      <c r="G196" s="22" t="s">
        <v>119</v>
      </c>
      <c r="H196" s="44">
        <f t="shared" ca="1" si="55"/>
        <v>114778</v>
      </c>
      <c r="I196" s="45">
        <f t="shared" si="56"/>
        <v>0</v>
      </c>
      <c r="J196" s="45">
        <f t="shared" ca="1" si="50"/>
        <v>0</v>
      </c>
      <c r="K196" s="45">
        <f t="shared" si="57"/>
        <v>0</v>
      </c>
      <c r="L196" s="45"/>
      <c r="M196" s="45">
        <f t="shared" si="58"/>
        <v>0</v>
      </c>
      <c r="N196" s="257">
        <f t="shared" ca="1" si="51"/>
        <v>0.05</v>
      </c>
      <c r="O196" s="23"/>
      <c r="P196" s="255">
        <f t="shared" ca="1" si="52"/>
        <v>9.4999999999999998E-3</v>
      </c>
      <c r="Q196" s="163">
        <f t="shared" ca="1" si="53"/>
        <v>0.05</v>
      </c>
      <c r="R196" s="161">
        <f ca="1">NPV(Q196,K197:$K$245) + ($A$13+$A$14+$A$15)/POWER(1+Q195,$A$29-D196+1)+K196</f>
        <v>0</v>
      </c>
      <c r="S196" s="161">
        <f ca="1">NPV(Q196,K197:$K$244) + ($A$13+$A$14+$A$15)/POWER(1+Q196,$A$29-D196+1)+K196</f>
        <v>0</v>
      </c>
      <c r="T196" s="158">
        <f t="shared" ca="1" si="62"/>
        <v>0</v>
      </c>
      <c r="U196" s="158">
        <f t="shared" ca="1" si="63"/>
        <v>0</v>
      </c>
      <c r="V196" s="158">
        <f t="shared" si="64"/>
        <v>0</v>
      </c>
      <c r="W196" s="158">
        <f t="shared" ca="1" si="65"/>
        <v>0</v>
      </c>
      <c r="X196" s="274">
        <f t="shared" ca="1" si="60"/>
        <v>0</v>
      </c>
      <c r="Z196" s="28">
        <f t="shared" ca="1" si="59"/>
        <v>0</v>
      </c>
      <c r="AA196" s="233"/>
      <c r="AB196" s="45">
        <f t="shared" ca="1" si="61"/>
        <v>0</v>
      </c>
      <c r="AC196" s="45">
        <f t="shared" ref="AC196:AC244" ca="1" si="66">W196</f>
        <v>0</v>
      </c>
      <c r="AD196" s="25">
        <f t="shared" ref="AD196:AD244" ca="1" si="67">Z196-AA196-AB196+AC196</f>
        <v>0</v>
      </c>
    </row>
    <row r="197" spans="4:30" x14ac:dyDescent="0.35">
      <c r="D197" s="20">
        <v>193</v>
      </c>
      <c r="E197" s="21">
        <f t="shared" ca="1" si="54"/>
        <v>115172</v>
      </c>
      <c r="F197" s="44">
        <f t="shared" ref="F197:F244" ca="1" si="68">E198-1</f>
        <v>115537</v>
      </c>
      <c r="G197" s="22" t="s">
        <v>119</v>
      </c>
      <c r="H197" s="44">
        <f t="shared" ca="1" si="55"/>
        <v>115143</v>
      </c>
      <c r="I197" s="45">
        <f t="shared" si="56"/>
        <v>0</v>
      </c>
      <c r="J197" s="45">
        <f t="shared" ref="J197:J244" ca="1" si="69">IF(D197&gt;$A$29,0,$A$10)</f>
        <v>0</v>
      </c>
      <c r="K197" s="45">
        <f t="shared" si="57"/>
        <v>0</v>
      </c>
      <c r="L197" s="45"/>
      <c r="M197" s="45">
        <f t="shared" si="58"/>
        <v>0</v>
      </c>
      <c r="N197" s="257">
        <f t="shared" ref="N197:N244" ca="1" si="70">$A$6</f>
        <v>0.05</v>
      </c>
      <c r="O197" s="23"/>
      <c r="P197" s="255">
        <f t="shared" ref="P197:P244" ca="1" si="71">$A$7</f>
        <v>9.4999999999999998E-3</v>
      </c>
      <c r="Q197" s="163">
        <f t="shared" ref="Q197:Q244" ca="1" si="72">$A$8</f>
        <v>0.05</v>
      </c>
      <c r="R197" s="161">
        <f ca="1">NPV(Q197,K198:$K$245) + ($A$13+$A$14+$A$15)/POWER(1+Q196,$A$29-D197+1)+K197</f>
        <v>0</v>
      </c>
      <c r="S197" s="161">
        <f ca="1">NPV(Q197,K198:$K$244) + ($A$13+$A$14+$A$15)/POWER(1+Q197,$A$29-D197+1)+K197</f>
        <v>0</v>
      </c>
      <c r="T197" s="158">
        <f t="shared" ca="1" si="62"/>
        <v>0</v>
      </c>
      <c r="U197" s="158">
        <f t="shared" ca="1" si="63"/>
        <v>0</v>
      </c>
      <c r="V197" s="158">
        <f t="shared" si="64"/>
        <v>0</v>
      </c>
      <c r="W197" s="158">
        <f t="shared" ca="1" si="65"/>
        <v>0</v>
      </c>
      <c r="X197" s="274">
        <f t="shared" ca="1" si="60"/>
        <v>0</v>
      </c>
      <c r="Z197" s="28">
        <f t="shared" ca="1" si="59"/>
        <v>0</v>
      </c>
      <c r="AA197" s="233"/>
      <c r="AB197" s="45">
        <f t="shared" ca="1" si="61"/>
        <v>0</v>
      </c>
      <c r="AC197" s="45">
        <f t="shared" ca="1" si="66"/>
        <v>0</v>
      </c>
      <c r="AD197" s="25">
        <f t="shared" ca="1" si="67"/>
        <v>0</v>
      </c>
    </row>
    <row r="198" spans="4:30" x14ac:dyDescent="0.35">
      <c r="D198" s="20">
        <v>194</v>
      </c>
      <c r="E198" s="21">
        <f t="shared" ref="E198:E244" ca="1" si="73">EOMONTH(H198,0)</f>
        <v>115538</v>
      </c>
      <c r="F198" s="44">
        <f t="shared" ca="1" si="68"/>
        <v>115902</v>
      </c>
      <c r="G198" s="22" t="s">
        <v>119</v>
      </c>
      <c r="H198" s="44">
        <f t="shared" ref="H198:H244" ca="1" si="74">EDATE(H197,12)</f>
        <v>115509</v>
      </c>
      <c r="I198" s="45">
        <f t="shared" ref="I198:I244" si="75">IF(D198&gt;$A$28,0,$A$9)</f>
        <v>0</v>
      </c>
      <c r="J198" s="45">
        <f t="shared" ca="1" si="69"/>
        <v>0</v>
      </c>
      <c r="K198" s="45">
        <f t="shared" ref="K198:K244" si="76">IF(D198&gt;$A$28,0,$A$11)</f>
        <v>0</v>
      </c>
      <c r="L198" s="45"/>
      <c r="M198" s="45">
        <f t="shared" ref="M198:M244" si="77">K198+L198</f>
        <v>0</v>
      </c>
      <c r="N198" s="257">
        <f t="shared" ca="1" si="70"/>
        <v>0.05</v>
      </c>
      <c r="O198" s="23"/>
      <c r="P198" s="255">
        <f t="shared" ca="1" si="71"/>
        <v>9.4999999999999998E-3</v>
      </c>
      <c r="Q198" s="163">
        <f t="shared" ca="1" si="72"/>
        <v>0.05</v>
      </c>
      <c r="R198" s="161">
        <f ca="1">NPV(Q198,K199:$K$245) + ($A$13+$A$14+$A$15)/POWER(1+Q197,$A$29-D198+1)+K198</f>
        <v>0</v>
      </c>
      <c r="S198" s="161">
        <f ca="1">NPV(Q198,K199:$K$244) + ($A$13+$A$14+$A$15)/POWER(1+Q198,$A$29-D198+1)+K198</f>
        <v>0</v>
      </c>
      <c r="T198" s="158">
        <f t="shared" ca="1" si="62"/>
        <v>0</v>
      </c>
      <c r="U198" s="158">
        <f t="shared" ca="1" si="63"/>
        <v>0</v>
      </c>
      <c r="V198" s="158">
        <f t="shared" si="64"/>
        <v>0</v>
      </c>
      <c r="W198" s="158">
        <f t="shared" ca="1" si="65"/>
        <v>0</v>
      </c>
      <c r="X198" s="274">
        <f t="shared" ca="1" si="60"/>
        <v>0</v>
      </c>
      <c r="Z198" s="28">
        <f t="shared" ca="1" si="59"/>
        <v>0</v>
      </c>
      <c r="AA198" s="233"/>
      <c r="AB198" s="45">
        <f t="shared" ca="1" si="61"/>
        <v>0</v>
      </c>
      <c r="AC198" s="45">
        <f t="shared" ca="1" si="66"/>
        <v>0</v>
      </c>
      <c r="AD198" s="25">
        <f t="shared" ca="1" si="67"/>
        <v>0</v>
      </c>
    </row>
    <row r="199" spans="4:30" x14ac:dyDescent="0.35">
      <c r="D199" s="20">
        <v>195</v>
      </c>
      <c r="E199" s="21">
        <f t="shared" ca="1" si="73"/>
        <v>115903</v>
      </c>
      <c r="F199" s="44">
        <f t="shared" ca="1" si="68"/>
        <v>116267</v>
      </c>
      <c r="G199" s="22" t="s">
        <v>119</v>
      </c>
      <c r="H199" s="44">
        <f t="shared" ca="1" si="74"/>
        <v>115874</v>
      </c>
      <c r="I199" s="45">
        <f t="shared" si="75"/>
        <v>0</v>
      </c>
      <c r="J199" s="45">
        <f t="shared" ca="1" si="69"/>
        <v>0</v>
      </c>
      <c r="K199" s="45">
        <f t="shared" si="76"/>
        <v>0</v>
      </c>
      <c r="L199" s="45"/>
      <c r="M199" s="45">
        <f t="shared" si="77"/>
        <v>0</v>
      </c>
      <c r="N199" s="257">
        <f t="shared" ca="1" si="70"/>
        <v>0.05</v>
      </c>
      <c r="O199" s="23"/>
      <c r="P199" s="255">
        <f t="shared" ca="1" si="71"/>
        <v>9.4999999999999998E-3</v>
      </c>
      <c r="Q199" s="163">
        <f t="shared" ca="1" si="72"/>
        <v>0.05</v>
      </c>
      <c r="R199" s="161">
        <f ca="1">NPV(Q199,K200:$K$245) + ($A$13+$A$14+$A$15)/POWER(1+Q198,$A$29-D199+1)+K199</f>
        <v>0</v>
      </c>
      <c r="S199" s="161">
        <f ca="1">NPV(Q199,K200:$K$244) + ($A$13+$A$14+$A$15)/POWER(1+Q199,$A$29-D199+1)+K199</f>
        <v>0</v>
      </c>
      <c r="T199" s="158">
        <f t="shared" ca="1" si="62"/>
        <v>0</v>
      </c>
      <c r="U199" s="158">
        <f t="shared" ca="1" si="63"/>
        <v>0</v>
      </c>
      <c r="V199" s="158">
        <f t="shared" si="64"/>
        <v>0</v>
      </c>
      <c r="W199" s="158">
        <f t="shared" ca="1" si="65"/>
        <v>0</v>
      </c>
      <c r="X199" s="274">
        <f t="shared" ca="1" si="60"/>
        <v>0</v>
      </c>
      <c r="Z199" s="28">
        <f t="shared" ca="1" si="59"/>
        <v>0</v>
      </c>
      <c r="AA199" s="233"/>
      <c r="AB199" s="45">
        <f t="shared" ca="1" si="61"/>
        <v>0</v>
      </c>
      <c r="AC199" s="45">
        <f t="shared" ca="1" si="66"/>
        <v>0</v>
      </c>
      <c r="AD199" s="25">
        <f t="shared" ca="1" si="67"/>
        <v>0</v>
      </c>
    </row>
    <row r="200" spans="4:30" x14ac:dyDescent="0.35">
      <c r="D200" s="20">
        <v>196</v>
      </c>
      <c r="E200" s="21">
        <f t="shared" ca="1" si="73"/>
        <v>116268</v>
      </c>
      <c r="F200" s="44">
        <f t="shared" ca="1" si="68"/>
        <v>116632</v>
      </c>
      <c r="G200" s="22" t="s">
        <v>119</v>
      </c>
      <c r="H200" s="44">
        <f t="shared" ca="1" si="74"/>
        <v>116239</v>
      </c>
      <c r="I200" s="45">
        <f t="shared" si="75"/>
        <v>0</v>
      </c>
      <c r="J200" s="45">
        <f t="shared" ca="1" si="69"/>
        <v>0</v>
      </c>
      <c r="K200" s="45">
        <f t="shared" si="76"/>
        <v>0</v>
      </c>
      <c r="L200" s="45"/>
      <c r="M200" s="45">
        <f t="shared" si="77"/>
        <v>0</v>
      </c>
      <c r="N200" s="257">
        <f t="shared" ca="1" si="70"/>
        <v>0.05</v>
      </c>
      <c r="O200" s="23"/>
      <c r="P200" s="255">
        <f t="shared" ca="1" si="71"/>
        <v>9.4999999999999998E-3</v>
      </c>
      <c r="Q200" s="163">
        <f t="shared" ca="1" si="72"/>
        <v>0.05</v>
      </c>
      <c r="R200" s="161">
        <f ca="1">NPV(Q200,K201:$K$245) + ($A$13+$A$14+$A$15)/POWER(1+Q199,$A$29-D200+1)+K200</f>
        <v>0</v>
      </c>
      <c r="S200" s="161">
        <f ca="1">NPV(Q200,K201:$K$244) + ($A$13+$A$14+$A$15)/POWER(1+Q200,$A$29-D200+1)+K200</f>
        <v>0</v>
      </c>
      <c r="T200" s="158">
        <f t="shared" ca="1" si="62"/>
        <v>0</v>
      </c>
      <c r="U200" s="158">
        <f t="shared" ca="1" si="63"/>
        <v>0</v>
      </c>
      <c r="V200" s="158">
        <f t="shared" si="64"/>
        <v>0</v>
      </c>
      <c r="W200" s="158">
        <f t="shared" ca="1" si="65"/>
        <v>0</v>
      </c>
      <c r="X200" s="274">
        <f t="shared" ca="1" si="60"/>
        <v>0</v>
      </c>
      <c r="Z200" s="28">
        <f t="shared" ca="1" si="59"/>
        <v>0</v>
      </c>
      <c r="AA200" s="233"/>
      <c r="AB200" s="45">
        <f t="shared" ca="1" si="61"/>
        <v>0</v>
      </c>
      <c r="AC200" s="45">
        <f t="shared" ca="1" si="66"/>
        <v>0</v>
      </c>
      <c r="AD200" s="25">
        <f t="shared" ca="1" si="67"/>
        <v>0</v>
      </c>
    </row>
    <row r="201" spans="4:30" x14ac:dyDescent="0.35">
      <c r="D201" s="20">
        <v>197</v>
      </c>
      <c r="E201" s="21">
        <f t="shared" ca="1" si="73"/>
        <v>116633</v>
      </c>
      <c r="F201" s="44">
        <f t="shared" ca="1" si="68"/>
        <v>116998</v>
      </c>
      <c r="G201" s="22" t="s">
        <v>119</v>
      </c>
      <c r="H201" s="44">
        <f t="shared" ca="1" si="74"/>
        <v>116604</v>
      </c>
      <c r="I201" s="45">
        <f t="shared" si="75"/>
        <v>0</v>
      </c>
      <c r="J201" s="45">
        <f t="shared" ca="1" si="69"/>
        <v>0</v>
      </c>
      <c r="K201" s="45">
        <f t="shared" si="76"/>
        <v>0</v>
      </c>
      <c r="L201" s="45"/>
      <c r="M201" s="45">
        <f t="shared" si="77"/>
        <v>0</v>
      </c>
      <c r="N201" s="257">
        <f t="shared" ca="1" si="70"/>
        <v>0.05</v>
      </c>
      <c r="O201" s="23"/>
      <c r="P201" s="255">
        <f t="shared" ca="1" si="71"/>
        <v>9.4999999999999998E-3</v>
      </c>
      <c r="Q201" s="163">
        <f t="shared" ca="1" si="72"/>
        <v>0.05</v>
      </c>
      <c r="R201" s="161">
        <f ca="1">NPV(Q201,K202:$K$245) + ($A$13+$A$14+$A$15)/POWER(1+Q200,$A$29-D201+1)+K201</f>
        <v>0</v>
      </c>
      <c r="S201" s="161">
        <f ca="1">NPV(Q201,K202:$K$244) + ($A$13+$A$14+$A$15)/POWER(1+Q201,$A$29-D201+1)+K201</f>
        <v>0</v>
      </c>
      <c r="T201" s="158">
        <f t="shared" ca="1" si="62"/>
        <v>0</v>
      </c>
      <c r="U201" s="158">
        <f t="shared" ca="1" si="63"/>
        <v>0</v>
      </c>
      <c r="V201" s="158">
        <f t="shared" si="64"/>
        <v>0</v>
      </c>
      <c r="W201" s="158">
        <f t="shared" ca="1" si="65"/>
        <v>0</v>
      </c>
      <c r="X201" s="274">
        <f t="shared" ca="1" si="60"/>
        <v>0</v>
      </c>
      <c r="Z201" s="28">
        <f t="shared" ca="1" si="59"/>
        <v>0</v>
      </c>
      <c r="AA201" s="233"/>
      <c r="AB201" s="45">
        <f t="shared" ca="1" si="61"/>
        <v>0</v>
      </c>
      <c r="AC201" s="45">
        <f t="shared" ca="1" si="66"/>
        <v>0</v>
      </c>
      <c r="AD201" s="25">
        <f t="shared" ca="1" si="67"/>
        <v>0</v>
      </c>
    </row>
    <row r="202" spans="4:30" x14ac:dyDescent="0.35">
      <c r="D202" s="20">
        <v>198</v>
      </c>
      <c r="E202" s="21">
        <f t="shared" ca="1" si="73"/>
        <v>116999</v>
      </c>
      <c r="F202" s="44">
        <f t="shared" ca="1" si="68"/>
        <v>117363</v>
      </c>
      <c r="G202" s="22" t="s">
        <v>119</v>
      </c>
      <c r="H202" s="44">
        <f t="shared" ca="1" si="74"/>
        <v>116970</v>
      </c>
      <c r="I202" s="45">
        <f t="shared" si="75"/>
        <v>0</v>
      </c>
      <c r="J202" s="45">
        <f t="shared" ca="1" si="69"/>
        <v>0</v>
      </c>
      <c r="K202" s="45">
        <f t="shared" si="76"/>
        <v>0</v>
      </c>
      <c r="L202" s="45"/>
      <c r="M202" s="45">
        <f t="shared" si="77"/>
        <v>0</v>
      </c>
      <c r="N202" s="257">
        <f t="shared" ca="1" si="70"/>
        <v>0.05</v>
      </c>
      <c r="O202" s="23"/>
      <c r="P202" s="255">
        <f t="shared" ca="1" si="71"/>
        <v>9.4999999999999998E-3</v>
      </c>
      <c r="Q202" s="163">
        <f t="shared" ca="1" si="72"/>
        <v>0.05</v>
      </c>
      <c r="R202" s="161">
        <f ca="1">NPV(Q202,K203:$K$245) + ($A$13+$A$14+$A$15)/POWER(1+Q201,$A$29-D202+1)+K202</f>
        <v>0</v>
      </c>
      <c r="S202" s="161">
        <f ca="1">NPV(Q202,K203:$K$244) + ($A$13+$A$14+$A$15)/POWER(1+Q202,$A$29-D202+1)+K202</f>
        <v>0</v>
      </c>
      <c r="T202" s="158">
        <f t="shared" ca="1" si="62"/>
        <v>0</v>
      </c>
      <c r="U202" s="158">
        <f t="shared" ca="1" si="63"/>
        <v>0</v>
      </c>
      <c r="V202" s="158">
        <f t="shared" si="64"/>
        <v>0</v>
      </c>
      <c r="W202" s="158">
        <f t="shared" ca="1" si="65"/>
        <v>0</v>
      </c>
      <c r="X202" s="274">
        <f t="shared" ca="1" si="60"/>
        <v>0</v>
      </c>
      <c r="Z202" s="28">
        <f t="shared" ca="1" si="59"/>
        <v>0</v>
      </c>
      <c r="AA202" s="233"/>
      <c r="AB202" s="45">
        <f t="shared" ca="1" si="61"/>
        <v>0</v>
      </c>
      <c r="AC202" s="45">
        <f t="shared" ca="1" si="66"/>
        <v>0</v>
      </c>
      <c r="AD202" s="25">
        <f t="shared" ca="1" si="67"/>
        <v>0</v>
      </c>
    </row>
    <row r="203" spans="4:30" x14ac:dyDescent="0.35">
      <c r="D203" s="20">
        <v>199</v>
      </c>
      <c r="E203" s="21">
        <f t="shared" ca="1" si="73"/>
        <v>117364</v>
      </c>
      <c r="F203" s="44">
        <f t="shared" ca="1" si="68"/>
        <v>117728</v>
      </c>
      <c r="G203" s="22" t="s">
        <v>119</v>
      </c>
      <c r="H203" s="44">
        <f t="shared" ca="1" si="74"/>
        <v>117335</v>
      </c>
      <c r="I203" s="45">
        <f t="shared" si="75"/>
        <v>0</v>
      </c>
      <c r="J203" s="45">
        <f t="shared" ca="1" si="69"/>
        <v>0</v>
      </c>
      <c r="K203" s="45">
        <f t="shared" si="76"/>
        <v>0</v>
      </c>
      <c r="L203" s="45"/>
      <c r="M203" s="45">
        <f t="shared" si="77"/>
        <v>0</v>
      </c>
      <c r="N203" s="257">
        <f t="shared" ca="1" si="70"/>
        <v>0.05</v>
      </c>
      <c r="O203" s="23"/>
      <c r="P203" s="255">
        <f t="shared" ca="1" si="71"/>
        <v>9.4999999999999998E-3</v>
      </c>
      <c r="Q203" s="163">
        <f t="shared" ca="1" si="72"/>
        <v>0.05</v>
      </c>
      <c r="R203" s="161">
        <f ca="1">NPV(Q203,K204:$K$245) + ($A$13+$A$14+$A$15)/POWER(1+Q202,$A$29-D203+1)+K203</f>
        <v>0</v>
      </c>
      <c r="S203" s="161">
        <f ca="1">NPV(Q203,K204:$K$244) + ($A$13+$A$14+$A$15)/POWER(1+Q203,$A$29-D203+1)+K203</f>
        <v>0</v>
      </c>
      <c r="T203" s="158">
        <f t="shared" ca="1" si="62"/>
        <v>0</v>
      </c>
      <c r="U203" s="158">
        <f t="shared" ca="1" si="63"/>
        <v>0</v>
      </c>
      <c r="V203" s="158">
        <f t="shared" si="64"/>
        <v>0</v>
      </c>
      <c r="W203" s="158">
        <f t="shared" ca="1" si="65"/>
        <v>0</v>
      </c>
      <c r="X203" s="274">
        <f t="shared" ca="1" si="60"/>
        <v>0</v>
      </c>
      <c r="Z203" s="28">
        <f t="shared" ref="Z203:Z244" ca="1" si="78">AD202</f>
        <v>0</v>
      </c>
      <c r="AA203" s="233"/>
      <c r="AB203" s="45">
        <f t="shared" ca="1" si="61"/>
        <v>0</v>
      </c>
      <c r="AC203" s="45">
        <f t="shared" ca="1" si="66"/>
        <v>0</v>
      </c>
      <c r="AD203" s="25">
        <f t="shared" ca="1" si="67"/>
        <v>0</v>
      </c>
    </row>
    <row r="204" spans="4:30" x14ac:dyDescent="0.35">
      <c r="D204" s="20">
        <v>200</v>
      </c>
      <c r="E204" s="21">
        <f t="shared" ca="1" si="73"/>
        <v>117729</v>
      </c>
      <c r="F204" s="44">
        <f t="shared" ca="1" si="68"/>
        <v>118093</v>
      </c>
      <c r="G204" s="22" t="s">
        <v>119</v>
      </c>
      <c r="H204" s="44">
        <f t="shared" ca="1" si="74"/>
        <v>117700</v>
      </c>
      <c r="I204" s="45">
        <f t="shared" si="75"/>
        <v>0</v>
      </c>
      <c r="J204" s="45">
        <f t="shared" ca="1" si="69"/>
        <v>0</v>
      </c>
      <c r="K204" s="45">
        <f t="shared" si="76"/>
        <v>0</v>
      </c>
      <c r="L204" s="45"/>
      <c r="M204" s="45">
        <f t="shared" si="77"/>
        <v>0</v>
      </c>
      <c r="N204" s="257">
        <f t="shared" ca="1" si="70"/>
        <v>0.05</v>
      </c>
      <c r="O204" s="23"/>
      <c r="P204" s="255">
        <f t="shared" ca="1" si="71"/>
        <v>9.4999999999999998E-3</v>
      </c>
      <c r="Q204" s="163">
        <f t="shared" ca="1" si="72"/>
        <v>0.05</v>
      </c>
      <c r="R204" s="161">
        <f ca="1">NPV(Q204,K205:$K$245) + ($A$13+$A$14+$A$15)/POWER(1+Q203,$A$29-D204+1)+K204</f>
        <v>0</v>
      </c>
      <c r="S204" s="161">
        <f ca="1">NPV(Q204,K205:$K$244) + ($A$13+$A$14+$A$15)/POWER(1+Q204,$A$29-D204+1)+K204</f>
        <v>0</v>
      </c>
      <c r="T204" s="158">
        <f t="shared" ca="1" si="62"/>
        <v>0</v>
      </c>
      <c r="U204" s="158">
        <f t="shared" ca="1" si="63"/>
        <v>0</v>
      </c>
      <c r="V204" s="158">
        <f t="shared" si="64"/>
        <v>0</v>
      </c>
      <c r="W204" s="158">
        <f t="shared" ca="1" si="65"/>
        <v>0</v>
      </c>
      <c r="X204" s="274">
        <f t="shared" ca="1" si="60"/>
        <v>0</v>
      </c>
      <c r="Z204" s="28">
        <f t="shared" ca="1" si="78"/>
        <v>0</v>
      </c>
      <c r="AA204" s="233"/>
      <c r="AB204" s="45">
        <f t="shared" ca="1" si="61"/>
        <v>0</v>
      </c>
      <c r="AC204" s="45">
        <f t="shared" ca="1" si="66"/>
        <v>0</v>
      </c>
      <c r="AD204" s="25">
        <f t="shared" ca="1" si="67"/>
        <v>0</v>
      </c>
    </row>
    <row r="205" spans="4:30" x14ac:dyDescent="0.35">
      <c r="D205" s="20">
        <v>201</v>
      </c>
      <c r="E205" s="21">
        <f t="shared" ca="1" si="73"/>
        <v>118094</v>
      </c>
      <c r="F205" s="44">
        <f t="shared" ca="1" si="68"/>
        <v>118459</v>
      </c>
      <c r="G205" s="22" t="s">
        <v>119</v>
      </c>
      <c r="H205" s="44">
        <f t="shared" ca="1" si="74"/>
        <v>118065</v>
      </c>
      <c r="I205" s="45">
        <f t="shared" si="75"/>
        <v>0</v>
      </c>
      <c r="J205" s="45">
        <f t="shared" ca="1" si="69"/>
        <v>0</v>
      </c>
      <c r="K205" s="45">
        <f t="shared" si="76"/>
        <v>0</v>
      </c>
      <c r="L205" s="45"/>
      <c r="M205" s="45">
        <f t="shared" si="77"/>
        <v>0</v>
      </c>
      <c r="N205" s="257">
        <f t="shared" ca="1" si="70"/>
        <v>0.05</v>
      </c>
      <c r="O205" s="23"/>
      <c r="P205" s="255">
        <f t="shared" ca="1" si="71"/>
        <v>9.4999999999999998E-3</v>
      </c>
      <c r="Q205" s="163">
        <f t="shared" ca="1" si="72"/>
        <v>0.05</v>
      </c>
      <c r="R205" s="161">
        <f ca="1">NPV(Q205,K206:$K$245) + ($A$13+$A$14+$A$15)/POWER(1+Q204,$A$29-D205+1)+K205</f>
        <v>0</v>
      </c>
      <c r="S205" s="161">
        <f ca="1">NPV(Q205,K206:$K$244) + ($A$13+$A$14+$A$15)/POWER(1+Q205,$A$29-D205+1)+K205</f>
        <v>0</v>
      </c>
      <c r="T205" s="158">
        <f t="shared" ca="1" si="62"/>
        <v>0</v>
      </c>
      <c r="U205" s="158">
        <f t="shared" ca="1" si="63"/>
        <v>0</v>
      </c>
      <c r="V205" s="158">
        <f t="shared" si="64"/>
        <v>0</v>
      </c>
      <c r="W205" s="158">
        <f t="shared" ca="1" si="65"/>
        <v>0</v>
      </c>
      <c r="X205" s="274">
        <f t="shared" ref="X205:X244" ca="1" si="79">T205+U205+V205</f>
        <v>0</v>
      </c>
      <c r="Z205" s="28">
        <f t="shared" ca="1" si="78"/>
        <v>0</v>
      </c>
      <c r="AA205" s="233"/>
      <c r="AB205" s="45">
        <f t="shared" ca="1" si="61"/>
        <v>0</v>
      </c>
      <c r="AC205" s="45">
        <f t="shared" ca="1" si="66"/>
        <v>0</v>
      </c>
      <c r="AD205" s="25">
        <f t="shared" ca="1" si="67"/>
        <v>0</v>
      </c>
    </row>
    <row r="206" spans="4:30" x14ac:dyDescent="0.35">
      <c r="D206" s="20">
        <v>202</v>
      </c>
      <c r="E206" s="21">
        <f t="shared" ca="1" si="73"/>
        <v>118460</v>
      </c>
      <c r="F206" s="44">
        <f t="shared" ca="1" si="68"/>
        <v>118824</v>
      </c>
      <c r="G206" s="22" t="s">
        <v>119</v>
      </c>
      <c r="H206" s="44">
        <f t="shared" ca="1" si="74"/>
        <v>118431</v>
      </c>
      <c r="I206" s="45">
        <f t="shared" si="75"/>
        <v>0</v>
      </c>
      <c r="J206" s="45">
        <f t="shared" ca="1" si="69"/>
        <v>0</v>
      </c>
      <c r="K206" s="45">
        <f t="shared" si="76"/>
        <v>0</v>
      </c>
      <c r="L206" s="45"/>
      <c r="M206" s="45">
        <f t="shared" si="77"/>
        <v>0</v>
      </c>
      <c r="N206" s="257">
        <f t="shared" ca="1" si="70"/>
        <v>0.05</v>
      </c>
      <c r="O206" s="23"/>
      <c r="P206" s="255">
        <f t="shared" ca="1" si="71"/>
        <v>9.4999999999999998E-3</v>
      </c>
      <c r="Q206" s="163">
        <f t="shared" ca="1" si="72"/>
        <v>0.05</v>
      </c>
      <c r="R206" s="161">
        <f ca="1">NPV(Q206,K207:$K$245) + ($A$13+$A$14+$A$15)/POWER(1+Q205,$A$29-D206+1)+K206</f>
        <v>0</v>
      </c>
      <c r="S206" s="161">
        <f ca="1">NPV(Q206,K207:$K$244) + ($A$13+$A$14+$A$15)/POWER(1+Q206,$A$29-D206+1)+K206</f>
        <v>0</v>
      </c>
      <c r="T206" s="158">
        <f t="shared" ca="1" si="62"/>
        <v>0</v>
      </c>
      <c r="U206" s="158">
        <f t="shared" ca="1" si="63"/>
        <v>0</v>
      </c>
      <c r="V206" s="158">
        <f t="shared" si="64"/>
        <v>0</v>
      </c>
      <c r="W206" s="158">
        <f t="shared" ca="1" si="65"/>
        <v>0</v>
      </c>
      <c r="X206" s="274">
        <f t="shared" ca="1" si="79"/>
        <v>0</v>
      </c>
      <c r="Z206" s="28">
        <f t="shared" ca="1" si="78"/>
        <v>0</v>
      </c>
      <c r="AA206" s="233"/>
      <c r="AB206" s="45">
        <f t="shared" ref="AB206:AB244" ca="1" si="80">IFERROR(Z206/($A$43-D206+1),0)</f>
        <v>0</v>
      </c>
      <c r="AC206" s="45">
        <f t="shared" ca="1" si="66"/>
        <v>0</v>
      </c>
      <c r="AD206" s="25">
        <f t="shared" ca="1" si="67"/>
        <v>0</v>
      </c>
    </row>
    <row r="207" spans="4:30" x14ac:dyDescent="0.35">
      <c r="D207" s="20">
        <v>203</v>
      </c>
      <c r="E207" s="21">
        <f t="shared" ca="1" si="73"/>
        <v>118825</v>
      </c>
      <c r="F207" s="44">
        <f t="shared" ca="1" si="68"/>
        <v>119189</v>
      </c>
      <c r="G207" s="22" t="s">
        <v>119</v>
      </c>
      <c r="H207" s="44">
        <f t="shared" ca="1" si="74"/>
        <v>118796</v>
      </c>
      <c r="I207" s="45">
        <f t="shared" si="75"/>
        <v>0</v>
      </c>
      <c r="J207" s="45">
        <f t="shared" ca="1" si="69"/>
        <v>0</v>
      </c>
      <c r="K207" s="45">
        <f t="shared" si="76"/>
        <v>0</v>
      </c>
      <c r="L207" s="45"/>
      <c r="M207" s="45">
        <f t="shared" si="77"/>
        <v>0</v>
      </c>
      <c r="N207" s="257">
        <f t="shared" ca="1" si="70"/>
        <v>0.05</v>
      </c>
      <c r="O207" s="23"/>
      <c r="P207" s="255">
        <f t="shared" ca="1" si="71"/>
        <v>9.4999999999999998E-3</v>
      </c>
      <c r="Q207" s="163">
        <f t="shared" ca="1" si="72"/>
        <v>0.05</v>
      </c>
      <c r="R207" s="161">
        <f ca="1">NPV(Q207,K208:$K$245) + ($A$13+$A$14+$A$15)/POWER(1+Q206,$A$29-D207+1)+K207</f>
        <v>0</v>
      </c>
      <c r="S207" s="161">
        <f ca="1">NPV(Q207,K208:$K$244) + ($A$13+$A$14+$A$15)/POWER(1+Q207,$A$29-D207+1)+K207</f>
        <v>0</v>
      </c>
      <c r="T207" s="158">
        <f t="shared" ca="1" si="62"/>
        <v>0</v>
      </c>
      <c r="U207" s="158">
        <f t="shared" ca="1" si="63"/>
        <v>0</v>
      </c>
      <c r="V207" s="158">
        <f t="shared" si="64"/>
        <v>0</v>
      </c>
      <c r="W207" s="158">
        <f t="shared" ca="1" si="65"/>
        <v>0</v>
      </c>
      <c r="X207" s="274">
        <f t="shared" ca="1" si="79"/>
        <v>0</v>
      </c>
      <c r="Z207" s="28">
        <f t="shared" ca="1" si="78"/>
        <v>0</v>
      </c>
      <c r="AA207" s="233"/>
      <c r="AB207" s="45">
        <f t="shared" ca="1" si="80"/>
        <v>0</v>
      </c>
      <c r="AC207" s="45">
        <f t="shared" ca="1" si="66"/>
        <v>0</v>
      </c>
      <c r="AD207" s="25">
        <f t="shared" ca="1" si="67"/>
        <v>0</v>
      </c>
    </row>
    <row r="208" spans="4:30" x14ac:dyDescent="0.35">
      <c r="D208" s="20">
        <v>204</v>
      </c>
      <c r="E208" s="21">
        <f t="shared" ca="1" si="73"/>
        <v>119190</v>
      </c>
      <c r="F208" s="44">
        <f t="shared" ca="1" si="68"/>
        <v>119554</v>
      </c>
      <c r="G208" s="22" t="s">
        <v>119</v>
      </c>
      <c r="H208" s="44">
        <f t="shared" ca="1" si="74"/>
        <v>119161</v>
      </c>
      <c r="I208" s="45">
        <f t="shared" si="75"/>
        <v>0</v>
      </c>
      <c r="J208" s="45">
        <f t="shared" ca="1" si="69"/>
        <v>0</v>
      </c>
      <c r="K208" s="45">
        <f t="shared" si="76"/>
        <v>0</v>
      </c>
      <c r="L208" s="45"/>
      <c r="M208" s="45">
        <f t="shared" si="77"/>
        <v>0</v>
      </c>
      <c r="N208" s="257">
        <f t="shared" ca="1" si="70"/>
        <v>0.05</v>
      </c>
      <c r="O208" s="23"/>
      <c r="P208" s="255">
        <f t="shared" ca="1" si="71"/>
        <v>9.4999999999999998E-3</v>
      </c>
      <c r="Q208" s="163">
        <f t="shared" ca="1" si="72"/>
        <v>0.05</v>
      </c>
      <c r="R208" s="161">
        <f ca="1">NPV(Q208,K209:$K$245) + ($A$13+$A$14+$A$15)/POWER(1+Q207,$A$29-D208+1)+K208</f>
        <v>0</v>
      </c>
      <c r="S208" s="161">
        <f ca="1">NPV(Q208,K209:$K$244) + ($A$13+$A$14+$A$15)/POWER(1+Q208,$A$29-D208+1)+K208</f>
        <v>0</v>
      </c>
      <c r="T208" s="158">
        <f t="shared" ca="1" si="62"/>
        <v>0</v>
      </c>
      <c r="U208" s="158">
        <f t="shared" ca="1" si="63"/>
        <v>0</v>
      </c>
      <c r="V208" s="158">
        <f t="shared" si="64"/>
        <v>0</v>
      </c>
      <c r="W208" s="158">
        <f t="shared" ca="1" si="65"/>
        <v>0</v>
      </c>
      <c r="X208" s="274">
        <f t="shared" ca="1" si="79"/>
        <v>0</v>
      </c>
      <c r="Z208" s="28">
        <f t="shared" ca="1" si="78"/>
        <v>0</v>
      </c>
      <c r="AA208" s="233"/>
      <c r="AB208" s="45">
        <f t="shared" ca="1" si="80"/>
        <v>0</v>
      </c>
      <c r="AC208" s="45">
        <f t="shared" ca="1" si="66"/>
        <v>0</v>
      </c>
      <c r="AD208" s="25">
        <f t="shared" ca="1" si="67"/>
        <v>0</v>
      </c>
    </row>
    <row r="209" spans="4:30" x14ac:dyDescent="0.35">
      <c r="D209" s="20">
        <v>205</v>
      </c>
      <c r="E209" s="21">
        <f t="shared" ca="1" si="73"/>
        <v>119555</v>
      </c>
      <c r="F209" s="44">
        <f t="shared" ca="1" si="68"/>
        <v>119920</v>
      </c>
      <c r="G209" s="22" t="s">
        <v>119</v>
      </c>
      <c r="H209" s="44">
        <f t="shared" ca="1" si="74"/>
        <v>119526</v>
      </c>
      <c r="I209" s="45">
        <f t="shared" si="75"/>
        <v>0</v>
      </c>
      <c r="J209" s="45">
        <f t="shared" ca="1" si="69"/>
        <v>0</v>
      </c>
      <c r="K209" s="45">
        <f t="shared" si="76"/>
        <v>0</v>
      </c>
      <c r="L209" s="45"/>
      <c r="M209" s="45">
        <f t="shared" si="77"/>
        <v>0</v>
      </c>
      <c r="N209" s="257">
        <f t="shared" ca="1" si="70"/>
        <v>0.05</v>
      </c>
      <c r="O209" s="23"/>
      <c r="P209" s="255">
        <f t="shared" ca="1" si="71"/>
        <v>9.4999999999999998E-3</v>
      </c>
      <c r="Q209" s="163">
        <f t="shared" ca="1" si="72"/>
        <v>0.05</v>
      </c>
      <c r="R209" s="161">
        <f ca="1">NPV(Q209,K210:$K$245) + ($A$13+$A$14+$A$15)/POWER(1+Q208,$A$29-D209+1)+K209</f>
        <v>0</v>
      </c>
      <c r="S209" s="161">
        <f ca="1">NPV(Q209,K210:$K$244) + ($A$13+$A$14+$A$15)/POWER(1+Q209,$A$29-D209+1)+K209</f>
        <v>0</v>
      </c>
      <c r="T209" s="158">
        <f t="shared" ca="1" si="62"/>
        <v>0</v>
      </c>
      <c r="U209" s="158">
        <f t="shared" ca="1" si="63"/>
        <v>0</v>
      </c>
      <c r="V209" s="158">
        <f t="shared" si="64"/>
        <v>0</v>
      </c>
      <c r="W209" s="158">
        <f t="shared" ca="1" si="65"/>
        <v>0</v>
      </c>
      <c r="X209" s="274">
        <f t="shared" ca="1" si="79"/>
        <v>0</v>
      </c>
      <c r="Z209" s="28">
        <f t="shared" ca="1" si="78"/>
        <v>0</v>
      </c>
      <c r="AA209" s="233"/>
      <c r="AB209" s="45">
        <f t="shared" ca="1" si="80"/>
        <v>0</v>
      </c>
      <c r="AC209" s="45">
        <f t="shared" ca="1" si="66"/>
        <v>0</v>
      </c>
      <c r="AD209" s="25">
        <f t="shared" ca="1" si="67"/>
        <v>0</v>
      </c>
    </row>
    <row r="210" spans="4:30" x14ac:dyDescent="0.35">
      <c r="D210" s="20">
        <v>206</v>
      </c>
      <c r="E210" s="21">
        <f t="shared" ca="1" si="73"/>
        <v>119921</v>
      </c>
      <c r="F210" s="44">
        <f t="shared" ca="1" si="68"/>
        <v>120285</v>
      </c>
      <c r="G210" s="22" t="s">
        <v>119</v>
      </c>
      <c r="H210" s="44">
        <f t="shared" ca="1" si="74"/>
        <v>119892</v>
      </c>
      <c r="I210" s="45">
        <f t="shared" si="75"/>
        <v>0</v>
      </c>
      <c r="J210" s="45">
        <f t="shared" ca="1" si="69"/>
        <v>0</v>
      </c>
      <c r="K210" s="45">
        <f t="shared" si="76"/>
        <v>0</v>
      </c>
      <c r="L210" s="45"/>
      <c r="M210" s="45">
        <f t="shared" si="77"/>
        <v>0</v>
      </c>
      <c r="N210" s="257">
        <f t="shared" ca="1" si="70"/>
        <v>0.05</v>
      </c>
      <c r="O210" s="23"/>
      <c r="P210" s="255">
        <f t="shared" ca="1" si="71"/>
        <v>9.4999999999999998E-3</v>
      </c>
      <c r="Q210" s="163">
        <f t="shared" ca="1" si="72"/>
        <v>0.05</v>
      </c>
      <c r="R210" s="161">
        <f ca="1">NPV(Q210,K211:$K$245) + ($A$13+$A$14+$A$15)/POWER(1+Q209,$A$29-D210+1)+K210</f>
        <v>0</v>
      </c>
      <c r="S210" s="161">
        <f ca="1">NPV(Q210,K211:$K$244) + ($A$13+$A$14+$A$15)/POWER(1+Q210,$A$29-D210+1)+K210</f>
        <v>0</v>
      </c>
      <c r="T210" s="158">
        <f t="shared" ca="1" si="62"/>
        <v>0</v>
      </c>
      <c r="U210" s="158">
        <f t="shared" ca="1" si="63"/>
        <v>0</v>
      </c>
      <c r="V210" s="158">
        <f t="shared" si="64"/>
        <v>0</v>
      </c>
      <c r="W210" s="158">
        <f t="shared" ca="1" si="65"/>
        <v>0</v>
      </c>
      <c r="X210" s="274">
        <f t="shared" ca="1" si="79"/>
        <v>0</v>
      </c>
      <c r="Z210" s="28">
        <f t="shared" ca="1" si="78"/>
        <v>0</v>
      </c>
      <c r="AA210" s="233"/>
      <c r="AB210" s="45">
        <f t="shared" ca="1" si="80"/>
        <v>0</v>
      </c>
      <c r="AC210" s="45">
        <f t="shared" ca="1" si="66"/>
        <v>0</v>
      </c>
      <c r="AD210" s="25">
        <f t="shared" ca="1" si="67"/>
        <v>0</v>
      </c>
    </row>
    <row r="211" spans="4:30" x14ac:dyDescent="0.35">
      <c r="D211" s="20">
        <v>207</v>
      </c>
      <c r="E211" s="21">
        <f t="shared" ca="1" si="73"/>
        <v>120286</v>
      </c>
      <c r="F211" s="44">
        <f t="shared" ca="1" si="68"/>
        <v>120650</v>
      </c>
      <c r="G211" s="22" t="s">
        <v>119</v>
      </c>
      <c r="H211" s="44">
        <f t="shared" ca="1" si="74"/>
        <v>120257</v>
      </c>
      <c r="I211" s="45">
        <f t="shared" si="75"/>
        <v>0</v>
      </c>
      <c r="J211" s="45">
        <f t="shared" ca="1" si="69"/>
        <v>0</v>
      </c>
      <c r="K211" s="45">
        <f t="shared" si="76"/>
        <v>0</v>
      </c>
      <c r="L211" s="45"/>
      <c r="M211" s="45">
        <f t="shared" si="77"/>
        <v>0</v>
      </c>
      <c r="N211" s="257">
        <f t="shared" ca="1" si="70"/>
        <v>0.05</v>
      </c>
      <c r="O211" s="23"/>
      <c r="P211" s="255">
        <f t="shared" ca="1" si="71"/>
        <v>9.4999999999999998E-3</v>
      </c>
      <c r="Q211" s="163">
        <f t="shared" ca="1" si="72"/>
        <v>0.05</v>
      </c>
      <c r="R211" s="161">
        <f ca="1">NPV(Q211,K212:$K$245) + ($A$13+$A$14+$A$15)/POWER(1+Q210,$A$29-D211+1)+K211</f>
        <v>0</v>
      </c>
      <c r="S211" s="161">
        <f ca="1">NPV(Q211,K212:$K$244) + ($A$13+$A$14+$A$15)/POWER(1+Q211,$A$29-D211+1)+K211</f>
        <v>0</v>
      </c>
      <c r="T211" s="158">
        <f t="shared" ca="1" si="62"/>
        <v>0</v>
      </c>
      <c r="U211" s="158">
        <f t="shared" ca="1" si="63"/>
        <v>0</v>
      </c>
      <c r="V211" s="158">
        <f t="shared" si="64"/>
        <v>0</v>
      </c>
      <c r="W211" s="158">
        <f t="shared" ca="1" si="65"/>
        <v>0</v>
      </c>
      <c r="X211" s="274">
        <f t="shared" ca="1" si="79"/>
        <v>0</v>
      </c>
      <c r="Z211" s="28">
        <f t="shared" ca="1" si="78"/>
        <v>0</v>
      </c>
      <c r="AA211" s="233"/>
      <c r="AB211" s="45">
        <f t="shared" ca="1" si="80"/>
        <v>0</v>
      </c>
      <c r="AC211" s="45">
        <f t="shared" ca="1" si="66"/>
        <v>0</v>
      </c>
      <c r="AD211" s="25">
        <f t="shared" ca="1" si="67"/>
        <v>0</v>
      </c>
    </row>
    <row r="212" spans="4:30" x14ac:dyDescent="0.35">
      <c r="D212" s="20">
        <v>208</v>
      </c>
      <c r="E212" s="21">
        <f t="shared" ca="1" si="73"/>
        <v>120651</v>
      </c>
      <c r="F212" s="44">
        <f t="shared" ca="1" si="68"/>
        <v>121015</v>
      </c>
      <c r="G212" s="22" t="s">
        <v>119</v>
      </c>
      <c r="H212" s="44">
        <f t="shared" ca="1" si="74"/>
        <v>120622</v>
      </c>
      <c r="I212" s="45">
        <f t="shared" si="75"/>
        <v>0</v>
      </c>
      <c r="J212" s="45">
        <f t="shared" ca="1" si="69"/>
        <v>0</v>
      </c>
      <c r="K212" s="45">
        <f t="shared" si="76"/>
        <v>0</v>
      </c>
      <c r="L212" s="45"/>
      <c r="M212" s="45">
        <f t="shared" si="77"/>
        <v>0</v>
      </c>
      <c r="N212" s="257">
        <f t="shared" ca="1" si="70"/>
        <v>0.05</v>
      </c>
      <c r="O212" s="23"/>
      <c r="P212" s="255">
        <f t="shared" ca="1" si="71"/>
        <v>9.4999999999999998E-3</v>
      </c>
      <c r="Q212" s="163">
        <f t="shared" ca="1" si="72"/>
        <v>0.05</v>
      </c>
      <c r="R212" s="161">
        <f ca="1">NPV(Q212,K213:$K$245) + ($A$13+$A$14+$A$15)/POWER(1+Q211,$A$29-D212+1)+K212</f>
        <v>0</v>
      </c>
      <c r="S212" s="161">
        <f ca="1">NPV(Q212,K213:$K$244) + ($A$13+$A$14+$A$15)/POWER(1+Q212,$A$29-D212+1)+K212</f>
        <v>0</v>
      </c>
      <c r="T212" s="158">
        <f t="shared" ref="T212:T244" ca="1" si="81">IF(ISBLANK(G212),0,X211)</f>
        <v>0</v>
      </c>
      <c r="U212" s="158">
        <f t="shared" ref="U212:U244" ca="1" si="82">(T212+V212)*Q212</f>
        <v>0</v>
      </c>
      <c r="V212" s="158">
        <f t="shared" ref="V212:V244" si="83">-(K212+L212)</f>
        <v>0</v>
      </c>
      <c r="W212" s="158">
        <f t="shared" ref="W212:W244" ca="1" si="84">S212-R212</f>
        <v>0</v>
      </c>
      <c r="X212" s="274">
        <f t="shared" ca="1" si="79"/>
        <v>0</v>
      </c>
      <c r="Z212" s="28">
        <f t="shared" ca="1" si="78"/>
        <v>0</v>
      </c>
      <c r="AA212" s="233"/>
      <c r="AB212" s="45">
        <f t="shared" ca="1" si="80"/>
        <v>0</v>
      </c>
      <c r="AC212" s="45">
        <f t="shared" ca="1" si="66"/>
        <v>0</v>
      </c>
      <c r="AD212" s="25">
        <f t="shared" ca="1" si="67"/>
        <v>0</v>
      </c>
    </row>
    <row r="213" spans="4:30" x14ac:dyDescent="0.35">
      <c r="D213" s="20">
        <v>209</v>
      </c>
      <c r="E213" s="21">
        <f t="shared" ca="1" si="73"/>
        <v>121016</v>
      </c>
      <c r="F213" s="44">
        <f t="shared" ca="1" si="68"/>
        <v>121381</v>
      </c>
      <c r="G213" s="22" t="s">
        <v>119</v>
      </c>
      <c r="H213" s="44">
        <f t="shared" ca="1" si="74"/>
        <v>120987</v>
      </c>
      <c r="I213" s="45">
        <f t="shared" si="75"/>
        <v>0</v>
      </c>
      <c r="J213" s="45">
        <f t="shared" ca="1" si="69"/>
        <v>0</v>
      </c>
      <c r="K213" s="45">
        <f t="shared" si="76"/>
        <v>0</v>
      </c>
      <c r="L213" s="45"/>
      <c r="M213" s="45">
        <f t="shared" si="77"/>
        <v>0</v>
      </c>
      <c r="N213" s="257">
        <f t="shared" ca="1" si="70"/>
        <v>0.05</v>
      </c>
      <c r="O213" s="23"/>
      <c r="P213" s="255">
        <f t="shared" ca="1" si="71"/>
        <v>9.4999999999999998E-3</v>
      </c>
      <c r="Q213" s="163">
        <f t="shared" ca="1" si="72"/>
        <v>0.05</v>
      </c>
      <c r="R213" s="161">
        <f ca="1">NPV(Q213,K214:$K$245) + ($A$13+$A$14+$A$15)/POWER(1+Q212,$A$29-D213+1)+K213</f>
        <v>0</v>
      </c>
      <c r="S213" s="161">
        <f ca="1">NPV(Q213,K214:$K$244) + ($A$13+$A$14+$A$15)/POWER(1+Q213,$A$29-D213+1)+K213</f>
        <v>0</v>
      </c>
      <c r="T213" s="158">
        <f t="shared" ca="1" si="81"/>
        <v>0</v>
      </c>
      <c r="U213" s="158">
        <f t="shared" ca="1" si="82"/>
        <v>0</v>
      </c>
      <c r="V213" s="158">
        <f t="shared" si="83"/>
        <v>0</v>
      </c>
      <c r="W213" s="158">
        <f t="shared" ca="1" si="84"/>
        <v>0</v>
      </c>
      <c r="X213" s="274">
        <f t="shared" ca="1" si="79"/>
        <v>0</v>
      </c>
      <c r="Z213" s="28">
        <f t="shared" ca="1" si="78"/>
        <v>0</v>
      </c>
      <c r="AA213" s="233"/>
      <c r="AB213" s="45">
        <f t="shared" ca="1" si="80"/>
        <v>0</v>
      </c>
      <c r="AC213" s="45">
        <f t="shared" ca="1" si="66"/>
        <v>0</v>
      </c>
      <c r="AD213" s="25">
        <f t="shared" ca="1" si="67"/>
        <v>0</v>
      </c>
    </row>
    <row r="214" spans="4:30" x14ac:dyDescent="0.35">
      <c r="D214" s="20">
        <v>210</v>
      </c>
      <c r="E214" s="21">
        <f t="shared" ca="1" si="73"/>
        <v>121382</v>
      </c>
      <c r="F214" s="44">
        <f t="shared" ca="1" si="68"/>
        <v>121746</v>
      </c>
      <c r="G214" s="22" t="s">
        <v>119</v>
      </c>
      <c r="H214" s="44">
        <f t="shared" ca="1" si="74"/>
        <v>121353</v>
      </c>
      <c r="I214" s="45">
        <f t="shared" si="75"/>
        <v>0</v>
      </c>
      <c r="J214" s="45">
        <f t="shared" ca="1" si="69"/>
        <v>0</v>
      </c>
      <c r="K214" s="45">
        <f t="shared" si="76"/>
        <v>0</v>
      </c>
      <c r="L214" s="45"/>
      <c r="M214" s="45">
        <f t="shared" si="77"/>
        <v>0</v>
      </c>
      <c r="N214" s="257">
        <f t="shared" ca="1" si="70"/>
        <v>0.05</v>
      </c>
      <c r="O214" s="23"/>
      <c r="P214" s="255">
        <f t="shared" ca="1" si="71"/>
        <v>9.4999999999999998E-3</v>
      </c>
      <c r="Q214" s="163">
        <f t="shared" ca="1" si="72"/>
        <v>0.05</v>
      </c>
      <c r="R214" s="161">
        <f ca="1">NPV(Q214,K215:$K$245) + ($A$13+$A$14+$A$15)/POWER(1+Q213,$A$29-D214+1)+K214</f>
        <v>0</v>
      </c>
      <c r="S214" s="161">
        <f ca="1">NPV(Q214,K215:$K$244) + ($A$13+$A$14+$A$15)/POWER(1+Q214,$A$29-D214+1)+K214</f>
        <v>0</v>
      </c>
      <c r="T214" s="158">
        <f t="shared" ca="1" si="81"/>
        <v>0</v>
      </c>
      <c r="U214" s="158">
        <f t="shared" ca="1" si="82"/>
        <v>0</v>
      </c>
      <c r="V214" s="158">
        <f t="shared" si="83"/>
        <v>0</v>
      </c>
      <c r="W214" s="158">
        <f t="shared" ca="1" si="84"/>
        <v>0</v>
      </c>
      <c r="X214" s="274">
        <f t="shared" ca="1" si="79"/>
        <v>0</v>
      </c>
      <c r="Z214" s="28">
        <f t="shared" ca="1" si="78"/>
        <v>0</v>
      </c>
      <c r="AA214" s="233"/>
      <c r="AB214" s="45">
        <f t="shared" ca="1" si="80"/>
        <v>0</v>
      </c>
      <c r="AC214" s="45">
        <f t="shared" ca="1" si="66"/>
        <v>0</v>
      </c>
      <c r="AD214" s="25">
        <f t="shared" ca="1" si="67"/>
        <v>0</v>
      </c>
    </row>
    <row r="215" spans="4:30" x14ac:dyDescent="0.35">
      <c r="D215" s="20">
        <v>211</v>
      </c>
      <c r="E215" s="21">
        <f t="shared" ca="1" si="73"/>
        <v>121747</v>
      </c>
      <c r="F215" s="44">
        <f t="shared" ca="1" si="68"/>
        <v>122111</v>
      </c>
      <c r="G215" s="22" t="s">
        <v>119</v>
      </c>
      <c r="H215" s="44">
        <f t="shared" ca="1" si="74"/>
        <v>121718</v>
      </c>
      <c r="I215" s="45">
        <f t="shared" si="75"/>
        <v>0</v>
      </c>
      <c r="J215" s="45">
        <f t="shared" ca="1" si="69"/>
        <v>0</v>
      </c>
      <c r="K215" s="45">
        <f t="shared" si="76"/>
        <v>0</v>
      </c>
      <c r="L215" s="45"/>
      <c r="M215" s="45">
        <f t="shared" si="77"/>
        <v>0</v>
      </c>
      <c r="N215" s="257">
        <f t="shared" ca="1" si="70"/>
        <v>0.05</v>
      </c>
      <c r="O215" s="23"/>
      <c r="P215" s="255">
        <f t="shared" ca="1" si="71"/>
        <v>9.4999999999999998E-3</v>
      </c>
      <c r="Q215" s="163">
        <f t="shared" ca="1" si="72"/>
        <v>0.05</v>
      </c>
      <c r="R215" s="161">
        <f ca="1">NPV(Q215,K216:$K$245) + ($A$13+$A$14+$A$15)/POWER(1+Q214,$A$29-D215+1)+K215</f>
        <v>0</v>
      </c>
      <c r="S215" s="161">
        <f ca="1">NPV(Q215,K216:$K$244) + ($A$13+$A$14+$A$15)/POWER(1+Q215,$A$29-D215+1)+K215</f>
        <v>0</v>
      </c>
      <c r="T215" s="158">
        <f t="shared" ca="1" si="81"/>
        <v>0</v>
      </c>
      <c r="U215" s="158">
        <f t="shared" ca="1" si="82"/>
        <v>0</v>
      </c>
      <c r="V215" s="158">
        <f t="shared" si="83"/>
        <v>0</v>
      </c>
      <c r="W215" s="158">
        <f t="shared" ca="1" si="84"/>
        <v>0</v>
      </c>
      <c r="X215" s="274">
        <f t="shared" ca="1" si="79"/>
        <v>0</v>
      </c>
      <c r="Z215" s="28">
        <f t="shared" ca="1" si="78"/>
        <v>0</v>
      </c>
      <c r="AA215" s="233"/>
      <c r="AB215" s="45">
        <f t="shared" ca="1" si="80"/>
        <v>0</v>
      </c>
      <c r="AC215" s="45">
        <f t="shared" ca="1" si="66"/>
        <v>0</v>
      </c>
      <c r="AD215" s="25">
        <f t="shared" ca="1" si="67"/>
        <v>0</v>
      </c>
    </row>
    <row r="216" spans="4:30" x14ac:dyDescent="0.35">
      <c r="D216" s="20">
        <v>212</v>
      </c>
      <c r="E216" s="21">
        <f t="shared" ca="1" si="73"/>
        <v>122112</v>
      </c>
      <c r="F216" s="44">
        <f t="shared" ca="1" si="68"/>
        <v>122476</v>
      </c>
      <c r="G216" s="22" t="s">
        <v>119</v>
      </c>
      <c r="H216" s="44">
        <f t="shared" ca="1" si="74"/>
        <v>122083</v>
      </c>
      <c r="I216" s="45">
        <f t="shared" si="75"/>
        <v>0</v>
      </c>
      <c r="J216" s="45">
        <f t="shared" ca="1" si="69"/>
        <v>0</v>
      </c>
      <c r="K216" s="45">
        <f t="shared" si="76"/>
        <v>0</v>
      </c>
      <c r="L216" s="45"/>
      <c r="M216" s="45">
        <f t="shared" si="77"/>
        <v>0</v>
      </c>
      <c r="N216" s="257">
        <f t="shared" ca="1" si="70"/>
        <v>0.05</v>
      </c>
      <c r="O216" s="23"/>
      <c r="P216" s="255">
        <f t="shared" ca="1" si="71"/>
        <v>9.4999999999999998E-3</v>
      </c>
      <c r="Q216" s="163">
        <f t="shared" ca="1" si="72"/>
        <v>0.05</v>
      </c>
      <c r="R216" s="161">
        <f ca="1">NPV(Q216,K217:$K$245) + ($A$13+$A$14+$A$15)/POWER(1+Q215,$A$29-D216+1)+K216</f>
        <v>0</v>
      </c>
      <c r="S216" s="161">
        <f ca="1">NPV(Q216,K217:$K$244) + ($A$13+$A$14+$A$15)/POWER(1+Q216,$A$29-D216+1)+K216</f>
        <v>0</v>
      </c>
      <c r="T216" s="158">
        <f t="shared" ca="1" si="81"/>
        <v>0</v>
      </c>
      <c r="U216" s="158">
        <f t="shared" ca="1" si="82"/>
        <v>0</v>
      </c>
      <c r="V216" s="158">
        <f t="shared" si="83"/>
        <v>0</v>
      </c>
      <c r="W216" s="158">
        <f t="shared" ca="1" si="84"/>
        <v>0</v>
      </c>
      <c r="X216" s="274">
        <f t="shared" ca="1" si="79"/>
        <v>0</v>
      </c>
      <c r="Z216" s="28">
        <f t="shared" ca="1" si="78"/>
        <v>0</v>
      </c>
      <c r="AA216" s="233"/>
      <c r="AB216" s="45">
        <f t="shared" ca="1" si="80"/>
        <v>0</v>
      </c>
      <c r="AC216" s="45">
        <f t="shared" ca="1" si="66"/>
        <v>0</v>
      </c>
      <c r="AD216" s="25">
        <f t="shared" ca="1" si="67"/>
        <v>0</v>
      </c>
    </row>
    <row r="217" spans="4:30" x14ac:dyDescent="0.35">
      <c r="D217" s="20">
        <v>213</v>
      </c>
      <c r="E217" s="21">
        <f t="shared" ca="1" si="73"/>
        <v>122477</v>
      </c>
      <c r="F217" s="44">
        <f t="shared" ca="1" si="68"/>
        <v>122842</v>
      </c>
      <c r="G217" s="22" t="s">
        <v>119</v>
      </c>
      <c r="H217" s="44">
        <f t="shared" ca="1" si="74"/>
        <v>122448</v>
      </c>
      <c r="I217" s="45">
        <f t="shared" si="75"/>
        <v>0</v>
      </c>
      <c r="J217" s="45">
        <f t="shared" ca="1" si="69"/>
        <v>0</v>
      </c>
      <c r="K217" s="45">
        <f t="shared" si="76"/>
        <v>0</v>
      </c>
      <c r="L217" s="45"/>
      <c r="M217" s="45">
        <f t="shared" si="77"/>
        <v>0</v>
      </c>
      <c r="N217" s="257">
        <f t="shared" ca="1" si="70"/>
        <v>0.05</v>
      </c>
      <c r="O217" s="23"/>
      <c r="P217" s="255">
        <f t="shared" ca="1" si="71"/>
        <v>9.4999999999999998E-3</v>
      </c>
      <c r="Q217" s="163">
        <f t="shared" ca="1" si="72"/>
        <v>0.05</v>
      </c>
      <c r="R217" s="161">
        <f ca="1">NPV(Q217,K218:$K$245) + ($A$13+$A$14+$A$15)/POWER(1+Q216,$A$29-D217+1)+K217</f>
        <v>0</v>
      </c>
      <c r="S217" s="161">
        <f ca="1">NPV(Q217,K218:$K$244) + ($A$13+$A$14+$A$15)/POWER(1+Q217,$A$29-D217+1)+K217</f>
        <v>0</v>
      </c>
      <c r="T217" s="158">
        <f t="shared" ca="1" si="81"/>
        <v>0</v>
      </c>
      <c r="U217" s="158">
        <f t="shared" ca="1" si="82"/>
        <v>0</v>
      </c>
      <c r="V217" s="158">
        <f t="shared" si="83"/>
        <v>0</v>
      </c>
      <c r="W217" s="158">
        <f t="shared" ca="1" si="84"/>
        <v>0</v>
      </c>
      <c r="X217" s="274">
        <f t="shared" ca="1" si="79"/>
        <v>0</v>
      </c>
      <c r="Z217" s="28">
        <f t="shared" ca="1" si="78"/>
        <v>0</v>
      </c>
      <c r="AA217" s="233"/>
      <c r="AB217" s="45">
        <f t="shared" ca="1" si="80"/>
        <v>0</v>
      </c>
      <c r="AC217" s="45">
        <f t="shared" ca="1" si="66"/>
        <v>0</v>
      </c>
      <c r="AD217" s="25">
        <f t="shared" ca="1" si="67"/>
        <v>0</v>
      </c>
    </row>
    <row r="218" spans="4:30" x14ac:dyDescent="0.35">
      <c r="D218" s="20">
        <v>214</v>
      </c>
      <c r="E218" s="21">
        <f t="shared" ca="1" si="73"/>
        <v>122843</v>
      </c>
      <c r="F218" s="44">
        <f t="shared" ca="1" si="68"/>
        <v>123207</v>
      </c>
      <c r="G218" s="22" t="s">
        <v>119</v>
      </c>
      <c r="H218" s="44">
        <f t="shared" ca="1" si="74"/>
        <v>122814</v>
      </c>
      <c r="I218" s="45">
        <f t="shared" si="75"/>
        <v>0</v>
      </c>
      <c r="J218" s="45">
        <f t="shared" ca="1" si="69"/>
        <v>0</v>
      </c>
      <c r="K218" s="45">
        <f t="shared" si="76"/>
        <v>0</v>
      </c>
      <c r="L218" s="45"/>
      <c r="M218" s="45">
        <f t="shared" si="77"/>
        <v>0</v>
      </c>
      <c r="N218" s="257">
        <f t="shared" ca="1" si="70"/>
        <v>0.05</v>
      </c>
      <c r="O218" s="23"/>
      <c r="P218" s="255">
        <f t="shared" ca="1" si="71"/>
        <v>9.4999999999999998E-3</v>
      </c>
      <c r="Q218" s="163">
        <f t="shared" ca="1" si="72"/>
        <v>0.05</v>
      </c>
      <c r="R218" s="161">
        <f ca="1">NPV(Q218,K219:$K$245) + ($A$13+$A$14+$A$15)/POWER(1+Q217,$A$29-D218+1)+K218</f>
        <v>0</v>
      </c>
      <c r="S218" s="161">
        <f ca="1">NPV(Q218,K219:$K$244) + ($A$13+$A$14+$A$15)/POWER(1+Q218,$A$29-D218+1)+K218</f>
        <v>0</v>
      </c>
      <c r="T218" s="158">
        <f t="shared" ca="1" si="81"/>
        <v>0</v>
      </c>
      <c r="U218" s="158">
        <f t="shared" ca="1" si="82"/>
        <v>0</v>
      </c>
      <c r="V218" s="158">
        <f t="shared" si="83"/>
        <v>0</v>
      </c>
      <c r="W218" s="158">
        <f t="shared" ca="1" si="84"/>
        <v>0</v>
      </c>
      <c r="X218" s="274">
        <f t="shared" ca="1" si="79"/>
        <v>0</v>
      </c>
      <c r="Z218" s="28">
        <f t="shared" ca="1" si="78"/>
        <v>0</v>
      </c>
      <c r="AA218" s="233"/>
      <c r="AB218" s="45">
        <f t="shared" ca="1" si="80"/>
        <v>0</v>
      </c>
      <c r="AC218" s="45">
        <f t="shared" ca="1" si="66"/>
        <v>0</v>
      </c>
      <c r="AD218" s="25">
        <f t="shared" ca="1" si="67"/>
        <v>0</v>
      </c>
    </row>
    <row r="219" spans="4:30" x14ac:dyDescent="0.35">
      <c r="D219" s="20">
        <v>215</v>
      </c>
      <c r="E219" s="21">
        <f t="shared" ca="1" si="73"/>
        <v>123208</v>
      </c>
      <c r="F219" s="44">
        <f t="shared" ca="1" si="68"/>
        <v>123572</v>
      </c>
      <c r="G219" s="22" t="s">
        <v>119</v>
      </c>
      <c r="H219" s="44">
        <f t="shared" ca="1" si="74"/>
        <v>123179</v>
      </c>
      <c r="I219" s="45">
        <f t="shared" si="75"/>
        <v>0</v>
      </c>
      <c r="J219" s="45">
        <f t="shared" ca="1" si="69"/>
        <v>0</v>
      </c>
      <c r="K219" s="45">
        <f t="shared" si="76"/>
        <v>0</v>
      </c>
      <c r="L219" s="45"/>
      <c r="M219" s="45">
        <f t="shared" si="77"/>
        <v>0</v>
      </c>
      <c r="N219" s="257">
        <f t="shared" ca="1" si="70"/>
        <v>0.05</v>
      </c>
      <c r="O219" s="23"/>
      <c r="P219" s="255">
        <f t="shared" ca="1" si="71"/>
        <v>9.4999999999999998E-3</v>
      </c>
      <c r="Q219" s="163">
        <f t="shared" ca="1" si="72"/>
        <v>0.05</v>
      </c>
      <c r="R219" s="161">
        <f ca="1">NPV(Q219,K220:$K$245) + ($A$13+$A$14+$A$15)/POWER(1+Q218,$A$29-D219+1)+K219</f>
        <v>0</v>
      </c>
      <c r="S219" s="161">
        <f ca="1">NPV(Q219,K220:$K$244) + ($A$13+$A$14+$A$15)/POWER(1+Q219,$A$29-D219+1)+K219</f>
        <v>0</v>
      </c>
      <c r="T219" s="158">
        <f t="shared" ca="1" si="81"/>
        <v>0</v>
      </c>
      <c r="U219" s="158">
        <f t="shared" ca="1" si="82"/>
        <v>0</v>
      </c>
      <c r="V219" s="158">
        <f t="shared" si="83"/>
        <v>0</v>
      </c>
      <c r="W219" s="158">
        <f t="shared" ca="1" si="84"/>
        <v>0</v>
      </c>
      <c r="X219" s="274">
        <f t="shared" ca="1" si="79"/>
        <v>0</v>
      </c>
      <c r="Z219" s="28">
        <f t="shared" ca="1" si="78"/>
        <v>0</v>
      </c>
      <c r="AA219" s="233"/>
      <c r="AB219" s="45">
        <f t="shared" ca="1" si="80"/>
        <v>0</v>
      </c>
      <c r="AC219" s="45">
        <f t="shared" ca="1" si="66"/>
        <v>0</v>
      </c>
      <c r="AD219" s="25">
        <f t="shared" ca="1" si="67"/>
        <v>0</v>
      </c>
    </row>
    <row r="220" spans="4:30" x14ac:dyDescent="0.35">
      <c r="D220" s="20">
        <v>216</v>
      </c>
      <c r="E220" s="21">
        <f t="shared" ca="1" si="73"/>
        <v>123573</v>
      </c>
      <c r="F220" s="44">
        <f t="shared" ca="1" si="68"/>
        <v>123937</v>
      </c>
      <c r="G220" s="22" t="s">
        <v>119</v>
      </c>
      <c r="H220" s="44">
        <f t="shared" ca="1" si="74"/>
        <v>123544</v>
      </c>
      <c r="I220" s="45">
        <f t="shared" si="75"/>
        <v>0</v>
      </c>
      <c r="J220" s="45">
        <f t="shared" ca="1" si="69"/>
        <v>0</v>
      </c>
      <c r="K220" s="45">
        <f t="shared" si="76"/>
        <v>0</v>
      </c>
      <c r="L220" s="45"/>
      <c r="M220" s="45">
        <f t="shared" si="77"/>
        <v>0</v>
      </c>
      <c r="N220" s="257">
        <f t="shared" ca="1" si="70"/>
        <v>0.05</v>
      </c>
      <c r="O220" s="23"/>
      <c r="P220" s="255">
        <f t="shared" ca="1" si="71"/>
        <v>9.4999999999999998E-3</v>
      </c>
      <c r="Q220" s="163">
        <f t="shared" ca="1" si="72"/>
        <v>0.05</v>
      </c>
      <c r="R220" s="161">
        <f ca="1">NPV(Q220,K221:$K$245) + ($A$13+$A$14+$A$15)/POWER(1+Q219,$A$29-D220+1)+K220</f>
        <v>0</v>
      </c>
      <c r="S220" s="161">
        <f ca="1">NPV(Q220,K221:$K$244) + ($A$13+$A$14+$A$15)/POWER(1+Q220,$A$29-D220+1)+K220</f>
        <v>0</v>
      </c>
      <c r="T220" s="158">
        <f t="shared" ca="1" si="81"/>
        <v>0</v>
      </c>
      <c r="U220" s="158">
        <f t="shared" ca="1" si="82"/>
        <v>0</v>
      </c>
      <c r="V220" s="158">
        <f t="shared" si="83"/>
        <v>0</v>
      </c>
      <c r="W220" s="158">
        <f t="shared" ca="1" si="84"/>
        <v>0</v>
      </c>
      <c r="X220" s="274">
        <f t="shared" ca="1" si="79"/>
        <v>0</v>
      </c>
      <c r="Z220" s="28">
        <f t="shared" ca="1" si="78"/>
        <v>0</v>
      </c>
      <c r="AA220" s="233"/>
      <c r="AB220" s="45">
        <f t="shared" ca="1" si="80"/>
        <v>0</v>
      </c>
      <c r="AC220" s="45">
        <f t="shared" ca="1" si="66"/>
        <v>0</v>
      </c>
      <c r="AD220" s="25">
        <f t="shared" ca="1" si="67"/>
        <v>0</v>
      </c>
    </row>
    <row r="221" spans="4:30" x14ac:dyDescent="0.35">
      <c r="D221" s="20">
        <v>217</v>
      </c>
      <c r="E221" s="21">
        <f t="shared" ca="1" si="73"/>
        <v>123938</v>
      </c>
      <c r="F221" s="44">
        <f t="shared" ca="1" si="68"/>
        <v>124303</v>
      </c>
      <c r="G221" s="22" t="s">
        <v>119</v>
      </c>
      <c r="H221" s="44">
        <f t="shared" ca="1" si="74"/>
        <v>123909</v>
      </c>
      <c r="I221" s="45">
        <f t="shared" si="75"/>
        <v>0</v>
      </c>
      <c r="J221" s="45">
        <f t="shared" ca="1" si="69"/>
        <v>0</v>
      </c>
      <c r="K221" s="45">
        <f t="shared" si="76"/>
        <v>0</v>
      </c>
      <c r="L221" s="45"/>
      <c r="M221" s="45">
        <f t="shared" si="77"/>
        <v>0</v>
      </c>
      <c r="N221" s="257">
        <f t="shared" ca="1" si="70"/>
        <v>0.05</v>
      </c>
      <c r="O221" s="23"/>
      <c r="P221" s="255">
        <f t="shared" ca="1" si="71"/>
        <v>9.4999999999999998E-3</v>
      </c>
      <c r="Q221" s="163">
        <f t="shared" ca="1" si="72"/>
        <v>0.05</v>
      </c>
      <c r="R221" s="161">
        <f ca="1">NPV(Q221,K222:$K$245) + ($A$13+$A$14+$A$15)/POWER(1+Q220,$A$29-D221+1)+K221</f>
        <v>0</v>
      </c>
      <c r="S221" s="161">
        <f ca="1">NPV(Q221,K222:$K$244) + ($A$13+$A$14+$A$15)/POWER(1+Q221,$A$29-D221+1)+K221</f>
        <v>0</v>
      </c>
      <c r="T221" s="158">
        <f t="shared" ca="1" si="81"/>
        <v>0</v>
      </c>
      <c r="U221" s="158">
        <f t="shared" ca="1" si="82"/>
        <v>0</v>
      </c>
      <c r="V221" s="158">
        <f t="shared" si="83"/>
        <v>0</v>
      </c>
      <c r="W221" s="158">
        <f t="shared" ca="1" si="84"/>
        <v>0</v>
      </c>
      <c r="X221" s="274">
        <f t="shared" ca="1" si="79"/>
        <v>0</v>
      </c>
      <c r="Z221" s="28">
        <f t="shared" ca="1" si="78"/>
        <v>0</v>
      </c>
      <c r="AA221" s="233"/>
      <c r="AB221" s="45">
        <f t="shared" ca="1" si="80"/>
        <v>0</v>
      </c>
      <c r="AC221" s="45">
        <f t="shared" ca="1" si="66"/>
        <v>0</v>
      </c>
      <c r="AD221" s="25">
        <f t="shared" ca="1" si="67"/>
        <v>0</v>
      </c>
    </row>
    <row r="222" spans="4:30" x14ac:dyDescent="0.35">
      <c r="D222" s="20">
        <v>218</v>
      </c>
      <c r="E222" s="21">
        <f t="shared" ca="1" si="73"/>
        <v>124304</v>
      </c>
      <c r="F222" s="44">
        <f t="shared" ca="1" si="68"/>
        <v>124668</v>
      </c>
      <c r="G222" s="22" t="s">
        <v>119</v>
      </c>
      <c r="H222" s="44">
        <f t="shared" ca="1" si="74"/>
        <v>124275</v>
      </c>
      <c r="I222" s="45">
        <f t="shared" si="75"/>
        <v>0</v>
      </c>
      <c r="J222" s="45">
        <f t="shared" ca="1" si="69"/>
        <v>0</v>
      </c>
      <c r="K222" s="45">
        <f t="shared" si="76"/>
        <v>0</v>
      </c>
      <c r="L222" s="45"/>
      <c r="M222" s="45">
        <f t="shared" si="77"/>
        <v>0</v>
      </c>
      <c r="N222" s="257">
        <f t="shared" ca="1" si="70"/>
        <v>0.05</v>
      </c>
      <c r="O222" s="23"/>
      <c r="P222" s="255">
        <f t="shared" ca="1" si="71"/>
        <v>9.4999999999999998E-3</v>
      </c>
      <c r="Q222" s="163">
        <f t="shared" ca="1" si="72"/>
        <v>0.05</v>
      </c>
      <c r="R222" s="161">
        <f ca="1">NPV(Q222,K223:$K$245) + ($A$13+$A$14+$A$15)/POWER(1+Q221,$A$29-D222+1)+K222</f>
        <v>0</v>
      </c>
      <c r="S222" s="161">
        <f ca="1">NPV(Q222,K223:$K$244) + ($A$13+$A$14+$A$15)/POWER(1+Q222,$A$29-D222+1)+K222</f>
        <v>0</v>
      </c>
      <c r="T222" s="158">
        <f t="shared" ca="1" si="81"/>
        <v>0</v>
      </c>
      <c r="U222" s="158">
        <f t="shared" ca="1" si="82"/>
        <v>0</v>
      </c>
      <c r="V222" s="158">
        <f t="shared" si="83"/>
        <v>0</v>
      </c>
      <c r="W222" s="158">
        <f t="shared" ca="1" si="84"/>
        <v>0</v>
      </c>
      <c r="X222" s="274">
        <f t="shared" ca="1" si="79"/>
        <v>0</v>
      </c>
      <c r="Z222" s="28">
        <f t="shared" ca="1" si="78"/>
        <v>0</v>
      </c>
      <c r="AA222" s="233"/>
      <c r="AB222" s="45">
        <f t="shared" ca="1" si="80"/>
        <v>0</v>
      </c>
      <c r="AC222" s="45">
        <f t="shared" ca="1" si="66"/>
        <v>0</v>
      </c>
      <c r="AD222" s="25">
        <f t="shared" ca="1" si="67"/>
        <v>0</v>
      </c>
    </row>
    <row r="223" spans="4:30" x14ac:dyDescent="0.35">
      <c r="D223" s="20">
        <v>219</v>
      </c>
      <c r="E223" s="21">
        <f t="shared" ca="1" si="73"/>
        <v>124669</v>
      </c>
      <c r="F223" s="44">
        <f t="shared" ca="1" si="68"/>
        <v>125033</v>
      </c>
      <c r="G223" s="22" t="s">
        <v>119</v>
      </c>
      <c r="H223" s="44">
        <f t="shared" ca="1" si="74"/>
        <v>124640</v>
      </c>
      <c r="I223" s="45">
        <f t="shared" si="75"/>
        <v>0</v>
      </c>
      <c r="J223" s="45">
        <f t="shared" ca="1" si="69"/>
        <v>0</v>
      </c>
      <c r="K223" s="45">
        <f t="shared" si="76"/>
        <v>0</v>
      </c>
      <c r="L223" s="45"/>
      <c r="M223" s="45">
        <f t="shared" si="77"/>
        <v>0</v>
      </c>
      <c r="N223" s="257">
        <f t="shared" ca="1" si="70"/>
        <v>0.05</v>
      </c>
      <c r="O223" s="23"/>
      <c r="P223" s="255">
        <f t="shared" ca="1" si="71"/>
        <v>9.4999999999999998E-3</v>
      </c>
      <c r="Q223" s="163">
        <f t="shared" ca="1" si="72"/>
        <v>0.05</v>
      </c>
      <c r="R223" s="161">
        <f ca="1">NPV(Q223,K224:$K$245) + ($A$13+$A$14+$A$15)/POWER(1+Q222,$A$29-D223+1)+K223</f>
        <v>0</v>
      </c>
      <c r="S223" s="161">
        <f ca="1">NPV(Q223,K224:$K$244) + ($A$13+$A$14+$A$15)/POWER(1+Q223,$A$29-D223+1)+K223</f>
        <v>0</v>
      </c>
      <c r="T223" s="158">
        <f t="shared" ca="1" si="81"/>
        <v>0</v>
      </c>
      <c r="U223" s="158">
        <f t="shared" ca="1" si="82"/>
        <v>0</v>
      </c>
      <c r="V223" s="158">
        <f t="shared" si="83"/>
        <v>0</v>
      </c>
      <c r="W223" s="158">
        <f t="shared" ca="1" si="84"/>
        <v>0</v>
      </c>
      <c r="X223" s="274">
        <f t="shared" ca="1" si="79"/>
        <v>0</v>
      </c>
      <c r="Z223" s="28">
        <f t="shared" ca="1" si="78"/>
        <v>0</v>
      </c>
      <c r="AA223" s="233"/>
      <c r="AB223" s="45">
        <f t="shared" ca="1" si="80"/>
        <v>0</v>
      </c>
      <c r="AC223" s="45">
        <f t="shared" ca="1" si="66"/>
        <v>0</v>
      </c>
      <c r="AD223" s="25">
        <f t="shared" ca="1" si="67"/>
        <v>0</v>
      </c>
    </row>
    <row r="224" spans="4:30" x14ac:dyDescent="0.35">
      <c r="D224" s="20">
        <v>220</v>
      </c>
      <c r="E224" s="21">
        <f t="shared" ca="1" si="73"/>
        <v>125034</v>
      </c>
      <c r="F224" s="44">
        <f t="shared" ca="1" si="68"/>
        <v>125398</v>
      </c>
      <c r="G224" s="22" t="s">
        <v>119</v>
      </c>
      <c r="H224" s="44">
        <f t="shared" ca="1" si="74"/>
        <v>125005</v>
      </c>
      <c r="I224" s="45">
        <f t="shared" si="75"/>
        <v>0</v>
      </c>
      <c r="J224" s="45">
        <f t="shared" ca="1" si="69"/>
        <v>0</v>
      </c>
      <c r="K224" s="45">
        <f t="shared" si="76"/>
        <v>0</v>
      </c>
      <c r="L224" s="45"/>
      <c r="M224" s="45">
        <f t="shared" si="77"/>
        <v>0</v>
      </c>
      <c r="N224" s="257">
        <f t="shared" ca="1" si="70"/>
        <v>0.05</v>
      </c>
      <c r="O224" s="23"/>
      <c r="P224" s="255">
        <f t="shared" ca="1" si="71"/>
        <v>9.4999999999999998E-3</v>
      </c>
      <c r="Q224" s="163">
        <f t="shared" ca="1" si="72"/>
        <v>0.05</v>
      </c>
      <c r="R224" s="161">
        <f ca="1">NPV(Q224,K225:$K$245) + ($A$13+$A$14+$A$15)/POWER(1+Q223,$A$29-D224+1)+K224</f>
        <v>0</v>
      </c>
      <c r="S224" s="161">
        <f ca="1">NPV(Q224,K225:$K$244) + ($A$13+$A$14+$A$15)/POWER(1+Q224,$A$29-D224+1)+K224</f>
        <v>0</v>
      </c>
      <c r="T224" s="158">
        <f t="shared" ca="1" si="81"/>
        <v>0</v>
      </c>
      <c r="U224" s="158">
        <f t="shared" ca="1" si="82"/>
        <v>0</v>
      </c>
      <c r="V224" s="158">
        <f t="shared" si="83"/>
        <v>0</v>
      </c>
      <c r="W224" s="158">
        <f t="shared" ca="1" si="84"/>
        <v>0</v>
      </c>
      <c r="X224" s="274">
        <f t="shared" ca="1" si="79"/>
        <v>0</v>
      </c>
      <c r="Z224" s="28">
        <f t="shared" ca="1" si="78"/>
        <v>0</v>
      </c>
      <c r="AA224" s="233"/>
      <c r="AB224" s="45">
        <f t="shared" ca="1" si="80"/>
        <v>0</v>
      </c>
      <c r="AC224" s="45">
        <f t="shared" ca="1" si="66"/>
        <v>0</v>
      </c>
      <c r="AD224" s="25">
        <f t="shared" ca="1" si="67"/>
        <v>0</v>
      </c>
    </row>
    <row r="225" spans="4:30" x14ac:dyDescent="0.35">
      <c r="D225" s="20">
        <v>221</v>
      </c>
      <c r="E225" s="21">
        <f t="shared" ca="1" si="73"/>
        <v>125399</v>
      </c>
      <c r="F225" s="44">
        <f t="shared" ca="1" si="68"/>
        <v>125764</v>
      </c>
      <c r="G225" s="22" t="s">
        <v>119</v>
      </c>
      <c r="H225" s="44">
        <f t="shared" ca="1" si="74"/>
        <v>125370</v>
      </c>
      <c r="I225" s="45">
        <f t="shared" si="75"/>
        <v>0</v>
      </c>
      <c r="J225" s="45">
        <f t="shared" ca="1" si="69"/>
        <v>0</v>
      </c>
      <c r="K225" s="45">
        <f t="shared" si="76"/>
        <v>0</v>
      </c>
      <c r="L225" s="45"/>
      <c r="M225" s="45">
        <f t="shared" si="77"/>
        <v>0</v>
      </c>
      <c r="N225" s="257">
        <f t="shared" ca="1" si="70"/>
        <v>0.05</v>
      </c>
      <c r="O225" s="23"/>
      <c r="P225" s="255">
        <f t="shared" ca="1" si="71"/>
        <v>9.4999999999999998E-3</v>
      </c>
      <c r="Q225" s="163">
        <f t="shared" ca="1" si="72"/>
        <v>0.05</v>
      </c>
      <c r="R225" s="161">
        <f ca="1">NPV(Q225,K226:$K$245) + ($A$13+$A$14+$A$15)/POWER(1+Q224,$A$29-D225+1)+K225</f>
        <v>0</v>
      </c>
      <c r="S225" s="161">
        <f ca="1">NPV(Q225,K226:$K$244) + ($A$13+$A$14+$A$15)/POWER(1+Q225,$A$29-D225+1)+K225</f>
        <v>0</v>
      </c>
      <c r="T225" s="158">
        <f t="shared" ca="1" si="81"/>
        <v>0</v>
      </c>
      <c r="U225" s="158">
        <f t="shared" ca="1" si="82"/>
        <v>0</v>
      </c>
      <c r="V225" s="158">
        <f t="shared" si="83"/>
        <v>0</v>
      </c>
      <c r="W225" s="158">
        <f t="shared" ca="1" si="84"/>
        <v>0</v>
      </c>
      <c r="X225" s="274">
        <f t="shared" ca="1" si="79"/>
        <v>0</v>
      </c>
      <c r="Z225" s="28">
        <f t="shared" ca="1" si="78"/>
        <v>0</v>
      </c>
      <c r="AA225" s="233"/>
      <c r="AB225" s="45">
        <f t="shared" ca="1" si="80"/>
        <v>0</v>
      </c>
      <c r="AC225" s="45">
        <f t="shared" ca="1" si="66"/>
        <v>0</v>
      </c>
      <c r="AD225" s="25">
        <f t="shared" ca="1" si="67"/>
        <v>0</v>
      </c>
    </row>
    <row r="226" spans="4:30" x14ac:dyDescent="0.35">
      <c r="D226" s="20">
        <v>222</v>
      </c>
      <c r="E226" s="21">
        <f t="shared" ca="1" si="73"/>
        <v>125765</v>
      </c>
      <c r="F226" s="44">
        <f t="shared" ca="1" si="68"/>
        <v>126129</v>
      </c>
      <c r="G226" s="22" t="s">
        <v>119</v>
      </c>
      <c r="H226" s="44">
        <f t="shared" ca="1" si="74"/>
        <v>125736</v>
      </c>
      <c r="I226" s="45">
        <f t="shared" si="75"/>
        <v>0</v>
      </c>
      <c r="J226" s="45">
        <f t="shared" ca="1" si="69"/>
        <v>0</v>
      </c>
      <c r="K226" s="45">
        <f t="shared" si="76"/>
        <v>0</v>
      </c>
      <c r="L226" s="45"/>
      <c r="M226" s="45">
        <f t="shared" si="77"/>
        <v>0</v>
      </c>
      <c r="N226" s="257">
        <f t="shared" ca="1" si="70"/>
        <v>0.05</v>
      </c>
      <c r="O226" s="23"/>
      <c r="P226" s="255">
        <f t="shared" ca="1" si="71"/>
        <v>9.4999999999999998E-3</v>
      </c>
      <c r="Q226" s="163">
        <f t="shared" ca="1" si="72"/>
        <v>0.05</v>
      </c>
      <c r="R226" s="161">
        <f ca="1">NPV(Q226,K227:$K$245) + ($A$13+$A$14+$A$15)/POWER(1+Q225,$A$29-D226+1)+K226</f>
        <v>0</v>
      </c>
      <c r="S226" s="161">
        <f ca="1">NPV(Q226,K227:$K$244) + ($A$13+$A$14+$A$15)/POWER(1+Q226,$A$29-D226+1)+K226</f>
        <v>0</v>
      </c>
      <c r="T226" s="158">
        <f t="shared" ca="1" si="81"/>
        <v>0</v>
      </c>
      <c r="U226" s="158">
        <f t="shared" ca="1" si="82"/>
        <v>0</v>
      </c>
      <c r="V226" s="158">
        <f t="shared" si="83"/>
        <v>0</v>
      </c>
      <c r="W226" s="158">
        <f t="shared" ca="1" si="84"/>
        <v>0</v>
      </c>
      <c r="X226" s="274">
        <f t="shared" ca="1" si="79"/>
        <v>0</v>
      </c>
      <c r="Z226" s="28">
        <f t="shared" ca="1" si="78"/>
        <v>0</v>
      </c>
      <c r="AA226" s="233"/>
      <c r="AB226" s="45">
        <f t="shared" ca="1" si="80"/>
        <v>0</v>
      </c>
      <c r="AC226" s="45">
        <f t="shared" ca="1" si="66"/>
        <v>0</v>
      </c>
      <c r="AD226" s="25">
        <f t="shared" ca="1" si="67"/>
        <v>0</v>
      </c>
    </row>
    <row r="227" spans="4:30" x14ac:dyDescent="0.35">
      <c r="D227" s="20">
        <v>223</v>
      </c>
      <c r="E227" s="21">
        <f t="shared" ca="1" si="73"/>
        <v>126130</v>
      </c>
      <c r="F227" s="44">
        <f t="shared" ca="1" si="68"/>
        <v>126494</v>
      </c>
      <c r="G227" s="22" t="s">
        <v>119</v>
      </c>
      <c r="H227" s="44">
        <f t="shared" ca="1" si="74"/>
        <v>126101</v>
      </c>
      <c r="I227" s="45">
        <f t="shared" si="75"/>
        <v>0</v>
      </c>
      <c r="J227" s="45">
        <f t="shared" ca="1" si="69"/>
        <v>0</v>
      </c>
      <c r="K227" s="45">
        <f t="shared" si="76"/>
        <v>0</v>
      </c>
      <c r="L227" s="45"/>
      <c r="M227" s="45">
        <f t="shared" si="77"/>
        <v>0</v>
      </c>
      <c r="N227" s="257">
        <f t="shared" ca="1" si="70"/>
        <v>0.05</v>
      </c>
      <c r="O227" s="23"/>
      <c r="P227" s="255">
        <f t="shared" ca="1" si="71"/>
        <v>9.4999999999999998E-3</v>
      </c>
      <c r="Q227" s="163">
        <f t="shared" ca="1" si="72"/>
        <v>0.05</v>
      </c>
      <c r="R227" s="161">
        <f ca="1">NPV(Q227,K228:$K$245) + ($A$13+$A$14+$A$15)/POWER(1+Q226,$A$29-D227+1)+K227</f>
        <v>0</v>
      </c>
      <c r="S227" s="161">
        <f ca="1">NPV(Q227,K228:$K$244) + ($A$13+$A$14+$A$15)/POWER(1+Q227,$A$29-D227+1)+K227</f>
        <v>0</v>
      </c>
      <c r="T227" s="158">
        <f t="shared" ca="1" si="81"/>
        <v>0</v>
      </c>
      <c r="U227" s="158">
        <f t="shared" ca="1" si="82"/>
        <v>0</v>
      </c>
      <c r="V227" s="158">
        <f t="shared" si="83"/>
        <v>0</v>
      </c>
      <c r="W227" s="158">
        <f t="shared" ca="1" si="84"/>
        <v>0</v>
      </c>
      <c r="X227" s="274">
        <f t="shared" ca="1" si="79"/>
        <v>0</v>
      </c>
      <c r="Z227" s="28">
        <f t="shared" ca="1" si="78"/>
        <v>0</v>
      </c>
      <c r="AA227" s="233"/>
      <c r="AB227" s="45">
        <f t="shared" ca="1" si="80"/>
        <v>0</v>
      </c>
      <c r="AC227" s="45">
        <f t="shared" ca="1" si="66"/>
        <v>0</v>
      </c>
      <c r="AD227" s="25">
        <f t="shared" ca="1" si="67"/>
        <v>0</v>
      </c>
    </row>
    <row r="228" spans="4:30" x14ac:dyDescent="0.35">
      <c r="D228" s="20">
        <v>224</v>
      </c>
      <c r="E228" s="21">
        <f t="shared" ca="1" si="73"/>
        <v>126495</v>
      </c>
      <c r="F228" s="44">
        <f t="shared" ca="1" si="68"/>
        <v>126859</v>
      </c>
      <c r="G228" s="22" t="s">
        <v>119</v>
      </c>
      <c r="H228" s="44">
        <f t="shared" ca="1" si="74"/>
        <v>126466</v>
      </c>
      <c r="I228" s="45">
        <f t="shared" si="75"/>
        <v>0</v>
      </c>
      <c r="J228" s="45">
        <f t="shared" ca="1" si="69"/>
        <v>0</v>
      </c>
      <c r="K228" s="45">
        <f t="shared" si="76"/>
        <v>0</v>
      </c>
      <c r="L228" s="45"/>
      <c r="M228" s="45">
        <f t="shared" si="77"/>
        <v>0</v>
      </c>
      <c r="N228" s="257">
        <f t="shared" ca="1" si="70"/>
        <v>0.05</v>
      </c>
      <c r="O228" s="23"/>
      <c r="P228" s="255">
        <f t="shared" ca="1" si="71"/>
        <v>9.4999999999999998E-3</v>
      </c>
      <c r="Q228" s="163">
        <f t="shared" ca="1" si="72"/>
        <v>0.05</v>
      </c>
      <c r="R228" s="161">
        <f ca="1">NPV(Q228,K229:$K$245) + ($A$13+$A$14+$A$15)/POWER(1+Q227,$A$29-D228+1)+K228</f>
        <v>0</v>
      </c>
      <c r="S228" s="161">
        <f ca="1">NPV(Q228,K229:$K$244) + ($A$13+$A$14+$A$15)/POWER(1+Q228,$A$29-D228+1)+K228</f>
        <v>0</v>
      </c>
      <c r="T228" s="158">
        <f t="shared" ca="1" si="81"/>
        <v>0</v>
      </c>
      <c r="U228" s="158">
        <f t="shared" ca="1" si="82"/>
        <v>0</v>
      </c>
      <c r="V228" s="158">
        <f t="shared" si="83"/>
        <v>0</v>
      </c>
      <c r="W228" s="158">
        <f t="shared" ca="1" si="84"/>
        <v>0</v>
      </c>
      <c r="X228" s="274">
        <f t="shared" ca="1" si="79"/>
        <v>0</v>
      </c>
      <c r="Z228" s="28">
        <f t="shared" ca="1" si="78"/>
        <v>0</v>
      </c>
      <c r="AA228" s="233"/>
      <c r="AB228" s="45">
        <f t="shared" ca="1" si="80"/>
        <v>0</v>
      </c>
      <c r="AC228" s="45">
        <f t="shared" ca="1" si="66"/>
        <v>0</v>
      </c>
      <c r="AD228" s="25">
        <f t="shared" ca="1" si="67"/>
        <v>0</v>
      </c>
    </row>
    <row r="229" spans="4:30" x14ac:dyDescent="0.35">
      <c r="D229" s="20">
        <v>225</v>
      </c>
      <c r="E229" s="21">
        <f t="shared" ca="1" si="73"/>
        <v>126860</v>
      </c>
      <c r="F229" s="44">
        <f t="shared" ca="1" si="68"/>
        <v>127225</v>
      </c>
      <c r="G229" s="22" t="s">
        <v>119</v>
      </c>
      <c r="H229" s="44">
        <f t="shared" ca="1" si="74"/>
        <v>126831</v>
      </c>
      <c r="I229" s="45">
        <f t="shared" si="75"/>
        <v>0</v>
      </c>
      <c r="J229" s="45">
        <f t="shared" ca="1" si="69"/>
        <v>0</v>
      </c>
      <c r="K229" s="45">
        <f t="shared" si="76"/>
        <v>0</v>
      </c>
      <c r="L229" s="45"/>
      <c r="M229" s="45">
        <f t="shared" si="77"/>
        <v>0</v>
      </c>
      <c r="N229" s="257">
        <f t="shared" ca="1" si="70"/>
        <v>0.05</v>
      </c>
      <c r="O229" s="23"/>
      <c r="P229" s="255">
        <f t="shared" ca="1" si="71"/>
        <v>9.4999999999999998E-3</v>
      </c>
      <c r="Q229" s="163">
        <f t="shared" ca="1" si="72"/>
        <v>0.05</v>
      </c>
      <c r="R229" s="161">
        <f ca="1">NPV(Q229,K230:$K$245) + ($A$13+$A$14+$A$15)/POWER(1+Q228,$A$29-D229+1)+K229</f>
        <v>0</v>
      </c>
      <c r="S229" s="161">
        <f ca="1">NPV(Q229,K230:$K$244) + ($A$13+$A$14+$A$15)/POWER(1+Q229,$A$29-D229+1)+K229</f>
        <v>0</v>
      </c>
      <c r="T229" s="158">
        <f t="shared" ca="1" si="81"/>
        <v>0</v>
      </c>
      <c r="U229" s="158">
        <f t="shared" ca="1" si="82"/>
        <v>0</v>
      </c>
      <c r="V229" s="158">
        <f t="shared" si="83"/>
        <v>0</v>
      </c>
      <c r="W229" s="158">
        <f t="shared" ca="1" si="84"/>
        <v>0</v>
      </c>
      <c r="X229" s="274">
        <f t="shared" ca="1" si="79"/>
        <v>0</v>
      </c>
      <c r="Z229" s="28">
        <f t="shared" ca="1" si="78"/>
        <v>0</v>
      </c>
      <c r="AA229" s="233"/>
      <c r="AB229" s="45">
        <f t="shared" ca="1" si="80"/>
        <v>0</v>
      </c>
      <c r="AC229" s="45">
        <f t="shared" ca="1" si="66"/>
        <v>0</v>
      </c>
      <c r="AD229" s="25">
        <f t="shared" ca="1" si="67"/>
        <v>0</v>
      </c>
    </row>
    <row r="230" spans="4:30" x14ac:dyDescent="0.35">
      <c r="D230" s="20">
        <v>226</v>
      </c>
      <c r="E230" s="21">
        <f t="shared" ca="1" si="73"/>
        <v>127226</v>
      </c>
      <c r="F230" s="44">
        <f t="shared" ca="1" si="68"/>
        <v>127590</v>
      </c>
      <c r="G230" s="22" t="s">
        <v>119</v>
      </c>
      <c r="H230" s="44">
        <f t="shared" ca="1" si="74"/>
        <v>127197</v>
      </c>
      <c r="I230" s="45">
        <f t="shared" si="75"/>
        <v>0</v>
      </c>
      <c r="J230" s="45">
        <f t="shared" ca="1" si="69"/>
        <v>0</v>
      </c>
      <c r="K230" s="45">
        <f t="shared" si="76"/>
        <v>0</v>
      </c>
      <c r="L230" s="45"/>
      <c r="M230" s="45">
        <f t="shared" si="77"/>
        <v>0</v>
      </c>
      <c r="N230" s="257">
        <f t="shared" ca="1" si="70"/>
        <v>0.05</v>
      </c>
      <c r="O230" s="23"/>
      <c r="P230" s="255">
        <f t="shared" ca="1" si="71"/>
        <v>9.4999999999999998E-3</v>
      </c>
      <c r="Q230" s="163">
        <f t="shared" ca="1" si="72"/>
        <v>0.05</v>
      </c>
      <c r="R230" s="161">
        <f ca="1">NPV(Q230,K231:$K$245) + ($A$13+$A$14+$A$15)/POWER(1+Q229,$A$29-D230+1)+K230</f>
        <v>0</v>
      </c>
      <c r="S230" s="161">
        <f ca="1">NPV(Q230,K231:$K$244) + ($A$13+$A$14+$A$15)/POWER(1+Q230,$A$29-D230+1)+K230</f>
        <v>0</v>
      </c>
      <c r="T230" s="158">
        <f t="shared" ca="1" si="81"/>
        <v>0</v>
      </c>
      <c r="U230" s="158">
        <f t="shared" ca="1" si="82"/>
        <v>0</v>
      </c>
      <c r="V230" s="158">
        <f t="shared" si="83"/>
        <v>0</v>
      </c>
      <c r="W230" s="158">
        <f t="shared" ca="1" si="84"/>
        <v>0</v>
      </c>
      <c r="X230" s="274">
        <f t="shared" ca="1" si="79"/>
        <v>0</v>
      </c>
      <c r="Z230" s="28">
        <f t="shared" ca="1" si="78"/>
        <v>0</v>
      </c>
      <c r="AA230" s="233"/>
      <c r="AB230" s="45">
        <f t="shared" ca="1" si="80"/>
        <v>0</v>
      </c>
      <c r="AC230" s="45">
        <f t="shared" ca="1" si="66"/>
        <v>0</v>
      </c>
      <c r="AD230" s="25">
        <f t="shared" ca="1" si="67"/>
        <v>0</v>
      </c>
    </row>
    <row r="231" spans="4:30" x14ac:dyDescent="0.35">
      <c r="D231" s="20">
        <v>227</v>
      </c>
      <c r="E231" s="21">
        <f t="shared" ca="1" si="73"/>
        <v>127591</v>
      </c>
      <c r="F231" s="44">
        <f t="shared" ca="1" si="68"/>
        <v>127955</v>
      </c>
      <c r="G231" s="22" t="s">
        <v>119</v>
      </c>
      <c r="H231" s="44">
        <f t="shared" ca="1" si="74"/>
        <v>127562</v>
      </c>
      <c r="I231" s="45">
        <f t="shared" si="75"/>
        <v>0</v>
      </c>
      <c r="J231" s="45">
        <f t="shared" ca="1" si="69"/>
        <v>0</v>
      </c>
      <c r="K231" s="45">
        <f t="shared" si="76"/>
        <v>0</v>
      </c>
      <c r="L231" s="45"/>
      <c r="M231" s="45">
        <f t="shared" si="77"/>
        <v>0</v>
      </c>
      <c r="N231" s="257">
        <f t="shared" ca="1" si="70"/>
        <v>0.05</v>
      </c>
      <c r="O231" s="23"/>
      <c r="P231" s="255">
        <f t="shared" ca="1" si="71"/>
        <v>9.4999999999999998E-3</v>
      </c>
      <c r="Q231" s="163">
        <f t="shared" ca="1" si="72"/>
        <v>0.05</v>
      </c>
      <c r="R231" s="161">
        <f ca="1">NPV(Q231,K232:$K$245) + ($A$13+$A$14+$A$15)/POWER(1+Q230,$A$29-D231+1)+K231</f>
        <v>0</v>
      </c>
      <c r="S231" s="161">
        <f ca="1">NPV(Q231,K232:$K$244) + ($A$13+$A$14+$A$15)/POWER(1+Q231,$A$29-D231+1)+K231</f>
        <v>0</v>
      </c>
      <c r="T231" s="158">
        <f t="shared" ca="1" si="81"/>
        <v>0</v>
      </c>
      <c r="U231" s="158">
        <f t="shared" ca="1" si="82"/>
        <v>0</v>
      </c>
      <c r="V231" s="158">
        <f t="shared" si="83"/>
        <v>0</v>
      </c>
      <c r="W231" s="158">
        <f t="shared" ca="1" si="84"/>
        <v>0</v>
      </c>
      <c r="X231" s="274">
        <f t="shared" ca="1" si="79"/>
        <v>0</v>
      </c>
      <c r="Z231" s="28">
        <f t="shared" ca="1" si="78"/>
        <v>0</v>
      </c>
      <c r="AA231" s="233"/>
      <c r="AB231" s="45">
        <f t="shared" ca="1" si="80"/>
        <v>0</v>
      </c>
      <c r="AC231" s="45">
        <f t="shared" ca="1" si="66"/>
        <v>0</v>
      </c>
      <c r="AD231" s="25">
        <f t="shared" ca="1" si="67"/>
        <v>0</v>
      </c>
    </row>
    <row r="232" spans="4:30" x14ac:dyDescent="0.35">
      <c r="D232" s="20">
        <v>228</v>
      </c>
      <c r="E232" s="21">
        <f t="shared" ca="1" si="73"/>
        <v>127956</v>
      </c>
      <c r="F232" s="44">
        <f t="shared" ca="1" si="68"/>
        <v>128320</v>
      </c>
      <c r="G232" s="22" t="s">
        <v>119</v>
      </c>
      <c r="H232" s="44">
        <f t="shared" ca="1" si="74"/>
        <v>127927</v>
      </c>
      <c r="I232" s="45">
        <f t="shared" si="75"/>
        <v>0</v>
      </c>
      <c r="J232" s="45">
        <f t="shared" ca="1" si="69"/>
        <v>0</v>
      </c>
      <c r="K232" s="45">
        <f t="shared" si="76"/>
        <v>0</v>
      </c>
      <c r="L232" s="45"/>
      <c r="M232" s="45">
        <f t="shared" si="77"/>
        <v>0</v>
      </c>
      <c r="N232" s="257">
        <f t="shared" ca="1" si="70"/>
        <v>0.05</v>
      </c>
      <c r="O232" s="23"/>
      <c r="P232" s="255">
        <f t="shared" ca="1" si="71"/>
        <v>9.4999999999999998E-3</v>
      </c>
      <c r="Q232" s="163">
        <f t="shared" ca="1" si="72"/>
        <v>0.05</v>
      </c>
      <c r="R232" s="161">
        <f ca="1">NPV(Q232,K233:$K$245) + ($A$13+$A$14+$A$15)/POWER(1+Q231,$A$29-D232+1)+K232</f>
        <v>0</v>
      </c>
      <c r="S232" s="161">
        <f ca="1">NPV(Q232,K233:$K$244) + ($A$13+$A$14+$A$15)/POWER(1+Q232,$A$29-D232+1)+K232</f>
        <v>0</v>
      </c>
      <c r="T232" s="158">
        <f t="shared" ca="1" si="81"/>
        <v>0</v>
      </c>
      <c r="U232" s="158">
        <f t="shared" ca="1" si="82"/>
        <v>0</v>
      </c>
      <c r="V232" s="158">
        <f t="shared" si="83"/>
        <v>0</v>
      </c>
      <c r="W232" s="158">
        <f t="shared" ca="1" si="84"/>
        <v>0</v>
      </c>
      <c r="X232" s="274">
        <f t="shared" ca="1" si="79"/>
        <v>0</v>
      </c>
      <c r="Z232" s="28">
        <f t="shared" ca="1" si="78"/>
        <v>0</v>
      </c>
      <c r="AA232" s="233"/>
      <c r="AB232" s="45">
        <f t="shared" ca="1" si="80"/>
        <v>0</v>
      </c>
      <c r="AC232" s="45">
        <f t="shared" ca="1" si="66"/>
        <v>0</v>
      </c>
      <c r="AD232" s="25">
        <f t="shared" ca="1" si="67"/>
        <v>0</v>
      </c>
    </row>
    <row r="233" spans="4:30" x14ac:dyDescent="0.35">
      <c r="D233" s="20">
        <v>229</v>
      </c>
      <c r="E233" s="21">
        <f t="shared" ca="1" si="73"/>
        <v>128321</v>
      </c>
      <c r="F233" s="44">
        <f t="shared" ca="1" si="68"/>
        <v>128686</v>
      </c>
      <c r="G233" s="22" t="s">
        <v>119</v>
      </c>
      <c r="H233" s="44">
        <f t="shared" ca="1" si="74"/>
        <v>128292</v>
      </c>
      <c r="I233" s="45">
        <f t="shared" si="75"/>
        <v>0</v>
      </c>
      <c r="J233" s="45">
        <f t="shared" ca="1" si="69"/>
        <v>0</v>
      </c>
      <c r="K233" s="45">
        <f t="shared" si="76"/>
        <v>0</v>
      </c>
      <c r="L233" s="45"/>
      <c r="M233" s="45">
        <f t="shared" si="77"/>
        <v>0</v>
      </c>
      <c r="N233" s="257">
        <f t="shared" ca="1" si="70"/>
        <v>0.05</v>
      </c>
      <c r="O233" s="23"/>
      <c r="P233" s="255">
        <f t="shared" ca="1" si="71"/>
        <v>9.4999999999999998E-3</v>
      </c>
      <c r="Q233" s="163">
        <f t="shared" ca="1" si="72"/>
        <v>0.05</v>
      </c>
      <c r="R233" s="161">
        <f ca="1">NPV(Q233,K234:$K$245) + ($A$13+$A$14+$A$15)/POWER(1+Q232,$A$29-D233+1)+K233</f>
        <v>0</v>
      </c>
      <c r="S233" s="161">
        <f ca="1">NPV(Q233,K234:$K$244) + ($A$13+$A$14+$A$15)/POWER(1+Q233,$A$29-D233+1)+K233</f>
        <v>0</v>
      </c>
      <c r="T233" s="158">
        <f t="shared" ca="1" si="81"/>
        <v>0</v>
      </c>
      <c r="U233" s="158">
        <f t="shared" ca="1" si="82"/>
        <v>0</v>
      </c>
      <c r="V233" s="158">
        <f t="shared" si="83"/>
        <v>0</v>
      </c>
      <c r="W233" s="158">
        <f t="shared" ca="1" si="84"/>
        <v>0</v>
      </c>
      <c r="X233" s="274">
        <f t="shared" ca="1" si="79"/>
        <v>0</v>
      </c>
      <c r="Z233" s="28">
        <f t="shared" ca="1" si="78"/>
        <v>0</v>
      </c>
      <c r="AA233" s="233"/>
      <c r="AB233" s="45">
        <f t="shared" ca="1" si="80"/>
        <v>0</v>
      </c>
      <c r="AC233" s="45">
        <f t="shared" ca="1" si="66"/>
        <v>0</v>
      </c>
      <c r="AD233" s="25">
        <f t="shared" ca="1" si="67"/>
        <v>0</v>
      </c>
    </row>
    <row r="234" spans="4:30" x14ac:dyDescent="0.35">
      <c r="D234" s="20">
        <v>230</v>
      </c>
      <c r="E234" s="21">
        <f t="shared" ca="1" si="73"/>
        <v>128687</v>
      </c>
      <c r="F234" s="44">
        <f t="shared" ca="1" si="68"/>
        <v>129051</v>
      </c>
      <c r="G234" s="22" t="s">
        <v>119</v>
      </c>
      <c r="H234" s="44">
        <f t="shared" ca="1" si="74"/>
        <v>128658</v>
      </c>
      <c r="I234" s="45">
        <f t="shared" si="75"/>
        <v>0</v>
      </c>
      <c r="J234" s="45">
        <f t="shared" ca="1" si="69"/>
        <v>0</v>
      </c>
      <c r="K234" s="45">
        <f t="shared" si="76"/>
        <v>0</v>
      </c>
      <c r="L234" s="45"/>
      <c r="M234" s="45">
        <f t="shared" si="77"/>
        <v>0</v>
      </c>
      <c r="N234" s="257">
        <f t="shared" ca="1" si="70"/>
        <v>0.05</v>
      </c>
      <c r="O234" s="23"/>
      <c r="P234" s="255">
        <f t="shared" ca="1" si="71"/>
        <v>9.4999999999999998E-3</v>
      </c>
      <c r="Q234" s="163">
        <f t="shared" ca="1" si="72"/>
        <v>0.05</v>
      </c>
      <c r="R234" s="161">
        <f ca="1">NPV(Q234,K235:$K$245) + ($A$13+$A$14+$A$15)/POWER(1+Q233,$A$29-D234+1)+K234</f>
        <v>0</v>
      </c>
      <c r="S234" s="161">
        <f ca="1">NPV(Q234,K235:$K$244) + ($A$13+$A$14+$A$15)/POWER(1+Q234,$A$29-D234+1)+K234</f>
        <v>0</v>
      </c>
      <c r="T234" s="158">
        <f t="shared" ca="1" si="81"/>
        <v>0</v>
      </c>
      <c r="U234" s="158">
        <f t="shared" ca="1" si="82"/>
        <v>0</v>
      </c>
      <c r="V234" s="158">
        <f t="shared" si="83"/>
        <v>0</v>
      </c>
      <c r="W234" s="158">
        <f t="shared" ca="1" si="84"/>
        <v>0</v>
      </c>
      <c r="X234" s="274">
        <f t="shared" ca="1" si="79"/>
        <v>0</v>
      </c>
      <c r="Z234" s="28">
        <f t="shared" ca="1" si="78"/>
        <v>0</v>
      </c>
      <c r="AA234" s="233"/>
      <c r="AB234" s="45">
        <f t="shared" ca="1" si="80"/>
        <v>0</v>
      </c>
      <c r="AC234" s="45">
        <f t="shared" ca="1" si="66"/>
        <v>0</v>
      </c>
      <c r="AD234" s="25">
        <f t="shared" ca="1" si="67"/>
        <v>0</v>
      </c>
    </row>
    <row r="235" spans="4:30" x14ac:dyDescent="0.35">
      <c r="D235" s="20">
        <v>231</v>
      </c>
      <c r="E235" s="21">
        <f t="shared" ca="1" si="73"/>
        <v>129052</v>
      </c>
      <c r="F235" s="44">
        <f t="shared" ca="1" si="68"/>
        <v>129416</v>
      </c>
      <c r="G235" s="22" t="s">
        <v>119</v>
      </c>
      <c r="H235" s="44">
        <f t="shared" ca="1" si="74"/>
        <v>129023</v>
      </c>
      <c r="I235" s="45">
        <f t="shared" si="75"/>
        <v>0</v>
      </c>
      <c r="J235" s="45">
        <f t="shared" ca="1" si="69"/>
        <v>0</v>
      </c>
      <c r="K235" s="45">
        <f t="shared" si="76"/>
        <v>0</v>
      </c>
      <c r="L235" s="45"/>
      <c r="M235" s="45">
        <f t="shared" si="77"/>
        <v>0</v>
      </c>
      <c r="N235" s="257">
        <f t="shared" ca="1" si="70"/>
        <v>0.05</v>
      </c>
      <c r="O235" s="23"/>
      <c r="P235" s="255">
        <f t="shared" ca="1" si="71"/>
        <v>9.4999999999999998E-3</v>
      </c>
      <c r="Q235" s="163">
        <f t="shared" ca="1" si="72"/>
        <v>0.05</v>
      </c>
      <c r="R235" s="161">
        <f ca="1">NPV(Q235,K236:$K$245) + ($A$13+$A$14+$A$15)/POWER(1+Q234,$A$29-D235+1)+K235</f>
        <v>0</v>
      </c>
      <c r="S235" s="161">
        <f ca="1">NPV(Q235,K236:$K$244) + ($A$13+$A$14+$A$15)/POWER(1+Q235,$A$29-D235+1)+K235</f>
        <v>0</v>
      </c>
      <c r="T235" s="158">
        <f t="shared" ca="1" si="81"/>
        <v>0</v>
      </c>
      <c r="U235" s="158">
        <f t="shared" ca="1" si="82"/>
        <v>0</v>
      </c>
      <c r="V235" s="158">
        <f t="shared" si="83"/>
        <v>0</v>
      </c>
      <c r="W235" s="158">
        <f t="shared" ca="1" si="84"/>
        <v>0</v>
      </c>
      <c r="X235" s="274">
        <f t="shared" ca="1" si="79"/>
        <v>0</v>
      </c>
      <c r="Z235" s="28">
        <f t="shared" ca="1" si="78"/>
        <v>0</v>
      </c>
      <c r="AA235" s="233"/>
      <c r="AB235" s="45">
        <f t="shared" ca="1" si="80"/>
        <v>0</v>
      </c>
      <c r="AC235" s="45">
        <f t="shared" ca="1" si="66"/>
        <v>0</v>
      </c>
      <c r="AD235" s="25">
        <f t="shared" ca="1" si="67"/>
        <v>0</v>
      </c>
    </row>
    <row r="236" spans="4:30" x14ac:dyDescent="0.35">
      <c r="D236" s="20">
        <v>232</v>
      </c>
      <c r="E236" s="21">
        <f t="shared" ca="1" si="73"/>
        <v>129417</v>
      </c>
      <c r="F236" s="44">
        <f t="shared" ca="1" si="68"/>
        <v>129781</v>
      </c>
      <c r="G236" s="22" t="s">
        <v>119</v>
      </c>
      <c r="H236" s="44">
        <f t="shared" ca="1" si="74"/>
        <v>129388</v>
      </c>
      <c r="I236" s="45">
        <f t="shared" si="75"/>
        <v>0</v>
      </c>
      <c r="J236" s="45">
        <f t="shared" ca="1" si="69"/>
        <v>0</v>
      </c>
      <c r="K236" s="45">
        <f t="shared" si="76"/>
        <v>0</v>
      </c>
      <c r="L236" s="45"/>
      <c r="M236" s="45">
        <f t="shared" si="77"/>
        <v>0</v>
      </c>
      <c r="N236" s="257">
        <f t="shared" ca="1" si="70"/>
        <v>0.05</v>
      </c>
      <c r="O236" s="23"/>
      <c r="P236" s="255">
        <f t="shared" ca="1" si="71"/>
        <v>9.4999999999999998E-3</v>
      </c>
      <c r="Q236" s="163">
        <f t="shared" ca="1" si="72"/>
        <v>0.05</v>
      </c>
      <c r="R236" s="161">
        <f ca="1">NPV(Q236,K237:$K$245) + ($A$13+$A$14+$A$15)/POWER(1+Q235,$A$29-D236+1)+K236</f>
        <v>0</v>
      </c>
      <c r="S236" s="161">
        <f ca="1">NPV(Q236,K237:$K$244) + ($A$13+$A$14+$A$15)/POWER(1+Q236,$A$29-D236+1)+K236</f>
        <v>0</v>
      </c>
      <c r="T236" s="158">
        <f t="shared" ca="1" si="81"/>
        <v>0</v>
      </c>
      <c r="U236" s="158">
        <f t="shared" ca="1" si="82"/>
        <v>0</v>
      </c>
      <c r="V236" s="158">
        <f t="shared" si="83"/>
        <v>0</v>
      </c>
      <c r="W236" s="158">
        <f t="shared" ca="1" si="84"/>
        <v>0</v>
      </c>
      <c r="X236" s="274">
        <f t="shared" ca="1" si="79"/>
        <v>0</v>
      </c>
      <c r="Z236" s="28">
        <f t="shared" ca="1" si="78"/>
        <v>0</v>
      </c>
      <c r="AA236" s="233"/>
      <c r="AB236" s="45">
        <f t="shared" ca="1" si="80"/>
        <v>0</v>
      </c>
      <c r="AC236" s="45">
        <f t="shared" ca="1" si="66"/>
        <v>0</v>
      </c>
      <c r="AD236" s="25">
        <f t="shared" ca="1" si="67"/>
        <v>0</v>
      </c>
    </row>
    <row r="237" spans="4:30" x14ac:dyDescent="0.35">
      <c r="D237" s="20">
        <v>233</v>
      </c>
      <c r="E237" s="21">
        <f t="shared" ca="1" si="73"/>
        <v>129782</v>
      </c>
      <c r="F237" s="44">
        <f t="shared" ca="1" si="68"/>
        <v>130147</v>
      </c>
      <c r="G237" s="22" t="s">
        <v>119</v>
      </c>
      <c r="H237" s="44">
        <f t="shared" ca="1" si="74"/>
        <v>129753</v>
      </c>
      <c r="I237" s="45">
        <f t="shared" si="75"/>
        <v>0</v>
      </c>
      <c r="J237" s="45">
        <f t="shared" ca="1" si="69"/>
        <v>0</v>
      </c>
      <c r="K237" s="45">
        <f t="shared" si="76"/>
        <v>0</v>
      </c>
      <c r="L237" s="45"/>
      <c r="M237" s="45">
        <f t="shared" si="77"/>
        <v>0</v>
      </c>
      <c r="N237" s="257">
        <f t="shared" ca="1" si="70"/>
        <v>0.05</v>
      </c>
      <c r="O237" s="23"/>
      <c r="P237" s="255">
        <f t="shared" ca="1" si="71"/>
        <v>9.4999999999999998E-3</v>
      </c>
      <c r="Q237" s="163">
        <f t="shared" ca="1" si="72"/>
        <v>0.05</v>
      </c>
      <c r="R237" s="161">
        <f ca="1">NPV(Q237,K238:$K$245) + ($A$13+$A$14+$A$15)/POWER(1+Q236,$A$29-D237+1)+K237</f>
        <v>0</v>
      </c>
      <c r="S237" s="161">
        <f ca="1">NPV(Q237,K238:$K$244) + ($A$13+$A$14+$A$15)/POWER(1+Q237,$A$29-D237+1)+K237</f>
        <v>0</v>
      </c>
      <c r="T237" s="158">
        <f t="shared" ca="1" si="81"/>
        <v>0</v>
      </c>
      <c r="U237" s="158">
        <f t="shared" ca="1" si="82"/>
        <v>0</v>
      </c>
      <c r="V237" s="158">
        <f t="shared" si="83"/>
        <v>0</v>
      </c>
      <c r="W237" s="158">
        <f t="shared" ca="1" si="84"/>
        <v>0</v>
      </c>
      <c r="X237" s="274">
        <f t="shared" ca="1" si="79"/>
        <v>0</v>
      </c>
      <c r="Z237" s="28">
        <f t="shared" ca="1" si="78"/>
        <v>0</v>
      </c>
      <c r="AA237" s="233"/>
      <c r="AB237" s="45">
        <f t="shared" ca="1" si="80"/>
        <v>0</v>
      </c>
      <c r="AC237" s="45">
        <f t="shared" ca="1" si="66"/>
        <v>0</v>
      </c>
      <c r="AD237" s="25">
        <f t="shared" ca="1" si="67"/>
        <v>0</v>
      </c>
    </row>
    <row r="238" spans="4:30" x14ac:dyDescent="0.35">
      <c r="D238" s="20">
        <v>234</v>
      </c>
      <c r="E238" s="21">
        <f t="shared" ca="1" si="73"/>
        <v>130148</v>
      </c>
      <c r="F238" s="44">
        <f t="shared" ca="1" si="68"/>
        <v>130512</v>
      </c>
      <c r="G238" s="22" t="s">
        <v>119</v>
      </c>
      <c r="H238" s="44">
        <f t="shared" ca="1" si="74"/>
        <v>130119</v>
      </c>
      <c r="I238" s="45">
        <f t="shared" si="75"/>
        <v>0</v>
      </c>
      <c r="J238" s="45">
        <f t="shared" ca="1" si="69"/>
        <v>0</v>
      </c>
      <c r="K238" s="45">
        <f t="shared" si="76"/>
        <v>0</v>
      </c>
      <c r="L238" s="45"/>
      <c r="M238" s="45">
        <f t="shared" si="77"/>
        <v>0</v>
      </c>
      <c r="N238" s="257">
        <f t="shared" ca="1" si="70"/>
        <v>0.05</v>
      </c>
      <c r="O238" s="23"/>
      <c r="P238" s="255">
        <f t="shared" ca="1" si="71"/>
        <v>9.4999999999999998E-3</v>
      </c>
      <c r="Q238" s="163">
        <f t="shared" ca="1" si="72"/>
        <v>0.05</v>
      </c>
      <c r="R238" s="161">
        <f ca="1">NPV(Q238,K239:$K$245) + ($A$13+$A$14+$A$15)/POWER(1+Q237,$A$29-D238+1)+K238</f>
        <v>0</v>
      </c>
      <c r="S238" s="161">
        <f ca="1">NPV(Q238,K239:$K$244) + ($A$13+$A$14+$A$15)/POWER(1+Q238,$A$29-D238+1)+K238</f>
        <v>0</v>
      </c>
      <c r="T238" s="158">
        <f t="shared" ca="1" si="81"/>
        <v>0</v>
      </c>
      <c r="U238" s="158">
        <f t="shared" ca="1" si="82"/>
        <v>0</v>
      </c>
      <c r="V238" s="158">
        <f t="shared" si="83"/>
        <v>0</v>
      </c>
      <c r="W238" s="158">
        <f t="shared" ca="1" si="84"/>
        <v>0</v>
      </c>
      <c r="X238" s="274">
        <f t="shared" ca="1" si="79"/>
        <v>0</v>
      </c>
      <c r="Z238" s="28">
        <f t="shared" ca="1" si="78"/>
        <v>0</v>
      </c>
      <c r="AA238" s="233"/>
      <c r="AB238" s="45">
        <f t="shared" ca="1" si="80"/>
        <v>0</v>
      </c>
      <c r="AC238" s="45">
        <f t="shared" ca="1" si="66"/>
        <v>0</v>
      </c>
      <c r="AD238" s="25">
        <f t="shared" ca="1" si="67"/>
        <v>0</v>
      </c>
    </row>
    <row r="239" spans="4:30" x14ac:dyDescent="0.35">
      <c r="D239" s="20">
        <v>235</v>
      </c>
      <c r="E239" s="21">
        <f t="shared" ca="1" si="73"/>
        <v>130513</v>
      </c>
      <c r="F239" s="44">
        <f t="shared" ca="1" si="68"/>
        <v>130877</v>
      </c>
      <c r="G239" s="22" t="s">
        <v>119</v>
      </c>
      <c r="H239" s="44">
        <f t="shared" ca="1" si="74"/>
        <v>130484</v>
      </c>
      <c r="I239" s="45">
        <f t="shared" si="75"/>
        <v>0</v>
      </c>
      <c r="J239" s="45">
        <f t="shared" ca="1" si="69"/>
        <v>0</v>
      </c>
      <c r="K239" s="45">
        <f t="shared" si="76"/>
        <v>0</v>
      </c>
      <c r="L239" s="45"/>
      <c r="M239" s="45">
        <f t="shared" si="77"/>
        <v>0</v>
      </c>
      <c r="N239" s="257">
        <f t="shared" ca="1" si="70"/>
        <v>0.05</v>
      </c>
      <c r="O239" s="23"/>
      <c r="P239" s="255">
        <f t="shared" ca="1" si="71"/>
        <v>9.4999999999999998E-3</v>
      </c>
      <c r="Q239" s="163">
        <f t="shared" ca="1" si="72"/>
        <v>0.05</v>
      </c>
      <c r="R239" s="161">
        <f ca="1">NPV(Q239,K240:$K$245) + ($A$13+$A$14+$A$15)/POWER(1+Q238,$A$29-D239+1)+K239</f>
        <v>0</v>
      </c>
      <c r="S239" s="161">
        <f ca="1">NPV(Q239,K240:$K$244) + ($A$13+$A$14+$A$15)/POWER(1+Q239,$A$29-D239+1)+K239</f>
        <v>0</v>
      </c>
      <c r="T239" s="158">
        <f t="shared" ca="1" si="81"/>
        <v>0</v>
      </c>
      <c r="U239" s="158">
        <f t="shared" ca="1" si="82"/>
        <v>0</v>
      </c>
      <c r="V239" s="158">
        <f t="shared" si="83"/>
        <v>0</v>
      </c>
      <c r="W239" s="158">
        <f t="shared" ca="1" si="84"/>
        <v>0</v>
      </c>
      <c r="X239" s="274">
        <f t="shared" ca="1" si="79"/>
        <v>0</v>
      </c>
      <c r="Z239" s="28">
        <f t="shared" ca="1" si="78"/>
        <v>0</v>
      </c>
      <c r="AA239" s="233"/>
      <c r="AB239" s="45">
        <f t="shared" ca="1" si="80"/>
        <v>0</v>
      </c>
      <c r="AC239" s="45">
        <f t="shared" ca="1" si="66"/>
        <v>0</v>
      </c>
      <c r="AD239" s="25">
        <f t="shared" ca="1" si="67"/>
        <v>0</v>
      </c>
    </row>
    <row r="240" spans="4:30" x14ac:dyDescent="0.35">
      <c r="D240" s="20">
        <v>236</v>
      </c>
      <c r="E240" s="21">
        <f t="shared" ca="1" si="73"/>
        <v>130878</v>
      </c>
      <c r="F240" s="44">
        <f t="shared" ca="1" si="68"/>
        <v>131242</v>
      </c>
      <c r="G240" s="22" t="s">
        <v>119</v>
      </c>
      <c r="H240" s="44">
        <f t="shared" ca="1" si="74"/>
        <v>130849</v>
      </c>
      <c r="I240" s="45">
        <f t="shared" si="75"/>
        <v>0</v>
      </c>
      <c r="J240" s="45">
        <f t="shared" ca="1" si="69"/>
        <v>0</v>
      </c>
      <c r="K240" s="45">
        <f t="shared" si="76"/>
        <v>0</v>
      </c>
      <c r="L240" s="45"/>
      <c r="M240" s="45">
        <f t="shared" si="77"/>
        <v>0</v>
      </c>
      <c r="N240" s="257">
        <f t="shared" ca="1" si="70"/>
        <v>0.05</v>
      </c>
      <c r="O240" s="23"/>
      <c r="P240" s="255">
        <f t="shared" ca="1" si="71"/>
        <v>9.4999999999999998E-3</v>
      </c>
      <c r="Q240" s="163">
        <f t="shared" ca="1" si="72"/>
        <v>0.05</v>
      </c>
      <c r="R240" s="161">
        <f ca="1">NPV(Q240,K241:$K$245) + ($A$13+$A$14+$A$15)/POWER(1+Q239,$A$29-D240+1)+K240</f>
        <v>0</v>
      </c>
      <c r="S240" s="161">
        <f ca="1">NPV(Q240,K241:$K$244) + ($A$13+$A$14+$A$15)/POWER(1+Q240,$A$29-D240+1)+K240</f>
        <v>0</v>
      </c>
      <c r="T240" s="158">
        <f t="shared" ca="1" si="81"/>
        <v>0</v>
      </c>
      <c r="U240" s="158">
        <f t="shared" ca="1" si="82"/>
        <v>0</v>
      </c>
      <c r="V240" s="158">
        <f t="shared" si="83"/>
        <v>0</v>
      </c>
      <c r="W240" s="158">
        <f t="shared" ca="1" si="84"/>
        <v>0</v>
      </c>
      <c r="X240" s="274">
        <f t="shared" ca="1" si="79"/>
        <v>0</v>
      </c>
      <c r="Z240" s="28">
        <f t="shared" ca="1" si="78"/>
        <v>0</v>
      </c>
      <c r="AA240" s="233"/>
      <c r="AB240" s="45">
        <f t="shared" ca="1" si="80"/>
        <v>0</v>
      </c>
      <c r="AC240" s="45">
        <f t="shared" ca="1" si="66"/>
        <v>0</v>
      </c>
      <c r="AD240" s="25">
        <f t="shared" ca="1" si="67"/>
        <v>0</v>
      </c>
    </row>
    <row r="241" spans="4:30" x14ac:dyDescent="0.35">
      <c r="D241" s="20">
        <v>237</v>
      </c>
      <c r="E241" s="21">
        <f t="shared" ca="1" si="73"/>
        <v>131243</v>
      </c>
      <c r="F241" s="44">
        <f t="shared" ca="1" si="68"/>
        <v>131608</v>
      </c>
      <c r="G241" s="22" t="s">
        <v>119</v>
      </c>
      <c r="H241" s="44">
        <f t="shared" ca="1" si="74"/>
        <v>131214</v>
      </c>
      <c r="I241" s="45">
        <f t="shared" si="75"/>
        <v>0</v>
      </c>
      <c r="J241" s="45">
        <f t="shared" ca="1" si="69"/>
        <v>0</v>
      </c>
      <c r="K241" s="45">
        <f t="shared" si="76"/>
        <v>0</v>
      </c>
      <c r="L241" s="45"/>
      <c r="M241" s="45">
        <f t="shared" si="77"/>
        <v>0</v>
      </c>
      <c r="N241" s="257">
        <f t="shared" ca="1" si="70"/>
        <v>0.05</v>
      </c>
      <c r="O241" s="23"/>
      <c r="P241" s="255">
        <f t="shared" ca="1" si="71"/>
        <v>9.4999999999999998E-3</v>
      </c>
      <c r="Q241" s="163">
        <f t="shared" ca="1" si="72"/>
        <v>0.05</v>
      </c>
      <c r="R241" s="161">
        <f ca="1">NPV(Q241,K242:$K$245) + ($A$13+$A$14+$A$15)/POWER(1+Q240,$A$29-D241+1)+K241</f>
        <v>0</v>
      </c>
      <c r="S241" s="161">
        <f ca="1">NPV(Q241,K242:$K$244) + ($A$13+$A$14+$A$15)/POWER(1+Q241,$A$29-D241+1)+K241</f>
        <v>0</v>
      </c>
      <c r="T241" s="158">
        <f t="shared" ca="1" si="81"/>
        <v>0</v>
      </c>
      <c r="U241" s="158">
        <f t="shared" ca="1" si="82"/>
        <v>0</v>
      </c>
      <c r="V241" s="158">
        <f t="shared" si="83"/>
        <v>0</v>
      </c>
      <c r="W241" s="158">
        <f t="shared" ca="1" si="84"/>
        <v>0</v>
      </c>
      <c r="X241" s="274">
        <f t="shared" ca="1" si="79"/>
        <v>0</v>
      </c>
      <c r="Z241" s="28">
        <f t="shared" ca="1" si="78"/>
        <v>0</v>
      </c>
      <c r="AA241" s="233"/>
      <c r="AB241" s="45">
        <f t="shared" ca="1" si="80"/>
        <v>0</v>
      </c>
      <c r="AC241" s="45">
        <f t="shared" ca="1" si="66"/>
        <v>0</v>
      </c>
      <c r="AD241" s="25">
        <f t="shared" ca="1" si="67"/>
        <v>0</v>
      </c>
    </row>
    <row r="242" spans="4:30" x14ac:dyDescent="0.35">
      <c r="D242" s="20">
        <v>238</v>
      </c>
      <c r="E242" s="21">
        <f t="shared" ca="1" si="73"/>
        <v>131609</v>
      </c>
      <c r="F242" s="44">
        <f t="shared" ca="1" si="68"/>
        <v>131973</v>
      </c>
      <c r="G242" s="22" t="s">
        <v>119</v>
      </c>
      <c r="H242" s="44">
        <f t="shared" ca="1" si="74"/>
        <v>131580</v>
      </c>
      <c r="I242" s="45">
        <f t="shared" si="75"/>
        <v>0</v>
      </c>
      <c r="J242" s="45">
        <f t="shared" ca="1" si="69"/>
        <v>0</v>
      </c>
      <c r="K242" s="45">
        <f t="shared" si="76"/>
        <v>0</v>
      </c>
      <c r="L242" s="45"/>
      <c r="M242" s="45">
        <f t="shared" si="77"/>
        <v>0</v>
      </c>
      <c r="N242" s="257">
        <f t="shared" ca="1" si="70"/>
        <v>0.05</v>
      </c>
      <c r="O242" s="23"/>
      <c r="P242" s="255">
        <f t="shared" ca="1" si="71"/>
        <v>9.4999999999999998E-3</v>
      </c>
      <c r="Q242" s="163">
        <f t="shared" ca="1" si="72"/>
        <v>0.05</v>
      </c>
      <c r="R242" s="161">
        <f ca="1">NPV(Q242,K243:$K$245) + ($A$13+$A$14+$A$15)/POWER(1+Q241,$A$29-D242+1)+K242</f>
        <v>0</v>
      </c>
      <c r="S242" s="161">
        <f ca="1">NPV(Q242,K243:$K$244) + ($A$13+$A$14+$A$15)/POWER(1+Q242,$A$29-D242+1)+K242</f>
        <v>0</v>
      </c>
      <c r="T242" s="158">
        <f t="shared" ca="1" si="81"/>
        <v>0</v>
      </c>
      <c r="U242" s="158">
        <f t="shared" ca="1" si="82"/>
        <v>0</v>
      </c>
      <c r="V242" s="158">
        <f t="shared" si="83"/>
        <v>0</v>
      </c>
      <c r="W242" s="158">
        <f t="shared" ca="1" si="84"/>
        <v>0</v>
      </c>
      <c r="X242" s="274">
        <f t="shared" ca="1" si="79"/>
        <v>0</v>
      </c>
      <c r="Z242" s="28">
        <f t="shared" ca="1" si="78"/>
        <v>0</v>
      </c>
      <c r="AA242" s="233"/>
      <c r="AB242" s="45">
        <f t="shared" ca="1" si="80"/>
        <v>0</v>
      </c>
      <c r="AC242" s="45">
        <f t="shared" ca="1" si="66"/>
        <v>0</v>
      </c>
      <c r="AD242" s="25">
        <f t="shared" ca="1" si="67"/>
        <v>0</v>
      </c>
    </row>
    <row r="243" spans="4:30" x14ac:dyDescent="0.35">
      <c r="D243" s="20">
        <v>239</v>
      </c>
      <c r="E243" s="21">
        <f t="shared" ca="1" si="73"/>
        <v>131974</v>
      </c>
      <c r="F243" s="44">
        <f t="shared" ca="1" si="68"/>
        <v>132338</v>
      </c>
      <c r="G243" s="22" t="s">
        <v>119</v>
      </c>
      <c r="H243" s="44">
        <f t="shared" ca="1" si="74"/>
        <v>131945</v>
      </c>
      <c r="I243" s="45">
        <f t="shared" si="75"/>
        <v>0</v>
      </c>
      <c r="J243" s="45">
        <f t="shared" ca="1" si="69"/>
        <v>0</v>
      </c>
      <c r="K243" s="45">
        <f t="shared" si="76"/>
        <v>0</v>
      </c>
      <c r="L243" s="45"/>
      <c r="M243" s="45">
        <f t="shared" si="77"/>
        <v>0</v>
      </c>
      <c r="N243" s="257">
        <f t="shared" ca="1" si="70"/>
        <v>0.05</v>
      </c>
      <c r="O243" s="23"/>
      <c r="P243" s="255">
        <f t="shared" ca="1" si="71"/>
        <v>9.4999999999999998E-3</v>
      </c>
      <c r="Q243" s="163">
        <f t="shared" ca="1" si="72"/>
        <v>0.05</v>
      </c>
      <c r="R243" s="161">
        <f ca="1">NPV(Q243,K244:$K$245) + ($A$13+$A$14+$A$15)/POWER(1+Q242,$A$29-D243+1)+K243</f>
        <v>0</v>
      </c>
      <c r="S243" s="161">
        <f ca="1">NPV(Q243,K244:$K$244) + ($A$13+$A$14+$A$15)/POWER(1+Q243,$A$29-D243+1)+K243</f>
        <v>0</v>
      </c>
      <c r="T243" s="158">
        <f t="shared" ca="1" si="81"/>
        <v>0</v>
      </c>
      <c r="U243" s="158">
        <f t="shared" ca="1" si="82"/>
        <v>0</v>
      </c>
      <c r="V243" s="158">
        <f t="shared" si="83"/>
        <v>0</v>
      </c>
      <c r="W243" s="158">
        <f t="shared" ca="1" si="84"/>
        <v>0</v>
      </c>
      <c r="X243" s="274">
        <f t="shared" ca="1" si="79"/>
        <v>0</v>
      </c>
      <c r="Z243" s="28">
        <f t="shared" ca="1" si="78"/>
        <v>0</v>
      </c>
      <c r="AA243" s="233"/>
      <c r="AB243" s="45">
        <f t="shared" ca="1" si="80"/>
        <v>0</v>
      </c>
      <c r="AC243" s="45">
        <f t="shared" ca="1" si="66"/>
        <v>0</v>
      </c>
      <c r="AD243" s="25">
        <f t="shared" ca="1" si="67"/>
        <v>0</v>
      </c>
    </row>
    <row r="244" spans="4:30" ht="15" thickBot="1" x14ac:dyDescent="0.4">
      <c r="D244" s="20">
        <v>240</v>
      </c>
      <c r="E244" s="40">
        <f t="shared" ca="1" si="73"/>
        <v>132339</v>
      </c>
      <c r="F244" s="47">
        <f t="shared" si="68"/>
        <v>-1</v>
      </c>
      <c r="G244" s="46" t="s">
        <v>119</v>
      </c>
      <c r="H244" s="44">
        <f t="shared" ca="1" si="74"/>
        <v>132310</v>
      </c>
      <c r="I244" s="45">
        <f t="shared" si="75"/>
        <v>0</v>
      </c>
      <c r="J244" s="41">
        <f t="shared" ca="1" si="69"/>
        <v>0</v>
      </c>
      <c r="K244" s="45">
        <f t="shared" si="76"/>
        <v>0</v>
      </c>
      <c r="L244" s="41"/>
      <c r="M244" s="41">
        <f t="shared" si="77"/>
        <v>0</v>
      </c>
      <c r="N244" s="258">
        <f t="shared" ca="1" si="70"/>
        <v>0.05</v>
      </c>
      <c r="O244" s="23"/>
      <c r="P244" s="256">
        <f t="shared" ca="1" si="71"/>
        <v>9.4999999999999998E-3</v>
      </c>
      <c r="Q244" s="166">
        <f t="shared" ca="1" si="72"/>
        <v>0.05</v>
      </c>
      <c r="R244" s="161">
        <f ca="1">NPV(Q244,K245:$K$245) + ($A$13+$A$14+$A$15)/POWER(1+Q243,$A$29-D244+1)+K244</f>
        <v>0</v>
      </c>
      <c r="S244" s="161">
        <f ca="1">NPV(Q244,K$244:$K245) + ($A$13+$A$14+$A$15)/POWER(1+Q244,$A$29-D244+1)+K244</f>
        <v>0</v>
      </c>
      <c r="T244" s="158">
        <f t="shared" ca="1" si="81"/>
        <v>0</v>
      </c>
      <c r="U244" s="158">
        <f t="shared" ca="1" si="82"/>
        <v>0</v>
      </c>
      <c r="V244" s="158">
        <f t="shared" si="83"/>
        <v>0</v>
      </c>
      <c r="W244" s="158">
        <f t="shared" ca="1" si="84"/>
        <v>0</v>
      </c>
      <c r="X244" s="274">
        <f t="shared" ca="1" si="79"/>
        <v>0</v>
      </c>
      <c r="Z244" s="43">
        <f t="shared" ca="1" si="78"/>
        <v>0</v>
      </c>
      <c r="AA244" s="234"/>
      <c r="AB244" s="41">
        <f t="shared" ca="1" si="80"/>
        <v>0</v>
      </c>
      <c r="AC244" s="41">
        <f t="shared" ca="1" si="66"/>
        <v>0</v>
      </c>
      <c r="AD244" s="42">
        <f t="shared" ca="1" si="67"/>
        <v>0</v>
      </c>
    </row>
    <row r="245" spans="4:30" x14ac:dyDescent="0.35">
      <c r="D245" s="159"/>
      <c r="E245" s="157"/>
      <c r="F245" s="157"/>
      <c r="G245" s="157"/>
      <c r="H245" s="157"/>
      <c r="I245" s="158"/>
      <c r="J245" s="158"/>
      <c r="K245" s="158"/>
      <c r="L245" s="158"/>
      <c r="M245" s="158"/>
      <c r="N245" s="23"/>
      <c r="O245" s="23"/>
      <c r="P245" s="23"/>
      <c r="Q245" s="160"/>
      <c r="R245" s="161"/>
      <c r="S245" s="161"/>
      <c r="T245" s="158"/>
      <c r="U245" s="158"/>
      <c r="V245" s="158"/>
      <c r="W245" s="158"/>
      <c r="X245" s="158"/>
      <c r="Y245" s="158"/>
      <c r="Z245" s="158"/>
      <c r="AA245" s="162"/>
      <c r="AB245" s="158"/>
      <c r="AC245" s="158"/>
      <c r="AD245" s="158"/>
    </row>
    <row r="246" spans="4:30" x14ac:dyDescent="0.35">
      <c r="D246" s="159"/>
      <c r="E246" s="157"/>
      <c r="F246" s="157"/>
      <c r="G246" s="157"/>
      <c r="H246" s="157"/>
      <c r="I246" s="158"/>
      <c r="J246" s="158"/>
      <c r="K246" s="158"/>
      <c r="L246" s="158"/>
      <c r="M246" s="158"/>
      <c r="N246" s="23"/>
      <c r="O246" s="23"/>
      <c r="P246" s="23"/>
      <c r="Q246" s="160"/>
      <c r="R246" s="161"/>
      <c r="S246" s="161"/>
      <c r="T246" s="158"/>
      <c r="U246" s="158"/>
      <c r="V246" s="158"/>
      <c r="W246" s="158"/>
      <c r="X246" s="158"/>
      <c r="Y246" s="158"/>
      <c r="Z246" s="158"/>
      <c r="AA246" s="162"/>
      <c r="AB246" s="158"/>
      <c r="AC246" s="158"/>
      <c r="AD246" s="158"/>
    </row>
    <row r="247" spans="4:30" x14ac:dyDescent="0.35">
      <c r="D247" s="159"/>
      <c r="E247" s="157"/>
      <c r="F247" s="157"/>
      <c r="G247" s="157"/>
      <c r="H247" s="157"/>
      <c r="I247" s="158"/>
      <c r="J247" s="158"/>
      <c r="K247" s="158"/>
      <c r="L247" s="158"/>
      <c r="M247" s="158"/>
      <c r="N247" s="23"/>
      <c r="O247" s="23"/>
      <c r="P247" s="23"/>
      <c r="Q247" s="160"/>
      <c r="R247" s="161"/>
      <c r="S247" s="161"/>
      <c r="T247" s="158"/>
      <c r="U247" s="158"/>
      <c r="V247" s="158"/>
      <c r="W247" s="158"/>
      <c r="X247" s="158"/>
      <c r="Y247" s="158"/>
      <c r="Z247" s="158"/>
      <c r="AA247" s="162"/>
      <c r="AB247" s="158"/>
      <c r="AC247" s="158"/>
      <c r="AD247" s="158"/>
    </row>
    <row r="248" spans="4:30" x14ac:dyDescent="0.35">
      <c r="D248" s="159"/>
      <c r="E248" s="157"/>
      <c r="F248" s="157"/>
      <c r="G248" s="157"/>
      <c r="H248" s="157"/>
      <c r="I248" s="158"/>
      <c r="J248" s="158"/>
      <c r="K248" s="158"/>
      <c r="L248" s="158"/>
      <c r="M248" s="158"/>
      <c r="N248" s="23"/>
      <c r="O248" s="23"/>
      <c r="P248" s="23"/>
      <c r="Q248" s="160"/>
      <c r="R248" s="161"/>
      <c r="S248" s="161"/>
      <c r="T248" s="158"/>
      <c r="U248" s="158"/>
      <c r="V248" s="158"/>
      <c r="W248" s="158"/>
      <c r="X248" s="158"/>
      <c r="Y248" s="158"/>
      <c r="Z248" s="158"/>
      <c r="AA248" s="162"/>
      <c r="AB248" s="158"/>
      <c r="AC248" s="158"/>
      <c r="AD248" s="158"/>
    </row>
    <row r="249" spans="4:30" x14ac:dyDescent="0.35">
      <c r="D249" s="159"/>
      <c r="E249" s="157"/>
      <c r="F249" s="157"/>
      <c r="G249" s="157"/>
      <c r="H249" s="157"/>
      <c r="I249" s="158"/>
      <c r="J249" s="158"/>
      <c r="K249" s="158"/>
      <c r="L249" s="158"/>
      <c r="M249" s="158"/>
      <c r="N249" s="23"/>
      <c r="O249" s="23"/>
      <c r="P249" s="23"/>
      <c r="Q249" s="160"/>
      <c r="R249" s="161"/>
      <c r="S249" s="161"/>
      <c r="T249" s="158"/>
      <c r="U249" s="158"/>
      <c r="V249" s="158"/>
      <c r="W249" s="158"/>
      <c r="X249" s="158"/>
      <c r="Y249" s="158"/>
      <c r="Z249" s="158"/>
      <c r="AA249" s="162"/>
      <c r="AB249" s="158"/>
      <c r="AC249" s="158"/>
      <c r="AD249" s="158"/>
    </row>
    <row r="250" spans="4:30" x14ac:dyDescent="0.35">
      <c r="D250" s="159"/>
      <c r="E250" s="157"/>
      <c r="F250" s="157"/>
      <c r="G250" s="157"/>
      <c r="H250" s="157"/>
      <c r="I250" s="158"/>
      <c r="J250" s="158"/>
      <c r="K250" s="158"/>
      <c r="L250" s="158"/>
      <c r="M250" s="158"/>
      <c r="N250" s="23"/>
      <c r="O250" s="23"/>
      <c r="P250" s="23"/>
      <c r="Q250" s="160"/>
      <c r="R250" s="161"/>
      <c r="S250" s="161"/>
      <c r="T250" s="158"/>
      <c r="U250" s="158"/>
      <c r="V250" s="158"/>
      <c r="W250" s="158"/>
      <c r="X250" s="158"/>
      <c r="Y250" s="158"/>
      <c r="Z250" s="158"/>
      <c r="AA250" s="162"/>
      <c r="AB250" s="158"/>
      <c r="AC250" s="158"/>
      <c r="AD250" s="158"/>
    </row>
    <row r="251" spans="4:30" x14ac:dyDescent="0.35">
      <c r="D251" s="159"/>
      <c r="E251" s="157"/>
      <c r="F251" s="157"/>
      <c r="G251" s="157"/>
      <c r="H251" s="157"/>
      <c r="I251" s="158"/>
      <c r="J251" s="158"/>
      <c r="K251" s="158"/>
      <c r="L251" s="158"/>
      <c r="M251" s="158"/>
      <c r="N251" s="23"/>
      <c r="O251" s="23"/>
      <c r="P251" s="23"/>
      <c r="Q251" s="160"/>
      <c r="R251" s="161"/>
      <c r="S251" s="161"/>
      <c r="T251" s="158"/>
      <c r="U251" s="158"/>
      <c r="V251" s="158"/>
      <c r="W251" s="158"/>
      <c r="X251" s="158"/>
      <c r="Y251" s="158"/>
      <c r="Z251" s="158"/>
      <c r="AA251" s="162"/>
      <c r="AB251" s="158"/>
      <c r="AC251" s="158"/>
      <c r="AD251" s="158"/>
    </row>
    <row r="252" spans="4:30" x14ac:dyDescent="0.35">
      <c r="D252" s="159"/>
      <c r="E252" s="157"/>
      <c r="F252" s="157"/>
      <c r="G252" s="157"/>
      <c r="H252" s="157"/>
      <c r="I252" s="158"/>
      <c r="J252" s="158"/>
      <c r="K252" s="158"/>
      <c r="L252" s="158"/>
      <c r="M252" s="158"/>
      <c r="N252" s="23"/>
      <c r="O252" s="23"/>
      <c r="P252" s="23"/>
      <c r="Q252" s="160"/>
      <c r="R252" s="161"/>
      <c r="S252" s="161"/>
      <c r="T252" s="158"/>
      <c r="U252" s="158"/>
      <c r="V252" s="158"/>
      <c r="W252" s="158"/>
      <c r="X252" s="158"/>
      <c r="Y252" s="158"/>
      <c r="Z252" s="158"/>
      <c r="AA252" s="162"/>
      <c r="AB252" s="158"/>
      <c r="AC252" s="158"/>
      <c r="AD252" s="158"/>
    </row>
    <row r="253" spans="4:30" x14ac:dyDescent="0.35">
      <c r="D253" s="159"/>
      <c r="E253" s="157"/>
      <c r="F253" s="157"/>
      <c r="G253" s="157"/>
      <c r="H253" s="157"/>
      <c r="I253" s="158"/>
      <c r="J253" s="158"/>
      <c r="K253" s="158"/>
      <c r="L253" s="158"/>
      <c r="M253" s="158"/>
      <c r="N253" s="23"/>
      <c r="O253" s="23"/>
      <c r="P253" s="23"/>
      <c r="Q253" s="160"/>
      <c r="R253" s="161"/>
      <c r="S253" s="161"/>
      <c r="T253" s="158"/>
      <c r="U253" s="158"/>
      <c r="V253" s="158"/>
      <c r="W253" s="158"/>
      <c r="X253" s="158"/>
      <c r="Y253" s="158"/>
      <c r="Z253" s="158"/>
      <c r="AA253" s="162"/>
      <c r="AB253" s="158"/>
      <c r="AC253" s="158"/>
      <c r="AD253" s="158"/>
    </row>
    <row r="254" spans="4:30" x14ac:dyDescent="0.35">
      <c r="D254" s="159"/>
      <c r="E254" s="157"/>
      <c r="F254" s="157"/>
      <c r="G254" s="157"/>
      <c r="H254" s="157"/>
      <c r="I254" s="158"/>
      <c r="J254" s="158"/>
      <c r="K254" s="158"/>
      <c r="L254" s="158"/>
      <c r="M254" s="158"/>
      <c r="N254" s="23"/>
      <c r="O254" s="23"/>
      <c r="P254" s="23"/>
      <c r="Q254" s="160"/>
      <c r="R254" s="161"/>
      <c r="S254" s="161"/>
      <c r="T254" s="158"/>
      <c r="U254" s="158"/>
      <c r="V254" s="158"/>
      <c r="W254" s="158"/>
      <c r="X254" s="158"/>
      <c r="Y254" s="158"/>
      <c r="Z254" s="158"/>
      <c r="AA254" s="162"/>
      <c r="AB254" s="158"/>
      <c r="AC254" s="158"/>
      <c r="AD254" s="158"/>
    </row>
    <row r="255" spans="4:30" x14ac:dyDescent="0.35">
      <c r="D255" s="159"/>
      <c r="E255" s="157"/>
      <c r="F255" s="157"/>
      <c r="G255" s="157"/>
      <c r="H255" s="157"/>
      <c r="I255" s="158"/>
      <c r="J255" s="158"/>
      <c r="K255" s="158"/>
      <c r="L255" s="158"/>
      <c r="M255" s="158"/>
      <c r="N255" s="23"/>
      <c r="O255" s="23"/>
      <c r="P255" s="23"/>
      <c r="Q255" s="160"/>
      <c r="R255" s="161"/>
      <c r="S255" s="161"/>
      <c r="T255" s="158"/>
      <c r="U255" s="158"/>
      <c r="V255" s="158"/>
      <c r="W255" s="158"/>
      <c r="X255" s="158"/>
      <c r="Y255" s="158"/>
      <c r="Z255" s="158"/>
      <c r="AA255" s="162"/>
      <c r="AB255" s="158"/>
      <c r="AC255" s="158"/>
      <c r="AD255" s="158"/>
    </row>
    <row r="256" spans="4:30" x14ac:dyDescent="0.35">
      <c r="D256" s="159"/>
      <c r="E256" s="157"/>
      <c r="F256" s="157"/>
      <c r="G256" s="157"/>
      <c r="H256" s="157"/>
      <c r="I256" s="158"/>
      <c r="J256" s="158"/>
      <c r="K256" s="158"/>
      <c r="L256" s="158"/>
      <c r="M256" s="158"/>
      <c r="N256" s="23"/>
      <c r="O256" s="23"/>
      <c r="P256" s="23"/>
      <c r="Q256" s="160"/>
      <c r="R256" s="161"/>
      <c r="S256" s="161"/>
      <c r="T256" s="158"/>
      <c r="U256" s="158"/>
      <c r="V256" s="158"/>
      <c r="W256" s="158"/>
      <c r="X256" s="158"/>
      <c r="Y256" s="158"/>
      <c r="Z256" s="158"/>
      <c r="AA256" s="162"/>
      <c r="AB256" s="158"/>
      <c r="AC256" s="158"/>
      <c r="AD256" s="158"/>
    </row>
    <row r="257" spans="4:30" x14ac:dyDescent="0.35">
      <c r="D257" s="159"/>
      <c r="E257" s="157"/>
      <c r="F257" s="157"/>
      <c r="G257" s="157"/>
      <c r="H257" s="157"/>
      <c r="I257" s="158"/>
      <c r="J257" s="158"/>
      <c r="K257" s="158"/>
      <c r="L257" s="158"/>
      <c r="M257" s="158"/>
      <c r="N257" s="23"/>
      <c r="O257" s="23"/>
      <c r="P257" s="23"/>
      <c r="Q257" s="160"/>
      <c r="R257" s="161"/>
      <c r="S257" s="161"/>
      <c r="T257" s="158"/>
      <c r="U257" s="158"/>
      <c r="V257" s="158"/>
      <c r="W257" s="158"/>
      <c r="X257" s="158"/>
      <c r="Y257" s="158"/>
      <c r="Z257" s="158"/>
      <c r="AA257" s="162"/>
      <c r="AB257" s="158"/>
      <c r="AC257" s="158"/>
      <c r="AD257" s="158"/>
    </row>
    <row r="258" spans="4:30" x14ac:dyDescent="0.35">
      <c r="D258" s="159"/>
      <c r="E258" s="157"/>
      <c r="F258" s="157"/>
      <c r="G258" s="157"/>
      <c r="H258" s="157"/>
      <c r="I258" s="158"/>
      <c r="J258" s="158"/>
      <c r="K258" s="158"/>
      <c r="L258" s="158"/>
      <c r="M258" s="158"/>
      <c r="N258" s="23"/>
      <c r="O258" s="23"/>
      <c r="P258" s="23"/>
      <c r="Q258" s="160"/>
      <c r="R258" s="161"/>
      <c r="S258" s="161"/>
      <c r="T258" s="158"/>
      <c r="U258" s="158"/>
      <c r="V258" s="158"/>
      <c r="W258" s="158"/>
      <c r="X258" s="158"/>
      <c r="Y258" s="158"/>
      <c r="Z258" s="158"/>
      <c r="AA258" s="162"/>
      <c r="AB258" s="158"/>
      <c r="AC258" s="158"/>
      <c r="AD258" s="158"/>
    </row>
    <row r="259" spans="4:30" x14ac:dyDescent="0.35">
      <c r="D259" s="159"/>
      <c r="E259" s="157"/>
      <c r="F259" s="157"/>
      <c r="G259" s="157"/>
      <c r="H259" s="157"/>
      <c r="I259" s="158"/>
      <c r="J259" s="158"/>
      <c r="K259" s="158"/>
      <c r="L259" s="158"/>
      <c r="M259" s="158"/>
      <c r="N259" s="23"/>
      <c r="O259" s="23"/>
      <c r="P259" s="23"/>
      <c r="Q259" s="160"/>
      <c r="R259" s="161"/>
      <c r="S259" s="161"/>
      <c r="T259" s="158"/>
      <c r="U259" s="158"/>
      <c r="V259" s="158"/>
      <c r="W259" s="158"/>
      <c r="X259" s="158"/>
      <c r="Y259" s="158"/>
      <c r="Z259" s="158"/>
      <c r="AA259" s="162"/>
      <c r="AB259" s="158"/>
      <c r="AC259" s="158"/>
      <c r="AD259" s="158"/>
    </row>
    <row r="260" spans="4:30" x14ac:dyDescent="0.35">
      <c r="D260" s="159"/>
      <c r="E260" s="157"/>
      <c r="F260" s="157"/>
      <c r="G260" s="157"/>
      <c r="H260" s="157"/>
      <c r="I260" s="158"/>
      <c r="J260" s="158"/>
      <c r="K260" s="158"/>
      <c r="L260" s="158"/>
      <c r="M260" s="158"/>
      <c r="N260" s="23"/>
      <c r="O260" s="23"/>
      <c r="P260" s="23"/>
      <c r="Q260" s="160"/>
      <c r="R260" s="161"/>
      <c r="S260" s="161"/>
      <c r="T260" s="158"/>
      <c r="U260" s="158"/>
      <c r="V260" s="158"/>
      <c r="W260" s="158"/>
      <c r="X260" s="158"/>
      <c r="Y260" s="158"/>
      <c r="Z260" s="158"/>
      <c r="AA260" s="162"/>
      <c r="AB260" s="158"/>
      <c r="AC260" s="158"/>
      <c r="AD260" s="158"/>
    </row>
    <row r="261" spans="4:30" x14ac:dyDescent="0.35">
      <c r="D261" s="159"/>
      <c r="E261" s="157"/>
      <c r="F261" s="157"/>
      <c r="G261" s="157"/>
      <c r="H261" s="157"/>
      <c r="I261" s="158"/>
      <c r="J261" s="158"/>
      <c r="K261" s="158"/>
      <c r="L261" s="158"/>
      <c r="M261" s="158"/>
      <c r="N261" s="23"/>
      <c r="O261" s="23"/>
      <c r="P261" s="23"/>
      <c r="Q261" s="160"/>
      <c r="R261" s="161"/>
      <c r="S261" s="161"/>
      <c r="T261" s="158"/>
      <c r="U261" s="158"/>
      <c r="V261" s="158"/>
      <c r="W261" s="158"/>
      <c r="X261" s="158"/>
      <c r="Y261" s="158"/>
      <c r="Z261" s="158"/>
      <c r="AA261" s="162"/>
      <c r="AB261" s="158"/>
      <c r="AC261" s="158"/>
      <c r="AD261" s="158"/>
    </row>
    <row r="262" spans="4:30" x14ac:dyDescent="0.35">
      <c r="D262" s="159"/>
      <c r="E262" s="157"/>
      <c r="F262" s="157"/>
      <c r="G262" s="157"/>
      <c r="H262" s="157"/>
      <c r="I262" s="158"/>
      <c r="J262" s="158"/>
      <c r="K262" s="158"/>
      <c r="L262" s="158"/>
      <c r="M262" s="158"/>
      <c r="N262" s="23"/>
      <c r="O262" s="23"/>
      <c r="P262" s="23"/>
      <c r="Q262" s="160"/>
      <c r="R262" s="161"/>
      <c r="S262" s="161"/>
      <c r="T262" s="158"/>
      <c r="U262" s="158"/>
      <c r="V262" s="158"/>
      <c r="W262" s="158"/>
      <c r="X262" s="158"/>
      <c r="Y262" s="158"/>
      <c r="Z262" s="158"/>
      <c r="AA262" s="162"/>
      <c r="AB262" s="158"/>
      <c r="AC262" s="158"/>
      <c r="AD262" s="158"/>
    </row>
    <row r="263" spans="4:30" x14ac:dyDescent="0.35">
      <c r="D263" s="159"/>
      <c r="E263" s="157"/>
      <c r="F263" s="157"/>
      <c r="G263" s="157"/>
      <c r="H263" s="157"/>
      <c r="I263" s="158"/>
      <c r="J263" s="158"/>
      <c r="K263" s="158"/>
      <c r="L263" s="158"/>
      <c r="M263" s="158"/>
      <c r="N263" s="23"/>
      <c r="O263" s="23"/>
      <c r="P263" s="23"/>
      <c r="Q263" s="160"/>
      <c r="R263" s="161"/>
      <c r="S263" s="161"/>
      <c r="T263" s="158"/>
      <c r="U263" s="158"/>
      <c r="V263" s="158"/>
      <c r="W263" s="158"/>
      <c r="X263" s="158"/>
      <c r="Y263" s="158"/>
      <c r="Z263" s="158"/>
      <c r="AA263" s="162"/>
      <c r="AB263" s="158"/>
      <c r="AC263" s="158"/>
      <c r="AD263" s="158"/>
    </row>
    <row r="264" spans="4:30" x14ac:dyDescent="0.35">
      <c r="D264" s="159"/>
      <c r="E264" s="157"/>
      <c r="F264" s="157"/>
      <c r="G264" s="157"/>
      <c r="H264" s="157"/>
      <c r="I264" s="158"/>
      <c r="J264" s="158"/>
      <c r="K264" s="158"/>
      <c r="L264" s="158"/>
      <c r="M264" s="158"/>
      <c r="N264" s="23"/>
      <c r="O264" s="23"/>
      <c r="P264" s="23"/>
      <c r="Q264" s="160"/>
      <c r="R264" s="161"/>
      <c r="S264" s="161"/>
      <c r="T264" s="158"/>
      <c r="U264" s="158"/>
      <c r="V264" s="158"/>
      <c r="W264" s="158"/>
      <c r="X264" s="158"/>
      <c r="Y264" s="158"/>
      <c r="Z264" s="158"/>
      <c r="AA264" s="162"/>
      <c r="AB264" s="158"/>
      <c r="AC264" s="158"/>
      <c r="AD264" s="158"/>
    </row>
    <row r="265" spans="4:30" x14ac:dyDescent="0.35">
      <c r="D265" s="159"/>
      <c r="E265" s="157"/>
      <c r="F265" s="157"/>
      <c r="G265" s="157"/>
      <c r="H265" s="157"/>
      <c r="I265" s="158"/>
      <c r="J265" s="158"/>
      <c r="K265" s="158"/>
      <c r="L265" s="158"/>
      <c r="M265" s="158"/>
      <c r="N265" s="23"/>
      <c r="O265" s="23"/>
      <c r="P265" s="23"/>
      <c r="Q265" s="160"/>
      <c r="R265" s="161"/>
      <c r="S265" s="161"/>
      <c r="T265" s="158"/>
      <c r="U265" s="158"/>
      <c r="V265" s="158"/>
      <c r="W265" s="158"/>
      <c r="X265" s="158"/>
      <c r="Y265" s="158"/>
      <c r="Z265" s="158"/>
      <c r="AA265" s="162"/>
      <c r="AB265" s="158"/>
      <c r="AC265" s="158"/>
      <c r="AD265" s="158"/>
    </row>
    <row r="266" spans="4:30" x14ac:dyDescent="0.35">
      <c r="D266" s="159"/>
      <c r="E266" s="157"/>
      <c r="F266" s="157"/>
      <c r="G266" s="157"/>
      <c r="H266" s="157"/>
      <c r="I266" s="158"/>
      <c r="J266" s="158"/>
      <c r="K266" s="158"/>
      <c r="L266" s="158"/>
      <c r="M266" s="158"/>
      <c r="N266" s="23"/>
      <c r="O266" s="23"/>
      <c r="P266" s="23"/>
      <c r="Q266" s="160"/>
      <c r="R266" s="161"/>
      <c r="S266" s="161"/>
      <c r="T266" s="158"/>
      <c r="U266" s="158"/>
      <c r="V266" s="158"/>
      <c r="W266" s="158"/>
      <c r="X266" s="158"/>
      <c r="Y266" s="158"/>
      <c r="Z266" s="158"/>
      <c r="AA266" s="162"/>
      <c r="AB266" s="158"/>
      <c r="AC266" s="158"/>
      <c r="AD266" s="158"/>
    </row>
    <row r="267" spans="4:30" x14ac:dyDescent="0.35">
      <c r="D267" s="159"/>
      <c r="E267" s="157"/>
      <c r="F267" s="157"/>
      <c r="G267" s="157"/>
      <c r="H267" s="157"/>
      <c r="I267" s="158"/>
      <c r="J267" s="158"/>
      <c r="K267" s="158"/>
      <c r="L267" s="158"/>
      <c r="M267" s="158"/>
      <c r="N267" s="23"/>
      <c r="O267" s="23"/>
      <c r="P267" s="23"/>
      <c r="Q267" s="160"/>
      <c r="R267" s="161"/>
      <c r="S267" s="161"/>
      <c r="T267" s="158"/>
      <c r="U267" s="158"/>
      <c r="V267" s="158"/>
      <c r="W267" s="158"/>
      <c r="X267" s="158"/>
      <c r="Y267" s="158"/>
      <c r="Z267" s="158"/>
      <c r="AA267" s="162"/>
      <c r="AB267" s="158"/>
      <c r="AC267" s="158"/>
      <c r="AD267" s="158"/>
    </row>
    <row r="268" spans="4:30" x14ac:dyDescent="0.35">
      <c r="D268" s="159"/>
      <c r="E268" s="157"/>
      <c r="F268" s="157"/>
      <c r="G268" s="157"/>
      <c r="H268" s="157"/>
      <c r="I268" s="158"/>
      <c r="J268" s="158"/>
      <c r="K268" s="158"/>
      <c r="L268" s="158"/>
      <c r="M268" s="158"/>
      <c r="N268" s="23"/>
      <c r="O268" s="23"/>
      <c r="P268" s="23"/>
      <c r="Q268" s="160"/>
      <c r="R268" s="161"/>
      <c r="S268" s="161"/>
      <c r="T268" s="158"/>
      <c r="U268" s="158"/>
      <c r="V268" s="158"/>
      <c r="W268" s="158"/>
      <c r="X268" s="158"/>
      <c r="Y268" s="158"/>
      <c r="Z268" s="158"/>
      <c r="AA268" s="162"/>
      <c r="AB268" s="158"/>
      <c r="AC268" s="158"/>
      <c r="AD268" s="158"/>
    </row>
    <row r="269" spans="4:30" x14ac:dyDescent="0.35">
      <c r="D269" s="159"/>
      <c r="E269" s="157"/>
      <c r="F269" s="157"/>
      <c r="G269" s="157"/>
      <c r="H269" s="157"/>
      <c r="I269" s="158"/>
      <c r="J269" s="158"/>
      <c r="K269" s="158"/>
      <c r="L269" s="158"/>
      <c r="M269" s="158"/>
      <c r="N269" s="23"/>
      <c r="O269" s="23"/>
      <c r="P269" s="23"/>
      <c r="Q269" s="160"/>
      <c r="R269" s="161"/>
      <c r="S269" s="161"/>
      <c r="T269" s="158"/>
      <c r="U269" s="158"/>
      <c r="V269" s="158"/>
      <c r="W269" s="158"/>
      <c r="X269" s="158"/>
      <c r="Y269" s="158"/>
      <c r="Z269" s="158"/>
      <c r="AA269" s="162"/>
      <c r="AB269" s="158"/>
      <c r="AC269" s="158"/>
      <c r="AD269" s="158"/>
    </row>
    <row r="270" spans="4:30" x14ac:dyDescent="0.35">
      <c r="D270" s="159"/>
      <c r="E270" s="157"/>
      <c r="F270" s="157"/>
      <c r="G270" s="157"/>
      <c r="H270" s="157"/>
      <c r="I270" s="158"/>
      <c r="J270" s="158"/>
      <c r="K270" s="158"/>
      <c r="L270" s="158"/>
      <c r="M270" s="158"/>
      <c r="N270" s="23"/>
      <c r="O270" s="23"/>
      <c r="P270" s="23"/>
      <c r="Q270" s="160"/>
      <c r="R270" s="161"/>
      <c r="S270" s="161"/>
      <c r="T270" s="158"/>
      <c r="U270" s="158"/>
      <c r="V270" s="158"/>
      <c r="W270" s="158"/>
      <c r="X270" s="158"/>
      <c r="Y270" s="158"/>
      <c r="Z270" s="158"/>
      <c r="AA270" s="162"/>
      <c r="AB270" s="158"/>
      <c r="AC270" s="158"/>
      <c r="AD270" s="158"/>
    </row>
    <row r="271" spans="4:30" x14ac:dyDescent="0.35">
      <c r="D271" s="159"/>
      <c r="E271" s="157"/>
      <c r="F271" s="157"/>
      <c r="G271" s="157"/>
      <c r="H271" s="157"/>
      <c r="I271" s="158"/>
      <c r="J271" s="158"/>
      <c r="K271" s="158"/>
      <c r="L271" s="158"/>
      <c r="M271" s="158"/>
      <c r="N271" s="23"/>
      <c r="O271" s="23"/>
      <c r="P271" s="23"/>
      <c r="Q271" s="160"/>
      <c r="R271" s="161"/>
      <c r="S271" s="161"/>
      <c r="T271" s="158"/>
      <c r="U271" s="158"/>
      <c r="V271" s="158"/>
      <c r="W271" s="158"/>
      <c r="X271" s="158"/>
      <c r="Y271" s="158"/>
      <c r="Z271" s="158"/>
      <c r="AA271" s="162"/>
      <c r="AB271" s="158"/>
      <c r="AC271" s="158"/>
      <c r="AD271" s="158"/>
    </row>
    <row r="272" spans="4:30" x14ac:dyDescent="0.35">
      <c r="D272" s="159"/>
      <c r="E272" s="157"/>
      <c r="F272" s="157"/>
      <c r="G272" s="157"/>
      <c r="H272" s="157"/>
      <c r="I272" s="158"/>
      <c r="J272" s="158"/>
      <c r="K272" s="158"/>
      <c r="L272" s="158"/>
      <c r="M272" s="158"/>
      <c r="N272" s="23"/>
      <c r="O272" s="23"/>
      <c r="P272" s="23"/>
      <c r="Q272" s="160"/>
      <c r="R272" s="161"/>
      <c r="S272" s="161"/>
      <c r="T272" s="158"/>
      <c r="U272" s="158"/>
      <c r="V272" s="158"/>
      <c r="W272" s="158"/>
      <c r="X272" s="158"/>
      <c r="Y272" s="158"/>
      <c r="Z272" s="158"/>
      <c r="AA272" s="162"/>
      <c r="AB272" s="158"/>
      <c r="AC272" s="158"/>
      <c r="AD272" s="158"/>
    </row>
    <row r="273" spans="4:30" x14ac:dyDescent="0.35">
      <c r="D273" s="159"/>
      <c r="E273" s="157"/>
      <c r="F273" s="157"/>
      <c r="G273" s="157"/>
      <c r="H273" s="157"/>
      <c r="I273" s="158"/>
      <c r="J273" s="158"/>
      <c r="K273" s="158"/>
      <c r="L273" s="158"/>
      <c r="M273" s="158"/>
      <c r="N273" s="23"/>
      <c r="O273" s="23"/>
      <c r="P273" s="23"/>
      <c r="Q273" s="160"/>
      <c r="R273" s="161"/>
      <c r="S273" s="161"/>
      <c r="T273" s="158"/>
      <c r="U273" s="158"/>
      <c r="V273" s="158"/>
      <c r="W273" s="158"/>
      <c r="X273" s="158"/>
      <c r="Y273" s="158"/>
      <c r="Z273" s="158"/>
      <c r="AA273" s="162"/>
      <c r="AB273" s="158"/>
      <c r="AC273" s="158"/>
      <c r="AD273" s="158"/>
    </row>
    <row r="274" spans="4:30" x14ac:dyDescent="0.35">
      <c r="D274" s="159"/>
      <c r="E274" s="157"/>
      <c r="F274" s="157"/>
      <c r="G274" s="157"/>
      <c r="H274" s="157"/>
      <c r="I274" s="158"/>
      <c r="J274" s="158"/>
      <c r="K274" s="158"/>
      <c r="L274" s="158"/>
      <c r="M274" s="158"/>
      <c r="N274" s="23"/>
      <c r="O274" s="23"/>
      <c r="P274" s="23"/>
      <c r="Q274" s="160"/>
      <c r="R274" s="161"/>
      <c r="S274" s="161"/>
      <c r="T274" s="158"/>
      <c r="U274" s="158"/>
      <c r="V274" s="158"/>
      <c r="W274" s="158"/>
      <c r="X274" s="158"/>
      <c r="Y274" s="158"/>
      <c r="Z274" s="158"/>
      <c r="AA274" s="162"/>
      <c r="AB274" s="158"/>
      <c r="AC274" s="158"/>
      <c r="AD274" s="158"/>
    </row>
    <row r="275" spans="4:30" x14ac:dyDescent="0.35">
      <c r="D275" s="159"/>
      <c r="E275" s="157"/>
      <c r="F275" s="157"/>
      <c r="G275" s="157"/>
      <c r="H275" s="157"/>
      <c r="I275" s="158"/>
      <c r="J275" s="158"/>
      <c r="K275" s="158"/>
      <c r="L275" s="158"/>
      <c r="M275" s="158"/>
      <c r="N275" s="23"/>
      <c r="O275" s="23"/>
      <c r="P275" s="23"/>
      <c r="Q275" s="160"/>
      <c r="R275" s="161"/>
      <c r="S275" s="161"/>
      <c r="T275" s="158"/>
      <c r="U275" s="158"/>
      <c r="V275" s="158"/>
      <c r="W275" s="158"/>
      <c r="X275" s="158"/>
      <c r="Y275" s="158"/>
      <c r="Z275" s="158"/>
      <c r="AA275" s="162"/>
      <c r="AB275" s="158"/>
      <c r="AC275" s="158"/>
      <c r="AD275" s="158"/>
    </row>
    <row r="276" spans="4:30" x14ac:dyDescent="0.35">
      <c r="D276" s="159"/>
      <c r="E276" s="157"/>
      <c r="F276" s="157"/>
      <c r="G276" s="157"/>
      <c r="H276" s="157"/>
      <c r="I276" s="158"/>
      <c r="J276" s="158"/>
      <c r="K276" s="158"/>
      <c r="L276" s="158"/>
      <c r="M276" s="158"/>
      <c r="N276" s="23"/>
      <c r="O276" s="23"/>
      <c r="P276" s="23"/>
      <c r="Q276" s="160"/>
      <c r="R276" s="161"/>
      <c r="S276" s="161"/>
      <c r="T276" s="158"/>
      <c r="U276" s="158"/>
      <c r="V276" s="158"/>
      <c r="W276" s="158"/>
      <c r="X276" s="158"/>
      <c r="Y276" s="158"/>
      <c r="Z276" s="158"/>
      <c r="AA276" s="162"/>
      <c r="AB276" s="158"/>
      <c r="AC276" s="158"/>
      <c r="AD276" s="158"/>
    </row>
    <row r="277" spans="4:30" x14ac:dyDescent="0.35">
      <c r="D277" s="159"/>
      <c r="E277" s="157"/>
      <c r="F277" s="157"/>
      <c r="G277" s="157"/>
      <c r="H277" s="157"/>
      <c r="I277" s="158"/>
      <c r="J277" s="158"/>
      <c r="K277" s="158"/>
      <c r="L277" s="158"/>
      <c r="M277" s="158"/>
      <c r="N277" s="23"/>
      <c r="O277" s="23"/>
      <c r="P277" s="23"/>
      <c r="Q277" s="160"/>
      <c r="R277" s="161"/>
      <c r="S277" s="161"/>
      <c r="T277" s="158"/>
      <c r="U277" s="158"/>
      <c r="V277" s="158"/>
      <c r="W277" s="158"/>
      <c r="X277" s="158"/>
      <c r="Y277" s="158"/>
      <c r="Z277" s="158"/>
      <c r="AA277" s="162"/>
      <c r="AB277" s="158"/>
      <c r="AC277" s="158"/>
      <c r="AD277" s="158"/>
    </row>
    <row r="278" spans="4:30" x14ac:dyDescent="0.35">
      <c r="D278" s="159"/>
      <c r="E278" s="157"/>
      <c r="F278" s="157"/>
      <c r="G278" s="157"/>
      <c r="H278" s="157"/>
      <c r="I278" s="158"/>
      <c r="J278" s="158"/>
      <c r="K278" s="158"/>
      <c r="L278" s="158"/>
      <c r="M278" s="158"/>
      <c r="N278" s="23"/>
      <c r="O278" s="23"/>
      <c r="P278" s="23"/>
      <c r="Q278" s="160"/>
      <c r="R278" s="161"/>
      <c r="S278" s="161"/>
      <c r="T278" s="158"/>
      <c r="U278" s="158"/>
      <c r="V278" s="158"/>
      <c r="W278" s="158"/>
      <c r="X278" s="158"/>
      <c r="Y278" s="158"/>
      <c r="Z278" s="158"/>
      <c r="AA278" s="162"/>
      <c r="AB278" s="158"/>
      <c r="AC278" s="158"/>
      <c r="AD278" s="158"/>
    </row>
    <row r="279" spans="4:30" x14ac:dyDescent="0.35">
      <c r="D279" s="159"/>
      <c r="E279" s="157"/>
      <c r="F279" s="157"/>
      <c r="G279" s="157"/>
      <c r="H279" s="157"/>
      <c r="I279" s="158"/>
      <c r="J279" s="158"/>
      <c r="K279" s="158"/>
      <c r="L279" s="158"/>
      <c r="M279" s="158"/>
      <c r="N279" s="23"/>
      <c r="O279" s="23"/>
      <c r="P279" s="23"/>
      <c r="Q279" s="160"/>
      <c r="R279" s="161"/>
      <c r="S279" s="161"/>
      <c r="T279" s="158"/>
      <c r="U279" s="158"/>
      <c r="V279" s="158"/>
      <c r="W279" s="158"/>
      <c r="X279" s="158"/>
      <c r="Y279" s="158"/>
      <c r="Z279" s="158"/>
      <c r="AA279" s="162"/>
      <c r="AB279" s="158"/>
      <c r="AC279" s="158"/>
      <c r="AD279" s="158"/>
    </row>
    <row r="280" spans="4:30" x14ac:dyDescent="0.35">
      <c r="D280" s="159"/>
      <c r="E280" s="157"/>
      <c r="F280" s="157"/>
      <c r="G280" s="157"/>
      <c r="H280" s="157"/>
      <c r="I280" s="158"/>
      <c r="J280" s="158"/>
      <c r="K280" s="158"/>
      <c r="L280" s="158"/>
      <c r="M280" s="158"/>
      <c r="N280" s="23"/>
      <c r="O280" s="23"/>
      <c r="P280" s="23"/>
      <c r="Q280" s="160"/>
      <c r="R280" s="161"/>
      <c r="S280" s="161"/>
      <c r="T280" s="158"/>
      <c r="U280" s="158"/>
      <c r="V280" s="158"/>
      <c r="W280" s="158"/>
      <c r="X280" s="158"/>
      <c r="Y280" s="158"/>
      <c r="Z280" s="158"/>
      <c r="AA280" s="162"/>
      <c r="AB280" s="158"/>
      <c r="AC280" s="158"/>
      <c r="AD280" s="158"/>
    </row>
    <row r="281" spans="4:30" x14ac:dyDescent="0.35">
      <c r="D281" s="159"/>
      <c r="E281" s="157"/>
      <c r="F281" s="157"/>
      <c r="G281" s="157"/>
      <c r="H281" s="157"/>
      <c r="I281" s="158"/>
      <c r="J281" s="158"/>
      <c r="K281" s="158"/>
      <c r="L281" s="158"/>
      <c r="M281" s="158"/>
      <c r="N281" s="23"/>
      <c r="O281" s="23"/>
      <c r="P281" s="23"/>
      <c r="Q281" s="160"/>
      <c r="R281" s="161"/>
      <c r="S281" s="161"/>
      <c r="T281" s="158"/>
      <c r="U281" s="158"/>
      <c r="V281" s="158"/>
      <c r="W281" s="158"/>
      <c r="X281" s="158"/>
      <c r="Y281" s="158"/>
      <c r="Z281" s="158"/>
      <c r="AA281" s="162"/>
      <c r="AB281" s="158"/>
      <c r="AC281" s="158"/>
      <c r="AD281" s="158"/>
    </row>
    <row r="282" spans="4:30" x14ac:dyDescent="0.35">
      <c r="D282" s="159"/>
      <c r="E282" s="157"/>
      <c r="F282" s="157"/>
      <c r="G282" s="157"/>
      <c r="H282" s="157"/>
      <c r="I282" s="158"/>
      <c r="J282" s="158"/>
      <c r="K282" s="158"/>
      <c r="L282" s="158"/>
      <c r="M282" s="158"/>
      <c r="N282" s="23"/>
      <c r="O282" s="23"/>
      <c r="P282" s="23"/>
      <c r="Q282" s="160"/>
      <c r="R282" s="161"/>
      <c r="S282" s="161"/>
      <c r="T282" s="158"/>
      <c r="U282" s="158"/>
      <c r="V282" s="158"/>
      <c r="W282" s="158"/>
      <c r="X282" s="158"/>
      <c r="Y282" s="158"/>
      <c r="Z282" s="158"/>
      <c r="AA282" s="162"/>
      <c r="AB282" s="158"/>
      <c r="AC282" s="158"/>
      <c r="AD282" s="158"/>
    </row>
    <row r="283" spans="4:30" x14ac:dyDescent="0.35">
      <c r="D283" s="159"/>
      <c r="E283" s="157"/>
      <c r="F283" s="157"/>
      <c r="G283" s="157"/>
      <c r="H283" s="157"/>
      <c r="I283" s="158"/>
      <c r="J283" s="158"/>
      <c r="K283" s="158"/>
      <c r="L283" s="158"/>
      <c r="M283" s="158"/>
      <c r="N283" s="23"/>
      <c r="O283" s="23"/>
      <c r="P283" s="23"/>
      <c r="Q283" s="160"/>
      <c r="R283" s="161"/>
      <c r="S283" s="161"/>
      <c r="T283" s="158"/>
      <c r="U283" s="158"/>
      <c r="V283" s="158"/>
      <c r="W283" s="158"/>
      <c r="X283" s="158"/>
      <c r="Y283" s="158"/>
      <c r="Z283" s="158"/>
      <c r="AA283" s="162"/>
      <c r="AB283" s="158"/>
      <c r="AC283" s="158"/>
      <c r="AD283" s="158"/>
    </row>
    <row r="284" spans="4:30" x14ac:dyDescent="0.35">
      <c r="D284" s="159"/>
      <c r="E284" s="157"/>
      <c r="F284" s="157"/>
      <c r="G284" s="157"/>
      <c r="H284" s="157"/>
      <c r="I284" s="158"/>
      <c r="J284" s="158"/>
      <c r="K284" s="158"/>
      <c r="L284" s="158"/>
      <c r="M284" s="158"/>
      <c r="N284" s="23"/>
      <c r="O284" s="23"/>
      <c r="P284" s="23"/>
      <c r="Q284" s="160"/>
      <c r="R284" s="161"/>
      <c r="S284" s="161"/>
      <c r="T284" s="158"/>
      <c r="U284" s="158"/>
      <c r="V284" s="158"/>
      <c r="W284" s="158"/>
      <c r="X284" s="158"/>
      <c r="Y284" s="158"/>
      <c r="Z284" s="158"/>
      <c r="AA284" s="162"/>
      <c r="AB284" s="158"/>
      <c r="AC284" s="158"/>
      <c r="AD284" s="158"/>
    </row>
    <row r="285" spans="4:30" x14ac:dyDescent="0.35">
      <c r="D285" s="159"/>
      <c r="E285" s="157"/>
      <c r="F285" s="157"/>
      <c r="G285" s="157"/>
      <c r="H285" s="157"/>
      <c r="I285" s="158"/>
      <c r="J285" s="158"/>
      <c r="K285" s="158"/>
      <c r="L285" s="158"/>
      <c r="M285" s="158"/>
      <c r="N285" s="23"/>
      <c r="O285" s="23"/>
      <c r="P285" s="23"/>
      <c r="Q285" s="160"/>
      <c r="R285" s="161"/>
      <c r="S285" s="161"/>
      <c r="T285" s="158"/>
      <c r="U285" s="158"/>
      <c r="V285" s="158"/>
      <c r="W285" s="158"/>
      <c r="X285" s="158"/>
      <c r="Y285" s="158"/>
      <c r="Z285" s="158"/>
      <c r="AA285" s="162"/>
      <c r="AB285" s="158"/>
      <c r="AC285" s="158"/>
      <c r="AD285" s="158"/>
    </row>
    <row r="286" spans="4:30" x14ac:dyDescent="0.35">
      <c r="D286" s="159"/>
      <c r="E286" s="157"/>
      <c r="F286" s="157"/>
      <c r="G286" s="157"/>
      <c r="H286" s="157"/>
      <c r="I286" s="158"/>
      <c r="J286" s="158"/>
      <c r="K286" s="158"/>
      <c r="L286" s="158"/>
      <c r="M286" s="158"/>
      <c r="N286" s="23"/>
      <c r="O286" s="23"/>
      <c r="P286" s="23"/>
      <c r="Q286" s="160"/>
      <c r="R286" s="161"/>
      <c r="S286" s="161"/>
      <c r="T286" s="158"/>
      <c r="U286" s="158"/>
      <c r="V286" s="158"/>
      <c r="W286" s="158"/>
      <c r="X286" s="158"/>
      <c r="Y286" s="158"/>
      <c r="Z286" s="158"/>
      <c r="AA286" s="162"/>
      <c r="AB286" s="158"/>
      <c r="AC286" s="158"/>
      <c r="AD286" s="158"/>
    </row>
    <row r="287" spans="4:30" x14ac:dyDescent="0.35">
      <c r="D287" s="159"/>
      <c r="E287" s="157"/>
      <c r="F287" s="157"/>
      <c r="G287" s="157"/>
      <c r="H287" s="157"/>
      <c r="I287" s="158"/>
      <c r="J287" s="158"/>
      <c r="K287" s="158"/>
      <c r="L287" s="158"/>
      <c r="M287" s="158"/>
      <c r="N287" s="23"/>
      <c r="O287" s="23"/>
      <c r="P287" s="23"/>
      <c r="Q287" s="160"/>
      <c r="R287" s="161"/>
      <c r="S287" s="161"/>
      <c r="T287" s="158"/>
      <c r="U287" s="158"/>
      <c r="V287" s="158"/>
      <c r="W287" s="158"/>
      <c r="X287" s="158"/>
      <c r="Y287" s="158"/>
      <c r="Z287" s="158"/>
      <c r="AA287" s="162"/>
      <c r="AB287" s="158"/>
      <c r="AC287" s="158"/>
      <c r="AD287" s="158"/>
    </row>
    <row r="288" spans="4:30" x14ac:dyDescent="0.35">
      <c r="D288" s="159"/>
      <c r="E288" s="157"/>
      <c r="F288" s="157"/>
      <c r="G288" s="157"/>
      <c r="H288" s="157"/>
      <c r="I288" s="158"/>
      <c r="J288" s="158"/>
      <c r="K288" s="158"/>
      <c r="L288" s="158"/>
      <c r="M288" s="158"/>
      <c r="N288" s="23"/>
      <c r="O288" s="23"/>
      <c r="P288" s="23"/>
      <c r="Q288" s="160"/>
      <c r="R288" s="161"/>
      <c r="S288" s="161"/>
      <c r="T288" s="158"/>
      <c r="U288" s="158"/>
      <c r="V288" s="158"/>
      <c r="W288" s="158"/>
      <c r="X288" s="158"/>
      <c r="Y288" s="158"/>
      <c r="Z288" s="158"/>
      <c r="AA288" s="162"/>
      <c r="AB288" s="158"/>
      <c r="AC288" s="158"/>
      <c r="AD288" s="158"/>
    </row>
    <row r="289" spans="4:30" x14ac:dyDescent="0.35">
      <c r="D289" s="159"/>
      <c r="E289" s="157"/>
      <c r="F289" s="157"/>
      <c r="G289" s="157"/>
      <c r="H289" s="157"/>
      <c r="I289" s="158"/>
      <c r="J289" s="158"/>
      <c r="K289" s="158"/>
      <c r="L289" s="158"/>
      <c r="M289" s="158"/>
      <c r="N289" s="23"/>
      <c r="O289" s="23"/>
      <c r="P289" s="23"/>
      <c r="Q289" s="160"/>
      <c r="R289" s="161"/>
      <c r="S289" s="161"/>
      <c r="T289" s="158"/>
      <c r="U289" s="158"/>
      <c r="V289" s="158"/>
      <c r="W289" s="158"/>
      <c r="X289" s="158"/>
      <c r="Y289" s="158"/>
      <c r="Z289" s="158"/>
      <c r="AA289" s="162"/>
      <c r="AB289" s="158"/>
      <c r="AC289" s="158"/>
      <c r="AD289" s="158"/>
    </row>
    <row r="290" spans="4:30" x14ac:dyDescent="0.35">
      <c r="D290" s="159"/>
      <c r="E290" s="157"/>
      <c r="F290" s="157"/>
      <c r="G290" s="157"/>
      <c r="H290" s="157"/>
      <c r="I290" s="158"/>
      <c r="J290" s="158"/>
      <c r="K290" s="158"/>
      <c r="L290" s="158"/>
      <c r="M290" s="158"/>
      <c r="N290" s="23"/>
      <c r="O290" s="23"/>
      <c r="P290" s="23"/>
      <c r="Q290" s="160"/>
      <c r="R290" s="161"/>
      <c r="S290" s="161"/>
      <c r="T290" s="158"/>
      <c r="U290" s="158"/>
      <c r="V290" s="158"/>
      <c r="W290" s="158"/>
      <c r="X290" s="158"/>
      <c r="Y290" s="158"/>
      <c r="Z290" s="158"/>
      <c r="AA290" s="162"/>
      <c r="AB290" s="158"/>
      <c r="AC290" s="158"/>
      <c r="AD290" s="158"/>
    </row>
    <row r="291" spans="4:30" x14ac:dyDescent="0.35">
      <c r="D291" s="159"/>
      <c r="E291" s="157"/>
      <c r="F291" s="157"/>
      <c r="G291" s="157"/>
      <c r="H291" s="157"/>
      <c r="I291" s="158"/>
      <c r="J291" s="158"/>
      <c r="K291" s="158"/>
      <c r="L291" s="158"/>
      <c r="M291" s="158"/>
      <c r="N291" s="23"/>
      <c r="O291" s="23"/>
      <c r="P291" s="23"/>
      <c r="Q291" s="160"/>
      <c r="R291" s="161"/>
      <c r="S291" s="161"/>
      <c r="T291" s="158"/>
      <c r="U291" s="158"/>
      <c r="V291" s="158"/>
      <c r="W291" s="158"/>
      <c r="X291" s="158"/>
      <c r="Y291" s="158"/>
      <c r="Z291" s="158"/>
      <c r="AA291" s="162"/>
      <c r="AB291" s="158"/>
      <c r="AC291" s="158"/>
      <c r="AD291" s="158"/>
    </row>
    <row r="292" spans="4:30" x14ac:dyDescent="0.35">
      <c r="D292" s="159"/>
      <c r="E292" s="157"/>
      <c r="F292" s="157"/>
      <c r="G292" s="157"/>
      <c r="H292" s="157"/>
      <c r="I292" s="158"/>
      <c r="J292" s="158"/>
      <c r="K292" s="158"/>
      <c r="L292" s="158"/>
      <c r="M292" s="158"/>
      <c r="N292" s="23"/>
      <c r="O292" s="23"/>
      <c r="P292" s="23"/>
      <c r="Q292" s="160"/>
      <c r="R292" s="161"/>
      <c r="S292" s="161"/>
      <c r="T292" s="158"/>
      <c r="U292" s="158"/>
      <c r="V292" s="158"/>
      <c r="W292" s="158"/>
      <c r="X292" s="158"/>
      <c r="Y292" s="158"/>
      <c r="Z292" s="158"/>
      <c r="AA292" s="162"/>
      <c r="AB292" s="158"/>
      <c r="AC292" s="158"/>
      <c r="AD292" s="158"/>
    </row>
    <row r="293" spans="4:30" x14ac:dyDescent="0.35">
      <c r="D293" s="159"/>
      <c r="E293" s="157"/>
      <c r="F293" s="157"/>
      <c r="G293" s="157"/>
      <c r="H293" s="157"/>
      <c r="I293" s="158"/>
      <c r="J293" s="158"/>
      <c r="K293" s="158"/>
      <c r="L293" s="158"/>
      <c r="M293" s="158"/>
      <c r="N293" s="23"/>
      <c r="O293" s="23"/>
      <c r="P293" s="23"/>
      <c r="Q293" s="160"/>
      <c r="R293" s="161"/>
      <c r="S293" s="161"/>
      <c r="T293" s="158"/>
      <c r="U293" s="158"/>
      <c r="V293" s="158"/>
      <c r="W293" s="158"/>
      <c r="X293" s="158"/>
      <c r="Y293" s="158"/>
      <c r="Z293" s="158"/>
      <c r="AA293" s="162"/>
      <c r="AB293" s="158"/>
      <c r="AC293" s="158"/>
      <c r="AD293" s="158"/>
    </row>
    <row r="294" spans="4:30" x14ac:dyDescent="0.35">
      <c r="D294" s="159"/>
      <c r="E294" s="157"/>
      <c r="F294" s="157"/>
      <c r="G294" s="157"/>
      <c r="H294" s="157"/>
      <c r="I294" s="158"/>
      <c r="J294" s="158"/>
      <c r="K294" s="158"/>
      <c r="L294" s="158"/>
      <c r="M294" s="158"/>
      <c r="N294" s="23"/>
      <c r="O294" s="23"/>
      <c r="P294" s="23"/>
      <c r="Q294" s="160"/>
      <c r="R294" s="161"/>
      <c r="S294" s="161"/>
      <c r="T294" s="158"/>
      <c r="U294" s="158"/>
      <c r="V294" s="158"/>
      <c r="W294" s="158"/>
      <c r="X294" s="158"/>
      <c r="Y294" s="158"/>
      <c r="Z294" s="158"/>
      <c r="AA294" s="162"/>
      <c r="AB294" s="158"/>
      <c r="AC294" s="158"/>
      <c r="AD294" s="158"/>
    </row>
    <row r="295" spans="4:30" x14ac:dyDescent="0.35">
      <c r="D295" s="159"/>
      <c r="E295" s="157"/>
      <c r="F295" s="157"/>
      <c r="G295" s="157"/>
      <c r="H295" s="157"/>
      <c r="I295" s="158"/>
      <c r="J295" s="158"/>
      <c r="K295" s="158"/>
      <c r="L295" s="158"/>
      <c r="M295" s="158"/>
      <c r="N295" s="23"/>
      <c r="O295" s="23"/>
      <c r="P295" s="23"/>
      <c r="Q295" s="160"/>
      <c r="R295" s="161"/>
      <c r="S295" s="161"/>
      <c r="T295" s="158"/>
      <c r="U295" s="158"/>
      <c r="V295" s="158"/>
      <c r="W295" s="158"/>
      <c r="X295" s="158"/>
      <c r="Y295" s="158"/>
      <c r="Z295" s="158"/>
      <c r="AA295" s="162"/>
      <c r="AB295" s="158"/>
      <c r="AC295" s="158"/>
      <c r="AD295" s="158"/>
    </row>
    <row r="296" spans="4:30" x14ac:dyDescent="0.35">
      <c r="D296" s="159"/>
      <c r="E296" s="157"/>
      <c r="F296" s="157"/>
      <c r="G296" s="157"/>
      <c r="H296" s="157"/>
      <c r="I296" s="158"/>
      <c r="J296" s="158"/>
      <c r="K296" s="158"/>
      <c r="L296" s="158"/>
      <c r="M296" s="158"/>
      <c r="N296" s="23"/>
      <c r="O296" s="23"/>
      <c r="P296" s="23"/>
      <c r="Q296" s="160"/>
      <c r="R296" s="161"/>
      <c r="S296" s="161"/>
      <c r="T296" s="158"/>
      <c r="U296" s="158"/>
      <c r="V296" s="158"/>
      <c r="W296" s="158"/>
      <c r="X296" s="158"/>
      <c r="Y296" s="158"/>
      <c r="Z296" s="158"/>
      <c r="AA296" s="162"/>
      <c r="AB296" s="158"/>
      <c r="AC296" s="158"/>
      <c r="AD296" s="158"/>
    </row>
    <row r="297" spans="4:30" x14ac:dyDescent="0.35">
      <c r="D297" s="159"/>
      <c r="E297" s="157"/>
      <c r="F297" s="157"/>
      <c r="G297" s="157"/>
      <c r="H297" s="157"/>
      <c r="I297" s="158"/>
      <c r="J297" s="158"/>
      <c r="K297" s="158"/>
      <c r="L297" s="158"/>
      <c r="M297" s="158"/>
      <c r="N297" s="23"/>
      <c r="O297" s="23"/>
      <c r="P297" s="23"/>
      <c r="Q297" s="160"/>
      <c r="R297" s="161"/>
      <c r="S297" s="161"/>
      <c r="T297" s="158"/>
      <c r="U297" s="158"/>
      <c r="V297" s="158"/>
      <c r="W297" s="158"/>
      <c r="X297" s="158"/>
      <c r="Y297" s="158"/>
      <c r="Z297" s="158"/>
      <c r="AA297" s="162"/>
      <c r="AB297" s="158"/>
      <c r="AC297" s="158"/>
      <c r="AD297" s="158"/>
    </row>
    <row r="298" spans="4:30" x14ac:dyDescent="0.35">
      <c r="D298" s="159"/>
      <c r="E298" s="157"/>
      <c r="F298" s="157"/>
      <c r="G298" s="157"/>
      <c r="H298" s="157"/>
      <c r="I298" s="158"/>
      <c r="J298" s="158"/>
      <c r="K298" s="158"/>
      <c r="L298" s="158"/>
      <c r="M298" s="158"/>
      <c r="N298" s="23"/>
      <c r="O298" s="23"/>
      <c r="P298" s="23"/>
      <c r="Q298" s="160"/>
      <c r="R298" s="161"/>
      <c r="S298" s="161"/>
      <c r="T298" s="158"/>
      <c r="U298" s="158"/>
      <c r="V298" s="158"/>
      <c r="W298" s="158"/>
      <c r="X298" s="158"/>
      <c r="Y298" s="158"/>
      <c r="Z298" s="158"/>
      <c r="AA298" s="162"/>
      <c r="AB298" s="158"/>
      <c r="AC298" s="158"/>
      <c r="AD298" s="158"/>
    </row>
    <row r="299" spans="4:30" x14ac:dyDescent="0.35">
      <c r="D299" s="159"/>
      <c r="E299" s="157"/>
      <c r="F299" s="157"/>
      <c r="G299" s="157"/>
      <c r="H299" s="157"/>
      <c r="I299" s="158"/>
      <c r="J299" s="158"/>
      <c r="K299" s="158"/>
      <c r="L299" s="158"/>
      <c r="M299" s="158"/>
      <c r="N299" s="23"/>
      <c r="O299" s="23"/>
      <c r="P299" s="23"/>
      <c r="Q299" s="160"/>
      <c r="R299" s="161"/>
      <c r="S299" s="161"/>
      <c r="T299" s="158"/>
      <c r="U299" s="158"/>
      <c r="V299" s="158"/>
      <c r="W299" s="158"/>
      <c r="X299" s="158"/>
      <c r="Y299" s="158"/>
      <c r="Z299" s="158"/>
      <c r="AA299" s="162"/>
      <c r="AB299" s="158"/>
      <c r="AC299" s="158"/>
      <c r="AD299" s="158"/>
    </row>
    <row r="300" spans="4:30" x14ac:dyDescent="0.35">
      <c r="D300" s="159"/>
      <c r="E300" s="157"/>
      <c r="F300" s="157"/>
      <c r="G300" s="157"/>
      <c r="H300" s="157"/>
      <c r="I300" s="158"/>
      <c r="J300" s="158"/>
      <c r="K300" s="158"/>
      <c r="L300" s="158"/>
      <c r="M300" s="158"/>
      <c r="N300" s="23"/>
      <c r="O300" s="23"/>
      <c r="P300" s="23"/>
      <c r="Q300" s="160"/>
      <c r="R300" s="161"/>
      <c r="S300" s="161"/>
      <c r="T300" s="158"/>
      <c r="U300" s="158"/>
      <c r="V300" s="158"/>
      <c r="W300" s="158"/>
      <c r="X300" s="158"/>
      <c r="Y300" s="158"/>
      <c r="Z300" s="158"/>
      <c r="AA300" s="162"/>
      <c r="AB300" s="158"/>
      <c r="AC300" s="158"/>
      <c r="AD300" s="158"/>
    </row>
    <row r="301" spans="4:30" x14ac:dyDescent="0.35">
      <c r="D301" s="159"/>
      <c r="E301" s="157"/>
      <c r="F301" s="157"/>
      <c r="G301" s="157"/>
      <c r="H301" s="157"/>
      <c r="I301" s="158"/>
      <c r="J301" s="158"/>
      <c r="K301" s="158"/>
      <c r="L301" s="158"/>
      <c r="M301" s="158"/>
      <c r="N301" s="23"/>
      <c r="O301" s="23"/>
      <c r="P301" s="23"/>
      <c r="Q301" s="160"/>
      <c r="R301" s="161"/>
      <c r="S301" s="161"/>
      <c r="T301" s="158"/>
      <c r="U301" s="158"/>
      <c r="V301" s="158"/>
      <c r="W301" s="158"/>
      <c r="X301" s="158"/>
      <c r="Y301" s="158"/>
      <c r="Z301" s="158"/>
      <c r="AA301" s="162"/>
      <c r="AB301" s="158"/>
      <c r="AC301" s="158"/>
      <c r="AD301" s="158"/>
    </row>
    <row r="302" spans="4:30" x14ac:dyDescent="0.35">
      <c r="D302" s="159"/>
      <c r="E302" s="157"/>
      <c r="F302" s="157"/>
      <c r="G302" s="157"/>
      <c r="H302" s="157"/>
      <c r="I302" s="158"/>
      <c r="J302" s="158"/>
      <c r="K302" s="158"/>
      <c r="L302" s="158"/>
      <c r="M302" s="158"/>
      <c r="N302" s="23"/>
      <c r="O302" s="23"/>
      <c r="P302" s="23"/>
      <c r="Q302" s="160"/>
      <c r="R302" s="161"/>
      <c r="S302" s="161"/>
      <c r="T302" s="158"/>
      <c r="U302" s="158"/>
      <c r="V302" s="158"/>
      <c r="W302" s="158"/>
      <c r="X302" s="158"/>
      <c r="Y302" s="158"/>
      <c r="Z302" s="158"/>
      <c r="AA302" s="162"/>
      <c r="AB302" s="158"/>
      <c r="AC302" s="158"/>
      <c r="AD302" s="158"/>
    </row>
    <row r="303" spans="4:30" x14ac:dyDescent="0.35">
      <c r="D303" s="159"/>
      <c r="E303" s="157"/>
      <c r="F303" s="157"/>
      <c r="G303" s="157"/>
      <c r="H303" s="157"/>
      <c r="I303" s="158"/>
      <c r="J303" s="158"/>
      <c r="K303" s="158"/>
      <c r="L303" s="158"/>
      <c r="M303" s="158"/>
      <c r="N303" s="23"/>
      <c r="O303" s="23"/>
      <c r="P303" s="23"/>
      <c r="Q303" s="160"/>
      <c r="R303" s="161"/>
      <c r="S303" s="161"/>
      <c r="T303" s="158"/>
      <c r="U303" s="158"/>
      <c r="V303" s="158"/>
      <c r="W303" s="158"/>
      <c r="X303" s="158"/>
      <c r="Y303" s="158"/>
      <c r="Z303" s="158"/>
      <c r="AA303" s="162"/>
      <c r="AB303" s="158"/>
      <c r="AC303" s="158"/>
      <c r="AD303" s="158"/>
    </row>
  </sheetData>
  <mergeCells count="7">
    <mergeCell ref="Z2:AD2"/>
    <mergeCell ref="A4:B4"/>
    <mergeCell ref="A23:B23"/>
    <mergeCell ref="D2:D3"/>
    <mergeCell ref="E2:E3"/>
    <mergeCell ref="G2:N2"/>
    <mergeCell ref="P2:X2"/>
  </mergeCells>
  <pageMargins left="0.7" right="0.7" top="0.75" bottom="0.75" header="0.3" footer="0.3"/>
  <legacy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3D85C5-B1F4-4305-AA5B-9F2056240570}">
  <sheetPr>
    <tabColor rgb="FF00B050"/>
  </sheetPr>
  <dimension ref="A1:AE303"/>
  <sheetViews>
    <sheetView workbookViewId="0"/>
  </sheetViews>
  <sheetFormatPr defaultColWidth="8.6328125" defaultRowHeight="14.5" outlineLevelCol="1" x14ac:dyDescent="0.35"/>
  <cols>
    <col min="1" max="1" width="21.453125" style="5" customWidth="1"/>
    <col min="2" max="2" width="66.36328125" style="5" customWidth="1"/>
    <col min="3" max="3" width="4.6328125" style="1" customWidth="1"/>
    <col min="4" max="4" width="7.36328125" style="5" customWidth="1"/>
    <col min="5" max="6" width="11.453125" style="5" customWidth="1"/>
    <col min="7" max="7" width="16.6328125" style="5" customWidth="1" outlineLevel="1"/>
    <col min="8" max="8" width="11.36328125" style="5" customWidth="1" outlineLevel="1"/>
    <col min="9" max="9" width="10.6328125" style="2" customWidth="1" outlineLevel="1"/>
    <col min="10" max="10" width="12.54296875" style="2" customWidth="1" outlineLevel="1"/>
    <col min="11" max="13" width="11.54296875" style="2" customWidth="1" outlineLevel="1"/>
    <col min="14" max="14" width="11.6328125" style="3" customWidth="1" outlineLevel="1"/>
    <col min="15" max="15" width="4.453125" style="3" customWidth="1"/>
    <col min="16" max="16" width="12.6328125" style="3" customWidth="1" outlineLevel="1"/>
    <col min="17" max="17" width="8.6328125" style="1" outlineLevel="1"/>
    <col min="18" max="18" width="14.36328125" style="4" customWidth="1" outlineLevel="1"/>
    <col min="19" max="19" width="16" style="4" customWidth="1" outlineLevel="1"/>
    <col min="20" max="20" width="14.6328125" style="2" bestFit="1" customWidth="1" outlineLevel="1"/>
    <col min="21" max="21" width="12.6328125" style="2" customWidth="1" outlineLevel="1"/>
    <col min="22" max="22" width="12.54296875" style="2" customWidth="1" outlineLevel="1"/>
    <col min="23" max="23" width="15.90625" style="2" customWidth="1" outlineLevel="1"/>
    <col min="24" max="24" width="13.36328125" style="348" customWidth="1" outlineLevel="1"/>
    <col min="25" max="25" width="4" style="2" customWidth="1"/>
    <col min="26" max="26" width="14.6328125" style="2" bestFit="1" customWidth="1" outlineLevel="1"/>
    <col min="27" max="27" width="12.36328125" style="2" customWidth="1" outlineLevel="1"/>
    <col min="28" max="28" width="14.453125" style="2" customWidth="1" outlineLevel="1"/>
    <col min="29" max="29" width="11.6328125" style="2" customWidth="1" outlineLevel="1"/>
    <col min="30" max="30" width="12.6328125" style="2" bestFit="1" customWidth="1" outlineLevel="1"/>
    <col min="31" max="31" width="3.6328125" style="5" customWidth="1"/>
    <col min="32" max="32" width="12.453125" style="5" customWidth="1"/>
    <col min="33" max="33" width="58.453125" style="5" customWidth="1"/>
    <col min="34" max="16384" width="8.6328125" style="5"/>
  </cols>
  <sheetData>
    <row r="1" spans="1:31" ht="22.25" customHeight="1" thickBot="1" x14ac:dyDescent="0.5">
      <c r="A1" s="236" t="s">
        <v>0</v>
      </c>
      <c r="B1" s="237"/>
      <c r="D1" s="236" t="s">
        <v>1</v>
      </c>
      <c r="E1" s="236"/>
      <c r="F1" s="236"/>
      <c r="G1" s="236"/>
      <c r="H1" s="236"/>
      <c r="I1" s="236"/>
    </row>
    <row r="2" spans="1:31" s="6" customFormat="1" ht="19.25" customHeight="1" x14ac:dyDescent="0.35">
      <c r="C2" s="7"/>
      <c r="D2" s="473" t="s">
        <v>2</v>
      </c>
      <c r="E2" s="475" t="s">
        <v>3</v>
      </c>
      <c r="F2" s="235"/>
      <c r="G2" s="464" t="s">
        <v>4</v>
      </c>
      <c r="H2" s="465"/>
      <c r="I2" s="465"/>
      <c r="J2" s="465"/>
      <c r="K2" s="465"/>
      <c r="L2" s="465"/>
      <c r="M2" s="465"/>
      <c r="N2" s="466"/>
      <c r="O2" s="8"/>
      <c r="P2" s="467" t="s">
        <v>5</v>
      </c>
      <c r="Q2" s="468"/>
      <c r="R2" s="468"/>
      <c r="S2" s="468"/>
      <c r="T2" s="468"/>
      <c r="U2" s="468"/>
      <c r="V2" s="468"/>
      <c r="W2" s="468"/>
      <c r="X2" s="469"/>
      <c r="Y2" s="8"/>
      <c r="Z2" s="470" t="s">
        <v>6</v>
      </c>
      <c r="AA2" s="471"/>
      <c r="AB2" s="471"/>
      <c r="AC2" s="471"/>
      <c r="AD2" s="472"/>
      <c r="AE2" s="8"/>
    </row>
    <row r="3" spans="1:31" ht="66.650000000000006" customHeight="1" thickBot="1" x14ac:dyDescent="0.4">
      <c r="A3" s="248" t="s">
        <v>71</v>
      </c>
      <c r="B3" s="249" t="str">
        <f ca="1">RIGHT(CELL("filename",A1),LEN(CELL("filename",A1))-FIND("]",CELL("filename",A1)))</f>
        <v>Lease5</v>
      </c>
      <c r="D3" s="474"/>
      <c r="E3" s="476"/>
      <c r="F3" s="264"/>
      <c r="G3" s="9" t="s">
        <v>7</v>
      </c>
      <c r="H3" s="9" t="s">
        <v>8</v>
      </c>
      <c r="I3" s="10" t="s">
        <v>9</v>
      </c>
      <c r="J3" s="10" t="s">
        <v>10</v>
      </c>
      <c r="K3" s="10" t="s">
        <v>11</v>
      </c>
      <c r="L3" s="49" t="s">
        <v>67</v>
      </c>
      <c r="M3" s="10" t="s">
        <v>12</v>
      </c>
      <c r="N3" s="11" t="s">
        <v>13</v>
      </c>
      <c r="O3" s="12"/>
      <c r="P3" s="13" t="s">
        <v>14</v>
      </c>
      <c r="Q3" s="14" t="s">
        <v>15</v>
      </c>
      <c r="R3" s="15" t="s">
        <v>16</v>
      </c>
      <c r="S3" s="15" t="s">
        <v>17</v>
      </c>
      <c r="T3" s="10" t="s">
        <v>18</v>
      </c>
      <c r="U3" s="10" t="s">
        <v>19</v>
      </c>
      <c r="V3" s="10" t="s">
        <v>20</v>
      </c>
      <c r="W3" s="10" t="s">
        <v>21</v>
      </c>
      <c r="X3" s="352" t="s">
        <v>22</v>
      </c>
      <c r="Y3" s="17"/>
      <c r="Z3" s="18" t="s">
        <v>18</v>
      </c>
      <c r="AA3" s="10" t="s">
        <v>23</v>
      </c>
      <c r="AB3" s="10" t="s">
        <v>24</v>
      </c>
      <c r="AC3" s="10" t="s">
        <v>25</v>
      </c>
      <c r="AD3" s="16" t="s">
        <v>22</v>
      </c>
    </row>
    <row r="4" spans="1:31" ht="15.5" x14ac:dyDescent="0.35">
      <c r="A4" s="458" t="s">
        <v>26</v>
      </c>
      <c r="B4" s="459"/>
      <c r="C4" s="19"/>
      <c r="D4" s="20"/>
      <c r="E4" s="21">
        <f t="shared" ref="E4" ca="1" si="0">EOMONTH($H$4,D4)</f>
        <v>44681</v>
      </c>
      <c r="F4" s="44">
        <f ca="1">E5-1</f>
        <v>45045</v>
      </c>
      <c r="G4" s="22" t="s">
        <v>27</v>
      </c>
      <c r="H4" s="44">
        <f ca="1">A5</f>
        <v>44652</v>
      </c>
      <c r="I4" s="45"/>
      <c r="J4" s="45"/>
      <c r="K4" s="45"/>
      <c r="L4" s="45"/>
      <c r="M4" s="45"/>
      <c r="N4" s="257">
        <f ca="1">$A$6</f>
        <v>0.05</v>
      </c>
      <c r="O4" s="23"/>
      <c r="P4" s="255">
        <f ca="1">$A$7</f>
        <v>9.4999999999999998E-3</v>
      </c>
      <c r="Q4" s="163">
        <f ca="1">$A$8</f>
        <v>0.05</v>
      </c>
      <c r="R4" s="349">
        <f ca="1">NPV(Q4,K5:$K$244) + ($A$13+$A$14+$A$15)/POWER(1+Q4,$A$29-D4+1)</f>
        <v>355391.08378220262</v>
      </c>
      <c r="S4" s="164">
        <f ca="1">NPV(Q4,K5:$K$244) + ($A$13+$A$14+$A$15)/POWER(1+Q4,$A$29-D4+1)</f>
        <v>355391.08378220262</v>
      </c>
      <c r="T4" s="165">
        <f ca="1">A21</f>
        <v>355391.08378220274</v>
      </c>
      <c r="U4" s="45">
        <f ca="1">S4*Q4</f>
        <v>17769.554189110131</v>
      </c>
      <c r="V4" s="45"/>
      <c r="W4" s="45">
        <f ca="1">S4-R4</f>
        <v>0</v>
      </c>
      <c r="X4" s="274">
        <f ca="1">T4+U4+V4</f>
        <v>373160.63797131286</v>
      </c>
      <c r="Z4" s="26">
        <f ca="1">A37</f>
        <v>405391.08378220274</v>
      </c>
      <c r="AA4" s="233"/>
      <c r="AB4" s="45">
        <f ca="1">IFERROR(Z4/($A$43-D5+1),0)</f>
        <v>40539.108378220277</v>
      </c>
      <c r="AC4" s="45">
        <f t="shared" ref="AC4:AC67" ca="1" si="1">W4</f>
        <v>0</v>
      </c>
      <c r="AD4" s="25">
        <f t="shared" ref="AD4:AD67" ca="1" si="2">Z4-AA4-AB4+AC4</f>
        <v>364851.97540398245</v>
      </c>
    </row>
    <row r="5" spans="1:31" x14ac:dyDescent="0.35">
      <c r="A5" s="103">
        <f ca="1">VLOOKUP(B3,'Input Table'!B:L,3,0)</f>
        <v>44652</v>
      </c>
      <c r="B5" s="27" t="s">
        <v>28</v>
      </c>
      <c r="D5" s="20">
        <v>1</v>
      </c>
      <c r="E5" s="21">
        <f ca="1">EOMONTH(H5,0)</f>
        <v>45046</v>
      </c>
      <c r="F5" s="44">
        <f t="shared" ref="F5:F68" ca="1" si="3">E6-1</f>
        <v>45411</v>
      </c>
      <c r="G5" s="22" t="s">
        <v>119</v>
      </c>
      <c r="H5" s="44">
        <f ca="1">EDATE(H4,12)</f>
        <v>45017</v>
      </c>
      <c r="I5" s="158">
        <f ca="1">IF(D5&gt;$A$28,0,$A$9)</f>
        <v>50000</v>
      </c>
      <c r="J5" s="158">
        <f t="shared" ref="J5:J68" ca="1" si="4">IF(D5&gt;$A$29,0,$A$10)</f>
        <v>0</v>
      </c>
      <c r="K5" s="158">
        <f ca="1">IF(D5&gt;$A$28,0,$A$11)</f>
        <v>50000</v>
      </c>
      <c r="L5" s="158"/>
      <c r="M5" s="45">
        <f ca="1">K5+L5</f>
        <v>50000</v>
      </c>
      <c r="N5" s="257">
        <f t="shared" ref="N5:N68" ca="1" si="5">$A$6</f>
        <v>0.05</v>
      </c>
      <c r="O5" s="23"/>
      <c r="P5" s="255">
        <f t="shared" ref="P5:P68" ca="1" si="6">$A$7</f>
        <v>9.4999999999999998E-3</v>
      </c>
      <c r="Q5" s="163">
        <f t="shared" ref="Q5:Q68" ca="1" si="7">$A$8</f>
        <v>0.05</v>
      </c>
      <c r="R5" s="164">
        <f ca="1">NPV(Q4,K5:$K$244) + ($A$13+$A$14+$A$15)/POWER(1+Q4,$A$29-D5+1)+U4</f>
        <v>373160.63797131274</v>
      </c>
      <c r="S5" s="164">
        <f ca="1">NPV(Q5,K5:$K$244) + ($A$13+$A$14+$A$15)/POWER(1+Q5,$A$29-D5+1)+U4</f>
        <v>373160.63797131274</v>
      </c>
      <c r="T5" s="45">
        <f t="shared" ref="T5:T68" ca="1" si="8">IF(ISBLANK(G5),0,X4)</f>
        <v>373160.63797131286</v>
      </c>
      <c r="U5" s="45">
        <f ca="1">(S5+V5)*Q5</f>
        <v>16158.031898565638</v>
      </c>
      <c r="V5" s="45">
        <f ca="1">-(K5+L5)</f>
        <v>-50000</v>
      </c>
      <c r="W5" s="45">
        <f t="shared" ref="W5:W68" ca="1" si="9">S5-R5</f>
        <v>0</v>
      </c>
      <c r="X5" s="274">
        <f t="shared" ref="X5:X68" ca="1" si="10">T5+U5+V5</f>
        <v>339318.6698698785</v>
      </c>
      <c r="Z5" s="28">
        <f ca="1">AD4</f>
        <v>364851.97540398245</v>
      </c>
      <c r="AA5" s="233"/>
      <c r="AB5" s="45">
        <f ca="1">IFERROR(Z5/($A$43-D6+1),0)</f>
        <v>40539.10837822027</v>
      </c>
      <c r="AC5" s="45">
        <f t="shared" ca="1" si="1"/>
        <v>0</v>
      </c>
      <c r="AD5" s="25">
        <f ca="1">Z5-AA5-AB5+AC5</f>
        <v>324312.86702576216</v>
      </c>
    </row>
    <row r="6" spans="1:31" x14ac:dyDescent="0.35">
      <c r="A6" s="104">
        <f ca="1">VLOOKUP(B3,'Input Table'!B:L,4,0)</f>
        <v>0.05</v>
      </c>
      <c r="B6" s="27" t="s">
        <v>29</v>
      </c>
      <c r="D6" s="20">
        <v>2</v>
      </c>
      <c r="E6" s="21">
        <f t="shared" ref="E6:E69" ca="1" si="11">EOMONTH(H6,0)</f>
        <v>45412</v>
      </c>
      <c r="F6" s="44">
        <f t="shared" ca="1" si="3"/>
        <v>45776</v>
      </c>
      <c r="G6" s="22" t="s">
        <v>119</v>
      </c>
      <c r="H6" s="44">
        <f t="shared" ref="H6:H69" ca="1" si="12">EDATE(H5,12)</f>
        <v>45383</v>
      </c>
      <c r="I6" s="158">
        <f t="shared" ref="I6:I69" ca="1" si="13">IF(D6&gt;$A$28,0,$A$9)</f>
        <v>50000</v>
      </c>
      <c r="J6" s="158">
        <f t="shared" ca="1" si="4"/>
        <v>0</v>
      </c>
      <c r="K6" s="158">
        <f t="shared" ref="K6:K69" ca="1" si="14">IF(D6&gt;$A$28,0,$A$11)</f>
        <v>50000</v>
      </c>
      <c r="L6" s="158"/>
      <c r="M6" s="45">
        <f t="shared" ref="M6:M69" ca="1" si="15">K6+L6</f>
        <v>50000</v>
      </c>
      <c r="N6" s="257">
        <f t="shared" ca="1" si="5"/>
        <v>0.05</v>
      </c>
      <c r="O6" s="23"/>
      <c r="P6" s="255">
        <f t="shared" ca="1" si="6"/>
        <v>9.4999999999999998E-3</v>
      </c>
      <c r="Q6" s="163">
        <f t="shared" ca="1" si="7"/>
        <v>0.05</v>
      </c>
      <c r="R6" s="164">
        <f ca="1">NPV(Q5,K6:$K$244) + ($A$13+$A$14+$A$15)/POWER(1+Q5,$A$29-D6+1)+U5</f>
        <v>339318.66986987839</v>
      </c>
      <c r="S6" s="164">
        <f ca="1">NPV(Q6,K6:$K$244) + ($A$13+$A$14+$A$15)/POWER(1+Q6,$A$29-D6+1)+U5</f>
        <v>339318.66986987839</v>
      </c>
      <c r="T6" s="45">
        <f t="shared" ca="1" si="8"/>
        <v>339318.6698698785</v>
      </c>
      <c r="U6" s="45">
        <f t="shared" ref="U6:U69" ca="1" si="16">(S6+V6)*Q6</f>
        <v>14465.93349349392</v>
      </c>
      <c r="V6" s="45">
        <f t="shared" ref="V6:V69" ca="1" si="17">-(K6+L6)</f>
        <v>-50000</v>
      </c>
      <c r="W6" s="45">
        <f t="shared" ca="1" si="9"/>
        <v>0</v>
      </c>
      <c r="X6" s="274">
        <f t="shared" ca="1" si="10"/>
        <v>303784.60336337244</v>
      </c>
      <c r="Z6" s="296">
        <f ca="1">AD5-AA6</f>
        <v>399312.86702576216</v>
      </c>
      <c r="AA6" s="233">
        <v>-75000</v>
      </c>
      <c r="AB6" s="158">
        <f ca="1">IFERROR(Z6/($A$43-D7+1),0)</f>
        <v>49914.10837822027</v>
      </c>
      <c r="AC6" s="158">
        <f t="shared" ca="1" si="1"/>
        <v>0</v>
      </c>
      <c r="AD6" s="274">
        <f ca="1">Z6-AB6+AC6</f>
        <v>349398.75864754186</v>
      </c>
    </row>
    <row r="7" spans="1:31" x14ac:dyDescent="0.35">
      <c r="A7" s="104">
        <f ca="1">VLOOKUP(B3,'Input Table'!B:L,5,0)</f>
        <v>9.4999999999999998E-3</v>
      </c>
      <c r="B7" s="27" t="s">
        <v>30</v>
      </c>
      <c r="D7" s="20">
        <v>3</v>
      </c>
      <c r="E7" s="21">
        <f t="shared" ca="1" si="11"/>
        <v>45777</v>
      </c>
      <c r="F7" s="44">
        <f t="shared" ca="1" si="3"/>
        <v>46141</v>
      </c>
      <c r="G7" s="22" t="s">
        <v>119</v>
      </c>
      <c r="H7" s="44">
        <f t="shared" ca="1" si="12"/>
        <v>45748</v>
      </c>
      <c r="I7" s="158">
        <f t="shared" ca="1" si="13"/>
        <v>50000</v>
      </c>
      <c r="J7" s="158">
        <f t="shared" ca="1" si="4"/>
        <v>0</v>
      </c>
      <c r="K7" s="158">
        <f t="shared" ca="1" si="14"/>
        <v>50000</v>
      </c>
      <c r="L7" s="158"/>
      <c r="M7" s="45">
        <f t="shared" ca="1" si="15"/>
        <v>50000</v>
      </c>
      <c r="N7" s="257">
        <f t="shared" ca="1" si="5"/>
        <v>0.05</v>
      </c>
      <c r="O7" s="23"/>
      <c r="P7" s="255">
        <f t="shared" ca="1" si="6"/>
        <v>9.4999999999999998E-3</v>
      </c>
      <c r="Q7" s="163">
        <f t="shared" ca="1" si="7"/>
        <v>0.05</v>
      </c>
      <c r="R7" s="164">
        <f ca="1">NPV(Q6,K7:$K$244) + ($A$13+$A$14+$A$15)/POWER(1+Q6,$A$29-D7+1)+U6</f>
        <v>303784.60336337233</v>
      </c>
      <c r="S7" s="164">
        <f ca="1">NPV(Q7,K7:$K$244) + ($A$13+$A$14+$A$15)/POWER(1+Q7,$A$29-D7+1)+U6</f>
        <v>303784.60336337233</v>
      </c>
      <c r="T7" s="45">
        <f t="shared" ca="1" si="8"/>
        <v>303784.60336337244</v>
      </c>
      <c r="U7" s="45">
        <f t="shared" ca="1" si="16"/>
        <v>12689.230168168617</v>
      </c>
      <c r="V7" s="45">
        <f t="shared" ca="1" si="17"/>
        <v>-50000</v>
      </c>
      <c r="W7" s="45">
        <f t="shared" ca="1" si="9"/>
        <v>0</v>
      </c>
      <c r="X7" s="274">
        <f t="shared" ca="1" si="10"/>
        <v>266473.83353154105</v>
      </c>
      <c r="Z7" s="28">
        <f t="shared" ref="Z7:Z69" ca="1" si="18">AD6</f>
        <v>349398.75864754186</v>
      </c>
      <c r="AA7" s="233"/>
      <c r="AB7" s="45">
        <f t="shared" ref="AB7:AB13" ca="1" si="19">IFERROR(Z7/($A$43-D8+1),0)</f>
        <v>49914.10837822027</v>
      </c>
      <c r="AC7" s="45">
        <f t="shared" ca="1" si="1"/>
        <v>0</v>
      </c>
      <c r="AD7" s="25">
        <f t="shared" ca="1" si="2"/>
        <v>299484.65026932157</v>
      </c>
    </row>
    <row r="8" spans="1:31" x14ac:dyDescent="0.35">
      <c r="A8" s="246">
        <f ca="1">IF(A6=0,A7,A6)</f>
        <v>0.05</v>
      </c>
      <c r="B8" s="48" t="s">
        <v>15</v>
      </c>
      <c r="D8" s="20">
        <v>4</v>
      </c>
      <c r="E8" s="21">
        <f t="shared" ca="1" si="11"/>
        <v>46142</v>
      </c>
      <c r="F8" s="44">
        <f t="shared" ca="1" si="3"/>
        <v>46506</v>
      </c>
      <c r="G8" s="22" t="s">
        <v>119</v>
      </c>
      <c r="H8" s="44">
        <f t="shared" ca="1" si="12"/>
        <v>46113</v>
      </c>
      <c r="I8" s="158">
        <f t="shared" ca="1" si="13"/>
        <v>50000</v>
      </c>
      <c r="J8" s="158">
        <f t="shared" ca="1" si="4"/>
        <v>0</v>
      </c>
      <c r="K8" s="158">
        <f t="shared" ca="1" si="14"/>
        <v>50000</v>
      </c>
      <c r="L8" s="158"/>
      <c r="M8" s="45">
        <f t="shared" ca="1" si="15"/>
        <v>50000</v>
      </c>
      <c r="N8" s="257">
        <f t="shared" ca="1" si="5"/>
        <v>0.05</v>
      </c>
      <c r="O8" s="23"/>
      <c r="P8" s="255">
        <f t="shared" ca="1" si="6"/>
        <v>9.4999999999999998E-3</v>
      </c>
      <c r="Q8" s="163">
        <f t="shared" ca="1" si="7"/>
        <v>0.05</v>
      </c>
      <c r="R8" s="164">
        <f ca="1">NPV(Q7,K8:$K$244) + ($A$13+$A$14+$A$15)/POWER(1+Q7,$A$29-D8+1)+U7</f>
        <v>266473.83353154093</v>
      </c>
      <c r="S8" s="164">
        <f ca="1">NPV(Q8,K8:$K$244) + ($A$13+$A$14+$A$15)/POWER(1+Q8,$A$29-D8+1)+U7</f>
        <v>266473.83353154093</v>
      </c>
      <c r="T8" s="45">
        <f t="shared" ca="1" si="8"/>
        <v>266473.83353154105</v>
      </c>
      <c r="U8" s="45">
        <f t="shared" ca="1" si="16"/>
        <v>10823.691676577047</v>
      </c>
      <c r="V8" s="45">
        <f t="shared" ca="1" si="17"/>
        <v>-50000</v>
      </c>
      <c r="W8" s="45">
        <f t="shared" ca="1" si="9"/>
        <v>0</v>
      </c>
      <c r="X8" s="274">
        <f t="shared" ca="1" si="10"/>
        <v>227297.52520811808</v>
      </c>
      <c r="Z8" s="28">
        <f t="shared" ca="1" si="18"/>
        <v>299484.65026932157</v>
      </c>
      <c r="AA8" s="233"/>
      <c r="AB8" s="45">
        <f t="shared" ca="1" si="19"/>
        <v>49914.108378220262</v>
      </c>
      <c r="AC8" s="45">
        <f t="shared" ca="1" si="1"/>
        <v>0</v>
      </c>
      <c r="AD8" s="25">
        <f t="shared" ca="1" si="2"/>
        <v>249570.54189110131</v>
      </c>
    </row>
    <row r="9" spans="1:31" x14ac:dyDescent="0.35">
      <c r="A9" s="105">
        <f ca="1">VLOOKUP($B$3,'Input Table'!B:L,6,0)</f>
        <v>50000</v>
      </c>
      <c r="B9" s="27" t="s">
        <v>282</v>
      </c>
      <c r="D9" s="20">
        <v>5</v>
      </c>
      <c r="E9" s="21">
        <f t="shared" ca="1" si="11"/>
        <v>46507</v>
      </c>
      <c r="F9" s="44">
        <f t="shared" ca="1" si="3"/>
        <v>46872</v>
      </c>
      <c r="G9" s="22" t="s">
        <v>119</v>
      </c>
      <c r="H9" s="44">
        <f t="shared" ca="1" si="12"/>
        <v>46478</v>
      </c>
      <c r="I9" s="158">
        <f t="shared" ca="1" si="13"/>
        <v>50000</v>
      </c>
      <c r="J9" s="158">
        <f t="shared" ca="1" si="4"/>
        <v>0</v>
      </c>
      <c r="K9" s="158">
        <f t="shared" ca="1" si="14"/>
        <v>50000</v>
      </c>
      <c r="L9" s="158"/>
      <c r="M9" s="45">
        <f t="shared" ca="1" si="15"/>
        <v>50000</v>
      </c>
      <c r="N9" s="257">
        <f t="shared" ca="1" si="5"/>
        <v>0.05</v>
      </c>
      <c r="O9" s="23"/>
      <c r="P9" s="255">
        <f t="shared" ca="1" si="6"/>
        <v>9.4999999999999998E-3</v>
      </c>
      <c r="Q9" s="163">
        <f t="shared" ca="1" si="7"/>
        <v>0.05</v>
      </c>
      <c r="R9" s="164">
        <f ca="1">NPV(Q8,K9:$K$244) + ($A$13+$A$14+$A$15)/POWER(1+Q8,$A$29-D9+1)+U8</f>
        <v>227297.52520811802</v>
      </c>
      <c r="S9" s="164">
        <f ca="1">NPV(Q9,K9:$K$244) + ($A$13+$A$14+$A$15)/POWER(1+Q9,$A$29-D9+1)+U8</f>
        <v>227297.52520811802</v>
      </c>
      <c r="T9" s="45">
        <f t="shared" ca="1" si="8"/>
        <v>227297.52520811808</v>
      </c>
      <c r="U9" s="45">
        <f t="shared" ca="1" si="16"/>
        <v>8864.8762604059011</v>
      </c>
      <c r="V9" s="45">
        <f t="shared" ca="1" si="17"/>
        <v>-50000</v>
      </c>
      <c r="W9" s="45">
        <f t="shared" ca="1" si="9"/>
        <v>0</v>
      </c>
      <c r="X9" s="274">
        <f t="shared" ca="1" si="10"/>
        <v>186162.40146852398</v>
      </c>
      <c r="Z9" s="28">
        <f t="shared" ca="1" si="18"/>
        <v>249570.54189110131</v>
      </c>
      <c r="AA9" s="233"/>
      <c r="AB9" s="45">
        <f t="shared" ca="1" si="19"/>
        <v>49914.108378220262</v>
      </c>
      <c r="AC9" s="45">
        <f t="shared" ca="1" si="1"/>
        <v>0</v>
      </c>
      <c r="AD9" s="25">
        <f t="shared" ca="1" si="2"/>
        <v>199656.43351288105</v>
      </c>
    </row>
    <row r="10" spans="1:31" x14ac:dyDescent="0.35">
      <c r="A10" s="105">
        <f ca="1">VLOOKUP($B$3,'Input Table'!B:L,7,0)</f>
        <v>0</v>
      </c>
      <c r="B10" s="27" t="s">
        <v>32</v>
      </c>
      <c r="D10" s="20">
        <v>6</v>
      </c>
      <c r="E10" s="21">
        <f t="shared" ca="1" si="11"/>
        <v>46873</v>
      </c>
      <c r="F10" s="44">
        <f t="shared" ca="1" si="3"/>
        <v>47237</v>
      </c>
      <c r="G10" s="22" t="s">
        <v>119</v>
      </c>
      <c r="H10" s="44">
        <f t="shared" ca="1" si="12"/>
        <v>46844</v>
      </c>
      <c r="I10" s="158">
        <f t="shared" ca="1" si="13"/>
        <v>50000</v>
      </c>
      <c r="J10" s="158">
        <f t="shared" ca="1" si="4"/>
        <v>0</v>
      </c>
      <c r="K10" s="158">
        <f t="shared" ca="1" si="14"/>
        <v>50000</v>
      </c>
      <c r="L10" s="158"/>
      <c r="M10" s="45">
        <f t="shared" ca="1" si="15"/>
        <v>50000</v>
      </c>
      <c r="N10" s="257">
        <f t="shared" ca="1" si="5"/>
        <v>0.05</v>
      </c>
      <c r="O10" s="23"/>
      <c r="P10" s="255">
        <f t="shared" ca="1" si="6"/>
        <v>9.4999999999999998E-3</v>
      </c>
      <c r="Q10" s="163">
        <f t="shared" ca="1" si="7"/>
        <v>0.05</v>
      </c>
      <c r="R10" s="164">
        <f ca="1">NPV(Q9,K10:$K$244) + ($A$13+$A$14+$A$15)/POWER(1+Q9,$A$29-D10+1)+U9</f>
        <v>186162.40146852392</v>
      </c>
      <c r="S10" s="164">
        <f ca="1">NPV(Q10,K10:$K$244) + ($A$13+$A$14+$A$15)/POWER(1+Q10,$A$29-D10+1)+U9</f>
        <v>186162.40146852392</v>
      </c>
      <c r="T10" s="45">
        <f t="shared" ca="1" si="8"/>
        <v>186162.40146852398</v>
      </c>
      <c r="U10" s="45">
        <f t="shared" ca="1" si="16"/>
        <v>6808.1200734261965</v>
      </c>
      <c r="V10" s="45">
        <f t="shared" ca="1" si="17"/>
        <v>-50000</v>
      </c>
      <c r="W10" s="45">
        <f t="shared" ca="1" si="9"/>
        <v>0</v>
      </c>
      <c r="X10" s="274">
        <f t="shared" ca="1" si="10"/>
        <v>142970.52154195018</v>
      </c>
      <c r="Z10" s="28">
        <f t="shared" ca="1" si="18"/>
        <v>199656.43351288105</v>
      </c>
      <c r="AA10" s="233"/>
      <c r="AB10" s="45">
        <f t="shared" ca="1" si="19"/>
        <v>49914.108378220262</v>
      </c>
      <c r="AC10" s="45">
        <f t="shared" ca="1" si="1"/>
        <v>0</v>
      </c>
      <c r="AD10" s="25">
        <f t="shared" ca="1" si="2"/>
        <v>149742.32513466079</v>
      </c>
    </row>
    <row r="11" spans="1:31" x14ac:dyDescent="0.35">
      <c r="A11" s="105">
        <f ca="1">A9-A10</f>
        <v>50000</v>
      </c>
      <c r="B11" s="27" t="s">
        <v>33</v>
      </c>
      <c r="D11" s="20">
        <v>7</v>
      </c>
      <c r="E11" s="21">
        <f t="shared" ca="1" si="11"/>
        <v>47238</v>
      </c>
      <c r="F11" s="44">
        <f t="shared" ca="1" si="3"/>
        <v>47602</v>
      </c>
      <c r="G11" s="22" t="s">
        <v>119</v>
      </c>
      <c r="H11" s="44">
        <f t="shared" ca="1" si="12"/>
        <v>47209</v>
      </c>
      <c r="I11" s="158">
        <f t="shared" ca="1" si="13"/>
        <v>50000</v>
      </c>
      <c r="J11" s="158">
        <f t="shared" ca="1" si="4"/>
        <v>0</v>
      </c>
      <c r="K11" s="158">
        <f t="shared" ca="1" si="14"/>
        <v>50000</v>
      </c>
      <c r="L11" s="158"/>
      <c r="M11" s="45">
        <f t="shared" ca="1" si="15"/>
        <v>50000</v>
      </c>
      <c r="N11" s="257">
        <f t="shared" ca="1" si="5"/>
        <v>0.05</v>
      </c>
      <c r="O11" s="23"/>
      <c r="P11" s="255">
        <f t="shared" ca="1" si="6"/>
        <v>9.4999999999999998E-3</v>
      </c>
      <c r="Q11" s="163">
        <f t="shared" ca="1" si="7"/>
        <v>0.05</v>
      </c>
      <c r="R11" s="164">
        <f ca="1">NPV(Q10,K11:$K$244) + ($A$13+$A$14+$A$15)/POWER(1+Q10,$A$29-D11+1)+U10</f>
        <v>142970.52154195012</v>
      </c>
      <c r="S11" s="164">
        <f ca="1">NPV(Q11,K11:$K$244) + ($A$13+$A$14+$A$15)/POWER(1+Q11,$A$29-D11+1)+U10</f>
        <v>142970.52154195012</v>
      </c>
      <c r="T11" s="45">
        <f t="shared" ca="1" si="8"/>
        <v>142970.52154195018</v>
      </c>
      <c r="U11" s="45">
        <f t="shared" ca="1" si="16"/>
        <v>4648.5260770975065</v>
      </c>
      <c r="V11" s="45">
        <f t="shared" ca="1" si="17"/>
        <v>-50000</v>
      </c>
      <c r="W11" s="45">
        <f t="shared" ca="1" si="9"/>
        <v>0</v>
      </c>
      <c r="X11" s="274">
        <f t="shared" ca="1" si="10"/>
        <v>97619.047619047691</v>
      </c>
      <c r="Z11" s="28">
        <f t="shared" ca="1" si="18"/>
        <v>149742.32513466079</v>
      </c>
      <c r="AA11" s="233"/>
      <c r="AB11" s="45">
        <f t="shared" ca="1" si="19"/>
        <v>49914.108378220262</v>
      </c>
      <c r="AC11" s="45">
        <f t="shared" ca="1" si="1"/>
        <v>0</v>
      </c>
      <c r="AD11" s="25">
        <f t="shared" ca="1" si="2"/>
        <v>99828.216756440524</v>
      </c>
    </row>
    <row r="12" spans="1:31" x14ac:dyDescent="0.35">
      <c r="A12" s="112">
        <f ca="1">VLOOKUP($B$3,'Input Table'!B:L,8,0)</f>
        <v>0</v>
      </c>
      <c r="B12" s="48" t="s">
        <v>34</v>
      </c>
      <c r="D12" s="20">
        <v>8</v>
      </c>
      <c r="E12" s="21">
        <f t="shared" ca="1" si="11"/>
        <v>47603</v>
      </c>
      <c r="F12" s="44">
        <f t="shared" ca="1" si="3"/>
        <v>47967</v>
      </c>
      <c r="G12" s="22" t="s">
        <v>119</v>
      </c>
      <c r="H12" s="44">
        <f t="shared" ca="1" si="12"/>
        <v>47574</v>
      </c>
      <c r="I12" s="158">
        <f t="shared" ca="1" si="13"/>
        <v>50000</v>
      </c>
      <c r="J12" s="158">
        <f t="shared" ca="1" si="4"/>
        <v>0</v>
      </c>
      <c r="K12" s="158">
        <f t="shared" ca="1" si="14"/>
        <v>50000</v>
      </c>
      <c r="L12" s="158"/>
      <c r="M12" s="45">
        <f t="shared" ca="1" si="15"/>
        <v>50000</v>
      </c>
      <c r="N12" s="257">
        <f t="shared" ca="1" si="5"/>
        <v>0.05</v>
      </c>
      <c r="O12" s="23"/>
      <c r="P12" s="255">
        <f t="shared" ca="1" si="6"/>
        <v>9.4999999999999998E-3</v>
      </c>
      <c r="Q12" s="163">
        <f t="shared" ca="1" si="7"/>
        <v>0.05</v>
      </c>
      <c r="R12" s="164">
        <f ca="1">NPV(Q11,K12:$K$244) + ($A$13+$A$14+$A$15)/POWER(1+Q11,$A$29-D12+1)+U11</f>
        <v>97619.047619047604</v>
      </c>
      <c r="S12" s="164">
        <f ca="1">NPV(Q12,K12:$K$244) + ($A$13+$A$14+$A$15)/POWER(1+Q12,$A$29-D12+1)+U11</f>
        <v>97619.047619047604</v>
      </c>
      <c r="T12" s="45">
        <f t="shared" ca="1" si="8"/>
        <v>97619.047619047691</v>
      </c>
      <c r="U12" s="45">
        <f t="shared" ca="1" si="16"/>
        <v>2380.9523809523803</v>
      </c>
      <c r="V12" s="45">
        <f t="shared" ca="1" si="17"/>
        <v>-50000</v>
      </c>
      <c r="W12" s="45">
        <f t="shared" ca="1" si="9"/>
        <v>0</v>
      </c>
      <c r="X12" s="274">
        <f t="shared" ca="1" si="10"/>
        <v>50000.000000000073</v>
      </c>
      <c r="Z12" s="28">
        <f t="shared" ca="1" si="18"/>
        <v>99828.216756440524</v>
      </c>
      <c r="AA12" s="233"/>
      <c r="AB12" s="45">
        <f t="shared" ca="1" si="19"/>
        <v>49914.108378220262</v>
      </c>
      <c r="AC12" s="45">
        <f t="shared" ca="1" si="1"/>
        <v>0</v>
      </c>
      <c r="AD12" s="25">
        <f t="shared" ca="1" si="2"/>
        <v>49914.108378220262</v>
      </c>
    </row>
    <row r="13" spans="1:31" x14ac:dyDescent="0.35">
      <c r="A13" s="105">
        <f ca="1">VLOOKUP($B$3,'Input Table'!B:L,9,0)</f>
        <v>0</v>
      </c>
      <c r="B13" s="27" t="s">
        <v>35</v>
      </c>
      <c r="D13" s="20">
        <v>9</v>
      </c>
      <c r="E13" s="21">
        <f t="shared" ca="1" si="11"/>
        <v>47968</v>
      </c>
      <c r="F13" s="44">
        <f t="shared" ca="1" si="3"/>
        <v>48333</v>
      </c>
      <c r="G13" s="22" t="s">
        <v>119</v>
      </c>
      <c r="H13" s="44">
        <f t="shared" ca="1" si="12"/>
        <v>47939</v>
      </c>
      <c r="I13" s="158">
        <f t="shared" ca="1" si="13"/>
        <v>50000</v>
      </c>
      <c r="J13" s="158">
        <f t="shared" ca="1" si="4"/>
        <v>0</v>
      </c>
      <c r="K13" s="158">
        <f t="shared" ca="1" si="14"/>
        <v>50000</v>
      </c>
      <c r="L13" s="158"/>
      <c r="M13" s="45">
        <f t="shared" ca="1" si="15"/>
        <v>50000</v>
      </c>
      <c r="N13" s="257">
        <f t="shared" ca="1" si="5"/>
        <v>0.05</v>
      </c>
      <c r="O13" s="23"/>
      <c r="P13" s="255">
        <f t="shared" ca="1" si="6"/>
        <v>9.4999999999999998E-3</v>
      </c>
      <c r="Q13" s="163">
        <f t="shared" ca="1" si="7"/>
        <v>0.05</v>
      </c>
      <c r="R13" s="164">
        <f ca="1">NPV(Q12,K13:$K$244) + ($A$13+$A$14+$A$15)/POWER(1+Q12,$A$29-D13+1)+U12</f>
        <v>50000</v>
      </c>
      <c r="S13" s="164">
        <f ca="1">NPV(Q13,K13:$K$244) + ($A$13+$A$14+$A$15)/POWER(1+Q13,$A$29-D13+1)+U12</f>
        <v>50000</v>
      </c>
      <c r="T13" s="45">
        <f t="shared" ca="1" si="8"/>
        <v>50000.000000000073</v>
      </c>
      <c r="U13" s="45">
        <f t="shared" ca="1" si="16"/>
        <v>0</v>
      </c>
      <c r="V13" s="45">
        <f t="shared" ca="1" si="17"/>
        <v>-50000</v>
      </c>
      <c r="W13" s="45">
        <f t="shared" ca="1" si="9"/>
        <v>0</v>
      </c>
      <c r="X13" s="274">
        <f t="shared" ca="1" si="10"/>
        <v>7.2759576141834259E-11</v>
      </c>
      <c r="Z13" s="28">
        <f t="shared" ca="1" si="18"/>
        <v>49914.108378220262</v>
      </c>
      <c r="AA13" s="233"/>
      <c r="AB13" s="45">
        <f t="shared" ca="1" si="19"/>
        <v>49914.108378220262</v>
      </c>
      <c r="AC13" s="45">
        <f t="shared" ca="1" si="1"/>
        <v>0</v>
      </c>
      <c r="AD13" s="25">
        <f t="shared" ca="1" si="2"/>
        <v>0</v>
      </c>
    </row>
    <row r="14" spans="1:31" x14ac:dyDescent="0.35">
      <c r="A14" s="105">
        <f ca="1">VLOOKUP($B$3,'Input Table'!B:L,10,0)</f>
        <v>0</v>
      </c>
      <c r="B14" s="27" t="s">
        <v>36</v>
      </c>
      <c r="D14" s="20">
        <v>10</v>
      </c>
      <c r="E14" s="21">
        <f t="shared" ca="1" si="11"/>
        <v>48334</v>
      </c>
      <c r="F14" s="44">
        <f t="shared" ca="1" si="3"/>
        <v>48698</v>
      </c>
      <c r="G14" s="22" t="s">
        <v>119</v>
      </c>
      <c r="H14" s="44">
        <f t="shared" ca="1" si="12"/>
        <v>48305</v>
      </c>
      <c r="I14" s="45">
        <f t="shared" si="13"/>
        <v>0</v>
      </c>
      <c r="J14" s="45">
        <f t="shared" ca="1" si="4"/>
        <v>0</v>
      </c>
      <c r="K14" s="45">
        <f t="shared" si="14"/>
        <v>0</v>
      </c>
      <c r="L14" s="45"/>
      <c r="M14" s="45">
        <f t="shared" si="15"/>
        <v>0</v>
      </c>
      <c r="N14" s="257">
        <f t="shared" ca="1" si="5"/>
        <v>0.05</v>
      </c>
      <c r="O14" s="23"/>
      <c r="P14" s="255">
        <f t="shared" ca="1" si="6"/>
        <v>9.4999999999999998E-3</v>
      </c>
      <c r="Q14" s="163">
        <f t="shared" ca="1" si="7"/>
        <v>0.05</v>
      </c>
      <c r="R14" s="164">
        <f ca="1">NPV(Q13,K14:$K$244) + ($A$13+$A$14+$A$15)/POWER(1+Q13,$A$29-D14+1)+U13</f>
        <v>0</v>
      </c>
      <c r="S14" s="164">
        <f ca="1">NPV(Q14,K14:$K$244) + ($A$13+$A$14+$A$15)/POWER(1+Q14,$A$29-D14+1)+U13</f>
        <v>0</v>
      </c>
      <c r="T14" s="45">
        <f t="shared" ca="1" si="8"/>
        <v>7.2759576141834259E-11</v>
      </c>
      <c r="U14" s="45">
        <f t="shared" ca="1" si="16"/>
        <v>0</v>
      </c>
      <c r="V14" s="45">
        <f t="shared" si="17"/>
        <v>0</v>
      </c>
      <c r="W14" s="45">
        <f t="shared" ca="1" si="9"/>
        <v>0</v>
      </c>
      <c r="X14" s="274">
        <f t="shared" ca="1" si="10"/>
        <v>7.2759576141834259E-11</v>
      </c>
      <c r="Z14" s="28">
        <f t="shared" ca="1" si="18"/>
        <v>0</v>
      </c>
      <c r="AA14" s="233"/>
      <c r="AB14" s="45">
        <f t="shared" ref="AB14:AB77" ca="1" si="20">IFERROR(Z14/($A$43-D14+1),0)</f>
        <v>0</v>
      </c>
      <c r="AC14" s="45">
        <f t="shared" ca="1" si="1"/>
        <v>0</v>
      </c>
      <c r="AD14" s="25">
        <f t="shared" ca="1" si="2"/>
        <v>0</v>
      </c>
    </row>
    <row r="15" spans="1:31" x14ac:dyDescent="0.35">
      <c r="A15" s="105">
        <f ca="1">VLOOKUP($B$3,'Input Table'!B:L,11,0)</f>
        <v>0</v>
      </c>
      <c r="B15" s="27" t="s">
        <v>37</v>
      </c>
      <c r="D15" s="20">
        <v>11</v>
      </c>
      <c r="E15" s="21">
        <f t="shared" ca="1" si="11"/>
        <v>48699</v>
      </c>
      <c r="F15" s="44">
        <f t="shared" ca="1" si="3"/>
        <v>49063</v>
      </c>
      <c r="G15" s="22" t="s">
        <v>119</v>
      </c>
      <c r="H15" s="44">
        <f t="shared" ca="1" si="12"/>
        <v>48670</v>
      </c>
      <c r="I15" s="45">
        <f t="shared" si="13"/>
        <v>0</v>
      </c>
      <c r="J15" s="45">
        <f t="shared" ca="1" si="4"/>
        <v>0</v>
      </c>
      <c r="K15" s="45">
        <f t="shared" si="14"/>
        <v>0</v>
      </c>
      <c r="L15" s="45"/>
      <c r="M15" s="45">
        <f t="shared" si="15"/>
        <v>0</v>
      </c>
      <c r="N15" s="257">
        <f t="shared" ca="1" si="5"/>
        <v>0.05</v>
      </c>
      <c r="O15" s="23"/>
      <c r="P15" s="255">
        <f t="shared" ca="1" si="6"/>
        <v>9.4999999999999998E-3</v>
      </c>
      <c r="Q15" s="163">
        <f t="shared" ca="1" si="7"/>
        <v>0.05</v>
      </c>
      <c r="R15" s="164">
        <f ca="1">NPV(Q14,K15:$K$244) + ($A$13+$A$14+$A$15)/POWER(1+Q14,$A$29-D15+1)+U14</f>
        <v>0</v>
      </c>
      <c r="S15" s="164">
        <f ca="1">NPV(Q15,K15:$K$244) + ($A$13+$A$14+$A$15)/POWER(1+Q15,$A$29-D15+1)+U14</f>
        <v>0</v>
      </c>
      <c r="T15" s="45">
        <f t="shared" ca="1" si="8"/>
        <v>7.2759576141834259E-11</v>
      </c>
      <c r="U15" s="45">
        <f t="shared" ca="1" si="16"/>
        <v>0</v>
      </c>
      <c r="V15" s="45">
        <f t="shared" si="17"/>
        <v>0</v>
      </c>
      <c r="W15" s="45">
        <f t="shared" ca="1" si="9"/>
        <v>0</v>
      </c>
      <c r="X15" s="274">
        <f t="shared" ca="1" si="10"/>
        <v>7.2759576141834259E-11</v>
      </c>
      <c r="Z15" s="28">
        <f t="shared" ca="1" si="18"/>
        <v>0</v>
      </c>
      <c r="AA15" s="233"/>
      <c r="AB15" s="45">
        <f t="shared" ca="1" si="20"/>
        <v>0</v>
      </c>
      <c r="AC15" s="45">
        <f t="shared" ca="1" si="1"/>
        <v>0</v>
      </c>
      <c r="AD15" s="25">
        <f t="shared" ca="1" si="2"/>
        <v>0</v>
      </c>
    </row>
    <row r="16" spans="1:31" x14ac:dyDescent="0.35">
      <c r="A16" s="250">
        <f ca="1">-PV($A$8,$A$28,A11)</f>
        <v>355391.08378220274</v>
      </c>
      <c r="B16" s="48" t="s">
        <v>38</v>
      </c>
      <c r="D16" s="20">
        <v>12</v>
      </c>
      <c r="E16" s="21">
        <f t="shared" ca="1" si="11"/>
        <v>49064</v>
      </c>
      <c r="F16" s="44">
        <f t="shared" ca="1" si="3"/>
        <v>49428</v>
      </c>
      <c r="G16" s="22" t="s">
        <v>119</v>
      </c>
      <c r="H16" s="44">
        <f t="shared" ca="1" si="12"/>
        <v>49035</v>
      </c>
      <c r="I16" s="45">
        <f t="shared" si="13"/>
        <v>0</v>
      </c>
      <c r="J16" s="45">
        <f t="shared" ca="1" si="4"/>
        <v>0</v>
      </c>
      <c r="K16" s="45">
        <f t="shared" si="14"/>
        <v>0</v>
      </c>
      <c r="L16" s="45"/>
      <c r="M16" s="45">
        <f t="shared" si="15"/>
        <v>0</v>
      </c>
      <c r="N16" s="257">
        <f t="shared" ca="1" si="5"/>
        <v>0.05</v>
      </c>
      <c r="O16" s="23"/>
      <c r="P16" s="255">
        <f t="shared" ca="1" si="6"/>
        <v>9.4999999999999998E-3</v>
      </c>
      <c r="Q16" s="163">
        <f t="shared" ca="1" si="7"/>
        <v>0.05</v>
      </c>
      <c r="R16" s="164">
        <f ca="1">NPV(Q15,K16:$K$244) + ($A$13+$A$14+$A$15)/POWER(1+Q15,$A$29-D16+1)+U15</f>
        <v>0</v>
      </c>
      <c r="S16" s="164">
        <f ca="1">NPV(Q16,K16:$K$244) + ($A$13+$A$14+$A$15)/POWER(1+Q16,$A$29-D16+1)+U15</f>
        <v>0</v>
      </c>
      <c r="T16" s="45">
        <f t="shared" ca="1" si="8"/>
        <v>7.2759576141834259E-11</v>
      </c>
      <c r="U16" s="45">
        <f t="shared" ca="1" si="16"/>
        <v>0</v>
      </c>
      <c r="V16" s="45">
        <f t="shared" si="17"/>
        <v>0</v>
      </c>
      <c r="W16" s="45">
        <v>0</v>
      </c>
      <c r="X16" s="274">
        <f t="shared" ca="1" si="10"/>
        <v>7.2759576141834259E-11</v>
      </c>
      <c r="Z16" s="28">
        <f t="shared" ca="1" si="18"/>
        <v>0</v>
      </c>
      <c r="AA16" s="233"/>
      <c r="AB16" s="45">
        <f t="shared" ca="1" si="20"/>
        <v>0</v>
      </c>
      <c r="AC16" s="45">
        <v>0</v>
      </c>
      <c r="AD16" s="25">
        <f t="shared" ca="1" si="2"/>
        <v>0</v>
      </c>
    </row>
    <row r="17" spans="1:30" x14ac:dyDescent="0.35">
      <c r="A17" s="247">
        <v>0</v>
      </c>
      <c r="B17" s="48" t="s">
        <v>273</v>
      </c>
      <c r="D17" s="20">
        <v>13</v>
      </c>
      <c r="E17" s="21">
        <f t="shared" ca="1" si="11"/>
        <v>49429</v>
      </c>
      <c r="F17" s="44">
        <f t="shared" ca="1" si="3"/>
        <v>49794</v>
      </c>
      <c r="G17" s="22" t="s">
        <v>119</v>
      </c>
      <c r="H17" s="44">
        <f t="shared" ca="1" si="12"/>
        <v>49400</v>
      </c>
      <c r="I17" s="45">
        <f t="shared" si="13"/>
        <v>0</v>
      </c>
      <c r="J17" s="45">
        <f t="shared" ca="1" si="4"/>
        <v>0</v>
      </c>
      <c r="K17" s="45">
        <f t="shared" si="14"/>
        <v>0</v>
      </c>
      <c r="L17" s="45"/>
      <c r="M17" s="45">
        <f t="shared" si="15"/>
        <v>0</v>
      </c>
      <c r="N17" s="257">
        <f t="shared" ca="1" si="5"/>
        <v>0.05</v>
      </c>
      <c r="O17" s="23"/>
      <c r="P17" s="255">
        <f t="shared" ca="1" si="6"/>
        <v>9.4999999999999998E-3</v>
      </c>
      <c r="Q17" s="163">
        <f t="shared" ca="1" si="7"/>
        <v>0.05</v>
      </c>
      <c r="R17" s="164">
        <f ca="1">NPV(Q16,K17:$K$244) + ($A$13+$A$14+$A$15)/POWER(1+Q16,$A$29-D17+1)+U16</f>
        <v>0</v>
      </c>
      <c r="S17" s="164">
        <f ca="1">NPV(Q17,K17:$K$244) + ($A$13+$A$14+$A$15)/POWER(1+Q17,$A$29-D17+1)+U16</f>
        <v>0</v>
      </c>
      <c r="T17" s="45">
        <f t="shared" ca="1" si="8"/>
        <v>7.2759576141834259E-11</v>
      </c>
      <c r="U17" s="45">
        <f t="shared" ca="1" si="16"/>
        <v>0</v>
      </c>
      <c r="V17" s="45">
        <f t="shared" si="17"/>
        <v>0</v>
      </c>
      <c r="W17" s="45">
        <f t="shared" ca="1" si="9"/>
        <v>0</v>
      </c>
      <c r="X17" s="274">
        <f t="shared" ca="1" si="10"/>
        <v>7.2759576141834259E-11</v>
      </c>
      <c r="Z17" s="28">
        <f t="shared" ca="1" si="18"/>
        <v>0</v>
      </c>
      <c r="AA17" s="233"/>
      <c r="AB17" s="45">
        <f t="shared" ca="1" si="20"/>
        <v>0</v>
      </c>
      <c r="AC17" s="45">
        <f t="shared" ca="1" si="1"/>
        <v>0</v>
      </c>
      <c r="AD17" s="25">
        <f t="shared" ca="1" si="2"/>
        <v>0</v>
      </c>
    </row>
    <row r="18" spans="1:30" x14ac:dyDescent="0.35">
      <c r="A18" s="247">
        <f ca="1">A13/POWER(1+$A$8,$A$29)</f>
        <v>0</v>
      </c>
      <c r="B18" s="48" t="s">
        <v>39</v>
      </c>
      <c r="D18" s="20">
        <v>14</v>
      </c>
      <c r="E18" s="21">
        <f t="shared" ca="1" si="11"/>
        <v>49795</v>
      </c>
      <c r="F18" s="44">
        <f t="shared" ca="1" si="3"/>
        <v>50159</v>
      </c>
      <c r="G18" s="22" t="s">
        <v>119</v>
      </c>
      <c r="H18" s="44">
        <f t="shared" ca="1" si="12"/>
        <v>49766</v>
      </c>
      <c r="I18" s="45">
        <f t="shared" si="13"/>
        <v>0</v>
      </c>
      <c r="J18" s="45">
        <f t="shared" ca="1" si="4"/>
        <v>0</v>
      </c>
      <c r="K18" s="45">
        <f t="shared" si="14"/>
        <v>0</v>
      </c>
      <c r="L18" s="45"/>
      <c r="M18" s="45">
        <f t="shared" si="15"/>
        <v>0</v>
      </c>
      <c r="N18" s="257">
        <f t="shared" ca="1" si="5"/>
        <v>0.05</v>
      </c>
      <c r="O18" s="23"/>
      <c r="P18" s="255">
        <f t="shared" ca="1" si="6"/>
        <v>9.4999999999999998E-3</v>
      </c>
      <c r="Q18" s="163">
        <f t="shared" ca="1" si="7"/>
        <v>0.05</v>
      </c>
      <c r="R18" s="164">
        <f ca="1">NPV(Q17,K18:$K$244) + ($A$13+$A$14+$A$15)/POWER(1+Q17,$A$29-D18+1)+U17</f>
        <v>0</v>
      </c>
      <c r="S18" s="164">
        <f ca="1">NPV(Q18,K18:$K$244) + ($A$13+$A$14+$A$15)/POWER(1+Q18,$A$29-D18+1)+U17</f>
        <v>0</v>
      </c>
      <c r="T18" s="45">
        <f t="shared" ca="1" si="8"/>
        <v>7.2759576141834259E-11</v>
      </c>
      <c r="U18" s="45">
        <f t="shared" ca="1" si="16"/>
        <v>0</v>
      </c>
      <c r="V18" s="45">
        <f t="shared" si="17"/>
        <v>0</v>
      </c>
      <c r="W18" s="45">
        <v>0</v>
      </c>
      <c r="X18" s="274">
        <f t="shared" ca="1" si="10"/>
        <v>7.2759576141834259E-11</v>
      </c>
      <c r="Z18" s="28">
        <f t="shared" ca="1" si="18"/>
        <v>0</v>
      </c>
      <c r="AA18" s="233"/>
      <c r="AB18" s="45">
        <f t="shared" ca="1" si="20"/>
        <v>0</v>
      </c>
      <c r="AC18" s="45">
        <f t="shared" si="1"/>
        <v>0</v>
      </c>
      <c r="AD18" s="25">
        <f t="shared" ca="1" si="2"/>
        <v>0</v>
      </c>
    </row>
    <row r="19" spans="1:30" x14ac:dyDescent="0.35">
      <c r="A19" s="247">
        <f ca="1">A14/POWER(1+$A$8,$A$29)</f>
        <v>0</v>
      </c>
      <c r="B19" s="48" t="s">
        <v>40</v>
      </c>
      <c r="C19" s="29"/>
      <c r="D19" s="20">
        <v>15</v>
      </c>
      <c r="E19" s="21">
        <f t="shared" ca="1" si="11"/>
        <v>50160</v>
      </c>
      <c r="F19" s="44">
        <f t="shared" ca="1" si="3"/>
        <v>50524</v>
      </c>
      <c r="G19" s="22" t="s">
        <v>119</v>
      </c>
      <c r="H19" s="44">
        <f t="shared" ca="1" si="12"/>
        <v>50131</v>
      </c>
      <c r="I19" s="45">
        <f t="shared" si="13"/>
        <v>0</v>
      </c>
      <c r="J19" s="45">
        <f t="shared" ca="1" si="4"/>
        <v>0</v>
      </c>
      <c r="K19" s="45">
        <f t="shared" si="14"/>
        <v>0</v>
      </c>
      <c r="L19" s="45"/>
      <c r="M19" s="45">
        <f t="shared" si="15"/>
        <v>0</v>
      </c>
      <c r="N19" s="257">
        <f t="shared" ca="1" si="5"/>
        <v>0.05</v>
      </c>
      <c r="O19" s="23"/>
      <c r="P19" s="255">
        <f t="shared" ca="1" si="6"/>
        <v>9.4999999999999998E-3</v>
      </c>
      <c r="Q19" s="163">
        <f t="shared" ca="1" si="7"/>
        <v>0.05</v>
      </c>
      <c r="R19" s="164">
        <f ca="1">NPV(Q18,K19:$K$244) + ($A$13+$A$14+$A$15)/POWER(1+Q18,$A$29-D19+1)+U18</f>
        <v>0</v>
      </c>
      <c r="S19" s="164">
        <f ca="1">NPV(Q19,K19:$K$244) + ($A$13+$A$14+$A$15)/POWER(1+Q19,$A$29-D19+1)+U18</f>
        <v>0</v>
      </c>
      <c r="T19" s="45">
        <f t="shared" ca="1" si="8"/>
        <v>7.2759576141834259E-11</v>
      </c>
      <c r="U19" s="45">
        <f t="shared" ca="1" si="16"/>
        <v>0</v>
      </c>
      <c r="V19" s="45">
        <f t="shared" si="17"/>
        <v>0</v>
      </c>
      <c r="W19" s="45">
        <f t="shared" ca="1" si="9"/>
        <v>0</v>
      </c>
      <c r="X19" s="274">
        <f t="shared" ca="1" si="10"/>
        <v>7.2759576141834259E-11</v>
      </c>
      <c r="Z19" s="28">
        <f t="shared" ca="1" si="18"/>
        <v>0</v>
      </c>
      <c r="AA19" s="233"/>
      <c r="AB19" s="45">
        <f t="shared" ca="1" si="20"/>
        <v>0</v>
      </c>
      <c r="AC19" s="45">
        <f t="shared" ca="1" si="1"/>
        <v>0</v>
      </c>
      <c r="AD19" s="25">
        <f t="shared" ca="1" si="2"/>
        <v>0</v>
      </c>
    </row>
    <row r="20" spans="1:30" x14ac:dyDescent="0.35">
      <c r="A20" s="247">
        <f ca="1">A15/POWER(1+$A$8,$A$29)</f>
        <v>0</v>
      </c>
      <c r="B20" s="48" t="s">
        <v>41</v>
      </c>
      <c r="D20" s="20">
        <v>16</v>
      </c>
      <c r="E20" s="21">
        <f t="shared" ca="1" si="11"/>
        <v>50525</v>
      </c>
      <c r="F20" s="44">
        <f t="shared" ca="1" si="3"/>
        <v>50889</v>
      </c>
      <c r="G20" s="22" t="s">
        <v>119</v>
      </c>
      <c r="H20" s="44">
        <f t="shared" ca="1" si="12"/>
        <v>50496</v>
      </c>
      <c r="I20" s="45">
        <f t="shared" si="13"/>
        <v>0</v>
      </c>
      <c r="J20" s="45">
        <f t="shared" ca="1" si="4"/>
        <v>0</v>
      </c>
      <c r="K20" s="45">
        <f t="shared" si="14"/>
        <v>0</v>
      </c>
      <c r="L20" s="45"/>
      <c r="M20" s="45">
        <f t="shared" si="15"/>
        <v>0</v>
      </c>
      <c r="N20" s="257">
        <f t="shared" ca="1" si="5"/>
        <v>0.05</v>
      </c>
      <c r="O20" s="23"/>
      <c r="P20" s="255">
        <f t="shared" ca="1" si="6"/>
        <v>9.4999999999999998E-3</v>
      </c>
      <c r="Q20" s="163">
        <f t="shared" ca="1" si="7"/>
        <v>0.05</v>
      </c>
      <c r="R20" s="164">
        <f ca="1">NPV(Q19,K20:$K$244) + ($A$13+$A$14+$A$15)/POWER(1+Q19,$A$29-D20+1)+U19</f>
        <v>0</v>
      </c>
      <c r="S20" s="164">
        <f ca="1">NPV(Q20,K20:$K$244) + ($A$13+$A$14+$A$15)/POWER(1+Q20,$A$29-D20+1)+U19</f>
        <v>0</v>
      </c>
      <c r="T20" s="45">
        <f t="shared" ca="1" si="8"/>
        <v>7.2759576141834259E-11</v>
      </c>
      <c r="U20" s="45">
        <f t="shared" ca="1" si="16"/>
        <v>0</v>
      </c>
      <c r="V20" s="45">
        <f t="shared" si="17"/>
        <v>0</v>
      </c>
      <c r="W20" s="45">
        <f t="shared" ca="1" si="9"/>
        <v>0</v>
      </c>
      <c r="X20" s="274">
        <f t="shared" ca="1" si="10"/>
        <v>7.2759576141834259E-11</v>
      </c>
      <c r="Z20" s="28">
        <f t="shared" ca="1" si="18"/>
        <v>0</v>
      </c>
      <c r="AA20" s="233"/>
      <c r="AB20" s="45">
        <f t="shared" ca="1" si="20"/>
        <v>0</v>
      </c>
      <c r="AC20" s="45">
        <f t="shared" ca="1" si="1"/>
        <v>0</v>
      </c>
      <c r="AD20" s="25">
        <f t="shared" ca="1" si="2"/>
        <v>0</v>
      </c>
    </row>
    <row r="21" spans="1:30" ht="15" thickBot="1" x14ac:dyDescent="0.4">
      <c r="A21" s="86">
        <f ca="1">SUM(A16:A20)</f>
        <v>355391.08378220274</v>
      </c>
      <c r="B21" s="30" t="s">
        <v>42</v>
      </c>
      <c r="D21" s="20">
        <v>17</v>
      </c>
      <c r="E21" s="21">
        <f t="shared" ca="1" si="11"/>
        <v>50890</v>
      </c>
      <c r="F21" s="44">
        <f t="shared" ca="1" si="3"/>
        <v>51255</v>
      </c>
      <c r="G21" s="22" t="s">
        <v>119</v>
      </c>
      <c r="H21" s="44">
        <f t="shared" ca="1" si="12"/>
        <v>50861</v>
      </c>
      <c r="I21" s="45">
        <f t="shared" si="13"/>
        <v>0</v>
      </c>
      <c r="J21" s="45">
        <f t="shared" ca="1" si="4"/>
        <v>0</v>
      </c>
      <c r="K21" s="45">
        <f t="shared" si="14"/>
        <v>0</v>
      </c>
      <c r="L21" s="45"/>
      <c r="M21" s="45">
        <f t="shared" si="15"/>
        <v>0</v>
      </c>
      <c r="N21" s="257">
        <f t="shared" ca="1" si="5"/>
        <v>0.05</v>
      </c>
      <c r="O21" s="23"/>
      <c r="P21" s="255">
        <f t="shared" ca="1" si="6"/>
        <v>9.4999999999999998E-3</v>
      </c>
      <c r="Q21" s="163">
        <f t="shared" ca="1" si="7"/>
        <v>0.05</v>
      </c>
      <c r="R21" s="164">
        <f ca="1">NPV(Q20,K21:$K$244) + ($A$13+$A$14+$A$15)/POWER(1+Q20,$A$29-D21+1)+U20</f>
        <v>0</v>
      </c>
      <c r="S21" s="164">
        <f ca="1">NPV(Q21,K21:$K$244) + ($A$13+$A$14+$A$15)/POWER(1+Q21,$A$29-D21+1)+U20</f>
        <v>0</v>
      </c>
      <c r="T21" s="45">
        <f t="shared" ca="1" si="8"/>
        <v>7.2759576141834259E-11</v>
      </c>
      <c r="U21" s="45">
        <f t="shared" ca="1" si="16"/>
        <v>0</v>
      </c>
      <c r="V21" s="45">
        <f t="shared" si="17"/>
        <v>0</v>
      </c>
      <c r="W21" s="45">
        <f t="shared" ca="1" si="9"/>
        <v>0</v>
      </c>
      <c r="X21" s="274">
        <f t="shared" ca="1" si="10"/>
        <v>7.2759576141834259E-11</v>
      </c>
      <c r="Z21" s="28">
        <f t="shared" ca="1" si="18"/>
        <v>0</v>
      </c>
      <c r="AA21" s="233"/>
      <c r="AB21" s="45">
        <f t="shared" ca="1" si="20"/>
        <v>0</v>
      </c>
      <c r="AC21" s="45">
        <f t="shared" ca="1" si="1"/>
        <v>0</v>
      </c>
      <c r="AD21" s="25">
        <f t="shared" ca="1" si="2"/>
        <v>0</v>
      </c>
    </row>
    <row r="22" spans="1:30" ht="15" thickBot="1" x14ac:dyDescent="0.4">
      <c r="D22" s="20">
        <v>18</v>
      </c>
      <c r="E22" s="21">
        <f t="shared" ca="1" si="11"/>
        <v>51256</v>
      </c>
      <c r="F22" s="44">
        <f t="shared" ca="1" si="3"/>
        <v>51620</v>
      </c>
      <c r="G22" s="22" t="s">
        <v>119</v>
      </c>
      <c r="H22" s="44">
        <f t="shared" ca="1" si="12"/>
        <v>51227</v>
      </c>
      <c r="I22" s="45">
        <f t="shared" si="13"/>
        <v>0</v>
      </c>
      <c r="J22" s="45">
        <f t="shared" ca="1" si="4"/>
        <v>0</v>
      </c>
      <c r="K22" s="45">
        <f t="shared" si="14"/>
        <v>0</v>
      </c>
      <c r="L22" s="45"/>
      <c r="M22" s="45">
        <f t="shared" si="15"/>
        <v>0</v>
      </c>
      <c r="N22" s="257">
        <f t="shared" ca="1" si="5"/>
        <v>0.05</v>
      </c>
      <c r="O22" s="23"/>
      <c r="P22" s="255">
        <f t="shared" ca="1" si="6"/>
        <v>9.4999999999999998E-3</v>
      </c>
      <c r="Q22" s="163">
        <f t="shared" ca="1" si="7"/>
        <v>0.05</v>
      </c>
      <c r="R22" s="164">
        <f ca="1">NPV(Q21,K22:$K$244) + ($A$13+$A$14+$A$15)/POWER(1+Q21,$A$29-D22+1)+U21</f>
        <v>0</v>
      </c>
      <c r="S22" s="164">
        <f ca="1">NPV(Q22,K22:$K$244) + ($A$13+$A$14+$A$15)/POWER(1+Q22,$A$29-D22+1)+U21</f>
        <v>0</v>
      </c>
      <c r="T22" s="45">
        <f t="shared" ca="1" si="8"/>
        <v>7.2759576141834259E-11</v>
      </c>
      <c r="U22" s="45">
        <f t="shared" ca="1" si="16"/>
        <v>0</v>
      </c>
      <c r="V22" s="45">
        <f t="shared" si="17"/>
        <v>0</v>
      </c>
      <c r="W22" s="45">
        <f t="shared" ca="1" si="9"/>
        <v>0</v>
      </c>
      <c r="X22" s="274">
        <f t="shared" ca="1" si="10"/>
        <v>7.2759576141834259E-11</v>
      </c>
      <c r="Z22" s="28">
        <f t="shared" ca="1" si="18"/>
        <v>0</v>
      </c>
      <c r="AA22" s="233"/>
      <c r="AB22" s="45">
        <f t="shared" ca="1" si="20"/>
        <v>0</v>
      </c>
      <c r="AC22" s="45">
        <f t="shared" ca="1" si="1"/>
        <v>0</v>
      </c>
      <c r="AD22" s="25">
        <f t="shared" ca="1" si="2"/>
        <v>0</v>
      </c>
    </row>
    <row r="23" spans="1:30" ht="15.5" x14ac:dyDescent="0.35">
      <c r="A23" s="458" t="s">
        <v>43</v>
      </c>
      <c r="B23" s="459"/>
      <c r="D23" s="20">
        <v>19</v>
      </c>
      <c r="E23" s="21">
        <f t="shared" ca="1" si="11"/>
        <v>51621</v>
      </c>
      <c r="F23" s="44">
        <f t="shared" ca="1" si="3"/>
        <v>51985</v>
      </c>
      <c r="G23" s="22" t="s">
        <v>119</v>
      </c>
      <c r="H23" s="44">
        <f t="shared" ca="1" si="12"/>
        <v>51592</v>
      </c>
      <c r="I23" s="45">
        <f t="shared" si="13"/>
        <v>0</v>
      </c>
      <c r="J23" s="45">
        <f t="shared" ca="1" si="4"/>
        <v>0</v>
      </c>
      <c r="K23" s="45">
        <f t="shared" si="14"/>
        <v>0</v>
      </c>
      <c r="L23" s="45"/>
      <c r="M23" s="45">
        <f t="shared" si="15"/>
        <v>0</v>
      </c>
      <c r="N23" s="257">
        <f t="shared" ca="1" si="5"/>
        <v>0.05</v>
      </c>
      <c r="O23" s="23"/>
      <c r="P23" s="255">
        <f t="shared" ca="1" si="6"/>
        <v>9.4999999999999998E-3</v>
      </c>
      <c r="Q23" s="163">
        <f t="shared" ca="1" si="7"/>
        <v>0.05</v>
      </c>
      <c r="R23" s="164">
        <f ca="1">NPV(Q22,K23:$K$244) + ($A$13+$A$14+$A$15)/POWER(1+Q22,$A$29-D23+1)+U22</f>
        <v>0</v>
      </c>
      <c r="S23" s="164">
        <f ca="1">NPV(Q23,K23:$K$244) + ($A$13+$A$14+$A$15)/POWER(1+Q23,$A$29-D23+1)+U22</f>
        <v>0</v>
      </c>
      <c r="T23" s="45">
        <f t="shared" ca="1" si="8"/>
        <v>7.2759576141834259E-11</v>
      </c>
      <c r="U23" s="45">
        <f t="shared" ca="1" si="16"/>
        <v>0</v>
      </c>
      <c r="V23" s="45">
        <f t="shared" si="17"/>
        <v>0</v>
      </c>
      <c r="W23" s="45">
        <f t="shared" ca="1" si="9"/>
        <v>0</v>
      </c>
      <c r="X23" s="274">
        <f t="shared" ca="1" si="10"/>
        <v>7.2759576141834259E-11</v>
      </c>
      <c r="Z23" s="28">
        <f t="shared" ca="1" si="18"/>
        <v>0</v>
      </c>
      <c r="AA23" s="233"/>
      <c r="AB23" s="45">
        <f t="shared" ca="1" si="20"/>
        <v>0</v>
      </c>
      <c r="AC23" s="45">
        <f t="shared" ca="1" si="1"/>
        <v>0</v>
      </c>
      <c r="AD23" s="25">
        <f t="shared" ca="1" si="2"/>
        <v>0</v>
      </c>
    </row>
    <row r="24" spans="1:30" x14ac:dyDescent="0.35">
      <c r="A24" s="106">
        <f ca="1">VLOOKUP($B$3,'Input Table'!B:V,12,0)</f>
        <v>10</v>
      </c>
      <c r="B24" s="27" t="s">
        <v>280</v>
      </c>
      <c r="D24" s="20">
        <v>20</v>
      </c>
      <c r="E24" s="21">
        <f t="shared" ca="1" si="11"/>
        <v>51986</v>
      </c>
      <c r="F24" s="44">
        <f t="shared" ca="1" si="3"/>
        <v>52350</v>
      </c>
      <c r="G24" s="22" t="s">
        <v>119</v>
      </c>
      <c r="H24" s="44">
        <f t="shared" ca="1" si="12"/>
        <v>51957</v>
      </c>
      <c r="I24" s="45">
        <f t="shared" si="13"/>
        <v>0</v>
      </c>
      <c r="J24" s="45">
        <f t="shared" ca="1" si="4"/>
        <v>0</v>
      </c>
      <c r="K24" s="45">
        <f t="shared" si="14"/>
        <v>0</v>
      </c>
      <c r="L24" s="45"/>
      <c r="M24" s="45">
        <f t="shared" si="15"/>
        <v>0</v>
      </c>
      <c r="N24" s="257">
        <f t="shared" ca="1" si="5"/>
        <v>0.05</v>
      </c>
      <c r="O24" s="23"/>
      <c r="P24" s="255">
        <f t="shared" ca="1" si="6"/>
        <v>9.4999999999999998E-3</v>
      </c>
      <c r="Q24" s="163">
        <f t="shared" ca="1" si="7"/>
        <v>0.05</v>
      </c>
      <c r="R24" s="164">
        <f ca="1">NPV(Q23,K24:$K$244) + ($A$13+$A$14+$A$15)/POWER(1+Q23,$A$29-D24+1)+U23</f>
        <v>0</v>
      </c>
      <c r="S24" s="164">
        <f ca="1">NPV(Q24,K24:$K$244) + ($A$13+$A$14+$A$15)/POWER(1+Q24,$A$29-D24+1)+U23</f>
        <v>0</v>
      </c>
      <c r="T24" s="45">
        <f t="shared" ca="1" si="8"/>
        <v>7.2759576141834259E-11</v>
      </c>
      <c r="U24" s="45">
        <f t="shared" ca="1" si="16"/>
        <v>0</v>
      </c>
      <c r="V24" s="45">
        <f t="shared" si="17"/>
        <v>0</v>
      </c>
      <c r="W24" s="45">
        <f t="shared" ca="1" si="9"/>
        <v>0</v>
      </c>
      <c r="X24" s="274">
        <f t="shared" ca="1" si="10"/>
        <v>7.2759576141834259E-11</v>
      </c>
      <c r="Z24" s="28">
        <f t="shared" ca="1" si="18"/>
        <v>0</v>
      </c>
      <c r="AA24" s="233"/>
      <c r="AB24" s="45">
        <f t="shared" ca="1" si="20"/>
        <v>0</v>
      </c>
      <c r="AC24" s="45">
        <f t="shared" ca="1" si="1"/>
        <v>0</v>
      </c>
      <c r="AD24" s="25">
        <f t="shared" ca="1" si="2"/>
        <v>0</v>
      </c>
    </row>
    <row r="25" spans="1:30" x14ac:dyDescent="0.35">
      <c r="A25" s="106">
        <f ca="1">VLOOKUP($B$3,'Input Table'!B:V,13,0)</f>
        <v>10</v>
      </c>
      <c r="B25" s="27" t="s">
        <v>281</v>
      </c>
      <c r="C25" s="29"/>
      <c r="D25" s="20">
        <v>21</v>
      </c>
      <c r="E25" s="21">
        <f t="shared" ca="1" si="11"/>
        <v>52351</v>
      </c>
      <c r="F25" s="44">
        <f t="shared" ca="1" si="3"/>
        <v>52716</v>
      </c>
      <c r="G25" s="22" t="s">
        <v>119</v>
      </c>
      <c r="H25" s="44">
        <f t="shared" ca="1" si="12"/>
        <v>52322</v>
      </c>
      <c r="I25" s="45">
        <f t="shared" si="13"/>
        <v>0</v>
      </c>
      <c r="J25" s="45">
        <f t="shared" ca="1" si="4"/>
        <v>0</v>
      </c>
      <c r="K25" s="45">
        <f t="shared" si="14"/>
        <v>0</v>
      </c>
      <c r="L25" s="45"/>
      <c r="M25" s="45">
        <f t="shared" si="15"/>
        <v>0</v>
      </c>
      <c r="N25" s="257">
        <f t="shared" ca="1" si="5"/>
        <v>0.05</v>
      </c>
      <c r="O25" s="23"/>
      <c r="P25" s="255">
        <f t="shared" ca="1" si="6"/>
        <v>9.4999999999999998E-3</v>
      </c>
      <c r="Q25" s="163">
        <f t="shared" ca="1" si="7"/>
        <v>0.05</v>
      </c>
      <c r="R25" s="164">
        <f ca="1">NPV(Q24,K25:$K$244) + ($A$13+$A$14+$A$15)/POWER(1+Q24,$A$29-D25+1)+U24</f>
        <v>0</v>
      </c>
      <c r="S25" s="164">
        <f ca="1">NPV(Q25,K25:$K$244) + ($A$13+$A$14+$A$15)/POWER(1+Q25,$A$29-D25+1)+U24</f>
        <v>0</v>
      </c>
      <c r="T25" s="45">
        <f t="shared" ca="1" si="8"/>
        <v>7.2759576141834259E-11</v>
      </c>
      <c r="U25" s="45">
        <f t="shared" ca="1" si="16"/>
        <v>0</v>
      </c>
      <c r="V25" s="45">
        <f t="shared" si="17"/>
        <v>0</v>
      </c>
      <c r="W25" s="45">
        <f t="shared" ca="1" si="9"/>
        <v>0</v>
      </c>
      <c r="X25" s="274">
        <f t="shared" ca="1" si="10"/>
        <v>7.2759576141834259E-11</v>
      </c>
      <c r="Z25" s="28">
        <f t="shared" ca="1" si="18"/>
        <v>0</v>
      </c>
      <c r="AA25" s="233"/>
      <c r="AB25" s="45">
        <f t="shared" ca="1" si="20"/>
        <v>0</v>
      </c>
      <c r="AC25" s="45">
        <f t="shared" ca="1" si="1"/>
        <v>0</v>
      </c>
      <c r="AD25" s="25">
        <f t="shared" ca="1" si="2"/>
        <v>0</v>
      </c>
    </row>
    <row r="26" spans="1:30" x14ac:dyDescent="0.35">
      <c r="A26" s="106">
        <f ca="1">VLOOKUP($B$3,'Input Table'!B:V,14,0)</f>
        <v>0</v>
      </c>
      <c r="B26" s="27" t="s">
        <v>361</v>
      </c>
      <c r="D26" s="20">
        <v>22</v>
      </c>
      <c r="E26" s="21">
        <f t="shared" ca="1" si="11"/>
        <v>52717</v>
      </c>
      <c r="F26" s="44">
        <f t="shared" ca="1" si="3"/>
        <v>53081</v>
      </c>
      <c r="G26" s="22" t="s">
        <v>119</v>
      </c>
      <c r="H26" s="44">
        <f t="shared" ca="1" si="12"/>
        <v>52688</v>
      </c>
      <c r="I26" s="45">
        <f t="shared" si="13"/>
        <v>0</v>
      </c>
      <c r="J26" s="45">
        <f t="shared" ca="1" si="4"/>
        <v>0</v>
      </c>
      <c r="K26" s="45">
        <f t="shared" si="14"/>
        <v>0</v>
      </c>
      <c r="L26" s="45"/>
      <c r="M26" s="45">
        <f t="shared" si="15"/>
        <v>0</v>
      </c>
      <c r="N26" s="257">
        <f t="shared" ca="1" si="5"/>
        <v>0.05</v>
      </c>
      <c r="O26" s="23"/>
      <c r="P26" s="255">
        <f t="shared" ca="1" si="6"/>
        <v>9.4999999999999998E-3</v>
      </c>
      <c r="Q26" s="163">
        <f t="shared" ca="1" si="7"/>
        <v>0.05</v>
      </c>
      <c r="R26" s="164">
        <f ca="1">NPV(Q25,K26:$K$244) + ($A$13+$A$14+$A$15)/POWER(1+Q25,$A$29-D26+1)+U25</f>
        <v>0</v>
      </c>
      <c r="S26" s="164">
        <f ca="1">NPV(Q26,K26:$K$244) + ($A$13+$A$14+$A$15)/POWER(1+Q26,$A$29-D26+1)+U25</f>
        <v>0</v>
      </c>
      <c r="T26" s="45">
        <f t="shared" ca="1" si="8"/>
        <v>7.2759576141834259E-11</v>
      </c>
      <c r="U26" s="45">
        <f t="shared" ca="1" si="16"/>
        <v>0</v>
      </c>
      <c r="V26" s="45">
        <f t="shared" si="17"/>
        <v>0</v>
      </c>
      <c r="W26" s="45">
        <f t="shared" ca="1" si="9"/>
        <v>0</v>
      </c>
      <c r="X26" s="274">
        <f t="shared" ca="1" si="10"/>
        <v>7.2759576141834259E-11</v>
      </c>
      <c r="Z26" s="28">
        <f t="shared" ca="1" si="18"/>
        <v>0</v>
      </c>
      <c r="AA26" s="233"/>
      <c r="AB26" s="45">
        <f t="shared" ca="1" si="20"/>
        <v>0</v>
      </c>
      <c r="AC26" s="45">
        <f t="shared" ca="1" si="1"/>
        <v>0</v>
      </c>
      <c r="AD26" s="25">
        <f t="shared" ca="1" si="2"/>
        <v>0</v>
      </c>
    </row>
    <row r="27" spans="1:30" x14ac:dyDescent="0.35">
      <c r="A27" s="106">
        <f ca="1">VLOOKUP($B$3,'Input Table'!B:V,15,0)</f>
        <v>0</v>
      </c>
      <c r="B27" s="48" t="s">
        <v>44</v>
      </c>
      <c r="C27" s="19"/>
      <c r="D27" s="20">
        <v>23</v>
      </c>
      <c r="E27" s="21">
        <f t="shared" ca="1" si="11"/>
        <v>53082</v>
      </c>
      <c r="F27" s="44">
        <f t="shared" ca="1" si="3"/>
        <v>53446</v>
      </c>
      <c r="G27" s="22" t="s">
        <v>119</v>
      </c>
      <c r="H27" s="44">
        <f t="shared" ca="1" si="12"/>
        <v>53053</v>
      </c>
      <c r="I27" s="45">
        <f t="shared" si="13"/>
        <v>0</v>
      </c>
      <c r="J27" s="45">
        <f t="shared" ca="1" si="4"/>
        <v>0</v>
      </c>
      <c r="K27" s="45">
        <f t="shared" si="14"/>
        <v>0</v>
      </c>
      <c r="L27" s="45"/>
      <c r="M27" s="45">
        <f t="shared" si="15"/>
        <v>0</v>
      </c>
      <c r="N27" s="257">
        <f t="shared" ca="1" si="5"/>
        <v>0.05</v>
      </c>
      <c r="O27" s="23"/>
      <c r="P27" s="255">
        <f t="shared" ca="1" si="6"/>
        <v>9.4999999999999998E-3</v>
      </c>
      <c r="Q27" s="163">
        <f t="shared" ca="1" si="7"/>
        <v>0.05</v>
      </c>
      <c r="R27" s="164">
        <f ca="1">NPV(Q26,K27:$K$244) + ($A$13+$A$14+$A$15)/POWER(1+Q26,$A$29-D27+1)+U26</f>
        <v>0</v>
      </c>
      <c r="S27" s="164">
        <f ca="1">NPV(Q27,K27:$K$244) + ($A$13+$A$14+$A$15)/POWER(1+Q27,$A$29-D27+1)+U26</f>
        <v>0</v>
      </c>
      <c r="T27" s="45">
        <f t="shared" ca="1" si="8"/>
        <v>7.2759576141834259E-11</v>
      </c>
      <c r="U27" s="45">
        <f t="shared" ca="1" si="16"/>
        <v>0</v>
      </c>
      <c r="V27" s="45">
        <f t="shared" si="17"/>
        <v>0</v>
      </c>
      <c r="W27" s="45">
        <f t="shared" ca="1" si="9"/>
        <v>0</v>
      </c>
      <c r="X27" s="274">
        <f t="shared" ca="1" si="10"/>
        <v>7.2759576141834259E-11</v>
      </c>
      <c r="Z27" s="28">
        <f t="shared" ca="1" si="18"/>
        <v>0</v>
      </c>
      <c r="AA27" s="233"/>
      <c r="AB27" s="45">
        <f t="shared" ca="1" si="20"/>
        <v>0</v>
      </c>
      <c r="AC27" s="45">
        <f t="shared" ca="1" si="1"/>
        <v>0</v>
      </c>
      <c r="AD27" s="25">
        <f t="shared" ca="1" si="2"/>
        <v>0</v>
      </c>
    </row>
    <row r="28" spans="1:30" x14ac:dyDescent="0.35">
      <c r="A28" s="401">
        <v>9</v>
      </c>
      <c r="B28" s="403" t="s">
        <v>279</v>
      </c>
      <c r="D28" s="20">
        <v>24</v>
      </c>
      <c r="E28" s="21">
        <f t="shared" ca="1" si="11"/>
        <v>53447</v>
      </c>
      <c r="F28" s="44">
        <f t="shared" ca="1" si="3"/>
        <v>53811</v>
      </c>
      <c r="G28" s="22" t="s">
        <v>119</v>
      </c>
      <c r="H28" s="44">
        <f t="shared" ca="1" si="12"/>
        <v>53418</v>
      </c>
      <c r="I28" s="45">
        <f t="shared" si="13"/>
        <v>0</v>
      </c>
      <c r="J28" s="45">
        <f t="shared" ca="1" si="4"/>
        <v>0</v>
      </c>
      <c r="K28" s="45">
        <f t="shared" si="14"/>
        <v>0</v>
      </c>
      <c r="L28" s="45"/>
      <c r="M28" s="45">
        <f t="shared" si="15"/>
        <v>0</v>
      </c>
      <c r="N28" s="257">
        <f t="shared" ca="1" si="5"/>
        <v>0.05</v>
      </c>
      <c r="O28" s="23"/>
      <c r="P28" s="255">
        <f t="shared" ca="1" si="6"/>
        <v>9.4999999999999998E-3</v>
      </c>
      <c r="Q28" s="163">
        <f t="shared" ca="1" si="7"/>
        <v>0.05</v>
      </c>
      <c r="R28" s="164">
        <f ca="1">NPV(Q27,K28:$K$244) + ($A$13+$A$14+$A$15)/POWER(1+Q27,$A$29-D28+1)+U27</f>
        <v>0</v>
      </c>
      <c r="S28" s="164">
        <f ca="1">NPV(Q28,K28:$K$244) + ($A$13+$A$14+$A$15)/POWER(1+Q28,$A$29-D28+1)+U27</f>
        <v>0</v>
      </c>
      <c r="T28" s="45">
        <f t="shared" ca="1" si="8"/>
        <v>7.2759576141834259E-11</v>
      </c>
      <c r="U28" s="45">
        <f t="shared" ca="1" si="16"/>
        <v>0</v>
      </c>
      <c r="V28" s="45">
        <f t="shared" si="17"/>
        <v>0</v>
      </c>
      <c r="W28" s="45">
        <f t="shared" ca="1" si="9"/>
        <v>0</v>
      </c>
      <c r="X28" s="274">
        <f t="shared" ca="1" si="10"/>
        <v>7.2759576141834259E-11</v>
      </c>
      <c r="Z28" s="28">
        <f t="shared" ca="1" si="18"/>
        <v>0</v>
      </c>
      <c r="AA28" s="233"/>
      <c r="AB28" s="45">
        <f t="shared" ca="1" si="20"/>
        <v>0</v>
      </c>
      <c r="AC28" s="45">
        <f t="shared" ca="1" si="1"/>
        <v>0</v>
      </c>
      <c r="AD28" s="25">
        <f t="shared" ca="1" si="2"/>
        <v>0</v>
      </c>
    </row>
    <row r="29" spans="1:30" ht="15" thickBot="1" x14ac:dyDescent="0.4">
      <c r="A29" s="107">
        <f ca="1">IF(A27&lt;&gt;0,A27,IF(OR(A24&lt;&gt;0,A25=0),A24+A26,A25+A26))</f>
        <v>10</v>
      </c>
      <c r="B29" s="30" t="s">
        <v>256</v>
      </c>
      <c r="D29" s="20">
        <v>25</v>
      </c>
      <c r="E29" s="21">
        <f t="shared" ca="1" si="11"/>
        <v>53812</v>
      </c>
      <c r="F29" s="44">
        <f t="shared" ca="1" si="3"/>
        <v>54177</v>
      </c>
      <c r="G29" s="22" t="s">
        <v>119</v>
      </c>
      <c r="H29" s="44">
        <f t="shared" ca="1" si="12"/>
        <v>53783</v>
      </c>
      <c r="I29" s="45">
        <f t="shared" si="13"/>
        <v>0</v>
      </c>
      <c r="J29" s="45">
        <f t="shared" ca="1" si="4"/>
        <v>0</v>
      </c>
      <c r="K29" s="45">
        <f t="shared" si="14"/>
        <v>0</v>
      </c>
      <c r="L29" s="45"/>
      <c r="M29" s="45">
        <f t="shared" si="15"/>
        <v>0</v>
      </c>
      <c r="N29" s="257">
        <f t="shared" ca="1" si="5"/>
        <v>0.05</v>
      </c>
      <c r="O29" s="23"/>
      <c r="P29" s="255">
        <f t="shared" ca="1" si="6"/>
        <v>9.4999999999999998E-3</v>
      </c>
      <c r="Q29" s="163">
        <f t="shared" ca="1" si="7"/>
        <v>0.05</v>
      </c>
      <c r="R29" s="164">
        <f ca="1">NPV(Q28,K29:$K$244) + ($A$13+$A$14+$A$15)/POWER(1+Q28,$A$29-D29+1)+U28</f>
        <v>0</v>
      </c>
      <c r="S29" s="164">
        <f ca="1">NPV(Q29,K29:$K$244) + ($A$13+$A$14+$A$15)/POWER(1+Q29,$A$29-D29+1)+U28</f>
        <v>0</v>
      </c>
      <c r="T29" s="45">
        <f t="shared" ca="1" si="8"/>
        <v>7.2759576141834259E-11</v>
      </c>
      <c r="U29" s="45">
        <f t="shared" ca="1" si="16"/>
        <v>0</v>
      </c>
      <c r="V29" s="45">
        <f t="shared" si="17"/>
        <v>0</v>
      </c>
      <c r="W29" s="45">
        <f t="shared" ca="1" si="9"/>
        <v>0</v>
      </c>
      <c r="X29" s="274">
        <f t="shared" ca="1" si="10"/>
        <v>7.2759576141834259E-11</v>
      </c>
      <c r="Z29" s="28">
        <f t="shared" ca="1" si="18"/>
        <v>0</v>
      </c>
      <c r="AA29" s="233"/>
      <c r="AB29" s="45">
        <f t="shared" ca="1" si="20"/>
        <v>0</v>
      </c>
      <c r="AC29" s="45">
        <f t="shared" ca="1" si="1"/>
        <v>0</v>
      </c>
      <c r="AD29" s="25">
        <f t="shared" ca="1" si="2"/>
        <v>0</v>
      </c>
    </row>
    <row r="30" spans="1:30" ht="15" thickBot="1" x14ac:dyDescent="0.4">
      <c r="D30" s="20">
        <v>26</v>
      </c>
      <c r="E30" s="21">
        <f t="shared" ca="1" si="11"/>
        <v>54178</v>
      </c>
      <c r="F30" s="44">
        <f t="shared" ca="1" si="3"/>
        <v>54542</v>
      </c>
      <c r="G30" s="22" t="s">
        <v>119</v>
      </c>
      <c r="H30" s="44">
        <f t="shared" ca="1" si="12"/>
        <v>54149</v>
      </c>
      <c r="I30" s="45">
        <f t="shared" si="13"/>
        <v>0</v>
      </c>
      <c r="J30" s="45">
        <f t="shared" ca="1" si="4"/>
        <v>0</v>
      </c>
      <c r="K30" s="45">
        <f t="shared" si="14"/>
        <v>0</v>
      </c>
      <c r="L30" s="45"/>
      <c r="M30" s="45">
        <f t="shared" si="15"/>
        <v>0</v>
      </c>
      <c r="N30" s="257">
        <f t="shared" ca="1" si="5"/>
        <v>0.05</v>
      </c>
      <c r="O30" s="23"/>
      <c r="P30" s="255">
        <f t="shared" ca="1" si="6"/>
        <v>9.4999999999999998E-3</v>
      </c>
      <c r="Q30" s="163">
        <f t="shared" ca="1" si="7"/>
        <v>0.05</v>
      </c>
      <c r="R30" s="164">
        <f ca="1">NPV(Q29,K30:$K$244) + ($A$13+$A$14+$A$15)/POWER(1+Q29,$A$29-D30+1)+U29</f>
        <v>0</v>
      </c>
      <c r="S30" s="164">
        <f ca="1">NPV(Q30,K30:$K$244) + ($A$13+$A$14+$A$15)/POWER(1+Q30,$A$29-D30+1)+U29</f>
        <v>0</v>
      </c>
      <c r="T30" s="45">
        <f t="shared" ca="1" si="8"/>
        <v>7.2759576141834259E-11</v>
      </c>
      <c r="U30" s="45">
        <f t="shared" ca="1" si="16"/>
        <v>0</v>
      </c>
      <c r="V30" s="45">
        <f t="shared" si="17"/>
        <v>0</v>
      </c>
      <c r="W30" s="45">
        <f t="shared" ca="1" si="9"/>
        <v>0</v>
      </c>
      <c r="X30" s="274">
        <f t="shared" ca="1" si="10"/>
        <v>7.2759576141834259E-11</v>
      </c>
      <c r="Z30" s="28">
        <f t="shared" ca="1" si="18"/>
        <v>0</v>
      </c>
      <c r="AA30" s="233"/>
      <c r="AB30" s="45">
        <f t="shared" ca="1" si="20"/>
        <v>0</v>
      </c>
      <c r="AC30" s="45">
        <f t="shared" ca="1" si="1"/>
        <v>0</v>
      </c>
      <c r="AD30" s="25">
        <f t="shared" ca="1" si="2"/>
        <v>0</v>
      </c>
    </row>
    <row r="31" spans="1:30" ht="15.5" x14ac:dyDescent="0.35">
      <c r="A31" s="262" t="s">
        <v>45</v>
      </c>
      <c r="B31" s="263"/>
      <c r="D31" s="20">
        <v>27</v>
      </c>
      <c r="E31" s="21">
        <f t="shared" ca="1" si="11"/>
        <v>54543</v>
      </c>
      <c r="F31" s="44">
        <f t="shared" ca="1" si="3"/>
        <v>54907</v>
      </c>
      <c r="G31" s="22" t="s">
        <v>119</v>
      </c>
      <c r="H31" s="44">
        <f t="shared" ca="1" si="12"/>
        <v>54514</v>
      </c>
      <c r="I31" s="45">
        <f t="shared" si="13"/>
        <v>0</v>
      </c>
      <c r="J31" s="45">
        <f t="shared" ca="1" si="4"/>
        <v>0</v>
      </c>
      <c r="K31" s="45">
        <f t="shared" si="14"/>
        <v>0</v>
      </c>
      <c r="L31" s="45"/>
      <c r="M31" s="45">
        <f t="shared" si="15"/>
        <v>0</v>
      </c>
      <c r="N31" s="257">
        <f t="shared" ca="1" si="5"/>
        <v>0.05</v>
      </c>
      <c r="O31" s="23"/>
      <c r="P31" s="255">
        <f t="shared" ca="1" si="6"/>
        <v>9.4999999999999998E-3</v>
      </c>
      <c r="Q31" s="163">
        <f t="shared" ca="1" si="7"/>
        <v>0.05</v>
      </c>
      <c r="R31" s="164">
        <f ca="1">NPV(Q30,K31:$K$244) + ($A$13+$A$14+$A$15)/POWER(1+Q30,$A$29-D31+1)+U30</f>
        <v>0</v>
      </c>
      <c r="S31" s="164">
        <f ca="1">NPV(Q31,K31:$K$244) + ($A$13+$A$14+$A$15)/POWER(1+Q31,$A$29-D31+1)+U30</f>
        <v>0</v>
      </c>
      <c r="T31" s="45">
        <f t="shared" ca="1" si="8"/>
        <v>7.2759576141834259E-11</v>
      </c>
      <c r="U31" s="45">
        <f t="shared" ca="1" si="16"/>
        <v>0</v>
      </c>
      <c r="V31" s="45">
        <f t="shared" si="17"/>
        <v>0</v>
      </c>
      <c r="W31" s="45">
        <f t="shared" ca="1" si="9"/>
        <v>0</v>
      </c>
      <c r="X31" s="274">
        <f t="shared" ca="1" si="10"/>
        <v>7.2759576141834259E-11</v>
      </c>
      <c r="Z31" s="28">
        <f t="shared" ca="1" si="18"/>
        <v>0</v>
      </c>
      <c r="AA31" s="233"/>
      <c r="AB31" s="45">
        <f t="shared" ca="1" si="20"/>
        <v>0</v>
      </c>
      <c r="AC31" s="45">
        <f t="shared" ca="1" si="1"/>
        <v>0</v>
      </c>
      <c r="AD31" s="25">
        <f t="shared" ca="1" si="2"/>
        <v>0</v>
      </c>
    </row>
    <row r="32" spans="1:30" x14ac:dyDescent="0.35">
      <c r="A32" s="105">
        <f ca="1">T4</f>
        <v>355391.08378220274</v>
      </c>
      <c r="B32" s="27" t="s">
        <v>46</v>
      </c>
      <c r="C32" s="29"/>
      <c r="D32" s="20">
        <v>28</v>
      </c>
      <c r="E32" s="21">
        <f t="shared" ca="1" si="11"/>
        <v>54908</v>
      </c>
      <c r="F32" s="44">
        <f t="shared" ca="1" si="3"/>
        <v>55272</v>
      </c>
      <c r="G32" s="22" t="s">
        <v>119</v>
      </c>
      <c r="H32" s="44">
        <f t="shared" ca="1" si="12"/>
        <v>54879</v>
      </c>
      <c r="I32" s="45">
        <f t="shared" si="13"/>
        <v>0</v>
      </c>
      <c r="J32" s="45">
        <f t="shared" ca="1" si="4"/>
        <v>0</v>
      </c>
      <c r="K32" s="45">
        <f t="shared" si="14"/>
        <v>0</v>
      </c>
      <c r="L32" s="45"/>
      <c r="M32" s="45">
        <f t="shared" si="15"/>
        <v>0</v>
      </c>
      <c r="N32" s="257">
        <f t="shared" ca="1" si="5"/>
        <v>0.05</v>
      </c>
      <c r="O32" s="23"/>
      <c r="P32" s="255">
        <f t="shared" ca="1" si="6"/>
        <v>9.4999999999999998E-3</v>
      </c>
      <c r="Q32" s="163">
        <f t="shared" ca="1" si="7"/>
        <v>0.05</v>
      </c>
      <c r="R32" s="164">
        <f ca="1">NPV(Q31,K32:$K$244) + ($A$13+$A$14+$A$15)/POWER(1+Q31,$A$29-D32+1)+U31</f>
        <v>0</v>
      </c>
      <c r="S32" s="164">
        <f ca="1">NPV(Q32,K32:$K$244) + ($A$13+$A$14+$A$15)/POWER(1+Q32,$A$29-D32+1)+U31</f>
        <v>0</v>
      </c>
      <c r="T32" s="45">
        <f t="shared" ca="1" si="8"/>
        <v>7.2759576141834259E-11</v>
      </c>
      <c r="U32" s="45">
        <f t="shared" ca="1" si="16"/>
        <v>0</v>
      </c>
      <c r="V32" s="45">
        <f t="shared" si="17"/>
        <v>0</v>
      </c>
      <c r="W32" s="45">
        <f t="shared" ca="1" si="9"/>
        <v>0</v>
      </c>
      <c r="X32" s="274">
        <f t="shared" ca="1" si="10"/>
        <v>7.2759576141834259E-11</v>
      </c>
      <c r="Z32" s="28">
        <f t="shared" ca="1" si="18"/>
        <v>0</v>
      </c>
      <c r="AA32" s="233"/>
      <c r="AB32" s="45">
        <f t="shared" ca="1" si="20"/>
        <v>0</v>
      </c>
      <c r="AC32" s="45">
        <f t="shared" ca="1" si="1"/>
        <v>0</v>
      </c>
      <c r="AD32" s="25">
        <f t="shared" ca="1" si="2"/>
        <v>0</v>
      </c>
    </row>
    <row r="33" spans="1:30" x14ac:dyDescent="0.35">
      <c r="A33" s="105">
        <f ca="1">VLOOKUP($B$3,'Input Table'!B:V,16,0)</f>
        <v>50000</v>
      </c>
      <c r="B33" s="27" t="s">
        <v>47</v>
      </c>
      <c r="D33" s="20">
        <v>29</v>
      </c>
      <c r="E33" s="21">
        <f t="shared" ca="1" si="11"/>
        <v>55273</v>
      </c>
      <c r="F33" s="44">
        <f t="shared" ca="1" si="3"/>
        <v>55638</v>
      </c>
      <c r="G33" s="22" t="s">
        <v>119</v>
      </c>
      <c r="H33" s="44">
        <f t="shared" ca="1" si="12"/>
        <v>55244</v>
      </c>
      <c r="I33" s="45">
        <f t="shared" si="13"/>
        <v>0</v>
      </c>
      <c r="J33" s="45">
        <f t="shared" ca="1" si="4"/>
        <v>0</v>
      </c>
      <c r="K33" s="45">
        <f t="shared" si="14"/>
        <v>0</v>
      </c>
      <c r="L33" s="45"/>
      <c r="M33" s="45">
        <f t="shared" si="15"/>
        <v>0</v>
      </c>
      <c r="N33" s="257">
        <f t="shared" ca="1" si="5"/>
        <v>0.05</v>
      </c>
      <c r="O33" s="23"/>
      <c r="P33" s="255">
        <f t="shared" ca="1" si="6"/>
        <v>9.4999999999999998E-3</v>
      </c>
      <c r="Q33" s="163">
        <f t="shared" ca="1" si="7"/>
        <v>0.05</v>
      </c>
      <c r="R33" s="164">
        <f ca="1">NPV(Q32,K33:$K$244) + ($A$13+$A$14+$A$15)/POWER(1+Q32,$A$29-D33+1)+U32</f>
        <v>0</v>
      </c>
      <c r="S33" s="164">
        <f ca="1">NPV(Q33,K33:$K$244) + ($A$13+$A$14+$A$15)/POWER(1+Q33,$A$29-D33+1)+U32</f>
        <v>0</v>
      </c>
      <c r="T33" s="45">
        <f t="shared" ca="1" si="8"/>
        <v>7.2759576141834259E-11</v>
      </c>
      <c r="U33" s="45">
        <f t="shared" ca="1" si="16"/>
        <v>0</v>
      </c>
      <c r="V33" s="45">
        <f t="shared" si="17"/>
        <v>0</v>
      </c>
      <c r="W33" s="45">
        <f t="shared" ca="1" si="9"/>
        <v>0</v>
      </c>
      <c r="X33" s="274">
        <f t="shared" ca="1" si="10"/>
        <v>7.2759576141834259E-11</v>
      </c>
      <c r="Z33" s="28">
        <f t="shared" ca="1" si="18"/>
        <v>0</v>
      </c>
      <c r="AA33" s="233"/>
      <c r="AB33" s="45">
        <f t="shared" ca="1" si="20"/>
        <v>0</v>
      </c>
      <c r="AC33" s="45">
        <f t="shared" ca="1" si="1"/>
        <v>0</v>
      </c>
      <c r="AD33" s="25">
        <f t="shared" ca="1" si="2"/>
        <v>0</v>
      </c>
    </row>
    <row r="34" spans="1:30" x14ac:dyDescent="0.35">
      <c r="A34" s="105">
        <f ca="1">VLOOKUP($B$3,'Input Table'!B:V,17,0)</f>
        <v>0</v>
      </c>
      <c r="B34" s="27" t="s">
        <v>48</v>
      </c>
      <c r="C34" s="31"/>
      <c r="D34" s="20">
        <v>30</v>
      </c>
      <c r="E34" s="21">
        <f t="shared" ca="1" si="11"/>
        <v>55639</v>
      </c>
      <c r="F34" s="44">
        <f t="shared" ca="1" si="3"/>
        <v>56003</v>
      </c>
      <c r="G34" s="22" t="s">
        <v>119</v>
      </c>
      <c r="H34" s="44">
        <f t="shared" ca="1" si="12"/>
        <v>55610</v>
      </c>
      <c r="I34" s="45">
        <f t="shared" si="13"/>
        <v>0</v>
      </c>
      <c r="J34" s="45">
        <f t="shared" ca="1" si="4"/>
        <v>0</v>
      </c>
      <c r="K34" s="45">
        <f t="shared" si="14"/>
        <v>0</v>
      </c>
      <c r="L34" s="45"/>
      <c r="M34" s="45">
        <f t="shared" si="15"/>
        <v>0</v>
      </c>
      <c r="N34" s="257">
        <f t="shared" ca="1" si="5"/>
        <v>0.05</v>
      </c>
      <c r="O34" s="23"/>
      <c r="P34" s="255">
        <f t="shared" ca="1" si="6"/>
        <v>9.4999999999999998E-3</v>
      </c>
      <c r="Q34" s="163">
        <f t="shared" ca="1" si="7"/>
        <v>0.05</v>
      </c>
      <c r="R34" s="164">
        <f ca="1">NPV(Q33,K34:$K$244) + ($A$13+$A$14+$A$15)/POWER(1+Q33,$A$29-D34+1)+U33</f>
        <v>0</v>
      </c>
      <c r="S34" s="164">
        <f ca="1">NPV(Q34,K34:$K$244) + ($A$13+$A$14+$A$15)/POWER(1+Q34,$A$29-D34+1)+U33</f>
        <v>0</v>
      </c>
      <c r="T34" s="45">
        <f t="shared" ca="1" si="8"/>
        <v>7.2759576141834259E-11</v>
      </c>
      <c r="U34" s="45">
        <f t="shared" ca="1" si="16"/>
        <v>0</v>
      </c>
      <c r="V34" s="45">
        <f t="shared" si="17"/>
        <v>0</v>
      </c>
      <c r="W34" s="45">
        <f t="shared" ca="1" si="9"/>
        <v>0</v>
      </c>
      <c r="X34" s="274">
        <f t="shared" ca="1" si="10"/>
        <v>7.2759576141834259E-11</v>
      </c>
      <c r="Z34" s="28">
        <f t="shared" ca="1" si="18"/>
        <v>0</v>
      </c>
      <c r="AA34" s="233"/>
      <c r="AB34" s="45">
        <f t="shared" ca="1" si="20"/>
        <v>0</v>
      </c>
      <c r="AC34" s="45">
        <f t="shared" ca="1" si="1"/>
        <v>0</v>
      </c>
      <c r="AD34" s="25">
        <f t="shared" ca="1" si="2"/>
        <v>0</v>
      </c>
    </row>
    <row r="35" spans="1:30" x14ac:dyDescent="0.35">
      <c r="A35" s="112">
        <f ca="1">-VLOOKUP($B$3,'Input Table'!B:V,18,0)</f>
        <v>0</v>
      </c>
      <c r="B35" s="27" t="s">
        <v>267</v>
      </c>
      <c r="C35" s="31"/>
      <c r="D35" s="20">
        <v>31</v>
      </c>
      <c r="E35" s="21">
        <f t="shared" ca="1" si="11"/>
        <v>56004</v>
      </c>
      <c r="F35" s="44">
        <f t="shared" ca="1" si="3"/>
        <v>56368</v>
      </c>
      <c r="G35" s="22" t="s">
        <v>119</v>
      </c>
      <c r="H35" s="44">
        <f t="shared" ca="1" si="12"/>
        <v>55975</v>
      </c>
      <c r="I35" s="45">
        <f t="shared" si="13"/>
        <v>0</v>
      </c>
      <c r="J35" s="45">
        <f t="shared" ca="1" si="4"/>
        <v>0</v>
      </c>
      <c r="K35" s="45">
        <f t="shared" si="14"/>
        <v>0</v>
      </c>
      <c r="L35" s="45"/>
      <c r="M35" s="45">
        <f t="shared" si="15"/>
        <v>0</v>
      </c>
      <c r="N35" s="257">
        <f t="shared" ca="1" si="5"/>
        <v>0.05</v>
      </c>
      <c r="O35" s="23"/>
      <c r="P35" s="255">
        <f t="shared" ca="1" si="6"/>
        <v>9.4999999999999998E-3</v>
      </c>
      <c r="Q35" s="163">
        <f t="shared" ca="1" si="7"/>
        <v>0.05</v>
      </c>
      <c r="R35" s="164">
        <f ca="1">NPV(Q34,K35:$K$244) + ($A$13+$A$14+$A$15)/POWER(1+Q34,$A$29-D35+1)+U34</f>
        <v>0</v>
      </c>
      <c r="S35" s="164">
        <f ca="1">NPV(Q35,K35:$K$244) + ($A$13+$A$14+$A$15)/POWER(1+Q35,$A$29-D35+1)+U34</f>
        <v>0</v>
      </c>
      <c r="T35" s="45">
        <f ca="1">IF(ISBLANK(G35),0,X34)</f>
        <v>7.2759576141834259E-11</v>
      </c>
      <c r="U35" s="45">
        <f t="shared" ca="1" si="16"/>
        <v>0</v>
      </c>
      <c r="V35" s="45">
        <f t="shared" si="17"/>
        <v>0</v>
      </c>
      <c r="W35" s="45">
        <f t="shared" ca="1" si="9"/>
        <v>0</v>
      </c>
      <c r="X35" s="274">
        <f t="shared" ca="1" si="10"/>
        <v>7.2759576141834259E-11</v>
      </c>
      <c r="Z35" s="28">
        <f ca="1">AD34</f>
        <v>0</v>
      </c>
      <c r="AA35" s="233"/>
      <c r="AB35" s="45">
        <f t="shared" ca="1" si="20"/>
        <v>0</v>
      </c>
      <c r="AC35" s="45">
        <f t="shared" ca="1" si="1"/>
        <v>0</v>
      </c>
      <c r="AD35" s="25">
        <f t="shared" ca="1" si="2"/>
        <v>0</v>
      </c>
    </row>
    <row r="36" spans="1:30" x14ac:dyDescent="0.35">
      <c r="A36" s="105">
        <f ca="1">VLOOKUP($B$3,'Input Table'!B:V,19,0)</f>
        <v>0</v>
      </c>
      <c r="B36" s="27" t="s">
        <v>49</v>
      </c>
      <c r="D36" s="20">
        <v>32</v>
      </c>
      <c r="E36" s="21">
        <f t="shared" ca="1" si="11"/>
        <v>56369</v>
      </c>
      <c r="F36" s="44">
        <f t="shared" ca="1" si="3"/>
        <v>56733</v>
      </c>
      <c r="G36" s="22" t="s">
        <v>119</v>
      </c>
      <c r="H36" s="44">
        <f t="shared" ca="1" si="12"/>
        <v>56340</v>
      </c>
      <c r="I36" s="45">
        <f t="shared" si="13"/>
        <v>0</v>
      </c>
      <c r="J36" s="45">
        <f t="shared" ca="1" si="4"/>
        <v>0</v>
      </c>
      <c r="K36" s="45">
        <f t="shared" si="14"/>
        <v>0</v>
      </c>
      <c r="L36" s="45"/>
      <c r="M36" s="45">
        <f t="shared" si="15"/>
        <v>0</v>
      </c>
      <c r="N36" s="257">
        <f t="shared" ca="1" si="5"/>
        <v>0.05</v>
      </c>
      <c r="O36" s="23"/>
      <c r="P36" s="255">
        <f t="shared" ca="1" si="6"/>
        <v>9.4999999999999998E-3</v>
      </c>
      <c r="Q36" s="163">
        <f t="shared" ca="1" si="7"/>
        <v>0.05</v>
      </c>
      <c r="R36" s="164">
        <f ca="1">NPV(Q35,K36:$K$244) + ($A$13+$A$14+$A$15)/POWER(1+Q35,$A$29-D36+1)+U35</f>
        <v>0</v>
      </c>
      <c r="S36" s="164">
        <f ca="1">NPV(Q36,K36:$K$244) + ($A$13+$A$14+$A$15)/POWER(1+Q36,$A$29-D36+1)+U35</f>
        <v>0</v>
      </c>
      <c r="T36" s="45">
        <f t="shared" ca="1" si="8"/>
        <v>7.2759576141834259E-11</v>
      </c>
      <c r="U36" s="45">
        <f t="shared" ca="1" si="16"/>
        <v>0</v>
      </c>
      <c r="V36" s="45">
        <f t="shared" si="17"/>
        <v>0</v>
      </c>
      <c r="W36" s="45">
        <f t="shared" ca="1" si="9"/>
        <v>0</v>
      </c>
      <c r="X36" s="274">
        <f t="shared" ca="1" si="10"/>
        <v>7.2759576141834259E-11</v>
      </c>
      <c r="Z36" s="28">
        <f t="shared" ca="1" si="18"/>
        <v>0</v>
      </c>
      <c r="AA36" s="233"/>
      <c r="AB36" s="45">
        <f t="shared" ca="1" si="20"/>
        <v>0</v>
      </c>
      <c r="AC36" s="45">
        <f t="shared" ca="1" si="1"/>
        <v>0</v>
      </c>
      <c r="AD36" s="25">
        <f t="shared" ca="1" si="2"/>
        <v>0</v>
      </c>
    </row>
    <row r="37" spans="1:30" ht="14.75" customHeight="1" thickBot="1" x14ac:dyDescent="0.4">
      <c r="A37" s="111">
        <f ca="1">SUM(A32:A36)</f>
        <v>405391.08378220274</v>
      </c>
      <c r="B37" s="32" t="s">
        <v>50</v>
      </c>
      <c r="C37" s="29"/>
      <c r="D37" s="20">
        <v>33</v>
      </c>
      <c r="E37" s="21">
        <f t="shared" ca="1" si="11"/>
        <v>56734</v>
      </c>
      <c r="F37" s="44">
        <f t="shared" ca="1" si="3"/>
        <v>57099</v>
      </c>
      <c r="G37" s="22" t="s">
        <v>119</v>
      </c>
      <c r="H37" s="44">
        <f t="shared" ca="1" si="12"/>
        <v>56705</v>
      </c>
      <c r="I37" s="45">
        <f t="shared" si="13"/>
        <v>0</v>
      </c>
      <c r="J37" s="45">
        <f t="shared" ca="1" si="4"/>
        <v>0</v>
      </c>
      <c r="K37" s="45">
        <f t="shared" si="14"/>
        <v>0</v>
      </c>
      <c r="L37" s="45"/>
      <c r="M37" s="45">
        <f t="shared" si="15"/>
        <v>0</v>
      </c>
      <c r="N37" s="257">
        <f t="shared" ca="1" si="5"/>
        <v>0.05</v>
      </c>
      <c r="O37" s="23"/>
      <c r="P37" s="255">
        <f t="shared" ca="1" si="6"/>
        <v>9.4999999999999998E-3</v>
      </c>
      <c r="Q37" s="163">
        <f t="shared" ca="1" si="7"/>
        <v>0.05</v>
      </c>
      <c r="R37" s="164">
        <f ca="1">NPV(Q36,K37:$K$244) + ($A$13+$A$14+$A$15)/POWER(1+Q36,$A$29-D37+1)+U36</f>
        <v>0</v>
      </c>
      <c r="S37" s="164">
        <f ca="1">NPV(Q37,K37:$K$244) + ($A$13+$A$14+$A$15)/POWER(1+Q37,$A$29-D37+1)+U36</f>
        <v>0</v>
      </c>
      <c r="T37" s="45">
        <f t="shared" ca="1" si="8"/>
        <v>7.2759576141834259E-11</v>
      </c>
      <c r="U37" s="45">
        <f t="shared" ca="1" si="16"/>
        <v>0</v>
      </c>
      <c r="V37" s="45">
        <f t="shared" si="17"/>
        <v>0</v>
      </c>
      <c r="W37" s="45">
        <f t="shared" ca="1" si="9"/>
        <v>0</v>
      </c>
      <c r="X37" s="274">
        <f t="shared" ca="1" si="10"/>
        <v>7.2759576141834259E-11</v>
      </c>
      <c r="Z37" s="28">
        <f t="shared" ca="1" si="18"/>
        <v>0</v>
      </c>
      <c r="AA37" s="233"/>
      <c r="AB37" s="45">
        <f t="shared" ca="1" si="20"/>
        <v>0</v>
      </c>
      <c r="AC37" s="45">
        <f t="shared" ca="1" si="1"/>
        <v>0</v>
      </c>
      <c r="AD37" s="25">
        <f t="shared" ca="1" si="2"/>
        <v>0</v>
      </c>
    </row>
    <row r="38" spans="1:30" ht="14.75" customHeight="1" thickBot="1" x14ac:dyDescent="0.4">
      <c r="A38" s="24"/>
      <c r="B38" s="33"/>
      <c r="D38" s="20">
        <v>34</v>
      </c>
      <c r="E38" s="21">
        <f t="shared" ca="1" si="11"/>
        <v>57100</v>
      </c>
      <c r="F38" s="44">
        <f t="shared" ca="1" si="3"/>
        <v>57464</v>
      </c>
      <c r="G38" s="22" t="s">
        <v>119</v>
      </c>
      <c r="H38" s="44">
        <f t="shared" ca="1" si="12"/>
        <v>57071</v>
      </c>
      <c r="I38" s="45">
        <f t="shared" si="13"/>
        <v>0</v>
      </c>
      <c r="J38" s="45">
        <f t="shared" ca="1" si="4"/>
        <v>0</v>
      </c>
      <c r="K38" s="45">
        <f t="shared" si="14"/>
        <v>0</v>
      </c>
      <c r="L38" s="45"/>
      <c r="M38" s="45">
        <f t="shared" si="15"/>
        <v>0</v>
      </c>
      <c r="N38" s="257">
        <f t="shared" ca="1" si="5"/>
        <v>0.05</v>
      </c>
      <c r="O38" s="23"/>
      <c r="P38" s="255">
        <f t="shared" ca="1" si="6"/>
        <v>9.4999999999999998E-3</v>
      </c>
      <c r="Q38" s="163">
        <f t="shared" ca="1" si="7"/>
        <v>0.05</v>
      </c>
      <c r="R38" s="164">
        <f ca="1">NPV(Q37,K38:$K$244) + ($A$13+$A$14+$A$15)/POWER(1+Q37,$A$29-D38+1)+U37</f>
        <v>0</v>
      </c>
      <c r="S38" s="164">
        <f ca="1">NPV(Q38,K38:$K$244) + ($A$13+$A$14+$A$15)/POWER(1+Q38,$A$29-D38+1)+U37</f>
        <v>0</v>
      </c>
      <c r="T38" s="45">
        <f t="shared" ca="1" si="8"/>
        <v>7.2759576141834259E-11</v>
      </c>
      <c r="U38" s="45">
        <f t="shared" ca="1" si="16"/>
        <v>0</v>
      </c>
      <c r="V38" s="45">
        <f t="shared" si="17"/>
        <v>0</v>
      </c>
      <c r="W38" s="45">
        <f t="shared" ca="1" si="9"/>
        <v>0</v>
      </c>
      <c r="X38" s="274">
        <f t="shared" ca="1" si="10"/>
        <v>7.2759576141834259E-11</v>
      </c>
      <c r="Z38" s="28">
        <f t="shared" ca="1" si="18"/>
        <v>0</v>
      </c>
      <c r="AA38" s="233"/>
      <c r="AB38" s="45">
        <f t="shared" ca="1" si="20"/>
        <v>0</v>
      </c>
      <c r="AC38" s="45">
        <f t="shared" ca="1" si="1"/>
        <v>0</v>
      </c>
      <c r="AD38" s="25">
        <f t="shared" ca="1" si="2"/>
        <v>0</v>
      </c>
    </row>
    <row r="39" spans="1:30" ht="14.75" customHeight="1" x14ac:dyDescent="0.35">
      <c r="A39" s="262" t="s">
        <v>51</v>
      </c>
      <c r="B39" s="263"/>
      <c r="D39" s="20">
        <v>35</v>
      </c>
      <c r="E39" s="21">
        <f t="shared" ca="1" si="11"/>
        <v>57465</v>
      </c>
      <c r="F39" s="44">
        <f t="shared" ca="1" si="3"/>
        <v>57829</v>
      </c>
      <c r="G39" s="22" t="s">
        <v>119</v>
      </c>
      <c r="H39" s="44">
        <f t="shared" ca="1" si="12"/>
        <v>57436</v>
      </c>
      <c r="I39" s="45">
        <f t="shared" si="13"/>
        <v>0</v>
      </c>
      <c r="J39" s="45">
        <f t="shared" ca="1" si="4"/>
        <v>0</v>
      </c>
      <c r="K39" s="45">
        <f t="shared" si="14"/>
        <v>0</v>
      </c>
      <c r="L39" s="45"/>
      <c r="M39" s="45">
        <f t="shared" si="15"/>
        <v>0</v>
      </c>
      <c r="N39" s="257">
        <f t="shared" ca="1" si="5"/>
        <v>0.05</v>
      </c>
      <c r="O39" s="23"/>
      <c r="P39" s="255">
        <f t="shared" ca="1" si="6"/>
        <v>9.4999999999999998E-3</v>
      </c>
      <c r="Q39" s="163">
        <f t="shared" ca="1" si="7"/>
        <v>0.05</v>
      </c>
      <c r="R39" s="164">
        <f ca="1">NPV(Q38,K39:$K$244) + ($A$13+$A$14+$A$15)/POWER(1+Q38,$A$29-D39+1)+U38</f>
        <v>0</v>
      </c>
      <c r="S39" s="164">
        <f ca="1">NPV(Q39,K39:$K$244) + ($A$13+$A$14+$A$15)/POWER(1+Q39,$A$29-D39+1)+U38</f>
        <v>0</v>
      </c>
      <c r="T39" s="45">
        <f t="shared" ca="1" si="8"/>
        <v>7.2759576141834259E-11</v>
      </c>
      <c r="U39" s="45">
        <f t="shared" ca="1" si="16"/>
        <v>0</v>
      </c>
      <c r="V39" s="45">
        <f t="shared" si="17"/>
        <v>0</v>
      </c>
      <c r="W39" s="45">
        <f t="shared" ca="1" si="9"/>
        <v>0</v>
      </c>
      <c r="X39" s="274">
        <f t="shared" ca="1" si="10"/>
        <v>7.2759576141834259E-11</v>
      </c>
      <c r="Z39" s="28">
        <f t="shared" ca="1" si="18"/>
        <v>0</v>
      </c>
      <c r="AA39" s="233"/>
      <c r="AB39" s="45">
        <f t="shared" ca="1" si="20"/>
        <v>0</v>
      </c>
      <c r="AC39" s="45">
        <f t="shared" ca="1" si="1"/>
        <v>0</v>
      </c>
      <c r="AD39" s="25">
        <f t="shared" ca="1" si="2"/>
        <v>0</v>
      </c>
    </row>
    <row r="40" spans="1:30" x14ac:dyDescent="0.35">
      <c r="A40" s="108" t="str">
        <f ca="1">VLOOKUP($B$3,'Input Table'!B:V,20,0)</f>
        <v>No</v>
      </c>
      <c r="B40" s="34" t="s">
        <v>53</v>
      </c>
      <c r="D40" s="20">
        <v>36</v>
      </c>
      <c r="E40" s="21">
        <f t="shared" ca="1" si="11"/>
        <v>57830</v>
      </c>
      <c r="F40" s="44">
        <f t="shared" ca="1" si="3"/>
        <v>58194</v>
      </c>
      <c r="G40" s="22" t="s">
        <v>119</v>
      </c>
      <c r="H40" s="44">
        <f t="shared" ca="1" si="12"/>
        <v>57801</v>
      </c>
      <c r="I40" s="45">
        <f t="shared" si="13"/>
        <v>0</v>
      </c>
      <c r="J40" s="45">
        <f t="shared" ca="1" si="4"/>
        <v>0</v>
      </c>
      <c r="K40" s="45">
        <f t="shared" si="14"/>
        <v>0</v>
      </c>
      <c r="L40" s="45"/>
      <c r="M40" s="45">
        <f t="shared" si="15"/>
        <v>0</v>
      </c>
      <c r="N40" s="257">
        <f t="shared" ca="1" si="5"/>
        <v>0.05</v>
      </c>
      <c r="O40" s="23"/>
      <c r="P40" s="255">
        <f t="shared" ca="1" si="6"/>
        <v>9.4999999999999998E-3</v>
      </c>
      <c r="Q40" s="163">
        <f t="shared" ca="1" si="7"/>
        <v>0.05</v>
      </c>
      <c r="R40" s="164">
        <f ca="1">NPV(Q39,K40:$K$244) + ($A$13+$A$14+$A$15)/POWER(1+Q39,$A$29-D40+1)+U39</f>
        <v>0</v>
      </c>
      <c r="S40" s="164">
        <f ca="1">NPV(Q40,K40:$K$244) + ($A$13+$A$14+$A$15)/POWER(1+Q40,$A$29-D40+1)+U39</f>
        <v>0</v>
      </c>
      <c r="T40" s="45">
        <f t="shared" ca="1" si="8"/>
        <v>7.2759576141834259E-11</v>
      </c>
      <c r="U40" s="45">
        <f t="shared" ca="1" si="16"/>
        <v>0</v>
      </c>
      <c r="V40" s="45">
        <f t="shared" si="17"/>
        <v>0</v>
      </c>
      <c r="W40" s="45">
        <f t="shared" ca="1" si="9"/>
        <v>0</v>
      </c>
      <c r="X40" s="274">
        <f t="shared" ca="1" si="10"/>
        <v>7.2759576141834259E-11</v>
      </c>
      <c r="Z40" s="28">
        <f t="shared" ca="1" si="18"/>
        <v>0</v>
      </c>
      <c r="AA40" s="233"/>
      <c r="AB40" s="45">
        <f t="shared" ca="1" si="20"/>
        <v>0</v>
      </c>
      <c r="AC40" s="45">
        <f t="shared" ca="1" si="1"/>
        <v>0</v>
      </c>
      <c r="AD40" s="25">
        <f t="shared" ca="1" si="2"/>
        <v>0</v>
      </c>
    </row>
    <row r="41" spans="1:30" x14ac:dyDescent="0.35">
      <c r="A41" s="106">
        <f ca="1">VLOOKUP($B$3,'Input Table'!B:V,21,0)</f>
        <v>10</v>
      </c>
      <c r="B41" s="34" t="s">
        <v>54</v>
      </c>
      <c r="D41" s="20">
        <v>37</v>
      </c>
      <c r="E41" s="21">
        <f t="shared" ca="1" si="11"/>
        <v>58195</v>
      </c>
      <c r="F41" s="44">
        <f t="shared" ca="1" si="3"/>
        <v>58560</v>
      </c>
      <c r="G41" s="22" t="s">
        <v>119</v>
      </c>
      <c r="H41" s="44">
        <f t="shared" ca="1" si="12"/>
        <v>58166</v>
      </c>
      <c r="I41" s="45">
        <f t="shared" si="13"/>
        <v>0</v>
      </c>
      <c r="J41" s="45">
        <f t="shared" ca="1" si="4"/>
        <v>0</v>
      </c>
      <c r="K41" s="45">
        <f t="shared" si="14"/>
        <v>0</v>
      </c>
      <c r="L41" s="45"/>
      <c r="M41" s="45">
        <f t="shared" si="15"/>
        <v>0</v>
      </c>
      <c r="N41" s="257">
        <f t="shared" ca="1" si="5"/>
        <v>0.05</v>
      </c>
      <c r="O41" s="23"/>
      <c r="P41" s="255">
        <f t="shared" ca="1" si="6"/>
        <v>9.4999999999999998E-3</v>
      </c>
      <c r="Q41" s="163">
        <f t="shared" ca="1" si="7"/>
        <v>0.05</v>
      </c>
      <c r="R41" s="164">
        <f ca="1">NPV(Q40,K41:$K$244) + ($A$13+$A$14+$A$15)/POWER(1+Q40,$A$29-D41+1)+U40</f>
        <v>0</v>
      </c>
      <c r="S41" s="164">
        <f ca="1">NPV(Q41,K41:$K$244) + ($A$13+$A$14+$A$15)/POWER(1+Q41,$A$29-D41+1)+U40</f>
        <v>0</v>
      </c>
      <c r="T41" s="45">
        <f t="shared" ca="1" si="8"/>
        <v>7.2759576141834259E-11</v>
      </c>
      <c r="U41" s="45">
        <f t="shared" ca="1" si="16"/>
        <v>0</v>
      </c>
      <c r="V41" s="45">
        <f t="shared" si="17"/>
        <v>0</v>
      </c>
      <c r="W41" s="45">
        <f t="shared" ca="1" si="9"/>
        <v>0</v>
      </c>
      <c r="X41" s="274">
        <f t="shared" ca="1" si="10"/>
        <v>7.2759576141834259E-11</v>
      </c>
      <c r="Z41" s="28">
        <f t="shared" ca="1" si="18"/>
        <v>0</v>
      </c>
      <c r="AA41" s="233"/>
      <c r="AB41" s="45">
        <f t="shared" ca="1" si="20"/>
        <v>0</v>
      </c>
      <c r="AC41" s="45">
        <f t="shared" ca="1" si="1"/>
        <v>0</v>
      </c>
      <c r="AD41" s="25">
        <f t="shared" ca="1" si="2"/>
        <v>0</v>
      </c>
    </row>
    <row r="42" spans="1:30" x14ac:dyDescent="0.35">
      <c r="A42" s="109">
        <f ca="1">A29</f>
        <v>10</v>
      </c>
      <c r="B42" s="27" t="s">
        <v>255</v>
      </c>
      <c r="D42" s="20">
        <v>38</v>
      </c>
      <c r="E42" s="21">
        <f t="shared" ca="1" si="11"/>
        <v>58561</v>
      </c>
      <c r="F42" s="44">
        <f t="shared" ca="1" si="3"/>
        <v>58925</v>
      </c>
      <c r="G42" s="22" t="s">
        <v>119</v>
      </c>
      <c r="H42" s="44">
        <f t="shared" ca="1" si="12"/>
        <v>58532</v>
      </c>
      <c r="I42" s="45">
        <f t="shared" si="13"/>
        <v>0</v>
      </c>
      <c r="J42" s="45">
        <f t="shared" ca="1" si="4"/>
        <v>0</v>
      </c>
      <c r="K42" s="45">
        <f t="shared" si="14"/>
        <v>0</v>
      </c>
      <c r="L42" s="45"/>
      <c r="M42" s="45">
        <f t="shared" si="15"/>
        <v>0</v>
      </c>
      <c r="N42" s="257">
        <f t="shared" ca="1" si="5"/>
        <v>0.05</v>
      </c>
      <c r="O42" s="23"/>
      <c r="P42" s="255">
        <f t="shared" ca="1" si="6"/>
        <v>9.4999999999999998E-3</v>
      </c>
      <c r="Q42" s="163">
        <f t="shared" ca="1" si="7"/>
        <v>0.05</v>
      </c>
      <c r="R42" s="164">
        <f ca="1">NPV(Q41,K42:$K$244) + ($A$13+$A$14+$A$15)/POWER(1+Q41,$A$29-D42+1)+U41</f>
        <v>0</v>
      </c>
      <c r="S42" s="164">
        <f ca="1">NPV(Q42,K42:$K$244) + ($A$13+$A$14+$A$15)/POWER(1+Q42,$A$29-D42+1)+U41</f>
        <v>0</v>
      </c>
      <c r="T42" s="45">
        <f t="shared" ca="1" si="8"/>
        <v>7.2759576141834259E-11</v>
      </c>
      <c r="U42" s="45">
        <f t="shared" ca="1" si="16"/>
        <v>0</v>
      </c>
      <c r="V42" s="45">
        <f t="shared" si="17"/>
        <v>0</v>
      </c>
      <c r="W42" s="45">
        <f t="shared" ca="1" si="9"/>
        <v>0</v>
      </c>
      <c r="X42" s="274">
        <f t="shared" ca="1" si="10"/>
        <v>7.2759576141834259E-11</v>
      </c>
      <c r="Z42" s="28">
        <f t="shared" ca="1" si="18"/>
        <v>0</v>
      </c>
      <c r="AA42" s="233"/>
      <c r="AB42" s="45">
        <f t="shared" ca="1" si="20"/>
        <v>0</v>
      </c>
      <c r="AC42" s="45">
        <f t="shared" ca="1" si="1"/>
        <v>0</v>
      </c>
      <c r="AD42" s="25">
        <f t="shared" ca="1" si="2"/>
        <v>0</v>
      </c>
    </row>
    <row r="43" spans="1:30" ht="15" thickBot="1" x14ac:dyDescent="0.4">
      <c r="A43" s="35">
        <f ca="1">IF(A40="Yes",A41,A42)</f>
        <v>10</v>
      </c>
      <c r="B43" s="32" t="s">
        <v>55</v>
      </c>
      <c r="D43" s="20">
        <v>39</v>
      </c>
      <c r="E43" s="21">
        <f t="shared" ca="1" si="11"/>
        <v>58926</v>
      </c>
      <c r="F43" s="44">
        <f t="shared" ca="1" si="3"/>
        <v>59290</v>
      </c>
      <c r="G43" s="22" t="s">
        <v>119</v>
      </c>
      <c r="H43" s="44">
        <f t="shared" ca="1" si="12"/>
        <v>58897</v>
      </c>
      <c r="I43" s="45">
        <f t="shared" si="13"/>
        <v>0</v>
      </c>
      <c r="J43" s="45">
        <f t="shared" ca="1" si="4"/>
        <v>0</v>
      </c>
      <c r="K43" s="45">
        <f t="shared" si="14"/>
        <v>0</v>
      </c>
      <c r="L43" s="45"/>
      <c r="M43" s="45">
        <f t="shared" si="15"/>
        <v>0</v>
      </c>
      <c r="N43" s="257">
        <f t="shared" ca="1" si="5"/>
        <v>0.05</v>
      </c>
      <c r="O43" s="23"/>
      <c r="P43" s="255">
        <f t="shared" ca="1" si="6"/>
        <v>9.4999999999999998E-3</v>
      </c>
      <c r="Q43" s="163">
        <f t="shared" ca="1" si="7"/>
        <v>0.05</v>
      </c>
      <c r="R43" s="164">
        <f ca="1">NPV(Q42,K43:$K$244) + ($A$13+$A$14+$A$15)/POWER(1+Q42,$A$29-D43+1)+U42</f>
        <v>0</v>
      </c>
      <c r="S43" s="164">
        <f ca="1">NPV(Q43,K43:$K$244) + ($A$13+$A$14+$A$15)/POWER(1+Q43,$A$29-D43+1)+U42</f>
        <v>0</v>
      </c>
      <c r="T43" s="45">
        <f t="shared" ca="1" si="8"/>
        <v>7.2759576141834259E-11</v>
      </c>
      <c r="U43" s="45">
        <f t="shared" ca="1" si="16"/>
        <v>0</v>
      </c>
      <c r="V43" s="45">
        <f t="shared" si="17"/>
        <v>0</v>
      </c>
      <c r="W43" s="45">
        <f t="shared" ca="1" si="9"/>
        <v>0</v>
      </c>
      <c r="X43" s="274">
        <f t="shared" ca="1" si="10"/>
        <v>7.2759576141834259E-11</v>
      </c>
      <c r="Z43" s="28">
        <f t="shared" ca="1" si="18"/>
        <v>0</v>
      </c>
      <c r="AA43" s="233"/>
      <c r="AB43" s="45">
        <f t="shared" ca="1" si="20"/>
        <v>0</v>
      </c>
      <c r="AC43" s="45">
        <f t="shared" ca="1" si="1"/>
        <v>0</v>
      </c>
      <c r="AD43" s="25">
        <f t="shared" ca="1" si="2"/>
        <v>0</v>
      </c>
    </row>
    <row r="44" spans="1:30" x14ac:dyDescent="0.35">
      <c r="D44" s="20">
        <v>40</v>
      </c>
      <c r="E44" s="21">
        <f t="shared" ca="1" si="11"/>
        <v>59291</v>
      </c>
      <c r="F44" s="44">
        <f t="shared" ca="1" si="3"/>
        <v>59655</v>
      </c>
      <c r="G44" s="22" t="s">
        <v>119</v>
      </c>
      <c r="H44" s="44">
        <f t="shared" ca="1" si="12"/>
        <v>59262</v>
      </c>
      <c r="I44" s="45">
        <f t="shared" si="13"/>
        <v>0</v>
      </c>
      <c r="J44" s="45">
        <f t="shared" ca="1" si="4"/>
        <v>0</v>
      </c>
      <c r="K44" s="45">
        <f t="shared" si="14"/>
        <v>0</v>
      </c>
      <c r="L44" s="45"/>
      <c r="M44" s="45">
        <f t="shared" si="15"/>
        <v>0</v>
      </c>
      <c r="N44" s="257">
        <f t="shared" ca="1" si="5"/>
        <v>0.05</v>
      </c>
      <c r="O44" s="23"/>
      <c r="P44" s="255">
        <f t="shared" ca="1" si="6"/>
        <v>9.4999999999999998E-3</v>
      </c>
      <c r="Q44" s="163">
        <f t="shared" ca="1" si="7"/>
        <v>0.05</v>
      </c>
      <c r="R44" s="164">
        <f ca="1">NPV(Q43,K44:$K$244) + ($A$13+$A$14+$A$15)/POWER(1+Q43,$A$29-D44+1)+U43</f>
        <v>0</v>
      </c>
      <c r="S44" s="164">
        <f ca="1">NPV(Q44,K44:$K$244) + ($A$13+$A$14+$A$15)/POWER(1+Q44,$A$29-D44+1)+U43</f>
        <v>0</v>
      </c>
      <c r="T44" s="45">
        <f t="shared" ca="1" si="8"/>
        <v>7.2759576141834259E-11</v>
      </c>
      <c r="U44" s="45">
        <f t="shared" ca="1" si="16"/>
        <v>0</v>
      </c>
      <c r="V44" s="45">
        <f t="shared" si="17"/>
        <v>0</v>
      </c>
      <c r="W44" s="45">
        <f t="shared" ca="1" si="9"/>
        <v>0</v>
      </c>
      <c r="X44" s="274">
        <f t="shared" ca="1" si="10"/>
        <v>7.2759576141834259E-11</v>
      </c>
      <c r="Z44" s="28">
        <f t="shared" ca="1" si="18"/>
        <v>0</v>
      </c>
      <c r="AA44" s="233"/>
      <c r="AB44" s="45">
        <f t="shared" ca="1" si="20"/>
        <v>0</v>
      </c>
      <c r="AC44" s="45">
        <f t="shared" ca="1" si="1"/>
        <v>0</v>
      </c>
      <c r="AD44" s="25">
        <f t="shared" ca="1" si="2"/>
        <v>0</v>
      </c>
    </row>
    <row r="45" spans="1:30" x14ac:dyDescent="0.35">
      <c r="D45" s="20">
        <v>41</v>
      </c>
      <c r="E45" s="21">
        <f t="shared" ca="1" si="11"/>
        <v>59656</v>
      </c>
      <c r="F45" s="44">
        <f t="shared" ca="1" si="3"/>
        <v>60021</v>
      </c>
      <c r="G45" s="22" t="s">
        <v>119</v>
      </c>
      <c r="H45" s="44">
        <f t="shared" ca="1" si="12"/>
        <v>59627</v>
      </c>
      <c r="I45" s="45">
        <f t="shared" si="13"/>
        <v>0</v>
      </c>
      <c r="J45" s="45">
        <f t="shared" ca="1" si="4"/>
        <v>0</v>
      </c>
      <c r="K45" s="45">
        <f t="shared" si="14"/>
        <v>0</v>
      </c>
      <c r="L45" s="45"/>
      <c r="M45" s="45">
        <f t="shared" si="15"/>
        <v>0</v>
      </c>
      <c r="N45" s="257">
        <f t="shared" ca="1" si="5"/>
        <v>0.05</v>
      </c>
      <c r="O45" s="23"/>
      <c r="P45" s="255">
        <f t="shared" ca="1" si="6"/>
        <v>9.4999999999999998E-3</v>
      </c>
      <c r="Q45" s="163">
        <f t="shared" ca="1" si="7"/>
        <v>0.05</v>
      </c>
      <c r="R45" s="164">
        <f ca="1">NPV(Q44,K45:$K$244) + ($A$13+$A$14+$A$15)/POWER(1+Q44,$A$29-D45+1)+U44</f>
        <v>0</v>
      </c>
      <c r="S45" s="164">
        <f ca="1">NPV(Q45,K45:$K$244) + ($A$13+$A$14+$A$15)/POWER(1+Q45,$A$29-D45+1)+U44</f>
        <v>0</v>
      </c>
      <c r="T45" s="45">
        <f t="shared" ca="1" si="8"/>
        <v>7.2759576141834259E-11</v>
      </c>
      <c r="U45" s="45">
        <f t="shared" ca="1" si="16"/>
        <v>0</v>
      </c>
      <c r="V45" s="45">
        <f t="shared" si="17"/>
        <v>0</v>
      </c>
      <c r="W45" s="45">
        <f t="shared" ca="1" si="9"/>
        <v>0</v>
      </c>
      <c r="X45" s="274">
        <f t="shared" ca="1" si="10"/>
        <v>7.2759576141834259E-11</v>
      </c>
      <c r="Z45" s="28">
        <f t="shared" ca="1" si="18"/>
        <v>0</v>
      </c>
      <c r="AA45" s="233"/>
      <c r="AB45" s="45">
        <f t="shared" ca="1" si="20"/>
        <v>0</v>
      </c>
      <c r="AC45" s="45">
        <f t="shared" ca="1" si="1"/>
        <v>0</v>
      </c>
      <c r="AD45" s="25">
        <f t="shared" ca="1" si="2"/>
        <v>0</v>
      </c>
    </row>
    <row r="46" spans="1:30" x14ac:dyDescent="0.35">
      <c r="D46" s="20">
        <v>42</v>
      </c>
      <c r="E46" s="21">
        <f t="shared" ca="1" si="11"/>
        <v>60022</v>
      </c>
      <c r="F46" s="44">
        <f t="shared" ca="1" si="3"/>
        <v>60386</v>
      </c>
      <c r="G46" s="22" t="s">
        <v>119</v>
      </c>
      <c r="H46" s="44">
        <f t="shared" ca="1" si="12"/>
        <v>59993</v>
      </c>
      <c r="I46" s="45">
        <f t="shared" si="13"/>
        <v>0</v>
      </c>
      <c r="J46" s="45">
        <f t="shared" ca="1" si="4"/>
        <v>0</v>
      </c>
      <c r="K46" s="45">
        <f t="shared" si="14"/>
        <v>0</v>
      </c>
      <c r="L46" s="45"/>
      <c r="M46" s="45">
        <f t="shared" si="15"/>
        <v>0</v>
      </c>
      <c r="N46" s="257">
        <f t="shared" ca="1" si="5"/>
        <v>0.05</v>
      </c>
      <c r="O46" s="23"/>
      <c r="P46" s="255">
        <f t="shared" ca="1" si="6"/>
        <v>9.4999999999999998E-3</v>
      </c>
      <c r="Q46" s="163">
        <f t="shared" ca="1" si="7"/>
        <v>0.05</v>
      </c>
      <c r="R46" s="164">
        <f ca="1">NPV(Q45,K46:$K$244) + ($A$13+$A$14+$A$15)/POWER(1+Q45,$A$29-D46+1)+U45</f>
        <v>0</v>
      </c>
      <c r="S46" s="164">
        <f ca="1">NPV(Q46,K46:$K$244) + ($A$13+$A$14+$A$15)/POWER(1+Q46,$A$29-D46+1)+U45</f>
        <v>0</v>
      </c>
      <c r="T46" s="45">
        <f t="shared" ca="1" si="8"/>
        <v>7.2759576141834259E-11</v>
      </c>
      <c r="U46" s="45">
        <f t="shared" ca="1" si="16"/>
        <v>0</v>
      </c>
      <c r="V46" s="45">
        <f t="shared" si="17"/>
        <v>0</v>
      </c>
      <c r="W46" s="45">
        <f t="shared" ca="1" si="9"/>
        <v>0</v>
      </c>
      <c r="X46" s="274">
        <f t="shared" ca="1" si="10"/>
        <v>7.2759576141834259E-11</v>
      </c>
      <c r="Z46" s="28">
        <f t="shared" ca="1" si="18"/>
        <v>0</v>
      </c>
      <c r="AA46" s="233"/>
      <c r="AB46" s="45">
        <f t="shared" ca="1" si="20"/>
        <v>0</v>
      </c>
      <c r="AC46" s="45">
        <f t="shared" ca="1" si="1"/>
        <v>0</v>
      </c>
      <c r="AD46" s="25">
        <f t="shared" ca="1" si="2"/>
        <v>0</v>
      </c>
    </row>
    <row r="47" spans="1:30" x14ac:dyDescent="0.35">
      <c r="A47" s="238"/>
      <c r="B47" s="239" t="s">
        <v>56</v>
      </c>
      <c r="D47" s="20">
        <v>43</v>
      </c>
      <c r="E47" s="21">
        <f t="shared" ca="1" si="11"/>
        <v>60387</v>
      </c>
      <c r="F47" s="44">
        <f t="shared" ca="1" si="3"/>
        <v>60751</v>
      </c>
      <c r="G47" s="22" t="s">
        <v>119</v>
      </c>
      <c r="H47" s="44">
        <f t="shared" ca="1" si="12"/>
        <v>60358</v>
      </c>
      <c r="I47" s="45">
        <f t="shared" si="13"/>
        <v>0</v>
      </c>
      <c r="J47" s="45">
        <f t="shared" ca="1" si="4"/>
        <v>0</v>
      </c>
      <c r="K47" s="45">
        <f t="shared" si="14"/>
        <v>0</v>
      </c>
      <c r="L47" s="45"/>
      <c r="M47" s="45">
        <f t="shared" si="15"/>
        <v>0</v>
      </c>
      <c r="N47" s="257">
        <f t="shared" ca="1" si="5"/>
        <v>0.05</v>
      </c>
      <c r="O47" s="23"/>
      <c r="P47" s="255">
        <f t="shared" ca="1" si="6"/>
        <v>9.4999999999999998E-3</v>
      </c>
      <c r="Q47" s="163">
        <f t="shared" ca="1" si="7"/>
        <v>0.05</v>
      </c>
      <c r="R47" s="164">
        <f ca="1">NPV(Q46,K47:$K$244) + ($A$13+$A$14+$A$15)/POWER(1+Q46,$A$29-D47+1)+U46</f>
        <v>0</v>
      </c>
      <c r="S47" s="164">
        <f ca="1">NPV(Q47,K47:$K$244) + ($A$13+$A$14+$A$15)/POWER(1+Q47,$A$29-D47+1)+U46</f>
        <v>0</v>
      </c>
      <c r="T47" s="45">
        <f t="shared" ca="1" si="8"/>
        <v>7.2759576141834259E-11</v>
      </c>
      <c r="U47" s="45">
        <f t="shared" ca="1" si="16"/>
        <v>0</v>
      </c>
      <c r="V47" s="45">
        <f t="shared" si="17"/>
        <v>0</v>
      </c>
      <c r="W47" s="45">
        <f t="shared" ca="1" si="9"/>
        <v>0</v>
      </c>
      <c r="X47" s="274">
        <f t="shared" ca="1" si="10"/>
        <v>7.2759576141834259E-11</v>
      </c>
      <c r="Z47" s="28">
        <f t="shared" ca="1" si="18"/>
        <v>0</v>
      </c>
      <c r="AA47" s="233"/>
      <c r="AB47" s="45">
        <f t="shared" ca="1" si="20"/>
        <v>0</v>
      </c>
      <c r="AC47" s="45">
        <f t="shared" ca="1" si="1"/>
        <v>0</v>
      </c>
      <c r="AD47" s="25">
        <f t="shared" ca="1" si="2"/>
        <v>0</v>
      </c>
    </row>
    <row r="48" spans="1:30" x14ac:dyDescent="0.35">
      <c r="A48" s="240">
        <f ca="1">A21</f>
        <v>355391.08378220274</v>
      </c>
      <c r="B48" s="241" t="s">
        <v>57</v>
      </c>
      <c r="D48" s="20">
        <v>44</v>
      </c>
      <c r="E48" s="21">
        <f t="shared" ca="1" si="11"/>
        <v>60752</v>
      </c>
      <c r="F48" s="44">
        <f t="shared" ca="1" si="3"/>
        <v>61116</v>
      </c>
      <c r="G48" s="22" t="s">
        <v>119</v>
      </c>
      <c r="H48" s="44">
        <f t="shared" ca="1" si="12"/>
        <v>60723</v>
      </c>
      <c r="I48" s="45">
        <f t="shared" si="13"/>
        <v>0</v>
      </c>
      <c r="J48" s="45">
        <f t="shared" ca="1" si="4"/>
        <v>0</v>
      </c>
      <c r="K48" s="45">
        <f t="shared" si="14"/>
        <v>0</v>
      </c>
      <c r="L48" s="45"/>
      <c r="M48" s="45">
        <f t="shared" si="15"/>
        <v>0</v>
      </c>
      <c r="N48" s="257">
        <f t="shared" ca="1" si="5"/>
        <v>0.05</v>
      </c>
      <c r="O48" s="23"/>
      <c r="P48" s="255">
        <f t="shared" ca="1" si="6"/>
        <v>9.4999999999999998E-3</v>
      </c>
      <c r="Q48" s="163">
        <f t="shared" ca="1" si="7"/>
        <v>0.05</v>
      </c>
      <c r="R48" s="164">
        <f ca="1">NPV(Q47,K48:$K$244) + ($A$13+$A$14+$A$15)/POWER(1+Q47,$A$29-D48+1)+U47</f>
        <v>0</v>
      </c>
      <c r="S48" s="164">
        <f ca="1">NPV(Q48,K48:$K$244) + ($A$13+$A$14+$A$15)/POWER(1+Q48,$A$29-D48+1)+U47</f>
        <v>0</v>
      </c>
      <c r="T48" s="45">
        <f t="shared" ca="1" si="8"/>
        <v>7.2759576141834259E-11</v>
      </c>
      <c r="U48" s="45">
        <f t="shared" ca="1" si="16"/>
        <v>0</v>
      </c>
      <c r="V48" s="45">
        <f t="shared" si="17"/>
        <v>0</v>
      </c>
      <c r="W48" s="45">
        <f t="shared" ca="1" si="9"/>
        <v>0</v>
      </c>
      <c r="X48" s="274">
        <f t="shared" ca="1" si="10"/>
        <v>7.2759576141834259E-11</v>
      </c>
      <c r="Z48" s="28">
        <f t="shared" ca="1" si="18"/>
        <v>0</v>
      </c>
      <c r="AA48" s="233"/>
      <c r="AB48" s="45">
        <f t="shared" ca="1" si="20"/>
        <v>0</v>
      </c>
      <c r="AC48" s="45">
        <f t="shared" ca="1" si="1"/>
        <v>0</v>
      </c>
      <c r="AD48" s="25">
        <f t="shared" ca="1" si="2"/>
        <v>0</v>
      </c>
    </row>
    <row r="49" spans="1:30" x14ac:dyDescent="0.35">
      <c r="A49" s="336">
        <f ca="1">SUM(U4:U244)</f>
        <v>94608.916217797319</v>
      </c>
      <c r="B49" s="242" t="s">
        <v>58</v>
      </c>
      <c r="D49" s="20">
        <v>45</v>
      </c>
      <c r="E49" s="21">
        <f t="shared" ca="1" si="11"/>
        <v>61117</v>
      </c>
      <c r="F49" s="44">
        <f t="shared" ca="1" si="3"/>
        <v>61482</v>
      </c>
      <c r="G49" s="22" t="s">
        <v>119</v>
      </c>
      <c r="H49" s="44">
        <f t="shared" ca="1" si="12"/>
        <v>61088</v>
      </c>
      <c r="I49" s="45">
        <f t="shared" si="13"/>
        <v>0</v>
      </c>
      <c r="J49" s="45">
        <f t="shared" ca="1" si="4"/>
        <v>0</v>
      </c>
      <c r="K49" s="45">
        <f t="shared" si="14"/>
        <v>0</v>
      </c>
      <c r="L49" s="45"/>
      <c r="M49" s="45">
        <f t="shared" si="15"/>
        <v>0</v>
      </c>
      <c r="N49" s="257">
        <f t="shared" ca="1" si="5"/>
        <v>0.05</v>
      </c>
      <c r="O49" s="23"/>
      <c r="P49" s="255">
        <f t="shared" ca="1" si="6"/>
        <v>9.4999999999999998E-3</v>
      </c>
      <c r="Q49" s="163">
        <f t="shared" ca="1" si="7"/>
        <v>0.05</v>
      </c>
      <c r="R49" s="164">
        <f ca="1">NPV(Q48,K49:$K$244) + ($A$13+$A$14+$A$15)/POWER(1+Q48,$A$29-D49+1)+U48</f>
        <v>0</v>
      </c>
      <c r="S49" s="164">
        <f ca="1">NPV(Q49,K49:$K$244) + ($A$13+$A$14+$A$15)/POWER(1+Q49,$A$29-D49+1)+U48</f>
        <v>0</v>
      </c>
      <c r="T49" s="45">
        <f t="shared" ca="1" si="8"/>
        <v>7.2759576141834259E-11</v>
      </c>
      <c r="U49" s="45">
        <f t="shared" ca="1" si="16"/>
        <v>0</v>
      </c>
      <c r="V49" s="45">
        <f t="shared" si="17"/>
        <v>0</v>
      </c>
      <c r="W49" s="45">
        <f t="shared" ca="1" si="9"/>
        <v>0</v>
      </c>
      <c r="X49" s="274">
        <f t="shared" ca="1" si="10"/>
        <v>7.2759576141834259E-11</v>
      </c>
      <c r="Z49" s="28">
        <f t="shared" ca="1" si="18"/>
        <v>0</v>
      </c>
      <c r="AA49" s="233"/>
      <c r="AB49" s="45">
        <f t="shared" ca="1" si="20"/>
        <v>0</v>
      </c>
      <c r="AC49" s="45">
        <f t="shared" ca="1" si="1"/>
        <v>0</v>
      </c>
      <c r="AD49" s="25">
        <f t="shared" ca="1" si="2"/>
        <v>0</v>
      </c>
    </row>
    <row r="50" spans="1:30" x14ac:dyDescent="0.35">
      <c r="A50" s="240">
        <f ca="1">SUM(W5:W244)</f>
        <v>0</v>
      </c>
      <c r="B50" s="241" t="s">
        <v>59</v>
      </c>
      <c r="D50" s="20">
        <v>46</v>
      </c>
      <c r="E50" s="21">
        <f t="shared" ca="1" si="11"/>
        <v>61483</v>
      </c>
      <c r="F50" s="44">
        <f t="shared" ca="1" si="3"/>
        <v>61847</v>
      </c>
      <c r="G50" s="22" t="s">
        <v>119</v>
      </c>
      <c r="H50" s="44">
        <f t="shared" ca="1" si="12"/>
        <v>61454</v>
      </c>
      <c r="I50" s="45">
        <f t="shared" si="13"/>
        <v>0</v>
      </c>
      <c r="J50" s="45">
        <f t="shared" ca="1" si="4"/>
        <v>0</v>
      </c>
      <c r="K50" s="45">
        <f t="shared" si="14"/>
        <v>0</v>
      </c>
      <c r="L50" s="45"/>
      <c r="M50" s="45">
        <f t="shared" si="15"/>
        <v>0</v>
      </c>
      <c r="N50" s="257">
        <f t="shared" ca="1" si="5"/>
        <v>0.05</v>
      </c>
      <c r="O50" s="23"/>
      <c r="P50" s="255">
        <f t="shared" ca="1" si="6"/>
        <v>9.4999999999999998E-3</v>
      </c>
      <c r="Q50" s="163">
        <f t="shared" ca="1" si="7"/>
        <v>0.05</v>
      </c>
      <c r="R50" s="164">
        <f ca="1">NPV(Q49,K50:$K$244) + ($A$13+$A$14+$A$15)/POWER(1+Q49,$A$29-D50+1)+U49</f>
        <v>0</v>
      </c>
      <c r="S50" s="164">
        <f ca="1">NPV(Q50,K50:$K$244) + ($A$13+$A$14+$A$15)/POWER(1+Q50,$A$29-D50+1)+U49</f>
        <v>0</v>
      </c>
      <c r="T50" s="45">
        <f t="shared" ca="1" si="8"/>
        <v>7.2759576141834259E-11</v>
      </c>
      <c r="U50" s="45">
        <f t="shared" ca="1" si="16"/>
        <v>0</v>
      </c>
      <c r="V50" s="45">
        <f t="shared" si="17"/>
        <v>0</v>
      </c>
      <c r="W50" s="45">
        <f t="shared" ca="1" si="9"/>
        <v>0</v>
      </c>
      <c r="X50" s="274">
        <f t="shared" ca="1" si="10"/>
        <v>7.2759576141834259E-11</v>
      </c>
      <c r="Z50" s="28">
        <f t="shared" ca="1" si="18"/>
        <v>0</v>
      </c>
      <c r="AA50" s="233"/>
      <c r="AB50" s="45">
        <f t="shared" ca="1" si="20"/>
        <v>0</v>
      </c>
      <c r="AC50" s="45">
        <f t="shared" ca="1" si="1"/>
        <v>0</v>
      </c>
      <c r="AD50" s="25">
        <f t="shared" ca="1" si="2"/>
        <v>0</v>
      </c>
    </row>
    <row r="51" spans="1:30" x14ac:dyDescent="0.35">
      <c r="A51" s="240">
        <f ca="1">SUM(V5:V244)</f>
        <v>-450000</v>
      </c>
      <c r="B51" s="242" t="s">
        <v>60</v>
      </c>
      <c r="C51" s="36"/>
      <c r="D51" s="20">
        <v>47</v>
      </c>
      <c r="E51" s="21">
        <f t="shared" ca="1" si="11"/>
        <v>61848</v>
      </c>
      <c r="F51" s="44">
        <f t="shared" ca="1" si="3"/>
        <v>62212</v>
      </c>
      <c r="G51" s="22" t="s">
        <v>119</v>
      </c>
      <c r="H51" s="44">
        <f t="shared" ca="1" si="12"/>
        <v>61819</v>
      </c>
      <c r="I51" s="45">
        <f t="shared" si="13"/>
        <v>0</v>
      </c>
      <c r="J51" s="45">
        <f t="shared" ca="1" si="4"/>
        <v>0</v>
      </c>
      <c r="K51" s="45">
        <f t="shared" si="14"/>
        <v>0</v>
      </c>
      <c r="L51" s="45"/>
      <c r="M51" s="45">
        <f t="shared" si="15"/>
        <v>0</v>
      </c>
      <c r="N51" s="257">
        <f t="shared" ca="1" si="5"/>
        <v>0.05</v>
      </c>
      <c r="O51" s="23"/>
      <c r="P51" s="255">
        <f t="shared" ca="1" si="6"/>
        <v>9.4999999999999998E-3</v>
      </c>
      <c r="Q51" s="163">
        <f t="shared" ca="1" si="7"/>
        <v>0.05</v>
      </c>
      <c r="R51" s="164">
        <f ca="1">NPV(Q50,K51:$K$244) + ($A$13+$A$14+$A$15)/POWER(1+Q50,$A$29-D51+1)+U50</f>
        <v>0</v>
      </c>
      <c r="S51" s="164">
        <f ca="1">NPV(Q51,K51:$K$244) + ($A$13+$A$14+$A$15)/POWER(1+Q51,$A$29-D51+1)+U50</f>
        <v>0</v>
      </c>
      <c r="T51" s="45">
        <f t="shared" ca="1" si="8"/>
        <v>7.2759576141834259E-11</v>
      </c>
      <c r="U51" s="45">
        <f t="shared" ca="1" si="16"/>
        <v>0</v>
      </c>
      <c r="V51" s="45">
        <f t="shared" si="17"/>
        <v>0</v>
      </c>
      <c r="W51" s="45">
        <f t="shared" ca="1" si="9"/>
        <v>0</v>
      </c>
      <c r="X51" s="274">
        <f t="shared" ca="1" si="10"/>
        <v>7.2759576141834259E-11</v>
      </c>
      <c r="Z51" s="28">
        <f t="shared" ca="1" si="18"/>
        <v>0</v>
      </c>
      <c r="AA51" s="233"/>
      <c r="AB51" s="45">
        <f t="shared" ca="1" si="20"/>
        <v>0</v>
      </c>
      <c r="AC51" s="45">
        <f t="shared" ca="1" si="1"/>
        <v>0</v>
      </c>
      <c r="AD51" s="25">
        <f t="shared" ca="1" si="2"/>
        <v>0</v>
      </c>
    </row>
    <row r="52" spans="1:30" x14ac:dyDescent="0.35">
      <c r="A52" s="240">
        <f ca="1">-(A13+A14+A15)</f>
        <v>0</v>
      </c>
      <c r="B52" s="243" t="s">
        <v>61</v>
      </c>
      <c r="C52" s="38"/>
      <c r="D52" s="20">
        <v>48</v>
      </c>
      <c r="E52" s="21">
        <f t="shared" ca="1" si="11"/>
        <v>62213</v>
      </c>
      <c r="F52" s="44">
        <f t="shared" ca="1" si="3"/>
        <v>62577</v>
      </c>
      <c r="G52" s="22" t="s">
        <v>119</v>
      </c>
      <c r="H52" s="44">
        <f t="shared" ca="1" si="12"/>
        <v>62184</v>
      </c>
      <c r="I52" s="45">
        <f t="shared" si="13"/>
        <v>0</v>
      </c>
      <c r="J52" s="45">
        <f t="shared" ca="1" si="4"/>
        <v>0</v>
      </c>
      <c r="K52" s="45">
        <f t="shared" si="14"/>
        <v>0</v>
      </c>
      <c r="L52" s="45"/>
      <c r="M52" s="45">
        <f t="shared" si="15"/>
        <v>0</v>
      </c>
      <c r="N52" s="257">
        <f t="shared" ca="1" si="5"/>
        <v>0.05</v>
      </c>
      <c r="O52" s="23"/>
      <c r="P52" s="255">
        <f t="shared" ca="1" si="6"/>
        <v>9.4999999999999998E-3</v>
      </c>
      <c r="Q52" s="163">
        <f t="shared" ca="1" si="7"/>
        <v>0.05</v>
      </c>
      <c r="R52" s="164">
        <f ca="1">NPV(Q51,K52:$K$244) + ($A$13+$A$14+$A$15)/POWER(1+Q51,$A$29-D52+1)+U51</f>
        <v>0</v>
      </c>
      <c r="S52" s="164">
        <f ca="1">NPV(Q52,K52:$K$244) + ($A$13+$A$14+$A$15)/POWER(1+Q52,$A$29-D52+1)+U51</f>
        <v>0</v>
      </c>
      <c r="T52" s="45">
        <f t="shared" ca="1" si="8"/>
        <v>7.2759576141834259E-11</v>
      </c>
      <c r="U52" s="45">
        <f t="shared" ca="1" si="16"/>
        <v>0</v>
      </c>
      <c r="V52" s="45">
        <f t="shared" si="17"/>
        <v>0</v>
      </c>
      <c r="W52" s="45">
        <f t="shared" ca="1" si="9"/>
        <v>0</v>
      </c>
      <c r="X52" s="274">
        <f t="shared" ca="1" si="10"/>
        <v>7.2759576141834259E-11</v>
      </c>
      <c r="Z52" s="28">
        <f t="shared" ca="1" si="18"/>
        <v>0</v>
      </c>
      <c r="AA52" s="233"/>
      <c r="AB52" s="45">
        <f t="shared" ca="1" si="20"/>
        <v>0</v>
      </c>
      <c r="AC52" s="45">
        <f t="shared" ca="1" si="1"/>
        <v>0</v>
      </c>
      <c r="AD52" s="25">
        <f t="shared" ca="1" si="2"/>
        <v>0</v>
      </c>
    </row>
    <row r="53" spans="1:30" x14ac:dyDescent="0.35">
      <c r="A53" s="244">
        <f ca="1">SUM(A48:A52)</f>
        <v>5.8207660913467407E-11</v>
      </c>
      <c r="B53" s="245" t="s">
        <v>254</v>
      </c>
      <c r="C53" s="39"/>
      <c r="D53" s="20">
        <v>49</v>
      </c>
      <c r="E53" s="21">
        <f t="shared" ca="1" si="11"/>
        <v>62578</v>
      </c>
      <c r="F53" s="44">
        <f t="shared" ca="1" si="3"/>
        <v>62943</v>
      </c>
      <c r="G53" s="22" t="s">
        <v>119</v>
      </c>
      <c r="H53" s="44">
        <f t="shared" ca="1" si="12"/>
        <v>62549</v>
      </c>
      <c r="I53" s="45">
        <f t="shared" si="13"/>
        <v>0</v>
      </c>
      <c r="J53" s="45">
        <f t="shared" ca="1" si="4"/>
        <v>0</v>
      </c>
      <c r="K53" s="45">
        <f t="shared" si="14"/>
        <v>0</v>
      </c>
      <c r="L53" s="45"/>
      <c r="M53" s="45">
        <f t="shared" si="15"/>
        <v>0</v>
      </c>
      <c r="N53" s="257">
        <f t="shared" ca="1" si="5"/>
        <v>0.05</v>
      </c>
      <c r="O53" s="23"/>
      <c r="P53" s="255">
        <f t="shared" ca="1" si="6"/>
        <v>9.4999999999999998E-3</v>
      </c>
      <c r="Q53" s="163">
        <f t="shared" ca="1" si="7"/>
        <v>0.05</v>
      </c>
      <c r="R53" s="164">
        <f ca="1">NPV(Q52,K53:$K$244) + ($A$13+$A$14+$A$15)/POWER(1+Q52,$A$29-D53+1)+U52</f>
        <v>0</v>
      </c>
      <c r="S53" s="164">
        <f ca="1">NPV(Q53,K53:$K$244) + ($A$13+$A$14+$A$15)/POWER(1+Q53,$A$29-D53+1)+U52</f>
        <v>0</v>
      </c>
      <c r="T53" s="45">
        <f t="shared" ca="1" si="8"/>
        <v>7.2759576141834259E-11</v>
      </c>
      <c r="U53" s="45">
        <f t="shared" ca="1" si="16"/>
        <v>0</v>
      </c>
      <c r="V53" s="45">
        <f t="shared" si="17"/>
        <v>0</v>
      </c>
      <c r="W53" s="45">
        <f t="shared" ca="1" si="9"/>
        <v>0</v>
      </c>
      <c r="X53" s="274">
        <f t="shared" ca="1" si="10"/>
        <v>7.2759576141834259E-11</v>
      </c>
      <c r="Z53" s="28">
        <f t="shared" ca="1" si="18"/>
        <v>0</v>
      </c>
      <c r="AA53" s="233"/>
      <c r="AB53" s="45">
        <f t="shared" ca="1" si="20"/>
        <v>0</v>
      </c>
      <c r="AC53" s="45">
        <f t="shared" ca="1" si="1"/>
        <v>0</v>
      </c>
      <c r="AD53" s="25">
        <f t="shared" ca="1" si="2"/>
        <v>0</v>
      </c>
    </row>
    <row r="54" spans="1:30" x14ac:dyDescent="0.35">
      <c r="A54" s="37"/>
      <c r="B54" s="37"/>
      <c r="C54" s="38"/>
      <c r="D54" s="20">
        <v>50</v>
      </c>
      <c r="E54" s="21">
        <f t="shared" ca="1" si="11"/>
        <v>62944</v>
      </c>
      <c r="F54" s="44">
        <f t="shared" ca="1" si="3"/>
        <v>63308</v>
      </c>
      <c r="G54" s="22" t="s">
        <v>119</v>
      </c>
      <c r="H54" s="44">
        <f t="shared" ca="1" si="12"/>
        <v>62915</v>
      </c>
      <c r="I54" s="45">
        <f t="shared" si="13"/>
        <v>0</v>
      </c>
      <c r="J54" s="45">
        <f t="shared" ca="1" si="4"/>
        <v>0</v>
      </c>
      <c r="K54" s="45">
        <f t="shared" si="14"/>
        <v>0</v>
      </c>
      <c r="L54" s="45"/>
      <c r="M54" s="45">
        <f t="shared" si="15"/>
        <v>0</v>
      </c>
      <c r="N54" s="257">
        <f t="shared" ca="1" si="5"/>
        <v>0.05</v>
      </c>
      <c r="O54" s="23"/>
      <c r="P54" s="255">
        <f t="shared" ca="1" si="6"/>
        <v>9.4999999999999998E-3</v>
      </c>
      <c r="Q54" s="163">
        <f t="shared" ca="1" si="7"/>
        <v>0.05</v>
      </c>
      <c r="R54" s="164">
        <f ca="1">NPV(Q53,K54:$K$244) + ($A$13+$A$14+$A$15)/POWER(1+Q53,$A$29-D54+1)+U53</f>
        <v>0</v>
      </c>
      <c r="S54" s="164">
        <f ca="1">NPV(Q54,K54:$K$244) + ($A$13+$A$14+$A$15)/POWER(1+Q54,$A$29-D54+1)+U53</f>
        <v>0</v>
      </c>
      <c r="T54" s="45">
        <f t="shared" ca="1" si="8"/>
        <v>7.2759576141834259E-11</v>
      </c>
      <c r="U54" s="45">
        <f t="shared" ca="1" si="16"/>
        <v>0</v>
      </c>
      <c r="V54" s="45">
        <f t="shared" si="17"/>
        <v>0</v>
      </c>
      <c r="W54" s="45">
        <f t="shared" ca="1" si="9"/>
        <v>0</v>
      </c>
      <c r="X54" s="274">
        <f t="shared" ca="1" si="10"/>
        <v>7.2759576141834259E-11</v>
      </c>
      <c r="Z54" s="28">
        <f t="shared" ca="1" si="18"/>
        <v>0</v>
      </c>
      <c r="AA54" s="233"/>
      <c r="AB54" s="45">
        <f t="shared" ca="1" si="20"/>
        <v>0</v>
      </c>
      <c r="AC54" s="45">
        <f t="shared" ca="1" si="1"/>
        <v>0</v>
      </c>
      <c r="AD54" s="25">
        <f t="shared" ca="1" si="2"/>
        <v>0</v>
      </c>
    </row>
    <row r="55" spans="1:30" x14ac:dyDescent="0.35">
      <c r="A55" s="238"/>
      <c r="B55" s="239" t="s">
        <v>62</v>
      </c>
      <c r="C55" s="39"/>
      <c r="D55" s="20">
        <v>51</v>
      </c>
      <c r="E55" s="21">
        <f t="shared" ca="1" si="11"/>
        <v>63309</v>
      </c>
      <c r="F55" s="44">
        <f t="shared" ca="1" si="3"/>
        <v>63673</v>
      </c>
      <c r="G55" s="22" t="s">
        <v>119</v>
      </c>
      <c r="H55" s="44">
        <f t="shared" ca="1" si="12"/>
        <v>63280</v>
      </c>
      <c r="I55" s="45">
        <f t="shared" si="13"/>
        <v>0</v>
      </c>
      <c r="J55" s="45">
        <f t="shared" ca="1" si="4"/>
        <v>0</v>
      </c>
      <c r="K55" s="45">
        <f t="shared" si="14"/>
        <v>0</v>
      </c>
      <c r="L55" s="45"/>
      <c r="M55" s="45">
        <f t="shared" si="15"/>
        <v>0</v>
      </c>
      <c r="N55" s="257">
        <f t="shared" ca="1" si="5"/>
        <v>0.05</v>
      </c>
      <c r="O55" s="23"/>
      <c r="P55" s="255">
        <f t="shared" ca="1" si="6"/>
        <v>9.4999999999999998E-3</v>
      </c>
      <c r="Q55" s="163">
        <f t="shared" ca="1" si="7"/>
        <v>0.05</v>
      </c>
      <c r="R55" s="164">
        <f ca="1">NPV(Q54,K55:$K$244) + ($A$13+$A$14+$A$15)/POWER(1+Q54,$A$29-D55+1)+U54</f>
        <v>0</v>
      </c>
      <c r="S55" s="164">
        <f ca="1">NPV(Q55,K55:$K$244) + ($A$13+$A$14+$A$15)/POWER(1+Q55,$A$29-D55+1)+U54</f>
        <v>0</v>
      </c>
      <c r="T55" s="45">
        <f t="shared" ca="1" si="8"/>
        <v>7.2759576141834259E-11</v>
      </c>
      <c r="U55" s="45">
        <f t="shared" ca="1" si="16"/>
        <v>0</v>
      </c>
      <c r="V55" s="45">
        <f t="shared" si="17"/>
        <v>0</v>
      </c>
      <c r="W55" s="45">
        <f t="shared" ca="1" si="9"/>
        <v>0</v>
      </c>
      <c r="X55" s="274">
        <f t="shared" ca="1" si="10"/>
        <v>7.2759576141834259E-11</v>
      </c>
      <c r="Z55" s="28">
        <f t="shared" ca="1" si="18"/>
        <v>0</v>
      </c>
      <c r="AA55" s="233"/>
      <c r="AB55" s="45">
        <f t="shared" ca="1" si="20"/>
        <v>0</v>
      </c>
      <c r="AC55" s="45">
        <f t="shared" ca="1" si="1"/>
        <v>0</v>
      </c>
      <c r="AD55" s="25">
        <f t="shared" ca="1" si="2"/>
        <v>0</v>
      </c>
    </row>
    <row r="56" spans="1:30" x14ac:dyDescent="0.35">
      <c r="A56" s="240">
        <f ca="1">A37</f>
        <v>405391.08378220274</v>
      </c>
      <c r="B56" s="241" t="s">
        <v>57</v>
      </c>
      <c r="D56" s="20">
        <v>52</v>
      </c>
      <c r="E56" s="21">
        <f t="shared" ca="1" si="11"/>
        <v>63674</v>
      </c>
      <c r="F56" s="44">
        <f t="shared" ca="1" si="3"/>
        <v>64038</v>
      </c>
      <c r="G56" s="22" t="s">
        <v>119</v>
      </c>
      <c r="H56" s="44">
        <f t="shared" ca="1" si="12"/>
        <v>63645</v>
      </c>
      <c r="I56" s="45">
        <f t="shared" si="13"/>
        <v>0</v>
      </c>
      <c r="J56" s="45">
        <f t="shared" ca="1" si="4"/>
        <v>0</v>
      </c>
      <c r="K56" s="45">
        <f t="shared" si="14"/>
        <v>0</v>
      </c>
      <c r="L56" s="45"/>
      <c r="M56" s="45">
        <f t="shared" si="15"/>
        <v>0</v>
      </c>
      <c r="N56" s="257">
        <f t="shared" ca="1" si="5"/>
        <v>0.05</v>
      </c>
      <c r="O56" s="23"/>
      <c r="P56" s="255">
        <f t="shared" ca="1" si="6"/>
        <v>9.4999999999999998E-3</v>
      </c>
      <c r="Q56" s="163">
        <f t="shared" ca="1" si="7"/>
        <v>0.05</v>
      </c>
      <c r="R56" s="164">
        <f ca="1">NPV(Q55,K56:$K$244) + ($A$13+$A$14+$A$15)/POWER(1+Q55,$A$29-D56+1)+U55</f>
        <v>0</v>
      </c>
      <c r="S56" s="164">
        <f ca="1">NPV(Q56,K56:$K$244) + ($A$13+$A$14+$A$15)/POWER(1+Q56,$A$29-D56+1)+U55</f>
        <v>0</v>
      </c>
      <c r="T56" s="45">
        <f t="shared" ca="1" si="8"/>
        <v>7.2759576141834259E-11</v>
      </c>
      <c r="U56" s="45">
        <f t="shared" ca="1" si="16"/>
        <v>0</v>
      </c>
      <c r="V56" s="45">
        <f t="shared" si="17"/>
        <v>0</v>
      </c>
      <c r="W56" s="45">
        <f t="shared" ca="1" si="9"/>
        <v>0</v>
      </c>
      <c r="X56" s="274">
        <f t="shared" ca="1" si="10"/>
        <v>7.2759576141834259E-11</v>
      </c>
      <c r="Z56" s="28">
        <f t="shared" ca="1" si="18"/>
        <v>0</v>
      </c>
      <c r="AA56" s="233"/>
      <c r="AB56" s="45">
        <f t="shared" ca="1" si="20"/>
        <v>0</v>
      </c>
      <c r="AC56" s="45">
        <f t="shared" ca="1" si="1"/>
        <v>0</v>
      </c>
      <c r="AD56" s="25">
        <f t="shared" ca="1" si="2"/>
        <v>0</v>
      </c>
    </row>
    <row r="57" spans="1:30" x14ac:dyDescent="0.35">
      <c r="A57" s="240">
        <f>-SUM(AA5:AA244)</f>
        <v>75000</v>
      </c>
      <c r="B57" s="241" t="s">
        <v>63</v>
      </c>
      <c r="C57" s="29"/>
      <c r="D57" s="20">
        <v>53</v>
      </c>
      <c r="E57" s="21">
        <f t="shared" ca="1" si="11"/>
        <v>64039</v>
      </c>
      <c r="F57" s="44">
        <f t="shared" ca="1" si="3"/>
        <v>64404</v>
      </c>
      <c r="G57" s="22" t="s">
        <v>119</v>
      </c>
      <c r="H57" s="44">
        <f t="shared" ca="1" si="12"/>
        <v>64010</v>
      </c>
      <c r="I57" s="45">
        <f t="shared" si="13"/>
        <v>0</v>
      </c>
      <c r="J57" s="45">
        <f t="shared" ca="1" si="4"/>
        <v>0</v>
      </c>
      <c r="K57" s="45">
        <f t="shared" si="14"/>
        <v>0</v>
      </c>
      <c r="L57" s="45"/>
      <c r="M57" s="45">
        <f t="shared" si="15"/>
        <v>0</v>
      </c>
      <c r="N57" s="257">
        <f t="shared" ca="1" si="5"/>
        <v>0.05</v>
      </c>
      <c r="O57" s="23"/>
      <c r="P57" s="255">
        <f t="shared" ca="1" si="6"/>
        <v>9.4999999999999998E-3</v>
      </c>
      <c r="Q57" s="163">
        <f t="shared" ca="1" si="7"/>
        <v>0.05</v>
      </c>
      <c r="R57" s="164">
        <f ca="1">NPV(Q56,K57:$K$244) + ($A$13+$A$14+$A$15)/POWER(1+Q56,$A$29-D57+1)+U56</f>
        <v>0</v>
      </c>
      <c r="S57" s="164">
        <f ca="1">NPV(Q57,K57:$K$244) + ($A$13+$A$14+$A$15)/POWER(1+Q57,$A$29-D57+1)+U56</f>
        <v>0</v>
      </c>
      <c r="T57" s="45">
        <f t="shared" ca="1" si="8"/>
        <v>7.2759576141834259E-11</v>
      </c>
      <c r="U57" s="45">
        <f t="shared" ca="1" si="16"/>
        <v>0</v>
      </c>
      <c r="V57" s="45">
        <f t="shared" si="17"/>
        <v>0</v>
      </c>
      <c r="W57" s="45">
        <f t="shared" ca="1" si="9"/>
        <v>0</v>
      </c>
      <c r="X57" s="274">
        <f t="shared" ca="1" si="10"/>
        <v>7.2759576141834259E-11</v>
      </c>
      <c r="Z57" s="28">
        <f t="shared" ca="1" si="18"/>
        <v>0</v>
      </c>
      <c r="AA57" s="233"/>
      <c r="AB57" s="45">
        <f t="shared" ca="1" si="20"/>
        <v>0</v>
      </c>
      <c r="AC57" s="45">
        <f t="shared" ca="1" si="1"/>
        <v>0</v>
      </c>
      <c r="AD57" s="25">
        <f t="shared" ca="1" si="2"/>
        <v>0</v>
      </c>
    </row>
    <row r="58" spans="1:30" x14ac:dyDescent="0.35">
      <c r="A58" s="336">
        <f ca="1">-SUM(AB4:AB244)</f>
        <v>-480391.08378220256</v>
      </c>
      <c r="B58" s="241" t="s">
        <v>64</v>
      </c>
      <c r="D58" s="20">
        <v>54</v>
      </c>
      <c r="E58" s="21">
        <f t="shared" ca="1" si="11"/>
        <v>64405</v>
      </c>
      <c r="F58" s="44">
        <f t="shared" ca="1" si="3"/>
        <v>64769</v>
      </c>
      <c r="G58" s="22" t="s">
        <v>119</v>
      </c>
      <c r="H58" s="44">
        <f t="shared" ca="1" si="12"/>
        <v>64376</v>
      </c>
      <c r="I58" s="45">
        <f t="shared" si="13"/>
        <v>0</v>
      </c>
      <c r="J58" s="45">
        <f t="shared" ca="1" si="4"/>
        <v>0</v>
      </c>
      <c r="K58" s="45">
        <f t="shared" si="14"/>
        <v>0</v>
      </c>
      <c r="L58" s="45"/>
      <c r="M58" s="45">
        <f t="shared" si="15"/>
        <v>0</v>
      </c>
      <c r="N58" s="257">
        <f t="shared" ca="1" si="5"/>
        <v>0.05</v>
      </c>
      <c r="O58" s="23"/>
      <c r="P58" s="255">
        <f t="shared" ca="1" si="6"/>
        <v>9.4999999999999998E-3</v>
      </c>
      <c r="Q58" s="163">
        <f t="shared" ca="1" si="7"/>
        <v>0.05</v>
      </c>
      <c r="R58" s="164">
        <f ca="1">NPV(Q57,K58:$K$244) + ($A$13+$A$14+$A$15)/POWER(1+Q57,$A$29-D58+1)+U57</f>
        <v>0</v>
      </c>
      <c r="S58" s="164">
        <f ca="1">NPV(Q58,K58:$K$244) + ($A$13+$A$14+$A$15)/POWER(1+Q58,$A$29-D58+1)+U57</f>
        <v>0</v>
      </c>
      <c r="T58" s="45">
        <f t="shared" ca="1" si="8"/>
        <v>7.2759576141834259E-11</v>
      </c>
      <c r="U58" s="45">
        <f t="shared" ca="1" si="16"/>
        <v>0</v>
      </c>
      <c r="V58" s="45">
        <f t="shared" si="17"/>
        <v>0</v>
      </c>
      <c r="W58" s="45">
        <f t="shared" ca="1" si="9"/>
        <v>0</v>
      </c>
      <c r="X58" s="274">
        <f t="shared" ca="1" si="10"/>
        <v>7.2759576141834259E-11</v>
      </c>
      <c r="Z58" s="28">
        <f t="shared" ca="1" si="18"/>
        <v>0</v>
      </c>
      <c r="AA58" s="233"/>
      <c r="AB58" s="45">
        <f t="shared" ca="1" si="20"/>
        <v>0</v>
      </c>
      <c r="AC58" s="45">
        <f t="shared" ca="1" si="1"/>
        <v>0</v>
      </c>
      <c r="AD58" s="25">
        <f t="shared" ca="1" si="2"/>
        <v>0</v>
      </c>
    </row>
    <row r="59" spans="1:30" x14ac:dyDescent="0.35">
      <c r="A59" s="240">
        <f ca="1">SUM(AC5:AC244)</f>
        <v>0</v>
      </c>
      <c r="B59" s="241" t="s">
        <v>65</v>
      </c>
      <c r="C59" s="36"/>
      <c r="D59" s="20">
        <v>55</v>
      </c>
      <c r="E59" s="21">
        <f t="shared" ca="1" si="11"/>
        <v>64770</v>
      </c>
      <c r="F59" s="44">
        <f t="shared" ca="1" si="3"/>
        <v>65134</v>
      </c>
      <c r="G59" s="22" t="s">
        <v>119</v>
      </c>
      <c r="H59" s="44">
        <f t="shared" ca="1" si="12"/>
        <v>64741</v>
      </c>
      <c r="I59" s="45">
        <f t="shared" si="13"/>
        <v>0</v>
      </c>
      <c r="J59" s="45">
        <f t="shared" ca="1" si="4"/>
        <v>0</v>
      </c>
      <c r="K59" s="45">
        <f t="shared" si="14"/>
        <v>0</v>
      </c>
      <c r="L59" s="45"/>
      <c r="M59" s="45">
        <f t="shared" si="15"/>
        <v>0</v>
      </c>
      <c r="N59" s="257">
        <f t="shared" ca="1" si="5"/>
        <v>0.05</v>
      </c>
      <c r="O59" s="23"/>
      <c r="P59" s="255">
        <f t="shared" ca="1" si="6"/>
        <v>9.4999999999999998E-3</v>
      </c>
      <c r="Q59" s="163">
        <f t="shared" ca="1" si="7"/>
        <v>0.05</v>
      </c>
      <c r="R59" s="164">
        <f ca="1">NPV(Q58,K59:$K$244) + ($A$13+$A$14+$A$15)/POWER(1+Q58,$A$29-D59+1)+U58</f>
        <v>0</v>
      </c>
      <c r="S59" s="164">
        <f ca="1">NPV(Q59,K59:$K$244) + ($A$13+$A$14+$A$15)/POWER(1+Q59,$A$29-D59+1)+U58</f>
        <v>0</v>
      </c>
      <c r="T59" s="45">
        <f t="shared" ca="1" si="8"/>
        <v>7.2759576141834259E-11</v>
      </c>
      <c r="U59" s="45">
        <f t="shared" ca="1" si="16"/>
        <v>0</v>
      </c>
      <c r="V59" s="45">
        <f t="shared" si="17"/>
        <v>0</v>
      </c>
      <c r="W59" s="45">
        <f t="shared" ca="1" si="9"/>
        <v>0</v>
      </c>
      <c r="X59" s="274">
        <f t="shared" ca="1" si="10"/>
        <v>7.2759576141834259E-11</v>
      </c>
      <c r="Z59" s="28">
        <f t="shared" ca="1" si="18"/>
        <v>0</v>
      </c>
      <c r="AA59" s="233"/>
      <c r="AB59" s="45">
        <f t="shared" ca="1" si="20"/>
        <v>0</v>
      </c>
      <c r="AC59" s="45">
        <f t="shared" ca="1" si="1"/>
        <v>0</v>
      </c>
      <c r="AD59" s="25">
        <f t="shared" ca="1" si="2"/>
        <v>0</v>
      </c>
    </row>
    <row r="60" spans="1:30" x14ac:dyDescent="0.35">
      <c r="A60" s="244">
        <f ca="1">SUM(A56:A59)</f>
        <v>1.7462298274040222E-10</v>
      </c>
      <c r="B60" s="245" t="s">
        <v>254</v>
      </c>
      <c r="C60" s="38"/>
      <c r="D60" s="20">
        <v>56</v>
      </c>
      <c r="E60" s="21">
        <f t="shared" ca="1" si="11"/>
        <v>65135</v>
      </c>
      <c r="F60" s="44">
        <f t="shared" ca="1" si="3"/>
        <v>65499</v>
      </c>
      <c r="G60" s="22" t="s">
        <v>119</v>
      </c>
      <c r="H60" s="44">
        <f t="shared" ca="1" si="12"/>
        <v>65106</v>
      </c>
      <c r="I60" s="45">
        <f t="shared" si="13"/>
        <v>0</v>
      </c>
      <c r="J60" s="45">
        <f t="shared" ca="1" si="4"/>
        <v>0</v>
      </c>
      <c r="K60" s="45">
        <f t="shared" si="14"/>
        <v>0</v>
      </c>
      <c r="L60" s="45"/>
      <c r="M60" s="45">
        <f t="shared" si="15"/>
        <v>0</v>
      </c>
      <c r="N60" s="257">
        <f t="shared" ca="1" si="5"/>
        <v>0.05</v>
      </c>
      <c r="O60" s="23"/>
      <c r="P60" s="255">
        <f t="shared" ca="1" si="6"/>
        <v>9.4999999999999998E-3</v>
      </c>
      <c r="Q60" s="163">
        <f t="shared" ca="1" si="7"/>
        <v>0.05</v>
      </c>
      <c r="R60" s="164">
        <f ca="1">NPV(Q59,K60:$K$244) + ($A$13+$A$14+$A$15)/POWER(1+Q59,$A$29-D60+1)+U59</f>
        <v>0</v>
      </c>
      <c r="S60" s="164">
        <f ca="1">NPV(Q60,K60:$K$244) + ($A$13+$A$14+$A$15)/POWER(1+Q60,$A$29-D60+1)+U59</f>
        <v>0</v>
      </c>
      <c r="T60" s="45">
        <f t="shared" ca="1" si="8"/>
        <v>7.2759576141834259E-11</v>
      </c>
      <c r="U60" s="45">
        <f t="shared" ca="1" si="16"/>
        <v>0</v>
      </c>
      <c r="V60" s="45">
        <f t="shared" si="17"/>
        <v>0</v>
      </c>
      <c r="W60" s="45">
        <f t="shared" ca="1" si="9"/>
        <v>0</v>
      </c>
      <c r="X60" s="274">
        <f t="shared" ca="1" si="10"/>
        <v>7.2759576141834259E-11</v>
      </c>
      <c r="Z60" s="28">
        <f t="shared" ca="1" si="18"/>
        <v>0</v>
      </c>
      <c r="AA60" s="233"/>
      <c r="AB60" s="45">
        <f t="shared" ca="1" si="20"/>
        <v>0</v>
      </c>
      <c r="AC60" s="45">
        <f t="shared" ca="1" si="1"/>
        <v>0</v>
      </c>
      <c r="AD60" s="25">
        <f t="shared" ca="1" si="2"/>
        <v>0</v>
      </c>
    </row>
    <row r="61" spans="1:30" x14ac:dyDescent="0.35">
      <c r="C61" s="38"/>
      <c r="D61" s="20">
        <v>57</v>
      </c>
      <c r="E61" s="21">
        <f t="shared" ca="1" si="11"/>
        <v>65500</v>
      </c>
      <c r="F61" s="44">
        <f t="shared" ca="1" si="3"/>
        <v>65865</v>
      </c>
      <c r="G61" s="22" t="s">
        <v>119</v>
      </c>
      <c r="H61" s="44">
        <f t="shared" ca="1" si="12"/>
        <v>65471</v>
      </c>
      <c r="I61" s="45">
        <f t="shared" si="13"/>
        <v>0</v>
      </c>
      <c r="J61" s="45">
        <f t="shared" ca="1" si="4"/>
        <v>0</v>
      </c>
      <c r="K61" s="45">
        <f t="shared" si="14"/>
        <v>0</v>
      </c>
      <c r="L61" s="45"/>
      <c r="M61" s="45">
        <f t="shared" si="15"/>
        <v>0</v>
      </c>
      <c r="N61" s="257">
        <f t="shared" ca="1" si="5"/>
        <v>0.05</v>
      </c>
      <c r="O61" s="23"/>
      <c r="P61" s="255">
        <f t="shared" ca="1" si="6"/>
        <v>9.4999999999999998E-3</v>
      </c>
      <c r="Q61" s="163">
        <f t="shared" ca="1" si="7"/>
        <v>0.05</v>
      </c>
      <c r="R61" s="164">
        <f ca="1">NPV(Q60,K61:$K$244) + ($A$13+$A$14+$A$15)/POWER(1+Q60,$A$29-D61+1)+U60</f>
        <v>0</v>
      </c>
      <c r="S61" s="164">
        <f ca="1">NPV(Q61,K61:$K$244) + ($A$13+$A$14+$A$15)/POWER(1+Q61,$A$29-D61+1)+U60</f>
        <v>0</v>
      </c>
      <c r="T61" s="45">
        <f t="shared" ca="1" si="8"/>
        <v>7.2759576141834259E-11</v>
      </c>
      <c r="U61" s="45">
        <f t="shared" ca="1" si="16"/>
        <v>0</v>
      </c>
      <c r="V61" s="45">
        <f t="shared" si="17"/>
        <v>0</v>
      </c>
      <c r="W61" s="45">
        <f t="shared" ca="1" si="9"/>
        <v>0</v>
      </c>
      <c r="X61" s="274">
        <f t="shared" ca="1" si="10"/>
        <v>7.2759576141834259E-11</v>
      </c>
      <c r="Z61" s="28">
        <f t="shared" ca="1" si="18"/>
        <v>0</v>
      </c>
      <c r="AA61" s="233"/>
      <c r="AB61" s="45">
        <f t="shared" ca="1" si="20"/>
        <v>0</v>
      </c>
      <c r="AC61" s="45">
        <f t="shared" ca="1" si="1"/>
        <v>0</v>
      </c>
      <c r="AD61" s="25">
        <f t="shared" ca="1" si="2"/>
        <v>0</v>
      </c>
    </row>
    <row r="62" spans="1:30" x14ac:dyDescent="0.35">
      <c r="C62" s="38"/>
      <c r="D62" s="20">
        <v>58</v>
      </c>
      <c r="E62" s="21">
        <f t="shared" ca="1" si="11"/>
        <v>65866</v>
      </c>
      <c r="F62" s="44">
        <f t="shared" ca="1" si="3"/>
        <v>66230</v>
      </c>
      <c r="G62" s="22" t="s">
        <v>119</v>
      </c>
      <c r="H62" s="44">
        <f t="shared" ca="1" si="12"/>
        <v>65837</v>
      </c>
      <c r="I62" s="45">
        <f t="shared" si="13"/>
        <v>0</v>
      </c>
      <c r="J62" s="45">
        <f t="shared" ca="1" si="4"/>
        <v>0</v>
      </c>
      <c r="K62" s="45">
        <f t="shared" si="14"/>
        <v>0</v>
      </c>
      <c r="L62" s="45"/>
      <c r="M62" s="45">
        <f t="shared" si="15"/>
        <v>0</v>
      </c>
      <c r="N62" s="257">
        <f t="shared" ca="1" si="5"/>
        <v>0.05</v>
      </c>
      <c r="O62" s="23"/>
      <c r="P62" s="255">
        <f t="shared" ca="1" si="6"/>
        <v>9.4999999999999998E-3</v>
      </c>
      <c r="Q62" s="163">
        <f t="shared" ca="1" si="7"/>
        <v>0.05</v>
      </c>
      <c r="R62" s="164">
        <f ca="1">NPV(Q61,K62:$K$244) + ($A$13+$A$14+$A$15)/POWER(1+Q61,$A$29-D62+1)+U61</f>
        <v>0</v>
      </c>
      <c r="S62" s="164">
        <f ca="1">NPV(Q62,K62:$K$244) + ($A$13+$A$14+$A$15)/POWER(1+Q62,$A$29-D62+1)+U61</f>
        <v>0</v>
      </c>
      <c r="T62" s="45">
        <f t="shared" ca="1" si="8"/>
        <v>7.2759576141834259E-11</v>
      </c>
      <c r="U62" s="45">
        <f t="shared" ca="1" si="16"/>
        <v>0</v>
      </c>
      <c r="V62" s="45">
        <f t="shared" si="17"/>
        <v>0</v>
      </c>
      <c r="W62" s="45">
        <f t="shared" ca="1" si="9"/>
        <v>0</v>
      </c>
      <c r="X62" s="274">
        <f t="shared" ca="1" si="10"/>
        <v>7.2759576141834259E-11</v>
      </c>
      <c r="Z62" s="28">
        <f t="shared" ca="1" si="18"/>
        <v>0</v>
      </c>
      <c r="AA62" s="233"/>
      <c r="AB62" s="45">
        <f t="shared" ca="1" si="20"/>
        <v>0</v>
      </c>
      <c r="AC62" s="45">
        <f t="shared" ca="1" si="1"/>
        <v>0</v>
      </c>
      <c r="AD62" s="25">
        <f t="shared" ca="1" si="2"/>
        <v>0</v>
      </c>
    </row>
    <row r="63" spans="1:30" x14ac:dyDescent="0.35">
      <c r="C63" s="38"/>
      <c r="D63" s="20">
        <v>59</v>
      </c>
      <c r="E63" s="21">
        <f t="shared" ca="1" si="11"/>
        <v>66231</v>
      </c>
      <c r="F63" s="44">
        <f t="shared" ca="1" si="3"/>
        <v>66595</v>
      </c>
      <c r="G63" s="22" t="s">
        <v>119</v>
      </c>
      <c r="H63" s="44">
        <f t="shared" ca="1" si="12"/>
        <v>66202</v>
      </c>
      <c r="I63" s="45">
        <f t="shared" si="13"/>
        <v>0</v>
      </c>
      <c r="J63" s="45">
        <f t="shared" ca="1" si="4"/>
        <v>0</v>
      </c>
      <c r="K63" s="45">
        <f t="shared" si="14"/>
        <v>0</v>
      </c>
      <c r="L63" s="45"/>
      <c r="M63" s="45">
        <f t="shared" si="15"/>
        <v>0</v>
      </c>
      <c r="N63" s="257">
        <f t="shared" ca="1" si="5"/>
        <v>0.05</v>
      </c>
      <c r="O63" s="23"/>
      <c r="P63" s="255">
        <f t="shared" ca="1" si="6"/>
        <v>9.4999999999999998E-3</v>
      </c>
      <c r="Q63" s="163">
        <f t="shared" ca="1" si="7"/>
        <v>0.05</v>
      </c>
      <c r="R63" s="164">
        <f ca="1">NPV(Q62,K63:$K$244) + ($A$13+$A$14+$A$15)/POWER(1+Q62,$A$29-D63+1)+U62</f>
        <v>0</v>
      </c>
      <c r="S63" s="164">
        <f ca="1">NPV(Q63,K63:$K$244) + ($A$13+$A$14+$A$15)/POWER(1+Q63,$A$29-D63+1)+U62</f>
        <v>0</v>
      </c>
      <c r="T63" s="45">
        <f t="shared" ca="1" si="8"/>
        <v>7.2759576141834259E-11</v>
      </c>
      <c r="U63" s="45">
        <f t="shared" ca="1" si="16"/>
        <v>0</v>
      </c>
      <c r="V63" s="45">
        <f t="shared" si="17"/>
        <v>0</v>
      </c>
      <c r="W63" s="45">
        <f t="shared" ca="1" si="9"/>
        <v>0</v>
      </c>
      <c r="X63" s="274">
        <f t="shared" ca="1" si="10"/>
        <v>7.2759576141834259E-11</v>
      </c>
      <c r="Z63" s="28">
        <f t="shared" ca="1" si="18"/>
        <v>0</v>
      </c>
      <c r="AA63" s="233"/>
      <c r="AB63" s="45">
        <f t="shared" ca="1" si="20"/>
        <v>0</v>
      </c>
      <c r="AC63" s="45">
        <f t="shared" ca="1" si="1"/>
        <v>0</v>
      </c>
      <c r="AD63" s="25">
        <f t="shared" ca="1" si="2"/>
        <v>0</v>
      </c>
    </row>
    <row r="64" spans="1:30" x14ac:dyDescent="0.35">
      <c r="C64" s="29"/>
      <c r="D64" s="20">
        <v>60</v>
      </c>
      <c r="E64" s="21">
        <f t="shared" ca="1" si="11"/>
        <v>66596</v>
      </c>
      <c r="F64" s="44">
        <f t="shared" ca="1" si="3"/>
        <v>66960</v>
      </c>
      <c r="G64" s="22" t="s">
        <v>119</v>
      </c>
      <c r="H64" s="44">
        <f t="shared" ca="1" si="12"/>
        <v>66567</v>
      </c>
      <c r="I64" s="45">
        <f t="shared" si="13"/>
        <v>0</v>
      </c>
      <c r="J64" s="45">
        <f t="shared" ca="1" si="4"/>
        <v>0</v>
      </c>
      <c r="K64" s="45">
        <f t="shared" si="14"/>
        <v>0</v>
      </c>
      <c r="L64" s="45"/>
      <c r="M64" s="45">
        <f t="shared" si="15"/>
        <v>0</v>
      </c>
      <c r="N64" s="257">
        <f t="shared" ca="1" si="5"/>
        <v>0.05</v>
      </c>
      <c r="O64" s="23"/>
      <c r="P64" s="255">
        <f t="shared" ca="1" si="6"/>
        <v>9.4999999999999998E-3</v>
      </c>
      <c r="Q64" s="163">
        <f t="shared" ca="1" si="7"/>
        <v>0.05</v>
      </c>
      <c r="R64" s="164">
        <f ca="1">NPV(Q63,K64:$K$244) + ($A$13+$A$14+$A$15)/POWER(1+Q63,$A$29-D64+1)+U63</f>
        <v>0</v>
      </c>
      <c r="S64" s="164">
        <f ca="1">NPV(Q64,K64:$K$244) + ($A$13+$A$14+$A$15)/POWER(1+Q64,$A$29-D64+1)+U63</f>
        <v>0</v>
      </c>
      <c r="T64" s="45">
        <f t="shared" ca="1" si="8"/>
        <v>7.2759576141834259E-11</v>
      </c>
      <c r="U64" s="45">
        <f t="shared" ca="1" si="16"/>
        <v>0</v>
      </c>
      <c r="V64" s="45">
        <f t="shared" si="17"/>
        <v>0</v>
      </c>
      <c r="W64" s="45">
        <f t="shared" ca="1" si="9"/>
        <v>0</v>
      </c>
      <c r="X64" s="274">
        <f t="shared" ca="1" si="10"/>
        <v>7.2759576141834259E-11</v>
      </c>
      <c r="Z64" s="28">
        <f t="shared" ca="1" si="18"/>
        <v>0</v>
      </c>
      <c r="AA64" s="233"/>
      <c r="AB64" s="45">
        <f t="shared" ca="1" si="20"/>
        <v>0</v>
      </c>
      <c r="AC64" s="45">
        <f t="shared" ca="1" si="1"/>
        <v>0</v>
      </c>
      <c r="AD64" s="25">
        <f t="shared" ca="1" si="2"/>
        <v>0</v>
      </c>
    </row>
    <row r="65" spans="4:30" x14ac:dyDescent="0.35">
      <c r="D65" s="20">
        <v>61</v>
      </c>
      <c r="E65" s="21">
        <f t="shared" ca="1" si="11"/>
        <v>66961</v>
      </c>
      <c r="F65" s="44">
        <f t="shared" ca="1" si="3"/>
        <v>67326</v>
      </c>
      <c r="G65" s="22" t="s">
        <v>119</v>
      </c>
      <c r="H65" s="44">
        <f t="shared" ca="1" si="12"/>
        <v>66932</v>
      </c>
      <c r="I65" s="45">
        <f t="shared" si="13"/>
        <v>0</v>
      </c>
      <c r="J65" s="45">
        <f t="shared" ca="1" si="4"/>
        <v>0</v>
      </c>
      <c r="K65" s="45">
        <f t="shared" si="14"/>
        <v>0</v>
      </c>
      <c r="L65" s="45"/>
      <c r="M65" s="45">
        <f t="shared" si="15"/>
        <v>0</v>
      </c>
      <c r="N65" s="257">
        <f t="shared" ca="1" si="5"/>
        <v>0.05</v>
      </c>
      <c r="O65" s="23"/>
      <c r="P65" s="255">
        <f t="shared" ca="1" si="6"/>
        <v>9.4999999999999998E-3</v>
      </c>
      <c r="Q65" s="163">
        <f t="shared" ca="1" si="7"/>
        <v>0.05</v>
      </c>
      <c r="R65" s="164">
        <f ca="1">NPV(Q64,K65:$K$244) + ($A$13+$A$14+$A$15)/POWER(1+Q64,$A$29-D65+1)+U64</f>
        <v>0</v>
      </c>
      <c r="S65" s="164">
        <f ca="1">NPV(Q65,K65:$K$244) + ($A$13+$A$14+$A$15)/POWER(1+Q65,$A$29-D65+1)+U64</f>
        <v>0</v>
      </c>
      <c r="T65" s="45">
        <f t="shared" ca="1" si="8"/>
        <v>7.2759576141834259E-11</v>
      </c>
      <c r="U65" s="45">
        <f t="shared" ca="1" si="16"/>
        <v>0</v>
      </c>
      <c r="V65" s="45">
        <f t="shared" si="17"/>
        <v>0</v>
      </c>
      <c r="W65" s="45">
        <f t="shared" ca="1" si="9"/>
        <v>0</v>
      </c>
      <c r="X65" s="274">
        <f t="shared" ca="1" si="10"/>
        <v>7.2759576141834259E-11</v>
      </c>
      <c r="Z65" s="28">
        <f t="shared" ca="1" si="18"/>
        <v>0</v>
      </c>
      <c r="AA65" s="233"/>
      <c r="AB65" s="45">
        <f t="shared" ca="1" si="20"/>
        <v>0</v>
      </c>
      <c r="AC65" s="45">
        <f t="shared" ca="1" si="1"/>
        <v>0</v>
      </c>
      <c r="AD65" s="25">
        <f t="shared" ca="1" si="2"/>
        <v>0</v>
      </c>
    </row>
    <row r="66" spans="4:30" x14ac:dyDescent="0.35">
      <c r="D66" s="20">
        <v>62</v>
      </c>
      <c r="E66" s="21">
        <f t="shared" ca="1" si="11"/>
        <v>67327</v>
      </c>
      <c r="F66" s="44">
        <f t="shared" ca="1" si="3"/>
        <v>67691</v>
      </c>
      <c r="G66" s="22" t="s">
        <v>119</v>
      </c>
      <c r="H66" s="44">
        <f t="shared" ca="1" si="12"/>
        <v>67298</v>
      </c>
      <c r="I66" s="45">
        <f t="shared" si="13"/>
        <v>0</v>
      </c>
      <c r="J66" s="45">
        <f t="shared" ca="1" si="4"/>
        <v>0</v>
      </c>
      <c r="K66" s="45">
        <f t="shared" si="14"/>
        <v>0</v>
      </c>
      <c r="L66" s="45"/>
      <c r="M66" s="45">
        <f t="shared" si="15"/>
        <v>0</v>
      </c>
      <c r="N66" s="257">
        <f t="shared" ca="1" si="5"/>
        <v>0.05</v>
      </c>
      <c r="O66" s="23"/>
      <c r="P66" s="255">
        <f t="shared" ca="1" si="6"/>
        <v>9.4999999999999998E-3</v>
      </c>
      <c r="Q66" s="163">
        <f t="shared" ca="1" si="7"/>
        <v>0.05</v>
      </c>
      <c r="R66" s="164">
        <f ca="1">NPV(Q65,K66:$K$244) + ($A$13+$A$14+$A$15)/POWER(1+Q65,$A$29-D66+1)+U65</f>
        <v>0</v>
      </c>
      <c r="S66" s="164">
        <f ca="1">NPV(Q66,K66:$K$244) + ($A$13+$A$14+$A$15)/POWER(1+Q66,$A$29-D66+1)+U65</f>
        <v>0</v>
      </c>
      <c r="T66" s="45">
        <f t="shared" ca="1" si="8"/>
        <v>7.2759576141834259E-11</v>
      </c>
      <c r="U66" s="45">
        <f t="shared" ca="1" si="16"/>
        <v>0</v>
      </c>
      <c r="V66" s="45">
        <f t="shared" si="17"/>
        <v>0</v>
      </c>
      <c r="W66" s="45">
        <f t="shared" ca="1" si="9"/>
        <v>0</v>
      </c>
      <c r="X66" s="274">
        <f t="shared" ca="1" si="10"/>
        <v>7.2759576141834259E-11</v>
      </c>
      <c r="Z66" s="28">
        <f t="shared" ca="1" si="18"/>
        <v>0</v>
      </c>
      <c r="AA66" s="233"/>
      <c r="AB66" s="45">
        <f t="shared" ca="1" si="20"/>
        <v>0</v>
      </c>
      <c r="AC66" s="45">
        <f t="shared" ca="1" si="1"/>
        <v>0</v>
      </c>
      <c r="AD66" s="25">
        <f t="shared" ca="1" si="2"/>
        <v>0</v>
      </c>
    </row>
    <row r="67" spans="4:30" x14ac:dyDescent="0.35">
      <c r="D67" s="20">
        <v>63</v>
      </c>
      <c r="E67" s="21">
        <f t="shared" ca="1" si="11"/>
        <v>67692</v>
      </c>
      <c r="F67" s="44">
        <f t="shared" ca="1" si="3"/>
        <v>68056</v>
      </c>
      <c r="G67" s="22" t="s">
        <v>119</v>
      </c>
      <c r="H67" s="44">
        <f t="shared" ca="1" si="12"/>
        <v>67663</v>
      </c>
      <c r="I67" s="45">
        <f t="shared" si="13"/>
        <v>0</v>
      </c>
      <c r="J67" s="45">
        <f t="shared" ca="1" si="4"/>
        <v>0</v>
      </c>
      <c r="K67" s="45">
        <f t="shared" si="14"/>
        <v>0</v>
      </c>
      <c r="L67" s="45"/>
      <c r="M67" s="45">
        <f t="shared" si="15"/>
        <v>0</v>
      </c>
      <c r="N67" s="257">
        <f t="shared" ca="1" si="5"/>
        <v>0.05</v>
      </c>
      <c r="O67" s="23"/>
      <c r="P67" s="255">
        <f t="shared" ca="1" si="6"/>
        <v>9.4999999999999998E-3</v>
      </c>
      <c r="Q67" s="163">
        <f t="shared" ca="1" si="7"/>
        <v>0.05</v>
      </c>
      <c r="R67" s="164">
        <f ca="1">NPV(Q66,K67:$K$244) + ($A$13+$A$14+$A$15)/POWER(1+Q66,$A$29-D67+1)+U66</f>
        <v>0</v>
      </c>
      <c r="S67" s="164">
        <f ca="1">NPV(Q67,K67:$K$244) + ($A$13+$A$14+$A$15)/POWER(1+Q67,$A$29-D67+1)+U66</f>
        <v>0</v>
      </c>
      <c r="T67" s="45">
        <f t="shared" ca="1" si="8"/>
        <v>7.2759576141834259E-11</v>
      </c>
      <c r="U67" s="45">
        <f t="shared" ca="1" si="16"/>
        <v>0</v>
      </c>
      <c r="V67" s="45">
        <f t="shared" si="17"/>
        <v>0</v>
      </c>
      <c r="W67" s="45">
        <f t="shared" ca="1" si="9"/>
        <v>0</v>
      </c>
      <c r="X67" s="274">
        <f t="shared" ca="1" si="10"/>
        <v>7.2759576141834259E-11</v>
      </c>
      <c r="Z67" s="28">
        <f t="shared" ca="1" si="18"/>
        <v>0</v>
      </c>
      <c r="AA67" s="233"/>
      <c r="AB67" s="45">
        <f t="shared" ca="1" si="20"/>
        <v>0</v>
      </c>
      <c r="AC67" s="45">
        <f t="shared" ca="1" si="1"/>
        <v>0</v>
      </c>
      <c r="AD67" s="25">
        <f t="shared" ca="1" si="2"/>
        <v>0</v>
      </c>
    </row>
    <row r="68" spans="4:30" x14ac:dyDescent="0.35">
      <c r="D68" s="20">
        <v>64</v>
      </c>
      <c r="E68" s="21">
        <f t="shared" ca="1" si="11"/>
        <v>68057</v>
      </c>
      <c r="F68" s="44">
        <f t="shared" ca="1" si="3"/>
        <v>68421</v>
      </c>
      <c r="G68" s="22" t="s">
        <v>119</v>
      </c>
      <c r="H68" s="44">
        <f t="shared" ca="1" si="12"/>
        <v>68028</v>
      </c>
      <c r="I68" s="45">
        <f t="shared" si="13"/>
        <v>0</v>
      </c>
      <c r="J68" s="45">
        <f t="shared" ca="1" si="4"/>
        <v>0</v>
      </c>
      <c r="K68" s="45">
        <f t="shared" si="14"/>
        <v>0</v>
      </c>
      <c r="L68" s="45"/>
      <c r="M68" s="45">
        <f t="shared" si="15"/>
        <v>0</v>
      </c>
      <c r="N68" s="257">
        <f t="shared" ca="1" si="5"/>
        <v>0.05</v>
      </c>
      <c r="O68" s="23"/>
      <c r="P68" s="255">
        <f t="shared" ca="1" si="6"/>
        <v>9.4999999999999998E-3</v>
      </c>
      <c r="Q68" s="163">
        <f t="shared" ca="1" si="7"/>
        <v>0.05</v>
      </c>
      <c r="R68" s="164">
        <f ca="1">NPV(Q67,K68:$K$244) + ($A$13+$A$14+$A$15)/POWER(1+Q67,$A$29-D68+1)+U67</f>
        <v>0</v>
      </c>
      <c r="S68" s="164">
        <f ca="1">NPV(Q68,K68:$K$244) + ($A$13+$A$14+$A$15)/POWER(1+Q68,$A$29-D68+1)+U67</f>
        <v>0</v>
      </c>
      <c r="T68" s="45">
        <f t="shared" ca="1" si="8"/>
        <v>7.2759576141834259E-11</v>
      </c>
      <c r="U68" s="45">
        <f t="shared" ca="1" si="16"/>
        <v>0</v>
      </c>
      <c r="V68" s="45">
        <f t="shared" si="17"/>
        <v>0</v>
      </c>
      <c r="W68" s="45">
        <f t="shared" ca="1" si="9"/>
        <v>0</v>
      </c>
      <c r="X68" s="274">
        <f t="shared" ca="1" si="10"/>
        <v>7.2759576141834259E-11</v>
      </c>
      <c r="Z68" s="28">
        <f t="shared" ca="1" si="18"/>
        <v>0</v>
      </c>
      <c r="AA68" s="233"/>
      <c r="AB68" s="45">
        <f t="shared" ca="1" si="20"/>
        <v>0</v>
      </c>
      <c r="AC68" s="45">
        <f t="shared" ref="AC68:AC131" ca="1" si="21">W68</f>
        <v>0</v>
      </c>
      <c r="AD68" s="25">
        <f t="shared" ref="AD68:AD131" ca="1" si="22">Z68-AA68-AB68+AC68</f>
        <v>0</v>
      </c>
    </row>
    <row r="69" spans="4:30" x14ac:dyDescent="0.35">
      <c r="D69" s="20">
        <v>65</v>
      </c>
      <c r="E69" s="21">
        <f t="shared" ca="1" si="11"/>
        <v>68422</v>
      </c>
      <c r="F69" s="44">
        <f t="shared" ref="F69:F132" ca="1" si="23">E70-1</f>
        <v>68787</v>
      </c>
      <c r="G69" s="22" t="s">
        <v>119</v>
      </c>
      <c r="H69" s="44">
        <f t="shared" ca="1" si="12"/>
        <v>68393</v>
      </c>
      <c r="I69" s="45">
        <f t="shared" si="13"/>
        <v>0</v>
      </c>
      <c r="J69" s="45">
        <f t="shared" ref="J69:J132" ca="1" si="24">IF(D69&gt;$A$29,0,$A$10)</f>
        <v>0</v>
      </c>
      <c r="K69" s="45">
        <f t="shared" si="14"/>
        <v>0</v>
      </c>
      <c r="L69" s="45"/>
      <c r="M69" s="45">
        <f t="shared" si="15"/>
        <v>0</v>
      </c>
      <c r="N69" s="257">
        <f t="shared" ref="N69:N132" ca="1" si="25">$A$6</f>
        <v>0.05</v>
      </c>
      <c r="O69" s="23"/>
      <c r="P69" s="255">
        <f t="shared" ref="P69:P132" ca="1" si="26">$A$7</f>
        <v>9.4999999999999998E-3</v>
      </c>
      <c r="Q69" s="163">
        <f t="shared" ref="Q69:Q132" ca="1" si="27">$A$8</f>
        <v>0.05</v>
      </c>
      <c r="R69" s="164">
        <f ca="1">NPV(Q68,K69:$K$244) + ($A$13+$A$14+$A$15)/POWER(1+Q68,$A$29-D69+1)+U68</f>
        <v>0</v>
      </c>
      <c r="S69" s="164">
        <f ca="1">NPV(Q69,K69:$K$244) + ($A$13+$A$14+$A$15)/POWER(1+Q69,$A$29-D69+1)+U68</f>
        <v>0</v>
      </c>
      <c r="T69" s="45">
        <f t="shared" ref="T69:T132" ca="1" si="28">IF(ISBLANK(G69),0,X68)</f>
        <v>7.2759576141834259E-11</v>
      </c>
      <c r="U69" s="45">
        <f t="shared" ca="1" si="16"/>
        <v>0</v>
      </c>
      <c r="V69" s="45">
        <f t="shared" si="17"/>
        <v>0</v>
      </c>
      <c r="W69" s="45">
        <f t="shared" ref="W69:W132" ca="1" si="29">S69-R69</f>
        <v>0</v>
      </c>
      <c r="X69" s="274">
        <f t="shared" ref="X69:X132" ca="1" si="30">T69+U69+V69</f>
        <v>7.2759576141834259E-11</v>
      </c>
      <c r="Z69" s="28">
        <f t="shared" ca="1" si="18"/>
        <v>0</v>
      </c>
      <c r="AA69" s="233"/>
      <c r="AB69" s="45">
        <f t="shared" ca="1" si="20"/>
        <v>0</v>
      </c>
      <c r="AC69" s="45">
        <f t="shared" ca="1" si="21"/>
        <v>0</v>
      </c>
      <c r="AD69" s="25">
        <f t="shared" ca="1" si="22"/>
        <v>0</v>
      </c>
    </row>
    <row r="70" spans="4:30" x14ac:dyDescent="0.35">
      <c r="D70" s="20">
        <v>66</v>
      </c>
      <c r="E70" s="21">
        <f t="shared" ref="E70:E133" ca="1" si="31">EOMONTH(H70,0)</f>
        <v>68788</v>
      </c>
      <c r="F70" s="44">
        <f t="shared" ca="1" si="23"/>
        <v>69152</v>
      </c>
      <c r="G70" s="22" t="s">
        <v>119</v>
      </c>
      <c r="H70" s="44">
        <f t="shared" ref="H70:H133" ca="1" si="32">EDATE(H69,12)</f>
        <v>68759</v>
      </c>
      <c r="I70" s="45">
        <f t="shared" ref="I70:I133" si="33">IF(D70&gt;$A$28,0,$A$9)</f>
        <v>0</v>
      </c>
      <c r="J70" s="45">
        <f t="shared" ca="1" si="24"/>
        <v>0</v>
      </c>
      <c r="K70" s="45">
        <f t="shared" ref="K70:K133" si="34">IF(D70&gt;$A$28,0,$A$11)</f>
        <v>0</v>
      </c>
      <c r="L70" s="45"/>
      <c r="M70" s="45">
        <f t="shared" ref="M70:M133" si="35">K70+L70</f>
        <v>0</v>
      </c>
      <c r="N70" s="257">
        <f t="shared" ca="1" si="25"/>
        <v>0.05</v>
      </c>
      <c r="O70" s="23"/>
      <c r="P70" s="255">
        <f t="shared" ca="1" si="26"/>
        <v>9.4999999999999998E-3</v>
      </c>
      <c r="Q70" s="163">
        <f t="shared" ca="1" si="27"/>
        <v>0.05</v>
      </c>
      <c r="R70" s="164">
        <f ca="1">NPV(Q69,K70:$K$244) + ($A$13+$A$14+$A$15)/POWER(1+Q69,$A$29-D70+1)+U69</f>
        <v>0</v>
      </c>
      <c r="S70" s="164">
        <f ca="1">NPV(Q70,K70:$K$244) + ($A$13+$A$14+$A$15)/POWER(1+Q70,$A$29-D70+1)+U69</f>
        <v>0</v>
      </c>
      <c r="T70" s="45">
        <f t="shared" ca="1" si="28"/>
        <v>7.2759576141834259E-11</v>
      </c>
      <c r="U70" s="45">
        <f t="shared" ref="U70:U133" ca="1" si="36">(S70+V70)*Q70</f>
        <v>0</v>
      </c>
      <c r="V70" s="45">
        <f t="shared" ref="V70:V133" si="37">-(K70+L70)</f>
        <v>0</v>
      </c>
      <c r="W70" s="45">
        <f t="shared" ca="1" si="29"/>
        <v>0</v>
      </c>
      <c r="X70" s="274">
        <f t="shared" ca="1" si="30"/>
        <v>7.2759576141834259E-11</v>
      </c>
      <c r="Z70" s="28">
        <f t="shared" ref="Z70:Z133" ca="1" si="38">AD69</f>
        <v>0</v>
      </c>
      <c r="AA70" s="233"/>
      <c r="AB70" s="45">
        <f t="shared" ca="1" si="20"/>
        <v>0</v>
      </c>
      <c r="AC70" s="45">
        <f t="shared" ca="1" si="21"/>
        <v>0</v>
      </c>
      <c r="AD70" s="25">
        <f t="shared" ca="1" si="22"/>
        <v>0</v>
      </c>
    </row>
    <row r="71" spans="4:30" x14ac:dyDescent="0.35">
      <c r="D71" s="20">
        <v>67</v>
      </c>
      <c r="E71" s="21">
        <f t="shared" ca="1" si="31"/>
        <v>69153</v>
      </c>
      <c r="F71" s="44">
        <f t="shared" ca="1" si="23"/>
        <v>69517</v>
      </c>
      <c r="G71" s="22" t="s">
        <v>119</v>
      </c>
      <c r="H71" s="44">
        <f t="shared" ca="1" si="32"/>
        <v>69124</v>
      </c>
      <c r="I71" s="45">
        <f t="shared" si="33"/>
        <v>0</v>
      </c>
      <c r="J71" s="45">
        <f t="shared" ca="1" si="24"/>
        <v>0</v>
      </c>
      <c r="K71" s="45">
        <f t="shared" si="34"/>
        <v>0</v>
      </c>
      <c r="L71" s="45"/>
      <c r="M71" s="45">
        <f t="shared" si="35"/>
        <v>0</v>
      </c>
      <c r="N71" s="257">
        <f t="shared" ca="1" si="25"/>
        <v>0.05</v>
      </c>
      <c r="O71" s="23"/>
      <c r="P71" s="255">
        <f t="shared" ca="1" si="26"/>
        <v>9.4999999999999998E-3</v>
      </c>
      <c r="Q71" s="163">
        <f t="shared" ca="1" si="27"/>
        <v>0.05</v>
      </c>
      <c r="R71" s="164">
        <f ca="1">NPV(Q70,K71:$K$244) + ($A$13+$A$14+$A$15)/POWER(1+Q70,$A$29-D71+1)+U70</f>
        <v>0</v>
      </c>
      <c r="S71" s="164">
        <f ca="1">NPV(Q71,K71:$K$244) + ($A$13+$A$14+$A$15)/POWER(1+Q71,$A$29-D71+1)+U70</f>
        <v>0</v>
      </c>
      <c r="T71" s="45">
        <f t="shared" ca="1" si="28"/>
        <v>7.2759576141834259E-11</v>
      </c>
      <c r="U71" s="45">
        <f t="shared" ca="1" si="36"/>
        <v>0</v>
      </c>
      <c r="V71" s="45">
        <f t="shared" si="37"/>
        <v>0</v>
      </c>
      <c r="W71" s="45">
        <f t="shared" ca="1" si="29"/>
        <v>0</v>
      </c>
      <c r="X71" s="274">
        <f t="shared" ca="1" si="30"/>
        <v>7.2759576141834259E-11</v>
      </c>
      <c r="Z71" s="28">
        <f t="shared" ca="1" si="38"/>
        <v>0</v>
      </c>
      <c r="AA71" s="233"/>
      <c r="AB71" s="45">
        <f t="shared" ca="1" si="20"/>
        <v>0</v>
      </c>
      <c r="AC71" s="45">
        <f t="shared" ca="1" si="21"/>
        <v>0</v>
      </c>
      <c r="AD71" s="25">
        <f t="shared" ca="1" si="22"/>
        <v>0</v>
      </c>
    </row>
    <row r="72" spans="4:30" x14ac:dyDescent="0.35">
      <c r="D72" s="20">
        <v>68</v>
      </c>
      <c r="E72" s="21">
        <f t="shared" ca="1" si="31"/>
        <v>69518</v>
      </c>
      <c r="F72" s="44">
        <f t="shared" ca="1" si="23"/>
        <v>69882</v>
      </c>
      <c r="G72" s="22" t="s">
        <v>119</v>
      </c>
      <c r="H72" s="44">
        <f t="shared" ca="1" si="32"/>
        <v>69489</v>
      </c>
      <c r="I72" s="45">
        <f t="shared" si="33"/>
        <v>0</v>
      </c>
      <c r="J72" s="45">
        <f t="shared" ca="1" si="24"/>
        <v>0</v>
      </c>
      <c r="K72" s="45">
        <f t="shared" si="34"/>
        <v>0</v>
      </c>
      <c r="L72" s="45"/>
      <c r="M72" s="45">
        <f t="shared" si="35"/>
        <v>0</v>
      </c>
      <c r="N72" s="257">
        <f t="shared" ca="1" si="25"/>
        <v>0.05</v>
      </c>
      <c r="O72" s="23"/>
      <c r="P72" s="255">
        <f t="shared" ca="1" si="26"/>
        <v>9.4999999999999998E-3</v>
      </c>
      <c r="Q72" s="163">
        <f t="shared" ca="1" si="27"/>
        <v>0.05</v>
      </c>
      <c r="R72" s="164">
        <f ca="1">NPV(Q71,K72:$K$244) + ($A$13+$A$14+$A$15)/POWER(1+Q71,$A$29-D72+1)+U71</f>
        <v>0</v>
      </c>
      <c r="S72" s="164">
        <f ca="1">NPV(Q72,K72:$K$244) + ($A$13+$A$14+$A$15)/POWER(1+Q72,$A$29-D72+1)+U71</f>
        <v>0</v>
      </c>
      <c r="T72" s="45">
        <f t="shared" ca="1" si="28"/>
        <v>7.2759576141834259E-11</v>
      </c>
      <c r="U72" s="45">
        <f t="shared" ca="1" si="36"/>
        <v>0</v>
      </c>
      <c r="V72" s="45">
        <f t="shared" si="37"/>
        <v>0</v>
      </c>
      <c r="W72" s="45">
        <f t="shared" ca="1" si="29"/>
        <v>0</v>
      </c>
      <c r="X72" s="274">
        <f t="shared" ca="1" si="30"/>
        <v>7.2759576141834259E-11</v>
      </c>
      <c r="Z72" s="28">
        <f t="shared" ca="1" si="38"/>
        <v>0</v>
      </c>
      <c r="AA72" s="233"/>
      <c r="AB72" s="45">
        <f t="shared" ca="1" si="20"/>
        <v>0</v>
      </c>
      <c r="AC72" s="45">
        <f t="shared" ca="1" si="21"/>
        <v>0</v>
      </c>
      <c r="AD72" s="25">
        <f t="shared" ca="1" si="22"/>
        <v>0</v>
      </c>
    </row>
    <row r="73" spans="4:30" x14ac:dyDescent="0.35">
      <c r="D73" s="20">
        <v>69</v>
      </c>
      <c r="E73" s="21">
        <f t="shared" ca="1" si="31"/>
        <v>69883</v>
      </c>
      <c r="F73" s="44">
        <f t="shared" ca="1" si="23"/>
        <v>70248</v>
      </c>
      <c r="G73" s="22" t="s">
        <v>119</v>
      </c>
      <c r="H73" s="44">
        <f t="shared" ca="1" si="32"/>
        <v>69854</v>
      </c>
      <c r="I73" s="45">
        <f t="shared" si="33"/>
        <v>0</v>
      </c>
      <c r="J73" s="45">
        <f t="shared" ca="1" si="24"/>
        <v>0</v>
      </c>
      <c r="K73" s="45">
        <f t="shared" si="34"/>
        <v>0</v>
      </c>
      <c r="L73" s="45"/>
      <c r="M73" s="45">
        <f t="shared" si="35"/>
        <v>0</v>
      </c>
      <c r="N73" s="257">
        <f t="shared" ca="1" si="25"/>
        <v>0.05</v>
      </c>
      <c r="O73" s="23"/>
      <c r="P73" s="255">
        <f t="shared" ca="1" si="26"/>
        <v>9.4999999999999998E-3</v>
      </c>
      <c r="Q73" s="163">
        <f t="shared" ca="1" si="27"/>
        <v>0.05</v>
      </c>
      <c r="R73" s="164">
        <f ca="1">NPV(Q72,K73:$K$244) + ($A$13+$A$14+$A$15)/POWER(1+Q72,$A$29-D73+1)+U72</f>
        <v>0</v>
      </c>
      <c r="S73" s="164">
        <f ca="1">NPV(Q73,K73:$K$244) + ($A$13+$A$14+$A$15)/POWER(1+Q73,$A$29-D73+1)+U72</f>
        <v>0</v>
      </c>
      <c r="T73" s="45">
        <f t="shared" ca="1" si="28"/>
        <v>7.2759576141834259E-11</v>
      </c>
      <c r="U73" s="45">
        <f t="shared" ca="1" si="36"/>
        <v>0</v>
      </c>
      <c r="V73" s="45">
        <f t="shared" si="37"/>
        <v>0</v>
      </c>
      <c r="W73" s="45">
        <f t="shared" ca="1" si="29"/>
        <v>0</v>
      </c>
      <c r="X73" s="274">
        <f t="shared" ca="1" si="30"/>
        <v>7.2759576141834259E-11</v>
      </c>
      <c r="Z73" s="28">
        <f t="shared" ca="1" si="38"/>
        <v>0</v>
      </c>
      <c r="AA73" s="233"/>
      <c r="AB73" s="45">
        <f t="shared" ca="1" si="20"/>
        <v>0</v>
      </c>
      <c r="AC73" s="45">
        <f t="shared" ca="1" si="21"/>
        <v>0</v>
      </c>
      <c r="AD73" s="25">
        <f t="shared" ca="1" si="22"/>
        <v>0</v>
      </c>
    </row>
    <row r="74" spans="4:30" x14ac:dyDescent="0.35">
      <c r="D74" s="20">
        <v>70</v>
      </c>
      <c r="E74" s="21">
        <f t="shared" ca="1" si="31"/>
        <v>70249</v>
      </c>
      <c r="F74" s="44">
        <f t="shared" ca="1" si="23"/>
        <v>70613</v>
      </c>
      <c r="G74" s="22" t="s">
        <v>119</v>
      </c>
      <c r="H74" s="44">
        <f t="shared" ca="1" si="32"/>
        <v>70220</v>
      </c>
      <c r="I74" s="45">
        <f t="shared" si="33"/>
        <v>0</v>
      </c>
      <c r="J74" s="45">
        <f t="shared" ca="1" si="24"/>
        <v>0</v>
      </c>
      <c r="K74" s="45">
        <f t="shared" si="34"/>
        <v>0</v>
      </c>
      <c r="L74" s="45"/>
      <c r="M74" s="45">
        <f t="shared" si="35"/>
        <v>0</v>
      </c>
      <c r="N74" s="257">
        <f t="shared" ca="1" si="25"/>
        <v>0.05</v>
      </c>
      <c r="O74" s="23"/>
      <c r="P74" s="255">
        <f t="shared" ca="1" si="26"/>
        <v>9.4999999999999998E-3</v>
      </c>
      <c r="Q74" s="163">
        <f t="shared" ca="1" si="27"/>
        <v>0.05</v>
      </c>
      <c r="R74" s="164">
        <f ca="1">NPV(Q73,K74:$K$244) + ($A$13+$A$14+$A$15)/POWER(1+Q73,$A$29-D74+1)+U73</f>
        <v>0</v>
      </c>
      <c r="S74" s="164">
        <f ca="1">NPV(Q74,K74:$K$244) + ($A$13+$A$14+$A$15)/POWER(1+Q74,$A$29-D74+1)+U73</f>
        <v>0</v>
      </c>
      <c r="T74" s="45">
        <f t="shared" ca="1" si="28"/>
        <v>7.2759576141834259E-11</v>
      </c>
      <c r="U74" s="45">
        <f t="shared" ca="1" si="36"/>
        <v>0</v>
      </c>
      <c r="V74" s="45">
        <f t="shared" si="37"/>
        <v>0</v>
      </c>
      <c r="W74" s="45">
        <f t="shared" ca="1" si="29"/>
        <v>0</v>
      </c>
      <c r="X74" s="274">
        <f t="shared" ca="1" si="30"/>
        <v>7.2759576141834259E-11</v>
      </c>
      <c r="Z74" s="28">
        <f t="shared" ca="1" si="38"/>
        <v>0</v>
      </c>
      <c r="AA74" s="233"/>
      <c r="AB74" s="45">
        <f t="shared" ca="1" si="20"/>
        <v>0</v>
      </c>
      <c r="AC74" s="45">
        <f t="shared" ca="1" si="21"/>
        <v>0</v>
      </c>
      <c r="AD74" s="25">
        <f t="shared" ca="1" si="22"/>
        <v>0</v>
      </c>
    </row>
    <row r="75" spans="4:30" x14ac:dyDescent="0.35">
      <c r="D75" s="20">
        <v>71</v>
      </c>
      <c r="E75" s="21">
        <f t="shared" ca="1" si="31"/>
        <v>70614</v>
      </c>
      <c r="F75" s="44">
        <f t="shared" ca="1" si="23"/>
        <v>70978</v>
      </c>
      <c r="G75" s="22" t="s">
        <v>119</v>
      </c>
      <c r="H75" s="44">
        <f t="shared" ca="1" si="32"/>
        <v>70585</v>
      </c>
      <c r="I75" s="45">
        <f t="shared" si="33"/>
        <v>0</v>
      </c>
      <c r="J75" s="45">
        <f t="shared" ca="1" si="24"/>
        <v>0</v>
      </c>
      <c r="K75" s="45">
        <f t="shared" si="34"/>
        <v>0</v>
      </c>
      <c r="L75" s="45"/>
      <c r="M75" s="45">
        <f t="shared" si="35"/>
        <v>0</v>
      </c>
      <c r="N75" s="257">
        <f t="shared" ca="1" si="25"/>
        <v>0.05</v>
      </c>
      <c r="O75" s="23"/>
      <c r="P75" s="255">
        <f t="shared" ca="1" si="26"/>
        <v>9.4999999999999998E-3</v>
      </c>
      <c r="Q75" s="163">
        <f t="shared" ca="1" si="27"/>
        <v>0.05</v>
      </c>
      <c r="R75" s="164">
        <f ca="1">NPV(Q74,K75:$K$244) + ($A$13+$A$14+$A$15)/POWER(1+Q74,$A$29-D75+1)+U74</f>
        <v>0</v>
      </c>
      <c r="S75" s="164">
        <f ca="1">NPV(Q75,K75:$K$244) + ($A$13+$A$14+$A$15)/POWER(1+Q75,$A$29-D75+1)+U74</f>
        <v>0</v>
      </c>
      <c r="T75" s="45">
        <f t="shared" ca="1" si="28"/>
        <v>7.2759576141834259E-11</v>
      </c>
      <c r="U75" s="45">
        <f t="shared" ca="1" si="36"/>
        <v>0</v>
      </c>
      <c r="V75" s="45">
        <f t="shared" si="37"/>
        <v>0</v>
      </c>
      <c r="W75" s="45">
        <f t="shared" ca="1" si="29"/>
        <v>0</v>
      </c>
      <c r="X75" s="274">
        <f t="shared" ca="1" si="30"/>
        <v>7.2759576141834259E-11</v>
      </c>
      <c r="Z75" s="28">
        <f t="shared" ca="1" si="38"/>
        <v>0</v>
      </c>
      <c r="AA75" s="233"/>
      <c r="AB75" s="45">
        <f t="shared" ca="1" si="20"/>
        <v>0</v>
      </c>
      <c r="AC75" s="45">
        <f t="shared" ca="1" si="21"/>
        <v>0</v>
      </c>
      <c r="AD75" s="25">
        <f t="shared" ca="1" si="22"/>
        <v>0</v>
      </c>
    </row>
    <row r="76" spans="4:30" x14ac:dyDescent="0.35">
      <c r="D76" s="20">
        <v>72</v>
      </c>
      <c r="E76" s="21">
        <f t="shared" ca="1" si="31"/>
        <v>70979</v>
      </c>
      <c r="F76" s="44">
        <f t="shared" ca="1" si="23"/>
        <v>71343</v>
      </c>
      <c r="G76" s="22" t="s">
        <v>119</v>
      </c>
      <c r="H76" s="44">
        <f t="shared" ca="1" si="32"/>
        <v>70950</v>
      </c>
      <c r="I76" s="45">
        <f t="shared" si="33"/>
        <v>0</v>
      </c>
      <c r="J76" s="45">
        <f t="shared" ca="1" si="24"/>
        <v>0</v>
      </c>
      <c r="K76" s="45">
        <f t="shared" si="34"/>
        <v>0</v>
      </c>
      <c r="L76" s="45"/>
      <c r="M76" s="45">
        <f t="shared" si="35"/>
        <v>0</v>
      </c>
      <c r="N76" s="257">
        <f t="shared" ca="1" si="25"/>
        <v>0.05</v>
      </c>
      <c r="O76" s="23"/>
      <c r="P76" s="255">
        <f t="shared" ca="1" si="26"/>
        <v>9.4999999999999998E-3</v>
      </c>
      <c r="Q76" s="163">
        <f t="shared" ca="1" si="27"/>
        <v>0.05</v>
      </c>
      <c r="R76" s="164">
        <f ca="1">NPV(Q75,K76:$K$244) + ($A$13+$A$14+$A$15)/POWER(1+Q75,$A$29-D76+1)+U75</f>
        <v>0</v>
      </c>
      <c r="S76" s="164">
        <f ca="1">NPV(Q76,K76:$K$244) + ($A$13+$A$14+$A$15)/POWER(1+Q76,$A$29-D76+1)+U75</f>
        <v>0</v>
      </c>
      <c r="T76" s="45">
        <f t="shared" ca="1" si="28"/>
        <v>7.2759576141834259E-11</v>
      </c>
      <c r="U76" s="45">
        <f t="shared" ca="1" si="36"/>
        <v>0</v>
      </c>
      <c r="V76" s="45">
        <f t="shared" si="37"/>
        <v>0</v>
      </c>
      <c r="W76" s="45">
        <f t="shared" ca="1" si="29"/>
        <v>0</v>
      </c>
      <c r="X76" s="274">
        <f t="shared" ca="1" si="30"/>
        <v>7.2759576141834259E-11</v>
      </c>
      <c r="Z76" s="28">
        <f t="shared" ca="1" si="38"/>
        <v>0</v>
      </c>
      <c r="AA76" s="233"/>
      <c r="AB76" s="45">
        <f t="shared" ca="1" si="20"/>
        <v>0</v>
      </c>
      <c r="AC76" s="45">
        <f t="shared" ca="1" si="21"/>
        <v>0</v>
      </c>
      <c r="AD76" s="25">
        <f t="shared" ca="1" si="22"/>
        <v>0</v>
      </c>
    </row>
    <row r="77" spans="4:30" x14ac:dyDescent="0.35">
      <c r="D77" s="20">
        <v>73</v>
      </c>
      <c r="E77" s="21">
        <f t="shared" ca="1" si="31"/>
        <v>71344</v>
      </c>
      <c r="F77" s="44">
        <f t="shared" ca="1" si="23"/>
        <v>71709</v>
      </c>
      <c r="G77" s="22" t="s">
        <v>119</v>
      </c>
      <c r="H77" s="44">
        <f t="shared" ca="1" si="32"/>
        <v>71315</v>
      </c>
      <c r="I77" s="45">
        <f t="shared" si="33"/>
        <v>0</v>
      </c>
      <c r="J77" s="45">
        <f t="shared" ca="1" si="24"/>
        <v>0</v>
      </c>
      <c r="K77" s="45">
        <f t="shared" si="34"/>
        <v>0</v>
      </c>
      <c r="L77" s="45"/>
      <c r="M77" s="45">
        <f t="shared" si="35"/>
        <v>0</v>
      </c>
      <c r="N77" s="257">
        <f t="shared" ca="1" si="25"/>
        <v>0.05</v>
      </c>
      <c r="O77" s="23"/>
      <c r="P77" s="255">
        <f t="shared" ca="1" si="26"/>
        <v>9.4999999999999998E-3</v>
      </c>
      <c r="Q77" s="163">
        <f t="shared" ca="1" si="27"/>
        <v>0.05</v>
      </c>
      <c r="R77" s="164">
        <f ca="1">NPV(Q76,K77:$K$244) + ($A$13+$A$14+$A$15)/POWER(1+Q76,$A$29-D77+1)+U76</f>
        <v>0</v>
      </c>
      <c r="S77" s="164">
        <f ca="1">NPV(Q77,K77:$K$244) + ($A$13+$A$14+$A$15)/POWER(1+Q77,$A$29-D77+1)+U76</f>
        <v>0</v>
      </c>
      <c r="T77" s="45">
        <f t="shared" ca="1" si="28"/>
        <v>7.2759576141834259E-11</v>
      </c>
      <c r="U77" s="45">
        <f t="shared" ca="1" si="36"/>
        <v>0</v>
      </c>
      <c r="V77" s="45">
        <f t="shared" si="37"/>
        <v>0</v>
      </c>
      <c r="W77" s="45">
        <f t="shared" ca="1" si="29"/>
        <v>0</v>
      </c>
      <c r="X77" s="274">
        <f t="shared" ca="1" si="30"/>
        <v>7.2759576141834259E-11</v>
      </c>
      <c r="Z77" s="28">
        <f t="shared" ca="1" si="38"/>
        <v>0</v>
      </c>
      <c r="AA77" s="233"/>
      <c r="AB77" s="45">
        <f t="shared" ca="1" si="20"/>
        <v>0</v>
      </c>
      <c r="AC77" s="45">
        <f t="shared" ca="1" si="21"/>
        <v>0</v>
      </c>
      <c r="AD77" s="25">
        <f t="shared" ca="1" si="22"/>
        <v>0</v>
      </c>
    </row>
    <row r="78" spans="4:30" x14ac:dyDescent="0.35">
      <c r="D78" s="20">
        <v>74</v>
      </c>
      <c r="E78" s="21">
        <f t="shared" ca="1" si="31"/>
        <v>71710</v>
      </c>
      <c r="F78" s="44">
        <f t="shared" ca="1" si="23"/>
        <v>72074</v>
      </c>
      <c r="G78" s="22" t="s">
        <v>119</v>
      </c>
      <c r="H78" s="44">
        <f t="shared" ca="1" si="32"/>
        <v>71681</v>
      </c>
      <c r="I78" s="45">
        <f t="shared" si="33"/>
        <v>0</v>
      </c>
      <c r="J78" s="45">
        <f t="shared" ca="1" si="24"/>
        <v>0</v>
      </c>
      <c r="K78" s="45">
        <f t="shared" si="34"/>
        <v>0</v>
      </c>
      <c r="L78" s="45"/>
      <c r="M78" s="45">
        <f t="shared" si="35"/>
        <v>0</v>
      </c>
      <c r="N78" s="257">
        <f t="shared" ca="1" si="25"/>
        <v>0.05</v>
      </c>
      <c r="O78" s="23"/>
      <c r="P78" s="255">
        <f t="shared" ca="1" si="26"/>
        <v>9.4999999999999998E-3</v>
      </c>
      <c r="Q78" s="163">
        <f t="shared" ca="1" si="27"/>
        <v>0.05</v>
      </c>
      <c r="R78" s="164">
        <f ca="1">NPV(Q77,K78:$K$244) + ($A$13+$A$14+$A$15)/POWER(1+Q77,$A$29-D78+1)+U77</f>
        <v>0</v>
      </c>
      <c r="S78" s="164">
        <f ca="1">NPV(Q78,K78:$K$244) + ($A$13+$A$14+$A$15)/POWER(1+Q78,$A$29-D78+1)+U77</f>
        <v>0</v>
      </c>
      <c r="T78" s="45">
        <f t="shared" ca="1" si="28"/>
        <v>7.2759576141834259E-11</v>
      </c>
      <c r="U78" s="45">
        <f t="shared" ca="1" si="36"/>
        <v>0</v>
      </c>
      <c r="V78" s="45">
        <f t="shared" si="37"/>
        <v>0</v>
      </c>
      <c r="W78" s="45">
        <f t="shared" ca="1" si="29"/>
        <v>0</v>
      </c>
      <c r="X78" s="274">
        <f t="shared" ca="1" si="30"/>
        <v>7.2759576141834259E-11</v>
      </c>
      <c r="Z78" s="28">
        <f t="shared" ca="1" si="38"/>
        <v>0</v>
      </c>
      <c r="AA78" s="233"/>
      <c r="AB78" s="45">
        <f t="shared" ref="AB78:AB141" ca="1" si="39">IFERROR(Z78/($A$43-D78+1),0)</f>
        <v>0</v>
      </c>
      <c r="AC78" s="45">
        <f t="shared" ca="1" si="21"/>
        <v>0</v>
      </c>
      <c r="AD78" s="25">
        <f t="shared" ca="1" si="22"/>
        <v>0</v>
      </c>
    </row>
    <row r="79" spans="4:30" x14ac:dyDescent="0.35">
      <c r="D79" s="20">
        <v>75</v>
      </c>
      <c r="E79" s="21">
        <f t="shared" ca="1" si="31"/>
        <v>72075</v>
      </c>
      <c r="F79" s="44">
        <f t="shared" ca="1" si="23"/>
        <v>72439</v>
      </c>
      <c r="G79" s="22" t="s">
        <v>119</v>
      </c>
      <c r="H79" s="44">
        <f t="shared" ca="1" si="32"/>
        <v>72046</v>
      </c>
      <c r="I79" s="45">
        <f t="shared" si="33"/>
        <v>0</v>
      </c>
      <c r="J79" s="45">
        <f t="shared" ca="1" si="24"/>
        <v>0</v>
      </c>
      <c r="K79" s="45">
        <f t="shared" si="34"/>
        <v>0</v>
      </c>
      <c r="L79" s="45"/>
      <c r="M79" s="45">
        <f t="shared" si="35"/>
        <v>0</v>
      </c>
      <c r="N79" s="257">
        <f t="shared" ca="1" si="25"/>
        <v>0.05</v>
      </c>
      <c r="O79" s="23"/>
      <c r="P79" s="255">
        <f t="shared" ca="1" si="26"/>
        <v>9.4999999999999998E-3</v>
      </c>
      <c r="Q79" s="163">
        <f t="shared" ca="1" si="27"/>
        <v>0.05</v>
      </c>
      <c r="R79" s="164">
        <f ca="1">NPV(Q78,K79:$K$244) + ($A$13+$A$14+$A$15)/POWER(1+Q78,$A$29-D79+1)+U78</f>
        <v>0</v>
      </c>
      <c r="S79" s="164">
        <f ca="1">NPV(Q79,K79:$K$244) + ($A$13+$A$14+$A$15)/POWER(1+Q79,$A$29-D79+1)+U78</f>
        <v>0</v>
      </c>
      <c r="T79" s="45">
        <f t="shared" ca="1" si="28"/>
        <v>7.2759576141834259E-11</v>
      </c>
      <c r="U79" s="45">
        <f t="shared" ca="1" si="36"/>
        <v>0</v>
      </c>
      <c r="V79" s="45">
        <f t="shared" si="37"/>
        <v>0</v>
      </c>
      <c r="W79" s="45">
        <f t="shared" ca="1" si="29"/>
        <v>0</v>
      </c>
      <c r="X79" s="274">
        <f t="shared" ca="1" si="30"/>
        <v>7.2759576141834259E-11</v>
      </c>
      <c r="Z79" s="28">
        <f t="shared" ca="1" si="38"/>
        <v>0</v>
      </c>
      <c r="AA79" s="233"/>
      <c r="AB79" s="45">
        <f t="shared" ca="1" si="39"/>
        <v>0</v>
      </c>
      <c r="AC79" s="45">
        <f t="shared" ca="1" si="21"/>
        <v>0</v>
      </c>
      <c r="AD79" s="25">
        <f t="shared" ca="1" si="22"/>
        <v>0</v>
      </c>
    </row>
    <row r="80" spans="4:30" x14ac:dyDescent="0.35">
      <c r="D80" s="20">
        <v>76</v>
      </c>
      <c r="E80" s="21">
        <f t="shared" ca="1" si="31"/>
        <v>72440</v>
      </c>
      <c r="F80" s="44">
        <f t="shared" ca="1" si="23"/>
        <v>72804</v>
      </c>
      <c r="G80" s="22" t="s">
        <v>119</v>
      </c>
      <c r="H80" s="44">
        <f t="shared" ca="1" si="32"/>
        <v>72411</v>
      </c>
      <c r="I80" s="45">
        <f t="shared" si="33"/>
        <v>0</v>
      </c>
      <c r="J80" s="45">
        <f t="shared" ca="1" si="24"/>
        <v>0</v>
      </c>
      <c r="K80" s="45">
        <f t="shared" si="34"/>
        <v>0</v>
      </c>
      <c r="L80" s="45"/>
      <c r="M80" s="45">
        <f t="shared" si="35"/>
        <v>0</v>
      </c>
      <c r="N80" s="257">
        <f t="shared" ca="1" si="25"/>
        <v>0.05</v>
      </c>
      <c r="O80" s="23"/>
      <c r="P80" s="255">
        <f t="shared" ca="1" si="26"/>
        <v>9.4999999999999998E-3</v>
      </c>
      <c r="Q80" s="163">
        <f t="shared" ca="1" si="27"/>
        <v>0.05</v>
      </c>
      <c r="R80" s="164">
        <f ca="1">NPV(Q79,K80:$K$244) + ($A$13+$A$14+$A$15)/POWER(1+Q79,$A$29-D80+1)+U79</f>
        <v>0</v>
      </c>
      <c r="S80" s="164">
        <f ca="1">NPV(Q80,K80:$K$244) + ($A$13+$A$14+$A$15)/POWER(1+Q80,$A$29-D80+1)+U79</f>
        <v>0</v>
      </c>
      <c r="T80" s="45">
        <f t="shared" ca="1" si="28"/>
        <v>7.2759576141834259E-11</v>
      </c>
      <c r="U80" s="45">
        <f t="shared" ca="1" si="36"/>
        <v>0</v>
      </c>
      <c r="V80" s="45">
        <f t="shared" si="37"/>
        <v>0</v>
      </c>
      <c r="W80" s="45">
        <f t="shared" ca="1" si="29"/>
        <v>0</v>
      </c>
      <c r="X80" s="274">
        <f t="shared" ca="1" si="30"/>
        <v>7.2759576141834259E-11</v>
      </c>
      <c r="Z80" s="28">
        <f t="shared" ca="1" si="38"/>
        <v>0</v>
      </c>
      <c r="AA80" s="233"/>
      <c r="AB80" s="45">
        <f t="shared" ca="1" si="39"/>
        <v>0</v>
      </c>
      <c r="AC80" s="45">
        <f t="shared" ca="1" si="21"/>
        <v>0</v>
      </c>
      <c r="AD80" s="25">
        <f t="shared" ca="1" si="22"/>
        <v>0</v>
      </c>
    </row>
    <row r="81" spans="4:30" x14ac:dyDescent="0.35">
      <c r="D81" s="20">
        <v>77</v>
      </c>
      <c r="E81" s="21">
        <f t="shared" ca="1" si="31"/>
        <v>72805</v>
      </c>
      <c r="F81" s="44">
        <f t="shared" ca="1" si="23"/>
        <v>73169</v>
      </c>
      <c r="G81" s="22" t="s">
        <v>119</v>
      </c>
      <c r="H81" s="44">
        <f t="shared" ca="1" si="32"/>
        <v>72776</v>
      </c>
      <c r="I81" s="45">
        <f t="shared" si="33"/>
        <v>0</v>
      </c>
      <c r="J81" s="45">
        <f t="shared" ca="1" si="24"/>
        <v>0</v>
      </c>
      <c r="K81" s="45">
        <f t="shared" si="34"/>
        <v>0</v>
      </c>
      <c r="L81" s="45"/>
      <c r="M81" s="45">
        <f t="shared" si="35"/>
        <v>0</v>
      </c>
      <c r="N81" s="257">
        <f t="shared" ca="1" si="25"/>
        <v>0.05</v>
      </c>
      <c r="O81" s="23"/>
      <c r="P81" s="255">
        <f t="shared" ca="1" si="26"/>
        <v>9.4999999999999998E-3</v>
      </c>
      <c r="Q81" s="163">
        <f t="shared" ca="1" si="27"/>
        <v>0.05</v>
      </c>
      <c r="R81" s="164">
        <f ca="1">NPV(Q80,K81:$K$244) + ($A$13+$A$14+$A$15)/POWER(1+Q80,$A$29-D81+1)+U80</f>
        <v>0</v>
      </c>
      <c r="S81" s="164">
        <f ca="1">NPV(Q81,K81:$K$244) + ($A$13+$A$14+$A$15)/POWER(1+Q81,$A$29-D81+1)+U80</f>
        <v>0</v>
      </c>
      <c r="T81" s="45">
        <f t="shared" ca="1" si="28"/>
        <v>7.2759576141834259E-11</v>
      </c>
      <c r="U81" s="45">
        <f t="shared" ca="1" si="36"/>
        <v>0</v>
      </c>
      <c r="V81" s="45">
        <f t="shared" si="37"/>
        <v>0</v>
      </c>
      <c r="W81" s="45">
        <f t="shared" ca="1" si="29"/>
        <v>0</v>
      </c>
      <c r="X81" s="274">
        <f t="shared" ca="1" si="30"/>
        <v>7.2759576141834259E-11</v>
      </c>
      <c r="Z81" s="28">
        <f t="shared" ca="1" si="38"/>
        <v>0</v>
      </c>
      <c r="AA81" s="233"/>
      <c r="AB81" s="45">
        <f t="shared" ca="1" si="39"/>
        <v>0</v>
      </c>
      <c r="AC81" s="45">
        <f t="shared" ca="1" si="21"/>
        <v>0</v>
      </c>
      <c r="AD81" s="25">
        <f t="shared" ca="1" si="22"/>
        <v>0</v>
      </c>
    </row>
    <row r="82" spans="4:30" x14ac:dyDescent="0.35">
      <c r="D82" s="20">
        <v>78</v>
      </c>
      <c r="E82" s="21">
        <f t="shared" ca="1" si="31"/>
        <v>73170</v>
      </c>
      <c r="F82" s="44">
        <f t="shared" ca="1" si="23"/>
        <v>73534</v>
      </c>
      <c r="G82" s="22" t="s">
        <v>119</v>
      </c>
      <c r="H82" s="44">
        <f t="shared" ca="1" si="32"/>
        <v>73141</v>
      </c>
      <c r="I82" s="45">
        <f t="shared" si="33"/>
        <v>0</v>
      </c>
      <c r="J82" s="45">
        <f t="shared" ca="1" si="24"/>
        <v>0</v>
      </c>
      <c r="K82" s="45">
        <f t="shared" si="34"/>
        <v>0</v>
      </c>
      <c r="L82" s="45"/>
      <c r="M82" s="45">
        <f t="shared" si="35"/>
        <v>0</v>
      </c>
      <c r="N82" s="257">
        <f t="shared" ca="1" si="25"/>
        <v>0.05</v>
      </c>
      <c r="O82" s="23"/>
      <c r="P82" s="255">
        <f t="shared" ca="1" si="26"/>
        <v>9.4999999999999998E-3</v>
      </c>
      <c r="Q82" s="163">
        <f t="shared" ca="1" si="27"/>
        <v>0.05</v>
      </c>
      <c r="R82" s="164">
        <f ca="1">NPV(Q81,K82:$K$244) + ($A$13+$A$14+$A$15)/POWER(1+Q81,$A$29-D82+1)+U81</f>
        <v>0</v>
      </c>
      <c r="S82" s="164">
        <f ca="1">NPV(Q82,K82:$K$244) + ($A$13+$A$14+$A$15)/POWER(1+Q82,$A$29-D82+1)+U81</f>
        <v>0</v>
      </c>
      <c r="T82" s="45">
        <f t="shared" ca="1" si="28"/>
        <v>7.2759576141834259E-11</v>
      </c>
      <c r="U82" s="45">
        <f t="shared" ca="1" si="36"/>
        <v>0</v>
      </c>
      <c r="V82" s="45">
        <f t="shared" si="37"/>
        <v>0</v>
      </c>
      <c r="W82" s="45">
        <f t="shared" ca="1" si="29"/>
        <v>0</v>
      </c>
      <c r="X82" s="274">
        <f t="shared" ca="1" si="30"/>
        <v>7.2759576141834259E-11</v>
      </c>
      <c r="Z82" s="28">
        <f t="shared" ca="1" si="38"/>
        <v>0</v>
      </c>
      <c r="AA82" s="233"/>
      <c r="AB82" s="45">
        <f t="shared" ca="1" si="39"/>
        <v>0</v>
      </c>
      <c r="AC82" s="45">
        <f t="shared" ca="1" si="21"/>
        <v>0</v>
      </c>
      <c r="AD82" s="25">
        <f t="shared" ca="1" si="22"/>
        <v>0</v>
      </c>
    </row>
    <row r="83" spans="4:30" x14ac:dyDescent="0.35">
      <c r="D83" s="20">
        <v>79</v>
      </c>
      <c r="E83" s="21">
        <f t="shared" ca="1" si="31"/>
        <v>73535</v>
      </c>
      <c r="F83" s="44">
        <f t="shared" ca="1" si="23"/>
        <v>73899</v>
      </c>
      <c r="G83" s="22" t="s">
        <v>119</v>
      </c>
      <c r="H83" s="44">
        <f t="shared" ca="1" si="32"/>
        <v>73506</v>
      </c>
      <c r="I83" s="45">
        <f t="shared" si="33"/>
        <v>0</v>
      </c>
      <c r="J83" s="45">
        <f t="shared" ca="1" si="24"/>
        <v>0</v>
      </c>
      <c r="K83" s="45">
        <f t="shared" si="34"/>
        <v>0</v>
      </c>
      <c r="L83" s="45"/>
      <c r="M83" s="45">
        <f t="shared" si="35"/>
        <v>0</v>
      </c>
      <c r="N83" s="257">
        <f t="shared" ca="1" si="25"/>
        <v>0.05</v>
      </c>
      <c r="O83" s="23"/>
      <c r="P83" s="255">
        <f t="shared" ca="1" si="26"/>
        <v>9.4999999999999998E-3</v>
      </c>
      <c r="Q83" s="163">
        <f t="shared" ca="1" si="27"/>
        <v>0.05</v>
      </c>
      <c r="R83" s="164">
        <f ca="1">NPV(Q82,K83:$K$244) + ($A$13+$A$14+$A$15)/POWER(1+Q82,$A$29-D83+1)+U82</f>
        <v>0</v>
      </c>
      <c r="S83" s="164">
        <f ca="1">NPV(Q83,K83:$K$244) + ($A$13+$A$14+$A$15)/POWER(1+Q83,$A$29-D83+1)+U82</f>
        <v>0</v>
      </c>
      <c r="T83" s="45">
        <f t="shared" ca="1" si="28"/>
        <v>7.2759576141834259E-11</v>
      </c>
      <c r="U83" s="45">
        <f t="shared" ca="1" si="36"/>
        <v>0</v>
      </c>
      <c r="V83" s="45">
        <f t="shared" si="37"/>
        <v>0</v>
      </c>
      <c r="W83" s="45">
        <f t="shared" ca="1" si="29"/>
        <v>0</v>
      </c>
      <c r="X83" s="274">
        <f t="shared" ca="1" si="30"/>
        <v>7.2759576141834259E-11</v>
      </c>
      <c r="Z83" s="28">
        <f t="shared" ca="1" si="38"/>
        <v>0</v>
      </c>
      <c r="AA83" s="233"/>
      <c r="AB83" s="45">
        <f t="shared" ca="1" si="39"/>
        <v>0</v>
      </c>
      <c r="AC83" s="45">
        <f t="shared" ca="1" si="21"/>
        <v>0</v>
      </c>
      <c r="AD83" s="25">
        <f t="shared" ca="1" si="22"/>
        <v>0</v>
      </c>
    </row>
    <row r="84" spans="4:30" x14ac:dyDescent="0.35">
      <c r="D84" s="20">
        <v>80</v>
      </c>
      <c r="E84" s="21">
        <f t="shared" ca="1" si="31"/>
        <v>73900</v>
      </c>
      <c r="F84" s="44">
        <f t="shared" ca="1" si="23"/>
        <v>74264</v>
      </c>
      <c r="G84" s="22" t="s">
        <v>119</v>
      </c>
      <c r="H84" s="44">
        <f t="shared" ca="1" si="32"/>
        <v>73871</v>
      </c>
      <c r="I84" s="45">
        <f t="shared" si="33"/>
        <v>0</v>
      </c>
      <c r="J84" s="45">
        <f t="shared" ca="1" si="24"/>
        <v>0</v>
      </c>
      <c r="K84" s="45">
        <f t="shared" si="34"/>
        <v>0</v>
      </c>
      <c r="L84" s="45"/>
      <c r="M84" s="45">
        <f t="shared" si="35"/>
        <v>0</v>
      </c>
      <c r="N84" s="257">
        <f t="shared" ca="1" si="25"/>
        <v>0.05</v>
      </c>
      <c r="O84" s="23"/>
      <c r="P84" s="255">
        <f t="shared" ca="1" si="26"/>
        <v>9.4999999999999998E-3</v>
      </c>
      <c r="Q84" s="163">
        <f t="shared" ca="1" si="27"/>
        <v>0.05</v>
      </c>
      <c r="R84" s="164">
        <f ca="1">NPV(Q83,K84:$K$244) + ($A$13+$A$14+$A$15)/POWER(1+Q83,$A$29-D84+1)+U83</f>
        <v>0</v>
      </c>
      <c r="S84" s="164">
        <f ca="1">NPV(Q84,K84:$K$244) + ($A$13+$A$14+$A$15)/POWER(1+Q84,$A$29-D84+1)+U83</f>
        <v>0</v>
      </c>
      <c r="T84" s="45">
        <f t="shared" ca="1" si="28"/>
        <v>7.2759576141834259E-11</v>
      </c>
      <c r="U84" s="45">
        <f t="shared" ca="1" si="36"/>
        <v>0</v>
      </c>
      <c r="V84" s="45">
        <f t="shared" si="37"/>
        <v>0</v>
      </c>
      <c r="W84" s="45">
        <f t="shared" ca="1" si="29"/>
        <v>0</v>
      </c>
      <c r="X84" s="274">
        <f t="shared" ca="1" si="30"/>
        <v>7.2759576141834259E-11</v>
      </c>
      <c r="Z84" s="28">
        <f t="shared" ca="1" si="38"/>
        <v>0</v>
      </c>
      <c r="AA84" s="233"/>
      <c r="AB84" s="45">
        <f t="shared" ca="1" si="39"/>
        <v>0</v>
      </c>
      <c r="AC84" s="45">
        <f t="shared" ca="1" si="21"/>
        <v>0</v>
      </c>
      <c r="AD84" s="25">
        <f t="shared" ca="1" si="22"/>
        <v>0</v>
      </c>
    </row>
    <row r="85" spans="4:30" x14ac:dyDescent="0.35">
      <c r="D85" s="20">
        <v>81</v>
      </c>
      <c r="E85" s="21">
        <f t="shared" ca="1" si="31"/>
        <v>74265</v>
      </c>
      <c r="F85" s="44">
        <f t="shared" ca="1" si="23"/>
        <v>74630</v>
      </c>
      <c r="G85" s="22" t="s">
        <v>119</v>
      </c>
      <c r="H85" s="44">
        <f t="shared" ca="1" si="32"/>
        <v>74236</v>
      </c>
      <c r="I85" s="45">
        <f t="shared" si="33"/>
        <v>0</v>
      </c>
      <c r="J85" s="45">
        <f t="shared" ca="1" si="24"/>
        <v>0</v>
      </c>
      <c r="K85" s="45">
        <f t="shared" si="34"/>
        <v>0</v>
      </c>
      <c r="L85" s="45"/>
      <c r="M85" s="45">
        <f t="shared" si="35"/>
        <v>0</v>
      </c>
      <c r="N85" s="257">
        <f t="shared" ca="1" si="25"/>
        <v>0.05</v>
      </c>
      <c r="O85" s="23"/>
      <c r="P85" s="255">
        <f t="shared" ca="1" si="26"/>
        <v>9.4999999999999998E-3</v>
      </c>
      <c r="Q85" s="163">
        <f t="shared" ca="1" si="27"/>
        <v>0.05</v>
      </c>
      <c r="R85" s="164">
        <f ca="1">NPV(Q84,K85:$K$244) + ($A$13+$A$14+$A$15)/POWER(1+Q84,$A$29-D85+1)+U84</f>
        <v>0</v>
      </c>
      <c r="S85" s="164">
        <f ca="1">NPV(Q85,K85:$K$244) + ($A$13+$A$14+$A$15)/POWER(1+Q85,$A$29-D85+1)+U84</f>
        <v>0</v>
      </c>
      <c r="T85" s="45">
        <f t="shared" ca="1" si="28"/>
        <v>7.2759576141834259E-11</v>
      </c>
      <c r="U85" s="45">
        <f t="shared" ca="1" si="36"/>
        <v>0</v>
      </c>
      <c r="V85" s="45">
        <f t="shared" si="37"/>
        <v>0</v>
      </c>
      <c r="W85" s="45">
        <f t="shared" ca="1" si="29"/>
        <v>0</v>
      </c>
      <c r="X85" s="274">
        <f t="shared" ca="1" si="30"/>
        <v>7.2759576141834259E-11</v>
      </c>
      <c r="Z85" s="28">
        <f t="shared" ca="1" si="38"/>
        <v>0</v>
      </c>
      <c r="AA85" s="233"/>
      <c r="AB85" s="45">
        <f t="shared" ca="1" si="39"/>
        <v>0</v>
      </c>
      <c r="AC85" s="45">
        <f t="shared" ca="1" si="21"/>
        <v>0</v>
      </c>
      <c r="AD85" s="25">
        <f t="shared" ca="1" si="22"/>
        <v>0</v>
      </c>
    </row>
    <row r="86" spans="4:30" x14ac:dyDescent="0.35">
      <c r="D86" s="20">
        <v>82</v>
      </c>
      <c r="E86" s="21">
        <f t="shared" ca="1" si="31"/>
        <v>74631</v>
      </c>
      <c r="F86" s="44">
        <f t="shared" ca="1" si="23"/>
        <v>74995</v>
      </c>
      <c r="G86" s="22" t="s">
        <v>119</v>
      </c>
      <c r="H86" s="44">
        <f t="shared" ca="1" si="32"/>
        <v>74602</v>
      </c>
      <c r="I86" s="45">
        <f t="shared" si="33"/>
        <v>0</v>
      </c>
      <c r="J86" s="45">
        <f t="shared" ca="1" si="24"/>
        <v>0</v>
      </c>
      <c r="K86" s="45">
        <f t="shared" si="34"/>
        <v>0</v>
      </c>
      <c r="L86" s="45"/>
      <c r="M86" s="45">
        <f t="shared" si="35"/>
        <v>0</v>
      </c>
      <c r="N86" s="257">
        <f t="shared" ca="1" si="25"/>
        <v>0.05</v>
      </c>
      <c r="O86" s="23"/>
      <c r="P86" s="255">
        <f t="shared" ca="1" si="26"/>
        <v>9.4999999999999998E-3</v>
      </c>
      <c r="Q86" s="163">
        <f t="shared" ca="1" si="27"/>
        <v>0.05</v>
      </c>
      <c r="R86" s="164">
        <f ca="1">NPV(Q85,K86:$K$244) + ($A$13+$A$14+$A$15)/POWER(1+Q85,$A$29-D86+1)+U85</f>
        <v>0</v>
      </c>
      <c r="S86" s="164">
        <f ca="1">NPV(Q86,K86:$K$244) + ($A$13+$A$14+$A$15)/POWER(1+Q86,$A$29-D86+1)+U85</f>
        <v>0</v>
      </c>
      <c r="T86" s="45">
        <f t="shared" ca="1" si="28"/>
        <v>7.2759576141834259E-11</v>
      </c>
      <c r="U86" s="45">
        <f t="shared" ca="1" si="36"/>
        <v>0</v>
      </c>
      <c r="V86" s="45">
        <f t="shared" si="37"/>
        <v>0</v>
      </c>
      <c r="W86" s="45">
        <f t="shared" ca="1" si="29"/>
        <v>0</v>
      </c>
      <c r="X86" s="274">
        <f t="shared" ca="1" si="30"/>
        <v>7.2759576141834259E-11</v>
      </c>
      <c r="Z86" s="28">
        <f t="shared" ca="1" si="38"/>
        <v>0</v>
      </c>
      <c r="AA86" s="233"/>
      <c r="AB86" s="45">
        <f t="shared" ca="1" si="39"/>
        <v>0</v>
      </c>
      <c r="AC86" s="45">
        <f t="shared" ca="1" si="21"/>
        <v>0</v>
      </c>
      <c r="AD86" s="25">
        <f t="shared" ca="1" si="22"/>
        <v>0</v>
      </c>
    </row>
    <row r="87" spans="4:30" x14ac:dyDescent="0.35">
      <c r="D87" s="20">
        <v>83</v>
      </c>
      <c r="E87" s="21">
        <f t="shared" ca="1" si="31"/>
        <v>74996</v>
      </c>
      <c r="F87" s="44">
        <f t="shared" ca="1" si="23"/>
        <v>75360</v>
      </c>
      <c r="G87" s="22" t="s">
        <v>119</v>
      </c>
      <c r="H87" s="44">
        <f t="shared" ca="1" si="32"/>
        <v>74967</v>
      </c>
      <c r="I87" s="45">
        <f t="shared" si="33"/>
        <v>0</v>
      </c>
      <c r="J87" s="45">
        <f t="shared" ca="1" si="24"/>
        <v>0</v>
      </c>
      <c r="K87" s="45">
        <f t="shared" si="34"/>
        <v>0</v>
      </c>
      <c r="L87" s="45"/>
      <c r="M87" s="45">
        <f t="shared" si="35"/>
        <v>0</v>
      </c>
      <c r="N87" s="257">
        <f t="shared" ca="1" si="25"/>
        <v>0.05</v>
      </c>
      <c r="O87" s="23"/>
      <c r="P87" s="255">
        <f t="shared" ca="1" si="26"/>
        <v>9.4999999999999998E-3</v>
      </c>
      <c r="Q87" s="163">
        <f t="shared" ca="1" si="27"/>
        <v>0.05</v>
      </c>
      <c r="R87" s="164">
        <f ca="1">NPV(Q86,K87:$K$244) + ($A$13+$A$14+$A$15)/POWER(1+Q86,$A$29-D87+1)+U86</f>
        <v>0</v>
      </c>
      <c r="S87" s="164">
        <f ca="1">NPV(Q87,K87:$K$244) + ($A$13+$A$14+$A$15)/POWER(1+Q87,$A$29-D87+1)+U86</f>
        <v>0</v>
      </c>
      <c r="T87" s="45">
        <f t="shared" ca="1" si="28"/>
        <v>7.2759576141834259E-11</v>
      </c>
      <c r="U87" s="45">
        <f t="shared" ca="1" si="36"/>
        <v>0</v>
      </c>
      <c r="V87" s="45">
        <f t="shared" si="37"/>
        <v>0</v>
      </c>
      <c r="W87" s="45">
        <f t="shared" ca="1" si="29"/>
        <v>0</v>
      </c>
      <c r="X87" s="274">
        <f t="shared" ca="1" si="30"/>
        <v>7.2759576141834259E-11</v>
      </c>
      <c r="Z87" s="28">
        <f t="shared" ca="1" si="38"/>
        <v>0</v>
      </c>
      <c r="AA87" s="233"/>
      <c r="AB87" s="45">
        <f t="shared" ca="1" si="39"/>
        <v>0</v>
      </c>
      <c r="AC87" s="45">
        <f t="shared" ca="1" si="21"/>
        <v>0</v>
      </c>
      <c r="AD87" s="25">
        <f t="shared" ca="1" si="22"/>
        <v>0</v>
      </c>
    </row>
    <row r="88" spans="4:30" x14ac:dyDescent="0.35">
      <c r="D88" s="20">
        <v>84</v>
      </c>
      <c r="E88" s="21">
        <f t="shared" ca="1" si="31"/>
        <v>75361</v>
      </c>
      <c r="F88" s="44">
        <f t="shared" ca="1" si="23"/>
        <v>75725</v>
      </c>
      <c r="G88" s="22" t="s">
        <v>119</v>
      </c>
      <c r="H88" s="44">
        <f t="shared" ca="1" si="32"/>
        <v>75332</v>
      </c>
      <c r="I88" s="45">
        <f t="shared" si="33"/>
        <v>0</v>
      </c>
      <c r="J88" s="45">
        <f t="shared" ca="1" si="24"/>
        <v>0</v>
      </c>
      <c r="K88" s="45">
        <f t="shared" si="34"/>
        <v>0</v>
      </c>
      <c r="L88" s="45"/>
      <c r="M88" s="45">
        <f t="shared" si="35"/>
        <v>0</v>
      </c>
      <c r="N88" s="257">
        <f t="shared" ca="1" si="25"/>
        <v>0.05</v>
      </c>
      <c r="O88" s="23"/>
      <c r="P88" s="255">
        <f t="shared" ca="1" si="26"/>
        <v>9.4999999999999998E-3</v>
      </c>
      <c r="Q88" s="163">
        <f t="shared" ca="1" si="27"/>
        <v>0.05</v>
      </c>
      <c r="R88" s="164">
        <f ca="1">NPV(Q87,K88:$K$244) + ($A$13+$A$14+$A$15)/POWER(1+Q87,$A$29-D88+1)+U87</f>
        <v>0</v>
      </c>
      <c r="S88" s="164">
        <f ca="1">NPV(Q88,K88:$K$244) + ($A$13+$A$14+$A$15)/POWER(1+Q88,$A$29-D88+1)+U87</f>
        <v>0</v>
      </c>
      <c r="T88" s="45">
        <f t="shared" ca="1" si="28"/>
        <v>7.2759576141834259E-11</v>
      </c>
      <c r="U88" s="45">
        <f t="shared" ca="1" si="36"/>
        <v>0</v>
      </c>
      <c r="V88" s="45">
        <f t="shared" si="37"/>
        <v>0</v>
      </c>
      <c r="W88" s="45">
        <f t="shared" ca="1" si="29"/>
        <v>0</v>
      </c>
      <c r="X88" s="274">
        <f t="shared" ca="1" si="30"/>
        <v>7.2759576141834259E-11</v>
      </c>
      <c r="Z88" s="28">
        <f t="shared" ca="1" si="38"/>
        <v>0</v>
      </c>
      <c r="AA88" s="233"/>
      <c r="AB88" s="45">
        <f t="shared" ca="1" si="39"/>
        <v>0</v>
      </c>
      <c r="AC88" s="45">
        <f t="shared" ca="1" si="21"/>
        <v>0</v>
      </c>
      <c r="AD88" s="25">
        <f t="shared" ca="1" si="22"/>
        <v>0</v>
      </c>
    </row>
    <row r="89" spans="4:30" x14ac:dyDescent="0.35">
      <c r="D89" s="20">
        <v>85</v>
      </c>
      <c r="E89" s="21">
        <f t="shared" ca="1" si="31"/>
        <v>75726</v>
      </c>
      <c r="F89" s="44">
        <f t="shared" ca="1" si="23"/>
        <v>76091</v>
      </c>
      <c r="G89" s="22" t="s">
        <v>119</v>
      </c>
      <c r="H89" s="44">
        <f t="shared" ca="1" si="32"/>
        <v>75697</v>
      </c>
      <c r="I89" s="45">
        <f t="shared" si="33"/>
        <v>0</v>
      </c>
      <c r="J89" s="45">
        <f t="shared" ca="1" si="24"/>
        <v>0</v>
      </c>
      <c r="K89" s="45">
        <f t="shared" si="34"/>
        <v>0</v>
      </c>
      <c r="L89" s="45"/>
      <c r="M89" s="45">
        <f t="shared" si="35"/>
        <v>0</v>
      </c>
      <c r="N89" s="257">
        <f t="shared" ca="1" si="25"/>
        <v>0.05</v>
      </c>
      <c r="O89" s="23"/>
      <c r="P89" s="255">
        <f t="shared" ca="1" si="26"/>
        <v>9.4999999999999998E-3</v>
      </c>
      <c r="Q89" s="163">
        <f t="shared" ca="1" si="27"/>
        <v>0.05</v>
      </c>
      <c r="R89" s="164">
        <f ca="1">NPV(Q88,K89:$K$244) + ($A$13+$A$14+$A$15)/POWER(1+Q88,$A$29-D89+1)+U88</f>
        <v>0</v>
      </c>
      <c r="S89" s="164">
        <f ca="1">NPV(Q89,K89:$K$244) + ($A$13+$A$14+$A$15)/POWER(1+Q89,$A$29-D89+1)+U88</f>
        <v>0</v>
      </c>
      <c r="T89" s="45">
        <f t="shared" ca="1" si="28"/>
        <v>7.2759576141834259E-11</v>
      </c>
      <c r="U89" s="45">
        <f t="shared" ca="1" si="36"/>
        <v>0</v>
      </c>
      <c r="V89" s="45">
        <f t="shared" si="37"/>
        <v>0</v>
      </c>
      <c r="W89" s="45">
        <f t="shared" ca="1" si="29"/>
        <v>0</v>
      </c>
      <c r="X89" s="274">
        <f t="shared" ca="1" si="30"/>
        <v>7.2759576141834259E-11</v>
      </c>
      <c r="Z89" s="28">
        <f t="shared" ca="1" si="38"/>
        <v>0</v>
      </c>
      <c r="AA89" s="233"/>
      <c r="AB89" s="45">
        <f t="shared" ca="1" si="39"/>
        <v>0</v>
      </c>
      <c r="AC89" s="45">
        <f t="shared" ca="1" si="21"/>
        <v>0</v>
      </c>
      <c r="AD89" s="25">
        <f t="shared" ca="1" si="22"/>
        <v>0</v>
      </c>
    </row>
    <row r="90" spans="4:30" x14ac:dyDescent="0.35">
      <c r="D90" s="20">
        <v>86</v>
      </c>
      <c r="E90" s="21">
        <f t="shared" ca="1" si="31"/>
        <v>76092</v>
      </c>
      <c r="F90" s="44">
        <f t="shared" ca="1" si="23"/>
        <v>76456</v>
      </c>
      <c r="G90" s="22" t="s">
        <v>119</v>
      </c>
      <c r="H90" s="44">
        <f t="shared" ca="1" si="32"/>
        <v>76063</v>
      </c>
      <c r="I90" s="45">
        <f t="shared" si="33"/>
        <v>0</v>
      </c>
      <c r="J90" s="45">
        <f t="shared" ca="1" si="24"/>
        <v>0</v>
      </c>
      <c r="K90" s="45">
        <f t="shared" si="34"/>
        <v>0</v>
      </c>
      <c r="L90" s="45"/>
      <c r="M90" s="45">
        <f t="shared" si="35"/>
        <v>0</v>
      </c>
      <c r="N90" s="257">
        <f t="shared" ca="1" si="25"/>
        <v>0.05</v>
      </c>
      <c r="O90" s="23"/>
      <c r="P90" s="255">
        <f t="shared" ca="1" si="26"/>
        <v>9.4999999999999998E-3</v>
      </c>
      <c r="Q90" s="163">
        <f t="shared" ca="1" si="27"/>
        <v>0.05</v>
      </c>
      <c r="R90" s="164">
        <f ca="1">NPV(Q89,K90:$K$244) + ($A$13+$A$14+$A$15)/POWER(1+Q89,$A$29-D90+1)+U89</f>
        <v>0</v>
      </c>
      <c r="S90" s="164">
        <f ca="1">NPV(Q90,K90:$K$244) + ($A$13+$A$14+$A$15)/POWER(1+Q90,$A$29-D90+1)+U89</f>
        <v>0</v>
      </c>
      <c r="T90" s="45">
        <f t="shared" ca="1" si="28"/>
        <v>7.2759576141834259E-11</v>
      </c>
      <c r="U90" s="45">
        <f t="shared" ca="1" si="36"/>
        <v>0</v>
      </c>
      <c r="V90" s="45">
        <f t="shared" si="37"/>
        <v>0</v>
      </c>
      <c r="W90" s="45">
        <f t="shared" ca="1" si="29"/>
        <v>0</v>
      </c>
      <c r="X90" s="274">
        <f t="shared" ca="1" si="30"/>
        <v>7.2759576141834259E-11</v>
      </c>
      <c r="Z90" s="28">
        <f t="shared" ca="1" si="38"/>
        <v>0</v>
      </c>
      <c r="AA90" s="233"/>
      <c r="AB90" s="45">
        <f t="shared" ca="1" si="39"/>
        <v>0</v>
      </c>
      <c r="AC90" s="45">
        <f t="shared" ca="1" si="21"/>
        <v>0</v>
      </c>
      <c r="AD90" s="25">
        <f t="shared" ca="1" si="22"/>
        <v>0</v>
      </c>
    </row>
    <row r="91" spans="4:30" x14ac:dyDescent="0.35">
      <c r="D91" s="20">
        <v>87</v>
      </c>
      <c r="E91" s="21">
        <f t="shared" ca="1" si="31"/>
        <v>76457</v>
      </c>
      <c r="F91" s="44">
        <f t="shared" ca="1" si="23"/>
        <v>76821</v>
      </c>
      <c r="G91" s="22" t="s">
        <v>119</v>
      </c>
      <c r="H91" s="44">
        <f t="shared" ca="1" si="32"/>
        <v>76428</v>
      </c>
      <c r="I91" s="45">
        <f t="shared" si="33"/>
        <v>0</v>
      </c>
      <c r="J91" s="45">
        <f t="shared" ca="1" si="24"/>
        <v>0</v>
      </c>
      <c r="K91" s="45">
        <f t="shared" si="34"/>
        <v>0</v>
      </c>
      <c r="L91" s="45"/>
      <c r="M91" s="45">
        <f t="shared" si="35"/>
        <v>0</v>
      </c>
      <c r="N91" s="257">
        <f t="shared" ca="1" si="25"/>
        <v>0.05</v>
      </c>
      <c r="O91" s="23"/>
      <c r="P91" s="255">
        <f t="shared" ca="1" si="26"/>
        <v>9.4999999999999998E-3</v>
      </c>
      <c r="Q91" s="163">
        <f t="shared" ca="1" si="27"/>
        <v>0.05</v>
      </c>
      <c r="R91" s="164">
        <f ca="1">NPV(Q90,K91:$K$244) + ($A$13+$A$14+$A$15)/POWER(1+Q90,$A$29-D91+1)+U90</f>
        <v>0</v>
      </c>
      <c r="S91" s="164">
        <f ca="1">NPV(Q91,K91:$K$244) + ($A$13+$A$14+$A$15)/POWER(1+Q91,$A$29-D91+1)+U90</f>
        <v>0</v>
      </c>
      <c r="T91" s="45">
        <f t="shared" ca="1" si="28"/>
        <v>7.2759576141834259E-11</v>
      </c>
      <c r="U91" s="45">
        <f t="shared" ca="1" si="36"/>
        <v>0</v>
      </c>
      <c r="V91" s="45">
        <f t="shared" si="37"/>
        <v>0</v>
      </c>
      <c r="W91" s="45">
        <f t="shared" ca="1" si="29"/>
        <v>0</v>
      </c>
      <c r="X91" s="274">
        <f t="shared" ca="1" si="30"/>
        <v>7.2759576141834259E-11</v>
      </c>
      <c r="Z91" s="28">
        <f t="shared" ca="1" si="38"/>
        <v>0</v>
      </c>
      <c r="AA91" s="233"/>
      <c r="AB91" s="45">
        <f t="shared" ca="1" si="39"/>
        <v>0</v>
      </c>
      <c r="AC91" s="45">
        <f t="shared" ca="1" si="21"/>
        <v>0</v>
      </c>
      <c r="AD91" s="25">
        <f t="shared" ca="1" si="22"/>
        <v>0</v>
      </c>
    </row>
    <row r="92" spans="4:30" x14ac:dyDescent="0.35">
      <c r="D92" s="20">
        <v>88</v>
      </c>
      <c r="E92" s="21">
        <f t="shared" ca="1" si="31"/>
        <v>76822</v>
      </c>
      <c r="F92" s="44">
        <f t="shared" ca="1" si="23"/>
        <v>77186</v>
      </c>
      <c r="G92" s="22" t="s">
        <v>119</v>
      </c>
      <c r="H92" s="44">
        <f t="shared" ca="1" si="32"/>
        <v>76793</v>
      </c>
      <c r="I92" s="45">
        <f t="shared" si="33"/>
        <v>0</v>
      </c>
      <c r="J92" s="45">
        <f t="shared" ca="1" si="24"/>
        <v>0</v>
      </c>
      <c r="K92" s="45">
        <f t="shared" si="34"/>
        <v>0</v>
      </c>
      <c r="L92" s="45"/>
      <c r="M92" s="45">
        <f t="shared" si="35"/>
        <v>0</v>
      </c>
      <c r="N92" s="257">
        <f t="shared" ca="1" si="25"/>
        <v>0.05</v>
      </c>
      <c r="O92" s="23"/>
      <c r="P92" s="255">
        <f t="shared" ca="1" si="26"/>
        <v>9.4999999999999998E-3</v>
      </c>
      <c r="Q92" s="163">
        <f t="shared" ca="1" si="27"/>
        <v>0.05</v>
      </c>
      <c r="R92" s="164">
        <f ca="1">NPV(Q91,K92:$K$244) + ($A$13+$A$14+$A$15)/POWER(1+Q91,$A$29-D92+1)+U91</f>
        <v>0</v>
      </c>
      <c r="S92" s="164">
        <f ca="1">NPV(Q92,K92:$K$244) + ($A$13+$A$14+$A$15)/POWER(1+Q92,$A$29-D92+1)+U91</f>
        <v>0</v>
      </c>
      <c r="T92" s="45">
        <f t="shared" ca="1" si="28"/>
        <v>7.2759576141834259E-11</v>
      </c>
      <c r="U92" s="45">
        <f t="shared" ca="1" si="36"/>
        <v>0</v>
      </c>
      <c r="V92" s="45">
        <f t="shared" si="37"/>
        <v>0</v>
      </c>
      <c r="W92" s="45">
        <f t="shared" ca="1" si="29"/>
        <v>0</v>
      </c>
      <c r="X92" s="274">
        <f t="shared" ca="1" si="30"/>
        <v>7.2759576141834259E-11</v>
      </c>
      <c r="Z92" s="28">
        <f t="shared" ca="1" si="38"/>
        <v>0</v>
      </c>
      <c r="AA92" s="233"/>
      <c r="AB92" s="45">
        <f t="shared" ca="1" si="39"/>
        <v>0</v>
      </c>
      <c r="AC92" s="45">
        <f t="shared" ca="1" si="21"/>
        <v>0</v>
      </c>
      <c r="AD92" s="25">
        <f t="shared" ca="1" si="22"/>
        <v>0</v>
      </c>
    </row>
    <row r="93" spans="4:30" x14ac:dyDescent="0.35">
      <c r="D93" s="20">
        <v>89</v>
      </c>
      <c r="E93" s="21">
        <f t="shared" ca="1" si="31"/>
        <v>77187</v>
      </c>
      <c r="F93" s="44">
        <f t="shared" ca="1" si="23"/>
        <v>77552</v>
      </c>
      <c r="G93" s="22" t="s">
        <v>119</v>
      </c>
      <c r="H93" s="44">
        <f t="shared" ca="1" si="32"/>
        <v>77158</v>
      </c>
      <c r="I93" s="45">
        <f t="shared" si="33"/>
        <v>0</v>
      </c>
      <c r="J93" s="45">
        <f t="shared" ca="1" si="24"/>
        <v>0</v>
      </c>
      <c r="K93" s="45">
        <f t="shared" si="34"/>
        <v>0</v>
      </c>
      <c r="L93" s="45"/>
      <c r="M93" s="45">
        <f t="shared" si="35"/>
        <v>0</v>
      </c>
      <c r="N93" s="257">
        <f t="shared" ca="1" si="25"/>
        <v>0.05</v>
      </c>
      <c r="O93" s="23"/>
      <c r="P93" s="255">
        <f t="shared" ca="1" si="26"/>
        <v>9.4999999999999998E-3</v>
      </c>
      <c r="Q93" s="163">
        <f t="shared" ca="1" si="27"/>
        <v>0.05</v>
      </c>
      <c r="R93" s="164">
        <f ca="1">NPV(Q92,K93:$K$244) + ($A$13+$A$14+$A$15)/POWER(1+Q92,$A$29-D93+1)+U92</f>
        <v>0</v>
      </c>
      <c r="S93" s="164">
        <f ca="1">NPV(Q93,K93:$K$244) + ($A$13+$A$14+$A$15)/POWER(1+Q93,$A$29-D93+1)+U92</f>
        <v>0</v>
      </c>
      <c r="T93" s="45">
        <f t="shared" ca="1" si="28"/>
        <v>7.2759576141834259E-11</v>
      </c>
      <c r="U93" s="45">
        <f t="shared" ca="1" si="36"/>
        <v>0</v>
      </c>
      <c r="V93" s="45">
        <f t="shared" si="37"/>
        <v>0</v>
      </c>
      <c r="W93" s="45">
        <f t="shared" ca="1" si="29"/>
        <v>0</v>
      </c>
      <c r="X93" s="274">
        <f t="shared" ca="1" si="30"/>
        <v>7.2759576141834259E-11</v>
      </c>
      <c r="Z93" s="28">
        <f t="shared" ca="1" si="38"/>
        <v>0</v>
      </c>
      <c r="AA93" s="233"/>
      <c r="AB93" s="45">
        <f t="shared" ca="1" si="39"/>
        <v>0</v>
      </c>
      <c r="AC93" s="45">
        <f t="shared" ca="1" si="21"/>
        <v>0</v>
      </c>
      <c r="AD93" s="25">
        <f t="shared" ca="1" si="22"/>
        <v>0</v>
      </c>
    </row>
    <row r="94" spans="4:30" x14ac:dyDescent="0.35">
      <c r="D94" s="20">
        <v>90</v>
      </c>
      <c r="E94" s="21">
        <f t="shared" ca="1" si="31"/>
        <v>77553</v>
      </c>
      <c r="F94" s="44">
        <f t="shared" ca="1" si="23"/>
        <v>77917</v>
      </c>
      <c r="G94" s="22" t="s">
        <v>119</v>
      </c>
      <c r="H94" s="44">
        <f t="shared" ca="1" si="32"/>
        <v>77524</v>
      </c>
      <c r="I94" s="45">
        <f t="shared" si="33"/>
        <v>0</v>
      </c>
      <c r="J94" s="45">
        <f t="shared" ca="1" si="24"/>
        <v>0</v>
      </c>
      <c r="K94" s="45">
        <f t="shared" si="34"/>
        <v>0</v>
      </c>
      <c r="L94" s="45"/>
      <c r="M94" s="45">
        <f t="shared" si="35"/>
        <v>0</v>
      </c>
      <c r="N94" s="257">
        <f t="shared" ca="1" si="25"/>
        <v>0.05</v>
      </c>
      <c r="O94" s="23"/>
      <c r="P94" s="255">
        <f t="shared" ca="1" si="26"/>
        <v>9.4999999999999998E-3</v>
      </c>
      <c r="Q94" s="163">
        <f t="shared" ca="1" si="27"/>
        <v>0.05</v>
      </c>
      <c r="R94" s="164">
        <f ca="1">NPV(Q93,K94:$K$244) + ($A$13+$A$14+$A$15)/POWER(1+Q93,$A$29-D94+1)+U93</f>
        <v>0</v>
      </c>
      <c r="S94" s="164">
        <f ca="1">NPV(Q94,K94:$K$244) + ($A$13+$A$14+$A$15)/POWER(1+Q94,$A$29-D94+1)+U93</f>
        <v>0</v>
      </c>
      <c r="T94" s="45">
        <f t="shared" ca="1" si="28"/>
        <v>7.2759576141834259E-11</v>
      </c>
      <c r="U94" s="45">
        <f t="shared" ca="1" si="36"/>
        <v>0</v>
      </c>
      <c r="V94" s="45">
        <f t="shared" si="37"/>
        <v>0</v>
      </c>
      <c r="W94" s="45">
        <f t="shared" ca="1" si="29"/>
        <v>0</v>
      </c>
      <c r="X94" s="274">
        <f t="shared" ca="1" si="30"/>
        <v>7.2759576141834259E-11</v>
      </c>
      <c r="Z94" s="28">
        <f t="shared" ca="1" si="38"/>
        <v>0</v>
      </c>
      <c r="AA94" s="233"/>
      <c r="AB94" s="45">
        <f t="shared" ca="1" si="39"/>
        <v>0</v>
      </c>
      <c r="AC94" s="45">
        <f t="shared" ca="1" si="21"/>
        <v>0</v>
      </c>
      <c r="AD94" s="25">
        <f t="shared" ca="1" si="22"/>
        <v>0</v>
      </c>
    </row>
    <row r="95" spans="4:30" x14ac:dyDescent="0.35">
      <c r="D95" s="20">
        <v>91</v>
      </c>
      <c r="E95" s="21">
        <f t="shared" ca="1" si="31"/>
        <v>77918</v>
      </c>
      <c r="F95" s="44">
        <f t="shared" ca="1" si="23"/>
        <v>78282</v>
      </c>
      <c r="G95" s="22" t="s">
        <v>119</v>
      </c>
      <c r="H95" s="44">
        <f t="shared" ca="1" si="32"/>
        <v>77889</v>
      </c>
      <c r="I95" s="45">
        <f t="shared" si="33"/>
        <v>0</v>
      </c>
      <c r="J95" s="45">
        <f t="shared" ca="1" si="24"/>
        <v>0</v>
      </c>
      <c r="K95" s="45">
        <f t="shared" si="34"/>
        <v>0</v>
      </c>
      <c r="L95" s="45"/>
      <c r="M95" s="45">
        <f t="shared" si="35"/>
        <v>0</v>
      </c>
      <c r="N95" s="257">
        <f t="shared" ca="1" si="25"/>
        <v>0.05</v>
      </c>
      <c r="O95" s="23"/>
      <c r="P95" s="255">
        <f t="shared" ca="1" si="26"/>
        <v>9.4999999999999998E-3</v>
      </c>
      <c r="Q95" s="163">
        <f t="shared" ca="1" si="27"/>
        <v>0.05</v>
      </c>
      <c r="R95" s="164">
        <f ca="1">NPV(Q94,K95:$K$244) + ($A$13+$A$14+$A$15)/POWER(1+Q94,$A$29-D95+1)+U94</f>
        <v>0</v>
      </c>
      <c r="S95" s="164">
        <f ca="1">NPV(Q95,K95:$K$244) + ($A$13+$A$14+$A$15)/POWER(1+Q95,$A$29-D95+1)+U94</f>
        <v>0</v>
      </c>
      <c r="T95" s="45">
        <f t="shared" ca="1" si="28"/>
        <v>7.2759576141834259E-11</v>
      </c>
      <c r="U95" s="45">
        <f t="shared" ca="1" si="36"/>
        <v>0</v>
      </c>
      <c r="V95" s="45">
        <f t="shared" si="37"/>
        <v>0</v>
      </c>
      <c r="W95" s="45">
        <f t="shared" ca="1" si="29"/>
        <v>0</v>
      </c>
      <c r="X95" s="274">
        <f t="shared" ca="1" si="30"/>
        <v>7.2759576141834259E-11</v>
      </c>
      <c r="Z95" s="28">
        <f t="shared" ca="1" si="38"/>
        <v>0</v>
      </c>
      <c r="AA95" s="233"/>
      <c r="AB95" s="45">
        <f t="shared" ca="1" si="39"/>
        <v>0</v>
      </c>
      <c r="AC95" s="45">
        <f t="shared" ca="1" si="21"/>
        <v>0</v>
      </c>
      <c r="AD95" s="25">
        <f t="shared" ca="1" si="22"/>
        <v>0</v>
      </c>
    </row>
    <row r="96" spans="4:30" x14ac:dyDescent="0.35">
      <c r="D96" s="20">
        <v>92</v>
      </c>
      <c r="E96" s="21">
        <f t="shared" ca="1" si="31"/>
        <v>78283</v>
      </c>
      <c r="F96" s="44">
        <f t="shared" ca="1" si="23"/>
        <v>78647</v>
      </c>
      <c r="G96" s="22" t="s">
        <v>119</v>
      </c>
      <c r="H96" s="44">
        <f t="shared" ca="1" si="32"/>
        <v>78254</v>
      </c>
      <c r="I96" s="45">
        <f t="shared" si="33"/>
        <v>0</v>
      </c>
      <c r="J96" s="45">
        <f t="shared" ca="1" si="24"/>
        <v>0</v>
      </c>
      <c r="K96" s="45">
        <f t="shared" si="34"/>
        <v>0</v>
      </c>
      <c r="L96" s="45"/>
      <c r="M96" s="45">
        <f t="shared" si="35"/>
        <v>0</v>
      </c>
      <c r="N96" s="257">
        <f t="shared" ca="1" si="25"/>
        <v>0.05</v>
      </c>
      <c r="O96" s="23"/>
      <c r="P96" s="255">
        <f t="shared" ca="1" si="26"/>
        <v>9.4999999999999998E-3</v>
      </c>
      <c r="Q96" s="163">
        <f t="shared" ca="1" si="27"/>
        <v>0.05</v>
      </c>
      <c r="R96" s="164">
        <f ca="1">NPV(Q95,K96:$K$244) + ($A$13+$A$14+$A$15)/POWER(1+Q95,$A$29-D96+1)+U95</f>
        <v>0</v>
      </c>
      <c r="S96" s="164">
        <f ca="1">NPV(Q96,K96:$K$244) + ($A$13+$A$14+$A$15)/POWER(1+Q96,$A$29-D96+1)+U95</f>
        <v>0</v>
      </c>
      <c r="T96" s="45">
        <f t="shared" ca="1" si="28"/>
        <v>7.2759576141834259E-11</v>
      </c>
      <c r="U96" s="45">
        <f t="shared" ca="1" si="36"/>
        <v>0</v>
      </c>
      <c r="V96" s="45">
        <f t="shared" si="37"/>
        <v>0</v>
      </c>
      <c r="W96" s="45">
        <f t="shared" ca="1" si="29"/>
        <v>0</v>
      </c>
      <c r="X96" s="274">
        <f t="shared" ca="1" si="30"/>
        <v>7.2759576141834259E-11</v>
      </c>
      <c r="Z96" s="28">
        <f t="shared" ca="1" si="38"/>
        <v>0</v>
      </c>
      <c r="AA96" s="233"/>
      <c r="AB96" s="45">
        <f t="shared" ca="1" si="39"/>
        <v>0</v>
      </c>
      <c r="AC96" s="45">
        <f t="shared" ca="1" si="21"/>
        <v>0</v>
      </c>
      <c r="AD96" s="25">
        <f t="shared" ca="1" si="22"/>
        <v>0</v>
      </c>
    </row>
    <row r="97" spans="4:30" x14ac:dyDescent="0.35">
      <c r="D97" s="20">
        <v>93</v>
      </c>
      <c r="E97" s="21">
        <f t="shared" ca="1" si="31"/>
        <v>78648</v>
      </c>
      <c r="F97" s="44">
        <f t="shared" ca="1" si="23"/>
        <v>79013</v>
      </c>
      <c r="G97" s="22" t="s">
        <v>119</v>
      </c>
      <c r="H97" s="44">
        <f t="shared" ca="1" si="32"/>
        <v>78619</v>
      </c>
      <c r="I97" s="45">
        <f t="shared" si="33"/>
        <v>0</v>
      </c>
      <c r="J97" s="45">
        <f t="shared" ca="1" si="24"/>
        <v>0</v>
      </c>
      <c r="K97" s="45">
        <f t="shared" si="34"/>
        <v>0</v>
      </c>
      <c r="L97" s="45"/>
      <c r="M97" s="45">
        <f t="shared" si="35"/>
        <v>0</v>
      </c>
      <c r="N97" s="257">
        <f t="shared" ca="1" si="25"/>
        <v>0.05</v>
      </c>
      <c r="O97" s="23"/>
      <c r="P97" s="255">
        <f t="shared" ca="1" si="26"/>
        <v>9.4999999999999998E-3</v>
      </c>
      <c r="Q97" s="163">
        <f t="shared" ca="1" si="27"/>
        <v>0.05</v>
      </c>
      <c r="R97" s="164">
        <f ca="1">NPV(Q96,K97:$K$244) + ($A$13+$A$14+$A$15)/POWER(1+Q96,$A$29-D97+1)+U96</f>
        <v>0</v>
      </c>
      <c r="S97" s="164">
        <f ca="1">NPV(Q97,K97:$K$244) + ($A$13+$A$14+$A$15)/POWER(1+Q97,$A$29-D97+1)+U96</f>
        <v>0</v>
      </c>
      <c r="T97" s="45">
        <f t="shared" ca="1" si="28"/>
        <v>7.2759576141834259E-11</v>
      </c>
      <c r="U97" s="45">
        <f t="shared" ca="1" si="36"/>
        <v>0</v>
      </c>
      <c r="V97" s="45">
        <f t="shared" si="37"/>
        <v>0</v>
      </c>
      <c r="W97" s="45">
        <f t="shared" ca="1" si="29"/>
        <v>0</v>
      </c>
      <c r="X97" s="274">
        <f t="shared" ca="1" si="30"/>
        <v>7.2759576141834259E-11</v>
      </c>
      <c r="Z97" s="28">
        <f t="shared" ca="1" si="38"/>
        <v>0</v>
      </c>
      <c r="AA97" s="233"/>
      <c r="AB97" s="45">
        <f t="shared" ca="1" si="39"/>
        <v>0</v>
      </c>
      <c r="AC97" s="45">
        <f t="shared" ca="1" si="21"/>
        <v>0</v>
      </c>
      <c r="AD97" s="25">
        <f t="shared" ca="1" si="22"/>
        <v>0</v>
      </c>
    </row>
    <row r="98" spans="4:30" x14ac:dyDescent="0.35">
      <c r="D98" s="20">
        <v>94</v>
      </c>
      <c r="E98" s="21">
        <f t="shared" ca="1" si="31"/>
        <v>79014</v>
      </c>
      <c r="F98" s="44">
        <f t="shared" ca="1" si="23"/>
        <v>79378</v>
      </c>
      <c r="G98" s="22" t="s">
        <v>119</v>
      </c>
      <c r="H98" s="44">
        <f t="shared" ca="1" si="32"/>
        <v>78985</v>
      </c>
      <c r="I98" s="45">
        <f t="shared" si="33"/>
        <v>0</v>
      </c>
      <c r="J98" s="45">
        <f t="shared" ca="1" si="24"/>
        <v>0</v>
      </c>
      <c r="K98" s="45">
        <f t="shared" si="34"/>
        <v>0</v>
      </c>
      <c r="L98" s="45"/>
      <c r="M98" s="45">
        <f t="shared" si="35"/>
        <v>0</v>
      </c>
      <c r="N98" s="257">
        <f t="shared" ca="1" si="25"/>
        <v>0.05</v>
      </c>
      <c r="O98" s="23"/>
      <c r="P98" s="255">
        <f t="shared" ca="1" si="26"/>
        <v>9.4999999999999998E-3</v>
      </c>
      <c r="Q98" s="163">
        <f t="shared" ca="1" si="27"/>
        <v>0.05</v>
      </c>
      <c r="R98" s="164">
        <f ca="1">NPV(Q97,K98:$K$244) + ($A$13+$A$14+$A$15)/POWER(1+Q97,$A$29-D98+1)+U97</f>
        <v>0</v>
      </c>
      <c r="S98" s="164">
        <f ca="1">NPV(Q98,K98:$K$244) + ($A$13+$A$14+$A$15)/POWER(1+Q98,$A$29-D98+1)+U97</f>
        <v>0</v>
      </c>
      <c r="T98" s="45">
        <f t="shared" ca="1" si="28"/>
        <v>7.2759576141834259E-11</v>
      </c>
      <c r="U98" s="45">
        <f t="shared" ca="1" si="36"/>
        <v>0</v>
      </c>
      <c r="V98" s="45">
        <f t="shared" si="37"/>
        <v>0</v>
      </c>
      <c r="W98" s="45">
        <f t="shared" ca="1" si="29"/>
        <v>0</v>
      </c>
      <c r="X98" s="274">
        <f t="shared" ca="1" si="30"/>
        <v>7.2759576141834259E-11</v>
      </c>
      <c r="Z98" s="28">
        <f t="shared" ca="1" si="38"/>
        <v>0</v>
      </c>
      <c r="AA98" s="233"/>
      <c r="AB98" s="45">
        <f t="shared" ca="1" si="39"/>
        <v>0</v>
      </c>
      <c r="AC98" s="45">
        <f t="shared" ca="1" si="21"/>
        <v>0</v>
      </c>
      <c r="AD98" s="25">
        <f t="shared" ca="1" si="22"/>
        <v>0</v>
      </c>
    </row>
    <row r="99" spans="4:30" x14ac:dyDescent="0.35">
      <c r="D99" s="20">
        <v>95</v>
      </c>
      <c r="E99" s="21">
        <f t="shared" ca="1" si="31"/>
        <v>79379</v>
      </c>
      <c r="F99" s="44">
        <f t="shared" ca="1" si="23"/>
        <v>79743</v>
      </c>
      <c r="G99" s="22" t="s">
        <v>119</v>
      </c>
      <c r="H99" s="44">
        <f t="shared" ca="1" si="32"/>
        <v>79350</v>
      </c>
      <c r="I99" s="45">
        <f t="shared" si="33"/>
        <v>0</v>
      </c>
      <c r="J99" s="45">
        <f t="shared" ca="1" si="24"/>
        <v>0</v>
      </c>
      <c r="K99" s="45">
        <f t="shared" si="34"/>
        <v>0</v>
      </c>
      <c r="L99" s="45"/>
      <c r="M99" s="45">
        <f t="shared" si="35"/>
        <v>0</v>
      </c>
      <c r="N99" s="257">
        <f t="shared" ca="1" si="25"/>
        <v>0.05</v>
      </c>
      <c r="O99" s="23"/>
      <c r="P99" s="255">
        <f t="shared" ca="1" si="26"/>
        <v>9.4999999999999998E-3</v>
      </c>
      <c r="Q99" s="163">
        <f t="shared" ca="1" si="27"/>
        <v>0.05</v>
      </c>
      <c r="R99" s="164">
        <f ca="1">NPV(Q98,K99:$K$244) + ($A$13+$A$14+$A$15)/POWER(1+Q98,$A$29-D99+1)+U98</f>
        <v>0</v>
      </c>
      <c r="S99" s="164">
        <f ca="1">NPV(Q99,K99:$K$244) + ($A$13+$A$14+$A$15)/POWER(1+Q99,$A$29-D99+1)+U98</f>
        <v>0</v>
      </c>
      <c r="T99" s="45">
        <f t="shared" ca="1" si="28"/>
        <v>7.2759576141834259E-11</v>
      </c>
      <c r="U99" s="45">
        <f t="shared" ca="1" si="36"/>
        <v>0</v>
      </c>
      <c r="V99" s="45">
        <f t="shared" si="37"/>
        <v>0</v>
      </c>
      <c r="W99" s="45">
        <f t="shared" ca="1" si="29"/>
        <v>0</v>
      </c>
      <c r="X99" s="274">
        <f t="shared" ca="1" si="30"/>
        <v>7.2759576141834259E-11</v>
      </c>
      <c r="Z99" s="28">
        <f t="shared" ca="1" si="38"/>
        <v>0</v>
      </c>
      <c r="AA99" s="233"/>
      <c r="AB99" s="45">
        <f t="shared" ca="1" si="39"/>
        <v>0</v>
      </c>
      <c r="AC99" s="45">
        <f t="shared" ca="1" si="21"/>
        <v>0</v>
      </c>
      <c r="AD99" s="25">
        <f t="shared" ca="1" si="22"/>
        <v>0</v>
      </c>
    </row>
    <row r="100" spans="4:30" x14ac:dyDescent="0.35">
      <c r="D100" s="20">
        <v>96</v>
      </c>
      <c r="E100" s="21">
        <f t="shared" ca="1" si="31"/>
        <v>79744</v>
      </c>
      <c r="F100" s="44">
        <f t="shared" ca="1" si="23"/>
        <v>80108</v>
      </c>
      <c r="G100" s="22" t="s">
        <v>119</v>
      </c>
      <c r="H100" s="44">
        <f t="shared" ca="1" si="32"/>
        <v>79715</v>
      </c>
      <c r="I100" s="45">
        <f t="shared" si="33"/>
        <v>0</v>
      </c>
      <c r="J100" s="45">
        <f t="shared" ca="1" si="24"/>
        <v>0</v>
      </c>
      <c r="K100" s="45">
        <f t="shared" si="34"/>
        <v>0</v>
      </c>
      <c r="L100" s="45"/>
      <c r="M100" s="45">
        <f t="shared" si="35"/>
        <v>0</v>
      </c>
      <c r="N100" s="257">
        <f t="shared" ca="1" si="25"/>
        <v>0.05</v>
      </c>
      <c r="O100" s="23"/>
      <c r="P100" s="255">
        <f t="shared" ca="1" si="26"/>
        <v>9.4999999999999998E-3</v>
      </c>
      <c r="Q100" s="163">
        <f t="shared" ca="1" si="27"/>
        <v>0.05</v>
      </c>
      <c r="R100" s="164">
        <f ca="1">NPV(Q99,K100:$K$244) + ($A$13+$A$14+$A$15)/POWER(1+Q99,$A$29-D100+1)+U99</f>
        <v>0</v>
      </c>
      <c r="S100" s="164">
        <f ca="1">NPV(Q100,K100:$K$244) + ($A$13+$A$14+$A$15)/POWER(1+Q100,$A$29-D100+1)+U99</f>
        <v>0</v>
      </c>
      <c r="T100" s="45">
        <f t="shared" ca="1" si="28"/>
        <v>7.2759576141834259E-11</v>
      </c>
      <c r="U100" s="45">
        <f t="shared" ca="1" si="36"/>
        <v>0</v>
      </c>
      <c r="V100" s="45">
        <f t="shared" si="37"/>
        <v>0</v>
      </c>
      <c r="W100" s="45">
        <f t="shared" ca="1" si="29"/>
        <v>0</v>
      </c>
      <c r="X100" s="274">
        <f t="shared" ca="1" si="30"/>
        <v>7.2759576141834259E-11</v>
      </c>
      <c r="Z100" s="28">
        <f t="shared" ca="1" si="38"/>
        <v>0</v>
      </c>
      <c r="AA100" s="233"/>
      <c r="AB100" s="45">
        <f t="shared" ca="1" si="39"/>
        <v>0</v>
      </c>
      <c r="AC100" s="45">
        <f t="shared" ca="1" si="21"/>
        <v>0</v>
      </c>
      <c r="AD100" s="25">
        <f t="shared" ca="1" si="22"/>
        <v>0</v>
      </c>
    </row>
    <row r="101" spans="4:30" x14ac:dyDescent="0.35">
      <c r="D101" s="20">
        <v>97</v>
      </c>
      <c r="E101" s="21">
        <f t="shared" ca="1" si="31"/>
        <v>80109</v>
      </c>
      <c r="F101" s="44">
        <f t="shared" ca="1" si="23"/>
        <v>80474</v>
      </c>
      <c r="G101" s="22" t="s">
        <v>119</v>
      </c>
      <c r="H101" s="44">
        <f t="shared" ca="1" si="32"/>
        <v>80080</v>
      </c>
      <c r="I101" s="45">
        <f t="shared" si="33"/>
        <v>0</v>
      </c>
      <c r="J101" s="45">
        <f t="shared" ca="1" si="24"/>
        <v>0</v>
      </c>
      <c r="K101" s="45">
        <f t="shared" si="34"/>
        <v>0</v>
      </c>
      <c r="L101" s="45"/>
      <c r="M101" s="45">
        <f t="shared" si="35"/>
        <v>0</v>
      </c>
      <c r="N101" s="257">
        <f t="shared" ca="1" si="25"/>
        <v>0.05</v>
      </c>
      <c r="O101" s="23"/>
      <c r="P101" s="255">
        <f t="shared" ca="1" si="26"/>
        <v>9.4999999999999998E-3</v>
      </c>
      <c r="Q101" s="163">
        <f t="shared" ca="1" si="27"/>
        <v>0.05</v>
      </c>
      <c r="R101" s="164">
        <f ca="1">NPV(Q100,K101:$K$244) + ($A$13+$A$14+$A$15)/POWER(1+Q100,$A$29-D101+1)+U100</f>
        <v>0</v>
      </c>
      <c r="S101" s="164">
        <f ca="1">NPV(Q101,K101:$K$244) + ($A$13+$A$14+$A$15)/POWER(1+Q101,$A$29-D101+1)+U100</f>
        <v>0</v>
      </c>
      <c r="T101" s="45">
        <f t="shared" ca="1" si="28"/>
        <v>7.2759576141834259E-11</v>
      </c>
      <c r="U101" s="45">
        <f t="shared" ca="1" si="36"/>
        <v>0</v>
      </c>
      <c r="V101" s="45">
        <f t="shared" si="37"/>
        <v>0</v>
      </c>
      <c r="W101" s="45">
        <f t="shared" ca="1" si="29"/>
        <v>0</v>
      </c>
      <c r="X101" s="274">
        <f t="shared" ca="1" si="30"/>
        <v>7.2759576141834259E-11</v>
      </c>
      <c r="Z101" s="28">
        <f t="shared" ca="1" si="38"/>
        <v>0</v>
      </c>
      <c r="AA101" s="233"/>
      <c r="AB101" s="45">
        <f t="shared" ca="1" si="39"/>
        <v>0</v>
      </c>
      <c r="AC101" s="45">
        <f t="shared" ca="1" si="21"/>
        <v>0</v>
      </c>
      <c r="AD101" s="25">
        <f t="shared" ca="1" si="22"/>
        <v>0</v>
      </c>
    </row>
    <row r="102" spans="4:30" x14ac:dyDescent="0.35">
      <c r="D102" s="20">
        <v>98</v>
      </c>
      <c r="E102" s="21">
        <f t="shared" ca="1" si="31"/>
        <v>80475</v>
      </c>
      <c r="F102" s="44">
        <f t="shared" ca="1" si="23"/>
        <v>80839</v>
      </c>
      <c r="G102" s="22" t="s">
        <v>119</v>
      </c>
      <c r="H102" s="44">
        <f t="shared" ca="1" si="32"/>
        <v>80446</v>
      </c>
      <c r="I102" s="45">
        <f t="shared" si="33"/>
        <v>0</v>
      </c>
      <c r="J102" s="45">
        <f t="shared" ca="1" si="24"/>
        <v>0</v>
      </c>
      <c r="K102" s="45">
        <f t="shared" si="34"/>
        <v>0</v>
      </c>
      <c r="L102" s="45"/>
      <c r="M102" s="45">
        <f t="shared" si="35"/>
        <v>0</v>
      </c>
      <c r="N102" s="257">
        <f t="shared" ca="1" si="25"/>
        <v>0.05</v>
      </c>
      <c r="O102" s="23"/>
      <c r="P102" s="255">
        <f t="shared" ca="1" si="26"/>
        <v>9.4999999999999998E-3</v>
      </c>
      <c r="Q102" s="163">
        <f t="shared" ca="1" si="27"/>
        <v>0.05</v>
      </c>
      <c r="R102" s="164">
        <f ca="1">NPV(Q101,K102:$K$244) + ($A$13+$A$14+$A$15)/POWER(1+Q101,$A$29-D102+1)+U101</f>
        <v>0</v>
      </c>
      <c r="S102" s="164">
        <f ca="1">NPV(Q102,K102:$K$244) + ($A$13+$A$14+$A$15)/POWER(1+Q102,$A$29-D102+1)+U101</f>
        <v>0</v>
      </c>
      <c r="T102" s="45">
        <f t="shared" ca="1" si="28"/>
        <v>7.2759576141834259E-11</v>
      </c>
      <c r="U102" s="45">
        <f t="shared" ca="1" si="36"/>
        <v>0</v>
      </c>
      <c r="V102" s="45">
        <f t="shared" si="37"/>
        <v>0</v>
      </c>
      <c r="W102" s="45">
        <f t="shared" ca="1" si="29"/>
        <v>0</v>
      </c>
      <c r="X102" s="274">
        <f t="shared" ca="1" si="30"/>
        <v>7.2759576141834259E-11</v>
      </c>
      <c r="Z102" s="28">
        <f t="shared" ca="1" si="38"/>
        <v>0</v>
      </c>
      <c r="AA102" s="233"/>
      <c r="AB102" s="45">
        <f t="shared" ca="1" si="39"/>
        <v>0</v>
      </c>
      <c r="AC102" s="45">
        <f t="shared" ca="1" si="21"/>
        <v>0</v>
      </c>
      <c r="AD102" s="25">
        <f t="shared" ca="1" si="22"/>
        <v>0</v>
      </c>
    </row>
    <row r="103" spans="4:30" x14ac:dyDescent="0.35">
      <c r="D103" s="20">
        <v>99</v>
      </c>
      <c r="E103" s="21">
        <f t="shared" ca="1" si="31"/>
        <v>80840</v>
      </c>
      <c r="F103" s="44">
        <f t="shared" ca="1" si="23"/>
        <v>81204</v>
      </c>
      <c r="G103" s="22" t="s">
        <v>119</v>
      </c>
      <c r="H103" s="44">
        <f t="shared" ca="1" si="32"/>
        <v>80811</v>
      </c>
      <c r="I103" s="45">
        <f t="shared" si="33"/>
        <v>0</v>
      </c>
      <c r="J103" s="45">
        <f t="shared" ca="1" si="24"/>
        <v>0</v>
      </c>
      <c r="K103" s="45">
        <f t="shared" si="34"/>
        <v>0</v>
      </c>
      <c r="L103" s="45"/>
      <c r="M103" s="45">
        <f t="shared" si="35"/>
        <v>0</v>
      </c>
      <c r="N103" s="257">
        <f t="shared" ca="1" si="25"/>
        <v>0.05</v>
      </c>
      <c r="O103" s="23"/>
      <c r="P103" s="255">
        <f t="shared" ca="1" si="26"/>
        <v>9.4999999999999998E-3</v>
      </c>
      <c r="Q103" s="163">
        <f t="shared" ca="1" si="27"/>
        <v>0.05</v>
      </c>
      <c r="R103" s="164">
        <f ca="1">NPV(Q102,K103:$K$244) + ($A$13+$A$14+$A$15)/POWER(1+Q102,$A$29-D103+1)+U102</f>
        <v>0</v>
      </c>
      <c r="S103" s="164">
        <f ca="1">NPV(Q103,K103:$K$244) + ($A$13+$A$14+$A$15)/POWER(1+Q103,$A$29-D103+1)+U102</f>
        <v>0</v>
      </c>
      <c r="T103" s="45">
        <f t="shared" ca="1" si="28"/>
        <v>7.2759576141834259E-11</v>
      </c>
      <c r="U103" s="45">
        <f t="shared" ca="1" si="36"/>
        <v>0</v>
      </c>
      <c r="V103" s="45">
        <f t="shared" si="37"/>
        <v>0</v>
      </c>
      <c r="W103" s="45">
        <f t="shared" ca="1" si="29"/>
        <v>0</v>
      </c>
      <c r="X103" s="274">
        <f t="shared" ca="1" si="30"/>
        <v>7.2759576141834259E-11</v>
      </c>
      <c r="Z103" s="28">
        <f t="shared" ca="1" si="38"/>
        <v>0</v>
      </c>
      <c r="AA103" s="233"/>
      <c r="AB103" s="45">
        <f t="shared" ca="1" si="39"/>
        <v>0</v>
      </c>
      <c r="AC103" s="45">
        <f t="shared" ca="1" si="21"/>
        <v>0</v>
      </c>
      <c r="AD103" s="25">
        <f t="shared" ca="1" si="22"/>
        <v>0</v>
      </c>
    </row>
    <row r="104" spans="4:30" x14ac:dyDescent="0.35">
      <c r="D104" s="20">
        <v>100</v>
      </c>
      <c r="E104" s="21">
        <f t="shared" ca="1" si="31"/>
        <v>81205</v>
      </c>
      <c r="F104" s="44">
        <f t="shared" ca="1" si="23"/>
        <v>81569</v>
      </c>
      <c r="G104" s="22" t="s">
        <v>119</v>
      </c>
      <c r="H104" s="44">
        <f t="shared" ca="1" si="32"/>
        <v>81176</v>
      </c>
      <c r="I104" s="45">
        <f t="shared" si="33"/>
        <v>0</v>
      </c>
      <c r="J104" s="45">
        <f t="shared" ca="1" si="24"/>
        <v>0</v>
      </c>
      <c r="K104" s="45">
        <f t="shared" si="34"/>
        <v>0</v>
      </c>
      <c r="L104" s="45"/>
      <c r="M104" s="45">
        <f t="shared" si="35"/>
        <v>0</v>
      </c>
      <c r="N104" s="257">
        <f t="shared" ca="1" si="25"/>
        <v>0.05</v>
      </c>
      <c r="O104" s="23"/>
      <c r="P104" s="255">
        <f t="shared" ca="1" si="26"/>
        <v>9.4999999999999998E-3</v>
      </c>
      <c r="Q104" s="163">
        <f t="shared" ca="1" si="27"/>
        <v>0.05</v>
      </c>
      <c r="R104" s="164">
        <f ca="1">NPV(Q103,K104:$K$244) + ($A$13+$A$14+$A$15)/POWER(1+Q103,$A$29-D104+1)+U103</f>
        <v>0</v>
      </c>
      <c r="S104" s="164">
        <f ca="1">NPV(Q104,K104:$K$244) + ($A$13+$A$14+$A$15)/POWER(1+Q104,$A$29-D104+1)+U103</f>
        <v>0</v>
      </c>
      <c r="T104" s="45">
        <f t="shared" ca="1" si="28"/>
        <v>7.2759576141834259E-11</v>
      </c>
      <c r="U104" s="45">
        <f t="shared" ca="1" si="36"/>
        <v>0</v>
      </c>
      <c r="V104" s="45">
        <f t="shared" si="37"/>
        <v>0</v>
      </c>
      <c r="W104" s="45">
        <f t="shared" ca="1" si="29"/>
        <v>0</v>
      </c>
      <c r="X104" s="274">
        <f t="shared" ca="1" si="30"/>
        <v>7.2759576141834259E-11</v>
      </c>
      <c r="Z104" s="28">
        <f t="shared" ca="1" si="38"/>
        <v>0</v>
      </c>
      <c r="AA104" s="233"/>
      <c r="AB104" s="45">
        <f t="shared" ca="1" si="39"/>
        <v>0</v>
      </c>
      <c r="AC104" s="45">
        <f t="shared" ca="1" si="21"/>
        <v>0</v>
      </c>
      <c r="AD104" s="25">
        <f t="shared" ca="1" si="22"/>
        <v>0</v>
      </c>
    </row>
    <row r="105" spans="4:30" x14ac:dyDescent="0.35">
      <c r="D105" s="20">
        <v>101</v>
      </c>
      <c r="E105" s="21">
        <f t="shared" ca="1" si="31"/>
        <v>81570</v>
      </c>
      <c r="F105" s="44">
        <f t="shared" ca="1" si="23"/>
        <v>81935</v>
      </c>
      <c r="G105" s="22" t="s">
        <v>119</v>
      </c>
      <c r="H105" s="44">
        <f t="shared" ca="1" si="32"/>
        <v>81541</v>
      </c>
      <c r="I105" s="45">
        <f t="shared" si="33"/>
        <v>0</v>
      </c>
      <c r="J105" s="45">
        <f t="shared" ca="1" si="24"/>
        <v>0</v>
      </c>
      <c r="K105" s="45">
        <f t="shared" si="34"/>
        <v>0</v>
      </c>
      <c r="L105" s="45"/>
      <c r="M105" s="45">
        <f t="shared" si="35"/>
        <v>0</v>
      </c>
      <c r="N105" s="257">
        <f t="shared" ca="1" si="25"/>
        <v>0.05</v>
      </c>
      <c r="O105" s="23"/>
      <c r="P105" s="255">
        <f t="shared" ca="1" si="26"/>
        <v>9.4999999999999998E-3</v>
      </c>
      <c r="Q105" s="163">
        <f t="shared" ca="1" si="27"/>
        <v>0.05</v>
      </c>
      <c r="R105" s="164">
        <f ca="1">NPV(Q104,K105:$K$244) + ($A$13+$A$14+$A$15)/POWER(1+Q104,$A$29-D105+1)+U104</f>
        <v>0</v>
      </c>
      <c r="S105" s="164">
        <f ca="1">NPV(Q105,K105:$K$244) + ($A$13+$A$14+$A$15)/POWER(1+Q105,$A$29-D105+1)+U104</f>
        <v>0</v>
      </c>
      <c r="T105" s="45">
        <f t="shared" ca="1" si="28"/>
        <v>7.2759576141834259E-11</v>
      </c>
      <c r="U105" s="45">
        <f t="shared" ca="1" si="36"/>
        <v>0</v>
      </c>
      <c r="V105" s="45">
        <f t="shared" si="37"/>
        <v>0</v>
      </c>
      <c r="W105" s="45">
        <f t="shared" ca="1" si="29"/>
        <v>0</v>
      </c>
      <c r="X105" s="274">
        <f t="shared" ca="1" si="30"/>
        <v>7.2759576141834259E-11</v>
      </c>
      <c r="Z105" s="28">
        <f t="shared" ca="1" si="38"/>
        <v>0</v>
      </c>
      <c r="AA105" s="233"/>
      <c r="AB105" s="45">
        <f t="shared" ca="1" si="39"/>
        <v>0</v>
      </c>
      <c r="AC105" s="45">
        <f t="shared" ca="1" si="21"/>
        <v>0</v>
      </c>
      <c r="AD105" s="25">
        <f t="shared" ca="1" si="22"/>
        <v>0</v>
      </c>
    </row>
    <row r="106" spans="4:30" x14ac:dyDescent="0.35">
      <c r="D106" s="20">
        <v>102</v>
      </c>
      <c r="E106" s="21">
        <f t="shared" ca="1" si="31"/>
        <v>81936</v>
      </c>
      <c r="F106" s="44">
        <f t="shared" ca="1" si="23"/>
        <v>82300</v>
      </c>
      <c r="G106" s="22" t="s">
        <v>119</v>
      </c>
      <c r="H106" s="44">
        <f t="shared" ca="1" si="32"/>
        <v>81907</v>
      </c>
      <c r="I106" s="45">
        <f t="shared" si="33"/>
        <v>0</v>
      </c>
      <c r="J106" s="45">
        <f t="shared" ca="1" si="24"/>
        <v>0</v>
      </c>
      <c r="K106" s="45">
        <f t="shared" si="34"/>
        <v>0</v>
      </c>
      <c r="L106" s="45"/>
      <c r="M106" s="45">
        <f t="shared" si="35"/>
        <v>0</v>
      </c>
      <c r="N106" s="257">
        <f t="shared" ca="1" si="25"/>
        <v>0.05</v>
      </c>
      <c r="O106" s="23"/>
      <c r="P106" s="255">
        <f t="shared" ca="1" si="26"/>
        <v>9.4999999999999998E-3</v>
      </c>
      <c r="Q106" s="163">
        <f t="shared" ca="1" si="27"/>
        <v>0.05</v>
      </c>
      <c r="R106" s="164">
        <f ca="1">NPV(Q105,K106:$K$244) + ($A$13+$A$14+$A$15)/POWER(1+Q105,$A$29-D106+1)+U105</f>
        <v>0</v>
      </c>
      <c r="S106" s="164">
        <f ca="1">NPV(Q106,K106:$K$244) + ($A$13+$A$14+$A$15)/POWER(1+Q106,$A$29-D106+1)+U105</f>
        <v>0</v>
      </c>
      <c r="T106" s="45">
        <f t="shared" ca="1" si="28"/>
        <v>7.2759576141834259E-11</v>
      </c>
      <c r="U106" s="45">
        <f t="shared" ca="1" si="36"/>
        <v>0</v>
      </c>
      <c r="V106" s="45">
        <f t="shared" si="37"/>
        <v>0</v>
      </c>
      <c r="W106" s="45">
        <f t="shared" ca="1" si="29"/>
        <v>0</v>
      </c>
      <c r="X106" s="274">
        <f t="shared" ca="1" si="30"/>
        <v>7.2759576141834259E-11</v>
      </c>
      <c r="Z106" s="28">
        <f t="shared" ca="1" si="38"/>
        <v>0</v>
      </c>
      <c r="AA106" s="233"/>
      <c r="AB106" s="45">
        <f t="shared" ca="1" si="39"/>
        <v>0</v>
      </c>
      <c r="AC106" s="45">
        <f t="shared" ca="1" si="21"/>
        <v>0</v>
      </c>
      <c r="AD106" s="25">
        <f t="shared" ca="1" si="22"/>
        <v>0</v>
      </c>
    </row>
    <row r="107" spans="4:30" x14ac:dyDescent="0.35">
      <c r="D107" s="20">
        <v>103</v>
      </c>
      <c r="E107" s="21">
        <f t="shared" ca="1" si="31"/>
        <v>82301</v>
      </c>
      <c r="F107" s="44">
        <f t="shared" ca="1" si="23"/>
        <v>82665</v>
      </c>
      <c r="G107" s="22" t="s">
        <v>119</v>
      </c>
      <c r="H107" s="44">
        <f t="shared" ca="1" si="32"/>
        <v>82272</v>
      </c>
      <c r="I107" s="45">
        <f t="shared" si="33"/>
        <v>0</v>
      </c>
      <c r="J107" s="45">
        <f t="shared" ca="1" si="24"/>
        <v>0</v>
      </c>
      <c r="K107" s="45">
        <f t="shared" si="34"/>
        <v>0</v>
      </c>
      <c r="L107" s="45"/>
      <c r="M107" s="45">
        <f t="shared" si="35"/>
        <v>0</v>
      </c>
      <c r="N107" s="257">
        <f t="shared" ca="1" si="25"/>
        <v>0.05</v>
      </c>
      <c r="O107" s="23"/>
      <c r="P107" s="255">
        <f t="shared" ca="1" si="26"/>
        <v>9.4999999999999998E-3</v>
      </c>
      <c r="Q107" s="163">
        <f t="shared" ca="1" si="27"/>
        <v>0.05</v>
      </c>
      <c r="R107" s="164">
        <f ca="1">NPV(Q106,K107:$K$244) + ($A$13+$A$14+$A$15)/POWER(1+Q106,$A$29-D107+1)+U106</f>
        <v>0</v>
      </c>
      <c r="S107" s="164">
        <f ca="1">NPV(Q107,K107:$K$244) + ($A$13+$A$14+$A$15)/POWER(1+Q107,$A$29-D107+1)+U106</f>
        <v>0</v>
      </c>
      <c r="T107" s="45">
        <f t="shared" ca="1" si="28"/>
        <v>7.2759576141834259E-11</v>
      </c>
      <c r="U107" s="45">
        <f t="shared" ca="1" si="36"/>
        <v>0</v>
      </c>
      <c r="V107" s="45">
        <f t="shared" si="37"/>
        <v>0</v>
      </c>
      <c r="W107" s="45">
        <f t="shared" ca="1" si="29"/>
        <v>0</v>
      </c>
      <c r="X107" s="274">
        <f t="shared" ca="1" si="30"/>
        <v>7.2759576141834259E-11</v>
      </c>
      <c r="Z107" s="28">
        <f t="shared" ca="1" si="38"/>
        <v>0</v>
      </c>
      <c r="AA107" s="233"/>
      <c r="AB107" s="45">
        <f t="shared" ca="1" si="39"/>
        <v>0</v>
      </c>
      <c r="AC107" s="45">
        <f t="shared" ca="1" si="21"/>
        <v>0</v>
      </c>
      <c r="AD107" s="25">
        <f t="shared" ca="1" si="22"/>
        <v>0</v>
      </c>
    </row>
    <row r="108" spans="4:30" x14ac:dyDescent="0.35">
      <c r="D108" s="20">
        <v>104</v>
      </c>
      <c r="E108" s="21">
        <f t="shared" ca="1" si="31"/>
        <v>82666</v>
      </c>
      <c r="F108" s="44">
        <f t="shared" ca="1" si="23"/>
        <v>83030</v>
      </c>
      <c r="G108" s="22" t="s">
        <v>119</v>
      </c>
      <c r="H108" s="44">
        <f t="shared" ca="1" si="32"/>
        <v>82637</v>
      </c>
      <c r="I108" s="45">
        <f t="shared" si="33"/>
        <v>0</v>
      </c>
      <c r="J108" s="45">
        <f t="shared" ca="1" si="24"/>
        <v>0</v>
      </c>
      <c r="K108" s="45">
        <f t="shared" si="34"/>
        <v>0</v>
      </c>
      <c r="L108" s="45"/>
      <c r="M108" s="45">
        <f t="shared" si="35"/>
        <v>0</v>
      </c>
      <c r="N108" s="257">
        <f t="shared" ca="1" si="25"/>
        <v>0.05</v>
      </c>
      <c r="O108" s="23"/>
      <c r="P108" s="255">
        <f t="shared" ca="1" si="26"/>
        <v>9.4999999999999998E-3</v>
      </c>
      <c r="Q108" s="163">
        <f t="shared" ca="1" si="27"/>
        <v>0.05</v>
      </c>
      <c r="R108" s="164">
        <f ca="1">NPV(Q107,K108:$K$244) + ($A$13+$A$14+$A$15)/POWER(1+Q107,$A$29-D108+1)+U107</f>
        <v>0</v>
      </c>
      <c r="S108" s="164">
        <f ca="1">NPV(Q108,K108:$K$244) + ($A$13+$A$14+$A$15)/POWER(1+Q108,$A$29-D108+1)+U107</f>
        <v>0</v>
      </c>
      <c r="T108" s="45">
        <f t="shared" ca="1" si="28"/>
        <v>7.2759576141834259E-11</v>
      </c>
      <c r="U108" s="45">
        <f t="shared" ca="1" si="36"/>
        <v>0</v>
      </c>
      <c r="V108" s="45">
        <f t="shared" si="37"/>
        <v>0</v>
      </c>
      <c r="W108" s="45">
        <f t="shared" ca="1" si="29"/>
        <v>0</v>
      </c>
      <c r="X108" s="274">
        <f t="shared" ca="1" si="30"/>
        <v>7.2759576141834259E-11</v>
      </c>
      <c r="Z108" s="28">
        <f t="shared" ca="1" si="38"/>
        <v>0</v>
      </c>
      <c r="AA108" s="233"/>
      <c r="AB108" s="45">
        <f t="shared" ca="1" si="39"/>
        <v>0</v>
      </c>
      <c r="AC108" s="45">
        <f t="shared" ca="1" si="21"/>
        <v>0</v>
      </c>
      <c r="AD108" s="25">
        <f t="shared" ca="1" si="22"/>
        <v>0</v>
      </c>
    </row>
    <row r="109" spans="4:30" x14ac:dyDescent="0.35">
      <c r="D109" s="20">
        <v>105</v>
      </c>
      <c r="E109" s="21">
        <f t="shared" ca="1" si="31"/>
        <v>83031</v>
      </c>
      <c r="F109" s="44">
        <f t="shared" ca="1" si="23"/>
        <v>83396</v>
      </c>
      <c r="G109" s="22" t="s">
        <v>119</v>
      </c>
      <c r="H109" s="44">
        <f t="shared" ca="1" si="32"/>
        <v>83002</v>
      </c>
      <c r="I109" s="45">
        <f t="shared" si="33"/>
        <v>0</v>
      </c>
      <c r="J109" s="45">
        <f t="shared" ca="1" si="24"/>
        <v>0</v>
      </c>
      <c r="K109" s="45">
        <f t="shared" si="34"/>
        <v>0</v>
      </c>
      <c r="L109" s="45"/>
      <c r="M109" s="45">
        <f t="shared" si="35"/>
        <v>0</v>
      </c>
      <c r="N109" s="257">
        <f t="shared" ca="1" si="25"/>
        <v>0.05</v>
      </c>
      <c r="O109" s="23"/>
      <c r="P109" s="255">
        <f t="shared" ca="1" si="26"/>
        <v>9.4999999999999998E-3</v>
      </c>
      <c r="Q109" s="163">
        <f t="shared" ca="1" si="27"/>
        <v>0.05</v>
      </c>
      <c r="R109" s="164">
        <f ca="1">NPV(Q108,K109:$K$244) + ($A$13+$A$14+$A$15)/POWER(1+Q108,$A$29-D109+1)+U108</f>
        <v>0</v>
      </c>
      <c r="S109" s="164">
        <f ca="1">NPV(Q109,K109:$K$244) + ($A$13+$A$14+$A$15)/POWER(1+Q109,$A$29-D109+1)+U108</f>
        <v>0</v>
      </c>
      <c r="T109" s="45">
        <f t="shared" ca="1" si="28"/>
        <v>7.2759576141834259E-11</v>
      </c>
      <c r="U109" s="45">
        <f t="shared" ca="1" si="36"/>
        <v>0</v>
      </c>
      <c r="V109" s="45">
        <f t="shared" si="37"/>
        <v>0</v>
      </c>
      <c r="W109" s="45">
        <f t="shared" ca="1" si="29"/>
        <v>0</v>
      </c>
      <c r="X109" s="274">
        <f t="shared" ca="1" si="30"/>
        <v>7.2759576141834259E-11</v>
      </c>
      <c r="Z109" s="28">
        <f t="shared" ca="1" si="38"/>
        <v>0</v>
      </c>
      <c r="AA109" s="233"/>
      <c r="AB109" s="45">
        <f t="shared" ca="1" si="39"/>
        <v>0</v>
      </c>
      <c r="AC109" s="45">
        <f t="shared" ca="1" si="21"/>
        <v>0</v>
      </c>
      <c r="AD109" s="25">
        <f t="shared" ca="1" si="22"/>
        <v>0</v>
      </c>
    </row>
    <row r="110" spans="4:30" x14ac:dyDescent="0.35">
      <c r="D110" s="20">
        <v>106</v>
      </c>
      <c r="E110" s="21">
        <f t="shared" ca="1" si="31"/>
        <v>83397</v>
      </c>
      <c r="F110" s="44">
        <f t="shared" ca="1" si="23"/>
        <v>83761</v>
      </c>
      <c r="G110" s="22" t="s">
        <v>119</v>
      </c>
      <c r="H110" s="44">
        <f t="shared" ca="1" si="32"/>
        <v>83368</v>
      </c>
      <c r="I110" s="45">
        <f t="shared" si="33"/>
        <v>0</v>
      </c>
      <c r="J110" s="45">
        <f t="shared" ca="1" si="24"/>
        <v>0</v>
      </c>
      <c r="K110" s="45">
        <f t="shared" si="34"/>
        <v>0</v>
      </c>
      <c r="L110" s="45"/>
      <c r="M110" s="45">
        <f t="shared" si="35"/>
        <v>0</v>
      </c>
      <c r="N110" s="257">
        <f t="shared" ca="1" si="25"/>
        <v>0.05</v>
      </c>
      <c r="O110" s="23"/>
      <c r="P110" s="255">
        <f t="shared" ca="1" si="26"/>
        <v>9.4999999999999998E-3</v>
      </c>
      <c r="Q110" s="163">
        <f t="shared" ca="1" si="27"/>
        <v>0.05</v>
      </c>
      <c r="R110" s="164">
        <f ca="1">NPV(Q109,K110:$K$244) + ($A$13+$A$14+$A$15)/POWER(1+Q109,$A$29-D110+1)+U109</f>
        <v>0</v>
      </c>
      <c r="S110" s="164">
        <f ca="1">NPV(Q110,K110:$K$244) + ($A$13+$A$14+$A$15)/POWER(1+Q110,$A$29-D110+1)+U109</f>
        <v>0</v>
      </c>
      <c r="T110" s="45">
        <f t="shared" ca="1" si="28"/>
        <v>7.2759576141834259E-11</v>
      </c>
      <c r="U110" s="45">
        <f t="shared" ca="1" si="36"/>
        <v>0</v>
      </c>
      <c r="V110" s="45">
        <f t="shared" si="37"/>
        <v>0</v>
      </c>
      <c r="W110" s="45">
        <f t="shared" ca="1" si="29"/>
        <v>0</v>
      </c>
      <c r="X110" s="274">
        <f t="shared" ca="1" si="30"/>
        <v>7.2759576141834259E-11</v>
      </c>
      <c r="Z110" s="28">
        <f t="shared" ca="1" si="38"/>
        <v>0</v>
      </c>
      <c r="AA110" s="233"/>
      <c r="AB110" s="45">
        <f t="shared" ca="1" si="39"/>
        <v>0</v>
      </c>
      <c r="AC110" s="45">
        <f t="shared" ca="1" si="21"/>
        <v>0</v>
      </c>
      <c r="AD110" s="25">
        <f t="shared" ca="1" si="22"/>
        <v>0</v>
      </c>
    </row>
    <row r="111" spans="4:30" x14ac:dyDescent="0.35">
      <c r="D111" s="20">
        <v>107</v>
      </c>
      <c r="E111" s="21">
        <f t="shared" ca="1" si="31"/>
        <v>83762</v>
      </c>
      <c r="F111" s="44">
        <f t="shared" ca="1" si="23"/>
        <v>84126</v>
      </c>
      <c r="G111" s="22" t="s">
        <v>119</v>
      </c>
      <c r="H111" s="44">
        <f t="shared" ca="1" si="32"/>
        <v>83733</v>
      </c>
      <c r="I111" s="45">
        <f t="shared" si="33"/>
        <v>0</v>
      </c>
      <c r="J111" s="45">
        <f t="shared" ca="1" si="24"/>
        <v>0</v>
      </c>
      <c r="K111" s="45">
        <f t="shared" si="34"/>
        <v>0</v>
      </c>
      <c r="L111" s="45"/>
      <c r="M111" s="45">
        <f t="shared" si="35"/>
        <v>0</v>
      </c>
      <c r="N111" s="257">
        <f t="shared" ca="1" si="25"/>
        <v>0.05</v>
      </c>
      <c r="O111" s="23"/>
      <c r="P111" s="255">
        <f t="shared" ca="1" si="26"/>
        <v>9.4999999999999998E-3</v>
      </c>
      <c r="Q111" s="163">
        <f t="shared" ca="1" si="27"/>
        <v>0.05</v>
      </c>
      <c r="R111" s="164">
        <f ca="1">NPV(Q110,K111:$K$244) + ($A$13+$A$14+$A$15)/POWER(1+Q110,$A$29-D111+1)+U110</f>
        <v>0</v>
      </c>
      <c r="S111" s="164">
        <f ca="1">NPV(Q111,K111:$K$244) + ($A$13+$A$14+$A$15)/POWER(1+Q111,$A$29-D111+1)+U110</f>
        <v>0</v>
      </c>
      <c r="T111" s="45">
        <f t="shared" ca="1" si="28"/>
        <v>7.2759576141834259E-11</v>
      </c>
      <c r="U111" s="45">
        <f t="shared" ca="1" si="36"/>
        <v>0</v>
      </c>
      <c r="V111" s="45">
        <f t="shared" si="37"/>
        <v>0</v>
      </c>
      <c r="W111" s="45">
        <f t="shared" ca="1" si="29"/>
        <v>0</v>
      </c>
      <c r="X111" s="274">
        <f t="shared" ca="1" si="30"/>
        <v>7.2759576141834259E-11</v>
      </c>
      <c r="Z111" s="28">
        <f t="shared" ca="1" si="38"/>
        <v>0</v>
      </c>
      <c r="AA111" s="233"/>
      <c r="AB111" s="45">
        <f t="shared" ca="1" si="39"/>
        <v>0</v>
      </c>
      <c r="AC111" s="45">
        <f t="shared" ca="1" si="21"/>
        <v>0</v>
      </c>
      <c r="AD111" s="25">
        <f t="shared" ca="1" si="22"/>
        <v>0</v>
      </c>
    </row>
    <row r="112" spans="4:30" x14ac:dyDescent="0.35">
      <c r="D112" s="20">
        <v>108</v>
      </c>
      <c r="E112" s="21">
        <f t="shared" ca="1" si="31"/>
        <v>84127</v>
      </c>
      <c r="F112" s="44">
        <f t="shared" ca="1" si="23"/>
        <v>84491</v>
      </c>
      <c r="G112" s="22" t="s">
        <v>119</v>
      </c>
      <c r="H112" s="44">
        <f t="shared" ca="1" si="32"/>
        <v>84098</v>
      </c>
      <c r="I112" s="45">
        <f t="shared" si="33"/>
        <v>0</v>
      </c>
      <c r="J112" s="45">
        <f t="shared" ca="1" si="24"/>
        <v>0</v>
      </c>
      <c r="K112" s="45">
        <f t="shared" si="34"/>
        <v>0</v>
      </c>
      <c r="L112" s="45"/>
      <c r="M112" s="45">
        <f t="shared" si="35"/>
        <v>0</v>
      </c>
      <c r="N112" s="257">
        <f t="shared" ca="1" si="25"/>
        <v>0.05</v>
      </c>
      <c r="O112" s="23"/>
      <c r="P112" s="255">
        <f t="shared" ca="1" si="26"/>
        <v>9.4999999999999998E-3</v>
      </c>
      <c r="Q112" s="163">
        <f t="shared" ca="1" si="27"/>
        <v>0.05</v>
      </c>
      <c r="R112" s="164">
        <f ca="1">NPV(Q111,K112:$K$244) + ($A$13+$A$14+$A$15)/POWER(1+Q111,$A$29-D112+1)+U111</f>
        <v>0</v>
      </c>
      <c r="S112" s="164">
        <f ca="1">NPV(Q112,K112:$K$244) + ($A$13+$A$14+$A$15)/POWER(1+Q112,$A$29-D112+1)+U111</f>
        <v>0</v>
      </c>
      <c r="T112" s="45">
        <f t="shared" ca="1" si="28"/>
        <v>7.2759576141834259E-11</v>
      </c>
      <c r="U112" s="45">
        <f t="shared" ca="1" si="36"/>
        <v>0</v>
      </c>
      <c r="V112" s="45">
        <f t="shared" si="37"/>
        <v>0</v>
      </c>
      <c r="W112" s="45">
        <f t="shared" ca="1" si="29"/>
        <v>0</v>
      </c>
      <c r="X112" s="274">
        <f t="shared" ca="1" si="30"/>
        <v>7.2759576141834259E-11</v>
      </c>
      <c r="Z112" s="28">
        <f t="shared" ca="1" si="38"/>
        <v>0</v>
      </c>
      <c r="AA112" s="233"/>
      <c r="AB112" s="45">
        <f t="shared" ca="1" si="39"/>
        <v>0</v>
      </c>
      <c r="AC112" s="45">
        <f t="shared" ca="1" si="21"/>
        <v>0</v>
      </c>
      <c r="AD112" s="25">
        <f t="shared" ca="1" si="22"/>
        <v>0</v>
      </c>
    </row>
    <row r="113" spans="4:30" x14ac:dyDescent="0.35">
      <c r="D113" s="20">
        <v>109</v>
      </c>
      <c r="E113" s="21">
        <f t="shared" ca="1" si="31"/>
        <v>84492</v>
      </c>
      <c r="F113" s="44">
        <f t="shared" ca="1" si="23"/>
        <v>84857</v>
      </c>
      <c r="G113" s="22" t="s">
        <v>119</v>
      </c>
      <c r="H113" s="44">
        <f t="shared" ca="1" si="32"/>
        <v>84463</v>
      </c>
      <c r="I113" s="45">
        <f t="shared" si="33"/>
        <v>0</v>
      </c>
      <c r="J113" s="45">
        <f t="shared" ca="1" si="24"/>
        <v>0</v>
      </c>
      <c r="K113" s="45">
        <f t="shared" si="34"/>
        <v>0</v>
      </c>
      <c r="L113" s="45"/>
      <c r="M113" s="45">
        <f t="shared" si="35"/>
        <v>0</v>
      </c>
      <c r="N113" s="257">
        <f t="shared" ca="1" si="25"/>
        <v>0.05</v>
      </c>
      <c r="O113" s="23"/>
      <c r="P113" s="255">
        <f t="shared" ca="1" si="26"/>
        <v>9.4999999999999998E-3</v>
      </c>
      <c r="Q113" s="163">
        <f t="shared" ca="1" si="27"/>
        <v>0.05</v>
      </c>
      <c r="R113" s="164">
        <f ca="1">NPV(Q112,K113:$K$244) + ($A$13+$A$14+$A$15)/POWER(1+Q112,$A$29-D113+1)+U112</f>
        <v>0</v>
      </c>
      <c r="S113" s="164">
        <f ca="1">NPV(Q113,K113:$K$244) + ($A$13+$A$14+$A$15)/POWER(1+Q113,$A$29-D113+1)+U112</f>
        <v>0</v>
      </c>
      <c r="T113" s="45">
        <f t="shared" ca="1" si="28"/>
        <v>7.2759576141834259E-11</v>
      </c>
      <c r="U113" s="45">
        <f t="shared" ca="1" si="36"/>
        <v>0</v>
      </c>
      <c r="V113" s="45">
        <f t="shared" si="37"/>
        <v>0</v>
      </c>
      <c r="W113" s="45">
        <f t="shared" ca="1" si="29"/>
        <v>0</v>
      </c>
      <c r="X113" s="274">
        <f t="shared" ca="1" si="30"/>
        <v>7.2759576141834259E-11</v>
      </c>
      <c r="Z113" s="28">
        <f t="shared" ca="1" si="38"/>
        <v>0</v>
      </c>
      <c r="AA113" s="233"/>
      <c r="AB113" s="45">
        <f t="shared" ca="1" si="39"/>
        <v>0</v>
      </c>
      <c r="AC113" s="45">
        <f t="shared" ca="1" si="21"/>
        <v>0</v>
      </c>
      <c r="AD113" s="25">
        <f t="shared" ca="1" si="22"/>
        <v>0</v>
      </c>
    </row>
    <row r="114" spans="4:30" x14ac:dyDescent="0.35">
      <c r="D114" s="20">
        <v>110</v>
      </c>
      <c r="E114" s="21">
        <f t="shared" ca="1" si="31"/>
        <v>84858</v>
      </c>
      <c r="F114" s="44">
        <f t="shared" ca="1" si="23"/>
        <v>85222</v>
      </c>
      <c r="G114" s="22" t="s">
        <v>119</v>
      </c>
      <c r="H114" s="44">
        <f t="shared" ca="1" si="32"/>
        <v>84829</v>
      </c>
      <c r="I114" s="45">
        <f t="shared" si="33"/>
        <v>0</v>
      </c>
      <c r="J114" s="45">
        <f t="shared" ca="1" si="24"/>
        <v>0</v>
      </c>
      <c r="K114" s="45">
        <f t="shared" si="34"/>
        <v>0</v>
      </c>
      <c r="L114" s="45"/>
      <c r="M114" s="45">
        <f t="shared" si="35"/>
        <v>0</v>
      </c>
      <c r="N114" s="257">
        <f t="shared" ca="1" si="25"/>
        <v>0.05</v>
      </c>
      <c r="O114" s="23"/>
      <c r="P114" s="255">
        <f t="shared" ca="1" si="26"/>
        <v>9.4999999999999998E-3</v>
      </c>
      <c r="Q114" s="163">
        <f t="shared" ca="1" si="27"/>
        <v>0.05</v>
      </c>
      <c r="R114" s="164">
        <f ca="1">NPV(Q113,K114:$K$244) + ($A$13+$A$14+$A$15)/POWER(1+Q113,$A$29-D114+1)+U113</f>
        <v>0</v>
      </c>
      <c r="S114" s="164">
        <f ca="1">NPV(Q114,K114:$K$244) + ($A$13+$A$14+$A$15)/POWER(1+Q114,$A$29-D114+1)+U113</f>
        <v>0</v>
      </c>
      <c r="T114" s="45">
        <f t="shared" ca="1" si="28"/>
        <v>7.2759576141834259E-11</v>
      </c>
      <c r="U114" s="45">
        <f t="shared" ca="1" si="36"/>
        <v>0</v>
      </c>
      <c r="V114" s="45">
        <f t="shared" si="37"/>
        <v>0</v>
      </c>
      <c r="W114" s="45">
        <f t="shared" ca="1" si="29"/>
        <v>0</v>
      </c>
      <c r="X114" s="274">
        <f t="shared" ca="1" si="30"/>
        <v>7.2759576141834259E-11</v>
      </c>
      <c r="Z114" s="28">
        <f t="shared" ca="1" si="38"/>
        <v>0</v>
      </c>
      <c r="AA114" s="233"/>
      <c r="AB114" s="45">
        <f t="shared" ca="1" si="39"/>
        <v>0</v>
      </c>
      <c r="AC114" s="45">
        <f t="shared" ca="1" si="21"/>
        <v>0</v>
      </c>
      <c r="AD114" s="25">
        <f t="shared" ca="1" si="22"/>
        <v>0</v>
      </c>
    </row>
    <row r="115" spans="4:30" x14ac:dyDescent="0.35">
      <c r="D115" s="20">
        <v>111</v>
      </c>
      <c r="E115" s="21">
        <f t="shared" ca="1" si="31"/>
        <v>85223</v>
      </c>
      <c r="F115" s="44">
        <f t="shared" ca="1" si="23"/>
        <v>85587</v>
      </c>
      <c r="G115" s="22" t="s">
        <v>119</v>
      </c>
      <c r="H115" s="44">
        <f t="shared" ca="1" si="32"/>
        <v>85194</v>
      </c>
      <c r="I115" s="45">
        <f t="shared" si="33"/>
        <v>0</v>
      </c>
      <c r="J115" s="45">
        <f t="shared" ca="1" si="24"/>
        <v>0</v>
      </c>
      <c r="K115" s="45">
        <f t="shared" si="34"/>
        <v>0</v>
      </c>
      <c r="L115" s="45"/>
      <c r="M115" s="45">
        <f t="shared" si="35"/>
        <v>0</v>
      </c>
      <c r="N115" s="257">
        <f t="shared" ca="1" si="25"/>
        <v>0.05</v>
      </c>
      <c r="O115" s="23"/>
      <c r="P115" s="255">
        <f t="shared" ca="1" si="26"/>
        <v>9.4999999999999998E-3</v>
      </c>
      <c r="Q115" s="163">
        <f t="shared" ca="1" si="27"/>
        <v>0.05</v>
      </c>
      <c r="R115" s="164">
        <f ca="1">NPV(Q114,K115:$K$244) + ($A$13+$A$14+$A$15)/POWER(1+Q114,$A$29-D115+1)+U114</f>
        <v>0</v>
      </c>
      <c r="S115" s="164">
        <f ca="1">NPV(Q115,K115:$K$244) + ($A$13+$A$14+$A$15)/POWER(1+Q115,$A$29-D115+1)+U114</f>
        <v>0</v>
      </c>
      <c r="T115" s="45">
        <f t="shared" ca="1" si="28"/>
        <v>7.2759576141834259E-11</v>
      </c>
      <c r="U115" s="45">
        <f t="shared" ca="1" si="36"/>
        <v>0</v>
      </c>
      <c r="V115" s="45">
        <f t="shared" si="37"/>
        <v>0</v>
      </c>
      <c r="W115" s="45">
        <f t="shared" ca="1" si="29"/>
        <v>0</v>
      </c>
      <c r="X115" s="274">
        <f t="shared" ca="1" si="30"/>
        <v>7.2759576141834259E-11</v>
      </c>
      <c r="Z115" s="28">
        <f t="shared" ca="1" si="38"/>
        <v>0</v>
      </c>
      <c r="AA115" s="233"/>
      <c r="AB115" s="45">
        <f t="shared" ca="1" si="39"/>
        <v>0</v>
      </c>
      <c r="AC115" s="45">
        <f t="shared" ca="1" si="21"/>
        <v>0</v>
      </c>
      <c r="AD115" s="25">
        <f t="shared" ca="1" si="22"/>
        <v>0</v>
      </c>
    </row>
    <row r="116" spans="4:30" x14ac:dyDescent="0.35">
      <c r="D116" s="20">
        <v>112</v>
      </c>
      <c r="E116" s="21">
        <f t="shared" ca="1" si="31"/>
        <v>85588</v>
      </c>
      <c r="F116" s="44">
        <f t="shared" ca="1" si="23"/>
        <v>85952</v>
      </c>
      <c r="G116" s="22" t="s">
        <v>119</v>
      </c>
      <c r="H116" s="44">
        <f t="shared" ca="1" si="32"/>
        <v>85559</v>
      </c>
      <c r="I116" s="45">
        <f t="shared" si="33"/>
        <v>0</v>
      </c>
      <c r="J116" s="45">
        <f t="shared" ca="1" si="24"/>
        <v>0</v>
      </c>
      <c r="K116" s="45">
        <f t="shared" si="34"/>
        <v>0</v>
      </c>
      <c r="L116" s="45"/>
      <c r="M116" s="45">
        <f t="shared" si="35"/>
        <v>0</v>
      </c>
      <c r="N116" s="257">
        <f t="shared" ca="1" si="25"/>
        <v>0.05</v>
      </c>
      <c r="O116" s="23"/>
      <c r="P116" s="255">
        <f t="shared" ca="1" si="26"/>
        <v>9.4999999999999998E-3</v>
      </c>
      <c r="Q116" s="163">
        <f t="shared" ca="1" si="27"/>
        <v>0.05</v>
      </c>
      <c r="R116" s="164">
        <f ca="1">NPV(Q115,K116:$K$244) + ($A$13+$A$14+$A$15)/POWER(1+Q115,$A$29-D116+1)+U115</f>
        <v>0</v>
      </c>
      <c r="S116" s="164">
        <f ca="1">NPV(Q116,K116:$K$244) + ($A$13+$A$14+$A$15)/POWER(1+Q116,$A$29-D116+1)+U115</f>
        <v>0</v>
      </c>
      <c r="T116" s="45">
        <f t="shared" ca="1" si="28"/>
        <v>7.2759576141834259E-11</v>
      </c>
      <c r="U116" s="45">
        <f t="shared" ca="1" si="36"/>
        <v>0</v>
      </c>
      <c r="V116" s="45">
        <f t="shared" si="37"/>
        <v>0</v>
      </c>
      <c r="W116" s="45">
        <f t="shared" ca="1" si="29"/>
        <v>0</v>
      </c>
      <c r="X116" s="274">
        <f t="shared" ca="1" si="30"/>
        <v>7.2759576141834259E-11</v>
      </c>
      <c r="Z116" s="28">
        <f t="shared" ca="1" si="38"/>
        <v>0</v>
      </c>
      <c r="AA116" s="233"/>
      <c r="AB116" s="45">
        <f t="shared" ca="1" si="39"/>
        <v>0</v>
      </c>
      <c r="AC116" s="45">
        <f t="shared" ca="1" si="21"/>
        <v>0</v>
      </c>
      <c r="AD116" s="25">
        <f t="shared" ca="1" si="22"/>
        <v>0</v>
      </c>
    </row>
    <row r="117" spans="4:30" x14ac:dyDescent="0.35">
      <c r="D117" s="20">
        <v>113</v>
      </c>
      <c r="E117" s="21">
        <f t="shared" ca="1" si="31"/>
        <v>85953</v>
      </c>
      <c r="F117" s="44">
        <f t="shared" ca="1" si="23"/>
        <v>86318</v>
      </c>
      <c r="G117" s="22" t="s">
        <v>119</v>
      </c>
      <c r="H117" s="44">
        <f t="shared" ca="1" si="32"/>
        <v>85924</v>
      </c>
      <c r="I117" s="45">
        <f t="shared" si="33"/>
        <v>0</v>
      </c>
      <c r="J117" s="45">
        <f t="shared" ca="1" si="24"/>
        <v>0</v>
      </c>
      <c r="K117" s="45">
        <f t="shared" si="34"/>
        <v>0</v>
      </c>
      <c r="L117" s="45"/>
      <c r="M117" s="45">
        <f t="shared" si="35"/>
        <v>0</v>
      </c>
      <c r="N117" s="257">
        <f t="shared" ca="1" si="25"/>
        <v>0.05</v>
      </c>
      <c r="O117" s="23"/>
      <c r="P117" s="255">
        <f t="shared" ca="1" si="26"/>
        <v>9.4999999999999998E-3</v>
      </c>
      <c r="Q117" s="163">
        <f t="shared" ca="1" si="27"/>
        <v>0.05</v>
      </c>
      <c r="R117" s="164">
        <f ca="1">NPV(Q116,K117:$K$244) + ($A$13+$A$14+$A$15)/POWER(1+Q116,$A$29-D117+1)+U116</f>
        <v>0</v>
      </c>
      <c r="S117" s="164">
        <f ca="1">NPV(Q117,K117:$K$244) + ($A$13+$A$14+$A$15)/POWER(1+Q117,$A$29-D117+1)+U116</f>
        <v>0</v>
      </c>
      <c r="T117" s="45">
        <f t="shared" ca="1" si="28"/>
        <v>7.2759576141834259E-11</v>
      </c>
      <c r="U117" s="45">
        <f t="shared" ca="1" si="36"/>
        <v>0</v>
      </c>
      <c r="V117" s="45">
        <f t="shared" si="37"/>
        <v>0</v>
      </c>
      <c r="W117" s="45">
        <f t="shared" ca="1" si="29"/>
        <v>0</v>
      </c>
      <c r="X117" s="274">
        <f t="shared" ca="1" si="30"/>
        <v>7.2759576141834259E-11</v>
      </c>
      <c r="Z117" s="28">
        <f t="shared" ca="1" si="38"/>
        <v>0</v>
      </c>
      <c r="AA117" s="233"/>
      <c r="AB117" s="45">
        <f t="shared" ca="1" si="39"/>
        <v>0</v>
      </c>
      <c r="AC117" s="45">
        <f t="shared" ca="1" si="21"/>
        <v>0</v>
      </c>
      <c r="AD117" s="25">
        <f t="shared" ca="1" si="22"/>
        <v>0</v>
      </c>
    </row>
    <row r="118" spans="4:30" x14ac:dyDescent="0.35">
      <c r="D118" s="20">
        <v>114</v>
      </c>
      <c r="E118" s="21">
        <f t="shared" ca="1" si="31"/>
        <v>86319</v>
      </c>
      <c r="F118" s="44">
        <f t="shared" ca="1" si="23"/>
        <v>86683</v>
      </c>
      <c r="G118" s="22" t="s">
        <v>119</v>
      </c>
      <c r="H118" s="44">
        <f t="shared" ca="1" si="32"/>
        <v>86290</v>
      </c>
      <c r="I118" s="45">
        <f t="shared" si="33"/>
        <v>0</v>
      </c>
      <c r="J118" s="45">
        <f t="shared" ca="1" si="24"/>
        <v>0</v>
      </c>
      <c r="K118" s="45">
        <f t="shared" si="34"/>
        <v>0</v>
      </c>
      <c r="L118" s="45"/>
      <c r="M118" s="45">
        <f t="shared" si="35"/>
        <v>0</v>
      </c>
      <c r="N118" s="257">
        <f t="shared" ca="1" si="25"/>
        <v>0.05</v>
      </c>
      <c r="O118" s="23"/>
      <c r="P118" s="255">
        <f t="shared" ca="1" si="26"/>
        <v>9.4999999999999998E-3</v>
      </c>
      <c r="Q118" s="163">
        <f t="shared" ca="1" si="27"/>
        <v>0.05</v>
      </c>
      <c r="R118" s="164">
        <f ca="1">NPV(Q117,K118:$K$244) + ($A$13+$A$14+$A$15)/POWER(1+Q117,$A$29-D118+1)+U117</f>
        <v>0</v>
      </c>
      <c r="S118" s="164">
        <f ca="1">NPV(Q118,K118:$K$244) + ($A$13+$A$14+$A$15)/POWER(1+Q118,$A$29-D118+1)+U117</f>
        <v>0</v>
      </c>
      <c r="T118" s="45">
        <f t="shared" ca="1" si="28"/>
        <v>7.2759576141834259E-11</v>
      </c>
      <c r="U118" s="45">
        <f t="shared" ca="1" si="36"/>
        <v>0</v>
      </c>
      <c r="V118" s="45">
        <f t="shared" si="37"/>
        <v>0</v>
      </c>
      <c r="W118" s="45">
        <f t="shared" ca="1" si="29"/>
        <v>0</v>
      </c>
      <c r="X118" s="274">
        <f t="shared" ca="1" si="30"/>
        <v>7.2759576141834259E-11</v>
      </c>
      <c r="Z118" s="28">
        <f t="shared" ca="1" si="38"/>
        <v>0</v>
      </c>
      <c r="AA118" s="233"/>
      <c r="AB118" s="45">
        <f t="shared" ca="1" si="39"/>
        <v>0</v>
      </c>
      <c r="AC118" s="45">
        <f t="shared" ca="1" si="21"/>
        <v>0</v>
      </c>
      <c r="AD118" s="25">
        <f t="shared" ca="1" si="22"/>
        <v>0</v>
      </c>
    </row>
    <row r="119" spans="4:30" x14ac:dyDescent="0.35">
      <c r="D119" s="20">
        <v>115</v>
      </c>
      <c r="E119" s="21">
        <f t="shared" ca="1" si="31"/>
        <v>86684</v>
      </c>
      <c r="F119" s="44">
        <f t="shared" ca="1" si="23"/>
        <v>87048</v>
      </c>
      <c r="G119" s="22" t="s">
        <v>119</v>
      </c>
      <c r="H119" s="44">
        <f t="shared" ca="1" si="32"/>
        <v>86655</v>
      </c>
      <c r="I119" s="45">
        <f t="shared" si="33"/>
        <v>0</v>
      </c>
      <c r="J119" s="45">
        <f t="shared" ca="1" si="24"/>
        <v>0</v>
      </c>
      <c r="K119" s="45">
        <f t="shared" si="34"/>
        <v>0</v>
      </c>
      <c r="L119" s="45"/>
      <c r="M119" s="45">
        <f t="shared" si="35"/>
        <v>0</v>
      </c>
      <c r="N119" s="257">
        <f t="shared" ca="1" si="25"/>
        <v>0.05</v>
      </c>
      <c r="O119" s="23"/>
      <c r="P119" s="255">
        <f t="shared" ca="1" si="26"/>
        <v>9.4999999999999998E-3</v>
      </c>
      <c r="Q119" s="163">
        <f t="shared" ca="1" si="27"/>
        <v>0.05</v>
      </c>
      <c r="R119" s="164">
        <f ca="1">NPV(Q118,K119:$K$244) + ($A$13+$A$14+$A$15)/POWER(1+Q118,$A$29-D119+1)+U118</f>
        <v>0</v>
      </c>
      <c r="S119" s="164">
        <f ca="1">NPV(Q119,K119:$K$244) + ($A$13+$A$14+$A$15)/POWER(1+Q119,$A$29-D119+1)+U118</f>
        <v>0</v>
      </c>
      <c r="T119" s="45">
        <f t="shared" ca="1" si="28"/>
        <v>7.2759576141834259E-11</v>
      </c>
      <c r="U119" s="45">
        <f t="shared" ca="1" si="36"/>
        <v>0</v>
      </c>
      <c r="V119" s="45">
        <f t="shared" si="37"/>
        <v>0</v>
      </c>
      <c r="W119" s="45">
        <f t="shared" ca="1" si="29"/>
        <v>0</v>
      </c>
      <c r="X119" s="274">
        <f t="shared" ca="1" si="30"/>
        <v>7.2759576141834259E-11</v>
      </c>
      <c r="Z119" s="28">
        <f t="shared" ca="1" si="38"/>
        <v>0</v>
      </c>
      <c r="AA119" s="233"/>
      <c r="AB119" s="45">
        <f t="shared" ca="1" si="39"/>
        <v>0</v>
      </c>
      <c r="AC119" s="45">
        <f t="shared" ca="1" si="21"/>
        <v>0</v>
      </c>
      <c r="AD119" s="25">
        <f t="shared" ca="1" si="22"/>
        <v>0</v>
      </c>
    </row>
    <row r="120" spans="4:30" x14ac:dyDescent="0.35">
      <c r="D120" s="20">
        <v>116</v>
      </c>
      <c r="E120" s="21">
        <f t="shared" ca="1" si="31"/>
        <v>87049</v>
      </c>
      <c r="F120" s="44">
        <f t="shared" ca="1" si="23"/>
        <v>87413</v>
      </c>
      <c r="G120" s="22" t="s">
        <v>119</v>
      </c>
      <c r="H120" s="44">
        <f t="shared" ca="1" si="32"/>
        <v>87020</v>
      </c>
      <c r="I120" s="45">
        <f t="shared" si="33"/>
        <v>0</v>
      </c>
      <c r="J120" s="45">
        <f t="shared" ca="1" si="24"/>
        <v>0</v>
      </c>
      <c r="K120" s="45">
        <f t="shared" si="34"/>
        <v>0</v>
      </c>
      <c r="L120" s="45"/>
      <c r="M120" s="45">
        <f t="shared" si="35"/>
        <v>0</v>
      </c>
      <c r="N120" s="257">
        <f t="shared" ca="1" si="25"/>
        <v>0.05</v>
      </c>
      <c r="O120" s="23"/>
      <c r="P120" s="255">
        <f t="shared" ca="1" si="26"/>
        <v>9.4999999999999998E-3</v>
      </c>
      <c r="Q120" s="163">
        <f t="shared" ca="1" si="27"/>
        <v>0.05</v>
      </c>
      <c r="R120" s="164">
        <f ca="1">NPV(Q119,K120:$K$244) + ($A$13+$A$14+$A$15)/POWER(1+Q119,$A$29-D120+1)+U119</f>
        <v>0</v>
      </c>
      <c r="S120" s="164">
        <f ca="1">NPV(Q120,K120:$K$244) + ($A$13+$A$14+$A$15)/POWER(1+Q120,$A$29-D120+1)+U119</f>
        <v>0</v>
      </c>
      <c r="T120" s="45">
        <f t="shared" ca="1" si="28"/>
        <v>7.2759576141834259E-11</v>
      </c>
      <c r="U120" s="45">
        <f t="shared" ca="1" si="36"/>
        <v>0</v>
      </c>
      <c r="V120" s="45">
        <f t="shared" si="37"/>
        <v>0</v>
      </c>
      <c r="W120" s="45">
        <f t="shared" ca="1" si="29"/>
        <v>0</v>
      </c>
      <c r="X120" s="274">
        <f t="shared" ca="1" si="30"/>
        <v>7.2759576141834259E-11</v>
      </c>
      <c r="Z120" s="28">
        <f t="shared" ca="1" si="38"/>
        <v>0</v>
      </c>
      <c r="AA120" s="233"/>
      <c r="AB120" s="45">
        <f t="shared" ca="1" si="39"/>
        <v>0</v>
      </c>
      <c r="AC120" s="45">
        <f t="shared" ca="1" si="21"/>
        <v>0</v>
      </c>
      <c r="AD120" s="25">
        <f t="shared" ca="1" si="22"/>
        <v>0</v>
      </c>
    </row>
    <row r="121" spans="4:30" x14ac:dyDescent="0.35">
      <c r="D121" s="20">
        <v>117</v>
      </c>
      <c r="E121" s="21">
        <f t="shared" ca="1" si="31"/>
        <v>87414</v>
      </c>
      <c r="F121" s="44">
        <f t="shared" ca="1" si="23"/>
        <v>87779</v>
      </c>
      <c r="G121" s="22" t="s">
        <v>119</v>
      </c>
      <c r="H121" s="44">
        <f t="shared" ca="1" si="32"/>
        <v>87385</v>
      </c>
      <c r="I121" s="45">
        <f t="shared" si="33"/>
        <v>0</v>
      </c>
      <c r="J121" s="45">
        <f t="shared" ca="1" si="24"/>
        <v>0</v>
      </c>
      <c r="K121" s="45">
        <f t="shared" si="34"/>
        <v>0</v>
      </c>
      <c r="L121" s="45"/>
      <c r="M121" s="45">
        <f t="shared" si="35"/>
        <v>0</v>
      </c>
      <c r="N121" s="257">
        <f t="shared" ca="1" si="25"/>
        <v>0.05</v>
      </c>
      <c r="O121" s="23"/>
      <c r="P121" s="255">
        <f t="shared" ca="1" si="26"/>
        <v>9.4999999999999998E-3</v>
      </c>
      <c r="Q121" s="163">
        <f t="shared" ca="1" si="27"/>
        <v>0.05</v>
      </c>
      <c r="R121" s="164">
        <f ca="1">NPV(Q120,K121:$K$244) + ($A$13+$A$14+$A$15)/POWER(1+Q120,$A$29-D121+1)+U120</f>
        <v>0</v>
      </c>
      <c r="S121" s="164">
        <f ca="1">NPV(Q121,K121:$K$244) + ($A$13+$A$14+$A$15)/POWER(1+Q121,$A$29-D121+1)+U120</f>
        <v>0</v>
      </c>
      <c r="T121" s="45">
        <f t="shared" ca="1" si="28"/>
        <v>7.2759576141834259E-11</v>
      </c>
      <c r="U121" s="45">
        <f t="shared" ca="1" si="36"/>
        <v>0</v>
      </c>
      <c r="V121" s="45">
        <f t="shared" si="37"/>
        <v>0</v>
      </c>
      <c r="W121" s="45">
        <f t="shared" ca="1" si="29"/>
        <v>0</v>
      </c>
      <c r="X121" s="274">
        <f t="shared" ca="1" si="30"/>
        <v>7.2759576141834259E-11</v>
      </c>
      <c r="Z121" s="28">
        <f t="shared" ca="1" si="38"/>
        <v>0</v>
      </c>
      <c r="AA121" s="233"/>
      <c r="AB121" s="45">
        <f t="shared" ca="1" si="39"/>
        <v>0</v>
      </c>
      <c r="AC121" s="45">
        <f t="shared" ca="1" si="21"/>
        <v>0</v>
      </c>
      <c r="AD121" s="25">
        <f t="shared" ca="1" si="22"/>
        <v>0</v>
      </c>
    </row>
    <row r="122" spans="4:30" x14ac:dyDescent="0.35">
      <c r="D122" s="20">
        <v>118</v>
      </c>
      <c r="E122" s="21">
        <f t="shared" ca="1" si="31"/>
        <v>87780</v>
      </c>
      <c r="F122" s="44">
        <f t="shared" ca="1" si="23"/>
        <v>88144</v>
      </c>
      <c r="G122" s="22" t="s">
        <v>119</v>
      </c>
      <c r="H122" s="44">
        <f t="shared" ca="1" si="32"/>
        <v>87751</v>
      </c>
      <c r="I122" s="45">
        <f t="shared" si="33"/>
        <v>0</v>
      </c>
      <c r="J122" s="45">
        <f t="shared" ca="1" si="24"/>
        <v>0</v>
      </c>
      <c r="K122" s="45">
        <f t="shared" si="34"/>
        <v>0</v>
      </c>
      <c r="L122" s="45"/>
      <c r="M122" s="45">
        <f t="shared" si="35"/>
        <v>0</v>
      </c>
      <c r="N122" s="257">
        <f t="shared" ca="1" si="25"/>
        <v>0.05</v>
      </c>
      <c r="O122" s="23"/>
      <c r="P122" s="255">
        <f t="shared" ca="1" si="26"/>
        <v>9.4999999999999998E-3</v>
      </c>
      <c r="Q122" s="163">
        <f t="shared" ca="1" si="27"/>
        <v>0.05</v>
      </c>
      <c r="R122" s="164">
        <f ca="1">NPV(Q121,K122:$K$244) + ($A$13+$A$14+$A$15)/POWER(1+Q121,$A$29-D122+1)+U121</f>
        <v>0</v>
      </c>
      <c r="S122" s="164">
        <f ca="1">NPV(Q122,K122:$K$244) + ($A$13+$A$14+$A$15)/POWER(1+Q122,$A$29-D122+1)+U121</f>
        <v>0</v>
      </c>
      <c r="T122" s="45">
        <f t="shared" ca="1" si="28"/>
        <v>7.2759576141834259E-11</v>
      </c>
      <c r="U122" s="45">
        <f t="shared" ca="1" si="36"/>
        <v>0</v>
      </c>
      <c r="V122" s="45">
        <f t="shared" si="37"/>
        <v>0</v>
      </c>
      <c r="W122" s="45">
        <f t="shared" ca="1" si="29"/>
        <v>0</v>
      </c>
      <c r="X122" s="274">
        <f t="shared" ca="1" si="30"/>
        <v>7.2759576141834259E-11</v>
      </c>
      <c r="Z122" s="28">
        <f t="shared" ca="1" si="38"/>
        <v>0</v>
      </c>
      <c r="AA122" s="233"/>
      <c r="AB122" s="45">
        <f t="shared" ca="1" si="39"/>
        <v>0</v>
      </c>
      <c r="AC122" s="45">
        <f t="shared" ca="1" si="21"/>
        <v>0</v>
      </c>
      <c r="AD122" s="25">
        <f t="shared" ca="1" si="22"/>
        <v>0</v>
      </c>
    </row>
    <row r="123" spans="4:30" x14ac:dyDescent="0.35">
      <c r="D123" s="20">
        <v>119</v>
      </c>
      <c r="E123" s="21">
        <f t="shared" ca="1" si="31"/>
        <v>88145</v>
      </c>
      <c r="F123" s="44">
        <f t="shared" ca="1" si="23"/>
        <v>88509</v>
      </c>
      <c r="G123" s="22" t="s">
        <v>119</v>
      </c>
      <c r="H123" s="44">
        <f t="shared" ca="1" si="32"/>
        <v>88116</v>
      </c>
      <c r="I123" s="45">
        <f t="shared" si="33"/>
        <v>0</v>
      </c>
      <c r="J123" s="45">
        <f t="shared" ca="1" si="24"/>
        <v>0</v>
      </c>
      <c r="K123" s="45">
        <f t="shared" si="34"/>
        <v>0</v>
      </c>
      <c r="L123" s="45"/>
      <c r="M123" s="45">
        <f t="shared" si="35"/>
        <v>0</v>
      </c>
      <c r="N123" s="257">
        <f t="shared" ca="1" si="25"/>
        <v>0.05</v>
      </c>
      <c r="O123" s="23"/>
      <c r="P123" s="255">
        <f t="shared" ca="1" si="26"/>
        <v>9.4999999999999998E-3</v>
      </c>
      <c r="Q123" s="163">
        <f t="shared" ca="1" si="27"/>
        <v>0.05</v>
      </c>
      <c r="R123" s="164">
        <f ca="1">NPV(Q122,K123:$K$244) + ($A$13+$A$14+$A$15)/POWER(1+Q122,$A$29-D123+1)+U122</f>
        <v>0</v>
      </c>
      <c r="S123" s="164">
        <f ca="1">NPV(Q123,K123:$K$244) + ($A$13+$A$14+$A$15)/POWER(1+Q123,$A$29-D123+1)+U122</f>
        <v>0</v>
      </c>
      <c r="T123" s="45">
        <f t="shared" ca="1" si="28"/>
        <v>7.2759576141834259E-11</v>
      </c>
      <c r="U123" s="45">
        <f t="shared" ca="1" si="36"/>
        <v>0</v>
      </c>
      <c r="V123" s="45">
        <f t="shared" si="37"/>
        <v>0</v>
      </c>
      <c r="W123" s="45">
        <f t="shared" ca="1" si="29"/>
        <v>0</v>
      </c>
      <c r="X123" s="274">
        <f t="shared" ca="1" si="30"/>
        <v>7.2759576141834259E-11</v>
      </c>
      <c r="Z123" s="28">
        <f t="shared" ca="1" si="38"/>
        <v>0</v>
      </c>
      <c r="AA123" s="233"/>
      <c r="AB123" s="45">
        <f t="shared" ca="1" si="39"/>
        <v>0</v>
      </c>
      <c r="AC123" s="45">
        <f t="shared" ca="1" si="21"/>
        <v>0</v>
      </c>
      <c r="AD123" s="25">
        <f t="shared" ca="1" si="22"/>
        <v>0</v>
      </c>
    </row>
    <row r="124" spans="4:30" x14ac:dyDescent="0.35">
      <c r="D124" s="20">
        <v>120</v>
      </c>
      <c r="E124" s="21">
        <f t="shared" ca="1" si="31"/>
        <v>88510</v>
      </c>
      <c r="F124" s="44">
        <f t="shared" ca="1" si="23"/>
        <v>88874</v>
      </c>
      <c r="G124" s="22" t="s">
        <v>119</v>
      </c>
      <c r="H124" s="44">
        <f t="shared" ca="1" si="32"/>
        <v>88481</v>
      </c>
      <c r="I124" s="45">
        <f t="shared" si="33"/>
        <v>0</v>
      </c>
      <c r="J124" s="45">
        <f t="shared" ca="1" si="24"/>
        <v>0</v>
      </c>
      <c r="K124" s="45">
        <f t="shared" si="34"/>
        <v>0</v>
      </c>
      <c r="L124" s="45"/>
      <c r="M124" s="45">
        <f t="shared" si="35"/>
        <v>0</v>
      </c>
      <c r="N124" s="257">
        <f t="shared" ca="1" si="25"/>
        <v>0.05</v>
      </c>
      <c r="O124" s="23"/>
      <c r="P124" s="255">
        <f t="shared" ca="1" si="26"/>
        <v>9.4999999999999998E-3</v>
      </c>
      <c r="Q124" s="163">
        <f t="shared" ca="1" si="27"/>
        <v>0.05</v>
      </c>
      <c r="R124" s="164">
        <f ca="1">NPV(Q123,K124:$K$244) + ($A$13+$A$14+$A$15)/POWER(1+Q123,$A$29-D124+1)+U123</f>
        <v>0</v>
      </c>
      <c r="S124" s="164">
        <f ca="1">NPV(Q124,K124:$K$244) + ($A$13+$A$14+$A$15)/POWER(1+Q124,$A$29-D124+1)+U123</f>
        <v>0</v>
      </c>
      <c r="T124" s="45">
        <f t="shared" ca="1" si="28"/>
        <v>7.2759576141834259E-11</v>
      </c>
      <c r="U124" s="45">
        <f t="shared" ca="1" si="36"/>
        <v>0</v>
      </c>
      <c r="V124" s="45">
        <f t="shared" si="37"/>
        <v>0</v>
      </c>
      <c r="W124" s="45">
        <f t="shared" ca="1" si="29"/>
        <v>0</v>
      </c>
      <c r="X124" s="274">
        <f t="shared" ca="1" si="30"/>
        <v>7.2759576141834259E-11</v>
      </c>
      <c r="Z124" s="28">
        <f t="shared" ca="1" si="38"/>
        <v>0</v>
      </c>
      <c r="AA124" s="233"/>
      <c r="AB124" s="45">
        <f t="shared" ca="1" si="39"/>
        <v>0</v>
      </c>
      <c r="AC124" s="45">
        <f t="shared" ca="1" si="21"/>
        <v>0</v>
      </c>
      <c r="AD124" s="25">
        <f t="shared" ca="1" si="22"/>
        <v>0</v>
      </c>
    </row>
    <row r="125" spans="4:30" x14ac:dyDescent="0.35">
      <c r="D125" s="20">
        <v>121</v>
      </c>
      <c r="E125" s="21">
        <f t="shared" ca="1" si="31"/>
        <v>88875</v>
      </c>
      <c r="F125" s="44">
        <f t="shared" ca="1" si="23"/>
        <v>89240</v>
      </c>
      <c r="G125" s="22" t="s">
        <v>119</v>
      </c>
      <c r="H125" s="44">
        <f t="shared" ca="1" si="32"/>
        <v>88846</v>
      </c>
      <c r="I125" s="45">
        <f t="shared" si="33"/>
        <v>0</v>
      </c>
      <c r="J125" s="45">
        <f t="shared" ca="1" si="24"/>
        <v>0</v>
      </c>
      <c r="K125" s="45">
        <f t="shared" si="34"/>
        <v>0</v>
      </c>
      <c r="L125" s="45"/>
      <c r="M125" s="45">
        <f t="shared" si="35"/>
        <v>0</v>
      </c>
      <c r="N125" s="257">
        <f t="shared" ca="1" si="25"/>
        <v>0.05</v>
      </c>
      <c r="O125" s="23"/>
      <c r="P125" s="255">
        <f t="shared" ca="1" si="26"/>
        <v>9.4999999999999998E-3</v>
      </c>
      <c r="Q125" s="163">
        <f t="shared" ca="1" si="27"/>
        <v>0.05</v>
      </c>
      <c r="R125" s="164">
        <f ca="1">NPV(Q124,K125:$K$244) + ($A$13+$A$14+$A$15)/POWER(1+Q124,$A$29-D125+1)+U124</f>
        <v>0</v>
      </c>
      <c r="S125" s="164">
        <f ca="1">NPV(Q125,K125:$K$244) + ($A$13+$A$14+$A$15)/POWER(1+Q125,$A$29-D125+1)+U124</f>
        <v>0</v>
      </c>
      <c r="T125" s="45">
        <f t="shared" ca="1" si="28"/>
        <v>7.2759576141834259E-11</v>
      </c>
      <c r="U125" s="45">
        <f t="shared" ca="1" si="36"/>
        <v>0</v>
      </c>
      <c r="V125" s="45">
        <f t="shared" si="37"/>
        <v>0</v>
      </c>
      <c r="W125" s="45">
        <f t="shared" ca="1" si="29"/>
        <v>0</v>
      </c>
      <c r="X125" s="274">
        <f t="shared" ca="1" si="30"/>
        <v>7.2759576141834259E-11</v>
      </c>
      <c r="Z125" s="28">
        <f t="shared" ca="1" si="38"/>
        <v>0</v>
      </c>
      <c r="AA125" s="233"/>
      <c r="AB125" s="45">
        <f t="shared" ca="1" si="39"/>
        <v>0</v>
      </c>
      <c r="AC125" s="45">
        <f t="shared" ca="1" si="21"/>
        <v>0</v>
      </c>
      <c r="AD125" s="25">
        <f t="shared" ca="1" si="22"/>
        <v>0</v>
      </c>
    </row>
    <row r="126" spans="4:30" x14ac:dyDescent="0.35">
      <c r="D126" s="20">
        <v>122</v>
      </c>
      <c r="E126" s="21">
        <f t="shared" ca="1" si="31"/>
        <v>89241</v>
      </c>
      <c r="F126" s="44">
        <f t="shared" ca="1" si="23"/>
        <v>89605</v>
      </c>
      <c r="G126" s="22" t="s">
        <v>119</v>
      </c>
      <c r="H126" s="44">
        <f t="shared" ca="1" si="32"/>
        <v>89212</v>
      </c>
      <c r="I126" s="45">
        <f t="shared" si="33"/>
        <v>0</v>
      </c>
      <c r="J126" s="45">
        <f t="shared" ca="1" si="24"/>
        <v>0</v>
      </c>
      <c r="K126" s="45">
        <f t="shared" si="34"/>
        <v>0</v>
      </c>
      <c r="L126" s="45"/>
      <c r="M126" s="45">
        <f t="shared" si="35"/>
        <v>0</v>
      </c>
      <c r="N126" s="257">
        <f t="shared" ca="1" si="25"/>
        <v>0.05</v>
      </c>
      <c r="O126" s="23"/>
      <c r="P126" s="255">
        <f t="shared" ca="1" si="26"/>
        <v>9.4999999999999998E-3</v>
      </c>
      <c r="Q126" s="163">
        <f t="shared" ca="1" si="27"/>
        <v>0.05</v>
      </c>
      <c r="R126" s="164">
        <f ca="1">NPV(Q125,K126:$K$244) + ($A$13+$A$14+$A$15)/POWER(1+Q125,$A$29-D126+1)+U125</f>
        <v>0</v>
      </c>
      <c r="S126" s="164">
        <f ca="1">NPV(Q126,K126:$K$244) + ($A$13+$A$14+$A$15)/POWER(1+Q126,$A$29-D126+1)+U125</f>
        <v>0</v>
      </c>
      <c r="T126" s="45">
        <f t="shared" ca="1" si="28"/>
        <v>7.2759576141834259E-11</v>
      </c>
      <c r="U126" s="45">
        <f t="shared" ca="1" si="36"/>
        <v>0</v>
      </c>
      <c r="V126" s="45">
        <f t="shared" si="37"/>
        <v>0</v>
      </c>
      <c r="W126" s="45">
        <f t="shared" ca="1" si="29"/>
        <v>0</v>
      </c>
      <c r="X126" s="274">
        <f t="shared" ca="1" si="30"/>
        <v>7.2759576141834259E-11</v>
      </c>
      <c r="Z126" s="28">
        <f t="shared" ca="1" si="38"/>
        <v>0</v>
      </c>
      <c r="AA126" s="233"/>
      <c r="AB126" s="45">
        <f t="shared" ca="1" si="39"/>
        <v>0</v>
      </c>
      <c r="AC126" s="45">
        <f t="shared" ca="1" si="21"/>
        <v>0</v>
      </c>
      <c r="AD126" s="25">
        <f t="shared" ca="1" si="22"/>
        <v>0</v>
      </c>
    </row>
    <row r="127" spans="4:30" x14ac:dyDescent="0.35">
      <c r="D127" s="20">
        <v>123</v>
      </c>
      <c r="E127" s="21">
        <f t="shared" ca="1" si="31"/>
        <v>89606</v>
      </c>
      <c r="F127" s="44">
        <f t="shared" ca="1" si="23"/>
        <v>89970</v>
      </c>
      <c r="G127" s="22" t="s">
        <v>119</v>
      </c>
      <c r="H127" s="44">
        <f t="shared" ca="1" si="32"/>
        <v>89577</v>
      </c>
      <c r="I127" s="45">
        <f t="shared" si="33"/>
        <v>0</v>
      </c>
      <c r="J127" s="45">
        <f t="shared" ca="1" si="24"/>
        <v>0</v>
      </c>
      <c r="K127" s="45">
        <f t="shared" si="34"/>
        <v>0</v>
      </c>
      <c r="L127" s="45"/>
      <c r="M127" s="45">
        <f t="shared" si="35"/>
        <v>0</v>
      </c>
      <c r="N127" s="257">
        <f t="shared" ca="1" si="25"/>
        <v>0.05</v>
      </c>
      <c r="O127" s="23"/>
      <c r="P127" s="255">
        <f t="shared" ca="1" si="26"/>
        <v>9.4999999999999998E-3</v>
      </c>
      <c r="Q127" s="163">
        <f t="shared" ca="1" si="27"/>
        <v>0.05</v>
      </c>
      <c r="R127" s="164">
        <f ca="1">NPV(Q126,K127:$K$244) + ($A$13+$A$14+$A$15)/POWER(1+Q126,$A$29-D127+1)+U126</f>
        <v>0</v>
      </c>
      <c r="S127" s="164">
        <f ca="1">NPV(Q127,K127:$K$244) + ($A$13+$A$14+$A$15)/POWER(1+Q127,$A$29-D127+1)+U126</f>
        <v>0</v>
      </c>
      <c r="T127" s="45">
        <f t="shared" ca="1" si="28"/>
        <v>7.2759576141834259E-11</v>
      </c>
      <c r="U127" s="45">
        <f t="shared" ca="1" si="36"/>
        <v>0</v>
      </c>
      <c r="V127" s="45">
        <f t="shared" si="37"/>
        <v>0</v>
      </c>
      <c r="W127" s="45">
        <f t="shared" ca="1" si="29"/>
        <v>0</v>
      </c>
      <c r="X127" s="274">
        <f t="shared" ca="1" si="30"/>
        <v>7.2759576141834259E-11</v>
      </c>
      <c r="Z127" s="28">
        <f t="shared" ca="1" si="38"/>
        <v>0</v>
      </c>
      <c r="AA127" s="233"/>
      <c r="AB127" s="45">
        <f t="shared" ca="1" si="39"/>
        <v>0</v>
      </c>
      <c r="AC127" s="45">
        <f t="shared" ca="1" si="21"/>
        <v>0</v>
      </c>
      <c r="AD127" s="25">
        <f t="shared" ca="1" si="22"/>
        <v>0</v>
      </c>
    </row>
    <row r="128" spans="4:30" x14ac:dyDescent="0.35">
      <c r="D128" s="20">
        <v>124</v>
      </c>
      <c r="E128" s="21">
        <f t="shared" ca="1" si="31"/>
        <v>89971</v>
      </c>
      <c r="F128" s="44">
        <f t="shared" ca="1" si="23"/>
        <v>90335</v>
      </c>
      <c r="G128" s="22" t="s">
        <v>119</v>
      </c>
      <c r="H128" s="44">
        <f t="shared" ca="1" si="32"/>
        <v>89942</v>
      </c>
      <c r="I128" s="45">
        <f t="shared" si="33"/>
        <v>0</v>
      </c>
      <c r="J128" s="45">
        <f t="shared" ca="1" si="24"/>
        <v>0</v>
      </c>
      <c r="K128" s="45">
        <f t="shared" si="34"/>
        <v>0</v>
      </c>
      <c r="L128" s="45"/>
      <c r="M128" s="45">
        <f t="shared" si="35"/>
        <v>0</v>
      </c>
      <c r="N128" s="257">
        <f t="shared" ca="1" si="25"/>
        <v>0.05</v>
      </c>
      <c r="O128" s="23"/>
      <c r="P128" s="255">
        <f t="shared" ca="1" si="26"/>
        <v>9.4999999999999998E-3</v>
      </c>
      <c r="Q128" s="163">
        <f t="shared" ca="1" si="27"/>
        <v>0.05</v>
      </c>
      <c r="R128" s="164">
        <f ca="1">NPV(Q127,K128:$K$244) + ($A$13+$A$14+$A$15)/POWER(1+Q127,$A$29-D128+1)+U127</f>
        <v>0</v>
      </c>
      <c r="S128" s="164">
        <f ca="1">NPV(Q128,K128:$K$244) + ($A$13+$A$14+$A$15)/POWER(1+Q128,$A$29-D128+1)+U127</f>
        <v>0</v>
      </c>
      <c r="T128" s="45">
        <f t="shared" ca="1" si="28"/>
        <v>7.2759576141834259E-11</v>
      </c>
      <c r="U128" s="45">
        <f t="shared" ca="1" si="36"/>
        <v>0</v>
      </c>
      <c r="V128" s="45">
        <f t="shared" si="37"/>
        <v>0</v>
      </c>
      <c r="W128" s="45">
        <f t="shared" ca="1" si="29"/>
        <v>0</v>
      </c>
      <c r="X128" s="274">
        <f t="shared" ca="1" si="30"/>
        <v>7.2759576141834259E-11</v>
      </c>
      <c r="Z128" s="28">
        <f t="shared" ca="1" si="38"/>
        <v>0</v>
      </c>
      <c r="AA128" s="233"/>
      <c r="AB128" s="45">
        <f t="shared" ca="1" si="39"/>
        <v>0</v>
      </c>
      <c r="AC128" s="45">
        <f t="shared" ca="1" si="21"/>
        <v>0</v>
      </c>
      <c r="AD128" s="25">
        <f t="shared" ca="1" si="22"/>
        <v>0</v>
      </c>
    </row>
    <row r="129" spans="4:30" x14ac:dyDescent="0.35">
      <c r="D129" s="20">
        <v>125</v>
      </c>
      <c r="E129" s="21">
        <f t="shared" ca="1" si="31"/>
        <v>90336</v>
      </c>
      <c r="F129" s="44">
        <f t="shared" ca="1" si="23"/>
        <v>90701</v>
      </c>
      <c r="G129" s="22" t="s">
        <v>119</v>
      </c>
      <c r="H129" s="44">
        <f t="shared" ca="1" si="32"/>
        <v>90307</v>
      </c>
      <c r="I129" s="45">
        <f t="shared" si="33"/>
        <v>0</v>
      </c>
      <c r="J129" s="45">
        <f t="shared" ca="1" si="24"/>
        <v>0</v>
      </c>
      <c r="K129" s="45">
        <f t="shared" si="34"/>
        <v>0</v>
      </c>
      <c r="L129" s="45"/>
      <c r="M129" s="45">
        <f t="shared" si="35"/>
        <v>0</v>
      </c>
      <c r="N129" s="257">
        <f t="shared" ca="1" si="25"/>
        <v>0.05</v>
      </c>
      <c r="O129" s="23"/>
      <c r="P129" s="255">
        <f t="shared" ca="1" si="26"/>
        <v>9.4999999999999998E-3</v>
      </c>
      <c r="Q129" s="163">
        <f t="shared" ca="1" si="27"/>
        <v>0.05</v>
      </c>
      <c r="R129" s="164">
        <f ca="1">NPV(Q128,K129:$K$244) + ($A$13+$A$14+$A$15)/POWER(1+Q128,$A$29-D129+1)+U128</f>
        <v>0</v>
      </c>
      <c r="S129" s="164">
        <f ca="1">NPV(Q129,K129:$K$244) + ($A$13+$A$14+$A$15)/POWER(1+Q129,$A$29-D129+1)+U128</f>
        <v>0</v>
      </c>
      <c r="T129" s="45">
        <f t="shared" ca="1" si="28"/>
        <v>7.2759576141834259E-11</v>
      </c>
      <c r="U129" s="45">
        <f t="shared" ca="1" si="36"/>
        <v>0</v>
      </c>
      <c r="V129" s="45">
        <f t="shared" si="37"/>
        <v>0</v>
      </c>
      <c r="W129" s="45">
        <f t="shared" ca="1" si="29"/>
        <v>0</v>
      </c>
      <c r="X129" s="274">
        <f t="shared" ca="1" si="30"/>
        <v>7.2759576141834259E-11</v>
      </c>
      <c r="Z129" s="28">
        <f t="shared" ca="1" si="38"/>
        <v>0</v>
      </c>
      <c r="AA129" s="233"/>
      <c r="AB129" s="45">
        <f t="shared" ca="1" si="39"/>
        <v>0</v>
      </c>
      <c r="AC129" s="45">
        <f t="shared" ca="1" si="21"/>
        <v>0</v>
      </c>
      <c r="AD129" s="25">
        <f t="shared" ca="1" si="22"/>
        <v>0</v>
      </c>
    </row>
    <row r="130" spans="4:30" x14ac:dyDescent="0.35">
      <c r="D130" s="20">
        <v>126</v>
      </c>
      <c r="E130" s="21">
        <f t="shared" ca="1" si="31"/>
        <v>90702</v>
      </c>
      <c r="F130" s="44">
        <f t="shared" ca="1" si="23"/>
        <v>91066</v>
      </c>
      <c r="G130" s="22" t="s">
        <v>119</v>
      </c>
      <c r="H130" s="44">
        <f t="shared" ca="1" si="32"/>
        <v>90673</v>
      </c>
      <c r="I130" s="45">
        <f t="shared" si="33"/>
        <v>0</v>
      </c>
      <c r="J130" s="45">
        <f t="shared" ca="1" si="24"/>
        <v>0</v>
      </c>
      <c r="K130" s="45">
        <f t="shared" si="34"/>
        <v>0</v>
      </c>
      <c r="L130" s="45"/>
      <c r="M130" s="45">
        <f t="shared" si="35"/>
        <v>0</v>
      </c>
      <c r="N130" s="257">
        <f t="shared" ca="1" si="25"/>
        <v>0.05</v>
      </c>
      <c r="O130" s="23"/>
      <c r="P130" s="255">
        <f t="shared" ca="1" si="26"/>
        <v>9.4999999999999998E-3</v>
      </c>
      <c r="Q130" s="163">
        <f t="shared" ca="1" si="27"/>
        <v>0.05</v>
      </c>
      <c r="R130" s="164">
        <f ca="1">NPV(Q129,K130:$K$244) + ($A$13+$A$14+$A$15)/POWER(1+Q129,$A$29-D130+1)+U129</f>
        <v>0</v>
      </c>
      <c r="S130" s="164">
        <f ca="1">NPV(Q130,K130:$K$244) + ($A$13+$A$14+$A$15)/POWER(1+Q130,$A$29-D130+1)+U129</f>
        <v>0</v>
      </c>
      <c r="T130" s="45">
        <f t="shared" ca="1" si="28"/>
        <v>7.2759576141834259E-11</v>
      </c>
      <c r="U130" s="45">
        <f t="shared" ca="1" si="36"/>
        <v>0</v>
      </c>
      <c r="V130" s="45">
        <f t="shared" si="37"/>
        <v>0</v>
      </c>
      <c r="W130" s="45">
        <f t="shared" ca="1" si="29"/>
        <v>0</v>
      </c>
      <c r="X130" s="274">
        <f t="shared" ca="1" si="30"/>
        <v>7.2759576141834259E-11</v>
      </c>
      <c r="Z130" s="28">
        <f t="shared" ca="1" si="38"/>
        <v>0</v>
      </c>
      <c r="AA130" s="233"/>
      <c r="AB130" s="45">
        <f t="shared" ca="1" si="39"/>
        <v>0</v>
      </c>
      <c r="AC130" s="45">
        <f t="shared" ca="1" si="21"/>
        <v>0</v>
      </c>
      <c r="AD130" s="25">
        <f t="shared" ca="1" si="22"/>
        <v>0</v>
      </c>
    </row>
    <row r="131" spans="4:30" x14ac:dyDescent="0.35">
      <c r="D131" s="20">
        <v>127</v>
      </c>
      <c r="E131" s="21">
        <f t="shared" ca="1" si="31"/>
        <v>91067</v>
      </c>
      <c r="F131" s="44">
        <f t="shared" ca="1" si="23"/>
        <v>91431</v>
      </c>
      <c r="G131" s="22" t="s">
        <v>119</v>
      </c>
      <c r="H131" s="44">
        <f t="shared" ca="1" si="32"/>
        <v>91038</v>
      </c>
      <c r="I131" s="45">
        <f t="shared" si="33"/>
        <v>0</v>
      </c>
      <c r="J131" s="45">
        <f t="shared" ca="1" si="24"/>
        <v>0</v>
      </c>
      <c r="K131" s="45">
        <f t="shared" si="34"/>
        <v>0</v>
      </c>
      <c r="L131" s="45"/>
      <c r="M131" s="45">
        <f t="shared" si="35"/>
        <v>0</v>
      </c>
      <c r="N131" s="257">
        <f t="shared" ca="1" si="25"/>
        <v>0.05</v>
      </c>
      <c r="O131" s="23"/>
      <c r="P131" s="255">
        <f t="shared" ca="1" si="26"/>
        <v>9.4999999999999998E-3</v>
      </c>
      <c r="Q131" s="163">
        <f t="shared" ca="1" si="27"/>
        <v>0.05</v>
      </c>
      <c r="R131" s="164">
        <f ca="1">NPV(Q130,K131:$K$244) + ($A$13+$A$14+$A$15)/POWER(1+Q130,$A$29-D131+1)+U130</f>
        <v>0</v>
      </c>
      <c r="S131" s="164">
        <f ca="1">NPV(Q131,K131:$K$244) + ($A$13+$A$14+$A$15)/POWER(1+Q131,$A$29-D131+1)+U130</f>
        <v>0</v>
      </c>
      <c r="T131" s="45">
        <f t="shared" ca="1" si="28"/>
        <v>7.2759576141834259E-11</v>
      </c>
      <c r="U131" s="45">
        <f t="shared" ca="1" si="36"/>
        <v>0</v>
      </c>
      <c r="V131" s="45">
        <f t="shared" si="37"/>
        <v>0</v>
      </c>
      <c r="W131" s="45">
        <f t="shared" ca="1" si="29"/>
        <v>0</v>
      </c>
      <c r="X131" s="274">
        <f t="shared" ca="1" si="30"/>
        <v>7.2759576141834259E-11</v>
      </c>
      <c r="Z131" s="28">
        <f t="shared" ca="1" si="38"/>
        <v>0</v>
      </c>
      <c r="AA131" s="233"/>
      <c r="AB131" s="45">
        <f t="shared" ca="1" si="39"/>
        <v>0</v>
      </c>
      <c r="AC131" s="45">
        <f t="shared" ca="1" si="21"/>
        <v>0</v>
      </c>
      <c r="AD131" s="25">
        <f t="shared" ca="1" si="22"/>
        <v>0</v>
      </c>
    </row>
    <row r="132" spans="4:30" x14ac:dyDescent="0.35">
      <c r="D132" s="20">
        <v>128</v>
      </c>
      <c r="E132" s="21">
        <f t="shared" ca="1" si="31"/>
        <v>91432</v>
      </c>
      <c r="F132" s="44">
        <f t="shared" ca="1" si="23"/>
        <v>91796</v>
      </c>
      <c r="G132" s="22" t="s">
        <v>119</v>
      </c>
      <c r="H132" s="44">
        <f t="shared" ca="1" si="32"/>
        <v>91403</v>
      </c>
      <c r="I132" s="45">
        <f t="shared" si="33"/>
        <v>0</v>
      </c>
      <c r="J132" s="45">
        <f t="shared" ca="1" si="24"/>
        <v>0</v>
      </c>
      <c r="K132" s="45">
        <f t="shared" si="34"/>
        <v>0</v>
      </c>
      <c r="L132" s="45"/>
      <c r="M132" s="45">
        <f t="shared" si="35"/>
        <v>0</v>
      </c>
      <c r="N132" s="257">
        <f t="shared" ca="1" si="25"/>
        <v>0.05</v>
      </c>
      <c r="O132" s="23"/>
      <c r="P132" s="255">
        <f t="shared" ca="1" si="26"/>
        <v>9.4999999999999998E-3</v>
      </c>
      <c r="Q132" s="163">
        <f t="shared" ca="1" si="27"/>
        <v>0.05</v>
      </c>
      <c r="R132" s="164">
        <f ca="1">NPV(Q131,K132:$K$244) + ($A$13+$A$14+$A$15)/POWER(1+Q131,$A$29-D132+1)+U131</f>
        <v>0</v>
      </c>
      <c r="S132" s="164">
        <f ca="1">NPV(Q132,K132:$K$244) + ($A$13+$A$14+$A$15)/POWER(1+Q132,$A$29-D132+1)+U131</f>
        <v>0</v>
      </c>
      <c r="T132" s="45">
        <f t="shared" ca="1" si="28"/>
        <v>7.2759576141834259E-11</v>
      </c>
      <c r="U132" s="45">
        <f t="shared" ca="1" si="36"/>
        <v>0</v>
      </c>
      <c r="V132" s="45">
        <f t="shared" si="37"/>
        <v>0</v>
      </c>
      <c r="W132" s="45">
        <f t="shared" ca="1" si="29"/>
        <v>0</v>
      </c>
      <c r="X132" s="274">
        <f t="shared" ca="1" si="30"/>
        <v>7.2759576141834259E-11</v>
      </c>
      <c r="Z132" s="28">
        <f t="shared" ca="1" si="38"/>
        <v>0</v>
      </c>
      <c r="AA132" s="233"/>
      <c r="AB132" s="45">
        <f t="shared" ca="1" si="39"/>
        <v>0</v>
      </c>
      <c r="AC132" s="45">
        <f t="shared" ref="AC132:AC195" ca="1" si="40">W132</f>
        <v>0</v>
      </c>
      <c r="AD132" s="25">
        <f t="shared" ref="AD132:AD195" ca="1" si="41">Z132-AA132-AB132+AC132</f>
        <v>0</v>
      </c>
    </row>
    <row r="133" spans="4:30" x14ac:dyDescent="0.35">
      <c r="D133" s="20">
        <v>129</v>
      </c>
      <c r="E133" s="21">
        <f t="shared" ca="1" si="31"/>
        <v>91797</v>
      </c>
      <c r="F133" s="44">
        <f t="shared" ref="F133:F196" ca="1" si="42">E134-1</f>
        <v>92162</v>
      </c>
      <c r="G133" s="22" t="s">
        <v>119</v>
      </c>
      <c r="H133" s="44">
        <f t="shared" ca="1" si="32"/>
        <v>91768</v>
      </c>
      <c r="I133" s="45">
        <f t="shared" si="33"/>
        <v>0</v>
      </c>
      <c r="J133" s="45">
        <f t="shared" ref="J133:J196" ca="1" si="43">IF(D133&gt;$A$29,0,$A$10)</f>
        <v>0</v>
      </c>
      <c r="K133" s="45">
        <f t="shared" si="34"/>
        <v>0</v>
      </c>
      <c r="L133" s="45"/>
      <c r="M133" s="45">
        <f t="shared" si="35"/>
        <v>0</v>
      </c>
      <c r="N133" s="257">
        <f t="shared" ref="N133:N196" ca="1" si="44">$A$6</f>
        <v>0.05</v>
      </c>
      <c r="O133" s="23"/>
      <c r="P133" s="255">
        <f t="shared" ref="P133:P196" ca="1" si="45">$A$7</f>
        <v>9.4999999999999998E-3</v>
      </c>
      <c r="Q133" s="163">
        <f t="shared" ref="Q133:Q196" ca="1" si="46">$A$8</f>
        <v>0.05</v>
      </c>
      <c r="R133" s="164">
        <f ca="1">NPV(Q132,K133:$K$244) + ($A$13+$A$14+$A$15)/POWER(1+Q132,$A$29-D133+1)+U132</f>
        <v>0</v>
      </c>
      <c r="S133" s="164">
        <f ca="1">NPV(Q133,K133:$K$244) + ($A$13+$A$14+$A$15)/POWER(1+Q133,$A$29-D133+1)+U132</f>
        <v>0</v>
      </c>
      <c r="T133" s="45">
        <f t="shared" ref="T133:T196" ca="1" si="47">IF(ISBLANK(G133),0,X132)</f>
        <v>7.2759576141834259E-11</v>
      </c>
      <c r="U133" s="45">
        <f t="shared" ca="1" si="36"/>
        <v>0</v>
      </c>
      <c r="V133" s="45">
        <f t="shared" si="37"/>
        <v>0</v>
      </c>
      <c r="W133" s="45">
        <f t="shared" ref="W133:W196" ca="1" si="48">S133-R133</f>
        <v>0</v>
      </c>
      <c r="X133" s="274">
        <f t="shared" ref="X133:X196" ca="1" si="49">T133+U133+V133</f>
        <v>7.2759576141834259E-11</v>
      </c>
      <c r="Z133" s="28">
        <f t="shared" ca="1" si="38"/>
        <v>0</v>
      </c>
      <c r="AA133" s="233"/>
      <c r="AB133" s="45">
        <f t="shared" ca="1" si="39"/>
        <v>0</v>
      </c>
      <c r="AC133" s="45">
        <f t="shared" ca="1" si="40"/>
        <v>0</v>
      </c>
      <c r="AD133" s="25">
        <f t="shared" ca="1" si="41"/>
        <v>0</v>
      </c>
    </row>
    <row r="134" spans="4:30" x14ac:dyDescent="0.35">
      <c r="D134" s="20">
        <v>130</v>
      </c>
      <c r="E134" s="21">
        <f t="shared" ref="E134:E197" ca="1" si="50">EOMONTH(H134,0)</f>
        <v>92163</v>
      </c>
      <c r="F134" s="44">
        <f t="shared" ca="1" si="42"/>
        <v>92527</v>
      </c>
      <c r="G134" s="22" t="s">
        <v>119</v>
      </c>
      <c r="H134" s="44">
        <f t="shared" ref="H134:H197" ca="1" si="51">EDATE(H133,12)</f>
        <v>92134</v>
      </c>
      <c r="I134" s="45">
        <f t="shared" ref="I134:I197" si="52">IF(D134&gt;$A$28,0,$A$9)</f>
        <v>0</v>
      </c>
      <c r="J134" s="45">
        <f t="shared" ca="1" si="43"/>
        <v>0</v>
      </c>
      <c r="K134" s="45">
        <f t="shared" ref="K134:K197" si="53">IF(D134&gt;$A$28,0,$A$11)</f>
        <v>0</v>
      </c>
      <c r="L134" s="45"/>
      <c r="M134" s="45">
        <f t="shared" ref="M134:M197" si="54">K134+L134</f>
        <v>0</v>
      </c>
      <c r="N134" s="257">
        <f t="shared" ca="1" si="44"/>
        <v>0.05</v>
      </c>
      <c r="O134" s="23"/>
      <c r="P134" s="255">
        <f t="shared" ca="1" si="45"/>
        <v>9.4999999999999998E-3</v>
      </c>
      <c r="Q134" s="163">
        <f t="shared" ca="1" si="46"/>
        <v>0.05</v>
      </c>
      <c r="R134" s="164">
        <f ca="1">NPV(Q133,K134:$K$244) + ($A$13+$A$14+$A$15)/POWER(1+Q133,$A$29-D134+1)+U133</f>
        <v>0</v>
      </c>
      <c r="S134" s="164">
        <f ca="1">NPV(Q134,K134:$K$244) + ($A$13+$A$14+$A$15)/POWER(1+Q134,$A$29-D134+1)+U133</f>
        <v>0</v>
      </c>
      <c r="T134" s="45">
        <f t="shared" ca="1" si="47"/>
        <v>7.2759576141834259E-11</v>
      </c>
      <c r="U134" s="45">
        <f t="shared" ref="U134:U197" ca="1" si="55">(S134+V134)*Q134</f>
        <v>0</v>
      </c>
      <c r="V134" s="45">
        <f t="shared" ref="V134:V197" si="56">-(K134+L134)</f>
        <v>0</v>
      </c>
      <c r="W134" s="45">
        <f t="shared" ca="1" si="48"/>
        <v>0</v>
      </c>
      <c r="X134" s="274">
        <f t="shared" ca="1" si="49"/>
        <v>7.2759576141834259E-11</v>
      </c>
      <c r="Z134" s="28">
        <f t="shared" ref="Z134:Z197" ca="1" si="57">AD133</f>
        <v>0</v>
      </c>
      <c r="AA134" s="233"/>
      <c r="AB134" s="45">
        <f t="shared" ca="1" si="39"/>
        <v>0</v>
      </c>
      <c r="AC134" s="45">
        <f t="shared" ca="1" si="40"/>
        <v>0</v>
      </c>
      <c r="AD134" s="25">
        <f t="shared" ca="1" si="41"/>
        <v>0</v>
      </c>
    </row>
    <row r="135" spans="4:30" x14ac:dyDescent="0.35">
      <c r="D135" s="20">
        <v>131</v>
      </c>
      <c r="E135" s="21">
        <f t="shared" ca="1" si="50"/>
        <v>92528</v>
      </c>
      <c r="F135" s="44">
        <f t="shared" ca="1" si="42"/>
        <v>92892</v>
      </c>
      <c r="G135" s="22" t="s">
        <v>119</v>
      </c>
      <c r="H135" s="44">
        <f t="shared" ca="1" si="51"/>
        <v>92499</v>
      </c>
      <c r="I135" s="45">
        <f t="shared" si="52"/>
        <v>0</v>
      </c>
      <c r="J135" s="45">
        <f t="shared" ca="1" si="43"/>
        <v>0</v>
      </c>
      <c r="K135" s="45">
        <f t="shared" si="53"/>
        <v>0</v>
      </c>
      <c r="L135" s="45"/>
      <c r="M135" s="45">
        <f t="shared" si="54"/>
        <v>0</v>
      </c>
      <c r="N135" s="257">
        <f t="shared" ca="1" si="44"/>
        <v>0.05</v>
      </c>
      <c r="O135" s="23"/>
      <c r="P135" s="255">
        <f t="shared" ca="1" si="45"/>
        <v>9.4999999999999998E-3</v>
      </c>
      <c r="Q135" s="163">
        <f t="shared" ca="1" si="46"/>
        <v>0.05</v>
      </c>
      <c r="R135" s="164">
        <f ca="1">NPV(Q134,K135:$K$244) + ($A$13+$A$14+$A$15)/POWER(1+Q134,$A$29-D135+1)+U134</f>
        <v>0</v>
      </c>
      <c r="S135" s="164">
        <f ca="1">NPV(Q135,K135:$K$244) + ($A$13+$A$14+$A$15)/POWER(1+Q135,$A$29-D135+1)+U134</f>
        <v>0</v>
      </c>
      <c r="T135" s="45">
        <f t="shared" ca="1" si="47"/>
        <v>7.2759576141834259E-11</v>
      </c>
      <c r="U135" s="45">
        <f t="shared" ca="1" si="55"/>
        <v>0</v>
      </c>
      <c r="V135" s="45">
        <f t="shared" si="56"/>
        <v>0</v>
      </c>
      <c r="W135" s="45">
        <f t="shared" ca="1" si="48"/>
        <v>0</v>
      </c>
      <c r="X135" s="274">
        <f t="shared" ca="1" si="49"/>
        <v>7.2759576141834259E-11</v>
      </c>
      <c r="Z135" s="28">
        <f t="shared" ca="1" si="57"/>
        <v>0</v>
      </c>
      <c r="AA135" s="233"/>
      <c r="AB135" s="45">
        <f t="shared" ca="1" si="39"/>
        <v>0</v>
      </c>
      <c r="AC135" s="45">
        <f t="shared" ca="1" si="40"/>
        <v>0</v>
      </c>
      <c r="AD135" s="25">
        <f t="shared" ca="1" si="41"/>
        <v>0</v>
      </c>
    </row>
    <row r="136" spans="4:30" x14ac:dyDescent="0.35">
      <c r="D136" s="20">
        <v>132</v>
      </c>
      <c r="E136" s="21">
        <f t="shared" ca="1" si="50"/>
        <v>92893</v>
      </c>
      <c r="F136" s="44">
        <f t="shared" ca="1" si="42"/>
        <v>93257</v>
      </c>
      <c r="G136" s="22" t="s">
        <v>119</v>
      </c>
      <c r="H136" s="44">
        <f t="shared" ca="1" si="51"/>
        <v>92864</v>
      </c>
      <c r="I136" s="45">
        <f t="shared" si="52"/>
        <v>0</v>
      </c>
      <c r="J136" s="45">
        <f t="shared" ca="1" si="43"/>
        <v>0</v>
      </c>
      <c r="K136" s="45">
        <f t="shared" si="53"/>
        <v>0</v>
      </c>
      <c r="L136" s="45"/>
      <c r="M136" s="45">
        <f t="shared" si="54"/>
        <v>0</v>
      </c>
      <c r="N136" s="257">
        <f t="shared" ca="1" si="44"/>
        <v>0.05</v>
      </c>
      <c r="O136" s="23"/>
      <c r="P136" s="255">
        <f t="shared" ca="1" si="45"/>
        <v>9.4999999999999998E-3</v>
      </c>
      <c r="Q136" s="163">
        <f t="shared" ca="1" si="46"/>
        <v>0.05</v>
      </c>
      <c r="R136" s="164">
        <f ca="1">NPV(Q135,K136:$K$244) + ($A$13+$A$14+$A$15)/POWER(1+Q135,$A$29-D136+1)+U135</f>
        <v>0</v>
      </c>
      <c r="S136" s="164">
        <f ca="1">NPV(Q136,K136:$K$244) + ($A$13+$A$14+$A$15)/POWER(1+Q136,$A$29-D136+1)+U135</f>
        <v>0</v>
      </c>
      <c r="T136" s="45">
        <f t="shared" ca="1" si="47"/>
        <v>7.2759576141834259E-11</v>
      </c>
      <c r="U136" s="45">
        <f t="shared" ca="1" si="55"/>
        <v>0</v>
      </c>
      <c r="V136" s="45">
        <f t="shared" si="56"/>
        <v>0</v>
      </c>
      <c r="W136" s="45">
        <f t="shared" ca="1" si="48"/>
        <v>0</v>
      </c>
      <c r="X136" s="274">
        <f t="shared" ca="1" si="49"/>
        <v>7.2759576141834259E-11</v>
      </c>
      <c r="Z136" s="28">
        <f t="shared" ca="1" si="57"/>
        <v>0</v>
      </c>
      <c r="AA136" s="233"/>
      <c r="AB136" s="45">
        <f t="shared" ca="1" si="39"/>
        <v>0</v>
      </c>
      <c r="AC136" s="45">
        <f t="shared" ca="1" si="40"/>
        <v>0</v>
      </c>
      <c r="AD136" s="25">
        <f t="shared" ca="1" si="41"/>
        <v>0</v>
      </c>
    </row>
    <row r="137" spans="4:30" x14ac:dyDescent="0.35">
      <c r="D137" s="20">
        <v>133</v>
      </c>
      <c r="E137" s="21">
        <f t="shared" ca="1" si="50"/>
        <v>93258</v>
      </c>
      <c r="F137" s="44">
        <f t="shared" ca="1" si="42"/>
        <v>93623</v>
      </c>
      <c r="G137" s="22" t="s">
        <v>119</v>
      </c>
      <c r="H137" s="44">
        <f t="shared" ca="1" si="51"/>
        <v>93229</v>
      </c>
      <c r="I137" s="45">
        <f t="shared" si="52"/>
        <v>0</v>
      </c>
      <c r="J137" s="45">
        <f t="shared" ca="1" si="43"/>
        <v>0</v>
      </c>
      <c r="K137" s="45">
        <f t="shared" si="53"/>
        <v>0</v>
      </c>
      <c r="L137" s="45"/>
      <c r="M137" s="45">
        <f t="shared" si="54"/>
        <v>0</v>
      </c>
      <c r="N137" s="257">
        <f t="shared" ca="1" si="44"/>
        <v>0.05</v>
      </c>
      <c r="O137" s="23"/>
      <c r="P137" s="255">
        <f t="shared" ca="1" si="45"/>
        <v>9.4999999999999998E-3</v>
      </c>
      <c r="Q137" s="163">
        <f t="shared" ca="1" si="46"/>
        <v>0.05</v>
      </c>
      <c r="R137" s="164">
        <f ca="1">NPV(Q136,K137:$K$244) + ($A$13+$A$14+$A$15)/POWER(1+Q136,$A$29-D137+1)+U136</f>
        <v>0</v>
      </c>
      <c r="S137" s="164">
        <f ca="1">NPV(Q137,K137:$K$244) + ($A$13+$A$14+$A$15)/POWER(1+Q137,$A$29-D137+1)+U136</f>
        <v>0</v>
      </c>
      <c r="T137" s="45">
        <f t="shared" ca="1" si="47"/>
        <v>7.2759576141834259E-11</v>
      </c>
      <c r="U137" s="45">
        <f t="shared" ca="1" si="55"/>
        <v>0</v>
      </c>
      <c r="V137" s="45">
        <f t="shared" si="56"/>
        <v>0</v>
      </c>
      <c r="W137" s="45">
        <f t="shared" ca="1" si="48"/>
        <v>0</v>
      </c>
      <c r="X137" s="274">
        <f t="shared" ca="1" si="49"/>
        <v>7.2759576141834259E-11</v>
      </c>
      <c r="Z137" s="28">
        <f t="shared" ca="1" si="57"/>
        <v>0</v>
      </c>
      <c r="AA137" s="233"/>
      <c r="AB137" s="45">
        <f t="shared" ca="1" si="39"/>
        <v>0</v>
      </c>
      <c r="AC137" s="45">
        <f t="shared" ca="1" si="40"/>
        <v>0</v>
      </c>
      <c r="AD137" s="25">
        <f t="shared" ca="1" si="41"/>
        <v>0</v>
      </c>
    </row>
    <row r="138" spans="4:30" x14ac:dyDescent="0.35">
      <c r="D138" s="20">
        <v>134</v>
      </c>
      <c r="E138" s="21">
        <f t="shared" ca="1" si="50"/>
        <v>93624</v>
      </c>
      <c r="F138" s="44">
        <f t="shared" ca="1" si="42"/>
        <v>93988</v>
      </c>
      <c r="G138" s="22" t="s">
        <v>119</v>
      </c>
      <c r="H138" s="44">
        <f t="shared" ca="1" si="51"/>
        <v>93595</v>
      </c>
      <c r="I138" s="45">
        <f t="shared" si="52"/>
        <v>0</v>
      </c>
      <c r="J138" s="45">
        <f t="shared" ca="1" si="43"/>
        <v>0</v>
      </c>
      <c r="K138" s="45">
        <f t="shared" si="53"/>
        <v>0</v>
      </c>
      <c r="L138" s="45"/>
      <c r="M138" s="45">
        <f t="shared" si="54"/>
        <v>0</v>
      </c>
      <c r="N138" s="257">
        <f t="shared" ca="1" si="44"/>
        <v>0.05</v>
      </c>
      <c r="O138" s="23"/>
      <c r="P138" s="255">
        <f t="shared" ca="1" si="45"/>
        <v>9.4999999999999998E-3</v>
      </c>
      <c r="Q138" s="163">
        <f t="shared" ca="1" si="46"/>
        <v>0.05</v>
      </c>
      <c r="R138" s="164">
        <f ca="1">NPV(Q137,K138:$K$244) + ($A$13+$A$14+$A$15)/POWER(1+Q137,$A$29-D138+1)+U137</f>
        <v>0</v>
      </c>
      <c r="S138" s="164">
        <f ca="1">NPV(Q138,K138:$K$244) + ($A$13+$A$14+$A$15)/POWER(1+Q138,$A$29-D138+1)+U137</f>
        <v>0</v>
      </c>
      <c r="T138" s="45">
        <f t="shared" ca="1" si="47"/>
        <v>7.2759576141834259E-11</v>
      </c>
      <c r="U138" s="45">
        <f t="shared" ca="1" si="55"/>
        <v>0</v>
      </c>
      <c r="V138" s="45">
        <f t="shared" si="56"/>
        <v>0</v>
      </c>
      <c r="W138" s="45">
        <f t="shared" ca="1" si="48"/>
        <v>0</v>
      </c>
      <c r="X138" s="274">
        <f t="shared" ca="1" si="49"/>
        <v>7.2759576141834259E-11</v>
      </c>
      <c r="Z138" s="28">
        <f t="shared" ca="1" si="57"/>
        <v>0</v>
      </c>
      <c r="AA138" s="233"/>
      <c r="AB138" s="45">
        <f t="shared" ca="1" si="39"/>
        <v>0</v>
      </c>
      <c r="AC138" s="45">
        <f t="shared" ca="1" si="40"/>
        <v>0</v>
      </c>
      <c r="AD138" s="25">
        <f t="shared" ca="1" si="41"/>
        <v>0</v>
      </c>
    </row>
    <row r="139" spans="4:30" x14ac:dyDescent="0.35">
      <c r="D139" s="20">
        <v>135</v>
      </c>
      <c r="E139" s="21">
        <f t="shared" ca="1" si="50"/>
        <v>93989</v>
      </c>
      <c r="F139" s="44">
        <f t="shared" ca="1" si="42"/>
        <v>94353</v>
      </c>
      <c r="G139" s="22" t="s">
        <v>119</v>
      </c>
      <c r="H139" s="44">
        <f t="shared" ca="1" si="51"/>
        <v>93960</v>
      </c>
      <c r="I139" s="45">
        <f t="shared" si="52"/>
        <v>0</v>
      </c>
      <c r="J139" s="45">
        <f t="shared" ca="1" si="43"/>
        <v>0</v>
      </c>
      <c r="K139" s="45">
        <f t="shared" si="53"/>
        <v>0</v>
      </c>
      <c r="L139" s="45"/>
      <c r="M139" s="45">
        <f t="shared" si="54"/>
        <v>0</v>
      </c>
      <c r="N139" s="257">
        <f t="shared" ca="1" si="44"/>
        <v>0.05</v>
      </c>
      <c r="O139" s="23"/>
      <c r="P139" s="255">
        <f t="shared" ca="1" si="45"/>
        <v>9.4999999999999998E-3</v>
      </c>
      <c r="Q139" s="163">
        <f t="shared" ca="1" si="46"/>
        <v>0.05</v>
      </c>
      <c r="R139" s="164">
        <f ca="1">NPV(Q138,K139:$K$244) + ($A$13+$A$14+$A$15)/POWER(1+Q138,$A$29-D139+1)+U138</f>
        <v>0</v>
      </c>
      <c r="S139" s="164">
        <f ca="1">NPV(Q139,K139:$K$244) + ($A$13+$A$14+$A$15)/POWER(1+Q139,$A$29-D139+1)+U138</f>
        <v>0</v>
      </c>
      <c r="T139" s="45">
        <f t="shared" ca="1" si="47"/>
        <v>7.2759576141834259E-11</v>
      </c>
      <c r="U139" s="45">
        <f t="shared" ca="1" si="55"/>
        <v>0</v>
      </c>
      <c r="V139" s="45">
        <f t="shared" si="56"/>
        <v>0</v>
      </c>
      <c r="W139" s="45">
        <f t="shared" ca="1" si="48"/>
        <v>0</v>
      </c>
      <c r="X139" s="274">
        <f t="shared" ca="1" si="49"/>
        <v>7.2759576141834259E-11</v>
      </c>
      <c r="Z139" s="28">
        <f t="shared" ca="1" si="57"/>
        <v>0</v>
      </c>
      <c r="AA139" s="233"/>
      <c r="AB139" s="45">
        <f t="shared" ca="1" si="39"/>
        <v>0</v>
      </c>
      <c r="AC139" s="45">
        <f t="shared" ca="1" si="40"/>
        <v>0</v>
      </c>
      <c r="AD139" s="25">
        <f t="shared" ca="1" si="41"/>
        <v>0</v>
      </c>
    </row>
    <row r="140" spans="4:30" x14ac:dyDescent="0.35">
      <c r="D140" s="20">
        <v>136</v>
      </c>
      <c r="E140" s="21">
        <f t="shared" ca="1" si="50"/>
        <v>94354</v>
      </c>
      <c r="F140" s="44">
        <f t="shared" ca="1" si="42"/>
        <v>94718</v>
      </c>
      <c r="G140" s="22" t="s">
        <v>119</v>
      </c>
      <c r="H140" s="44">
        <f t="shared" ca="1" si="51"/>
        <v>94325</v>
      </c>
      <c r="I140" s="45">
        <f t="shared" si="52"/>
        <v>0</v>
      </c>
      <c r="J140" s="45">
        <f t="shared" ca="1" si="43"/>
        <v>0</v>
      </c>
      <c r="K140" s="45">
        <f t="shared" si="53"/>
        <v>0</v>
      </c>
      <c r="L140" s="45"/>
      <c r="M140" s="45">
        <f t="shared" si="54"/>
        <v>0</v>
      </c>
      <c r="N140" s="257">
        <f t="shared" ca="1" si="44"/>
        <v>0.05</v>
      </c>
      <c r="O140" s="23"/>
      <c r="P140" s="255">
        <f t="shared" ca="1" si="45"/>
        <v>9.4999999999999998E-3</v>
      </c>
      <c r="Q140" s="163">
        <f t="shared" ca="1" si="46"/>
        <v>0.05</v>
      </c>
      <c r="R140" s="164">
        <f ca="1">NPV(Q139,K140:$K$244) + ($A$13+$A$14+$A$15)/POWER(1+Q139,$A$29-D140+1)+U139</f>
        <v>0</v>
      </c>
      <c r="S140" s="164">
        <f ca="1">NPV(Q140,K140:$K$244) + ($A$13+$A$14+$A$15)/POWER(1+Q140,$A$29-D140+1)+U139</f>
        <v>0</v>
      </c>
      <c r="T140" s="45">
        <f t="shared" ca="1" si="47"/>
        <v>7.2759576141834259E-11</v>
      </c>
      <c r="U140" s="45">
        <f t="shared" ca="1" si="55"/>
        <v>0</v>
      </c>
      <c r="V140" s="45">
        <f t="shared" si="56"/>
        <v>0</v>
      </c>
      <c r="W140" s="45">
        <f t="shared" ca="1" si="48"/>
        <v>0</v>
      </c>
      <c r="X140" s="274">
        <f t="shared" ca="1" si="49"/>
        <v>7.2759576141834259E-11</v>
      </c>
      <c r="Z140" s="28">
        <f t="shared" ca="1" si="57"/>
        <v>0</v>
      </c>
      <c r="AA140" s="233"/>
      <c r="AB140" s="45">
        <f t="shared" ca="1" si="39"/>
        <v>0</v>
      </c>
      <c r="AC140" s="45">
        <f t="shared" ca="1" si="40"/>
        <v>0</v>
      </c>
      <c r="AD140" s="25">
        <f t="shared" ca="1" si="41"/>
        <v>0</v>
      </c>
    </row>
    <row r="141" spans="4:30" x14ac:dyDescent="0.35">
      <c r="D141" s="20">
        <v>137</v>
      </c>
      <c r="E141" s="21">
        <f t="shared" ca="1" si="50"/>
        <v>94719</v>
      </c>
      <c r="F141" s="44">
        <f t="shared" ca="1" si="42"/>
        <v>95084</v>
      </c>
      <c r="G141" s="22" t="s">
        <v>119</v>
      </c>
      <c r="H141" s="44">
        <f t="shared" ca="1" si="51"/>
        <v>94690</v>
      </c>
      <c r="I141" s="45">
        <f t="shared" si="52"/>
        <v>0</v>
      </c>
      <c r="J141" s="45">
        <f t="shared" ca="1" si="43"/>
        <v>0</v>
      </c>
      <c r="K141" s="45">
        <f t="shared" si="53"/>
        <v>0</v>
      </c>
      <c r="L141" s="45"/>
      <c r="M141" s="45">
        <f t="shared" si="54"/>
        <v>0</v>
      </c>
      <c r="N141" s="257">
        <f t="shared" ca="1" si="44"/>
        <v>0.05</v>
      </c>
      <c r="O141" s="23"/>
      <c r="P141" s="255">
        <f t="shared" ca="1" si="45"/>
        <v>9.4999999999999998E-3</v>
      </c>
      <c r="Q141" s="163">
        <f t="shared" ca="1" si="46"/>
        <v>0.05</v>
      </c>
      <c r="R141" s="164">
        <f ca="1">NPV(Q140,K141:$K$244) + ($A$13+$A$14+$A$15)/POWER(1+Q140,$A$29-D141+1)+U140</f>
        <v>0</v>
      </c>
      <c r="S141" s="164">
        <f ca="1">NPV(Q141,K141:$K$244) + ($A$13+$A$14+$A$15)/POWER(1+Q141,$A$29-D141+1)+U140</f>
        <v>0</v>
      </c>
      <c r="T141" s="45">
        <f t="shared" ca="1" si="47"/>
        <v>7.2759576141834259E-11</v>
      </c>
      <c r="U141" s="45">
        <f t="shared" ca="1" si="55"/>
        <v>0</v>
      </c>
      <c r="V141" s="45">
        <f t="shared" si="56"/>
        <v>0</v>
      </c>
      <c r="W141" s="45">
        <f t="shared" ca="1" si="48"/>
        <v>0</v>
      </c>
      <c r="X141" s="274">
        <f t="shared" ca="1" si="49"/>
        <v>7.2759576141834259E-11</v>
      </c>
      <c r="Z141" s="28">
        <f t="shared" ca="1" si="57"/>
        <v>0</v>
      </c>
      <c r="AA141" s="233"/>
      <c r="AB141" s="45">
        <f t="shared" ca="1" si="39"/>
        <v>0</v>
      </c>
      <c r="AC141" s="45">
        <f t="shared" ca="1" si="40"/>
        <v>0</v>
      </c>
      <c r="AD141" s="25">
        <f t="shared" ca="1" si="41"/>
        <v>0</v>
      </c>
    </row>
    <row r="142" spans="4:30" x14ac:dyDescent="0.35">
      <c r="D142" s="20">
        <v>138</v>
      </c>
      <c r="E142" s="21">
        <f t="shared" ca="1" si="50"/>
        <v>95085</v>
      </c>
      <c r="F142" s="44">
        <f t="shared" ca="1" si="42"/>
        <v>95449</v>
      </c>
      <c r="G142" s="22" t="s">
        <v>119</v>
      </c>
      <c r="H142" s="44">
        <f t="shared" ca="1" si="51"/>
        <v>95056</v>
      </c>
      <c r="I142" s="45">
        <f t="shared" si="52"/>
        <v>0</v>
      </c>
      <c r="J142" s="45">
        <f t="shared" ca="1" si="43"/>
        <v>0</v>
      </c>
      <c r="K142" s="45">
        <f t="shared" si="53"/>
        <v>0</v>
      </c>
      <c r="L142" s="45"/>
      <c r="M142" s="45">
        <f t="shared" si="54"/>
        <v>0</v>
      </c>
      <c r="N142" s="257">
        <f t="shared" ca="1" si="44"/>
        <v>0.05</v>
      </c>
      <c r="O142" s="23"/>
      <c r="P142" s="255">
        <f t="shared" ca="1" si="45"/>
        <v>9.4999999999999998E-3</v>
      </c>
      <c r="Q142" s="163">
        <f t="shared" ca="1" si="46"/>
        <v>0.05</v>
      </c>
      <c r="R142" s="164">
        <f ca="1">NPV(Q141,K142:$K$244) + ($A$13+$A$14+$A$15)/POWER(1+Q141,$A$29-D142+1)+U141</f>
        <v>0</v>
      </c>
      <c r="S142" s="164">
        <f ca="1">NPV(Q142,K142:$K$244) + ($A$13+$A$14+$A$15)/POWER(1+Q142,$A$29-D142+1)+U141</f>
        <v>0</v>
      </c>
      <c r="T142" s="45">
        <f t="shared" ca="1" si="47"/>
        <v>7.2759576141834259E-11</v>
      </c>
      <c r="U142" s="45">
        <f t="shared" ca="1" si="55"/>
        <v>0</v>
      </c>
      <c r="V142" s="45">
        <f t="shared" si="56"/>
        <v>0</v>
      </c>
      <c r="W142" s="45">
        <f t="shared" ca="1" si="48"/>
        <v>0</v>
      </c>
      <c r="X142" s="274">
        <f t="shared" ca="1" si="49"/>
        <v>7.2759576141834259E-11</v>
      </c>
      <c r="Z142" s="28">
        <f t="shared" ca="1" si="57"/>
        <v>0</v>
      </c>
      <c r="AA142" s="233"/>
      <c r="AB142" s="45">
        <f t="shared" ref="AB142:AB205" ca="1" si="58">IFERROR(Z142/($A$43-D142+1),0)</f>
        <v>0</v>
      </c>
      <c r="AC142" s="45">
        <f t="shared" ca="1" si="40"/>
        <v>0</v>
      </c>
      <c r="AD142" s="25">
        <f t="shared" ca="1" si="41"/>
        <v>0</v>
      </c>
    </row>
    <row r="143" spans="4:30" x14ac:dyDescent="0.35">
      <c r="D143" s="20">
        <v>139</v>
      </c>
      <c r="E143" s="21">
        <f t="shared" ca="1" si="50"/>
        <v>95450</v>
      </c>
      <c r="F143" s="44">
        <f t="shared" ca="1" si="42"/>
        <v>95814</v>
      </c>
      <c r="G143" s="22" t="s">
        <v>119</v>
      </c>
      <c r="H143" s="44">
        <f t="shared" ca="1" si="51"/>
        <v>95421</v>
      </c>
      <c r="I143" s="45">
        <f t="shared" si="52"/>
        <v>0</v>
      </c>
      <c r="J143" s="45">
        <f t="shared" ca="1" si="43"/>
        <v>0</v>
      </c>
      <c r="K143" s="45">
        <f t="shared" si="53"/>
        <v>0</v>
      </c>
      <c r="L143" s="45"/>
      <c r="M143" s="45">
        <f t="shared" si="54"/>
        <v>0</v>
      </c>
      <c r="N143" s="257">
        <f t="shared" ca="1" si="44"/>
        <v>0.05</v>
      </c>
      <c r="O143" s="23"/>
      <c r="P143" s="255">
        <f t="shared" ca="1" si="45"/>
        <v>9.4999999999999998E-3</v>
      </c>
      <c r="Q143" s="163">
        <f t="shared" ca="1" si="46"/>
        <v>0.05</v>
      </c>
      <c r="R143" s="164">
        <f ca="1">NPV(Q142,K143:$K$244) + ($A$13+$A$14+$A$15)/POWER(1+Q142,$A$29-D143+1)+U142</f>
        <v>0</v>
      </c>
      <c r="S143" s="164">
        <f ca="1">NPV(Q143,K143:$K$244) + ($A$13+$A$14+$A$15)/POWER(1+Q143,$A$29-D143+1)+U142</f>
        <v>0</v>
      </c>
      <c r="T143" s="45">
        <f t="shared" ca="1" si="47"/>
        <v>7.2759576141834259E-11</v>
      </c>
      <c r="U143" s="45">
        <f t="shared" ca="1" si="55"/>
        <v>0</v>
      </c>
      <c r="V143" s="45">
        <f t="shared" si="56"/>
        <v>0</v>
      </c>
      <c r="W143" s="45">
        <f t="shared" ca="1" si="48"/>
        <v>0</v>
      </c>
      <c r="X143" s="274">
        <f t="shared" ca="1" si="49"/>
        <v>7.2759576141834259E-11</v>
      </c>
      <c r="Z143" s="28">
        <f t="shared" ca="1" si="57"/>
        <v>0</v>
      </c>
      <c r="AA143" s="233"/>
      <c r="AB143" s="45">
        <f t="shared" ca="1" si="58"/>
        <v>0</v>
      </c>
      <c r="AC143" s="45">
        <f t="shared" ca="1" si="40"/>
        <v>0</v>
      </c>
      <c r="AD143" s="25">
        <f t="shared" ca="1" si="41"/>
        <v>0</v>
      </c>
    </row>
    <row r="144" spans="4:30" x14ac:dyDescent="0.35">
      <c r="D144" s="20">
        <v>140</v>
      </c>
      <c r="E144" s="21">
        <f t="shared" ca="1" si="50"/>
        <v>95815</v>
      </c>
      <c r="F144" s="44">
        <f t="shared" ca="1" si="42"/>
        <v>96179</v>
      </c>
      <c r="G144" s="22" t="s">
        <v>119</v>
      </c>
      <c r="H144" s="44">
        <f t="shared" ca="1" si="51"/>
        <v>95786</v>
      </c>
      <c r="I144" s="45">
        <f t="shared" si="52"/>
        <v>0</v>
      </c>
      <c r="J144" s="45">
        <f t="shared" ca="1" si="43"/>
        <v>0</v>
      </c>
      <c r="K144" s="45">
        <f t="shared" si="53"/>
        <v>0</v>
      </c>
      <c r="L144" s="45"/>
      <c r="M144" s="45">
        <f t="shared" si="54"/>
        <v>0</v>
      </c>
      <c r="N144" s="257">
        <f t="shared" ca="1" si="44"/>
        <v>0.05</v>
      </c>
      <c r="O144" s="23"/>
      <c r="P144" s="255">
        <f t="shared" ca="1" si="45"/>
        <v>9.4999999999999998E-3</v>
      </c>
      <c r="Q144" s="163">
        <f t="shared" ca="1" si="46"/>
        <v>0.05</v>
      </c>
      <c r="R144" s="164">
        <f ca="1">NPV(Q143,K144:$K$244) + ($A$13+$A$14+$A$15)/POWER(1+Q143,$A$29-D144+1)+U143</f>
        <v>0</v>
      </c>
      <c r="S144" s="164">
        <f ca="1">NPV(Q144,K144:$K$244) + ($A$13+$A$14+$A$15)/POWER(1+Q144,$A$29-D144+1)+U143</f>
        <v>0</v>
      </c>
      <c r="T144" s="45">
        <f t="shared" ca="1" si="47"/>
        <v>7.2759576141834259E-11</v>
      </c>
      <c r="U144" s="45">
        <f t="shared" ca="1" si="55"/>
        <v>0</v>
      </c>
      <c r="V144" s="45">
        <f t="shared" si="56"/>
        <v>0</v>
      </c>
      <c r="W144" s="45">
        <f t="shared" ca="1" si="48"/>
        <v>0</v>
      </c>
      <c r="X144" s="274">
        <f t="shared" ca="1" si="49"/>
        <v>7.2759576141834259E-11</v>
      </c>
      <c r="Z144" s="28">
        <f t="shared" ca="1" si="57"/>
        <v>0</v>
      </c>
      <c r="AA144" s="233"/>
      <c r="AB144" s="45">
        <f t="shared" ca="1" si="58"/>
        <v>0</v>
      </c>
      <c r="AC144" s="45">
        <f t="shared" ca="1" si="40"/>
        <v>0</v>
      </c>
      <c r="AD144" s="25">
        <f t="shared" ca="1" si="41"/>
        <v>0</v>
      </c>
    </row>
    <row r="145" spans="4:30" x14ac:dyDescent="0.35">
      <c r="D145" s="20">
        <v>141</v>
      </c>
      <c r="E145" s="21">
        <f t="shared" ca="1" si="50"/>
        <v>96180</v>
      </c>
      <c r="F145" s="44">
        <f t="shared" ca="1" si="42"/>
        <v>96545</v>
      </c>
      <c r="G145" s="22" t="s">
        <v>119</v>
      </c>
      <c r="H145" s="44">
        <f t="shared" ca="1" si="51"/>
        <v>96151</v>
      </c>
      <c r="I145" s="45">
        <f t="shared" si="52"/>
        <v>0</v>
      </c>
      <c r="J145" s="45">
        <f t="shared" ca="1" si="43"/>
        <v>0</v>
      </c>
      <c r="K145" s="45">
        <f t="shared" si="53"/>
        <v>0</v>
      </c>
      <c r="L145" s="45"/>
      <c r="M145" s="45">
        <f t="shared" si="54"/>
        <v>0</v>
      </c>
      <c r="N145" s="257">
        <f t="shared" ca="1" si="44"/>
        <v>0.05</v>
      </c>
      <c r="O145" s="23"/>
      <c r="P145" s="255">
        <f t="shared" ca="1" si="45"/>
        <v>9.4999999999999998E-3</v>
      </c>
      <c r="Q145" s="163">
        <f t="shared" ca="1" si="46"/>
        <v>0.05</v>
      </c>
      <c r="R145" s="164">
        <f ca="1">NPV(Q144,K145:$K$244) + ($A$13+$A$14+$A$15)/POWER(1+Q144,$A$29-D145+1)+U144</f>
        <v>0</v>
      </c>
      <c r="S145" s="164">
        <f ca="1">NPV(Q145,K145:$K$244) + ($A$13+$A$14+$A$15)/POWER(1+Q145,$A$29-D145+1)+U144</f>
        <v>0</v>
      </c>
      <c r="T145" s="45">
        <f t="shared" ca="1" si="47"/>
        <v>7.2759576141834259E-11</v>
      </c>
      <c r="U145" s="45">
        <f t="shared" ca="1" si="55"/>
        <v>0</v>
      </c>
      <c r="V145" s="45">
        <f t="shared" si="56"/>
        <v>0</v>
      </c>
      <c r="W145" s="45">
        <f t="shared" ca="1" si="48"/>
        <v>0</v>
      </c>
      <c r="X145" s="274">
        <f t="shared" ca="1" si="49"/>
        <v>7.2759576141834259E-11</v>
      </c>
      <c r="Z145" s="28">
        <f t="shared" ca="1" si="57"/>
        <v>0</v>
      </c>
      <c r="AA145" s="233"/>
      <c r="AB145" s="45">
        <f t="shared" ca="1" si="58"/>
        <v>0</v>
      </c>
      <c r="AC145" s="45">
        <f t="shared" ca="1" si="40"/>
        <v>0</v>
      </c>
      <c r="AD145" s="25">
        <f t="shared" ca="1" si="41"/>
        <v>0</v>
      </c>
    </row>
    <row r="146" spans="4:30" x14ac:dyDescent="0.35">
      <c r="D146" s="20">
        <v>142</v>
      </c>
      <c r="E146" s="21">
        <f t="shared" ca="1" si="50"/>
        <v>96546</v>
      </c>
      <c r="F146" s="44">
        <f t="shared" ca="1" si="42"/>
        <v>96910</v>
      </c>
      <c r="G146" s="22" t="s">
        <v>119</v>
      </c>
      <c r="H146" s="44">
        <f t="shared" ca="1" si="51"/>
        <v>96517</v>
      </c>
      <c r="I146" s="45">
        <f t="shared" si="52"/>
        <v>0</v>
      </c>
      <c r="J146" s="45">
        <f t="shared" ca="1" si="43"/>
        <v>0</v>
      </c>
      <c r="K146" s="45">
        <f t="shared" si="53"/>
        <v>0</v>
      </c>
      <c r="L146" s="45"/>
      <c r="M146" s="45">
        <f t="shared" si="54"/>
        <v>0</v>
      </c>
      <c r="N146" s="257">
        <f t="shared" ca="1" si="44"/>
        <v>0.05</v>
      </c>
      <c r="O146" s="23"/>
      <c r="P146" s="255">
        <f t="shared" ca="1" si="45"/>
        <v>9.4999999999999998E-3</v>
      </c>
      <c r="Q146" s="163">
        <f t="shared" ca="1" si="46"/>
        <v>0.05</v>
      </c>
      <c r="R146" s="164">
        <f ca="1">NPV(Q145,K146:$K$244) + ($A$13+$A$14+$A$15)/POWER(1+Q145,$A$29-D146+1)+U145</f>
        <v>0</v>
      </c>
      <c r="S146" s="164">
        <f ca="1">NPV(Q146,K146:$K$244) + ($A$13+$A$14+$A$15)/POWER(1+Q146,$A$29-D146+1)+U145</f>
        <v>0</v>
      </c>
      <c r="T146" s="45">
        <f t="shared" ca="1" si="47"/>
        <v>7.2759576141834259E-11</v>
      </c>
      <c r="U146" s="45">
        <f t="shared" ca="1" si="55"/>
        <v>0</v>
      </c>
      <c r="V146" s="45">
        <f t="shared" si="56"/>
        <v>0</v>
      </c>
      <c r="W146" s="45">
        <f t="shared" ca="1" si="48"/>
        <v>0</v>
      </c>
      <c r="X146" s="274">
        <f t="shared" ca="1" si="49"/>
        <v>7.2759576141834259E-11</v>
      </c>
      <c r="Z146" s="28">
        <f t="shared" ca="1" si="57"/>
        <v>0</v>
      </c>
      <c r="AA146" s="233"/>
      <c r="AB146" s="45">
        <f t="shared" ca="1" si="58"/>
        <v>0</v>
      </c>
      <c r="AC146" s="45">
        <f t="shared" ca="1" si="40"/>
        <v>0</v>
      </c>
      <c r="AD146" s="25">
        <f t="shared" ca="1" si="41"/>
        <v>0</v>
      </c>
    </row>
    <row r="147" spans="4:30" x14ac:dyDescent="0.35">
      <c r="D147" s="20">
        <v>143</v>
      </c>
      <c r="E147" s="21">
        <f t="shared" ca="1" si="50"/>
        <v>96911</v>
      </c>
      <c r="F147" s="44">
        <f t="shared" ca="1" si="42"/>
        <v>97275</v>
      </c>
      <c r="G147" s="22" t="s">
        <v>119</v>
      </c>
      <c r="H147" s="44">
        <f t="shared" ca="1" si="51"/>
        <v>96882</v>
      </c>
      <c r="I147" s="45">
        <f t="shared" si="52"/>
        <v>0</v>
      </c>
      <c r="J147" s="45">
        <f t="shared" ca="1" si="43"/>
        <v>0</v>
      </c>
      <c r="K147" s="45">
        <f t="shared" si="53"/>
        <v>0</v>
      </c>
      <c r="L147" s="45"/>
      <c r="M147" s="45">
        <f t="shared" si="54"/>
        <v>0</v>
      </c>
      <c r="N147" s="257">
        <f t="shared" ca="1" si="44"/>
        <v>0.05</v>
      </c>
      <c r="O147" s="23"/>
      <c r="P147" s="255">
        <f t="shared" ca="1" si="45"/>
        <v>9.4999999999999998E-3</v>
      </c>
      <c r="Q147" s="163">
        <f t="shared" ca="1" si="46"/>
        <v>0.05</v>
      </c>
      <c r="R147" s="164">
        <f ca="1">NPV(Q146,K147:$K$244) + ($A$13+$A$14+$A$15)/POWER(1+Q146,$A$29-D147+1)+U146</f>
        <v>0</v>
      </c>
      <c r="S147" s="164">
        <f ca="1">NPV(Q147,K147:$K$244) + ($A$13+$A$14+$A$15)/POWER(1+Q147,$A$29-D147+1)+U146</f>
        <v>0</v>
      </c>
      <c r="T147" s="45">
        <f t="shared" ca="1" si="47"/>
        <v>7.2759576141834259E-11</v>
      </c>
      <c r="U147" s="45">
        <f t="shared" ca="1" si="55"/>
        <v>0</v>
      </c>
      <c r="V147" s="45">
        <f t="shared" si="56"/>
        <v>0</v>
      </c>
      <c r="W147" s="45">
        <f t="shared" ca="1" si="48"/>
        <v>0</v>
      </c>
      <c r="X147" s="274">
        <f t="shared" ca="1" si="49"/>
        <v>7.2759576141834259E-11</v>
      </c>
      <c r="Z147" s="28">
        <f t="shared" ca="1" si="57"/>
        <v>0</v>
      </c>
      <c r="AA147" s="233"/>
      <c r="AB147" s="45">
        <f t="shared" ca="1" si="58"/>
        <v>0</v>
      </c>
      <c r="AC147" s="45">
        <f t="shared" ca="1" si="40"/>
        <v>0</v>
      </c>
      <c r="AD147" s="25">
        <f t="shared" ca="1" si="41"/>
        <v>0</v>
      </c>
    </row>
    <row r="148" spans="4:30" x14ac:dyDescent="0.35">
      <c r="D148" s="20">
        <v>144</v>
      </c>
      <c r="E148" s="21">
        <f t="shared" ca="1" si="50"/>
        <v>97276</v>
      </c>
      <c r="F148" s="44">
        <f t="shared" ca="1" si="42"/>
        <v>97640</v>
      </c>
      <c r="G148" s="22" t="s">
        <v>119</v>
      </c>
      <c r="H148" s="44">
        <f t="shared" ca="1" si="51"/>
        <v>97247</v>
      </c>
      <c r="I148" s="45">
        <f t="shared" si="52"/>
        <v>0</v>
      </c>
      <c r="J148" s="45">
        <f t="shared" ca="1" si="43"/>
        <v>0</v>
      </c>
      <c r="K148" s="45">
        <f t="shared" si="53"/>
        <v>0</v>
      </c>
      <c r="L148" s="45"/>
      <c r="M148" s="45">
        <f t="shared" si="54"/>
        <v>0</v>
      </c>
      <c r="N148" s="257">
        <f t="shared" ca="1" si="44"/>
        <v>0.05</v>
      </c>
      <c r="O148" s="23"/>
      <c r="P148" s="255">
        <f t="shared" ca="1" si="45"/>
        <v>9.4999999999999998E-3</v>
      </c>
      <c r="Q148" s="163">
        <f t="shared" ca="1" si="46"/>
        <v>0.05</v>
      </c>
      <c r="R148" s="164">
        <f ca="1">NPV(Q147,K148:$K$244) + ($A$13+$A$14+$A$15)/POWER(1+Q147,$A$29-D148+1)+U147</f>
        <v>0</v>
      </c>
      <c r="S148" s="164">
        <f ca="1">NPV(Q148,K148:$K$244) + ($A$13+$A$14+$A$15)/POWER(1+Q148,$A$29-D148+1)+U147</f>
        <v>0</v>
      </c>
      <c r="T148" s="45">
        <f t="shared" ca="1" si="47"/>
        <v>7.2759576141834259E-11</v>
      </c>
      <c r="U148" s="45">
        <f t="shared" ca="1" si="55"/>
        <v>0</v>
      </c>
      <c r="V148" s="45">
        <f t="shared" si="56"/>
        <v>0</v>
      </c>
      <c r="W148" s="45">
        <f t="shared" ca="1" si="48"/>
        <v>0</v>
      </c>
      <c r="X148" s="274">
        <f t="shared" ca="1" si="49"/>
        <v>7.2759576141834259E-11</v>
      </c>
      <c r="Z148" s="28">
        <f t="shared" ca="1" si="57"/>
        <v>0</v>
      </c>
      <c r="AA148" s="233"/>
      <c r="AB148" s="45">
        <f t="shared" ca="1" si="58"/>
        <v>0</v>
      </c>
      <c r="AC148" s="45">
        <f t="shared" ca="1" si="40"/>
        <v>0</v>
      </c>
      <c r="AD148" s="25">
        <f t="shared" ca="1" si="41"/>
        <v>0</v>
      </c>
    </row>
    <row r="149" spans="4:30" x14ac:dyDescent="0.35">
      <c r="D149" s="20">
        <v>145</v>
      </c>
      <c r="E149" s="21">
        <f t="shared" ca="1" si="50"/>
        <v>97641</v>
      </c>
      <c r="F149" s="44">
        <f t="shared" ca="1" si="42"/>
        <v>98006</v>
      </c>
      <c r="G149" s="22" t="s">
        <v>119</v>
      </c>
      <c r="H149" s="44">
        <f t="shared" ca="1" si="51"/>
        <v>97612</v>
      </c>
      <c r="I149" s="45">
        <f t="shared" si="52"/>
        <v>0</v>
      </c>
      <c r="J149" s="45">
        <f t="shared" ca="1" si="43"/>
        <v>0</v>
      </c>
      <c r="K149" s="45">
        <f t="shared" si="53"/>
        <v>0</v>
      </c>
      <c r="L149" s="45"/>
      <c r="M149" s="45">
        <f t="shared" si="54"/>
        <v>0</v>
      </c>
      <c r="N149" s="257">
        <f t="shared" ca="1" si="44"/>
        <v>0.05</v>
      </c>
      <c r="O149" s="23"/>
      <c r="P149" s="255">
        <f t="shared" ca="1" si="45"/>
        <v>9.4999999999999998E-3</v>
      </c>
      <c r="Q149" s="163">
        <f t="shared" ca="1" si="46"/>
        <v>0.05</v>
      </c>
      <c r="R149" s="164">
        <f ca="1">NPV(Q148,K149:$K$244) + ($A$13+$A$14+$A$15)/POWER(1+Q148,$A$29-D149+1)+U148</f>
        <v>0</v>
      </c>
      <c r="S149" s="164">
        <f ca="1">NPV(Q149,K149:$K$244) + ($A$13+$A$14+$A$15)/POWER(1+Q149,$A$29-D149+1)+U148</f>
        <v>0</v>
      </c>
      <c r="T149" s="45">
        <f t="shared" ca="1" si="47"/>
        <v>7.2759576141834259E-11</v>
      </c>
      <c r="U149" s="45">
        <f t="shared" ca="1" si="55"/>
        <v>0</v>
      </c>
      <c r="V149" s="45">
        <f t="shared" si="56"/>
        <v>0</v>
      </c>
      <c r="W149" s="45">
        <f t="shared" ca="1" si="48"/>
        <v>0</v>
      </c>
      <c r="X149" s="274">
        <f t="shared" ca="1" si="49"/>
        <v>7.2759576141834259E-11</v>
      </c>
      <c r="Z149" s="28">
        <f t="shared" ca="1" si="57"/>
        <v>0</v>
      </c>
      <c r="AA149" s="233"/>
      <c r="AB149" s="45">
        <f t="shared" ca="1" si="58"/>
        <v>0</v>
      </c>
      <c r="AC149" s="45">
        <f t="shared" ca="1" si="40"/>
        <v>0</v>
      </c>
      <c r="AD149" s="25">
        <f t="shared" ca="1" si="41"/>
        <v>0</v>
      </c>
    </row>
    <row r="150" spans="4:30" x14ac:dyDescent="0.35">
      <c r="D150" s="20">
        <v>146</v>
      </c>
      <c r="E150" s="21">
        <f t="shared" ca="1" si="50"/>
        <v>98007</v>
      </c>
      <c r="F150" s="44">
        <f t="shared" ca="1" si="42"/>
        <v>98371</v>
      </c>
      <c r="G150" s="22" t="s">
        <v>119</v>
      </c>
      <c r="H150" s="44">
        <f t="shared" ca="1" si="51"/>
        <v>97978</v>
      </c>
      <c r="I150" s="45">
        <f t="shared" si="52"/>
        <v>0</v>
      </c>
      <c r="J150" s="45">
        <f t="shared" ca="1" si="43"/>
        <v>0</v>
      </c>
      <c r="K150" s="45">
        <f t="shared" si="53"/>
        <v>0</v>
      </c>
      <c r="L150" s="45"/>
      <c r="M150" s="45">
        <f t="shared" si="54"/>
        <v>0</v>
      </c>
      <c r="N150" s="257">
        <f t="shared" ca="1" si="44"/>
        <v>0.05</v>
      </c>
      <c r="O150" s="23"/>
      <c r="P150" s="255">
        <f t="shared" ca="1" si="45"/>
        <v>9.4999999999999998E-3</v>
      </c>
      <c r="Q150" s="163">
        <f t="shared" ca="1" si="46"/>
        <v>0.05</v>
      </c>
      <c r="R150" s="164">
        <f ca="1">NPV(Q149,K150:$K$244) + ($A$13+$A$14+$A$15)/POWER(1+Q149,$A$29-D150+1)+U149</f>
        <v>0</v>
      </c>
      <c r="S150" s="164">
        <f ca="1">NPV(Q150,K150:$K$244) + ($A$13+$A$14+$A$15)/POWER(1+Q150,$A$29-D150+1)+U149</f>
        <v>0</v>
      </c>
      <c r="T150" s="45">
        <f t="shared" ca="1" si="47"/>
        <v>7.2759576141834259E-11</v>
      </c>
      <c r="U150" s="45">
        <f t="shared" ca="1" si="55"/>
        <v>0</v>
      </c>
      <c r="V150" s="45">
        <f t="shared" si="56"/>
        <v>0</v>
      </c>
      <c r="W150" s="45">
        <f t="shared" ca="1" si="48"/>
        <v>0</v>
      </c>
      <c r="X150" s="274">
        <f t="shared" ca="1" si="49"/>
        <v>7.2759576141834259E-11</v>
      </c>
      <c r="Z150" s="28">
        <f t="shared" ca="1" si="57"/>
        <v>0</v>
      </c>
      <c r="AA150" s="233"/>
      <c r="AB150" s="45">
        <f t="shared" ca="1" si="58"/>
        <v>0</v>
      </c>
      <c r="AC150" s="45">
        <f t="shared" ca="1" si="40"/>
        <v>0</v>
      </c>
      <c r="AD150" s="25">
        <f t="shared" ca="1" si="41"/>
        <v>0</v>
      </c>
    </row>
    <row r="151" spans="4:30" x14ac:dyDescent="0.35">
      <c r="D151" s="20">
        <v>147</v>
      </c>
      <c r="E151" s="21">
        <f t="shared" ca="1" si="50"/>
        <v>98372</v>
      </c>
      <c r="F151" s="44">
        <f t="shared" ca="1" si="42"/>
        <v>98736</v>
      </c>
      <c r="G151" s="22" t="s">
        <v>119</v>
      </c>
      <c r="H151" s="44">
        <f t="shared" ca="1" si="51"/>
        <v>98343</v>
      </c>
      <c r="I151" s="45">
        <f t="shared" si="52"/>
        <v>0</v>
      </c>
      <c r="J151" s="45">
        <f t="shared" ca="1" si="43"/>
        <v>0</v>
      </c>
      <c r="K151" s="45">
        <f t="shared" si="53"/>
        <v>0</v>
      </c>
      <c r="L151" s="45"/>
      <c r="M151" s="45">
        <f t="shared" si="54"/>
        <v>0</v>
      </c>
      <c r="N151" s="257">
        <f t="shared" ca="1" si="44"/>
        <v>0.05</v>
      </c>
      <c r="O151" s="23"/>
      <c r="P151" s="255">
        <f t="shared" ca="1" si="45"/>
        <v>9.4999999999999998E-3</v>
      </c>
      <c r="Q151" s="163">
        <f t="shared" ca="1" si="46"/>
        <v>0.05</v>
      </c>
      <c r="R151" s="164">
        <f ca="1">NPV(Q150,K151:$K$244) + ($A$13+$A$14+$A$15)/POWER(1+Q150,$A$29-D151+1)+U150</f>
        <v>0</v>
      </c>
      <c r="S151" s="164">
        <f ca="1">NPV(Q151,K151:$K$244) + ($A$13+$A$14+$A$15)/POWER(1+Q151,$A$29-D151+1)+U150</f>
        <v>0</v>
      </c>
      <c r="T151" s="45">
        <f t="shared" ca="1" si="47"/>
        <v>7.2759576141834259E-11</v>
      </c>
      <c r="U151" s="45">
        <f t="shared" ca="1" si="55"/>
        <v>0</v>
      </c>
      <c r="V151" s="45">
        <f t="shared" si="56"/>
        <v>0</v>
      </c>
      <c r="W151" s="45">
        <f t="shared" ca="1" si="48"/>
        <v>0</v>
      </c>
      <c r="X151" s="274">
        <f t="shared" ca="1" si="49"/>
        <v>7.2759576141834259E-11</v>
      </c>
      <c r="Z151" s="28">
        <f t="shared" ca="1" si="57"/>
        <v>0</v>
      </c>
      <c r="AA151" s="233"/>
      <c r="AB151" s="45">
        <f t="shared" ca="1" si="58"/>
        <v>0</v>
      </c>
      <c r="AC151" s="45">
        <f t="shared" ca="1" si="40"/>
        <v>0</v>
      </c>
      <c r="AD151" s="25">
        <f t="shared" ca="1" si="41"/>
        <v>0</v>
      </c>
    </row>
    <row r="152" spans="4:30" x14ac:dyDescent="0.35">
      <c r="D152" s="20">
        <v>148</v>
      </c>
      <c r="E152" s="21">
        <f t="shared" ca="1" si="50"/>
        <v>98737</v>
      </c>
      <c r="F152" s="44">
        <f t="shared" ca="1" si="42"/>
        <v>99101</v>
      </c>
      <c r="G152" s="22" t="s">
        <v>119</v>
      </c>
      <c r="H152" s="44">
        <f t="shared" ca="1" si="51"/>
        <v>98708</v>
      </c>
      <c r="I152" s="45">
        <f t="shared" si="52"/>
        <v>0</v>
      </c>
      <c r="J152" s="45">
        <f t="shared" ca="1" si="43"/>
        <v>0</v>
      </c>
      <c r="K152" s="45">
        <f t="shared" si="53"/>
        <v>0</v>
      </c>
      <c r="L152" s="45"/>
      <c r="M152" s="45">
        <f t="shared" si="54"/>
        <v>0</v>
      </c>
      <c r="N152" s="257">
        <f t="shared" ca="1" si="44"/>
        <v>0.05</v>
      </c>
      <c r="O152" s="23"/>
      <c r="P152" s="255">
        <f t="shared" ca="1" si="45"/>
        <v>9.4999999999999998E-3</v>
      </c>
      <c r="Q152" s="163">
        <f t="shared" ca="1" si="46"/>
        <v>0.05</v>
      </c>
      <c r="R152" s="164">
        <f ca="1">NPV(Q151,K152:$K$244) + ($A$13+$A$14+$A$15)/POWER(1+Q151,$A$29-D152+1)+U151</f>
        <v>0</v>
      </c>
      <c r="S152" s="164">
        <f ca="1">NPV(Q152,K152:$K$244) + ($A$13+$A$14+$A$15)/POWER(1+Q152,$A$29-D152+1)+U151</f>
        <v>0</v>
      </c>
      <c r="T152" s="45">
        <f t="shared" ca="1" si="47"/>
        <v>7.2759576141834259E-11</v>
      </c>
      <c r="U152" s="45">
        <f t="shared" ca="1" si="55"/>
        <v>0</v>
      </c>
      <c r="V152" s="45">
        <f t="shared" si="56"/>
        <v>0</v>
      </c>
      <c r="W152" s="45">
        <f t="shared" ca="1" si="48"/>
        <v>0</v>
      </c>
      <c r="X152" s="274">
        <f t="shared" ca="1" si="49"/>
        <v>7.2759576141834259E-11</v>
      </c>
      <c r="Z152" s="28">
        <f t="shared" ca="1" si="57"/>
        <v>0</v>
      </c>
      <c r="AA152" s="233"/>
      <c r="AB152" s="45">
        <f t="shared" ca="1" si="58"/>
        <v>0</v>
      </c>
      <c r="AC152" s="45">
        <f t="shared" ca="1" si="40"/>
        <v>0</v>
      </c>
      <c r="AD152" s="25">
        <f t="shared" ca="1" si="41"/>
        <v>0</v>
      </c>
    </row>
    <row r="153" spans="4:30" x14ac:dyDescent="0.35">
      <c r="D153" s="20">
        <v>149</v>
      </c>
      <c r="E153" s="21">
        <f t="shared" ca="1" si="50"/>
        <v>99102</v>
      </c>
      <c r="F153" s="44">
        <f t="shared" ca="1" si="42"/>
        <v>99467</v>
      </c>
      <c r="G153" s="22" t="s">
        <v>119</v>
      </c>
      <c r="H153" s="44">
        <f t="shared" ca="1" si="51"/>
        <v>99073</v>
      </c>
      <c r="I153" s="45">
        <f t="shared" si="52"/>
        <v>0</v>
      </c>
      <c r="J153" s="45">
        <f t="shared" ca="1" si="43"/>
        <v>0</v>
      </c>
      <c r="K153" s="45">
        <f t="shared" si="53"/>
        <v>0</v>
      </c>
      <c r="L153" s="45"/>
      <c r="M153" s="45">
        <f t="shared" si="54"/>
        <v>0</v>
      </c>
      <c r="N153" s="257">
        <f t="shared" ca="1" si="44"/>
        <v>0.05</v>
      </c>
      <c r="O153" s="23"/>
      <c r="P153" s="255">
        <f t="shared" ca="1" si="45"/>
        <v>9.4999999999999998E-3</v>
      </c>
      <c r="Q153" s="163">
        <f t="shared" ca="1" si="46"/>
        <v>0.05</v>
      </c>
      <c r="R153" s="164">
        <f ca="1">NPV(Q152,K153:$K$244) + ($A$13+$A$14+$A$15)/POWER(1+Q152,$A$29-D153+1)+U152</f>
        <v>0</v>
      </c>
      <c r="S153" s="164">
        <f ca="1">NPV(Q153,K153:$K$244) + ($A$13+$A$14+$A$15)/POWER(1+Q153,$A$29-D153+1)+U152</f>
        <v>0</v>
      </c>
      <c r="T153" s="45">
        <f t="shared" ca="1" si="47"/>
        <v>7.2759576141834259E-11</v>
      </c>
      <c r="U153" s="45">
        <f t="shared" ca="1" si="55"/>
        <v>0</v>
      </c>
      <c r="V153" s="45">
        <f t="shared" si="56"/>
        <v>0</v>
      </c>
      <c r="W153" s="45">
        <f t="shared" ca="1" si="48"/>
        <v>0</v>
      </c>
      <c r="X153" s="274">
        <f t="shared" ca="1" si="49"/>
        <v>7.2759576141834259E-11</v>
      </c>
      <c r="Z153" s="28">
        <f t="shared" ca="1" si="57"/>
        <v>0</v>
      </c>
      <c r="AA153" s="233"/>
      <c r="AB153" s="45">
        <f t="shared" ca="1" si="58"/>
        <v>0</v>
      </c>
      <c r="AC153" s="45">
        <f t="shared" ca="1" si="40"/>
        <v>0</v>
      </c>
      <c r="AD153" s="25">
        <f t="shared" ca="1" si="41"/>
        <v>0</v>
      </c>
    </row>
    <row r="154" spans="4:30" x14ac:dyDescent="0.35">
      <c r="D154" s="20">
        <v>150</v>
      </c>
      <c r="E154" s="21">
        <f t="shared" ca="1" si="50"/>
        <v>99468</v>
      </c>
      <c r="F154" s="44">
        <f t="shared" ca="1" si="42"/>
        <v>99832</v>
      </c>
      <c r="G154" s="22" t="s">
        <v>119</v>
      </c>
      <c r="H154" s="44">
        <f t="shared" ca="1" si="51"/>
        <v>99439</v>
      </c>
      <c r="I154" s="45">
        <f t="shared" si="52"/>
        <v>0</v>
      </c>
      <c r="J154" s="45">
        <f t="shared" ca="1" si="43"/>
        <v>0</v>
      </c>
      <c r="K154" s="45">
        <f t="shared" si="53"/>
        <v>0</v>
      </c>
      <c r="L154" s="45"/>
      <c r="M154" s="45">
        <f t="shared" si="54"/>
        <v>0</v>
      </c>
      <c r="N154" s="257">
        <f t="shared" ca="1" si="44"/>
        <v>0.05</v>
      </c>
      <c r="O154" s="23"/>
      <c r="P154" s="255">
        <f t="shared" ca="1" si="45"/>
        <v>9.4999999999999998E-3</v>
      </c>
      <c r="Q154" s="163">
        <f t="shared" ca="1" si="46"/>
        <v>0.05</v>
      </c>
      <c r="R154" s="164">
        <f ca="1">NPV(Q153,K154:$K$244) + ($A$13+$A$14+$A$15)/POWER(1+Q153,$A$29-D154+1)+U153</f>
        <v>0</v>
      </c>
      <c r="S154" s="164">
        <f ca="1">NPV(Q154,K154:$K$244) + ($A$13+$A$14+$A$15)/POWER(1+Q154,$A$29-D154+1)+U153</f>
        <v>0</v>
      </c>
      <c r="T154" s="45">
        <f t="shared" ca="1" si="47"/>
        <v>7.2759576141834259E-11</v>
      </c>
      <c r="U154" s="45">
        <f t="shared" ca="1" si="55"/>
        <v>0</v>
      </c>
      <c r="V154" s="45">
        <f t="shared" si="56"/>
        <v>0</v>
      </c>
      <c r="W154" s="45">
        <f t="shared" ca="1" si="48"/>
        <v>0</v>
      </c>
      <c r="X154" s="274">
        <f t="shared" ca="1" si="49"/>
        <v>7.2759576141834259E-11</v>
      </c>
      <c r="Z154" s="28">
        <f t="shared" ca="1" si="57"/>
        <v>0</v>
      </c>
      <c r="AA154" s="233"/>
      <c r="AB154" s="45">
        <f t="shared" ca="1" si="58"/>
        <v>0</v>
      </c>
      <c r="AC154" s="45">
        <f t="shared" ca="1" si="40"/>
        <v>0</v>
      </c>
      <c r="AD154" s="25">
        <f t="shared" ca="1" si="41"/>
        <v>0</v>
      </c>
    </row>
    <row r="155" spans="4:30" x14ac:dyDescent="0.35">
      <c r="D155" s="20">
        <v>151</v>
      </c>
      <c r="E155" s="21">
        <f t="shared" ca="1" si="50"/>
        <v>99833</v>
      </c>
      <c r="F155" s="44">
        <f t="shared" ca="1" si="42"/>
        <v>100197</v>
      </c>
      <c r="G155" s="22" t="s">
        <v>119</v>
      </c>
      <c r="H155" s="44">
        <f t="shared" ca="1" si="51"/>
        <v>99804</v>
      </c>
      <c r="I155" s="45">
        <f t="shared" si="52"/>
        <v>0</v>
      </c>
      <c r="J155" s="45">
        <f t="shared" ca="1" si="43"/>
        <v>0</v>
      </c>
      <c r="K155" s="45">
        <f t="shared" si="53"/>
        <v>0</v>
      </c>
      <c r="L155" s="45"/>
      <c r="M155" s="45">
        <f t="shared" si="54"/>
        <v>0</v>
      </c>
      <c r="N155" s="257">
        <f t="shared" ca="1" si="44"/>
        <v>0.05</v>
      </c>
      <c r="O155" s="23"/>
      <c r="P155" s="255">
        <f t="shared" ca="1" si="45"/>
        <v>9.4999999999999998E-3</v>
      </c>
      <c r="Q155" s="163">
        <f t="shared" ca="1" si="46"/>
        <v>0.05</v>
      </c>
      <c r="R155" s="164">
        <f ca="1">NPV(Q154,K155:$K$244) + ($A$13+$A$14+$A$15)/POWER(1+Q154,$A$29-D155+1)+U154</f>
        <v>0</v>
      </c>
      <c r="S155" s="164">
        <f ca="1">NPV(Q155,K155:$K$244) + ($A$13+$A$14+$A$15)/POWER(1+Q155,$A$29-D155+1)+U154</f>
        <v>0</v>
      </c>
      <c r="T155" s="45">
        <f t="shared" ca="1" si="47"/>
        <v>7.2759576141834259E-11</v>
      </c>
      <c r="U155" s="45">
        <f t="shared" ca="1" si="55"/>
        <v>0</v>
      </c>
      <c r="V155" s="45">
        <f t="shared" si="56"/>
        <v>0</v>
      </c>
      <c r="W155" s="45">
        <f t="shared" ca="1" si="48"/>
        <v>0</v>
      </c>
      <c r="X155" s="274">
        <f t="shared" ca="1" si="49"/>
        <v>7.2759576141834259E-11</v>
      </c>
      <c r="Z155" s="28">
        <f t="shared" ca="1" si="57"/>
        <v>0</v>
      </c>
      <c r="AA155" s="233"/>
      <c r="AB155" s="45">
        <f t="shared" ca="1" si="58"/>
        <v>0</v>
      </c>
      <c r="AC155" s="45">
        <f t="shared" ca="1" si="40"/>
        <v>0</v>
      </c>
      <c r="AD155" s="25">
        <f t="shared" ca="1" si="41"/>
        <v>0</v>
      </c>
    </row>
    <row r="156" spans="4:30" x14ac:dyDescent="0.35">
      <c r="D156" s="20">
        <v>152</v>
      </c>
      <c r="E156" s="21">
        <f t="shared" ca="1" si="50"/>
        <v>100198</v>
      </c>
      <c r="F156" s="44">
        <f t="shared" ca="1" si="42"/>
        <v>100562</v>
      </c>
      <c r="G156" s="22" t="s">
        <v>119</v>
      </c>
      <c r="H156" s="44">
        <f t="shared" ca="1" si="51"/>
        <v>100169</v>
      </c>
      <c r="I156" s="45">
        <f t="shared" si="52"/>
        <v>0</v>
      </c>
      <c r="J156" s="45">
        <f t="shared" ca="1" si="43"/>
        <v>0</v>
      </c>
      <c r="K156" s="45">
        <f t="shared" si="53"/>
        <v>0</v>
      </c>
      <c r="L156" s="45"/>
      <c r="M156" s="45">
        <f t="shared" si="54"/>
        <v>0</v>
      </c>
      <c r="N156" s="257">
        <f t="shared" ca="1" si="44"/>
        <v>0.05</v>
      </c>
      <c r="O156" s="23"/>
      <c r="P156" s="255">
        <f t="shared" ca="1" si="45"/>
        <v>9.4999999999999998E-3</v>
      </c>
      <c r="Q156" s="163">
        <f t="shared" ca="1" si="46"/>
        <v>0.05</v>
      </c>
      <c r="R156" s="164">
        <f ca="1">NPV(Q155,K156:$K$244) + ($A$13+$A$14+$A$15)/POWER(1+Q155,$A$29-D156+1)+U155</f>
        <v>0</v>
      </c>
      <c r="S156" s="164">
        <f ca="1">NPV(Q156,K156:$K$244) + ($A$13+$A$14+$A$15)/POWER(1+Q156,$A$29-D156+1)+U155</f>
        <v>0</v>
      </c>
      <c r="T156" s="45">
        <f t="shared" ca="1" si="47"/>
        <v>7.2759576141834259E-11</v>
      </c>
      <c r="U156" s="45">
        <f t="shared" ca="1" si="55"/>
        <v>0</v>
      </c>
      <c r="V156" s="45">
        <f t="shared" si="56"/>
        <v>0</v>
      </c>
      <c r="W156" s="45">
        <f t="shared" ca="1" si="48"/>
        <v>0</v>
      </c>
      <c r="X156" s="274">
        <f t="shared" ca="1" si="49"/>
        <v>7.2759576141834259E-11</v>
      </c>
      <c r="Z156" s="28">
        <f t="shared" ca="1" si="57"/>
        <v>0</v>
      </c>
      <c r="AA156" s="233"/>
      <c r="AB156" s="45">
        <f t="shared" ca="1" si="58"/>
        <v>0</v>
      </c>
      <c r="AC156" s="45">
        <f t="shared" ca="1" si="40"/>
        <v>0</v>
      </c>
      <c r="AD156" s="25">
        <f t="shared" ca="1" si="41"/>
        <v>0</v>
      </c>
    </row>
    <row r="157" spans="4:30" x14ac:dyDescent="0.35">
      <c r="D157" s="20">
        <v>153</v>
      </c>
      <c r="E157" s="21">
        <f t="shared" ca="1" si="50"/>
        <v>100563</v>
      </c>
      <c r="F157" s="44">
        <f t="shared" ca="1" si="42"/>
        <v>100928</v>
      </c>
      <c r="G157" s="22" t="s">
        <v>119</v>
      </c>
      <c r="H157" s="44">
        <f t="shared" ca="1" si="51"/>
        <v>100534</v>
      </c>
      <c r="I157" s="45">
        <f t="shared" si="52"/>
        <v>0</v>
      </c>
      <c r="J157" s="45">
        <f t="shared" ca="1" si="43"/>
        <v>0</v>
      </c>
      <c r="K157" s="45">
        <f t="shared" si="53"/>
        <v>0</v>
      </c>
      <c r="L157" s="45"/>
      <c r="M157" s="45">
        <f t="shared" si="54"/>
        <v>0</v>
      </c>
      <c r="N157" s="257">
        <f t="shared" ca="1" si="44"/>
        <v>0.05</v>
      </c>
      <c r="O157" s="23"/>
      <c r="P157" s="255">
        <f t="shared" ca="1" si="45"/>
        <v>9.4999999999999998E-3</v>
      </c>
      <c r="Q157" s="163">
        <f t="shared" ca="1" si="46"/>
        <v>0.05</v>
      </c>
      <c r="R157" s="164">
        <f ca="1">NPV(Q156,K157:$K$244) + ($A$13+$A$14+$A$15)/POWER(1+Q156,$A$29-D157+1)+U156</f>
        <v>0</v>
      </c>
      <c r="S157" s="164">
        <f ca="1">NPV(Q157,K157:$K$244) + ($A$13+$A$14+$A$15)/POWER(1+Q157,$A$29-D157+1)+U156</f>
        <v>0</v>
      </c>
      <c r="T157" s="45">
        <f t="shared" ca="1" si="47"/>
        <v>7.2759576141834259E-11</v>
      </c>
      <c r="U157" s="45">
        <f t="shared" ca="1" si="55"/>
        <v>0</v>
      </c>
      <c r="V157" s="45">
        <f t="shared" si="56"/>
        <v>0</v>
      </c>
      <c r="W157" s="45">
        <f t="shared" ca="1" si="48"/>
        <v>0</v>
      </c>
      <c r="X157" s="274">
        <f t="shared" ca="1" si="49"/>
        <v>7.2759576141834259E-11</v>
      </c>
      <c r="Z157" s="28">
        <f t="shared" ca="1" si="57"/>
        <v>0</v>
      </c>
      <c r="AA157" s="233"/>
      <c r="AB157" s="45">
        <f t="shared" ca="1" si="58"/>
        <v>0</v>
      </c>
      <c r="AC157" s="45">
        <f t="shared" ca="1" si="40"/>
        <v>0</v>
      </c>
      <c r="AD157" s="25">
        <f t="shared" ca="1" si="41"/>
        <v>0</v>
      </c>
    </row>
    <row r="158" spans="4:30" x14ac:dyDescent="0.35">
      <c r="D158" s="20">
        <v>154</v>
      </c>
      <c r="E158" s="21">
        <f t="shared" ca="1" si="50"/>
        <v>100929</v>
      </c>
      <c r="F158" s="44">
        <f t="shared" ca="1" si="42"/>
        <v>101293</v>
      </c>
      <c r="G158" s="22" t="s">
        <v>119</v>
      </c>
      <c r="H158" s="44">
        <f t="shared" ca="1" si="51"/>
        <v>100900</v>
      </c>
      <c r="I158" s="45">
        <f t="shared" si="52"/>
        <v>0</v>
      </c>
      <c r="J158" s="45">
        <f t="shared" ca="1" si="43"/>
        <v>0</v>
      </c>
      <c r="K158" s="45">
        <f t="shared" si="53"/>
        <v>0</v>
      </c>
      <c r="L158" s="45"/>
      <c r="M158" s="45">
        <f t="shared" si="54"/>
        <v>0</v>
      </c>
      <c r="N158" s="257">
        <f t="shared" ca="1" si="44"/>
        <v>0.05</v>
      </c>
      <c r="O158" s="23"/>
      <c r="P158" s="255">
        <f t="shared" ca="1" si="45"/>
        <v>9.4999999999999998E-3</v>
      </c>
      <c r="Q158" s="163">
        <f t="shared" ca="1" si="46"/>
        <v>0.05</v>
      </c>
      <c r="R158" s="164">
        <f ca="1">NPV(Q157,K158:$K$244) + ($A$13+$A$14+$A$15)/POWER(1+Q157,$A$29-D158+1)+U157</f>
        <v>0</v>
      </c>
      <c r="S158" s="164">
        <f ca="1">NPV(Q158,K158:$K$244) + ($A$13+$A$14+$A$15)/POWER(1+Q158,$A$29-D158+1)+U157</f>
        <v>0</v>
      </c>
      <c r="T158" s="45">
        <f t="shared" ca="1" si="47"/>
        <v>7.2759576141834259E-11</v>
      </c>
      <c r="U158" s="45">
        <f t="shared" ca="1" si="55"/>
        <v>0</v>
      </c>
      <c r="V158" s="45">
        <f t="shared" si="56"/>
        <v>0</v>
      </c>
      <c r="W158" s="45">
        <f t="shared" ca="1" si="48"/>
        <v>0</v>
      </c>
      <c r="X158" s="274">
        <f t="shared" ca="1" si="49"/>
        <v>7.2759576141834259E-11</v>
      </c>
      <c r="Z158" s="28">
        <f t="shared" ca="1" si="57"/>
        <v>0</v>
      </c>
      <c r="AA158" s="233"/>
      <c r="AB158" s="45">
        <f t="shared" ca="1" si="58"/>
        <v>0</v>
      </c>
      <c r="AC158" s="45">
        <f t="shared" ca="1" si="40"/>
        <v>0</v>
      </c>
      <c r="AD158" s="25">
        <f t="shared" ca="1" si="41"/>
        <v>0</v>
      </c>
    </row>
    <row r="159" spans="4:30" x14ac:dyDescent="0.35">
      <c r="D159" s="20">
        <v>155</v>
      </c>
      <c r="E159" s="21">
        <f t="shared" ca="1" si="50"/>
        <v>101294</v>
      </c>
      <c r="F159" s="44">
        <f t="shared" ca="1" si="42"/>
        <v>101658</v>
      </c>
      <c r="G159" s="22" t="s">
        <v>119</v>
      </c>
      <c r="H159" s="44">
        <f t="shared" ca="1" si="51"/>
        <v>101265</v>
      </c>
      <c r="I159" s="45">
        <f t="shared" si="52"/>
        <v>0</v>
      </c>
      <c r="J159" s="45">
        <f t="shared" ca="1" si="43"/>
        <v>0</v>
      </c>
      <c r="K159" s="45">
        <f t="shared" si="53"/>
        <v>0</v>
      </c>
      <c r="L159" s="45"/>
      <c r="M159" s="45">
        <f t="shared" si="54"/>
        <v>0</v>
      </c>
      <c r="N159" s="257">
        <f t="shared" ca="1" si="44"/>
        <v>0.05</v>
      </c>
      <c r="O159" s="23"/>
      <c r="P159" s="255">
        <f t="shared" ca="1" si="45"/>
        <v>9.4999999999999998E-3</v>
      </c>
      <c r="Q159" s="163">
        <f t="shared" ca="1" si="46"/>
        <v>0.05</v>
      </c>
      <c r="R159" s="164">
        <f ca="1">NPV(Q158,K159:$K$244) + ($A$13+$A$14+$A$15)/POWER(1+Q158,$A$29-D159+1)+U158</f>
        <v>0</v>
      </c>
      <c r="S159" s="164">
        <f ca="1">NPV(Q159,K159:$K$244) + ($A$13+$A$14+$A$15)/POWER(1+Q159,$A$29-D159+1)+U158</f>
        <v>0</v>
      </c>
      <c r="T159" s="45">
        <f t="shared" ca="1" si="47"/>
        <v>7.2759576141834259E-11</v>
      </c>
      <c r="U159" s="45">
        <f t="shared" ca="1" si="55"/>
        <v>0</v>
      </c>
      <c r="V159" s="45">
        <f t="shared" si="56"/>
        <v>0</v>
      </c>
      <c r="W159" s="45">
        <f t="shared" ca="1" si="48"/>
        <v>0</v>
      </c>
      <c r="X159" s="274">
        <f t="shared" ca="1" si="49"/>
        <v>7.2759576141834259E-11</v>
      </c>
      <c r="Z159" s="28">
        <f t="shared" ca="1" si="57"/>
        <v>0</v>
      </c>
      <c r="AA159" s="233"/>
      <c r="AB159" s="45">
        <f t="shared" ca="1" si="58"/>
        <v>0</v>
      </c>
      <c r="AC159" s="45">
        <f t="shared" ca="1" si="40"/>
        <v>0</v>
      </c>
      <c r="AD159" s="25">
        <f t="shared" ca="1" si="41"/>
        <v>0</v>
      </c>
    </row>
    <row r="160" spans="4:30" x14ac:dyDescent="0.35">
      <c r="D160" s="20">
        <v>156</v>
      </c>
      <c r="E160" s="21">
        <f t="shared" ca="1" si="50"/>
        <v>101659</v>
      </c>
      <c r="F160" s="44">
        <f t="shared" ca="1" si="42"/>
        <v>102023</v>
      </c>
      <c r="G160" s="22" t="s">
        <v>119</v>
      </c>
      <c r="H160" s="44">
        <f t="shared" ca="1" si="51"/>
        <v>101630</v>
      </c>
      <c r="I160" s="45">
        <f t="shared" si="52"/>
        <v>0</v>
      </c>
      <c r="J160" s="45">
        <f t="shared" ca="1" si="43"/>
        <v>0</v>
      </c>
      <c r="K160" s="45">
        <f t="shared" si="53"/>
        <v>0</v>
      </c>
      <c r="L160" s="45"/>
      <c r="M160" s="45">
        <f t="shared" si="54"/>
        <v>0</v>
      </c>
      <c r="N160" s="257">
        <f t="shared" ca="1" si="44"/>
        <v>0.05</v>
      </c>
      <c r="O160" s="23"/>
      <c r="P160" s="255">
        <f t="shared" ca="1" si="45"/>
        <v>9.4999999999999998E-3</v>
      </c>
      <c r="Q160" s="163">
        <f t="shared" ca="1" si="46"/>
        <v>0.05</v>
      </c>
      <c r="R160" s="164">
        <f ca="1">NPV(Q159,K160:$K$244) + ($A$13+$A$14+$A$15)/POWER(1+Q159,$A$29-D160+1)+U159</f>
        <v>0</v>
      </c>
      <c r="S160" s="164">
        <f ca="1">NPV(Q160,K160:$K$244) + ($A$13+$A$14+$A$15)/POWER(1+Q160,$A$29-D160+1)+U159</f>
        <v>0</v>
      </c>
      <c r="T160" s="45">
        <f t="shared" ca="1" si="47"/>
        <v>7.2759576141834259E-11</v>
      </c>
      <c r="U160" s="45">
        <f t="shared" ca="1" si="55"/>
        <v>0</v>
      </c>
      <c r="V160" s="45">
        <f t="shared" si="56"/>
        <v>0</v>
      </c>
      <c r="W160" s="45">
        <f t="shared" ca="1" si="48"/>
        <v>0</v>
      </c>
      <c r="X160" s="274">
        <f t="shared" ca="1" si="49"/>
        <v>7.2759576141834259E-11</v>
      </c>
      <c r="Z160" s="28">
        <f t="shared" ca="1" si="57"/>
        <v>0</v>
      </c>
      <c r="AA160" s="233"/>
      <c r="AB160" s="45">
        <f t="shared" ca="1" si="58"/>
        <v>0</v>
      </c>
      <c r="AC160" s="45">
        <f t="shared" ca="1" si="40"/>
        <v>0</v>
      </c>
      <c r="AD160" s="25">
        <f t="shared" ca="1" si="41"/>
        <v>0</v>
      </c>
    </row>
    <row r="161" spans="4:30" x14ac:dyDescent="0.35">
      <c r="D161" s="20">
        <v>157</v>
      </c>
      <c r="E161" s="21">
        <f t="shared" ca="1" si="50"/>
        <v>102024</v>
      </c>
      <c r="F161" s="44">
        <f t="shared" ca="1" si="42"/>
        <v>102389</v>
      </c>
      <c r="G161" s="22" t="s">
        <v>119</v>
      </c>
      <c r="H161" s="44">
        <f t="shared" ca="1" si="51"/>
        <v>101995</v>
      </c>
      <c r="I161" s="45">
        <f t="shared" si="52"/>
        <v>0</v>
      </c>
      <c r="J161" s="45">
        <f t="shared" ca="1" si="43"/>
        <v>0</v>
      </c>
      <c r="K161" s="45">
        <f t="shared" si="53"/>
        <v>0</v>
      </c>
      <c r="L161" s="45"/>
      <c r="M161" s="45">
        <f t="shared" si="54"/>
        <v>0</v>
      </c>
      <c r="N161" s="257">
        <f t="shared" ca="1" si="44"/>
        <v>0.05</v>
      </c>
      <c r="O161" s="23"/>
      <c r="P161" s="255">
        <f t="shared" ca="1" si="45"/>
        <v>9.4999999999999998E-3</v>
      </c>
      <c r="Q161" s="163">
        <f t="shared" ca="1" si="46"/>
        <v>0.05</v>
      </c>
      <c r="R161" s="164">
        <f ca="1">NPV(Q160,K161:$K$244) + ($A$13+$A$14+$A$15)/POWER(1+Q160,$A$29-D161+1)+U160</f>
        <v>0</v>
      </c>
      <c r="S161" s="164">
        <f ca="1">NPV(Q161,K161:$K$244) + ($A$13+$A$14+$A$15)/POWER(1+Q161,$A$29-D161+1)+U160</f>
        <v>0</v>
      </c>
      <c r="T161" s="45">
        <f t="shared" ca="1" si="47"/>
        <v>7.2759576141834259E-11</v>
      </c>
      <c r="U161" s="45">
        <f t="shared" ca="1" si="55"/>
        <v>0</v>
      </c>
      <c r="V161" s="45">
        <f t="shared" si="56"/>
        <v>0</v>
      </c>
      <c r="W161" s="45">
        <f t="shared" ca="1" si="48"/>
        <v>0</v>
      </c>
      <c r="X161" s="274">
        <f t="shared" ca="1" si="49"/>
        <v>7.2759576141834259E-11</v>
      </c>
      <c r="Z161" s="28">
        <f t="shared" ca="1" si="57"/>
        <v>0</v>
      </c>
      <c r="AA161" s="233"/>
      <c r="AB161" s="45">
        <f t="shared" ca="1" si="58"/>
        <v>0</v>
      </c>
      <c r="AC161" s="45">
        <f t="shared" ca="1" si="40"/>
        <v>0</v>
      </c>
      <c r="AD161" s="25">
        <f t="shared" ca="1" si="41"/>
        <v>0</v>
      </c>
    </row>
    <row r="162" spans="4:30" x14ac:dyDescent="0.35">
      <c r="D162" s="20">
        <v>158</v>
      </c>
      <c r="E162" s="21">
        <f t="shared" ca="1" si="50"/>
        <v>102390</v>
      </c>
      <c r="F162" s="44">
        <f t="shared" ca="1" si="42"/>
        <v>102754</v>
      </c>
      <c r="G162" s="22" t="s">
        <v>119</v>
      </c>
      <c r="H162" s="44">
        <f t="shared" ca="1" si="51"/>
        <v>102361</v>
      </c>
      <c r="I162" s="45">
        <f t="shared" si="52"/>
        <v>0</v>
      </c>
      <c r="J162" s="45">
        <f t="shared" ca="1" si="43"/>
        <v>0</v>
      </c>
      <c r="K162" s="45">
        <f t="shared" si="53"/>
        <v>0</v>
      </c>
      <c r="L162" s="45"/>
      <c r="M162" s="45">
        <f t="shared" si="54"/>
        <v>0</v>
      </c>
      <c r="N162" s="257">
        <f t="shared" ca="1" si="44"/>
        <v>0.05</v>
      </c>
      <c r="O162" s="23"/>
      <c r="P162" s="255">
        <f t="shared" ca="1" si="45"/>
        <v>9.4999999999999998E-3</v>
      </c>
      <c r="Q162" s="163">
        <f t="shared" ca="1" si="46"/>
        <v>0.05</v>
      </c>
      <c r="R162" s="164">
        <f ca="1">NPV(Q161,K162:$K$244) + ($A$13+$A$14+$A$15)/POWER(1+Q161,$A$29-D162+1)+U161</f>
        <v>0</v>
      </c>
      <c r="S162" s="164">
        <f ca="1">NPV(Q162,K162:$K$244) + ($A$13+$A$14+$A$15)/POWER(1+Q162,$A$29-D162+1)+U161</f>
        <v>0</v>
      </c>
      <c r="T162" s="45">
        <f t="shared" ca="1" si="47"/>
        <v>7.2759576141834259E-11</v>
      </c>
      <c r="U162" s="45">
        <f t="shared" ca="1" si="55"/>
        <v>0</v>
      </c>
      <c r="V162" s="45">
        <f t="shared" si="56"/>
        <v>0</v>
      </c>
      <c r="W162" s="45">
        <f t="shared" ca="1" si="48"/>
        <v>0</v>
      </c>
      <c r="X162" s="274">
        <f t="shared" ca="1" si="49"/>
        <v>7.2759576141834259E-11</v>
      </c>
      <c r="Z162" s="28">
        <f t="shared" ca="1" si="57"/>
        <v>0</v>
      </c>
      <c r="AA162" s="233"/>
      <c r="AB162" s="45">
        <f t="shared" ca="1" si="58"/>
        <v>0</v>
      </c>
      <c r="AC162" s="45">
        <f t="shared" ca="1" si="40"/>
        <v>0</v>
      </c>
      <c r="AD162" s="25">
        <f t="shared" ca="1" si="41"/>
        <v>0</v>
      </c>
    </row>
    <row r="163" spans="4:30" x14ac:dyDescent="0.35">
      <c r="D163" s="20">
        <v>159</v>
      </c>
      <c r="E163" s="21">
        <f t="shared" ca="1" si="50"/>
        <v>102755</v>
      </c>
      <c r="F163" s="44">
        <f t="shared" ca="1" si="42"/>
        <v>103119</v>
      </c>
      <c r="G163" s="22" t="s">
        <v>119</v>
      </c>
      <c r="H163" s="44">
        <f t="shared" ca="1" si="51"/>
        <v>102726</v>
      </c>
      <c r="I163" s="45">
        <f t="shared" si="52"/>
        <v>0</v>
      </c>
      <c r="J163" s="45">
        <f t="shared" ca="1" si="43"/>
        <v>0</v>
      </c>
      <c r="K163" s="45">
        <f t="shared" si="53"/>
        <v>0</v>
      </c>
      <c r="L163" s="45"/>
      <c r="M163" s="45">
        <f t="shared" si="54"/>
        <v>0</v>
      </c>
      <c r="N163" s="257">
        <f t="shared" ca="1" si="44"/>
        <v>0.05</v>
      </c>
      <c r="O163" s="23"/>
      <c r="P163" s="255">
        <f t="shared" ca="1" si="45"/>
        <v>9.4999999999999998E-3</v>
      </c>
      <c r="Q163" s="163">
        <f t="shared" ca="1" si="46"/>
        <v>0.05</v>
      </c>
      <c r="R163" s="164">
        <f ca="1">NPV(Q162,K163:$K$244) + ($A$13+$A$14+$A$15)/POWER(1+Q162,$A$29-D163+1)+U162</f>
        <v>0</v>
      </c>
      <c r="S163" s="164">
        <f ca="1">NPV(Q163,K163:$K$244) + ($A$13+$A$14+$A$15)/POWER(1+Q163,$A$29-D163+1)+U162</f>
        <v>0</v>
      </c>
      <c r="T163" s="45">
        <f t="shared" ca="1" si="47"/>
        <v>7.2759576141834259E-11</v>
      </c>
      <c r="U163" s="45">
        <f t="shared" ca="1" si="55"/>
        <v>0</v>
      </c>
      <c r="V163" s="45">
        <f t="shared" si="56"/>
        <v>0</v>
      </c>
      <c r="W163" s="45">
        <f t="shared" ca="1" si="48"/>
        <v>0</v>
      </c>
      <c r="X163" s="274">
        <f t="shared" ca="1" si="49"/>
        <v>7.2759576141834259E-11</v>
      </c>
      <c r="Z163" s="28">
        <f t="shared" ca="1" si="57"/>
        <v>0</v>
      </c>
      <c r="AA163" s="233"/>
      <c r="AB163" s="45">
        <f t="shared" ca="1" si="58"/>
        <v>0</v>
      </c>
      <c r="AC163" s="45">
        <f t="shared" ca="1" si="40"/>
        <v>0</v>
      </c>
      <c r="AD163" s="25">
        <f t="shared" ca="1" si="41"/>
        <v>0</v>
      </c>
    </row>
    <row r="164" spans="4:30" x14ac:dyDescent="0.35">
      <c r="D164" s="20">
        <v>160</v>
      </c>
      <c r="E164" s="21">
        <f t="shared" ca="1" si="50"/>
        <v>103120</v>
      </c>
      <c r="F164" s="44">
        <f t="shared" ca="1" si="42"/>
        <v>103484</v>
      </c>
      <c r="G164" s="22" t="s">
        <v>119</v>
      </c>
      <c r="H164" s="44">
        <f t="shared" ca="1" si="51"/>
        <v>103091</v>
      </c>
      <c r="I164" s="45">
        <f t="shared" si="52"/>
        <v>0</v>
      </c>
      <c r="J164" s="45">
        <f t="shared" ca="1" si="43"/>
        <v>0</v>
      </c>
      <c r="K164" s="45">
        <f t="shared" si="53"/>
        <v>0</v>
      </c>
      <c r="L164" s="45"/>
      <c r="M164" s="45">
        <f t="shared" si="54"/>
        <v>0</v>
      </c>
      <c r="N164" s="257">
        <f t="shared" ca="1" si="44"/>
        <v>0.05</v>
      </c>
      <c r="O164" s="23"/>
      <c r="P164" s="255">
        <f t="shared" ca="1" si="45"/>
        <v>9.4999999999999998E-3</v>
      </c>
      <c r="Q164" s="163">
        <f t="shared" ca="1" si="46"/>
        <v>0.05</v>
      </c>
      <c r="R164" s="164">
        <f ca="1">NPV(Q163,K164:$K$244) + ($A$13+$A$14+$A$15)/POWER(1+Q163,$A$29-D164+1)+U163</f>
        <v>0</v>
      </c>
      <c r="S164" s="164">
        <f ca="1">NPV(Q164,K164:$K$244) + ($A$13+$A$14+$A$15)/POWER(1+Q164,$A$29-D164+1)+U163</f>
        <v>0</v>
      </c>
      <c r="T164" s="45">
        <f t="shared" ca="1" si="47"/>
        <v>7.2759576141834259E-11</v>
      </c>
      <c r="U164" s="45">
        <f t="shared" ca="1" si="55"/>
        <v>0</v>
      </c>
      <c r="V164" s="45">
        <f t="shared" si="56"/>
        <v>0</v>
      </c>
      <c r="W164" s="45">
        <f t="shared" ca="1" si="48"/>
        <v>0</v>
      </c>
      <c r="X164" s="274">
        <f t="shared" ca="1" si="49"/>
        <v>7.2759576141834259E-11</v>
      </c>
      <c r="Z164" s="28">
        <f t="shared" ca="1" si="57"/>
        <v>0</v>
      </c>
      <c r="AA164" s="233"/>
      <c r="AB164" s="45">
        <f t="shared" ca="1" si="58"/>
        <v>0</v>
      </c>
      <c r="AC164" s="45">
        <f t="shared" ca="1" si="40"/>
        <v>0</v>
      </c>
      <c r="AD164" s="25">
        <f t="shared" ca="1" si="41"/>
        <v>0</v>
      </c>
    </row>
    <row r="165" spans="4:30" x14ac:dyDescent="0.35">
      <c r="D165" s="20">
        <v>161</v>
      </c>
      <c r="E165" s="21">
        <f t="shared" ca="1" si="50"/>
        <v>103485</v>
      </c>
      <c r="F165" s="44">
        <f t="shared" ca="1" si="42"/>
        <v>103850</v>
      </c>
      <c r="G165" s="22" t="s">
        <v>119</v>
      </c>
      <c r="H165" s="44">
        <f t="shared" ca="1" si="51"/>
        <v>103456</v>
      </c>
      <c r="I165" s="45">
        <f t="shared" si="52"/>
        <v>0</v>
      </c>
      <c r="J165" s="45">
        <f t="shared" ca="1" si="43"/>
        <v>0</v>
      </c>
      <c r="K165" s="45">
        <f t="shared" si="53"/>
        <v>0</v>
      </c>
      <c r="L165" s="45"/>
      <c r="M165" s="45">
        <f t="shared" si="54"/>
        <v>0</v>
      </c>
      <c r="N165" s="257">
        <f t="shared" ca="1" si="44"/>
        <v>0.05</v>
      </c>
      <c r="O165" s="23"/>
      <c r="P165" s="255">
        <f t="shared" ca="1" si="45"/>
        <v>9.4999999999999998E-3</v>
      </c>
      <c r="Q165" s="163">
        <f t="shared" ca="1" si="46"/>
        <v>0.05</v>
      </c>
      <c r="R165" s="164">
        <f ca="1">NPV(Q164,K165:$K$244) + ($A$13+$A$14+$A$15)/POWER(1+Q164,$A$29-D165+1)+U164</f>
        <v>0</v>
      </c>
      <c r="S165" s="164">
        <f ca="1">NPV(Q165,K165:$K$244) + ($A$13+$A$14+$A$15)/POWER(1+Q165,$A$29-D165+1)+U164</f>
        <v>0</v>
      </c>
      <c r="T165" s="45">
        <f t="shared" ca="1" si="47"/>
        <v>7.2759576141834259E-11</v>
      </c>
      <c r="U165" s="45">
        <f t="shared" ca="1" si="55"/>
        <v>0</v>
      </c>
      <c r="V165" s="45">
        <f t="shared" si="56"/>
        <v>0</v>
      </c>
      <c r="W165" s="45">
        <f t="shared" ca="1" si="48"/>
        <v>0</v>
      </c>
      <c r="X165" s="274">
        <f t="shared" ca="1" si="49"/>
        <v>7.2759576141834259E-11</v>
      </c>
      <c r="Z165" s="28">
        <f t="shared" ca="1" si="57"/>
        <v>0</v>
      </c>
      <c r="AA165" s="233"/>
      <c r="AB165" s="45">
        <f t="shared" ca="1" si="58"/>
        <v>0</v>
      </c>
      <c r="AC165" s="45">
        <f t="shared" ca="1" si="40"/>
        <v>0</v>
      </c>
      <c r="AD165" s="25">
        <f t="shared" ca="1" si="41"/>
        <v>0</v>
      </c>
    </row>
    <row r="166" spans="4:30" x14ac:dyDescent="0.35">
      <c r="D166" s="20">
        <v>162</v>
      </c>
      <c r="E166" s="21">
        <f t="shared" ca="1" si="50"/>
        <v>103851</v>
      </c>
      <c r="F166" s="44">
        <f t="shared" ca="1" si="42"/>
        <v>104215</v>
      </c>
      <c r="G166" s="22" t="s">
        <v>119</v>
      </c>
      <c r="H166" s="44">
        <f t="shared" ca="1" si="51"/>
        <v>103822</v>
      </c>
      <c r="I166" s="45">
        <f t="shared" si="52"/>
        <v>0</v>
      </c>
      <c r="J166" s="45">
        <f t="shared" ca="1" si="43"/>
        <v>0</v>
      </c>
      <c r="K166" s="45">
        <f t="shared" si="53"/>
        <v>0</v>
      </c>
      <c r="L166" s="45"/>
      <c r="M166" s="45">
        <f t="shared" si="54"/>
        <v>0</v>
      </c>
      <c r="N166" s="257">
        <f t="shared" ca="1" si="44"/>
        <v>0.05</v>
      </c>
      <c r="O166" s="23"/>
      <c r="P166" s="255">
        <f t="shared" ca="1" si="45"/>
        <v>9.4999999999999998E-3</v>
      </c>
      <c r="Q166" s="163">
        <f t="shared" ca="1" si="46"/>
        <v>0.05</v>
      </c>
      <c r="R166" s="164">
        <f ca="1">NPV(Q165,K166:$K$244) + ($A$13+$A$14+$A$15)/POWER(1+Q165,$A$29-D166+1)+U165</f>
        <v>0</v>
      </c>
      <c r="S166" s="164">
        <f ca="1">NPV(Q166,K166:$K$244) + ($A$13+$A$14+$A$15)/POWER(1+Q166,$A$29-D166+1)+U165</f>
        <v>0</v>
      </c>
      <c r="T166" s="45">
        <f t="shared" ca="1" si="47"/>
        <v>7.2759576141834259E-11</v>
      </c>
      <c r="U166" s="45">
        <f t="shared" ca="1" si="55"/>
        <v>0</v>
      </c>
      <c r="V166" s="45">
        <f t="shared" si="56"/>
        <v>0</v>
      </c>
      <c r="W166" s="45">
        <f t="shared" ca="1" si="48"/>
        <v>0</v>
      </c>
      <c r="X166" s="274">
        <f t="shared" ca="1" si="49"/>
        <v>7.2759576141834259E-11</v>
      </c>
      <c r="Z166" s="28">
        <f t="shared" ca="1" si="57"/>
        <v>0</v>
      </c>
      <c r="AA166" s="233"/>
      <c r="AB166" s="45">
        <f t="shared" ca="1" si="58"/>
        <v>0</v>
      </c>
      <c r="AC166" s="45">
        <f t="shared" ca="1" si="40"/>
        <v>0</v>
      </c>
      <c r="AD166" s="25">
        <f t="shared" ca="1" si="41"/>
        <v>0</v>
      </c>
    </row>
    <row r="167" spans="4:30" x14ac:dyDescent="0.35">
      <c r="D167" s="20">
        <v>163</v>
      </c>
      <c r="E167" s="21">
        <f t="shared" ca="1" si="50"/>
        <v>104216</v>
      </c>
      <c r="F167" s="44">
        <f t="shared" ca="1" si="42"/>
        <v>104580</v>
      </c>
      <c r="G167" s="22" t="s">
        <v>119</v>
      </c>
      <c r="H167" s="44">
        <f t="shared" ca="1" si="51"/>
        <v>104187</v>
      </c>
      <c r="I167" s="45">
        <f t="shared" si="52"/>
        <v>0</v>
      </c>
      <c r="J167" s="45">
        <f t="shared" ca="1" si="43"/>
        <v>0</v>
      </c>
      <c r="K167" s="45">
        <f t="shared" si="53"/>
        <v>0</v>
      </c>
      <c r="L167" s="45"/>
      <c r="M167" s="45">
        <f t="shared" si="54"/>
        <v>0</v>
      </c>
      <c r="N167" s="257">
        <f t="shared" ca="1" si="44"/>
        <v>0.05</v>
      </c>
      <c r="O167" s="23"/>
      <c r="P167" s="255">
        <f t="shared" ca="1" si="45"/>
        <v>9.4999999999999998E-3</v>
      </c>
      <c r="Q167" s="163">
        <f t="shared" ca="1" si="46"/>
        <v>0.05</v>
      </c>
      <c r="R167" s="164">
        <f ca="1">NPV(Q166,K167:$K$244) + ($A$13+$A$14+$A$15)/POWER(1+Q166,$A$29-D167+1)+U166</f>
        <v>0</v>
      </c>
      <c r="S167" s="164">
        <f ca="1">NPV(Q167,K167:$K$244) + ($A$13+$A$14+$A$15)/POWER(1+Q167,$A$29-D167+1)+U166</f>
        <v>0</v>
      </c>
      <c r="T167" s="45">
        <f t="shared" ca="1" si="47"/>
        <v>7.2759576141834259E-11</v>
      </c>
      <c r="U167" s="45">
        <f t="shared" ca="1" si="55"/>
        <v>0</v>
      </c>
      <c r="V167" s="45">
        <f t="shared" si="56"/>
        <v>0</v>
      </c>
      <c r="W167" s="45">
        <f t="shared" ca="1" si="48"/>
        <v>0</v>
      </c>
      <c r="X167" s="274">
        <f t="shared" ca="1" si="49"/>
        <v>7.2759576141834259E-11</v>
      </c>
      <c r="Z167" s="28">
        <f t="shared" ca="1" si="57"/>
        <v>0</v>
      </c>
      <c r="AA167" s="233"/>
      <c r="AB167" s="45">
        <f t="shared" ca="1" si="58"/>
        <v>0</v>
      </c>
      <c r="AC167" s="45">
        <f t="shared" ca="1" si="40"/>
        <v>0</v>
      </c>
      <c r="AD167" s="25">
        <f t="shared" ca="1" si="41"/>
        <v>0</v>
      </c>
    </row>
    <row r="168" spans="4:30" x14ac:dyDescent="0.35">
      <c r="D168" s="20">
        <v>164</v>
      </c>
      <c r="E168" s="21">
        <f t="shared" ca="1" si="50"/>
        <v>104581</v>
      </c>
      <c r="F168" s="44">
        <f t="shared" ca="1" si="42"/>
        <v>104945</v>
      </c>
      <c r="G168" s="22" t="s">
        <v>119</v>
      </c>
      <c r="H168" s="44">
        <f t="shared" ca="1" si="51"/>
        <v>104552</v>
      </c>
      <c r="I168" s="45">
        <f t="shared" si="52"/>
        <v>0</v>
      </c>
      <c r="J168" s="45">
        <f t="shared" ca="1" si="43"/>
        <v>0</v>
      </c>
      <c r="K168" s="45">
        <f t="shared" si="53"/>
        <v>0</v>
      </c>
      <c r="L168" s="45"/>
      <c r="M168" s="45">
        <f t="shared" si="54"/>
        <v>0</v>
      </c>
      <c r="N168" s="257">
        <f t="shared" ca="1" si="44"/>
        <v>0.05</v>
      </c>
      <c r="O168" s="23"/>
      <c r="P168" s="255">
        <f t="shared" ca="1" si="45"/>
        <v>9.4999999999999998E-3</v>
      </c>
      <c r="Q168" s="163">
        <f t="shared" ca="1" si="46"/>
        <v>0.05</v>
      </c>
      <c r="R168" s="164">
        <f ca="1">NPV(Q167,K168:$K$244) + ($A$13+$A$14+$A$15)/POWER(1+Q167,$A$29-D168+1)+U167</f>
        <v>0</v>
      </c>
      <c r="S168" s="164">
        <f ca="1">NPV(Q168,K168:$K$244) + ($A$13+$A$14+$A$15)/POWER(1+Q168,$A$29-D168+1)+U167</f>
        <v>0</v>
      </c>
      <c r="T168" s="45">
        <f t="shared" ca="1" si="47"/>
        <v>7.2759576141834259E-11</v>
      </c>
      <c r="U168" s="45">
        <f t="shared" ca="1" si="55"/>
        <v>0</v>
      </c>
      <c r="V168" s="45">
        <f t="shared" si="56"/>
        <v>0</v>
      </c>
      <c r="W168" s="45">
        <f t="shared" ca="1" si="48"/>
        <v>0</v>
      </c>
      <c r="X168" s="274">
        <f t="shared" ca="1" si="49"/>
        <v>7.2759576141834259E-11</v>
      </c>
      <c r="Z168" s="28">
        <f t="shared" ca="1" si="57"/>
        <v>0</v>
      </c>
      <c r="AA168" s="233"/>
      <c r="AB168" s="45">
        <f t="shared" ca="1" si="58"/>
        <v>0</v>
      </c>
      <c r="AC168" s="45">
        <f t="shared" ca="1" si="40"/>
        <v>0</v>
      </c>
      <c r="AD168" s="25">
        <f t="shared" ca="1" si="41"/>
        <v>0</v>
      </c>
    </row>
    <row r="169" spans="4:30" x14ac:dyDescent="0.35">
      <c r="D169" s="20">
        <v>165</v>
      </c>
      <c r="E169" s="21">
        <f t="shared" ca="1" si="50"/>
        <v>104946</v>
      </c>
      <c r="F169" s="44">
        <f t="shared" ca="1" si="42"/>
        <v>105311</v>
      </c>
      <c r="G169" s="22" t="s">
        <v>119</v>
      </c>
      <c r="H169" s="44">
        <f t="shared" ca="1" si="51"/>
        <v>104917</v>
      </c>
      <c r="I169" s="45">
        <f t="shared" si="52"/>
        <v>0</v>
      </c>
      <c r="J169" s="45">
        <f t="shared" ca="1" si="43"/>
        <v>0</v>
      </c>
      <c r="K169" s="45">
        <f t="shared" si="53"/>
        <v>0</v>
      </c>
      <c r="L169" s="45"/>
      <c r="M169" s="45">
        <f t="shared" si="54"/>
        <v>0</v>
      </c>
      <c r="N169" s="257">
        <f t="shared" ca="1" si="44"/>
        <v>0.05</v>
      </c>
      <c r="O169" s="23"/>
      <c r="P169" s="255">
        <f t="shared" ca="1" si="45"/>
        <v>9.4999999999999998E-3</v>
      </c>
      <c r="Q169" s="163">
        <f t="shared" ca="1" si="46"/>
        <v>0.05</v>
      </c>
      <c r="R169" s="164">
        <f ca="1">NPV(Q168,K169:$K$244) + ($A$13+$A$14+$A$15)/POWER(1+Q168,$A$29-D169+1)+U168</f>
        <v>0</v>
      </c>
      <c r="S169" s="164">
        <f ca="1">NPV(Q169,K169:$K$244) + ($A$13+$A$14+$A$15)/POWER(1+Q169,$A$29-D169+1)+U168</f>
        <v>0</v>
      </c>
      <c r="T169" s="45">
        <f t="shared" ca="1" si="47"/>
        <v>7.2759576141834259E-11</v>
      </c>
      <c r="U169" s="45">
        <f t="shared" ca="1" si="55"/>
        <v>0</v>
      </c>
      <c r="V169" s="45">
        <f t="shared" si="56"/>
        <v>0</v>
      </c>
      <c r="W169" s="45">
        <f t="shared" ca="1" si="48"/>
        <v>0</v>
      </c>
      <c r="X169" s="274">
        <f t="shared" ca="1" si="49"/>
        <v>7.2759576141834259E-11</v>
      </c>
      <c r="Z169" s="28">
        <f t="shared" ca="1" si="57"/>
        <v>0</v>
      </c>
      <c r="AA169" s="233"/>
      <c r="AB169" s="45">
        <f t="shared" ca="1" si="58"/>
        <v>0</v>
      </c>
      <c r="AC169" s="45">
        <f t="shared" ca="1" si="40"/>
        <v>0</v>
      </c>
      <c r="AD169" s="25">
        <f t="shared" ca="1" si="41"/>
        <v>0</v>
      </c>
    </row>
    <row r="170" spans="4:30" x14ac:dyDescent="0.35">
      <c r="D170" s="20">
        <v>166</v>
      </c>
      <c r="E170" s="21">
        <f t="shared" ca="1" si="50"/>
        <v>105312</v>
      </c>
      <c r="F170" s="44">
        <f t="shared" ca="1" si="42"/>
        <v>105676</v>
      </c>
      <c r="G170" s="22" t="s">
        <v>119</v>
      </c>
      <c r="H170" s="44">
        <f t="shared" ca="1" si="51"/>
        <v>105283</v>
      </c>
      <c r="I170" s="45">
        <f t="shared" si="52"/>
        <v>0</v>
      </c>
      <c r="J170" s="45">
        <f t="shared" ca="1" si="43"/>
        <v>0</v>
      </c>
      <c r="K170" s="45">
        <f t="shared" si="53"/>
        <v>0</v>
      </c>
      <c r="L170" s="45"/>
      <c r="M170" s="45">
        <f t="shared" si="54"/>
        <v>0</v>
      </c>
      <c r="N170" s="257">
        <f t="shared" ca="1" si="44"/>
        <v>0.05</v>
      </c>
      <c r="O170" s="23"/>
      <c r="P170" s="255">
        <f t="shared" ca="1" si="45"/>
        <v>9.4999999999999998E-3</v>
      </c>
      <c r="Q170" s="163">
        <f t="shared" ca="1" si="46"/>
        <v>0.05</v>
      </c>
      <c r="R170" s="164">
        <f ca="1">NPV(Q169,K170:$K$244) + ($A$13+$A$14+$A$15)/POWER(1+Q169,$A$29-D170+1)+U169</f>
        <v>0</v>
      </c>
      <c r="S170" s="164">
        <f ca="1">NPV(Q170,K170:$K$244) + ($A$13+$A$14+$A$15)/POWER(1+Q170,$A$29-D170+1)+U169</f>
        <v>0</v>
      </c>
      <c r="T170" s="45">
        <f t="shared" ca="1" si="47"/>
        <v>7.2759576141834259E-11</v>
      </c>
      <c r="U170" s="45">
        <f t="shared" ca="1" si="55"/>
        <v>0</v>
      </c>
      <c r="V170" s="45">
        <f t="shared" si="56"/>
        <v>0</v>
      </c>
      <c r="W170" s="45">
        <f t="shared" ca="1" si="48"/>
        <v>0</v>
      </c>
      <c r="X170" s="274">
        <f t="shared" ca="1" si="49"/>
        <v>7.2759576141834259E-11</v>
      </c>
      <c r="Z170" s="28">
        <f t="shared" ca="1" si="57"/>
        <v>0</v>
      </c>
      <c r="AA170" s="233"/>
      <c r="AB170" s="45">
        <f t="shared" ca="1" si="58"/>
        <v>0</v>
      </c>
      <c r="AC170" s="45">
        <f t="shared" ca="1" si="40"/>
        <v>0</v>
      </c>
      <c r="AD170" s="25">
        <f t="shared" ca="1" si="41"/>
        <v>0</v>
      </c>
    </row>
    <row r="171" spans="4:30" x14ac:dyDescent="0.35">
      <c r="D171" s="20">
        <v>167</v>
      </c>
      <c r="E171" s="21">
        <f t="shared" ca="1" si="50"/>
        <v>105677</v>
      </c>
      <c r="F171" s="44">
        <f t="shared" ca="1" si="42"/>
        <v>106041</v>
      </c>
      <c r="G171" s="22" t="s">
        <v>119</v>
      </c>
      <c r="H171" s="44">
        <f t="shared" ca="1" si="51"/>
        <v>105648</v>
      </c>
      <c r="I171" s="45">
        <f t="shared" si="52"/>
        <v>0</v>
      </c>
      <c r="J171" s="45">
        <f t="shared" ca="1" si="43"/>
        <v>0</v>
      </c>
      <c r="K171" s="45">
        <f t="shared" si="53"/>
        <v>0</v>
      </c>
      <c r="L171" s="45"/>
      <c r="M171" s="45">
        <f t="shared" si="54"/>
        <v>0</v>
      </c>
      <c r="N171" s="257">
        <f t="shared" ca="1" si="44"/>
        <v>0.05</v>
      </c>
      <c r="O171" s="23"/>
      <c r="P171" s="255">
        <f t="shared" ca="1" si="45"/>
        <v>9.4999999999999998E-3</v>
      </c>
      <c r="Q171" s="163">
        <f t="shared" ca="1" si="46"/>
        <v>0.05</v>
      </c>
      <c r="R171" s="164">
        <f ca="1">NPV(Q170,K171:$K$244) + ($A$13+$A$14+$A$15)/POWER(1+Q170,$A$29-D171+1)+U170</f>
        <v>0</v>
      </c>
      <c r="S171" s="164">
        <f ca="1">NPV(Q171,K171:$K$244) + ($A$13+$A$14+$A$15)/POWER(1+Q171,$A$29-D171+1)+U170</f>
        <v>0</v>
      </c>
      <c r="T171" s="45">
        <f t="shared" ca="1" si="47"/>
        <v>7.2759576141834259E-11</v>
      </c>
      <c r="U171" s="45">
        <f t="shared" ca="1" si="55"/>
        <v>0</v>
      </c>
      <c r="V171" s="45">
        <f t="shared" si="56"/>
        <v>0</v>
      </c>
      <c r="W171" s="45">
        <f t="shared" ca="1" si="48"/>
        <v>0</v>
      </c>
      <c r="X171" s="274">
        <f t="shared" ca="1" si="49"/>
        <v>7.2759576141834259E-11</v>
      </c>
      <c r="Z171" s="28">
        <f t="shared" ca="1" si="57"/>
        <v>0</v>
      </c>
      <c r="AA171" s="233"/>
      <c r="AB171" s="45">
        <f t="shared" ca="1" si="58"/>
        <v>0</v>
      </c>
      <c r="AC171" s="45">
        <f t="shared" ca="1" si="40"/>
        <v>0</v>
      </c>
      <c r="AD171" s="25">
        <f t="shared" ca="1" si="41"/>
        <v>0</v>
      </c>
    </row>
    <row r="172" spans="4:30" x14ac:dyDescent="0.35">
      <c r="D172" s="20">
        <v>168</v>
      </c>
      <c r="E172" s="21">
        <f t="shared" ca="1" si="50"/>
        <v>106042</v>
      </c>
      <c r="F172" s="44">
        <f t="shared" ca="1" si="42"/>
        <v>106406</v>
      </c>
      <c r="G172" s="22" t="s">
        <v>119</v>
      </c>
      <c r="H172" s="44">
        <f t="shared" ca="1" si="51"/>
        <v>106013</v>
      </c>
      <c r="I172" s="45">
        <f t="shared" si="52"/>
        <v>0</v>
      </c>
      <c r="J172" s="45">
        <f t="shared" ca="1" si="43"/>
        <v>0</v>
      </c>
      <c r="K172" s="45">
        <f t="shared" si="53"/>
        <v>0</v>
      </c>
      <c r="L172" s="45"/>
      <c r="M172" s="45">
        <f t="shared" si="54"/>
        <v>0</v>
      </c>
      <c r="N172" s="257">
        <f t="shared" ca="1" si="44"/>
        <v>0.05</v>
      </c>
      <c r="O172" s="23"/>
      <c r="P172" s="255">
        <f t="shared" ca="1" si="45"/>
        <v>9.4999999999999998E-3</v>
      </c>
      <c r="Q172" s="163">
        <f t="shared" ca="1" si="46"/>
        <v>0.05</v>
      </c>
      <c r="R172" s="164">
        <f ca="1">NPV(Q171,K172:$K$244) + ($A$13+$A$14+$A$15)/POWER(1+Q171,$A$29-D172+1)+U171</f>
        <v>0</v>
      </c>
      <c r="S172" s="164">
        <f ca="1">NPV(Q172,K172:$K$244) + ($A$13+$A$14+$A$15)/POWER(1+Q172,$A$29-D172+1)+U171</f>
        <v>0</v>
      </c>
      <c r="T172" s="45">
        <f t="shared" ca="1" si="47"/>
        <v>7.2759576141834259E-11</v>
      </c>
      <c r="U172" s="45">
        <f t="shared" ca="1" si="55"/>
        <v>0</v>
      </c>
      <c r="V172" s="45">
        <f t="shared" si="56"/>
        <v>0</v>
      </c>
      <c r="W172" s="45">
        <f t="shared" ca="1" si="48"/>
        <v>0</v>
      </c>
      <c r="X172" s="274">
        <f t="shared" ca="1" si="49"/>
        <v>7.2759576141834259E-11</v>
      </c>
      <c r="Z172" s="28">
        <f t="shared" ca="1" si="57"/>
        <v>0</v>
      </c>
      <c r="AA172" s="233"/>
      <c r="AB172" s="45">
        <f t="shared" ca="1" si="58"/>
        <v>0</v>
      </c>
      <c r="AC172" s="45">
        <f t="shared" ca="1" si="40"/>
        <v>0</v>
      </c>
      <c r="AD172" s="25">
        <f t="shared" ca="1" si="41"/>
        <v>0</v>
      </c>
    </row>
    <row r="173" spans="4:30" x14ac:dyDescent="0.35">
      <c r="D173" s="20">
        <v>169</v>
      </c>
      <c r="E173" s="21">
        <f t="shared" ca="1" si="50"/>
        <v>106407</v>
      </c>
      <c r="F173" s="44">
        <f t="shared" ca="1" si="42"/>
        <v>106772</v>
      </c>
      <c r="G173" s="22" t="s">
        <v>119</v>
      </c>
      <c r="H173" s="44">
        <f t="shared" ca="1" si="51"/>
        <v>106378</v>
      </c>
      <c r="I173" s="45">
        <f t="shared" si="52"/>
        <v>0</v>
      </c>
      <c r="J173" s="45">
        <f t="shared" ca="1" si="43"/>
        <v>0</v>
      </c>
      <c r="K173" s="45">
        <f t="shared" si="53"/>
        <v>0</v>
      </c>
      <c r="L173" s="45"/>
      <c r="M173" s="45">
        <f t="shared" si="54"/>
        <v>0</v>
      </c>
      <c r="N173" s="257">
        <f t="shared" ca="1" si="44"/>
        <v>0.05</v>
      </c>
      <c r="O173" s="23"/>
      <c r="P173" s="255">
        <f t="shared" ca="1" si="45"/>
        <v>9.4999999999999998E-3</v>
      </c>
      <c r="Q173" s="163">
        <f t="shared" ca="1" si="46"/>
        <v>0.05</v>
      </c>
      <c r="R173" s="164">
        <f ca="1">NPV(Q172,K173:$K$244) + ($A$13+$A$14+$A$15)/POWER(1+Q172,$A$29-D173+1)+U172</f>
        <v>0</v>
      </c>
      <c r="S173" s="164">
        <f ca="1">NPV(Q173,K173:$K$244) + ($A$13+$A$14+$A$15)/POWER(1+Q173,$A$29-D173+1)+U172</f>
        <v>0</v>
      </c>
      <c r="T173" s="45">
        <f t="shared" ca="1" si="47"/>
        <v>7.2759576141834259E-11</v>
      </c>
      <c r="U173" s="45">
        <f t="shared" ca="1" si="55"/>
        <v>0</v>
      </c>
      <c r="V173" s="45">
        <f t="shared" si="56"/>
        <v>0</v>
      </c>
      <c r="W173" s="45">
        <f t="shared" ca="1" si="48"/>
        <v>0</v>
      </c>
      <c r="X173" s="274">
        <f t="shared" ca="1" si="49"/>
        <v>7.2759576141834259E-11</v>
      </c>
      <c r="Z173" s="28">
        <f t="shared" ca="1" si="57"/>
        <v>0</v>
      </c>
      <c r="AA173" s="233"/>
      <c r="AB173" s="45">
        <f t="shared" ca="1" si="58"/>
        <v>0</v>
      </c>
      <c r="AC173" s="45">
        <f t="shared" ca="1" si="40"/>
        <v>0</v>
      </c>
      <c r="AD173" s="25">
        <f t="shared" ca="1" si="41"/>
        <v>0</v>
      </c>
    </row>
    <row r="174" spans="4:30" x14ac:dyDescent="0.35">
      <c r="D174" s="20">
        <v>170</v>
      </c>
      <c r="E174" s="21">
        <f t="shared" ca="1" si="50"/>
        <v>106773</v>
      </c>
      <c r="F174" s="44">
        <f t="shared" ca="1" si="42"/>
        <v>107137</v>
      </c>
      <c r="G174" s="22" t="s">
        <v>119</v>
      </c>
      <c r="H174" s="44">
        <f t="shared" ca="1" si="51"/>
        <v>106744</v>
      </c>
      <c r="I174" s="45">
        <f t="shared" si="52"/>
        <v>0</v>
      </c>
      <c r="J174" s="45">
        <f t="shared" ca="1" si="43"/>
        <v>0</v>
      </c>
      <c r="K174" s="45">
        <f t="shared" si="53"/>
        <v>0</v>
      </c>
      <c r="L174" s="45"/>
      <c r="M174" s="45">
        <f t="shared" si="54"/>
        <v>0</v>
      </c>
      <c r="N174" s="257">
        <f t="shared" ca="1" si="44"/>
        <v>0.05</v>
      </c>
      <c r="O174" s="23"/>
      <c r="P174" s="255">
        <f t="shared" ca="1" si="45"/>
        <v>9.4999999999999998E-3</v>
      </c>
      <c r="Q174" s="163">
        <f t="shared" ca="1" si="46"/>
        <v>0.05</v>
      </c>
      <c r="R174" s="164">
        <f ca="1">NPV(Q173,K174:$K$244) + ($A$13+$A$14+$A$15)/POWER(1+Q173,$A$29-D174+1)+U173</f>
        <v>0</v>
      </c>
      <c r="S174" s="164">
        <f ca="1">NPV(Q174,K174:$K$244) + ($A$13+$A$14+$A$15)/POWER(1+Q174,$A$29-D174+1)+U173</f>
        <v>0</v>
      </c>
      <c r="T174" s="45">
        <f t="shared" ca="1" si="47"/>
        <v>7.2759576141834259E-11</v>
      </c>
      <c r="U174" s="45">
        <f t="shared" ca="1" si="55"/>
        <v>0</v>
      </c>
      <c r="V174" s="45">
        <f t="shared" si="56"/>
        <v>0</v>
      </c>
      <c r="W174" s="45">
        <f t="shared" ca="1" si="48"/>
        <v>0</v>
      </c>
      <c r="X174" s="274">
        <f t="shared" ca="1" si="49"/>
        <v>7.2759576141834259E-11</v>
      </c>
      <c r="Z174" s="28">
        <f t="shared" ca="1" si="57"/>
        <v>0</v>
      </c>
      <c r="AA174" s="233"/>
      <c r="AB174" s="45">
        <f t="shared" ca="1" si="58"/>
        <v>0</v>
      </c>
      <c r="AC174" s="45">
        <f t="shared" ca="1" si="40"/>
        <v>0</v>
      </c>
      <c r="AD174" s="25">
        <f t="shared" ca="1" si="41"/>
        <v>0</v>
      </c>
    </row>
    <row r="175" spans="4:30" x14ac:dyDescent="0.35">
      <c r="D175" s="20">
        <v>171</v>
      </c>
      <c r="E175" s="21">
        <f t="shared" ca="1" si="50"/>
        <v>107138</v>
      </c>
      <c r="F175" s="44">
        <f t="shared" ca="1" si="42"/>
        <v>107502</v>
      </c>
      <c r="G175" s="22" t="s">
        <v>119</v>
      </c>
      <c r="H175" s="44">
        <f t="shared" ca="1" si="51"/>
        <v>107109</v>
      </c>
      <c r="I175" s="45">
        <f t="shared" si="52"/>
        <v>0</v>
      </c>
      <c r="J175" s="45">
        <f t="shared" ca="1" si="43"/>
        <v>0</v>
      </c>
      <c r="K175" s="45">
        <f t="shared" si="53"/>
        <v>0</v>
      </c>
      <c r="L175" s="45"/>
      <c r="M175" s="45">
        <f t="shared" si="54"/>
        <v>0</v>
      </c>
      <c r="N175" s="257">
        <f t="shared" ca="1" si="44"/>
        <v>0.05</v>
      </c>
      <c r="O175" s="23"/>
      <c r="P175" s="255">
        <f t="shared" ca="1" si="45"/>
        <v>9.4999999999999998E-3</v>
      </c>
      <c r="Q175" s="163">
        <f t="shared" ca="1" si="46"/>
        <v>0.05</v>
      </c>
      <c r="R175" s="164">
        <f ca="1">NPV(Q174,K175:$K$244) + ($A$13+$A$14+$A$15)/POWER(1+Q174,$A$29-D175+1)+U174</f>
        <v>0</v>
      </c>
      <c r="S175" s="164">
        <f ca="1">NPV(Q175,K175:$K$244) + ($A$13+$A$14+$A$15)/POWER(1+Q175,$A$29-D175+1)+U174</f>
        <v>0</v>
      </c>
      <c r="T175" s="45">
        <f t="shared" ca="1" si="47"/>
        <v>7.2759576141834259E-11</v>
      </c>
      <c r="U175" s="45">
        <f t="shared" ca="1" si="55"/>
        <v>0</v>
      </c>
      <c r="V175" s="45">
        <f t="shared" si="56"/>
        <v>0</v>
      </c>
      <c r="W175" s="45">
        <f t="shared" ca="1" si="48"/>
        <v>0</v>
      </c>
      <c r="X175" s="274">
        <f t="shared" ca="1" si="49"/>
        <v>7.2759576141834259E-11</v>
      </c>
      <c r="Z175" s="28">
        <f t="shared" ca="1" si="57"/>
        <v>0</v>
      </c>
      <c r="AA175" s="233"/>
      <c r="AB175" s="45">
        <f t="shared" ca="1" si="58"/>
        <v>0</v>
      </c>
      <c r="AC175" s="45">
        <f t="shared" ca="1" si="40"/>
        <v>0</v>
      </c>
      <c r="AD175" s="25">
        <f t="shared" ca="1" si="41"/>
        <v>0</v>
      </c>
    </row>
    <row r="176" spans="4:30" x14ac:dyDescent="0.35">
      <c r="D176" s="20">
        <v>172</v>
      </c>
      <c r="E176" s="21">
        <f t="shared" ca="1" si="50"/>
        <v>107503</v>
      </c>
      <c r="F176" s="44">
        <f t="shared" ca="1" si="42"/>
        <v>107867</v>
      </c>
      <c r="G176" s="22" t="s">
        <v>119</v>
      </c>
      <c r="H176" s="44">
        <f t="shared" ca="1" si="51"/>
        <v>107474</v>
      </c>
      <c r="I176" s="45">
        <f t="shared" si="52"/>
        <v>0</v>
      </c>
      <c r="J176" s="45">
        <f t="shared" ca="1" si="43"/>
        <v>0</v>
      </c>
      <c r="K176" s="45">
        <f t="shared" si="53"/>
        <v>0</v>
      </c>
      <c r="L176" s="45"/>
      <c r="M176" s="45">
        <f t="shared" si="54"/>
        <v>0</v>
      </c>
      <c r="N176" s="257">
        <f t="shared" ca="1" si="44"/>
        <v>0.05</v>
      </c>
      <c r="O176" s="23"/>
      <c r="P176" s="255">
        <f t="shared" ca="1" si="45"/>
        <v>9.4999999999999998E-3</v>
      </c>
      <c r="Q176" s="163">
        <f t="shared" ca="1" si="46"/>
        <v>0.05</v>
      </c>
      <c r="R176" s="164">
        <f ca="1">NPV(Q175,K176:$K$244) + ($A$13+$A$14+$A$15)/POWER(1+Q175,$A$29-D176+1)+U175</f>
        <v>0</v>
      </c>
      <c r="S176" s="164">
        <f ca="1">NPV(Q176,K176:$K$244) + ($A$13+$A$14+$A$15)/POWER(1+Q176,$A$29-D176+1)+U175</f>
        <v>0</v>
      </c>
      <c r="T176" s="45">
        <f t="shared" ca="1" si="47"/>
        <v>7.2759576141834259E-11</v>
      </c>
      <c r="U176" s="45">
        <f t="shared" ca="1" si="55"/>
        <v>0</v>
      </c>
      <c r="V176" s="45">
        <f t="shared" si="56"/>
        <v>0</v>
      </c>
      <c r="W176" s="45">
        <f t="shared" ca="1" si="48"/>
        <v>0</v>
      </c>
      <c r="X176" s="274">
        <f t="shared" ca="1" si="49"/>
        <v>7.2759576141834259E-11</v>
      </c>
      <c r="Z176" s="28">
        <f t="shared" ca="1" si="57"/>
        <v>0</v>
      </c>
      <c r="AA176" s="233"/>
      <c r="AB176" s="45">
        <f t="shared" ca="1" si="58"/>
        <v>0</v>
      </c>
      <c r="AC176" s="45">
        <f t="shared" ca="1" si="40"/>
        <v>0</v>
      </c>
      <c r="AD176" s="25">
        <f t="shared" ca="1" si="41"/>
        <v>0</v>
      </c>
    </row>
    <row r="177" spans="4:30" x14ac:dyDescent="0.35">
      <c r="D177" s="20">
        <v>173</v>
      </c>
      <c r="E177" s="21">
        <f t="shared" ca="1" si="50"/>
        <v>107868</v>
      </c>
      <c r="F177" s="44">
        <f t="shared" ca="1" si="42"/>
        <v>108233</v>
      </c>
      <c r="G177" s="22" t="s">
        <v>119</v>
      </c>
      <c r="H177" s="44">
        <f t="shared" ca="1" si="51"/>
        <v>107839</v>
      </c>
      <c r="I177" s="45">
        <f t="shared" si="52"/>
        <v>0</v>
      </c>
      <c r="J177" s="45">
        <f t="shared" ca="1" si="43"/>
        <v>0</v>
      </c>
      <c r="K177" s="45">
        <f t="shared" si="53"/>
        <v>0</v>
      </c>
      <c r="L177" s="45"/>
      <c r="M177" s="45">
        <f t="shared" si="54"/>
        <v>0</v>
      </c>
      <c r="N177" s="257">
        <f t="shared" ca="1" si="44"/>
        <v>0.05</v>
      </c>
      <c r="O177" s="23"/>
      <c r="P177" s="255">
        <f t="shared" ca="1" si="45"/>
        <v>9.4999999999999998E-3</v>
      </c>
      <c r="Q177" s="163">
        <f t="shared" ca="1" si="46"/>
        <v>0.05</v>
      </c>
      <c r="R177" s="164">
        <f ca="1">NPV(Q176,K177:$K$244) + ($A$13+$A$14+$A$15)/POWER(1+Q176,$A$29-D177+1)+U176</f>
        <v>0</v>
      </c>
      <c r="S177" s="164">
        <f ca="1">NPV(Q177,K177:$K$244) + ($A$13+$A$14+$A$15)/POWER(1+Q177,$A$29-D177+1)+U176</f>
        <v>0</v>
      </c>
      <c r="T177" s="45">
        <f t="shared" ca="1" si="47"/>
        <v>7.2759576141834259E-11</v>
      </c>
      <c r="U177" s="45">
        <f t="shared" ca="1" si="55"/>
        <v>0</v>
      </c>
      <c r="V177" s="45">
        <f t="shared" si="56"/>
        <v>0</v>
      </c>
      <c r="W177" s="45">
        <f t="shared" ca="1" si="48"/>
        <v>0</v>
      </c>
      <c r="X177" s="274">
        <f t="shared" ca="1" si="49"/>
        <v>7.2759576141834259E-11</v>
      </c>
      <c r="Z177" s="28">
        <f t="shared" ca="1" si="57"/>
        <v>0</v>
      </c>
      <c r="AA177" s="233"/>
      <c r="AB177" s="45">
        <f t="shared" ca="1" si="58"/>
        <v>0</v>
      </c>
      <c r="AC177" s="45">
        <f t="shared" ca="1" si="40"/>
        <v>0</v>
      </c>
      <c r="AD177" s="25">
        <f t="shared" ca="1" si="41"/>
        <v>0</v>
      </c>
    </row>
    <row r="178" spans="4:30" x14ac:dyDescent="0.35">
      <c r="D178" s="20">
        <v>174</v>
      </c>
      <c r="E178" s="21">
        <f t="shared" ca="1" si="50"/>
        <v>108234</v>
      </c>
      <c r="F178" s="44">
        <f t="shared" ca="1" si="42"/>
        <v>108598</v>
      </c>
      <c r="G178" s="22" t="s">
        <v>119</v>
      </c>
      <c r="H178" s="44">
        <f t="shared" ca="1" si="51"/>
        <v>108205</v>
      </c>
      <c r="I178" s="45">
        <f t="shared" si="52"/>
        <v>0</v>
      </c>
      <c r="J178" s="45">
        <f t="shared" ca="1" si="43"/>
        <v>0</v>
      </c>
      <c r="K178" s="45">
        <f t="shared" si="53"/>
        <v>0</v>
      </c>
      <c r="L178" s="45"/>
      <c r="M178" s="45">
        <f t="shared" si="54"/>
        <v>0</v>
      </c>
      <c r="N178" s="257">
        <f t="shared" ca="1" si="44"/>
        <v>0.05</v>
      </c>
      <c r="O178" s="23"/>
      <c r="P178" s="255">
        <f t="shared" ca="1" si="45"/>
        <v>9.4999999999999998E-3</v>
      </c>
      <c r="Q178" s="163">
        <f t="shared" ca="1" si="46"/>
        <v>0.05</v>
      </c>
      <c r="R178" s="164">
        <f ca="1">NPV(Q177,K178:$K$244) + ($A$13+$A$14+$A$15)/POWER(1+Q177,$A$29-D178+1)+U177</f>
        <v>0</v>
      </c>
      <c r="S178" s="164">
        <f ca="1">NPV(Q178,K178:$K$244) + ($A$13+$A$14+$A$15)/POWER(1+Q178,$A$29-D178+1)+U177</f>
        <v>0</v>
      </c>
      <c r="T178" s="45">
        <f t="shared" ca="1" si="47"/>
        <v>7.2759576141834259E-11</v>
      </c>
      <c r="U178" s="45">
        <f t="shared" ca="1" si="55"/>
        <v>0</v>
      </c>
      <c r="V178" s="45">
        <f t="shared" si="56"/>
        <v>0</v>
      </c>
      <c r="W178" s="45">
        <f t="shared" ca="1" si="48"/>
        <v>0</v>
      </c>
      <c r="X178" s="274">
        <f t="shared" ca="1" si="49"/>
        <v>7.2759576141834259E-11</v>
      </c>
      <c r="Z178" s="28">
        <f t="shared" ca="1" si="57"/>
        <v>0</v>
      </c>
      <c r="AA178" s="233"/>
      <c r="AB178" s="45">
        <f t="shared" ca="1" si="58"/>
        <v>0</v>
      </c>
      <c r="AC178" s="45">
        <f t="shared" ca="1" si="40"/>
        <v>0</v>
      </c>
      <c r="AD178" s="25">
        <f t="shared" ca="1" si="41"/>
        <v>0</v>
      </c>
    </row>
    <row r="179" spans="4:30" x14ac:dyDescent="0.35">
      <c r="D179" s="20">
        <v>175</v>
      </c>
      <c r="E179" s="21">
        <f t="shared" ca="1" si="50"/>
        <v>108599</v>
      </c>
      <c r="F179" s="44">
        <f t="shared" ca="1" si="42"/>
        <v>108963</v>
      </c>
      <c r="G179" s="22" t="s">
        <v>119</v>
      </c>
      <c r="H179" s="44">
        <f t="shared" ca="1" si="51"/>
        <v>108570</v>
      </c>
      <c r="I179" s="45">
        <f t="shared" si="52"/>
        <v>0</v>
      </c>
      <c r="J179" s="45">
        <f t="shared" ca="1" si="43"/>
        <v>0</v>
      </c>
      <c r="K179" s="45">
        <f t="shared" si="53"/>
        <v>0</v>
      </c>
      <c r="L179" s="45"/>
      <c r="M179" s="45">
        <f t="shared" si="54"/>
        <v>0</v>
      </c>
      <c r="N179" s="257">
        <f t="shared" ca="1" si="44"/>
        <v>0.05</v>
      </c>
      <c r="O179" s="23"/>
      <c r="P179" s="255">
        <f t="shared" ca="1" si="45"/>
        <v>9.4999999999999998E-3</v>
      </c>
      <c r="Q179" s="163">
        <f t="shared" ca="1" si="46"/>
        <v>0.05</v>
      </c>
      <c r="R179" s="164">
        <f ca="1">NPV(Q178,K179:$K$244) + ($A$13+$A$14+$A$15)/POWER(1+Q178,$A$29-D179+1)+U178</f>
        <v>0</v>
      </c>
      <c r="S179" s="164">
        <f ca="1">NPV(Q179,K179:$K$244) + ($A$13+$A$14+$A$15)/POWER(1+Q179,$A$29-D179+1)+U178</f>
        <v>0</v>
      </c>
      <c r="T179" s="45">
        <f t="shared" ca="1" si="47"/>
        <v>7.2759576141834259E-11</v>
      </c>
      <c r="U179" s="45">
        <f t="shared" ca="1" si="55"/>
        <v>0</v>
      </c>
      <c r="V179" s="45">
        <f t="shared" si="56"/>
        <v>0</v>
      </c>
      <c r="W179" s="45">
        <f t="shared" ca="1" si="48"/>
        <v>0</v>
      </c>
      <c r="X179" s="274">
        <f t="shared" ca="1" si="49"/>
        <v>7.2759576141834259E-11</v>
      </c>
      <c r="Z179" s="28">
        <f t="shared" ca="1" si="57"/>
        <v>0</v>
      </c>
      <c r="AA179" s="233"/>
      <c r="AB179" s="45">
        <f t="shared" ca="1" si="58"/>
        <v>0</v>
      </c>
      <c r="AC179" s="45">
        <f t="shared" ca="1" si="40"/>
        <v>0</v>
      </c>
      <c r="AD179" s="25">
        <f t="shared" ca="1" si="41"/>
        <v>0</v>
      </c>
    </row>
    <row r="180" spans="4:30" x14ac:dyDescent="0.35">
      <c r="D180" s="20">
        <v>176</v>
      </c>
      <c r="E180" s="21">
        <f t="shared" ca="1" si="50"/>
        <v>108964</v>
      </c>
      <c r="F180" s="44">
        <f t="shared" ca="1" si="42"/>
        <v>109328</v>
      </c>
      <c r="G180" s="22" t="s">
        <v>119</v>
      </c>
      <c r="H180" s="44">
        <f t="shared" ca="1" si="51"/>
        <v>108935</v>
      </c>
      <c r="I180" s="45">
        <f t="shared" si="52"/>
        <v>0</v>
      </c>
      <c r="J180" s="45">
        <f t="shared" ca="1" si="43"/>
        <v>0</v>
      </c>
      <c r="K180" s="45">
        <f t="shared" si="53"/>
        <v>0</v>
      </c>
      <c r="L180" s="45"/>
      <c r="M180" s="45">
        <f t="shared" si="54"/>
        <v>0</v>
      </c>
      <c r="N180" s="257">
        <f t="shared" ca="1" si="44"/>
        <v>0.05</v>
      </c>
      <c r="O180" s="23"/>
      <c r="P180" s="255">
        <f t="shared" ca="1" si="45"/>
        <v>9.4999999999999998E-3</v>
      </c>
      <c r="Q180" s="163">
        <f t="shared" ca="1" si="46"/>
        <v>0.05</v>
      </c>
      <c r="R180" s="164">
        <f ca="1">NPV(Q179,K180:$K$244) + ($A$13+$A$14+$A$15)/POWER(1+Q179,$A$29-D180+1)+U179</f>
        <v>0</v>
      </c>
      <c r="S180" s="164">
        <f ca="1">NPV(Q180,K180:$K$244) + ($A$13+$A$14+$A$15)/POWER(1+Q180,$A$29-D180+1)+U179</f>
        <v>0</v>
      </c>
      <c r="T180" s="45">
        <f t="shared" ca="1" si="47"/>
        <v>7.2759576141834259E-11</v>
      </c>
      <c r="U180" s="45">
        <f t="shared" ca="1" si="55"/>
        <v>0</v>
      </c>
      <c r="V180" s="45">
        <f t="shared" si="56"/>
        <v>0</v>
      </c>
      <c r="W180" s="45">
        <f t="shared" ca="1" si="48"/>
        <v>0</v>
      </c>
      <c r="X180" s="274">
        <f t="shared" ca="1" si="49"/>
        <v>7.2759576141834259E-11</v>
      </c>
      <c r="Z180" s="28">
        <f t="shared" ca="1" si="57"/>
        <v>0</v>
      </c>
      <c r="AA180" s="233"/>
      <c r="AB180" s="45">
        <f t="shared" ca="1" si="58"/>
        <v>0</v>
      </c>
      <c r="AC180" s="45">
        <f t="shared" ca="1" si="40"/>
        <v>0</v>
      </c>
      <c r="AD180" s="25">
        <f t="shared" ca="1" si="41"/>
        <v>0</v>
      </c>
    </row>
    <row r="181" spans="4:30" x14ac:dyDescent="0.35">
      <c r="D181" s="20">
        <v>177</v>
      </c>
      <c r="E181" s="21">
        <f t="shared" ca="1" si="50"/>
        <v>109329</v>
      </c>
      <c r="F181" s="44">
        <f t="shared" ca="1" si="42"/>
        <v>109693</v>
      </c>
      <c r="G181" s="22" t="s">
        <v>119</v>
      </c>
      <c r="H181" s="44">
        <f t="shared" ca="1" si="51"/>
        <v>109300</v>
      </c>
      <c r="I181" s="45">
        <f t="shared" si="52"/>
        <v>0</v>
      </c>
      <c r="J181" s="45">
        <f t="shared" ca="1" si="43"/>
        <v>0</v>
      </c>
      <c r="K181" s="45">
        <f t="shared" si="53"/>
        <v>0</v>
      </c>
      <c r="L181" s="45"/>
      <c r="M181" s="45">
        <f t="shared" si="54"/>
        <v>0</v>
      </c>
      <c r="N181" s="257">
        <f t="shared" ca="1" si="44"/>
        <v>0.05</v>
      </c>
      <c r="O181" s="23"/>
      <c r="P181" s="255">
        <f t="shared" ca="1" si="45"/>
        <v>9.4999999999999998E-3</v>
      </c>
      <c r="Q181" s="163">
        <f t="shared" ca="1" si="46"/>
        <v>0.05</v>
      </c>
      <c r="R181" s="164">
        <f ca="1">NPV(Q180,K181:$K$244) + ($A$13+$A$14+$A$15)/POWER(1+Q180,$A$29-D181+1)+U180</f>
        <v>0</v>
      </c>
      <c r="S181" s="164">
        <f ca="1">NPV(Q181,K181:$K$244) + ($A$13+$A$14+$A$15)/POWER(1+Q181,$A$29-D181+1)+U180</f>
        <v>0</v>
      </c>
      <c r="T181" s="45">
        <f t="shared" ca="1" si="47"/>
        <v>7.2759576141834259E-11</v>
      </c>
      <c r="U181" s="45">
        <f t="shared" ca="1" si="55"/>
        <v>0</v>
      </c>
      <c r="V181" s="45">
        <f t="shared" si="56"/>
        <v>0</v>
      </c>
      <c r="W181" s="45">
        <f t="shared" ca="1" si="48"/>
        <v>0</v>
      </c>
      <c r="X181" s="274">
        <f t="shared" ca="1" si="49"/>
        <v>7.2759576141834259E-11</v>
      </c>
      <c r="Z181" s="28">
        <f t="shared" ca="1" si="57"/>
        <v>0</v>
      </c>
      <c r="AA181" s="233"/>
      <c r="AB181" s="45">
        <f t="shared" ca="1" si="58"/>
        <v>0</v>
      </c>
      <c r="AC181" s="45">
        <f t="shared" ca="1" si="40"/>
        <v>0</v>
      </c>
      <c r="AD181" s="25">
        <f t="shared" ca="1" si="41"/>
        <v>0</v>
      </c>
    </row>
    <row r="182" spans="4:30" x14ac:dyDescent="0.35">
      <c r="D182" s="20">
        <v>178</v>
      </c>
      <c r="E182" s="21">
        <f t="shared" ca="1" si="50"/>
        <v>109694</v>
      </c>
      <c r="F182" s="44">
        <f t="shared" ca="1" si="42"/>
        <v>110058</v>
      </c>
      <c r="G182" s="22" t="s">
        <v>119</v>
      </c>
      <c r="H182" s="44">
        <f t="shared" ca="1" si="51"/>
        <v>109665</v>
      </c>
      <c r="I182" s="45">
        <f t="shared" si="52"/>
        <v>0</v>
      </c>
      <c r="J182" s="45">
        <f t="shared" ca="1" si="43"/>
        <v>0</v>
      </c>
      <c r="K182" s="45">
        <f t="shared" si="53"/>
        <v>0</v>
      </c>
      <c r="L182" s="45"/>
      <c r="M182" s="45">
        <f t="shared" si="54"/>
        <v>0</v>
      </c>
      <c r="N182" s="257">
        <f t="shared" ca="1" si="44"/>
        <v>0.05</v>
      </c>
      <c r="O182" s="23"/>
      <c r="P182" s="255">
        <f t="shared" ca="1" si="45"/>
        <v>9.4999999999999998E-3</v>
      </c>
      <c r="Q182" s="163">
        <f t="shared" ca="1" si="46"/>
        <v>0.05</v>
      </c>
      <c r="R182" s="164">
        <f ca="1">NPV(Q181,K182:$K$244) + ($A$13+$A$14+$A$15)/POWER(1+Q181,$A$29-D182+1)+U181</f>
        <v>0</v>
      </c>
      <c r="S182" s="164">
        <f ca="1">NPV(Q182,K182:$K$244) + ($A$13+$A$14+$A$15)/POWER(1+Q182,$A$29-D182+1)+U181</f>
        <v>0</v>
      </c>
      <c r="T182" s="45">
        <f t="shared" ca="1" si="47"/>
        <v>7.2759576141834259E-11</v>
      </c>
      <c r="U182" s="45">
        <f t="shared" ca="1" si="55"/>
        <v>0</v>
      </c>
      <c r="V182" s="45">
        <f t="shared" si="56"/>
        <v>0</v>
      </c>
      <c r="W182" s="45">
        <f t="shared" ca="1" si="48"/>
        <v>0</v>
      </c>
      <c r="X182" s="274">
        <f t="shared" ca="1" si="49"/>
        <v>7.2759576141834259E-11</v>
      </c>
      <c r="Z182" s="28">
        <f t="shared" ca="1" si="57"/>
        <v>0</v>
      </c>
      <c r="AA182" s="233"/>
      <c r="AB182" s="45">
        <f t="shared" ca="1" si="58"/>
        <v>0</v>
      </c>
      <c r="AC182" s="45">
        <f t="shared" ca="1" si="40"/>
        <v>0</v>
      </c>
      <c r="AD182" s="25">
        <f t="shared" ca="1" si="41"/>
        <v>0</v>
      </c>
    </row>
    <row r="183" spans="4:30" x14ac:dyDescent="0.35">
      <c r="D183" s="20">
        <v>179</v>
      </c>
      <c r="E183" s="21">
        <f t="shared" ca="1" si="50"/>
        <v>110059</v>
      </c>
      <c r="F183" s="44">
        <f t="shared" ca="1" si="42"/>
        <v>110423</v>
      </c>
      <c r="G183" s="22" t="s">
        <v>119</v>
      </c>
      <c r="H183" s="44">
        <f t="shared" ca="1" si="51"/>
        <v>110030</v>
      </c>
      <c r="I183" s="45">
        <f t="shared" si="52"/>
        <v>0</v>
      </c>
      <c r="J183" s="45">
        <f t="shared" ca="1" si="43"/>
        <v>0</v>
      </c>
      <c r="K183" s="45">
        <f t="shared" si="53"/>
        <v>0</v>
      </c>
      <c r="L183" s="45"/>
      <c r="M183" s="45">
        <f t="shared" si="54"/>
        <v>0</v>
      </c>
      <c r="N183" s="257">
        <f t="shared" ca="1" si="44"/>
        <v>0.05</v>
      </c>
      <c r="O183" s="23"/>
      <c r="P183" s="255">
        <f t="shared" ca="1" si="45"/>
        <v>9.4999999999999998E-3</v>
      </c>
      <c r="Q183" s="163">
        <f t="shared" ca="1" si="46"/>
        <v>0.05</v>
      </c>
      <c r="R183" s="164">
        <f ca="1">NPV(Q182,K183:$K$244) + ($A$13+$A$14+$A$15)/POWER(1+Q182,$A$29-D183+1)+U182</f>
        <v>0</v>
      </c>
      <c r="S183" s="164">
        <f ca="1">NPV(Q183,K183:$K$244) + ($A$13+$A$14+$A$15)/POWER(1+Q183,$A$29-D183+1)+U182</f>
        <v>0</v>
      </c>
      <c r="T183" s="45">
        <f t="shared" ca="1" si="47"/>
        <v>7.2759576141834259E-11</v>
      </c>
      <c r="U183" s="45">
        <f t="shared" ca="1" si="55"/>
        <v>0</v>
      </c>
      <c r="V183" s="45">
        <f t="shared" si="56"/>
        <v>0</v>
      </c>
      <c r="W183" s="45">
        <f t="shared" ca="1" si="48"/>
        <v>0</v>
      </c>
      <c r="X183" s="274">
        <f t="shared" ca="1" si="49"/>
        <v>7.2759576141834259E-11</v>
      </c>
      <c r="Z183" s="28">
        <f t="shared" ca="1" si="57"/>
        <v>0</v>
      </c>
      <c r="AA183" s="233"/>
      <c r="AB183" s="45">
        <f t="shared" ca="1" si="58"/>
        <v>0</v>
      </c>
      <c r="AC183" s="45">
        <f t="shared" ca="1" si="40"/>
        <v>0</v>
      </c>
      <c r="AD183" s="25">
        <f t="shared" ca="1" si="41"/>
        <v>0</v>
      </c>
    </row>
    <row r="184" spans="4:30" x14ac:dyDescent="0.35">
      <c r="D184" s="20">
        <v>180</v>
      </c>
      <c r="E184" s="21">
        <f t="shared" ca="1" si="50"/>
        <v>110424</v>
      </c>
      <c r="F184" s="44">
        <f t="shared" ca="1" si="42"/>
        <v>110788</v>
      </c>
      <c r="G184" s="22" t="s">
        <v>119</v>
      </c>
      <c r="H184" s="44">
        <f t="shared" ca="1" si="51"/>
        <v>110395</v>
      </c>
      <c r="I184" s="45">
        <f t="shared" si="52"/>
        <v>0</v>
      </c>
      <c r="J184" s="45">
        <f t="shared" ca="1" si="43"/>
        <v>0</v>
      </c>
      <c r="K184" s="45">
        <f t="shared" si="53"/>
        <v>0</v>
      </c>
      <c r="L184" s="45"/>
      <c r="M184" s="45">
        <f t="shared" si="54"/>
        <v>0</v>
      </c>
      <c r="N184" s="257">
        <f t="shared" ca="1" si="44"/>
        <v>0.05</v>
      </c>
      <c r="O184" s="23"/>
      <c r="P184" s="255">
        <f t="shared" ca="1" si="45"/>
        <v>9.4999999999999998E-3</v>
      </c>
      <c r="Q184" s="163">
        <f t="shared" ca="1" si="46"/>
        <v>0.05</v>
      </c>
      <c r="R184" s="164">
        <f ca="1">NPV(Q183,K184:$K$244) + ($A$13+$A$14+$A$15)/POWER(1+Q183,$A$29-D184+1)+U183</f>
        <v>0</v>
      </c>
      <c r="S184" s="164">
        <f ca="1">NPV(Q184,K184:$K$244) + ($A$13+$A$14+$A$15)/POWER(1+Q184,$A$29-D184+1)+U183</f>
        <v>0</v>
      </c>
      <c r="T184" s="45">
        <f t="shared" ca="1" si="47"/>
        <v>7.2759576141834259E-11</v>
      </c>
      <c r="U184" s="45">
        <f t="shared" ca="1" si="55"/>
        <v>0</v>
      </c>
      <c r="V184" s="45">
        <f t="shared" si="56"/>
        <v>0</v>
      </c>
      <c r="W184" s="45">
        <f t="shared" ca="1" si="48"/>
        <v>0</v>
      </c>
      <c r="X184" s="274">
        <f t="shared" ca="1" si="49"/>
        <v>7.2759576141834259E-11</v>
      </c>
      <c r="Z184" s="28">
        <f t="shared" ca="1" si="57"/>
        <v>0</v>
      </c>
      <c r="AA184" s="233"/>
      <c r="AB184" s="45">
        <f t="shared" ca="1" si="58"/>
        <v>0</v>
      </c>
      <c r="AC184" s="45">
        <f t="shared" ca="1" si="40"/>
        <v>0</v>
      </c>
      <c r="AD184" s="25">
        <f t="shared" ca="1" si="41"/>
        <v>0</v>
      </c>
    </row>
    <row r="185" spans="4:30" x14ac:dyDescent="0.35">
      <c r="D185" s="20">
        <v>181</v>
      </c>
      <c r="E185" s="21">
        <f t="shared" ca="1" si="50"/>
        <v>110789</v>
      </c>
      <c r="F185" s="44">
        <f t="shared" ca="1" si="42"/>
        <v>111154</v>
      </c>
      <c r="G185" s="22" t="s">
        <v>119</v>
      </c>
      <c r="H185" s="44">
        <f t="shared" ca="1" si="51"/>
        <v>110760</v>
      </c>
      <c r="I185" s="45">
        <f t="shared" si="52"/>
        <v>0</v>
      </c>
      <c r="J185" s="45">
        <f t="shared" ca="1" si="43"/>
        <v>0</v>
      </c>
      <c r="K185" s="45">
        <f t="shared" si="53"/>
        <v>0</v>
      </c>
      <c r="L185" s="45"/>
      <c r="M185" s="45">
        <f t="shared" si="54"/>
        <v>0</v>
      </c>
      <c r="N185" s="257">
        <f t="shared" ca="1" si="44"/>
        <v>0.05</v>
      </c>
      <c r="O185" s="23"/>
      <c r="P185" s="255">
        <f t="shared" ca="1" si="45"/>
        <v>9.4999999999999998E-3</v>
      </c>
      <c r="Q185" s="163">
        <f t="shared" ca="1" si="46"/>
        <v>0.05</v>
      </c>
      <c r="R185" s="164">
        <f ca="1">NPV(Q184,K185:$K$244) + ($A$13+$A$14+$A$15)/POWER(1+Q184,$A$29-D185+1)+U184</f>
        <v>0</v>
      </c>
      <c r="S185" s="164">
        <f ca="1">NPV(Q185,K185:$K$244) + ($A$13+$A$14+$A$15)/POWER(1+Q185,$A$29-D185+1)+U184</f>
        <v>0</v>
      </c>
      <c r="T185" s="45">
        <f t="shared" ca="1" si="47"/>
        <v>7.2759576141834259E-11</v>
      </c>
      <c r="U185" s="45">
        <f t="shared" ca="1" si="55"/>
        <v>0</v>
      </c>
      <c r="V185" s="45">
        <f t="shared" si="56"/>
        <v>0</v>
      </c>
      <c r="W185" s="45">
        <f t="shared" ca="1" si="48"/>
        <v>0</v>
      </c>
      <c r="X185" s="274">
        <f t="shared" ca="1" si="49"/>
        <v>7.2759576141834259E-11</v>
      </c>
      <c r="Z185" s="28">
        <f t="shared" ca="1" si="57"/>
        <v>0</v>
      </c>
      <c r="AA185" s="233"/>
      <c r="AB185" s="45">
        <f t="shared" ca="1" si="58"/>
        <v>0</v>
      </c>
      <c r="AC185" s="45">
        <f t="shared" ca="1" si="40"/>
        <v>0</v>
      </c>
      <c r="AD185" s="25">
        <f t="shared" ca="1" si="41"/>
        <v>0</v>
      </c>
    </row>
    <row r="186" spans="4:30" x14ac:dyDescent="0.35">
      <c r="D186" s="20">
        <v>182</v>
      </c>
      <c r="E186" s="21">
        <f t="shared" ca="1" si="50"/>
        <v>111155</v>
      </c>
      <c r="F186" s="44">
        <f t="shared" ca="1" si="42"/>
        <v>111519</v>
      </c>
      <c r="G186" s="22" t="s">
        <v>119</v>
      </c>
      <c r="H186" s="44">
        <f t="shared" ca="1" si="51"/>
        <v>111126</v>
      </c>
      <c r="I186" s="45">
        <f t="shared" si="52"/>
        <v>0</v>
      </c>
      <c r="J186" s="45">
        <f t="shared" ca="1" si="43"/>
        <v>0</v>
      </c>
      <c r="K186" s="45">
        <f t="shared" si="53"/>
        <v>0</v>
      </c>
      <c r="L186" s="45"/>
      <c r="M186" s="45">
        <f t="shared" si="54"/>
        <v>0</v>
      </c>
      <c r="N186" s="257">
        <f t="shared" ca="1" si="44"/>
        <v>0.05</v>
      </c>
      <c r="O186" s="23"/>
      <c r="P186" s="255">
        <f t="shared" ca="1" si="45"/>
        <v>9.4999999999999998E-3</v>
      </c>
      <c r="Q186" s="163">
        <f t="shared" ca="1" si="46"/>
        <v>0.05</v>
      </c>
      <c r="R186" s="164">
        <f ca="1">NPV(Q185,K186:$K$244) + ($A$13+$A$14+$A$15)/POWER(1+Q185,$A$29-D186+1)+U185</f>
        <v>0</v>
      </c>
      <c r="S186" s="164">
        <f ca="1">NPV(Q186,K186:$K$244) + ($A$13+$A$14+$A$15)/POWER(1+Q186,$A$29-D186+1)+U185</f>
        <v>0</v>
      </c>
      <c r="T186" s="45">
        <f t="shared" ca="1" si="47"/>
        <v>7.2759576141834259E-11</v>
      </c>
      <c r="U186" s="45">
        <f t="shared" ca="1" si="55"/>
        <v>0</v>
      </c>
      <c r="V186" s="45">
        <f t="shared" si="56"/>
        <v>0</v>
      </c>
      <c r="W186" s="45">
        <f t="shared" ca="1" si="48"/>
        <v>0</v>
      </c>
      <c r="X186" s="274">
        <f t="shared" ca="1" si="49"/>
        <v>7.2759576141834259E-11</v>
      </c>
      <c r="Z186" s="28">
        <f t="shared" ca="1" si="57"/>
        <v>0</v>
      </c>
      <c r="AA186" s="233"/>
      <c r="AB186" s="45">
        <f t="shared" ca="1" si="58"/>
        <v>0</v>
      </c>
      <c r="AC186" s="45">
        <f t="shared" ca="1" si="40"/>
        <v>0</v>
      </c>
      <c r="AD186" s="25">
        <f t="shared" ca="1" si="41"/>
        <v>0</v>
      </c>
    </row>
    <row r="187" spans="4:30" x14ac:dyDescent="0.35">
      <c r="D187" s="20">
        <v>183</v>
      </c>
      <c r="E187" s="21">
        <f t="shared" ca="1" si="50"/>
        <v>111520</v>
      </c>
      <c r="F187" s="44">
        <f t="shared" ca="1" si="42"/>
        <v>111884</v>
      </c>
      <c r="G187" s="22" t="s">
        <v>119</v>
      </c>
      <c r="H187" s="44">
        <f t="shared" ca="1" si="51"/>
        <v>111491</v>
      </c>
      <c r="I187" s="45">
        <f t="shared" si="52"/>
        <v>0</v>
      </c>
      <c r="J187" s="45">
        <f t="shared" ca="1" si="43"/>
        <v>0</v>
      </c>
      <c r="K187" s="45">
        <f t="shared" si="53"/>
        <v>0</v>
      </c>
      <c r="L187" s="45"/>
      <c r="M187" s="45">
        <f t="shared" si="54"/>
        <v>0</v>
      </c>
      <c r="N187" s="257">
        <f t="shared" ca="1" si="44"/>
        <v>0.05</v>
      </c>
      <c r="O187" s="23"/>
      <c r="P187" s="255">
        <f t="shared" ca="1" si="45"/>
        <v>9.4999999999999998E-3</v>
      </c>
      <c r="Q187" s="163">
        <f t="shared" ca="1" si="46"/>
        <v>0.05</v>
      </c>
      <c r="R187" s="164">
        <f ca="1">NPV(Q186,K187:$K$244) + ($A$13+$A$14+$A$15)/POWER(1+Q186,$A$29-D187+1)+U186</f>
        <v>0</v>
      </c>
      <c r="S187" s="164">
        <f ca="1">NPV(Q187,K187:$K$244) + ($A$13+$A$14+$A$15)/POWER(1+Q187,$A$29-D187+1)+U186</f>
        <v>0</v>
      </c>
      <c r="T187" s="45">
        <f t="shared" ca="1" si="47"/>
        <v>7.2759576141834259E-11</v>
      </c>
      <c r="U187" s="45">
        <f t="shared" ca="1" si="55"/>
        <v>0</v>
      </c>
      <c r="V187" s="45">
        <f t="shared" si="56"/>
        <v>0</v>
      </c>
      <c r="W187" s="45">
        <f t="shared" ca="1" si="48"/>
        <v>0</v>
      </c>
      <c r="X187" s="274">
        <f t="shared" ca="1" si="49"/>
        <v>7.2759576141834259E-11</v>
      </c>
      <c r="Z187" s="28">
        <f t="shared" ca="1" si="57"/>
        <v>0</v>
      </c>
      <c r="AA187" s="233"/>
      <c r="AB187" s="45">
        <f t="shared" ca="1" si="58"/>
        <v>0</v>
      </c>
      <c r="AC187" s="45">
        <f t="shared" ca="1" si="40"/>
        <v>0</v>
      </c>
      <c r="AD187" s="25">
        <f t="shared" ca="1" si="41"/>
        <v>0</v>
      </c>
    </row>
    <row r="188" spans="4:30" x14ac:dyDescent="0.35">
      <c r="D188" s="20">
        <v>184</v>
      </c>
      <c r="E188" s="21">
        <f t="shared" ca="1" si="50"/>
        <v>111885</v>
      </c>
      <c r="F188" s="44">
        <f t="shared" ca="1" si="42"/>
        <v>112249</v>
      </c>
      <c r="G188" s="22" t="s">
        <v>119</v>
      </c>
      <c r="H188" s="44">
        <f t="shared" ca="1" si="51"/>
        <v>111856</v>
      </c>
      <c r="I188" s="45">
        <f t="shared" si="52"/>
        <v>0</v>
      </c>
      <c r="J188" s="45">
        <f t="shared" ca="1" si="43"/>
        <v>0</v>
      </c>
      <c r="K188" s="45">
        <f t="shared" si="53"/>
        <v>0</v>
      </c>
      <c r="L188" s="45"/>
      <c r="M188" s="45">
        <f t="shared" si="54"/>
        <v>0</v>
      </c>
      <c r="N188" s="257">
        <f t="shared" ca="1" si="44"/>
        <v>0.05</v>
      </c>
      <c r="O188" s="23"/>
      <c r="P188" s="255">
        <f t="shared" ca="1" si="45"/>
        <v>9.4999999999999998E-3</v>
      </c>
      <c r="Q188" s="163">
        <f t="shared" ca="1" si="46"/>
        <v>0.05</v>
      </c>
      <c r="R188" s="164">
        <f ca="1">NPV(Q187,K188:$K$244) + ($A$13+$A$14+$A$15)/POWER(1+Q187,$A$29-D188+1)+U187</f>
        <v>0</v>
      </c>
      <c r="S188" s="164">
        <f ca="1">NPV(Q188,K188:$K$244) + ($A$13+$A$14+$A$15)/POWER(1+Q188,$A$29-D188+1)+U187</f>
        <v>0</v>
      </c>
      <c r="T188" s="45">
        <f t="shared" ca="1" si="47"/>
        <v>7.2759576141834259E-11</v>
      </c>
      <c r="U188" s="45">
        <f t="shared" ca="1" si="55"/>
        <v>0</v>
      </c>
      <c r="V188" s="45">
        <f t="shared" si="56"/>
        <v>0</v>
      </c>
      <c r="W188" s="45">
        <f t="shared" ca="1" si="48"/>
        <v>0</v>
      </c>
      <c r="X188" s="274">
        <f t="shared" ca="1" si="49"/>
        <v>7.2759576141834259E-11</v>
      </c>
      <c r="Z188" s="28">
        <f t="shared" ca="1" si="57"/>
        <v>0</v>
      </c>
      <c r="AA188" s="233"/>
      <c r="AB188" s="45">
        <f t="shared" ca="1" si="58"/>
        <v>0</v>
      </c>
      <c r="AC188" s="45">
        <f t="shared" ca="1" si="40"/>
        <v>0</v>
      </c>
      <c r="AD188" s="25">
        <f t="shared" ca="1" si="41"/>
        <v>0</v>
      </c>
    </row>
    <row r="189" spans="4:30" x14ac:dyDescent="0.35">
      <c r="D189" s="20">
        <v>185</v>
      </c>
      <c r="E189" s="21">
        <f t="shared" ca="1" si="50"/>
        <v>112250</v>
      </c>
      <c r="F189" s="44">
        <f t="shared" ca="1" si="42"/>
        <v>112615</v>
      </c>
      <c r="G189" s="22" t="s">
        <v>119</v>
      </c>
      <c r="H189" s="44">
        <f t="shared" ca="1" si="51"/>
        <v>112221</v>
      </c>
      <c r="I189" s="45">
        <f t="shared" si="52"/>
        <v>0</v>
      </c>
      <c r="J189" s="45">
        <f t="shared" ca="1" si="43"/>
        <v>0</v>
      </c>
      <c r="K189" s="45">
        <f t="shared" si="53"/>
        <v>0</v>
      </c>
      <c r="L189" s="45"/>
      <c r="M189" s="45">
        <f t="shared" si="54"/>
        <v>0</v>
      </c>
      <c r="N189" s="257">
        <f t="shared" ca="1" si="44"/>
        <v>0.05</v>
      </c>
      <c r="O189" s="23"/>
      <c r="P189" s="255">
        <f t="shared" ca="1" si="45"/>
        <v>9.4999999999999998E-3</v>
      </c>
      <c r="Q189" s="163">
        <f t="shared" ca="1" si="46"/>
        <v>0.05</v>
      </c>
      <c r="R189" s="164">
        <f ca="1">NPV(Q188,K189:$K$244) + ($A$13+$A$14+$A$15)/POWER(1+Q188,$A$29-D189+1)+U188</f>
        <v>0</v>
      </c>
      <c r="S189" s="164">
        <f ca="1">NPV(Q189,K189:$K$244) + ($A$13+$A$14+$A$15)/POWER(1+Q189,$A$29-D189+1)+U188</f>
        <v>0</v>
      </c>
      <c r="T189" s="45">
        <f t="shared" ca="1" si="47"/>
        <v>7.2759576141834259E-11</v>
      </c>
      <c r="U189" s="45">
        <f t="shared" ca="1" si="55"/>
        <v>0</v>
      </c>
      <c r="V189" s="45">
        <f t="shared" si="56"/>
        <v>0</v>
      </c>
      <c r="W189" s="45">
        <f t="shared" ca="1" si="48"/>
        <v>0</v>
      </c>
      <c r="X189" s="274">
        <f t="shared" ca="1" si="49"/>
        <v>7.2759576141834259E-11</v>
      </c>
      <c r="Z189" s="28">
        <f t="shared" ca="1" si="57"/>
        <v>0</v>
      </c>
      <c r="AA189" s="233"/>
      <c r="AB189" s="45">
        <f t="shared" ca="1" si="58"/>
        <v>0</v>
      </c>
      <c r="AC189" s="45">
        <f t="shared" ca="1" si="40"/>
        <v>0</v>
      </c>
      <c r="AD189" s="25">
        <f t="shared" ca="1" si="41"/>
        <v>0</v>
      </c>
    </row>
    <row r="190" spans="4:30" x14ac:dyDescent="0.35">
      <c r="D190" s="20">
        <v>186</v>
      </c>
      <c r="E190" s="21">
        <f t="shared" ca="1" si="50"/>
        <v>112616</v>
      </c>
      <c r="F190" s="44">
        <f t="shared" ca="1" si="42"/>
        <v>112980</v>
      </c>
      <c r="G190" s="22" t="s">
        <v>119</v>
      </c>
      <c r="H190" s="44">
        <f t="shared" ca="1" si="51"/>
        <v>112587</v>
      </c>
      <c r="I190" s="45">
        <f t="shared" si="52"/>
        <v>0</v>
      </c>
      <c r="J190" s="45">
        <f t="shared" ca="1" si="43"/>
        <v>0</v>
      </c>
      <c r="K190" s="45">
        <f t="shared" si="53"/>
        <v>0</v>
      </c>
      <c r="L190" s="45"/>
      <c r="M190" s="45">
        <f t="shared" si="54"/>
        <v>0</v>
      </c>
      <c r="N190" s="257">
        <f t="shared" ca="1" si="44"/>
        <v>0.05</v>
      </c>
      <c r="O190" s="23"/>
      <c r="P190" s="255">
        <f t="shared" ca="1" si="45"/>
        <v>9.4999999999999998E-3</v>
      </c>
      <c r="Q190" s="163">
        <f t="shared" ca="1" si="46"/>
        <v>0.05</v>
      </c>
      <c r="R190" s="164">
        <f ca="1">NPV(Q189,K190:$K$244) + ($A$13+$A$14+$A$15)/POWER(1+Q189,$A$29-D190+1)+U189</f>
        <v>0</v>
      </c>
      <c r="S190" s="164">
        <f ca="1">NPV(Q190,K190:$K$244) + ($A$13+$A$14+$A$15)/POWER(1+Q190,$A$29-D190+1)+U189</f>
        <v>0</v>
      </c>
      <c r="T190" s="45">
        <f t="shared" ca="1" si="47"/>
        <v>7.2759576141834259E-11</v>
      </c>
      <c r="U190" s="45">
        <f t="shared" ca="1" si="55"/>
        <v>0</v>
      </c>
      <c r="V190" s="45">
        <f t="shared" si="56"/>
        <v>0</v>
      </c>
      <c r="W190" s="45">
        <f t="shared" ca="1" si="48"/>
        <v>0</v>
      </c>
      <c r="X190" s="274">
        <f t="shared" ca="1" si="49"/>
        <v>7.2759576141834259E-11</v>
      </c>
      <c r="Z190" s="28">
        <f t="shared" ca="1" si="57"/>
        <v>0</v>
      </c>
      <c r="AA190" s="233"/>
      <c r="AB190" s="45">
        <f t="shared" ca="1" si="58"/>
        <v>0</v>
      </c>
      <c r="AC190" s="45">
        <f t="shared" ca="1" si="40"/>
        <v>0</v>
      </c>
      <c r="AD190" s="25">
        <f t="shared" ca="1" si="41"/>
        <v>0</v>
      </c>
    </row>
    <row r="191" spans="4:30" x14ac:dyDescent="0.35">
      <c r="D191" s="20">
        <v>187</v>
      </c>
      <c r="E191" s="21">
        <f t="shared" ca="1" si="50"/>
        <v>112981</v>
      </c>
      <c r="F191" s="44">
        <f t="shared" ca="1" si="42"/>
        <v>113345</v>
      </c>
      <c r="G191" s="22" t="s">
        <v>119</v>
      </c>
      <c r="H191" s="44">
        <f t="shared" ca="1" si="51"/>
        <v>112952</v>
      </c>
      <c r="I191" s="45">
        <f t="shared" si="52"/>
        <v>0</v>
      </c>
      <c r="J191" s="45">
        <f t="shared" ca="1" si="43"/>
        <v>0</v>
      </c>
      <c r="K191" s="45">
        <f t="shared" si="53"/>
        <v>0</v>
      </c>
      <c r="L191" s="45"/>
      <c r="M191" s="45">
        <f t="shared" si="54"/>
        <v>0</v>
      </c>
      <c r="N191" s="257">
        <f t="shared" ca="1" si="44"/>
        <v>0.05</v>
      </c>
      <c r="O191" s="23"/>
      <c r="P191" s="255">
        <f t="shared" ca="1" si="45"/>
        <v>9.4999999999999998E-3</v>
      </c>
      <c r="Q191" s="163">
        <f t="shared" ca="1" si="46"/>
        <v>0.05</v>
      </c>
      <c r="R191" s="164">
        <f ca="1">NPV(Q190,K191:$K$244) + ($A$13+$A$14+$A$15)/POWER(1+Q190,$A$29-D191+1)+U190</f>
        <v>0</v>
      </c>
      <c r="S191" s="164">
        <f ca="1">NPV(Q191,K191:$K$244) + ($A$13+$A$14+$A$15)/POWER(1+Q191,$A$29-D191+1)+U190</f>
        <v>0</v>
      </c>
      <c r="T191" s="45">
        <f t="shared" ca="1" si="47"/>
        <v>7.2759576141834259E-11</v>
      </c>
      <c r="U191" s="45">
        <f t="shared" ca="1" si="55"/>
        <v>0</v>
      </c>
      <c r="V191" s="45">
        <f t="shared" si="56"/>
        <v>0</v>
      </c>
      <c r="W191" s="45">
        <f t="shared" ca="1" si="48"/>
        <v>0</v>
      </c>
      <c r="X191" s="274">
        <f t="shared" ca="1" si="49"/>
        <v>7.2759576141834259E-11</v>
      </c>
      <c r="Z191" s="28">
        <f t="shared" ca="1" si="57"/>
        <v>0</v>
      </c>
      <c r="AA191" s="233"/>
      <c r="AB191" s="45">
        <f t="shared" ca="1" si="58"/>
        <v>0</v>
      </c>
      <c r="AC191" s="45">
        <f t="shared" ca="1" si="40"/>
        <v>0</v>
      </c>
      <c r="AD191" s="25">
        <f t="shared" ca="1" si="41"/>
        <v>0</v>
      </c>
    </row>
    <row r="192" spans="4:30" x14ac:dyDescent="0.35">
      <c r="D192" s="20">
        <v>188</v>
      </c>
      <c r="E192" s="21">
        <f t="shared" ca="1" si="50"/>
        <v>113346</v>
      </c>
      <c r="F192" s="44">
        <f t="shared" ca="1" si="42"/>
        <v>113710</v>
      </c>
      <c r="G192" s="22" t="s">
        <v>119</v>
      </c>
      <c r="H192" s="44">
        <f t="shared" ca="1" si="51"/>
        <v>113317</v>
      </c>
      <c r="I192" s="45">
        <f t="shared" si="52"/>
        <v>0</v>
      </c>
      <c r="J192" s="45">
        <f t="shared" ca="1" si="43"/>
        <v>0</v>
      </c>
      <c r="K192" s="45">
        <f t="shared" si="53"/>
        <v>0</v>
      </c>
      <c r="L192" s="45"/>
      <c r="M192" s="45">
        <f t="shared" si="54"/>
        <v>0</v>
      </c>
      <c r="N192" s="257">
        <f t="shared" ca="1" si="44"/>
        <v>0.05</v>
      </c>
      <c r="O192" s="23"/>
      <c r="P192" s="255">
        <f t="shared" ca="1" si="45"/>
        <v>9.4999999999999998E-3</v>
      </c>
      <c r="Q192" s="163">
        <f t="shared" ca="1" si="46"/>
        <v>0.05</v>
      </c>
      <c r="R192" s="164">
        <f ca="1">NPV(Q191,K192:$K$244) + ($A$13+$A$14+$A$15)/POWER(1+Q191,$A$29-D192+1)+U191</f>
        <v>0</v>
      </c>
      <c r="S192" s="164">
        <f ca="1">NPV(Q192,K192:$K$244) + ($A$13+$A$14+$A$15)/POWER(1+Q192,$A$29-D192+1)+U191</f>
        <v>0</v>
      </c>
      <c r="T192" s="45">
        <f t="shared" ca="1" si="47"/>
        <v>7.2759576141834259E-11</v>
      </c>
      <c r="U192" s="45">
        <f t="shared" ca="1" si="55"/>
        <v>0</v>
      </c>
      <c r="V192" s="45">
        <f t="shared" si="56"/>
        <v>0</v>
      </c>
      <c r="W192" s="45">
        <f t="shared" ca="1" si="48"/>
        <v>0</v>
      </c>
      <c r="X192" s="274">
        <f t="shared" ca="1" si="49"/>
        <v>7.2759576141834259E-11</v>
      </c>
      <c r="Z192" s="28">
        <f t="shared" ca="1" si="57"/>
        <v>0</v>
      </c>
      <c r="AA192" s="233"/>
      <c r="AB192" s="45">
        <f t="shared" ca="1" si="58"/>
        <v>0</v>
      </c>
      <c r="AC192" s="45">
        <f t="shared" ca="1" si="40"/>
        <v>0</v>
      </c>
      <c r="AD192" s="25">
        <f t="shared" ca="1" si="41"/>
        <v>0</v>
      </c>
    </row>
    <row r="193" spans="4:30" x14ac:dyDescent="0.35">
      <c r="D193" s="20">
        <v>189</v>
      </c>
      <c r="E193" s="21">
        <f t="shared" ca="1" si="50"/>
        <v>113711</v>
      </c>
      <c r="F193" s="44">
        <f t="shared" ca="1" si="42"/>
        <v>114076</v>
      </c>
      <c r="G193" s="22" t="s">
        <v>119</v>
      </c>
      <c r="H193" s="44">
        <f t="shared" ca="1" si="51"/>
        <v>113682</v>
      </c>
      <c r="I193" s="45">
        <f t="shared" si="52"/>
        <v>0</v>
      </c>
      <c r="J193" s="45">
        <f t="shared" ca="1" si="43"/>
        <v>0</v>
      </c>
      <c r="K193" s="45">
        <f t="shared" si="53"/>
        <v>0</v>
      </c>
      <c r="L193" s="45"/>
      <c r="M193" s="45">
        <f t="shared" si="54"/>
        <v>0</v>
      </c>
      <c r="N193" s="257">
        <f t="shared" ca="1" si="44"/>
        <v>0.05</v>
      </c>
      <c r="O193" s="23"/>
      <c r="P193" s="255">
        <f t="shared" ca="1" si="45"/>
        <v>9.4999999999999998E-3</v>
      </c>
      <c r="Q193" s="163">
        <f t="shared" ca="1" si="46"/>
        <v>0.05</v>
      </c>
      <c r="R193" s="164">
        <f ca="1">NPV(Q192,K193:$K$244) + ($A$13+$A$14+$A$15)/POWER(1+Q192,$A$29-D193+1)+U192</f>
        <v>0</v>
      </c>
      <c r="S193" s="164">
        <f ca="1">NPV(Q193,K193:$K$244) + ($A$13+$A$14+$A$15)/POWER(1+Q193,$A$29-D193+1)+U192</f>
        <v>0</v>
      </c>
      <c r="T193" s="45">
        <f t="shared" ca="1" si="47"/>
        <v>7.2759576141834259E-11</v>
      </c>
      <c r="U193" s="45">
        <f t="shared" ca="1" si="55"/>
        <v>0</v>
      </c>
      <c r="V193" s="45">
        <f t="shared" si="56"/>
        <v>0</v>
      </c>
      <c r="W193" s="45">
        <f t="shared" ca="1" si="48"/>
        <v>0</v>
      </c>
      <c r="X193" s="274">
        <f t="shared" ca="1" si="49"/>
        <v>7.2759576141834259E-11</v>
      </c>
      <c r="Z193" s="28">
        <f t="shared" ca="1" si="57"/>
        <v>0</v>
      </c>
      <c r="AA193" s="233"/>
      <c r="AB193" s="45">
        <f t="shared" ca="1" si="58"/>
        <v>0</v>
      </c>
      <c r="AC193" s="45">
        <f t="shared" ca="1" si="40"/>
        <v>0</v>
      </c>
      <c r="AD193" s="25">
        <f t="shared" ca="1" si="41"/>
        <v>0</v>
      </c>
    </row>
    <row r="194" spans="4:30" x14ac:dyDescent="0.35">
      <c r="D194" s="20">
        <v>190</v>
      </c>
      <c r="E194" s="21">
        <f t="shared" ca="1" si="50"/>
        <v>114077</v>
      </c>
      <c r="F194" s="44">
        <f t="shared" ca="1" si="42"/>
        <v>114441</v>
      </c>
      <c r="G194" s="22" t="s">
        <v>119</v>
      </c>
      <c r="H194" s="44">
        <f t="shared" ca="1" si="51"/>
        <v>114048</v>
      </c>
      <c r="I194" s="45">
        <f t="shared" si="52"/>
        <v>0</v>
      </c>
      <c r="J194" s="45">
        <f t="shared" ca="1" si="43"/>
        <v>0</v>
      </c>
      <c r="K194" s="45">
        <f t="shared" si="53"/>
        <v>0</v>
      </c>
      <c r="L194" s="45"/>
      <c r="M194" s="45">
        <f t="shared" si="54"/>
        <v>0</v>
      </c>
      <c r="N194" s="257">
        <f t="shared" ca="1" si="44"/>
        <v>0.05</v>
      </c>
      <c r="O194" s="23"/>
      <c r="P194" s="255">
        <f t="shared" ca="1" si="45"/>
        <v>9.4999999999999998E-3</v>
      </c>
      <c r="Q194" s="163">
        <f t="shared" ca="1" si="46"/>
        <v>0.05</v>
      </c>
      <c r="R194" s="164">
        <f ca="1">NPV(Q193,K194:$K$244) + ($A$13+$A$14+$A$15)/POWER(1+Q193,$A$29-D194+1)+U193</f>
        <v>0</v>
      </c>
      <c r="S194" s="164">
        <f ca="1">NPV(Q194,K194:$K$244) + ($A$13+$A$14+$A$15)/POWER(1+Q194,$A$29-D194+1)+U193</f>
        <v>0</v>
      </c>
      <c r="T194" s="45">
        <f t="shared" ca="1" si="47"/>
        <v>7.2759576141834259E-11</v>
      </c>
      <c r="U194" s="45">
        <f t="shared" ca="1" si="55"/>
        <v>0</v>
      </c>
      <c r="V194" s="45">
        <f t="shared" si="56"/>
        <v>0</v>
      </c>
      <c r="W194" s="45">
        <f t="shared" ca="1" si="48"/>
        <v>0</v>
      </c>
      <c r="X194" s="274">
        <f t="shared" ca="1" si="49"/>
        <v>7.2759576141834259E-11</v>
      </c>
      <c r="Z194" s="28">
        <f t="shared" ca="1" si="57"/>
        <v>0</v>
      </c>
      <c r="AA194" s="233"/>
      <c r="AB194" s="45">
        <f t="shared" ca="1" si="58"/>
        <v>0</v>
      </c>
      <c r="AC194" s="45">
        <f t="shared" ca="1" si="40"/>
        <v>0</v>
      </c>
      <c r="AD194" s="25">
        <f t="shared" ca="1" si="41"/>
        <v>0</v>
      </c>
    </row>
    <row r="195" spans="4:30" x14ac:dyDescent="0.35">
      <c r="D195" s="20">
        <v>191</v>
      </c>
      <c r="E195" s="21">
        <f t="shared" ca="1" si="50"/>
        <v>114442</v>
      </c>
      <c r="F195" s="44">
        <f t="shared" ca="1" si="42"/>
        <v>114806</v>
      </c>
      <c r="G195" s="22" t="s">
        <v>119</v>
      </c>
      <c r="H195" s="44">
        <f t="shared" ca="1" si="51"/>
        <v>114413</v>
      </c>
      <c r="I195" s="45">
        <f t="shared" si="52"/>
        <v>0</v>
      </c>
      <c r="J195" s="45">
        <f t="shared" ca="1" si="43"/>
        <v>0</v>
      </c>
      <c r="K195" s="45">
        <f t="shared" si="53"/>
        <v>0</v>
      </c>
      <c r="L195" s="45"/>
      <c r="M195" s="45">
        <f t="shared" si="54"/>
        <v>0</v>
      </c>
      <c r="N195" s="257">
        <f t="shared" ca="1" si="44"/>
        <v>0.05</v>
      </c>
      <c r="O195" s="23"/>
      <c r="P195" s="255">
        <f t="shared" ca="1" si="45"/>
        <v>9.4999999999999998E-3</v>
      </c>
      <c r="Q195" s="163">
        <f t="shared" ca="1" si="46"/>
        <v>0.05</v>
      </c>
      <c r="R195" s="164">
        <f ca="1">NPV(Q194,K195:$K$244) + ($A$13+$A$14+$A$15)/POWER(1+Q194,$A$29-D195+1)+U194</f>
        <v>0</v>
      </c>
      <c r="S195" s="164">
        <f ca="1">NPV(Q195,K195:$K$244) + ($A$13+$A$14+$A$15)/POWER(1+Q195,$A$29-D195+1)+U194</f>
        <v>0</v>
      </c>
      <c r="T195" s="45">
        <f t="shared" ca="1" si="47"/>
        <v>7.2759576141834259E-11</v>
      </c>
      <c r="U195" s="45">
        <f t="shared" ca="1" si="55"/>
        <v>0</v>
      </c>
      <c r="V195" s="45">
        <f t="shared" si="56"/>
        <v>0</v>
      </c>
      <c r="W195" s="45">
        <f t="shared" ca="1" si="48"/>
        <v>0</v>
      </c>
      <c r="X195" s="274">
        <f t="shared" ca="1" si="49"/>
        <v>7.2759576141834259E-11</v>
      </c>
      <c r="Z195" s="28">
        <f t="shared" ca="1" si="57"/>
        <v>0</v>
      </c>
      <c r="AA195" s="233"/>
      <c r="AB195" s="45">
        <f t="shared" ca="1" si="58"/>
        <v>0</v>
      </c>
      <c r="AC195" s="45">
        <f t="shared" ca="1" si="40"/>
        <v>0</v>
      </c>
      <c r="AD195" s="25">
        <f t="shared" ca="1" si="41"/>
        <v>0</v>
      </c>
    </row>
    <row r="196" spans="4:30" x14ac:dyDescent="0.35">
      <c r="D196" s="20">
        <v>192</v>
      </c>
      <c r="E196" s="21">
        <f t="shared" ca="1" si="50"/>
        <v>114807</v>
      </c>
      <c r="F196" s="44">
        <f t="shared" ca="1" si="42"/>
        <v>115171</v>
      </c>
      <c r="G196" s="22" t="s">
        <v>119</v>
      </c>
      <c r="H196" s="44">
        <f t="shared" ca="1" si="51"/>
        <v>114778</v>
      </c>
      <c r="I196" s="45">
        <f t="shared" si="52"/>
        <v>0</v>
      </c>
      <c r="J196" s="45">
        <f t="shared" ca="1" si="43"/>
        <v>0</v>
      </c>
      <c r="K196" s="45">
        <f t="shared" si="53"/>
        <v>0</v>
      </c>
      <c r="L196" s="45"/>
      <c r="M196" s="45">
        <f t="shared" si="54"/>
        <v>0</v>
      </c>
      <c r="N196" s="257">
        <f t="shared" ca="1" si="44"/>
        <v>0.05</v>
      </c>
      <c r="O196" s="23"/>
      <c r="P196" s="255">
        <f t="shared" ca="1" si="45"/>
        <v>9.4999999999999998E-3</v>
      </c>
      <c r="Q196" s="163">
        <f t="shared" ca="1" si="46"/>
        <v>0.05</v>
      </c>
      <c r="R196" s="164">
        <f ca="1">NPV(Q195,K196:$K$244) + ($A$13+$A$14+$A$15)/POWER(1+Q195,$A$29-D196+1)+U195</f>
        <v>0</v>
      </c>
      <c r="S196" s="164">
        <f ca="1">NPV(Q196,K196:$K$244) + ($A$13+$A$14+$A$15)/POWER(1+Q196,$A$29-D196+1)+U195</f>
        <v>0</v>
      </c>
      <c r="T196" s="45">
        <f t="shared" ca="1" si="47"/>
        <v>7.2759576141834259E-11</v>
      </c>
      <c r="U196" s="45">
        <f t="shared" ca="1" si="55"/>
        <v>0</v>
      </c>
      <c r="V196" s="45">
        <f t="shared" si="56"/>
        <v>0</v>
      </c>
      <c r="W196" s="45">
        <f t="shared" ca="1" si="48"/>
        <v>0</v>
      </c>
      <c r="X196" s="274">
        <f t="shared" ca="1" si="49"/>
        <v>7.2759576141834259E-11</v>
      </c>
      <c r="Z196" s="28">
        <f t="shared" ca="1" si="57"/>
        <v>0</v>
      </c>
      <c r="AA196" s="233"/>
      <c r="AB196" s="45">
        <f t="shared" ca="1" si="58"/>
        <v>0</v>
      </c>
      <c r="AC196" s="45">
        <f t="shared" ref="AC196:AC244" ca="1" si="59">W196</f>
        <v>0</v>
      </c>
      <c r="AD196" s="25">
        <f t="shared" ref="AD196:AD244" ca="1" si="60">Z196-AA196-AB196+AC196</f>
        <v>0</v>
      </c>
    </row>
    <row r="197" spans="4:30" x14ac:dyDescent="0.35">
      <c r="D197" s="20">
        <v>193</v>
      </c>
      <c r="E197" s="21">
        <f t="shared" ca="1" si="50"/>
        <v>115172</v>
      </c>
      <c r="F197" s="44">
        <f t="shared" ref="F197:F244" ca="1" si="61">E198-1</f>
        <v>115537</v>
      </c>
      <c r="G197" s="22" t="s">
        <v>119</v>
      </c>
      <c r="H197" s="44">
        <f t="shared" ca="1" si="51"/>
        <v>115143</v>
      </c>
      <c r="I197" s="45">
        <f t="shared" si="52"/>
        <v>0</v>
      </c>
      <c r="J197" s="45">
        <f t="shared" ref="J197:J244" ca="1" si="62">IF(D197&gt;$A$29,0,$A$10)</f>
        <v>0</v>
      </c>
      <c r="K197" s="45">
        <f t="shared" si="53"/>
        <v>0</v>
      </c>
      <c r="L197" s="45"/>
      <c r="M197" s="45">
        <f t="shared" si="54"/>
        <v>0</v>
      </c>
      <c r="N197" s="257">
        <f t="shared" ref="N197:N244" ca="1" si="63">$A$6</f>
        <v>0.05</v>
      </c>
      <c r="O197" s="23"/>
      <c r="P197" s="255">
        <f t="shared" ref="P197:P244" ca="1" si="64">$A$7</f>
        <v>9.4999999999999998E-3</v>
      </c>
      <c r="Q197" s="163">
        <f t="shared" ref="Q197:Q244" ca="1" si="65">$A$8</f>
        <v>0.05</v>
      </c>
      <c r="R197" s="164">
        <f ca="1">NPV(Q196,K197:$K$244) + ($A$13+$A$14+$A$15)/POWER(1+Q196,$A$29-D197+1)+U196</f>
        <v>0</v>
      </c>
      <c r="S197" s="164">
        <f ca="1">NPV(Q197,K197:$K$244) + ($A$13+$A$14+$A$15)/POWER(1+Q197,$A$29-D197+1)+U196</f>
        <v>0</v>
      </c>
      <c r="T197" s="45">
        <f t="shared" ref="T197:T244" ca="1" si="66">IF(ISBLANK(G197),0,X196)</f>
        <v>7.2759576141834259E-11</v>
      </c>
      <c r="U197" s="45">
        <f t="shared" ca="1" si="55"/>
        <v>0</v>
      </c>
      <c r="V197" s="45">
        <f t="shared" si="56"/>
        <v>0</v>
      </c>
      <c r="W197" s="45">
        <f t="shared" ref="W197:W244" ca="1" si="67">S197-R197</f>
        <v>0</v>
      </c>
      <c r="X197" s="274">
        <f t="shared" ref="X197:X244" ca="1" si="68">T197+U197+V197</f>
        <v>7.2759576141834259E-11</v>
      </c>
      <c r="Z197" s="28">
        <f t="shared" ca="1" si="57"/>
        <v>0</v>
      </c>
      <c r="AA197" s="233"/>
      <c r="AB197" s="45">
        <f t="shared" ca="1" si="58"/>
        <v>0</v>
      </c>
      <c r="AC197" s="45">
        <f t="shared" ca="1" si="59"/>
        <v>0</v>
      </c>
      <c r="AD197" s="25">
        <f t="shared" ca="1" si="60"/>
        <v>0</v>
      </c>
    </row>
    <row r="198" spans="4:30" x14ac:dyDescent="0.35">
      <c r="D198" s="20">
        <v>194</v>
      </c>
      <c r="E198" s="21">
        <f t="shared" ref="E198:E244" ca="1" si="69">EOMONTH(H198,0)</f>
        <v>115538</v>
      </c>
      <c r="F198" s="44">
        <f t="shared" ca="1" si="61"/>
        <v>115902</v>
      </c>
      <c r="G198" s="22" t="s">
        <v>119</v>
      </c>
      <c r="H198" s="44">
        <f t="shared" ref="H198:H244" ca="1" si="70">EDATE(H197,12)</f>
        <v>115509</v>
      </c>
      <c r="I198" s="45">
        <f t="shared" ref="I198:I244" si="71">IF(D198&gt;$A$28,0,$A$9)</f>
        <v>0</v>
      </c>
      <c r="J198" s="45">
        <f t="shared" ca="1" si="62"/>
        <v>0</v>
      </c>
      <c r="K198" s="45">
        <f t="shared" ref="K198:K244" si="72">IF(D198&gt;$A$28,0,$A$11)</f>
        <v>0</v>
      </c>
      <c r="L198" s="45"/>
      <c r="M198" s="45">
        <f t="shared" ref="M198:M244" si="73">K198+L198</f>
        <v>0</v>
      </c>
      <c r="N198" s="257">
        <f t="shared" ca="1" si="63"/>
        <v>0.05</v>
      </c>
      <c r="O198" s="23"/>
      <c r="P198" s="255">
        <f t="shared" ca="1" si="64"/>
        <v>9.4999999999999998E-3</v>
      </c>
      <c r="Q198" s="163">
        <f t="shared" ca="1" si="65"/>
        <v>0.05</v>
      </c>
      <c r="R198" s="164">
        <f ca="1">NPV(Q197,K198:$K$244) + ($A$13+$A$14+$A$15)/POWER(1+Q197,$A$29-D198+1)+U197</f>
        <v>0</v>
      </c>
      <c r="S198" s="164">
        <f ca="1">NPV(Q198,K198:$K$244) + ($A$13+$A$14+$A$15)/POWER(1+Q198,$A$29-D198+1)+U197</f>
        <v>0</v>
      </c>
      <c r="T198" s="45">
        <f t="shared" ca="1" si="66"/>
        <v>7.2759576141834259E-11</v>
      </c>
      <c r="U198" s="45">
        <f t="shared" ref="U198:U244" ca="1" si="74">(S198+V198)*Q198</f>
        <v>0</v>
      </c>
      <c r="V198" s="45">
        <f t="shared" ref="V198:V244" si="75">-(K198+L198)</f>
        <v>0</v>
      </c>
      <c r="W198" s="45">
        <f t="shared" ca="1" si="67"/>
        <v>0</v>
      </c>
      <c r="X198" s="274">
        <f t="shared" ca="1" si="68"/>
        <v>7.2759576141834259E-11</v>
      </c>
      <c r="Z198" s="28">
        <f t="shared" ref="Z198:Z244" ca="1" si="76">AD197</f>
        <v>0</v>
      </c>
      <c r="AA198" s="233"/>
      <c r="AB198" s="45">
        <f t="shared" ca="1" si="58"/>
        <v>0</v>
      </c>
      <c r="AC198" s="45">
        <f t="shared" ca="1" si="59"/>
        <v>0</v>
      </c>
      <c r="AD198" s="25">
        <f t="shared" ca="1" si="60"/>
        <v>0</v>
      </c>
    </row>
    <row r="199" spans="4:30" x14ac:dyDescent="0.35">
      <c r="D199" s="20">
        <v>195</v>
      </c>
      <c r="E199" s="21">
        <f t="shared" ca="1" si="69"/>
        <v>115903</v>
      </c>
      <c r="F199" s="44">
        <f t="shared" ca="1" si="61"/>
        <v>116267</v>
      </c>
      <c r="G199" s="22" t="s">
        <v>119</v>
      </c>
      <c r="H199" s="44">
        <f t="shared" ca="1" si="70"/>
        <v>115874</v>
      </c>
      <c r="I199" s="45">
        <f t="shared" si="71"/>
        <v>0</v>
      </c>
      <c r="J199" s="45">
        <f t="shared" ca="1" si="62"/>
        <v>0</v>
      </c>
      <c r="K199" s="45">
        <f t="shared" si="72"/>
        <v>0</v>
      </c>
      <c r="L199" s="45"/>
      <c r="M199" s="45">
        <f t="shared" si="73"/>
        <v>0</v>
      </c>
      <c r="N199" s="257">
        <f t="shared" ca="1" si="63"/>
        <v>0.05</v>
      </c>
      <c r="O199" s="23"/>
      <c r="P199" s="255">
        <f t="shared" ca="1" si="64"/>
        <v>9.4999999999999998E-3</v>
      </c>
      <c r="Q199" s="163">
        <f t="shared" ca="1" si="65"/>
        <v>0.05</v>
      </c>
      <c r="R199" s="164">
        <f ca="1">NPV(Q198,K199:$K$244) + ($A$13+$A$14+$A$15)/POWER(1+Q198,$A$29-D199+1)+U198</f>
        <v>0</v>
      </c>
      <c r="S199" s="164">
        <f ca="1">NPV(Q199,K199:$K$244) + ($A$13+$A$14+$A$15)/POWER(1+Q199,$A$29-D199+1)+U198</f>
        <v>0</v>
      </c>
      <c r="T199" s="45">
        <f t="shared" ca="1" si="66"/>
        <v>7.2759576141834259E-11</v>
      </c>
      <c r="U199" s="45">
        <f t="shared" ca="1" si="74"/>
        <v>0</v>
      </c>
      <c r="V199" s="45">
        <f t="shared" si="75"/>
        <v>0</v>
      </c>
      <c r="W199" s="45">
        <f t="shared" ca="1" si="67"/>
        <v>0</v>
      </c>
      <c r="X199" s="274">
        <f t="shared" ca="1" si="68"/>
        <v>7.2759576141834259E-11</v>
      </c>
      <c r="Z199" s="28">
        <f t="shared" ca="1" si="76"/>
        <v>0</v>
      </c>
      <c r="AA199" s="233"/>
      <c r="AB199" s="45">
        <f t="shared" ca="1" si="58"/>
        <v>0</v>
      </c>
      <c r="AC199" s="45">
        <f t="shared" ca="1" si="59"/>
        <v>0</v>
      </c>
      <c r="AD199" s="25">
        <f t="shared" ca="1" si="60"/>
        <v>0</v>
      </c>
    </row>
    <row r="200" spans="4:30" x14ac:dyDescent="0.35">
      <c r="D200" s="20">
        <v>196</v>
      </c>
      <c r="E200" s="21">
        <f t="shared" ca="1" si="69"/>
        <v>116268</v>
      </c>
      <c r="F200" s="44">
        <f t="shared" ca="1" si="61"/>
        <v>116632</v>
      </c>
      <c r="G200" s="22" t="s">
        <v>119</v>
      </c>
      <c r="H200" s="44">
        <f t="shared" ca="1" si="70"/>
        <v>116239</v>
      </c>
      <c r="I200" s="45">
        <f t="shared" si="71"/>
        <v>0</v>
      </c>
      <c r="J200" s="45">
        <f t="shared" ca="1" si="62"/>
        <v>0</v>
      </c>
      <c r="K200" s="45">
        <f t="shared" si="72"/>
        <v>0</v>
      </c>
      <c r="L200" s="45"/>
      <c r="M200" s="45">
        <f t="shared" si="73"/>
        <v>0</v>
      </c>
      <c r="N200" s="257">
        <f t="shared" ca="1" si="63"/>
        <v>0.05</v>
      </c>
      <c r="O200" s="23"/>
      <c r="P200" s="255">
        <f t="shared" ca="1" si="64"/>
        <v>9.4999999999999998E-3</v>
      </c>
      <c r="Q200" s="163">
        <f t="shared" ca="1" si="65"/>
        <v>0.05</v>
      </c>
      <c r="R200" s="164">
        <f ca="1">NPV(Q199,K200:$K$244) + ($A$13+$A$14+$A$15)/POWER(1+Q199,$A$29-D200+1)+U199</f>
        <v>0</v>
      </c>
      <c r="S200" s="164">
        <f ca="1">NPV(Q200,K200:$K$244) + ($A$13+$A$14+$A$15)/POWER(1+Q200,$A$29-D200+1)+U199</f>
        <v>0</v>
      </c>
      <c r="T200" s="45">
        <f t="shared" ca="1" si="66"/>
        <v>7.2759576141834259E-11</v>
      </c>
      <c r="U200" s="45">
        <f t="shared" ca="1" si="74"/>
        <v>0</v>
      </c>
      <c r="V200" s="45">
        <f t="shared" si="75"/>
        <v>0</v>
      </c>
      <c r="W200" s="45">
        <f t="shared" ca="1" si="67"/>
        <v>0</v>
      </c>
      <c r="X200" s="274">
        <f t="shared" ca="1" si="68"/>
        <v>7.2759576141834259E-11</v>
      </c>
      <c r="Z200" s="28">
        <f t="shared" ca="1" si="76"/>
        <v>0</v>
      </c>
      <c r="AA200" s="233"/>
      <c r="AB200" s="45">
        <f t="shared" ca="1" si="58"/>
        <v>0</v>
      </c>
      <c r="AC200" s="45">
        <f t="shared" ca="1" si="59"/>
        <v>0</v>
      </c>
      <c r="AD200" s="25">
        <f t="shared" ca="1" si="60"/>
        <v>0</v>
      </c>
    </row>
    <row r="201" spans="4:30" x14ac:dyDescent="0.35">
      <c r="D201" s="20">
        <v>197</v>
      </c>
      <c r="E201" s="21">
        <f t="shared" ca="1" si="69"/>
        <v>116633</v>
      </c>
      <c r="F201" s="44">
        <f t="shared" ca="1" si="61"/>
        <v>116998</v>
      </c>
      <c r="G201" s="22" t="s">
        <v>119</v>
      </c>
      <c r="H201" s="44">
        <f t="shared" ca="1" si="70"/>
        <v>116604</v>
      </c>
      <c r="I201" s="45">
        <f t="shared" si="71"/>
        <v>0</v>
      </c>
      <c r="J201" s="45">
        <f t="shared" ca="1" si="62"/>
        <v>0</v>
      </c>
      <c r="K201" s="45">
        <f t="shared" si="72"/>
        <v>0</v>
      </c>
      <c r="L201" s="45"/>
      <c r="M201" s="45">
        <f t="shared" si="73"/>
        <v>0</v>
      </c>
      <c r="N201" s="257">
        <f t="shared" ca="1" si="63"/>
        <v>0.05</v>
      </c>
      <c r="O201" s="23"/>
      <c r="P201" s="255">
        <f t="shared" ca="1" si="64"/>
        <v>9.4999999999999998E-3</v>
      </c>
      <c r="Q201" s="163">
        <f t="shared" ca="1" si="65"/>
        <v>0.05</v>
      </c>
      <c r="R201" s="164">
        <f ca="1">NPV(Q200,K201:$K$244) + ($A$13+$A$14+$A$15)/POWER(1+Q200,$A$29-D201+1)+U200</f>
        <v>0</v>
      </c>
      <c r="S201" s="164">
        <f ca="1">NPV(Q201,K201:$K$244) + ($A$13+$A$14+$A$15)/POWER(1+Q201,$A$29-D201+1)+U200</f>
        <v>0</v>
      </c>
      <c r="T201" s="45">
        <f t="shared" ca="1" si="66"/>
        <v>7.2759576141834259E-11</v>
      </c>
      <c r="U201" s="45">
        <f t="shared" ca="1" si="74"/>
        <v>0</v>
      </c>
      <c r="V201" s="45">
        <f t="shared" si="75"/>
        <v>0</v>
      </c>
      <c r="W201" s="45">
        <f t="shared" ca="1" si="67"/>
        <v>0</v>
      </c>
      <c r="X201" s="274">
        <f t="shared" ca="1" si="68"/>
        <v>7.2759576141834259E-11</v>
      </c>
      <c r="Z201" s="28">
        <f t="shared" ca="1" si="76"/>
        <v>0</v>
      </c>
      <c r="AA201" s="233"/>
      <c r="AB201" s="45">
        <f t="shared" ca="1" si="58"/>
        <v>0</v>
      </c>
      <c r="AC201" s="45">
        <f t="shared" ca="1" si="59"/>
        <v>0</v>
      </c>
      <c r="AD201" s="25">
        <f t="shared" ca="1" si="60"/>
        <v>0</v>
      </c>
    </row>
    <row r="202" spans="4:30" x14ac:dyDescent="0.35">
      <c r="D202" s="20">
        <v>198</v>
      </c>
      <c r="E202" s="21">
        <f t="shared" ca="1" si="69"/>
        <v>116999</v>
      </c>
      <c r="F202" s="44">
        <f t="shared" ca="1" si="61"/>
        <v>117363</v>
      </c>
      <c r="G202" s="22" t="s">
        <v>119</v>
      </c>
      <c r="H202" s="44">
        <f t="shared" ca="1" si="70"/>
        <v>116970</v>
      </c>
      <c r="I202" s="45">
        <f t="shared" si="71"/>
        <v>0</v>
      </c>
      <c r="J202" s="45">
        <f t="shared" ca="1" si="62"/>
        <v>0</v>
      </c>
      <c r="K202" s="45">
        <f t="shared" si="72"/>
        <v>0</v>
      </c>
      <c r="L202" s="45"/>
      <c r="M202" s="45">
        <f t="shared" si="73"/>
        <v>0</v>
      </c>
      <c r="N202" s="257">
        <f t="shared" ca="1" si="63"/>
        <v>0.05</v>
      </c>
      <c r="O202" s="23"/>
      <c r="P202" s="255">
        <f t="shared" ca="1" si="64"/>
        <v>9.4999999999999998E-3</v>
      </c>
      <c r="Q202" s="163">
        <f t="shared" ca="1" si="65"/>
        <v>0.05</v>
      </c>
      <c r="R202" s="164">
        <f ca="1">NPV(Q201,K202:$K$244) + ($A$13+$A$14+$A$15)/POWER(1+Q201,$A$29-D202+1)+U201</f>
        <v>0</v>
      </c>
      <c r="S202" s="164">
        <f ca="1">NPV(Q202,K202:$K$244) + ($A$13+$A$14+$A$15)/POWER(1+Q202,$A$29-D202+1)+U201</f>
        <v>0</v>
      </c>
      <c r="T202" s="45">
        <f t="shared" ca="1" si="66"/>
        <v>7.2759576141834259E-11</v>
      </c>
      <c r="U202" s="45">
        <f t="shared" ca="1" si="74"/>
        <v>0</v>
      </c>
      <c r="V202" s="45">
        <f t="shared" si="75"/>
        <v>0</v>
      </c>
      <c r="W202" s="45">
        <f t="shared" ca="1" si="67"/>
        <v>0</v>
      </c>
      <c r="X202" s="274">
        <f t="shared" ca="1" si="68"/>
        <v>7.2759576141834259E-11</v>
      </c>
      <c r="Z202" s="28">
        <f t="shared" ca="1" si="76"/>
        <v>0</v>
      </c>
      <c r="AA202" s="233"/>
      <c r="AB202" s="45">
        <f t="shared" ca="1" si="58"/>
        <v>0</v>
      </c>
      <c r="AC202" s="45">
        <f t="shared" ca="1" si="59"/>
        <v>0</v>
      </c>
      <c r="AD202" s="25">
        <f t="shared" ca="1" si="60"/>
        <v>0</v>
      </c>
    </row>
    <row r="203" spans="4:30" x14ac:dyDescent="0.35">
      <c r="D203" s="20">
        <v>199</v>
      </c>
      <c r="E203" s="21">
        <f t="shared" ca="1" si="69"/>
        <v>117364</v>
      </c>
      <c r="F203" s="44">
        <f t="shared" ca="1" si="61"/>
        <v>117728</v>
      </c>
      <c r="G203" s="22" t="s">
        <v>119</v>
      </c>
      <c r="H203" s="44">
        <f t="shared" ca="1" si="70"/>
        <v>117335</v>
      </c>
      <c r="I203" s="45">
        <f t="shared" si="71"/>
        <v>0</v>
      </c>
      <c r="J203" s="45">
        <f t="shared" ca="1" si="62"/>
        <v>0</v>
      </c>
      <c r="K203" s="45">
        <f t="shared" si="72"/>
        <v>0</v>
      </c>
      <c r="L203" s="45"/>
      <c r="M203" s="45">
        <f t="shared" si="73"/>
        <v>0</v>
      </c>
      <c r="N203" s="257">
        <f t="shared" ca="1" si="63"/>
        <v>0.05</v>
      </c>
      <c r="O203" s="23"/>
      <c r="P203" s="255">
        <f t="shared" ca="1" si="64"/>
        <v>9.4999999999999998E-3</v>
      </c>
      <c r="Q203" s="163">
        <f t="shared" ca="1" si="65"/>
        <v>0.05</v>
      </c>
      <c r="R203" s="164">
        <f ca="1">NPV(Q202,K203:$K$244) + ($A$13+$A$14+$A$15)/POWER(1+Q202,$A$29-D203+1)+U202</f>
        <v>0</v>
      </c>
      <c r="S203" s="164">
        <f ca="1">NPV(Q203,K203:$K$244) + ($A$13+$A$14+$A$15)/POWER(1+Q203,$A$29-D203+1)+U202</f>
        <v>0</v>
      </c>
      <c r="T203" s="45">
        <f t="shared" ca="1" si="66"/>
        <v>7.2759576141834259E-11</v>
      </c>
      <c r="U203" s="45">
        <f t="shared" ca="1" si="74"/>
        <v>0</v>
      </c>
      <c r="V203" s="45">
        <f t="shared" si="75"/>
        <v>0</v>
      </c>
      <c r="W203" s="45">
        <f t="shared" ca="1" si="67"/>
        <v>0</v>
      </c>
      <c r="X203" s="274">
        <f t="shared" ca="1" si="68"/>
        <v>7.2759576141834259E-11</v>
      </c>
      <c r="Z203" s="28">
        <f t="shared" ca="1" si="76"/>
        <v>0</v>
      </c>
      <c r="AA203" s="233"/>
      <c r="AB203" s="45">
        <f t="shared" ca="1" si="58"/>
        <v>0</v>
      </c>
      <c r="AC203" s="45">
        <f t="shared" ca="1" si="59"/>
        <v>0</v>
      </c>
      <c r="AD203" s="25">
        <f t="shared" ca="1" si="60"/>
        <v>0</v>
      </c>
    </row>
    <row r="204" spans="4:30" x14ac:dyDescent="0.35">
      <c r="D204" s="20">
        <v>200</v>
      </c>
      <c r="E204" s="21">
        <f t="shared" ca="1" si="69"/>
        <v>117729</v>
      </c>
      <c r="F204" s="44">
        <f t="shared" ca="1" si="61"/>
        <v>118093</v>
      </c>
      <c r="G204" s="22" t="s">
        <v>119</v>
      </c>
      <c r="H204" s="44">
        <f t="shared" ca="1" si="70"/>
        <v>117700</v>
      </c>
      <c r="I204" s="45">
        <f t="shared" si="71"/>
        <v>0</v>
      </c>
      <c r="J204" s="45">
        <f t="shared" ca="1" si="62"/>
        <v>0</v>
      </c>
      <c r="K204" s="45">
        <f t="shared" si="72"/>
        <v>0</v>
      </c>
      <c r="L204" s="45"/>
      <c r="M204" s="45">
        <f t="shared" si="73"/>
        <v>0</v>
      </c>
      <c r="N204" s="257">
        <f t="shared" ca="1" si="63"/>
        <v>0.05</v>
      </c>
      <c r="O204" s="23"/>
      <c r="P204" s="255">
        <f t="shared" ca="1" si="64"/>
        <v>9.4999999999999998E-3</v>
      </c>
      <c r="Q204" s="163">
        <f t="shared" ca="1" si="65"/>
        <v>0.05</v>
      </c>
      <c r="R204" s="164">
        <f ca="1">NPV(Q203,K204:$K$244) + ($A$13+$A$14+$A$15)/POWER(1+Q203,$A$29-D204+1)+U203</f>
        <v>0</v>
      </c>
      <c r="S204" s="164">
        <f ca="1">NPV(Q204,K204:$K$244) + ($A$13+$A$14+$A$15)/POWER(1+Q204,$A$29-D204+1)+U203</f>
        <v>0</v>
      </c>
      <c r="T204" s="45">
        <f t="shared" ca="1" si="66"/>
        <v>7.2759576141834259E-11</v>
      </c>
      <c r="U204" s="45">
        <f t="shared" ca="1" si="74"/>
        <v>0</v>
      </c>
      <c r="V204" s="45">
        <f t="shared" si="75"/>
        <v>0</v>
      </c>
      <c r="W204" s="45">
        <f t="shared" ca="1" si="67"/>
        <v>0</v>
      </c>
      <c r="X204" s="274">
        <f t="shared" ca="1" si="68"/>
        <v>7.2759576141834259E-11</v>
      </c>
      <c r="Z204" s="28">
        <f t="shared" ca="1" si="76"/>
        <v>0</v>
      </c>
      <c r="AA204" s="233"/>
      <c r="AB204" s="45">
        <f t="shared" ca="1" si="58"/>
        <v>0</v>
      </c>
      <c r="AC204" s="45">
        <f t="shared" ca="1" si="59"/>
        <v>0</v>
      </c>
      <c r="AD204" s="25">
        <f t="shared" ca="1" si="60"/>
        <v>0</v>
      </c>
    </row>
    <row r="205" spans="4:30" x14ac:dyDescent="0.35">
      <c r="D205" s="20">
        <v>201</v>
      </c>
      <c r="E205" s="21">
        <f t="shared" ca="1" si="69"/>
        <v>118094</v>
      </c>
      <c r="F205" s="44">
        <f t="shared" ca="1" si="61"/>
        <v>118459</v>
      </c>
      <c r="G205" s="22" t="s">
        <v>119</v>
      </c>
      <c r="H205" s="44">
        <f t="shared" ca="1" si="70"/>
        <v>118065</v>
      </c>
      <c r="I205" s="45">
        <f t="shared" si="71"/>
        <v>0</v>
      </c>
      <c r="J205" s="45">
        <f t="shared" ca="1" si="62"/>
        <v>0</v>
      </c>
      <c r="K205" s="45">
        <f t="shared" si="72"/>
        <v>0</v>
      </c>
      <c r="L205" s="45"/>
      <c r="M205" s="45">
        <f t="shared" si="73"/>
        <v>0</v>
      </c>
      <c r="N205" s="257">
        <f t="shared" ca="1" si="63"/>
        <v>0.05</v>
      </c>
      <c r="O205" s="23"/>
      <c r="P205" s="255">
        <f t="shared" ca="1" si="64"/>
        <v>9.4999999999999998E-3</v>
      </c>
      <c r="Q205" s="163">
        <f t="shared" ca="1" si="65"/>
        <v>0.05</v>
      </c>
      <c r="R205" s="164">
        <f ca="1">NPV(Q204,K205:$K$244) + ($A$13+$A$14+$A$15)/POWER(1+Q204,$A$29-D205+1)+U204</f>
        <v>0</v>
      </c>
      <c r="S205" s="164">
        <f ca="1">NPV(Q205,K205:$K$244) + ($A$13+$A$14+$A$15)/POWER(1+Q205,$A$29-D205+1)+U204</f>
        <v>0</v>
      </c>
      <c r="T205" s="45">
        <f t="shared" ca="1" si="66"/>
        <v>7.2759576141834259E-11</v>
      </c>
      <c r="U205" s="45">
        <f t="shared" ca="1" si="74"/>
        <v>0</v>
      </c>
      <c r="V205" s="45">
        <f t="shared" si="75"/>
        <v>0</v>
      </c>
      <c r="W205" s="45">
        <f t="shared" ca="1" si="67"/>
        <v>0</v>
      </c>
      <c r="X205" s="274">
        <f t="shared" ca="1" si="68"/>
        <v>7.2759576141834259E-11</v>
      </c>
      <c r="Z205" s="28">
        <f t="shared" ca="1" si="76"/>
        <v>0</v>
      </c>
      <c r="AA205" s="233"/>
      <c r="AB205" s="45">
        <f t="shared" ca="1" si="58"/>
        <v>0</v>
      </c>
      <c r="AC205" s="45">
        <f t="shared" ca="1" si="59"/>
        <v>0</v>
      </c>
      <c r="AD205" s="25">
        <f t="shared" ca="1" si="60"/>
        <v>0</v>
      </c>
    </row>
    <row r="206" spans="4:30" x14ac:dyDescent="0.35">
      <c r="D206" s="20">
        <v>202</v>
      </c>
      <c r="E206" s="21">
        <f t="shared" ca="1" si="69"/>
        <v>118460</v>
      </c>
      <c r="F206" s="44">
        <f t="shared" ca="1" si="61"/>
        <v>118824</v>
      </c>
      <c r="G206" s="22" t="s">
        <v>119</v>
      </c>
      <c r="H206" s="44">
        <f t="shared" ca="1" si="70"/>
        <v>118431</v>
      </c>
      <c r="I206" s="45">
        <f t="shared" si="71"/>
        <v>0</v>
      </c>
      <c r="J206" s="45">
        <f t="shared" ca="1" si="62"/>
        <v>0</v>
      </c>
      <c r="K206" s="45">
        <f t="shared" si="72"/>
        <v>0</v>
      </c>
      <c r="L206" s="45"/>
      <c r="M206" s="45">
        <f t="shared" si="73"/>
        <v>0</v>
      </c>
      <c r="N206" s="257">
        <f t="shared" ca="1" si="63"/>
        <v>0.05</v>
      </c>
      <c r="O206" s="23"/>
      <c r="P206" s="255">
        <f t="shared" ca="1" si="64"/>
        <v>9.4999999999999998E-3</v>
      </c>
      <c r="Q206" s="163">
        <f t="shared" ca="1" si="65"/>
        <v>0.05</v>
      </c>
      <c r="R206" s="164">
        <f ca="1">NPV(Q205,K206:$K$244) + ($A$13+$A$14+$A$15)/POWER(1+Q205,$A$29-D206+1)+U205</f>
        <v>0</v>
      </c>
      <c r="S206" s="164">
        <f ca="1">NPV(Q206,K206:$K$244) + ($A$13+$A$14+$A$15)/POWER(1+Q206,$A$29-D206+1)+U205</f>
        <v>0</v>
      </c>
      <c r="T206" s="45">
        <f t="shared" ca="1" si="66"/>
        <v>7.2759576141834259E-11</v>
      </c>
      <c r="U206" s="45">
        <f t="shared" ca="1" si="74"/>
        <v>0</v>
      </c>
      <c r="V206" s="45">
        <f t="shared" si="75"/>
        <v>0</v>
      </c>
      <c r="W206" s="45">
        <f t="shared" ca="1" si="67"/>
        <v>0</v>
      </c>
      <c r="X206" s="274">
        <f t="shared" ca="1" si="68"/>
        <v>7.2759576141834259E-11</v>
      </c>
      <c r="Z206" s="28">
        <f t="shared" ca="1" si="76"/>
        <v>0</v>
      </c>
      <c r="AA206" s="233"/>
      <c r="AB206" s="45">
        <f t="shared" ref="AB206:AB244" ca="1" si="77">IFERROR(Z206/($A$43-D206+1),0)</f>
        <v>0</v>
      </c>
      <c r="AC206" s="45">
        <f t="shared" ca="1" si="59"/>
        <v>0</v>
      </c>
      <c r="AD206" s="25">
        <f t="shared" ca="1" si="60"/>
        <v>0</v>
      </c>
    </row>
    <row r="207" spans="4:30" x14ac:dyDescent="0.35">
      <c r="D207" s="20">
        <v>203</v>
      </c>
      <c r="E207" s="21">
        <f t="shared" ca="1" si="69"/>
        <v>118825</v>
      </c>
      <c r="F207" s="44">
        <f t="shared" ca="1" si="61"/>
        <v>119189</v>
      </c>
      <c r="G207" s="22" t="s">
        <v>119</v>
      </c>
      <c r="H207" s="44">
        <f t="shared" ca="1" si="70"/>
        <v>118796</v>
      </c>
      <c r="I207" s="45">
        <f t="shared" si="71"/>
        <v>0</v>
      </c>
      <c r="J207" s="45">
        <f t="shared" ca="1" si="62"/>
        <v>0</v>
      </c>
      <c r="K207" s="45">
        <f t="shared" si="72"/>
        <v>0</v>
      </c>
      <c r="L207" s="45"/>
      <c r="M207" s="45">
        <f t="shared" si="73"/>
        <v>0</v>
      </c>
      <c r="N207" s="257">
        <f t="shared" ca="1" si="63"/>
        <v>0.05</v>
      </c>
      <c r="O207" s="23"/>
      <c r="P207" s="255">
        <f t="shared" ca="1" si="64"/>
        <v>9.4999999999999998E-3</v>
      </c>
      <c r="Q207" s="163">
        <f t="shared" ca="1" si="65"/>
        <v>0.05</v>
      </c>
      <c r="R207" s="164">
        <f ca="1">NPV(Q206,K207:$K$244) + ($A$13+$A$14+$A$15)/POWER(1+Q206,$A$29-D207+1)+U206</f>
        <v>0</v>
      </c>
      <c r="S207" s="164">
        <f ca="1">NPV(Q207,K207:$K$244) + ($A$13+$A$14+$A$15)/POWER(1+Q207,$A$29-D207+1)+U206</f>
        <v>0</v>
      </c>
      <c r="T207" s="45">
        <f t="shared" ca="1" si="66"/>
        <v>7.2759576141834259E-11</v>
      </c>
      <c r="U207" s="45">
        <f t="shared" ca="1" si="74"/>
        <v>0</v>
      </c>
      <c r="V207" s="45">
        <f t="shared" si="75"/>
        <v>0</v>
      </c>
      <c r="W207" s="45">
        <f t="shared" ca="1" si="67"/>
        <v>0</v>
      </c>
      <c r="X207" s="274">
        <f t="shared" ca="1" si="68"/>
        <v>7.2759576141834259E-11</v>
      </c>
      <c r="Z207" s="28">
        <f t="shared" ca="1" si="76"/>
        <v>0</v>
      </c>
      <c r="AA207" s="233"/>
      <c r="AB207" s="45">
        <f t="shared" ca="1" si="77"/>
        <v>0</v>
      </c>
      <c r="AC207" s="45">
        <f t="shared" ca="1" si="59"/>
        <v>0</v>
      </c>
      <c r="AD207" s="25">
        <f t="shared" ca="1" si="60"/>
        <v>0</v>
      </c>
    </row>
    <row r="208" spans="4:30" x14ac:dyDescent="0.35">
      <c r="D208" s="20">
        <v>204</v>
      </c>
      <c r="E208" s="21">
        <f t="shared" ca="1" si="69"/>
        <v>119190</v>
      </c>
      <c r="F208" s="44">
        <f t="shared" ca="1" si="61"/>
        <v>119554</v>
      </c>
      <c r="G208" s="22" t="s">
        <v>119</v>
      </c>
      <c r="H208" s="44">
        <f t="shared" ca="1" si="70"/>
        <v>119161</v>
      </c>
      <c r="I208" s="45">
        <f t="shared" si="71"/>
        <v>0</v>
      </c>
      <c r="J208" s="45">
        <f t="shared" ca="1" si="62"/>
        <v>0</v>
      </c>
      <c r="K208" s="45">
        <f t="shared" si="72"/>
        <v>0</v>
      </c>
      <c r="L208" s="45"/>
      <c r="M208" s="45">
        <f t="shared" si="73"/>
        <v>0</v>
      </c>
      <c r="N208" s="257">
        <f t="shared" ca="1" si="63"/>
        <v>0.05</v>
      </c>
      <c r="O208" s="23"/>
      <c r="P208" s="255">
        <f t="shared" ca="1" si="64"/>
        <v>9.4999999999999998E-3</v>
      </c>
      <c r="Q208" s="163">
        <f t="shared" ca="1" si="65"/>
        <v>0.05</v>
      </c>
      <c r="R208" s="164">
        <f ca="1">NPV(Q207,K208:$K$244) + ($A$13+$A$14+$A$15)/POWER(1+Q207,$A$29-D208+1)+U207</f>
        <v>0</v>
      </c>
      <c r="S208" s="164">
        <f ca="1">NPV(Q208,K208:$K$244) + ($A$13+$A$14+$A$15)/POWER(1+Q208,$A$29-D208+1)+U207</f>
        <v>0</v>
      </c>
      <c r="T208" s="45">
        <f t="shared" ca="1" si="66"/>
        <v>7.2759576141834259E-11</v>
      </c>
      <c r="U208" s="45">
        <f t="shared" ca="1" si="74"/>
        <v>0</v>
      </c>
      <c r="V208" s="45">
        <f t="shared" si="75"/>
        <v>0</v>
      </c>
      <c r="W208" s="45">
        <f t="shared" ca="1" si="67"/>
        <v>0</v>
      </c>
      <c r="X208" s="274">
        <f t="shared" ca="1" si="68"/>
        <v>7.2759576141834259E-11</v>
      </c>
      <c r="Z208" s="28">
        <f t="shared" ca="1" si="76"/>
        <v>0</v>
      </c>
      <c r="AA208" s="233"/>
      <c r="AB208" s="45">
        <f t="shared" ca="1" si="77"/>
        <v>0</v>
      </c>
      <c r="AC208" s="45">
        <f t="shared" ca="1" si="59"/>
        <v>0</v>
      </c>
      <c r="AD208" s="25">
        <f t="shared" ca="1" si="60"/>
        <v>0</v>
      </c>
    </row>
    <row r="209" spans="4:30" x14ac:dyDescent="0.35">
      <c r="D209" s="20">
        <v>205</v>
      </c>
      <c r="E209" s="21">
        <f t="shared" ca="1" si="69"/>
        <v>119555</v>
      </c>
      <c r="F209" s="44">
        <f t="shared" ca="1" si="61"/>
        <v>119920</v>
      </c>
      <c r="G209" s="22" t="s">
        <v>119</v>
      </c>
      <c r="H209" s="44">
        <f t="shared" ca="1" si="70"/>
        <v>119526</v>
      </c>
      <c r="I209" s="45">
        <f t="shared" si="71"/>
        <v>0</v>
      </c>
      <c r="J209" s="45">
        <f t="shared" ca="1" si="62"/>
        <v>0</v>
      </c>
      <c r="K209" s="45">
        <f t="shared" si="72"/>
        <v>0</v>
      </c>
      <c r="L209" s="45"/>
      <c r="M209" s="45">
        <f t="shared" si="73"/>
        <v>0</v>
      </c>
      <c r="N209" s="257">
        <f t="shared" ca="1" si="63"/>
        <v>0.05</v>
      </c>
      <c r="O209" s="23"/>
      <c r="P209" s="255">
        <f t="shared" ca="1" si="64"/>
        <v>9.4999999999999998E-3</v>
      </c>
      <c r="Q209" s="163">
        <f t="shared" ca="1" si="65"/>
        <v>0.05</v>
      </c>
      <c r="R209" s="164">
        <f ca="1">NPV(Q208,K209:$K$244) + ($A$13+$A$14+$A$15)/POWER(1+Q208,$A$29-D209+1)+U208</f>
        <v>0</v>
      </c>
      <c r="S209" s="164">
        <f ca="1">NPV(Q209,K209:$K$244) + ($A$13+$A$14+$A$15)/POWER(1+Q209,$A$29-D209+1)+U208</f>
        <v>0</v>
      </c>
      <c r="T209" s="45">
        <f t="shared" ca="1" si="66"/>
        <v>7.2759576141834259E-11</v>
      </c>
      <c r="U209" s="45">
        <f t="shared" ca="1" si="74"/>
        <v>0</v>
      </c>
      <c r="V209" s="45">
        <f t="shared" si="75"/>
        <v>0</v>
      </c>
      <c r="W209" s="45">
        <f t="shared" ca="1" si="67"/>
        <v>0</v>
      </c>
      <c r="X209" s="274">
        <f t="shared" ca="1" si="68"/>
        <v>7.2759576141834259E-11</v>
      </c>
      <c r="Z209" s="28">
        <f t="shared" ca="1" si="76"/>
        <v>0</v>
      </c>
      <c r="AA209" s="233"/>
      <c r="AB209" s="45">
        <f t="shared" ca="1" si="77"/>
        <v>0</v>
      </c>
      <c r="AC209" s="45">
        <f t="shared" ca="1" si="59"/>
        <v>0</v>
      </c>
      <c r="AD209" s="25">
        <f t="shared" ca="1" si="60"/>
        <v>0</v>
      </c>
    </row>
    <row r="210" spans="4:30" x14ac:dyDescent="0.35">
      <c r="D210" s="20">
        <v>206</v>
      </c>
      <c r="E210" s="21">
        <f t="shared" ca="1" si="69"/>
        <v>119921</v>
      </c>
      <c r="F210" s="44">
        <f t="shared" ca="1" si="61"/>
        <v>120285</v>
      </c>
      <c r="G210" s="22" t="s">
        <v>119</v>
      </c>
      <c r="H210" s="44">
        <f t="shared" ca="1" si="70"/>
        <v>119892</v>
      </c>
      <c r="I210" s="45">
        <f t="shared" si="71"/>
        <v>0</v>
      </c>
      <c r="J210" s="45">
        <f t="shared" ca="1" si="62"/>
        <v>0</v>
      </c>
      <c r="K210" s="45">
        <f t="shared" si="72"/>
        <v>0</v>
      </c>
      <c r="L210" s="45"/>
      <c r="M210" s="45">
        <f t="shared" si="73"/>
        <v>0</v>
      </c>
      <c r="N210" s="257">
        <f t="shared" ca="1" si="63"/>
        <v>0.05</v>
      </c>
      <c r="O210" s="23"/>
      <c r="P210" s="255">
        <f t="shared" ca="1" si="64"/>
        <v>9.4999999999999998E-3</v>
      </c>
      <c r="Q210" s="163">
        <f t="shared" ca="1" si="65"/>
        <v>0.05</v>
      </c>
      <c r="R210" s="164">
        <f ca="1">NPV(Q209,K210:$K$244) + ($A$13+$A$14+$A$15)/POWER(1+Q209,$A$29-D210+1)+U209</f>
        <v>0</v>
      </c>
      <c r="S210" s="164">
        <f ca="1">NPV(Q210,K210:$K$244) + ($A$13+$A$14+$A$15)/POWER(1+Q210,$A$29-D210+1)+U209</f>
        <v>0</v>
      </c>
      <c r="T210" s="45">
        <f t="shared" ca="1" si="66"/>
        <v>7.2759576141834259E-11</v>
      </c>
      <c r="U210" s="45">
        <f t="shared" ca="1" si="74"/>
        <v>0</v>
      </c>
      <c r="V210" s="45">
        <f t="shared" si="75"/>
        <v>0</v>
      </c>
      <c r="W210" s="45">
        <f t="shared" ca="1" si="67"/>
        <v>0</v>
      </c>
      <c r="X210" s="274">
        <f t="shared" ca="1" si="68"/>
        <v>7.2759576141834259E-11</v>
      </c>
      <c r="Z210" s="28">
        <f t="shared" ca="1" si="76"/>
        <v>0</v>
      </c>
      <c r="AA210" s="233"/>
      <c r="AB210" s="45">
        <f t="shared" ca="1" si="77"/>
        <v>0</v>
      </c>
      <c r="AC210" s="45">
        <f t="shared" ca="1" si="59"/>
        <v>0</v>
      </c>
      <c r="AD210" s="25">
        <f t="shared" ca="1" si="60"/>
        <v>0</v>
      </c>
    </row>
    <row r="211" spans="4:30" x14ac:dyDescent="0.35">
      <c r="D211" s="20">
        <v>207</v>
      </c>
      <c r="E211" s="21">
        <f t="shared" ca="1" si="69"/>
        <v>120286</v>
      </c>
      <c r="F211" s="44">
        <f t="shared" ca="1" si="61"/>
        <v>120650</v>
      </c>
      <c r="G211" s="22" t="s">
        <v>119</v>
      </c>
      <c r="H211" s="44">
        <f t="shared" ca="1" si="70"/>
        <v>120257</v>
      </c>
      <c r="I211" s="45">
        <f t="shared" si="71"/>
        <v>0</v>
      </c>
      <c r="J211" s="45">
        <f t="shared" ca="1" si="62"/>
        <v>0</v>
      </c>
      <c r="K211" s="45">
        <f t="shared" si="72"/>
        <v>0</v>
      </c>
      <c r="L211" s="45"/>
      <c r="M211" s="45">
        <f t="shared" si="73"/>
        <v>0</v>
      </c>
      <c r="N211" s="257">
        <f t="shared" ca="1" si="63"/>
        <v>0.05</v>
      </c>
      <c r="O211" s="23"/>
      <c r="P211" s="255">
        <f t="shared" ca="1" si="64"/>
        <v>9.4999999999999998E-3</v>
      </c>
      <c r="Q211" s="163">
        <f t="shared" ca="1" si="65"/>
        <v>0.05</v>
      </c>
      <c r="R211" s="164">
        <f ca="1">NPV(Q210,K211:$K$244) + ($A$13+$A$14+$A$15)/POWER(1+Q210,$A$29-D211+1)+U210</f>
        <v>0</v>
      </c>
      <c r="S211" s="164">
        <f ca="1">NPV(Q211,K211:$K$244) + ($A$13+$A$14+$A$15)/POWER(1+Q211,$A$29-D211+1)+U210</f>
        <v>0</v>
      </c>
      <c r="T211" s="45">
        <f t="shared" ca="1" si="66"/>
        <v>7.2759576141834259E-11</v>
      </c>
      <c r="U211" s="45">
        <f t="shared" ca="1" si="74"/>
        <v>0</v>
      </c>
      <c r="V211" s="45">
        <f t="shared" si="75"/>
        <v>0</v>
      </c>
      <c r="W211" s="45">
        <f t="shared" ca="1" si="67"/>
        <v>0</v>
      </c>
      <c r="X211" s="274">
        <f t="shared" ca="1" si="68"/>
        <v>7.2759576141834259E-11</v>
      </c>
      <c r="Z211" s="28">
        <f t="shared" ca="1" si="76"/>
        <v>0</v>
      </c>
      <c r="AA211" s="233"/>
      <c r="AB211" s="45">
        <f t="shared" ca="1" si="77"/>
        <v>0</v>
      </c>
      <c r="AC211" s="45">
        <f t="shared" ca="1" si="59"/>
        <v>0</v>
      </c>
      <c r="AD211" s="25">
        <f t="shared" ca="1" si="60"/>
        <v>0</v>
      </c>
    </row>
    <row r="212" spans="4:30" x14ac:dyDescent="0.35">
      <c r="D212" s="20">
        <v>208</v>
      </c>
      <c r="E212" s="21">
        <f t="shared" ca="1" si="69"/>
        <v>120651</v>
      </c>
      <c r="F212" s="44">
        <f t="shared" ca="1" si="61"/>
        <v>121015</v>
      </c>
      <c r="G212" s="22" t="s">
        <v>119</v>
      </c>
      <c r="H212" s="44">
        <f t="shared" ca="1" si="70"/>
        <v>120622</v>
      </c>
      <c r="I212" s="45">
        <f t="shared" si="71"/>
        <v>0</v>
      </c>
      <c r="J212" s="45">
        <f t="shared" ca="1" si="62"/>
        <v>0</v>
      </c>
      <c r="K212" s="45">
        <f t="shared" si="72"/>
        <v>0</v>
      </c>
      <c r="L212" s="45"/>
      <c r="M212" s="45">
        <f t="shared" si="73"/>
        <v>0</v>
      </c>
      <c r="N212" s="257">
        <f t="shared" ca="1" si="63"/>
        <v>0.05</v>
      </c>
      <c r="O212" s="23"/>
      <c r="P212" s="255">
        <f t="shared" ca="1" si="64"/>
        <v>9.4999999999999998E-3</v>
      </c>
      <c r="Q212" s="163">
        <f t="shared" ca="1" si="65"/>
        <v>0.05</v>
      </c>
      <c r="R212" s="164">
        <f ca="1">NPV(Q211,K212:$K$244) + ($A$13+$A$14+$A$15)/POWER(1+Q211,$A$29-D212+1)+U211</f>
        <v>0</v>
      </c>
      <c r="S212" s="164">
        <f ca="1">NPV(Q212,K212:$K$244) + ($A$13+$A$14+$A$15)/POWER(1+Q212,$A$29-D212+1)+U211</f>
        <v>0</v>
      </c>
      <c r="T212" s="45">
        <f t="shared" ca="1" si="66"/>
        <v>7.2759576141834259E-11</v>
      </c>
      <c r="U212" s="45">
        <f t="shared" ca="1" si="74"/>
        <v>0</v>
      </c>
      <c r="V212" s="45">
        <f t="shared" si="75"/>
        <v>0</v>
      </c>
      <c r="W212" s="45">
        <f t="shared" ca="1" si="67"/>
        <v>0</v>
      </c>
      <c r="X212" s="274">
        <f t="shared" ca="1" si="68"/>
        <v>7.2759576141834259E-11</v>
      </c>
      <c r="Z212" s="28">
        <f t="shared" ca="1" si="76"/>
        <v>0</v>
      </c>
      <c r="AA212" s="233"/>
      <c r="AB212" s="45">
        <f t="shared" ca="1" si="77"/>
        <v>0</v>
      </c>
      <c r="AC212" s="45">
        <f t="shared" ca="1" si="59"/>
        <v>0</v>
      </c>
      <c r="AD212" s="25">
        <f t="shared" ca="1" si="60"/>
        <v>0</v>
      </c>
    </row>
    <row r="213" spans="4:30" x14ac:dyDescent="0.35">
      <c r="D213" s="20">
        <v>209</v>
      </c>
      <c r="E213" s="21">
        <f t="shared" ca="1" si="69"/>
        <v>121016</v>
      </c>
      <c r="F213" s="44">
        <f t="shared" ca="1" si="61"/>
        <v>121381</v>
      </c>
      <c r="G213" s="22" t="s">
        <v>119</v>
      </c>
      <c r="H213" s="44">
        <f t="shared" ca="1" si="70"/>
        <v>120987</v>
      </c>
      <c r="I213" s="45">
        <f t="shared" si="71"/>
        <v>0</v>
      </c>
      <c r="J213" s="45">
        <f t="shared" ca="1" si="62"/>
        <v>0</v>
      </c>
      <c r="K213" s="45">
        <f t="shared" si="72"/>
        <v>0</v>
      </c>
      <c r="L213" s="45"/>
      <c r="M213" s="45">
        <f t="shared" si="73"/>
        <v>0</v>
      </c>
      <c r="N213" s="257">
        <f t="shared" ca="1" si="63"/>
        <v>0.05</v>
      </c>
      <c r="O213" s="23"/>
      <c r="P213" s="255">
        <f t="shared" ca="1" si="64"/>
        <v>9.4999999999999998E-3</v>
      </c>
      <c r="Q213" s="163">
        <f t="shared" ca="1" si="65"/>
        <v>0.05</v>
      </c>
      <c r="R213" s="164">
        <f ca="1">NPV(Q212,K213:$K$244) + ($A$13+$A$14+$A$15)/POWER(1+Q212,$A$29-D213+1)+U212</f>
        <v>0</v>
      </c>
      <c r="S213" s="164">
        <f ca="1">NPV(Q213,K213:$K$244) + ($A$13+$A$14+$A$15)/POWER(1+Q213,$A$29-D213+1)+U212</f>
        <v>0</v>
      </c>
      <c r="T213" s="45">
        <f t="shared" ca="1" si="66"/>
        <v>7.2759576141834259E-11</v>
      </c>
      <c r="U213" s="45">
        <f t="shared" ca="1" si="74"/>
        <v>0</v>
      </c>
      <c r="V213" s="45">
        <f t="shared" si="75"/>
        <v>0</v>
      </c>
      <c r="W213" s="45">
        <f t="shared" ca="1" si="67"/>
        <v>0</v>
      </c>
      <c r="X213" s="274">
        <f t="shared" ca="1" si="68"/>
        <v>7.2759576141834259E-11</v>
      </c>
      <c r="Z213" s="28">
        <f t="shared" ca="1" si="76"/>
        <v>0</v>
      </c>
      <c r="AA213" s="233"/>
      <c r="AB213" s="45">
        <f t="shared" ca="1" si="77"/>
        <v>0</v>
      </c>
      <c r="AC213" s="45">
        <f t="shared" ca="1" si="59"/>
        <v>0</v>
      </c>
      <c r="AD213" s="25">
        <f t="shared" ca="1" si="60"/>
        <v>0</v>
      </c>
    </row>
    <row r="214" spans="4:30" x14ac:dyDescent="0.35">
      <c r="D214" s="20">
        <v>210</v>
      </c>
      <c r="E214" s="21">
        <f t="shared" ca="1" si="69"/>
        <v>121382</v>
      </c>
      <c r="F214" s="44">
        <f t="shared" ca="1" si="61"/>
        <v>121746</v>
      </c>
      <c r="G214" s="22" t="s">
        <v>119</v>
      </c>
      <c r="H214" s="44">
        <f t="shared" ca="1" si="70"/>
        <v>121353</v>
      </c>
      <c r="I214" s="45">
        <f t="shared" si="71"/>
        <v>0</v>
      </c>
      <c r="J214" s="45">
        <f t="shared" ca="1" si="62"/>
        <v>0</v>
      </c>
      <c r="K214" s="45">
        <f t="shared" si="72"/>
        <v>0</v>
      </c>
      <c r="L214" s="45"/>
      <c r="M214" s="45">
        <f t="shared" si="73"/>
        <v>0</v>
      </c>
      <c r="N214" s="257">
        <f t="shared" ca="1" si="63"/>
        <v>0.05</v>
      </c>
      <c r="O214" s="23"/>
      <c r="P214" s="255">
        <f t="shared" ca="1" si="64"/>
        <v>9.4999999999999998E-3</v>
      </c>
      <c r="Q214" s="163">
        <f t="shared" ca="1" si="65"/>
        <v>0.05</v>
      </c>
      <c r="R214" s="164">
        <f ca="1">NPV(Q213,K214:$K$244) + ($A$13+$A$14+$A$15)/POWER(1+Q213,$A$29-D214+1)+U213</f>
        <v>0</v>
      </c>
      <c r="S214" s="164">
        <f ca="1">NPV(Q214,K214:$K$244) + ($A$13+$A$14+$A$15)/POWER(1+Q214,$A$29-D214+1)+U213</f>
        <v>0</v>
      </c>
      <c r="T214" s="45">
        <f t="shared" ca="1" si="66"/>
        <v>7.2759576141834259E-11</v>
      </c>
      <c r="U214" s="45">
        <f t="shared" ca="1" si="74"/>
        <v>0</v>
      </c>
      <c r="V214" s="45">
        <f t="shared" si="75"/>
        <v>0</v>
      </c>
      <c r="W214" s="45">
        <f t="shared" ca="1" si="67"/>
        <v>0</v>
      </c>
      <c r="X214" s="274">
        <f t="shared" ca="1" si="68"/>
        <v>7.2759576141834259E-11</v>
      </c>
      <c r="Z214" s="28">
        <f t="shared" ca="1" si="76"/>
        <v>0</v>
      </c>
      <c r="AA214" s="233"/>
      <c r="AB214" s="45">
        <f t="shared" ca="1" si="77"/>
        <v>0</v>
      </c>
      <c r="AC214" s="45">
        <f t="shared" ca="1" si="59"/>
        <v>0</v>
      </c>
      <c r="AD214" s="25">
        <f t="shared" ca="1" si="60"/>
        <v>0</v>
      </c>
    </row>
    <row r="215" spans="4:30" x14ac:dyDescent="0.35">
      <c r="D215" s="20">
        <v>211</v>
      </c>
      <c r="E215" s="21">
        <f t="shared" ca="1" si="69"/>
        <v>121747</v>
      </c>
      <c r="F215" s="44">
        <f t="shared" ca="1" si="61"/>
        <v>122111</v>
      </c>
      <c r="G215" s="22" t="s">
        <v>119</v>
      </c>
      <c r="H215" s="44">
        <f t="shared" ca="1" si="70"/>
        <v>121718</v>
      </c>
      <c r="I215" s="45">
        <f t="shared" si="71"/>
        <v>0</v>
      </c>
      <c r="J215" s="45">
        <f t="shared" ca="1" si="62"/>
        <v>0</v>
      </c>
      <c r="K215" s="45">
        <f t="shared" si="72"/>
        <v>0</v>
      </c>
      <c r="L215" s="45"/>
      <c r="M215" s="45">
        <f t="shared" si="73"/>
        <v>0</v>
      </c>
      <c r="N215" s="257">
        <f t="shared" ca="1" si="63"/>
        <v>0.05</v>
      </c>
      <c r="O215" s="23"/>
      <c r="P215" s="255">
        <f t="shared" ca="1" si="64"/>
        <v>9.4999999999999998E-3</v>
      </c>
      <c r="Q215" s="163">
        <f t="shared" ca="1" si="65"/>
        <v>0.05</v>
      </c>
      <c r="R215" s="164">
        <f ca="1">NPV(Q214,K215:$K$244) + ($A$13+$A$14+$A$15)/POWER(1+Q214,$A$29-D215+1)+U214</f>
        <v>0</v>
      </c>
      <c r="S215" s="164">
        <f ca="1">NPV(Q215,K215:$K$244) + ($A$13+$A$14+$A$15)/POWER(1+Q215,$A$29-D215+1)+U214</f>
        <v>0</v>
      </c>
      <c r="T215" s="45">
        <f t="shared" ca="1" si="66"/>
        <v>7.2759576141834259E-11</v>
      </c>
      <c r="U215" s="45">
        <f t="shared" ca="1" si="74"/>
        <v>0</v>
      </c>
      <c r="V215" s="45">
        <f t="shared" si="75"/>
        <v>0</v>
      </c>
      <c r="W215" s="45">
        <f t="shared" ca="1" si="67"/>
        <v>0</v>
      </c>
      <c r="X215" s="274">
        <f t="shared" ca="1" si="68"/>
        <v>7.2759576141834259E-11</v>
      </c>
      <c r="Z215" s="28">
        <f t="shared" ca="1" si="76"/>
        <v>0</v>
      </c>
      <c r="AA215" s="233"/>
      <c r="AB215" s="45">
        <f t="shared" ca="1" si="77"/>
        <v>0</v>
      </c>
      <c r="AC215" s="45">
        <f t="shared" ca="1" si="59"/>
        <v>0</v>
      </c>
      <c r="AD215" s="25">
        <f t="shared" ca="1" si="60"/>
        <v>0</v>
      </c>
    </row>
    <row r="216" spans="4:30" x14ac:dyDescent="0.35">
      <c r="D216" s="20">
        <v>212</v>
      </c>
      <c r="E216" s="21">
        <f t="shared" ca="1" si="69"/>
        <v>122112</v>
      </c>
      <c r="F216" s="44">
        <f t="shared" ca="1" si="61"/>
        <v>122476</v>
      </c>
      <c r="G216" s="22" t="s">
        <v>119</v>
      </c>
      <c r="H216" s="44">
        <f t="shared" ca="1" si="70"/>
        <v>122083</v>
      </c>
      <c r="I216" s="45">
        <f t="shared" si="71"/>
        <v>0</v>
      </c>
      <c r="J216" s="45">
        <f t="shared" ca="1" si="62"/>
        <v>0</v>
      </c>
      <c r="K216" s="45">
        <f t="shared" si="72"/>
        <v>0</v>
      </c>
      <c r="L216" s="45"/>
      <c r="M216" s="45">
        <f t="shared" si="73"/>
        <v>0</v>
      </c>
      <c r="N216" s="257">
        <f t="shared" ca="1" si="63"/>
        <v>0.05</v>
      </c>
      <c r="O216" s="23"/>
      <c r="P216" s="255">
        <f t="shared" ca="1" si="64"/>
        <v>9.4999999999999998E-3</v>
      </c>
      <c r="Q216" s="163">
        <f t="shared" ca="1" si="65"/>
        <v>0.05</v>
      </c>
      <c r="R216" s="164">
        <f ca="1">NPV(Q215,K216:$K$244) + ($A$13+$A$14+$A$15)/POWER(1+Q215,$A$29-D216+1)+U215</f>
        <v>0</v>
      </c>
      <c r="S216" s="164">
        <f ca="1">NPV(Q216,K216:$K$244) + ($A$13+$A$14+$A$15)/POWER(1+Q216,$A$29-D216+1)+U215</f>
        <v>0</v>
      </c>
      <c r="T216" s="45">
        <f t="shared" ca="1" si="66"/>
        <v>7.2759576141834259E-11</v>
      </c>
      <c r="U216" s="45">
        <f t="shared" ca="1" si="74"/>
        <v>0</v>
      </c>
      <c r="V216" s="45">
        <f t="shared" si="75"/>
        <v>0</v>
      </c>
      <c r="W216" s="45">
        <f t="shared" ca="1" si="67"/>
        <v>0</v>
      </c>
      <c r="X216" s="274">
        <f t="shared" ca="1" si="68"/>
        <v>7.2759576141834259E-11</v>
      </c>
      <c r="Z216" s="28">
        <f t="shared" ca="1" si="76"/>
        <v>0</v>
      </c>
      <c r="AA216" s="233"/>
      <c r="AB216" s="45">
        <f t="shared" ca="1" si="77"/>
        <v>0</v>
      </c>
      <c r="AC216" s="45">
        <f t="shared" ca="1" si="59"/>
        <v>0</v>
      </c>
      <c r="AD216" s="25">
        <f t="shared" ca="1" si="60"/>
        <v>0</v>
      </c>
    </row>
    <row r="217" spans="4:30" x14ac:dyDescent="0.35">
      <c r="D217" s="20">
        <v>213</v>
      </c>
      <c r="E217" s="21">
        <f t="shared" ca="1" si="69"/>
        <v>122477</v>
      </c>
      <c r="F217" s="44">
        <f t="shared" ca="1" si="61"/>
        <v>122842</v>
      </c>
      <c r="G217" s="22" t="s">
        <v>119</v>
      </c>
      <c r="H217" s="44">
        <f t="shared" ca="1" si="70"/>
        <v>122448</v>
      </c>
      <c r="I217" s="45">
        <f t="shared" si="71"/>
        <v>0</v>
      </c>
      <c r="J217" s="45">
        <f t="shared" ca="1" si="62"/>
        <v>0</v>
      </c>
      <c r="K217" s="45">
        <f t="shared" si="72"/>
        <v>0</v>
      </c>
      <c r="L217" s="45"/>
      <c r="M217" s="45">
        <f t="shared" si="73"/>
        <v>0</v>
      </c>
      <c r="N217" s="257">
        <f t="shared" ca="1" si="63"/>
        <v>0.05</v>
      </c>
      <c r="O217" s="23"/>
      <c r="P217" s="255">
        <f t="shared" ca="1" si="64"/>
        <v>9.4999999999999998E-3</v>
      </c>
      <c r="Q217" s="163">
        <f t="shared" ca="1" si="65"/>
        <v>0.05</v>
      </c>
      <c r="R217" s="164">
        <f ca="1">NPV(Q216,K217:$K$244) + ($A$13+$A$14+$A$15)/POWER(1+Q216,$A$29-D217+1)+U216</f>
        <v>0</v>
      </c>
      <c r="S217" s="164">
        <f ca="1">NPV(Q217,K217:$K$244) + ($A$13+$A$14+$A$15)/POWER(1+Q217,$A$29-D217+1)+U216</f>
        <v>0</v>
      </c>
      <c r="T217" s="45">
        <f t="shared" ca="1" si="66"/>
        <v>7.2759576141834259E-11</v>
      </c>
      <c r="U217" s="45">
        <f t="shared" ca="1" si="74"/>
        <v>0</v>
      </c>
      <c r="V217" s="45">
        <f t="shared" si="75"/>
        <v>0</v>
      </c>
      <c r="W217" s="45">
        <f t="shared" ca="1" si="67"/>
        <v>0</v>
      </c>
      <c r="X217" s="274">
        <f t="shared" ca="1" si="68"/>
        <v>7.2759576141834259E-11</v>
      </c>
      <c r="Z217" s="28">
        <f t="shared" ca="1" si="76"/>
        <v>0</v>
      </c>
      <c r="AA217" s="233"/>
      <c r="AB217" s="45">
        <f t="shared" ca="1" si="77"/>
        <v>0</v>
      </c>
      <c r="AC217" s="45">
        <f t="shared" ca="1" si="59"/>
        <v>0</v>
      </c>
      <c r="AD217" s="25">
        <f t="shared" ca="1" si="60"/>
        <v>0</v>
      </c>
    </row>
    <row r="218" spans="4:30" x14ac:dyDescent="0.35">
      <c r="D218" s="20">
        <v>214</v>
      </c>
      <c r="E218" s="21">
        <f t="shared" ca="1" si="69"/>
        <v>122843</v>
      </c>
      <c r="F218" s="44">
        <f t="shared" ca="1" si="61"/>
        <v>123207</v>
      </c>
      <c r="G218" s="22" t="s">
        <v>119</v>
      </c>
      <c r="H218" s="44">
        <f t="shared" ca="1" si="70"/>
        <v>122814</v>
      </c>
      <c r="I218" s="45">
        <f t="shared" si="71"/>
        <v>0</v>
      </c>
      <c r="J218" s="45">
        <f t="shared" ca="1" si="62"/>
        <v>0</v>
      </c>
      <c r="K218" s="45">
        <f t="shared" si="72"/>
        <v>0</v>
      </c>
      <c r="L218" s="45"/>
      <c r="M218" s="45">
        <f t="shared" si="73"/>
        <v>0</v>
      </c>
      <c r="N218" s="257">
        <f t="shared" ca="1" si="63"/>
        <v>0.05</v>
      </c>
      <c r="O218" s="23"/>
      <c r="P218" s="255">
        <f t="shared" ca="1" si="64"/>
        <v>9.4999999999999998E-3</v>
      </c>
      <c r="Q218" s="163">
        <f t="shared" ca="1" si="65"/>
        <v>0.05</v>
      </c>
      <c r="R218" s="164">
        <f ca="1">NPV(Q217,K218:$K$244) + ($A$13+$A$14+$A$15)/POWER(1+Q217,$A$29-D218+1)+U217</f>
        <v>0</v>
      </c>
      <c r="S218" s="164">
        <f ca="1">NPV(Q218,K218:$K$244) + ($A$13+$A$14+$A$15)/POWER(1+Q218,$A$29-D218+1)+U217</f>
        <v>0</v>
      </c>
      <c r="T218" s="45">
        <f t="shared" ca="1" si="66"/>
        <v>7.2759576141834259E-11</v>
      </c>
      <c r="U218" s="45">
        <f t="shared" ca="1" si="74"/>
        <v>0</v>
      </c>
      <c r="V218" s="45">
        <f t="shared" si="75"/>
        <v>0</v>
      </c>
      <c r="W218" s="45">
        <f t="shared" ca="1" si="67"/>
        <v>0</v>
      </c>
      <c r="X218" s="274">
        <f t="shared" ca="1" si="68"/>
        <v>7.2759576141834259E-11</v>
      </c>
      <c r="Z218" s="28">
        <f t="shared" ca="1" si="76"/>
        <v>0</v>
      </c>
      <c r="AA218" s="233"/>
      <c r="AB218" s="45">
        <f t="shared" ca="1" si="77"/>
        <v>0</v>
      </c>
      <c r="AC218" s="45">
        <f t="shared" ca="1" si="59"/>
        <v>0</v>
      </c>
      <c r="AD218" s="25">
        <f t="shared" ca="1" si="60"/>
        <v>0</v>
      </c>
    </row>
    <row r="219" spans="4:30" x14ac:dyDescent="0.35">
      <c r="D219" s="20">
        <v>215</v>
      </c>
      <c r="E219" s="21">
        <f t="shared" ca="1" si="69"/>
        <v>123208</v>
      </c>
      <c r="F219" s="44">
        <f t="shared" ca="1" si="61"/>
        <v>123572</v>
      </c>
      <c r="G219" s="22" t="s">
        <v>119</v>
      </c>
      <c r="H219" s="44">
        <f t="shared" ca="1" si="70"/>
        <v>123179</v>
      </c>
      <c r="I219" s="45">
        <f t="shared" si="71"/>
        <v>0</v>
      </c>
      <c r="J219" s="45">
        <f t="shared" ca="1" si="62"/>
        <v>0</v>
      </c>
      <c r="K219" s="45">
        <f t="shared" si="72"/>
        <v>0</v>
      </c>
      <c r="L219" s="45"/>
      <c r="M219" s="45">
        <f t="shared" si="73"/>
        <v>0</v>
      </c>
      <c r="N219" s="257">
        <f t="shared" ca="1" si="63"/>
        <v>0.05</v>
      </c>
      <c r="O219" s="23"/>
      <c r="P219" s="255">
        <f t="shared" ca="1" si="64"/>
        <v>9.4999999999999998E-3</v>
      </c>
      <c r="Q219" s="163">
        <f t="shared" ca="1" si="65"/>
        <v>0.05</v>
      </c>
      <c r="R219" s="164">
        <f ca="1">NPV(Q218,K219:$K$244) + ($A$13+$A$14+$A$15)/POWER(1+Q218,$A$29-D219+1)+U218</f>
        <v>0</v>
      </c>
      <c r="S219" s="164">
        <f ca="1">NPV(Q219,K219:$K$244) + ($A$13+$A$14+$A$15)/POWER(1+Q219,$A$29-D219+1)+U218</f>
        <v>0</v>
      </c>
      <c r="T219" s="45">
        <f t="shared" ca="1" si="66"/>
        <v>7.2759576141834259E-11</v>
      </c>
      <c r="U219" s="45">
        <f t="shared" ca="1" si="74"/>
        <v>0</v>
      </c>
      <c r="V219" s="45">
        <f t="shared" si="75"/>
        <v>0</v>
      </c>
      <c r="W219" s="45">
        <f t="shared" ca="1" si="67"/>
        <v>0</v>
      </c>
      <c r="X219" s="274">
        <f t="shared" ca="1" si="68"/>
        <v>7.2759576141834259E-11</v>
      </c>
      <c r="Z219" s="28">
        <f t="shared" ca="1" si="76"/>
        <v>0</v>
      </c>
      <c r="AA219" s="233"/>
      <c r="AB219" s="45">
        <f t="shared" ca="1" si="77"/>
        <v>0</v>
      </c>
      <c r="AC219" s="45">
        <f t="shared" ca="1" si="59"/>
        <v>0</v>
      </c>
      <c r="AD219" s="25">
        <f t="shared" ca="1" si="60"/>
        <v>0</v>
      </c>
    </row>
    <row r="220" spans="4:30" x14ac:dyDescent="0.35">
      <c r="D220" s="20">
        <v>216</v>
      </c>
      <c r="E220" s="21">
        <f t="shared" ca="1" si="69"/>
        <v>123573</v>
      </c>
      <c r="F220" s="44">
        <f t="shared" ca="1" si="61"/>
        <v>123937</v>
      </c>
      <c r="G220" s="22" t="s">
        <v>119</v>
      </c>
      <c r="H220" s="44">
        <f t="shared" ca="1" si="70"/>
        <v>123544</v>
      </c>
      <c r="I220" s="45">
        <f t="shared" si="71"/>
        <v>0</v>
      </c>
      <c r="J220" s="45">
        <f t="shared" ca="1" si="62"/>
        <v>0</v>
      </c>
      <c r="K220" s="45">
        <f t="shared" si="72"/>
        <v>0</v>
      </c>
      <c r="L220" s="45"/>
      <c r="M220" s="45">
        <f t="shared" si="73"/>
        <v>0</v>
      </c>
      <c r="N220" s="257">
        <f t="shared" ca="1" si="63"/>
        <v>0.05</v>
      </c>
      <c r="O220" s="23"/>
      <c r="P220" s="255">
        <f t="shared" ca="1" si="64"/>
        <v>9.4999999999999998E-3</v>
      </c>
      <c r="Q220" s="163">
        <f t="shared" ca="1" si="65"/>
        <v>0.05</v>
      </c>
      <c r="R220" s="164">
        <f ca="1">NPV(Q219,K220:$K$244) + ($A$13+$A$14+$A$15)/POWER(1+Q219,$A$29-D220+1)+U219</f>
        <v>0</v>
      </c>
      <c r="S220" s="164">
        <f ca="1">NPV(Q220,K220:$K$244) + ($A$13+$A$14+$A$15)/POWER(1+Q220,$A$29-D220+1)+U219</f>
        <v>0</v>
      </c>
      <c r="T220" s="45">
        <f t="shared" ca="1" si="66"/>
        <v>7.2759576141834259E-11</v>
      </c>
      <c r="U220" s="45">
        <f t="shared" ca="1" si="74"/>
        <v>0</v>
      </c>
      <c r="V220" s="45">
        <f t="shared" si="75"/>
        <v>0</v>
      </c>
      <c r="W220" s="45">
        <f t="shared" ca="1" si="67"/>
        <v>0</v>
      </c>
      <c r="X220" s="274">
        <f t="shared" ca="1" si="68"/>
        <v>7.2759576141834259E-11</v>
      </c>
      <c r="Z220" s="28">
        <f t="shared" ca="1" si="76"/>
        <v>0</v>
      </c>
      <c r="AA220" s="233"/>
      <c r="AB220" s="45">
        <f t="shared" ca="1" si="77"/>
        <v>0</v>
      </c>
      <c r="AC220" s="45">
        <f t="shared" ca="1" si="59"/>
        <v>0</v>
      </c>
      <c r="AD220" s="25">
        <f t="shared" ca="1" si="60"/>
        <v>0</v>
      </c>
    </row>
    <row r="221" spans="4:30" x14ac:dyDescent="0.35">
      <c r="D221" s="20">
        <v>217</v>
      </c>
      <c r="E221" s="21">
        <f t="shared" ca="1" si="69"/>
        <v>123938</v>
      </c>
      <c r="F221" s="44">
        <f t="shared" ca="1" si="61"/>
        <v>124303</v>
      </c>
      <c r="G221" s="22" t="s">
        <v>119</v>
      </c>
      <c r="H221" s="44">
        <f t="shared" ca="1" si="70"/>
        <v>123909</v>
      </c>
      <c r="I221" s="45">
        <f t="shared" si="71"/>
        <v>0</v>
      </c>
      <c r="J221" s="45">
        <f t="shared" ca="1" si="62"/>
        <v>0</v>
      </c>
      <c r="K221" s="45">
        <f t="shared" si="72"/>
        <v>0</v>
      </c>
      <c r="L221" s="45"/>
      <c r="M221" s="45">
        <f t="shared" si="73"/>
        <v>0</v>
      </c>
      <c r="N221" s="257">
        <f t="shared" ca="1" si="63"/>
        <v>0.05</v>
      </c>
      <c r="O221" s="23"/>
      <c r="P221" s="255">
        <f t="shared" ca="1" si="64"/>
        <v>9.4999999999999998E-3</v>
      </c>
      <c r="Q221" s="163">
        <f t="shared" ca="1" si="65"/>
        <v>0.05</v>
      </c>
      <c r="R221" s="164">
        <f ca="1">NPV(Q220,K221:$K$244) + ($A$13+$A$14+$A$15)/POWER(1+Q220,$A$29-D221+1)+U220</f>
        <v>0</v>
      </c>
      <c r="S221" s="164">
        <f ca="1">NPV(Q221,K221:$K$244) + ($A$13+$A$14+$A$15)/POWER(1+Q221,$A$29-D221+1)+U220</f>
        <v>0</v>
      </c>
      <c r="T221" s="45">
        <f t="shared" ca="1" si="66"/>
        <v>7.2759576141834259E-11</v>
      </c>
      <c r="U221" s="45">
        <f t="shared" ca="1" si="74"/>
        <v>0</v>
      </c>
      <c r="V221" s="45">
        <f t="shared" si="75"/>
        <v>0</v>
      </c>
      <c r="W221" s="45">
        <f t="shared" ca="1" si="67"/>
        <v>0</v>
      </c>
      <c r="X221" s="274">
        <f t="shared" ca="1" si="68"/>
        <v>7.2759576141834259E-11</v>
      </c>
      <c r="Z221" s="28">
        <f t="shared" ca="1" si="76"/>
        <v>0</v>
      </c>
      <c r="AA221" s="233"/>
      <c r="AB221" s="45">
        <f t="shared" ca="1" si="77"/>
        <v>0</v>
      </c>
      <c r="AC221" s="45">
        <f t="shared" ca="1" si="59"/>
        <v>0</v>
      </c>
      <c r="AD221" s="25">
        <f t="shared" ca="1" si="60"/>
        <v>0</v>
      </c>
    </row>
    <row r="222" spans="4:30" x14ac:dyDescent="0.35">
      <c r="D222" s="20">
        <v>218</v>
      </c>
      <c r="E222" s="21">
        <f t="shared" ca="1" si="69"/>
        <v>124304</v>
      </c>
      <c r="F222" s="44">
        <f t="shared" ca="1" si="61"/>
        <v>124668</v>
      </c>
      <c r="G222" s="22" t="s">
        <v>119</v>
      </c>
      <c r="H222" s="44">
        <f t="shared" ca="1" si="70"/>
        <v>124275</v>
      </c>
      <c r="I222" s="45">
        <f t="shared" si="71"/>
        <v>0</v>
      </c>
      <c r="J222" s="45">
        <f t="shared" ca="1" si="62"/>
        <v>0</v>
      </c>
      <c r="K222" s="45">
        <f t="shared" si="72"/>
        <v>0</v>
      </c>
      <c r="L222" s="45"/>
      <c r="M222" s="45">
        <f t="shared" si="73"/>
        <v>0</v>
      </c>
      <c r="N222" s="257">
        <f t="shared" ca="1" si="63"/>
        <v>0.05</v>
      </c>
      <c r="O222" s="23"/>
      <c r="P222" s="255">
        <f t="shared" ca="1" si="64"/>
        <v>9.4999999999999998E-3</v>
      </c>
      <c r="Q222" s="163">
        <f t="shared" ca="1" si="65"/>
        <v>0.05</v>
      </c>
      <c r="R222" s="164">
        <f ca="1">NPV(Q221,K222:$K$244) + ($A$13+$A$14+$A$15)/POWER(1+Q221,$A$29-D222+1)+U221</f>
        <v>0</v>
      </c>
      <c r="S222" s="164">
        <f ca="1">NPV(Q222,K222:$K$244) + ($A$13+$A$14+$A$15)/POWER(1+Q222,$A$29-D222+1)+U221</f>
        <v>0</v>
      </c>
      <c r="T222" s="45">
        <f t="shared" ca="1" si="66"/>
        <v>7.2759576141834259E-11</v>
      </c>
      <c r="U222" s="45">
        <f t="shared" ca="1" si="74"/>
        <v>0</v>
      </c>
      <c r="V222" s="45">
        <f t="shared" si="75"/>
        <v>0</v>
      </c>
      <c r="W222" s="45">
        <f t="shared" ca="1" si="67"/>
        <v>0</v>
      </c>
      <c r="X222" s="274">
        <f t="shared" ca="1" si="68"/>
        <v>7.2759576141834259E-11</v>
      </c>
      <c r="Z222" s="28">
        <f t="shared" ca="1" si="76"/>
        <v>0</v>
      </c>
      <c r="AA222" s="233"/>
      <c r="AB222" s="45">
        <f t="shared" ca="1" si="77"/>
        <v>0</v>
      </c>
      <c r="AC222" s="45">
        <f t="shared" ca="1" si="59"/>
        <v>0</v>
      </c>
      <c r="AD222" s="25">
        <f t="shared" ca="1" si="60"/>
        <v>0</v>
      </c>
    </row>
    <row r="223" spans="4:30" x14ac:dyDescent="0.35">
      <c r="D223" s="20">
        <v>219</v>
      </c>
      <c r="E223" s="21">
        <f t="shared" ca="1" si="69"/>
        <v>124669</v>
      </c>
      <c r="F223" s="44">
        <f t="shared" ca="1" si="61"/>
        <v>125033</v>
      </c>
      <c r="G223" s="22" t="s">
        <v>119</v>
      </c>
      <c r="H223" s="44">
        <f t="shared" ca="1" si="70"/>
        <v>124640</v>
      </c>
      <c r="I223" s="45">
        <f t="shared" si="71"/>
        <v>0</v>
      </c>
      <c r="J223" s="45">
        <f t="shared" ca="1" si="62"/>
        <v>0</v>
      </c>
      <c r="K223" s="45">
        <f t="shared" si="72"/>
        <v>0</v>
      </c>
      <c r="L223" s="45"/>
      <c r="M223" s="45">
        <f t="shared" si="73"/>
        <v>0</v>
      </c>
      <c r="N223" s="257">
        <f t="shared" ca="1" si="63"/>
        <v>0.05</v>
      </c>
      <c r="O223" s="23"/>
      <c r="P223" s="255">
        <f t="shared" ca="1" si="64"/>
        <v>9.4999999999999998E-3</v>
      </c>
      <c r="Q223" s="163">
        <f t="shared" ca="1" si="65"/>
        <v>0.05</v>
      </c>
      <c r="R223" s="164">
        <f ca="1">NPV(Q222,K223:$K$244) + ($A$13+$A$14+$A$15)/POWER(1+Q222,$A$29-D223+1)+U222</f>
        <v>0</v>
      </c>
      <c r="S223" s="164">
        <f ca="1">NPV(Q223,K223:$K$244) + ($A$13+$A$14+$A$15)/POWER(1+Q223,$A$29-D223+1)+U222</f>
        <v>0</v>
      </c>
      <c r="T223" s="45">
        <f t="shared" ca="1" si="66"/>
        <v>7.2759576141834259E-11</v>
      </c>
      <c r="U223" s="45">
        <f t="shared" ca="1" si="74"/>
        <v>0</v>
      </c>
      <c r="V223" s="45">
        <f t="shared" si="75"/>
        <v>0</v>
      </c>
      <c r="W223" s="45">
        <f t="shared" ca="1" si="67"/>
        <v>0</v>
      </c>
      <c r="X223" s="274">
        <f t="shared" ca="1" si="68"/>
        <v>7.2759576141834259E-11</v>
      </c>
      <c r="Z223" s="28">
        <f t="shared" ca="1" si="76"/>
        <v>0</v>
      </c>
      <c r="AA223" s="233"/>
      <c r="AB223" s="45">
        <f t="shared" ca="1" si="77"/>
        <v>0</v>
      </c>
      <c r="AC223" s="45">
        <f t="shared" ca="1" si="59"/>
        <v>0</v>
      </c>
      <c r="AD223" s="25">
        <f t="shared" ca="1" si="60"/>
        <v>0</v>
      </c>
    </row>
    <row r="224" spans="4:30" x14ac:dyDescent="0.35">
      <c r="D224" s="20">
        <v>220</v>
      </c>
      <c r="E224" s="21">
        <f t="shared" ca="1" si="69"/>
        <v>125034</v>
      </c>
      <c r="F224" s="44">
        <f t="shared" ca="1" si="61"/>
        <v>125398</v>
      </c>
      <c r="G224" s="22" t="s">
        <v>119</v>
      </c>
      <c r="H224" s="44">
        <f t="shared" ca="1" si="70"/>
        <v>125005</v>
      </c>
      <c r="I224" s="45">
        <f t="shared" si="71"/>
        <v>0</v>
      </c>
      <c r="J224" s="45">
        <f t="shared" ca="1" si="62"/>
        <v>0</v>
      </c>
      <c r="K224" s="45">
        <f t="shared" si="72"/>
        <v>0</v>
      </c>
      <c r="L224" s="45"/>
      <c r="M224" s="45">
        <f t="shared" si="73"/>
        <v>0</v>
      </c>
      <c r="N224" s="257">
        <f t="shared" ca="1" si="63"/>
        <v>0.05</v>
      </c>
      <c r="O224" s="23"/>
      <c r="P224" s="255">
        <f t="shared" ca="1" si="64"/>
        <v>9.4999999999999998E-3</v>
      </c>
      <c r="Q224" s="163">
        <f t="shared" ca="1" si="65"/>
        <v>0.05</v>
      </c>
      <c r="R224" s="164">
        <f ca="1">NPV(Q223,K224:$K$244) + ($A$13+$A$14+$A$15)/POWER(1+Q223,$A$29-D224+1)+U223</f>
        <v>0</v>
      </c>
      <c r="S224" s="164">
        <f ca="1">NPV(Q224,K224:$K$244) + ($A$13+$A$14+$A$15)/POWER(1+Q224,$A$29-D224+1)+U223</f>
        <v>0</v>
      </c>
      <c r="T224" s="45">
        <f t="shared" ca="1" si="66"/>
        <v>7.2759576141834259E-11</v>
      </c>
      <c r="U224" s="45">
        <f t="shared" ca="1" si="74"/>
        <v>0</v>
      </c>
      <c r="V224" s="45">
        <f t="shared" si="75"/>
        <v>0</v>
      </c>
      <c r="W224" s="45">
        <f t="shared" ca="1" si="67"/>
        <v>0</v>
      </c>
      <c r="X224" s="274">
        <f t="shared" ca="1" si="68"/>
        <v>7.2759576141834259E-11</v>
      </c>
      <c r="Z224" s="28">
        <f t="shared" ca="1" si="76"/>
        <v>0</v>
      </c>
      <c r="AA224" s="233"/>
      <c r="AB224" s="45">
        <f t="shared" ca="1" si="77"/>
        <v>0</v>
      </c>
      <c r="AC224" s="45">
        <f t="shared" ca="1" si="59"/>
        <v>0</v>
      </c>
      <c r="AD224" s="25">
        <f t="shared" ca="1" si="60"/>
        <v>0</v>
      </c>
    </row>
    <row r="225" spans="4:30" x14ac:dyDescent="0.35">
      <c r="D225" s="20">
        <v>221</v>
      </c>
      <c r="E225" s="21">
        <f t="shared" ca="1" si="69"/>
        <v>125399</v>
      </c>
      <c r="F225" s="44">
        <f t="shared" ca="1" si="61"/>
        <v>125764</v>
      </c>
      <c r="G225" s="22" t="s">
        <v>119</v>
      </c>
      <c r="H225" s="44">
        <f t="shared" ca="1" si="70"/>
        <v>125370</v>
      </c>
      <c r="I225" s="45">
        <f t="shared" si="71"/>
        <v>0</v>
      </c>
      <c r="J225" s="45">
        <f t="shared" ca="1" si="62"/>
        <v>0</v>
      </c>
      <c r="K225" s="45">
        <f t="shared" si="72"/>
        <v>0</v>
      </c>
      <c r="L225" s="45"/>
      <c r="M225" s="45">
        <f t="shared" si="73"/>
        <v>0</v>
      </c>
      <c r="N225" s="257">
        <f t="shared" ca="1" si="63"/>
        <v>0.05</v>
      </c>
      <c r="O225" s="23"/>
      <c r="P225" s="255">
        <f t="shared" ca="1" si="64"/>
        <v>9.4999999999999998E-3</v>
      </c>
      <c r="Q225" s="163">
        <f t="shared" ca="1" si="65"/>
        <v>0.05</v>
      </c>
      <c r="R225" s="164">
        <f ca="1">NPV(Q224,K225:$K$244) + ($A$13+$A$14+$A$15)/POWER(1+Q224,$A$29-D225+1)+U224</f>
        <v>0</v>
      </c>
      <c r="S225" s="164">
        <f ca="1">NPV(Q225,K225:$K$244) + ($A$13+$A$14+$A$15)/POWER(1+Q225,$A$29-D225+1)+U224</f>
        <v>0</v>
      </c>
      <c r="T225" s="45">
        <f t="shared" ca="1" si="66"/>
        <v>7.2759576141834259E-11</v>
      </c>
      <c r="U225" s="45">
        <f t="shared" ca="1" si="74"/>
        <v>0</v>
      </c>
      <c r="V225" s="45">
        <f t="shared" si="75"/>
        <v>0</v>
      </c>
      <c r="W225" s="45">
        <f t="shared" ca="1" si="67"/>
        <v>0</v>
      </c>
      <c r="X225" s="274">
        <f t="shared" ca="1" si="68"/>
        <v>7.2759576141834259E-11</v>
      </c>
      <c r="Z225" s="28">
        <f t="shared" ca="1" si="76"/>
        <v>0</v>
      </c>
      <c r="AA225" s="233"/>
      <c r="AB225" s="45">
        <f t="shared" ca="1" si="77"/>
        <v>0</v>
      </c>
      <c r="AC225" s="45">
        <f t="shared" ca="1" si="59"/>
        <v>0</v>
      </c>
      <c r="AD225" s="25">
        <f t="shared" ca="1" si="60"/>
        <v>0</v>
      </c>
    </row>
    <row r="226" spans="4:30" x14ac:dyDescent="0.35">
      <c r="D226" s="20">
        <v>222</v>
      </c>
      <c r="E226" s="21">
        <f t="shared" ca="1" si="69"/>
        <v>125765</v>
      </c>
      <c r="F226" s="44">
        <f t="shared" ca="1" si="61"/>
        <v>126129</v>
      </c>
      <c r="G226" s="22" t="s">
        <v>119</v>
      </c>
      <c r="H226" s="44">
        <f t="shared" ca="1" si="70"/>
        <v>125736</v>
      </c>
      <c r="I226" s="45">
        <f t="shared" si="71"/>
        <v>0</v>
      </c>
      <c r="J226" s="45">
        <f t="shared" ca="1" si="62"/>
        <v>0</v>
      </c>
      <c r="K226" s="45">
        <f t="shared" si="72"/>
        <v>0</v>
      </c>
      <c r="L226" s="45"/>
      <c r="M226" s="45">
        <f t="shared" si="73"/>
        <v>0</v>
      </c>
      <c r="N226" s="257">
        <f t="shared" ca="1" si="63"/>
        <v>0.05</v>
      </c>
      <c r="O226" s="23"/>
      <c r="P226" s="255">
        <f t="shared" ca="1" si="64"/>
        <v>9.4999999999999998E-3</v>
      </c>
      <c r="Q226" s="163">
        <f t="shared" ca="1" si="65"/>
        <v>0.05</v>
      </c>
      <c r="R226" s="164">
        <f ca="1">NPV(Q225,K226:$K$244) + ($A$13+$A$14+$A$15)/POWER(1+Q225,$A$29-D226+1)+U225</f>
        <v>0</v>
      </c>
      <c r="S226" s="164">
        <f ca="1">NPV(Q226,K226:$K$244) + ($A$13+$A$14+$A$15)/POWER(1+Q226,$A$29-D226+1)+U225</f>
        <v>0</v>
      </c>
      <c r="T226" s="45">
        <f t="shared" ca="1" si="66"/>
        <v>7.2759576141834259E-11</v>
      </c>
      <c r="U226" s="45">
        <f t="shared" ca="1" si="74"/>
        <v>0</v>
      </c>
      <c r="V226" s="45">
        <f t="shared" si="75"/>
        <v>0</v>
      </c>
      <c r="W226" s="45">
        <f t="shared" ca="1" si="67"/>
        <v>0</v>
      </c>
      <c r="X226" s="274">
        <f t="shared" ca="1" si="68"/>
        <v>7.2759576141834259E-11</v>
      </c>
      <c r="Z226" s="28">
        <f t="shared" ca="1" si="76"/>
        <v>0</v>
      </c>
      <c r="AA226" s="233"/>
      <c r="AB226" s="45">
        <f t="shared" ca="1" si="77"/>
        <v>0</v>
      </c>
      <c r="AC226" s="45">
        <f t="shared" ca="1" si="59"/>
        <v>0</v>
      </c>
      <c r="AD226" s="25">
        <f t="shared" ca="1" si="60"/>
        <v>0</v>
      </c>
    </row>
    <row r="227" spans="4:30" x14ac:dyDescent="0.35">
      <c r="D227" s="20">
        <v>223</v>
      </c>
      <c r="E227" s="21">
        <f t="shared" ca="1" si="69"/>
        <v>126130</v>
      </c>
      <c r="F227" s="44">
        <f t="shared" ca="1" si="61"/>
        <v>126494</v>
      </c>
      <c r="G227" s="22" t="s">
        <v>119</v>
      </c>
      <c r="H227" s="44">
        <f t="shared" ca="1" si="70"/>
        <v>126101</v>
      </c>
      <c r="I227" s="45">
        <f t="shared" si="71"/>
        <v>0</v>
      </c>
      <c r="J227" s="45">
        <f t="shared" ca="1" si="62"/>
        <v>0</v>
      </c>
      <c r="K227" s="45">
        <f t="shared" si="72"/>
        <v>0</v>
      </c>
      <c r="L227" s="45"/>
      <c r="M227" s="45">
        <f t="shared" si="73"/>
        <v>0</v>
      </c>
      <c r="N227" s="257">
        <f t="shared" ca="1" si="63"/>
        <v>0.05</v>
      </c>
      <c r="O227" s="23"/>
      <c r="P227" s="255">
        <f t="shared" ca="1" si="64"/>
        <v>9.4999999999999998E-3</v>
      </c>
      <c r="Q227" s="163">
        <f t="shared" ca="1" si="65"/>
        <v>0.05</v>
      </c>
      <c r="R227" s="164">
        <f ca="1">NPV(Q226,K227:$K$244) + ($A$13+$A$14+$A$15)/POWER(1+Q226,$A$29-D227+1)+U226</f>
        <v>0</v>
      </c>
      <c r="S227" s="164">
        <f ca="1">NPV(Q227,K227:$K$244) + ($A$13+$A$14+$A$15)/POWER(1+Q227,$A$29-D227+1)+U226</f>
        <v>0</v>
      </c>
      <c r="T227" s="45">
        <f t="shared" ca="1" si="66"/>
        <v>7.2759576141834259E-11</v>
      </c>
      <c r="U227" s="45">
        <f t="shared" ca="1" si="74"/>
        <v>0</v>
      </c>
      <c r="V227" s="45">
        <f t="shared" si="75"/>
        <v>0</v>
      </c>
      <c r="W227" s="45">
        <f t="shared" ca="1" si="67"/>
        <v>0</v>
      </c>
      <c r="X227" s="274">
        <f t="shared" ca="1" si="68"/>
        <v>7.2759576141834259E-11</v>
      </c>
      <c r="Z227" s="28">
        <f t="shared" ca="1" si="76"/>
        <v>0</v>
      </c>
      <c r="AA227" s="233"/>
      <c r="AB227" s="45">
        <f t="shared" ca="1" si="77"/>
        <v>0</v>
      </c>
      <c r="AC227" s="45">
        <f t="shared" ca="1" si="59"/>
        <v>0</v>
      </c>
      <c r="AD227" s="25">
        <f t="shared" ca="1" si="60"/>
        <v>0</v>
      </c>
    </row>
    <row r="228" spans="4:30" x14ac:dyDescent="0.35">
      <c r="D228" s="20">
        <v>224</v>
      </c>
      <c r="E228" s="21">
        <f t="shared" ca="1" si="69"/>
        <v>126495</v>
      </c>
      <c r="F228" s="44">
        <f t="shared" ca="1" si="61"/>
        <v>126859</v>
      </c>
      <c r="G228" s="22" t="s">
        <v>119</v>
      </c>
      <c r="H228" s="44">
        <f t="shared" ca="1" si="70"/>
        <v>126466</v>
      </c>
      <c r="I228" s="45">
        <f t="shared" si="71"/>
        <v>0</v>
      </c>
      <c r="J228" s="45">
        <f t="shared" ca="1" si="62"/>
        <v>0</v>
      </c>
      <c r="K228" s="45">
        <f t="shared" si="72"/>
        <v>0</v>
      </c>
      <c r="L228" s="45"/>
      <c r="M228" s="45">
        <f t="shared" si="73"/>
        <v>0</v>
      </c>
      <c r="N228" s="257">
        <f t="shared" ca="1" si="63"/>
        <v>0.05</v>
      </c>
      <c r="O228" s="23"/>
      <c r="P228" s="255">
        <f t="shared" ca="1" si="64"/>
        <v>9.4999999999999998E-3</v>
      </c>
      <c r="Q228" s="163">
        <f t="shared" ca="1" si="65"/>
        <v>0.05</v>
      </c>
      <c r="R228" s="164">
        <f ca="1">NPV(Q227,K228:$K$244) + ($A$13+$A$14+$A$15)/POWER(1+Q227,$A$29-D228+1)+U227</f>
        <v>0</v>
      </c>
      <c r="S228" s="164">
        <f ca="1">NPV(Q228,K228:$K$244) + ($A$13+$A$14+$A$15)/POWER(1+Q228,$A$29-D228+1)+U227</f>
        <v>0</v>
      </c>
      <c r="T228" s="45">
        <f t="shared" ca="1" si="66"/>
        <v>7.2759576141834259E-11</v>
      </c>
      <c r="U228" s="45">
        <f t="shared" ca="1" si="74"/>
        <v>0</v>
      </c>
      <c r="V228" s="45">
        <f t="shared" si="75"/>
        <v>0</v>
      </c>
      <c r="W228" s="45">
        <f t="shared" ca="1" si="67"/>
        <v>0</v>
      </c>
      <c r="X228" s="274">
        <f t="shared" ca="1" si="68"/>
        <v>7.2759576141834259E-11</v>
      </c>
      <c r="Z228" s="28">
        <f t="shared" ca="1" si="76"/>
        <v>0</v>
      </c>
      <c r="AA228" s="233"/>
      <c r="AB228" s="45">
        <f t="shared" ca="1" si="77"/>
        <v>0</v>
      </c>
      <c r="AC228" s="45">
        <f t="shared" ca="1" si="59"/>
        <v>0</v>
      </c>
      <c r="AD228" s="25">
        <f t="shared" ca="1" si="60"/>
        <v>0</v>
      </c>
    </row>
    <row r="229" spans="4:30" x14ac:dyDescent="0.35">
      <c r="D229" s="20">
        <v>225</v>
      </c>
      <c r="E229" s="21">
        <f t="shared" ca="1" si="69"/>
        <v>126860</v>
      </c>
      <c r="F229" s="44">
        <f t="shared" ca="1" si="61"/>
        <v>127225</v>
      </c>
      <c r="G229" s="22" t="s">
        <v>119</v>
      </c>
      <c r="H229" s="44">
        <f t="shared" ca="1" si="70"/>
        <v>126831</v>
      </c>
      <c r="I229" s="45">
        <f t="shared" si="71"/>
        <v>0</v>
      </c>
      <c r="J229" s="45">
        <f t="shared" ca="1" si="62"/>
        <v>0</v>
      </c>
      <c r="K229" s="45">
        <f t="shared" si="72"/>
        <v>0</v>
      </c>
      <c r="L229" s="45"/>
      <c r="M229" s="45">
        <f t="shared" si="73"/>
        <v>0</v>
      </c>
      <c r="N229" s="257">
        <f t="shared" ca="1" si="63"/>
        <v>0.05</v>
      </c>
      <c r="O229" s="23"/>
      <c r="P229" s="255">
        <f t="shared" ca="1" si="64"/>
        <v>9.4999999999999998E-3</v>
      </c>
      <c r="Q229" s="163">
        <f t="shared" ca="1" si="65"/>
        <v>0.05</v>
      </c>
      <c r="R229" s="164">
        <f ca="1">NPV(Q228,K229:$K$244) + ($A$13+$A$14+$A$15)/POWER(1+Q228,$A$29-D229+1)+U228</f>
        <v>0</v>
      </c>
      <c r="S229" s="164">
        <f ca="1">NPV(Q229,K229:$K$244) + ($A$13+$A$14+$A$15)/POWER(1+Q229,$A$29-D229+1)+U228</f>
        <v>0</v>
      </c>
      <c r="T229" s="45">
        <f t="shared" ca="1" si="66"/>
        <v>7.2759576141834259E-11</v>
      </c>
      <c r="U229" s="45">
        <f t="shared" ca="1" si="74"/>
        <v>0</v>
      </c>
      <c r="V229" s="45">
        <f t="shared" si="75"/>
        <v>0</v>
      </c>
      <c r="W229" s="45">
        <f t="shared" ca="1" si="67"/>
        <v>0</v>
      </c>
      <c r="X229" s="274">
        <f t="shared" ca="1" si="68"/>
        <v>7.2759576141834259E-11</v>
      </c>
      <c r="Z229" s="28">
        <f t="shared" ca="1" si="76"/>
        <v>0</v>
      </c>
      <c r="AA229" s="233"/>
      <c r="AB229" s="45">
        <f t="shared" ca="1" si="77"/>
        <v>0</v>
      </c>
      <c r="AC229" s="45">
        <f t="shared" ca="1" si="59"/>
        <v>0</v>
      </c>
      <c r="AD229" s="25">
        <f t="shared" ca="1" si="60"/>
        <v>0</v>
      </c>
    </row>
    <row r="230" spans="4:30" x14ac:dyDescent="0.35">
      <c r="D230" s="20">
        <v>226</v>
      </c>
      <c r="E230" s="21">
        <f t="shared" ca="1" si="69"/>
        <v>127226</v>
      </c>
      <c r="F230" s="44">
        <f t="shared" ca="1" si="61"/>
        <v>127590</v>
      </c>
      <c r="G230" s="22" t="s">
        <v>119</v>
      </c>
      <c r="H230" s="44">
        <f t="shared" ca="1" si="70"/>
        <v>127197</v>
      </c>
      <c r="I230" s="45">
        <f t="shared" si="71"/>
        <v>0</v>
      </c>
      <c r="J230" s="45">
        <f t="shared" ca="1" si="62"/>
        <v>0</v>
      </c>
      <c r="K230" s="45">
        <f t="shared" si="72"/>
        <v>0</v>
      </c>
      <c r="L230" s="45"/>
      <c r="M230" s="45">
        <f t="shared" si="73"/>
        <v>0</v>
      </c>
      <c r="N230" s="257">
        <f t="shared" ca="1" si="63"/>
        <v>0.05</v>
      </c>
      <c r="O230" s="23"/>
      <c r="P230" s="255">
        <f t="shared" ca="1" si="64"/>
        <v>9.4999999999999998E-3</v>
      </c>
      <c r="Q230" s="163">
        <f t="shared" ca="1" si="65"/>
        <v>0.05</v>
      </c>
      <c r="R230" s="164">
        <f ca="1">NPV(Q229,K230:$K$244) + ($A$13+$A$14+$A$15)/POWER(1+Q229,$A$29-D230+1)+U229</f>
        <v>0</v>
      </c>
      <c r="S230" s="164">
        <f ca="1">NPV(Q230,K230:$K$244) + ($A$13+$A$14+$A$15)/POWER(1+Q230,$A$29-D230+1)+U229</f>
        <v>0</v>
      </c>
      <c r="T230" s="45">
        <f t="shared" ca="1" si="66"/>
        <v>7.2759576141834259E-11</v>
      </c>
      <c r="U230" s="45">
        <f t="shared" ca="1" si="74"/>
        <v>0</v>
      </c>
      <c r="V230" s="45">
        <f t="shared" si="75"/>
        <v>0</v>
      </c>
      <c r="W230" s="45">
        <f t="shared" ca="1" si="67"/>
        <v>0</v>
      </c>
      <c r="X230" s="274">
        <f t="shared" ca="1" si="68"/>
        <v>7.2759576141834259E-11</v>
      </c>
      <c r="Z230" s="28">
        <f t="shared" ca="1" si="76"/>
        <v>0</v>
      </c>
      <c r="AA230" s="233"/>
      <c r="AB230" s="45">
        <f t="shared" ca="1" si="77"/>
        <v>0</v>
      </c>
      <c r="AC230" s="45">
        <f t="shared" ca="1" si="59"/>
        <v>0</v>
      </c>
      <c r="AD230" s="25">
        <f t="shared" ca="1" si="60"/>
        <v>0</v>
      </c>
    </row>
    <row r="231" spans="4:30" x14ac:dyDescent="0.35">
      <c r="D231" s="20">
        <v>227</v>
      </c>
      <c r="E231" s="21">
        <f t="shared" ca="1" si="69"/>
        <v>127591</v>
      </c>
      <c r="F231" s="44">
        <f t="shared" ca="1" si="61"/>
        <v>127955</v>
      </c>
      <c r="G231" s="22" t="s">
        <v>119</v>
      </c>
      <c r="H231" s="44">
        <f t="shared" ca="1" si="70"/>
        <v>127562</v>
      </c>
      <c r="I231" s="45">
        <f t="shared" si="71"/>
        <v>0</v>
      </c>
      <c r="J231" s="45">
        <f t="shared" ca="1" si="62"/>
        <v>0</v>
      </c>
      <c r="K231" s="45">
        <f t="shared" si="72"/>
        <v>0</v>
      </c>
      <c r="L231" s="45"/>
      <c r="M231" s="45">
        <f t="shared" si="73"/>
        <v>0</v>
      </c>
      <c r="N231" s="257">
        <f t="shared" ca="1" si="63"/>
        <v>0.05</v>
      </c>
      <c r="O231" s="23"/>
      <c r="P231" s="255">
        <f t="shared" ca="1" si="64"/>
        <v>9.4999999999999998E-3</v>
      </c>
      <c r="Q231" s="163">
        <f t="shared" ca="1" si="65"/>
        <v>0.05</v>
      </c>
      <c r="R231" s="164">
        <f ca="1">NPV(Q230,K231:$K$244) + ($A$13+$A$14+$A$15)/POWER(1+Q230,$A$29-D231+1)+U230</f>
        <v>0</v>
      </c>
      <c r="S231" s="164">
        <f ca="1">NPV(Q231,K231:$K$244) + ($A$13+$A$14+$A$15)/POWER(1+Q231,$A$29-D231+1)+U230</f>
        <v>0</v>
      </c>
      <c r="T231" s="45">
        <f t="shared" ca="1" si="66"/>
        <v>7.2759576141834259E-11</v>
      </c>
      <c r="U231" s="45">
        <f t="shared" ca="1" si="74"/>
        <v>0</v>
      </c>
      <c r="V231" s="45">
        <f t="shared" si="75"/>
        <v>0</v>
      </c>
      <c r="W231" s="45">
        <f t="shared" ca="1" si="67"/>
        <v>0</v>
      </c>
      <c r="X231" s="274">
        <f t="shared" ca="1" si="68"/>
        <v>7.2759576141834259E-11</v>
      </c>
      <c r="Z231" s="28">
        <f t="shared" ca="1" si="76"/>
        <v>0</v>
      </c>
      <c r="AA231" s="233"/>
      <c r="AB231" s="45">
        <f t="shared" ca="1" si="77"/>
        <v>0</v>
      </c>
      <c r="AC231" s="45">
        <f t="shared" ca="1" si="59"/>
        <v>0</v>
      </c>
      <c r="AD231" s="25">
        <f t="shared" ca="1" si="60"/>
        <v>0</v>
      </c>
    </row>
    <row r="232" spans="4:30" x14ac:dyDescent="0.35">
      <c r="D232" s="20">
        <v>228</v>
      </c>
      <c r="E232" s="21">
        <f t="shared" ca="1" si="69"/>
        <v>127956</v>
      </c>
      <c r="F232" s="44">
        <f t="shared" ca="1" si="61"/>
        <v>128320</v>
      </c>
      <c r="G232" s="22" t="s">
        <v>119</v>
      </c>
      <c r="H232" s="44">
        <f t="shared" ca="1" si="70"/>
        <v>127927</v>
      </c>
      <c r="I232" s="45">
        <f t="shared" si="71"/>
        <v>0</v>
      </c>
      <c r="J232" s="45">
        <f t="shared" ca="1" si="62"/>
        <v>0</v>
      </c>
      <c r="K232" s="45">
        <f t="shared" si="72"/>
        <v>0</v>
      </c>
      <c r="L232" s="45"/>
      <c r="M232" s="45">
        <f t="shared" si="73"/>
        <v>0</v>
      </c>
      <c r="N232" s="257">
        <f t="shared" ca="1" si="63"/>
        <v>0.05</v>
      </c>
      <c r="O232" s="23"/>
      <c r="P232" s="255">
        <f t="shared" ca="1" si="64"/>
        <v>9.4999999999999998E-3</v>
      </c>
      <c r="Q232" s="163">
        <f t="shared" ca="1" si="65"/>
        <v>0.05</v>
      </c>
      <c r="R232" s="164">
        <f ca="1">NPV(Q231,K232:$K$244) + ($A$13+$A$14+$A$15)/POWER(1+Q231,$A$29-D232+1)+U231</f>
        <v>0</v>
      </c>
      <c r="S232" s="164">
        <f ca="1">NPV(Q232,K232:$K$244) + ($A$13+$A$14+$A$15)/POWER(1+Q232,$A$29-D232+1)+U231</f>
        <v>0</v>
      </c>
      <c r="T232" s="45">
        <f t="shared" ca="1" si="66"/>
        <v>7.2759576141834259E-11</v>
      </c>
      <c r="U232" s="45">
        <f t="shared" ca="1" si="74"/>
        <v>0</v>
      </c>
      <c r="V232" s="45">
        <f t="shared" si="75"/>
        <v>0</v>
      </c>
      <c r="W232" s="45">
        <f t="shared" ca="1" si="67"/>
        <v>0</v>
      </c>
      <c r="X232" s="274">
        <f t="shared" ca="1" si="68"/>
        <v>7.2759576141834259E-11</v>
      </c>
      <c r="Z232" s="28">
        <f t="shared" ca="1" si="76"/>
        <v>0</v>
      </c>
      <c r="AA232" s="233"/>
      <c r="AB232" s="45">
        <f t="shared" ca="1" si="77"/>
        <v>0</v>
      </c>
      <c r="AC232" s="45">
        <f t="shared" ca="1" si="59"/>
        <v>0</v>
      </c>
      <c r="AD232" s="25">
        <f t="shared" ca="1" si="60"/>
        <v>0</v>
      </c>
    </row>
    <row r="233" spans="4:30" x14ac:dyDescent="0.35">
      <c r="D233" s="20">
        <v>229</v>
      </c>
      <c r="E233" s="21">
        <f t="shared" ca="1" si="69"/>
        <v>128321</v>
      </c>
      <c r="F233" s="44">
        <f t="shared" ca="1" si="61"/>
        <v>128686</v>
      </c>
      <c r="G233" s="22" t="s">
        <v>119</v>
      </c>
      <c r="H233" s="44">
        <f t="shared" ca="1" si="70"/>
        <v>128292</v>
      </c>
      <c r="I233" s="45">
        <f t="shared" si="71"/>
        <v>0</v>
      </c>
      <c r="J233" s="45">
        <f t="shared" ca="1" si="62"/>
        <v>0</v>
      </c>
      <c r="K233" s="45">
        <f t="shared" si="72"/>
        <v>0</v>
      </c>
      <c r="L233" s="45"/>
      <c r="M233" s="45">
        <f t="shared" si="73"/>
        <v>0</v>
      </c>
      <c r="N233" s="257">
        <f t="shared" ca="1" si="63"/>
        <v>0.05</v>
      </c>
      <c r="O233" s="23"/>
      <c r="P233" s="255">
        <f t="shared" ca="1" si="64"/>
        <v>9.4999999999999998E-3</v>
      </c>
      <c r="Q233" s="163">
        <f t="shared" ca="1" si="65"/>
        <v>0.05</v>
      </c>
      <c r="R233" s="164">
        <f ca="1">NPV(Q232,K233:$K$244) + ($A$13+$A$14+$A$15)/POWER(1+Q232,$A$29-D233+1)+U232</f>
        <v>0</v>
      </c>
      <c r="S233" s="164">
        <f ca="1">NPV(Q233,K233:$K$244) + ($A$13+$A$14+$A$15)/POWER(1+Q233,$A$29-D233+1)+U232</f>
        <v>0</v>
      </c>
      <c r="T233" s="45">
        <f t="shared" ca="1" si="66"/>
        <v>7.2759576141834259E-11</v>
      </c>
      <c r="U233" s="45">
        <f t="shared" ca="1" si="74"/>
        <v>0</v>
      </c>
      <c r="V233" s="45">
        <f t="shared" si="75"/>
        <v>0</v>
      </c>
      <c r="W233" s="45">
        <f t="shared" ca="1" si="67"/>
        <v>0</v>
      </c>
      <c r="X233" s="274">
        <f t="shared" ca="1" si="68"/>
        <v>7.2759576141834259E-11</v>
      </c>
      <c r="Z233" s="28">
        <f t="shared" ca="1" si="76"/>
        <v>0</v>
      </c>
      <c r="AA233" s="233"/>
      <c r="AB233" s="45">
        <f t="shared" ca="1" si="77"/>
        <v>0</v>
      </c>
      <c r="AC233" s="45">
        <f t="shared" ca="1" si="59"/>
        <v>0</v>
      </c>
      <c r="AD233" s="25">
        <f t="shared" ca="1" si="60"/>
        <v>0</v>
      </c>
    </row>
    <row r="234" spans="4:30" x14ac:dyDescent="0.35">
      <c r="D234" s="20">
        <v>230</v>
      </c>
      <c r="E234" s="21">
        <f t="shared" ca="1" si="69"/>
        <v>128687</v>
      </c>
      <c r="F234" s="44">
        <f t="shared" ca="1" si="61"/>
        <v>129051</v>
      </c>
      <c r="G234" s="22" t="s">
        <v>119</v>
      </c>
      <c r="H234" s="44">
        <f t="shared" ca="1" si="70"/>
        <v>128658</v>
      </c>
      <c r="I234" s="45">
        <f t="shared" si="71"/>
        <v>0</v>
      </c>
      <c r="J234" s="45">
        <f t="shared" ca="1" si="62"/>
        <v>0</v>
      </c>
      <c r="K234" s="45">
        <f t="shared" si="72"/>
        <v>0</v>
      </c>
      <c r="L234" s="45"/>
      <c r="M234" s="45">
        <f t="shared" si="73"/>
        <v>0</v>
      </c>
      <c r="N234" s="257">
        <f t="shared" ca="1" si="63"/>
        <v>0.05</v>
      </c>
      <c r="O234" s="23"/>
      <c r="P234" s="255">
        <f t="shared" ca="1" si="64"/>
        <v>9.4999999999999998E-3</v>
      </c>
      <c r="Q234" s="163">
        <f t="shared" ca="1" si="65"/>
        <v>0.05</v>
      </c>
      <c r="R234" s="164">
        <f ca="1">NPV(Q233,K234:$K$244) + ($A$13+$A$14+$A$15)/POWER(1+Q233,$A$29-D234+1)+U233</f>
        <v>0</v>
      </c>
      <c r="S234" s="164">
        <f ca="1">NPV(Q234,K234:$K$244) + ($A$13+$A$14+$A$15)/POWER(1+Q234,$A$29-D234+1)+U233</f>
        <v>0</v>
      </c>
      <c r="T234" s="45">
        <f t="shared" ca="1" si="66"/>
        <v>7.2759576141834259E-11</v>
      </c>
      <c r="U234" s="45">
        <f t="shared" ca="1" si="74"/>
        <v>0</v>
      </c>
      <c r="V234" s="45">
        <f t="shared" si="75"/>
        <v>0</v>
      </c>
      <c r="W234" s="45">
        <f t="shared" ca="1" si="67"/>
        <v>0</v>
      </c>
      <c r="X234" s="274">
        <f t="shared" ca="1" si="68"/>
        <v>7.2759576141834259E-11</v>
      </c>
      <c r="Z234" s="28">
        <f t="shared" ca="1" si="76"/>
        <v>0</v>
      </c>
      <c r="AA234" s="233"/>
      <c r="AB234" s="45">
        <f t="shared" ca="1" si="77"/>
        <v>0</v>
      </c>
      <c r="AC234" s="45">
        <f t="shared" ca="1" si="59"/>
        <v>0</v>
      </c>
      <c r="AD234" s="25">
        <f t="shared" ca="1" si="60"/>
        <v>0</v>
      </c>
    </row>
    <row r="235" spans="4:30" x14ac:dyDescent="0.35">
      <c r="D235" s="20">
        <v>231</v>
      </c>
      <c r="E235" s="21">
        <f t="shared" ca="1" si="69"/>
        <v>129052</v>
      </c>
      <c r="F235" s="44">
        <f t="shared" ca="1" si="61"/>
        <v>129416</v>
      </c>
      <c r="G235" s="22" t="s">
        <v>119</v>
      </c>
      <c r="H235" s="44">
        <f t="shared" ca="1" si="70"/>
        <v>129023</v>
      </c>
      <c r="I235" s="45">
        <f t="shared" si="71"/>
        <v>0</v>
      </c>
      <c r="J235" s="45">
        <f t="shared" ca="1" si="62"/>
        <v>0</v>
      </c>
      <c r="K235" s="45">
        <f t="shared" si="72"/>
        <v>0</v>
      </c>
      <c r="L235" s="45"/>
      <c r="M235" s="45">
        <f t="shared" si="73"/>
        <v>0</v>
      </c>
      <c r="N235" s="257">
        <f t="shared" ca="1" si="63"/>
        <v>0.05</v>
      </c>
      <c r="O235" s="23"/>
      <c r="P235" s="255">
        <f t="shared" ca="1" si="64"/>
        <v>9.4999999999999998E-3</v>
      </c>
      <c r="Q235" s="163">
        <f t="shared" ca="1" si="65"/>
        <v>0.05</v>
      </c>
      <c r="R235" s="164">
        <f ca="1">NPV(Q234,K235:$K$244) + ($A$13+$A$14+$A$15)/POWER(1+Q234,$A$29-D235+1)+U234</f>
        <v>0</v>
      </c>
      <c r="S235" s="164">
        <f ca="1">NPV(Q235,K235:$K$244) + ($A$13+$A$14+$A$15)/POWER(1+Q235,$A$29-D235+1)+U234</f>
        <v>0</v>
      </c>
      <c r="T235" s="45">
        <f t="shared" ca="1" si="66"/>
        <v>7.2759576141834259E-11</v>
      </c>
      <c r="U235" s="45">
        <f t="shared" ca="1" si="74"/>
        <v>0</v>
      </c>
      <c r="V235" s="45">
        <f t="shared" si="75"/>
        <v>0</v>
      </c>
      <c r="W235" s="45">
        <f t="shared" ca="1" si="67"/>
        <v>0</v>
      </c>
      <c r="X235" s="274">
        <f t="shared" ca="1" si="68"/>
        <v>7.2759576141834259E-11</v>
      </c>
      <c r="Z235" s="28">
        <f t="shared" ca="1" si="76"/>
        <v>0</v>
      </c>
      <c r="AA235" s="233"/>
      <c r="AB235" s="45">
        <f t="shared" ca="1" si="77"/>
        <v>0</v>
      </c>
      <c r="AC235" s="45">
        <f t="shared" ca="1" si="59"/>
        <v>0</v>
      </c>
      <c r="AD235" s="25">
        <f t="shared" ca="1" si="60"/>
        <v>0</v>
      </c>
    </row>
    <row r="236" spans="4:30" x14ac:dyDescent="0.35">
      <c r="D236" s="20">
        <v>232</v>
      </c>
      <c r="E236" s="21">
        <f t="shared" ca="1" si="69"/>
        <v>129417</v>
      </c>
      <c r="F236" s="44">
        <f t="shared" ca="1" si="61"/>
        <v>129781</v>
      </c>
      <c r="G236" s="22" t="s">
        <v>119</v>
      </c>
      <c r="H236" s="44">
        <f t="shared" ca="1" si="70"/>
        <v>129388</v>
      </c>
      <c r="I236" s="45">
        <f t="shared" si="71"/>
        <v>0</v>
      </c>
      <c r="J236" s="45">
        <f t="shared" ca="1" si="62"/>
        <v>0</v>
      </c>
      <c r="K236" s="45">
        <f t="shared" si="72"/>
        <v>0</v>
      </c>
      <c r="L236" s="45"/>
      <c r="M236" s="45">
        <f t="shared" si="73"/>
        <v>0</v>
      </c>
      <c r="N236" s="257">
        <f t="shared" ca="1" si="63"/>
        <v>0.05</v>
      </c>
      <c r="O236" s="23"/>
      <c r="P236" s="255">
        <f t="shared" ca="1" si="64"/>
        <v>9.4999999999999998E-3</v>
      </c>
      <c r="Q236" s="163">
        <f t="shared" ca="1" si="65"/>
        <v>0.05</v>
      </c>
      <c r="R236" s="164">
        <f ca="1">NPV(Q235,K236:$K$244) + ($A$13+$A$14+$A$15)/POWER(1+Q235,$A$29-D236+1)+U235</f>
        <v>0</v>
      </c>
      <c r="S236" s="164">
        <f ca="1">NPV(Q236,K236:$K$244) + ($A$13+$A$14+$A$15)/POWER(1+Q236,$A$29-D236+1)+U235</f>
        <v>0</v>
      </c>
      <c r="T236" s="45">
        <f t="shared" ca="1" si="66"/>
        <v>7.2759576141834259E-11</v>
      </c>
      <c r="U236" s="45">
        <f t="shared" ca="1" si="74"/>
        <v>0</v>
      </c>
      <c r="V236" s="45">
        <f t="shared" si="75"/>
        <v>0</v>
      </c>
      <c r="W236" s="45">
        <f t="shared" ca="1" si="67"/>
        <v>0</v>
      </c>
      <c r="X236" s="274">
        <f t="shared" ca="1" si="68"/>
        <v>7.2759576141834259E-11</v>
      </c>
      <c r="Z236" s="28">
        <f t="shared" ca="1" si="76"/>
        <v>0</v>
      </c>
      <c r="AA236" s="233"/>
      <c r="AB236" s="45">
        <f t="shared" ca="1" si="77"/>
        <v>0</v>
      </c>
      <c r="AC236" s="45">
        <f t="shared" ca="1" si="59"/>
        <v>0</v>
      </c>
      <c r="AD236" s="25">
        <f t="shared" ca="1" si="60"/>
        <v>0</v>
      </c>
    </row>
    <row r="237" spans="4:30" x14ac:dyDescent="0.35">
      <c r="D237" s="20">
        <v>233</v>
      </c>
      <c r="E237" s="21">
        <f t="shared" ca="1" si="69"/>
        <v>129782</v>
      </c>
      <c r="F237" s="44">
        <f t="shared" ca="1" si="61"/>
        <v>130147</v>
      </c>
      <c r="G237" s="22" t="s">
        <v>119</v>
      </c>
      <c r="H237" s="44">
        <f t="shared" ca="1" si="70"/>
        <v>129753</v>
      </c>
      <c r="I237" s="45">
        <f t="shared" si="71"/>
        <v>0</v>
      </c>
      <c r="J237" s="45">
        <f t="shared" ca="1" si="62"/>
        <v>0</v>
      </c>
      <c r="K237" s="45">
        <f t="shared" si="72"/>
        <v>0</v>
      </c>
      <c r="L237" s="45"/>
      <c r="M237" s="45">
        <f t="shared" si="73"/>
        <v>0</v>
      </c>
      <c r="N237" s="257">
        <f t="shared" ca="1" si="63"/>
        <v>0.05</v>
      </c>
      <c r="O237" s="23"/>
      <c r="P237" s="255">
        <f t="shared" ca="1" si="64"/>
        <v>9.4999999999999998E-3</v>
      </c>
      <c r="Q237" s="163">
        <f t="shared" ca="1" si="65"/>
        <v>0.05</v>
      </c>
      <c r="R237" s="164">
        <f ca="1">NPV(Q236,K237:$K$244) + ($A$13+$A$14+$A$15)/POWER(1+Q236,$A$29-D237+1)+U236</f>
        <v>0</v>
      </c>
      <c r="S237" s="164">
        <f ca="1">NPV(Q237,K237:$K$244) + ($A$13+$A$14+$A$15)/POWER(1+Q237,$A$29-D237+1)+U236</f>
        <v>0</v>
      </c>
      <c r="T237" s="45">
        <f t="shared" ca="1" si="66"/>
        <v>7.2759576141834259E-11</v>
      </c>
      <c r="U237" s="45">
        <f t="shared" ca="1" si="74"/>
        <v>0</v>
      </c>
      <c r="V237" s="45">
        <f t="shared" si="75"/>
        <v>0</v>
      </c>
      <c r="W237" s="45">
        <f t="shared" ca="1" si="67"/>
        <v>0</v>
      </c>
      <c r="X237" s="274">
        <f t="shared" ca="1" si="68"/>
        <v>7.2759576141834259E-11</v>
      </c>
      <c r="Z237" s="28">
        <f t="shared" ca="1" si="76"/>
        <v>0</v>
      </c>
      <c r="AA237" s="233"/>
      <c r="AB237" s="45">
        <f t="shared" ca="1" si="77"/>
        <v>0</v>
      </c>
      <c r="AC237" s="45">
        <f t="shared" ca="1" si="59"/>
        <v>0</v>
      </c>
      <c r="AD237" s="25">
        <f t="shared" ca="1" si="60"/>
        <v>0</v>
      </c>
    </row>
    <row r="238" spans="4:30" x14ac:dyDescent="0.35">
      <c r="D238" s="20">
        <v>234</v>
      </c>
      <c r="E238" s="21">
        <f t="shared" ca="1" si="69"/>
        <v>130148</v>
      </c>
      <c r="F238" s="44">
        <f t="shared" ca="1" si="61"/>
        <v>130512</v>
      </c>
      <c r="G238" s="22" t="s">
        <v>119</v>
      </c>
      <c r="H238" s="44">
        <f t="shared" ca="1" si="70"/>
        <v>130119</v>
      </c>
      <c r="I238" s="45">
        <f t="shared" si="71"/>
        <v>0</v>
      </c>
      <c r="J238" s="45">
        <f t="shared" ca="1" si="62"/>
        <v>0</v>
      </c>
      <c r="K238" s="45">
        <f t="shared" si="72"/>
        <v>0</v>
      </c>
      <c r="L238" s="45"/>
      <c r="M238" s="45">
        <f t="shared" si="73"/>
        <v>0</v>
      </c>
      <c r="N238" s="257">
        <f t="shared" ca="1" si="63"/>
        <v>0.05</v>
      </c>
      <c r="O238" s="23"/>
      <c r="P238" s="255">
        <f t="shared" ca="1" si="64"/>
        <v>9.4999999999999998E-3</v>
      </c>
      <c r="Q238" s="163">
        <f t="shared" ca="1" si="65"/>
        <v>0.05</v>
      </c>
      <c r="R238" s="164">
        <f ca="1">NPV(Q237,K238:$K$244) + ($A$13+$A$14+$A$15)/POWER(1+Q237,$A$29-D238+1)+U237</f>
        <v>0</v>
      </c>
      <c r="S238" s="164">
        <f ca="1">NPV(Q238,K238:$K$244) + ($A$13+$A$14+$A$15)/POWER(1+Q238,$A$29-D238+1)+U237</f>
        <v>0</v>
      </c>
      <c r="T238" s="45">
        <f t="shared" ca="1" si="66"/>
        <v>7.2759576141834259E-11</v>
      </c>
      <c r="U238" s="45">
        <f t="shared" ca="1" si="74"/>
        <v>0</v>
      </c>
      <c r="V238" s="45">
        <f t="shared" si="75"/>
        <v>0</v>
      </c>
      <c r="W238" s="45">
        <f t="shared" ca="1" si="67"/>
        <v>0</v>
      </c>
      <c r="X238" s="274">
        <f t="shared" ca="1" si="68"/>
        <v>7.2759576141834259E-11</v>
      </c>
      <c r="Z238" s="28">
        <f t="shared" ca="1" si="76"/>
        <v>0</v>
      </c>
      <c r="AA238" s="233"/>
      <c r="AB238" s="45">
        <f t="shared" ca="1" si="77"/>
        <v>0</v>
      </c>
      <c r="AC238" s="45">
        <f t="shared" ca="1" si="59"/>
        <v>0</v>
      </c>
      <c r="AD238" s="25">
        <f t="shared" ca="1" si="60"/>
        <v>0</v>
      </c>
    </row>
    <row r="239" spans="4:30" x14ac:dyDescent="0.35">
      <c r="D239" s="20">
        <v>235</v>
      </c>
      <c r="E239" s="21">
        <f t="shared" ca="1" si="69"/>
        <v>130513</v>
      </c>
      <c r="F239" s="44">
        <f t="shared" ca="1" si="61"/>
        <v>130877</v>
      </c>
      <c r="G239" s="22" t="s">
        <v>119</v>
      </c>
      <c r="H239" s="44">
        <f t="shared" ca="1" si="70"/>
        <v>130484</v>
      </c>
      <c r="I239" s="45">
        <f t="shared" si="71"/>
        <v>0</v>
      </c>
      <c r="J239" s="45">
        <f t="shared" ca="1" si="62"/>
        <v>0</v>
      </c>
      <c r="K239" s="45">
        <f t="shared" si="72"/>
        <v>0</v>
      </c>
      <c r="L239" s="45"/>
      <c r="M239" s="45">
        <f t="shared" si="73"/>
        <v>0</v>
      </c>
      <c r="N239" s="257">
        <f t="shared" ca="1" si="63"/>
        <v>0.05</v>
      </c>
      <c r="O239" s="23"/>
      <c r="P239" s="255">
        <f t="shared" ca="1" si="64"/>
        <v>9.4999999999999998E-3</v>
      </c>
      <c r="Q239" s="163">
        <f t="shared" ca="1" si="65"/>
        <v>0.05</v>
      </c>
      <c r="R239" s="164">
        <f ca="1">NPV(Q238,K239:$K$244) + ($A$13+$A$14+$A$15)/POWER(1+Q238,$A$29-D239+1)+U238</f>
        <v>0</v>
      </c>
      <c r="S239" s="164">
        <f ca="1">NPV(Q239,K239:$K$244) + ($A$13+$A$14+$A$15)/POWER(1+Q239,$A$29-D239+1)+U238</f>
        <v>0</v>
      </c>
      <c r="T239" s="45">
        <f t="shared" ca="1" si="66"/>
        <v>7.2759576141834259E-11</v>
      </c>
      <c r="U239" s="45">
        <f t="shared" ca="1" si="74"/>
        <v>0</v>
      </c>
      <c r="V239" s="45">
        <f t="shared" si="75"/>
        <v>0</v>
      </c>
      <c r="W239" s="45">
        <f t="shared" ca="1" si="67"/>
        <v>0</v>
      </c>
      <c r="X239" s="274">
        <f t="shared" ca="1" si="68"/>
        <v>7.2759576141834259E-11</v>
      </c>
      <c r="Z239" s="28">
        <f t="shared" ca="1" si="76"/>
        <v>0</v>
      </c>
      <c r="AA239" s="233"/>
      <c r="AB239" s="45">
        <f t="shared" ca="1" si="77"/>
        <v>0</v>
      </c>
      <c r="AC239" s="45">
        <f t="shared" ca="1" si="59"/>
        <v>0</v>
      </c>
      <c r="AD239" s="25">
        <f t="shared" ca="1" si="60"/>
        <v>0</v>
      </c>
    </row>
    <row r="240" spans="4:30" x14ac:dyDescent="0.35">
      <c r="D240" s="20">
        <v>236</v>
      </c>
      <c r="E240" s="21">
        <f t="shared" ca="1" si="69"/>
        <v>130878</v>
      </c>
      <c r="F240" s="44">
        <f t="shared" ca="1" si="61"/>
        <v>131242</v>
      </c>
      <c r="G240" s="22" t="s">
        <v>119</v>
      </c>
      <c r="H240" s="44">
        <f t="shared" ca="1" si="70"/>
        <v>130849</v>
      </c>
      <c r="I240" s="45">
        <f t="shared" si="71"/>
        <v>0</v>
      </c>
      <c r="J240" s="45">
        <f t="shared" ca="1" si="62"/>
        <v>0</v>
      </c>
      <c r="K240" s="45">
        <f t="shared" si="72"/>
        <v>0</v>
      </c>
      <c r="L240" s="45"/>
      <c r="M240" s="45">
        <f t="shared" si="73"/>
        <v>0</v>
      </c>
      <c r="N240" s="257">
        <f t="shared" ca="1" si="63"/>
        <v>0.05</v>
      </c>
      <c r="O240" s="23"/>
      <c r="P240" s="255">
        <f t="shared" ca="1" si="64"/>
        <v>9.4999999999999998E-3</v>
      </c>
      <c r="Q240" s="163">
        <f t="shared" ca="1" si="65"/>
        <v>0.05</v>
      </c>
      <c r="R240" s="164">
        <f ca="1">NPV(Q239,K240:$K$244) + ($A$13+$A$14+$A$15)/POWER(1+Q239,$A$29-D240+1)+U239</f>
        <v>0</v>
      </c>
      <c r="S240" s="164">
        <f ca="1">NPV(Q240,K240:$K$244) + ($A$13+$A$14+$A$15)/POWER(1+Q240,$A$29-D240+1)+U239</f>
        <v>0</v>
      </c>
      <c r="T240" s="45">
        <f t="shared" ca="1" si="66"/>
        <v>7.2759576141834259E-11</v>
      </c>
      <c r="U240" s="45">
        <f t="shared" ca="1" si="74"/>
        <v>0</v>
      </c>
      <c r="V240" s="45">
        <f t="shared" si="75"/>
        <v>0</v>
      </c>
      <c r="W240" s="45">
        <f t="shared" ca="1" si="67"/>
        <v>0</v>
      </c>
      <c r="X240" s="274">
        <f t="shared" ca="1" si="68"/>
        <v>7.2759576141834259E-11</v>
      </c>
      <c r="Z240" s="28">
        <f t="shared" ca="1" si="76"/>
        <v>0</v>
      </c>
      <c r="AA240" s="233"/>
      <c r="AB240" s="45">
        <f t="shared" ca="1" si="77"/>
        <v>0</v>
      </c>
      <c r="AC240" s="45">
        <f t="shared" ca="1" si="59"/>
        <v>0</v>
      </c>
      <c r="AD240" s="25">
        <f t="shared" ca="1" si="60"/>
        <v>0</v>
      </c>
    </row>
    <row r="241" spans="4:30" x14ac:dyDescent="0.35">
      <c r="D241" s="20">
        <v>237</v>
      </c>
      <c r="E241" s="21">
        <f t="shared" ca="1" si="69"/>
        <v>131243</v>
      </c>
      <c r="F241" s="44">
        <f t="shared" ca="1" si="61"/>
        <v>131608</v>
      </c>
      <c r="G241" s="22" t="s">
        <v>119</v>
      </c>
      <c r="H241" s="44">
        <f t="shared" ca="1" si="70"/>
        <v>131214</v>
      </c>
      <c r="I241" s="45">
        <f t="shared" si="71"/>
        <v>0</v>
      </c>
      <c r="J241" s="45">
        <f t="shared" ca="1" si="62"/>
        <v>0</v>
      </c>
      <c r="K241" s="45">
        <f t="shared" si="72"/>
        <v>0</v>
      </c>
      <c r="L241" s="45"/>
      <c r="M241" s="45">
        <f t="shared" si="73"/>
        <v>0</v>
      </c>
      <c r="N241" s="257">
        <f t="shared" ca="1" si="63"/>
        <v>0.05</v>
      </c>
      <c r="O241" s="23"/>
      <c r="P241" s="255">
        <f t="shared" ca="1" si="64"/>
        <v>9.4999999999999998E-3</v>
      </c>
      <c r="Q241" s="163">
        <f t="shared" ca="1" si="65"/>
        <v>0.05</v>
      </c>
      <c r="R241" s="164">
        <f ca="1">NPV(Q240,K241:$K$244) + ($A$13+$A$14+$A$15)/POWER(1+Q240,$A$29-D241+1)+U240</f>
        <v>0</v>
      </c>
      <c r="S241" s="164">
        <f ca="1">NPV(Q241,K241:$K$244) + ($A$13+$A$14+$A$15)/POWER(1+Q241,$A$29-D241+1)+U240</f>
        <v>0</v>
      </c>
      <c r="T241" s="45">
        <f t="shared" ca="1" si="66"/>
        <v>7.2759576141834259E-11</v>
      </c>
      <c r="U241" s="45">
        <f t="shared" ca="1" si="74"/>
        <v>0</v>
      </c>
      <c r="V241" s="45">
        <f t="shared" si="75"/>
        <v>0</v>
      </c>
      <c r="W241" s="45">
        <f t="shared" ca="1" si="67"/>
        <v>0</v>
      </c>
      <c r="X241" s="274">
        <f t="shared" ca="1" si="68"/>
        <v>7.2759576141834259E-11</v>
      </c>
      <c r="Z241" s="28">
        <f t="shared" ca="1" si="76"/>
        <v>0</v>
      </c>
      <c r="AA241" s="233"/>
      <c r="AB241" s="45">
        <f t="shared" ca="1" si="77"/>
        <v>0</v>
      </c>
      <c r="AC241" s="45">
        <f t="shared" ca="1" si="59"/>
        <v>0</v>
      </c>
      <c r="AD241" s="25">
        <f t="shared" ca="1" si="60"/>
        <v>0</v>
      </c>
    </row>
    <row r="242" spans="4:30" x14ac:dyDescent="0.35">
      <c r="D242" s="20">
        <v>238</v>
      </c>
      <c r="E242" s="21">
        <f t="shared" ca="1" si="69"/>
        <v>131609</v>
      </c>
      <c r="F242" s="44">
        <f t="shared" ca="1" si="61"/>
        <v>131973</v>
      </c>
      <c r="G242" s="22" t="s">
        <v>119</v>
      </c>
      <c r="H242" s="44">
        <f t="shared" ca="1" si="70"/>
        <v>131580</v>
      </c>
      <c r="I242" s="45">
        <f t="shared" si="71"/>
        <v>0</v>
      </c>
      <c r="J242" s="45">
        <f t="shared" ca="1" si="62"/>
        <v>0</v>
      </c>
      <c r="K242" s="45">
        <f t="shared" si="72"/>
        <v>0</v>
      </c>
      <c r="L242" s="45"/>
      <c r="M242" s="45">
        <f t="shared" si="73"/>
        <v>0</v>
      </c>
      <c r="N242" s="257">
        <f t="shared" ca="1" si="63"/>
        <v>0.05</v>
      </c>
      <c r="O242" s="23"/>
      <c r="P242" s="255">
        <f t="shared" ca="1" si="64"/>
        <v>9.4999999999999998E-3</v>
      </c>
      <c r="Q242" s="163">
        <f t="shared" ca="1" si="65"/>
        <v>0.05</v>
      </c>
      <c r="R242" s="164">
        <f ca="1">NPV(Q241,K242:$K$244) + ($A$13+$A$14+$A$15)/POWER(1+Q241,$A$29-D242+1)+U241</f>
        <v>0</v>
      </c>
      <c r="S242" s="164">
        <f ca="1">NPV(Q242,K242:$K$244) + ($A$13+$A$14+$A$15)/POWER(1+Q242,$A$29-D242+1)+U241</f>
        <v>0</v>
      </c>
      <c r="T242" s="45">
        <f t="shared" ca="1" si="66"/>
        <v>7.2759576141834259E-11</v>
      </c>
      <c r="U242" s="45">
        <f t="shared" ca="1" si="74"/>
        <v>0</v>
      </c>
      <c r="V242" s="45">
        <f t="shared" si="75"/>
        <v>0</v>
      </c>
      <c r="W242" s="45">
        <f t="shared" ca="1" si="67"/>
        <v>0</v>
      </c>
      <c r="X242" s="274">
        <f t="shared" ca="1" si="68"/>
        <v>7.2759576141834259E-11</v>
      </c>
      <c r="Z242" s="28">
        <f t="shared" ca="1" si="76"/>
        <v>0</v>
      </c>
      <c r="AA242" s="233"/>
      <c r="AB242" s="45">
        <f t="shared" ca="1" si="77"/>
        <v>0</v>
      </c>
      <c r="AC242" s="45">
        <f t="shared" ca="1" si="59"/>
        <v>0</v>
      </c>
      <c r="AD242" s="25">
        <f t="shared" ca="1" si="60"/>
        <v>0</v>
      </c>
    </row>
    <row r="243" spans="4:30" x14ac:dyDescent="0.35">
      <c r="D243" s="20">
        <v>239</v>
      </c>
      <c r="E243" s="21">
        <f t="shared" ca="1" si="69"/>
        <v>131974</v>
      </c>
      <c r="F243" s="44">
        <f t="shared" ca="1" si="61"/>
        <v>132338</v>
      </c>
      <c r="G243" s="22" t="s">
        <v>119</v>
      </c>
      <c r="H243" s="44">
        <f t="shared" ca="1" si="70"/>
        <v>131945</v>
      </c>
      <c r="I243" s="45">
        <f t="shared" si="71"/>
        <v>0</v>
      </c>
      <c r="J243" s="45">
        <f t="shared" ca="1" si="62"/>
        <v>0</v>
      </c>
      <c r="K243" s="45">
        <f t="shared" si="72"/>
        <v>0</v>
      </c>
      <c r="L243" s="45"/>
      <c r="M243" s="45">
        <f t="shared" si="73"/>
        <v>0</v>
      </c>
      <c r="N243" s="257">
        <f t="shared" ca="1" si="63"/>
        <v>0.05</v>
      </c>
      <c r="O243" s="23"/>
      <c r="P243" s="255">
        <f t="shared" ca="1" si="64"/>
        <v>9.4999999999999998E-3</v>
      </c>
      <c r="Q243" s="163">
        <f t="shared" ca="1" si="65"/>
        <v>0.05</v>
      </c>
      <c r="R243" s="164">
        <f ca="1">NPV(Q242,K243:$K$244) + ($A$13+$A$14+$A$15)/POWER(1+Q242,$A$29-D243+1)+U242</f>
        <v>0</v>
      </c>
      <c r="S243" s="164">
        <f ca="1">NPV(Q243,K243:$K$244) + ($A$13+$A$14+$A$15)/POWER(1+Q243,$A$29-D243+1)+U242</f>
        <v>0</v>
      </c>
      <c r="T243" s="45">
        <f t="shared" ca="1" si="66"/>
        <v>7.2759576141834259E-11</v>
      </c>
      <c r="U243" s="45">
        <f t="shared" ca="1" si="74"/>
        <v>0</v>
      </c>
      <c r="V243" s="45">
        <f t="shared" si="75"/>
        <v>0</v>
      </c>
      <c r="W243" s="45">
        <f t="shared" ca="1" si="67"/>
        <v>0</v>
      </c>
      <c r="X243" s="274">
        <f t="shared" ca="1" si="68"/>
        <v>7.2759576141834259E-11</v>
      </c>
      <c r="Z243" s="28">
        <f t="shared" ca="1" si="76"/>
        <v>0</v>
      </c>
      <c r="AA243" s="233"/>
      <c r="AB243" s="45">
        <f t="shared" ca="1" si="77"/>
        <v>0</v>
      </c>
      <c r="AC243" s="45">
        <f t="shared" ca="1" si="59"/>
        <v>0</v>
      </c>
      <c r="AD243" s="25">
        <f t="shared" ca="1" si="60"/>
        <v>0</v>
      </c>
    </row>
    <row r="244" spans="4:30" ht="15" thickBot="1" x14ac:dyDescent="0.4">
      <c r="D244" s="20">
        <v>240</v>
      </c>
      <c r="E244" s="40">
        <f t="shared" ca="1" si="69"/>
        <v>132339</v>
      </c>
      <c r="F244" s="47">
        <f t="shared" si="61"/>
        <v>-1</v>
      </c>
      <c r="G244" s="46" t="s">
        <v>119</v>
      </c>
      <c r="H244" s="44">
        <f t="shared" ca="1" si="70"/>
        <v>132310</v>
      </c>
      <c r="I244" s="45">
        <f t="shared" si="71"/>
        <v>0</v>
      </c>
      <c r="J244" s="41">
        <f t="shared" ca="1" si="62"/>
        <v>0</v>
      </c>
      <c r="K244" s="45">
        <f t="shared" si="72"/>
        <v>0</v>
      </c>
      <c r="L244" s="41"/>
      <c r="M244" s="41">
        <f t="shared" si="73"/>
        <v>0</v>
      </c>
      <c r="N244" s="258">
        <f t="shared" ca="1" si="63"/>
        <v>0.05</v>
      </c>
      <c r="O244" s="23"/>
      <c r="P244" s="256">
        <f t="shared" ca="1" si="64"/>
        <v>9.4999999999999998E-3</v>
      </c>
      <c r="Q244" s="166">
        <f t="shared" ca="1" si="65"/>
        <v>0.05</v>
      </c>
      <c r="R244" s="164">
        <f ca="1">NPV(Q243,K244:$K$244) + ($A$13+$A$14+$A$15)/POWER(1+Q243,$A$29-D244+1)+U243</f>
        <v>0</v>
      </c>
      <c r="S244" s="164">
        <f ca="1">NPV(Q244,K244:$K$244) + ($A$13+$A$14+$A$15)/POWER(1+Q244,$A$29-D244+1)+U243</f>
        <v>0</v>
      </c>
      <c r="T244" s="41">
        <f t="shared" ca="1" si="66"/>
        <v>7.2759576141834259E-11</v>
      </c>
      <c r="U244" s="45">
        <f t="shared" ca="1" si="74"/>
        <v>0</v>
      </c>
      <c r="V244" s="41">
        <f t="shared" si="75"/>
        <v>0</v>
      </c>
      <c r="W244" s="41">
        <f t="shared" ca="1" si="67"/>
        <v>0</v>
      </c>
      <c r="X244" s="274">
        <f t="shared" ca="1" si="68"/>
        <v>7.2759576141834259E-11</v>
      </c>
      <c r="Z244" s="43">
        <f t="shared" ca="1" si="76"/>
        <v>0</v>
      </c>
      <c r="AA244" s="234"/>
      <c r="AB244" s="41">
        <f t="shared" ca="1" si="77"/>
        <v>0</v>
      </c>
      <c r="AC244" s="41">
        <f t="shared" ca="1" si="59"/>
        <v>0</v>
      </c>
      <c r="AD244" s="42">
        <f t="shared" ca="1" si="60"/>
        <v>0</v>
      </c>
    </row>
    <row r="245" spans="4:30" x14ac:dyDescent="0.35">
      <c r="D245" s="159"/>
      <c r="E245" s="157"/>
      <c r="F245" s="157"/>
      <c r="G245" s="157"/>
      <c r="H245" s="157"/>
      <c r="I245" s="158"/>
      <c r="J245" s="158"/>
      <c r="K245" s="158"/>
      <c r="L245" s="158"/>
      <c r="M245" s="158"/>
      <c r="N245" s="23"/>
      <c r="O245" s="23"/>
      <c r="P245" s="23"/>
      <c r="Q245" s="160"/>
      <c r="R245" s="161"/>
      <c r="S245" s="161"/>
      <c r="T245" s="158"/>
      <c r="U245" s="158"/>
      <c r="V245" s="158"/>
      <c r="W245" s="158"/>
      <c r="X245" s="158"/>
      <c r="Y245" s="158"/>
      <c r="Z245" s="158"/>
      <c r="AA245" s="162"/>
      <c r="AB245" s="158"/>
      <c r="AC245" s="158"/>
      <c r="AD245" s="158"/>
    </row>
    <row r="246" spans="4:30" x14ac:dyDescent="0.35">
      <c r="D246" s="159"/>
      <c r="E246" s="157"/>
      <c r="F246" s="157"/>
      <c r="G246" s="157"/>
      <c r="H246" s="157"/>
      <c r="I246" s="158"/>
      <c r="J246" s="158"/>
      <c r="K246" s="158"/>
      <c r="L246" s="158"/>
      <c r="M246" s="158"/>
      <c r="N246" s="23"/>
      <c r="O246" s="23"/>
      <c r="P246" s="23"/>
      <c r="Q246" s="160"/>
      <c r="R246" s="161"/>
      <c r="S246" s="161"/>
      <c r="T246" s="158"/>
      <c r="U246" s="158"/>
      <c r="V246" s="158"/>
      <c r="W246" s="158"/>
      <c r="X246" s="158"/>
      <c r="Y246" s="158"/>
      <c r="Z246" s="158"/>
      <c r="AA246" s="162"/>
      <c r="AB246" s="158"/>
      <c r="AC246" s="158"/>
      <c r="AD246" s="158"/>
    </row>
    <row r="247" spans="4:30" x14ac:dyDescent="0.35">
      <c r="D247" s="159"/>
      <c r="E247" s="157"/>
      <c r="F247" s="157"/>
      <c r="G247" s="157"/>
      <c r="H247" s="157"/>
      <c r="I247" s="158"/>
      <c r="J247" s="158"/>
      <c r="K247" s="158"/>
      <c r="L247" s="158"/>
      <c r="M247" s="158"/>
      <c r="N247" s="23"/>
      <c r="O247" s="23"/>
      <c r="P247" s="23"/>
      <c r="Q247" s="160"/>
      <c r="R247" s="161"/>
      <c r="S247" s="161"/>
      <c r="T247" s="158"/>
      <c r="U247" s="158"/>
      <c r="V247" s="158"/>
      <c r="W247" s="158"/>
      <c r="X247" s="158"/>
      <c r="Y247" s="158"/>
      <c r="Z247" s="158"/>
      <c r="AA247" s="162"/>
      <c r="AB247" s="158"/>
      <c r="AC247" s="158"/>
      <c r="AD247" s="158"/>
    </row>
    <row r="248" spans="4:30" x14ac:dyDescent="0.35">
      <c r="D248" s="159"/>
      <c r="E248" s="157"/>
      <c r="F248" s="157"/>
      <c r="G248" s="157"/>
      <c r="H248" s="157"/>
      <c r="I248" s="158"/>
      <c r="J248" s="158"/>
      <c r="K248" s="158"/>
      <c r="L248" s="158"/>
      <c r="M248" s="158"/>
      <c r="N248" s="23"/>
      <c r="O248" s="23"/>
      <c r="P248" s="23"/>
      <c r="Q248" s="160"/>
      <c r="R248" s="161"/>
      <c r="S248" s="161"/>
      <c r="T248" s="158"/>
      <c r="U248" s="158"/>
      <c r="V248" s="158"/>
      <c r="W248" s="158"/>
      <c r="X248" s="158"/>
      <c r="Y248" s="158"/>
      <c r="Z248" s="158"/>
      <c r="AA248" s="162"/>
      <c r="AB248" s="158"/>
      <c r="AC248" s="158"/>
      <c r="AD248" s="158"/>
    </row>
    <row r="249" spans="4:30" x14ac:dyDescent="0.35">
      <c r="D249" s="159"/>
      <c r="E249" s="157"/>
      <c r="F249" s="157"/>
      <c r="G249" s="157"/>
      <c r="H249" s="157"/>
      <c r="I249" s="158"/>
      <c r="J249" s="158"/>
      <c r="K249" s="158"/>
      <c r="L249" s="158"/>
      <c r="M249" s="158"/>
      <c r="N249" s="23"/>
      <c r="O249" s="23"/>
      <c r="P249" s="23"/>
      <c r="Q249" s="160"/>
      <c r="R249" s="161"/>
      <c r="S249" s="161"/>
      <c r="T249" s="158"/>
      <c r="U249" s="158"/>
      <c r="V249" s="158"/>
      <c r="W249" s="158"/>
      <c r="X249" s="158"/>
      <c r="Y249" s="158"/>
      <c r="Z249" s="158"/>
      <c r="AA249" s="162"/>
      <c r="AB249" s="158"/>
      <c r="AC249" s="158"/>
      <c r="AD249" s="158"/>
    </row>
    <row r="250" spans="4:30" x14ac:dyDescent="0.35">
      <c r="D250" s="159"/>
      <c r="E250" s="157"/>
      <c r="F250" s="157"/>
      <c r="G250" s="157"/>
      <c r="H250" s="157"/>
      <c r="I250" s="158"/>
      <c r="J250" s="158"/>
      <c r="K250" s="158"/>
      <c r="L250" s="158"/>
      <c r="M250" s="158"/>
      <c r="N250" s="23"/>
      <c r="O250" s="23"/>
      <c r="P250" s="23"/>
      <c r="Q250" s="160"/>
      <c r="R250" s="161"/>
      <c r="S250" s="161"/>
      <c r="T250" s="158"/>
      <c r="U250" s="158"/>
      <c r="V250" s="158"/>
      <c r="W250" s="158"/>
      <c r="X250" s="158"/>
      <c r="Y250" s="158"/>
      <c r="Z250" s="158"/>
      <c r="AA250" s="162"/>
      <c r="AB250" s="158"/>
      <c r="AC250" s="158"/>
      <c r="AD250" s="158"/>
    </row>
    <row r="251" spans="4:30" x14ac:dyDescent="0.35">
      <c r="D251" s="159"/>
      <c r="E251" s="157"/>
      <c r="F251" s="157"/>
      <c r="G251" s="157"/>
      <c r="H251" s="157"/>
      <c r="I251" s="158"/>
      <c r="J251" s="158"/>
      <c r="K251" s="158"/>
      <c r="L251" s="158"/>
      <c r="M251" s="158"/>
      <c r="N251" s="23"/>
      <c r="O251" s="23"/>
      <c r="P251" s="23"/>
      <c r="Q251" s="160"/>
      <c r="R251" s="161"/>
      <c r="S251" s="161"/>
      <c r="T251" s="158"/>
      <c r="U251" s="158"/>
      <c r="V251" s="158"/>
      <c r="W251" s="158"/>
      <c r="X251" s="158"/>
      <c r="Y251" s="158"/>
      <c r="Z251" s="158"/>
      <c r="AA251" s="162"/>
      <c r="AB251" s="158"/>
      <c r="AC251" s="158"/>
      <c r="AD251" s="158"/>
    </row>
    <row r="252" spans="4:30" x14ac:dyDescent="0.35">
      <c r="D252" s="159"/>
      <c r="E252" s="157"/>
      <c r="F252" s="157"/>
      <c r="G252" s="157"/>
      <c r="H252" s="157"/>
      <c r="I252" s="158"/>
      <c r="J252" s="158"/>
      <c r="K252" s="158"/>
      <c r="L252" s="158"/>
      <c r="M252" s="158"/>
      <c r="N252" s="23"/>
      <c r="O252" s="23"/>
      <c r="P252" s="23"/>
      <c r="Q252" s="160"/>
      <c r="R252" s="161"/>
      <c r="S252" s="161"/>
      <c r="T252" s="158"/>
      <c r="U252" s="158"/>
      <c r="V252" s="158"/>
      <c r="W252" s="158"/>
      <c r="X252" s="158"/>
      <c r="Y252" s="158"/>
      <c r="Z252" s="158"/>
      <c r="AA252" s="162"/>
      <c r="AB252" s="158"/>
      <c r="AC252" s="158"/>
      <c r="AD252" s="158"/>
    </row>
    <row r="253" spans="4:30" x14ac:dyDescent="0.35">
      <c r="D253" s="159"/>
      <c r="E253" s="157"/>
      <c r="F253" s="157"/>
      <c r="G253" s="157"/>
      <c r="H253" s="157"/>
      <c r="I253" s="158"/>
      <c r="J253" s="158"/>
      <c r="K253" s="158"/>
      <c r="L253" s="158"/>
      <c r="M253" s="158"/>
      <c r="N253" s="23"/>
      <c r="O253" s="23"/>
      <c r="P253" s="23"/>
      <c r="Q253" s="160"/>
      <c r="R253" s="161"/>
      <c r="S253" s="161"/>
      <c r="T253" s="158"/>
      <c r="U253" s="158"/>
      <c r="V253" s="158"/>
      <c r="W253" s="158"/>
      <c r="X253" s="158"/>
      <c r="Y253" s="158"/>
      <c r="Z253" s="158"/>
      <c r="AA253" s="162"/>
      <c r="AB253" s="158"/>
      <c r="AC253" s="158"/>
      <c r="AD253" s="158"/>
    </row>
    <row r="254" spans="4:30" x14ac:dyDescent="0.35">
      <c r="D254" s="159"/>
      <c r="E254" s="157"/>
      <c r="F254" s="157"/>
      <c r="G254" s="157"/>
      <c r="H254" s="157"/>
      <c r="I254" s="158"/>
      <c r="J254" s="158"/>
      <c r="K254" s="158"/>
      <c r="L254" s="158"/>
      <c r="M254" s="158"/>
      <c r="N254" s="23"/>
      <c r="O254" s="23"/>
      <c r="P254" s="23"/>
      <c r="Q254" s="160"/>
      <c r="R254" s="161"/>
      <c r="S254" s="161"/>
      <c r="T254" s="158"/>
      <c r="U254" s="158"/>
      <c r="V254" s="158"/>
      <c r="W254" s="158"/>
      <c r="X254" s="158"/>
      <c r="Y254" s="158"/>
      <c r="Z254" s="158"/>
      <c r="AA254" s="162"/>
      <c r="AB254" s="158"/>
      <c r="AC254" s="158"/>
      <c r="AD254" s="158"/>
    </row>
    <row r="255" spans="4:30" x14ac:dyDescent="0.35">
      <c r="D255" s="159"/>
      <c r="E255" s="157"/>
      <c r="F255" s="157"/>
      <c r="G255" s="157"/>
      <c r="H255" s="157"/>
      <c r="I255" s="158"/>
      <c r="J255" s="158"/>
      <c r="K255" s="158"/>
      <c r="L255" s="158"/>
      <c r="M255" s="158"/>
      <c r="N255" s="23"/>
      <c r="O255" s="23"/>
      <c r="P255" s="23"/>
      <c r="Q255" s="160"/>
      <c r="R255" s="161"/>
      <c r="S255" s="161"/>
      <c r="T255" s="158"/>
      <c r="U255" s="158"/>
      <c r="V255" s="158"/>
      <c r="W255" s="158"/>
      <c r="X255" s="158"/>
      <c r="Y255" s="158"/>
      <c r="Z255" s="158"/>
      <c r="AA255" s="162"/>
      <c r="AB255" s="158"/>
      <c r="AC255" s="158"/>
      <c r="AD255" s="158"/>
    </row>
    <row r="256" spans="4:30" x14ac:dyDescent="0.35">
      <c r="D256" s="159"/>
      <c r="E256" s="157"/>
      <c r="F256" s="157"/>
      <c r="G256" s="157"/>
      <c r="H256" s="157"/>
      <c r="I256" s="158"/>
      <c r="J256" s="158"/>
      <c r="K256" s="158"/>
      <c r="L256" s="158"/>
      <c r="M256" s="158"/>
      <c r="N256" s="23"/>
      <c r="O256" s="23"/>
      <c r="P256" s="23"/>
      <c r="Q256" s="160"/>
      <c r="R256" s="161"/>
      <c r="S256" s="161"/>
      <c r="T256" s="158"/>
      <c r="U256" s="158"/>
      <c r="V256" s="158"/>
      <c r="W256" s="158"/>
      <c r="X256" s="158"/>
      <c r="Y256" s="158"/>
      <c r="Z256" s="158"/>
      <c r="AA256" s="162"/>
      <c r="AB256" s="158"/>
      <c r="AC256" s="158"/>
      <c r="AD256" s="158"/>
    </row>
    <row r="257" spans="4:30" x14ac:dyDescent="0.35">
      <c r="D257" s="159"/>
      <c r="E257" s="157"/>
      <c r="F257" s="157"/>
      <c r="G257" s="157"/>
      <c r="H257" s="157"/>
      <c r="I257" s="158"/>
      <c r="J257" s="158"/>
      <c r="K257" s="158"/>
      <c r="L257" s="158"/>
      <c r="M257" s="158"/>
      <c r="N257" s="23"/>
      <c r="O257" s="23"/>
      <c r="P257" s="23"/>
      <c r="Q257" s="160"/>
      <c r="R257" s="161"/>
      <c r="S257" s="161"/>
      <c r="T257" s="158"/>
      <c r="U257" s="158"/>
      <c r="V257" s="158"/>
      <c r="W257" s="158"/>
      <c r="X257" s="158"/>
      <c r="Y257" s="158"/>
      <c r="Z257" s="158"/>
      <c r="AA257" s="162"/>
      <c r="AB257" s="158"/>
      <c r="AC257" s="158"/>
      <c r="AD257" s="158"/>
    </row>
    <row r="258" spans="4:30" x14ac:dyDescent="0.35">
      <c r="D258" s="159"/>
      <c r="E258" s="157"/>
      <c r="F258" s="157"/>
      <c r="G258" s="157"/>
      <c r="H258" s="157"/>
      <c r="I258" s="158"/>
      <c r="J258" s="158"/>
      <c r="K258" s="158"/>
      <c r="L258" s="158"/>
      <c r="M258" s="158"/>
      <c r="N258" s="23"/>
      <c r="O258" s="23"/>
      <c r="P258" s="23"/>
      <c r="Q258" s="160"/>
      <c r="R258" s="161"/>
      <c r="S258" s="161"/>
      <c r="T258" s="158"/>
      <c r="U258" s="158"/>
      <c r="V258" s="158"/>
      <c r="W258" s="158"/>
      <c r="X258" s="158"/>
      <c r="Y258" s="158"/>
      <c r="Z258" s="158"/>
      <c r="AA258" s="162"/>
      <c r="AB258" s="158"/>
      <c r="AC258" s="158"/>
      <c r="AD258" s="158"/>
    </row>
    <row r="259" spans="4:30" x14ac:dyDescent="0.35">
      <c r="D259" s="159"/>
      <c r="E259" s="157"/>
      <c r="F259" s="157"/>
      <c r="G259" s="157"/>
      <c r="H259" s="157"/>
      <c r="I259" s="158"/>
      <c r="J259" s="158"/>
      <c r="K259" s="158"/>
      <c r="L259" s="158"/>
      <c r="M259" s="158"/>
      <c r="N259" s="23"/>
      <c r="O259" s="23"/>
      <c r="P259" s="23"/>
      <c r="Q259" s="160"/>
      <c r="R259" s="161"/>
      <c r="S259" s="161"/>
      <c r="T259" s="158"/>
      <c r="U259" s="158"/>
      <c r="V259" s="158"/>
      <c r="W259" s="158"/>
      <c r="X259" s="158"/>
      <c r="Y259" s="158"/>
      <c r="Z259" s="158"/>
      <c r="AA259" s="162"/>
      <c r="AB259" s="158"/>
      <c r="AC259" s="158"/>
      <c r="AD259" s="158"/>
    </row>
    <row r="260" spans="4:30" x14ac:dyDescent="0.35">
      <c r="D260" s="159"/>
      <c r="E260" s="157"/>
      <c r="F260" s="157"/>
      <c r="G260" s="157"/>
      <c r="H260" s="157"/>
      <c r="I260" s="158"/>
      <c r="J260" s="158"/>
      <c r="K260" s="158"/>
      <c r="L260" s="158"/>
      <c r="M260" s="158"/>
      <c r="N260" s="23"/>
      <c r="O260" s="23"/>
      <c r="P260" s="23"/>
      <c r="Q260" s="160"/>
      <c r="R260" s="161"/>
      <c r="S260" s="161"/>
      <c r="T260" s="158"/>
      <c r="U260" s="158"/>
      <c r="V260" s="158"/>
      <c r="W260" s="158"/>
      <c r="X260" s="158"/>
      <c r="Y260" s="158"/>
      <c r="Z260" s="158"/>
      <c r="AA260" s="162"/>
      <c r="AB260" s="158"/>
      <c r="AC260" s="158"/>
      <c r="AD260" s="158"/>
    </row>
    <row r="261" spans="4:30" x14ac:dyDescent="0.35">
      <c r="D261" s="159"/>
      <c r="E261" s="157"/>
      <c r="F261" s="157"/>
      <c r="G261" s="157"/>
      <c r="H261" s="157"/>
      <c r="I261" s="158"/>
      <c r="J261" s="158"/>
      <c r="K261" s="158"/>
      <c r="L261" s="158"/>
      <c r="M261" s="158"/>
      <c r="N261" s="23"/>
      <c r="O261" s="23"/>
      <c r="P261" s="23"/>
      <c r="Q261" s="160"/>
      <c r="R261" s="161"/>
      <c r="S261" s="161"/>
      <c r="T261" s="158"/>
      <c r="U261" s="158"/>
      <c r="V261" s="158"/>
      <c r="W261" s="158"/>
      <c r="X261" s="158"/>
      <c r="Y261" s="158"/>
      <c r="Z261" s="158"/>
      <c r="AA261" s="162"/>
      <c r="AB261" s="158"/>
      <c r="AC261" s="158"/>
      <c r="AD261" s="158"/>
    </row>
    <row r="262" spans="4:30" x14ac:dyDescent="0.35">
      <c r="D262" s="159"/>
      <c r="E262" s="157"/>
      <c r="F262" s="157"/>
      <c r="G262" s="157"/>
      <c r="H262" s="157"/>
      <c r="I262" s="158"/>
      <c r="J262" s="158"/>
      <c r="K262" s="158"/>
      <c r="L262" s="158"/>
      <c r="M262" s="158"/>
      <c r="N262" s="23"/>
      <c r="O262" s="23"/>
      <c r="P262" s="23"/>
      <c r="Q262" s="160"/>
      <c r="R262" s="161"/>
      <c r="S262" s="161"/>
      <c r="T262" s="158"/>
      <c r="U262" s="158"/>
      <c r="V262" s="158"/>
      <c r="W262" s="158"/>
      <c r="X262" s="158"/>
      <c r="Y262" s="158"/>
      <c r="Z262" s="158"/>
      <c r="AA262" s="162"/>
      <c r="AB262" s="158"/>
      <c r="AC262" s="158"/>
      <c r="AD262" s="158"/>
    </row>
    <row r="263" spans="4:30" x14ac:dyDescent="0.35">
      <c r="D263" s="159"/>
      <c r="E263" s="157"/>
      <c r="F263" s="157"/>
      <c r="G263" s="157"/>
      <c r="H263" s="157"/>
      <c r="I263" s="158"/>
      <c r="J263" s="158"/>
      <c r="K263" s="158"/>
      <c r="L263" s="158"/>
      <c r="M263" s="158"/>
      <c r="N263" s="23"/>
      <c r="O263" s="23"/>
      <c r="P263" s="23"/>
      <c r="Q263" s="160"/>
      <c r="R263" s="161"/>
      <c r="S263" s="161"/>
      <c r="T263" s="158"/>
      <c r="U263" s="158"/>
      <c r="V263" s="158"/>
      <c r="W263" s="158"/>
      <c r="X263" s="158"/>
      <c r="Y263" s="158"/>
      <c r="Z263" s="158"/>
      <c r="AA263" s="162"/>
      <c r="AB263" s="158"/>
      <c r="AC263" s="158"/>
      <c r="AD263" s="158"/>
    </row>
    <row r="264" spans="4:30" x14ac:dyDescent="0.35">
      <c r="D264" s="159"/>
      <c r="E264" s="157"/>
      <c r="F264" s="157"/>
      <c r="G264" s="157"/>
      <c r="H264" s="157"/>
      <c r="I264" s="158"/>
      <c r="J264" s="158"/>
      <c r="K264" s="158"/>
      <c r="L264" s="158"/>
      <c r="M264" s="158"/>
      <c r="N264" s="23"/>
      <c r="O264" s="23"/>
      <c r="P264" s="23"/>
      <c r="Q264" s="160"/>
      <c r="R264" s="161"/>
      <c r="S264" s="161"/>
      <c r="T264" s="158"/>
      <c r="U264" s="158"/>
      <c r="V264" s="158"/>
      <c r="W264" s="158"/>
      <c r="X264" s="158"/>
      <c r="Y264" s="158"/>
      <c r="Z264" s="158"/>
      <c r="AA264" s="162"/>
      <c r="AB264" s="158"/>
      <c r="AC264" s="158"/>
      <c r="AD264" s="158"/>
    </row>
    <row r="265" spans="4:30" x14ac:dyDescent="0.35">
      <c r="D265" s="159"/>
      <c r="E265" s="157"/>
      <c r="F265" s="157"/>
      <c r="G265" s="157"/>
      <c r="H265" s="157"/>
      <c r="I265" s="158"/>
      <c r="J265" s="158"/>
      <c r="K265" s="158"/>
      <c r="L265" s="158"/>
      <c r="M265" s="158"/>
      <c r="N265" s="23"/>
      <c r="O265" s="23"/>
      <c r="P265" s="23"/>
      <c r="Q265" s="160"/>
      <c r="R265" s="161"/>
      <c r="S265" s="161"/>
      <c r="T265" s="158"/>
      <c r="U265" s="158"/>
      <c r="V265" s="158"/>
      <c r="W265" s="158"/>
      <c r="X265" s="158"/>
      <c r="Y265" s="158"/>
      <c r="Z265" s="158"/>
      <c r="AA265" s="162"/>
      <c r="AB265" s="158"/>
      <c r="AC265" s="158"/>
      <c r="AD265" s="158"/>
    </row>
    <row r="266" spans="4:30" x14ac:dyDescent="0.35">
      <c r="D266" s="159"/>
      <c r="E266" s="157"/>
      <c r="F266" s="157"/>
      <c r="G266" s="157"/>
      <c r="H266" s="157"/>
      <c r="I266" s="158"/>
      <c r="J266" s="158"/>
      <c r="K266" s="158"/>
      <c r="L266" s="158"/>
      <c r="M266" s="158"/>
      <c r="N266" s="23"/>
      <c r="O266" s="23"/>
      <c r="P266" s="23"/>
      <c r="Q266" s="160"/>
      <c r="R266" s="161"/>
      <c r="S266" s="161"/>
      <c r="T266" s="158"/>
      <c r="U266" s="158"/>
      <c r="V266" s="158"/>
      <c r="W266" s="158"/>
      <c r="X266" s="158"/>
      <c r="Y266" s="158"/>
      <c r="Z266" s="158"/>
      <c r="AA266" s="162"/>
      <c r="AB266" s="158"/>
      <c r="AC266" s="158"/>
      <c r="AD266" s="158"/>
    </row>
    <row r="267" spans="4:30" x14ac:dyDescent="0.35">
      <c r="D267" s="159"/>
      <c r="E267" s="157"/>
      <c r="F267" s="157"/>
      <c r="G267" s="157"/>
      <c r="H267" s="157"/>
      <c r="I267" s="158"/>
      <c r="J267" s="158"/>
      <c r="K267" s="158"/>
      <c r="L267" s="158"/>
      <c r="M267" s="158"/>
      <c r="N267" s="23"/>
      <c r="O267" s="23"/>
      <c r="P267" s="23"/>
      <c r="Q267" s="160"/>
      <c r="R267" s="161"/>
      <c r="S267" s="161"/>
      <c r="T267" s="158"/>
      <c r="U267" s="158"/>
      <c r="V267" s="158"/>
      <c r="W267" s="158"/>
      <c r="X267" s="158"/>
      <c r="Y267" s="158"/>
      <c r="Z267" s="158"/>
      <c r="AA267" s="162"/>
      <c r="AB267" s="158"/>
      <c r="AC267" s="158"/>
      <c r="AD267" s="158"/>
    </row>
    <row r="268" spans="4:30" x14ac:dyDescent="0.35">
      <c r="D268" s="159"/>
      <c r="E268" s="157"/>
      <c r="F268" s="157"/>
      <c r="G268" s="157"/>
      <c r="H268" s="157"/>
      <c r="I268" s="158"/>
      <c r="J268" s="158"/>
      <c r="K268" s="158"/>
      <c r="L268" s="158"/>
      <c r="M268" s="158"/>
      <c r="N268" s="23"/>
      <c r="O268" s="23"/>
      <c r="P268" s="23"/>
      <c r="Q268" s="160"/>
      <c r="R268" s="161"/>
      <c r="S268" s="161"/>
      <c r="T268" s="158"/>
      <c r="U268" s="158"/>
      <c r="V268" s="158"/>
      <c r="W268" s="158"/>
      <c r="X268" s="158"/>
      <c r="Y268" s="158"/>
      <c r="Z268" s="158"/>
      <c r="AA268" s="162"/>
      <c r="AB268" s="158"/>
      <c r="AC268" s="158"/>
      <c r="AD268" s="158"/>
    </row>
    <row r="269" spans="4:30" x14ac:dyDescent="0.35">
      <c r="D269" s="159"/>
      <c r="E269" s="157"/>
      <c r="F269" s="157"/>
      <c r="G269" s="157"/>
      <c r="H269" s="157"/>
      <c r="I269" s="158"/>
      <c r="J269" s="158"/>
      <c r="K269" s="158"/>
      <c r="L269" s="158"/>
      <c r="M269" s="158"/>
      <c r="N269" s="23"/>
      <c r="O269" s="23"/>
      <c r="P269" s="23"/>
      <c r="Q269" s="160"/>
      <c r="R269" s="161"/>
      <c r="S269" s="161"/>
      <c r="T269" s="158"/>
      <c r="U269" s="158"/>
      <c r="V269" s="158"/>
      <c r="W269" s="158"/>
      <c r="X269" s="158"/>
      <c r="Y269" s="158"/>
      <c r="Z269" s="158"/>
      <c r="AA269" s="162"/>
      <c r="AB269" s="158"/>
      <c r="AC269" s="158"/>
      <c r="AD269" s="158"/>
    </row>
    <row r="270" spans="4:30" x14ac:dyDescent="0.35">
      <c r="D270" s="159"/>
      <c r="E270" s="157"/>
      <c r="F270" s="157"/>
      <c r="G270" s="157"/>
      <c r="H270" s="157"/>
      <c r="I270" s="158"/>
      <c r="J270" s="158"/>
      <c r="K270" s="158"/>
      <c r="L270" s="158"/>
      <c r="M270" s="158"/>
      <c r="N270" s="23"/>
      <c r="O270" s="23"/>
      <c r="P270" s="23"/>
      <c r="Q270" s="160"/>
      <c r="R270" s="161"/>
      <c r="S270" s="161"/>
      <c r="T270" s="158"/>
      <c r="U270" s="158"/>
      <c r="V270" s="158"/>
      <c r="W270" s="158"/>
      <c r="X270" s="158"/>
      <c r="Y270" s="158"/>
      <c r="Z270" s="158"/>
      <c r="AA270" s="162"/>
      <c r="AB270" s="158"/>
      <c r="AC270" s="158"/>
      <c r="AD270" s="158"/>
    </row>
    <row r="271" spans="4:30" x14ac:dyDescent="0.35">
      <c r="D271" s="159"/>
      <c r="E271" s="157"/>
      <c r="F271" s="157"/>
      <c r="G271" s="157"/>
      <c r="H271" s="157"/>
      <c r="I271" s="158"/>
      <c r="J271" s="158"/>
      <c r="K271" s="158"/>
      <c r="L271" s="158"/>
      <c r="M271" s="158"/>
      <c r="N271" s="23"/>
      <c r="O271" s="23"/>
      <c r="P271" s="23"/>
      <c r="Q271" s="160"/>
      <c r="R271" s="161"/>
      <c r="S271" s="161"/>
      <c r="T271" s="158"/>
      <c r="U271" s="158"/>
      <c r="V271" s="158"/>
      <c r="W271" s="158"/>
      <c r="X271" s="158"/>
      <c r="Y271" s="158"/>
      <c r="Z271" s="158"/>
      <c r="AA271" s="162"/>
      <c r="AB271" s="158"/>
      <c r="AC271" s="158"/>
      <c r="AD271" s="158"/>
    </row>
    <row r="272" spans="4:30" x14ac:dyDescent="0.35">
      <c r="D272" s="159"/>
      <c r="E272" s="157"/>
      <c r="F272" s="157"/>
      <c r="G272" s="157"/>
      <c r="H272" s="157"/>
      <c r="I272" s="158"/>
      <c r="J272" s="158"/>
      <c r="K272" s="158"/>
      <c r="L272" s="158"/>
      <c r="M272" s="158"/>
      <c r="N272" s="23"/>
      <c r="O272" s="23"/>
      <c r="P272" s="23"/>
      <c r="Q272" s="160"/>
      <c r="R272" s="161"/>
      <c r="S272" s="161"/>
      <c r="T272" s="158"/>
      <c r="U272" s="158"/>
      <c r="V272" s="158"/>
      <c r="W272" s="158"/>
      <c r="X272" s="158"/>
      <c r="Y272" s="158"/>
      <c r="Z272" s="158"/>
      <c r="AA272" s="162"/>
      <c r="AB272" s="158"/>
      <c r="AC272" s="158"/>
      <c r="AD272" s="158"/>
    </row>
    <row r="273" spans="4:30" x14ac:dyDescent="0.35">
      <c r="D273" s="159"/>
      <c r="E273" s="157"/>
      <c r="F273" s="157"/>
      <c r="G273" s="157"/>
      <c r="H273" s="157"/>
      <c r="I273" s="158"/>
      <c r="J273" s="158"/>
      <c r="K273" s="158"/>
      <c r="L273" s="158"/>
      <c r="M273" s="158"/>
      <c r="N273" s="23"/>
      <c r="O273" s="23"/>
      <c r="P273" s="23"/>
      <c r="Q273" s="160"/>
      <c r="R273" s="161"/>
      <c r="S273" s="161"/>
      <c r="T273" s="158"/>
      <c r="U273" s="158"/>
      <c r="V273" s="158"/>
      <c r="W273" s="158"/>
      <c r="X273" s="158"/>
      <c r="Y273" s="158"/>
      <c r="Z273" s="158"/>
      <c r="AA273" s="162"/>
      <c r="AB273" s="158"/>
      <c r="AC273" s="158"/>
      <c r="AD273" s="158"/>
    </row>
    <row r="274" spans="4:30" x14ac:dyDescent="0.35">
      <c r="D274" s="159"/>
      <c r="E274" s="157"/>
      <c r="F274" s="157"/>
      <c r="G274" s="157"/>
      <c r="H274" s="157"/>
      <c r="I274" s="158"/>
      <c r="J274" s="158"/>
      <c r="K274" s="158"/>
      <c r="L274" s="158"/>
      <c r="M274" s="158"/>
      <c r="N274" s="23"/>
      <c r="O274" s="23"/>
      <c r="P274" s="23"/>
      <c r="Q274" s="160"/>
      <c r="R274" s="161"/>
      <c r="S274" s="161"/>
      <c r="T274" s="158"/>
      <c r="U274" s="158"/>
      <c r="V274" s="158"/>
      <c r="W274" s="158"/>
      <c r="X274" s="158"/>
      <c r="Y274" s="158"/>
      <c r="Z274" s="158"/>
      <c r="AA274" s="162"/>
      <c r="AB274" s="158"/>
      <c r="AC274" s="158"/>
      <c r="AD274" s="158"/>
    </row>
    <row r="275" spans="4:30" x14ac:dyDescent="0.35">
      <c r="D275" s="159"/>
      <c r="E275" s="157"/>
      <c r="F275" s="157"/>
      <c r="G275" s="157"/>
      <c r="H275" s="157"/>
      <c r="I275" s="158"/>
      <c r="J275" s="158"/>
      <c r="K275" s="158"/>
      <c r="L275" s="158"/>
      <c r="M275" s="158"/>
      <c r="N275" s="23"/>
      <c r="O275" s="23"/>
      <c r="P275" s="23"/>
      <c r="Q275" s="160"/>
      <c r="R275" s="161"/>
      <c r="S275" s="161"/>
      <c r="T275" s="158"/>
      <c r="U275" s="158"/>
      <c r="V275" s="158"/>
      <c r="W275" s="158"/>
      <c r="X275" s="158"/>
      <c r="Y275" s="158"/>
      <c r="Z275" s="158"/>
      <c r="AA275" s="162"/>
      <c r="AB275" s="158"/>
      <c r="AC275" s="158"/>
      <c r="AD275" s="158"/>
    </row>
    <row r="276" spans="4:30" x14ac:dyDescent="0.35">
      <c r="D276" s="159"/>
      <c r="E276" s="157"/>
      <c r="F276" s="157"/>
      <c r="G276" s="157"/>
      <c r="H276" s="157"/>
      <c r="I276" s="158"/>
      <c r="J276" s="158"/>
      <c r="K276" s="158"/>
      <c r="L276" s="158"/>
      <c r="M276" s="158"/>
      <c r="N276" s="23"/>
      <c r="O276" s="23"/>
      <c r="P276" s="23"/>
      <c r="Q276" s="160"/>
      <c r="R276" s="161"/>
      <c r="S276" s="161"/>
      <c r="T276" s="158"/>
      <c r="U276" s="158"/>
      <c r="V276" s="158"/>
      <c r="W276" s="158"/>
      <c r="X276" s="158"/>
      <c r="Y276" s="158"/>
      <c r="Z276" s="158"/>
      <c r="AA276" s="162"/>
      <c r="AB276" s="158"/>
      <c r="AC276" s="158"/>
      <c r="AD276" s="158"/>
    </row>
    <row r="277" spans="4:30" x14ac:dyDescent="0.35">
      <c r="D277" s="159"/>
      <c r="E277" s="157"/>
      <c r="F277" s="157"/>
      <c r="G277" s="157"/>
      <c r="H277" s="157"/>
      <c r="I277" s="158"/>
      <c r="J277" s="158"/>
      <c r="K277" s="158"/>
      <c r="L277" s="158"/>
      <c r="M277" s="158"/>
      <c r="N277" s="23"/>
      <c r="O277" s="23"/>
      <c r="P277" s="23"/>
      <c r="Q277" s="160"/>
      <c r="R277" s="161"/>
      <c r="S277" s="161"/>
      <c r="T277" s="158"/>
      <c r="U277" s="158"/>
      <c r="V277" s="158"/>
      <c r="W277" s="158"/>
      <c r="X277" s="158"/>
      <c r="Y277" s="158"/>
      <c r="Z277" s="158"/>
      <c r="AA277" s="162"/>
      <c r="AB277" s="158"/>
      <c r="AC277" s="158"/>
      <c r="AD277" s="158"/>
    </row>
    <row r="278" spans="4:30" x14ac:dyDescent="0.35">
      <c r="D278" s="159"/>
      <c r="E278" s="157"/>
      <c r="F278" s="157"/>
      <c r="G278" s="157"/>
      <c r="H278" s="157"/>
      <c r="I278" s="158"/>
      <c r="J278" s="158"/>
      <c r="K278" s="158"/>
      <c r="L278" s="158"/>
      <c r="M278" s="158"/>
      <c r="N278" s="23"/>
      <c r="O278" s="23"/>
      <c r="P278" s="23"/>
      <c r="Q278" s="160"/>
      <c r="R278" s="161"/>
      <c r="S278" s="161"/>
      <c r="T278" s="158"/>
      <c r="U278" s="158"/>
      <c r="V278" s="158"/>
      <c r="W278" s="158"/>
      <c r="X278" s="158"/>
      <c r="Y278" s="158"/>
      <c r="Z278" s="158"/>
      <c r="AA278" s="162"/>
      <c r="AB278" s="158"/>
      <c r="AC278" s="158"/>
      <c r="AD278" s="158"/>
    </row>
    <row r="279" spans="4:30" x14ac:dyDescent="0.35">
      <c r="D279" s="159"/>
      <c r="E279" s="157"/>
      <c r="F279" s="157"/>
      <c r="G279" s="157"/>
      <c r="H279" s="157"/>
      <c r="I279" s="158"/>
      <c r="J279" s="158"/>
      <c r="K279" s="158"/>
      <c r="L279" s="158"/>
      <c r="M279" s="158"/>
      <c r="N279" s="23"/>
      <c r="O279" s="23"/>
      <c r="P279" s="23"/>
      <c r="Q279" s="160"/>
      <c r="R279" s="161"/>
      <c r="S279" s="161"/>
      <c r="T279" s="158"/>
      <c r="U279" s="158"/>
      <c r="V279" s="158"/>
      <c r="W279" s="158"/>
      <c r="X279" s="158"/>
      <c r="Y279" s="158"/>
      <c r="Z279" s="158"/>
      <c r="AA279" s="162"/>
      <c r="AB279" s="158"/>
      <c r="AC279" s="158"/>
      <c r="AD279" s="158"/>
    </row>
    <row r="280" spans="4:30" x14ac:dyDescent="0.35">
      <c r="D280" s="159"/>
      <c r="E280" s="157"/>
      <c r="F280" s="157"/>
      <c r="G280" s="157"/>
      <c r="H280" s="157"/>
      <c r="I280" s="158"/>
      <c r="J280" s="158"/>
      <c r="K280" s="158"/>
      <c r="L280" s="158"/>
      <c r="M280" s="158"/>
      <c r="N280" s="23"/>
      <c r="O280" s="23"/>
      <c r="P280" s="23"/>
      <c r="Q280" s="160"/>
      <c r="R280" s="161"/>
      <c r="S280" s="161"/>
      <c r="T280" s="158"/>
      <c r="U280" s="158"/>
      <c r="V280" s="158"/>
      <c r="W280" s="158"/>
      <c r="X280" s="158"/>
      <c r="Y280" s="158"/>
      <c r="Z280" s="158"/>
      <c r="AA280" s="162"/>
      <c r="AB280" s="158"/>
      <c r="AC280" s="158"/>
      <c r="AD280" s="158"/>
    </row>
    <row r="281" spans="4:30" x14ac:dyDescent="0.35">
      <c r="D281" s="159"/>
      <c r="E281" s="157"/>
      <c r="F281" s="157"/>
      <c r="G281" s="157"/>
      <c r="H281" s="157"/>
      <c r="I281" s="158"/>
      <c r="J281" s="158"/>
      <c r="K281" s="158"/>
      <c r="L281" s="158"/>
      <c r="M281" s="158"/>
      <c r="N281" s="23"/>
      <c r="O281" s="23"/>
      <c r="P281" s="23"/>
      <c r="Q281" s="160"/>
      <c r="R281" s="161"/>
      <c r="S281" s="161"/>
      <c r="T281" s="158"/>
      <c r="U281" s="158"/>
      <c r="V281" s="158"/>
      <c r="W281" s="158"/>
      <c r="X281" s="158"/>
      <c r="Y281" s="158"/>
      <c r="Z281" s="158"/>
      <c r="AA281" s="162"/>
      <c r="AB281" s="158"/>
      <c r="AC281" s="158"/>
      <c r="AD281" s="158"/>
    </row>
    <row r="282" spans="4:30" x14ac:dyDescent="0.35">
      <c r="D282" s="159"/>
      <c r="E282" s="157"/>
      <c r="F282" s="157"/>
      <c r="G282" s="157"/>
      <c r="H282" s="157"/>
      <c r="I282" s="158"/>
      <c r="J282" s="158"/>
      <c r="K282" s="158"/>
      <c r="L282" s="158"/>
      <c r="M282" s="158"/>
      <c r="N282" s="23"/>
      <c r="O282" s="23"/>
      <c r="P282" s="23"/>
      <c r="Q282" s="160"/>
      <c r="R282" s="161"/>
      <c r="S282" s="161"/>
      <c r="T282" s="158"/>
      <c r="U282" s="158"/>
      <c r="V282" s="158"/>
      <c r="W282" s="158"/>
      <c r="X282" s="158"/>
      <c r="Y282" s="158"/>
      <c r="Z282" s="158"/>
      <c r="AA282" s="162"/>
      <c r="AB282" s="158"/>
      <c r="AC282" s="158"/>
      <c r="AD282" s="158"/>
    </row>
    <row r="283" spans="4:30" x14ac:dyDescent="0.35">
      <c r="D283" s="159"/>
      <c r="E283" s="157"/>
      <c r="F283" s="157"/>
      <c r="G283" s="157"/>
      <c r="H283" s="157"/>
      <c r="I283" s="158"/>
      <c r="J283" s="158"/>
      <c r="K283" s="158"/>
      <c r="L283" s="158"/>
      <c r="M283" s="158"/>
      <c r="N283" s="23"/>
      <c r="O283" s="23"/>
      <c r="P283" s="23"/>
      <c r="Q283" s="160"/>
      <c r="R283" s="161"/>
      <c r="S283" s="161"/>
      <c r="T283" s="158"/>
      <c r="U283" s="158"/>
      <c r="V283" s="158"/>
      <c r="W283" s="158"/>
      <c r="X283" s="158"/>
      <c r="Y283" s="158"/>
      <c r="Z283" s="158"/>
      <c r="AA283" s="162"/>
      <c r="AB283" s="158"/>
      <c r="AC283" s="158"/>
      <c r="AD283" s="158"/>
    </row>
    <row r="284" spans="4:30" x14ac:dyDescent="0.35">
      <c r="D284" s="159"/>
      <c r="E284" s="157"/>
      <c r="F284" s="157"/>
      <c r="G284" s="157"/>
      <c r="H284" s="157"/>
      <c r="I284" s="158"/>
      <c r="J284" s="158"/>
      <c r="K284" s="158"/>
      <c r="L284" s="158"/>
      <c r="M284" s="158"/>
      <c r="N284" s="23"/>
      <c r="O284" s="23"/>
      <c r="P284" s="23"/>
      <c r="Q284" s="160"/>
      <c r="R284" s="161"/>
      <c r="S284" s="161"/>
      <c r="T284" s="158"/>
      <c r="U284" s="158"/>
      <c r="V284" s="158"/>
      <c r="W284" s="158"/>
      <c r="X284" s="158"/>
      <c r="Y284" s="158"/>
      <c r="Z284" s="158"/>
      <c r="AA284" s="162"/>
      <c r="AB284" s="158"/>
      <c r="AC284" s="158"/>
      <c r="AD284" s="158"/>
    </row>
    <row r="285" spans="4:30" x14ac:dyDescent="0.35">
      <c r="D285" s="159"/>
      <c r="E285" s="157"/>
      <c r="F285" s="157"/>
      <c r="G285" s="157"/>
      <c r="H285" s="157"/>
      <c r="I285" s="158"/>
      <c r="J285" s="158"/>
      <c r="K285" s="158"/>
      <c r="L285" s="158"/>
      <c r="M285" s="158"/>
      <c r="N285" s="23"/>
      <c r="O285" s="23"/>
      <c r="P285" s="23"/>
      <c r="Q285" s="160"/>
      <c r="R285" s="161"/>
      <c r="S285" s="161"/>
      <c r="T285" s="158"/>
      <c r="U285" s="158"/>
      <c r="V285" s="158"/>
      <c r="W285" s="158"/>
      <c r="X285" s="158"/>
      <c r="Y285" s="158"/>
      <c r="Z285" s="158"/>
      <c r="AA285" s="162"/>
      <c r="AB285" s="158"/>
      <c r="AC285" s="158"/>
      <c r="AD285" s="158"/>
    </row>
    <row r="286" spans="4:30" x14ac:dyDescent="0.35">
      <c r="D286" s="159"/>
      <c r="E286" s="157"/>
      <c r="F286" s="157"/>
      <c r="G286" s="157"/>
      <c r="H286" s="157"/>
      <c r="I286" s="158"/>
      <c r="J286" s="158"/>
      <c r="K286" s="158"/>
      <c r="L286" s="158"/>
      <c r="M286" s="158"/>
      <c r="N286" s="23"/>
      <c r="O286" s="23"/>
      <c r="P286" s="23"/>
      <c r="Q286" s="160"/>
      <c r="R286" s="161"/>
      <c r="S286" s="161"/>
      <c r="T286" s="158"/>
      <c r="U286" s="158"/>
      <c r="V286" s="158"/>
      <c r="W286" s="158"/>
      <c r="X286" s="158"/>
      <c r="Y286" s="158"/>
      <c r="Z286" s="158"/>
      <c r="AA286" s="162"/>
      <c r="AB286" s="158"/>
      <c r="AC286" s="158"/>
      <c r="AD286" s="158"/>
    </row>
    <row r="287" spans="4:30" x14ac:dyDescent="0.35">
      <c r="D287" s="159"/>
      <c r="E287" s="157"/>
      <c r="F287" s="157"/>
      <c r="G287" s="157"/>
      <c r="H287" s="157"/>
      <c r="I287" s="158"/>
      <c r="J287" s="158"/>
      <c r="K287" s="158"/>
      <c r="L287" s="158"/>
      <c r="M287" s="158"/>
      <c r="N287" s="23"/>
      <c r="O287" s="23"/>
      <c r="P287" s="23"/>
      <c r="Q287" s="160"/>
      <c r="R287" s="161"/>
      <c r="S287" s="161"/>
      <c r="T287" s="158"/>
      <c r="U287" s="158"/>
      <c r="V287" s="158"/>
      <c r="W287" s="158"/>
      <c r="X287" s="158"/>
      <c r="Y287" s="158"/>
      <c r="Z287" s="158"/>
      <c r="AA287" s="162"/>
      <c r="AB287" s="158"/>
      <c r="AC287" s="158"/>
      <c r="AD287" s="158"/>
    </row>
    <row r="288" spans="4:30" x14ac:dyDescent="0.35">
      <c r="D288" s="159"/>
      <c r="E288" s="157"/>
      <c r="F288" s="157"/>
      <c r="G288" s="157"/>
      <c r="H288" s="157"/>
      <c r="I288" s="158"/>
      <c r="J288" s="158"/>
      <c r="K288" s="158"/>
      <c r="L288" s="158"/>
      <c r="M288" s="158"/>
      <c r="N288" s="23"/>
      <c r="O288" s="23"/>
      <c r="P288" s="23"/>
      <c r="Q288" s="160"/>
      <c r="R288" s="161"/>
      <c r="S288" s="161"/>
      <c r="T288" s="158"/>
      <c r="U288" s="158"/>
      <c r="V288" s="158"/>
      <c r="W288" s="158"/>
      <c r="X288" s="158"/>
      <c r="Y288" s="158"/>
      <c r="Z288" s="158"/>
      <c r="AA288" s="162"/>
      <c r="AB288" s="158"/>
      <c r="AC288" s="158"/>
      <c r="AD288" s="158"/>
    </row>
    <row r="289" spans="4:30" x14ac:dyDescent="0.35">
      <c r="D289" s="159"/>
      <c r="E289" s="157"/>
      <c r="F289" s="157"/>
      <c r="G289" s="157"/>
      <c r="H289" s="157"/>
      <c r="I289" s="158"/>
      <c r="J289" s="158"/>
      <c r="K289" s="158"/>
      <c r="L289" s="158"/>
      <c r="M289" s="158"/>
      <c r="N289" s="23"/>
      <c r="O289" s="23"/>
      <c r="P289" s="23"/>
      <c r="Q289" s="160"/>
      <c r="R289" s="161"/>
      <c r="S289" s="161"/>
      <c r="T289" s="158"/>
      <c r="U289" s="158"/>
      <c r="V289" s="158"/>
      <c r="W289" s="158"/>
      <c r="X289" s="158"/>
      <c r="Y289" s="158"/>
      <c r="Z289" s="158"/>
      <c r="AA289" s="162"/>
      <c r="AB289" s="158"/>
      <c r="AC289" s="158"/>
      <c r="AD289" s="158"/>
    </row>
    <row r="290" spans="4:30" x14ac:dyDescent="0.35">
      <c r="D290" s="159"/>
      <c r="E290" s="157"/>
      <c r="F290" s="157"/>
      <c r="G290" s="157"/>
      <c r="H290" s="157"/>
      <c r="I290" s="158"/>
      <c r="J290" s="158"/>
      <c r="K290" s="158"/>
      <c r="L290" s="158"/>
      <c r="M290" s="158"/>
      <c r="N290" s="23"/>
      <c r="O290" s="23"/>
      <c r="P290" s="23"/>
      <c r="Q290" s="160"/>
      <c r="R290" s="161"/>
      <c r="S290" s="161"/>
      <c r="T290" s="158"/>
      <c r="U290" s="158"/>
      <c r="V290" s="158"/>
      <c r="W290" s="158"/>
      <c r="X290" s="158"/>
      <c r="Y290" s="158"/>
      <c r="Z290" s="158"/>
      <c r="AA290" s="162"/>
      <c r="AB290" s="158"/>
      <c r="AC290" s="158"/>
      <c r="AD290" s="158"/>
    </row>
    <row r="291" spans="4:30" x14ac:dyDescent="0.35">
      <c r="D291" s="159"/>
      <c r="E291" s="157"/>
      <c r="F291" s="157"/>
      <c r="G291" s="157"/>
      <c r="H291" s="157"/>
      <c r="I291" s="158"/>
      <c r="J291" s="158"/>
      <c r="K291" s="158"/>
      <c r="L291" s="158"/>
      <c r="M291" s="158"/>
      <c r="N291" s="23"/>
      <c r="O291" s="23"/>
      <c r="P291" s="23"/>
      <c r="Q291" s="160"/>
      <c r="R291" s="161"/>
      <c r="S291" s="161"/>
      <c r="T291" s="158"/>
      <c r="U291" s="158"/>
      <c r="V291" s="158"/>
      <c r="W291" s="158"/>
      <c r="X291" s="158"/>
      <c r="Y291" s="158"/>
      <c r="Z291" s="158"/>
      <c r="AA291" s="162"/>
      <c r="AB291" s="158"/>
      <c r="AC291" s="158"/>
      <c r="AD291" s="158"/>
    </row>
    <row r="292" spans="4:30" x14ac:dyDescent="0.35">
      <c r="D292" s="159"/>
      <c r="E292" s="157"/>
      <c r="F292" s="157"/>
      <c r="G292" s="157"/>
      <c r="H292" s="157"/>
      <c r="I292" s="158"/>
      <c r="J292" s="158"/>
      <c r="K292" s="158"/>
      <c r="L292" s="158"/>
      <c r="M292" s="158"/>
      <c r="N292" s="23"/>
      <c r="O292" s="23"/>
      <c r="P292" s="23"/>
      <c r="Q292" s="160"/>
      <c r="R292" s="161"/>
      <c r="S292" s="161"/>
      <c r="T292" s="158"/>
      <c r="U292" s="158"/>
      <c r="V292" s="158"/>
      <c r="W292" s="158"/>
      <c r="X292" s="158"/>
      <c r="Y292" s="158"/>
      <c r="Z292" s="158"/>
      <c r="AA292" s="162"/>
      <c r="AB292" s="158"/>
      <c r="AC292" s="158"/>
      <c r="AD292" s="158"/>
    </row>
    <row r="293" spans="4:30" x14ac:dyDescent="0.35">
      <c r="D293" s="159"/>
      <c r="E293" s="157"/>
      <c r="F293" s="157"/>
      <c r="G293" s="157"/>
      <c r="H293" s="157"/>
      <c r="I293" s="158"/>
      <c r="J293" s="158"/>
      <c r="K293" s="158"/>
      <c r="L293" s="158"/>
      <c r="M293" s="158"/>
      <c r="N293" s="23"/>
      <c r="O293" s="23"/>
      <c r="P293" s="23"/>
      <c r="Q293" s="160"/>
      <c r="R293" s="161"/>
      <c r="S293" s="161"/>
      <c r="T293" s="158"/>
      <c r="U293" s="158"/>
      <c r="V293" s="158"/>
      <c r="W293" s="158"/>
      <c r="X293" s="158"/>
      <c r="Y293" s="158"/>
      <c r="Z293" s="158"/>
      <c r="AA293" s="162"/>
      <c r="AB293" s="158"/>
      <c r="AC293" s="158"/>
      <c r="AD293" s="158"/>
    </row>
    <row r="294" spans="4:30" x14ac:dyDescent="0.35">
      <c r="D294" s="159"/>
      <c r="E294" s="157"/>
      <c r="F294" s="157"/>
      <c r="G294" s="157"/>
      <c r="H294" s="157"/>
      <c r="I294" s="158"/>
      <c r="J294" s="158"/>
      <c r="K294" s="158"/>
      <c r="L294" s="158"/>
      <c r="M294" s="158"/>
      <c r="N294" s="23"/>
      <c r="O294" s="23"/>
      <c r="P294" s="23"/>
      <c r="Q294" s="160"/>
      <c r="R294" s="161"/>
      <c r="S294" s="161"/>
      <c r="T294" s="158"/>
      <c r="U294" s="158"/>
      <c r="V294" s="158"/>
      <c r="W294" s="158"/>
      <c r="X294" s="158"/>
      <c r="Y294" s="158"/>
      <c r="Z294" s="158"/>
      <c r="AA294" s="162"/>
      <c r="AB294" s="158"/>
      <c r="AC294" s="158"/>
      <c r="AD294" s="158"/>
    </row>
    <row r="295" spans="4:30" x14ac:dyDescent="0.35">
      <c r="D295" s="159"/>
      <c r="E295" s="157"/>
      <c r="F295" s="157"/>
      <c r="G295" s="157"/>
      <c r="H295" s="157"/>
      <c r="I295" s="158"/>
      <c r="J295" s="158"/>
      <c r="K295" s="158"/>
      <c r="L295" s="158"/>
      <c r="M295" s="158"/>
      <c r="N295" s="23"/>
      <c r="O295" s="23"/>
      <c r="P295" s="23"/>
      <c r="Q295" s="160"/>
      <c r="R295" s="161"/>
      <c r="S295" s="161"/>
      <c r="T295" s="158"/>
      <c r="U295" s="158"/>
      <c r="V295" s="158"/>
      <c r="W295" s="158"/>
      <c r="X295" s="158"/>
      <c r="Y295" s="158"/>
      <c r="Z295" s="158"/>
      <c r="AA295" s="162"/>
      <c r="AB295" s="158"/>
      <c r="AC295" s="158"/>
      <c r="AD295" s="158"/>
    </row>
    <row r="296" spans="4:30" x14ac:dyDescent="0.35">
      <c r="D296" s="159"/>
      <c r="E296" s="157"/>
      <c r="F296" s="157"/>
      <c r="G296" s="157"/>
      <c r="H296" s="157"/>
      <c r="I296" s="158"/>
      <c r="J296" s="158"/>
      <c r="K296" s="158"/>
      <c r="L296" s="158"/>
      <c r="M296" s="158"/>
      <c r="N296" s="23"/>
      <c r="O296" s="23"/>
      <c r="P296" s="23"/>
      <c r="Q296" s="160"/>
      <c r="R296" s="161"/>
      <c r="S296" s="161"/>
      <c r="T296" s="158"/>
      <c r="U296" s="158"/>
      <c r="V296" s="158"/>
      <c r="W296" s="158"/>
      <c r="X296" s="158"/>
      <c r="Y296" s="158"/>
      <c r="Z296" s="158"/>
      <c r="AA296" s="162"/>
      <c r="AB296" s="158"/>
      <c r="AC296" s="158"/>
      <c r="AD296" s="158"/>
    </row>
    <row r="297" spans="4:30" x14ac:dyDescent="0.35">
      <c r="D297" s="159"/>
      <c r="E297" s="157"/>
      <c r="F297" s="157"/>
      <c r="G297" s="157"/>
      <c r="H297" s="157"/>
      <c r="I297" s="158"/>
      <c r="J297" s="158"/>
      <c r="K297" s="158"/>
      <c r="L297" s="158"/>
      <c r="M297" s="158"/>
      <c r="N297" s="23"/>
      <c r="O297" s="23"/>
      <c r="P297" s="23"/>
      <c r="Q297" s="160"/>
      <c r="R297" s="161"/>
      <c r="S297" s="161"/>
      <c r="T297" s="158"/>
      <c r="U297" s="158"/>
      <c r="V297" s="158"/>
      <c r="W297" s="158"/>
      <c r="X297" s="158"/>
      <c r="Y297" s="158"/>
      <c r="Z297" s="158"/>
      <c r="AA297" s="162"/>
      <c r="AB297" s="158"/>
      <c r="AC297" s="158"/>
      <c r="AD297" s="158"/>
    </row>
    <row r="298" spans="4:30" x14ac:dyDescent="0.35">
      <c r="D298" s="159"/>
      <c r="E298" s="157"/>
      <c r="F298" s="157"/>
      <c r="G298" s="157"/>
      <c r="H298" s="157"/>
      <c r="I298" s="158"/>
      <c r="J298" s="158"/>
      <c r="K298" s="158"/>
      <c r="L298" s="158"/>
      <c r="M298" s="158"/>
      <c r="N298" s="23"/>
      <c r="O298" s="23"/>
      <c r="P298" s="23"/>
      <c r="Q298" s="160"/>
      <c r="R298" s="161"/>
      <c r="S298" s="161"/>
      <c r="T298" s="158"/>
      <c r="U298" s="158"/>
      <c r="V298" s="158"/>
      <c r="W298" s="158"/>
      <c r="X298" s="158"/>
      <c r="Y298" s="158"/>
      <c r="Z298" s="158"/>
      <c r="AA298" s="162"/>
      <c r="AB298" s="158"/>
      <c r="AC298" s="158"/>
      <c r="AD298" s="158"/>
    </row>
    <row r="299" spans="4:30" x14ac:dyDescent="0.35">
      <c r="D299" s="159"/>
      <c r="E299" s="157"/>
      <c r="F299" s="157"/>
      <c r="G299" s="157"/>
      <c r="H299" s="157"/>
      <c r="I299" s="158"/>
      <c r="J299" s="158"/>
      <c r="K299" s="158"/>
      <c r="L299" s="158"/>
      <c r="M299" s="158"/>
      <c r="N299" s="23"/>
      <c r="O299" s="23"/>
      <c r="P299" s="23"/>
      <c r="Q299" s="160"/>
      <c r="R299" s="161"/>
      <c r="S299" s="161"/>
      <c r="T299" s="158"/>
      <c r="U299" s="158"/>
      <c r="V299" s="158"/>
      <c r="W299" s="158"/>
      <c r="X299" s="158"/>
      <c r="Y299" s="158"/>
      <c r="Z299" s="158"/>
      <c r="AA299" s="162"/>
      <c r="AB299" s="158"/>
      <c r="AC299" s="158"/>
      <c r="AD299" s="158"/>
    </row>
    <row r="300" spans="4:30" x14ac:dyDescent="0.35">
      <c r="D300" s="159"/>
      <c r="E300" s="157"/>
      <c r="F300" s="157"/>
      <c r="G300" s="157"/>
      <c r="H300" s="157"/>
      <c r="I300" s="158"/>
      <c r="J300" s="158"/>
      <c r="K300" s="158"/>
      <c r="L300" s="158"/>
      <c r="M300" s="158"/>
      <c r="N300" s="23"/>
      <c r="O300" s="23"/>
      <c r="P300" s="23"/>
      <c r="Q300" s="160"/>
      <c r="R300" s="161"/>
      <c r="S300" s="161"/>
      <c r="T300" s="158"/>
      <c r="U300" s="158"/>
      <c r="V300" s="158"/>
      <c r="W300" s="158"/>
      <c r="X300" s="158"/>
      <c r="Y300" s="158"/>
      <c r="Z300" s="158"/>
      <c r="AA300" s="162"/>
      <c r="AB300" s="158"/>
      <c r="AC300" s="158"/>
      <c r="AD300" s="158"/>
    </row>
    <row r="301" spans="4:30" x14ac:dyDescent="0.35">
      <c r="D301" s="159"/>
      <c r="E301" s="157"/>
      <c r="F301" s="157"/>
      <c r="G301" s="157"/>
      <c r="H301" s="157"/>
      <c r="I301" s="158"/>
      <c r="J301" s="158"/>
      <c r="K301" s="158"/>
      <c r="L301" s="158"/>
      <c r="M301" s="158"/>
      <c r="N301" s="23"/>
      <c r="O301" s="23"/>
      <c r="P301" s="23"/>
      <c r="Q301" s="160"/>
      <c r="R301" s="161"/>
      <c r="S301" s="161"/>
      <c r="T301" s="158"/>
      <c r="U301" s="158"/>
      <c r="V301" s="158"/>
      <c r="W301" s="158"/>
      <c r="X301" s="158"/>
      <c r="Y301" s="158"/>
      <c r="Z301" s="158"/>
      <c r="AA301" s="162"/>
      <c r="AB301" s="158"/>
      <c r="AC301" s="158"/>
      <c r="AD301" s="158"/>
    </row>
    <row r="302" spans="4:30" x14ac:dyDescent="0.35">
      <c r="D302" s="159"/>
      <c r="E302" s="157"/>
      <c r="F302" s="157"/>
      <c r="G302" s="157"/>
      <c r="H302" s="157"/>
      <c r="I302" s="158"/>
      <c r="J302" s="158"/>
      <c r="K302" s="158"/>
      <c r="L302" s="158"/>
      <c r="M302" s="158"/>
      <c r="N302" s="23"/>
      <c r="O302" s="23"/>
      <c r="P302" s="23"/>
      <c r="Q302" s="160"/>
      <c r="R302" s="161"/>
      <c r="S302" s="161"/>
      <c r="T302" s="158"/>
      <c r="U302" s="158"/>
      <c r="V302" s="158"/>
      <c r="W302" s="158"/>
      <c r="X302" s="158"/>
      <c r="Y302" s="158"/>
      <c r="Z302" s="158"/>
      <c r="AA302" s="162"/>
      <c r="AB302" s="158"/>
      <c r="AC302" s="158"/>
      <c r="AD302" s="158"/>
    </row>
    <row r="303" spans="4:30" x14ac:dyDescent="0.35">
      <c r="D303" s="159"/>
      <c r="E303" s="157"/>
      <c r="F303" s="157"/>
      <c r="G303" s="157"/>
      <c r="H303" s="157"/>
      <c r="I303" s="158"/>
      <c r="J303" s="158"/>
      <c r="K303" s="158"/>
      <c r="L303" s="158"/>
      <c r="M303" s="158"/>
      <c r="N303" s="23"/>
      <c r="O303" s="23"/>
      <c r="P303" s="23"/>
      <c r="Q303" s="160"/>
      <c r="R303" s="161"/>
      <c r="S303" s="161"/>
      <c r="T303" s="158"/>
      <c r="U303" s="158"/>
      <c r="V303" s="158"/>
      <c r="W303" s="158"/>
      <c r="X303" s="158"/>
      <c r="Y303" s="158"/>
      <c r="Z303" s="158"/>
      <c r="AA303" s="162"/>
      <c r="AB303" s="158"/>
      <c r="AC303" s="158"/>
      <c r="AD303" s="158"/>
    </row>
  </sheetData>
  <mergeCells count="7">
    <mergeCell ref="Z2:AD2"/>
    <mergeCell ref="A4:B4"/>
    <mergeCell ref="A23:B23"/>
    <mergeCell ref="D2:D3"/>
    <mergeCell ref="E2:E3"/>
    <mergeCell ref="G2:N2"/>
    <mergeCell ref="P2:X2"/>
  </mergeCells>
  <pageMargins left="0.7" right="0.7" top="0.75" bottom="0.75" header="0.3" footer="0.3"/>
  <pageSetup paperSize="9"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075EF5-FF87-4AC0-9866-2ED966E509C1}">
  <sheetPr>
    <tabColor rgb="FF00B050"/>
  </sheetPr>
  <dimension ref="A1:AE303"/>
  <sheetViews>
    <sheetView workbookViewId="0"/>
  </sheetViews>
  <sheetFormatPr defaultColWidth="8.6328125" defaultRowHeight="14.5" outlineLevelCol="1" x14ac:dyDescent="0.35"/>
  <cols>
    <col min="1" max="1" width="21.453125" style="5" customWidth="1"/>
    <col min="2" max="2" width="66.36328125" style="5" customWidth="1"/>
    <col min="3" max="3" width="4.6328125" style="1" customWidth="1"/>
    <col min="4" max="4" width="7.36328125" style="5" customWidth="1"/>
    <col min="5" max="6" width="11.453125" style="5" customWidth="1"/>
    <col min="7" max="7" width="16.6328125" style="5" customWidth="1" outlineLevel="1"/>
    <col min="8" max="8" width="11.36328125" style="5" customWidth="1" outlineLevel="1"/>
    <col min="9" max="9" width="10.6328125" style="2" customWidth="1" outlineLevel="1"/>
    <col min="10" max="10" width="12.54296875" style="2" customWidth="1" outlineLevel="1"/>
    <col min="11" max="13" width="11.54296875" style="2" customWidth="1" outlineLevel="1"/>
    <col min="14" max="14" width="11.6328125" style="3" customWidth="1" outlineLevel="1"/>
    <col min="15" max="15" width="4.453125" style="3" customWidth="1"/>
    <col min="16" max="16" width="12.6328125" style="3" customWidth="1" outlineLevel="1"/>
    <col min="17" max="17" width="8.6328125" style="1" outlineLevel="1"/>
    <col min="18" max="18" width="14.36328125" style="4" customWidth="1" outlineLevel="1"/>
    <col min="19" max="19" width="16" style="4" customWidth="1" outlineLevel="1"/>
    <col min="20" max="20" width="14.6328125" style="2" bestFit="1" customWidth="1" outlineLevel="1"/>
    <col min="21" max="21" width="12.6328125" style="2" customWidth="1" outlineLevel="1"/>
    <col min="22" max="22" width="12.54296875" style="2" customWidth="1" outlineLevel="1"/>
    <col min="23" max="23" width="15.90625" style="2" customWidth="1" outlineLevel="1"/>
    <col min="24" max="24" width="13.36328125" style="2" customWidth="1" outlineLevel="1"/>
    <col min="25" max="25" width="4" style="2" customWidth="1"/>
    <col min="26" max="26" width="14.6328125" style="2" bestFit="1" customWidth="1" outlineLevel="1"/>
    <col min="27" max="27" width="12.36328125" style="2" customWidth="1" outlineLevel="1"/>
    <col min="28" max="28" width="14.453125" style="2" customWidth="1" outlineLevel="1"/>
    <col min="29" max="29" width="11.6328125" style="2" customWidth="1" outlineLevel="1"/>
    <col min="30" max="30" width="12.6328125" style="2" bestFit="1" customWidth="1" outlineLevel="1"/>
    <col min="31" max="31" width="3.6328125" style="5" customWidth="1"/>
    <col min="32" max="32" width="12.453125" style="5" customWidth="1"/>
    <col min="33" max="33" width="58.453125" style="5" customWidth="1"/>
    <col min="34" max="16384" width="8.6328125" style="5"/>
  </cols>
  <sheetData>
    <row r="1" spans="1:31" ht="22.25" customHeight="1" thickBot="1" x14ac:dyDescent="0.5">
      <c r="A1" s="236" t="s">
        <v>0</v>
      </c>
      <c r="B1" s="237"/>
      <c r="D1" s="236" t="s">
        <v>1</v>
      </c>
      <c r="E1" s="236"/>
      <c r="F1" s="236"/>
      <c r="G1" s="236"/>
      <c r="H1" s="236"/>
      <c r="I1" s="236"/>
    </row>
    <row r="2" spans="1:31" s="6" customFormat="1" ht="19.25" customHeight="1" x14ac:dyDescent="0.35">
      <c r="C2" s="7"/>
      <c r="D2" s="460" t="s">
        <v>2</v>
      </c>
      <c r="E2" s="462" t="s">
        <v>3</v>
      </c>
      <c r="F2" s="235"/>
      <c r="G2" s="464" t="s">
        <v>4</v>
      </c>
      <c r="H2" s="465"/>
      <c r="I2" s="465"/>
      <c r="J2" s="465"/>
      <c r="K2" s="465"/>
      <c r="L2" s="465"/>
      <c r="M2" s="465"/>
      <c r="N2" s="466"/>
      <c r="O2" s="8"/>
      <c r="P2" s="467" t="s">
        <v>5</v>
      </c>
      <c r="Q2" s="468"/>
      <c r="R2" s="468"/>
      <c r="S2" s="468"/>
      <c r="T2" s="468"/>
      <c r="U2" s="468"/>
      <c r="V2" s="468"/>
      <c r="W2" s="468"/>
      <c r="X2" s="469"/>
      <c r="Y2" s="8"/>
      <c r="Z2" s="453" t="s">
        <v>6</v>
      </c>
      <c r="AA2" s="454"/>
      <c r="AB2" s="454"/>
      <c r="AC2" s="454"/>
      <c r="AD2" s="455"/>
      <c r="AE2" s="8"/>
    </row>
    <row r="3" spans="1:31" ht="66.650000000000006" customHeight="1" thickBot="1" x14ac:dyDescent="0.4">
      <c r="A3" s="248" t="s">
        <v>71</v>
      </c>
      <c r="B3" s="249" t="str">
        <f ca="1">RIGHT(CELL("filename",A1),LEN(CELL("filename",A1))-FIND("]",CELL("filename",A1)))</f>
        <v>Lease6</v>
      </c>
      <c r="D3" s="461"/>
      <c r="E3" s="463"/>
      <c r="F3" s="264"/>
      <c r="G3" s="9" t="s">
        <v>7</v>
      </c>
      <c r="H3" s="9" t="s">
        <v>8</v>
      </c>
      <c r="I3" s="10" t="s">
        <v>9</v>
      </c>
      <c r="J3" s="10" t="s">
        <v>10</v>
      </c>
      <c r="K3" s="10" t="s">
        <v>11</v>
      </c>
      <c r="L3" s="49" t="s">
        <v>67</v>
      </c>
      <c r="M3" s="10" t="s">
        <v>12</v>
      </c>
      <c r="N3" s="11" t="s">
        <v>13</v>
      </c>
      <c r="O3" s="12"/>
      <c r="P3" s="13" t="s">
        <v>14</v>
      </c>
      <c r="Q3" s="14" t="s">
        <v>15</v>
      </c>
      <c r="R3" s="15" t="s">
        <v>16</v>
      </c>
      <c r="S3" s="15" t="s">
        <v>17</v>
      </c>
      <c r="T3" s="10" t="s">
        <v>18</v>
      </c>
      <c r="U3" s="10" t="s">
        <v>19</v>
      </c>
      <c r="V3" s="10" t="s">
        <v>20</v>
      </c>
      <c r="W3" s="10" t="s">
        <v>21</v>
      </c>
      <c r="X3" s="16" t="s">
        <v>22</v>
      </c>
      <c r="Y3" s="17"/>
      <c r="Z3" s="18" t="s">
        <v>18</v>
      </c>
      <c r="AA3" s="10" t="s">
        <v>23</v>
      </c>
      <c r="AB3" s="10" t="s">
        <v>24</v>
      </c>
      <c r="AC3" s="10" t="s">
        <v>25</v>
      </c>
      <c r="AD3" s="16" t="s">
        <v>22</v>
      </c>
    </row>
    <row r="4" spans="1:31" ht="15.5" x14ac:dyDescent="0.35">
      <c r="A4" s="456" t="s">
        <v>26</v>
      </c>
      <c r="B4" s="457"/>
      <c r="C4" s="19"/>
      <c r="D4" s="20"/>
      <c r="E4" s="21">
        <f t="shared" ref="E4" ca="1" si="0">EOMONTH($H$4,D4)</f>
        <v>44681</v>
      </c>
      <c r="F4" s="44">
        <f ca="1">E5-1</f>
        <v>45045</v>
      </c>
      <c r="G4" s="22" t="s">
        <v>27</v>
      </c>
      <c r="H4" s="44">
        <f ca="1">A5</f>
        <v>44652</v>
      </c>
      <c r="I4" s="45"/>
      <c r="J4" s="45"/>
      <c r="K4" s="45"/>
      <c r="L4" s="45"/>
      <c r="M4" s="45"/>
      <c r="N4" s="257">
        <f ca="1">$A$6</f>
        <v>0.05</v>
      </c>
      <c r="O4" s="23"/>
      <c r="P4" s="255">
        <f ca="1">$A$7</f>
        <v>9.4999999999999998E-3</v>
      </c>
      <c r="Q4" s="163">
        <f ca="1">$A$8</f>
        <v>0.05</v>
      </c>
      <c r="R4" s="164">
        <f ca="1">NPV(Q4,K5:$K$244) + ($A$13+$A$14+$A$15)/POWER(1+Q4,$A$29-D4+1)</f>
        <v>355391.08378220262</v>
      </c>
      <c r="S4" s="164">
        <f ca="1">NPV(Q4,K4:$K$244) + ($A$13+$A$14+$A$15)/POWER(1+Q4,$A$29-D4+1)</f>
        <v>355391.08378220262</v>
      </c>
      <c r="T4" s="165">
        <f ca="1">A21</f>
        <v>355391.08378220274</v>
      </c>
      <c r="U4" s="45">
        <f ca="1">S4*Q4</f>
        <v>17769.554189110131</v>
      </c>
      <c r="V4" s="45">
        <f>-(K4+L4)</f>
        <v>0</v>
      </c>
      <c r="W4" s="45">
        <f ca="1">S4-R4</f>
        <v>0</v>
      </c>
      <c r="X4" s="274">
        <f ca="1">T4+U4+V4</f>
        <v>373160.63797131286</v>
      </c>
      <c r="Z4" s="26">
        <f ca="1">A37</f>
        <v>420391.08378220274</v>
      </c>
      <c r="AA4" s="233"/>
      <c r="AB4" s="45">
        <f ca="1">IFERROR(Z4/($A$43-D5+1),0)</f>
        <v>42039.108378220277</v>
      </c>
      <c r="AC4" s="45">
        <f t="shared" ref="AC4:AC67" ca="1" si="1">W4</f>
        <v>0</v>
      </c>
      <c r="AD4" s="25">
        <f t="shared" ref="AD4:AD67" ca="1" si="2">Z4-AA4-AB4+AC4</f>
        <v>378351.97540398245</v>
      </c>
    </row>
    <row r="5" spans="1:31" x14ac:dyDescent="0.35">
      <c r="A5" s="103">
        <f ca="1">VLOOKUP(B3,'Input Table'!B:L,3,0)</f>
        <v>44652</v>
      </c>
      <c r="B5" s="27" t="s">
        <v>28</v>
      </c>
      <c r="D5" s="20">
        <v>1</v>
      </c>
      <c r="E5" s="21">
        <f ca="1">EOMONTH(H5,0)</f>
        <v>45046</v>
      </c>
      <c r="F5" s="44">
        <f t="shared" ref="F5:F68" ca="1" si="3">E6-1</f>
        <v>45411</v>
      </c>
      <c r="G5" s="22" t="s">
        <v>119</v>
      </c>
      <c r="H5" s="44">
        <f ca="1">EDATE(H4,12)</f>
        <v>45017</v>
      </c>
      <c r="I5" s="158">
        <f ca="1">IF(D5&gt;$A$28,0,$A$9)</f>
        <v>50000</v>
      </c>
      <c r="J5" s="158">
        <f t="shared" ref="J5:J68" ca="1" si="4">IF(D5&gt;$A$29,0,$A$10)</f>
        <v>0</v>
      </c>
      <c r="K5" s="158">
        <f ca="1">IF(D5&gt;$A$28,0,$A$11)</f>
        <v>50000</v>
      </c>
      <c r="L5" s="158"/>
      <c r="M5" s="45">
        <f ca="1">K5+L5</f>
        <v>50000</v>
      </c>
      <c r="N5" s="257">
        <f t="shared" ref="N5:N68" ca="1" si="5">$A$6</f>
        <v>0.05</v>
      </c>
      <c r="O5" s="23"/>
      <c r="P5" s="255">
        <f t="shared" ref="P5:P68" ca="1" si="6">$A$7</f>
        <v>9.4999999999999998E-3</v>
      </c>
      <c r="Q5" s="163">
        <f t="shared" ref="Q5:Q68" ca="1" si="7">$A$8</f>
        <v>0.05</v>
      </c>
      <c r="R5" s="164">
        <f ca="1">NPV(Q4,K5:$K$244) + ($A$13+$A$14+$A$15)/POWER(1+Q4,$A$29-D5+1)+U4</f>
        <v>373160.63797131274</v>
      </c>
      <c r="S5" s="164">
        <f ca="1">NPV(Q5,K5:$K$244) + ($A$13+$A$14+$A$15)/POWER(1+Q5,$A$29-D5+1)+U4</f>
        <v>373160.63797131274</v>
      </c>
      <c r="T5" s="45">
        <f ca="1">IF(ISBLANK(G5),0,X4)</f>
        <v>373160.63797131286</v>
      </c>
      <c r="U5" s="45">
        <f ca="1">(S5+V5)*Q5</f>
        <v>16158.031898565638</v>
      </c>
      <c r="V5" s="45">
        <f ca="1">-(K5+L5)</f>
        <v>-50000</v>
      </c>
      <c r="W5" s="45">
        <f t="shared" ref="W5:W68" ca="1" si="8">S5-R5</f>
        <v>0</v>
      </c>
      <c r="X5" s="274">
        <f t="shared" ref="X5:X68" ca="1" si="9">T5+U5+V5</f>
        <v>339318.6698698785</v>
      </c>
      <c r="Z5" s="28">
        <f ca="1">AD4</f>
        <v>378351.97540398245</v>
      </c>
      <c r="AA5" s="233"/>
      <c r="AB5" s="45">
        <f ca="1">IFERROR(Z5/($A$43-D6+1),0)</f>
        <v>42039.10837822027</v>
      </c>
      <c r="AC5" s="45">
        <f t="shared" ca="1" si="1"/>
        <v>0</v>
      </c>
      <c r="AD5" s="25">
        <f t="shared" ca="1" si="2"/>
        <v>336312.86702576216</v>
      </c>
    </row>
    <row r="6" spans="1:31" x14ac:dyDescent="0.35">
      <c r="A6" s="104">
        <f ca="1">VLOOKUP(B3,'Input Table'!B:L,4,0)</f>
        <v>0.05</v>
      </c>
      <c r="B6" s="27" t="s">
        <v>29</v>
      </c>
      <c r="D6" s="20">
        <v>2</v>
      </c>
      <c r="E6" s="21">
        <f t="shared" ref="E6:E69" ca="1" si="10">EOMONTH(H6,0)</f>
        <v>45412</v>
      </c>
      <c r="F6" s="44">
        <f t="shared" ca="1" si="3"/>
        <v>45776</v>
      </c>
      <c r="G6" s="22" t="s">
        <v>119</v>
      </c>
      <c r="H6" s="44">
        <f t="shared" ref="H6:H69" ca="1" si="11">EDATE(H5,12)</f>
        <v>45383</v>
      </c>
      <c r="I6" s="158">
        <f t="shared" ref="I6:I69" ca="1" si="12">IF(D6&gt;$A$28,0,$A$9)</f>
        <v>50000</v>
      </c>
      <c r="J6" s="158">
        <f t="shared" ca="1" si="4"/>
        <v>0</v>
      </c>
      <c r="K6" s="158">
        <f t="shared" ref="K6:K69" ca="1" si="13">IF(D6&gt;$A$28,0,$A$11)</f>
        <v>50000</v>
      </c>
      <c r="L6" s="45"/>
      <c r="M6" s="45">
        <f t="shared" ref="M6:M69" ca="1" si="14">K6+L6</f>
        <v>50000</v>
      </c>
      <c r="N6" s="257">
        <f t="shared" ca="1" si="5"/>
        <v>0.05</v>
      </c>
      <c r="O6" s="23"/>
      <c r="P6" s="255">
        <f t="shared" ca="1" si="6"/>
        <v>9.4999999999999998E-3</v>
      </c>
      <c r="Q6" s="163">
        <f t="shared" ca="1" si="7"/>
        <v>0.05</v>
      </c>
      <c r="R6" s="164">
        <f ca="1">NPV(Q5,K6:$K$244) + ($A$13+$A$14+$A$15)/POWER(1+Q5,$A$29-D6+1)+U5</f>
        <v>339318.66986987839</v>
      </c>
      <c r="S6" s="164">
        <f ca="1">NPV(Q6,K6:$K$244) + ($A$13+$A$14+$A$15)/POWER(1+Q6,$A$29-D6+1)+U5</f>
        <v>339318.66986987839</v>
      </c>
      <c r="T6" s="45">
        <f t="shared" ref="T6:T69" ca="1" si="15">IF(ISBLANK(G6),0,X5)</f>
        <v>339318.6698698785</v>
      </c>
      <c r="U6" s="45">
        <f t="shared" ref="U6:U69" ca="1" si="16">(S6+V6)*Q6</f>
        <v>14465.93349349392</v>
      </c>
      <c r="V6" s="45">
        <f t="shared" ref="V6:V69" ca="1" si="17">-(K6+L6)</f>
        <v>-50000</v>
      </c>
      <c r="W6" s="45">
        <f t="shared" ca="1" si="8"/>
        <v>0</v>
      </c>
      <c r="X6" s="274">
        <f t="shared" ca="1" si="9"/>
        <v>303784.60336337244</v>
      </c>
      <c r="Z6" s="28">
        <f t="shared" ref="Z6:Z69" ca="1" si="18">AD5</f>
        <v>336312.86702576216</v>
      </c>
      <c r="AA6" s="233"/>
      <c r="AB6" s="45">
        <f t="shared" ref="AB6:AB13" ca="1" si="19">IFERROR(Z6/($A$43-D7+1),0)</f>
        <v>42039.10837822027</v>
      </c>
      <c r="AC6" s="45">
        <f t="shared" ca="1" si="1"/>
        <v>0</v>
      </c>
      <c r="AD6" s="25">
        <f t="shared" ca="1" si="2"/>
        <v>294273.75864754186</v>
      </c>
    </row>
    <row r="7" spans="1:31" x14ac:dyDescent="0.35">
      <c r="A7" s="104">
        <f ca="1">VLOOKUP(B3,'Input Table'!B:L,5,0)</f>
        <v>9.4999999999999998E-3</v>
      </c>
      <c r="B7" s="27" t="s">
        <v>30</v>
      </c>
      <c r="D7" s="20">
        <v>3</v>
      </c>
      <c r="E7" s="21">
        <f t="shared" ca="1" si="10"/>
        <v>45777</v>
      </c>
      <c r="F7" s="44">
        <f t="shared" ca="1" si="3"/>
        <v>46141</v>
      </c>
      <c r="G7" s="22" t="s">
        <v>119</v>
      </c>
      <c r="H7" s="44">
        <f t="shared" ca="1" si="11"/>
        <v>45748</v>
      </c>
      <c r="I7" s="158">
        <f t="shared" ca="1" si="12"/>
        <v>50000</v>
      </c>
      <c r="J7" s="158">
        <f t="shared" ca="1" si="4"/>
        <v>0</v>
      </c>
      <c r="K7" s="158">
        <f t="shared" ca="1" si="13"/>
        <v>50000</v>
      </c>
      <c r="L7" s="45"/>
      <c r="M7" s="45">
        <f t="shared" ca="1" si="14"/>
        <v>50000</v>
      </c>
      <c r="N7" s="257">
        <f t="shared" ca="1" si="5"/>
        <v>0.05</v>
      </c>
      <c r="O7" s="23"/>
      <c r="P7" s="255">
        <f t="shared" ca="1" si="6"/>
        <v>9.4999999999999998E-3</v>
      </c>
      <c r="Q7" s="163">
        <f t="shared" ca="1" si="7"/>
        <v>0.05</v>
      </c>
      <c r="R7" s="164">
        <f ca="1">NPV(Q6,K7:$K$244) + ($A$13+$A$14+$A$15)/POWER(1+Q6,$A$29-D7+1)+U6</f>
        <v>303784.60336337233</v>
      </c>
      <c r="S7" s="164">
        <f ca="1">NPV(Q7,K7:$K$244) + ($A$13+$A$14+$A$15)/POWER(1+Q7,$A$29-D7+1)+U6</f>
        <v>303784.60336337233</v>
      </c>
      <c r="T7" s="45">
        <f t="shared" ca="1" si="15"/>
        <v>303784.60336337244</v>
      </c>
      <c r="U7" s="45">
        <f t="shared" ca="1" si="16"/>
        <v>12689.230168168617</v>
      </c>
      <c r="V7" s="45">
        <f t="shared" ca="1" si="17"/>
        <v>-50000</v>
      </c>
      <c r="W7" s="45">
        <f t="shared" ca="1" si="8"/>
        <v>0</v>
      </c>
      <c r="X7" s="274">
        <f t="shared" ca="1" si="9"/>
        <v>266473.83353154105</v>
      </c>
      <c r="Z7" s="28">
        <f t="shared" ca="1" si="18"/>
        <v>294273.75864754186</v>
      </c>
      <c r="AA7" s="233"/>
      <c r="AB7" s="45">
        <f t="shared" ca="1" si="19"/>
        <v>42039.10837822027</v>
      </c>
      <c r="AC7" s="45">
        <f t="shared" ca="1" si="1"/>
        <v>0</v>
      </c>
      <c r="AD7" s="25">
        <f t="shared" ca="1" si="2"/>
        <v>252234.6502693216</v>
      </c>
    </row>
    <row r="8" spans="1:31" x14ac:dyDescent="0.35">
      <c r="A8" s="246">
        <f ca="1">IF(A6=0,A7,A6)</f>
        <v>0.05</v>
      </c>
      <c r="B8" s="48" t="s">
        <v>15</v>
      </c>
      <c r="D8" s="20">
        <v>4</v>
      </c>
      <c r="E8" s="21">
        <f t="shared" ca="1" si="10"/>
        <v>46142</v>
      </c>
      <c r="F8" s="44">
        <f t="shared" ca="1" si="3"/>
        <v>46506</v>
      </c>
      <c r="G8" s="22" t="s">
        <v>119</v>
      </c>
      <c r="H8" s="44">
        <f t="shared" ca="1" si="11"/>
        <v>46113</v>
      </c>
      <c r="I8" s="158">
        <f t="shared" ca="1" si="12"/>
        <v>50000</v>
      </c>
      <c r="J8" s="158">
        <f t="shared" ca="1" si="4"/>
        <v>0</v>
      </c>
      <c r="K8" s="158">
        <f t="shared" ca="1" si="13"/>
        <v>50000</v>
      </c>
      <c r="L8" s="45"/>
      <c r="M8" s="45">
        <f t="shared" ca="1" si="14"/>
        <v>50000</v>
      </c>
      <c r="N8" s="257">
        <f t="shared" ca="1" si="5"/>
        <v>0.05</v>
      </c>
      <c r="O8" s="23"/>
      <c r="P8" s="255">
        <f t="shared" ca="1" si="6"/>
        <v>9.4999999999999998E-3</v>
      </c>
      <c r="Q8" s="163">
        <f t="shared" ca="1" si="7"/>
        <v>0.05</v>
      </c>
      <c r="R8" s="164">
        <f ca="1">NPV(Q7,K8:$K$244) + ($A$13+$A$14+$A$15)/POWER(1+Q7,$A$29-D8+1)+U7</f>
        <v>266473.83353154093</v>
      </c>
      <c r="S8" s="164">
        <f ca="1">NPV(Q8,K8:$K$244) + ($A$13+$A$14+$A$15)/POWER(1+Q8,$A$29-D8+1)+U7</f>
        <v>266473.83353154093</v>
      </c>
      <c r="T8" s="45">
        <f t="shared" ca="1" si="15"/>
        <v>266473.83353154105</v>
      </c>
      <c r="U8" s="45">
        <f t="shared" ca="1" si="16"/>
        <v>10823.691676577047</v>
      </c>
      <c r="V8" s="45">
        <f t="shared" ca="1" si="17"/>
        <v>-50000</v>
      </c>
      <c r="W8" s="45">
        <f t="shared" ca="1" si="8"/>
        <v>0</v>
      </c>
      <c r="X8" s="274">
        <f t="shared" ca="1" si="9"/>
        <v>227297.52520811808</v>
      </c>
      <c r="Z8" s="28">
        <f t="shared" ca="1" si="18"/>
        <v>252234.6502693216</v>
      </c>
      <c r="AA8" s="233"/>
      <c r="AB8" s="45">
        <f t="shared" ca="1" si="19"/>
        <v>42039.10837822027</v>
      </c>
      <c r="AC8" s="45">
        <f t="shared" ca="1" si="1"/>
        <v>0</v>
      </c>
      <c r="AD8" s="25">
        <f t="shared" ca="1" si="2"/>
        <v>210195.54189110134</v>
      </c>
    </row>
    <row r="9" spans="1:31" x14ac:dyDescent="0.35">
      <c r="A9" s="105">
        <f ca="1">VLOOKUP($B$3,'Input Table'!B:L,6,0)</f>
        <v>50000</v>
      </c>
      <c r="B9" s="27" t="s">
        <v>282</v>
      </c>
      <c r="D9" s="20">
        <v>5</v>
      </c>
      <c r="E9" s="21">
        <f t="shared" ca="1" si="10"/>
        <v>46507</v>
      </c>
      <c r="F9" s="44">
        <f t="shared" ca="1" si="3"/>
        <v>46872</v>
      </c>
      <c r="G9" s="22" t="s">
        <v>119</v>
      </c>
      <c r="H9" s="44">
        <f t="shared" ca="1" si="11"/>
        <v>46478</v>
      </c>
      <c r="I9" s="158">
        <f t="shared" ca="1" si="12"/>
        <v>50000</v>
      </c>
      <c r="J9" s="158">
        <f t="shared" ca="1" si="4"/>
        <v>0</v>
      </c>
      <c r="K9" s="158">
        <f t="shared" ca="1" si="13"/>
        <v>50000</v>
      </c>
      <c r="L9" s="45"/>
      <c r="M9" s="45">
        <f t="shared" ca="1" si="14"/>
        <v>50000</v>
      </c>
      <c r="N9" s="257">
        <f t="shared" ca="1" si="5"/>
        <v>0.05</v>
      </c>
      <c r="O9" s="23"/>
      <c r="P9" s="255">
        <f t="shared" ca="1" si="6"/>
        <v>9.4999999999999998E-3</v>
      </c>
      <c r="Q9" s="163">
        <f t="shared" ca="1" si="7"/>
        <v>0.05</v>
      </c>
      <c r="R9" s="164">
        <f ca="1">NPV(Q8,K9:$K$244) + ($A$13+$A$14+$A$15)/POWER(1+Q8,$A$29-D9+1)+U8</f>
        <v>227297.52520811802</v>
      </c>
      <c r="S9" s="164">
        <f ca="1">NPV(Q9,K9:$K$244) + ($A$13+$A$14+$A$15)/POWER(1+Q9,$A$29-D9+1)+U8</f>
        <v>227297.52520811802</v>
      </c>
      <c r="T9" s="45">
        <f t="shared" ca="1" si="15"/>
        <v>227297.52520811808</v>
      </c>
      <c r="U9" s="45">
        <f t="shared" ca="1" si="16"/>
        <v>8864.8762604059011</v>
      </c>
      <c r="V9" s="45">
        <f t="shared" ca="1" si="17"/>
        <v>-50000</v>
      </c>
      <c r="W9" s="45">
        <f t="shared" ca="1" si="8"/>
        <v>0</v>
      </c>
      <c r="X9" s="274">
        <f t="shared" ca="1" si="9"/>
        <v>186162.40146852398</v>
      </c>
      <c r="Z9" s="28">
        <f t="shared" ca="1" si="18"/>
        <v>210195.54189110134</v>
      </c>
      <c r="AA9" s="233"/>
      <c r="AB9" s="45">
        <f t="shared" ca="1" si="19"/>
        <v>42039.10837822027</v>
      </c>
      <c r="AC9" s="45">
        <f t="shared" ca="1" si="1"/>
        <v>0</v>
      </c>
      <c r="AD9" s="25">
        <f t="shared" ca="1" si="2"/>
        <v>168156.43351288108</v>
      </c>
    </row>
    <row r="10" spans="1:31" x14ac:dyDescent="0.35">
      <c r="A10" s="105">
        <f ca="1">VLOOKUP($B$3,'Input Table'!B:L,7,0)</f>
        <v>0</v>
      </c>
      <c r="B10" s="27" t="s">
        <v>32</v>
      </c>
      <c r="D10" s="277">
        <v>6</v>
      </c>
      <c r="E10" s="278">
        <f t="shared" ca="1" si="10"/>
        <v>46873</v>
      </c>
      <c r="F10" s="279">
        <f t="shared" ca="1" si="3"/>
        <v>47237</v>
      </c>
      <c r="G10" s="280" t="s">
        <v>119</v>
      </c>
      <c r="H10" s="279">
        <f t="shared" ca="1" si="11"/>
        <v>46844</v>
      </c>
      <c r="I10" s="294">
        <f t="shared" ca="1" si="12"/>
        <v>50000</v>
      </c>
      <c r="J10" s="294">
        <f t="shared" ca="1" si="4"/>
        <v>0</v>
      </c>
      <c r="K10" s="294">
        <f t="shared" ca="1" si="13"/>
        <v>50000</v>
      </c>
      <c r="L10" s="281"/>
      <c r="M10" s="281">
        <f t="shared" ca="1" si="14"/>
        <v>50000</v>
      </c>
      <c r="N10" s="282">
        <f t="shared" ca="1" si="5"/>
        <v>0.05</v>
      </c>
      <c r="O10" s="23"/>
      <c r="P10" s="283">
        <f t="shared" ca="1" si="6"/>
        <v>9.4999999999999998E-3</v>
      </c>
      <c r="Q10" s="350">
        <f t="shared" ca="1" si="7"/>
        <v>0.05</v>
      </c>
      <c r="R10" s="285">
        <f ca="1">NPV(Q9,K10:$K$244) + ($A$13+$A$14+$A$15)/POWER(1+Q9,$A$29-D10+1)+U9</f>
        <v>186162.40146852392</v>
      </c>
      <c r="S10" s="285">
        <f ca="1">NPV(Q10,K10:$K$244) + ($A$13+$A$14+$A$15)/POWER(1+Q10,$A$29-D10+1)+U9</f>
        <v>186162.40146852392</v>
      </c>
      <c r="T10" s="281">
        <f t="shared" ca="1" si="15"/>
        <v>186162.40146852398</v>
      </c>
      <c r="U10" s="281">
        <f t="shared" ca="1" si="16"/>
        <v>6808.1200734261965</v>
      </c>
      <c r="V10" s="281">
        <f t="shared" ca="1" si="17"/>
        <v>-50000</v>
      </c>
      <c r="W10" s="281">
        <f t="shared" ca="1" si="8"/>
        <v>0</v>
      </c>
      <c r="X10" s="351">
        <f t="shared" ca="1" si="9"/>
        <v>142970.52154195018</v>
      </c>
      <c r="Z10" s="287">
        <f t="shared" ca="1" si="18"/>
        <v>168156.43351288108</v>
      </c>
      <c r="AA10" s="288"/>
      <c r="AB10" s="281">
        <f t="shared" ca="1" si="19"/>
        <v>42039.10837822027</v>
      </c>
      <c r="AC10" s="281">
        <f t="shared" ca="1" si="1"/>
        <v>0</v>
      </c>
      <c r="AD10" s="351">
        <f t="shared" ca="1" si="2"/>
        <v>126117.32513466082</v>
      </c>
    </row>
    <row r="11" spans="1:31" x14ac:dyDescent="0.35">
      <c r="A11" s="105">
        <f ca="1">A9-A10</f>
        <v>50000</v>
      </c>
      <c r="B11" s="27" t="s">
        <v>33</v>
      </c>
      <c r="D11" s="320">
        <v>7</v>
      </c>
      <c r="E11" s="321">
        <f t="shared" ca="1" si="10"/>
        <v>47238</v>
      </c>
      <c r="F11" s="322">
        <f t="shared" ca="1" si="3"/>
        <v>47602</v>
      </c>
      <c r="G11" s="323" t="s">
        <v>119</v>
      </c>
      <c r="H11" s="322">
        <f t="shared" ca="1" si="11"/>
        <v>47209</v>
      </c>
      <c r="I11" s="354">
        <f t="shared" ca="1" si="12"/>
        <v>50000</v>
      </c>
      <c r="J11" s="354">
        <f t="shared" ca="1" si="4"/>
        <v>0</v>
      </c>
      <c r="K11" s="354">
        <f t="shared" ca="1" si="13"/>
        <v>50000</v>
      </c>
      <c r="L11" s="306"/>
      <c r="M11" s="306">
        <f t="shared" ca="1" si="14"/>
        <v>50000</v>
      </c>
      <c r="N11" s="324">
        <f t="shared" ca="1" si="5"/>
        <v>0.05</v>
      </c>
      <c r="O11" s="23"/>
      <c r="P11" s="313">
        <f t="shared" ca="1" si="6"/>
        <v>9.4999999999999998E-3</v>
      </c>
      <c r="Q11" s="314">
        <f t="shared" ca="1" si="7"/>
        <v>0.05</v>
      </c>
      <c r="R11" s="315">
        <f ca="1">NPV(Q10,K11:$K$244) + ($A$13+$A$14+$A$15)/POWER(1+Q10,$A$29-D11+1)+U10</f>
        <v>142970.52154195012</v>
      </c>
      <c r="S11" s="315">
        <f ca="1">NPV(Q11,K11:$K$244) + ($A$13+$A$14+$A$15)/POWER(1+Q11,$A$29-D11+1)+U10</f>
        <v>142970.52154195012</v>
      </c>
      <c r="T11" s="306">
        <f t="shared" ca="1" si="15"/>
        <v>142970.52154195018</v>
      </c>
      <c r="U11" s="306">
        <f t="shared" ca="1" si="16"/>
        <v>4648.5260770975065</v>
      </c>
      <c r="V11" s="306">
        <f t="shared" ca="1" si="17"/>
        <v>-50000</v>
      </c>
      <c r="W11" s="306">
        <f t="shared" ca="1" si="8"/>
        <v>0</v>
      </c>
      <c r="X11" s="316">
        <f t="shared" ca="1" si="9"/>
        <v>97619.047619047691</v>
      </c>
      <c r="Z11" s="304">
        <f t="shared" ca="1" si="18"/>
        <v>126117.32513466082</v>
      </c>
      <c r="AA11" s="305"/>
      <c r="AB11" s="306">
        <f t="shared" ca="1" si="19"/>
        <v>42039.10837822027</v>
      </c>
      <c r="AC11" s="306">
        <f t="shared" ca="1" si="1"/>
        <v>0</v>
      </c>
      <c r="AD11" s="307">
        <f t="shared" ca="1" si="2"/>
        <v>84078.216756440554</v>
      </c>
    </row>
    <row r="12" spans="1:31" x14ac:dyDescent="0.35">
      <c r="A12" s="112">
        <f ca="1">VLOOKUP($B$3,'Input Table'!B:L,8,0)</f>
        <v>0</v>
      </c>
      <c r="B12" s="48" t="s">
        <v>34</v>
      </c>
      <c r="D12" s="320">
        <v>8</v>
      </c>
      <c r="E12" s="321">
        <f t="shared" ca="1" si="10"/>
        <v>47603</v>
      </c>
      <c r="F12" s="322">
        <f t="shared" ca="1" si="3"/>
        <v>47967</v>
      </c>
      <c r="G12" s="323" t="s">
        <v>119</v>
      </c>
      <c r="H12" s="322">
        <f t="shared" ca="1" si="11"/>
        <v>47574</v>
      </c>
      <c r="I12" s="354">
        <f t="shared" ca="1" si="12"/>
        <v>50000</v>
      </c>
      <c r="J12" s="354">
        <f t="shared" ca="1" si="4"/>
        <v>0</v>
      </c>
      <c r="K12" s="354">
        <f t="shared" ca="1" si="13"/>
        <v>50000</v>
      </c>
      <c r="L12" s="306"/>
      <c r="M12" s="306">
        <f t="shared" ca="1" si="14"/>
        <v>50000</v>
      </c>
      <c r="N12" s="325">
        <f t="shared" ca="1" si="5"/>
        <v>0.05</v>
      </c>
      <c r="O12" s="23"/>
      <c r="P12" s="317">
        <f t="shared" ca="1" si="6"/>
        <v>9.4999999999999998E-3</v>
      </c>
      <c r="Q12" s="314">
        <f t="shared" ca="1" si="7"/>
        <v>0.05</v>
      </c>
      <c r="R12" s="315">
        <f ca="1">NPV(Q11,K12:$K$244) + ($A$13+$A$14+$A$15)/POWER(1+Q11,$A$29-D12+1)+U11</f>
        <v>97619.047619047604</v>
      </c>
      <c r="S12" s="315">
        <f ca="1">NPV(Q12,K12:$K$244) + ($A$13+$A$14+$A$15)/POWER(1+Q12,$A$29-D12+1)+U11</f>
        <v>97619.047619047604</v>
      </c>
      <c r="T12" s="306">
        <f t="shared" ca="1" si="15"/>
        <v>97619.047619047691</v>
      </c>
      <c r="U12" s="306">
        <f t="shared" ca="1" si="16"/>
        <v>2380.9523809523803</v>
      </c>
      <c r="V12" s="306">
        <f t="shared" ca="1" si="17"/>
        <v>-50000</v>
      </c>
      <c r="W12" s="306">
        <f t="shared" ca="1" si="8"/>
        <v>0</v>
      </c>
      <c r="X12" s="316">
        <f t="shared" ca="1" si="9"/>
        <v>50000.000000000073</v>
      </c>
      <c r="Z12" s="304">
        <f t="shared" ca="1" si="18"/>
        <v>84078.216756440554</v>
      </c>
      <c r="AA12" s="308"/>
      <c r="AB12" s="306">
        <f t="shared" ca="1" si="19"/>
        <v>42039.108378220277</v>
      </c>
      <c r="AC12" s="306">
        <f t="shared" ca="1" si="1"/>
        <v>0</v>
      </c>
      <c r="AD12" s="307">
        <f t="shared" ca="1" si="2"/>
        <v>42039.108378220277</v>
      </c>
    </row>
    <row r="13" spans="1:31" x14ac:dyDescent="0.35">
      <c r="A13" s="105">
        <f ca="1">VLOOKUP($B$3,'Input Table'!B:L,9,0)</f>
        <v>0</v>
      </c>
      <c r="B13" s="27" t="s">
        <v>35</v>
      </c>
      <c r="D13" s="320">
        <v>9</v>
      </c>
      <c r="E13" s="321">
        <f t="shared" ca="1" si="10"/>
        <v>47968</v>
      </c>
      <c r="F13" s="322">
        <f t="shared" ca="1" si="3"/>
        <v>48333</v>
      </c>
      <c r="G13" s="323" t="s">
        <v>119</v>
      </c>
      <c r="H13" s="322">
        <f t="shared" ca="1" si="11"/>
        <v>47939</v>
      </c>
      <c r="I13" s="354">
        <f t="shared" ca="1" si="12"/>
        <v>50000</v>
      </c>
      <c r="J13" s="354">
        <f t="shared" ca="1" si="4"/>
        <v>0</v>
      </c>
      <c r="K13" s="354">
        <f t="shared" ca="1" si="13"/>
        <v>50000</v>
      </c>
      <c r="L13" s="306"/>
      <c r="M13" s="306">
        <f t="shared" ca="1" si="14"/>
        <v>50000</v>
      </c>
      <c r="N13" s="325">
        <f t="shared" ca="1" si="5"/>
        <v>0.05</v>
      </c>
      <c r="O13" s="23"/>
      <c r="P13" s="317">
        <f t="shared" ca="1" si="6"/>
        <v>9.4999999999999998E-3</v>
      </c>
      <c r="Q13" s="314">
        <f t="shared" ca="1" si="7"/>
        <v>0.05</v>
      </c>
      <c r="R13" s="315">
        <f ca="1">NPV(Q12,K13:$K$244) + ($A$13+$A$14+$A$15)/POWER(1+Q12,$A$29-D13+1)+U12</f>
        <v>50000</v>
      </c>
      <c r="S13" s="315">
        <f ca="1">NPV(Q13,K13:$K$244) + ($A$13+$A$14+$A$15)/POWER(1+Q13,$A$29-D13+1)+U12</f>
        <v>50000</v>
      </c>
      <c r="T13" s="306">
        <f t="shared" ca="1" si="15"/>
        <v>50000.000000000073</v>
      </c>
      <c r="U13" s="306">
        <f t="shared" ca="1" si="16"/>
        <v>0</v>
      </c>
      <c r="V13" s="306">
        <f t="shared" ca="1" si="17"/>
        <v>-50000</v>
      </c>
      <c r="W13" s="306">
        <f t="shared" ca="1" si="8"/>
        <v>0</v>
      </c>
      <c r="X13" s="316">
        <f t="shared" ca="1" si="9"/>
        <v>7.2759576141834259E-11</v>
      </c>
      <c r="Z13" s="304">
        <f t="shared" ca="1" si="18"/>
        <v>42039.108378220277</v>
      </c>
      <c r="AA13" s="308"/>
      <c r="AB13" s="306">
        <f t="shared" ca="1" si="19"/>
        <v>42039.108378220277</v>
      </c>
      <c r="AC13" s="306">
        <f t="shared" ca="1" si="1"/>
        <v>0</v>
      </c>
      <c r="AD13" s="307">
        <f t="shared" ca="1" si="2"/>
        <v>0</v>
      </c>
    </row>
    <row r="14" spans="1:31" x14ac:dyDescent="0.35">
      <c r="A14" s="105">
        <f ca="1">VLOOKUP($B$3,'Input Table'!B:L,10,0)</f>
        <v>0</v>
      </c>
      <c r="B14" s="27" t="s">
        <v>36</v>
      </c>
      <c r="D14" s="320">
        <v>10</v>
      </c>
      <c r="E14" s="321">
        <f t="shared" ca="1" si="10"/>
        <v>48334</v>
      </c>
      <c r="F14" s="322">
        <f t="shared" ca="1" si="3"/>
        <v>48698</v>
      </c>
      <c r="G14" s="323" t="s">
        <v>119</v>
      </c>
      <c r="H14" s="322">
        <f t="shared" ca="1" si="11"/>
        <v>48305</v>
      </c>
      <c r="I14" s="306">
        <f t="shared" si="12"/>
        <v>0</v>
      </c>
      <c r="J14" s="306">
        <f t="shared" ca="1" si="4"/>
        <v>0</v>
      </c>
      <c r="K14" s="306">
        <f t="shared" si="13"/>
        <v>0</v>
      </c>
      <c r="L14" s="306"/>
      <c r="M14" s="306">
        <f t="shared" si="14"/>
        <v>0</v>
      </c>
      <c r="N14" s="325">
        <f t="shared" ca="1" si="5"/>
        <v>0.05</v>
      </c>
      <c r="O14" s="23"/>
      <c r="P14" s="317">
        <f t="shared" ca="1" si="6"/>
        <v>9.4999999999999998E-3</v>
      </c>
      <c r="Q14" s="314">
        <f t="shared" ca="1" si="7"/>
        <v>0.05</v>
      </c>
      <c r="R14" s="164">
        <f ca="1">NPV(Q13,K14:$K$244) + ($A$13+$A$14+$A$15)/POWER(1+Q13,$A$29-D14+1)+U13</f>
        <v>0</v>
      </c>
      <c r="S14" s="164">
        <f ca="1">NPV(Q14,K14:$K$244) + ($A$13+$A$14+$A$15)/POWER(1+Q14,$A$29-D14+1)+U13</f>
        <v>0</v>
      </c>
      <c r="T14" s="45">
        <f t="shared" ca="1" si="15"/>
        <v>7.2759576141834259E-11</v>
      </c>
      <c r="U14" s="45">
        <f t="shared" ca="1" si="16"/>
        <v>0</v>
      </c>
      <c r="V14" s="306">
        <f t="shared" si="17"/>
        <v>0</v>
      </c>
      <c r="W14" s="306">
        <f t="shared" ca="1" si="8"/>
        <v>0</v>
      </c>
      <c r="X14" s="274">
        <f t="shared" ca="1" si="9"/>
        <v>7.2759576141834259E-11</v>
      </c>
      <c r="Z14" s="304">
        <f t="shared" ca="1" si="18"/>
        <v>0</v>
      </c>
      <c r="AA14" s="308"/>
      <c r="AB14" s="306">
        <f t="shared" ref="AB14:AB77" ca="1" si="20">IFERROR(Z14/($A$43-D14+1),0)</f>
        <v>0</v>
      </c>
      <c r="AC14" s="306">
        <f t="shared" ca="1" si="1"/>
        <v>0</v>
      </c>
      <c r="AD14" s="307">
        <f t="shared" ca="1" si="2"/>
        <v>0</v>
      </c>
    </row>
    <row r="15" spans="1:31" x14ac:dyDescent="0.35">
      <c r="A15" s="105">
        <f ca="1">VLOOKUP($B$3,'Input Table'!B:L,11,0)</f>
        <v>0</v>
      </c>
      <c r="B15" s="27" t="s">
        <v>37</v>
      </c>
      <c r="D15" s="320">
        <v>11</v>
      </c>
      <c r="E15" s="321">
        <f t="shared" ca="1" si="10"/>
        <v>48699</v>
      </c>
      <c r="F15" s="322">
        <f t="shared" ca="1" si="3"/>
        <v>49063</v>
      </c>
      <c r="G15" s="323" t="s">
        <v>119</v>
      </c>
      <c r="H15" s="322">
        <f t="shared" ca="1" si="11"/>
        <v>48670</v>
      </c>
      <c r="I15" s="306">
        <f t="shared" si="12"/>
        <v>0</v>
      </c>
      <c r="J15" s="306">
        <f t="shared" ca="1" si="4"/>
        <v>0</v>
      </c>
      <c r="K15" s="306">
        <f t="shared" si="13"/>
        <v>0</v>
      </c>
      <c r="L15" s="306"/>
      <c r="M15" s="306">
        <f t="shared" si="14"/>
        <v>0</v>
      </c>
      <c r="N15" s="325">
        <f t="shared" ca="1" si="5"/>
        <v>0.05</v>
      </c>
      <c r="O15" s="23"/>
      <c r="P15" s="317">
        <f t="shared" ca="1" si="6"/>
        <v>9.4999999999999998E-3</v>
      </c>
      <c r="Q15" s="314">
        <f t="shared" ca="1" si="7"/>
        <v>0.05</v>
      </c>
      <c r="R15" s="164">
        <f ca="1">NPV(Q14,K15:$K$244) + ($A$13+$A$14+$A$15)/POWER(1+Q14,$A$29-D15+1)+U14</f>
        <v>0</v>
      </c>
      <c r="S15" s="164">
        <f ca="1">NPV(Q15,K15:$K$244) + ($A$13+$A$14+$A$15)/POWER(1+Q15,$A$29-D15+1)+U14</f>
        <v>0</v>
      </c>
      <c r="T15" s="45">
        <f t="shared" ca="1" si="15"/>
        <v>7.2759576141834259E-11</v>
      </c>
      <c r="U15" s="45">
        <f t="shared" ca="1" si="16"/>
        <v>0</v>
      </c>
      <c r="V15" s="306">
        <f t="shared" si="17"/>
        <v>0</v>
      </c>
      <c r="W15" s="306">
        <f t="shared" ca="1" si="8"/>
        <v>0</v>
      </c>
      <c r="X15" s="274">
        <f t="shared" ca="1" si="9"/>
        <v>7.2759576141834259E-11</v>
      </c>
      <c r="Z15" s="304">
        <f t="shared" ca="1" si="18"/>
        <v>0</v>
      </c>
      <c r="AA15" s="308"/>
      <c r="AB15" s="306">
        <f t="shared" ca="1" si="20"/>
        <v>0</v>
      </c>
      <c r="AC15" s="306">
        <f t="shared" ca="1" si="1"/>
        <v>0</v>
      </c>
      <c r="AD15" s="307">
        <f t="shared" ca="1" si="2"/>
        <v>0</v>
      </c>
    </row>
    <row r="16" spans="1:31" x14ac:dyDescent="0.35">
      <c r="A16" s="250">
        <f ca="1">-PV($A$8,$A$28,A11)</f>
        <v>355391.08378220274</v>
      </c>
      <c r="B16" s="48" t="s">
        <v>38</v>
      </c>
      <c r="D16" s="320">
        <v>12</v>
      </c>
      <c r="E16" s="321">
        <f t="shared" ca="1" si="10"/>
        <v>49064</v>
      </c>
      <c r="F16" s="322">
        <f t="shared" ca="1" si="3"/>
        <v>49428</v>
      </c>
      <c r="G16" s="323" t="s">
        <v>119</v>
      </c>
      <c r="H16" s="322">
        <f t="shared" ca="1" si="11"/>
        <v>49035</v>
      </c>
      <c r="I16" s="306">
        <f t="shared" si="12"/>
        <v>0</v>
      </c>
      <c r="J16" s="306">
        <f t="shared" ca="1" si="4"/>
        <v>0</v>
      </c>
      <c r="K16" s="306">
        <f t="shared" si="13"/>
        <v>0</v>
      </c>
      <c r="L16" s="306"/>
      <c r="M16" s="306">
        <f t="shared" si="14"/>
        <v>0</v>
      </c>
      <c r="N16" s="325">
        <f t="shared" ca="1" si="5"/>
        <v>0.05</v>
      </c>
      <c r="O16" s="23"/>
      <c r="P16" s="317">
        <f t="shared" ca="1" si="6"/>
        <v>9.4999999999999998E-3</v>
      </c>
      <c r="Q16" s="314">
        <f t="shared" ca="1" si="7"/>
        <v>0.05</v>
      </c>
      <c r="R16" s="164">
        <f ca="1">NPV(Q15,K16:$K$244) + ($A$13+$A$14+$A$15)/POWER(1+Q15,$A$29-D16+1)+U15</f>
        <v>0</v>
      </c>
      <c r="S16" s="164">
        <f ca="1">NPV(Q16,K16:$K$244) + ($A$13+$A$14+$A$15)/POWER(1+Q16,$A$29-D16+1)+U15</f>
        <v>0</v>
      </c>
      <c r="T16" s="45">
        <f t="shared" ca="1" si="15"/>
        <v>7.2759576141834259E-11</v>
      </c>
      <c r="U16" s="45">
        <f t="shared" ca="1" si="16"/>
        <v>0</v>
      </c>
      <c r="V16" s="306">
        <f t="shared" si="17"/>
        <v>0</v>
      </c>
      <c r="W16" s="306">
        <v>0</v>
      </c>
      <c r="X16" s="274">
        <f t="shared" ca="1" si="9"/>
        <v>7.2759576141834259E-11</v>
      </c>
      <c r="Z16" s="304">
        <f t="shared" ca="1" si="18"/>
        <v>0</v>
      </c>
      <c r="AA16" s="308"/>
      <c r="AB16" s="306">
        <f t="shared" ca="1" si="20"/>
        <v>0</v>
      </c>
      <c r="AC16" s="306">
        <v>0</v>
      </c>
      <c r="AD16" s="307">
        <f t="shared" ca="1" si="2"/>
        <v>0</v>
      </c>
    </row>
    <row r="17" spans="1:30" x14ac:dyDescent="0.35">
      <c r="A17" s="247">
        <v>0</v>
      </c>
      <c r="B17" s="48" t="s">
        <v>273</v>
      </c>
      <c r="D17" s="320">
        <v>13</v>
      </c>
      <c r="E17" s="321">
        <f t="shared" ca="1" si="10"/>
        <v>49429</v>
      </c>
      <c r="F17" s="322">
        <f t="shared" ca="1" si="3"/>
        <v>49794</v>
      </c>
      <c r="G17" s="323" t="s">
        <v>119</v>
      </c>
      <c r="H17" s="322">
        <f t="shared" ca="1" si="11"/>
        <v>49400</v>
      </c>
      <c r="I17" s="306">
        <f t="shared" si="12"/>
        <v>0</v>
      </c>
      <c r="J17" s="306">
        <f t="shared" ca="1" si="4"/>
        <v>0</v>
      </c>
      <c r="K17" s="306">
        <f t="shared" si="13"/>
        <v>0</v>
      </c>
      <c r="L17" s="306"/>
      <c r="M17" s="306">
        <f t="shared" si="14"/>
        <v>0</v>
      </c>
      <c r="N17" s="325">
        <f t="shared" ca="1" si="5"/>
        <v>0.05</v>
      </c>
      <c r="O17" s="23"/>
      <c r="P17" s="317">
        <f t="shared" ca="1" si="6"/>
        <v>9.4999999999999998E-3</v>
      </c>
      <c r="Q17" s="314">
        <f t="shared" ca="1" si="7"/>
        <v>0.05</v>
      </c>
      <c r="R17" s="164">
        <f ca="1">NPV(Q16,K17:$K$244) + ($A$13+$A$14+$A$15)/POWER(1+Q16,$A$29-D17+1)+U16</f>
        <v>0</v>
      </c>
      <c r="S17" s="164">
        <f ca="1">NPV(Q17,K17:$K$244) + ($A$13+$A$14+$A$15)/POWER(1+Q17,$A$29-D17+1)+U16</f>
        <v>0</v>
      </c>
      <c r="T17" s="45">
        <f t="shared" ca="1" si="15"/>
        <v>7.2759576141834259E-11</v>
      </c>
      <c r="U17" s="45">
        <f t="shared" ca="1" si="16"/>
        <v>0</v>
      </c>
      <c r="V17" s="306">
        <f t="shared" si="17"/>
        <v>0</v>
      </c>
      <c r="W17" s="306">
        <f t="shared" ca="1" si="8"/>
        <v>0</v>
      </c>
      <c r="X17" s="274">
        <f t="shared" ca="1" si="9"/>
        <v>7.2759576141834259E-11</v>
      </c>
      <c r="Z17" s="304">
        <f t="shared" ca="1" si="18"/>
        <v>0</v>
      </c>
      <c r="AA17" s="308"/>
      <c r="AB17" s="306">
        <f t="shared" ca="1" si="20"/>
        <v>0</v>
      </c>
      <c r="AC17" s="306">
        <f t="shared" ca="1" si="1"/>
        <v>0</v>
      </c>
      <c r="AD17" s="307">
        <f t="shared" ca="1" si="2"/>
        <v>0</v>
      </c>
    </row>
    <row r="18" spans="1:30" x14ac:dyDescent="0.35">
      <c r="A18" s="247">
        <f ca="1">A13/POWER(1+$A$8,$A$29)</f>
        <v>0</v>
      </c>
      <c r="B18" s="48" t="s">
        <v>39</v>
      </c>
      <c r="D18" s="320">
        <v>14</v>
      </c>
      <c r="E18" s="321">
        <f t="shared" ca="1" si="10"/>
        <v>49795</v>
      </c>
      <c r="F18" s="322">
        <f t="shared" ca="1" si="3"/>
        <v>50159</v>
      </c>
      <c r="G18" s="323" t="s">
        <v>119</v>
      </c>
      <c r="H18" s="322">
        <f t="shared" ca="1" si="11"/>
        <v>49766</v>
      </c>
      <c r="I18" s="306">
        <f t="shared" si="12"/>
        <v>0</v>
      </c>
      <c r="J18" s="306">
        <f t="shared" ca="1" si="4"/>
        <v>0</v>
      </c>
      <c r="K18" s="306">
        <f t="shared" si="13"/>
        <v>0</v>
      </c>
      <c r="L18" s="306"/>
      <c r="M18" s="306">
        <f t="shared" si="14"/>
        <v>0</v>
      </c>
      <c r="N18" s="325">
        <f t="shared" ca="1" si="5"/>
        <v>0.05</v>
      </c>
      <c r="O18" s="23"/>
      <c r="P18" s="317">
        <f t="shared" ca="1" si="6"/>
        <v>9.4999999999999998E-3</v>
      </c>
      <c r="Q18" s="314">
        <f t="shared" ca="1" si="7"/>
        <v>0.05</v>
      </c>
      <c r="R18" s="164">
        <f ca="1">NPV(Q17,K18:$K$244) + ($A$13+$A$14+$A$15)/POWER(1+Q17,$A$29-D18+1)+U17</f>
        <v>0</v>
      </c>
      <c r="S18" s="164">
        <f ca="1">NPV(Q18,K18:$K$244) + ($A$13+$A$14+$A$15)/POWER(1+Q18,$A$29-D18+1)+U17</f>
        <v>0</v>
      </c>
      <c r="T18" s="45">
        <f t="shared" ca="1" si="15"/>
        <v>7.2759576141834259E-11</v>
      </c>
      <c r="U18" s="45">
        <f t="shared" ca="1" si="16"/>
        <v>0</v>
      </c>
      <c r="V18" s="306">
        <f t="shared" si="17"/>
        <v>0</v>
      </c>
      <c r="W18" s="306">
        <v>0</v>
      </c>
      <c r="X18" s="274">
        <f t="shared" ca="1" si="9"/>
        <v>7.2759576141834259E-11</v>
      </c>
      <c r="Z18" s="304">
        <f t="shared" ca="1" si="18"/>
        <v>0</v>
      </c>
      <c r="AA18" s="308"/>
      <c r="AB18" s="306">
        <f t="shared" ca="1" si="20"/>
        <v>0</v>
      </c>
      <c r="AC18" s="306">
        <f t="shared" si="1"/>
        <v>0</v>
      </c>
      <c r="AD18" s="307">
        <f t="shared" ca="1" si="2"/>
        <v>0</v>
      </c>
    </row>
    <row r="19" spans="1:30" x14ac:dyDescent="0.35">
      <c r="A19" s="247">
        <f ca="1">A14/POWER(1+$A$8,$A$29)</f>
        <v>0</v>
      </c>
      <c r="B19" s="48" t="s">
        <v>40</v>
      </c>
      <c r="C19" s="29"/>
      <c r="D19" s="320">
        <v>15</v>
      </c>
      <c r="E19" s="321">
        <f t="shared" ca="1" si="10"/>
        <v>50160</v>
      </c>
      <c r="F19" s="322">
        <f t="shared" ca="1" si="3"/>
        <v>50524</v>
      </c>
      <c r="G19" s="323" t="s">
        <v>119</v>
      </c>
      <c r="H19" s="322">
        <f t="shared" ca="1" si="11"/>
        <v>50131</v>
      </c>
      <c r="I19" s="306">
        <f t="shared" si="12"/>
        <v>0</v>
      </c>
      <c r="J19" s="306">
        <f t="shared" ca="1" si="4"/>
        <v>0</v>
      </c>
      <c r="K19" s="306">
        <f t="shared" si="13"/>
        <v>0</v>
      </c>
      <c r="L19" s="306"/>
      <c r="M19" s="306">
        <f t="shared" si="14"/>
        <v>0</v>
      </c>
      <c r="N19" s="325">
        <f t="shared" ca="1" si="5"/>
        <v>0.05</v>
      </c>
      <c r="O19" s="23"/>
      <c r="P19" s="317">
        <f t="shared" ca="1" si="6"/>
        <v>9.4999999999999998E-3</v>
      </c>
      <c r="Q19" s="314">
        <f t="shared" ca="1" si="7"/>
        <v>0.05</v>
      </c>
      <c r="R19" s="164">
        <f ca="1">NPV(Q18,K19:$K$244) + ($A$13+$A$14+$A$15)/POWER(1+Q18,$A$29-D19+1)+U18</f>
        <v>0</v>
      </c>
      <c r="S19" s="164">
        <f ca="1">NPV(Q19,K19:$K$244) + ($A$13+$A$14+$A$15)/POWER(1+Q19,$A$29-D19+1)+U18</f>
        <v>0</v>
      </c>
      <c r="T19" s="45">
        <f t="shared" ca="1" si="15"/>
        <v>7.2759576141834259E-11</v>
      </c>
      <c r="U19" s="45">
        <f t="shared" ca="1" si="16"/>
        <v>0</v>
      </c>
      <c r="V19" s="306">
        <f t="shared" si="17"/>
        <v>0</v>
      </c>
      <c r="W19" s="306">
        <f t="shared" ca="1" si="8"/>
        <v>0</v>
      </c>
      <c r="X19" s="274">
        <f t="shared" ca="1" si="9"/>
        <v>7.2759576141834259E-11</v>
      </c>
      <c r="Z19" s="304">
        <f t="shared" ca="1" si="18"/>
        <v>0</v>
      </c>
      <c r="AA19" s="308"/>
      <c r="AB19" s="306">
        <f t="shared" ca="1" si="20"/>
        <v>0</v>
      </c>
      <c r="AC19" s="306">
        <f t="shared" ca="1" si="1"/>
        <v>0</v>
      </c>
      <c r="AD19" s="307">
        <f t="shared" ca="1" si="2"/>
        <v>0</v>
      </c>
    </row>
    <row r="20" spans="1:30" x14ac:dyDescent="0.35">
      <c r="A20" s="247">
        <f ca="1">A15/POWER(1+$A$8,$A$29)</f>
        <v>0</v>
      </c>
      <c r="B20" s="48" t="s">
        <v>41</v>
      </c>
      <c r="D20" s="320">
        <v>16</v>
      </c>
      <c r="E20" s="321">
        <f t="shared" ca="1" si="10"/>
        <v>50525</v>
      </c>
      <c r="F20" s="322">
        <f t="shared" ca="1" si="3"/>
        <v>50889</v>
      </c>
      <c r="G20" s="323" t="s">
        <v>119</v>
      </c>
      <c r="H20" s="322">
        <f t="shared" ca="1" si="11"/>
        <v>50496</v>
      </c>
      <c r="I20" s="306">
        <f t="shared" si="12"/>
        <v>0</v>
      </c>
      <c r="J20" s="306">
        <f t="shared" ca="1" si="4"/>
        <v>0</v>
      </c>
      <c r="K20" s="306">
        <f t="shared" si="13"/>
        <v>0</v>
      </c>
      <c r="L20" s="306"/>
      <c r="M20" s="306">
        <f t="shared" si="14"/>
        <v>0</v>
      </c>
      <c r="N20" s="325">
        <f t="shared" ca="1" si="5"/>
        <v>0.05</v>
      </c>
      <c r="O20" s="23"/>
      <c r="P20" s="317">
        <f t="shared" ca="1" si="6"/>
        <v>9.4999999999999998E-3</v>
      </c>
      <c r="Q20" s="314">
        <f t="shared" ca="1" si="7"/>
        <v>0.05</v>
      </c>
      <c r="R20" s="164">
        <f ca="1">NPV(Q19,K20:$K$244) + ($A$13+$A$14+$A$15)/POWER(1+Q19,$A$29-D20+1)+U19</f>
        <v>0</v>
      </c>
      <c r="S20" s="164">
        <f ca="1">NPV(Q20,K20:$K$244) + ($A$13+$A$14+$A$15)/POWER(1+Q20,$A$29-D20+1)+U19</f>
        <v>0</v>
      </c>
      <c r="T20" s="45">
        <f t="shared" ca="1" si="15"/>
        <v>7.2759576141834259E-11</v>
      </c>
      <c r="U20" s="45">
        <f t="shared" ca="1" si="16"/>
        <v>0</v>
      </c>
      <c r="V20" s="306">
        <f t="shared" si="17"/>
        <v>0</v>
      </c>
      <c r="W20" s="306">
        <f t="shared" ca="1" si="8"/>
        <v>0</v>
      </c>
      <c r="X20" s="274">
        <f t="shared" ca="1" si="9"/>
        <v>7.2759576141834259E-11</v>
      </c>
      <c r="Z20" s="304">
        <f t="shared" ca="1" si="18"/>
        <v>0</v>
      </c>
      <c r="AA20" s="308"/>
      <c r="AB20" s="306">
        <f t="shared" ca="1" si="20"/>
        <v>0</v>
      </c>
      <c r="AC20" s="306">
        <f t="shared" ca="1" si="1"/>
        <v>0</v>
      </c>
      <c r="AD20" s="307">
        <f t="shared" ca="1" si="2"/>
        <v>0</v>
      </c>
    </row>
    <row r="21" spans="1:30" ht="15" thickBot="1" x14ac:dyDescent="0.4">
      <c r="A21" s="86">
        <f ca="1">SUM(A16:A20)</f>
        <v>355391.08378220274</v>
      </c>
      <c r="B21" s="30" t="s">
        <v>42</v>
      </c>
      <c r="D21" s="320">
        <v>17</v>
      </c>
      <c r="E21" s="321">
        <f t="shared" ca="1" si="10"/>
        <v>50890</v>
      </c>
      <c r="F21" s="322">
        <f t="shared" ca="1" si="3"/>
        <v>51255</v>
      </c>
      <c r="G21" s="323" t="s">
        <v>119</v>
      </c>
      <c r="H21" s="322">
        <f t="shared" ca="1" si="11"/>
        <v>50861</v>
      </c>
      <c r="I21" s="306">
        <f t="shared" si="12"/>
        <v>0</v>
      </c>
      <c r="J21" s="306">
        <f t="shared" ca="1" si="4"/>
        <v>0</v>
      </c>
      <c r="K21" s="306">
        <f t="shared" si="13"/>
        <v>0</v>
      </c>
      <c r="L21" s="306"/>
      <c r="M21" s="306">
        <f t="shared" si="14"/>
        <v>0</v>
      </c>
      <c r="N21" s="325">
        <f t="shared" ca="1" si="5"/>
        <v>0.05</v>
      </c>
      <c r="O21" s="23"/>
      <c r="P21" s="317">
        <f t="shared" ca="1" si="6"/>
        <v>9.4999999999999998E-3</v>
      </c>
      <c r="Q21" s="314">
        <f t="shared" ca="1" si="7"/>
        <v>0.05</v>
      </c>
      <c r="R21" s="164">
        <f ca="1">NPV(Q20,K21:$K$244) + ($A$13+$A$14+$A$15)/POWER(1+Q20,$A$29-D21+1)+U20</f>
        <v>0</v>
      </c>
      <c r="S21" s="164">
        <f ca="1">NPV(Q21,K21:$K$244) + ($A$13+$A$14+$A$15)/POWER(1+Q21,$A$29-D21+1)+U20</f>
        <v>0</v>
      </c>
      <c r="T21" s="45">
        <f t="shared" ca="1" si="15"/>
        <v>7.2759576141834259E-11</v>
      </c>
      <c r="U21" s="45">
        <f t="shared" ca="1" si="16"/>
        <v>0</v>
      </c>
      <c r="V21" s="306">
        <f t="shared" si="17"/>
        <v>0</v>
      </c>
      <c r="W21" s="306">
        <f t="shared" ca="1" si="8"/>
        <v>0</v>
      </c>
      <c r="X21" s="274">
        <f t="shared" ca="1" si="9"/>
        <v>7.2759576141834259E-11</v>
      </c>
      <c r="Z21" s="304">
        <f t="shared" ca="1" si="18"/>
        <v>0</v>
      </c>
      <c r="AA21" s="308"/>
      <c r="AB21" s="306">
        <f t="shared" ca="1" si="20"/>
        <v>0</v>
      </c>
      <c r="AC21" s="306">
        <f t="shared" ca="1" si="1"/>
        <v>0</v>
      </c>
      <c r="AD21" s="307">
        <f t="shared" ca="1" si="2"/>
        <v>0</v>
      </c>
    </row>
    <row r="22" spans="1:30" ht="15" thickBot="1" x14ac:dyDescent="0.4">
      <c r="D22" s="320">
        <v>18</v>
      </c>
      <c r="E22" s="321">
        <f t="shared" ca="1" si="10"/>
        <v>51256</v>
      </c>
      <c r="F22" s="322">
        <f t="shared" ca="1" si="3"/>
        <v>51620</v>
      </c>
      <c r="G22" s="323" t="s">
        <v>119</v>
      </c>
      <c r="H22" s="322">
        <f t="shared" ca="1" si="11"/>
        <v>51227</v>
      </c>
      <c r="I22" s="306">
        <f t="shared" si="12"/>
        <v>0</v>
      </c>
      <c r="J22" s="306">
        <f t="shared" ca="1" si="4"/>
        <v>0</v>
      </c>
      <c r="K22" s="306">
        <f t="shared" si="13"/>
        <v>0</v>
      </c>
      <c r="L22" s="306"/>
      <c r="M22" s="306">
        <f t="shared" si="14"/>
        <v>0</v>
      </c>
      <c r="N22" s="325">
        <f t="shared" ca="1" si="5"/>
        <v>0.05</v>
      </c>
      <c r="O22" s="23"/>
      <c r="P22" s="317">
        <f t="shared" ca="1" si="6"/>
        <v>9.4999999999999998E-3</v>
      </c>
      <c r="Q22" s="314">
        <f t="shared" ca="1" si="7"/>
        <v>0.05</v>
      </c>
      <c r="R22" s="164">
        <f ca="1">NPV(Q21,K22:$K$244) + ($A$13+$A$14+$A$15)/POWER(1+Q21,$A$29-D22+1)+U21</f>
        <v>0</v>
      </c>
      <c r="S22" s="164">
        <f ca="1">NPV(Q22,K22:$K$244) + ($A$13+$A$14+$A$15)/POWER(1+Q22,$A$29-D22+1)+U21</f>
        <v>0</v>
      </c>
      <c r="T22" s="45">
        <f t="shared" ca="1" si="15"/>
        <v>7.2759576141834259E-11</v>
      </c>
      <c r="U22" s="45">
        <f t="shared" ca="1" si="16"/>
        <v>0</v>
      </c>
      <c r="V22" s="306">
        <f t="shared" si="17"/>
        <v>0</v>
      </c>
      <c r="W22" s="306">
        <f t="shared" ca="1" si="8"/>
        <v>0</v>
      </c>
      <c r="X22" s="274">
        <f t="shared" ca="1" si="9"/>
        <v>7.2759576141834259E-11</v>
      </c>
      <c r="Z22" s="304">
        <f t="shared" ca="1" si="18"/>
        <v>0</v>
      </c>
      <c r="AA22" s="308"/>
      <c r="AB22" s="306">
        <f t="shared" ca="1" si="20"/>
        <v>0</v>
      </c>
      <c r="AC22" s="306">
        <f t="shared" ca="1" si="1"/>
        <v>0</v>
      </c>
      <c r="AD22" s="307">
        <f t="shared" ca="1" si="2"/>
        <v>0</v>
      </c>
    </row>
    <row r="23" spans="1:30" ht="15.5" x14ac:dyDescent="0.35">
      <c r="A23" s="458" t="s">
        <v>43</v>
      </c>
      <c r="B23" s="459"/>
      <c r="D23" s="320">
        <v>19</v>
      </c>
      <c r="E23" s="321">
        <f t="shared" ca="1" si="10"/>
        <v>51621</v>
      </c>
      <c r="F23" s="322">
        <f t="shared" ca="1" si="3"/>
        <v>51985</v>
      </c>
      <c r="G23" s="323" t="s">
        <v>119</v>
      </c>
      <c r="H23" s="322">
        <f t="shared" ca="1" si="11"/>
        <v>51592</v>
      </c>
      <c r="I23" s="306">
        <f t="shared" si="12"/>
        <v>0</v>
      </c>
      <c r="J23" s="306">
        <f t="shared" ca="1" si="4"/>
        <v>0</v>
      </c>
      <c r="K23" s="306">
        <f t="shared" si="13"/>
        <v>0</v>
      </c>
      <c r="L23" s="306"/>
      <c r="M23" s="306">
        <f t="shared" si="14"/>
        <v>0</v>
      </c>
      <c r="N23" s="325">
        <f t="shared" ca="1" si="5"/>
        <v>0.05</v>
      </c>
      <c r="O23" s="23"/>
      <c r="P23" s="317">
        <f t="shared" ca="1" si="6"/>
        <v>9.4999999999999998E-3</v>
      </c>
      <c r="Q23" s="314">
        <f t="shared" ca="1" si="7"/>
        <v>0.05</v>
      </c>
      <c r="R23" s="164">
        <f ca="1">NPV(Q22,K23:$K$244) + ($A$13+$A$14+$A$15)/POWER(1+Q22,$A$29-D23+1)+U22</f>
        <v>0</v>
      </c>
      <c r="S23" s="164">
        <f ca="1">NPV(Q23,K23:$K$244) + ($A$13+$A$14+$A$15)/POWER(1+Q23,$A$29-D23+1)+U22</f>
        <v>0</v>
      </c>
      <c r="T23" s="45">
        <f t="shared" ca="1" si="15"/>
        <v>7.2759576141834259E-11</v>
      </c>
      <c r="U23" s="45">
        <f t="shared" ca="1" si="16"/>
        <v>0</v>
      </c>
      <c r="V23" s="306">
        <f t="shared" si="17"/>
        <v>0</v>
      </c>
      <c r="W23" s="306">
        <f t="shared" ca="1" si="8"/>
        <v>0</v>
      </c>
      <c r="X23" s="274">
        <f t="shared" ca="1" si="9"/>
        <v>7.2759576141834259E-11</v>
      </c>
      <c r="Z23" s="304">
        <f t="shared" ca="1" si="18"/>
        <v>0</v>
      </c>
      <c r="AA23" s="308"/>
      <c r="AB23" s="306">
        <f t="shared" ca="1" si="20"/>
        <v>0</v>
      </c>
      <c r="AC23" s="306">
        <f t="shared" ca="1" si="1"/>
        <v>0</v>
      </c>
      <c r="AD23" s="307">
        <f t="shared" ca="1" si="2"/>
        <v>0</v>
      </c>
    </row>
    <row r="24" spans="1:30" x14ac:dyDescent="0.35">
      <c r="A24" s="106">
        <f ca="1">VLOOKUP($B$3,'Input Table'!B:V,12,0)</f>
        <v>10</v>
      </c>
      <c r="B24" s="27" t="s">
        <v>280</v>
      </c>
      <c r="D24" s="320">
        <v>20</v>
      </c>
      <c r="E24" s="321">
        <f t="shared" ca="1" si="10"/>
        <v>51986</v>
      </c>
      <c r="F24" s="322">
        <f t="shared" ca="1" si="3"/>
        <v>52350</v>
      </c>
      <c r="G24" s="323" t="s">
        <v>119</v>
      </c>
      <c r="H24" s="322">
        <f t="shared" ca="1" si="11"/>
        <v>51957</v>
      </c>
      <c r="I24" s="306">
        <f t="shared" si="12"/>
        <v>0</v>
      </c>
      <c r="J24" s="306">
        <f t="shared" ca="1" si="4"/>
        <v>0</v>
      </c>
      <c r="K24" s="306">
        <f t="shared" si="13"/>
        <v>0</v>
      </c>
      <c r="L24" s="306"/>
      <c r="M24" s="306">
        <f t="shared" si="14"/>
        <v>0</v>
      </c>
      <c r="N24" s="325">
        <f t="shared" ca="1" si="5"/>
        <v>0.05</v>
      </c>
      <c r="O24" s="23"/>
      <c r="P24" s="317">
        <f t="shared" ca="1" si="6"/>
        <v>9.4999999999999998E-3</v>
      </c>
      <c r="Q24" s="314">
        <f t="shared" ca="1" si="7"/>
        <v>0.05</v>
      </c>
      <c r="R24" s="164">
        <f ca="1">NPV(Q23,K24:$K$244) + ($A$13+$A$14+$A$15)/POWER(1+Q23,$A$29-D24+1)+U23</f>
        <v>0</v>
      </c>
      <c r="S24" s="164">
        <f ca="1">NPV(Q24,K24:$K$244) + ($A$13+$A$14+$A$15)/POWER(1+Q24,$A$29-D24+1)+U23</f>
        <v>0</v>
      </c>
      <c r="T24" s="45">
        <f t="shared" ca="1" si="15"/>
        <v>7.2759576141834259E-11</v>
      </c>
      <c r="U24" s="45">
        <f t="shared" ca="1" si="16"/>
        <v>0</v>
      </c>
      <c r="V24" s="306">
        <f t="shared" si="17"/>
        <v>0</v>
      </c>
      <c r="W24" s="306">
        <f t="shared" ca="1" si="8"/>
        <v>0</v>
      </c>
      <c r="X24" s="274">
        <f t="shared" ca="1" si="9"/>
        <v>7.2759576141834259E-11</v>
      </c>
      <c r="Z24" s="304">
        <f t="shared" ca="1" si="18"/>
        <v>0</v>
      </c>
      <c r="AA24" s="308"/>
      <c r="AB24" s="306">
        <f t="shared" ca="1" si="20"/>
        <v>0</v>
      </c>
      <c r="AC24" s="306">
        <f t="shared" ca="1" si="1"/>
        <v>0</v>
      </c>
      <c r="AD24" s="307">
        <f t="shared" ca="1" si="2"/>
        <v>0</v>
      </c>
    </row>
    <row r="25" spans="1:30" x14ac:dyDescent="0.35">
      <c r="A25" s="106">
        <f ca="1">VLOOKUP($B$3,'Input Table'!B:V,13,0)</f>
        <v>10</v>
      </c>
      <c r="B25" s="27" t="s">
        <v>281</v>
      </c>
      <c r="C25" s="29"/>
      <c r="D25" s="320">
        <v>21</v>
      </c>
      <c r="E25" s="321">
        <f t="shared" ca="1" si="10"/>
        <v>52351</v>
      </c>
      <c r="F25" s="322">
        <f t="shared" ca="1" si="3"/>
        <v>52716</v>
      </c>
      <c r="G25" s="323" t="s">
        <v>119</v>
      </c>
      <c r="H25" s="322">
        <f t="shared" ca="1" si="11"/>
        <v>52322</v>
      </c>
      <c r="I25" s="306">
        <f t="shared" si="12"/>
        <v>0</v>
      </c>
      <c r="J25" s="306">
        <f t="shared" ca="1" si="4"/>
        <v>0</v>
      </c>
      <c r="K25" s="306">
        <f t="shared" si="13"/>
        <v>0</v>
      </c>
      <c r="L25" s="306"/>
      <c r="M25" s="306">
        <f t="shared" si="14"/>
        <v>0</v>
      </c>
      <c r="N25" s="325">
        <f t="shared" ca="1" si="5"/>
        <v>0.05</v>
      </c>
      <c r="O25" s="23"/>
      <c r="P25" s="317">
        <f t="shared" ca="1" si="6"/>
        <v>9.4999999999999998E-3</v>
      </c>
      <c r="Q25" s="314">
        <f t="shared" ca="1" si="7"/>
        <v>0.05</v>
      </c>
      <c r="R25" s="164">
        <f ca="1">NPV(Q24,K25:$K$244) + ($A$13+$A$14+$A$15)/POWER(1+Q24,$A$29-D25+1)+U24</f>
        <v>0</v>
      </c>
      <c r="S25" s="164">
        <f ca="1">NPV(Q25,K25:$K$244) + ($A$13+$A$14+$A$15)/POWER(1+Q25,$A$29-D25+1)+U24</f>
        <v>0</v>
      </c>
      <c r="T25" s="45">
        <f t="shared" ca="1" si="15"/>
        <v>7.2759576141834259E-11</v>
      </c>
      <c r="U25" s="45">
        <f t="shared" ca="1" si="16"/>
        <v>0</v>
      </c>
      <c r="V25" s="306">
        <f t="shared" si="17"/>
        <v>0</v>
      </c>
      <c r="W25" s="306">
        <f t="shared" ca="1" si="8"/>
        <v>0</v>
      </c>
      <c r="X25" s="274">
        <f t="shared" ca="1" si="9"/>
        <v>7.2759576141834259E-11</v>
      </c>
      <c r="Z25" s="304">
        <f t="shared" ca="1" si="18"/>
        <v>0</v>
      </c>
      <c r="AA25" s="308"/>
      <c r="AB25" s="306">
        <f t="shared" ca="1" si="20"/>
        <v>0</v>
      </c>
      <c r="AC25" s="306">
        <f t="shared" ca="1" si="1"/>
        <v>0</v>
      </c>
      <c r="AD25" s="307">
        <f t="shared" ca="1" si="2"/>
        <v>0</v>
      </c>
    </row>
    <row r="26" spans="1:30" x14ac:dyDescent="0.35">
      <c r="A26" s="106">
        <f ca="1">VLOOKUP($B$3,'Input Table'!B:V,14,0)</f>
        <v>0</v>
      </c>
      <c r="B26" s="27" t="s">
        <v>361</v>
      </c>
      <c r="D26" s="320">
        <v>22</v>
      </c>
      <c r="E26" s="321">
        <f t="shared" ca="1" si="10"/>
        <v>52717</v>
      </c>
      <c r="F26" s="322">
        <f t="shared" ca="1" si="3"/>
        <v>53081</v>
      </c>
      <c r="G26" s="323" t="s">
        <v>119</v>
      </c>
      <c r="H26" s="322">
        <f t="shared" ca="1" si="11"/>
        <v>52688</v>
      </c>
      <c r="I26" s="306">
        <f t="shared" si="12"/>
        <v>0</v>
      </c>
      <c r="J26" s="306">
        <f t="shared" ca="1" si="4"/>
        <v>0</v>
      </c>
      <c r="K26" s="306">
        <f t="shared" si="13"/>
        <v>0</v>
      </c>
      <c r="L26" s="306"/>
      <c r="M26" s="306">
        <f t="shared" si="14"/>
        <v>0</v>
      </c>
      <c r="N26" s="325">
        <f t="shared" ca="1" si="5"/>
        <v>0.05</v>
      </c>
      <c r="O26" s="23"/>
      <c r="P26" s="317">
        <f t="shared" ca="1" si="6"/>
        <v>9.4999999999999998E-3</v>
      </c>
      <c r="Q26" s="314">
        <f t="shared" ca="1" si="7"/>
        <v>0.05</v>
      </c>
      <c r="R26" s="164">
        <f ca="1">NPV(Q25,K26:$K$244) + ($A$13+$A$14+$A$15)/POWER(1+Q25,$A$29-D26+1)+U25</f>
        <v>0</v>
      </c>
      <c r="S26" s="164">
        <f ca="1">NPV(Q26,K26:$K$244) + ($A$13+$A$14+$A$15)/POWER(1+Q26,$A$29-D26+1)+U25</f>
        <v>0</v>
      </c>
      <c r="T26" s="45">
        <f t="shared" ca="1" si="15"/>
        <v>7.2759576141834259E-11</v>
      </c>
      <c r="U26" s="45">
        <f t="shared" ca="1" si="16"/>
        <v>0</v>
      </c>
      <c r="V26" s="306">
        <f t="shared" si="17"/>
        <v>0</v>
      </c>
      <c r="W26" s="306">
        <f t="shared" ca="1" si="8"/>
        <v>0</v>
      </c>
      <c r="X26" s="274">
        <f t="shared" ca="1" si="9"/>
        <v>7.2759576141834259E-11</v>
      </c>
      <c r="Z26" s="304">
        <f t="shared" ca="1" si="18"/>
        <v>0</v>
      </c>
      <c r="AA26" s="308"/>
      <c r="AB26" s="306">
        <f t="shared" ca="1" si="20"/>
        <v>0</v>
      </c>
      <c r="AC26" s="306">
        <f t="shared" ca="1" si="1"/>
        <v>0</v>
      </c>
      <c r="AD26" s="307">
        <f t="shared" ca="1" si="2"/>
        <v>0</v>
      </c>
    </row>
    <row r="27" spans="1:30" x14ac:dyDescent="0.35">
      <c r="A27" s="106">
        <f ca="1">VLOOKUP($B$3,'Input Table'!B:V,15,0)</f>
        <v>0</v>
      </c>
      <c r="B27" s="48" t="s">
        <v>345</v>
      </c>
      <c r="C27" s="19"/>
      <c r="D27" s="320">
        <v>23</v>
      </c>
      <c r="E27" s="321">
        <f t="shared" ca="1" si="10"/>
        <v>53082</v>
      </c>
      <c r="F27" s="322">
        <f t="shared" ca="1" si="3"/>
        <v>53446</v>
      </c>
      <c r="G27" s="323" t="s">
        <v>119</v>
      </c>
      <c r="H27" s="322">
        <f t="shared" ca="1" si="11"/>
        <v>53053</v>
      </c>
      <c r="I27" s="306">
        <f t="shared" si="12"/>
        <v>0</v>
      </c>
      <c r="J27" s="306">
        <f t="shared" ca="1" si="4"/>
        <v>0</v>
      </c>
      <c r="K27" s="306">
        <f t="shared" si="13"/>
        <v>0</v>
      </c>
      <c r="L27" s="306"/>
      <c r="M27" s="306">
        <f t="shared" si="14"/>
        <v>0</v>
      </c>
      <c r="N27" s="325">
        <f t="shared" ca="1" si="5"/>
        <v>0.05</v>
      </c>
      <c r="O27" s="23"/>
      <c r="P27" s="317">
        <f t="shared" ca="1" si="6"/>
        <v>9.4999999999999998E-3</v>
      </c>
      <c r="Q27" s="314">
        <f t="shared" ca="1" si="7"/>
        <v>0.05</v>
      </c>
      <c r="R27" s="164">
        <f ca="1">NPV(Q26,K27:$K$244) + ($A$13+$A$14+$A$15)/POWER(1+Q26,$A$29-D27+1)+U26</f>
        <v>0</v>
      </c>
      <c r="S27" s="164">
        <f ca="1">NPV(Q27,K27:$K$244) + ($A$13+$A$14+$A$15)/POWER(1+Q27,$A$29-D27+1)+U26</f>
        <v>0</v>
      </c>
      <c r="T27" s="45">
        <f t="shared" ca="1" si="15"/>
        <v>7.2759576141834259E-11</v>
      </c>
      <c r="U27" s="45">
        <f t="shared" ca="1" si="16"/>
        <v>0</v>
      </c>
      <c r="V27" s="306">
        <f t="shared" si="17"/>
        <v>0</v>
      </c>
      <c r="W27" s="306">
        <f t="shared" ca="1" si="8"/>
        <v>0</v>
      </c>
      <c r="X27" s="274">
        <f t="shared" ca="1" si="9"/>
        <v>7.2759576141834259E-11</v>
      </c>
      <c r="Z27" s="304">
        <f t="shared" ca="1" si="18"/>
        <v>0</v>
      </c>
      <c r="AA27" s="308"/>
      <c r="AB27" s="306">
        <f t="shared" ca="1" si="20"/>
        <v>0</v>
      </c>
      <c r="AC27" s="306">
        <f t="shared" ca="1" si="1"/>
        <v>0</v>
      </c>
      <c r="AD27" s="307">
        <f t="shared" ca="1" si="2"/>
        <v>0</v>
      </c>
    </row>
    <row r="28" spans="1:30" x14ac:dyDescent="0.35">
      <c r="A28" s="401">
        <v>9</v>
      </c>
      <c r="B28" s="403" t="s">
        <v>279</v>
      </c>
      <c r="D28" s="320">
        <v>24</v>
      </c>
      <c r="E28" s="321">
        <f t="shared" ca="1" si="10"/>
        <v>53447</v>
      </c>
      <c r="F28" s="322">
        <f t="shared" ca="1" si="3"/>
        <v>53811</v>
      </c>
      <c r="G28" s="323" t="s">
        <v>119</v>
      </c>
      <c r="H28" s="322">
        <f t="shared" ca="1" si="11"/>
        <v>53418</v>
      </c>
      <c r="I28" s="306">
        <f t="shared" si="12"/>
        <v>0</v>
      </c>
      <c r="J28" s="306">
        <f t="shared" ca="1" si="4"/>
        <v>0</v>
      </c>
      <c r="K28" s="306">
        <f t="shared" si="13"/>
        <v>0</v>
      </c>
      <c r="L28" s="306"/>
      <c r="M28" s="306">
        <f t="shared" si="14"/>
        <v>0</v>
      </c>
      <c r="N28" s="325">
        <f t="shared" ca="1" si="5"/>
        <v>0.05</v>
      </c>
      <c r="O28" s="23"/>
      <c r="P28" s="317">
        <f t="shared" ca="1" si="6"/>
        <v>9.4999999999999998E-3</v>
      </c>
      <c r="Q28" s="314">
        <f t="shared" ca="1" si="7"/>
        <v>0.05</v>
      </c>
      <c r="R28" s="164">
        <f ca="1">NPV(Q27,K28:$K$244) + ($A$13+$A$14+$A$15)/POWER(1+Q27,$A$29-D28+1)+U27</f>
        <v>0</v>
      </c>
      <c r="S28" s="164">
        <f ca="1">NPV(Q28,K28:$K$244) + ($A$13+$A$14+$A$15)/POWER(1+Q28,$A$29-D28+1)+U27</f>
        <v>0</v>
      </c>
      <c r="T28" s="45">
        <f t="shared" ca="1" si="15"/>
        <v>7.2759576141834259E-11</v>
      </c>
      <c r="U28" s="45">
        <f t="shared" ca="1" si="16"/>
        <v>0</v>
      </c>
      <c r="V28" s="306">
        <f t="shared" si="17"/>
        <v>0</v>
      </c>
      <c r="W28" s="306">
        <f t="shared" ca="1" si="8"/>
        <v>0</v>
      </c>
      <c r="X28" s="274">
        <f t="shared" ca="1" si="9"/>
        <v>7.2759576141834259E-11</v>
      </c>
      <c r="Z28" s="304">
        <f t="shared" ca="1" si="18"/>
        <v>0</v>
      </c>
      <c r="AA28" s="308"/>
      <c r="AB28" s="306">
        <f t="shared" ca="1" si="20"/>
        <v>0</v>
      </c>
      <c r="AC28" s="306">
        <f t="shared" ca="1" si="1"/>
        <v>0</v>
      </c>
      <c r="AD28" s="307">
        <f t="shared" ca="1" si="2"/>
        <v>0</v>
      </c>
    </row>
    <row r="29" spans="1:30" ht="15" thickBot="1" x14ac:dyDescent="0.4">
      <c r="A29" s="107">
        <f ca="1">IF(A27&lt;&gt;0,A27,IF(OR(A24&lt;&gt;0,A25=0),A24+A26,A25+A26))</f>
        <v>10</v>
      </c>
      <c r="B29" s="30" t="s">
        <v>256</v>
      </c>
      <c r="D29" s="320">
        <v>25</v>
      </c>
      <c r="E29" s="321">
        <f t="shared" ca="1" si="10"/>
        <v>53812</v>
      </c>
      <c r="F29" s="322">
        <f t="shared" ca="1" si="3"/>
        <v>54177</v>
      </c>
      <c r="G29" s="323" t="s">
        <v>119</v>
      </c>
      <c r="H29" s="322">
        <f t="shared" ca="1" si="11"/>
        <v>53783</v>
      </c>
      <c r="I29" s="306">
        <f t="shared" si="12"/>
        <v>0</v>
      </c>
      <c r="J29" s="306">
        <f t="shared" ca="1" si="4"/>
        <v>0</v>
      </c>
      <c r="K29" s="306">
        <f t="shared" si="13"/>
        <v>0</v>
      </c>
      <c r="L29" s="306"/>
      <c r="M29" s="306">
        <f t="shared" si="14"/>
        <v>0</v>
      </c>
      <c r="N29" s="325">
        <f t="shared" ca="1" si="5"/>
        <v>0.05</v>
      </c>
      <c r="O29" s="23"/>
      <c r="P29" s="317">
        <f t="shared" ca="1" si="6"/>
        <v>9.4999999999999998E-3</v>
      </c>
      <c r="Q29" s="314">
        <f t="shared" ca="1" si="7"/>
        <v>0.05</v>
      </c>
      <c r="R29" s="164">
        <f ca="1">NPV(Q28,K29:$K$244) + ($A$13+$A$14+$A$15)/POWER(1+Q28,$A$29-D29+1)+U28</f>
        <v>0</v>
      </c>
      <c r="S29" s="164">
        <f ca="1">NPV(Q29,K29:$K$244) + ($A$13+$A$14+$A$15)/POWER(1+Q29,$A$29-D29+1)+U28</f>
        <v>0</v>
      </c>
      <c r="T29" s="45">
        <f t="shared" ca="1" si="15"/>
        <v>7.2759576141834259E-11</v>
      </c>
      <c r="U29" s="45">
        <f t="shared" ca="1" si="16"/>
        <v>0</v>
      </c>
      <c r="V29" s="306">
        <f t="shared" si="17"/>
        <v>0</v>
      </c>
      <c r="W29" s="306">
        <f t="shared" ca="1" si="8"/>
        <v>0</v>
      </c>
      <c r="X29" s="274">
        <f t="shared" ca="1" si="9"/>
        <v>7.2759576141834259E-11</v>
      </c>
      <c r="Z29" s="304">
        <f t="shared" ca="1" si="18"/>
        <v>0</v>
      </c>
      <c r="AA29" s="308"/>
      <c r="AB29" s="306">
        <f t="shared" ca="1" si="20"/>
        <v>0</v>
      </c>
      <c r="AC29" s="306">
        <f t="shared" ca="1" si="1"/>
        <v>0</v>
      </c>
      <c r="AD29" s="307">
        <f t="shared" ca="1" si="2"/>
        <v>0</v>
      </c>
    </row>
    <row r="30" spans="1:30" ht="15" thickBot="1" x14ac:dyDescent="0.4">
      <c r="D30" s="320">
        <v>26</v>
      </c>
      <c r="E30" s="321">
        <f t="shared" ca="1" si="10"/>
        <v>54178</v>
      </c>
      <c r="F30" s="322">
        <f t="shared" ca="1" si="3"/>
        <v>54542</v>
      </c>
      <c r="G30" s="323" t="s">
        <v>119</v>
      </c>
      <c r="H30" s="322">
        <f t="shared" ca="1" si="11"/>
        <v>54149</v>
      </c>
      <c r="I30" s="306">
        <f t="shared" si="12"/>
        <v>0</v>
      </c>
      <c r="J30" s="306">
        <f t="shared" ca="1" si="4"/>
        <v>0</v>
      </c>
      <c r="K30" s="306">
        <f t="shared" si="13"/>
        <v>0</v>
      </c>
      <c r="L30" s="306"/>
      <c r="M30" s="306">
        <f t="shared" si="14"/>
        <v>0</v>
      </c>
      <c r="N30" s="325">
        <f t="shared" ca="1" si="5"/>
        <v>0.05</v>
      </c>
      <c r="O30" s="23"/>
      <c r="P30" s="317">
        <f t="shared" ca="1" si="6"/>
        <v>9.4999999999999998E-3</v>
      </c>
      <c r="Q30" s="314">
        <f t="shared" ca="1" si="7"/>
        <v>0.05</v>
      </c>
      <c r="R30" s="164">
        <f ca="1">NPV(Q29,K30:$K$244) + ($A$13+$A$14+$A$15)/POWER(1+Q29,$A$29-D30+1)+U29</f>
        <v>0</v>
      </c>
      <c r="S30" s="164">
        <f ca="1">NPV(Q30,K30:$K$244) + ($A$13+$A$14+$A$15)/POWER(1+Q30,$A$29-D30+1)+U29</f>
        <v>0</v>
      </c>
      <c r="T30" s="45">
        <f t="shared" ca="1" si="15"/>
        <v>7.2759576141834259E-11</v>
      </c>
      <c r="U30" s="45">
        <f t="shared" ca="1" si="16"/>
        <v>0</v>
      </c>
      <c r="V30" s="306">
        <f t="shared" si="17"/>
        <v>0</v>
      </c>
      <c r="W30" s="306">
        <f t="shared" ca="1" si="8"/>
        <v>0</v>
      </c>
      <c r="X30" s="274">
        <f t="shared" ca="1" si="9"/>
        <v>7.2759576141834259E-11</v>
      </c>
      <c r="Z30" s="304">
        <f t="shared" ca="1" si="18"/>
        <v>0</v>
      </c>
      <c r="AA30" s="308"/>
      <c r="AB30" s="306">
        <f t="shared" ca="1" si="20"/>
        <v>0</v>
      </c>
      <c r="AC30" s="306">
        <f t="shared" ca="1" si="1"/>
        <v>0</v>
      </c>
      <c r="AD30" s="307">
        <f t="shared" ca="1" si="2"/>
        <v>0</v>
      </c>
    </row>
    <row r="31" spans="1:30" ht="15.5" x14ac:dyDescent="0.35">
      <c r="A31" s="262" t="s">
        <v>45</v>
      </c>
      <c r="B31" s="263"/>
      <c r="D31" s="320">
        <v>27</v>
      </c>
      <c r="E31" s="321">
        <f t="shared" ca="1" si="10"/>
        <v>54543</v>
      </c>
      <c r="F31" s="322">
        <f t="shared" ca="1" si="3"/>
        <v>54907</v>
      </c>
      <c r="G31" s="323" t="s">
        <v>119</v>
      </c>
      <c r="H31" s="322">
        <f t="shared" ca="1" si="11"/>
        <v>54514</v>
      </c>
      <c r="I31" s="306">
        <f t="shared" si="12"/>
        <v>0</v>
      </c>
      <c r="J31" s="306">
        <f t="shared" ca="1" si="4"/>
        <v>0</v>
      </c>
      <c r="K31" s="306">
        <f t="shared" si="13"/>
        <v>0</v>
      </c>
      <c r="L31" s="306"/>
      <c r="M31" s="306">
        <f t="shared" si="14"/>
        <v>0</v>
      </c>
      <c r="N31" s="325">
        <f t="shared" ca="1" si="5"/>
        <v>0.05</v>
      </c>
      <c r="O31" s="23"/>
      <c r="P31" s="317">
        <f t="shared" ca="1" si="6"/>
        <v>9.4999999999999998E-3</v>
      </c>
      <c r="Q31" s="314">
        <f t="shared" ca="1" si="7"/>
        <v>0.05</v>
      </c>
      <c r="R31" s="164">
        <f ca="1">NPV(Q30,K31:$K$244) + ($A$13+$A$14+$A$15)/POWER(1+Q30,$A$29-D31+1)+U30</f>
        <v>0</v>
      </c>
      <c r="S31" s="164">
        <f ca="1">NPV(Q31,K31:$K$244) + ($A$13+$A$14+$A$15)/POWER(1+Q31,$A$29-D31+1)+U30</f>
        <v>0</v>
      </c>
      <c r="T31" s="45">
        <f t="shared" ca="1" si="15"/>
        <v>7.2759576141834259E-11</v>
      </c>
      <c r="U31" s="45">
        <f t="shared" ca="1" si="16"/>
        <v>0</v>
      </c>
      <c r="V31" s="306">
        <f t="shared" si="17"/>
        <v>0</v>
      </c>
      <c r="W31" s="306">
        <f t="shared" ca="1" si="8"/>
        <v>0</v>
      </c>
      <c r="X31" s="274">
        <f t="shared" ca="1" si="9"/>
        <v>7.2759576141834259E-11</v>
      </c>
      <c r="Z31" s="304">
        <f t="shared" ca="1" si="18"/>
        <v>0</v>
      </c>
      <c r="AA31" s="308"/>
      <c r="AB31" s="306">
        <f t="shared" ca="1" si="20"/>
        <v>0</v>
      </c>
      <c r="AC31" s="306">
        <f t="shared" ca="1" si="1"/>
        <v>0</v>
      </c>
      <c r="AD31" s="307">
        <f t="shared" ca="1" si="2"/>
        <v>0</v>
      </c>
    </row>
    <row r="32" spans="1:30" x14ac:dyDescent="0.35">
      <c r="A32" s="105">
        <f ca="1">T4</f>
        <v>355391.08378220274</v>
      </c>
      <c r="B32" s="27" t="s">
        <v>46</v>
      </c>
      <c r="C32" s="29"/>
      <c r="D32" s="320">
        <v>28</v>
      </c>
      <c r="E32" s="321">
        <f t="shared" ca="1" si="10"/>
        <v>54908</v>
      </c>
      <c r="F32" s="322">
        <f t="shared" ca="1" si="3"/>
        <v>55272</v>
      </c>
      <c r="G32" s="323" t="s">
        <v>119</v>
      </c>
      <c r="H32" s="322">
        <f t="shared" ca="1" si="11"/>
        <v>54879</v>
      </c>
      <c r="I32" s="306">
        <f t="shared" si="12"/>
        <v>0</v>
      </c>
      <c r="J32" s="306">
        <f t="shared" ca="1" si="4"/>
        <v>0</v>
      </c>
      <c r="K32" s="306">
        <f t="shared" si="13"/>
        <v>0</v>
      </c>
      <c r="L32" s="306"/>
      <c r="M32" s="306">
        <f t="shared" si="14"/>
        <v>0</v>
      </c>
      <c r="N32" s="325">
        <f t="shared" ca="1" si="5"/>
        <v>0.05</v>
      </c>
      <c r="O32" s="23"/>
      <c r="P32" s="317">
        <f t="shared" ca="1" si="6"/>
        <v>9.4999999999999998E-3</v>
      </c>
      <c r="Q32" s="314">
        <f t="shared" ca="1" si="7"/>
        <v>0.05</v>
      </c>
      <c r="R32" s="164">
        <f ca="1">NPV(Q31,K32:$K$244) + ($A$13+$A$14+$A$15)/POWER(1+Q31,$A$29-D32+1)+U31</f>
        <v>0</v>
      </c>
      <c r="S32" s="164">
        <f ca="1">NPV(Q32,K32:$K$244) + ($A$13+$A$14+$A$15)/POWER(1+Q32,$A$29-D32+1)+U31</f>
        <v>0</v>
      </c>
      <c r="T32" s="45">
        <f t="shared" ca="1" si="15"/>
        <v>7.2759576141834259E-11</v>
      </c>
      <c r="U32" s="45">
        <f t="shared" ca="1" si="16"/>
        <v>0</v>
      </c>
      <c r="V32" s="306">
        <f t="shared" si="17"/>
        <v>0</v>
      </c>
      <c r="W32" s="306">
        <f t="shared" ca="1" si="8"/>
        <v>0</v>
      </c>
      <c r="X32" s="274">
        <f t="shared" ca="1" si="9"/>
        <v>7.2759576141834259E-11</v>
      </c>
      <c r="Z32" s="304">
        <f t="shared" ca="1" si="18"/>
        <v>0</v>
      </c>
      <c r="AA32" s="308"/>
      <c r="AB32" s="306">
        <f t="shared" ca="1" si="20"/>
        <v>0</v>
      </c>
      <c r="AC32" s="306">
        <f t="shared" ca="1" si="1"/>
        <v>0</v>
      </c>
      <c r="AD32" s="307">
        <f t="shared" ca="1" si="2"/>
        <v>0</v>
      </c>
    </row>
    <row r="33" spans="1:30" x14ac:dyDescent="0.35">
      <c r="A33" s="105">
        <f ca="1">VLOOKUP($B$3,'Input Table'!B:V,16,0)</f>
        <v>50000</v>
      </c>
      <c r="B33" s="27" t="s">
        <v>47</v>
      </c>
      <c r="D33" s="320">
        <v>29</v>
      </c>
      <c r="E33" s="321">
        <f t="shared" ca="1" si="10"/>
        <v>55273</v>
      </c>
      <c r="F33" s="322">
        <f t="shared" ca="1" si="3"/>
        <v>55638</v>
      </c>
      <c r="G33" s="323" t="s">
        <v>119</v>
      </c>
      <c r="H33" s="322">
        <f t="shared" ca="1" si="11"/>
        <v>55244</v>
      </c>
      <c r="I33" s="306">
        <f t="shared" si="12"/>
        <v>0</v>
      </c>
      <c r="J33" s="306">
        <f t="shared" ca="1" si="4"/>
        <v>0</v>
      </c>
      <c r="K33" s="306">
        <f t="shared" si="13"/>
        <v>0</v>
      </c>
      <c r="L33" s="306"/>
      <c r="M33" s="306">
        <f t="shared" si="14"/>
        <v>0</v>
      </c>
      <c r="N33" s="325">
        <f t="shared" ca="1" si="5"/>
        <v>0.05</v>
      </c>
      <c r="O33" s="23"/>
      <c r="P33" s="317">
        <f t="shared" ca="1" si="6"/>
        <v>9.4999999999999998E-3</v>
      </c>
      <c r="Q33" s="314">
        <f t="shared" ca="1" si="7"/>
        <v>0.05</v>
      </c>
      <c r="R33" s="164">
        <f ca="1">NPV(Q32,K33:$K$244) + ($A$13+$A$14+$A$15)/POWER(1+Q32,$A$29-D33+1)+U32</f>
        <v>0</v>
      </c>
      <c r="S33" s="164">
        <f ca="1">NPV(Q33,K33:$K$244) + ($A$13+$A$14+$A$15)/POWER(1+Q33,$A$29-D33+1)+U32</f>
        <v>0</v>
      </c>
      <c r="T33" s="45">
        <f t="shared" ca="1" si="15"/>
        <v>7.2759576141834259E-11</v>
      </c>
      <c r="U33" s="45">
        <f t="shared" ca="1" si="16"/>
        <v>0</v>
      </c>
      <c r="V33" s="306">
        <f t="shared" si="17"/>
        <v>0</v>
      </c>
      <c r="W33" s="306">
        <f t="shared" ca="1" si="8"/>
        <v>0</v>
      </c>
      <c r="X33" s="274">
        <f t="shared" ca="1" si="9"/>
        <v>7.2759576141834259E-11</v>
      </c>
      <c r="Z33" s="304">
        <f t="shared" ca="1" si="18"/>
        <v>0</v>
      </c>
      <c r="AA33" s="308"/>
      <c r="AB33" s="306">
        <f t="shared" ca="1" si="20"/>
        <v>0</v>
      </c>
      <c r="AC33" s="306">
        <f t="shared" ca="1" si="1"/>
        <v>0</v>
      </c>
      <c r="AD33" s="307">
        <f t="shared" ca="1" si="2"/>
        <v>0</v>
      </c>
    </row>
    <row r="34" spans="1:30" x14ac:dyDescent="0.35">
      <c r="A34" s="105">
        <f ca="1">VLOOKUP($B$3,'Input Table'!B:V,17,0)</f>
        <v>20000</v>
      </c>
      <c r="B34" s="27" t="s">
        <v>48</v>
      </c>
      <c r="C34" s="31"/>
      <c r="D34" s="320">
        <v>30</v>
      </c>
      <c r="E34" s="321">
        <f t="shared" ca="1" si="10"/>
        <v>55639</v>
      </c>
      <c r="F34" s="322">
        <f t="shared" ca="1" si="3"/>
        <v>56003</v>
      </c>
      <c r="G34" s="323" t="s">
        <v>119</v>
      </c>
      <c r="H34" s="322">
        <f t="shared" ca="1" si="11"/>
        <v>55610</v>
      </c>
      <c r="I34" s="306">
        <f t="shared" si="12"/>
        <v>0</v>
      </c>
      <c r="J34" s="306">
        <f t="shared" ca="1" si="4"/>
        <v>0</v>
      </c>
      <c r="K34" s="306">
        <f t="shared" si="13"/>
        <v>0</v>
      </c>
      <c r="L34" s="306"/>
      <c r="M34" s="306">
        <f t="shared" si="14"/>
        <v>0</v>
      </c>
      <c r="N34" s="325">
        <f t="shared" ca="1" si="5"/>
        <v>0.05</v>
      </c>
      <c r="O34" s="23"/>
      <c r="P34" s="317">
        <f t="shared" ca="1" si="6"/>
        <v>9.4999999999999998E-3</v>
      </c>
      <c r="Q34" s="314">
        <f t="shared" ca="1" si="7"/>
        <v>0.05</v>
      </c>
      <c r="R34" s="164">
        <f ca="1">NPV(Q33,K34:$K$244) + ($A$13+$A$14+$A$15)/POWER(1+Q33,$A$29-D34+1)+U33</f>
        <v>0</v>
      </c>
      <c r="S34" s="164">
        <f ca="1">NPV(Q34,K34:$K$244) + ($A$13+$A$14+$A$15)/POWER(1+Q34,$A$29-D34+1)+U33</f>
        <v>0</v>
      </c>
      <c r="T34" s="45">
        <f t="shared" ca="1" si="15"/>
        <v>7.2759576141834259E-11</v>
      </c>
      <c r="U34" s="45">
        <f t="shared" ca="1" si="16"/>
        <v>0</v>
      </c>
      <c r="V34" s="306">
        <f t="shared" si="17"/>
        <v>0</v>
      </c>
      <c r="W34" s="306">
        <f t="shared" ca="1" si="8"/>
        <v>0</v>
      </c>
      <c r="X34" s="274">
        <f t="shared" ca="1" si="9"/>
        <v>7.2759576141834259E-11</v>
      </c>
      <c r="Z34" s="304">
        <f t="shared" ca="1" si="18"/>
        <v>0</v>
      </c>
      <c r="AA34" s="308"/>
      <c r="AB34" s="306">
        <f t="shared" ca="1" si="20"/>
        <v>0</v>
      </c>
      <c r="AC34" s="306">
        <f t="shared" ca="1" si="1"/>
        <v>0</v>
      </c>
      <c r="AD34" s="307">
        <f t="shared" ca="1" si="2"/>
        <v>0</v>
      </c>
    </row>
    <row r="35" spans="1:30" x14ac:dyDescent="0.35">
      <c r="A35" s="112">
        <f ca="1">-VLOOKUP($B$3,'Input Table'!B:V,18,0)</f>
        <v>-5000</v>
      </c>
      <c r="B35" s="27" t="s">
        <v>267</v>
      </c>
      <c r="C35" s="31"/>
      <c r="D35" s="320">
        <v>31</v>
      </c>
      <c r="E35" s="321">
        <f t="shared" ca="1" si="10"/>
        <v>56004</v>
      </c>
      <c r="F35" s="322">
        <f t="shared" ca="1" si="3"/>
        <v>56368</v>
      </c>
      <c r="G35" s="323" t="s">
        <v>119</v>
      </c>
      <c r="H35" s="322">
        <f t="shared" ca="1" si="11"/>
        <v>55975</v>
      </c>
      <c r="I35" s="306">
        <f t="shared" si="12"/>
        <v>0</v>
      </c>
      <c r="J35" s="306">
        <f t="shared" ca="1" si="4"/>
        <v>0</v>
      </c>
      <c r="K35" s="306">
        <f t="shared" si="13"/>
        <v>0</v>
      </c>
      <c r="L35" s="306"/>
      <c r="M35" s="306">
        <f t="shared" si="14"/>
        <v>0</v>
      </c>
      <c r="N35" s="325">
        <f t="shared" ca="1" si="5"/>
        <v>0.05</v>
      </c>
      <c r="O35" s="23"/>
      <c r="P35" s="317">
        <f t="shared" ca="1" si="6"/>
        <v>9.4999999999999998E-3</v>
      </c>
      <c r="Q35" s="314">
        <f t="shared" ca="1" si="7"/>
        <v>0.05</v>
      </c>
      <c r="R35" s="164">
        <f ca="1">NPV(Q34,K35:$K$244) + ($A$13+$A$14+$A$15)/POWER(1+Q34,$A$29-D35+1)+U34</f>
        <v>0</v>
      </c>
      <c r="S35" s="164">
        <f ca="1">NPV(Q35,K35:$K$244) + ($A$13+$A$14+$A$15)/POWER(1+Q35,$A$29-D35+1)+U34</f>
        <v>0</v>
      </c>
      <c r="T35" s="45">
        <f t="shared" ca="1" si="15"/>
        <v>7.2759576141834259E-11</v>
      </c>
      <c r="U35" s="45">
        <f t="shared" ca="1" si="16"/>
        <v>0</v>
      </c>
      <c r="V35" s="306">
        <f t="shared" si="17"/>
        <v>0</v>
      </c>
      <c r="W35" s="306">
        <f t="shared" ca="1" si="8"/>
        <v>0</v>
      </c>
      <c r="X35" s="274">
        <f t="shared" ca="1" si="9"/>
        <v>7.2759576141834259E-11</v>
      </c>
      <c r="Z35" s="304">
        <f ca="1">AD34</f>
        <v>0</v>
      </c>
      <c r="AA35" s="308"/>
      <c r="AB35" s="306">
        <f t="shared" ca="1" si="20"/>
        <v>0</v>
      </c>
      <c r="AC35" s="306">
        <f t="shared" ca="1" si="1"/>
        <v>0</v>
      </c>
      <c r="AD35" s="307">
        <f t="shared" ca="1" si="2"/>
        <v>0</v>
      </c>
    </row>
    <row r="36" spans="1:30" x14ac:dyDescent="0.35">
      <c r="A36" s="105">
        <f ca="1">VLOOKUP($B$3,'Input Table'!B:V,19,0)</f>
        <v>0</v>
      </c>
      <c r="B36" s="27" t="s">
        <v>49</v>
      </c>
      <c r="D36" s="320">
        <v>32</v>
      </c>
      <c r="E36" s="321">
        <f t="shared" ca="1" si="10"/>
        <v>56369</v>
      </c>
      <c r="F36" s="322">
        <f t="shared" ca="1" si="3"/>
        <v>56733</v>
      </c>
      <c r="G36" s="323" t="s">
        <v>119</v>
      </c>
      <c r="H36" s="322">
        <f t="shared" ca="1" si="11"/>
        <v>56340</v>
      </c>
      <c r="I36" s="306">
        <f t="shared" si="12"/>
        <v>0</v>
      </c>
      <c r="J36" s="306">
        <f t="shared" ca="1" si="4"/>
        <v>0</v>
      </c>
      <c r="K36" s="306">
        <f t="shared" si="13"/>
        <v>0</v>
      </c>
      <c r="L36" s="306"/>
      <c r="M36" s="306">
        <f t="shared" si="14"/>
        <v>0</v>
      </c>
      <c r="N36" s="325">
        <f t="shared" ca="1" si="5"/>
        <v>0.05</v>
      </c>
      <c r="O36" s="23"/>
      <c r="P36" s="317">
        <f t="shared" ca="1" si="6"/>
        <v>9.4999999999999998E-3</v>
      </c>
      <c r="Q36" s="314">
        <f t="shared" ca="1" si="7"/>
        <v>0.05</v>
      </c>
      <c r="R36" s="164">
        <f ca="1">NPV(Q35,K36:$K$244) + ($A$13+$A$14+$A$15)/POWER(1+Q35,$A$29-D36+1)+U35</f>
        <v>0</v>
      </c>
      <c r="S36" s="164">
        <f ca="1">NPV(Q36,K36:$K$244) + ($A$13+$A$14+$A$15)/POWER(1+Q36,$A$29-D36+1)+U35</f>
        <v>0</v>
      </c>
      <c r="T36" s="45">
        <f t="shared" ca="1" si="15"/>
        <v>7.2759576141834259E-11</v>
      </c>
      <c r="U36" s="45">
        <f t="shared" ca="1" si="16"/>
        <v>0</v>
      </c>
      <c r="V36" s="306">
        <f t="shared" si="17"/>
        <v>0</v>
      </c>
      <c r="W36" s="306">
        <f t="shared" ca="1" si="8"/>
        <v>0</v>
      </c>
      <c r="X36" s="274">
        <f t="shared" ca="1" si="9"/>
        <v>7.2759576141834259E-11</v>
      </c>
      <c r="Z36" s="304">
        <f t="shared" ca="1" si="18"/>
        <v>0</v>
      </c>
      <c r="AA36" s="308"/>
      <c r="AB36" s="306">
        <f t="shared" ca="1" si="20"/>
        <v>0</v>
      </c>
      <c r="AC36" s="306">
        <f t="shared" ca="1" si="1"/>
        <v>0</v>
      </c>
      <c r="AD36" s="307">
        <f t="shared" ca="1" si="2"/>
        <v>0</v>
      </c>
    </row>
    <row r="37" spans="1:30" ht="14.75" customHeight="1" thickBot="1" x14ac:dyDescent="0.4">
      <c r="A37" s="111">
        <f ca="1">SUM(A32:A36)</f>
        <v>420391.08378220274</v>
      </c>
      <c r="B37" s="32" t="s">
        <v>50</v>
      </c>
      <c r="C37" s="29"/>
      <c r="D37" s="320">
        <v>33</v>
      </c>
      <c r="E37" s="321">
        <f t="shared" ca="1" si="10"/>
        <v>56734</v>
      </c>
      <c r="F37" s="322">
        <f t="shared" ca="1" si="3"/>
        <v>57099</v>
      </c>
      <c r="G37" s="323" t="s">
        <v>119</v>
      </c>
      <c r="H37" s="322">
        <f t="shared" ca="1" si="11"/>
        <v>56705</v>
      </c>
      <c r="I37" s="306">
        <f t="shared" si="12"/>
        <v>0</v>
      </c>
      <c r="J37" s="306">
        <f t="shared" ca="1" si="4"/>
        <v>0</v>
      </c>
      <c r="K37" s="306">
        <f t="shared" si="13"/>
        <v>0</v>
      </c>
      <c r="L37" s="306"/>
      <c r="M37" s="306">
        <f t="shared" si="14"/>
        <v>0</v>
      </c>
      <c r="N37" s="325">
        <f t="shared" ca="1" si="5"/>
        <v>0.05</v>
      </c>
      <c r="O37" s="23"/>
      <c r="P37" s="317">
        <f t="shared" ca="1" si="6"/>
        <v>9.4999999999999998E-3</v>
      </c>
      <c r="Q37" s="314">
        <f t="shared" ca="1" si="7"/>
        <v>0.05</v>
      </c>
      <c r="R37" s="164">
        <f ca="1">NPV(Q36,K37:$K$244) + ($A$13+$A$14+$A$15)/POWER(1+Q36,$A$29-D37+1)+U36</f>
        <v>0</v>
      </c>
      <c r="S37" s="164">
        <f ca="1">NPV(Q37,K37:$K$244) + ($A$13+$A$14+$A$15)/POWER(1+Q37,$A$29-D37+1)+U36</f>
        <v>0</v>
      </c>
      <c r="T37" s="45">
        <f t="shared" ca="1" si="15"/>
        <v>7.2759576141834259E-11</v>
      </c>
      <c r="U37" s="45">
        <f t="shared" ca="1" si="16"/>
        <v>0</v>
      </c>
      <c r="V37" s="306">
        <f t="shared" si="17"/>
        <v>0</v>
      </c>
      <c r="W37" s="306">
        <f t="shared" ca="1" si="8"/>
        <v>0</v>
      </c>
      <c r="X37" s="274">
        <f t="shared" ca="1" si="9"/>
        <v>7.2759576141834259E-11</v>
      </c>
      <c r="Z37" s="304">
        <f t="shared" ca="1" si="18"/>
        <v>0</v>
      </c>
      <c r="AA37" s="308"/>
      <c r="AB37" s="306">
        <f t="shared" ca="1" si="20"/>
        <v>0</v>
      </c>
      <c r="AC37" s="306">
        <f t="shared" ca="1" si="1"/>
        <v>0</v>
      </c>
      <c r="AD37" s="307">
        <f t="shared" ca="1" si="2"/>
        <v>0</v>
      </c>
    </row>
    <row r="38" spans="1:30" ht="14.75" customHeight="1" thickBot="1" x14ac:dyDescent="0.4">
      <c r="A38" s="24"/>
      <c r="B38" s="33"/>
      <c r="D38" s="320">
        <v>34</v>
      </c>
      <c r="E38" s="321">
        <f t="shared" ca="1" si="10"/>
        <v>57100</v>
      </c>
      <c r="F38" s="322">
        <f t="shared" ca="1" si="3"/>
        <v>57464</v>
      </c>
      <c r="G38" s="323" t="s">
        <v>119</v>
      </c>
      <c r="H38" s="322">
        <f t="shared" ca="1" si="11"/>
        <v>57071</v>
      </c>
      <c r="I38" s="306">
        <f t="shared" si="12"/>
        <v>0</v>
      </c>
      <c r="J38" s="306">
        <f t="shared" ca="1" si="4"/>
        <v>0</v>
      </c>
      <c r="K38" s="306">
        <f t="shared" si="13"/>
        <v>0</v>
      </c>
      <c r="L38" s="306"/>
      <c r="M38" s="306">
        <f t="shared" si="14"/>
        <v>0</v>
      </c>
      <c r="N38" s="325">
        <f t="shared" ca="1" si="5"/>
        <v>0.05</v>
      </c>
      <c r="O38" s="23"/>
      <c r="P38" s="317">
        <f t="shared" ca="1" si="6"/>
        <v>9.4999999999999998E-3</v>
      </c>
      <c r="Q38" s="314">
        <f t="shared" ca="1" si="7"/>
        <v>0.05</v>
      </c>
      <c r="R38" s="164">
        <f ca="1">NPV(Q37,K38:$K$244) + ($A$13+$A$14+$A$15)/POWER(1+Q37,$A$29-D38+1)+U37</f>
        <v>0</v>
      </c>
      <c r="S38" s="164">
        <f ca="1">NPV(Q38,K38:$K$244) + ($A$13+$A$14+$A$15)/POWER(1+Q38,$A$29-D38+1)+U37</f>
        <v>0</v>
      </c>
      <c r="T38" s="45">
        <f t="shared" ca="1" si="15"/>
        <v>7.2759576141834259E-11</v>
      </c>
      <c r="U38" s="45">
        <f t="shared" ca="1" si="16"/>
        <v>0</v>
      </c>
      <c r="V38" s="306">
        <f t="shared" si="17"/>
        <v>0</v>
      </c>
      <c r="W38" s="306">
        <f t="shared" ca="1" si="8"/>
        <v>0</v>
      </c>
      <c r="X38" s="274">
        <f t="shared" ca="1" si="9"/>
        <v>7.2759576141834259E-11</v>
      </c>
      <c r="Z38" s="304">
        <f t="shared" ca="1" si="18"/>
        <v>0</v>
      </c>
      <c r="AA38" s="308"/>
      <c r="AB38" s="306">
        <f t="shared" ca="1" si="20"/>
        <v>0</v>
      </c>
      <c r="AC38" s="306">
        <f t="shared" ca="1" si="1"/>
        <v>0</v>
      </c>
      <c r="AD38" s="307">
        <f t="shared" ca="1" si="2"/>
        <v>0</v>
      </c>
    </row>
    <row r="39" spans="1:30" ht="14.75" customHeight="1" x14ac:dyDescent="0.35">
      <c r="A39" s="262" t="s">
        <v>51</v>
      </c>
      <c r="B39" s="263"/>
      <c r="D39" s="320">
        <v>35</v>
      </c>
      <c r="E39" s="321">
        <f t="shared" ca="1" si="10"/>
        <v>57465</v>
      </c>
      <c r="F39" s="322">
        <f t="shared" ca="1" si="3"/>
        <v>57829</v>
      </c>
      <c r="G39" s="323" t="s">
        <v>119</v>
      </c>
      <c r="H39" s="322">
        <f t="shared" ca="1" si="11"/>
        <v>57436</v>
      </c>
      <c r="I39" s="306">
        <f t="shared" si="12"/>
        <v>0</v>
      </c>
      <c r="J39" s="306">
        <f t="shared" ca="1" si="4"/>
        <v>0</v>
      </c>
      <c r="K39" s="306">
        <f t="shared" si="13"/>
        <v>0</v>
      </c>
      <c r="L39" s="306"/>
      <c r="M39" s="306">
        <f t="shared" si="14"/>
        <v>0</v>
      </c>
      <c r="N39" s="325">
        <f t="shared" ca="1" si="5"/>
        <v>0.05</v>
      </c>
      <c r="O39" s="23"/>
      <c r="P39" s="317">
        <f t="shared" ca="1" si="6"/>
        <v>9.4999999999999998E-3</v>
      </c>
      <c r="Q39" s="314">
        <f t="shared" ca="1" si="7"/>
        <v>0.05</v>
      </c>
      <c r="R39" s="164">
        <f ca="1">NPV(Q38,K39:$K$244) + ($A$13+$A$14+$A$15)/POWER(1+Q38,$A$29-D39+1)+U38</f>
        <v>0</v>
      </c>
      <c r="S39" s="164">
        <f ca="1">NPV(Q39,K39:$K$244) + ($A$13+$A$14+$A$15)/POWER(1+Q39,$A$29-D39+1)+U38</f>
        <v>0</v>
      </c>
      <c r="T39" s="45">
        <f t="shared" ca="1" si="15"/>
        <v>7.2759576141834259E-11</v>
      </c>
      <c r="U39" s="45">
        <f t="shared" ca="1" si="16"/>
        <v>0</v>
      </c>
      <c r="V39" s="306">
        <f t="shared" si="17"/>
        <v>0</v>
      </c>
      <c r="W39" s="306">
        <f t="shared" ca="1" si="8"/>
        <v>0</v>
      </c>
      <c r="X39" s="274">
        <f t="shared" ca="1" si="9"/>
        <v>7.2759576141834259E-11</v>
      </c>
      <c r="Z39" s="304">
        <f t="shared" ca="1" si="18"/>
        <v>0</v>
      </c>
      <c r="AA39" s="308"/>
      <c r="AB39" s="306">
        <f t="shared" ca="1" si="20"/>
        <v>0</v>
      </c>
      <c r="AC39" s="306">
        <f t="shared" ca="1" si="1"/>
        <v>0</v>
      </c>
      <c r="AD39" s="307">
        <f t="shared" ca="1" si="2"/>
        <v>0</v>
      </c>
    </row>
    <row r="40" spans="1:30" x14ac:dyDescent="0.35">
      <c r="A40" s="108" t="str">
        <f ca="1">VLOOKUP($B$3,'Input Table'!B:V,20,0)</f>
        <v>No</v>
      </c>
      <c r="B40" s="34" t="s">
        <v>53</v>
      </c>
      <c r="D40" s="320">
        <v>36</v>
      </c>
      <c r="E40" s="321">
        <f t="shared" ca="1" si="10"/>
        <v>57830</v>
      </c>
      <c r="F40" s="322">
        <f t="shared" ca="1" si="3"/>
        <v>58194</v>
      </c>
      <c r="G40" s="323" t="s">
        <v>119</v>
      </c>
      <c r="H40" s="322">
        <f t="shared" ca="1" si="11"/>
        <v>57801</v>
      </c>
      <c r="I40" s="306">
        <f t="shared" si="12"/>
        <v>0</v>
      </c>
      <c r="J40" s="306">
        <f t="shared" ca="1" si="4"/>
        <v>0</v>
      </c>
      <c r="K40" s="306">
        <f t="shared" si="13"/>
        <v>0</v>
      </c>
      <c r="L40" s="306"/>
      <c r="M40" s="306">
        <f t="shared" si="14"/>
        <v>0</v>
      </c>
      <c r="N40" s="325">
        <f t="shared" ca="1" si="5"/>
        <v>0.05</v>
      </c>
      <c r="O40" s="23"/>
      <c r="P40" s="317">
        <f t="shared" ca="1" si="6"/>
        <v>9.4999999999999998E-3</v>
      </c>
      <c r="Q40" s="314">
        <f t="shared" ca="1" si="7"/>
        <v>0.05</v>
      </c>
      <c r="R40" s="164">
        <f ca="1">NPV(Q39,K40:$K$244) + ($A$13+$A$14+$A$15)/POWER(1+Q39,$A$29-D40+1)+U39</f>
        <v>0</v>
      </c>
      <c r="S40" s="164">
        <f ca="1">NPV(Q40,K40:$K$244) + ($A$13+$A$14+$A$15)/POWER(1+Q40,$A$29-D40+1)+U39</f>
        <v>0</v>
      </c>
      <c r="T40" s="45">
        <f t="shared" ca="1" si="15"/>
        <v>7.2759576141834259E-11</v>
      </c>
      <c r="U40" s="45">
        <f t="shared" ca="1" si="16"/>
        <v>0</v>
      </c>
      <c r="V40" s="306">
        <f t="shared" si="17"/>
        <v>0</v>
      </c>
      <c r="W40" s="306">
        <f t="shared" ca="1" si="8"/>
        <v>0</v>
      </c>
      <c r="X40" s="274">
        <f t="shared" ca="1" si="9"/>
        <v>7.2759576141834259E-11</v>
      </c>
      <c r="Z40" s="304">
        <f t="shared" ca="1" si="18"/>
        <v>0</v>
      </c>
      <c r="AA40" s="308"/>
      <c r="AB40" s="306">
        <f t="shared" ca="1" si="20"/>
        <v>0</v>
      </c>
      <c r="AC40" s="306">
        <f t="shared" ca="1" si="1"/>
        <v>0</v>
      </c>
      <c r="AD40" s="307">
        <f t="shared" ca="1" si="2"/>
        <v>0</v>
      </c>
    </row>
    <row r="41" spans="1:30" x14ac:dyDescent="0.35">
      <c r="A41" s="106">
        <f ca="1">VLOOKUP($B$3,'Input Table'!B:V,21,0)</f>
        <v>10</v>
      </c>
      <c r="B41" s="34" t="s">
        <v>54</v>
      </c>
      <c r="D41" s="320">
        <v>37</v>
      </c>
      <c r="E41" s="321">
        <f t="shared" ca="1" si="10"/>
        <v>58195</v>
      </c>
      <c r="F41" s="322">
        <f t="shared" ca="1" si="3"/>
        <v>58560</v>
      </c>
      <c r="G41" s="323" t="s">
        <v>119</v>
      </c>
      <c r="H41" s="322">
        <f t="shared" ca="1" si="11"/>
        <v>58166</v>
      </c>
      <c r="I41" s="306">
        <f t="shared" si="12"/>
        <v>0</v>
      </c>
      <c r="J41" s="306">
        <f t="shared" ca="1" si="4"/>
        <v>0</v>
      </c>
      <c r="K41" s="306">
        <f t="shared" si="13"/>
        <v>0</v>
      </c>
      <c r="L41" s="306"/>
      <c r="M41" s="306">
        <f t="shared" si="14"/>
        <v>0</v>
      </c>
      <c r="N41" s="325">
        <f t="shared" ca="1" si="5"/>
        <v>0.05</v>
      </c>
      <c r="O41" s="23"/>
      <c r="P41" s="317">
        <f t="shared" ca="1" si="6"/>
        <v>9.4999999999999998E-3</v>
      </c>
      <c r="Q41" s="314">
        <f t="shared" ca="1" si="7"/>
        <v>0.05</v>
      </c>
      <c r="R41" s="164">
        <f ca="1">NPV(Q40,K41:$K$244) + ($A$13+$A$14+$A$15)/POWER(1+Q40,$A$29-D41+1)+U40</f>
        <v>0</v>
      </c>
      <c r="S41" s="164">
        <f ca="1">NPV(Q41,K41:$K$244) + ($A$13+$A$14+$A$15)/POWER(1+Q41,$A$29-D41+1)+U40</f>
        <v>0</v>
      </c>
      <c r="T41" s="45">
        <f t="shared" ca="1" si="15"/>
        <v>7.2759576141834259E-11</v>
      </c>
      <c r="U41" s="45">
        <f t="shared" ca="1" si="16"/>
        <v>0</v>
      </c>
      <c r="V41" s="306">
        <f t="shared" si="17"/>
        <v>0</v>
      </c>
      <c r="W41" s="306">
        <f t="shared" ca="1" si="8"/>
        <v>0</v>
      </c>
      <c r="X41" s="274">
        <f t="shared" ca="1" si="9"/>
        <v>7.2759576141834259E-11</v>
      </c>
      <c r="Z41" s="304">
        <f t="shared" ca="1" si="18"/>
        <v>0</v>
      </c>
      <c r="AA41" s="308"/>
      <c r="AB41" s="306">
        <f t="shared" ca="1" si="20"/>
        <v>0</v>
      </c>
      <c r="AC41" s="306">
        <f t="shared" ca="1" si="1"/>
        <v>0</v>
      </c>
      <c r="AD41" s="307">
        <f t="shared" ca="1" si="2"/>
        <v>0</v>
      </c>
    </row>
    <row r="42" spans="1:30" x14ac:dyDescent="0.35">
      <c r="A42" s="109">
        <f ca="1">A29</f>
        <v>10</v>
      </c>
      <c r="B42" s="27" t="s">
        <v>255</v>
      </c>
      <c r="D42" s="320">
        <v>38</v>
      </c>
      <c r="E42" s="321">
        <f t="shared" ca="1" si="10"/>
        <v>58561</v>
      </c>
      <c r="F42" s="322">
        <f t="shared" ca="1" si="3"/>
        <v>58925</v>
      </c>
      <c r="G42" s="323" t="s">
        <v>119</v>
      </c>
      <c r="H42" s="322">
        <f t="shared" ca="1" si="11"/>
        <v>58532</v>
      </c>
      <c r="I42" s="306">
        <f t="shared" si="12"/>
        <v>0</v>
      </c>
      <c r="J42" s="306">
        <f t="shared" ca="1" si="4"/>
        <v>0</v>
      </c>
      <c r="K42" s="306">
        <f t="shared" si="13"/>
        <v>0</v>
      </c>
      <c r="L42" s="306"/>
      <c r="M42" s="306">
        <f t="shared" si="14"/>
        <v>0</v>
      </c>
      <c r="N42" s="325">
        <f t="shared" ca="1" si="5"/>
        <v>0.05</v>
      </c>
      <c r="O42" s="23"/>
      <c r="P42" s="317">
        <f t="shared" ca="1" si="6"/>
        <v>9.4999999999999998E-3</v>
      </c>
      <c r="Q42" s="314">
        <f t="shared" ca="1" si="7"/>
        <v>0.05</v>
      </c>
      <c r="R42" s="164">
        <f ca="1">NPV(Q41,K42:$K$244) + ($A$13+$A$14+$A$15)/POWER(1+Q41,$A$29-D42+1)+U41</f>
        <v>0</v>
      </c>
      <c r="S42" s="164">
        <f ca="1">NPV(Q42,K42:$K$244) + ($A$13+$A$14+$A$15)/POWER(1+Q42,$A$29-D42+1)+U41</f>
        <v>0</v>
      </c>
      <c r="T42" s="45">
        <f t="shared" ca="1" si="15"/>
        <v>7.2759576141834259E-11</v>
      </c>
      <c r="U42" s="45">
        <f t="shared" ca="1" si="16"/>
        <v>0</v>
      </c>
      <c r="V42" s="306">
        <f t="shared" si="17"/>
        <v>0</v>
      </c>
      <c r="W42" s="306">
        <f t="shared" ca="1" si="8"/>
        <v>0</v>
      </c>
      <c r="X42" s="274">
        <f t="shared" ca="1" si="9"/>
        <v>7.2759576141834259E-11</v>
      </c>
      <c r="Z42" s="304">
        <f t="shared" ca="1" si="18"/>
        <v>0</v>
      </c>
      <c r="AA42" s="308"/>
      <c r="AB42" s="306">
        <f t="shared" ca="1" si="20"/>
        <v>0</v>
      </c>
      <c r="AC42" s="306">
        <f t="shared" ca="1" si="1"/>
        <v>0</v>
      </c>
      <c r="AD42" s="307">
        <f t="shared" ca="1" si="2"/>
        <v>0</v>
      </c>
    </row>
    <row r="43" spans="1:30" ht="15" thickBot="1" x14ac:dyDescent="0.4">
      <c r="A43" s="35">
        <f ca="1">IF(A40="Yes",A41,A42)</f>
        <v>10</v>
      </c>
      <c r="B43" s="32" t="s">
        <v>55</v>
      </c>
      <c r="D43" s="320">
        <v>39</v>
      </c>
      <c r="E43" s="321">
        <f t="shared" ca="1" si="10"/>
        <v>58926</v>
      </c>
      <c r="F43" s="322">
        <f t="shared" ca="1" si="3"/>
        <v>59290</v>
      </c>
      <c r="G43" s="323" t="s">
        <v>119</v>
      </c>
      <c r="H43" s="322">
        <f t="shared" ca="1" si="11"/>
        <v>58897</v>
      </c>
      <c r="I43" s="306">
        <f t="shared" si="12"/>
        <v>0</v>
      </c>
      <c r="J43" s="306">
        <f t="shared" ca="1" si="4"/>
        <v>0</v>
      </c>
      <c r="K43" s="306">
        <f t="shared" si="13"/>
        <v>0</v>
      </c>
      <c r="L43" s="306"/>
      <c r="M43" s="306">
        <f t="shared" si="14"/>
        <v>0</v>
      </c>
      <c r="N43" s="325">
        <f t="shared" ca="1" si="5"/>
        <v>0.05</v>
      </c>
      <c r="O43" s="23"/>
      <c r="P43" s="317">
        <f t="shared" ca="1" si="6"/>
        <v>9.4999999999999998E-3</v>
      </c>
      <c r="Q43" s="314">
        <f t="shared" ca="1" si="7"/>
        <v>0.05</v>
      </c>
      <c r="R43" s="164">
        <f ca="1">NPV(Q42,K43:$K$244) + ($A$13+$A$14+$A$15)/POWER(1+Q42,$A$29-D43+1)+U42</f>
        <v>0</v>
      </c>
      <c r="S43" s="164">
        <f ca="1">NPV(Q43,K43:$K$244) + ($A$13+$A$14+$A$15)/POWER(1+Q43,$A$29-D43+1)+U42</f>
        <v>0</v>
      </c>
      <c r="T43" s="45">
        <f t="shared" ca="1" si="15"/>
        <v>7.2759576141834259E-11</v>
      </c>
      <c r="U43" s="45">
        <f t="shared" ca="1" si="16"/>
        <v>0</v>
      </c>
      <c r="V43" s="306">
        <f t="shared" si="17"/>
        <v>0</v>
      </c>
      <c r="W43" s="306">
        <f t="shared" ca="1" si="8"/>
        <v>0</v>
      </c>
      <c r="X43" s="274">
        <f t="shared" ca="1" si="9"/>
        <v>7.2759576141834259E-11</v>
      </c>
      <c r="Z43" s="304">
        <f t="shared" ca="1" si="18"/>
        <v>0</v>
      </c>
      <c r="AA43" s="308"/>
      <c r="AB43" s="306">
        <f t="shared" ca="1" si="20"/>
        <v>0</v>
      </c>
      <c r="AC43" s="306">
        <f t="shared" ca="1" si="1"/>
        <v>0</v>
      </c>
      <c r="AD43" s="307">
        <f t="shared" ca="1" si="2"/>
        <v>0</v>
      </c>
    </row>
    <row r="44" spans="1:30" x14ac:dyDescent="0.35">
      <c r="D44" s="320">
        <v>40</v>
      </c>
      <c r="E44" s="321">
        <f t="shared" ca="1" si="10"/>
        <v>59291</v>
      </c>
      <c r="F44" s="322">
        <f t="shared" ca="1" si="3"/>
        <v>59655</v>
      </c>
      <c r="G44" s="323" t="s">
        <v>119</v>
      </c>
      <c r="H44" s="322">
        <f t="shared" ca="1" si="11"/>
        <v>59262</v>
      </c>
      <c r="I44" s="306">
        <f t="shared" si="12"/>
        <v>0</v>
      </c>
      <c r="J44" s="306">
        <f t="shared" ca="1" si="4"/>
        <v>0</v>
      </c>
      <c r="K44" s="306">
        <f t="shared" si="13"/>
        <v>0</v>
      </c>
      <c r="L44" s="306"/>
      <c r="M44" s="306">
        <f t="shared" si="14"/>
        <v>0</v>
      </c>
      <c r="N44" s="325">
        <f t="shared" ca="1" si="5"/>
        <v>0.05</v>
      </c>
      <c r="O44" s="23"/>
      <c r="P44" s="317">
        <f t="shared" ca="1" si="6"/>
        <v>9.4999999999999998E-3</v>
      </c>
      <c r="Q44" s="314">
        <f t="shared" ca="1" si="7"/>
        <v>0.05</v>
      </c>
      <c r="R44" s="164">
        <f ca="1">NPV(Q43,K44:$K$244) + ($A$13+$A$14+$A$15)/POWER(1+Q43,$A$29-D44+1)+U43</f>
        <v>0</v>
      </c>
      <c r="S44" s="164">
        <f ca="1">NPV(Q44,K44:$K$244) + ($A$13+$A$14+$A$15)/POWER(1+Q44,$A$29-D44+1)+U43</f>
        <v>0</v>
      </c>
      <c r="T44" s="45">
        <f t="shared" ca="1" si="15"/>
        <v>7.2759576141834259E-11</v>
      </c>
      <c r="U44" s="45">
        <f t="shared" ca="1" si="16"/>
        <v>0</v>
      </c>
      <c r="V44" s="306">
        <f t="shared" si="17"/>
        <v>0</v>
      </c>
      <c r="W44" s="306">
        <f t="shared" ca="1" si="8"/>
        <v>0</v>
      </c>
      <c r="X44" s="274">
        <f t="shared" ca="1" si="9"/>
        <v>7.2759576141834259E-11</v>
      </c>
      <c r="Z44" s="304">
        <f t="shared" ca="1" si="18"/>
        <v>0</v>
      </c>
      <c r="AA44" s="308"/>
      <c r="AB44" s="306">
        <f t="shared" ca="1" si="20"/>
        <v>0</v>
      </c>
      <c r="AC44" s="306">
        <f t="shared" ca="1" si="1"/>
        <v>0</v>
      </c>
      <c r="AD44" s="307">
        <f t="shared" ca="1" si="2"/>
        <v>0</v>
      </c>
    </row>
    <row r="45" spans="1:30" x14ac:dyDescent="0.35">
      <c r="D45" s="320">
        <v>41</v>
      </c>
      <c r="E45" s="321">
        <f t="shared" ca="1" si="10"/>
        <v>59656</v>
      </c>
      <c r="F45" s="322">
        <f t="shared" ca="1" si="3"/>
        <v>60021</v>
      </c>
      <c r="G45" s="323" t="s">
        <v>119</v>
      </c>
      <c r="H45" s="322">
        <f t="shared" ca="1" si="11"/>
        <v>59627</v>
      </c>
      <c r="I45" s="306">
        <f t="shared" si="12"/>
        <v>0</v>
      </c>
      <c r="J45" s="306">
        <f t="shared" ca="1" si="4"/>
        <v>0</v>
      </c>
      <c r="K45" s="306">
        <f t="shared" si="13"/>
        <v>0</v>
      </c>
      <c r="L45" s="306"/>
      <c r="M45" s="306">
        <f t="shared" si="14"/>
        <v>0</v>
      </c>
      <c r="N45" s="325">
        <f t="shared" ca="1" si="5"/>
        <v>0.05</v>
      </c>
      <c r="O45" s="23"/>
      <c r="P45" s="317">
        <f t="shared" ca="1" si="6"/>
        <v>9.4999999999999998E-3</v>
      </c>
      <c r="Q45" s="314">
        <f t="shared" ca="1" si="7"/>
        <v>0.05</v>
      </c>
      <c r="R45" s="164">
        <f ca="1">NPV(Q44,K45:$K$244) + ($A$13+$A$14+$A$15)/POWER(1+Q44,$A$29-D45+1)+U44</f>
        <v>0</v>
      </c>
      <c r="S45" s="164">
        <f ca="1">NPV(Q45,K45:$K$244) + ($A$13+$A$14+$A$15)/POWER(1+Q45,$A$29-D45+1)+U44</f>
        <v>0</v>
      </c>
      <c r="T45" s="45">
        <f t="shared" ca="1" si="15"/>
        <v>7.2759576141834259E-11</v>
      </c>
      <c r="U45" s="45">
        <f t="shared" ca="1" si="16"/>
        <v>0</v>
      </c>
      <c r="V45" s="306">
        <f t="shared" si="17"/>
        <v>0</v>
      </c>
      <c r="W45" s="306">
        <f t="shared" ca="1" si="8"/>
        <v>0</v>
      </c>
      <c r="X45" s="274">
        <f t="shared" ca="1" si="9"/>
        <v>7.2759576141834259E-11</v>
      </c>
      <c r="Z45" s="304">
        <f t="shared" ca="1" si="18"/>
        <v>0</v>
      </c>
      <c r="AA45" s="308"/>
      <c r="AB45" s="306">
        <f t="shared" ca="1" si="20"/>
        <v>0</v>
      </c>
      <c r="AC45" s="306">
        <f t="shared" ca="1" si="1"/>
        <v>0</v>
      </c>
      <c r="AD45" s="307">
        <f t="shared" ca="1" si="2"/>
        <v>0</v>
      </c>
    </row>
    <row r="46" spans="1:30" x14ac:dyDescent="0.35">
      <c r="D46" s="320">
        <v>42</v>
      </c>
      <c r="E46" s="321">
        <f t="shared" ca="1" si="10"/>
        <v>60022</v>
      </c>
      <c r="F46" s="322">
        <f t="shared" ca="1" si="3"/>
        <v>60386</v>
      </c>
      <c r="G46" s="323" t="s">
        <v>119</v>
      </c>
      <c r="H46" s="322">
        <f t="shared" ca="1" si="11"/>
        <v>59993</v>
      </c>
      <c r="I46" s="306">
        <f t="shared" si="12"/>
        <v>0</v>
      </c>
      <c r="J46" s="306">
        <f t="shared" ca="1" si="4"/>
        <v>0</v>
      </c>
      <c r="K46" s="306">
        <f t="shared" si="13"/>
        <v>0</v>
      </c>
      <c r="L46" s="306"/>
      <c r="M46" s="306">
        <f t="shared" si="14"/>
        <v>0</v>
      </c>
      <c r="N46" s="325">
        <f t="shared" ca="1" si="5"/>
        <v>0.05</v>
      </c>
      <c r="O46" s="23"/>
      <c r="P46" s="317">
        <f t="shared" ca="1" si="6"/>
        <v>9.4999999999999998E-3</v>
      </c>
      <c r="Q46" s="314">
        <f t="shared" ca="1" si="7"/>
        <v>0.05</v>
      </c>
      <c r="R46" s="164">
        <f ca="1">NPV(Q45,K46:$K$244) + ($A$13+$A$14+$A$15)/POWER(1+Q45,$A$29-D46+1)+U45</f>
        <v>0</v>
      </c>
      <c r="S46" s="164">
        <f ca="1">NPV(Q46,K46:$K$244) + ($A$13+$A$14+$A$15)/POWER(1+Q46,$A$29-D46+1)+U45</f>
        <v>0</v>
      </c>
      <c r="T46" s="45">
        <f t="shared" ca="1" si="15"/>
        <v>7.2759576141834259E-11</v>
      </c>
      <c r="U46" s="45">
        <f t="shared" ca="1" si="16"/>
        <v>0</v>
      </c>
      <c r="V46" s="306">
        <f t="shared" si="17"/>
        <v>0</v>
      </c>
      <c r="W46" s="306">
        <f t="shared" ca="1" si="8"/>
        <v>0</v>
      </c>
      <c r="X46" s="274">
        <f t="shared" ca="1" si="9"/>
        <v>7.2759576141834259E-11</v>
      </c>
      <c r="Z46" s="304">
        <f t="shared" ca="1" si="18"/>
        <v>0</v>
      </c>
      <c r="AA46" s="308"/>
      <c r="AB46" s="306">
        <f t="shared" ca="1" si="20"/>
        <v>0</v>
      </c>
      <c r="AC46" s="306">
        <f t="shared" ca="1" si="1"/>
        <v>0</v>
      </c>
      <c r="AD46" s="307">
        <f t="shared" ca="1" si="2"/>
        <v>0</v>
      </c>
    </row>
    <row r="47" spans="1:30" x14ac:dyDescent="0.35">
      <c r="A47" s="238"/>
      <c r="B47" s="239" t="s">
        <v>56</v>
      </c>
      <c r="D47" s="320">
        <v>43</v>
      </c>
      <c r="E47" s="321">
        <f t="shared" ca="1" si="10"/>
        <v>60387</v>
      </c>
      <c r="F47" s="322">
        <f t="shared" ca="1" si="3"/>
        <v>60751</v>
      </c>
      <c r="G47" s="323" t="s">
        <v>119</v>
      </c>
      <c r="H47" s="322">
        <f t="shared" ca="1" si="11"/>
        <v>60358</v>
      </c>
      <c r="I47" s="306">
        <f t="shared" si="12"/>
        <v>0</v>
      </c>
      <c r="J47" s="306">
        <f t="shared" ca="1" si="4"/>
        <v>0</v>
      </c>
      <c r="K47" s="306">
        <f t="shared" si="13"/>
        <v>0</v>
      </c>
      <c r="L47" s="306"/>
      <c r="M47" s="306">
        <f t="shared" si="14"/>
        <v>0</v>
      </c>
      <c r="N47" s="325">
        <f t="shared" ca="1" si="5"/>
        <v>0.05</v>
      </c>
      <c r="O47" s="23"/>
      <c r="P47" s="317">
        <f t="shared" ca="1" si="6"/>
        <v>9.4999999999999998E-3</v>
      </c>
      <c r="Q47" s="314">
        <f t="shared" ca="1" si="7"/>
        <v>0.05</v>
      </c>
      <c r="R47" s="164">
        <f ca="1">NPV(Q46,K47:$K$244) + ($A$13+$A$14+$A$15)/POWER(1+Q46,$A$29-D47+1)+U46</f>
        <v>0</v>
      </c>
      <c r="S47" s="164">
        <f ca="1">NPV(Q47,K47:$K$244) + ($A$13+$A$14+$A$15)/POWER(1+Q47,$A$29-D47+1)+U46</f>
        <v>0</v>
      </c>
      <c r="T47" s="45">
        <f t="shared" ca="1" si="15"/>
        <v>7.2759576141834259E-11</v>
      </c>
      <c r="U47" s="45">
        <f t="shared" ca="1" si="16"/>
        <v>0</v>
      </c>
      <c r="V47" s="306">
        <f t="shared" si="17"/>
        <v>0</v>
      </c>
      <c r="W47" s="306">
        <f t="shared" ca="1" si="8"/>
        <v>0</v>
      </c>
      <c r="X47" s="274">
        <f t="shared" ca="1" si="9"/>
        <v>7.2759576141834259E-11</v>
      </c>
      <c r="Z47" s="304">
        <f t="shared" ca="1" si="18"/>
        <v>0</v>
      </c>
      <c r="AA47" s="308"/>
      <c r="AB47" s="306">
        <f t="shared" ca="1" si="20"/>
        <v>0</v>
      </c>
      <c r="AC47" s="306">
        <f t="shared" ca="1" si="1"/>
        <v>0</v>
      </c>
      <c r="AD47" s="307">
        <f t="shared" ca="1" si="2"/>
        <v>0</v>
      </c>
    </row>
    <row r="48" spans="1:30" x14ac:dyDescent="0.35">
      <c r="A48" s="240">
        <f ca="1">A21</f>
        <v>355391.08378220274</v>
      </c>
      <c r="B48" s="241" t="s">
        <v>57</v>
      </c>
      <c r="D48" s="320">
        <v>44</v>
      </c>
      <c r="E48" s="321">
        <f t="shared" ca="1" si="10"/>
        <v>60752</v>
      </c>
      <c r="F48" s="322">
        <f t="shared" ca="1" si="3"/>
        <v>61116</v>
      </c>
      <c r="G48" s="323" t="s">
        <v>119</v>
      </c>
      <c r="H48" s="322">
        <f t="shared" ca="1" si="11"/>
        <v>60723</v>
      </c>
      <c r="I48" s="306">
        <f t="shared" si="12"/>
        <v>0</v>
      </c>
      <c r="J48" s="306">
        <f t="shared" ca="1" si="4"/>
        <v>0</v>
      </c>
      <c r="K48" s="306">
        <f t="shared" si="13"/>
        <v>0</v>
      </c>
      <c r="L48" s="306"/>
      <c r="M48" s="306">
        <f t="shared" si="14"/>
        <v>0</v>
      </c>
      <c r="N48" s="325">
        <f t="shared" ca="1" si="5"/>
        <v>0.05</v>
      </c>
      <c r="O48" s="23"/>
      <c r="P48" s="317">
        <f t="shared" ca="1" si="6"/>
        <v>9.4999999999999998E-3</v>
      </c>
      <c r="Q48" s="314">
        <f t="shared" ca="1" si="7"/>
        <v>0.05</v>
      </c>
      <c r="R48" s="164">
        <f ca="1">NPV(Q47,K48:$K$244) + ($A$13+$A$14+$A$15)/POWER(1+Q47,$A$29-D48+1)+U47</f>
        <v>0</v>
      </c>
      <c r="S48" s="164">
        <f ca="1">NPV(Q48,K48:$K$244) + ($A$13+$A$14+$A$15)/POWER(1+Q48,$A$29-D48+1)+U47</f>
        <v>0</v>
      </c>
      <c r="T48" s="45">
        <f t="shared" ca="1" si="15"/>
        <v>7.2759576141834259E-11</v>
      </c>
      <c r="U48" s="45">
        <f t="shared" ca="1" si="16"/>
        <v>0</v>
      </c>
      <c r="V48" s="306">
        <f t="shared" si="17"/>
        <v>0</v>
      </c>
      <c r="W48" s="306">
        <f t="shared" ca="1" si="8"/>
        <v>0</v>
      </c>
      <c r="X48" s="274">
        <f t="shared" ca="1" si="9"/>
        <v>7.2759576141834259E-11</v>
      </c>
      <c r="Z48" s="304">
        <f t="shared" ca="1" si="18"/>
        <v>0</v>
      </c>
      <c r="AA48" s="308"/>
      <c r="AB48" s="306">
        <f t="shared" ca="1" si="20"/>
        <v>0</v>
      </c>
      <c r="AC48" s="306">
        <f t="shared" ca="1" si="1"/>
        <v>0</v>
      </c>
      <c r="AD48" s="307">
        <f t="shared" ca="1" si="2"/>
        <v>0</v>
      </c>
    </row>
    <row r="49" spans="1:30" x14ac:dyDescent="0.35">
      <c r="A49" s="240">
        <f ca="1">SUM(U4:U244)</f>
        <v>94608.916217797319</v>
      </c>
      <c r="B49" s="242" t="s">
        <v>58</v>
      </c>
      <c r="D49" s="320">
        <v>45</v>
      </c>
      <c r="E49" s="321">
        <f t="shared" ca="1" si="10"/>
        <v>61117</v>
      </c>
      <c r="F49" s="322">
        <f t="shared" ca="1" si="3"/>
        <v>61482</v>
      </c>
      <c r="G49" s="323" t="s">
        <v>119</v>
      </c>
      <c r="H49" s="322">
        <f t="shared" ca="1" si="11"/>
        <v>61088</v>
      </c>
      <c r="I49" s="306">
        <f t="shared" si="12"/>
        <v>0</v>
      </c>
      <c r="J49" s="306">
        <f t="shared" ca="1" si="4"/>
        <v>0</v>
      </c>
      <c r="K49" s="306">
        <f t="shared" si="13"/>
        <v>0</v>
      </c>
      <c r="L49" s="306"/>
      <c r="M49" s="306">
        <f t="shared" si="14"/>
        <v>0</v>
      </c>
      <c r="N49" s="325">
        <f t="shared" ca="1" si="5"/>
        <v>0.05</v>
      </c>
      <c r="O49" s="23"/>
      <c r="P49" s="317">
        <f t="shared" ca="1" si="6"/>
        <v>9.4999999999999998E-3</v>
      </c>
      <c r="Q49" s="314">
        <f t="shared" ca="1" si="7"/>
        <v>0.05</v>
      </c>
      <c r="R49" s="164">
        <f ca="1">NPV(Q48,K49:$K$244) + ($A$13+$A$14+$A$15)/POWER(1+Q48,$A$29-D49+1)+U48</f>
        <v>0</v>
      </c>
      <c r="S49" s="164">
        <f ca="1">NPV(Q49,K49:$K$244) + ($A$13+$A$14+$A$15)/POWER(1+Q49,$A$29-D49+1)+U48</f>
        <v>0</v>
      </c>
      <c r="T49" s="45">
        <f t="shared" ca="1" si="15"/>
        <v>7.2759576141834259E-11</v>
      </c>
      <c r="U49" s="45">
        <f t="shared" ca="1" si="16"/>
        <v>0</v>
      </c>
      <c r="V49" s="306">
        <f t="shared" si="17"/>
        <v>0</v>
      </c>
      <c r="W49" s="306">
        <f t="shared" ca="1" si="8"/>
        <v>0</v>
      </c>
      <c r="X49" s="274">
        <f t="shared" ca="1" si="9"/>
        <v>7.2759576141834259E-11</v>
      </c>
      <c r="Z49" s="304">
        <f t="shared" ca="1" si="18"/>
        <v>0</v>
      </c>
      <c r="AA49" s="308"/>
      <c r="AB49" s="306">
        <f t="shared" ca="1" si="20"/>
        <v>0</v>
      </c>
      <c r="AC49" s="306">
        <f t="shared" ca="1" si="1"/>
        <v>0</v>
      </c>
      <c r="AD49" s="307">
        <f t="shared" ca="1" si="2"/>
        <v>0</v>
      </c>
    </row>
    <row r="50" spans="1:30" x14ac:dyDescent="0.35">
      <c r="A50" s="240">
        <f ca="1">SUM(W5:W244)</f>
        <v>0</v>
      </c>
      <c r="B50" s="241" t="s">
        <v>59</v>
      </c>
      <c r="D50" s="320">
        <v>46</v>
      </c>
      <c r="E50" s="321">
        <f t="shared" ca="1" si="10"/>
        <v>61483</v>
      </c>
      <c r="F50" s="322">
        <f t="shared" ca="1" si="3"/>
        <v>61847</v>
      </c>
      <c r="G50" s="323" t="s">
        <v>119</v>
      </c>
      <c r="H50" s="322">
        <f t="shared" ca="1" si="11"/>
        <v>61454</v>
      </c>
      <c r="I50" s="306">
        <f t="shared" si="12"/>
        <v>0</v>
      </c>
      <c r="J50" s="306">
        <f t="shared" ca="1" si="4"/>
        <v>0</v>
      </c>
      <c r="K50" s="306">
        <f t="shared" si="13"/>
        <v>0</v>
      </c>
      <c r="L50" s="306"/>
      <c r="M50" s="306">
        <f t="shared" si="14"/>
        <v>0</v>
      </c>
      <c r="N50" s="325">
        <f t="shared" ca="1" si="5"/>
        <v>0.05</v>
      </c>
      <c r="O50" s="23"/>
      <c r="P50" s="317">
        <f t="shared" ca="1" si="6"/>
        <v>9.4999999999999998E-3</v>
      </c>
      <c r="Q50" s="314">
        <f t="shared" ca="1" si="7"/>
        <v>0.05</v>
      </c>
      <c r="R50" s="164">
        <f ca="1">NPV(Q49,K50:$K$244) + ($A$13+$A$14+$A$15)/POWER(1+Q49,$A$29-D50+1)+U49</f>
        <v>0</v>
      </c>
      <c r="S50" s="164">
        <f ca="1">NPV(Q50,K50:$K$244) + ($A$13+$A$14+$A$15)/POWER(1+Q50,$A$29-D50+1)+U49</f>
        <v>0</v>
      </c>
      <c r="T50" s="45">
        <f t="shared" ca="1" si="15"/>
        <v>7.2759576141834259E-11</v>
      </c>
      <c r="U50" s="45">
        <f t="shared" ca="1" si="16"/>
        <v>0</v>
      </c>
      <c r="V50" s="306">
        <f t="shared" si="17"/>
        <v>0</v>
      </c>
      <c r="W50" s="306">
        <f t="shared" ca="1" si="8"/>
        <v>0</v>
      </c>
      <c r="X50" s="274">
        <f t="shared" ca="1" si="9"/>
        <v>7.2759576141834259E-11</v>
      </c>
      <c r="Z50" s="304">
        <f t="shared" ca="1" si="18"/>
        <v>0</v>
      </c>
      <c r="AA50" s="308"/>
      <c r="AB50" s="306">
        <f t="shared" ca="1" si="20"/>
        <v>0</v>
      </c>
      <c r="AC50" s="306">
        <f t="shared" ca="1" si="1"/>
        <v>0</v>
      </c>
      <c r="AD50" s="307">
        <f t="shared" ca="1" si="2"/>
        <v>0</v>
      </c>
    </row>
    <row r="51" spans="1:30" x14ac:dyDescent="0.35">
      <c r="A51" s="240">
        <f ca="1">SUM(V5:V244)</f>
        <v>-450000</v>
      </c>
      <c r="B51" s="242" t="s">
        <v>60</v>
      </c>
      <c r="C51" s="36"/>
      <c r="D51" s="320">
        <v>47</v>
      </c>
      <c r="E51" s="321">
        <f t="shared" ca="1" si="10"/>
        <v>61848</v>
      </c>
      <c r="F51" s="322">
        <f t="shared" ca="1" si="3"/>
        <v>62212</v>
      </c>
      <c r="G51" s="323" t="s">
        <v>119</v>
      </c>
      <c r="H51" s="322">
        <f t="shared" ca="1" si="11"/>
        <v>61819</v>
      </c>
      <c r="I51" s="306">
        <f t="shared" si="12"/>
        <v>0</v>
      </c>
      <c r="J51" s="306">
        <f t="shared" ca="1" si="4"/>
        <v>0</v>
      </c>
      <c r="K51" s="306">
        <f t="shared" si="13"/>
        <v>0</v>
      </c>
      <c r="L51" s="306"/>
      <c r="M51" s="306">
        <f t="shared" si="14"/>
        <v>0</v>
      </c>
      <c r="N51" s="325">
        <f t="shared" ca="1" si="5"/>
        <v>0.05</v>
      </c>
      <c r="O51" s="23"/>
      <c r="P51" s="317">
        <f t="shared" ca="1" si="6"/>
        <v>9.4999999999999998E-3</v>
      </c>
      <c r="Q51" s="314">
        <f t="shared" ca="1" si="7"/>
        <v>0.05</v>
      </c>
      <c r="R51" s="164">
        <f ca="1">NPV(Q50,K51:$K$244) + ($A$13+$A$14+$A$15)/POWER(1+Q50,$A$29-D51+1)+U50</f>
        <v>0</v>
      </c>
      <c r="S51" s="164">
        <f ca="1">NPV(Q51,K51:$K$244) + ($A$13+$A$14+$A$15)/POWER(1+Q51,$A$29-D51+1)+U50</f>
        <v>0</v>
      </c>
      <c r="T51" s="45">
        <f t="shared" ca="1" si="15"/>
        <v>7.2759576141834259E-11</v>
      </c>
      <c r="U51" s="45">
        <f t="shared" ca="1" si="16"/>
        <v>0</v>
      </c>
      <c r="V51" s="306">
        <f t="shared" si="17"/>
        <v>0</v>
      </c>
      <c r="W51" s="306">
        <f t="shared" ca="1" si="8"/>
        <v>0</v>
      </c>
      <c r="X51" s="274">
        <f t="shared" ca="1" si="9"/>
        <v>7.2759576141834259E-11</v>
      </c>
      <c r="Z51" s="304">
        <f t="shared" ca="1" si="18"/>
        <v>0</v>
      </c>
      <c r="AA51" s="308"/>
      <c r="AB51" s="306">
        <f t="shared" ca="1" si="20"/>
        <v>0</v>
      </c>
      <c r="AC51" s="306">
        <f t="shared" ca="1" si="1"/>
        <v>0</v>
      </c>
      <c r="AD51" s="307">
        <f t="shared" ca="1" si="2"/>
        <v>0</v>
      </c>
    </row>
    <row r="52" spans="1:30" x14ac:dyDescent="0.35">
      <c r="A52" s="240">
        <f ca="1">-(A13+A14+A15)</f>
        <v>0</v>
      </c>
      <c r="B52" s="243" t="s">
        <v>61</v>
      </c>
      <c r="C52" s="38"/>
      <c r="D52" s="320">
        <v>48</v>
      </c>
      <c r="E52" s="321">
        <f t="shared" ca="1" si="10"/>
        <v>62213</v>
      </c>
      <c r="F52" s="322">
        <f t="shared" ca="1" si="3"/>
        <v>62577</v>
      </c>
      <c r="G52" s="323" t="s">
        <v>119</v>
      </c>
      <c r="H52" s="322">
        <f t="shared" ca="1" si="11"/>
        <v>62184</v>
      </c>
      <c r="I52" s="306">
        <f t="shared" si="12"/>
        <v>0</v>
      </c>
      <c r="J52" s="306">
        <f t="shared" ca="1" si="4"/>
        <v>0</v>
      </c>
      <c r="K52" s="306">
        <f t="shared" si="13"/>
        <v>0</v>
      </c>
      <c r="L52" s="306"/>
      <c r="M52" s="306">
        <f t="shared" si="14"/>
        <v>0</v>
      </c>
      <c r="N52" s="325">
        <f t="shared" ca="1" si="5"/>
        <v>0.05</v>
      </c>
      <c r="O52" s="23"/>
      <c r="P52" s="317">
        <f t="shared" ca="1" si="6"/>
        <v>9.4999999999999998E-3</v>
      </c>
      <c r="Q52" s="314">
        <f t="shared" ca="1" si="7"/>
        <v>0.05</v>
      </c>
      <c r="R52" s="164">
        <f ca="1">NPV(Q51,K52:$K$244) + ($A$13+$A$14+$A$15)/POWER(1+Q51,$A$29-D52+1)+U51</f>
        <v>0</v>
      </c>
      <c r="S52" s="164">
        <f ca="1">NPV(Q52,K52:$K$244) + ($A$13+$A$14+$A$15)/POWER(1+Q52,$A$29-D52+1)+U51</f>
        <v>0</v>
      </c>
      <c r="T52" s="45">
        <f t="shared" ca="1" si="15"/>
        <v>7.2759576141834259E-11</v>
      </c>
      <c r="U52" s="45">
        <f t="shared" ca="1" si="16"/>
        <v>0</v>
      </c>
      <c r="V52" s="306">
        <f t="shared" si="17"/>
        <v>0</v>
      </c>
      <c r="W52" s="306">
        <f t="shared" ca="1" si="8"/>
        <v>0</v>
      </c>
      <c r="X52" s="274">
        <f t="shared" ca="1" si="9"/>
        <v>7.2759576141834259E-11</v>
      </c>
      <c r="Z52" s="304">
        <f t="shared" ca="1" si="18"/>
        <v>0</v>
      </c>
      <c r="AA52" s="308"/>
      <c r="AB52" s="306">
        <f t="shared" ca="1" si="20"/>
        <v>0</v>
      </c>
      <c r="AC52" s="306">
        <f t="shared" ca="1" si="1"/>
        <v>0</v>
      </c>
      <c r="AD52" s="307">
        <f t="shared" ca="1" si="2"/>
        <v>0</v>
      </c>
    </row>
    <row r="53" spans="1:30" x14ac:dyDescent="0.35">
      <c r="A53" s="244">
        <f ca="1">SUM(A48:A52)</f>
        <v>5.8207660913467407E-11</v>
      </c>
      <c r="B53" s="245" t="s">
        <v>254</v>
      </c>
      <c r="C53" s="39"/>
      <c r="D53" s="320">
        <v>49</v>
      </c>
      <c r="E53" s="321">
        <f t="shared" ca="1" si="10"/>
        <v>62578</v>
      </c>
      <c r="F53" s="322">
        <f t="shared" ca="1" si="3"/>
        <v>62943</v>
      </c>
      <c r="G53" s="323" t="s">
        <v>119</v>
      </c>
      <c r="H53" s="322">
        <f t="shared" ca="1" si="11"/>
        <v>62549</v>
      </c>
      <c r="I53" s="306">
        <f t="shared" si="12"/>
        <v>0</v>
      </c>
      <c r="J53" s="306">
        <f t="shared" ca="1" si="4"/>
        <v>0</v>
      </c>
      <c r="K53" s="306">
        <f t="shared" si="13"/>
        <v>0</v>
      </c>
      <c r="L53" s="306"/>
      <c r="M53" s="306">
        <f t="shared" si="14"/>
        <v>0</v>
      </c>
      <c r="N53" s="325">
        <f t="shared" ca="1" si="5"/>
        <v>0.05</v>
      </c>
      <c r="O53" s="23"/>
      <c r="P53" s="317">
        <f t="shared" ca="1" si="6"/>
        <v>9.4999999999999998E-3</v>
      </c>
      <c r="Q53" s="314">
        <f t="shared" ca="1" si="7"/>
        <v>0.05</v>
      </c>
      <c r="R53" s="164">
        <f ca="1">NPV(Q52,K53:$K$244) + ($A$13+$A$14+$A$15)/POWER(1+Q52,$A$29-D53+1)+U52</f>
        <v>0</v>
      </c>
      <c r="S53" s="164">
        <f ca="1">NPV(Q53,K53:$K$244) + ($A$13+$A$14+$A$15)/POWER(1+Q53,$A$29-D53+1)+U52</f>
        <v>0</v>
      </c>
      <c r="T53" s="45">
        <f t="shared" ca="1" si="15"/>
        <v>7.2759576141834259E-11</v>
      </c>
      <c r="U53" s="45">
        <f t="shared" ca="1" si="16"/>
        <v>0</v>
      </c>
      <c r="V53" s="306">
        <f t="shared" si="17"/>
        <v>0</v>
      </c>
      <c r="W53" s="306">
        <f t="shared" ca="1" si="8"/>
        <v>0</v>
      </c>
      <c r="X53" s="274">
        <f t="shared" ca="1" si="9"/>
        <v>7.2759576141834259E-11</v>
      </c>
      <c r="Z53" s="304">
        <f t="shared" ca="1" si="18"/>
        <v>0</v>
      </c>
      <c r="AA53" s="308"/>
      <c r="AB53" s="306">
        <f t="shared" ca="1" si="20"/>
        <v>0</v>
      </c>
      <c r="AC53" s="306">
        <f t="shared" ca="1" si="1"/>
        <v>0</v>
      </c>
      <c r="AD53" s="307">
        <f t="shared" ca="1" si="2"/>
        <v>0</v>
      </c>
    </row>
    <row r="54" spans="1:30" x14ac:dyDescent="0.35">
      <c r="A54" s="37"/>
      <c r="B54" s="37"/>
      <c r="C54" s="38"/>
      <c r="D54" s="320">
        <v>50</v>
      </c>
      <c r="E54" s="321">
        <f t="shared" ca="1" si="10"/>
        <v>62944</v>
      </c>
      <c r="F54" s="322">
        <f t="shared" ca="1" si="3"/>
        <v>63308</v>
      </c>
      <c r="G54" s="323" t="s">
        <v>119</v>
      </c>
      <c r="H54" s="322">
        <f t="shared" ca="1" si="11"/>
        <v>62915</v>
      </c>
      <c r="I54" s="306">
        <f t="shared" si="12"/>
        <v>0</v>
      </c>
      <c r="J54" s="306">
        <f t="shared" ca="1" si="4"/>
        <v>0</v>
      </c>
      <c r="K54" s="306">
        <f t="shared" si="13"/>
        <v>0</v>
      </c>
      <c r="L54" s="306"/>
      <c r="M54" s="306">
        <f t="shared" si="14"/>
        <v>0</v>
      </c>
      <c r="N54" s="325">
        <f t="shared" ca="1" si="5"/>
        <v>0.05</v>
      </c>
      <c r="O54" s="23"/>
      <c r="P54" s="317">
        <f t="shared" ca="1" si="6"/>
        <v>9.4999999999999998E-3</v>
      </c>
      <c r="Q54" s="314">
        <f t="shared" ca="1" si="7"/>
        <v>0.05</v>
      </c>
      <c r="R54" s="164">
        <f ca="1">NPV(Q53,K54:$K$244) + ($A$13+$A$14+$A$15)/POWER(1+Q53,$A$29-D54+1)+U53</f>
        <v>0</v>
      </c>
      <c r="S54" s="164">
        <f ca="1">NPV(Q54,K54:$K$244) + ($A$13+$A$14+$A$15)/POWER(1+Q54,$A$29-D54+1)+U53</f>
        <v>0</v>
      </c>
      <c r="T54" s="45">
        <f t="shared" ca="1" si="15"/>
        <v>7.2759576141834259E-11</v>
      </c>
      <c r="U54" s="45">
        <f t="shared" ca="1" si="16"/>
        <v>0</v>
      </c>
      <c r="V54" s="306">
        <f t="shared" si="17"/>
        <v>0</v>
      </c>
      <c r="W54" s="306">
        <f t="shared" ca="1" si="8"/>
        <v>0</v>
      </c>
      <c r="X54" s="274">
        <f t="shared" ca="1" si="9"/>
        <v>7.2759576141834259E-11</v>
      </c>
      <c r="Z54" s="304">
        <f t="shared" ca="1" si="18"/>
        <v>0</v>
      </c>
      <c r="AA54" s="308"/>
      <c r="AB54" s="306">
        <f t="shared" ca="1" si="20"/>
        <v>0</v>
      </c>
      <c r="AC54" s="306">
        <f t="shared" ca="1" si="1"/>
        <v>0</v>
      </c>
      <c r="AD54" s="307">
        <f t="shared" ca="1" si="2"/>
        <v>0</v>
      </c>
    </row>
    <row r="55" spans="1:30" x14ac:dyDescent="0.35">
      <c r="A55" s="238"/>
      <c r="B55" s="239" t="s">
        <v>62</v>
      </c>
      <c r="C55" s="39"/>
      <c r="D55" s="320">
        <v>51</v>
      </c>
      <c r="E55" s="321">
        <f t="shared" ca="1" si="10"/>
        <v>63309</v>
      </c>
      <c r="F55" s="322">
        <f t="shared" ca="1" si="3"/>
        <v>63673</v>
      </c>
      <c r="G55" s="323" t="s">
        <v>119</v>
      </c>
      <c r="H55" s="322">
        <f t="shared" ca="1" si="11"/>
        <v>63280</v>
      </c>
      <c r="I55" s="306">
        <f t="shared" si="12"/>
        <v>0</v>
      </c>
      <c r="J55" s="306">
        <f t="shared" ca="1" si="4"/>
        <v>0</v>
      </c>
      <c r="K55" s="306">
        <f t="shared" si="13"/>
        <v>0</v>
      </c>
      <c r="L55" s="306"/>
      <c r="M55" s="306">
        <f t="shared" si="14"/>
        <v>0</v>
      </c>
      <c r="N55" s="325">
        <f t="shared" ca="1" si="5"/>
        <v>0.05</v>
      </c>
      <c r="O55" s="23"/>
      <c r="P55" s="317">
        <f t="shared" ca="1" si="6"/>
        <v>9.4999999999999998E-3</v>
      </c>
      <c r="Q55" s="314">
        <f t="shared" ca="1" si="7"/>
        <v>0.05</v>
      </c>
      <c r="R55" s="164">
        <f ca="1">NPV(Q54,K55:$K$244) + ($A$13+$A$14+$A$15)/POWER(1+Q54,$A$29-D55+1)+U54</f>
        <v>0</v>
      </c>
      <c r="S55" s="164">
        <f ca="1">NPV(Q55,K55:$K$244) + ($A$13+$A$14+$A$15)/POWER(1+Q55,$A$29-D55+1)+U54</f>
        <v>0</v>
      </c>
      <c r="T55" s="45">
        <f t="shared" ca="1" si="15"/>
        <v>7.2759576141834259E-11</v>
      </c>
      <c r="U55" s="45">
        <f t="shared" ca="1" si="16"/>
        <v>0</v>
      </c>
      <c r="V55" s="306">
        <f t="shared" si="17"/>
        <v>0</v>
      </c>
      <c r="W55" s="306">
        <f t="shared" ca="1" si="8"/>
        <v>0</v>
      </c>
      <c r="X55" s="274">
        <f t="shared" ca="1" si="9"/>
        <v>7.2759576141834259E-11</v>
      </c>
      <c r="Z55" s="304">
        <f t="shared" ca="1" si="18"/>
        <v>0</v>
      </c>
      <c r="AA55" s="308"/>
      <c r="AB55" s="306">
        <f t="shared" ca="1" si="20"/>
        <v>0</v>
      </c>
      <c r="AC55" s="306">
        <f t="shared" ca="1" si="1"/>
        <v>0</v>
      </c>
      <c r="AD55" s="307">
        <f t="shared" ca="1" si="2"/>
        <v>0</v>
      </c>
    </row>
    <row r="56" spans="1:30" x14ac:dyDescent="0.35">
      <c r="A56" s="240">
        <f ca="1">A37</f>
        <v>420391.08378220274</v>
      </c>
      <c r="B56" s="241" t="s">
        <v>57</v>
      </c>
      <c r="D56" s="320">
        <v>52</v>
      </c>
      <c r="E56" s="321">
        <f t="shared" ca="1" si="10"/>
        <v>63674</v>
      </c>
      <c r="F56" s="322">
        <f t="shared" ca="1" si="3"/>
        <v>64038</v>
      </c>
      <c r="G56" s="323" t="s">
        <v>119</v>
      </c>
      <c r="H56" s="322">
        <f t="shared" ca="1" si="11"/>
        <v>63645</v>
      </c>
      <c r="I56" s="306">
        <f t="shared" si="12"/>
        <v>0</v>
      </c>
      <c r="J56" s="306">
        <f t="shared" ca="1" si="4"/>
        <v>0</v>
      </c>
      <c r="K56" s="306">
        <f t="shared" si="13"/>
        <v>0</v>
      </c>
      <c r="L56" s="306"/>
      <c r="M56" s="306">
        <f t="shared" si="14"/>
        <v>0</v>
      </c>
      <c r="N56" s="325">
        <f t="shared" ca="1" si="5"/>
        <v>0.05</v>
      </c>
      <c r="O56" s="23"/>
      <c r="P56" s="317">
        <f t="shared" ca="1" si="6"/>
        <v>9.4999999999999998E-3</v>
      </c>
      <c r="Q56" s="314">
        <f t="shared" ca="1" si="7"/>
        <v>0.05</v>
      </c>
      <c r="R56" s="164">
        <f ca="1">NPV(Q55,K56:$K$244) + ($A$13+$A$14+$A$15)/POWER(1+Q55,$A$29-D56+1)+U55</f>
        <v>0</v>
      </c>
      <c r="S56" s="164">
        <f ca="1">NPV(Q56,K56:$K$244) + ($A$13+$A$14+$A$15)/POWER(1+Q56,$A$29-D56+1)+U55</f>
        <v>0</v>
      </c>
      <c r="T56" s="45">
        <f t="shared" ca="1" si="15"/>
        <v>7.2759576141834259E-11</v>
      </c>
      <c r="U56" s="45">
        <f t="shared" ca="1" si="16"/>
        <v>0</v>
      </c>
      <c r="V56" s="306">
        <f t="shared" si="17"/>
        <v>0</v>
      </c>
      <c r="W56" s="306">
        <f t="shared" ca="1" si="8"/>
        <v>0</v>
      </c>
      <c r="X56" s="274">
        <f t="shared" ca="1" si="9"/>
        <v>7.2759576141834259E-11</v>
      </c>
      <c r="Z56" s="304">
        <f t="shared" ca="1" si="18"/>
        <v>0</v>
      </c>
      <c r="AA56" s="308"/>
      <c r="AB56" s="306">
        <f t="shared" ca="1" si="20"/>
        <v>0</v>
      </c>
      <c r="AC56" s="306">
        <f t="shared" ca="1" si="1"/>
        <v>0</v>
      </c>
      <c r="AD56" s="307">
        <f t="shared" ca="1" si="2"/>
        <v>0</v>
      </c>
    </row>
    <row r="57" spans="1:30" x14ac:dyDescent="0.35">
      <c r="A57" s="240">
        <f>-SUM(AA5:AA244)</f>
        <v>0</v>
      </c>
      <c r="B57" s="241" t="s">
        <v>63</v>
      </c>
      <c r="C57" s="29"/>
      <c r="D57" s="320">
        <v>53</v>
      </c>
      <c r="E57" s="321">
        <f t="shared" ca="1" si="10"/>
        <v>64039</v>
      </c>
      <c r="F57" s="322">
        <f t="shared" ca="1" si="3"/>
        <v>64404</v>
      </c>
      <c r="G57" s="323" t="s">
        <v>119</v>
      </c>
      <c r="H57" s="322">
        <f t="shared" ca="1" si="11"/>
        <v>64010</v>
      </c>
      <c r="I57" s="306">
        <f t="shared" si="12"/>
        <v>0</v>
      </c>
      <c r="J57" s="306">
        <f t="shared" ca="1" si="4"/>
        <v>0</v>
      </c>
      <c r="K57" s="306">
        <f t="shared" si="13"/>
        <v>0</v>
      </c>
      <c r="L57" s="306"/>
      <c r="M57" s="306">
        <f t="shared" si="14"/>
        <v>0</v>
      </c>
      <c r="N57" s="325">
        <f t="shared" ca="1" si="5"/>
        <v>0.05</v>
      </c>
      <c r="O57" s="23"/>
      <c r="P57" s="317">
        <f t="shared" ca="1" si="6"/>
        <v>9.4999999999999998E-3</v>
      </c>
      <c r="Q57" s="314">
        <f t="shared" ca="1" si="7"/>
        <v>0.05</v>
      </c>
      <c r="R57" s="164">
        <f ca="1">NPV(Q56,K57:$K$244) + ($A$13+$A$14+$A$15)/POWER(1+Q56,$A$29-D57+1)+U56</f>
        <v>0</v>
      </c>
      <c r="S57" s="164">
        <f ca="1">NPV(Q57,K57:$K$244) + ($A$13+$A$14+$A$15)/POWER(1+Q57,$A$29-D57+1)+U56</f>
        <v>0</v>
      </c>
      <c r="T57" s="45">
        <f t="shared" ca="1" si="15"/>
        <v>7.2759576141834259E-11</v>
      </c>
      <c r="U57" s="45">
        <f t="shared" ca="1" si="16"/>
        <v>0</v>
      </c>
      <c r="V57" s="306">
        <f t="shared" si="17"/>
        <v>0</v>
      </c>
      <c r="W57" s="306">
        <f t="shared" ca="1" si="8"/>
        <v>0</v>
      </c>
      <c r="X57" s="274">
        <f t="shared" ca="1" si="9"/>
        <v>7.2759576141834259E-11</v>
      </c>
      <c r="Z57" s="304">
        <f t="shared" ca="1" si="18"/>
        <v>0</v>
      </c>
      <c r="AA57" s="308"/>
      <c r="AB57" s="306">
        <f t="shared" ca="1" si="20"/>
        <v>0</v>
      </c>
      <c r="AC57" s="306">
        <f t="shared" ca="1" si="1"/>
        <v>0</v>
      </c>
      <c r="AD57" s="307">
        <f t="shared" ca="1" si="2"/>
        <v>0</v>
      </c>
    </row>
    <row r="58" spans="1:30" x14ac:dyDescent="0.35">
      <c r="A58" s="336">
        <f ca="1">-SUM(AB4:AB244)</f>
        <v>-420391.08378220274</v>
      </c>
      <c r="B58" s="241" t="s">
        <v>64</v>
      </c>
      <c r="D58" s="320">
        <v>54</v>
      </c>
      <c r="E58" s="321">
        <f t="shared" ca="1" si="10"/>
        <v>64405</v>
      </c>
      <c r="F58" s="322">
        <f t="shared" ca="1" si="3"/>
        <v>64769</v>
      </c>
      <c r="G58" s="323" t="s">
        <v>119</v>
      </c>
      <c r="H58" s="322">
        <f t="shared" ca="1" si="11"/>
        <v>64376</v>
      </c>
      <c r="I58" s="306">
        <f t="shared" si="12"/>
        <v>0</v>
      </c>
      <c r="J58" s="306">
        <f t="shared" ca="1" si="4"/>
        <v>0</v>
      </c>
      <c r="K58" s="306">
        <f t="shared" si="13"/>
        <v>0</v>
      </c>
      <c r="L58" s="306"/>
      <c r="M58" s="306">
        <f t="shared" si="14"/>
        <v>0</v>
      </c>
      <c r="N58" s="325">
        <f t="shared" ca="1" si="5"/>
        <v>0.05</v>
      </c>
      <c r="O58" s="23"/>
      <c r="P58" s="317">
        <f t="shared" ca="1" si="6"/>
        <v>9.4999999999999998E-3</v>
      </c>
      <c r="Q58" s="314">
        <f t="shared" ca="1" si="7"/>
        <v>0.05</v>
      </c>
      <c r="R58" s="164">
        <f ca="1">NPV(Q57,K58:$K$244) + ($A$13+$A$14+$A$15)/POWER(1+Q57,$A$29-D58+1)+U57</f>
        <v>0</v>
      </c>
      <c r="S58" s="164">
        <f ca="1">NPV(Q58,K58:$K$244) + ($A$13+$A$14+$A$15)/POWER(1+Q58,$A$29-D58+1)+U57</f>
        <v>0</v>
      </c>
      <c r="T58" s="45">
        <f t="shared" ca="1" si="15"/>
        <v>7.2759576141834259E-11</v>
      </c>
      <c r="U58" s="45">
        <f t="shared" ca="1" si="16"/>
        <v>0</v>
      </c>
      <c r="V58" s="306">
        <f t="shared" si="17"/>
        <v>0</v>
      </c>
      <c r="W58" s="306">
        <f t="shared" ca="1" si="8"/>
        <v>0</v>
      </c>
      <c r="X58" s="274">
        <f t="shared" ca="1" si="9"/>
        <v>7.2759576141834259E-11</v>
      </c>
      <c r="Z58" s="304">
        <f t="shared" ca="1" si="18"/>
        <v>0</v>
      </c>
      <c r="AA58" s="308"/>
      <c r="AB58" s="306">
        <f t="shared" ca="1" si="20"/>
        <v>0</v>
      </c>
      <c r="AC58" s="306">
        <f t="shared" ca="1" si="1"/>
        <v>0</v>
      </c>
      <c r="AD58" s="307">
        <f t="shared" ca="1" si="2"/>
        <v>0</v>
      </c>
    </row>
    <row r="59" spans="1:30" x14ac:dyDescent="0.35">
      <c r="A59" s="240">
        <f ca="1">SUM(AC5:AC244)</f>
        <v>0</v>
      </c>
      <c r="B59" s="241" t="s">
        <v>65</v>
      </c>
      <c r="C59" s="36"/>
      <c r="D59" s="320">
        <v>55</v>
      </c>
      <c r="E59" s="321">
        <f t="shared" ca="1" si="10"/>
        <v>64770</v>
      </c>
      <c r="F59" s="322">
        <f t="shared" ca="1" si="3"/>
        <v>65134</v>
      </c>
      <c r="G59" s="323" t="s">
        <v>119</v>
      </c>
      <c r="H59" s="322">
        <f t="shared" ca="1" si="11"/>
        <v>64741</v>
      </c>
      <c r="I59" s="306">
        <f t="shared" si="12"/>
        <v>0</v>
      </c>
      <c r="J59" s="306">
        <f t="shared" ca="1" si="4"/>
        <v>0</v>
      </c>
      <c r="K59" s="306">
        <f t="shared" si="13"/>
        <v>0</v>
      </c>
      <c r="L59" s="306"/>
      <c r="M59" s="306">
        <f t="shared" si="14"/>
        <v>0</v>
      </c>
      <c r="N59" s="325">
        <f t="shared" ca="1" si="5"/>
        <v>0.05</v>
      </c>
      <c r="O59" s="23"/>
      <c r="P59" s="317">
        <f t="shared" ca="1" si="6"/>
        <v>9.4999999999999998E-3</v>
      </c>
      <c r="Q59" s="314">
        <f t="shared" ca="1" si="7"/>
        <v>0.05</v>
      </c>
      <c r="R59" s="164">
        <f ca="1">NPV(Q58,K59:$K$244) + ($A$13+$A$14+$A$15)/POWER(1+Q58,$A$29-D59+1)+U58</f>
        <v>0</v>
      </c>
      <c r="S59" s="164">
        <f ca="1">NPV(Q59,K59:$K$244) + ($A$13+$A$14+$A$15)/POWER(1+Q59,$A$29-D59+1)+U58</f>
        <v>0</v>
      </c>
      <c r="T59" s="45">
        <f t="shared" ca="1" si="15"/>
        <v>7.2759576141834259E-11</v>
      </c>
      <c r="U59" s="45">
        <f t="shared" ca="1" si="16"/>
        <v>0</v>
      </c>
      <c r="V59" s="306">
        <f t="shared" si="17"/>
        <v>0</v>
      </c>
      <c r="W59" s="306">
        <f t="shared" ca="1" si="8"/>
        <v>0</v>
      </c>
      <c r="X59" s="274">
        <f t="shared" ca="1" si="9"/>
        <v>7.2759576141834259E-11</v>
      </c>
      <c r="Z59" s="304">
        <f t="shared" ca="1" si="18"/>
        <v>0</v>
      </c>
      <c r="AA59" s="308"/>
      <c r="AB59" s="306">
        <f t="shared" ca="1" si="20"/>
        <v>0</v>
      </c>
      <c r="AC59" s="306">
        <f t="shared" ca="1" si="1"/>
        <v>0</v>
      </c>
      <c r="AD59" s="307">
        <f t="shared" ca="1" si="2"/>
        <v>0</v>
      </c>
    </row>
    <row r="60" spans="1:30" x14ac:dyDescent="0.35">
      <c r="A60" s="244">
        <f ca="1">SUM(A56:A59)</f>
        <v>0</v>
      </c>
      <c r="B60" s="245" t="s">
        <v>254</v>
      </c>
      <c r="C60" s="38"/>
      <c r="D60" s="320">
        <v>56</v>
      </c>
      <c r="E60" s="321">
        <f t="shared" ca="1" si="10"/>
        <v>65135</v>
      </c>
      <c r="F60" s="322">
        <f t="shared" ca="1" si="3"/>
        <v>65499</v>
      </c>
      <c r="G60" s="323" t="s">
        <v>119</v>
      </c>
      <c r="H60" s="322">
        <f t="shared" ca="1" si="11"/>
        <v>65106</v>
      </c>
      <c r="I60" s="306">
        <f t="shared" si="12"/>
        <v>0</v>
      </c>
      <c r="J60" s="306">
        <f t="shared" ca="1" si="4"/>
        <v>0</v>
      </c>
      <c r="K60" s="306">
        <f t="shared" si="13"/>
        <v>0</v>
      </c>
      <c r="L60" s="306"/>
      <c r="M60" s="306">
        <f t="shared" si="14"/>
        <v>0</v>
      </c>
      <c r="N60" s="325">
        <f t="shared" ca="1" si="5"/>
        <v>0.05</v>
      </c>
      <c r="O60" s="23"/>
      <c r="P60" s="317">
        <f t="shared" ca="1" si="6"/>
        <v>9.4999999999999998E-3</v>
      </c>
      <c r="Q60" s="314">
        <f t="shared" ca="1" si="7"/>
        <v>0.05</v>
      </c>
      <c r="R60" s="164">
        <f ca="1">NPV(Q59,K60:$K$244) + ($A$13+$A$14+$A$15)/POWER(1+Q59,$A$29-D60+1)+U59</f>
        <v>0</v>
      </c>
      <c r="S60" s="164">
        <f ca="1">NPV(Q60,K60:$K$244) + ($A$13+$A$14+$A$15)/POWER(1+Q60,$A$29-D60+1)+U59</f>
        <v>0</v>
      </c>
      <c r="T60" s="45">
        <f t="shared" ca="1" si="15"/>
        <v>7.2759576141834259E-11</v>
      </c>
      <c r="U60" s="45">
        <f t="shared" ca="1" si="16"/>
        <v>0</v>
      </c>
      <c r="V60" s="306">
        <f t="shared" si="17"/>
        <v>0</v>
      </c>
      <c r="W60" s="306">
        <f t="shared" ca="1" si="8"/>
        <v>0</v>
      </c>
      <c r="X60" s="274">
        <f t="shared" ca="1" si="9"/>
        <v>7.2759576141834259E-11</v>
      </c>
      <c r="Z60" s="304">
        <f t="shared" ca="1" si="18"/>
        <v>0</v>
      </c>
      <c r="AA60" s="308"/>
      <c r="AB60" s="306">
        <f t="shared" ca="1" si="20"/>
        <v>0</v>
      </c>
      <c r="AC60" s="306">
        <f t="shared" ca="1" si="1"/>
        <v>0</v>
      </c>
      <c r="AD60" s="307">
        <f t="shared" ca="1" si="2"/>
        <v>0</v>
      </c>
    </row>
    <row r="61" spans="1:30" x14ac:dyDescent="0.35">
      <c r="C61" s="38"/>
      <c r="D61" s="320">
        <v>57</v>
      </c>
      <c r="E61" s="321">
        <f t="shared" ca="1" si="10"/>
        <v>65500</v>
      </c>
      <c r="F61" s="322">
        <f t="shared" ca="1" si="3"/>
        <v>65865</v>
      </c>
      <c r="G61" s="323" t="s">
        <v>119</v>
      </c>
      <c r="H61" s="322">
        <f t="shared" ca="1" si="11"/>
        <v>65471</v>
      </c>
      <c r="I61" s="306">
        <f t="shared" si="12"/>
        <v>0</v>
      </c>
      <c r="J61" s="306">
        <f t="shared" ca="1" si="4"/>
        <v>0</v>
      </c>
      <c r="K61" s="306">
        <f t="shared" si="13"/>
        <v>0</v>
      </c>
      <c r="L61" s="306"/>
      <c r="M61" s="306">
        <f t="shared" si="14"/>
        <v>0</v>
      </c>
      <c r="N61" s="325">
        <f t="shared" ca="1" si="5"/>
        <v>0.05</v>
      </c>
      <c r="O61" s="23"/>
      <c r="P61" s="317">
        <f t="shared" ca="1" si="6"/>
        <v>9.4999999999999998E-3</v>
      </c>
      <c r="Q61" s="314">
        <f t="shared" ca="1" si="7"/>
        <v>0.05</v>
      </c>
      <c r="R61" s="164">
        <f ca="1">NPV(Q60,K61:$K$244) + ($A$13+$A$14+$A$15)/POWER(1+Q60,$A$29-D61+1)+U60</f>
        <v>0</v>
      </c>
      <c r="S61" s="164">
        <f ca="1">NPV(Q61,K61:$K$244) + ($A$13+$A$14+$A$15)/POWER(1+Q61,$A$29-D61+1)+U60</f>
        <v>0</v>
      </c>
      <c r="T61" s="45">
        <f t="shared" ca="1" si="15"/>
        <v>7.2759576141834259E-11</v>
      </c>
      <c r="U61" s="45">
        <f t="shared" ca="1" si="16"/>
        <v>0</v>
      </c>
      <c r="V61" s="306">
        <f t="shared" si="17"/>
        <v>0</v>
      </c>
      <c r="W61" s="306">
        <f t="shared" ca="1" si="8"/>
        <v>0</v>
      </c>
      <c r="X61" s="274">
        <f t="shared" ca="1" si="9"/>
        <v>7.2759576141834259E-11</v>
      </c>
      <c r="Z61" s="304">
        <f t="shared" ca="1" si="18"/>
        <v>0</v>
      </c>
      <c r="AA61" s="308"/>
      <c r="AB61" s="306">
        <f t="shared" ca="1" si="20"/>
        <v>0</v>
      </c>
      <c r="AC61" s="306">
        <f t="shared" ca="1" si="1"/>
        <v>0</v>
      </c>
      <c r="AD61" s="307">
        <f t="shared" ca="1" si="2"/>
        <v>0</v>
      </c>
    </row>
    <row r="62" spans="1:30" x14ac:dyDescent="0.35">
      <c r="C62" s="38"/>
      <c r="D62" s="320">
        <v>58</v>
      </c>
      <c r="E62" s="321">
        <f t="shared" ca="1" si="10"/>
        <v>65866</v>
      </c>
      <c r="F62" s="322">
        <f t="shared" ca="1" si="3"/>
        <v>66230</v>
      </c>
      <c r="G62" s="323" t="s">
        <v>119</v>
      </c>
      <c r="H62" s="322">
        <f t="shared" ca="1" si="11"/>
        <v>65837</v>
      </c>
      <c r="I62" s="306">
        <f t="shared" si="12"/>
        <v>0</v>
      </c>
      <c r="J62" s="306">
        <f t="shared" ca="1" si="4"/>
        <v>0</v>
      </c>
      <c r="K62" s="306">
        <f t="shared" si="13"/>
        <v>0</v>
      </c>
      <c r="L62" s="306"/>
      <c r="M62" s="306">
        <f t="shared" si="14"/>
        <v>0</v>
      </c>
      <c r="N62" s="325">
        <f t="shared" ca="1" si="5"/>
        <v>0.05</v>
      </c>
      <c r="O62" s="23"/>
      <c r="P62" s="317">
        <f t="shared" ca="1" si="6"/>
        <v>9.4999999999999998E-3</v>
      </c>
      <c r="Q62" s="314">
        <f t="shared" ca="1" si="7"/>
        <v>0.05</v>
      </c>
      <c r="R62" s="164">
        <f ca="1">NPV(Q61,K62:$K$244) + ($A$13+$A$14+$A$15)/POWER(1+Q61,$A$29-D62+1)+U61</f>
        <v>0</v>
      </c>
      <c r="S62" s="164">
        <f ca="1">NPV(Q62,K62:$K$244) + ($A$13+$A$14+$A$15)/POWER(1+Q62,$A$29-D62+1)+U61</f>
        <v>0</v>
      </c>
      <c r="T62" s="45">
        <f t="shared" ca="1" si="15"/>
        <v>7.2759576141834259E-11</v>
      </c>
      <c r="U62" s="45">
        <f t="shared" ca="1" si="16"/>
        <v>0</v>
      </c>
      <c r="V62" s="306">
        <f t="shared" si="17"/>
        <v>0</v>
      </c>
      <c r="W62" s="306">
        <f t="shared" ca="1" si="8"/>
        <v>0</v>
      </c>
      <c r="X62" s="274">
        <f t="shared" ca="1" si="9"/>
        <v>7.2759576141834259E-11</v>
      </c>
      <c r="Z62" s="304">
        <f t="shared" ca="1" si="18"/>
        <v>0</v>
      </c>
      <c r="AA62" s="308"/>
      <c r="AB62" s="306">
        <f t="shared" ca="1" si="20"/>
        <v>0</v>
      </c>
      <c r="AC62" s="306">
        <f t="shared" ca="1" si="1"/>
        <v>0</v>
      </c>
      <c r="AD62" s="307">
        <f t="shared" ca="1" si="2"/>
        <v>0</v>
      </c>
    </row>
    <row r="63" spans="1:30" x14ac:dyDescent="0.35">
      <c r="C63" s="38"/>
      <c r="D63" s="320">
        <v>59</v>
      </c>
      <c r="E63" s="321">
        <f t="shared" ca="1" si="10"/>
        <v>66231</v>
      </c>
      <c r="F63" s="322">
        <f t="shared" ca="1" si="3"/>
        <v>66595</v>
      </c>
      <c r="G63" s="323" t="s">
        <v>119</v>
      </c>
      <c r="H63" s="322">
        <f t="shared" ca="1" si="11"/>
        <v>66202</v>
      </c>
      <c r="I63" s="306">
        <f t="shared" si="12"/>
        <v>0</v>
      </c>
      <c r="J63" s="306">
        <f t="shared" ca="1" si="4"/>
        <v>0</v>
      </c>
      <c r="K63" s="306">
        <f t="shared" si="13"/>
        <v>0</v>
      </c>
      <c r="L63" s="306"/>
      <c r="M63" s="306">
        <f t="shared" si="14"/>
        <v>0</v>
      </c>
      <c r="N63" s="325">
        <f t="shared" ca="1" si="5"/>
        <v>0.05</v>
      </c>
      <c r="O63" s="23"/>
      <c r="P63" s="317">
        <f t="shared" ca="1" si="6"/>
        <v>9.4999999999999998E-3</v>
      </c>
      <c r="Q63" s="314">
        <f t="shared" ca="1" si="7"/>
        <v>0.05</v>
      </c>
      <c r="R63" s="164">
        <f ca="1">NPV(Q62,K63:$K$244) + ($A$13+$A$14+$A$15)/POWER(1+Q62,$A$29-D63+1)+U62</f>
        <v>0</v>
      </c>
      <c r="S63" s="164">
        <f ca="1">NPV(Q63,K63:$K$244) + ($A$13+$A$14+$A$15)/POWER(1+Q63,$A$29-D63+1)+U62</f>
        <v>0</v>
      </c>
      <c r="T63" s="45">
        <f t="shared" ca="1" si="15"/>
        <v>7.2759576141834259E-11</v>
      </c>
      <c r="U63" s="45">
        <f t="shared" ca="1" si="16"/>
        <v>0</v>
      </c>
      <c r="V63" s="306">
        <f t="shared" si="17"/>
        <v>0</v>
      </c>
      <c r="W63" s="306">
        <f t="shared" ca="1" si="8"/>
        <v>0</v>
      </c>
      <c r="X63" s="274">
        <f t="shared" ca="1" si="9"/>
        <v>7.2759576141834259E-11</v>
      </c>
      <c r="Z63" s="304">
        <f t="shared" ca="1" si="18"/>
        <v>0</v>
      </c>
      <c r="AA63" s="308"/>
      <c r="AB63" s="306">
        <f t="shared" ca="1" si="20"/>
        <v>0</v>
      </c>
      <c r="AC63" s="306">
        <f t="shared" ca="1" si="1"/>
        <v>0</v>
      </c>
      <c r="AD63" s="307">
        <f t="shared" ca="1" si="2"/>
        <v>0</v>
      </c>
    </row>
    <row r="64" spans="1:30" x14ac:dyDescent="0.35">
      <c r="C64" s="29"/>
      <c r="D64" s="320">
        <v>60</v>
      </c>
      <c r="E64" s="321">
        <f t="shared" ca="1" si="10"/>
        <v>66596</v>
      </c>
      <c r="F64" s="322">
        <f t="shared" ca="1" si="3"/>
        <v>66960</v>
      </c>
      <c r="G64" s="323" t="s">
        <v>119</v>
      </c>
      <c r="H64" s="322">
        <f t="shared" ca="1" si="11"/>
        <v>66567</v>
      </c>
      <c r="I64" s="306">
        <f t="shared" si="12"/>
        <v>0</v>
      </c>
      <c r="J64" s="306">
        <f t="shared" ca="1" si="4"/>
        <v>0</v>
      </c>
      <c r="K64" s="306">
        <f t="shared" si="13"/>
        <v>0</v>
      </c>
      <c r="L64" s="306"/>
      <c r="M64" s="306">
        <f t="shared" si="14"/>
        <v>0</v>
      </c>
      <c r="N64" s="325">
        <f t="shared" ca="1" si="5"/>
        <v>0.05</v>
      </c>
      <c r="O64" s="23"/>
      <c r="P64" s="317">
        <f t="shared" ca="1" si="6"/>
        <v>9.4999999999999998E-3</v>
      </c>
      <c r="Q64" s="314">
        <f t="shared" ca="1" si="7"/>
        <v>0.05</v>
      </c>
      <c r="R64" s="164">
        <f ca="1">NPV(Q63,K64:$K$244) + ($A$13+$A$14+$A$15)/POWER(1+Q63,$A$29-D64+1)+U63</f>
        <v>0</v>
      </c>
      <c r="S64" s="164">
        <f ca="1">NPV(Q64,K64:$K$244) + ($A$13+$A$14+$A$15)/POWER(1+Q64,$A$29-D64+1)+U63</f>
        <v>0</v>
      </c>
      <c r="T64" s="45">
        <f t="shared" ca="1" si="15"/>
        <v>7.2759576141834259E-11</v>
      </c>
      <c r="U64" s="45">
        <f t="shared" ca="1" si="16"/>
        <v>0</v>
      </c>
      <c r="V64" s="306">
        <f t="shared" si="17"/>
        <v>0</v>
      </c>
      <c r="W64" s="306">
        <f t="shared" ca="1" si="8"/>
        <v>0</v>
      </c>
      <c r="X64" s="274">
        <f t="shared" ca="1" si="9"/>
        <v>7.2759576141834259E-11</v>
      </c>
      <c r="Z64" s="304">
        <f t="shared" ca="1" si="18"/>
        <v>0</v>
      </c>
      <c r="AA64" s="308"/>
      <c r="AB64" s="306">
        <f t="shared" ca="1" si="20"/>
        <v>0</v>
      </c>
      <c r="AC64" s="306">
        <f t="shared" ca="1" si="1"/>
        <v>0</v>
      </c>
      <c r="AD64" s="307">
        <f t="shared" ca="1" si="2"/>
        <v>0</v>
      </c>
    </row>
    <row r="65" spans="4:30" x14ac:dyDescent="0.35">
      <c r="D65" s="320">
        <v>61</v>
      </c>
      <c r="E65" s="321">
        <f t="shared" ca="1" si="10"/>
        <v>66961</v>
      </c>
      <c r="F65" s="322">
        <f t="shared" ca="1" si="3"/>
        <v>67326</v>
      </c>
      <c r="G65" s="323" t="s">
        <v>119</v>
      </c>
      <c r="H65" s="322">
        <f t="shared" ca="1" si="11"/>
        <v>66932</v>
      </c>
      <c r="I65" s="306">
        <f t="shared" si="12"/>
        <v>0</v>
      </c>
      <c r="J65" s="306">
        <f t="shared" ca="1" si="4"/>
        <v>0</v>
      </c>
      <c r="K65" s="306">
        <f t="shared" si="13"/>
        <v>0</v>
      </c>
      <c r="L65" s="306"/>
      <c r="M65" s="306">
        <f t="shared" si="14"/>
        <v>0</v>
      </c>
      <c r="N65" s="325">
        <f t="shared" ca="1" si="5"/>
        <v>0.05</v>
      </c>
      <c r="O65" s="23"/>
      <c r="P65" s="317">
        <f t="shared" ca="1" si="6"/>
        <v>9.4999999999999998E-3</v>
      </c>
      <c r="Q65" s="314">
        <f t="shared" ca="1" si="7"/>
        <v>0.05</v>
      </c>
      <c r="R65" s="164">
        <f ca="1">NPV(Q64,K65:$K$244) + ($A$13+$A$14+$A$15)/POWER(1+Q64,$A$29-D65+1)+U64</f>
        <v>0</v>
      </c>
      <c r="S65" s="164">
        <f ca="1">NPV(Q65,K65:$K$244) + ($A$13+$A$14+$A$15)/POWER(1+Q65,$A$29-D65+1)+U64</f>
        <v>0</v>
      </c>
      <c r="T65" s="45">
        <f t="shared" ca="1" si="15"/>
        <v>7.2759576141834259E-11</v>
      </c>
      <c r="U65" s="45">
        <f t="shared" ca="1" si="16"/>
        <v>0</v>
      </c>
      <c r="V65" s="306">
        <f t="shared" si="17"/>
        <v>0</v>
      </c>
      <c r="W65" s="306">
        <f t="shared" ca="1" si="8"/>
        <v>0</v>
      </c>
      <c r="X65" s="274">
        <f t="shared" ca="1" si="9"/>
        <v>7.2759576141834259E-11</v>
      </c>
      <c r="Z65" s="304">
        <f t="shared" ca="1" si="18"/>
        <v>0</v>
      </c>
      <c r="AA65" s="308"/>
      <c r="AB65" s="306">
        <f t="shared" ca="1" si="20"/>
        <v>0</v>
      </c>
      <c r="AC65" s="306">
        <f t="shared" ca="1" si="1"/>
        <v>0</v>
      </c>
      <c r="AD65" s="307">
        <f t="shared" ca="1" si="2"/>
        <v>0</v>
      </c>
    </row>
    <row r="66" spans="4:30" x14ac:dyDescent="0.35">
      <c r="D66" s="320">
        <v>62</v>
      </c>
      <c r="E66" s="321">
        <f t="shared" ca="1" si="10"/>
        <v>67327</v>
      </c>
      <c r="F66" s="322">
        <f t="shared" ca="1" si="3"/>
        <v>67691</v>
      </c>
      <c r="G66" s="323" t="s">
        <v>119</v>
      </c>
      <c r="H66" s="322">
        <f t="shared" ca="1" si="11"/>
        <v>67298</v>
      </c>
      <c r="I66" s="306">
        <f t="shared" si="12"/>
        <v>0</v>
      </c>
      <c r="J66" s="306">
        <f t="shared" ca="1" si="4"/>
        <v>0</v>
      </c>
      <c r="K66" s="306">
        <f t="shared" si="13"/>
        <v>0</v>
      </c>
      <c r="L66" s="306"/>
      <c r="M66" s="306">
        <f t="shared" si="14"/>
        <v>0</v>
      </c>
      <c r="N66" s="325">
        <f t="shared" ca="1" si="5"/>
        <v>0.05</v>
      </c>
      <c r="O66" s="23"/>
      <c r="P66" s="317">
        <f t="shared" ca="1" si="6"/>
        <v>9.4999999999999998E-3</v>
      </c>
      <c r="Q66" s="314">
        <f t="shared" ca="1" si="7"/>
        <v>0.05</v>
      </c>
      <c r="R66" s="164">
        <f ca="1">NPV(Q65,K66:$K$244) + ($A$13+$A$14+$A$15)/POWER(1+Q65,$A$29-D66+1)+U65</f>
        <v>0</v>
      </c>
      <c r="S66" s="164">
        <f ca="1">NPV(Q66,K66:$K$244) + ($A$13+$A$14+$A$15)/POWER(1+Q66,$A$29-D66+1)+U65</f>
        <v>0</v>
      </c>
      <c r="T66" s="45">
        <f t="shared" ca="1" si="15"/>
        <v>7.2759576141834259E-11</v>
      </c>
      <c r="U66" s="45">
        <f t="shared" ca="1" si="16"/>
        <v>0</v>
      </c>
      <c r="V66" s="306">
        <f t="shared" si="17"/>
        <v>0</v>
      </c>
      <c r="W66" s="306">
        <f t="shared" ca="1" si="8"/>
        <v>0</v>
      </c>
      <c r="X66" s="274">
        <f t="shared" ca="1" si="9"/>
        <v>7.2759576141834259E-11</v>
      </c>
      <c r="Z66" s="304">
        <f t="shared" ca="1" si="18"/>
        <v>0</v>
      </c>
      <c r="AA66" s="308"/>
      <c r="AB66" s="306">
        <f t="shared" ca="1" si="20"/>
        <v>0</v>
      </c>
      <c r="AC66" s="306">
        <f t="shared" ca="1" si="1"/>
        <v>0</v>
      </c>
      <c r="AD66" s="307">
        <f t="shared" ca="1" si="2"/>
        <v>0</v>
      </c>
    </row>
    <row r="67" spans="4:30" x14ac:dyDescent="0.35">
      <c r="D67" s="320">
        <v>63</v>
      </c>
      <c r="E67" s="321">
        <f t="shared" ca="1" si="10"/>
        <v>67692</v>
      </c>
      <c r="F67" s="322">
        <f t="shared" ca="1" si="3"/>
        <v>68056</v>
      </c>
      <c r="G67" s="323" t="s">
        <v>119</v>
      </c>
      <c r="H67" s="322">
        <f t="shared" ca="1" si="11"/>
        <v>67663</v>
      </c>
      <c r="I67" s="306">
        <f t="shared" si="12"/>
        <v>0</v>
      </c>
      <c r="J67" s="306">
        <f t="shared" ca="1" si="4"/>
        <v>0</v>
      </c>
      <c r="K67" s="306">
        <f t="shared" si="13"/>
        <v>0</v>
      </c>
      <c r="L67" s="306"/>
      <c r="M67" s="306">
        <f t="shared" si="14"/>
        <v>0</v>
      </c>
      <c r="N67" s="325">
        <f t="shared" ca="1" si="5"/>
        <v>0.05</v>
      </c>
      <c r="O67" s="23"/>
      <c r="P67" s="317">
        <f t="shared" ca="1" si="6"/>
        <v>9.4999999999999998E-3</v>
      </c>
      <c r="Q67" s="314">
        <f t="shared" ca="1" si="7"/>
        <v>0.05</v>
      </c>
      <c r="R67" s="164">
        <f ca="1">NPV(Q66,K67:$K$244) + ($A$13+$A$14+$A$15)/POWER(1+Q66,$A$29-D67+1)+U66</f>
        <v>0</v>
      </c>
      <c r="S67" s="164">
        <f ca="1">NPV(Q67,K67:$K$244) + ($A$13+$A$14+$A$15)/POWER(1+Q67,$A$29-D67+1)+U66</f>
        <v>0</v>
      </c>
      <c r="T67" s="45">
        <f t="shared" ca="1" si="15"/>
        <v>7.2759576141834259E-11</v>
      </c>
      <c r="U67" s="45">
        <f t="shared" ca="1" si="16"/>
        <v>0</v>
      </c>
      <c r="V67" s="306">
        <f t="shared" si="17"/>
        <v>0</v>
      </c>
      <c r="W67" s="306">
        <f t="shared" ca="1" si="8"/>
        <v>0</v>
      </c>
      <c r="X67" s="274">
        <f t="shared" ca="1" si="9"/>
        <v>7.2759576141834259E-11</v>
      </c>
      <c r="Z67" s="304">
        <f t="shared" ca="1" si="18"/>
        <v>0</v>
      </c>
      <c r="AA67" s="308"/>
      <c r="AB67" s="306">
        <f t="shared" ca="1" si="20"/>
        <v>0</v>
      </c>
      <c r="AC67" s="306">
        <f t="shared" ca="1" si="1"/>
        <v>0</v>
      </c>
      <c r="AD67" s="307">
        <f t="shared" ca="1" si="2"/>
        <v>0</v>
      </c>
    </row>
    <row r="68" spans="4:30" x14ac:dyDescent="0.35">
      <c r="D68" s="320">
        <v>64</v>
      </c>
      <c r="E68" s="321">
        <f t="shared" ca="1" si="10"/>
        <v>68057</v>
      </c>
      <c r="F68" s="322">
        <f t="shared" ca="1" si="3"/>
        <v>68421</v>
      </c>
      <c r="G68" s="323" t="s">
        <v>119</v>
      </c>
      <c r="H68" s="322">
        <f t="shared" ca="1" si="11"/>
        <v>68028</v>
      </c>
      <c r="I68" s="306">
        <f t="shared" si="12"/>
        <v>0</v>
      </c>
      <c r="J68" s="306">
        <f t="shared" ca="1" si="4"/>
        <v>0</v>
      </c>
      <c r="K68" s="306">
        <f t="shared" si="13"/>
        <v>0</v>
      </c>
      <c r="L68" s="306"/>
      <c r="M68" s="306">
        <f t="shared" si="14"/>
        <v>0</v>
      </c>
      <c r="N68" s="325">
        <f t="shared" ca="1" si="5"/>
        <v>0.05</v>
      </c>
      <c r="O68" s="23"/>
      <c r="P68" s="317">
        <f t="shared" ca="1" si="6"/>
        <v>9.4999999999999998E-3</v>
      </c>
      <c r="Q68" s="314">
        <f t="shared" ca="1" si="7"/>
        <v>0.05</v>
      </c>
      <c r="R68" s="164">
        <f ca="1">NPV(Q67,K68:$K$244) + ($A$13+$A$14+$A$15)/POWER(1+Q67,$A$29-D68+1)+U67</f>
        <v>0</v>
      </c>
      <c r="S68" s="164">
        <f ca="1">NPV(Q68,K68:$K$244) + ($A$13+$A$14+$A$15)/POWER(1+Q68,$A$29-D68+1)+U67</f>
        <v>0</v>
      </c>
      <c r="T68" s="45">
        <f t="shared" ca="1" si="15"/>
        <v>7.2759576141834259E-11</v>
      </c>
      <c r="U68" s="45">
        <f t="shared" ca="1" si="16"/>
        <v>0</v>
      </c>
      <c r="V68" s="306">
        <f t="shared" si="17"/>
        <v>0</v>
      </c>
      <c r="W68" s="306">
        <f t="shared" ca="1" si="8"/>
        <v>0</v>
      </c>
      <c r="X68" s="274">
        <f t="shared" ca="1" si="9"/>
        <v>7.2759576141834259E-11</v>
      </c>
      <c r="Z68" s="304">
        <f t="shared" ca="1" si="18"/>
        <v>0</v>
      </c>
      <c r="AA68" s="308"/>
      <c r="AB68" s="306">
        <f t="shared" ca="1" si="20"/>
        <v>0</v>
      </c>
      <c r="AC68" s="306">
        <f t="shared" ref="AC68:AC131" ca="1" si="21">W68</f>
        <v>0</v>
      </c>
      <c r="AD68" s="307">
        <f t="shared" ref="AD68:AD131" ca="1" si="22">Z68-AA68-AB68+AC68</f>
        <v>0</v>
      </c>
    </row>
    <row r="69" spans="4:30" x14ac:dyDescent="0.35">
      <c r="D69" s="320">
        <v>65</v>
      </c>
      <c r="E69" s="321">
        <f t="shared" ca="1" si="10"/>
        <v>68422</v>
      </c>
      <c r="F69" s="322">
        <f t="shared" ref="F69:F132" ca="1" si="23">E70-1</f>
        <v>68787</v>
      </c>
      <c r="G69" s="323" t="s">
        <v>119</v>
      </c>
      <c r="H69" s="322">
        <f t="shared" ca="1" si="11"/>
        <v>68393</v>
      </c>
      <c r="I69" s="306">
        <f t="shared" si="12"/>
        <v>0</v>
      </c>
      <c r="J69" s="306">
        <f t="shared" ref="J69:J132" ca="1" si="24">IF(D69&gt;$A$29,0,$A$10)</f>
        <v>0</v>
      </c>
      <c r="K69" s="306">
        <f t="shared" si="13"/>
        <v>0</v>
      </c>
      <c r="L69" s="306"/>
      <c r="M69" s="306">
        <f t="shared" si="14"/>
        <v>0</v>
      </c>
      <c r="N69" s="325">
        <f t="shared" ref="N69:N132" ca="1" si="25">$A$6</f>
        <v>0.05</v>
      </c>
      <c r="O69" s="23"/>
      <c r="P69" s="317">
        <f t="shared" ref="P69:P132" ca="1" si="26">$A$7</f>
        <v>9.4999999999999998E-3</v>
      </c>
      <c r="Q69" s="314">
        <f t="shared" ref="Q69:Q132" ca="1" si="27">$A$8</f>
        <v>0.05</v>
      </c>
      <c r="R69" s="164">
        <f ca="1">NPV(Q68,K69:$K$244) + ($A$13+$A$14+$A$15)/POWER(1+Q68,$A$29-D69+1)+U68</f>
        <v>0</v>
      </c>
      <c r="S69" s="164">
        <f ca="1">NPV(Q69,K69:$K$244) + ($A$13+$A$14+$A$15)/POWER(1+Q69,$A$29-D69+1)+U68</f>
        <v>0</v>
      </c>
      <c r="T69" s="45">
        <f t="shared" ca="1" si="15"/>
        <v>7.2759576141834259E-11</v>
      </c>
      <c r="U69" s="45">
        <f t="shared" ca="1" si="16"/>
        <v>0</v>
      </c>
      <c r="V69" s="306">
        <f t="shared" si="17"/>
        <v>0</v>
      </c>
      <c r="W69" s="306">
        <f t="shared" ref="W69:W132" ca="1" si="28">S69-R69</f>
        <v>0</v>
      </c>
      <c r="X69" s="274">
        <f t="shared" ref="X69:X132" ca="1" si="29">T69+U69+V69</f>
        <v>7.2759576141834259E-11</v>
      </c>
      <c r="Z69" s="304">
        <f t="shared" ca="1" si="18"/>
        <v>0</v>
      </c>
      <c r="AA69" s="308"/>
      <c r="AB69" s="306">
        <f t="shared" ca="1" si="20"/>
        <v>0</v>
      </c>
      <c r="AC69" s="306">
        <f t="shared" ca="1" si="21"/>
        <v>0</v>
      </c>
      <c r="AD69" s="307">
        <f t="shared" ca="1" si="22"/>
        <v>0</v>
      </c>
    </row>
    <row r="70" spans="4:30" x14ac:dyDescent="0.35">
      <c r="D70" s="320">
        <v>66</v>
      </c>
      <c r="E70" s="321">
        <f t="shared" ref="E70:E133" ca="1" si="30">EOMONTH(H70,0)</f>
        <v>68788</v>
      </c>
      <c r="F70" s="322">
        <f t="shared" ca="1" si="23"/>
        <v>69152</v>
      </c>
      <c r="G70" s="323" t="s">
        <v>119</v>
      </c>
      <c r="H70" s="322">
        <f t="shared" ref="H70:H133" ca="1" si="31">EDATE(H69,12)</f>
        <v>68759</v>
      </c>
      <c r="I70" s="306">
        <f t="shared" ref="I70:I133" si="32">IF(D70&gt;$A$28,0,$A$9)</f>
        <v>0</v>
      </c>
      <c r="J70" s="306">
        <f t="shared" ca="1" si="24"/>
        <v>0</v>
      </c>
      <c r="K70" s="306">
        <f t="shared" ref="K70:K133" si="33">IF(D70&gt;$A$28,0,$A$11)</f>
        <v>0</v>
      </c>
      <c r="L70" s="306"/>
      <c r="M70" s="306">
        <f t="shared" ref="M70:M133" si="34">K70+L70</f>
        <v>0</v>
      </c>
      <c r="N70" s="325">
        <f t="shared" ca="1" si="25"/>
        <v>0.05</v>
      </c>
      <c r="O70" s="23"/>
      <c r="P70" s="317">
        <f t="shared" ca="1" si="26"/>
        <v>9.4999999999999998E-3</v>
      </c>
      <c r="Q70" s="314">
        <f t="shared" ca="1" si="27"/>
        <v>0.05</v>
      </c>
      <c r="R70" s="164">
        <f ca="1">NPV(Q69,K70:$K$244) + ($A$13+$A$14+$A$15)/POWER(1+Q69,$A$29-D70+1)+U69</f>
        <v>0</v>
      </c>
      <c r="S70" s="164">
        <f ca="1">NPV(Q70,K70:$K$244) + ($A$13+$A$14+$A$15)/POWER(1+Q70,$A$29-D70+1)+U69</f>
        <v>0</v>
      </c>
      <c r="T70" s="45">
        <f t="shared" ref="T70:T133" ca="1" si="35">IF(ISBLANK(G70),0,X69)</f>
        <v>7.2759576141834259E-11</v>
      </c>
      <c r="U70" s="45">
        <f t="shared" ref="U70:U133" ca="1" si="36">(S70+V70)*Q70</f>
        <v>0</v>
      </c>
      <c r="V70" s="306">
        <f t="shared" ref="V70:V133" si="37">-(K70+L70)</f>
        <v>0</v>
      </c>
      <c r="W70" s="306">
        <f t="shared" ca="1" si="28"/>
        <v>0</v>
      </c>
      <c r="X70" s="274">
        <f t="shared" ca="1" si="29"/>
        <v>7.2759576141834259E-11</v>
      </c>
      <c r="Z70" s="304">
        <f t="shared" ref="Z70:Z133" ca="1" si="38">AD69</f>
        <v>0</v>
      </c>
      <c r="AA70" s="308"/>
      <c r="AB70" s="306">
        <f t="shared" ca="1" si="20"/>
        <v>0</v>
      </c>
      <c r="AC70" s="306">
        <f t="shared" ca="1" si="21"/>
        <v>0</v>
      </c>
      <c r="AD70" s="307">
        <f t="shared" ca="1" si="22"/>
        <v>0</v>
      </c>
    </row>
    <row r="71" spans="4:30" x14ac:dyDescent="0.35">
      <c r="D71" s="320">
        <v>67</v>
      </c>
      <c r="E71" s="321">
        <f t="shared" ca="1" si="30"/>
        <v>69153</v>
      </c>
      <c r="F71" s="322">
        <f t="shared" ca="1" si="23"/>
        <v>69517</v>
      </c>
      <c r="G71" s="323" t="s">
        <v>119</v>
      </c>
      <c r="H71" s="322">
        <f t="shared" ca="1" si="31"/>
        <v>69124</v>
      </c>
      <c r="I71" s="306">
        <f t="shared" si="32"/>
        <v>0</v>
      </c>
      <c r="J71" s="306">
        <f t="shared" ca="1" si="24"/>
        <v>0</v>
      </c>
      <c r="K71" s="306">
        <f t="shared" si="33"/>
        <v>0</v>
      </c>
      <c r="L71" s="306"/>
      <c r="M71" s="306">
        <f t="shared" si="34"/>
        <v>0</v>
      </c>
      <c r="N71" s="325">
        <f t="shared" ca="1" si="25"/>
        <v>0.05</v>
      </c>
      <c r="O71" s="23"/>
      <c r="P71" s="317">
        <f t="shared" ca="1" si="26"/>
        <v>9.4999999999999998E-3</v>
      </c>
      <c r="Q71" s="314">
        <f t="shared" ca="1" si="27"/>
        <v>0.05</v>
      </c>
      <c r="R71" s="164">
        <f ca="1">NPV(Q70,K71:$K$244) + ($A$13+$A$14+$A$15)/POWER(1+Q70,$A$29-D71+1)+U70</f>
        <v>0</v>
      </c>
      <c r="S71" s="164">
        <f ca="1">NPV(Q71,K71:$K$244) + ($A$13+$A$14+$A$15)/POWER(1+Q71,$A$29-D71+1)+U70</f>
        <v>0</v>
      </c>
      <c r="T71" s="45">
        <f t="shared" ca="1" si="35"/>
        <v>7.2759576141834259E-11</v>
      </c>
      <c r="U71" s="45">
        <f t="shared" ca="1" si="36"/>
        <v>0</v>
      </c>
      <c r="V71" s="306">
        <f t="shared" si="37"/>
        <v>0</v>
      </c>
      <c r="W71" s="306">
        <f t="shared" ca="1" si="28"/>
        <v>0</v>
      </c>
      <c r="X71" s="274">
        <f t="shared" ca="1" si="29"/>
        <v>7.2759576141834259E-11</v>
      </c>
      <c r="Z71" s="304">
        <f t="shared" ca="1" si="38"/>
        <v>0</v>
      </c>
      <c r="AA71" s="308"/>
      <c r="AB71" s="306">
        <f t="shared" ca="1" si="20"/>
        <v>0</v>
      </c>
      <c r="AC71" s="306">
        <f t="shared" ca="1" si="21"/>
        <v>0</v>
      </c>
      <c r="AD71" s="307">
        <f t="shared" ca="1" si="22"/>
        <v>0</v>
      </c>
    </row>
    <row r="72" spans="4:30" x14ac:dyDescent="0.35">
      <c r="D72" s="320">
        <v>68</v>
      </c>
      <c r="E72" s="321">
        <f t="shared" ca="1" si="30"/>
        <v>69518</v>
      </c>
      <c r="F72" s="322">
        <f t="shared" ca="1" si="23"/>
        <v>69882</v>
      </c>
      <c r="G72" s="323" t="s">
        <v>119</v>
      </c>
      <c r="H72" s="322">
        <f t="shared" ca="1" si="31"/>
        <v>69489</v>
      </c>
      <c r="I72" s="306">
        <f t="shared" si="32"/>
        <v>0</v>
      </c>
      <c r="J72" s="306">
        <f t="shared" ca="1" si="24"/>
        <v>0</v>
      </c>
      <c r="K72" s="306">
        <f t="shared" si="33"/>
        <v>0</v>
      </c>
      <c r="L72" s="306"/>
      <c r="M72" s="306">
        <f t="shared" si="34"/>
        <v>0</v>
      </c>
      <c r="N72" s="325">
        <f t="shared" ca="1" si="25"/>
        <v>0.05</v>
      </c>
      <c r="O72" s="23"/>
      <c r="P72" s="317">
        <f t="shared" ca="1" si="26"/>
        <v>9.4999999999999998E-3</v>
      </c>
      <c r="Q72" s="314">
        <f t="shared" ca="1" si="27"/>
        <v>0.05</v>
      </c>
      <c r="R72" s="164">
        <f ca="1">NPV(Q71,K72:$K$244) + ($A$13+$A$14+$A$15)/POWER(1+Q71,$A$29-D72+1)+U71</f>
        <v>0</v>
      </c>
      <c r="S72" s="164">
        <f ca="1">NPV(Q72,K72:$K$244) + ($A$13+$A$14+$A$15)/POWER(1+Q72,$A$29-D72+1)+U71</f>
        <v>0</v>
      </c>
      <c r="T72" s="45">
        <f t="shared" ca="1" si="35"/>
        <v>7.2759576141834259E-11</v>
      </c>
      <c r="U72" s="45">
        <f t="shared" ca="1" si="36"/>
        <v>0</v>
      </c>
      <c r="V72" s="306">
        <f t="shared" si="37"/>
        <v>0</v>
      </c>
      <c r="W72" s="306">
        <f t="shared" ca="1" si="28"/>
        <v>0</v>
      </c>
      <c r="X72" s="274">
        <f t="shared" ca="1" si="29"/>
        <v>7.2759576141834259E-11</v>
      </c>
      <c r="Z72" s="304">
        <f t="shared" ca="1" si="38"/>
        <v>0</v>
      </c>
      <c r="AA72" s="308"/>
      <c r="AB72" s="306">
        <f t="shared" ca="1" si="20"/>
        <v>0</v>
      </c>
      <c r="AC72" s="306">
        <f t="shared" ca="1" si="21"/>
        <v>0</v>
      </c>
      <c r="AD72" s="307">
        <f t="shared" ca="1" si="22"/>
        <v>0</v>
      </c>
    </row>
    <row r="73" spans="4:30" x14ac:dyDescent="0.35">
      <c r="D73" s="320">
        <v>69</v>
      </c>
      <c r="E73" s="321">
        <f t="shared" ca="1" si="30"/>
        <v>69883</v>
      </c>
      <c r="F73" s="322">
        <f t="shared" ca="1" si="23"/>
        <v>70248</v>
      </c>
      <c r="G73" s="323" t="s">
        <v>119</v>
      </c>
      <c r="H73" s="322">
        <f t="shared" ca="1" si="31"/>
        <v>69854</v>
      </c>
      <c r="I73" s="306">
        <f t="shared" si="32"/>
        <v>0</v>
      </c>
      <c r="J73" s="306">
        <f t="shared" ca="1" si="24"/>
        <v>0</v>
      </c>
      <c r="K73" s="306">
        <f t="shared" si="33"/>
        <v>0</v>
      </c>
      <c r="L73" s="306"/>
      <c r="M73" s="306">
        <f t="shared" si="34"/>
        <v>0</v>
      </c>
      <c r="N73" s="325">
        <f t="shared" ca="1" si="25"/>
        <v>0.05</v>
      </c>
      <c r="O73" s="23"/>
      <c r="P73" s="317">
        <f t="shared" ca="1" si="26"/>
        <v>9.4999999999999998E-3</v>
      </c>
      <c r="Q73" s="314">
        <f t="shared" ca="1" si="27"/>
        <v>0.05</v>
      </c>
      <c r="R73" s="164">
        <f ca="1">NPV(Q72,K73:$K$244) + ($A$13+$A$14+$A$15)/POWER(1+Q72,$A$29-D73+1)+U72</f>
        <v>0</v>
      </c>
      <c r="S73" s="164">
        <f ca="1">NPV(Q73,K73:$K$244) + ($A$13+$A$14+$A$15)/POWER(1+Q73,$A$29-D73+1)+U72</f>
        <v>0</v>
      </c>
      <c r="T73" s="45">
        <f t="shared" ca="1" si="35"/>
        <v>7.2759576141834259E-11</v>
      </c>
      <c r="U73" s="45">
        <f t="shared" ca="1" si="36"/>
        <v>0</v>
      </c>
      <c r="V73" s="306">
        <f t="shared" si="37"/>
        <v>0</v>
      </c>
      <c r="W73" s="306">
        <f t="shared" ca="1" si="28"/>
        <v>0</v>
      </c>
      <c r="X73" s="274">
        <f t="shared" ca="1" si="29"/>
        <v>7.2759576141834259E-11</v>
      </c>
      <c r="Z73" s="304">
        <f t="shared" ca="1" si="38"/>
        <v>0</v>
      </c>
      <c r="AA73" s="308"/>
      <c r="AB73" s="306">
        <f t="shared" ca="1" si="20"/>
        <v>0</v>
      </c>
      <c r="AC73" s="306">
        <f t="shared" ca="1" si="21"/>
        <v>0</v>
      </c>
      <c r="AD73" s="307">
        <f t="shared" ca="1" si="22"/>
        <v>0</v>
      </c>
    </row>
    <row r="74" spans="4:30" x14ac:dyDescent="0.35">
      <c r="D74" s="320">
        <v>70</v>
      </c>
      <c r="E74" s="321">
        <f t="shared" ca="1" si="30"/>
        <v>70249</v>
      </c>
      <c r="F74" s="322">
        <f t="shared" ca="1" si="23"/>
        <v>70613</v>
      </c>
      <c r="G74" s="323" t="s">
        <v>119</v>
      </c>
      <c r="H74" s="322">
        <f t="shared" ca="1" si="31"/>
        <v>70220</v>
      </c>
      <c r="I74" s="306">
        <f t="shared" si="32"/>
        <v>0</v>
      </c>
      <c r="J74" s="306">
        <f t="shared" ca="1" si="24"/>
        <v>0</v>
      </c>
      <c r="K74" s="306">
        <f t="shared" si="33"/>
        <v>0</v>
      </c>
      <c r="L74" s="306"/>
      <c r="M74" s="306">
        <f t="shared" si="34"/>
        <v>0</v>
      </c>
      <c r="N74" s="325">
        <f t="shared" ca="1" si="25"/>
        <v>0.05</v>
      </c>
      <c r="O74" s="23"/>
      <c r="P74" s="317">
        <f t="shared" ca="1" si="26"/>
        <v>9.4999999999999998E-3</v>
      </c>
      <c r="Q74" s="314">
        <f t="shared" ca="1" si="27"/>
        <v>0.05</v>
      </c>
      <c r="R74" s="164">
        <f ca="1">NPV(Q73,K74:$K$244) + ($A$13+$A$14+$A$15)/POWER(1+Q73,$A$29-D74+1)+U73</f>
        <v>0</v>
      </c>
      <c r="S74" s="164">
        <f ca="1">NPV(Q74,K74:$K$244) + ($A$13+$A$14+$A$15)/POWER(1+Q74,$A$29-D74+1)+U73</f>
        <v>0</v>
      </c>
      <c r="T74" s="45">
        <f t="shared" ca="1" si="35"/>
        <v>7.2759576141834259E-11</v>
      </c>
      <c r="U74" s="45">
        <f t="shared" ca="1" si="36"/>
        <v>0</v>
      </c>
      <c r="V74" s="306">
        <f t="shared" si="37"/>
        <v>0</v>
      </c>
      <c r="W74" s="306">
        <f t="shared" ca="1" si="28"/>
        <v>0</v>
      </c>
      <c r="X74" s="274">
        <f t="shared" ca="1" si="29"/>
        <v>7.2759576141834259E-11</v>
      </c>
      <c r="Z74" s="304">
        <f t="shared" ca="1" si="38"/>
        <v>0</v>
      </c>
      <c r="AA74" s="308"/>
      <c r="AB74" s="306">
        <f t="shared" ca="1" si="20"/>
        <v>0</v>
      </c>
      <c r="AC74" s="306">
        <f t="shared" ca="1" si="21"/>
        <v>0</v>
      </c>
      <c r="AD74" s="307">
        <f t="shared" ca="1" si="22"/>
        <v>0</v>
      </c>
    </row>
    <row r="75" spans="4:30" x14ac:dyDescent="0.35">
      <c r="D75" s="320">
        <v>71</v>
      </c>
      <c r="E75" s="321">
        <f t="shared" ca="1" si="30"/>
        <v>70614</v>
      </c>
      <c r="F75" s="322">
        <f t="shared" ca="1" si="23"/>
        <v>70978</v>
      </c>
      <c r="G75" s="323" t="s">
        <v>119</v>
      </c>
      <c r="H75" s="322">
        <f t="shared" ca="1" si="31"/>
        <v>70585</v>
      </c>
      <c r="I75" s="306">
        <f t="shared" si="32"/>
        <v>0</v>
      </c>
      <c r="J75" s="306">
        <f t="shared" ca="1" si="24"/>
        <v>0</v>
      </c>
      <c r="K75" s="306">
        <f t="shared" si="33"/>
        <v>0</v>
      </c>
      <c r="L75" s="306"/>
      <c r="M75" s="306">
        <f t="shared" si="34"/>
        <v>0</v>
      </c>
      <c r="N75" s="325">
        <f t="shared" ca="1" si="25"/>
        <v>0.05</v>
      </c>
      <c r="O75" s="23"/>
      <c r="P75" s="317">
        <f t="shared" ca="1" si="26"/>
        <v>9.4999999999999998E-3</v>
      </c>
      <c r="Q75" s="314">
        <f t="shared" ca="1" si="27"/>
        <v>0.05</v>
      </c>
      <c r="R75" s="164">
        <f ca="1">NPV(Q74,K75:$K$244) + ($A$13+$A$14+$A$15)/POWER(1+Q74,$A$29-D75+1)+U74</f>
        <v>0</v>
      </c>
      <c r="S75" s="164">
        <f ca="1">NPV(Q75,K75:$K$244) + ($A$13+$A$14+$A$15)/POWER(1+Q75,$A$29-D75+1)+U74</f>
        <v>0</v>
      </c>
      <c r="T75" s="45">
        <f t="shared" ca="1" si="35"/>
        <v>7.2759576141834259E-11</v>
      </c>
      <c r="U75" s="45">
        <f t="shared" ca="1" si="36"/>
        <v>0</v>
      </c>
      <c r="V75" s="306">
        <f t="shared" si="37"/>
        <v>0</v>
      </c>
      <c r="W75" s="306">
        <f t="shared" ca="1" si="28"/>
        <v>0</v>
      </c>
      <c r="X75" s="274">
        <f t="shared" ca="1" si="29"/>
        <v>7.2759576141834259E-11</v>
      </c>
      <c r="Z75" s="304">
        <f t="shared" ca="1" si="38"/>
        <v>0</v>
      </c>
      <c r="AA75" s="308"/>
      <c r="AB75" s="306">
        <f t="shared" ca="1" si="20"/>
        <v>0</v>
      </c>
      <c r="AC75" s="306">
        <f t="shared" ca="1" si="21"/>
        <v>0</v>
      </c>
      <c r="AD75" s="307">
        <f t="shared" ca="1" si="22"/>
        <v>0</v>
      </c>
    </row>
    <row r="76" spans="4:30" x14ac:dyDescent="0.35">
      <c r="D76" s="320">
        <v>72</v>
      </c>
      <c r="E76" s="321">
        <f t="shared" ca="1" si="30"/>
        <v>70979</v>
      </c>
      <c r="F76" s="322">
        <f t="shared" ca="1" si="23"/>
        <v>71343</v>
      </c>
      <c r="G76" s="323" t="s">
        <v>119</v>
      </c>
      <c r="H76" s="322">
        <f t="shared" ca="1" si="31"/>
        <v>70950</v>
      </c>
      <c r="I76" s="306">
        <f t="shared" si="32"/>
        <v>0</v>
      </c>
      <c r="J76" s="306">
        <f t="shared" ca="1" si="24"/>
        <v>0</v>
      </c>
      <c r="K76" s="306">
        <f t="shared" si="33"/>
        <v>0</v>
      </c>
      <c r="L76" s="306"/>
      <c r="M76" s="306">
        <f t="shared" si="34"/>
        <v>0</v>
      </c>
      <c r="N76" s="325">
        <f t="shared" ca="1" si="25"/>
        <v>0.05</v>
      </c>
      <c r="O76" s="23"/>
      <c r="P76" s="317">
        <f t="shared" ca="1" si="26"/>
        <v>9.4999999999999998E-3</v>
      </c>
      <c r="Q76" s="314">
        <f t="shared" ca="1" si="27"/>
        <v>0.05</v>
      </c>
      <c r="R76" s="164">
        <f ca="1">NPV(Q75,K76:$K$244) + ($A$13+$A$14+$A$15)/POWER(1+Q75,$A$29-D76+1)+U75</f>
        <v>0</v>
      </c>
      <c r="S76" s="164">
        <f ca="1">NPV(Q76,K76:$K$244) + ($A$13+$A$14+$A$15)/POWER(1+Q76,$A$29-D76+1)+U75</f>
        <v>0</v>
      </c>
      <c r="T76" s="45">
        <f t="shared" ca="1" si="35"/>
        <v>7.2759576141834259E-11</v>
      </c>
      <c r="U76" s="45">
        <f t="shared" ca="1" si="36"/>
        <v>0</v>
      </c>
      <c r="V76" s="306">
        <f t="shared" si="37"/>
        <v>0</v>
      </c>
      <c r="W76" s="306">
        <f t="shared" ca="1" si="28"/>
        <v>0</v>
      </c>
      <c r="X76" s="274">
        <f t="shared" ca="1" si="29"/>
        <v>7.2759576141834259E-11</v>
      </c>
      <c r="Z76" s="304">
        <f t="shared" ca="1" si="38"/>
        <v>0</v>
      </c>
      <c r="AA76" s="308"/>
      <c r="AB76" s="306">
        <f t="shared" ca="1" si="20"/>
        <v>0</v>
      </c>
      <c r="AC76" s="306">
        <f t="shared" ca="1" si="21"/>
        <v>0</v>
      </c>
      <c r="AD76" s="307">
        <f t="shared" ca="1" si="22"/>
        <v>0</v>
      </c>
    </row>
    <row r="77" spans="4:30" x14ac:dyDescent="0.35">
      <c r="D77" s="320">
        <v>73</v>
      </c>
      <c r="E77" s="321">
        <f t="shared" ca="1" si="30"/>
        <v>71344</v>
      </c>
      <c r="F77" s="322">
        <f t="shared" ca="1" si="23"/>
        <v>71709</v>
      </c>
      <c r="G77" s="323" t="s">
        <v>119</v>
      </c>
      <c r="H77" s="322">
        <f t="shared" ca="1" si="31"/>
        <v>71315</v>
      </c>
      <c r="I77" s="306">
        <f t="shared" si="32"/>
        <v>0</v>
      </c>
      <c r="J77" s="306">
        <f t="shared" ca="1" si="24"/>
        <v>0</v>
      </c>
      <c r="K77" s="306">
        <f t="shared" si="33"/>
        <v>0</v>
      </c>
      <c r="L77" s="306"/>
      <c r="M77" s="306">
        <f t="shared" si="34"/>
        <v>0</v>
      </c>
      <c r="N77" s="325">
        <f t="shared" ca="1" si="25"/>
        <v>0.05</v>
      </c>
      <c r="O77" s="23"/>
      <c r="P77" s="317">
        <f t="shared" ca="1" si="26"/>
        <v>9.4999999999999998E-3</v>
      </c>
      <c r="Q77" s="314">
        <f t="shared" ca="1" si="27"/>
        <v>0.05</v>
      </c>
      <c r="R77" s="164">
        <f ca="1">NPV(Q76,K77:$K$244) + ($A$13+$A$14+$A$15)/POWER(1+Q76,$A$29-D77+1)+U76</f>
        <v>0</v>
      </c>
      <c r="S77" s="164">
        <f ca="1">NPV(Q77,K77:$K$244) + ($A$13+$A$14+$A$15)/POWER(1+Q77,$A$29-D77+1)+U76</f>
        <v>0</v>
      </c>
      <c r="T77" s="45">
        <f t="shared" ca="1" si="35"/>
        <v>7.2759576141834259E-11</v>
      </c>
      <c r="U77" s="45">
        <f t="shared" ca="1" si="36"/>
        <v>0</v>
      </c>
      <c r="V77" s="306">
        <f t="shared" si="37"/>
        <v>0</v>
      </c>
      <c r="W77" s="306">
        <f t="shared" ca="1" si="28"/>
        <v>0</v>
      </c>
      <c r="X77" s="274">
        <f t="shared" ca="1" si="29"/>
        <v>7.2759576141834259E-11</v>
      </c>
      <c r="Z77" s="304">
        <f t="shared" ca="1" si="38"/>
        <v>0</v>
      </c>
      <c r="AA77" s="308"/>
      <c r="AB77" s="306">
        <f t="shared" ca="1" si="20"/>
        <v>0</v>
      </c>
      <c r="AC77" s="306">
        <f t="shared" ca="1" si="21"/>
        <v>0</v>
      </c>
      <c r="AD77" s="307">
        <f t="shared" ca="1" si="22"/>
        <v>0</v>
      </c>
    </row>
    <row r="78" spans="4:30" x14ac:dyDescent="0.35">
      <c r="D78" s="320">
        <v>74</v>
      </c>
      <c r="E78" s="321">
        <f t="shared" ca="1" si="30"/>
        <v>71710</v>
      </c>
      <c r="F78" s="322">
        <f t="shared" ca="1" si="23"/>
        <v>72074</v>
      </c>
      <c r="G78" s="323" t="s">
        <v>119</v>
      </c>
      <c r="H78" s="322">
        <f t="shared" ca="1" si="31"/>
        <v>71681</v>
      </c>
      <c r="I78" s="306">
        <f t="shared" si="32"/>
        <v>0</v>
      </c>
      <c r="J78" s="306">
        <f t="shared" ca="1" si="24"/>
        <v>0</v>
      </c>
      <c r="K78" s="306">
        <f t="shared" si="33"/>
        <v>0</v>
      </c>
      <c r="L78" s="306"/>
      <c r="M78" s="306">
        <f t="shared" si="34"/>
        <v>0</v>
      </c>
      <c r="N78" s="325">
        <f t="shared" ca="1" si="25"/>
        <v>0.05</v>
      </c>
      <c r="O78" s="23"/>
      <c r="P78" s="317">
        <f t="shared" ca="1" si="26"/>
        <v>9.4999999999999998E-3</v>
      </c>
      <c r="Q78" s="314">
        <f t="shared" ca="1" si="27"/>
        <v>0.05</v>
      </c>
      <c r="R78" s="164">
        <f ca="1">NPV(Q77,K78:$K$244) + ($A$13+$A$14+$A$15)/POWER(1+Q77,$A$29-D78+1)+U77</f>
        <v>0</v>
      </c>
      <c r="S78" s="164">
        <f ca="1">NPV(Q78,K78:$K$244) + ($A$13+$A$14+$A$15)/POWER(1+Q78,$A$29-D78+1)+U77</f>
        <v>0</v>
      </c>
      <c r="T78" s="45">
        <f t="shared" ca="1" si="35"/>
        <v>7.2759576141834259E-11</v>
      </c>
      <c r="U78" s="45">
        <f t="shared" ca="1" si="36"/>
        <v>0</v>
      </c>
      <c r="V78" s="306">
        <f t="shared" si="37"/>
        <v>0</v>
      </c>
      <c r="W78" s="306">
        <f t="shared" ca="1" si="28"/>
        <v>0</v>
      </c>
      <c r="X78" s="274">
        <f t="shared" ca="1" si="29"/>
        <v>7.2759576141834259E-11</v>
      </c>
      <c r="Z78" s="304">
        <f t="shared" ca="1" si="38"/>
        <v>0</v>
      </c>
      <c r="AA78" s="308"/>
      <c r="AB78" s="306">
        <f t="shared" ref="AB78:AB141" ca="1" si="39">IFERROR(Z78/($A$43-D78+1),0)</f>
        <v>0</v>
      </c>
      <c r="AC78" s="306">
        <f t="shared" ca="1" si="21"/>
        <v>0</v>
      </c>
      <c r="AD78" s="307">
        <f t="shared" ca="1" si="22"/>
        <v>0</v>
      </c>
    </row>
    <row r="79" spans="4:30" x14ac:dyDescent="0.35">
      <c r="D79" s="320">
        <v>75</v>
      </c>
      <c r="E79" s="321">
        <f t="shared" ca="1" si="30"/>
        <v>72075</v>
      </c>
      <c r="F79" s="322">
        <f t="shared" ca="1" si="23"/>
        <v>72439</v>
      </c>
      <c r="G79" s="323" t="s">
        <v>119</v>
      </c>
      <c r="H79" s="322">
        <f t="shared" ca="1" si="31"/>
        <v>72046</v>
      </c>
      <c r="I79" s="306">
        <f t="shared" si="32"/>
        <v>0</v>
      </c>
      <c r="J79" s="306">
        <f t="shared" ca="1" si="24"/>
        <v>0</v>
      </c>
      <c r="K79" s="306">
        <f t="shared" si="33"/>
        <v>0</v>
      </c>
      <c r="L79" s="306"/>
      <c r="M79" s="306">
        <f t="shared" si="34"/>
        <v>0</v>
      </c>
      <c r="N79" s="325">
        <f t="shared" ca="1" si="25"/>
        <v>0.05</v>
      </c>
      <c r="O79" s="23"/>
      <c r="P79" s="317">
        <f t="shared" ca="1" si="26"/>
        <v>9.4999999999999998E-3</v>
      </c>
      <c r="Q79" s="314">
        <f t="shared" ca="1" si="27"/>
        <v>0.05</v>
      </c>
      <c r="R79" s="164">
        <f ca="1">NPV(Q78,K79:$K$244) + ($A$13+$A$14+$A$15)/POWER(1+Q78,$A$29-D79+1)+U78</f>
        <v>0</v>
      </c>
      <c r="S79" s="164">
        <f ca="1">NPV(Q79,K79:$K$244) + ($A$13+$A$14+$A$15)/POWER(1+Q79,$A$29-D79+1)+U78</f>
        <v>0</v>
      </c>
      <c r="T79" s="45">
        <f t="shared" ca="1" si="35"/>
        <v>7.2759576141834259E-11</v>
      </c>
      <c r="U79" s="45">
        <f t="shared" ca="1" si="36"/>
        <v>0</v>
      </c>
      <c r="V79" s="306">
        <f t="shared" si="37"/>
        <v>0</v>
      </c>
      <c r="W79" s="306">
        <f t="shared" ca="1" si="28"/>
        <v>0</v>
      </c>
      <c r="X79" s="274">
        <f t="shared" ca="1" si="29"/>
        <v>7.2759576141834259E-11</v>
      </c>
      <c r="Z79" s="304">
        <f t="shared" ca="1" si="38"/>
        <v>0</v>
      </c>
      <c r="AA79" s="308"/>
      <c r="AB79" s="306">
        <f t="shared" ca="1" si="39"/>
        <v>0</v>
      </c>
      <c r="AC79" s="306">
        <f t="shared" ca="1" si="21"/>
        <v>0</v>
      </c>
      <c r="AD79" s="307">
        <f t="shared" ca="1" si="22"/>
        <v>0</v>
      </c>
    </row>
    <row r="80" spans="4:30" x14ac:dyDescent="0.35">
      <c r="D80" s="320">
        <v>76</v>
      </c>
      <c r="E80" s="321">
        <f t="shared" ca="1" si="30"/>
        <v>72440</v>
      </c>
      <c r="F80" s="322">
        <f t="shared" ca="1" si="23"/>
        <v>72804</v>
      </c>
      <c r="G80" s="323" t="s">
        <v>119</v>
      </c>
      <c r="H80" s="322">
        <f t="shared" ca="1" si="31"/>
        <v>72411</v>
      </c>
      <c r="I80" s="306">
        <f t="shared" si="32"/>
        <v>0</v>
      </c>
      <c r="J80" s="306">
        <f t="shared" ca="1" si="24"/>
        <v>0</v>
      </c>
      <c r="K80" s="306">
        <f t="shared" si="33"/>
        <v>0</v>
      </c>
      <c r="L80" s="306"/>
      <c r="M80" s="306">
        <f t="shared" si="34"/>
        <v>0</v>
      </c>
      <c r="N80" s="325">
        <f t="shared" ca="1" si="25"/>
        <v>0.05</v>
      </c>
      <c r="O80" s="23"/>
      <c r="P80" s="317">
        <f t="shared" ca="1" si="26"/>
        <v>9.4999999999999998E-3</v>
      </c>
      <c r="Q80" s="314">
        <f t="shared" ca="1" si="27"/>
        <v>0.05</v>
      </c>
      <c r="R80" s="164">
        <f ca="1">NPV(Q79,K80:$K$244) + ($A$13+$A$14+$A$15)/POWER(1+Q79,$A$29-D80+1)+U79</f>
        <v>0</v>
      </c>
      <c r="S80" s="164">
        <f ca="1">NPV(Q80,K80:$K$244) + ($A$13+$A$14+$A$15)/POWER(1+Q80,$A$29-D80+1)+U79</f>
        <v>0</v>
      </c>
      <c r="T80" s="45">
        <f t="shared" ca="1" si="35"/>
        <v>7.2759576141834259E-11</v>
      </c>
      <c r="U80" s="45">
        <f t="shared" ca="1" si="36"/>
        <v>0</v>
      </c>
      <c r="V80" s="306">
        <f t="shared" si="37"/>
        <v>0</v>
      </c>
      <c r="W80" s="306">
        <f t="shared" ca="1" si="28"/>
        <v>0</v>
      </c>
      <c r="X80" s="274">
        <f t="shared" ca="1" si="29"/>
        <v>7.2759576141834259E-11</v>
      </c>
      <c r="Z80" s="304">
        <f t="shared" ca="1" si="38"/>
        <v>0</v>
      </c>
      <c r="AA80" s="308"/>
      <c r="AB80" s="306">
        <f t="shared" ca="1" si="39"/>
        <v>0</v>
      </c>
      <c r="AC80" s="306">
        <f t="shared" ca="1" si="21"/>
        <v>0</v>
      </c>
      <c r="AD80" s="307">
        <f t="shared" ca="1" si="22"/>
        <v>0</v>
      </c>
    </row>
    <row r="81" spans="4:30" x14ac:dyDescent="0.35">
      <c r="D81" s="320">
        <v>77</v>
      </c>
      <c r="E81" s="321">
        <f t="shared" ca="1" si="30"/>
        <v>72805</v>
      </c>
      <c r="F81" s="322">
        <f t="shared" ca="1" si="23"/>
        <v>73169</v>
      </c>
      <c r="G81" s="323" t="s">
        <v>119</v>
      </c>
      <c r="H81" s="322">
        <f t="shared" ca="1" si="31"/>
        <v>72776</v>
      </c>
      <c r="I81" s="306">
        <f t="shared" si="32"/>
        <v>0</v>
      </c>
      <c r="J81" s="306">
        <f t="shared" ca="1" si="24"/>
        <v>0</v>
      </c>
      <c r="K81" s="306">
        <f t="shared" si="33"/>
        <v>0</v>
      </c>
      <c r="L81" s="306"/>
      <c r="M81" s="306">
        <f t="shared" si="34"/>
        <v>0</v>
      </c>
      <c r="N81" s="325">
        <f t="shared" ca="1" si="25"/>
        <v>0.05</v>
      </c>
      <c r="O81" s="23"/>
      <c r="P81" s="317">
        <f t="shared" ca="1" si="26"/>
        <v>9.4999999999999998E-3</v>
      </c>
      <c r="Q81" s="314">
        <f t="shared" ca="1" si="27"/>
        <v>0.05</v>
      </c>
      <c r="R81" s="164">
        <f ca="1">NPV(Q80,K81:$K$244) + ($A$13+$A$14+$A$15)/POWER(1+Q80,$A$29-D81+1)+U80</f>
        <v>0</v>
      </c>
      <c r="S81" s="164">
        <f ca="1">NPV(Q81,K81:$K$244) + ($A$13+$A$14+$A$15)/POWER(1+Q81,$A$29-D81+1)+U80</f>
        <v>0</v>
      </c>
      <c r="T81" s="45">
        <f t="shared" ca="1" si="35"/>
        <v>7.2759576141834259E-11</v>
      </c>
      <c r="U81" s="45">
        <f t="shared" ca="1" si="36"/>
        <v>0</v>
      </c>
      <c r="V81" s="306">
        <f t="shared" si="37"/>
        <v>0</v>
      </c>
      <c r="W81" s="306">
        <f t="shared" ca="1" si="28"/>
        <v>0</v>
      </c>
      <c r="X81" s="274">
        <f t="shared" ca="1" si="29"/>
        <v>7.2759576141834259E-11</v>
      </c>
      <c r="Z81" s="304">
        <f t="shared" ca="1" si="38"/>
        <v>0</v>
      </c>
      <c r="AA81" s="308"/>
      <c r="AB81" s="306">
        <f t="shared" ca="1" si="39"/>
        <v>0</v>
      </c>
      <c r="AC81" s="306">
        <f t="shared" ca="1" si="21"/>
        <v>0</v>
      </c>
      <c r="AD81" s="307">
        <f t="shared" ca="1" si="22"/>
        <v>0</v>
      </c>
    </row>
    <row r="82" spans="4:30" x14ac:dyDescent="0.35">
      <c r="D82" s="320">
        <v>78</v>
      </c>
      <c r="E82" s="321">
        <f t="shared" ca="1" si="30"/>
        <v>73170</v>
      </c>
      <c r="F82" s="322">
        <f t="shared" ca="1" si="23"/>
        <v>73534</v>
      </c>
      <c r="G82" s="323" t="s">
        <v>119</v>
      </c>
      <c r="H82" s="322">
        <f t="shared" ca="1" si="31"/>
        <v>73141</v>
      </c>
      <c r="I82" s="306">
        <f t="shared" si="32"/>
        <v>0</v>
      </c>
      <c r="J82" s="306">
        <f t="shared" ca="1" si="24"/>
        <v>0</v>
      </c>
      <c r="K82" s="306">
        <f t="shared" si="33"/>
        <v>0</v>
      </c>
      <c r="L82" s="306"/>
      <c r="M82" s="306">
        <f t="shared" si="34"/>
        <v>0</v>
      </c>
      <c r="N82" s="325">
        <f t="shared" ca="1" si="25"/>
        <v>0.05</v>
      </c>
      <c r="O82" s="23"/>
      <c r="P82" s="317">
        <f t="shared" ca="1" si="26"/>
        <v>9.4999999999999998E-3</v>
      </c>
      <c r="Q82" s="314">
        <f t="shared" ca="1" si="27"/>
        <v>0.05</v>
      </c>
      <c r="R82" s="164">
        <f ca="1">NPV(Q81,K82:$K$244) + ($A$13+$A$14+$A$15)/POWER(1+Q81,$A$29-D82+1)+U81</f>
        <v>0</v>
      </c>
      <c r="S82" s="164">
        <f ca="1">NPV(Q82,K82:$K$244) + ($A$13+$A$14+$A$15)/POWER(1+Q82,$A$29-D82+1)+U81</f>
        <v>0</v>
      </c>
      <c r="T82" s="45">
        <f t="shared" ca="1" si="35"/>
        <v>7.2759576141834259E-11</v>
      </c>
      <c r="U82" s="45">
        <f t="shared" ca="1" si="36"/>
        <v>0</v>
      </c>
      <c r="V82" s="306">
        <f t="shared" si="37"/>
        <v>0</v>
      </c>
      <c r="W82" s="306">
        <f t="shared" ca="1" si="28"/>
        <v>0</v>
      </c>
      <c r="X82" s="274">
        <f t="shared" ca="1" si="29"/>
        <v>7.2759576141834259E-11</v>
      </c>
      <c r="Z82" s="304">
        <f t="shared" ca="1" si="38"/>
        <v>0</v>
      </c>
      <c r="AA82" s="308"/>
      <c r="AB82" s="306">
        <f t="shared" ca="1" si="39"/>
        <v>0</v>
      </c>
      <c r="AC82" s="306">
        <f t="shared" ca="1" si="21"/>
        <v>0</v>
      </c>
      <c r="AD82" s="307">
        <f t="shared" ca="1" si="22"/>
        <v>0</v>
      </c>
    </row>
    <row r="83" spans="4:30" x14ac:dyDescent="0.35">
      <c r="D83" s="320">
        <v>79</v>
      </c>
      <c r="E83" s="321">
        <f t="shared" ca="1" si="30"/>
        <v>73535</v>
      </c>
      <c r="F83" s="322">
        <f t="shared" ca="1" si="23"/>
        <v>73899</v>
      </c>
      <c r="G83" s="323" t="s">
        <v>119</v>
      </c>
      <c r="H83" s="322">
        <f t="shared" ca="1" si="31"/>
        <v>73506</v>
      </c>
      <c r="I83" s="306">
        <f t="shared" si="32"/>
        <v>0</v>
      </c>
      <c r="J83" s="306">
        <f t="shared" ca="1" si="24"/>
        <v>0</v>
      </c>
      <c r="K83" s="306">
        <f t="shared" si="33"/>
        <v>0</v>
      </c>
      <c r="L83" s="306"/>
      <c r="M83" s="306">
        <f t="shared" si="34"/>
        <v>0</v>
      </c>
      <c r="N83" s="325">
        <f t="shared" ca="1" si="25"/>
        <v>0.05</v>
      </c>
      <c r="O83" s="23"/>
      <c r="P83" s="317">
        <f t="shared" ca="1" si="26"/>
        <v>9.4999999999999998E-3</v>
      </c>
      <c r="Q83" s="314">
        <f t="shared" ca="1" si="27"/>
        <v>0.05</v>
      </c>
      <c r="R83" s="164">
        <f ca="1">NPV(Q82,K83:$K$244) + ($A$13+$A$14+$A$15)/POWER(1+Q82,$A$29-D83+1)+U82</f>
        <v>0</v>
      </c>
      <c r="S83" s="164">
        <f ca="1">NPV(Q83,K83:$K$244) + ($A$13+$A$14+$A$15)/POWER(1+Q83,$A$29-D83+1)+U82</f>
        <v>0</v>
      </c>
      <c r="T83" s="45">
        <f t="shared" ca="1" si="35"/>
        <v>7.2759576141834259E-11</v>
      </c>
      <c r="U83" s="45">
        <f t="shared" ca="1" si="36"/>
        <v>0</v>
      </c>
      <c r="V83" s="306">
        <f t="shared" si="37"/>
        <v>0</v>
      </c>
      <c r="W83" s="306">
        <f t="shared" ca="1" si="28"/>
        <v>0</v>
      </c>
      <c r="X83" s="274">
        <f t="shared" ca="1" si="29"/>
        <v>7.2759576141834259E-11</v>
      </c>
      <c r="Z83" s="304">
        <f t="shared" ca="1" si="38"/>
        <v>0</v>
      </c>
      <c r="AA83" s="308"/>
      <c r="AB83" s="306">
        <f t="shared" ca="1" si="39"/>
        <v>0</v>
      </c>
      <c r="AC83" s="306">
        <f t="shared" ca="1" si="21"/>
        <v>0</v>
      </c>
      <c r="AD83" s="307">
        <f t="shared" ca="1" si="22"/>
        <v>0</v>
      </c>
    </row>
    <row r="84" spans="4:30" x14ac:dyDescent="0.35">
      <c r="D84" s="320">
        <v>80</v>
      </c>
      <c r="E84" s="321">
        <f t="shared" ca="1" si="30"/>
        <v>73900</v>
      </c>
      <c r="F84" s="322">
        <f t="shared" ca="1" si="23"/>
        <v>74264</v>
      </c>
      <c r="G84" s="323" t="s">
        <v>119</v>
      </c>
      <c r="H84" s="322">
        <f t="shared" ca="1" si="31"/>
        <v>73871</v>
      </c>
      <c r="I84" s="306">
        <f t="shared" si="32"/>
        <v>0</v>
      </c>
      <c r="J84" s="306">
        <f t="shared" ca="1" si="24"/>
        <v>0</v>
      </c>
      <c r="K84" s="306">
        <f t="shared" si="33"/>
        <v>0</v>
      </c>
      <c r="L84" s="306"/>
      <c r="M84" s="306">
        <f t="shared" si="34"/>
        <v>0</v>
      </c>
      <c r="N84" s="325">
        <f t="shared" ca="1" si="25"/>
        <v>0.05</v>
      </c>
      <c r="O84" s="23"/>
      <c r="P84" s="317">
        <f t="shared" ca="1" si="26"/>
        <v>9.4999999999999998E-3</v>
      </c>
      <c r="Q84" s="314">
        <f t="shared" ca="1" si="27"/>
        <v>0.05</v>
      </c>
      <c r="R84" s="164">
        <f ca="1">NPV(Q83,K84:$K$244) + ($A$13+$A$14+$A$15)/POWER(1+Q83,$A$29-D84+1)+U83</f>
        <v>0</v>
      </c>
      <c r="S84" s="164">
        <f ca="1">NPV(Q84,K84:$K$244) + ($A$13+$A$14+$A$15)/POWER(1+Q84,$A$29-D84+1)+U83</f>
        <v>0</v>
      </c>
      <c r="T84" s="45">
        <f t="shared" ca="1" si="35"/>
        <v>7.2759576141834259E-11</v>
      </c>
      <c r="U84" s="45">
        <f t="shared" ca="1" si="36"/>
        <v>0</v>
      </c>
      <c r="V84" s="306">
        <f t="shared" si="37"/>
        <v>0</v>
      </c>
      <c r="W84" s="306">
        <f t="shared" ca="1" si="28"/>
        <v>0</v>
      </c>
      <c r="X84" s="274">
        <f t="shared" ca="1" si="29"/>
        <v>7.2759576141834259E-11</v>
      </c>
      <c r="Z84" s="304">
        <f t="shared" ca="1" si="38"/>
        <v>0</v>
      </c>
      <c r="AA84" s="308"/>
      <c r="AB84" s="306">
        <f t="shared" ca="1" si="39"/>
        <v>0</v>
      </c>
      <c r="AC84" s="306">
        <f t="shared" ca="1" si="21"/>
        <v>0</v>
      </c>
      <c r="AD84" s="307">
        <f t="shared" ca="1" si="22"/>
        <v>0</v>
      </c>
    </row>
    <row r="85" spans="4:30" x14ac:dyDescent="0.35">
      <c r="D85" s="320">
        <v>81</v>
      </c>
      <c r="E85" s="321">
        <f t="shared" ca="1" si="30"/>
        <v>74265</v>
      </c>
      <c r="F85" s="322">
        <f t="shared" ca="1" si="23"/>
        <v>74630</v>
      </c>
      <c r="G85" s="323" t="s">
        <v>119</v>
      </c>
      <c r="H85" s="322">
        <f t="shared" ca="1" si="31"/>
        <v>74236</v>
      </c>
      <c r="I85" s="306">
        <f t="shared" si="32"/>
        <v>0</v>
      </c>
      <c r="J85" s="306">
        <f t="shared" ca="1" si="24"/>
        <v>0</v>
      </c>
      <c r="K85" s="306">
        <f t="shared" si="33"/>
        <v>0</v>
      </c>
      <c r="L85" s="306"/>
      <c r="M85" s="306">
        <f t="shared" si="34"/>
        <v>0</v>
      </c>
      <c r="N85" s="325">
        <f t="shared" ca="1" si="25"/>
        <v>0.05</v>
      </c>
      <c r="O85" s="23"/>
      <c r="P85" s="317">
        <f t="shared" ca="1" si="26"/>
        <v>9.4999999999999998E-3</v>
      </c>
      <c r="Q85" s="314">
        <f t="shared" ca="1" si="27"/>
        <v>0.05</v>
      </c>
      <c r="R85" s="164">
        <f ca="1">NPV(Q84,K85:$K$244) + ($A$13+$A$14+$A$15)/POWER(1+Q84,$A$29-D85+1)+U84</f>
        <v>0</v>
      </c>
      <c r="S85" s="164">
        <f ca="1">NPV(Q85,K85:$K$244) + ($A$13+$A$14+$A$15)/POWER(1+Q85,$A$29-D85+1)+U84</f>
        <v>0</v>
      </c>
      <c r="T85" s="45">
        <f t="shared" ca="1" si="35"/>
        <v>7.2759576141834259E-11</v>
      </c>
      <c r="U85" s="45">
        <f t="shared" ca="1" si="36"/>
        <v>0</v>
      </c>
      <c r="V85" s="306">
        <f t="shared" si="37"/>
        <v>0</v>
      </c>
      <c r="W85" s="306">
        <f t="shared" ca="1" si="28"/>
        <v>0</v>
      </c>
      <c r="X85" s="274">
        <f t="shared" ca="1" si="29"/>
        <v>7.2759576141834259E-11</v>
      </c>
      <c r="Z85" s="304">
        <f t="shared" ca="1" si="38"/>
        <v>0</v>
      </c>
      <c r="AA85" s="308"/>
      <c r="AB85" s="306">
        <f t="shared" ca="1" si="39"/>
        <v>0</v>
      </c>
      <c r="AC85" s="306">
        <f t="shared" ca="1" si="21"/>
        <v>0</v>
      </c>
      <c r="AD85" s="307">
        <f t="shared" ca="1" si="22"/>
        <v>0</v>
      </c>
    </row>
    <row r="86" spans="4:30" x14ac:dyDescent="0.35">
      <c r="D86" s="320">
        <v>82</v>
      </c>
      <c r="E86" s="321">
        <f t="shared" ca="1" si="30"/>
        <v>74631</v>
      </c>
      <c r="F86" s="322">
        <f t="shared" ca="1" si="23"/>
        <v>74995</v>
      </c>
      <c r="G86" s="323" t="s">
        <v>119</v>
      </c>
      <c r="H86" s="322">
        <f t="shared" ca="1" si="31"/>
        <v>74602</v>
      </c>
      <c r="I86" s="306">
        <f t="shared" si="32"/>
        <v>0</v>
      </c>
      <c r="J86" s="306">
        <f t="shared" ca="1" si="24"/>
        <v>0</v>
      </c>
      <c r="K86" s="306">
        <f t="shared" si="33"/>
        <v>0</v>
      </c>
      <c r="L86" s="306"/>
      <c r="M86" s="306">
        <f t="shared" si="34"/>
        <v>0</v>
      </c>
      <c r="N86" s="325">
        <f t="shared" ca="1" si="25"/>
        <v>0.05</v>
      </c>
      <c r="O86" s="23"/>
      <c r="P86" s="317">
        <f t="shared" ca="1" si="26"/>
        <v>9.4999999999999998E-3</v>
      </c>
      <c r="Q86" s="314">
        <f t="shared" ca="1" si="27"/>
        <v>0.05</v>
      </c>
      <c r="R86" s="164">
        <f ca="1">NPV(Q85,K86:$K$244) + ($A$13+$A$14+$A$15)/POWER(1+Q85,$A$29-D86+1)+U85</f>
        <v>0</v>
      </c>
      <c r="S86" s="164">
        <f ca="1">NPV(Q86,K86:$K$244) + ($A$13+$A$14+$A$15)/POWER(1+Q86,$A$29-D86+1)+U85</f>
        <v>0</v>
      </c>
      <c r="T86" s="45">
        <f t="shared" ca="1" si="35"/>
        <v>7.2759576141834259E-11</v>
      </c>
      <c r="U86" s="45">
        <f t="shared" ca="1" si="36"/>
        <v>0</v>
      </c>
      <c r="V86" s="306">
        <f t="shared" si="37"/>
        <v>0</v>
      </c>
      <c r="W86" s="306">
        <f t="shared" ca="1" si="28"/>
        <v>0</v>
      </c>
      <c r="X86" s="274">
        <f t="shared" ca="1" si="29"/>
        <v>7.2759576141834259E-11</v>
      </c>
      <c r="Z86" s="304">
        <f t="shared" ca="1" si="38"/>
        <v>0</v>
      </c>
      <c r="AA86" s="308"/>
      <c r="AB86" s="306">
        <f t="shared" ca="1" si="39"/>
        <v>0</v>
      </c>
      <c r="AC86" s="306">
        <f t="shared" ca="1" si="21"/>
        <v>0</v>
      </c>
      <c r="AD86" s="307">
        <f t="shared" ca="1" si="22"/>
        <v>0</v>
      </c>
    </row>
    <row r="87" spans="4:30" x14ac:dyDescent="0.35">
      <c r="D87" s="320">
        <v>83</v>
      </c>
      <c r="E87" s="321">
        <f t="shared" ca="1" si="30"/>
        <v>74996</v>
      </c>
      <c r="F87" s="322">
        <f t="shared" ca="1" si="23"/>
        <v>75360</v>
      </c>
      <c r="G87" s="323" t="s">
        <v>119</v>
      </c>
      <c r="H87" s="322">
        <f t="shared" ca="1" si="31"/>
        <v>74967</v>
      </c>
      <c r="I87" s="306">
        <f t="shared" si="32"/>
        <v>0</v>
      </c>
      <c r="J87" s="306">
        <f t="shared" ca="1" si="24"/>
        <v>0</v>
      </c>
      <c r="K87" s="306">
        <f t="shared" si="33"/>
        <v>0</v>
      </c>
      <c r="L87" s="306"/>
      <c r="M87" s="306">
        <f t="shared" si="34"/>
        <v>0</v>
      </c>
      <c r="N87" s="325">
        <f t="shared" ca="1" si="25"/>
        <v>0.05</v>
      </c>
      <c r="O87" s="23"/>
      <c r="P87" s="317">
        <f t="shared" ca="1" si="26"/>
        <v>9.4999999999999998E-3</v>
      </c>
      <c r="Q87" s="314">
        <f t="shared" ca="1" si="27"/>
        <v>0.05</v>
      </c>
      <c r="R87" s="164">
        <f ca="1">NPV(Q86,K87:$K$244) + ($A$13+$A$14+$A$15)/POWER(1+Q86,$A$29-D87+1)+U86</f>
        <v>0</v>
      </c>
      <c r="S87" s="164">
        <f ca="1">NPV(Q87,K87:$K$244) + ($A$13+$A$14+$A$15)/POWER(1+Q87,$A$29-D87+1)+U86</f>
        <v>0</v>
      </c>
      <c r="T87" s="45">
        <f t="shared" ca="1" si="35"/>
        <v>7.2759576141834259E-11</v>
      </c>
      <c r="U87" s="45">
        <f t="shared" ca="1" si="36"/>
        <v>0</v>
      </c>
      <c r="V87" s="306">
        <f t="shared" si="37"/>
        <v>0</v>
      </c>
      <c r="W87" s="306">
        <f t="shared" ca="1" si="28"/>
        <v>0</v>
      </c>
      <c r="X87" s="274">
        <f t="shared" ca="1" si="29"/>
        <v>7.2759576141834259E-11</v>
      </c>
      <c r="Z87" s="304">
        <f t="shared" ca="1" si="38"/>
        <v>0</v>
      </c>
      <c r="AA87" s="308"/>
      <c r="AB87" s="306">
        <f t="shared" ca="1" si="39"/>
        <v>0</v>
      </c>
      <c r="AC87" s="306">
        <f t="shared" ca="1" si="21"/>
        <v>0</v>
      </c>
      <c r="AD87" s="307">
        <f t="shared" ca="1" si="22"/>
        <v>0</v>
      </c>
    </row>
    <row r="88" spans="4:30" x14ac:dyDescent="0.35">
      <c r="D88" s="320">
        <v>84</v>
      </c>
      <c r="E88" s="321">
        <f t="shared" ca="1" si="30"/>
        <v>75361</v>
      </c>
      <c r="F88" s="322">
        <f t="shared" ca="1" si="23"/>
        <v>75725</v>
      </c>
      <c r="G88" s="323" t="s">
        <v>119</v>
      </c>
      <c r="H88" s="322">
        <f t="shared" ca="1" si="31"/>
        <v>75332</v>
      </c>
      <c r="I88" s="306">
        <f t="shared" si="32"/>
        <v>0</v>
      </c>
      <c r="J88" s="306">
        <f t="shared" ca="1" si="24"/>
        <v>0</v>
      </c>
      <c r="K88" s="306">
        <f t="shared" si="33"/>
        <v>0</v>
      </c>
      <c r="L88" s="306"/>
      <c r="M88" s="306">
        <f t="shared" si="34"/>
        <v>0</v>
      </c>
      <c r="N88" s="325">
        <f t="shared" ca="1" si="25"/>
        <v>0.05</v>
      </c>
      <c r="O88" s="23"/>
      <c r="P88" s="317">
        <f t="shared" ca="1" si="26"/>
        <v>9.4999999999999998E-3</v>
      </c>
      <c r="Q88" s="314">
        <f t="shared" ca="1" si="27"/>
        <v>0.05</v>
      </c>
      <c r="R88" s="164">
        <f ca="1">NPV(Q87,K88:$K$244) + ($A$13+$A$14+$A$15)/POWER(1+Q87,$A$29-D88+1)+U87</f>
        <v>0</v>
      </c>
      <c r="S88" s="164">
        <f ca="1">NPV(Q88,K88:$K$244) + ($A$13+$A$14+$A$15)/POWER(1+Q88,$A$29-D88+1)+U87</f>
        <v>0</v>
      </c>
      <c r="T88" s="45">
        <f t="shared" ca="1" si="35"/>
        <v>7.2759576141834259E-11</v>
      </c>
      <c r="U88" s="45">
        <f t="shared" ca="1" si="36"/>
        <v>0</v>
      </c>
      <c r="V88" s="306">
        <f t="shared" si="37"/>
        <v>0</v>
      </c>
      <c r="W88" s="306">
        <f t="shared" ca="1" si="28"/>
        <v>0</v>
      </c>
      <c r="X88" s="274">
        <f t="shared" ca="1" si="29"/>
        <v>7.2759576141834259E-11</v>
      </c>
      <c r="Z88" s="304">
        <f t="shared" ca="1" si="38"/>
        <v>0</v>
      </c>
      <c r="AA88" s="308"/>
      <c r="AB88" s="306">
        <f t="shared" ca="1" si="39"/>
        <v>0</v>
      </c>
      <c r="AC88" s="306">
        <f t="shared" ca="1" si="21"/>
        <v>0</v>
      </c>
      <c r="AD88" s="307">
        <f t="shared" ca="1" si="22"/>
        <v>0</v>
      </c>
    </row>
    <row r="89" spans="4:30" x14ac:dyDescent="0.35">
      <c r="D89" s="320">
        <v>85</v>
      </c>
      <c r="E89" s="321">
        <f t="shared" ca="1" si="30"/>
        <v>75726</v>
      </c>
      <c r="F89" s="322">
        <f t="shared" ca="1" si="23"/>
        <v>76091</v>
      </c>
      <c r="G89" s="323" t="s">
        <v>119</v>
      </c>
      <c r="H89" s="322">
        <f t="shared" ca="1" si="31"/>
        <v>75697</v>
      </c>
      <c r="I89" s="306">
        <f t="shared" si="32"/>
        <v>0</v>
      </c>
      <c r="J89" s="306">
        <f t="shared" ca="1" si="24"/>
        <v>0</v>
      </c>
      <c r="K89" s="306">
        <f t="shared" si="33"/>
        <v>0</v>
      </c>
      <c r="L89" s="306"/>
      <c r="M89" s="306">
        <f t="shared" si="34"/>
        <v>0</v>
      </c>
      <c r="N89" s="325">
        <f t="shared" ca="1" si="25"/>
        <v>0.05</v>
      </c>
      <c r="O89" s="23"/>
      <c r="P89" s="317">
        <f t="shared" ca="1" si="26"/>
        <v>9.4999999999999998E-3</v>
      </c>
      <c r="Q89" s="314">
        <f t="shared" ca="1" si="27"/>
        <v>0.05</v>
      </c>
      <c r="R89" s="164">
        <f ca="1">NPV(Q88,K89:$K$244) + ($A$13+$A$14+$A$15)/POWER(1+Q88,$A$29-D89+1)+U88</f>
        <v>0</v>
      </c>
      <c r="S89" s="164">
        <f ca="1">NPV(Q89,K89:$K$244) + ($A$13+$A$14+$A$15)/POWER(1+Q89,$A$29-D89+1)+U88</f>
        <v>0</v>
      </c>
      <c r="T89" s="45">
        <f t="shared" ca="1" si="35"/>
        <v>7.2759576141834259E-11</v>
      </c>
      <c r="U89" s="45">
        <f t="shared" ca="1" si="36"/>
        <v>0</v>
      </c>
      <c r="V89" s="306">
        <f t="shared" si="37"/>
        <v>0</v>
      </c>
      <c r="W89" s="306">
        <f t="shared" ca="1" si="28"/>
        <v>0</v>
      </c>
      <c r="X89" s="274">
        <f t="shared" ca="1" si="29"/>
        <v>7.2759576141834259E-11</v>
      </c>
      <c r="Z89" s="304">
        <f t="shared" ca="1" si="38"/>
        <v>0</v>
      </c>
      <c r="AA89" s="308"/>
      <c r="AB89" s="306">
        <f t="shared" ca="1" si="39"/>
        <v>0</v>
      </c>
      <c r="AC89" s="306">
        <f t="shared" ca="1" si="21"/>
        <v>0</v>
      </c>
      <c r="AD89" s="307">
        <f t="shared" ca="1" si="22"/>
        <v>0</v>
      </c>
    </row>
    <row r="90" spans="4:30" x14ac:dyDescent="0.35">
      <c r="D90" s="320">
        <v>86</v>
      </c>
      <c r="E90" s="321">
        <f t="shared" ca="1" si="30"/>
        <v>76092</v>
      </c>
      <c r="F90" s="322">
        <f t="shared" ca="1" si="23"/>
        <v>76456</v>
      </c>
      <c r="G90" s="323" t="s">
        <v>119</v>
      </c>
      <c r="H90" s="322">
        <f t="shared" ca="1" si="31"/>
        <v>76063</v>
      </c>
      <c r="I90" s="306">
        <f t="shared" si="32"/>
        <v>0</v>
      </c>
      <c r="J90" s="306">
        <f t="shared" ca="1" si="24"/>
        <v>0</v>
      </c>
      <c r="K90" s="306">
        <f t="shared" si="33"/>
        <v>0</v>
      </c>
      <c r="L90" s="306"/>
      <c r="M90" s="306">
        <f t="shared" si="34"/>
        <v>0</v>
      </c>
      <c r="N90" s="325">
        <f t="shared" ca="1" si="25"/>
        <v>0.05</v>
      </c>
      <c r="O90" s="23"/>
      <c r="P90" s="317">
        <f t="shared" ca="1" si="26"/>
        <v>9.4999999999999998E-3</v>
      </c>
      <c r="Q90" s="314">
        <f t="shared" ca="1" si="27"/>
        <v>0.05</v>
      </c>
      <c r="R90" s="164">
        <f ca="1">NPV(Q89,K90:$K$244) + ($A$13+$A$14+$A$15)/POWER(1+Q89,$A$29-D90+1)+U89</f>
        <v>0</v>
      </c>
      <c r="S90" s="164">
        <f ca="1">NPV(Q90,K90:$K$244) + ($A$13+$A$14+$A$15)/POWER(1+Q90,$A$29-D90+1)+U89</f>
        <v>0</v>
      </c>
      <c r="T90" s="45">
        <f t="shared" ca="1" si="35"/>
        <v>7.2759576141834259E-11</v>
      </c>
      <c r="U90" s="45">
        <f t="shared" ca="1" si="36"/>
        <v>0</v>
      </c>
      <c r="V90" s="306">
        <f t="shared" si="37"/>
        <v>0</v>
      </c>
      <c r="W90" s="306">
        <f t="shared" ca="1" si="28"/>
        <v>0</v>
      </c>
      <c r="X90" s="274">
        <f t="shared" ca="1" si="29"/>
        <v>7.2759576141834259E-11</v>
      </c>
      <c r="Z90" s="304">
        <f t="shared" ca="1" si="38"/>
        <v>0</v>
      </c>
      <c r="AA90" s="308"/>
      <c r="AB90" s="306">
        <f t="shared" ca="1" si="39"/>
        <v>0</v>
      </c>
      <c r="AC90" s="306">
        <f t="shared" ca="1" si="21"/>
        <v>0</v>
      </c>
      <c r="AD90" s="307">
        <f t="shared" ca="1" si="22"/>
        <v>0</v>
      </c>
    </row>
    <row r="91" spans="4:30" x14ac:dyDescent="0.35">
      <c r="D91" s="320">
        <v>87</v>
      </c>
      <c r="E91" s="321">
        <f t="shared" ca="1" si="30"/>
        <v>76457</v>
      </c>
      <c r="F91" s="322">
        <f t="shared" ca="1" si="23"/>
        <v>76821</v>
      </c>
      <c r="G91" s="323" t="s">
        <v>119</v>
      </c>
      <c r="H91" s="322">
        <f t="shared" ca="1" si="31"/>
        <v>76428</v>
      </c>
      <c r="I91" s="306">
        <f t="shared" si="32"/>
        <v>0</v>
      </c>
      <c r="J91" s="306">
        <f t="shared" ca="1" si="24"/>
        <v>0</v>
      </c>
      <c r="K91" s="306">
        <f t="shared" si="33"/>
        <v>0</v>
      </c>
      <c r="L91" s="306"/>
      <c r="M91" s="306">
        <f t="shared" si="34"/>
        <v>0</v>
      </c>
      <c r="N91" s="325">
        <f t="shared" ca="1" si="25"/>
        <v>0.05</v>
      </c>
      <c r="O91" s="23"/>
      <c r="P91" s="317">
        <f t="shared" ca="1" si="26"/>
        <v>9.4999999999999998E-3</v>
      </c>
      <c r="Q91" s="314">
        <f t="shared" ca="1" si="27"/>
        <v>0.05</v>
      </c>
      <c r="R91" s="164">
        <f ca="1">NPV(Q90,K91:$K$244) + ($A$13+$A$14+$A$15)/POWER(1+Q90,$A$29-D91+1)+U90</f>
        <v>0</v>
      </c>
      <c r="S91" s="164">
        <f ca="1">NPV(Q91,K91:$K$244) + ($A$13+$A$14+$A$15)/POWER(1+Q91,$A$29-D91+1)+U90</f>
        <v>0</v>
      </c>
      <c r="T91" s="45">
        <f t="shared" ca="1" si="35"/>
        <v>7.2759576141834259E-11</v>
      </c>
      <c r="U91" s="45">
        <f t="shared" ca="1" si="36"/>
        <v>0</v>
      </c>
      <c r="V91" s="306">
        <f t="shared" si="37"/>
        <v>0</v>
      </c>
      <c r="W91" s="306">
        <f t="shared" ca="1" si="28"/>
        <v>0</v>
      </c>
      <c r="X91" s="274">
        <f t="shared" ca="1" si="29"/>
        <v>7.2759576141834259E-11</v>
      </c>
      <c r="Z91" s="304">
        <f t="shared" ca="1" si="38"/>
        <v>0</v>
      </c>
      <c r="AA91" s="308"/>
      <c r="AB91" s="306">
        <f t="shared" ca="1" si="39"/>
        <v>0</v>
      </c>
      <c r="AC91" s="306">
        <f t="shared" ca="1" si="21"/>
        <v>0</v>
      </c>
      <c r="AD91" s="307">
        <f t="shared" ca="1" si="22"/>
        <v>0</v>
      </c>
    </row>
    <row r="92" spans="4:30" x14ac:dyDescent="0.35">
      <c r="D92" s="320">
        <v>88</v>
      </c>
      <c r="E92" s="321">
        <f t="shared" ca="1" si="30"/>
        <v>76822</v>
      </c>
      <c r="F92" s="322">
        <f t="shared" ca="1" si="23"/>
        <v>77186</v>
      </c>
      <c r="G92" s="323" t="s">
        <v>119</v>
      </c>
      <c r="H92" s="322">
        <f t="shared" ca="1" si="31"/>
        <v>76793</v>
      </c>
      <c r="I92" s="306">
        <f t="shared" si="32"/>
        <v>0</v>
      </c>
      <c r="J92" s="306">
        <f t="shared" ca="1" si="24"/>
        <v>0</v>
      </c>
      <c r="K92" s="306">
        <f t="shared" si="33"/>
        <v>0</v>
      </c>
      <c r="L92" s="306"/>
      <c r="M92" s="306">
        <f t="shared" si="34"/>
        <v>0</v>
      </c>
      <c r="N92" s="325">
        <f t="shared" ca="1" si="25"/>
        <v>0.05</v>
      </c>
      <c r="O92" s="23"/>
      <c r="P92" s="317">
        <f t="shared" ca="1" si="26"/>
        <v>9.4999999999999998E-3</v>
      </c>
      <c r="Q92" s="314">
        <f t="shared" ca="1" si="27"/>
        <v>0.05</v>
      </c>
      <c r="R92" s="164">
        <f ca="1">NPV(Q91,K92:$K$244) + ($A$13+$A$14+$A$15)/POWER(1+Q91,$A$29-D92+1)+U91</f>
        <v>0</v>
      </c>
      <c r="S92" s="164">
        <f ca="1">NPV(Q92,K92:$K$244) + ($A$13+$A$14+$A$15)/POWER(1+Q92,$A$29-D92+1)+U91</f>
        <v>0</v>
      </c>
      <c r="T92" s="45">
        <f t="shared" ca="1" si="35"/>
        <v>7.2759576141834259E-11</v>
      </c>
      <c r="U92" s="45">
        <f t="shared" ca="1" si="36"/>
        <v>0</v>
      </c>
      <c r="V92" s="306">
        <f t="shared" si="37"/>
        <v>0</v>
      </c>
      <c r="W92" s="306">
        <f t="shared" ca="1" si="28"/>
        <v>0</v>
      </c>
      <c r="X92" s="274">
        <f t="shared" ca="1" si="29"/>
        <v>7.2759576141834259E-11</v>
      </c>
      <c r="Z92" s="304">
        <f t="shared" ca="1" si="38"/>
        <v>0</v>
      </c>
      <c r="AA92" s="308"/>
      <c r="AB92" s="306">
        <f t="shared" ca="1" si="39"/>
        <v>0</v>
      </c>
      <c r="AC92" s="306">
        <f t="shared" ca="1" si="21"/>
        <v>0</v>
      </c>
      <c r="AD92" s="307">
        <f t="shared" ca="1" si="22"/>
        <v>0</v>
      </c>
    </row>
    <row r="93" spans="4:30" x14ac:dyDescent="0.35">
      <c r="D93" s="320">
        <v>89</v>
      </c>
      <c r="E93" s="321">
        <f t="shared" ca="1" si="30"/>
        <v>77187</v>
      </c>
      <c r="F93" s="322">
        <f t="shared" ca="1" si="23"/>
        <v>77552</v>
      </c>
      <c r="G93" s="323" t="s">
        <v>119</v>
      </c>
      <c r="H93" s="322">
        <f t="shared" ca="1" si="31"/>
        <v>77158</v>
      </c>
      <c r="I93" s="306">
        <f t="shared" si="32"/>
        <v>0</v>
      </c>
      <c r="J93" s="306">
        <f t="shared" ca="1" si="24"/>
        <v>0</v>
      </c>
      <c r="K93" s="306">
        <f t="shared" si="33"/>
        <v>0</v>
      </c>
      <c r="L93" s="306"/>
      <c r="M93" s="306">
        <f t="shared" si="34"/>
        <v>0</v>
      </c>
      <c r="N93" s="325">
        <f t="shared" ca="1" si="25"/>
        <v>0.05</v>
      </c>
      <c r="O93" s="23"/>
      <c r="P93" s="317">
        <f t="shared" ca="1" si="26"/>
        <v>9.4999999999999998E-3</v>
      </c>
      <c r="Q93" s="314">
        <f t="shared" ca="1" si="27"/>
        <v>0.05</v>
      </c>
      <c r="R93" s="164">
        <f ca="1">NPV(Q92,K93:$K$244) + ($A$13+$A$14+$A$15)/POWER(1+Q92,$A$29-D93+1)+U92</f>
        <v>0</v>
      </c>
      <c r="S93" s="164">
        <f ca="1">NPV(Q93,K93:$K$244) + ($A$13+$A$14+$A$15)/POWER(1+Q93,$A$29-D93+1)+U92</f>
        <v>0</v>
      </c>
      <c r="T93" s="45">
        <f t="shared" ca="1" si="35"/>
        <v>7.2759576141834259E-11</v>
      </c>
      <c r="U93" s="45">
        <f t="shared" ca="1" si="36"/>
        <v>0</v>
      </c>
      <c r="V93" s="306">
        <f t="shared" si="37"/>
        <v>0</v>
      </c>
      <c r="W93" s="306">
        <f t="shared" ca="1" si="28"/>
        <v>0</v>
      </c>
      <c r="X93" s="274">
        <f t="shared" ca="1" si="29"/>
        <v>7.2759576141834259E-11</v>
      </c>
      <c r="Z93" s="304">
        <f t="shared" ca="1" si="38"/>
        <v>0</v>
      </c>
      <c r="AA93" s="308"/>
      <c r="AB93" s="306">
        <f t="shared" ca="1" si="39"/>
        <v>0</v>
      </c>
      <c r="AC93" s="306">
        <f t="shared" ca="1" si="21"/>
        <v>0</v>
      </c>
      <c r="AD93" s="307">
        <f t="shared" ca="1" si="22"/>
        <v>0</v>
      </c>
    </row>
    <row r="94" spans="4:30" x14ac:dyDescent="0.35">
      <c r="D94" s="320">
        <v>90</v>
      </c>
      <c r="E94" s="321">
        <f t="shared" ca="1" si="30"/>
        <v>77553</v>
      </c>
      <c r="F94" s="322">
        <f t="shared" ca="1" si="23"/>
        <v>77917</v>
      </c>
      <c r="G94" s="323" t="s">
        <v>119</v>
      </c>
      <c r="H94" s="322">
        <f t="shared" ca="1" si="31"/>
        <v>77524</v>
      </c>
      <c r="I94" s="306">
        <f t="shared" si="32"/>
        <v>0</v>
      </c>
      <c r="J94" s="306">
        <f t="shared" ca="1" si="24"/>
        <v>0</v>
      </c>
      <c r="K94" s="306">
        <f t="shared" si="33"/>
        <v>0</v>
      </c>
      <c r="L94" s="306"/>
      <c r="M94" s="306">
        <f t="shared" si="34"/>
        <v>0</v>
      </c>
      <c r="N94" s="325">
        <f t="shared" ca="1" si="25"/>
        <v>0.05</v>
      </c>
      <c r="O94" s="23"/>
      <c r="P94" s="317">
        <f t="shared" ca="1" si="26"/>
        <v>9.4999999999999998E-3</v>
      </c>
      <c r="Q94" s="314">
        <f t="shared" ca="1" si="27"/>
        <v>0.05</v>
      </c>
      <c r="R94" s="164">
        <f ca="1">NPV(Q93,K94:$K$244) + ($A$13+$A$14+$A$15)/POWER(1+Q93,$A$29-D94+1)+U93</f>
        <v>0</v>
      </c>
      <c r="S94" s="164">
        <f ca="1">NPV(Q94,K94:$K$244) + ($A$13+$A$14+$A$15)/POWER(1+Q94,$A$29-D94+1)+U93</f>
        <v>0</v>
      </c>
      <c r="T94" s="45">
        <f t="shared" ca="1" si="35"/>
        <v>7.2759576141834259E-11</v>
      </c>
      <c r="U94" s="45">
        <f t="shared" ca="1" si="36"/>
        <v>0</v>
      </c>
      <c r="V94" s="306">
        <f t="shared" si="37"/>
        <v>0</v>
      </c>
      <c r="W94" s="306">
        <f t="shared" ca="1" si="28"/>
        <v>0</v>
      </c>
      <c r="X94" s="274">
        <f t="shared" ca="1" si="29"/>
        <v>7.2759576141834259E-11</v>
      </c>
      <c r="Z94" s="304">
        <f t="shared" ca="1" si="38"/>
        <v>0</v>
      </c>
      <c r="AA94" s="308"/>
      <c r="AB94" s="306">
        <f t="shared" ca="1" si="39"/>
        <v>0</v>
      </c>
      <c r="AC94" s="306">
        <f t="shared" ca="1" si="21"/>
        <v>0</v>
      </c>
      <c r="AD94" s="307">
        <f t="shared" ca="1" si="22"/>
        <v>0</v>
      </c>
    </row>
    <row r="95" spans="4:30" x14ac:dyDescent="0.35">
      <c r="D95" s="320">
        <v>91</v>
      </c>
      <c r="E95" s="321">
        <f t="shared" ca="1" si="30"/>
        <v>77918</v>
      </c>
      <c r="F95" s="322">
        <f t="shared" ca="1" si="23"/>
        <v>78282</v>
      </c>
      <c r="G95" s="323" t="s">
        <v>119</v>
      </c>
      <c r="H95" s="322">
        <f t="shared" ca="1" si="31"/>
        <v>77889</v>
      </c>
      <c r="I95" s="306">
        <f t="shared" si="32"/>
        <v>0</v>
      </c>
      <c r="J95" s="306">
        <f t="shared" ca="1" si="24"/>
        <v>0</v>
      </c>
      <c r="K95" s="306">
        <f t="shared" si="33"/>
        <v>0</v>
      </c>
      <c r="L95" s="306"/>
      <c r="M95" s="306">
        <f t="shared" si="34"/>
        <v>0</v>
      </c>
      <c r="N95" s="325">
        <f t="shared" ca="1" si="25"/>
        <v>0.05</v>
      </c>
      <c r="O95" s="23"/>
      <c r="P95" s="317">
        <f t="shared" ca="1" si="26"/>
        <v>9.4999999999999998E-3</v>
      </c>
      <c r="Q95" s="314">
        <f t="shared" ca="1" si="27"/>
        <v>0.05</v>
      </c>
      <c r="R95" s="164">
        <f ca="1">NPV(Q94,K95:$K$244) + ($A$13+$A$14+$A$15)/POWER(1+Q94,$A$29-D95+1)+U94</f>
        <v>0</v>
      </c>
      <c r="S95" s="164">
        <f ca="1">NPV(Q95,K95:$K$244) + ($A$13+$A$14+$A$15)/POWER(1+Q95,$A$29-D95+1)+U94</f>
        <v>0</v>
      </c>
      <c r="T95" s="45">
        <f t="shared" ca="1" si="35"/>
        <v>7.2759576141834259E-11</v>
      </c>
      <c r="U95" s="45">
        <f t="shared" ca="1" si="36"/>
        <v>0</v>
      </c>
      <c r="V95" s="306">
        <f t="shared" si="37"/>
        <v>0</v>
      </c>
      <c r="W95" s="306">
        <f t="shared" ca="1" si="28"/>
        <v>0</v>
      </c>
      <c r="X95" s="274">
        <f t="shared" ca="1" si="29"/>
        <v>7.2759576141834259E-11</v>
      </c>
      <c r="Z95" s="304">
        <f t="shared" ca="1" si="38"/>
        <v>0</v>
      </c>
      <c r="AA95" s="308"/>
      <c r="AB95" s="306">
        <f t="shared" ca="1" si="39"/>
        <v>0</v>
      </c>
      <c r="AC95" s="306">
        <f t="shared" ca="1" si="21"/>
        <v>0</v>
      </c>
      <c r="AD95" s="307">
        <f t="shared" ca="1" si="22"/>
        <v>0</v>
      </c>
    </row>
    <row r="96" spans="4:30" x14ac:dyDescent="0.35">
      <c r="D96" s="320">
        <v>92</v>
      </c>
      <c r="E96" s="321">
        <f t="shared" ca="1" si="30"/>
        <v>78283</v>
      </c>
      <c r="F96" s="322">
        <f t="shared" ca="1" si="23"/>
        <v>78647</v>
      </c>
      <c r="G96" s="323" t="s">
        <v>119</v>
      </c>
      <c r="H96" s="322">
        <f t="shared" ca="1" si="31"/>
        <v>78254</v>
      </c>
      <c r="I96" s="306">
        <f t="shared" si="32"/>
        <v>0</v>
      </c>
      <c r="J96" s="306">
        <f t="shared" ca="1" si="24"/>
        <v>0</v>
      </c>
      <c r="K96" s="306">
        <f t="shared" si="33"/>
        <v>0</v>
      </c>
      <c r="L96" s="306"/>
      <c r="M96" s="306">
        <f t="shared" si="34"/>
        <v>0</v>
      </c>
      <c r="N96" s="325">
        <f t="shared" ca="1" si="25"/>
        <v>0.05</v>
      </c>
      <c r="O96" s="23"/>
      <c r="P96" s="317">
        <f t="shared" ca="1" si="26"/>
        <v>9.4999999999999998E-3</v>
      </c>
      <c r="Q96" s="314">
        <f t="shared" ca="1" si="27"/>
        <v>0.05</v>
      </c>
      <c r="R96" s="164">
        <f ca="1">NPV(Q95,K96:$K$244) + ($A$13+$A$14+$A$15)/POWER(1+Q95,$A$29-D96+1)+U95</f>
        <v>0</v>
      </c>
      <c r="S96" s="164">
        <f ca="1">NPV(Q96,K96:$K$244) + ($A$13+$A$14+$A$15)/POWER(1+Q96,$A$29-D96+1)+U95</f>
        <v>0</v>
      </c>
      <c r="T96" s="45">
        <f t="shared" ca="1" si="35"/>
        <v>7.2759576141834259E-11</v>
      </c>
      <c r="U96" s="45">
        <f t="shared" ca="1" si="36"/>
        <v>0</v>
      </c>
      <c r="V96" s="306">
        <f t="shared" si="37"/>
        <v>0</v>
      </c>
      <c r="W96" s="306">
        <f t="shared" ca="1" si="28"/>
        <v>0</v>
      </c>
      <c r="X96" s="274">
        <f t="shared" ca="1" si="29"/>
        <v>7.2759576141834259E-11</v>
      </c>
      <c r="Z96" s="304">
        <f t="shared" ca="1" si="38"/>
        <v>0</v>
      </c>
      <c r="AA96" s="308"/>
      <c r="AB96" s="306">
        <f t="shared" ca="1" si="39"/>
        <v>0</v>
      </c>
      <c r="AC96" s="306">
        <f t="shared" ca="1" si="21"/>
        <v>0</v>
      </c>
      <c r="AD96" s="307">
        <f t="shared" ca="1" si="22"/>
        <v>0</v>
      </c>
    </row>
    <row r="97" spans="4:30" x14ac:dyDescent="0.35">
      <c r="D97" s="320">
        <v>93</v>
      </c>
      <c r="E97" s="321">
        <f t="shared" ca="1" si="30"/>
        <v>78648</v>
      </c>
      <c r="F97" s="322">
        <f t="shared" ca="1" si="23"/>
        <v>79013</v>
      </c>
      <c r="G97" s="323" t="s">
        <v>119</v>
      </c>
      <c r="H97" s="322">
        <f t="shared" ca="1" si="31"/>
        <v>78619</v>
      </c>
      <c r="I97" s="306">
        <f t="shared" si="32"/>
        <v>0</v>
      </c>
      <c r="J97" s="306">
        <f t="shared" ca="1" si="24"/>
        <v>0</v>
      </c>
      <c r="K97" s="306">
        <f t="shared" si="33"/>
        <v>0</v>
      </c>
      <c r="L97" s="306"/>
      <c r="M97" s="306">
        <f t="shared" si="34"/>
        <v>0</v>
      </c>
      <c r="N97" s="325">
        <f t="shared" ca="1" si="25"/>
        <v>0.05</v>
      </c>
      <c r="O97" s="23"/>
      <c r="P97" s="317">
        <f t="shared" ca="1" si="26"/>
        <v>9.4999999999999998E-3</v>
      </c>
      <c r="Q97" s="314">
        <f t="shared" ca="1" si="27"/>
        <v>0.05</v>
      </c>
      <c r="R97" s="164">
        <f ca="1">NPV(Q96,K97:$K$244) + ($A$13+$A$14+$A$15)/POWER(1+Q96,$A$29-D97+1)+U96</f>
        <v>0</v>
      </c>
      <c r="S97" s="164">
        <f ca="1">NPV(Q97,K97:$K$244) + ($A$13+$A$14+$A$15)/POWER(1+Q97,$A$29-D97+1)+U96</f>
        <v>0</v>
      </c>
      <c r="T97" s="45">
        <f t="shared" ca="1" si="35"/>
        <v>7.2759576141834259E-11</v>
      </c>
      <c r="U97" s="45">
        <f t="shared" ca="1" si="36"/>
        <v>0</v>
      </c>
      <c r="V97" s="306">
        <f t="shared" si="37"/>
        <v>0</v>
      </c>
      <c r="W97" s="306">
        <f t="shared" ca="1" si="28"/>
        <v>0</v>
      </c>
      <c r="X97" s="274">
        <f t="shared" ca="1" si="29"/>
        <v>7.2759576141834259E-11</v>
      </c>
      <c r="Z97" s="304">
        <f t="shared" ca="1" si="38"/>
        <v>0</v>
      </c>
      <c r="AA97" s="308"/>
      <c r="AB97" s="306">
        <f t="shared" ca="1" si="39"/>
        <v>0</v>
      </c>
      <c r="AC97" s="306">
        <f t="shared" ca="1" si="21"/>
        <v>0</v>
      </c>
      <c r="AD97" s="307">
        <f t="shared" ca="1" si="22"/>
        <v>0</v>
      </c>
    </row>
    <row r="98" spans="4:30" x14ac:dyDescent="0.35">
      <c r="D98" s="320">
        <v>94</v>
      </c>
      <c r="E98" s="321">
        <f t="shared" ca="1" si="30"/>
        <v>79014</v>
      </c>
      <c r="F98" s="322">
        <f t="shared" ca="1" si="23"/>
        <v>79378</v>
      </c>
      <c r="G98" s="323" t="s">
        <v>119</v>
      </c>
      <c r="H98" s="322">
        <f t="shared" ca="1" si="31"/>
        <v>78985</v>
      </c>
      <c r="I98" s="306">
        <f t="shared" si="32"/>
        <v>0</v>
      </c>
      <c r="J98" s="306">
        <f t="shared" ca="1" si="24"/>
        <v>0</v>
      </c>
      <c r="K98" s="306">
        <f t="shared" si="33"/>
        <v>0</v>
      </c>
      <c r="L98" s="306"/>
      <c r="M98" s="306">
        <f t="shared" si="34"/>
        <v>0</v>
      </c>
      <c r="N98" s="325">
        <f t="shared" ca="1" si="25"/>
        <v>0.05</v>
      </c>
      <c r="O98" s="23"/>
      <c r="P98" s="317">
        <f t="shared" ca="1" si="26"/>
        <v>9.4999999999999998E-3</v>
      </c>
      <c r="Q98" s="314">
        <f t="shared" ca="1" si="27"/>
        <v>0.05</v>
      </c>
      <c r="R98" s="164">
        <f ca="1">NPV(Q97,K98:$K$244) + ($A$13+$A$14+$A$15)/POWER(1+Q97,$A$29-D98+1)+U97</f>
        <v>0</v>
      </c>
      <c r="S98" s="164">
        <f ca="1">NPV(Q98,K98:$K$244) + ($A$13+$A$14+$A$15)/POWER(1+Q98,$A$29-D98+1)+U97</f>
        <v>0</v>
      </c>
      <c r="T98" s="45">
        <f t="shared" ca="1" si="35"/>
        <v>7.2759576141834259E-11</v>
      </c>
      <c r="U98" s="45">
        <f t="shared" ca="1" si="36"/>
        <v>0</v>
      </c>
      <c r="V98" s="306">
        <f t="shared" si="37"/>
        <v>0</v>
      </c>
      <c r="W98" s="306">
        <f t="shared" ca="1" si="28"/>
        <v>0</v>
      </c>
      <c r="X98" s="274">
        <f t="shared" ca="1" si="29"/>
        <v>7.2759576141834259E-11</v>
      </c>
      <c r="Z98" s="304">
        <f t="shared" ca="1" si="38"/>
        <v>0</v>
      </c>
      <c r="AA98" s="308"/>
      <c r="AB98" s="306">
        <f t="shared" ca="1" si="39"/>
        <v>0</v>
      </c>
      <c r="AC98" s="306">
        <f t="shared" ca="1" si="21"/>
        <v>0</v>
      </c>
      <c r="AD98" s="307">
        <f t="shared" ca="1" si="22"/>
        <v>0</v>
      </c>
    </row>
    <row r="99" spans="4:30" x14ac:dyDescent="0.35">
      <c r="D99" s="320">
        <v>95</v>
      </c>
      <c r="E99" s="321">
        <f t="shared" ca="1" si="30"/>
        <v>79379</v>
      </c>
      <c r="F99" s="322">
        <f t="shared" ca="1" si="23"/>
        <v>79743</v>
      </c>
      <c r="G99" s="323" t="s">
        <v>119</v>
      </c>
      <c r="H99" s="322">
        <f t="shared" ca="1" si="31"/>
        <v>79350</v>
      </c>
      <c r="I99" s="306">
        <f t="shared" si="32"/>
        <v>0</v>
      </c>
      <c r="J99" s="306">
        <f t="shared" ca="1" si="24"/>
        <v>0</v>
      </c>
      <c r="K99" s="306">
        <f t="shared" si="33"/>
        <v>0</v>
      </c>
      <c r="L99" s="306"/>
      <c r="M99" s="306">
        <f t="shared" si="34"/>
        <v>0</v>
      </c>
      <c r="N99" s="325">
        <f t="shared" ca="1" si="25"/>
        <v>0.05</v>
      </c>
      <c r="O99" s="23"/>
      <c r="P99" s="317">
        <f t="shared" ca="1" si="26"/>
        <v>9.4999999999999998E-3</v>
      </c>
      <c r="Q99" s="314">
        <f t="shared" ca="1" si="27"/>
        <v>0.05</v>
      </c>
      <c r="R99" s="164">
        <f ca="1">NPV(Q98,K99:$K$244) + ($A$13+$A$14+$A$15)/POWER(1+Q98,$A$29-D99+1)+U98</f>
        <v>0</v>
      </c>
      <c r="S99" s="164">
        <f ca="1">NPV(Q99,K99:$K$244) + ($A$13+$A$14+$A$15)/POWER(1+Q99,$A$29-D99+1)+U98</f>
        <v>0</v>
      </c>
      <c r="T99" s="45">
        <f t="shared" ca="1" si="35"/>
        <v>7.2759576141834259E-11</v>
      </c>
      <c r="U99" s="45">
        <f t="shared" ca="1" si="36"/>
        <v>0</v>
      </c>
      <c r="V99" s="306">
        <f t="shared" si="37"/>
        <v>0</v>
      </c>
      <c r="W99" s="306">
        <f t="shared" ca="1" si="28"/>
        <v>0</v>
      </c>
      <c r="X99" s="274">
        <f t="shared" ca="1" si="29"/>
        <v>7.2759576141834259E-11</v>
      </c>
      <c r="Z99" s="304">
        <f t="shared" ca="1" si="38"/>
        <v>0</v>
      </c>
      <c r="AA99" s="308"/>
      <c r="AB99" s="306">
        <f t="shared" ca="1" si="39"/>
        <v>0</v>
      </c>
      <c r="AC99" s="306">
        <f t="shared" ca="1" si="21"/>
        <v>0</v>
      </c>
      <c r="AD99" s="307">
        <f t="shared" ca="1" si="22"/>
        <v>0</v>
      </c>
    </row>
    <row r="100" spans="4:30" x14ac:dyDescent="0.35">
      <c r="D100" s="320">
        <v>96</v>
      </c>
      <c r="E100" s="321">
        <f t="shared" ca="1" si="30"/>
        <v>79744</v>
      </c>
      <c r="F100" s="322">
        <f t="shared" ca="1" si="23"/>
        <v>80108</v>
      </c>
      <c r="G100" s="323" t="s">
        <v>119</v>
      </c>
      <c r="H100" s="322">
        <f t="shared" ca="1" si="31"/>
        <v>79715</v>
      </c>
      <c r="I100" s="306">
        <f t="shared" si="32"/>
        <v>0</v>
      </c>
      <c r="J100" s="306">
        <f t="shared" ca="1" si="24"/>
        <v>0</v>
      </c>
      <c r="K100" s="306">
        <f t="shared" si="33"/>
        <v>0</v>
      </c>
      <c r="L100" s="306"/>
      <c r="M100" s="306">
        <f t="shared" si="34"/>
        <v>0</v>
      </c>
      <c r="N100" s="325">
        <f t="shared" ca="1" si="25"/>
        <v>0.05</v>
      </c>
      <c r="O100" s="23"/>
      <c r="P100" s="317">
        <f t="shared" ca="1" si="26"/>
        <v>9.4999999999999998E-3</v>
      </c>
      <c r="Q100" s="314">
        <f t="shared" ca="1" si="27"/>
        <v>0.05</v>
      </c>
      <c r="R100" s="164">
        <f ca="1">NPV(Q99,K100:$K$244) + ($A$13+$A$14+$A$15)/POWER(1+Q99,$A$29-D100+1)+U99</f>
        <v>0</v>
      </c>
      <c r="S100" s="164">
        <f ca="1">NPV(Q100,K100:$K$244) + ($A$13+$A$14+$A$15)/POWER(1+Q100,$A$29-D100+1)+U99</f>
        <v>0</v>
      </c>
      <c r="T100" s="45">
        <f t="shared" ca="1" si="35"/>
        <v>7.2759576141834259E-11</v>
      </c>
      <c r="U100" s="45">
        <f t="shared" ca="1" si="36"/>
        <v>0</v>
      </c>
      <c r="V100" s="306">
        <f t="shared" si="37"/>
        <v>0</v>
      </c>
      <c r="W100" s="306">
        <f t="shared" ca="1" si="28"/>
        <v>0</v>
      </c>
      <c r="X100" s="274">
        <f t="shared" ca="1" si="29"/>
        <v>7.2759576141834259E-11</v>
      </c>
      <c r="Z100" s="304">
        <f t="shared" ca="1" si="38"/>
        <v>0</v>
      </c>
      <c r="AA100" s="308"/>
      <c r="AB100" s="306">
        <f t="shared" ca="1" si="39"/>
        <v>0</v>
      </c>
      <c r="AC100" s="306">
        <f t="shared" ca="1" si="21"/>
        <v>0</v>
      </c>
      <c r="AD100" s="307">
        <f t="shared" ca="1" si="22"/>
        <v>0</v>
      </c>
    </row>
    <row r="101" spans="4:30" x14ac:dyDescent="0.35">
      <c r="D101" s="320">
        <v>97</v>
      </c>
      <c r="E101" s="321">
        <f t="shared" ca="1" si="30"/>
        <v>80109</v>
      </c>
      <c r="F101" s="322">
        <f t="shared" ca="1" si="23"/>
        <v>80474</v>
      </c>
      <c r="G101" s="323" t="s">
        <v>119</v>
      </c>
      <c r="H101" s="322">
        <f t="shared" ca="1" si="31"/>
        <v>80080</v>
      </c>
      <c r="I101" s="306">
        <f t="shared" si="32"/>
        <v>0</v>
      </c>
      <c r="J101" s="306">
        <f t="shared" ca="1" si="24"/>
        <v>0</v>
      </c>
      <c r="K101" s="306">
        <f t="shared" si="33"/>
        <v>0</v>
      </c>
      <c r="L101" s="306"/>
      <c r="M101" s="306">
        <f t="shared" si="34"/>
        <v>0</v>
      </c>
      <c r="N101" s="325">
        <f t="shared" ca="1" si="25"/>
        <v>0.05</v>
      </c>
      <c r="O101" s="23"/>
      <c r="P101" s="317">
        <f t="shared" ca="1" si="26"/>
        <v>9.4999999999999998E-3</v>
      </c>
      <c r="Q101" s="314">
        <f t="shared" ca="1" si="27"/>
        <v>0.05</v>
      </c>
      <c r="R101" s="164">
        <f ca="1">NPV(Q100,K101:$K$244) + ($A$13+$A$14+$A$15)/POWER(1+Q100,$A$29-D101+1)+U100</f>
        <v>0</v>
      </c>
      <c r="S101" s="164">
        <f ca="1">NPV(Q101,K101:$K$244) + ($A$13+$A$14+$A$15)/POWER(1+Q101,$A$29-D101+1)+U100</f>
        <v>0</v>
      </c>
      <c r="T101" s="45">
        <f t="shared" ca="1" si="35"/>
        <v>7.2759576141834259E-11</v>
      </c>
      <c r="U101" s="45">
        <f t="shared" ca="1" si="36"/>
        <v>0</v>
      </c>
      <c r="V101" s="306">
        <f t="shared" si="37"/>
        <v>0</v>
      </c>
      <c r="W101" s="306">
        <f t="shared" ca="1" si="28"/>
        <v>0</v>
      </c>
      <c r="X101" s="274">
        <f t="shared" ca="1" si="29"/>
        <v>7.2759576141834259E-11</v>
      </c>
      <c r="Z101" s="304">
        <f t="shared" ca="1" si="38"/>
        <v>0</v>
      </c>
      <c r="AA101" s="308"/>
      <c r="AB101" s="306">
        <f t="shared" ca="1" si="39"/>
        <v>0</v>
      </c>
      <c r="AC101" s="306">
        <f t="shared" ca="1" si="21"/>
        <v>0</v>
      </c>
      <c r="AD101" s="307">
        <f t="shared" ca="1" si="22"/>
        <v>0</v>
      </c>
    </row>
    <row r="102" spans="4:30" x14ac:dyDescent="0.35">
      <c r="D102" s="320">
        <v>98</v>
      </c>
      <c r="E102" s="321">
        <f t="shared" ca="1" si="30"/>
        <v>80475</v>
      </c>
      <c r="F102" s="322">
        <f t="shared" ca="1" si="23"/>
        <v>80839</v>
      </c>
      <c r="G102" s="323" t="s">
        <v>119</v>
      </c>
      <c r="H102" s="322">
        <f t="shared" ca="1" si="31"/>
        <v>80446</v>
      </c>
      <c r="I102" s="306">
        <f t="shared" si="32"/>
        <v>0</v>
      </c>
      <c r="J102" s="306">
        <f t="shared" ca="1" si="24"/>
        <v>0</v>
      </c>
      <c r="K102" s="306">
        <f t="shared" si="33"/>
        <v>0</v>
      </c>
      <c r="L102" s="306"/>
      <c r="M102" s="306">
        <f t="shared" si="34"/>
        <v>0</v>
      </c>
      <c r="N102" s="325">
        <f t="shared" ca="1" si="25"/>
        <v>0.05</v>
      </c>
      <c r="O102" s="23"/>
      <c r="P102" s="317">
        <f t="shared" ca="1" si="26"/>
        <v>9.4999999999999998E-3</v>
      </c>
      <c r="Q102" s="314">
        <f t="shared" ca="1" si="27"/>
        <v>0.05</v>
      </c>
      <c r="R102" s="164">
        <f ca="1">NPV(Q101,K102:$K$244) + ($A$13+$A$14+$A$15)/POWER(1+Q101,$A$29-D102+1)+U101</f>
        <v>0</v>
      </c>
      <c r="S102" s="164">
        <f ca="1">NPV(Q102,K102:$K$244) + ($A$13+$A$14+$A$15)/POWER(1+Q102,$A$29-D102+1)+U101</f>
        <v>0</v>
      </c>
      <c r="T102" s="45">
        <f t="shared" ca="1" si="35"/>
        <v>7.2759576141834259E-11</v>
      </c>
      <c r="U102" s="45">
        <f t="shared" ca="1" si="36"/>
        <v>0</v>
      </c>
      <c r="V102" s="306">
        <f t="shared" si="37"/>
        <v>0</v>
      </c>
      <c r="W102" s="306">
        <f t="shared" ca="1" si="28"/>
        <v>0</v>
      </c>
      <c r="X102" s="274">
        <f t="shared" ca="1" si="29"/>
        <v>7.2759576141834259E-11</v>
      </c>
      <c r="Z102" s="304">
        <f t="shared" ca="1" si="38"/>
        <v>0</v>
      </c>
      <c r="AA102" s="308"/>
      <c r="AB102" s="306">
        <f t="shared" ca="1" si="39"/>
        <v>0</v>
      </c>
      <c r="AC102" s="306">
        <f t="shared" ca="1" si="21"/>
        <v>0</v>
      </c>
      <c r="AD102" s="307">
        <f t="shared" ca="1" si="22"/>
        <v>0</v>
      </c>
    </row>
    <row r="103" spans="4:30" x14ac:dyDescent="0.35">
      <c r="D103" s="320">
        <v>99</v>
      </c>
      <c r="E103" s="321">
        <f t="shared" ca="1" si="30"/>
        <v>80840</v>
      </c>
      <c r="F103" s="322">
        <f t="shared" ca="1" si="23"/>
        <v>81204</v>
      </c>
      <c r="G103" s="323" t="s">
        <v>119</v>
      </c>
      <c r="H103" s="322">
        <f t="shared" ca="1" si="31"/>
        <v>80811</v>
      </c>
      <c r="I103" s="306">
        <f t="shared" si="32"/>
        <v>0</v>
      </c>
      <c r="J103" s="306">
        <f t="shared" ca="1" si="24"/>
        <v>0</v>
      </c>
      <c r="K103" s="306">
        <f t="shared" si="33"/>
        <v>0</v>
      </c>
      <c r="L103" s="306"/>
      <c r="M103" s="306">
        <f t="shared" si="34"/>
        <v>0</v>
      </c>
      <c r="N103" s="325">
        <f t="shared" ca="1" si="25"/>
        <v>0.05</v>
      </c>
      <c r="O103" s="23"/>
      <c r="P103" s="317">
        <f t="shared" ca="1" si="26"/>
        <v>9.4999999999999998E-3</v>
      </c>
      <c r="Q103" s="314">
        <f t="shared" ca="1" si="27"/>
        <v>0.05</v>
      </c>
      <c r="R103" s="164">
        <f ca="1">NPV(Q102,K103:$K$244) + ($A$13+$A$14+$A$15)/POWER(1+Q102,$A$29-D103+1)+U102</f>
        <v>0</v>
      </c>
      <c r="S103" s="164">
        <f ca="1">NPV(Q103,K103:$K$244) + ($A$13+$A$14+$A$15)/POWER(1+Q103,$A$29-D103+1)+U102</f>
        <v>0</v>
      </c>
      <c r="T103" s="45">
        <f t="shared" ca="1" si="35"/>
        <v>7.2759576141834259E-11</v>
      </c>
      <c r="U103" s="45">
        <f t="shared" ca="1" si="36"/>
        <v>0</v>
      </c>
      <c r="V103" s="306">
        <f t="shared" si="37"/>
        <v>0</v>
      </c>
      <c r="W103" s="306">
        <f t="shared" ca="1" si="28"/>
        <v>0</v>
      </c>
      <c r="X103" s="274">
        <f t="shared" ca="1" si="29"/>
        <v>7.2759576141834259E-11</v>
      </c>
      <c r="Z103" s="304">
        <f t="shared" ca="1" si="38"/>
        <v>0</v>
      </c>
      <c r="AA103" s="308"/>
      <c r="AB103" s="306">
        <f t="shared" ca="1" si="39"/>
        <v>0</v>
      </c>
      <c r="AC103" s="306">
        <f t="shared" ca="1" si="21"/>
        <v>0</v>
      </c>
      <c r="AD103" s="307">
        <f t="shared" ca="1" si="22"/>
        <v>0</v>
      </c>
    </row>
    <row r="104" spans="4:30" x14ac:dyDescent="0.35">
      <c r="D104" s="320">
        <v>100</v>
      </c>
      <c r="E104" s="321">
        <f t="shared" ca="1" si="30"/>
        <v>81205</v>
      </c>
      <c r="F104" s="322">
        <f t="shared" ca="1" si="23"/>
        <v>81569</v>
      </c>
      <c r="G104" s="323" t="s">
        <v>119</v>
      </c>
      <c r="H104" s="322">
        <f t="shared" ca="1" si="31"/>
        <v>81176</v>
      </c>
      <c r="I104" s="306">
        <f t="shared" si="32"/>
        <v>0</v>
      </c>
      <c r="J104" s="306">
        <f t="shared" ca="1" si="24"/>
        <v>0</v>
      </c>
      <c r="K104" s="306">
        <f t="shared" si="33"/>
        <v>0</v>
      </c>
      <c r="L104" s="306"/>
      <c r="M104" s="306">
        <f t="shared" si="34"/>
        <v>0</v>
      </c>
      <c r="N104" s="325">
        <f t="shared" ca="1" si="25"/>
        <v>0.05</v>
      </c>
      <c r="O104" s="23"/>
      <c r="P104" s="317">
        <f t="shared" ca="1" si="26"/>
        <v>9.4999999999999998E-3</v>
      </c>
      <c r="Q104" s="314">
        <f t="shared" ca="1" si="27"/>
        <v>0.05</v>
      </c>
      <c r="R104" s="164">
        <f ca="1">NPV(Q103,K104:$K$244) + ($A$13+$A$14+$A$15)/POWER(1+Q103,$A$29-D104+1)+U103</f>
        <v>0</v>
      </c>
      <c r="S104" s="164">
        <f ca="1">NPV(Q104,K104:$K$244) + ($A$13+$A$14+$A$15)/POWER(1+Q104,$A$29-D104+1)+U103</f>
        <v>0</v>
      </c>
      <c r="T104" s="45">
        <f t="shared" ca="1" si="35"/>
        <v>7.2759576141834259E-11</v>
      </c>
      <c r="U104" s="45">
        <f t="shared" ca="1" si="36"/>
        <v>0</v>
      </c>
      <c r="V104" s="306">
        <f t="shared" si="37"/>
        <v>0</v>
      </c>
      <c r="W104" s="306">
        <f t="shared" ca="1" si="28"/>
        <v>0</v>
      </c>
      <c r="X104" s="274">
        <f t="shared" ca="1" si="29"/>
        <v>7.2759576141834259E-11</v>
      </c>
      <c r="Z104" s="304">
        <f t="shared" ca="1" si="38"/>
        <v>0</v>
      </c>
      <c r="AA104" s="308"/>
      <c r="AB104" s="306">
        <f t="shared" ca="1" si="39"/>
        <v>0</v>
      </c>
      <c r="AC104" s="306">
        <f t="shared" ca="1" si="21"/>
        <v>0</v>
      </c>
      <c r="AD104" s="307">
        <f t="shared" ca="1" si="22"/>
        <v>0</v>
      </c>
    </row>
    <row r="105" spans="4:30" x14ac:dyDescent="0.35">
      <c r="D105" s="320">
        <v>101</v>
      </c>
      <c r="E105" s="321">
        <f t="shared" ca="1" si="30"/>
        <v>81570</v>
      </c>
      <c r="F105" s="322">
        <f t="shared" ca="1" si="23"/>
        <v>81935</v>
      </c>
      <c r="G105" s="323" t="s">
        <v>119</v>
      </c>
      <c r="H105" s="322">
        <f t="shared" ca="1" si="31"/>
        <v>81541</v>
      </c>
      <c r="I105" s="306">
        <f t="shared" si="32"/>
        <v>0</v>
      </c>
      <c r="J105" s="306">
        <f t="shared" ca="1" si="24"/>
        <v>0</v>
      </c>
      <c r="K105" s="306">
        <f t="shared" si="33"/>
        <v>0</v>
      </c>
      <c r="L105" s="306"/>
      <c r="M105" s="306">
        <f t="shared" si="34"/>
        <v>0</v>
      </c>
      <c r="N105" s="325">
        <f t="shared" ca="1" si="25"/>
        <v>0.05</v>
      </c>
      <c r="O105" s="23"/>
      <c r="P105" s="317">
        <f t="shared" ca="1" si="26"/>
        <v>9.4999999999999998E-3</v>
      </c>
      <c r="Q105" s="314">
        <f t="shared" ca="1" si="27"/>
        <v>0.05</v>
      </c>
      <c r="R105" s="164">
        <f ca="1">NPV(Q104,K105:$K$244) + ($A$13+$A$14+$A$15)/POWER(1+Q104,$A$29-D105+1)+U104</f>
        <v>0</v>
      </c>
      <c r="S105" s="164">
        <f ca="1">NPV(Q105,K105:$K$244) + ($A$13+$A$14+$A$15)/POWER(1+Q105,$A$29-D105+1)+U104</f>
        <v>0</v>
      </c>
      <c r="T105" s="45">
        <f t="shared" ca="1" si="35"/>
        <v>7.2759576141834259E-11</v>
      </c>
      <c r="U105" s="45">
        <f t="shared" ca="1" si="36"/>
        <v>0</v>
      </c>
      <c r="V105" s="306">
        <f t="shared" si="37"/>
        <v>0</v>
      </c>
      <c r="W105" s="306">
        <f t="shared" ca="1" si="28"/>
        <v>0</v>
      </c>
      <c r="X105" s="274">
        <f t="shared" ca="1" si="29"/>
        <v>7.2759576141834259E-11</v>
      </c>
      <c r="Z105" s="304">
        <f t="shared" ca="1" si="38"/>
        <v>0</v>
      </c>
      <c r="AA105" s="308"/>
      <c r="AB105" s="306">
        <f t="shared" ca="1" si="39"/>
        <v>0</v>
      </c>
      <c r="AC105" s="306">
        <f t="shared" ca="1" si="21"/>
        <v>0</v>
      </c>
      <c r="AD105" s="307">
        <f t="shared" ca="1" si="22"/>
        <v>0</v>
      </c>
    </row>
    <row r="106" spans="4:30" x14ac:dyDescent="0.35">
      <c r="D106" s="320">
        <v>102</v>
      </c>
      <c r="E106" s="321">
        <f t="shared" ca="1" si="30"/>
        <v>81936</v>
      </c>
      <c r="F106" s="322">
        <f t="shared" ca="1" si="23"/>
        <v>82300</v>
      </c>
      <c r="G106" s="323" t="s">
        <v>119</v>
      </c>
      <c r="H106" s="322">
        <f t="shared" ca="1" si="31"/>
        <v>81907</v>
      </c>
      <c r="I106" s="306">
        <f t="shared" si="32"/>
        <v>0</v>
      </c>
      <c r="J106" s="306">
        <f t="shared" ca="1" si="24"/>
        <v>0</v>
      </c>
      <c r="K106" s="306">
        <f t="shared" si="33"/>
        <v>0</v>
      </c>
      <c r="L106" s="306"/>
      <c r="M106" s="306">
        <f t="shared" si="34"/>
        <v>0</v>
      </c>
      <c r="N106" s="325">
        <f t="shared" ca="1" si="25"/>
        <v>0.05</v>
      </c>
      <c r="O106" s="23"/>
      <c r="P106" s="317">
        <f t="shared" ca="1" si="26"/>
        <v>9.4999999999999998E-3</v>
      </c>
      <c r="Q106" s="314">
        <f t="shared" ca="1" si="27"/>
        <v>0.05</v>
      </c>
      <c r="R106" s="164">
        <f ca="1">NPV(Q105,K106:$K$244) + ($A$13+$A$14+$A$15)/POWER(1+Q105,$A$29-D106+1)+U105</f>
        <v>0</v>
      </c>
      <c r="S106" s="164">
        <f ca="1">NPV(Q106,K106:$K$244) + ($A$13+$A$14+$A$15)/POWER(1+Q106,$A$29-D106+1)+U105</f>
        <v>0</v>
      </c>
      <c r="T106" s="45">
        <f t="shared" ca="1" si="35"/>
        <v>7.2759576141834259E-11</v>
      </c>
      <c r="U106" s="45">
        <f t="shared" ca="1" si="36"/>
        <v>0</v>
      </c>
      <c r="V106" s="306">
        <f t="shared" si="37"/>
        <v>0</v>
      </c>
      <c r="W106" s="306">
        <f t="shared" ca="1" si="28"/>
        <v>0</v>
      </c>
      <c r="X106" s="274">
        <f t="shared" ca="1" si="29"/>
        <v>7.2759576141834259E-11</v>
      </c>
      <c r="Z106" s="304">
        <f t="shared" ca="1" si="38"/>
        <v>0</v>
      </c>
      <c r="AA106" s="308"/>
      <c r="AB106" s="306">
        <f t="shared" ca="1" si="39"/>
        <v>0</v>
      </c>
      <c r="AC106" s="306">
        <f t="shared" ca="1" si="21"/>
        <v>0</v>
      </c>
      <c r="AD106" s="307">
        <f t="shared" ca="1" si="22"/>
        <v>0</v>
      </c>
    </row>
    <row r="107" spans="4:30" x14ac:dyDescent="0.35">
      <c r="D107" s="320">
        <v>103</v>
      </c>
      <c r="E107" s="321">
        <f t="shared" ca="1" si="30"/>
        <v>82301</v>
      </c>
      <c r="F107" s="322">
        <f t="shared" ca="1" si="23"/>
        <v>82665</v>
      </c>
      <c r="G107" s="323" t="s">
        <v>119</v>
      </c>
      <c r="H107" s="322">
        <f t="shared" ca="1" si="31"/>
        <v>82272</v>
      </c>
      <c r="I107" s="306">
        <f t="shared" si="32"/>
        <v>0</v>
      </c>
      <c r="J107" s="306">
        <f t="shared" ca="1" si="24"/>
        <v>0</v>
      </c>
      <c r="K107" s="306">
        <f t="shared" si="33"/>
        <v>0</v>
      </c>
      <c r="L107" s="306"/>
      <c r="M107" s="306">
        <f t="shared" si="34"/>
        <v>0</v>
      </c>
      <c r="N107" s="325">
        <f t="shared" ca="1" si="25"/>
        <v>0.05</v>
      </c>
      <c r="O107" s="23"/>
      <c r="P107" s="317">
        <f t="shared" ca="1" si="26"/>
        <v>9.4999999999999998E-3</v>
      </c>
      <c r="Q107" s="314">
        <f t="shared" ca="1" si="27"/>
        <v>0.05</v>
      </c>
      <c r="R107" s="164">
        <f ca="1">NPV(Q106,K107:$K$244) + ($A$13+$A$14+$A$15)/POWER(1+Q106,$A$29-D107+1)+U106</f>
        <v>0</v>
      </c>
      <c r="S107" s="164">
        <f ca="1">NPV(Q107,K107:$K$244) + ($A$13+$A$14+$A$15)/POWER(1+Q107,$A$29-D107+1)+U106</f>
        <v>0</v>
      </c>
      <c r="T107" s="45">
        <f t="shared" ca="1" si="35"/>
        <v>7.2759576141834259E-11</v>
      </c>
      <c r="U107" s="45">
        <f t="shared" ca="1" si="36"/>
        <v>0</v>
      </c>
      <c r="V107" s="306">
        <f t="shared" si="37"/>
        <v>0</v>
      </c>
      <c r="W107" s="306">
        <f t="shared" ca="1" si="28"/>
        <v>0</v>
      </c>
      <c r="X107" s="274">
        <f t="shared" ca="1" si="29"/>
        <v>7.2759576141834259E-11</v>
      </c>
      <c r="Z107" s="304">
        <f t="shared" ca="1" si="38"/>
        <v>0</v>
      </c>
      <c r="AA107" s="308"/>
      <c r="AB107" s="306">
        <f t="shared" ca="1" si="39"/>
        <v>0</v>
      </c>
      <c r="AC107" s="306">
        <f t="shared" ca="1" si="21"/>
        <v>0</v>
      </c>
      <c r="AD107" s="307">
        <f t="shared" ca="1" si="22"/>
        <v>0</v>
      </c>
    </row>
    <row r="108" spans="4:30" x14ac:dyDescent="0.35">
      <c r="D108" s="320">
        <v>104</v>
      </c>
      <c r="E108" s="321">
        <f t="shared" ca="1" si="30"/>
        <v>82666</v>
      </c>
      <c r="F108" s="322">
        <f t="shared" ca="1" si="23"/>
        <v>83030</v>
      </c>
      <c r="G108" s="323" t="s">
        <v>119</v>
      </c>
      <c r="H108" s="322">
        <f t="shared" ca="1" si="31"/>
        <v>82637</v>
      </c>
      <c r="I108" s="306">
        <f t="shared" si="32"/>
        <v>0</v>
      </c>
      <c r="J108" s="306">
        <f t="shared" ca="1" si="24"/>
        <v>0</v>
      </c>
      <c r="K108" s="306">
        <f t="shared" si="33"/>
        <v>0</v>
      </c>
      <c r="L108" s="306"/>
      <c r="M108" s="306">
        <f t="shared" si="34"/>
        <v>0</v>
      </c>
      <c r="N108" s="325">
        <f t="shared" ca="1" si="25"/>
        <v>0.05</v>
      </c>
      <c r="O108" s="23"/>
      <c r="P108" s="317">
        <f t="shared" ca="1" si="26"/>
        <v>9.4999999999999998E-3</v>
      </c>
      <c r="Q108" s="314">
        <f t="shared" ca="1" si="27"/>
        <v>0.05</v>
      </c>
      <c r="R108" s="164">
        <f ca="1">NPV(Q107,K108:$K$244) + ($A$13+$A$14+$A$15)/POWER(1+Q107,$A$29-D108+1)+U107</f>
        <v>0</v>
      </c>
      <c r="S108" s="164">
        <f ca="1">NPV(Q108,K108:$K$244) + ($A$13+$A$14+$A$15)/POWER(1+Q108,$A$29-D108+1)+U107</f>
        <v>0</v>
      </c>
      <c r="T108" s="45">
        <f t="shared" ca="1" si="35"/>
        <v>7.2759576141834259E-11</v>
      </c>
      <c r="U108" s="45">
        <f t="shared" ca="1" si="36"/>
        <v>0</v>
      </c>
      <c r="V108" s="306">
        <f t="shared" si="37"/>
        <v>0</v>
      </c>
      <c r="W108" s="306">
        <f t="shared" ca="1" si="28"/>
        <v>0</v>
      </c>
      <c r="X108" s="274">
        <f t="shared" ca="1" si="29"/>
        <v>7.2759576141834259E-11</v>
      </c>
      <c r="Z108" s="304">
        <f t="shared" ca="1" si="38"/>
        <v>0</v>
      </c>
      <c r="AA108" s="308"/>
      <c r="AB108" s="306">
        <f t="shared" ca="1" si="39"/>
        <v>0</v>
      </c>
      <c r="AC108" s="306">
        <f t="shared" ca="1" si="21"/>
        <v>0</v>
      </c>
      <c r="AD108" s="307">
        <f t="shared" ca="1" si="22"/>
        <v>0</v>
      </c>
    </row>
    <row r="109" spans="4:30" x14ac:dyDescent="0.35">
      <c r="D109" s="320">
        <v>105</v>
      </c>
      <c r="E109" s="321">
        <f t="shared" ca="1" si="30"/>
        <v>83031</v>
      </c>
      <c r="F109" s="322">
        <f t="shared" ca="1" si="23"/>
        <v>83396</v>
      </c>
      <c r="G109" s="323" t="s">
        <v>119</v>
      </c>
      <c r="H109" s="322">
        <f t="shared" ca="1" si="31"/>
        <v>83002</v>
      </c>
      <c r="I109" s="306">
        <f t="shared" si="32"/>
        <v>0</v>
      </c>
      <c r="J109" s="306">
        <f t="shared" ca="1" si="24"/>
        <v>0</v>
      </c>
      <c r="K109" s="306">
        <f t="shared" si="33"/>
        <v>0</v>
      </c>
      <c r="L109" s="306"/>
      <c r="M109" s="306">
        <f t="shared" si="34"/>
        <v>0</v>
      </c>
      <c r="N109" s="325">
        <f t="shared" ca="1" si="25"/>
        <v>0.05</v>
      </c>
      <c r="O109" s="23"/>
      <c r="P109" s="317">
        <f t="shared" ca="1" si="26"/>
        <v>9.4999999999999998E-3</v>
      </c>
      <c r="Q109" s="314">
        <f t="shared" ca="1" si="27"/>
        <v>0.05</v>
      </c>
      <c r="R109" s="164">
        <f ca="1">NPV(Q108,K109:$K$244) + ($A$13+$A$14+$A$15)/POWER(1+Q108,$A$29-D109+1)+U108</f>
        <v>0</v>
      </c>
      <c r="S109" s="164">
        <f ca="1">NPV(Q109,K109:$K$244) + ($A$13+$A$14+$A$15)/POWER(1+Q109,$A$29-D109+1)+U108</f>
        <v>0</v>
      </c>
      <c r="T109" s="45">
        <f t="shared" ca="1" si="35"/>
        <v>7.2759576141834259E-11</v>
      </c>
      <c r="U109" s="45">
        <f t="shared" ca="1" si="36"/>
        <v>0</v>
      </c>
      <c r="V109" s="306">
        <f t="shared" si="37"/>
        <v>0</v>
      </c>
      <c r="W109" s="306">
        <f t="shared" ca="1" si="28"/>
        <v>0</v>
      </c>
      <c r="X109" s="274">
        <f t="shared" ca="1" si="29"/>
        <v>7.2759576141834259E-11</v>
      </c>
      <c r="Z109" s="304">
        <f t="shared" ca="1" si="38"/>
        <v>0</v>
      </c>
      <c r="AA109" s="308"/>
      <c r="AB109" s="306">
        <f t="shared" ca="1" si="39"/>
        <v>0</v>
      </c>
      <c r="AC109" s="306">
        <f t="shared" ca="1" si="21"/>
        <v>0</v>
      </c>
      <c r="AD109" s="307">
        <f t="shared" ca="1" si="22"/>
        <v>0</v>
      </c>
    </row>
    <row r="110" spans="4:30" x14ac:dyDescent="0.35">
      <c r="D110" s="320">
        <v>106</v>
      </c>
      <c r="E110" s="321">
        <f t="shared" ca="1" si="30"/>
        <v>83397</v>
      </c>
      <c r="F110" s="322">
        <f t="shared" ca="1" si="23"/>
        <v>83761</v>
      </c>
      <c r="G110" s="323" t="s">
        <v>119</v>
      </c>
      <c r="H110" s="322">
        <f t="shared" ca="1" si="31"/>
        <v>83368</v>
      </c>
      <c r="I110" s="306">
        <f t="shared" si="32"/>
        <v>0</v>
      </c>
      <c r="J110" s="306">
        <f t="shared" ca="1" si="24"/>
        <v>0</v>
      </c>
      <c r="K110" s="306">
        <f t="shared" si="33"/>
        <v>0</v>
      </c>
      <c r="L110" s="306"/>
      <c r="M110" s="306">
        <f t="shared" si="34"/>
        <v>0</v>
      </c>
      <c r="N110" s="325">
        <f t="shared" ca="1" si="25"/>
        <v>0.05</v>
      </c>
      <c r="O110" s="23"/>
      <c r="P110" s="317">
        <f t="shared" ca="1" si="26"/>
        <v>9.4999999999999998E-3</v>
      </c>
      <c r="Q110" s="314">
        <f t="shared" ca="1" si="27"/>
        <v>0.05</v>
      </c>
      <c r="R110" s="164">
        <f ca="1">NPV(Q109,K110:$K$244) + ($A$13+$A$14+$A$15)/POWER(1+Q109,$A$29-D110+1)+U109</f>
        <v>0</v>
      </c>
      <c r="S110" s="164">
        <f ca="1">NPV(Q110,K110:$K$244) + ($A$13+$A$14+$A$15)/POWER(1+Q110,$A$29-D110+1)+U109</f>
        <v>0</v>
      </c>
      <c r="T110" s="45">
        <f t="shared" ca="1" si="35"/>
        <v>7.2759576141834259E-11</v>
      </c>
      <c r="U110" s="45">
        <f t="shared" ca="1" si="36"/>
        <v>0</v>
      </c>
      <c r="V110" s="306">
        <f t="shared" si="37"/>
        <v>0</v>
      </c>
      <c r="W110" s="306">
        <f t="shared" ca="1" si="28"/>
        <v>0</v>
      </c>
      <c r="X110" s="274">
        <f t="shared" ca="1" si="29"/>
        <v>7.2759576141834259E-11</v>
      </c>
      <c r="Z110" s="304">
        <f t="shared" ca="1" si="38"/>
        <v>0</v>
      </c>
      <c r="AA110" s="308"/>
      <c r="AB110" s="306">
        <f t="shared" ca="1" si="39"/>
        <v>0</v>
      </c>
      <c r="AC110" s="306">
        <f t="shared" ca="1" si="21"/>
        <v>0</v>
      </c>
      <c r="AD110" s="307">
        <f t="shared" ca="1" si="22"/>
        <v>0</v>
      </c>
    </row>
    <row r="111" spans="4:30" x14ac:dyDescent="0.35">
      <c r="D111" s="320">
        <v>107</v>
      </c>
      <c r="E111" s="321">
        <f t="shared" ca="1" si="30"/>
        <v>83762</v>
      </c>
      <c r="F111" s="322">
        <f t="shared" ca="1" si="23"/>
        <v>84126</v>
      </c>
      <c r="G111" s="323" t="s">
        <v>119</v>
      </c>
      <c r="H111" s="322">
        <f t="shared" ca="1" si="31"/>
        <v>83733</v>
      </c>
      <c r="I111" s="306">
        <f t="shared" si="32"/>
        <v>0</v>
      </c>
      <c r="J111" s="306">
        <f t="shared" ca="1" si="24"/>
        <v>0</v>
      </c>
      <c r="K111" s="306">
        <f t="shared" si="33"/>
        <v>0</v>
      </c>
      <c r="L111" s="306"/>
      <c r="M111" s="306">
        <f t="shared" si="34"/>
        <v>0</v>
      </c>
      <c r="N111" s="325">
        <f t="shared" ca="1" si="25"/>
        <v>0.05</v>
      </c>
      <c r="O111" s="23"/>
      <c r="P111" s="317">
        <f t="shared" ca="1" si="26"/>
        <v>9.4999999999999998E-3</v>
      </c>
      <c r="Q111" s="314">
        <f t="shared" ca="1" si="27"/>
        <v>0.05</v>
      </c>
      <c r="R111" s="164">
        <f ca="1">NPV(Q110,K111:$K$244) + ($A$13+$A$14+$A$15)/POWER(1+Q110,$A$29-D111+1)+U110</f>
        <v>0</v>
      </c>
      <c r="S111" s="164">
        <f ca="1">NPV(Q111,K111:$K$244) + ($A$13+$A$14+$A$15)/POWER(1+Q111,$A$29-D111+1)+U110</f>
        <v>0</v>
      </c>
      <c r="T111" s="45">
        <f t="shared" ca="1" si="35"/>
        <v>7.2759576141834259E-11</v>
      </c>
      <c r="U111" s="45">
        <f t="shared" ca="1" si="36"/>
        <v>0</v>
      </c>
      <c r="V111" s="306">
        <f t="shared" si="37"/>
        <v>0</v>
      </c>
      <c r="W111" s="306">
        <f t="shared" ca="1" si="28"/>
        <v>0</v>
      </c>
      <c r="X111" s="274">
        <f t="shared" ca="1" si="29"/>
        <v>7.2759576141834259E-11</v>
      </c>
      <c r="Z111" s="304">
        <f t="shared" ca="1" si="38"/>
        <v>0</v>
      </c>
      <c r="AA111" s="308"/>
      <c r="AB111" s="306">
        <f t="shared" ca="1" si="39"/>
        <v>0</v>
      </c>
      <c r="AC111" s="306">
        <f t="shared" ca="1" si="21"/>
        <v>0</v>
      </c>
      <c r="AD111" s="307">
        <f t="shared" ca="1" si="22"/>
        <v>0</v>
      </c>
    </row>
    <row r="112" spans="4:30" x14ac:dyDescent="0.35">
      <c r="D112" s="320">
        <v>108</v>
      </c>
      <c r="E112" s="321">
        <f t="shared" ca="1" si="30"/>
        <v>84127</v>
      </c>
      <c r="F112" s="322">
        <f t="shared" ca="1" si="23"/>
        <v>84491</v>
      </c>
      <c r="G112" s="323" t="s">
        <v>119</v>
      </c>
      <c r="H112" s="322">
        <f t="shared" ca="1" si="31"/>
        <v>84098</v>
      </c>
      <c r="I112" s="306">
        <f t="shared" si="32"/>
        <v>0</v>
      </c>
      <c r="J112" s="306">
        <f t="shared" ca="1" si="24"/>
        <v>0</v>
      </c>
      <c r="K112" s="306">
        <f t="shared" si="33"/>
        <v>0</v>
      </c>
      <c r="L112" s="306"/>
      <c r="M112" s="306">
        <f t="shared" si="34"/>
        <v>0</v>
      </c>
      <c r="N112" s="325">
        <f t="shared" ca="1" si="25"/>
        <v>0.05</v>
      </c>
      <c r="O112" s="23"/>
      <c r="P112" s="317">
        <f t="shared" ca="1" si="26"/>
        <v>9.4999999999999998E-3</v>
      </c>
      <c r="Q112" s="314">
        <f t="shared" ca="1" si="27"/>
        <v>0.05</v>
      </c>
      <c r="R112" s="164">
        <f ca="1">NPV(Q111,K112:$K$244) + ($A$13+$A$14+$A$15)/POWER(1+Q111,$A$29-D112+1)+U111</f>
        <v>0</v>
      </c>
      <c r="S112" s="164">
        <f ca="1">NPV(Q112,K112:$K$244) + ($A$13+$A$14+$A$15)/POWER(1+Q112,$A$29-D112+1)+U111</f>
        <v>0</v>
      </c>
      <c r="T112" s="45">
        <f t="shared" ca="1" si="35"/>
        <v>7.2759576141834259E-11</v>
      </c>
      <c r="U112" s="45">
        <f t="shared" ca="1" si="36"/>
        <v>0</v>
      </c>
      <c r="V112" s="306">
        <f t="shared" si="37"/>
        <v>0</v>
      </c>
      <c r="W112" s="306">
        <f t="shared" ca="1" si="28"/>
        <v>0</v>
      </c>
      <c r="X112" s="274">
        <f t="shared" ca="1" si="29"/>
        <v>7.2759576141834259E-11</v>
      </c>
      <c r="Z112" s="304">
        <f t="shared" ca="1" si="38"/>
        <v>0</v>
      </c>
      <c r="AA112" s="308"/>
      <c r="AB112" s="306">
        <f t="shared" ca="1" si="39"/>
        <v>0</v>
      </c>
      <c r="AC112" s="306">
        <f t="shared" ca="1" si="21"/>
        <v>0</v>
      </c>
      <c r="AD112" s="307">
        <f t="shared" ca="1" si="22"/>
        <v>0</v>
      </c>
    </row>
    <row r="113" spans="4:30" x14ac:dyDescent="0.35">
      <c r="D113" s="320">
        <v>109</v>
      </c>
      <c r="E113" s="321">
        <f t="shared" ca="1" si="30"/>
        <v>84492</v>
      </c>
      <c r="F113" s="322">
        <f t="shared" ca="1" si="23"/>
        <v>84857</v>
      </c>
      <c r="G113" s="323" t="s">
        <v>119</v>
      </c>
      <c r="H113" s="322">
        <f t="shared" ca="1" si="31"/>
        <v>84463</v>
      </c>
      <c r="I113" s="306">
        <f t="shared" si="32"/>
        <v>0</v>
      </c>
      <c r="J113" s="306">
        <f t="shared" ca="1" si="24"/>
        <v>0</v>
      </c>
      <c r="K113" s="306">
        <f t="shared" si="33"/>
        <v>0</v>
      </c>
      <c r="L113" s="306"/>
      <c r="M113" s="306">
        <f t="shared" si="34"/>
        <v>0</v>
      </c>
      <c r="N113" s="325">
        <f t="shared" ca="1" si="25"/>
        <v>0.05</v>
      </c>
      <c r="O113" s="23"/>
      <c r="P113" s="317">
        <f t="shared" ca="1" si="26"/>
        <v>9.4999999999999998E-3</v>
      </c>
      <c r="Q113" s="314">
        <f t="shared" ca="1" si="27"/>
        <v>0.05</v>
      </c>
      <c r="R113" s="164">
        <f ca="1">NPV(Q112,K113:$K$244) + ($A$13+$A$14+$A$15)/POWER(1+Q112,$A$29-D113+1)+U112</f>
        <v>0</v>
      </c>
      <c r="S113" s="164">
        <f ca="1">NPV(Q113,K113:$K$244) + ($A$13+$A$14+$A$15)/POWER(1+Q113,$A$29-D113+1)+U112</f>
        <v>0</v>
      </c>
      <c r="T113" s="45">
        <f t="shared" ca="1" si="35"/>
        <v>7.2759576141834259E-11</v>
      </c>
      <c r="U113" s="45">
        <f t="shared" ca="1" si="36"/>
        <v>0</v>
      </c>
      <c r="V113" s="306">
        <f t="shared" si="37"/>
        <v>0</v>
      </c>
      <c r="W113" s="306">
        <f t="shared" ca="1" si="28"/>
        <v>0</v>
      </c>
      <c r="X113" s="274">
        <f t="shared" ca="1" si="29"/>
        <v>7.2759576141834259E-11</v>
      </c>
      <c r="Z113" s="304">
        <f t="shared" ca="1" si="38"/>
        <v>0</v>
      </c>
      <c r="AA113" s="308"/>
      <c r="AB113" s="306">
        <f t="shared" ca="1" si="39"/>
        <v>0</v>
      </c>
      <c r="AC113" s="306">
        <f t="shared" ca="1" si="21"/>
        <v>0</v>
      </c>
      <c r="AD113" s="307">
        <f t="shared" ca="1" si="22"/>
        <v>0</v>
      </c>
    </row>
    <row r="114" spans="4:30" x14ac:dyDescent="0.35">
      <c r="D114" s="320">
        <v>110</v>
      </c>
      <c r="E114" s="321">
        <f t="shared" ca="1" si="30"/>
        <v>84858</v>
      </c>
      <c r="F114" s="322">
        <f t="shared" ca="1" si="23"/>
        <v>85222</v>
      </c>
      <c r="G114" s="323" t="s">
        <v>119</v>
      </c>
      <c r="H114" s="322">
        <f t="shared" ca="1" si="31"/>
        <v>84829</v>
      </c>
      <c r="I114" s="306">
        <f t="shared" si="32"/>
        <v>0</v>
      </c>
      <c r="J114" s="306">
        <f t="shared" ca="1" si="24"/>
        <v>0</v>
      </c>
      <c r="K114" s="306">
        <f t="shared" si="33"/>
        <v>0</v>
      </c>
      <c r="L114" s="306"/>
      <c r="M114" s="306">
        <f t="shared" si="34"/>
        <v>0</v>
      </c>
      <c r="N114" s="325">
        <f t="shared" ca="1" si="25"/>
        <v>0.05</v>
      </c>
      <c r="O114" s="23"/>
      <c r="P114" s="317">
        <f t="shared" ca="1" si="26"/>
        <v>9.4999999999999998E-3</v>
      </c>
      <c r="Q114" s="314">
        <f t="shared" ca="1" si="27"/>
        <v>0.05</v>
      </c>
      <c r="R114" s="164">
        <f ca="1">NPV(Q113,K114:$K$244) + ($A$13+$A$14+$A$15)/POWER(1+Q113,$A$29-D114+1)+U113</f>
        <v>0</v>
      </c>
      <c r="S114" s="164">
        <f ca="1">NPV(Q114,K114:$K$244) + ($A$13+$A$14+$A$15)/POWER(1+Q114,$A$29-D114+1)+U113</f>
        <v>0</v>
      </c>
      <c r="T114" s="45">
        <f t="shared" ca="1" si="35"/>
        <v>7.2759576141834259E-11</v>
      </c>
      <c r="U114" s="45">
        <f t="shared" ca="1" si="36"/>
        <v>0</v>
      </c>
      <c r="V114" s="306">
        <f t="shared" si="37"/>
        <v>0</v>
      </c>
      <c r="W114" s="306">
        <f t="shared" ca="1" si="28"/>
        <v>0</v>
      </c>
      <c r="X114" s="274">
        <f t="shared" ca="1" si="29"/>
        <v>7.2759576141834259E-11</v>
      </c>
      <c r="Z114" s="304">
        <f t="shared" ca="1" si="38"/>
        <v>0</v>
      </c>
      <c r="AA114" s="308"/>
      <c r="AB114" s="306">
        <f t="shared" ca="1" si="39"/>
        <v>0</v>
      </c>
      <c r="AC114" s="306">
        <f t="shared" ca="1" si="21"/>
        <v>0</v>
      </c>
      <c r="AD114" s="307">
        <f t="shared" ca="1" si="22"/>
        <v>0</v>
      </c>
    </row>
    <row r="115" spans="4:30" x14ac:dyDescent="0.35">
      <c r="D115" s="320">
        <v>111</v>
      </c>
      <c r="E115" s="321">
        <f t="shared" ca="1" si="30"/>
        <v>85223</v>
      </c>
      <c r="F115" s="322">
        <f t="shared" ca="1" si="23"/>
        <v>85587</v>
      </c>
      <c r="G115" s="323" t="s">
        <v>119</v>
      </c>
      <c r="H115" s="322">
        <f t="shared" ca="1" si="31"/>
        <v>85194</v>
      </c>
      <c r="I115" s="306">
        <f t="shared" si="32"/>
        <v>0</v>
      </c>
      <c r="J115" s="306">
        <f t="shared" ca="1" si="24"/>
        <v>0</v>
      </c>
      <c r="K115" s="306">
        <f t="shared" si="33"/>
        <v>0</v>
      </c>
      <c r="L115" s="306"/>
      <c r="M115" s="306">
        <f t="shared" si="34"/>
        <v>0</v>
      </c>
      <c r="N115" s="325">
        <f t="shared" ca="1" si="25"/>
        <v>0.05</v>
      </c>
      <c r="O115" s="23"/>
      <c r="P115" s="317">
        <f t="shared" ca="1" si="26"/>
        <v>9.4999999999999998E-3</v>
      </c>
      <c r="Q115" s="314">
        <f t="shared" ca="1" si="27"/>
        <v>0.05</v>
      </c>
      <c r="R115" s="164">
        <f ca="1">NPV(Q114,K115:$K$244) + ($A$13+$A$14+$A$15)/POWER(1+Q114,$A$29-D115+1)+U114</f>
        <v>0</v>
      </c>
      <c r="S115" s="164">
        <f ca="1">NPV(Q115,K115:$K$244) + ($A$13+$A$14+$A$15)/POWER(1+Q115,$A$29-D115+1)+U114</f>
        <v>0</v>
      </c>
      <c r="T115" s="45">
        <f t="shared" ca="1" si="35"/>
        <v>7.2759576141834259E-11</v>
      </c>
      <c r="U115" s="45">
        <f t="shared" ca="1" si="36"/>
        <v>0</v>
      </c>
      <c r="V115" s="306">
        <f t="shared" si="37"/>
        <v>0</v>
      </c>
      <c r="W115" s="306">
        <f t="shared" ca="1" si="28"/>
        <v>0</v>
      </c>
      <c r="X115" s="274">
        <f t="shared" ca="1" si="29"/>
        <v>7.2759576141834259E-11</v>
      </c>
      <c r="Z115" s="304">
        <f t="shared" ca="1" si="38"/>
        <v>0</v>
      </c>
      <c r="AA115" s="308"/>
      <c r="AB115" s="306">
        <f t="shared" ca="1" si="39"/>
        <v>0</v>
      </c>
      <c r="AC115" s="306">
        <f t="shared" ca="1" si="21"/>
        <v>0</v>
      </c>
      <c r="AD115" s="307">
        <f t="shared" ca="1" si="22"/>
        <v>0</v>
      </c>
    </row>
    <row r="116" spans="4:30" x14ac:dyDescent="0.35">
      <c r="D116" s="320">
        <v>112</v>
      </c>
      <c r="E116" s="321">
        <f t="shared" ca="1" si="30"/>
        <v>85588</v>
      </c>
      <c r="F116" s="322">
        <f t="shared" ca="1" si="23"/>
        <v>85952</v>
      </c>
      <c r="G116" s="323" t="s">
        <v>119</v>
      </c>
      <c r="H116" s="322">
        <f t="shared" ca="1" si="31"/>
        <v>85559</v>
      </c>
      <c r="I116" s="306">
        <f t="shared" si="32"/>
        <v>0</v>
      </c>
      <c r="J116" s="306">
        <f t="shared" ca="1" si="24"/>
        <v>0</v>
      </c>
      <c r="K116" s="306">
        <f t="shared" si="33"/>
        <v>0</v>
      </c>
      <c r="L116" s="306"/>
      <c r="M116" s="306">
        <f t="shared" si="34"/>
        <v>0</v>
      </c>
      <c r="N116" s="325">
        <f t="shared" ca="1" si="25"/>
        <v>0.05</v>
      </c>
      <c r="O116" s="23"/>
      <c r="P116" s="317">
        <f t="shared" ca="1" si="26"/>
        <v>9.4999999999999998E-3</v>
      </c>
      <c r="Q116" s="314">
        <f t="shared" ca="1" si="27"/>
        <v>0.05</v>
      </c>
      <c r="R116" s="164">
        <f ca="1">NPV(Q115,K116:$K$244) + ($A$13+$A$14+$A$15)/POWER(1+Q115,$A$29-D116+1)+U115</f>
        <v>0</v>
      </c>
      <c r="S116" s="164">
        <f ca="1">NPV(Q116,K116:$K$244) + ($A$13+$A$14+$A$15)/POWER(1+Q116,$A$29-D116+1)+U115</f>
        <v>0</v>
      </c>
      <c r="T116" s="45">
        <f t="shared" ca="1" si="35"/>
        <v>7.2759576141834259E-11</v>
      </c>
      <c r="U116" s="45">
        <f t="shared" ca="1" si="36"/>
        <v>0</v>
      </c>
      <c r="V116" s="306">
        <f t="shared" si="37"/>
        <v>0</v>
      </c>
      <c r="W116" s="306">
        <f t="shared" ca="1" si="28"/>
        <v>0</v>
      </c>
      <c r="X116" s="274">
        <f t="shared" ca="1" si="29"/>
        <v>7.2759576141834259E-11</v>
      </c>
      <c r="Z116" s="304">
        <f t="shared" ca="1" si="38"/>
        <v>0</v>
      </c>
      <c r="AA116" s="308"/>
      <c r="AB116" s="306">
        <f t="shared" ca="1" si="39"/>
        <v>0</v>
      </c>
      <c r="AC116" s="306">
        <f t="shared" ca="1" si="21"/>
        <v>0</v>
      </c>
      <c r="AD116" s="307">
        <f t="shared" ca="1" si="22"/>
        <v>0</v>
      </c>
    </row>
    <row r="117" spans="4:30" x14ac:dyDescent="0.35">
      <c r="D117" s="320">
        <v>113</v>
      </c>
      <c r="E117" s="321">
        <f t="shared" ca="1" si="30"/>
        <v>85953</v>
      </c>
      <c r="F117" s="322">
        <f t="shared" ca="1" si="23"/>
        <v>86318</v>
      </c>
      <c r="G117" s="323" t="s">
        <v>119</v>
      </c>
      <c r="H117" s="322">
        <f t="shared" ca="1" si="31"/>
        <v>85924</v>
      </c>
      <c r="I117" s="306">
        <f t="shared" si="32"/>
        <v>0</v>
      </c>
      <c r="J117" s="306">
        <f t="shared" ca="1" si="24"/>
        <v>0</v>
      </c>
      <c r="K117" s="306">
        <f t="shared" si="33"/>
        <v>0</v>
      </c>
      <c r="L117" s="306"/>
      <c r="M117" s="306">
        <f t="shared" si="34"/>
        <v>0</v>
      </c>
      <c r="N117" s="325">
        <f t="shared" ca="1" si="25"/>
        <v>0.05</v>
      </c>
      <c r="O117" s="23"/>
      <c r="P117" s="317">
        <f t="shared" ca="1" si="26"/>
        <v>9.4999999999999998E-3</v>
      </c>
      <c r="Q117" s="314">
        <f t="shared" ca="1" si="27"/>
        <v>0.05</v>
      </c>
      <c r="R117" s="164">
        <f ca="1">NPV(Q116,K117:$K$244) + ($A$13+$A$14+$A$15)/POWER(1+Q116,$A$29-D117+1)+U116</f>
        <v>0</v>
      </c>
      <c r="S117" s="164">
        <f ca="1">NPV(Q117,K117:$K$244) + ($A$13+$A$14+$A$15)/POWER(1+Q117,$A$29-D117+1)+U116</f>
        <v>0</v>
      </c>
      <c r="T117" s="45">
        <f t="shared" ca="1" si="35"/>
        <v>7.2759576141834259E-11</v>
      </c>
      <c r="U117" s="45">
        <f t="shared" ca="1" si="36"/>
        <v>0</v>
      </c>
      <c r="V117" s="306">
        <f t="shared" si="37"/>
        <v>0</v>
      </c>
      <c r="W117" s="306">
        <f t="shared" ca="1" si="28"/>
        <v>0</v>
      </c>
      <c r="X117" s="274">
        <f t="shared" ca="1" si="29"/>
        <v>7.2759576141834259E-11</v>
      </c>
      <c r="Z117" s="304">
        <f t="shared" ca="1" si="38"/>
        <v>0</v>
      </c>
      <c r="AA117" s="308"/>
      <c r="AB117" s="306">
        <f t="shared" ca="1" si="39"/>
        <v>0</v>
      </c>
      <c r="AC117" s="306">
        <f t="shared" ca="1" si="21"/>
        <v>0</v>
      </c>
      <c r="AD117" s="307">
        <f t="shared" ca="1" si="22"/>
        <v>0</v>
      </c>
    </row>
    <row r="118" spans="4:30" x14ac:dyDescent="0.35">
      <c r="D118" s="320">
        <v>114</v>
      </c>
      <c r="E118" s="321">
        <f t="shared" ca="1" si="30"/>
        <v>86319</v>
      </c>
      <c r="F118" s="322">
        <f t="shared" ca="1" si="23"/>
        <v>86683</v>
      </c>
      <c r="G118" s="323" t="s">
        <v>119</v>
      </c>
      <c r="H118" s="322">
        <f t="shared" ca="1" si="31"/>
        <v>86290</v>
      </c>
      <c r="I118" s="306">
        <f t="shared" si="32"/>
        <v>0</v>
      </c>
      <c r="J118" s="306">
        <f t="shared" ca="1" si="24"/>
        <v>0</v>
      </c>
      <c r="K118" s="306">
        <f t="shared" si="33"/>
        <v>0</v>
      </c>
      <c r="L118" s="306"/>
      <c r="M118" s="306">
        <f t="shared" si="34"/>
        <v>0</v>
      </c>
      <c r="N118" s="325">
        <f t="shared" ca="1" si="25"/>
        <v>0.05</v>
      </c>
      <c r="O118" s="23"/>
      <c r="P118" s="317">
        <f t="shared" ca="1" si="26"/>
        <v>9.4999999999999998E-3</v>
      </c>
      <c r="Q118" s="314">
        <f t="shared" ca="1" si="27"/>
        <v>0.05</v>
      </c>
      <c r="R118" s="164">
        <f ca="1">NPV(Q117,K118:$K$244) + ($A$13+$A$14+$A$15)/POWER(1+Q117,$A$29-D118+1)+U117</f>
        <v>0</v>
      </c>
      <c r="S118" s="164">
        <f ca="1">NPV(Q118,K118:$K$244) + ($A$13+$A$14+$A$15)/POWER(1+Q118,$A$29-D118+1)+U117</f>
        <v>0</v>
      </c>
      <c r="T118" s="45">
        <f t="shared" ca="1" si="35"/>
        <v>7.2759576141834259E-11</v>
      </c>
      <c r="U118" s="45">
        <f t="shared" ca="1" si="36"/>
        <v>0</v>
      </c>
      <c r="V118" s="306">
        <f t="shared" si="37"/>
        <v>0</v>
      </c>
      <c r="W118" s="306">
        <f t="shared" ca="1" si="28"/>
        <v>0</v>
      </c>
      <c r="X118" s="274">
        <f t="shared" ca="1" si="29"/>
        <v>7.2759576141834259E-11</v>
      </c>
      <c r="Z118" s="304">
        <f t="shared" ca="1" si="38"/>
        <v>0</v>
      </c>
      <c r="AA118" s="308"/>
      <c r="AB118" s="306">
        <f t="shared" ca="1" si="39"/>
        <v>0</v>
      </c>
      <c r="AC118" s="306">
        <f t="shared" ca="1" si="21"/>
        <v>0</v>
      </c>
      <c r="AD118" s="307">
        <f t="shared" ca="1" si="22"/>
        <v>0</v>
      </c>
    </row>
    <row r="119" spans="4:30" x14ac:dyDescent="0.35">
      <c r="D119" s="320">
        <v>115</v>
      </c>
      <c r="E119" s="321">
        <f t="shared" ca="1" si="30"/>
        <v>86684</v>
      </c>
      <c r="F119" s="322">
        <f t="shared" ca="1" si="23"/>
        <v>87048</v>
      </c>
      <c r="G119" s="323" t="s">
        <v>119</v>
      </c>
      <c r="H119" s="322">
        <f t="shared" ca="1" si="31"/>
        <v>86655</v>
      </c>
      <c r="I119" s="306">
        <f t="shared" si="32"/>
        <v>0</v>
      </c>
      <c r="J119" s="306">
        <f t="shared" ca="1" si="24"/>
        <v>0</v>
      </c>
      <c r="K119" s="306">
        <f t="shared" si="33"/>
        <v>0</v>
      </c>
      <c r="L119" s="306"/>
      <c r="M119" s="306">
        <f t="shared" si="34"/>
        <v>0</v>
      </c>
      <c r="N119" s="325">
        <f t="shared" ca="1" si="25"/>
        <v>0.05</v>
      </c>
      <c r="O119" s="23"/>
      <c r="P119" s="317">
        <f t="shared" ca="1" si="26"/>
        <v>9.4999999999999998E-3</v>
      </c>
      <c r="Q119" s="314">
        <f t="shared" ca="1" si="27"/>
        <v>0.05</v>
      </c>
      <c r="R119" s="164">
        <f ca="1">NPV(Q118,K119:$K$244) + ($A$13+$A$14+$A$15)/POWER(1+Q118,$A$29-D119+1)+U118</f>
        <v>0</v>
      </c>
      <c r="S119" s="164">
        <f ca="1">NPV(Q119,K119:$K$244) + ($A$13+$A$14+$A$15)/POWER(1+Q119,$A$29-D119+1)+U118</f>
        <v>0</v>
      </c>
      <c r="T119" s="45">
        <f t="shared" ca="1" si="35"/>
        <v>7.2759576141834259E-11</v>
      </c>
      <c r="U119" s="45">
        <f t="shared" ca="1" si="36"/>
        <v>0</v>
      </c>
      <c r="V119" s="306">
        <f t="shared" si="37"/>
        <v>0</v>
      </c>
      <c r="W119" s="306">
        <f t="shared" ca="1" si="28"/>
        <v>0</v>
      </c>
      <c r="X119" s="274">
        <f t="shared" ca="1" si="29"/>
        <v>7.2759576141834259E-11</v>
      </c>
      <c r="Z119" s="304">
        <f t="shared" ca="1" si="38"/>
        <v>0</v>
      </c>
      <c r="AA119" s="308"/>
      <c r="AB119" s="306">
        <f t="shared" ca="1" si="39"/>
        <v>0</v>
      </c>
      <c r="AC119" s="306">
        <f t="shared" ca="1" si="21"/>
        <v>0</v>
      </c>
      <c r="AD119" s="307">
        <f t="shared" ca="1" si="22"/>
        <v>0</v>
      </c>
    </row>
    <row r="120" spans="4:30" x14ac:dyDescent="0.35">
      <c r="D120" s="320">
        <v>116</v>
      </c>
      <c r="E120" s="321">
        <f t="shared" ca="1" si="30"/>
        <v>87049</v>
      </c>
      <c r="F120" s="322">
        <f t="shared" ca="1" si="23"/>
        <v>87413</v>
      </c>
      <c r="G120" s="323" t="s">
        <v>119</v>
      </c>
      <c r="H120" s="322">
        <f t="shared" ca="1" si="31"/>
        <v>87020</v>
      </c>
      <c r="I120" s="306">
        <f t="shared" si="32"/>
        <v>0</v>
      </c>
      <c r="J120" s="306">
        <f t="shared" ca="1" si="24"/>
        <v>0</v>
      </c>
      <c r="K120" s="306">
        <f t="shared" si="33"/>
        <v>0</v>
      </c>
      <c r="L120" s="306"/>
      <c r="M120" s="306">
        <f t="shared" si="34"/>
        <v>0</v>
      </c>
      <c r="N120" s="325">
        <f t="shared" ca="1" si="25"/>
        <v>0.05</v>
      </c>
      <c r="O120" s="23"/>
      <c r="P120" s="317">
        <f t="shared" ca="1" si="26"/>
        <v>9.4999999999999998E-3</v>
      </c>
      <c r="Q120" s="314">
        <f t="shared" ca="1" si="27"/>
        <v>0.05</v>
      </c>
      <c r="R120" s="164">
        <f ca="1">NPV(Q119,K120:$K$244) + ($A$13+$A$14+$A$15)/POWER(1+Q119,$A$29-D120+1)+U119</f>
        <v>0</v>
      </c>
      <c r="S120" s="164">
        <f ca="1">NPV(Q120,K120:$K$244) + ($A$13+$A$14+$A$15)/POWER(1+Q120,$A$29-D120+1)+U119</f>
        <v>0</v>
      </c>
      <c r="T120" s="45">
        <f t="shared" ca="1" si="35"/>
        <v>7.2759576141834259E-11</v>
      </c>
      <c r="U120" s="45">
        <f t="shared" ca="1" si="36"/>
        <v>0</v>
      </c>
      <c r="V120" s="306">
        <f t="shared" si="37"/>
        <v>0</v>
      </c>
      <c r="W120" s="306">
        <f t="shared" ca="1" si="28"/>
        <v>0</v>
      </c>
      <c r="X120" s="274">
        <f t="shared" ca="1" si="29"/>
        <v>7.2759576141834259E-11</v>
      </c>
      <c r="Z120" s="304">
        <f t="shared" ca="1" si="38"/>
        <v>0</v>
      </c>
      <c r="AA120" s="308"/>
      <c r="AB120" s="306">
        <f t="shared" ca="1" si="39"/>
        <v>0</v>
      </c>
      <c r="AC120" s="306">
        <f t="shared" ca="1" si="21"/>
        <v>0</v>
      </c>
      <c r="AD120" s="307">
        <f t="shared" ca="1" si="22"/>
        <v>0</v>
      </c>
    </row>
    <row r="121" spans="4:30" x14ac:dyDescent="0.35">
      <c r="D121" s="320">
        <v>117</v>
      </c>
      <c r="E121" s="321">
        <f t="shared" ca="1" si="30"/>
        <v>87414</v>
      </c>
      <c r="F121" s="322">
        <f t="shared" ca="1" si="23"/>
        <v>87779</v>
      </c>
      <c r="G121" s="323" t="s">
        <v>119</v>
      </c>
      <c r="H121" s="322">
        <f t="shared" ca="1" si="31"/>
        <v>87385</v>
      </c>
      <c r="I121" s="306">
        <f t="shared" si="32"/>
        <v>0</v>
      </c>
      <c r="J121" s="306">
        <f t="shared" ca="1" si="24"/>
        <v>0</v>
      </c>
      <c r="K121" s="306">
        <f t="shared" si="33"/>
        <v>0</v>
      </c>
      <c r="L121" s="306"/>
      <c r="M121" s="306">
        <f t="shared" si="34"/>
        <v>0</v>
      </c>
      <c r="N121" s="325">
        <f t="shared" ca="1" si="25"/>
        <v>0.05</v>
      </c>
      <c r="O121" s="23"/>
      <c r="P121" s="317">
        <f t="shared" ca="1" si="26"/>
        <v>9.4999999999999998E-3</v>
      </c>
      <c r="Q121" s="314">
        <f t="shared" ca="1" si="27"/>
        <v>0.05</v>
      </c>
      <c r="R121" s="164">
        <f ca="1">NPV(Q120,K121:$K$244) + ($A$13+$A$14+$A$15)/POWER(1+Q120,$A$29-D121+1)+U120</f>
        <v>0</v>
      </c>
      <c r="S121" s="164">
        <f ca="1">NPV(Q121,K121:$K$244) + ($A$13+$A$14+$A$15)/POWER(1+Q121,$A$29-D121+1)+U120</f>
        <v>0</v>
      </c>
      <c r="T121" s="45">
        <f t="shared" ca="1" si="35"/>
        <v>7.2759576141834259E-11</v>
      </c>
      <c r="U121" s="45">
        <f t="shared" ca="1" si="36"/>
        <v>0</v>
      </c>
      <c r="V121" s="306">
        <f t="shared" si="37"/>
        <v>0</v>
      </c>
      <c r="W121" s="306">
        <f t="shared" ca="1" si="28"/>
        <v>0</v>
      </c>
      <c r="X121" s="274">
        <f t="shared" ca="1" si="29"/>
        <v>7.2759576141834259E-11</v>
      </c>
      <c r="Z121" s="304">
        <f t="shared" ca="1" si="38"/>
        <v>0</v>
      </c>
      <c r="AA121" s="308"/>
      <c r="AB121" s="306">
        <f t="shared" ca="1" si="39"/>
        <v>0</v>
      </c>
      <c r="AC121" s="306">
        <f t="shared" ca="1" si="21"/>
        <v>0</v>
      </c>
      <c r="AD121" s="307">
        <f t="shared" ca="1" si="22"/>
        <v>0</v>
      </c>
    </row>
    <row r="122" spans="4:30" x14ac:dyDescent="0.35">
      <c r="D122" s="320">
        <v>118</v>
      </c>
      <c r="E122" s="321">
        <f t="shared" ca="1" si="30"/>
        <v>87780</v>
      </c>
      <c r="F122" s="322">
        <f t="shared" ca="1" si="23"/>
        <v>88144</v>
      </c>
      <c r="G122" s="323" t="s">
        <v>119</v>
      </c>
      <c r="H122" s="322">
        <f t="shared" ca="1" si="31"/>
        <v>87751</v>
      </c>
      <c r="I122" s="306">
        <f t="shared" si="32"/>
        <v>0</v>
      </c>
      <c r="J122" s="306">
        <f t="shared" ca="1" si="24"/>
        <v>0</v>
      </c>
      <c r="K122" s="306">
        <f t="shared" si="33"/>
        <v>0</v>
      </c>
      <c r="L122" s="306"/>
      <c r="M122" s="306">
        <f t="shared" si="34"/>
        <v>0</v>
      </c>
      <c r="N122" s="325">
        <f t="shared" ca="1" si="25"/>
        <v>0.05</v>
      </c>
      <c r="O122" s="23"/>
      <c r="P122" s="317">
        <f t="shared" ca="1" si="26"/>
        <v>9.4999999999999998E-3</v>
      </c>
      <c r="Q122" s="314">
        <f t="shared" ca="1" si="27"/>
        <v>0.05</v>
      </c>
      <c r="R122" s="164">
        <f ca="1">NPV(Q121,K122:$K$244) + ($A$13+$A$14+$A$15)/POWER(1+Q121,$A$29-D122+1)+U121</f>
        <v>0</v>
      </c>
      <c r="S122" s="164">
        <f ca="1">NPV(Q122,K122:$K$244) + ($A$13+$A$14+$A$15)/POWER(1+Q122,$A$29-D122+1)+U121</f>
        <v>0</v>
      </c>
      <c r="T122" s="45">
        <f t="shared" ca="1" si="35"/>
        <v>7.2759576141834259E-11</v>
      </c>
      <c r="U122" s="45">
        <f t="shared" ca="1" si="36"/>
        <v>0</v>
      </c>
      <c r="V122" s="306">
        <f t="shared" si="37"/>
        <v>0</v>
      </c>
      <c r="W122" s="306">
        <f t="shared" ca="1" si="28"/>
        <v>0</v>
      </c>
      <c r="X122" s="274">
        <f t="shared" ca="1" si="29"/>
        <v>7.2759576141834259E-11</v>
      </c>
      <c r="Z122" s="304">
        <f t="shared" ca="1" si="38"/>
        <v>0</v>
      </c>
      <c r="AA122" s="308"/>
      <c r="AB122" s="306">
        <f t="shared" ca="1" si="39"/>
        <v>0</v>
      </c>
      <c r="AC122" s="306">
        <f t="shared" ca="1" si="21"/>
        <v>0</v>
      </c>
      <c r="AD122" s="307">
        <f t="shared" ca="1" si="22"/>
        <v>0</v>
      </c>
    </row>
    <row r="123" spans="4:30" x14ac:dyDescent="0.35">
      <c r="D123" s="320">
        <v>119</v>
      </c>
      <c r="E123" s="321">
        <f t="shared" ca="1" si="30"/>
        <v>88145</v>
      </c>
      <c r="F123" s="322">
        <f t="shared" ca="1" si="23"/>
        <v>88509</v>
      </c>
      <c r="G123" s="323" t="s">
        <v>119</v>
      </c>
      <c r="H123" s="322">
        <f t="shared" ca="1" si="31"/>
        <v>88116</v>
      </c>
      <c r="I123" s="306">
        <f t="shared" si="32"/>
        <v>0</v>
      </c>
      <c r="J123" s="306">
        <f t="shared" ca="1" si="24"/>
        <v>0</v>
      </c>
      <c r="K123" s="306">
        <f t="shared" si="33"/>
        <v>0</v>
      </c>
      <c r="L123" s="306"/>
      <c r="M123" s="306">
        <f t="shared" si="34"/>
        <v>0</v>
      </c>
      <c r="N123" s="325">
        <f t="shared" ca="1" si="25"/>
        <v>0.05</v>
      </c>
      <c r="O123" s="23"/>
      <c r="P123" s="317">
        <f t="shared" ca="1" si="26"/>
        <v>9.4999999999999998E-3</v>
      </c>
      <c r="Q123" s="314">
        <f t="shared" ca="1" si="27"/>
        <v>0.05</v>
      </c>
      <c r="R123" s="164">
        <f ca="1">NPV(Q122,K123:$K$244) + ($A$13+$A$14+$A$15)/POWER(1+Q122,$A$29-D123+1)+U122</f>
        <v>0</v>
      </c>
      <c r="S123" s="164">
        <f ca="1">NPV(Q123,K123:$K$244) + ($A$13+$A$14+$A$15)/POWER(1+Q123,$A$29-D123+1)+U122</f>
        <v>0</v>
      </c>
      <c r="T123" s="45">
        <f t="shared" ca="1" si="35"/>
        <v>7.2759576141834259E-11</v>
      </c>
      <c r="U123" s="45">
        <f t="shared" ca="1" si="36"/>
        <v>0</v>
      </c>
      <c r="V123" s="306">
        <f t="shared" si="37"/>
        <v>0</v>
      </c>
      <c r="W123" s="306">
        <f t="shared" ca="1" si="28"/>
        <v>0</v>
      </c>
      <c r="X123" s="274">
        <f t="shared" ca="1" si="29"/>
        <v>7.2759576141834259E-11</v>
      </c>
      <c r="Z123" s="304">
        <f t="shared" ca="1" si="38"/>
        <v>0</v>
      </c>
      <c r="AA123" s="308"/>
      <c r="AB123" s="306">
        <f t="shared" ca="1" si="39"/>
        <v>0</v>
      </c>
      <c r="AC123" s="306">
        <f t="shared" ca="1" si="21"/>
        <v>0</v>
      </c>
      <c r="AD123" s="307">
        <f t="shared" ca="1" si="22"/>
        <v>0</v>
      </c>
    </row>
    <row r="124" spans="4:30" x14ac:dyDescent="0.35">
      <c r="D124" s="320">
        <v>120</v>
      </c>
      <c r="E124" s="321">
        <f t="shared" ca="1" si="30"/>
        <v>88510</v>
      </c>
      <c r="F124" s="322">
        <f t="shared" ca="1" si="23"/>
        <v>88874</v>
      </c>
      <c r="G124" s="323" t="s">
        <v>119</v>
      </c>
      <c r="H124" s="322">
        <f t="shared" ca="1" si="31"/>
        <v>88481</v>
      </c>
      <c r="I124" s="306">
        <f t="shared" si="32"/>
        <v>0</v>
      </c>
      <c r="J124" s="306">
        <f t="shared" ca="1" si="24"/>
        <v>0</v>
      </c>
      <c r="K124" s="306">
        <f t="shared" si="33"/>
        <v>0</v>
      </c>
      <c r="L124" s="306"/>
      <c r="M124" s="306">
        <f t="shared" si="34"/>
        <v>0</v>
      </c>
      <c r="N124" s="325">
        <f t="shared" ca="1" si="25"/>
        <v>0.05</v>
      </c>
      <c r="O124" s="23"/>
      <c r="P124" s="317">
        <f t="shared" ca="1" si="26"/>
        <v>9.4999999999999998E-3</v>
      </c>
      <c r="Q124" s="314">
        <f t="shared" ca="1" si="27"/>
        <v>0.05</v>
      </c>
      <c r="R124" s="164">
        <f ca="1">NPV(Q123,K124:$K$244) + ($A$13+$A$14+$A$15)/POWER(1+Q123,$A$29-D124+1)+U123</f>
        <v>0</v>
      </c>
      <c r="S124" s="164">
        <f ca="1">NPV(Q124,K124:$K$244) + ($A$13+$A$14+$A$15)/POWER(1+Q124,$A$29-D124+1)+U123</f>
        <v>0</v>
      </c>
      <c r="T124" s="45">
        <f t="shared" ca="1" si="35"/>
        <v>7.2759576141834259E-11</v>
      </c>
      <c r="U124" s="45">
        <f t="shared" ca="1" si="36"/>
        <v>0</v>
      </c>
      <c r="V124" s="306">
        <f t="shared" si="37"/>
        <v>0</v>
      </c>
      <c r="W124" s="306">
        <f t="shared" ca="1" si="28"/>
        <v>0</v>
      </c>
      <c r="X124" s="274">
        <f t="shared" ca="1" si="29"/>
        <v>7.2759576141834259E-11</v>
      </c>
      <c r="Z124" s="304">
        <f t="shared" ca="1" si="38"/>
        <v>0</v>
      </c>
      <c r="AA124" s="308"/>
      <c r="AB124" s="306">
        <f t="shared" ca="1" si="39"/>
        <v>0</v>
      </c>
      <c r="AC124" s="306">
        <f t="shared" ca="1" si="21"/>
        <v>0</v>
      </c>
      <c r="AD124" s="307">
        <f t="shared" ca="1" si="22"/>
        <v>0</v>
      </c>
    </row>
    <row r="125" spans="4:30" x14ac:dyDescent="0.35">
      <c r="D125" s="320">
        <v>121</v>
      </c>
      <c r="E125" s="321">
        <f t="shared" ca="1" si="30"/>
        <v>88875</v>
      </c>
      <c r="F125" s="322">
        <f t="shared" ca="1" si="23"/>
        <v>89240</v>
      </c>
      <c r="G125" s="323" t="s">
        <v>119</v>
      </c>
      <c r="H125" s="322">
        <f t="shared" ca="1" si="31"/>
        <v>88846</v>
      </c>
      <c r="I125" s="306">
        <f t="shared" si="32"/>
        <v>0</v>
      </c>
      <c r="J125" s="306">
        <f t="shared" ca="1" si="24"/>
        <v>0</v>
      </c>
      <c r="K125" s="306">
        <f t="shared" si="33"/>
        <v>0</v>
      </c>
      <c r="L125" s="306"/>
      <c r="M125" s="306">
        <f t="shared" si="34"/>
        <v>0</v>
      </c>
      <c r="N125" s="325">
        <f t="shared" ca="1" si="25"/>
        <v>0.05</v>
      </c>
      <c r="O125" s="23"/>
      <c r="P125" s="317">
        <f t="shared" ca="1" si="26"/>
        <v>9.4999999999999998E-3</v>
      </c>
      <c r="Q125" s="314">
        <f t="shared" ca="1" si="27"/>
        <v>0.05</v>
      </c>
      <c r="R125" s="164">
        <f ca="1">NPV(Q124,K125:$K$244) + ($A$13+$A$14+$A$15)/POWER(1+Q124,$A$29-D125+1)+U124</f>
        <v>0</v>
      </c>
      <c r="S125" s="164">
        <f ca="1">NPV(Q125,K125:$K$244) + ($A$13+$A$14+$A$15)/POWER(1+Q125,$A$29-D125+1)+U124</f>
        <v>0</v>
      </c>
      <c r="T125" s="45">
        <f t="shared" ca="1" si="35"/>
        <v>7.2759576141834259E-11</v>
      </c>
      <c r="U125" s="45">
        <f t="shared" ca="1" si="36"/>
        <v>0</v>
      </c>
      <c r="V125" s="306">
        <f t="shared" si="37"/>
        <v>0</v>
      </c>
      <c r="W125" s="306">
        <f t="shared" ca="1" si="28"/>
        <v>0</v>
      </c>
      <c r="X125" s="274">
        <f t="shared" ca="1" si="29"/>
        <v>7.2759576141834259E-11</v>
      </c>
      <c r="Z125" s="304">
        <f t="shared" ca="1" si="38"/>
        <v>0</v>
      </c>
      <c r="AA125" s="308"/>
      <c r="AB125" s="306">
        <f t="shared" ca="1" si="39"/>
        <v>0</v>
      </c>
      <c r="AC125" s="306">
        <f t="shared" ca="1" si="21"/>
        <v>0</v>
      </c>
      <c r="AD125" s="307">
        <f t="shared" ca="1" si="22"/>
        <v>0</v>
      </c>
    </row>
    <row r="126" spans="4:30" x14ac:dyDescent="0.35">
      <c r="D126" s="320">
        <v>122</v>
      </c>
      <c r="E126" s="321">
        <f t="shared" ca="1" si="30"/>
        <v>89241</v>
      </c>
      <c r="F126" s="322">
        <f t="shared" ca="1" si="23"/>
        <v>89605</v>
      </c>
      <c r="G126" s="323" t="s">
        <v>119</v>
      </c>
      <c r="H126" s="322">
        <f t="shared" ca="1" si="31"/>
        <v>89212</v>
      </c>
      <c r="I126" s="306">
        <f t="shared" si="32"/>
        <v>0</v>
      </c>
      <c r="J126" s="306">
        <f t="shared" ca="1" si="24"/>
        <v>0</v>
      </c>
      <c r="K126" s="306">
        <f t="shared" si="33"/>
        <v>0</v>
      </c>
      <c r="L126" s="306"/>
      <c r="M126" s="306">
        <f t="shared" si="34"/>
        <v>0</v>
      </c>
      <c r="N126" s="325">
        <f t="shared" ca="1" si="25"/>
        <v>0.05</v>
      </c>
      <c r="O126" s="23"/>
      <c r="P126" s="317">
        <f t="shared" ca="1" si="26"/>
        <v>9.4999999999999998E-3</v>
      </c>
      <c r="Q126" s="314">
        <f t="shared" ca="1" si="27"/>
        <v>0.05</v>
      </c>
      <c r="R126" s="164">
        <f ca="1">NPV(Q125,K126:$K$244) + ($A$13+$A$14+$A$15)/POWER(1+Q125,$A$29-D126+1)+U125</f>
        <v>0</v>
      </c>
      <c r="S126" s="164">
        <f ca="1">NPV(Q126,K126:$K$244) + ($A$13+$A$14+$A$15)/POWER(1+Q126,$A$29-D126+1)+U125</f>
        <v>0</v>
      </c>
      <c r="T126" s="45">
        <f t="shared" ca="1" si="35"/>
        <v>7.2759576141834259E-11</v>
      </c>
      <c r="U126" s="45">
        <f t="shared" ca="1" si="36"/>
        <v>0</v>
      </c>
      <c r="V126" s="306">
        <f t="shared" si="37"/>
        <v>0</v>
      </c>
      <c r="W126" s="306">
        <f t="shared" ca="1" si="28"/>
        <v>0</v>
      </c>
      <c r="X126" s="274">
        <f t="shared" ca="1" si="29"/>
        <v>7.2759576141834259E-11</v>
      </c>
      <c r="Z126" s="304">
        <f t="shared" ca="1" si="38"/>
        <v>0</v>
      </c>
      <c r="AA126" s="308"/>
      <c r="AB126" s="306">
        <f t="shared" ca="1" si="39"/>
        <v>0</v>
      </c>
      <c r="AC126" s="306">
        <f t="shared" ca="1" si="21"/>
        <v>0</v>
      </c>
      <c r="AD126" s="307">
        <f t="shared" ca="1" si="22"/>
        <v>0</v>
      </c>
    </row>
    <row r="127" spans="4:30" x14ac:dyDescent="0.35">
      <c r="D127" s="320">
        <v>123</v>
      </c>
      <c r="E127" s="321">
        <f t="shared" ca="1" si="30"/>
        <v>89606</v>
      </c>
      <c r="F127" s="322">
        <f t="shared" ca="1" si="23"/>
        <v>89970</v>
      </c>
      <c r="G127" s="323" t="s">
        <v>119</v>
      </c>
      <c r="H127" s="322">
        <f t="shared" ca="1" si="31"/>
        <v>89577</v>
      </c>
      <c r="I127" s="306">
        <f t="shared" si="32"/>
        <v>0</v>
      </c>
      <c r="J127" s="306">
        <f t="shared" ca="1" si="24"/>
        <v>0</v>
      </c>
      <c r="K127" s="306">
        <f t="shared" si="33"/>
        <v>0</v>
      </c>
      <c r="L127" s="306"/>
      <c r="M127" s="306">
        <f t="shared" si="34"/>
        <v>0</v>
      </c>
      <c r="N127" s="325">
        <f t="shared" ca="1" si="25"/>
        <v>0.05</v>
      </c>
      <c r="O127" s="23"/>
      <c r="P127" s="317">
        <f t="shared" ca="1" si="26"/>
        <v>9.4999999999999998E-3</v>
      </c>
      <c r="Q127" s="314">
        <f t="shared" ca="1" si="27"/>
        <v>0.05</v>
      </c>
      <c r="R127" s="164">
        <f ca="1">NPV(Q126,K127:$K$244) + ($A$13+$A$14+$A$15)/POWER(1+Q126,$A$29-D127+1)+U126</f>
        <v>0</v>
      </c>
      <c r="S127" s="164">
        <f ca="1">NPV(Q127,K127:$K$244) + ($A$13+$A$14+$A$15)/POWER(1+Q127,$A$29-D127+1)+U126</f>
        <v>0</v>
      </c>
      <c r="T127" s="45">
        <f t="shared" ca="1" si="35"/>
        <v>7.2759576141834259E-11</v>
      </c>
      <c r="U127" s="45">
        <f t="shared" ca="1" si="36"/>
        <v>0</v>
      </c>
      <c r="V127" s="306">
        <f t="shared" si="37"/>
        <v>0</v>
      </c>
      <c r="W127" s="306">
        <f t="shared" ca="1" si="28"/>
        <v>0</v>
      </c>
      <c r="X127" s="274">
        <f t="shared" ca="1" si="29"/>
        <v>7.2759576141834259E-11</v>
      </c>
      <c r="Z127" s="304">
        <f t="shared" ca="1" si="38"/>
        <v>0</v>
      </c>
      <c r="AA127" s="308"/>
      <c r="AB127" s="306">
        <f t="shared" ca="1" si="39"/>
        <v>0</v>
      </c>
      <c r="AC127" s="306">
        <f t="shared" ca="1" si="21"/>
        <v>0</v>
      </c>
      <c r="AD127" s="307">
        <f t="shared" ca="1" si="22"/>
        <v>0</v>
      </c>
    </row>
    <row r="128" spans="4:30" x14ac:dyDescent="0.35">
      <c r="D128" s="320">
        <v>124</v>
      </c>
      <c r="E128" s="321">
        <f t="shared" ca="1" si="30"/>
        <v>89971</v>
      </c>
      <c r="F128" s="322">
        <f t="shared" ca="1" si="23"/>
        <v>90335</v>
      </c>
      <c r="G128" s="323" t="s">
        <v>119</v>
      </c>
      <c r="H128" s="322">
        <f t="shared" ca="1" si="31"/>
        <v>89942</v>
      </c>
      <c r="I128" s="306">
        <f t="shared" si="32"/>
        <v>0</v>
      </c>
      <c r="J128" s="306">
        <f t="shared" ca="1" si="24"/>
        <v>0</v>
      </c>
      <c r="K128" s="306">
        <f t="shared" si="33"/>
        <v>0</v>
      </c>
      <c r="L128" s="306"/>
      <c r="M128" s="306">
        <f t="shared" si="34"/>
        <v>0</v>
      </c>
      <c r="N128" s="325">
        <f t="shared" ca="1" si="25"/>
        <v>0.05</v>
      </c>
      <c r="O128" s="23"/>
      <c r="P128" s="317">
        <f t="shared" ca="1" si="26"/>
        <v>9.4999999999999998E-3</v>
      </c>
      <c r="Q128" s="314">
        <f t="shared" ca="1" si="27"/>
        <v>0.05</v>
      </c>
      <c r="R128" s="164">
        <f ca="1">NPV(Q127,K128:$K$244) + ($A$13+$A$14+$A$15)/POWER(1+Q127,$A$29-D128+1)+U127</f>
        <v>0</v>
      </c>
      <c r="S128" s="164">
        <f ca="1">NPV(Q128,K128:$K$244) + ($A$13+$A$14+$A$15)/POWER(1+Q128,$A$29-D128+1)+U127</f>
        <v>0</v>
      </c>
      <c r="T128" s="45">
        <f t="shared" ca="1" si="35"/>
        <v>7.2759576141834259E-11</v>
      </c>
      <c r="U128" s="45">
        <f t="shared" ca="1" si="36"/>
        <v>0</v>
      </c>
      <c r="V128" s="306">
        <f t="shared" si="37"/>
        <v>0</v>
      </c>
      <c r="W128" s="306">
        <f t="shared" ca="1" si="28"/>
        <v>0</v>
      </c>
      <c r="X128" s="274">
        <f t="shared" ca="1" si="29"/>
        <v>7.2759576141834259E-11</v>
      </c>
      <c r="Z128" s="304">
        <f t="shared" ca="1" si="38"/>
        <v>0</v>
      </c>
      <c r="AA128" s="308"/>
      <c r="AB128" s="306">
        <f t="shared" ca="1" si="39"/>
        <v>0</v>
      </c>
      <c r="AC128" s="306">
        <f t="shared" ca="1" si="21"/>
        <v>0</v>
      </c>
      <c r="AD128" s="307">
        <f t="shared" ca="1" si="22"/>
        <v>0</v>
      </c>
    </row>
    <row r="129" spans="4:30" x14ac:dyDescent="0.35">
      <c r="D129" s="320">
        <v>125</v>
      </c>
      <c r="E129" s="321">
        <f t="shared" ca="1" si="30"/>
        <v>90336</v>
      </c>
      <c r="F129" s="322">
        <f t="shared" ca="1" si="23"/>
        <v>90701</v>
      </c>
      <c r="G129" s="323" t="s">
        <v>119</v>
      </c>
      <c r="H129" s="322">
        <f t="shared" ca="1" si="31"/>
        <v>90307</v>
      </c>
      <c r="I129" s="306">
        <f t="shared" si="32"/>
        <v>0</v>
      </c>
      <c r="J129" s="306">
        <f t="shared" ca="1" si="24"/>
        <v>0</v>
      </c>
      <c r="K129" s="306">
        <f t="shared" si="33"/>
        <v>0</v>
      </c>
      <c r="L129" s="306"/>
      <c r="M129" s="306">
        <f t="shared" si="34"/>
        <v>0</v>
      </c>
      <c r="N129" s="325">
        <f t="shared" ca="1" si="25"/>
        <v>0.05</v>
      </c>
      <c r="O129" s="23"/>
      <c r="P129" s="317">
        <f t="shared" ca="1" si="26"/>
        <v>9.4999999999999998E-3</v>
      </c>
      <c r="Q129" s="314">
        <f t="shared" ca="1" si="27"/>
        <v>0.05</v>
      </c>
      <c r="R129" s="164">
        <f ca="1">NPV(Q128,K129:$K$244) + ($A$13+$A$14+$A$15)/POWER(1+Q128,$A$29-D129+1)+U128</f>
        <v>0</v>
      </c>
      <c r="S129" s="164">
        <f ca="1">NPV(Q129,K129:$K$244) + ($A$13+$A$14+$A$15)/POWER(1+Q129,$A$29-D129+1)+U128</f>
        <v>0</v>
      </c>
      <c r="T129" s="45">
        <f t="shared" ca="1" si="35"/>
        <v>7.2759576141834259E-11</v>
      </c>
      <c r="U129" s="45">
        <f t="shared" ca="1" si="36"/>
        <v>0</v>
      </c>
      <c r="V129" s="306">
        <f t="shared" si="37"/>
        <v>0</v>
      </c>
      <c r="W129" s="306">
        <f t="shared" ca="1" si="28"/>
        <v>0</v>
      </c>
      <c r="X129" s="274">
        <f t="shared" ca="1" si="29"/>
        <v>7.2759576141834259E-11</v>
      </c>
      <c r="Z129" s="304">
        <f t="shared" ca="1" si="38"/>
        <v>0</v>
      </c>
      <c r="AA129" s="308"/>
      <c r="AB129" s="306">
        <f t="shared" ca="1" si="39"/>
        <v>0</v>
      </c>
      <c r="AC129" s="306">
        <f t="shared" ca="1" si="21"/>
        <v>0</v>
      </c>
      <c r="AD129" s="307">
        <f t="shared" ca="1" si="22"/>
        <v>0</v>
      </c>
    </row>
    <row r="130" spans="4:30" x14ac:dyDescent="0.35">
      <c r="D130" s="320">
        <v>126</v>
      </c>
      <c r="E130" s="321">
        <f t="shared" ca="1" si="30"/>
        <v>90702</v>
      </c>
      <c r="F130" s="322">
        <f t="shared" ca="1" si="23"/>
        <v>91066</v>
      </c>
      <c r="G130" s="323" t="s">
        <v>119</v>
      </c>
      <c r="H130" s="322">
        <f t="shared" ca="1" si="31"/>
        <v>90673</v>
      </c>
      <c r="I130" s="306">
        <f t="shared" si="32"/>
        <v>0</v>
      </c>
      <c r="J130" s="306">
        <f t="shared" ca="1" si="24"/>
        <v>0</v>
      </c>
      <c r="K130" s="306">
        <f t="shared" si="33"/>
        <v>0</v>
      </c>
      <c r="L130" s="306"/>
      <c r="M130" s="306">
        <f t="shared" si="34"/>
        <v>0</v>
      </c>
      <c r="N130" s="325">
        <f t="shared" ca="1" si="25"/>
        <v>0.05</v>
      </c>
      <c r="O130" s="23"/>
      <c r="P130" s="317">
        <f t="shared" ca="1" si="26"/>
        <v>9.4999999999999998E-3</v>
      </c>
      <c r="Q130" s="314">
        <f t="shared" ca="1" si="27"/>
        <v>0.05</v>
      </c>
      <c r="R130" s="164">
        <f ca="1">NPV(Q129,K130:$K$244) + ($A$13+$A$14+$A$15)/POWER(1+Q129,$A$29-D130+1)+U129</f>
        <v>0</v>
      </c>
      <c r="S130" s="164">
        <f ca="1">NPV(Q130,K130:$K$244) + ($A$13+$A$14+$A$15)/POWER(1+Q130,$A$29-D130+1)+U129</f>
        <v>0</v>
      </c>
      <c r="T130" s="45">
        <f t="shared" ca="1" si="35"/>
        <v>7.2759576141834259E-11</v>
      </c>
      <c r="U130" s="45">
        <f t="shared" ca="1" si="36"/>
        <v>0</v>
      </c>
      <c r="V130" s="306">
        <f t="shared" si="37"/>
        <v>0</v>
      </c>
      <c r="W130" s="306">
        <f t="shared" ca="1" si="28"/>
        <v>0</v>
      </c>
      <c r="X130" s="274">
        <f t="shared" ca="1" si="29"/>
        <v>7.2759576141834259E-11</v>
      </c>
      <c r="Z130" s="304">
        <f t="shared" ca="1" si="38"/>
        <v>0</v>
      </c>
      <c r="AA130" s="308"/>
      <c r="AB130" s="306">
        <f t="shared" ca="1" si="39"/>
        <v>0</v>
      </c>
      <c r="AC130" s="306">
        <f t="shared" ca="1" si="21"/>
        <v>0</v>
      </c>
      <c r="AD130" s="307">
        <f t="shared" ca="1" si="22"/>
        <v>0</v>
      </c>
    </row>
    <row r="131" spans="4:30" x14ac:dyDescent="0.35">
      <c r="D131" s="320">
        <v>127</v>
      </c>
      <c r="E131" s="321">
        <f t="shared" ca="1" si="30"/>
        <v>91067</v>
      </c>
      <c r="F131" s="322">
        <f t="shared" ca="1" si="23"/>
        <v>91431</v>
      </c>
      <c r="G131" s="323" t="s">
        <v>119</v>
      </c>
      <c r="H131" s="322">
        <f t="shared" ca="1" si="31"/>
        <v>91038</v>
      </c>
      <c r="I131" s="306">
        <f t="shared" si="32"/>
        <v>0</v>
      </c>
      <c r="J131" s="306">
        <f t="shared" ca="1" si="24"/>
        <v>0</v>
      </c>
      <c r="K131" s="306">
        <f t="shared" si="33"/>
        <v>0</v>
      </c>
      <c r="L131" s="306"/>
      <c r="M131" s="306">
        <f t="shared" si="34"/>
        <v>0</v>
      </c>
      <c r="N131" s="325">
        <f t="shared" ca="1" si="25"/>
        <v>0.05</v>
      </c>
      <c r="O131" s="23"/>
      <c r="P131" s="317">
        <f t="shared" ca="1" si="26"/>
        <v>9.4999999999999998E-3</v>
      </c>
      <c r="Q131" s="314">
        <f t="shared" ca="1" si="27"/>
        <v>0.05</v>
      </c>
      <c r="R131" s="164">
        <f ca="1">NPV(Q130,K131:$K$244) + ($A$13+$A$14+$A$15)/POWER(1+Q130,$A$29-D131+1)+U130</f>
        <v>0</v>
      </c>
      <c r="S131" s="164">
        <f ca="1">NPV(Q131,K131:$K$244) + ($A$13+$A$14+$A$15)/POWER(1+Q131,$A$29-D131+1)+U130</f>
        <v>0</v>
      </c>
      <c r="T131" s="45">
        <f t="shared" ca="1" si="35"/>
        <v>7.2759576141834259E-11</v>
      </c>
      <c r="U131" s="45">
        <f t="shared" ca="1" si="36"/>
        <v>0</v>
      </c>
      <c r="V131" s="306">
        <f t="shared" si="37"/>
        <v>0</v>
      </c>
      <c r="W131" s="306">
        <f t="shared" ca="1" si="28"/>
        <v>0</v>
      </c>
      <c r="X131" s="274">
        <f t="shared" ca="1" si="29"/>
        <v>7.2759576141834259E-11</v>
      </c>
      <c r="Z131" s="304">
        <f t="shared" ca="1" si="38"/>
        <v>0</v>
      </c>
      <c r="AA131" s="308"/>
      <c r="AB131" s="306">
        <f t="shared" ca="1" si="39"/>
        <v>0</v>
      </c>
      <c r="AC131" s="306">
        <f t="shared" ca="1" si="21"/>
        <v>0</v>
      </c>
      <c r="AD131" s="307">
        <f t="shared" ca="1" si="22"/>
        <v>0</v>
      </c>
    </row>
    <row r="132" spans="4:30" x14ac:dyDescent="0.35">
      <c r="D132" s="320">
        <v>128</v>
      </c>
      <c r="E132" s="321">
        <f t="shared" ca="1" si="30"/>
        <v>91432</v>
      </c>
      <c r="F132" s="322">
        <f t="shared" ca="1" si="23"/>
        <v>91796</v>
      </c>
      <c r="G132" s="323" t="s">
        <v>119</v>
      </c>
      <c r="H132" s="322">
        <f t="shared" ca="1" si="31"/>
        <v>91403</v>
      </c>
      <c r="I132" s="306">
        <f t="shared" si="32"/>
        <v>0</v>
      </c>
      <c r="J132" s="306">
        <f t="shared" ca="1" si="24"/>
        <v>0</v>
      </c>
      <c r="K132" s="306">
        <f t="shared" si="33"/>
        <v>0</v>
      </c>
      <c r="L132" s="306"/>
      <c r="M132" s="306">
        <f t="shared" si="34"/>
        <v>0</v>
      </c>
      <c r="N132" s="325">
        <f t="shared" ca="1" si="25"/>
        <v>0.05</v>
      </c>
      <c r="O132" s="23"/>
      <c r="P132" s="317">
        <f t="shared" ca="1" si="26"/>
        <v>9.4999999999999998E-3</v>
      </c>
      <c r="Q132" s="314">
        <f t="shared" ca="1" si="27"/>
        <v>0.05</v>
      </c>
      <c r="R132" s="164">
        <f ca="1">NPV(Q131,K132:$K$244) + ($A$13+$A$14+$A$15)/POWER(1+Q131,$A$29-D132+1)+U131</f>
        <v>0</v>
      </c>
      <c r="S132" s="164">
        <f ca="1">NPV(Q132,K132:$K$244) + ($A$13+$A$14+$A$15)/POWER(1+Q132,$A$29-D132+1)+U131</f>
        <v>0</v>
      </c>
      <c r="T132" s="45">
        <f t="shared" ca="1" si="35"/>
        <v>7.2759576141834259E-11</v>
      </c>
      <c r="U132" s="45">
        <f t="shared" ca="1" si="36"/>
        <v>0</v>
      </c>
      <c r="V132" s="306">
        <f t="shared" si="37"/>
        <v>0</v>
      </c>
      <c r="W132" s="306">
        <f t="shared" ca="1" si="28"/>
        <v>0</v>
      </c>
      <c r="X132" s="274">
        <f t="shared" ca="1" si="29"/>
        <v>7.2759576141834259E-11</v>
      </c>
      <c r="Z132" s="304">
        <f t="shared" ca="1" si="38"/>
        <v>0</v>
      </c>
      <c r="AA132" s="308"/>
      <c r="AB132" s="306">
        <f t="shared" ca="1" si="39"/>
        <v>0</v>
      </c>
      <c r="AC132" s="306">
        <f t="shared" ref="AC132:AC195" ca="1" si="40">W132</f>
        <v>0</v>
      </c>
      <c r="AD132" s="307">
        <f t="shared" ref="AD132:AD195" ca="1" si="41">Z132-AA132-AB132+AC132</f>
        <v>0</v>
      </c>
    </row>
    <row r="133" spans="4:30" x14ac:dyDescent="0.35">
      <c r="D133" s="320">
        <v>129</v>
      </c>
      <c r="E133" s="321">
        <f t="shared" ca="1" si="30"/>
        <v>91797</v>
      </c>
      <c r="F133" s="322">
        <f t="shared" ref="F133:F196" ca="1" si="42">E134-1</f>
        <v>92162</v>
      </c>
      <c r="G133" s="323" t="s">
        <v>119</v>
      </c>
      <c r="H133" s="322">
        <f t="shared" ca="1" si="31"/>
        <v>91768</v>
      </c>
      <c r="I133" s="306">
        <f t="shared" si="32"/>
        <v>0</v>
      </c>
      <c r="J133" s="306">
        <f t="shared" ref="J133:J196" ca="1" si="43">IF(D133&gt;$A$29,0,$A$10)</f>
        <v>0</v>
      </c>
      <c r="K133" s="306">
        <f t="shared" si="33"/>
        <v>0</v>
      </c>
      <c r="L133" s="306"/>
      <c r="M133" s="306">
        <f t="shared" si="34"/>
        <v>0</v>
      </c>
      <c r="N133" s="325">
        <f t="shared" ref="N133:N196" ca="1" si="44">$A$6</f>
        <v>0.05</v>
      </c>
      <c r="O133" s="23"/>
      <c r="P133" s="317">
        <f t="shared" ref="P133:P196" ca="1" si="45">$A$7</f>
        <v>9.4999999999999998E-3</v>
      </c>
      <c r="Q133" s="314">
        <f t="shared" ref="Q133:Q196" ca="1" si="46">$A$8</f>
        <v>0.05</v>
      </c>
      <c r="R133" s="164">
        <f ca="1">NPV(Q132,K133:$K$244) + ($A$13+$A$14+$A$15)/POWER(1+Q132,$A$29-D133+1)+U132</f>
        <v>0</v>
      </c>
      <c r="S133" s="164">
        <f ca="1">NPV(Q133,K133:$K$244) + ($A$13+$A$14+$A$15)/POWER(1+Q133,$A$29-D133+1)+U132</f>
        <v>0</v>
      </c>
      <c r="T133" s="45">
        <f t="shared" ca="1" si="35"/>
        <v>7.2759576141834259E-11</v>
      </c>
      <c r="U133" s="45">
        <f t="shared" ca="1" si="36"/>
        <v>0</v>
      </c>
      <c r="V133" s="306">
        <f t="shared" si="37"/>
        <v>0</v>
      </c>
      <c r="W133" s="306">
        <f t="shared" ref="W133:W196" ca="1" si="47">S133-R133</f>
        <v>0</v>
      </c>
      <c r="X133" s="274">
        <f t="shared" ref="X133:X196" ca="1" si="48">T133+U133+V133</f>
        <v>7.2759576141834259E-11</v>
      </c>
      <c r="Z133" s="304">
        <f t="shared" ca="1" si="38"/>
        <v>0</v>
      </c>
      <c r="AA133" s="308"/>
      <c r="AB133" s="306">
        <f t="shared" ca="1" si="39"/>
        <v>0</v>
      </c>
      <c r="AC133" s="306">
        <f t="shared" ca="1" si="40"/>
        <v>0</v>
      </c>
      <c r="AD133" s="307">
        <f t="shared" ca="1" si="41"/>
        <v>0</v>
      </c>
    </row>
    <row r="134" spans="4:30" x14ac:dyDescent="0.35">
      <c r="D134" s="320">
        <v>130</v>
      </c>
      <c r="E134" s="321">
        <f t="shared" ref="E134:E197" ca="1" si="49">EOMONTH(H134,0)</f>
        <v>92163</v>
      </c>
      <c r="F134" s="322">
        <f t="shared" ca="1" si="42"/>
        <v>92527</v>
      </c>
      <c r="G134" s="323" t="s">
        <v>119</v>
      </c>
      <c r="H134" s="322">
        <f t="shared" ref="H134:H197" ca="1" si="50">EDATE(H133,12)</f>
        <v>92134</v>
      </c>
      <c r="I134" s="306">
        <f t="shared" ref="I134:I197" si="51">IF(D134&gt;$A$28,0,$A$9)</f>
        <v>0</v>
      </c>
      <c r="J134" s="306">
        <f t="shared" ca="1" si="43"/>
        <v>0</v>
      </c>
      <c r="K134" s="306">
        <f t="shared" ref="K134:K197" si="52">IF(D134&gt;$A$28,0,$A$11)</f>
        <v>0</v>
      </c>
      <c r="L134" s="306"/>
      <c r="M134" s="306">
        <f t="shared" ref="M134:M197" si="53">K134+L134</f>
        <v>0</v>
      </c>
      <c r="N134" s="325">
        <f t="shared" ca="1" si="44"/>
        <v>0.05</v>
      </c>
      <c r="O134" s="23"/>
      <c r="P134" s="317">
        <f t="shared" ca="1" si="45"/>
        <v>9.4999999999999998E-3</v>
      </c>
      <c r="Q134" s="314">
        <f t="shared" ca="1" si="46"/>
        <v>0.05</v>
      </c>
      <c r="R134" s="164">
        <f ca="1">NPV(Q133,K134:$K$244) + ($A$13+$A$14+$A$15)/POWER(1+Q133,$A$29-D134+1)+U133</f>
        <v>0</v>
      </c>
      <c r="S134" s="164">
        <f ca="1">NPV(Q134,K134:$K$244) + ($A$13+$A$14+$A$15)/POWER(1+Q134,$A$29-D134+1)+U133</f>
        <v>0</v>
      </c>
      <c r="T134" s="45">
        <f t="shared" ref="T134:T197" ca="1" si="54">IF(ISBLANK(G134),0,X133)</f>
        <v>7.2759576141834259E-11</v>
      </c>
      <c r="U134" s="45">
        <f t="shared" ref="U134:U197" ca="1" si="55">(S134+V134)*Q134</f>
        <v>0</v>
      </c>
      <c r="V134" s="306">
        <f t="shared" ref="V134:V197" si="56">-(K134+L134)</f>
        <v>0</v>
      </c>
      <c r="W134" s="306">
        <f t="shared" ca="1" si="47"/>
        <v>0</v>
      </c>
      <c r="X134" s="274">
        <f t="shared" ca="1" si="48"/>
        <v>7.2759576141834259E-11</v>
      </c>
      <c r="Z134" s="304">
        <f t="shared" ref="Z134:Z197" ca="1" si="57">AD133</f>
        <v>0</v>
      </c>
      <c r="AA134" s="308"/>
      <c r="AB134" s="306">
        <f t="shared" ca="1" si="39"/>
        <v>0</v>
      </c>
      <c r="AC134" s="306">
        <f t="shared" ca="1" si="40"/>
        <v>0</v>
      </c>
      <c r="AD134" s="307">
        <f t="shared" ca="1" si="41"/>
        <v>0</v>
      </c>
    </row>
    <row r="135" spans="4:30" x14ac:dyDescent="0.35">
      <c r="D135" s="320">
        <v>131</v>
      </c>
      <c r="E135" s="321">
        <f t="shared" ca="1" si="49"/>
        <v>92528</v>
      </c>
      <c r="F135" s="322">
        <f t="shared" ca="1" si="42"/>
        <v>92892</v>
      </c>
      <c r="G135" s="323" t="s">
        <v>119</v>
      </c>
      <c r="H135" s="322">
        <f t="shared" ca="1" si="50"/>
        <v>92499</v>
      </c>
      <c r="I135" s="306">
        <f t="shared" si="51"/>
        <v>0</v>
      </c>
      <c r="J135" s="306">
        <f t="shared" ca="1" si="43"/>
        <v>0</v>
      </c>
      <c r="K135" s="306">
        <f t="shared" si="52"/>
        <v>0</v>
      </c>
      <c r="L135" s="306"/>
      <c r="M135" s="306">
        <f t="shared" si="53"/>
        <v>0</v>
      </c>
      <c r="N135" s="325">
        <f t="shared" ca="1" si="44"/>
        <v>0.05</v>
      </c>
      <c r="O135" s="23"/>
      <c r="P135" s="317">
        <f t="shared" ca="1" si="45"/>
        <v>9.4999999999999998E-3</v>
      </c>
      <c r="Q135" s="314">
        <f t="shared" ca="1" si="46"/>
        <v>0.05</v>
      </c>
      <c r="R135" s="164">
        <f ca="1">NPV(Q134,K135:$K$244) + ($A$13+$A$14+$A$15)/POWER(1+Q134,$A$29-D135+1)+U134</f>
        <v>0</v>
      </c>
      <c r="S135" s="164">
        <f ca="1">NPV(Q135,K135:$K$244) + ($A$13+$A$14+$A$15)/POWER(1+Q135,$A$29-D135+1)+U134</f>
        <v>0</v>
      </c>
      <c r="T135" s="45">
        <f t="shared" ca="1" si="54"/>
        <v>7.2759576141834259E-11</v>
      </c>
      <c r="U135" s="45">
        <f t="shared" ca="1" si="55"/>
        <v>0</v>
      </c>
      <c r="V135" s="306">
        <f t="shared" si="56"/>
        <v>0</v>
      </c>
      <c r="W135" s="306">
        <f t="shared" ca="1" si="47"/>
        <v>0</v>
      </c>
      <c r="X135" s="274">
        <f t="shared" ca="1" si="48"/>
        <v>7.2759576141834259E-11</v>
      </c>
      <c r="Z135" s="304">
        <f t="shared" ca="1" si="57"/>
        <v>0</v>
      </c>
      <c r="AA135" s="308"/>
      <c r="AB135" s="306">
        <f t="shared" ca="1" si="39"/>
        <v>0</v>
      </c>
      <c r="AC135" s="306">
        <f t="shared" ca="1" si="40"/>
        <v>0</v>
      </c>
      <c r="AD135" s="307">
        <f t="shared" ca="1" si="41"/>
        <v>0</v>
      </c>
    </row>
    <row r="136" spans="4:30" x14ac:dyDescent="0.35">
      <c r="D136" s="320">
        <v>132</v>
      </c>
      <c r="E136" s="321">
        <f t="shared" ca="1" si="49"/>
        <v>92893</v>
      </c>
      <c r="F136" s="322">
        <f t="shared" ca="1" si="42"/>
        <v>93257</v>
      </c>
      <c r="G136" s="323" t="s">
        <v>119</v>
      </c>
      <c r="H136" s="322">
        <f t="shared" ca="1" si="50"/>
        <v>92864</v>
      </c>
      <c r="I136" s="306">
        <f t="shared" si="51"/>
        <v>0</v>
      </c>
      <c r="J136" s="306">
        <f t="shared" ca="1" si="43"/>
        <v>0</v>
      </c>
      <c r="K136" s="306">
        <f t="shared" si="52"/>
        <v>0</v>
      </c>
      <c r="L136" s="306"/>
      <c r="M136" s="306">
        <f t="shared" si="53"/>
        <v>0</v>
      </c>
      <c r="N136" s="325">
        <f t="shared" ca="1" si="44"/>
        <v>0.05</v>
      </c>
      <c r="O136" s="23"/>
      <c r="P136" s="317">
        <f t="shared" ca="1" si="45"/>
        <v>9.4999999999999998E-3</v>
      </c>
      <c r="Q136" s="314">
        <f t="shared" ca="1" si="46"/>
        <v>0.05</v>
      </c>
      <c r="R136" s="164">
        <f ca="1">NPV(Q135,K136:$K$244) + ($A$13+$A$14+$A$15)/POWER(1+Q135,$A$29-D136+1)+U135</f>
        <v>0</v>
      </c>
      <c r="S136" s="164">
        <f ca="1">NPV(Q136,K136:$K$244) + ($A$13+$A$14+$A$15)/POWER(1+Q136,$A$29-D136+1)+U135</f>
        <v>0</v>
      </c>
      <c r="T136" s="45">
        <f t="shared" ca="1" si="54"/>
        <v>7.2759576141834259E-11</v>
      </c>
      <c r="U136" s="45">
        <f t="shared" ca="1" si="55"/>
        <v>0</v>
      </c>
      <c r="V136" s="306">
        <f t="shared" si="56"/>
        <v>0</v>
      </c>
      <c r="W136" s="306">
        <f t="shared" ca="1" si="47"/>
        <v>0</v>
      </c>
      <c r="X136" s="274">
        <f t="shared" ca="1" si="48"/>
        <v>7.2759576141834259E-11</v>
      </c>
      <c r="Z136" s="304">
        <f t="shared" ca="1" si="57"/>
        <v>0</v>
      </c>
      <c r="AA136" s="308"/>
      <c r="AB136" s="306">
        <f t="shared" ca="1" si="39"/>
        <v>0</v>
      </c>
      <c r="AC136" s="306">
        <f t="shared" ca="1" si="40"/>
        <v>0</v>
      </c>
      <c r="AD136" s="307">
        <f t="shared" ca="1" si="41"/>
        <v>0</v>
      </c>
    </row>
    <row r="137" spans="4:30" x14ac:dyDescent="0.35">
      <c r="D137" s="320">
        <v>133</v>
      </c>
      <c r="E137" s="321">
        <f t="shared" ca="1" si="49"/>
        <v>93258</v>
      </c>
      <c r="F137" s="322">
        <f t="shared" ca="1" si="42"/>
        <v>93623</v>
      </c>
      <c r="G137" s="323" t="s">
        <v>119</v>
      </c>
      <c r="H137" s="322">
        <f t="shared" ca="1" si="50"/>
        <v>93229</v>
      </c>
      <c r="I137" s="306">
        <f t="shared" si="51"/>
        <v>0</v>
      </c>
      <c r="J137" s="306">
        <f t="shared" ca="1" si="43"/>
        <v>0</v>
      </c>
      <c r="K137" s="306">
        <f t="shared" si="52"/>
        <v>0</v>
      </c>
      <c r="L137" s="306"/>
      <c r="M137" s="306">
        <f t="shared" si="53"/>
        <v>0</v>
      </c>
      <c r="N137" s="325">
        <f t="shared" ca="1" si="44"/>
        <v>0.05</v>
      </c>
      <c r="O137" s="23"/>
      <c r="P137" s="317">
        <f t="shared" ca="1" si="45"/>
        <v>9.4999999999999998E-3</v>
      </c>
      <c r="Q137" s="314">
        <f t="shared" ca="1" si="46"/>
        <v>0.05</v>
      </c>
      <c r="R137" s="164">
        <f ca="1">NPV(Q136,K137:$K$244) + ($A$13+$A$14+$A$15)/POWER(1+Q136,$A$29-D137+1)+U136</f>
        <v>0</v>
      </c>
      <c r="S137" s="164">
        <f ca="1">NPV(Q137,K137:$K$244) + ($A$13+$A$14+$A$15)/POWER(1+Q137,$A$29-D137+1)+U136</f>
        <v>0</v>
      </c>
      <c r="T137" s="45">
        <f t="shared" ca="1" si="54"/>
        <v>7.2759576141834259E-11</v>
      </c>
      <c r="U137" s="45">
        <f t="shared" ca="1" si="55"/>
        <v>0</v>
      </c>
      <c r="V137" s="306">
        <f t="shared" si="56"/>
        <v>0</v>
      </c>
      <c r="W137" s="306">
        <f t="shared" ca="1" si="47"/>
        <v>0</v>
      </c>
      <c r="X137" s="274">
        <f t="shared" ca="1" si="48"/>
        <v>7.2759576141834259E-11</v>
      </c>
      <c r="Z137" s="304">
        <f t="shared" ca="1" si="57"/>
        <v>0</v>
      </c>
      <c r="AA137" s="308"/>
      <c r="AB137" s="306">
        <f t="shared" ca="1" si="39"/>
        <v>0</v>
      </c>
      <c r="AC137" s="306">
        <f t="shared" ca="1" si="40"/>
        <v>0</v>
      </c>
      <c r="AD137" s="307">
        <f t="shared" ca="1" si="41"/>
        <v>0</v>
      </c>
    </row>
    <row r="138" spans="4:30" x14ac:dyDescent="0.35">
      <c r="D138" s="320">
        <v>134</v>
      </c>
      <c r="E138" s="321">
        <f t="shared" ca="1" si="49"/>
        <v>93624</v>
      </c>
      <c r="F138" s="322">
        <f t="shared" ca="1" si="42"/>
        <v>93988</v>
      </c>
      <c r="G138" s="323" t="s">
        <v>119</v>
      </c>
      <c r="H138" s="322">
        <f t="shared" ca="1" si="50"/>
        <v>93595</v>
      </c>
      <c r="I138" s="306">
        <f t="shared" si="51"/>
        <v>0</v>
      </c>
      <c r="J138" s="306">
        <f t="shared" ca="1" si="43"/>
        <v>0</v>
      </c>
      <c r="K138" s="306">
        <f t="shared" si="52"/>
        <v>0</v>
      </c>
      <c r="L138" s="306"/>
      <c r="M138" s="306">
        <f t="shared" si="53"/>
        <v>0</v>
      </c>
      <c r="N138" s="325">
        <f t="shared" ca="1" si="44"/>
        <v>0.05</v>
      </c>
      <c r="O138" s="23"/>
      <c r="P138" s="317">
        <f t="shared" ca="1" si="45"/>
        <v>9.4999999999999998E-3</v>
      </c>
      <c r="Q138" s="314">
        <f t="shared" ca="1" si="46"/>
        <v>0.05</v>
      </c>
      <c r="R138" s="164">
        <f ca="1">NPV(Q137,K138:$K$244) + ($A$13+$A$14+$A$15)/POWER(1+Q137,$A$29-D138+1)+U137</f>
        <v>0</v>
      </c>
      <c r="S138" s="164">
        <f ca="1">NPV(Q138,K138:$K$244) + ($A$13+$A$14+$A$15)/POWER(1+Q138,$A$29-D138+1)+U137</f>
        <v>0</v>
      </c>
      <c r="T138" s="45">
        <f t="shared" ca="1" si="54"/>
        <v>7.2759576141834259E-11</v>
      </c>
      <c r="U138" s="45">
        <f t="shared" ca="1" si="55"/>
        <v>0</v>
      </c>
      <c r="V138" s="306">
        <f t="shared" si="56"/>
        <v>0</v>
      </c>
      <c r="W138" s="306">
        <f t="shared" ca="1" si="47"/>
        <v>0</v>
      </c>
      <c r="X138" s="274">
        <f t="shared" ca="1" si="48"/>
        <v>7.2759576141834259E-11</v>
      </c>
      <c r="Z138" s="304">
        <f t="shared" ca="1" si="57"/>
        <v>0</v>
      </c>
      <c r="AA138" s="308"/>
      <c r="AB138" s="306">
        <f t="shared" ca="1" si="39"/>
        <v>0</v>
      </c>
      <c r="AC138" s="306">
        <f t="shared" ca="1" si="40"/>
        <v>0</v>
      </c>
      <c r="AD138" s="307">
        <f t="shared" ca="1" si="41"/>
        <v>0</v>
      </c>
    </row>
    <row r="139" spans="4:30" x14ac:dyDescent="0.35">
      <c r="D139" s="320">
        <v>135</v>
      </c>
      <c r="E139" s="321">
        <f t="shared" ca="1" si="49"/>
        <v>93989</v>
      </c>
      <c r="F139" s="322">
        <f t="shared" ca="1" si="42"/>
        <v>94353</v>
      </c>
      <c r="G139" s="323" t="s">
        <v>119</v>
      </c>
      <c r="H139" s="322">
        <f t="shared" ca="1" si="50"/>
        <v>93960</v>
      </c>
      <c r="I139" s="306">
        <f t="shared" si="51"/>
        <v>0</v>
      </c>
      <c r="J139" s="306">
        <f t="shared" ca="1" si="43"/>
        <v>0</v>
      </c>
      <c r="K139" s="306">
        <f t="shared" si="52"/>
        <v>0</v>
      </c>
      <c r="L139" s="306"/>
      <c r="M139" s="306">
        <f t="shared" si="53"/>
        <v>0</v>
      </c>
      <c r="N139" s="325">
        <f t="shared" ca="1" si="44"/>
        <v>0.05</v>
      </c>
      <c r="O139" s="23"/>
      <c r="P139" s="317">
        <f t="shared" ca="1" si="45"/>
        <v>9.4999999999999998E-3</v>
      </c>
      <c r="Q139" s="314">
        <f t="shared" ca="1" si="46"/>
        <v>0.05</v>
      </c>
      <c r="R139" s="164">
        <f ca="1">NPV(Q138,K139:$K$244) + ($A$13+$A$14+$A$15)/POWER(1+Q138,$A$29-D139+1)+U138</f>
        <v>0</v>
      </c>
      <c r="S139" s="164">
        <f ca="1">NPV(Q139,K139:$K$244) + ($A$13+$A$14+$A$15)/POWER(1+Q139,$A$29-D139+1)+U138</f>
        <v>0</v>
      </c>
      <c r="T139" s="45">
        <f t="shared" ca="1" si="54"/>
        <v>7.2759576141834259E-11</v>
      </c>
      <c r="U139" s="45">
        <f t="shared" ca="1" si="55"/>
        <v>0</v>
      </c>
      <c r="V139" s="306">
        <f t="shared" si="56"/>
        <v>0</v>
      </c>
      <c r="W139" s="306">
        <f t="shared" ca="1" si="47"/>
        <v>0</v>
      </c>
      <c r="X139" s="274">
        <f t="shared" ca="1" si="48"/>
        <v>7.2759576141834259E-11</v>
      </c>
      <c r="Z139" s="304">
        <f t="shared" ca="1" si="57"/>
        <v>0</v>
      </c>
      <c r="AA139" s="308"/>
      <c r="AB139" s="306">
        <f t="shared" ca="1" si="39"/>
        <v>0</v>
      </c>
      <c r="AC139" s="306">
        <f t="shared" ca="1" si="40"/>
        <v>0</v>
      </c>
      <c r="AD139" s="307">
        <f t="shared" ca="1" si="41"/>
        <v>0</v>
      </c>
    </row>
    <row r="140" spans="4:30" x14ac:dyDescent="0.35">
      <c r="D140" s="320">
        <v>136</v>
      </c>
      <c r="E140" s="321">
        <f t="shared" ca="1" si="49"/>
        <v>94354</v>
      </c>
      <c r="F140" s="322">
        <f t="shared" ca="1" si="42"/>
        <v>94718</v>
      </c>
      <c r="G140" s="323" t="s">
        <v>119</v>
      </c>
      <c r="H140" s="322">
        <f t="shared" ca="1" si="50"/>
        <v>94325</v>
      </c>
      <c r="I140" s="306">
        <f t="shared" si="51"/>
        <v>0</v>
      </c>
      <c r="J140" s="306">
        <f t="shared" ca="1" si="43"/>
        <v>0</v>
      </c>
      <c r="K140" s="306">
        <f t="shared" si="52"/>
        <v>0</v>
      </c>
      <c r="L140" s="306"/>
      <c r="M140" s="306">
        <f t="shared" si="53"/>
        <v>0</v>
      </c>
      <c r="N140" s="325">
        <f t="shared" ca="1" si="44"/>
        <v>0.05</v>
      </c>
      <c r="O140" s="23"/>
      <c r="P140" s="317">
        <f t="shared" ca="1" si="45"/>
        <v>9.4999999999999998E-3</v>
      </c>
      <c r="Q140" s="314">
        <f t="shared" ca="1" si="46"/>
        <v>0.05</v>
      </c>
      <c r="R140" s="164">
        <f ca="1">NPV(Q139,K140:$K$244) + ($A$13+$A$14+$A$15)/POWER(1+Q139,$A$29-D140+1)+U139</f>
        <v>0</v>
      </c>
      <c r="S140" s="164">
        <f ca="1">NPV(Q140,K140:$K$244) + ($A$13+$A$14+$A$15)/POWER(1+Q140,$A$29-D140+1)+U139</f>
        <v>0</v>
      </c>
      <c r="T140" s="45">
        <f t="shared" ca="1" si="54"/>
        <v>7.2759576141834259E-11</v>
      </c>
      <c r="U140" s="45">
        <f t="shared" ca="1" si="55"/>
        <v>0</v>
      </c>
      <c r="V140" s="306">
        <f t="shared" si="56"/>
        <v>0</v>
      </c>
      <c r="W140" s="306">
        <f t="shared" ca="1" si="47"/>
        <v>0</v>
      </c>
      <c r="X140" s="274">
        <f t="shared" ca="1" si="48"/>
        <v>7.2759576141834259E-11</v>
      </c>
      <c r="Z140" s="304">
        <f t="shared" ca="1" si="57"/>
        <v>0</v>
      </c>
      <c r="AA140" s="308"/>
      <c r="AB140" s="306">
        <f t="shared" ca="1" si="39"/>
        <v>0</v>
      </c>
      <c r="AC140" s="306">
        <f t="shared" ca="1" si="40"/>
        <v>0</v>
      </c>
      <c r="AD140" s="307">
        <f t="shared" ca="1" si="41"/>
        <v>0</v>
      </c>
    </row>
    <row r="141" spans="4:30" x14ac:dyDescent="0.35">
      <c r="D141" s="320">
        <v>137</v>
      </c>
      <c r="E141" s="321">
        <f t="shared" ca="1" si="49"/>
        <v>94719</v>
      </c>
      <c r="F141" s="322">
        <f t="shared" ca="1" si="42"/>
        <v>95084</v>
      </c>
      <c r="G141" s="323" t="s">
        <v>119</v>
      </c>
      <c r="H141" s="322">
        <f t="shared" ca="1" si="50"/>
        <v>94690</v>
      </c>
      <c r="I141" s="306">
        <f t="shared" si="51"/>
        <v>0</v>
      </c>
      <c r="J141" s="306">
        <f t="shared" ca="1" si="43"/>
        <v>0</v>
      </c>
      <c r="K141" s="306">
        <f t="shared" si="52"/>
        <v>0</v>
      </c>
      <c r="L141" s="306"/>
      <c r="M141" s="306">
        <f t="shared" si="53"/>
        <v>0</v>
      </c>
      <c r="N141" s="325">
        <f t="shared" ca="1" si="44"/>
        <v>0.05</v>
      </c>
      <c r="O141" s="23"/>
      <c r="P141" s="317">
        <f t="shared" ca="1" si="45"/>
        <v>9.4999999999999998E-3</v>
      </c>
      <c r="Q141" s="314">
        <f t="shared" ca="1" si="46"/>
        <v>0.05</v>
      </c>
      <c r="R141" s="164">
        <f ca="1">NPV(Q140,K141:$K$244) + ($A$13+$A$14+$A$15)/POWER(1+Q140,$A$29-D141+1)+U140</f>
        <v>0</v>
      </c>
      <c r="S141" s="164">
        <f ca="1">NPV(Q141,K141:$K$244) + ($A$13+$A$14+$A$15)/POWER(1+Q141,$A$29-D141+1)+U140</f>
        <v>0</v>
      </c>
      <c r="T141" s="45">
        <f t="shared" ca="1" si="54"/>
        <v>7.2759576141834259E-11</v>
      </c>
      <c r="U141" s="45">
        <f t="shared" ca="1" si="55"/>
        <v>0</v>
      </c>
      <c r="V141" s="306">
        <f t="shared" si="56"/>
        <v>0</v>
      </c>
      <c r="W141" s="306">
        <f t="shared" ca="1" si="47"/>
        <v>0</v>
      </c>
      <c r="X141" s="274">
        <f t="shared" ca="1" si="48"/>
        <v>7.2759576141834259E-11</v>
      </c>
      <c r="Z141" s="304">
        <f t="shared" ca="1" si="57"/>
        <v>0</v>
      </c>
      <c r="AA141" s="308"/>
      <c r="AB141" s="306">
        <f t="shared" ca="1" si="39"/>
        <v>0</v>
      </c>
      <c r="AC141" s="306">
        <f t="shared" ca="1" si="40"/>
        <v>0</v>
      </c>
      <c r="AD141" s="307">
        <f t="shared" ca="1" si="41"/>
        <v>0</v>
      </c>
    </row>
    <row r="142" spans="4:30" x14ac:dyDescent="0.35">
      <c r="D142" s="320">
        <v>138</v>
      </c>
      <c r="E142" s="321">
        <f t="shared" ca="1" si="49"/>
        <v>95085</v>
      </c>
      <c r="F142" s="322">
        <f t="shared" ca="1" si="42"/>
        <v>95449</v>
      </c>
      <c r="G142" s="323" t="s">
        <v>119</v>
      </c>
      <c r="H142" s="322">
        <f t="shared" ca="1" si="50"/>
        <v>95056</v>
      </c>
      <c r="I142" s="306">
        <f t="shared" si="51"/>
        <v>0</v>
      </c>
      <c r="J142" s="306">
        <f t="shared" ca="1" si="43"/>
        <v>0</v>
      </c>
      <c r="K142" s="306">
        <f t="shared" si="52"/>
        <v>0</v>
      </c>
      <c r="L142" s="306"/>
      <c r="M142" s="306">
        <f t="shared" si="53"/>
        <v>0</v>
      </c>
      <c r="N142" s="325">
        <f t="shared" ca="1" si="44"/>
        <v>0.05</v>
      </c>
      <c r="O142" s="23"/>
      <c r="P142" s="317">
        <f t="shared" ca="1" si="45"/>
        <v>9.4999999999999998E-3</v>
      </c>
      <c r="Q142" s="314">
        <f t="shared" ca="1" si="46"/>
        <v>0.05</v>
      </c>
      <c r="R142" s="164">
        <f ca="1">NPV(Q141,K142:$K$244) + ($A$13+$A$14+$A$15)/POWER(1+Q141,$A$29-D142+1)+U141</f>
        <v>0</v>
      </c>
      <c r="S142" s="164">
        <f ca="1">NPV(Q142,K142:$K$244) + ($A$13+$A$14+$A$15)/POWER(1+Q142,$A$29-D142+1)+U141</f>
        <v>0</v>
      </c>
      <c r="T142" s="45">
        <f t="shared" ca="1" si="54"/>
        <v>7.2759576141834259E-11</v>
      </c>
      <c r="U142" s="45">
        <f t="shared" ca="1" si="55"/>
        <v>0</v>
      </c>
      <c r="V142" s="306">
        <f t="shared" si="56"/>
        <v>0</v>
      </c>
      <c r="W142" s="306">
        <f t="shared" ca="1" si="47"/>
        <v>0</v>
      </c>
      <c r="X142" s="274">
        <f t="shared" ca="1" si="48"/>
        <v>7.2759576141834259E-11</v>
      </c>
      <c r="Z142" s="304">
        <f t="shared" ca="1" si="57"/>
        <v>0</v>
      </c>
      <c r="AA142" s="308"/>
      <c r="AB142" s="306">
        <f t="shared" ref="AB142:AB205" ca="1" si="58">IFERROR(Z142/($A$43-D142+1),0)</f>
        <v>0</v>
      </c>
      <c r="AC142" s="306">
        <f t="shared" ca="1" si="40"/>
        <v>0</v>
      </c>
      <c r="AD142" s="307">
        <f t="shared" ca="1" si="41"/>
        <v>0</v>
      </c>
    </row>
    <row r="143" spans="4:30" x14ac:dyDescent="0.35">
      <c r="D143" s="320">
        <v>139</v>
      </c>
      <c r="E143" s="321">
        <f t="shared" ca="1" si="49"/>
        <v>95450</v>
      </c>
      <c r="F143" s="322">
        <f t="shared" ca="1" si="42"/>
        <v>95814</v>
      </c>
      <c r="G143" s="323" t="s">
        <v>119</v>
      </c>
      <c r="H143" s="322">
        <f t="shared" ca="1" si="50"/>
        <v>95421</v>
      </c>
      <c r="I143" s="306">
        <f t="shared" si="51"/>
        <v>0</v>
      </c>
      <c r="J143" s="306">
        <f t="shared" ca="1" si="43"/>
        <v>0</v>
      </c>
      <c r="K143" s="306">
        <f t="shared" si="52"/>
        <v>0</v>
      </c>
      <c r="L143" s="306"/>
      <c r="M143" s="306">
        <f t="shared" si="53"/>
        <v>0</v>
      </c>
      <c r="N143" s="325">
        <f t="shared" ca="1" si="44"/>
        <v>0.05</v>
      </c>
      <c r="O143" s="23"/>
      <c r="P143" s="317">
        <f t="shared" ca="1" si="45"/>
        <v>9.4999999999999998E-3</v>
      </c>
      <c r="Q143" s="314">
        <f t="shared" ca="1" si="46"/>
        <v>0.05</v>
      </c>
      <c r="R143" s="164">
        <f ca="1">NPV(Q142,K143:$K$244) + ($A$13+$A$14+$A$15)/POWER(1+Q142,$A$29-D143+1)+U142</f>
        <v>0</v>
      </c>
      <c r="S143" s="164">
        <f ca="1">NPV(Q143,K143:$K$244) + ($A$13+$A$14+$A$15)/POWER(1+Q143,$A$29-D143+1)+U142</f>
        <v>0</v>
      </c>
      <c r="T143" s="45">
        <f t="shared" ca="1" si="54"/>
        <v>7.2759576141834259E-11</v>
      </c>
      <c r="U143" s="45">
        <f t="shared" ca="1" si="55"/>
        <v>0</v>
      </c>
      <c r="V143" s="306">
        <f t="shared" si="56"/>
        <v>0</v>
      </c>
      <c r="W143" s="306">
        <f t="shared" ca="1" si="47"/>
        <v>0</v>
      </c>
      <c r="X143" s="274">
        <f t="shared" ca="1" si="48"/>
        <v>7.2759576141834259E-11</v>
      </c>
      <c r="Z143" s="304">
        <f t="shared" ca="1" si="57"/>
        <v>0</v>
      </c>
      <c r="AA143" s="308"/>
      <c r="AB143" s="306">
        <f t="shared" ca="1" si="58"/>
        <v>0</v>
      </c>
      <c r="AC143" s="306">
        <f t="shared" ca="1" si="40"/>
        <v>0</v>
      </c>
      <c r="AD143" s="307">
        <f t="shared" ca="1" si="41"/>
        <v>0</v>
      </c>
    </row>
    <row r="144" spans="4:30" x14ac:dyDescent="0.35">
      <c r="D144" s="320">
        <v>140</v>
      </c>
      <c r="E144" s="321">
        <f t="shared" ca="1" si="49"/>
        <v>95815</v>
      </c>
      <c r="F144" s="322">
        <f t="shared" ca="1" si="42"/>
        <v>96179</v>
      </c>
      <c r="G144" s="323" t="s">
        <v>119</v>
      </c>
      <c r="H144" s="322">
        <f t="shared" ca="1" si="50"/>
        <v>95786</v>
      </c>
      <c r="I144" s="306">
        <f t="shared" si="51"/>
        <v>0</v>
      </c>
      <c r="J144" s="306">
        <f t="shared" ca="1" si="43"/>
        <v>0</v>
      </c>
      <c r="K144" s="306">
        <f t="shared" si="52"/>
        <v>0</v>
      </c>
      <c r="L144" s="306"/>
      <c r="M144" s="306">
        <f t="shared" si="53"/>
        <v>0</v>
      </c>
      <c r="N144" s="325">
        <f t="shared" ca="1" si="44"/>
        <v>0.05</v>
      </c>
      <c r="O144" s="23"/>
      <c r="P144" s="317">
        <f t="shared" ca="1" si="45"/>
        <v>9.4999999999999998E-3</v>
      </c>
      <c r="Q144" s="314">
        <f t="shared" ca="1" si="46"/>
        <v>0.05</v>
      </c>
      <c r="R144" s="164">
        <f ca="1">NPV(Q143,K144:$K$244) + ($A$13+$A$14+$A$15)/POWER(1+Q143,$A$29-D144+1)+U143</f>
        <v>0</v>
      </c>
      <c r="S144" s="164">
        <f ca="1">NPV(Q144,K144:$K$244) + ($A$13+$A$14+$A$15)/POWER(1+Q144,$A$29-D144+1)+U143</f>
        <v>0</v>
      </c>
      <c r="T144" s="45">
        <f t="shared" ca="1" si="54"/>
        <v>7.2759576141834259E-11</v>
      </c>
      <c r="U144" s="45">
        <f t="shared" ca="1" si="55"/>
        <v>0</v>
      </c>
      <c r="V144" s="306">
        <f t="shared" si="56"/>
        <v>0</v>
      </c>
      <c r="W144" s="306">
        <f t="shared" ca="1" si="47"/>
        <v>0</v>
      </c>
      <c r="X144" s="274">
        <f t="shared" ca="1" si="48"/>
        <v>7.2759576141834259E-11</v>
      </c>
      <c r="Z144" s="304">
        <f t="shared" ca="1" si="57"/>
        <v>0</v>
      </c>
      <c r="AA144" s="308"/>
      <c r="AB144" s="306">
        <f t="shared" ca="1" si="58"/>
        <v>0</v>
      </c>
      <c r="AC144" s="306">
        <f t="shared" ca="1" si="40"/>
        <v>0</v>
      </c>
      <c r="AD144" s="307">
        <f t="shared" ca="1" si="41"/>
        <v>0</v>
      </c>
    </row>
    <row r="145" spans="4:30" x14ac:dyDescent="0.35">
      <c r="D145" s="320">
        <v>141</v>
      </c>
      <c r="E145" s="321">
        <f t="shared" ca="1" si="49"/>
        <v>96180</v>
      </c>
      <c r="F145" s="322">
        <f t="shared" ca="1" si="42"/>
        <v>96545</v>
      </c>
      <c r="G145" s="323" t="s">
        <v>119</v>
      </c>
      <c r="H145" s="322">
        <f t="shared" ca="1" si="50"/>
        <v>96151</v>
      </c>
      <c r="I145" s="306">
        <f t="shared" si="51"/>
        <v>0</v>
      </c>
      <c r="J145" s="306">
        <f t="shared" ca="1" si="43"/>
        <v>0</v>
      </c>
      <c r="K145" s="306">
        <f t="shared" si="52"/>
        <v>0</v>
      </c>
      <c r="L145" s="306"/>
      <c r="M145" s="306">
        <f t="shared" si="53"/>
        <v>0</v>
      </c>
      <c r="N145" s="325">
        <f t="shared" ca="1" si="44"/>
        <v>0.05</v>
      </c>
      <c r="O145" s="23"/>
      <c r="P145" s="317">
        <f t="shared" ca="1" si="45"/>
        <v>9.4999999999999998E-3</v>
      </c>
      <c r="Q145" s="314">
        <f t="shared" ca="1" si="46"/>
        <v>0.05</v>
      </c>
      <c r="R145" s="164">
        <f ca="1">NPV(Q144,K145:$K$244) + ($A$13+$A$14+$A$15)/POWER(1+Q144,$A$29-D145+1)+U144</f>
        <v>0</v>
      </c>
      <c r="S145" s="164">
        <f ca="1">NPV(Q145,K145:$K$244) + ($A$13+$A$14+$A$15)/POWER(1+Q145,$A$29-D145+1)+U144</f>
        <v>0</v>
      </c>
      <c r="T145" s="45">
        <f t="shared" ca="1" si="54"/>
        <v>7.2759576141834259E-11</v>
      </c>
      <c r="U145" s="45">
        <f t="shared" ca="1" si="55"/>
        <v>0</v>
      </c>
      <c r="V145" s="306">
        <f t="shared" si="56"/>
        <v>0</v>
      </c>
      <c r="W145" s="306">
        <f t="shared" ca="1" si="47"/>
        <v>0</v>
      </c>
      <c r="X145" s="274">
        <f t="shared" ca="1" si="48"/>
        <v>7.2759576141834259E-11</v>
      </c>
      <c r="Z145" s="304">
        <f t="shared" ca="1" si="57"/>
        <v>0</v>
      </c>
      <c r="AA145" s="308"/>
      <c r="AB145" s="306">
        <f t="shared" ca="1" si="58"/>
        <v>0</v>
      </c>
      <c r="AC145" s="306">
        <f t="shared" ca="1" si="40"/>
        <v>0</v>
      </c>
      <c r="AD145" s="307">
        <f t="shared" ca="1" si="41"/>
        <v>0</v>
      </c>
    </row>
    <row r="146" spans="4:30" x14ac:dyDescent="0.35">
      <c r="D146" s="320">
        <v>142</v>
      </c>
      <c r="E146" s="321">
        <f t="shared" ca="1" si="49"/>
        <v>96546</v>
      </c>
      <c r="F146" s="322">
        <f t="shared" ca="1" si="42"/>
        <v>96910</v>
      </c>
      <c r="G146" s="323" t="s">
        <v>119</v>
      </c>
      <c r="H146" s="322">
        <f t="shared" ca="1" si="50"/>
        <v>96517</v>
      </c>
      <c r="I146" s="306">
        <f t="shared" si="51"/>
        <v>0</v>
      </c>
      <c r="J146" s="306">
        <f t="shared" ca="1" si="43"/>
        <v>0</v>
      </c>
      <c r="K146" s="306">
        <f t="shared" si="52"/>
        <v>0</v>
      </c>
      <c r="L146" s="306"/>
      <c r="M146" s="306">
        <f t="shared" si="53"/>
        <v>0</v>
      </c>
      <c r="N146" s="325">
        <f t="shared" ca="1" si="44"/>
        <v>0.05</v>
      </c>
      <c r="O146" s="23"/>
      <c r="P146" s="317">
        <f t="shared" ca="1" si="45"/>
        <v>9.4999999999999998E-3</v>
      </c>
      <c r="Q146" s="314">
        <f t="shared" ca="1" si="46"/>
        <v>0.05</v>
      </c>
      <c r="R146" s="164">
        <f ca="1">NPV(Q145,K146:$K$244) + ($A$13+$A$14+$A$15)/POWER(1+Q145,$A$29-D146+1)+U145</f>
        <v>0</v>
      </c>
      <c r="S146" s="164">
        <f ca="1">NPV(Q146,K146:$K$244) + ($A$13+$A$14+$A$15)/POWER(1+Q146,$A$29-D146+1)+U145</f>
        <v>0</v>
      </c>
      <c r="T146" s="45">
        <f t="shared" ca="1" si="54"/>
        <v>7.2759576141834259E-11</v>
      </c>
      <c r="U146" s="45">
        <f t="shared" ca="1" si="55"/>
        <v>0</v>
      </c>
      <c r="V146" s="306">
        <f t="shared" si="56"/>
        <v>0</v>
      </c>
      <c r="W146" s="306">
        <f t="shared" ca="1" si="47"/>
        <v>0</v>
      </c>
      <c r="X146" s="274">
        <f t="shared" ca="1" si="48"/>
        <v>7.2759576141834259E-11</v>
      </c>
      <c r="Z146" s="304">
        <f t="shared" ca="1" si="57"/>
        <v>0</v>
      </c>
      <c r="AA146" s="308"/>
      <c r="AB146" s="306">
        <f t="shared" ca="1" si="58"/>
        <v>0</v>
      </c>
      <c r="AC146" s="306">
        <f t="shared" ca="1" si="40"/>
        <v>0</v>
      </c>
      <c r="AD146" s="307">
        <f t="shared" ca="1" si="41"/>
        <v>0</v>
      </c>
    </row>
    <row r="147" spans="4:30" x14ac:dyDescent="0.35">
      <c r="D147" s="320">
        <v>143</v>
      </c>
      <c r="E147" s="321">
        <f t="shared" ca="1" si="49"/>
        <v>96911</v>
      </c>
      <c r="F147" s="322">
        <f t="shared" ca="1" si="42"/>
        <v>97275</v>
      </c>
      <c r="G147" s="323" t="s">
        <v>119</v>
      </c>
      <c r="H147" s="322">
        <f t="shared" ca="1" si="50"/>
        <v>96882</v>
      </c>
      <c r="I147" s="306">
        <f t="shared" si="51"/>
        <v>0</v>
      </c>
      <c r="J147" s="306">
        <f t="shared" ca="1" si="43"/>
        <v>0</v>
      </c>
      <c r="K147" s="306">
        <f t="shared" si="52"/>
        <v>0</v>
      </c>
      <c r="L147" s="306"/>
      <c r="M147" s="306">
        <f t="shared" si="53"/>
        <v>0</v>
      </c>
      <c r="N147" s="325">
        <f t="shared" ca="1" si="44"/>
        <v>0.05</v>
      </c>
      <c r="O147" s="23"/>
      <c r="P147" s="317">
        <f t="shared" ca="1" si="45"/>
        <v>9.4999999999999998E-3</v>
      </c>
      <c r="Q147" s="314">
        <f t="shared" ca="1" si="46"/>
        <v>0.05</v>
      </c>
      <c r="R147" s="164">
        <f ca="1">NPV(Q146,K147:$K$244) + ($A$13+$A$14+$A$15)/POWER(1+Q146,$A$29-D147+1)+U146</f>
        <v>0</v>
      </c>
      <c r="S147" s="164">
        <f ca="1">NPV(Q147,K147:$K$244) + ($A$13+$A$14+$A$15)/POWER(1+Q147,$A$29-D147+1)+U146</f>
        <v>0</v>
      </c>
      <c r="T147" s="45">
        <f t="shared" ca="1" si="54"/>
        <v>7.2759576141834259E-11</v>
      </c>
      <c r="U147" s="45">
        <f t="shared" ca="1" si="55"/>
        <v>0</v>
      </c>
      <c r="V147" s="306">
        <f t="shared" si="56"/>
        <v>0</v>
      </c>
      <c r="W147" s="306">
        <f t="shared" ca="1" si="47"/>
        <v>0</v>
      </c>
      <c r="X147" s="274">
        <f t="shared" ca="1" si="48"/>
        <v>7.2759576141834259E-11</v>
      </c>
      <c r="Z147" s="304">
        <f t="shared" ca="1" si="57"/>
        <v>0</v>
      </c>
      <c r="AA147" s="308"/>
      <c r="AB147" s="306">
        <f t="shared" ca="1" si="58"/>
        <v>0</v>
      </c>
      <c r="AC147" s="306">
        <f t="shared" ca="1" si="40"/>
        <v>0</v>
      </c>
      <c r="AD147" s="307">
        <f t="shared" ca="1" si="41"/>
        <v>0</v>
      </c>
    </row>
    <row r="148" spans="4:30" x14ac:dyDescent="0.35">
      <c r="D148" s="320">
        <v>144</v>
      </c>
      <c r="E148" s="321">
        <f t="shared" ca="1" si="49"/>
        <v>97276</v>
      </c>
      <c r="F148" s="322">
        <f t="shared" ca="1" si="42"/>
        <v>97640</v>
      </c>
      <c r="G148" s="323" t="s">
        <v>119</v>
      </c>
      <c r="H148" s="322">
        <f t="shared" ca="1" si="50"/>
        <v>97247</v>
      </c>
      <c r="I148" s="306">
        <f t="shared" si="51"/>
        <v>0</v>
      </c>
      <c r="J148" s="306">
        <f t="shared" ca="1" si="43"/>
        <v>0</v>
      </c>
      <c r="K148" s="306">
        <f t="shared" si="52"/>
        <v>0</v>
      </c>
      <c r="L148" s="306"/>
      <c r="M148" s="306">
        <f t="shared" si="53"/>
        <v>0</v>
      </c>
      <c r="N148" s="325">
        <f t="shared" ca="1" si="44"/>
        <v>0.05</v>
      </c>
      <c r="O148" s="23"/>
      <c r="P148" s="317">
        <f t="shared" ca="1" si="45"/>
        <v>9.4999999999999998E-3</v>
      </c>
      <c r="Q148" s="314">
        <f t="shared" ca="1" si="46"/>
        <v>0.05</v>
      </c>
      <c r="R148" s="164">
        <f ca="1">NPV(Q147,K148:$K$244) + ($A$13+$A$14+$A$15)/POWER(1+Q147,$A$29-D148+1)+U147</f>
        <v>0</v>
      </c>
      <c r="S148" s="164">
        <f ca="1">NPV(Q148,K148:$K$244) + ($A$13+$A$14+$A$15)/POWER(1+Q148,$A$29-D148+1)+U147</f>
        <v>0</v>
      </c>
      <c r="T148" s="45">
        <f t="shared" ca="1" si="54"/>
        <v>7.2759576141834259E-11</v>
      </c>
      <c r="U148" s="45">
        <f t="shared" ca="1" si="55"/>
        <v>0</v>
      </c>
      <c r="V148" s="306">
        <f t="shared" si="56"/>
        <v>0</v>
      </c>
      <c r="W148" s="306">
        <f t="shared" ca="1" si="47"/>
        <v>0</v>
      </c>
      <c r="X148" s="274">
        <f t="shared" ca="1" si="48"/>
        <v>7.2759576141834259E-11</v>
      </c>
      <c r="Z148" s="304">
        <f t="shared" ca="1" si="57"/>
        <v>0</v>
      </c>
      <c r="AA148" s="308"/>
      <c r="AB148" s="306">
        <f t="shared" ca="1" si="58"/>
        <v>0</v>
      </c>
      <c r="AC148" s="306">
        <f t="shared" ca="1" si="40"/>
        <v>0</v>
      </c>
      <c r="AD148" s="307">
        <f t="shared" ca="1" si="41"/>
        <v>0</v>
      </c>
    </row>
    <row r="149" spans="4:30" x14ac:dyDescent="0.35">
      <c r="D149" s="320">
        <v>145</v>
      </c>
      <c r="E149" s="321">
        <f t="shared" ca="1" si="49"/>
        <v>97641</v>
      </c>
      <c r="F149" s="322">
        <f t="shared" ca="1" si="42"/>
        <v>98006</v>
      </c>
      <c r="G149" s="323" t="s">
        <v>119</v>
      </c>
      <c r="H149" s="322">
        <f t="shared" ca="1" si="50"/>
        <v>97612</v>
      </c>
      <c r="I149" s="306">
        <f t="shared" si="51"/>
        <v>0</v>
      </c>
      <c r="J149" s="306">
        <f t="shared" ca="1" si="43"/>
        <v>0</v>
      </c>
      <c r="K149" s="306">
        <f t="shared" si="52"/>
        <v>0</v>
      </c>
      <c r="L149" s="306"/>
      <c r="M149" s="306">
        <f t="shared" si="53"/>
        <v>0</v>
      </c>
      <c r="N149" s="325">
        <f t="shared" ca="1" si="44"/>
        <v>0.05</v>
      </c>
      <c r="O149" s="23"/>
      <c r="P149" s="317">
        <f t="shared" ca="1" si="45"/>
        <v>9.4999999999999998E-3</v>
      </c>
      <c r="Q149" s="314">
        <f t="shared" ca="1" si="46"/>
        <v>0.05</v>
      </c>
      <c r="R149" s="164">
        <f ca="1">NPV(Q148,K149:$K$244) + ($A$13+$A$14+$A$15)/POWER(1+Q148,$A$29-D149+1)+U148</f>
        <v>0</v>
      </c>
      <c r="S149" s="164">
        <f ca="1">NPV(Q149,K149:$K$244) + ($A$13+$A$14+$A$15)/POWER(1+Q149,$A$29-D149+1)+U148</f>
        <v>0</v>
      </c>
      <c r="T149" s="45">
        <f t="shared" ca="1" si="54"/>
        <v>7.2759576141834259E-11</v>
      </c>
      <c r="U149" s="45">
        <f t="shared" ca="1" si="55"/>
        <v>0</v>
      </c>
      <c r="V149" s="306">
        <f t="shared" si="56"/>
        <v>0</v>
      </c>
      <c r="W149" s="306">
        <f t="shared" ca="1" si="47"/>
        <v>0</v>
      </c>
      <c r="X149" s="274">
        <f t="shared" ca="1" si="48"/>
        <v>7.2759576141834259E-11</v>
      </c>
      <c r="Z149" s="304">
        <f t="shared" ca="1" si="57"/>
        <v>0</v>
      </c>
      <c r="AA149" s="308"/>
      <c r="AB149" s="306">
        <f t="shared" ca="1" si="58"/>
        <v>0</v>
      </c>
      <c r="AC149" s="306">
        <f t="shared" ca="1" si="40"/>
        <v>0</v>
      </c>
      <c r="AD149" s="307">
        <f t="shared" ca="1" si="41"/>
        <v>0</v>
      </c>
    </row>
    <row r="150" spans="4:30" x14ac:dyDescent="0.35">
      <c r="D150" s="320">
        <v>146</v>
      </c>
      <c r="E150" s="321">
        <f t="shared" ca="1" si="49"/>
        <v>98007</v>
      </c>
      <c r="F150" s="322">
        <f t="shared" ca="1" si="42"/>
        <v>98371</v>
      </c>
      <c r="G150" s="323" t="s">
        <v>119</v>
      </c>
      <c r="H150" s="322">
        <f t="shared" ca="1" si="50"/>
        <v>97978</v>
      </c>
      <c r="I150" s="306">
        <f t="shared" si="51"/>
        <v>0</v>
      </c>
      <c r="J150" s="306">
        <f t="shared" ca="1" si="43"/>
        <v>0</v>
      </c>
      <c r="K150" s="306">
        <f t="shared" si="52"/>
        <v>0</v>
      </c>
      <c r="L150" s="306"/>
      <c r="M150" s="306">
        <f t="shared" si="53"/>
        <v>0</v>
      </c>
      <c r="N150" s="325">
        <f t="shared" ca="1" si="44"/>
        <v>0.05</v>
      </c>
      <c r="O150" s="23"/>
      <c r="P150" s="317">
        <f t="shared" ca="1" si="45"/>
        <v>9.4999999999999998E-3</v>
      </c>
      <c r="Q150" s="314">
        <f t="shared" ca="1" si="46"/>
        <v>0.05</v>
      </c>
      <c r="R150" s="164">
        <f ca="1">NPV(Q149,K150:$K$244) + ($A$13+$A$14+$A$15)/POWER(1+Q149,$A$29-D150+1)+U149</f>
        <v>0</v>
      </c>
      <c r="S150" s="164">
        <f ca="1">NPV(Q150,K150:$K$244) + ($A$13+$A$14+$A$15)/POWER(1+Q150,$A$29-D150+1)+U149</f>
        <v>0</v>
      </c>
      <c r="T150" s="45">
        <f t="shared" ca="1" si="54"/>
        <v>7.2759576141834259E-11</v>
      </c>
      <c r="U150" s="45">
        <f t="shared" ca="1" si="55"/>
        <v>0</v>
      </c>
      <c r="V150" s="306">
        <f t="shared" si="56"/>
        <v>0</v>
      </c>
      <c r="W150" s="306">
        <f t="shared" ca="1" si="47"/>
        <v>0</v>
      </c>
      <c r="X150" s="274">
        <f t="shared" ca="1" si="48"/>
        <v>7.2759576141834259E-11</v>
      </c>
      <c r="Z150" s="304">
        <f t="shared" ca="1" si="57"/>
        <v>0</v>
      </c>
      <c r="AA150" s="308"/>
      <c r="AB150" s="306">
        <f t="shared" ca="1" si="58"/>
        <v>0</v>
      </c>
      <c r="AC150" s="306">
        <f t="shared" ca="1" si="40"/>
        <v>0</v>
      </c>
      <c r="AD150" s="307">
        <f t="shared" ca="1" si="41"/>
        <v>0</v>
      </c>
    </row>
    <row r="151" spans="4:30" x14ac:dyDescent="0.35">
      <c r="D151" s="320">
        <v>147</v>
      </c>
      <c r="E151" s="321">
        <f t="shared" ca="1" si="49"/>
        <v>98372</v>
      </c>
      <c r="F151" s="322">
        <f t="shared" ca="1" si="42"/>
        <v>98736</v>
      </c>
      <c r="G151" s="323" t="s">
        <v>119</v>
      </c>
      <c r="H151" s="322">
        <f t="shared" ca="1" si="50"/>
        <v>98343</v>
      </c>
      <c r="I151" s="306">
        <f t="shared" si="51"/>
        <v>0</v>
      </c>
      <c r="J151" s="306">
        <f t="shared" ca="1" si="43"/>
        <v>0</v>
      </c>
      <c r="K151" s="306">
        <f t="shared" si="52"/>
        <v>0</v>
      </c>
      <c r="L151" s="306"/>
      <c r="M151" s="306">
        <f t="shared" si="53"/>
        <v>0</v>
      </c>
      <c r="N151" s="325">
        <f t="shared" ca="1" si="44"/>
        <v>0.05</v>
      </c>
      <c r="O151" s="23"/>
      <c r="P151" s="317">
        <f t="shared" ca="1" si="45"/>
        <v>9.4999999999999998E-3</v>
      </c>
      <c r="Q151" s="314">
        <f t="shared" ca="1" si="46"/>
        <v>0.05</v>
      </c>
      <c r="R151" s="164">
        <f ca="1">NPV(Q150,K151:$K$244) + ($A$13+$A$14+$A$15)/POWER(1+Q150,$A$29-D151+1)+U150</f>
        <v>0</v>
      </c>
      <c r="S151" s="164">
        <f ca="1">NPV(Q151,K151:$K$244) + ($A$13+$A$14+$A$15)/POWER(1+Q151,$A$29-D151+1)+U150</f>
        <v>0</v>
      </c>
      <c r="T151" s="45">
        <f t="shared" ca="1" si="54"/>
        <v>7.2759576141834259E-11</v>
      </c>
      <c r="U151" s="45">
        <f t="shared" ca="1" si="55"/>
        <v>0</v>
      </c>
      <c r="V151" s="306">
        <f t="shared" si="56"/>
        <v>0</v>
      </c>
      <c r="W151" s="306">
        <f t="shared" ca="1" si="47"/>
        <v>0</v>
      </c>
      <c r="X151" s="274">
        <f t="shared" ca="1" si="48"/>
        <v>7.2759576141834259E-11</v>
      </c>
      <c r="Z151" s="304">
        <f t="shared" ca="1" si="57"/>
        <v>0</v>
      </c>
      <c r="AA151" s="308"/>
      <c r="AB151" s="306">
        <f t="shared" ca="1" si="58"/>
        <v>0</v>
      </c>
      <c r="AC151" s="306">
        <f t="shared" ca="1" si="40"/>
        <v>0</v>
      </c>
      <c r="AD151" s="307">
        <f t="shared" ca="1" si="41"/>
        <v>0</v>
      </c>
    </row>
    <row r="152" spans="4:30" x14ac:dyDescent="0.35">
      <c r="D152" s="320">
        <v>148</v>
      </c>
      <c r="E152" s="321">
        <f t="shared" ca="1" si="49"/>
        <v>98737</v>
      </c>
      <c r="F152" s="322">
        <f t="shared" ca="1" si="42"/>
        <v>99101</v>
      </c>
      <c r="G152" s="323" t="s">
        <v>119</v>
      </c>
      <c r="H152" s="322">
        <f t="shared" ca="1" si="50"/>
        <v>98708</v>
      </c>
      <c r="I152" s="306">
        <f t="shared" si="51"/>
        <v>0</v>
      </c>
      <c r="J152" s="306">
        <f t="shared" ca="1" si="43"/>
        <v>0</v>
      </c>
      <c r="K152" s="306">
        <f t="shared" si="52"/>
        <v>0</v>
      </c>
      <c r="L152" s="306"/>
      <c r="M152" s="306">
        <f t="shared" si="53"/>
        <v>0</v>
      </c>
      <c r="N152" s="325">
        <f t="shared" ca="1" si="44"/>
        <v>0.05</v>
      </c>
      <c r="O152" s="23"/>
      <c r="P152" s="317">
        <f t="shared" ca="1" si="45"/>
        <v>9.4999999999999998E-3</v>
      </c>
      <c r="Q152" s="314">
        <f t="shared" ca="1" si="46"/>
        <v>0.05</v>
      </c>
      <c r="R152" s="164">
        <f ca="1">NPV(Q151,K152:$K$244) + ($A$13+$A$14+$A$15)/POWER(1+Q151,$A$29-D152+1)+U151</f>
        <v>0</v>
      </c>
      <c r="S152" s="164">
        <f ca="1">NPV(Q152,K152:$K$244) + ($A$13+$A$14+$A$15)/POWER(1+Q152,$A$29-D152+1)+U151</f>
        <v>0</v>
      </c>
      <c r="T152" s="45">
        <f t="shared" ca="1" si="54"/>
        <v>7.2759576141834259E-11</v>
      </c>
      <c r="U152" s="45">
        <f t="shared" ca="1" si="55"/>
        <v>0</v>
      </c>
      <c r="V152" s="306">
        <f t="shared" si="56"/>
        <v>0</v>
      </c>
      <c r="W152" s="306">
        <f t="shared" ca="1" si="47"/>
        <v>0</v>
      </c>
      <c r="X152" s="274">
        <f t="shared" ca="1" si="48"/>
        <v>7.2759576141834259E-11</v>
      </c>
      <c r="Z152" s="304">
        <f t="shared" ca="1" si="57"/>
        <v>0</v>
      </c>
      <c r="AA152" s="308"/>
      <c r="AB152" s="306">
        <f t="shared" ca="1" si="58"/>
        <v>0</v>
      </c>
      <c r="AC152" s="306">
        <f t="shared" ca="1" si="40"/>
        <v>0</v>
      </c>
      <c r="AD152" s="307">
        <f t="shared" ca="1" si="41"/>
        <v>0</v>
      </c>
    </row>
    <row r="153" spans="4:30" x14ac:dyDescent="0.35">
      <c r="D153" s="320">
        <v>149</v>
      </c>
      <c r="E153" s="321">
        <f t="shared" ca="1" si="49"/>
        <v>99102</v>
      </c>
      <c r="F153" s="322">
        <f t="shared" ca="1" si="42"/>
        <v>99467</v>
      </c>
      <c r="G153" s="323" t="s">
        <v>119</v>
      </c>
      <c r="H153" s="322">
        <f t="shared" ca="1" si="50"/>
        <v>99073</v>
      </c>
      <c r="I153" s="306">
        <f t="shared" si="51"/>
        <v>0</v>
      </c>
      <c r="J153" s="306">
        <f t="shared" ca="1" si="43"/>
        <v>0</v>
      </c>
      <c r="K153" s="306">
        <f t="shared" si="52"/>
        <v>0</v>
      </c>
      <c r="L153" s="306"/>
      <c r="M153" s="306">
        <f t="shared" si="53"/>
        <v>0</v>
      </c>
      <c r="N153" s="325">
        <f t="shared" ca="1" si="44"/>
        <v>0.05</v>
      </c>
      <c r="O153" s="23"/>
      <c r="P153" s="317">
        <f t="shared" ca="1" si="45"/>
        <v>9.4999999999999998E-3</v>
      </c>
      <c r="Q153" s="314">
        <f t="shared" ca="1" si="46"/>
        <v>0.05</v>
      </c>
      <c r="R153" s="164">
        <f ca="1">NPV(Q152,K153:$K$244) + ($A$13+$A$14+$A$15)/POWER(1+Q152,$A$29-D153+1)+U152</f>
        <v>0</v>
      </c>
      <c r="S153" s="164">
        <f ca="1">NPV(Q153,K153:$K$244) + ($A$13+$A$14+$A$15)/POWER(1+Q153,$A$29-D153+1)+U152</f>
        <v>0</v>
      </c>
      <c r="T153" s="45">
        <f t="shared" ca="1" si="54"/>
        <v>7.2759576141834259E-11</v>
      </c>
      <c r="U153" s="45">
        <f t="shared" ca="1" si="55"/>
        <v>0</v>
      </c>
      <c r="V153" s="306">
        <f t="shared" si="56"/>
        <v>0</v>
      </c>
      <c r="W153" s="306">
        <f t="shared" ca="1" si="47"/>
        <v>0</v>
      </c>
      <c r="X153" s="274">
        <f t="shared" ca="1" si="48"/>
        <v>7.2759576141834259E-11</v>
      </c>
      <c r="Z153" s="304">
        <f t="shared" ca="1" si="57"/>
        <v>0</v>
      </c>
      <c r="AA153" s="308"/>
      <c r="AB153" s="306">
        <f t="shared" ca="1" si="58"/>
        <v>0</v>
      </c>
      <c r="AC153" s="306">
        <f t="shared" ca="1" si="40"/>
        <v>0</v>
      </c>
      <c r="AD153" s="307">
        <f t="shared" ca="1" si="41"/>
        <v>0</v>
      </c>
    </row>
    <row r="154" spans="4:30" x14ac:dyDescent="0.35">
      <c r="D154" s="320">
        <v>150</v>
      </c>
      <c r="E154" s="321">
        <f t="shared" ca="1" si="49"/>
        <v>99468</v>
      </c>
      <c r="F154" s="322">
        <f t="shared" ca="1" si="42"/>
        <v>99832</v>
      </c>
      <c r="G154" s="323" t="s">
        <v>119</v>
      </c>
      <c r="H154" s="322">
        <f t="shared" ca="1" si="50"/>
        <v>99439</v>
      </c>
      <c r="I154" s="306">
        <f t="shared" si="51"/>
        <v>0</v>
      </c>
      <c r="J154" s="306">
        <f t="shared" ca="1" si="43"/>
        <v>0</v>
      </c>
      <c r="K154" s="306">
        <f t="shared" si="52"/>
        <v>0</v>
      </c>
      <c r="L154" s="306"/>
      <c r="M154" s="306">
        <f t="shared" si="53"/>
        <v>0</v>
      </c>
      <c r="N154" s="325">
        <f t="shared" ca="1" si="44"/>
        <v>0.05</v>
      </c>
      <c r="O154" s="23"/>
      <c r="P154" s="317">
        <f t="shared" ca="1" si="45"/>
        <v>9.4999999999999998E-3</v>
      </c>
      <c r="Q154" s="314">
        <f t="shared" ca="1" si="46"/>
        <v>0.05</v>
      </c>
      <c r="R154" s="164">
        <f ca="1">NPV(Q153,K154:$K$244) + ($A$13+$A$14+$A$15)/POWER(1+Q153,$A$29-D154+1)+U153</f>
        <v>0</v>
      </c>
      <c r="S154" s="164">
        <f ca="1">NPV(Q154,K154:$K$244) + ($A$13+$A$14+$A$15)/POWER(1+Q154,$A$29-D154+1)+U153</f>
        <v>0</v>
      </c>
      <c r="T154" s="45">
        <f t="shared" ca="1" si="54"/>
        <v>7.2759576141834259E-11</v>
      </c>
      <c r="U154" s="45">
        <f t="shared" ca="1" si="55"/>
        <v>0</v>
      </c>
      <c r="V154" s="306">
        <f t="shared" si="56"/>
        <v>0</v>
      </c>
      <c r="W154" s="306">
        <f t="shared" ca="1" si="47"/>
        <v>0</v>
      </c>
      <c r="X154" s="274">
        <f t="shared" ca="1" si="48"/>
        <v>7.2759576141834259E-11</v>
      </c>
      <c r="Z154" s="304">
        <f t="shared" ca="1" si="57"/>
        <v>0</v>
      </c>
      <c r="AA154" s="308"/>
      <c r="AB154" s="306">
        <f t="shared" ca="1" si="58"/>
        <v>0</v>
      </c>
      <c r="AC154" s="306">
        <f t="shared" ca="1" si="40"/>
        <v>0</v>
      </c>
      <c r="AD154" s="307">
        <f t="shared" ca="1" si="41"/>
        <v>0</v>
      </c>
    </row>
    <row r="155" spans="4:30" x14ac:dyDescent="0.35">
      <c r="D155" s="320">
        <v>151</v>
      </c>
      <c r="E155" s="321">
        <f t="shared" ca="1" si="49"/>
        <v>99833</v>
      </c>
      <c r="F155" s="322">
        <f t="shared" ca="1" si="42"/>
        <v>100197</v>
      </c>
      <c r="G155" s="323" t="s">
        <v>119</v>
      </c>
      <c r="H155" s="322">
        <f t="shared" ca="1" si="50"/>
        <v>99804</v>
      </c>
      <c r="I155" s="306">
        <f t="shared" si="51"/>
        <v>0</v>
      </c>
      <c r="J155" s="306">
        <f t="shared" ca="1" si="43"/>
        <v>0</v>
      </c>
      <c r="K155" s="306">
        <f t="shared" si="52"/>
        <v>0</v>
      </c>
      <c r="L155" s="306"/>
      <c r="M155" s="306">
        <f t="shared" si="53"/>
        <v>0</v>
      </c>
      <c r="N155" s="325">
        <f t="shared" ca="1" si="44"/>
        <v>0.05</v>
      </c>
      <c r="O155" s="23"/>
      <c r="P155" s="317">
        <f t="shared" ca="1" si="45"/>
        <v>9.4999999999999998E-3</v>
      </c>
      <c r="Q155" s="314">
        <f t="shared" ca="1" si="46"/>
        <v>0.05</v>
      </c>
      <c r="R155" s="164">
        <f ca="1">NPV(Q154,K155:$K$244) + ($A$13+$A$14+$A$15)/POWER(1+Q154,$A$29-D155+1)+U154</f>
        <v>0</v>
      </c>
      <c r="S155" s="164">
        <f ca="1">NPV(Q155,K155:$K$244) + ($A$13+$A$14+$A$15)/POWER(1+Q155,$A$29-D155+1)+U154</f>
        <v>0</v>
      </c>
      <c r="T155" s="45">
        <f t="shared" ca="1" si="54"/>
        <v>7.2759576141834259E-11</v>
      </c>
      <c r="U155" s="45">
        <f t="shared" ca="1" si="55"/>
        <v>0</v>
      </c>
      <c r="V155" s="306">
        <f t="shared" si="56"/>
        <v>0</v>
      </c>
      <c r="W155" s="306">
        <f t="shared" ca="1" si="47"/>
        <v>0</v>
      </c>
      <c r="X155" s="274">
        <f t="shared" ca="1" si="48"/>
        <v>7.2759576141834259E-11</v>
      </c>
      <c r="Z155" s="304">
        <f t="shared" ca="1" si="57"/>
        <v>0</v>
      </c>
      <c r="AA155" s="308"/>
      <c r="AB155" s="306">
        <f t="shared" ca="1" si="58"/>
        <v>0</v>
      </c>
      <c r="AC155" s="306">
        <f t="shared" ca="1" si="40"/>
        <v>0</v>
      </c>
      <c r="AD155" s="307">
        <f t="shared" ca="1" si="41"/>
        <v>0</v>
      </c>
    </row>
    <row r="156" spans="4:30" x14ac:dyDescent="0.35">
      <c r="D156" s="320">
        <v>152</v>
      </c>
      <c r="E156" s="321">
        <f t="shared" ca="1" si="49"/>
        <v>100198</v>
      </c>
      <c r="F156" s="322">
        <f t="shared" ca="1" si="42"/>
        <v>100562</v>
      </c>
      <c r="G156" s="323" t="s">
        <v>119</v>
      </c>
      <c r="H156" s="322">
        <f t="shared" ca="1" si="50"/>
        <v>100169</v>
      </c>
      <c r="I156" s="306">
        <f t="shared" si="51"/>
        <v>0</v>
      </c>
      <c r="J156" s="306">
        <f t="shared" ca="1" si="43"/>
        <v>0</v>
      </c>
      <c r="K156" s="306">
        <f t="shared" si="52"/>
        <v>0</v>
      </c>
      <c r="L156" s="306"/>
      <c r="M156" s="306">
        <f t="shared" si="53"/>
        <v>0</v>
      </c>
      <c r="N156" s="325">
        <f t="shared" ca="1" si="44"/>
        <v>0.05</v>
      </c>
      <c r="O156" s="23"/>
      <c r="P156" s="317">
        <f t="shared" ca="1" si="45"/>
        <v>9.4999999999999998E-3</v>
      </c>
      <c r="Q156" s="314">
        <f t="shared" ca="1" si="46"/>
        <v>0.05</v>
      </c>
      <c r="R156" s="164">
        <f ca="1">NPV(Q155,K156:$K$244) + ($A$13+$A$14+$A$15)/POWER(1+Q155,$A$29-D156+1)+U155</f>
        <v>0</v>
      </c>
      <c r="S156" s="164">
        <f ca="1">NPV(Q156,K156:$K$244) + ($A$13+$A$14+$A$15)/POWER(1+Q156,$A$29-D156+1)+U155</f>
        <v>0</v>
      </c>
      <c r="T156" s="45">
        <f t="shared" ca="1" si="54"/>
        <v>7.2759576141834259E-11</v>
      </c>
      <c r="U156" s="45">
        <f t="shared" ca="1" si="55"/>
        <v>0</v>
      </c>
      <c r="V156" s="306">
        <f t="shared" si="56"/>
        <v>0</v>
      </c>
      <c r="W156" s="306">
        <f t="shared" ca="1" si="47"/>
        <v>0</v>
      </c>
      <c r="X156" s="274">
        <f t="shared" ca="1" si="48"/>
        <v>7.2759576141834259E-11</v>
      </c>
      <c r="Z156" s="304">
        <f t="shared" ca="1" si="57"/>
        <v>0</v>
      </c>
      <c r="AA156" s="308"/>
      <c r="AB156" s="306">
        <f t="shared" ca="1" si="58"/>
        <v>0</v>
      </c>
      <c r="AC156" s="306">
        <f t="shared" ca="1" si="40"/>
        <v>0</v>
      </c>
      <c r="AD156" s="307">
        <f t="shared" ca="1" si="41"/>
        <v>0</v>
      </c>
    </row>
    <row r="157" spans="4:30" x14ac:dyDescent="0.35">
      <c r="D157" s="320">
        <v>153</v>
      </c>
      <c r="E157" s="321">
        <f t="shared" ca="1" si="49"/>
        <v>100563</v>
      </c>
      <c r="F157" s="322">
        <f t="shared" ca="1" si="42"/>
        <v>100928</v>
      </c>
      <c r="G157" s="323" t="s">
        <v>119</v>
      </c>
      <c r="H157" s="322">
        <f t="shared" ca="1" si="50"/>
        <v>100534</v>
      </c>
      <c r="I157" s="306">
        <f t="shared" si="51"/>
        <v>0</v>
      </c>
      <c r="J157" s="306">
        <f t="shared" ca="1" si="43"/>
        <v>0</v>
      </c>
      <c r="K157" s="306">
        <f t="shared" si="52"/>
        <v>0</v>
      </c>
      <c r="L157" s="306"/>
      <c r="M157" s="306">
        <f t="shared" si="53"/>
        <v>0</v>
      </c>
      <c r="N157" s="325">
        <f t="shared" ca="1" si="44"/>
        <v>0.05</v>
      </c>
      <c r="O157" s="23"/>
      <c r="P157" s="317">
        <f t="shared" ca="1" si="45"/>
        <v>9.4999999999999998E-3</v>
      </c>
      <c r="Q157" s="314">
        <f t="shared" ca="1" si="46"/>
        <v>0.05</v>
      </c>
      <c r="R157" s="164">
        <f ca="1">NPV(Q156,K157:$K$244) + ($A$13+$A$14+$A$15)/POWER(1+Q156,$A$29-D157+1)+U156</f>
        <v>0</v>
      </c>
      <c r="S157" s="164">
        <f ca="1">NPV(Q157,K157:$K$244) + ($A$13+$A$14+$A$15)/POWER(1+Q157,$A$29-D157+1)+U156</f>
        <v>0</v>
      </c>
      <c r="T157" s="45">
        <f t="shared" ca="1" si="54"/>
        <v>7.2759576141834259E-11</v>
      </c>
      <c r="U157" s="45">
        <f t="shared" ca="1" si="55"/>
        <v>0</v>
      </c>
      <c r="V157" s="306">
        <f t="shared" si="56"/>
        <v>0</v>
      </c>
      <c r="W157" s="306">
        <f t="shared" ca="1" si="47"/>
        <v>0</v>
      </c>
      <c r="X157" s="274">
        <f t="shared" ca="1" si="48"/>
        <v>7.2759576141834259E-11</v>
      </c>
      <c r="Z157" s="304">
        <f t="shared" ca="1" si="57"/>
        <v>0</v>
      </c>
      <c r="AA157" s="308"/>
      <c r="AB157" s="306">
        <f t="shared" ca="1" si="58"/>
        <v>0</v>
      </c>
      <c r="AC157" s="306">
        <f t="shared" ca="1" si="40"/>
        <v>0</v>
      </c>
      <c r="AD157" s="307">
        <f t="shared" ca="1" si="41"/>
        <v>0</v>
      </c>
    </row>
    <row r="158" spans="4:30" x14ac:dyDescent="0.35">
      <c r="D158" s="320">
        <v>154</v>
      </c>
      <c r="E158" s="321">
        <f t="shared" ca="1" si="49"/>
        <v>100929</v>
      </c>
      <c r="F158" s="322">
        <f t="shared" ca="1" si="42"/>
        <v>101293</v>
      </c>
      <c r="G158" s="323" t="s">
        <v>119</v>
      </c>
      <c r="H158" s="322">
        <f t="shared" ca="1" si="50"/>
        <v>100900</v>
      </c>
      <c r="I158" s="306">
        <f t="shared" si="51"/>
        <v>0</v>
      </c>
      <c r="J158" s="306">
        <f t="shared" ca="1" si="43"/>
        <v>0</v>
      </c>
      <c r="K158" s="306">
        <f t="shared" si="52"/>
        <v>0</v>
      </c>
      <c r="L158" s="306"/>
      <c r="M158" s="306">
        <f t="shared" si="53"/>
        <v>0</v>
      </c>
      <c r="N158" s="325">
        <f t="shared" ca="1" si="44"/>
        <v>0.05</v>
      </c>
      <c r="O158" s="23"/>
      <c r="P158" s="317">
        <f t="shared" ca="1" si="45"/>
        <v>9.4999999999999998E-3</v>
      </c>
      <c r="Q158" s="314">
        <f t="shared" ca="1" si="46"/>
        <v>0.05</v>
      </c>
      <c r="R158" s="164">
        <f ca="1">NPV(Q157,K158:$K$244) + ($A$13+$A$14+$A$15)/POWER(1+Q157,$A$29-D158+1)+U157</f>
        <v>0</v>
      </c>
      <c r="S158" s="164">
        <f ca="1">NPV(Q158,K158:$K$244) + ($A$13+$A$14+$A$15)/POWER(1+Q158,$A$29-D158+1)+U157</f>
        <v>0</v>
      </c>
      <c r="T158" s="45">
        <f t="shared" ca="1" si="54"/>
        <v>7.2759576141834259E-11</v>
      </c>
      <c r="U158" s="45">
        <f t="shared" ca="1" si="55"/>
        <v>0</v>
      </c>
      <c r="V158" s="306">
        <f t="shared" si="56"/>
        <v>0</v>
      </c>
      <c r="W158" s="306">
        <f t="shared" ca="1" si="47"/>
        <v>0</v>
      </c>
      <c r="X158" s="274">
        <f t="shared" ca="1" si="48"/>
        <v>7.2759576141834259E-11</v>
      </c>
      <c r="Z158" s="304">
        <f t="shared" ca="1" si="57"/>
        <v>0</v>
      </c>
      <c r="AA158" s="308"/>
      <c r="AB158" s="306">
        <f t="shared" ca="1" si="58"/>
        <v>0</v>
      </c>
      <c r="AC158" s="306">
        <f t="shared" ca="1" si="40"/>
        <v>0</v>
      </c>
      <c r="AD158" s="307">
        <f t="shared" ca="1" si="41"/>
        <v>0</v>
      </c>
    </row>
    <row r="159" spans="4:30" x14ac:dyDescent="0.35">
      <c r="D159" s="320">
        <v>155</v>
      </c>
      <c r="E159" s="321">
        <f t="shared" ca="1" si="49"/>
        <v>101294</v>
      </c>
      <c r="F159" s="322">
        <f t="shared" ca="1" si="42"/>
        <v>101658</v>
      </c>
      <c r="G159" s="323" t="s">
        <v>119</v>
      </c>
      <c r="H159" s="322">
        <f t="shared" ca="1" si="50"/>
        <v>101265</v>
      </c>
      <c r="I159" s="306">
        <f t="shared" si="51"/>
        <v>0</v>
      </c>
      <c r="J159" s="306">
        <f t="shared" ca="1" si="43"/>
        <v>0</v>
      </c>
      <c r="K159" s="306">
        <f t="shared" si="52"/>
        <v>0</v>
      </c>
      <c r="L159" s="306"/>
      <c r="M159" s="306">
        <f t="shared" si="53"/>
        <v>0</v>
      </c>
      <c r="N159" s="325">
        <f t="shared" ca="1" si="44"/>
        <v>0.05</v>
      </c>
      <c r="O159" s="23"/>
      <c r="P159" s="317">
        <f t="shared" ca="1" si="45"/>
        <v>9.4999999999999998E-3</v>
      </c>
      <c r="Q159" s="314">
        <f t="shared" ca="1" si="46"/>
        <v>0.05</v>
      </c>
      <c r="R159" s="164">
        <f ca="1">NPV(Q158,K159:$K$244) + ($A$13+$A$14+$A$15)/POWER(1+Q158,$A$29-D159+1)+U158</f>
        <v>0</v>
      </c>
      <c r="S159" s="164">
        <f ca="1">NPV(Q159,K159:$K$244) + ($A$13+$A$14+$A$15)/POWER(1+Q159,$A$29-D159+1)+U158</f>
        <v>0</v>
      </c>
      <c r="T159" s="45">
        <f t="shared" ca="1" si="54"/>
        <v>7.2759576141834259E-11</v>
      </c>
      <c r="U159" s="45">
        <f t="shared" ca="1" si="55"/>
        <v>0</v>
      </c>
      <c r="V159" s="306">
        <f t="shared" si="56"/>
        <v>0</v>
      </c>
      <c r="W159" s="306">
        <f t="shared" ca="1" si="47"/>
        <v>0</v>
      </c>
      <c r="X159" s="274">
        <f t="shared" ca="1" si="48"/>
        <v>7.2759576141834259E-11</v>
      </c>
      <c r="Z159" s="304">
        <f t="shared" ca="1" si="57"/>
        <v>0</v>
      </c>
      <c r="AA159" s="308"/>
      <c r="AB159" s="306">
        <f t="shared" ca="1" si="58"/>
        <v>0</v>
      </c>
      <c r="AC159" s="306">
        <f t="shared" ca="1" si="40"/>
        <v>0</v>
      </c>
      <c r="AD159" s="307">
        <f t="shared" ca="1" si="41"/>
        <v>0</v>
      </c>
    </row>
    <row r="160" spans="4:30" x14ac:dyDescent="0.35">
      <c r="D160" s="320">
        <v>156</v>
      </c>
      <c r="E160" s="321">
        <f t="shared" ca="1" si="49"/>
        <v>101659</v>
      </c>
      <c r="F160" s="322">
        <f t="shared" ca="1" si="42"/>
        <v>102023</v>
      </c>
      <c r="G160" s="323" t="s">
        <v>119</v>
      </c>
      <c r="H160" s="322">
        <f t="shared" ca="1" si="50"/>
        <v>101630</v>
      </c>
      <c r="I160" s="306">
        <f t="shared" si="51"/>
        <v>0</v>
      </c>
      <c r="J160" s="306">
        <f t="shared" ca="1" si="43"/>
        <v>0</v>
      </c>
      <c r="K160" s="306">
        <f t="shared" si="52"/>
        <v>0</v>
      </c>
      <c r="L160" s="306"/>
      <c r="M160" s="306">
        <f t="shared" si="53"/>
        <v>0</v>
      </c>
      <c r="N160" s="325">
        <f t="shared" ca="1" si="44"/>
        <v>0.05</v>
      </c>
      <c r="O160" s="23"/>
      <c r="P160" s="317">
        <f t="shared" ca="1" si="45"/>
        <v>9.4999999999999998E-3</v>
      </c>
      <c r="Q160" s="314">
        <f t="shared" ca="1" si="46"/>
        <v>0.05</v>
      </c>
      <c r="R160" s="164">
        <f ca="1">NPV(Q159,K160:$K$244) + ($A$13+$A$14+$A$15)/POWER(1+Q159,$A$29-D160+1)+U159</f>
        <v>0</v>
      </c>
      <c r="S160" s="164">
        <f ca="1">NPV(Q160,K160:$K$244) + ($A$13+$A$14+$A$15)/POWER(1+Q160,$A$29-D160+1)+U159</f>
        <v>0</v>
      </c>
      <c r="T160" s="45">
        <f t="shared" ca="1" si="54"/>
        <v>7.2759576141834259E-11</v>
      </c>
      <c r="U160" s="45">
        <f t="shared" ca="1" si="55"/>
        <v>0</v>
      </c>
      <c r="V160" s="306">
        <f t="shared" si="56"/>
        <v>0</v>
      </c>
      <c r="W160" s="306">
        <f t="shared" ca="1" si="47"/>
        <v>0</v>
      </c>
      <c r="X160" s="274">
        <f t="shared" ca="1" si="48"/>
        <v>7.2759576141834259E-11</v>
      </c>
      <c r="Z160" s="304">
        <f t="shared" ca="1" si="57"/>
        <v>0</v>
      </c>
      <c r="AA160" s="308"/>
      <c r="AB160" s="306">
        <f t="shared" ca="1" si="58"/>
        <v>0</v>
      </c>
      <c r="AC160" s="306">
        <f t="shared" ca="1" si="40"/>
        <v>0</v>
      </c>
      <c r="AD160" s="307">
        <f t="shared" ca="1" si="41"/>
        <v>0</v>
      </c>
    </row>
    <row r="161" spans="4:30" x14ac:dyDescent="0.35">
      <c r="D161" s="320">
        <v>157</v>
      </c>
      <c r="E161" s="321">
        <f t="shared" ca="1" si="49"/>
        <v>102024</v>
      </c>
      <c r="F161" s="322">
        <f t="shared" ca="1" si="42"/>
        <v>102389</v>
      </c>
      <c r="G161" s="323" t="s">
        <v>119</v>
      </c>
      <c r="H161" s="322">
        <f t="shared" ca="1" si="50"/>
        <v>101995</v>
      </c>
      <c r="I161" s="306">
        <f t="shared" si="51"/>
        <v>0</v>
      </c>
      <c r="J161" s="306">
        <f t="shared" ca="1" si="43"/>
        <v>0</v>
      </c>
      <c r="K161" s="306">
        <f t="shared" si="52"/>
        <v>0</v>
      </c>
      <c r="L161" s="306"/>
      <c r="M161" s="306">
        <f t="shared" si="53"/>
        <v>0</v>
      </c>
      <c r="N161" s="325">
        <f t="shared" ca="1" si="44"/>
        <v>0.05</v>
      </c>
      <c r="O161" s="23"/>
      <c r="P161" s="317">
        <f t="shared" ca="1" si="45"/>
        <v>9.4999999999999998E-3</v>
      </c>
      <c r="Q161" s="314">
        <f t="shared" ca="1" si="46"/>
        <v>0.05</v>
      </c>
      <c r="R161" s="164">
        <f ca="1">NPV(Q160,K161:$K$244) + ($A$13+$A$14+$A$15)/POWER(1+Q160,$A$29-D161+1)+U160</f>
        <v>0</v>
      </c>
      <c r="S161" s="164">
        <f ca="1">NPV(Q161,K161:$K$244) + ($A$13+$A$14+$A$15)/POWER(1+Q161,$A$29-D161+1)+U160</f>
        <v>0</v>
      </c>
      <c r="T161" s="45">
        <f t="shared" ca="1" si="54"/>
        <v>7.2759576141834259E-11</v>
      </c>
      <c r="U161" s="45">
        <f t="shared" ca="1" si="55"/>
        <v>0</v>
      </c>
      <c r="V161" s="306">
        <f t="shared" si="56"/>
        <v>0</v>
      </c>
      <c r="W161" s="306">
        <f t="shared" ca="1" si="47"/>
        <v>0</v>
      </c>
      <c r="X161" s="274">
        <f t="shared" ca="1" si="48"/>
        <v>7.2759576141834259E-11</v>
      </c>
      <c r="Z161" s="304">
        <f t="shared" ca="1" si="57"/>
        <v>0</v>
      </c>
      <c r="AA161" s="308"/>
      <c r="AB161" s="306">
        <f t="shared" ca="1" si="58"/>
        <v>0</v>
      </c>
      <c r="AC161" s="306">
        <f t="shared" ca="1" si="40"/>
        <v>0</v>
      </c>
      <c r="AD161" s="307">
        <f t="shared" ca="1" si="41"/>
        <v>0</v>
      </c>
    </row>
    <row r="162" spans="4:30" x14ac:dyDescent="0.35">
      <c r="D162" s="320">
        <v>158</v>
      </c>
      <c r="E162" s="321">
        <f t="shared" ca="1" si="49"/>
        <v>102390</v>
      </c>
      <c r="F162" s="322">
        <f t="shared" ca="1" si="42"/>
        <v>102754</v>
      </c>
      <c r="G162" s="323" t="s">
        <v>119</v>
      </c>
      <c r="H162" s="322">
        <f t="shared" ca="1" si="50"/>
        <v>102361</v>
      </c>
      <c r="I162" s="306">
        <f t="shared" si="51"/>
        <v>0</v>
      </c>
      <c r="J162" s="306">
        <f t="shared" ca="1" si="43"/>
        <v>0</v>
      </c>
      <c r="K162" s="306">
        <f t="shared" si="52"/>
        <v>0</v>
      </c>
      <c r="L162" s="306"/>
      <c r="M162" s="306">
        <f t="shared" si="53"/>
        <v>0</v>
      </c>
      <c r="N162" s="325">
        <f t="shared" ca="1" si="44"/>
        <v>0.05</v>
      </c>
      <c r="O162" s="23"/>
      <c r="P162" s="317">
        <f t="shared" ca="1" si="45"/>
        <v>9.4999999999999998E-3</v>
      </c>
      <c r="Q162" s="314">
        <f t="shared" ca="1" si="46"/>
        <v>0.05</v>
      </c>
      <c r="R162" s="164">
        <f ca="1">NPV(Q161,K162:$K$244) + ($A$13+$A$14+$A$15)/POWER(1+Q161,$A$29-D162+1)+U161</f>
        <v>0</v>
      </c>
      <c r="S162" s="164">
        <f ca="1">NPV(Q162,K162:$K$244) + ($A$13+$A$14+$A$15)/POWER(1+Q162,$A$29-D162+1)+U161</f>
        <v>0</v>
      </c>
      <c r="T162" s="45">
        <f t="shared" ca="1" si="54"/>
        <v>7.2759576141834259E-11</v>
      </c>
      <c r="U162" s="45">
        <f t="shared" ca="1" si="55"/>
        <v>0</v>
      </c>
      <c r="V162" s="306">
        <f t="shared" si="56"/>
        <v>0</v>
      </c>
      <c r="W162" s="306">
        <f t="shared" ca="1" si="47"/>
        <v>0</v>
      </c>
      <c r="X162" s="274">
        <f t="shared" ca="1" si="48"/>
        <v>7.2759576141834259E-11</v>
      </c>
      <c r="Z162" s="304">
        <f t="shared" ca="1" si="57"/>
        <v>0</v>
      </c>
      <c r="AA162" s="308"/>
      <c r="AB162" s="306">
        <f t="shared" ca="1" si="58"/>
        <v>0</v>
      </c>
      <c r="AC162" s="306">
        <f t="shared" ca="1" si="40"/>
        <v>0</v>
      </c>
      <c r="AD162" s="307">
        <f t="shared" ca="1" si="41"/>
        <v>0</v>
      </c>
    </row>
    <row r="163" spans="4:30" x14ac:dyDescent="0.35">
      <c r="D163" s="320">
        <v>159</v>
      </c>
      <c r="E163" s="321">
        <f t="shared" ca="1" si="49"/>
        <v>102755</v>
      </c>
      <c r="F163" s="322">
        <f t="shared" ca="1" si="42"/>
        <v>103119</v>
      </c>
      <c r="G163" s="323" t="s">
        <v>119</v>
      </c>
      <c r="H163" s="322">
        <f t="shared" ca="1" si="50"/>
        <v>102726</v>
      </c>
      <c r="I163" s="306">
        <f t="shared" si="51"/>
        <v>0</v>
      </c>
      <c r="J163" s="306">
        <f t="shared" ca="1" si="43"/>
        <v>0</v>
      </c>
      <c r="K163" s="306">
        <f t="shared" si="52"/>
        <v>0</v>
      </c>
      <c r="L163" s="306"/>
      <c r="M163" s="306">
        <f t="shared" si="53"/>
        <v>0</v>
      </c>
      <c r="N163" s="325">
        <f t="shared" ca="1" si="44"/>
        <v>0.05</v>
      </c>
      <c r="O163" s="23"/>
      <c r="P163" s="317">
        <f t="shared" ca="1" si="45"/>
        <v>9.4999999999999998E-3</v>
      </c>
      <c r="Q163" s="314">
        <f t="shared" ca="1" si="46"/>
        <v>0.05</v>
      </c>
      <c r="R163" s="164">
        <f ca="1">NPV(Q162,K163:$K$244) + ($A$13+$A$14+$A$15)/POWER(1+Q162,$A$29-D163+1)+U162</f>
        <v>0</v>
      </c>
      <c r="S163" s="164">
        <f ca="1">NPV(Q163,K163:$K$244) + ($A$13+$A$14+$A$15)/POWER(1+Q163,$A$29-D163+1)+U162</f>
        <v>0</v>
      </c>
      <c r="T163" s="45">
        <f t="shared" ca="1" si="54"/>
        <v>7.2759576141834259E-11</v>
      </c>
      <c r="U163" s="45">
        <f t="shared" ca="1" si="55"/>
        <v>0</v>
      </c>
      <c r="V163" s="306">
        <f t="shared" si="56"/>
        <v>0</v>
      </c>
      <c r="W163" s="306">
        <f t="shared" ca="1" si="47"/>
        <v>0</v>
      </c>
      <c r="X163" s="274">
        <f t="shared" ca="1" si="48"/>
        <v>7.2759576141834259E-11</v>
      </c>
      <c r="Z163" s="304">
        <f t="shared" ca="1" si="57"/>
        <v>0</v>
      </c>
      <c r="AA163" s="308"/>
      <c r="AB163" s="306">
        <f t="shared" ca="1" si="58"/>
        <v>0</v>
      </c>
      <c r="AC163" s="306">
        <f t="shared" ca="1" si="40"/>
        <v>0</v>
      </c>
      <c r="AD163" s="307">
        <f t="shared" ca="1" si="41"/>
        <v>0</v>
      </c>
    </row>
    <row r="164" spans="4:30" x14ac:dyDescent="0.35">
      <c r="D164" s="320">
        <v>160</v>
      </c>
      <c r="E164" s="321">
        <f t="shared" ca="1" si="49"/>
        <v>103120</v>
      </c>
      <c r="F164" s="322">
        <f t="shared" ca="1" si="42"/>
        <v>103484</v>
      </c>
      <c r="G164" s="323" t="s">
        <v>119</v>
      </c>
      <c r="H164" s="322">
        <f t="shared" ca="1" si="50"/>
        <v>103091</v>
      </c>
      <c r="I164" s="306">
        <f t="shared" si="51"/>
        <v>0</v>
      </c>
      <c r="J164" s="306">
        <f t="shared" ca="1" si="43"/>
        <v>0</v>
      </c>
      <c r="K164" s="306">
        <f t="shared" si="52"/>
        <v>0</v>
      </c>
      <c r="L164" s="306"/>
      <c r="M164" s="306">
        <f t="shared" si="53"/>
        <v>0</v>
      </c>
      <c r="N164" s="325">
        <f t="shared" ca="1" si="44"/>
        <v>0.05</v>
      </c>
      <c r="O164" s="23"/>
      <c r="P164" s="317">
        <f t="shared" ca="1" si="45"/>
        <v>9.4999999999999998E-3</v>
      </c>
      <c r="Q164" s="314">
        <f t="shared" ca="1" si="46"/>
        <v>0.05</v>
      </c>
      <c r="R164" s="164">
        <f ca="1">NPV(Q163,K164:$K$244) + ($A$13+$A$14+$A$15)/POWER(1+Q163,$A$29-D164+1)+U163</f>
        <v>0</v>
      </c>
      <c r="S164" s="164">
        <f ca="1">NPV(Q164,K164:$K$244) + ($A$13+$A$14+$A$15)/POWER(1+Q164,$A$29-D164+1)+U163</f>
        <v>0</v>
      </c>
      <c r="T164" s="45">
        <f t="shared" ca="1" si="54"/>
        <v>7.2759576141834259E-11</v>
      </c>
      <c r="U164" s="45">
        <f t="shared" ca="1" si="55"/>
        <v>0</v>
      </c>
      <c r="V164" s="306">
        <f t="shared" si="56"/>
        <v>0</v>
      </c>
      <c r="W164" s="306">
        <f t="shared" ca="1" si="47"/>
        <v>0</v>
      </c>
      <c r="X164" s="274">
        <f t="shared" ca="1" si="48"/>
        <v>7.2759576141834259E-11</v>
      </c>
      <c r="Z164" s="304">
        <f t="shared" ca="1" si="57"/>
        <v>0</v>
      </c>
      <c r="AA164" s="308"/>
      <c r="AB164" s="306">
        <f t="shared" ca="1" si="58"/>
        <v>0</v>
      </c>
      <c r="AC164" s="306">
        <f t="shared" ca="1" si="40"/>
        <v>0</v>
      </c>
      <c r="AD164" s="307">
        <f t="shared" ca="1" si="41"/>
        <v>0</v>
      </c>
    </row>
    <row r="165" spans="4:30" x14ac:dyDescent="0.35">
      <c r="D165" s="320">
        <v>161</v>
      </c>
      <c r="E165" s="321">
        <f t="shared" ca="1" si="49"/>
        <v>103485</v>
      </c>
      <c r="F165" s="322">
        <f t="shared" ca="1" si="42"/>
        <v>103850</v>
      </c>
      <c r="G165" s="323" t="s">
        <v>119</v>
      </c>
      <c r="H165" s="322">
        <f t="shared" ca="1" si="50"/>
        <v>103456</v>
      </c>
      <c r="I165" s="306">
        <f t="shared" si="51"/>
        <v>0</v>
      </c>
      <c r="J165" s="306">
        <f t="shared" ca="1" si="43"/>
        <v>0</v>
      </c>
      <c r="K165" s="306">
        <f t="shared" si="52"/>
        <v>0</v>
      </c>
      <c r="L165" s="306"/>
      <c r="M165" s="306">
        <f t="shared" si="53"/>
        <v>0</v>
      </c>
      <c r="N165" s="325">
        <f t="shared" ca="1" si="44"/>
        <v>0.05</v>
      </c>
      <c r="O165" s="23"/>
      <c r="P165" s="317">
        <f t="shared" ca="1" si="45"/>
        <v>9.4999999999999998E-3</v>
      </c>
      <c r="Q165" s="314">
        <f t="shared" ca="1" si="46"/>
        <v>0.05</v>
      </c>
      <c r="R165" s="164">
        <f ca="1">NPV(Q164,K165:$K$244) + ($A$13+$A$14+$A$15)/POWER(1+Q164,$A$29-D165+1)+U164</f>
        <v>0</v>
      </c>
      <c r="S165" s="164">
        <f ca="1">NPV(Q165,K165:$K$244) + ($A$13+$A$14+$A$15)/POWER(1+Q165,$A$29-D165+1)+U164</f>
        <v>0</v>
      </c>
      <c r="T165" s="45">
        <f t="shared" ca="1" si="54"/>
        <v>7.2759576141834259E-11</v>
      </c>
      <c r="U165" s="45">
        <f t="shared" ca="1" si="55"/>
        <v>0</v>
      </c>
      <c r="V165" s="306">
        <f t="shared" si="56"/>
        <v>0</v>
      </c>
      <c r="W165" s="306">
        <f t="shared" ca="1" si="47"/>
        <v>0</v>
      </c>
      <c r="X165" s="274">
        <f t="shared" ca="1" si="48"/>
        <v>7.2759576141834259E-11</v>
      </c>
      <c r="Z165" s="304">
        <f t="shared" ca="1" si="57"/>
        <v>0</v>
      </c>
      <c r="AA165" s="308"/>
      <c r="AB165" s="306">
        <f t="shared" ca="1" si="58"/>
        <v>0</v>
      </c>
      <c r="AC165" s="306">
        <f t="shared" ca="1" si="40"/>
        <v>0</v>
      </c>
      <c r="AD165" s="307">
        <f t="shared" ca="1" si="41"/>
        <v>0</v>
      </c>
    </row>
    <row r="166" spans="4:30" x14ac:dyDescent="0.35">
      <c r="D166" s="320">
        <v>162</v>
      </c>
      <c r="E166" s="321">
        <f t="shared" ca="1" si="49"/>
        <v>103851</v>
      </c>
      <c r="F166" s="322">
        <f t="shared" ca="1" si="42"/>
        <v>104215</v>
      </c>
      <c r="G166" s="323" t="s">
        <v>119</v>
      </c>
      <c r="H166" s="322">
        <f t="shared" ca="1" si="50"/>
        <v>103822</v>
      </c>
      <c r="I166" s="306">
        <f t="shared" si="51"/>
        <v>0</v>
      </c>
      <c r="J166" s="306">
        <f t="shared" ca="1" si="43"/>
        <v>0</v>
      </c>
      <c r="K166" s="306">
        <f t="shared" si="52"/>
        <v>0</v>
      </c>
      <c r="L166" s="306"/>
      <c r="M166" s="306">
        <f t="shared" si="53"/>
        <v>0</v>
      </c>
      <c r="N166" s="325">
        <f t="shared" ca="1" si="44"/>
        <v>0.05</v>
      </c>
      <c r="O166" s="23"/>
      <c r="P166" s="317">
        <f t="shared" ca="1" si="45"/>
        <v>9.4999999999999998E-3</v>
      </c>
      <c r="Q166" s="314">
        <f t="shared" ca="1" si="46"/>
        <v>0.05</v>
      </c>
      <c r="R166" s="164">
        <f ca="1">NPV(Q165,K166:$K$244) + ($A$13+$A$14+$A$15)/POWER(1+Q165,$A$29-D166+1)+U165</f>
        <v>0</v>
      </c>
      <c r="S166" s="164">
        <f ca="1">NPV(Q166,K166:$K$244) + ($A$13+$A$14+$A$15)/POWER(1+Q166,$A$29-D166+1)+U165</f>
        <v>0</v>
      </c>
      <c r="T166" s="45">
        <f t="shared" ca="1" si="54"/>
        <v>7.2759576141834259E-11</v>
      </c>
      <c r="U166" s="45">
        <f t="shared" ca="1" si="55"/>
        <v>0</v>
      </c>
      <c r="V166" s="306">
        <f t="shared" si="56"/>
        <v>0</v>
      </c>
      <c r="W166" s="306">
        <f t="shared" ca="1" si="47"/>
        <v>0</v>
      </c>
      <c r="X166" s="274">
        <f t="shared" ca="1" si="48"/>
        <v>7.2759576141834259E-11</v>
      </c>
      <c r="Z166" s="304">
        <f t="shared" ca="1" si="57"/>
        <v>0</v>
      </c>
      <c r="AA166" s="308"/>
      <c r="AB166" s="306">
        <f t="shared" ca="1" si="58"/>
        <v>0</v>
      </c>
      <c r="AC166" s="306">
        <f t="shared" ca="1" si="40"/>
        <v>0</v>
      </c>
      <c r="AD166" s="307">
        <f t="shared" ca="1" si="41"/>
        <v>0</v>
      </c>
    </row>
    <row r="167" spans="4:30" x14ac:dyDescent="0.35">
      <c r="D167" s="320">
        <v>163</v>
      </c>
      <c r="E167" s="321">
        <f t="shared" ca="1" si="49"/>
        <v>104216</v>
      </c>
      <c r="F167" s="322">
        <f t="shared" ca="1" si="42"/>
        <v>104580</v>
      </c>
      <c r="G167" s="323" t="s">
        <v>119</v>
      </c>
      <c r="H167" s="322">
        <f t="shared" ca="1" si="50"/>
        <v>104187</v>
      </c>
      <c r="I167" s="306">
        <f t="shared" si="51"/>
        <v>0</v>
      </c>
      <c r="J167" s="306">
        <f t="shared" ca="1" si="43"/>
        <v>0</v>
      </c>
      <c r="K167" s="306">
        <f t="shared" si="52"/>
        <v>0</v>
      </c>
      <c r="L167" s="306"/>
      <c r="M167" s="306">
        <f t="shared" si="53"/>
        <v>0</v>
      </c>
      <c r="N167" s="325">
        <f t="shared" ca="1" si="44"/>
        <v>0.05</v>
      </c>
      <c r="O167" s="23"/>
      <c r="P167" s="317">
        <f t="shared" ca="1" si="45"/>
        <v>9.4999999999999998E-3</v>
      </c>
      <c r="Q167" s="314">
        <f t="shared" ca="1" si="46"/>
        <v>0.05</v>
      </c>
      <c r="R167" s="164">
        <f ca="1">NPV(Q166,K167:$K$244) + ($A$13+$A$14+$A$15)/POWER(1+Q166,$A$29-D167+1)+U166</f>
        <v>0</v>
      </c>
      <c r="S167" s="164">
        <f ca="1">NPV(Q167,K167:$K$244) + ($A$13+$A$14+$A$15)/POWER(1+Q167,$A$29-D167+1)+U166</f>
        <v>0</v>
      </c>
      <c r="T167" s="45">
        <f t="shared" ca="1" si="54"/>
        <v>7.2759576141834259E-11</v>
      </c>
      <c r="U167" s="45">
        <f t="shared" ca="1" si="55"/>
        <v>0</v>
      </c>
      <c r="V167" s="306">
        <f t="shared" si="56"/>
        <v>0</v>
      </c>
      <c r="W167" s="306">
        <f t="shared" ca="1" si="47"/>
        <v>0</v>
      </c>
      <c r="X167" s="274">
        <f t="shared" ca="1" si="48"/>
        <v>7.2759576141834259E-11</v>
      </c>
      <c r="Z167" s="304">
        <f t="shared" ca="1" si="57"/>
        <v>0</v>
      </c>
      <c r="AA167" s="308"/>
      <c r="AB167" s="306">
        <f t="shared" ca="1" si="58"/>
        <v>0</v>
      </c>
      <c r="AC167" s="306">
        <f t="shared" ca="1" si="40"/>
        <v>0</v>
      </c>
      <c r="AD167" s="307">
        <f t="shared" ca="1" si="41"/>
        <v>0</v>
      </c>
    </row>
    <row r="168" spans="4:30" x14ac:dyDescent="0.35">
      <c r="D168" s="320">
        <v>164</v>
      </c>
      <c r="E168" s="321">
        <f t="shared" ca="1" si="49"/>
        <v>104581</v>
      </c>
      <c r="F168" s="322">
        <f t="shared" ca="1" si="42"/>
        <v>104945</v>
      </c>
      <c r="G168" s="323" t="s">
        <v>119</v>
      </c>
      <c r="H168" s="322">
        <f t="shared" ca="1" si="50"/>
        <v>104552</v>
      </c>
      <c r="I168" s="306">
        <f t="shared" si="51"/>
        <v>0</v>
      </c>
      <c r="J168" s="306">
        <f t="shared" ca="1" si="43"/>
        <v>0</v>
      </c>
      <c r="K168" s="306">
        <f t="shared" si="52"/>
        <v>0</v>
      </c>
      <c r="L168" s="306"/>
      <c r="M168" s="306">
        <f t="shared" si="53"/>
        <v>0</v>
      </c>
      <c r="N168" s="325">
        <f t="shared" ca="1" si="44"/>
        <v>0.05</v>
      </c>
      <c r="O168" s="23"/>
      <c r="P168" s="317">
        <f t="shared" ca="1" si="45"/>
        <v>9.4999999999999998E-3</v>
      </c>
      <c r="Q168" s="314">
        <f t="shared" ca="1" si="46"/>
        <v>0.05</v>
      </c>
      <c r="R168" s="164">
        <f ca="1">NPV(Q167,K168:$K$244) + ($A$13+$A$14+$A$15)/POWER(1+Q167,$A$29-D168+1)+U167</f>
        <v>0</v>
      </c>
      <c r="S168" s="164">
        <f ca="1">NPV(Q168,K168:$K$244) + ($A$13+$A$14+$A$15)/POWER(1+Q168,$A$29-D168+1)+U167</f>
        <v>0</v>
      </c>
      <c r="T168" s="45">
        <f t="shared" ca="1" si="54"/>
        <v>7.2759576141834259E-11</v>
      </c>
      <c r="U168" s="45">
        <f t="shared" ca="1" si="55"/>
        <v>0</v>
      </c>
      <c r="V168" s="306">
        <f t="shared" si="56"/>
        <v>0</v>
      </c>
      <c r="W168" s="306">
        <f t="shared" ca="1" si="47"/>
        <v>0</v>
      </c>
      <c r="X168" s="274">
        <f t="shared" ca="1" si="48"/>
        <v>7.2759576141834259E-11</v>
      </c>
      <c r="Z168" s="304">
        <f t="shared" ca="1" si="57"/>
        <v>0</v>
      </c>
      <c r="AA168" s="308"/>
      <c r="AB168" s="306">
        <f t="shared" ca="1" si="58"/>
        <v>0</v>
      </c>
      <c r="AC168" s="306">
        <f t="shared" ca="1" si="40"/>
        <v>0</v>
      </c>
      <c r="AD168" s="307">
        <f t="shared" ca="1" si="41"/>
        <v>0</v>
      </c>
    </row>
    <row r="169" spans="4:30" x14ac:dyDescent="0.35">
      <c r="D169" s="320">
        <v>165</v>
      </c>
      <c r="E169" s="321">
        <f t="shared" ca="1" si="49"/>
        <v>104946</v>
      </c>
      <c r="F169" s="322">
        <f t="shared" ca="1" si="42"/>
        <v>105311</v>
      </c>
      <c r="G169" s="323" t="s">
        <v>119</v>
      </c>
      <c r="H169" s="322">
        <f t="shared" ca="1" si="50"/>
        <v>104917</v>
      </c>
      <c r="I169" s="306">
        <f t="shared" si="51"/>
        <v>0</v>
      </c>
      <c r="J169" s="306">
        <f t="shared" ca="1" si="43"/>
        <v>0</v>
      </c>
      <c r="K169" s="306">
        <f t="shared" si="52"/>
        <v>0</v>
      </c>
      <c r="L169" s="306"/>
      <c r="M169" s="306">
        <f t="shared" si="53"/>
        <v>0</v>
      </c>
      <c r="N169" s="325">
        <f t="shared" ca="1" si="44"/>
        <v>0.05</v>
      </c>
      <c r="O169" s="23"/>
      <c r="P169" s="317">
        <f t="shared" ca="1" si="45"/>
        <v>9.4999999999999998E-3</v>
      </c>
      <c r="Q169" s="314">
        <f t="shared" ca="1" si="46"/>
        <v>0.05</v>
      </c>
      <c r="R169" s="164">
        <f ca="1">NPV(Q168,K169:$K$244) + ($A$13+$A$14+$A$15)/POWER(1+Q168,$A$29-D169+1)+U168</f>
        <v>0</v>
      </c>
      <c r="S169" s="164">
        <f ca="1">NPV(Q169,K169:$K$244) + ($A$13+$A$14+$A$15)/POWER(1+Q169,$A$29-D169+1)+U168</f>
        <v>0</v>
      </c>
      <c r="T169" s="45">
        <f t="shared" ca="1" si="54"/>
        <v>7.2759576141834259E-11</v>
      </c>
      <c r="U169" s="45">
        <f t="shared" ca="1" si="55"/>
        <v>0</v>
      </c>
      <c r="V169" s="306">
        <f t="shared" si="56"/>
        <v>0</v>
      </c>
      <c r="W169" s="306">
        <f t="shared" ca="1" si="47"/>
        <v>0</v>
      </c>
      <c r="X169" s="274">
        <f t="shared" ca="1" si="48"/>
        <v>7.2759576141834259E-11</v>
      </c>
      <c r="Z169" s="304">
        <f t="shared" ca="1" si="57"/>
        <v>0</v>
      </c>
      <c r="AA169" s="308"/>
      <c r="AB169" s="306">
        <f t="shared" ca="1" si="58"/>
        <v>0</v>
      </c>
      <c r="AC169" s="306">
        <f t="shared" ca="1" si="40"/>
        <v>0</v>
      </c>
      <c r="AD169" s="307">
        <f t="shared" ca="1" si="41"/>
        <v>0</v>
      </c>
    </row>
    <row r="170" spans="4:30" x14ac:dyDescent="0.35">
      <c r="D170" s="320">
        <v>166</v>
      </c>
      <c r="E170" s="321">
        <f t="shared" ca="1" si="49"/>
        <v>105312</v>
      </c>
      <c r="F170" s="322">
        <f t="shared" ca="1" si="42"/>
        <v>105676</v>
      </c>
      <c r="G170" s="323" t="s">
        <v>119</v>
      </c>
      <c r="H170" s="322">
        <f t="shared" ca="1" si="50"/>
        <v>105283</v>
      </c>
      <c r="I170" s="306">
        <f t="shared" si="51"/>
        <v>0</v>
      </c>
      <c r="J170" s="306">
        <f t="shared" ca="1" si="43"/>
        <v>0</v>
      </c>
      <c r="K170" s="306">
        <f t="shared" si="52"/>
        <v>0</v>
      </c>
      <c r="L170" s="306"/>
      <c r="M170" s="306">
        <f t="shared" si="53"/>
        <v>0</v>
      </c>
      <c r="N170" s="325">
        <f t="shared" ca="1" si="44"/>
        <v>0.05</v>
      </c>
      <c r="O170" s="23"/>
      <c r="P170" s="317">
        <f t="shared" ca="1" si="45"/>
        <v>9.4999999999999998E-3</v>
      </c>
      <c r="Q170" s="314">
        <f t="shared" ca="1" si="46"/>
        <v>0.05</v>
      </c>
      <c r="R170" s="164">
        <f ca="1">NPV(Q169,K170:$K$244) + ($A$13+$A$14+$A$15)/POWER(1+Q169,$A$29-D170+1)+U169</f>
        <v>0</v>
      </c>
      <c r="S170" s="164">
        <f ca="1">NPV(Q170,K170:$K$244) + ($A$13+$A$14+$A$15)/POWER(1+Q170,$A$29-D170+1)+U169</f>
        <v>0</v>
      </c>
      <c r="T170" s="45">
        <f t="shared" ca="1" si="54"/>
        <v>7.2759576141834259E-11</v>
      </c>
      <c r="U170" s="45">
        <f t="shared" ca="1" si="55"/>
        <v>0</v>
      </c>
      <c r="V170" s="306">
        <f t="shared" si="56"/>
        <v>0</v>
      </c>
      <c r="W170" s="306">
        <f t="shared" ca="1" si="47"/>
        <v>0</v>
      </c>
      <c r="X170" s="274">
        <f t="shared" ca="1" si="48"/>
        <v>7.2759576141834259E-11</v>
      </c>
      <c r="Z170" s="304">
        <f t="shared" ca="1" si="57"/>
        <v>0</v>
      </c>
      <c r="AA170" s="308"/>
      <c r="AB170" s="306">
        <f t="shared" ca="1" si="58"/>
        <v>0</v>
      </c>
      <c r="AC170" s="306">
        <f t="shared" ca="1" si="40"/>
        <v>0</v>
      </c>
      <c r="AD170" s="307">
        <f t="shared" ca="1" si="41"/>
        <v>0</v>
      </c>
    </row>
    <row r="171" spans="4:30" x14ac:dyDescent="0.35">
      <c r="D171" s="320">
        <v>167</v>
      </c>
      <c r="E171" s="321">
        <f t="shared" ca="1" si="49"/>
        <v>105677</v>
      </c>
      <c r="F171" s="322">
        <f t="shared" ca="1" si="42"/>
        <v>106041</v>
      </c>
      <c r="G171" s="323" t="s">
        <v>119</v>
      </c>
      <c r="H171" s="322">
        <f t="shared" ca="1" si="50"/>
        <v>105648</v>
      </c>
      <c r="I171" s="306">
        <f t="shared" si="51"/>
        <v>0</v>
      </c>
      <c r="J171" s="306">
        <f t="shared" ca="1" si="43"/>
        <v>0</v>
      </c>
      <c r="K171" s="306">
        <f t="shared" si="52"/>
        <v>0</v>
      </c>
      <c r="L171" s="306"/>
      <c r="M171" s="306">
        <f t="shared" si="53"/>
        <v>0</v>
      </c>
      <c r="N171" s="325">
        <f t="shared" ca="1" si="44"/>
        <v>0.05</v>
      </c>
      <c r="O171" s="23"/>
      <c r="P171" s="317">
        <f t="shared" ca="1" si="45"/>
        <v>9.4999999999999998E-3</v>
      </c>
      <c r="Q171" s="314">
        <f t="shared" ca="1" si="46"/>
        <v>0.05</v>
      </c>
      <c r="R171" s="164">
        <f ca="1">NPV(Q170,K171:$K$244) + ($A$13+$A$14+$A$15)/POWER(1+Q170,$A$29-D171+1)+U170</f>
        <v>0</v>
      </c>
      <c r="S171" s="164">
        <f ca="1">NPV(Q171,K171:$K$244) + ($A$13+$A$14+$A$15)/POWER(1+Q171,$A$29-D171+1)+U170</f>
        <v>0</v>
      </c>
      <c r="T171" s="45">
        <f t="shared" ca="1" si="54"/>
        <v>7.2759576141834259E-11</v>
      </c>
      <c r="U171" s="45">
        <f t="shared" ca="1" si="55"/>
        <v>0</v>
      </c>
      <c r="V171" s="306">
        <f t="shared" si="56"/>
        <v>0</v>
      </c>
      <c r="W171" s="306">
        <f t="shared" ca="1" si="47"/>
        <v>0</v>
      </c>
      <c r="X171" s="274">
        <f t="shared" ca="1" si="48"/>
        <v>7.2759576141834259E-11</v>
      </c>
      <c r="Z171" s="304">
        <f t="shared" ca="1" si="57"/>
        <v>0</v>
      </c>
      <c r="AA171" s="308"/>
      <c r="AB171" s="306">
        <f t="shared" ca="1" si="58"/>
        <v>0</v>
      </c>
      <c r="AC171" s="306">
        <f t="shared" ca="1" si="40"/>
        <v>0</v>
      </c>
      <c r="AD171" s="307">
        <f t="shared" ca="1" si="41"/>
        <v>0</v>
      </c>
    </row>
    <row r="172" spans="4:30" x14ac:dyDescent="0.35">
      <c r="D172" s="320">
        <v>168</v>
      </c>
      <c r="E172" s="321">
        <f t="shared" ca="1" si="49"/>
        <v>106042</v>
      </c>
      <c r="F172" s="322">
        <f t="shared" ca="1" si="42"/>
        <v>106406</v>
      </c>
      <c r="G172" s="323" t="s">
        <v>119</v>
      </c>
      <c r="H172" s="322">
        <f t="shared" ca="1" si="50"/>
        <v>106013</v>
      </c>
      <c r="I172" s="306">
        <f t="shared" si="51"/>
        <v>0</v>
      </c>
      <c r="J172" s="306">
        <f t="shared" ca="1" si="43"/>
        <v>0</v>
      </c>
      <c r="K172" s="306">
        <f t="shared" si="52"/>
        <v>0</v>
      </c>
      <c r="L172" s="306"/>
      <c r="M172" s="306">
        <f t="shared" si="53"/>
        <v>0</v>
      </c>
      <c r="N172" s="325">
        <f t="shared" ca="1" si="44"/>
        <v>0.05</v>
      </c>
      <c r="O172" s="23"/>
      <c r="P172" s="317">
        <f t="shared" ca="1" si="45"/>
        <v>9.4999999999999998E-3</v>
      </c>
      <c r="Q172" s="314">
        <f t="shared" ca="1" si="46"/>
        <v>0.05</v>
      </c>
      <c r="R172" s="164">
        <f ca="1">NPV(Q171,K172:$K$244) + ($A$13+$A$14+$A$15)/POWER(1+Q171,$A$29-D172+1)+U171</f>
        <v>0</v>
      </c>
      <c r="S172" s="164">
        <f ca="1">NPV(Q172,K172:$K$244) + ($A$13+$A$14+$A$15)/POWER(1+Q172,$A$29-D172+1)+U171</f>
        <v>0</v>
      </c>
      <c r="T172" s="45">
        <f t="shared" ca="1" si="54"/>
        <v>7.2759576141834259E-11</v>
      </c>
      <c r="U172" s="45">
        <f t="shared" ca="1" si="55"/>
        <v>0</v>
      </c>
      <c r="V172" s="306">
        <f t="shared" si="56"/>
        <v>0</v>
      </c>
      <c r="W172" s="306">
        <f t="shared" ca="1" si="47"/>
        <v>0</v>
      </c>
      <c r="X172" s="274">
        <f t="shared" ca="1" si="48"/>
        <v>7.2759576141834259E-11</v>
      </c>
      <c r="Z172" s="304">
        <f t="shared" ca="1" si="57"/>
        <v>0</v>
      </c>
      <c r="AA172" s="308"/>
      <c r="AB172" s="306">
        <f t="shared" ca="1" si="58"/>
        <v>0</v>
      </c>
      <c r="AC172" s="306">
        <f t="shared" ca="1" si="40"/>
        <v>0</v>
      </c>
      <c r="AD172" s="307">
        <f t="shared" ca="1" si="41"/>
        <v>0</v>
      </c>
    </row>
    <row r="173" spans="4:30" x14ac:dyDescent="0.35">
      <c r="D173" s="320">
        <v>169</v>
      </c>
      <c r="E173" s="321">
        <f t="shared" ca="1" si="49"/>
        <v>106407</v>
      </c>
      <c r="F173" s="322">
        <f t="shared" ca="1" si="42"/>
        <v>106772</v>
      </c>
      <c r="G173" s="323" t="s">
        <v>119</v>
      </c>
      <c r="H173" s="322">
        <f t="shared" ca="1" si="50"/>
        <v>106378</v>
      </c>
      <c r="I173" s="306">
        <f t="shared" si="51"/>
        <v>0</v>
      </c>
      <c r="J173" s="306">
        <f t="shared" ca="1" si="43"/>
        <v>0</v>
      </c>
      <c r="K173" s="306">
        <f t="shared" si="52"/>
        <v>0</v>
      </c>
      <c r="L173" s="306"/>
      <c r="M173" s="306">
        <f t="shared" si="53"/>
        <v>0</v>
      </c>
      <c r="N173" s="325">
        <f t="shared" ca="1" si="44"/>
        <v>0.05</v>
      </c>
      <c r="O173" s="23"/>
      <c r="P173" s="317">
        <f t="shared" ca="1" si="45"/>
        <v>9.4999999999999998E-3</v>
      </c>
      <c r="Q173" s="314">
        <f t="shared" ca="1" si="46"/>
        <v>0.05</v>
      </c>
      <c r="R173" s="164">
        <f ca="1">NPV(Q172,K173:$K$244) + ($A$13+$A$14+$A$15)/POWER(1+Q172,$A$29-D173+1)+U172</f>
        <v>0</v>
      </c>
      <c r="S173" s="164">
        <f ca="1">NPV(Q173,K173:$K$244) + ($A$13+$A$14+$A$15)/POWER(1+Q173,$A$29-D173+1)+U172</f>
        <v>0</v>
      </c>
      <c r="T173" s="45">
        <f t="shared" ca="1" si="54"/>
        <v>7.2759576141834259E-11</v>
      </c>
      <c r="U173" s="45">
        <f t="shared" ca="1" si="55"/>
        <v>0</v>
      </c>
      <c r="V173" s="306">
        <f t="shared" si="56"/>
        <v>0</v>
      </c>
      <c r="W173" s="306">
        <f t="shared" ca="1" si="47"/>
        <v>0</v>
      </c>
      <c r="X173" s="274">
        <f t="shared" ca="1" si="48"/>
        <v>7.2759576141834259E-11</v>
      </c>
      <c r="Z173" s="304">
        <f t="shared" ca="1" si="57"/>
        <v>0</v>
      </c>
      <c r="AA173" s="308"/>
      <c r="AB173" s="306">
        <f t="shared" ca="1" si="58"/>
        <v>0</v>
      </c>
      <c r="AC173" s="306">
        <f t="shared" ca="1" si="40"/>
        <v>0</v>
      </c>
      <c r="AD173" s="307">
        <f t="shared" ca="1" si="41"/>
        <v>0</v>
      </c>
    </row>
    <row r="174" spans="4:30" x14ac:dyDescent="0.35">
      <c r="D174" s="320">
        <v>170</v>
      </c>
      <c r="E174" s="321">
        <f t="shared" ca="1" si="49"/>
        <v>106773</v>
      </c>
      <c r="F174" s="322">
        <f t="shared" ca="1" si="42"/>
        <v>107137</v>
      </c>
      <c r="G174" s="323" t="s">
        <v>119</v>
      </c>
      <c r="H174" s="322">
        <f t="shared" ca="1" si="50"/>
        <v>106744</v>
      </c>
      <c r="I174" s="306">
        <f t="shared" si="51"/>
        <v>0</v>
      </c>
      <c r="J174" s="306">
        <f t="shared" ca="1" si="43"/>
        <v>0</v>
      </c>
      <c r="K174" s="306">
        <f t="shared" si="52"/>
        <v>0</v>
      </c>
      <c r="L174" s="306"/>
      <c r="M174" s="306">
        <f t="shared" si="53"/>
        <v>0</v>
      </c>
      <c r="N174" s="325">
        <f t="shared" ca="1" si="44"/>
        <v>0.05</v>
      </c>
      <c r="O174" s="23"/>
      <c r="P174" s="317">
        <f t="shared" ca="1" si="45"/>
        <v>9.4999999999999998E-3</v>
      </c>
      <c r="Q174" s="314">
        <f t="shared" ca="1" si="46"/>
        <v>0.05</v>
      </c>
      <c r="R174" s="164">
        <f ca="1">NPV(Q173,K174:$K$244) + ($A$13+$A$14+$A$15)/POWER(1+Q173,$A$29-D174+1)+U173</f>
        <v>0</v>
      </c>
      <c r="S174" s="164">
        <f ca="1">NPV(Q174,K174:$K$244) + ($A$13+$A$14+$A$15)/POWER(1+Q174,$A$29-D174+1)+U173</f>
        <v>0</v>
      </c>
      <c r="T174" s="45">
        <f t="shared" ca="1" si="54"/>
        <v>7.2759576141834259E-11</v>
      </c>
      <c r="U174" s="45">
        <f t="shared" ca="1" si="55"/>
        <v>0</v>
      </c>
      <c r="V174" s="306">
        <f t="shared" si="56"/>
        <v>0</v>
      </c>
      <c r="W174" s="306">
        <f t="shared" ca="1" si="47"/>
        <v>0</v>
      </c>
      <c r="X174" s="274">
        <f t="shared" ca="1" si="48"/>
        <v>7.2759576141834259E-11</v>
      </c>
      <c r="Z174" s="304">
        <f t="shared" ca="1" si="57"/>
        <v>0</v>
      </c>
      <c r="AA174" s="308"/>
      <c r="AB174" s="306">
        <f t="shared" ca="1" si="58"/>
        <v>0</v>
      </c>
      <c r="AC174" s="306">
        <f t="shared" ca="1" si="40"/>
        <v>0</v>
      </c>
      <c r="AD174" s="307">
        <f t="shared" ca="1" si="41"/>
        <v>0</v>
      </c>
    </row>
    <row r="175" spans="4:30" x14ac:dyDescent="0.35">
      <c r="D175" s="320">
        <v>171</v>
      </c>
      <c r="E175" s="321">
        <f t="shared" ca="1" si="49"/>
        <v>107138</v>
      </c>
      <c r="F175" s="322">
        <f t="shared" ca="1" si="42"/>
        <v>107502</v>
      </c>
      <c r="G175" s="323" t="s">
        <v>119</v>
      </c>
      <c r="H175" s="322">
        <f t="shared" ca="1" si="50"/>
        <v>107109</v>
      </c>
      <c r="I175" s="306">
        <f t="shared" si="51"/>
        <v>0</v>
      </c>
      <c r="J175" s="306">
        <f t="shared" ca="1" si="43"/>
        <v>0</v>
      </c>
      <c r="K175" s="306">
        <f t="shared" si="52"/>
        <v>0</v>
      </c>
      <c r="L175" s="306"/>
      <c r="M175" s="306">
        <f t="shared" si="53"/>
        <v>0</v>
      </c>
      <c r="N175" s="325">
        <f t="shared" ca="1" si="44"/>
        <v>0.05</v>
      </c>
      <c r="O175" s="23"/>
      <c r="P175" s="317">
        <f t="shared" ca="1" si="45"/>
        <v>9.4999999999999998E-3</v>
      </c>
      <c r="Q175" s="314">
        <f t="shared" ca="1" si="46"/>
        <v>0.05</v>
      </c>
      <c r="R175" s="164">
        <f ca="1">NPV(Q174,K175:$K$244) + ($A$13+$A$14+$A$15)/POWER(1+Q174,$A$29-D175+1)+U174</f>
        <v>0</v>
      </c>
      <c r="S175" s="164">
        <f ca="1">NPV(Q175,K175:$K$244) + ($A$13+$A$14+$A$15)/POWER(1+Q175,$A$29-D175+1)+U174</f>
        <v>0</v>
      </c>
      <c r="T175" s="45">
        <f t="shared" ca="1" si="54"/>
        <v>7.2759576141834259E-11</v>
      </c>
      <c r="U175" s="45">
        <f t="shared" ca="1" si="55"/>
        <v>0</v>
      </c>
      <c r="V175" s="306">
        <f t="shared" si="56"/>
        <v>0</v>
      </c>
      <c r="W175" s="306">
        <f t="shared" ca="1" si="47"/>
        <v>0</v>
      </c>
      <c r="X175" s="274">
        <f t="shared" ca="1" si="48"/>
        <v>7.2759576141834259E-11</v>
      </c>
      <c r="Z175" s="304">
        <f t="shared" ca="1" si="57"/>
        <v>0</v>
      </c>
      <c r="AA175" s="308"/>
      <c r="AB175" s="306">
        <f t="shared" ca="1" si="58"/>
        <v>0</v>
      </c>
      <c r="AC175" s="306">
        <f t="shared" ca="1" si="40"/>
        <v>0</v>
      </c>
      <c r="AD175" s="307">
        <f t="shared" ca="1" si="41"/>
        <v>0</v>
      </c>
    </row>
    <row r="176" spans="4:30" x14ac:dyDescent="0.35">
      <c r="D176" s="320">
        <v>172</v>
      </c>
      <c r="E176" s="321">
        <f t="shared" ca="1" si="49"/>
        <v>107503</v>
      </c>
      <c r="F176" s="322">
        <f t="shared" ca="1" si="42"/>
        <v>107867</v>
      </c>
      <c r="G176" s="323" t="s">
        <v>119</v>
      </c>
      <c r="H176" s="322">
        <f t="shared" ca="1" si="50"/>
        <v>107474</v>
      </c>
      <c r="I176" s="306">
        <f t="shared" si="51"/>
        <v>0</v>
      </c>
      <c r="J176" s="306">
        <f t="shared" ca="1" si="43"/>
        <v>0</v>
      </c>
      <c r="K176" s="306">
        <f t="shared" si="52"/>
        <v>0</v>
      </c>
      <c r="L176" s="306"/>
      <c r="M176" s="306">
        <f t="shared" si="53"/>
        <v>0</v>
      </c>
      <c r="N176" s="325">
        <f t="shared" ca="1" si="44"/>
        <v>0.05</v>
      </c>
      <c r="O176" s="23"/>
      <c r="P176" s="317">
        <f t="shared" ca="1" si="45"/>
        <v>9.4999999999999998E-3</v>
      </c>
      <c r="Q176" s="314">
        <f t="shared" ca="1" si="46"/>
        <v>0.05</v>
      </c>
      <c r="R176" s="164">
        <f ca="1">NPV(Q175,K176:$K$244) + ($A$13+$A$14+$A$15)/POWER(1+Q175,$A$29-D176+1)+U175</f>
        <v>0</v>
      </c>
      <c r="S176" s="164">
        <f ca="1">NPV(Q176,K176:$K$244) + ($A$13+$A$14+$A$15)/POWER(1+Q176,$A$29-D176+1)+U175</f>
        <v>0</v>
      </c>
      <c r="T176" s="45">
        <f t="shared" ca="1" si="54"/>
        <v>7.2759576141834259E-11</v>
      </c>
      <c r="U176" s="45">
        <f t="shared" ca="1" si="55"/>
        <v>0</v>
      </c>
      <c r="V176" s="306">
        <f t="shared" si="56"/>
        <v>0</v>
      </c>
      <c r="W176" s="306">
        <f t="shared" ca="1" si="47"/>
        <v>0</v>
      </c>
      <c r="X176" s="274">
        <f t="shared" ca="1" si="48"/>
        <v>7.2759576141834259E-11</v>
      </c>
      <c r="Z176" s="304">
        <f t="shared" ca="1" si="57"/>
        <v>0</v>
      </c>
      <c r="AA176" s="308"/>
      <c r="AB176" s="306">
        <f t="shared" ca="1" si="58"/>
        <v>0</v>
      </c>
      <c r="AC176" s="306">
        <f t="shared" ca="1" si="40"/>
        <v>0</v>
      </c>
      <c r="AD176" s="307">
        <f t="shared" ca="1" si="41"/>
        <v>0</v>
      </c>
    </row>
    <row r="177" spans="4:30" x14ac:dyDescent="0.35">
      <c r="D177" s="320">
        <v>173</v>
      </c>
      <c r="E177" s="321">
        <f t="shared" ca="1" si="49"/>
        <v>107868</v>
      </c>
      <c r="F177" s="322">
        <f t="shared" ca="1" si="42"/>
        <v>108233</v>
      </c>
      <c r="G177" s="323" t="s">
        <v>119</v>
      </c>
      <c r="H177" s="322">
        <f t="shared" ca="1" si="50"/>
        <v>107839</v>
      </c>
      <c r="I177" s="306">
        <f t="shared" si="51"/>
        <v>0</v>
      </c>
      <c r="J177" s="306">
        <f t="shared" ca="1" si="43"/>
        <v>0</v>
      </c>
      <c r="K177" s="306">
        <f t="shared" si="52"/>
        <v>0</v>
      </c>
      <c r="L177" s="306"/>
      <c r="M177" s="306">
        <f t="shared" si="53"/>
        <v>0</v>
      </c>
      <c r="N177" s="325">
        <f t="shared" ca="1" si="44"/>
        <v>0.05</v>
      </c>
      <c r="O177" s="23"/>
      <c r="P177" s="317">
        <f t="shared" ca="1" si="45"/>
        <v>9.4999999999999998E-3</v>
      </c>
      <c r="Q177" s="314">
        <f t="shared" ca="1" si="46"/>
        <v>0.05</v>
      </c>
      <c r="R177" s="164">
        <f ca="1">NPV(Q176,K177:$K$244) + ($A$13+$A$14+$A$15)/POWER(1+Q176,$A$29-D177+1)+U176</f>
        <v>0</v>
      </c>
      <c r="S177" s="164">
        <f ca="1">NPV(Q177,K177:$K$244) + ($A$13+$A$14+$A$15)/POWER(1+Q177,$A$29-D177+1)+U176</f>
        <v>0</v>
      </c>
      <c r="T177" s="45">
        <f t="shared" ca="1" si="54"/>
        <v>7.2759576141834259E-11</v>
      </c>
      <c r="U177" s="45">
        <f t="shared" ca="1" si="55"/>
        <v>0</v>
      </c>
      <c r="V177" s="306">
        <f t="shared" si="56"/>
        <v>0</v>
      </c>
      <c r="W177" s="306">
        <f t="shared" ca="1" si="47"/>
        <v>0</v>
      </c>
      <c r="X177" s="274">
        <f t="shared" ca="1" si="48"/>
        <v>7.2759576141834259E-11</v>
      </c>
      <c r="Z177" s="304">
        <f t="shared" ca="1" si="57"/>
        <v>0</v>
      </c>
      <c r="AA177" s="308"/>
      <c r="AB177" s="306">
        <f t="shared" ca="1" si="58"/>
        <v>0</v>
      </c>
      <c r="AC177" s="306">
        <f t="shared" ca="1" si="40"/>
        <v>0</v>
      </c>
      <c r="AD177" s="307">
        <f t="shared" ca="1" si="41"/>
        <v>0</v>
      </c>
    </row>
    <row r="178" spans="4:30" x14ac:dyDescent="0.35">
      <c r="D178" s="320">
        <v>174</v>
      </c>
      <c r="E178" s="321">
        <f t="shared" ca="1" si="49"/>
        <v>108234</v>
      </c>
      <c r="F178" s="322">
        <f t="shared" ca="1" si="42"/>
        <v>108598</v>
      </c>
      <c r="G178" s="323" t="s">
        <v>119</v>
      </c>
      <c r="H178" s="322">
        <f t="shared" ca="1" si="50"/>
        <v>108205</v>
      </c>
      <c r="I178" s="306">
        <f t="shared" si="51"/>
        <v>0</v>
      </c>
      <c r="J178" s="306">
        <f t="shared" ca="1" si="43"/>
        <v>0</v>
      </c>
      <c r="K178" s="306">
        <f t="shared" si="52"/>
        <v>0</v>
      </c>
      <c r="L178" s="306"/>
      <c r="M178" s="306">
        <f t="shared" si="53"/>
        <v>0</v>
      </c>
      <c r="N178" s="325">
        <f t="shared" ca="1" si="44"/>
        <v>0.05</v>
      </c>
      <c r="O178" s="23"/>
      <c r="P178" s="317">
        <f t="shared" ca="1" si="45"/>
        <v>9.4999999999999998E-3</v>
      </c>
      <c r="Q178" s="314">
        <f t="shared" ca="1" si="46"/>
        <v>0.05</v>
      </c>
      <c r="R178" s="164">
        <f ca="1">NPV(Q177,K178:$K$244) + ($A$13+$A$14+$A$15)/POWER(1+Q177,$A$29-D178+1)+U177</f>
        <v>0</v>
      </c>
      <c r="S178" s="164">
        <f ca="1">NPV(Q178,K178:$K$244) + ($A$13+$A$14+$A$15)/POWER(1+Q178,$A$29-D178+1)+U177</f>
        <v>0</v>
      </c>
      <c r="T178" s="45">
        <f t="shared" ca="1" si="54"/>
        <v>7.2759576141834259E-11</v>
      </c>
      <c r="U178" s="45">
        <f t="shared" ca="1" si="55"/>
        <v>0</v>
      </c>
      <c r="V178" s="306">
        <f t="shared" si="56"/>
        <v>0</v>
      </c>
      <c r="W178" s="306">
        <f t="shared" ca="1" si="47"/>
        <v>0</v>
      </c>
      <c r="X178" s="274">
        <f t="shared" ca="1" si="48"/>
        <v>7.2759576141834259E-11</v>
      </c>
      <c r="Z178" s="304">
        <f t="shared" ca="1" si="57"/>
        <v>0</v>
      </c>
      <c r="AA178" s="308"/>
      <c r="AB178" s="306">
        <f t="shared" ca="1" si="58"/>
        <v>0</v>
      </c>
      <c r="AC178" s="306">
        <f t="shared" ca="1" si="40"/>
        <v>0</v>
      </c>
      <c r="AD178" s="307">
        <f t="shared" ca="1" si="41"/>
        <v>0</v>
      </c>
    </row>
    <row r="179" spans="4:30" x14ac:dyDescent="0.35">
      <c r="D179" s="320">
        <v>175</v>
      </c>
      <c r="E179" s="321">
        <f t="shared" ca="1" si="49"/>
        <v>108599</v>
      </c>
      <c r="F179" s="322">
        <f t="shared" ca="1" si="42"/>
        <v>108963</v>
      </c>
      <c r="G179" s="323" t="s">
        <v>119</v>
      </c>
      <c r="H179" s="322">
        <f t="shared" ca="1" si="50"/>
        <v>108570</v>
      </c>
      <c r="I179" s="306">
        <f t="shared" si="51"/>
        <v>0</v>
      </c>
      <c r="J179" s="306">
        <f t="shared" ca="1" si="43"/>
        <v>0</v>
      </c>
      <c r="K179" s="306">
        <f t="shared" si="52"/>
        <v>0</v>
      </c>
      <c r="L179" s="306"/>
      <c r="M179" s="306">
        <f t="shared" si="53"/>
        <v>0</v>
      </c>
      <c r="N179" s="325">
        <f t="shared" ca="1" si="44"/>
        <v>0.05</v>
      </c>
      <c r="O179" s="23"/>
      <c r="P179" s="317">
        <f t="shared" ca="1" si="45"/>
        <v>9.4999999999999998E-3</v>
      </c>
      <c r="Q179" s="314">
        <f t="shared" ca="1" si="46"/>
        <v>0.05</v>
      </c>
      <c r="R179" s="164">
        <f ca="1">NPV(Q178,K179:$K$244) + ($A$13+$A$14+$A$15)/POWER(1+Q178,$A$29-D179+1)+U178</f>
        <v>0</v>
      </c>
      <c r="S179" s="164">
        <f ca="1">NPV(Q179,K179:$K$244) + ($A$13+$A$14+$A$15)/POWER(1+Q179,$A$29-D179+1)+U178</f>
        <v>0</v>
      </c>
      <c r="T179" s="45">
        <f t="shared" ca="1" si="54"/>
        <v>7.2759576141834259E-11</v>
      </c>
      <c r="U179" s="45">
        <f t="shared" ca="1" si="55"/>
        <v>0</v>
      </c>
      <c r="V179" s="306">
        <f t="shared" si="56"/>
        <v>0</v>
      </c>
      <c r="W179" s="306">
        <f t="shared" ca="1" si="47"/>
        <v>0</v>
      </c>
      <c r="X179" s="274">
        <f t="shared" ca="1" si="48"/>
        <v>7.2759576141834259E-11</v>
      </c>
      <c r="Z179" s="304">
        <f t="shared" ca="1" si="57"/>
        <v>0</v>
      </c>
      <c r="AA179" s="308"/>
      <c r="AB179" s="306">
        <f t="shared" ca="1" si="58"/>
        <v>0</v>
      </c>
      <c r="AC179" s="306">
        <f t="shared" ca="1" si="40"/>
        <v>0</v>
      </c>
      <c r="AD179" s="307">
        <f t="shared" ca="1" si="41"/>
        <v>0</v>
      </c>
    </row>
    <row r="180" spans="4:30" x14ac:dyDescent="0.35">
      <c r="D180" s="320">
        <v>176</v>
      </c>
      <c r="E180" s="321">
        <f t="shared" ca="1" si="49"/>
        <v>108964</v>
      </c>
      <c r="F180" s="322">
        <f t="shared" ca="1" si="42"/>
        <v>109328</v>
      </c>
      <c r="G180" s="323" t="s">
        <v>119</v>
      </c>
      <c r="H180" s="322">
        <f t="shared" ca="1" si="50"/>
        <v>108935</v>
      </c>
      <c r="I180" s="306">
        <f t="shared" si="51"/>
        <v>0</v>
      </c>
      <c r="J180" s="306">
        <f t="shared" ca="1" si="43"/>
        <v>0</v>
      </c>
      <c r="K180" s="306">
        <f t="shared" si="52"/>
        <v>0</v>
      </c>
      <c r="L180" s="306"/>
      <c r="M180" s="306">
        <f t="shared" si="53"/>
        <v>0</v>
      </c>
      <c r="N180" s="325">
        <f t="shared" ca="1" si="44"/>
        <v>0.05</v>
      </c>
      <c r="O180" s="23"/>
      <c r="P180" s="317">
        <f t="shared" ca="1" si="45"/>
        <v>9.4999999999999998E-3</v>
      </c>
      <c r="Q180" s="314">
        <f t="shared" ca="1" si="46"/>
        <v>0.05</v>
      </c>
      <c r="R180" s="164">
        <f ca="1">NPV(Q179,K180:$K$244) + ($A$13+$A$14+$A$15)/POWER(1+Q179,$A$29-D180+1)+U179</f>
        <v>0</v>
      </c>
      <c r="S180" s="164">
        <f ca="1">NPV(Q180,K180:$K$244) + ($A$13+$A$14+$A$15)/POWER(1+Q180,$A$29-D180+1)+U179</f>
        <v>0</v>
      </c>
      <c r="T180" s="45">
        <f t="shared" ca="1" si="54"/>
        <v>7.2759576141834259E-11</v>
      </c>
      <c r="U180" s="45">
        <f t="shared" ca="1" si="55"/>
        <v>0</v>
      </c>
      <c r="V180" s="306">
        <f t="shared" si="56"/>
        <v>0</v>
      </c>
      <c r="W180" s="306">
        <f t="shared" ca="1" si="47"/>
        <v>0</v>
      </c>
      <c r="X180" s="274">
        <f t="shared" ca="1" si="48"/>
        <v>7.2759576141834259E-11</v>
      </c>
      <c r="Z180" s="304">
        <f t="shared" ca="1" si="57"/>
        <v>0</v>
      </c>
      <c r="AA180" s="308"/>
      <c r="AB180" s="306">
        <f t="shared" ca="1" si="58"/>
        <v>0</v>
      </c>
      <c r="AC180" s="306">
        <f t="shared" ca="1" si="40"/>
        <v>0</v>
      </c>
      <c r="AD180" s="307">
        <f t="shared" ca="1" si="41"/>
        <v>0</v>
      </c>
    </row>
    <row r="181" spans="4:30" x14ac:dyDescent="0.35">
      <c r="D181" s="320">
        <v>177</v>
      </c>
      <c r="E181" s="321">
        <f t="shared" ca="1" si="49"/>
        <v>109329</v>
      </c>
      <c r="F181" s="322">
        <f t="shared" ca="1" si="42"/>
        <v>109693</v>
      </c>
      <c r="G181" s="323" t="s">
        <v>119</v>
      </c>
      <c r="H181" s="322">
        <f t="shared" ca="1" si="50"/>
        <v>109300</v>
      </c>
      <c r="I181" s="306">
        <f t="shared" si="51"/>
        <v>0</v>
      </c>
      <c r="J181" s="306">
        <f t="shared" ca="1" si="43"/>
        <v>0</v>
      </c>
      <c r="K181" s="306">
        <f t="shared" si="52"/>
        <v>0</v>
      </c>
      <c r="L181" s="306"/>
      <c r="M181" s="306">
        <f t="shared" si="53"/>
        <v>0</v>
      </c>
      <c r="N181" s="325">
        <f t="shared" ca="1" si="44"/>
        <v>0.05</v>
      </c>
      <c r="O181" s="23"/>
      <c r="P181" s="317">
        <f t="shared" ca="1" si="45"/>
        <v>9.4999999999999998E-3</v>
      </c>
      <c r="Q181" s="314">
        <f t="shared" ca="1" si="46"/>
        <v>0.05</v>
      </c>
      <c r="R181" s="164">
        <f ca="1">NPV(Q180,K181:$K$244) + ($A$13+$A$14+$A$15)/POWER(1+Q180,$A$29-D181+1)+U180</f>
        <v>0</v>
      </c>
      <c r="S181" s="164">
        <f ca="1">NPV(Q181,K181:$K$244) + ($A$13+$A$14+$A$15)/POWER(1+Q181,$A$29-D181+1)+U180</f>
        <v>0</v>
      </c>
      <c r="T181" s="45">
        <f t="shared" ca="1" si="54"/>
        <v>7.2759576141834259E-11</v>
      </c>
      <c r="U181" s="45">
        <f t="shared" ca="1" si="55"/>
        <v>0</v>
      </c>
      <c r="V181" s="306">
        <f t="shared" si="56"/>
        <v>0</v>
      </c>
      <c r="W181" s="306">
        <f t="shared" ca="1" si="47"/>
        <v>0</v>
      </c>
      <c r="X181" s="274">
        <f t="shared" ca="1" si="48"/>
        <v>7.2759576141834259E-11</v>
      </c>
      <c r="Z181" s="304">
        <f t="shared" ca="1" si="57"/>
        <v>0</v>
      </c>
      <c r="AA181" s="308"/>
      <c r="AB181" s="306">
        <f t="shared" ca="1" si="58"/>
        <v>0</v>
      </c>
      <c r="AC181" s="306">
        <f t="shared" ca="1" si="40"/>
        <v>0</v>
      </c>
      <c r="AD181" s="307">
        <f t="shared" ca="1" si="41"/>
        <v>0</v>
      </c>
    </row>
    <row r="182" spans="4:30" x14ac:dyDescent="0.35">
      <c r="D182" s="320">
        <v>178</v>
      </c>
      <c r="E182" s="321">
        <f t="shared" ca="1" si="49"/>
        <v>109694</v>
      </c>
      <c r="F182" s="322">
        <f t="shared" ca="1" si="42"/>
        <v>110058</v>
      </c>
      <c r="G182" s="323" t="s">
        <v>119</v>
      </c>
      <c r="H182" s="322">
        <f t="shared" ca="1" si="50"/>
        <v>109665</v>
      </c>
      <c r="I182" s="306">
        <f t="shared" si="51"/>
        <v>0</v>
      </c>
      <c r="J182" s="306">
        <f t="shared" ca="1" si="43"/>
        <v>0</v>
      </c>
      <c r="K182" s="306">
        <f t="shared" si="52"/>
        <v>0</v>
      </c>
      <c r="L182" s="306"/>
      <c r="M182" s="306">
        <f t="shared" si="53"/>
        <v>0</v>
      </c>
      <c r="N182" s="325">
        <f t="shared" ca="1" si="44"/>
        <v>0.05</v>
      </c>
      <c r="O182" s="23"/>
      <c r="P182" s="317">
        <f t="shared" ca="1" si="45"/>
        <v>9.4999999999999998E-3</v>
      </c>
      <c r="Q182" s="314">
        <f t="shared" ca="1" si="46"/>
        <v>0.05</v>
      </c>
      <c r="R182" s="164">
        <f ca="1">NPV(Q181,K182:$K$244) + ($A$13+$A$14+$A$15)/POWER(1+Q181,$A$29-D182+1)+U181</f>
        <v>0</v>
      </c>
      <c r="S182" s="164">
        <f ca="1">NPV(Q182,K182:$K$244) + ($A$13+$A$14+$A$15)/POWER(1+Q182,$A$29-D182+1)+U181</f>
        <v>0</v>
      </c>
      <c r="T182" s="45">
        <f t="shared" ca="1" si="54"/>
        <v>7.2759576141834259E-11</v>
      </c>
      <c r="U182" s="45">
        <f t="shared" ca="1" si="55"/>
        <v>0</v>
      </c>
      <c r="V182" s="306">
        <f t="shared" si="56"/>
        <v>0</v>
      </c>
      <c r="W182" s="306">
        <f t="shared" ca="1" si="47"/>
        <v>0</v>
      </c>
      <c r="X182" s="274">
        <f t="shared" ca="1" si="48"/>
        <v>7.2759576141834259E-11</v>
      </c>
      <c r="Z182" s="304">
        <f t="shared" ca="1" si="57"/>
        <v>0</v>
      </c>
      <c r="AA182" s="308"/>
      <c r="AB182" s="306">
        <f t="shared" ca="1" si="58"/>
        <v>0</v>
      </c>
      <c r="AC182" s="306">
        <f t="shared" ca="1" si="40"/>
        <v>0</v>
      </c>
      <c r="AD182" s="307">
        <f t="shared" ca="1" si="41"/>
        <v>0</v>
      </c>
    </row>
    <row r="183" spans="4:30" x14ac:dyDescent="0.35">
      <c r="D183" s="320">
        <v>179</v>
      </c>
      <c r="E183" s="321">
        <f t="shared" ca="1" si="49"/>
        <v>110059</v>
      </c>
      <c r="F183" s="322">
        <f t="shared" ca="1" si="42"/>
        <v>110423</v>
      </c>
      <c r="G183" s="323" t="s">
        <v>119</v>
      </c>
      <c r="H183" s="322">
        <f t="shared" ca="1" si="50"/>
        <v>110030</v>
      </c>
      <c r="I183" s="306">
        <f t="shared" si="51"/>
        <v>0</v>
      </c>
      <c r="J183" s="306">
        <f t="shared" ca="1" si="43"/>
        <v>0</v>
      </c>
      <c r="K183" s="306">
        <f t="shared" si="52"/>
        <v>0</v>
      </c>
      <c r="L183" s="306"/>
      <c r="M183" s="306">
        <f t="shared" si="53"/>
        <v>0</v>
      </c>
      <c r="N183" s="325">
        <f t="shared" ca="1" si="44"/>
        <v>0.05</v>
      </c>
      <c r="O183" s="23"/>
      <c r="P183" s="317">
        <f t="shared" ca="1" si="45"/>
        <v>9.4999999999999998E-3</v>
      </c>
      <c r="Q183" s="314">
        <f t="shared" ca="1" si="46"/>
        <v>0.05</v>
      </c>
      <c r="R183" s="164">
        <f ca="1">NPV(Q182,K183:$K$244) + ($A$13+$A$14+$A$15)/POWER(1+Q182,$A$29-D183+1)+U182</f>
        <v>0</v>
      </c>
      <c r="S183" s="164">
        <f ca="1">NPV(Q183,K183:$K$244) + ($A$13+$A$14+$A$15)/POWER(1+Q183,$A$29-D183+1)+U182</f>
        <v>0</v>
      </c>
      <c r="T183" s="45">
        <f t="shared" ca="1" si="54"/>
        <v>7.2759576141834259E-11</v>
      </c>
      <c r="U183" s="45">
        <f t="shared" ca="1" si="55"/>
        <v>0</v>
      </c>
      <c r="V183" s="306">
        <f t="shared" si="56"/>
        <v>0</v>
      </c>
      <c r="W183" s="306">
        <f t="shared" ca="1" si="47"/>
        <v>0</v>
      </c>
      <c r="X183" s="274">
        <f t="shared" ca="1" si="48"/>
        <v>7.2759576141834259E-11</v>
      </c>
      <c r="Z183" s="304">
        <f t="shared" ca="1" si="57"/>
        <v>0</v>
      </c>
      <c r="AA183" s="308"/>
      <c r="AB183" s="306">
        <f t="shared" ca="1" si="58"/>
        <v>0</v>
      </c>
      <c r="AC183" s="306">
        <f t="shared" ca="1" si="40"/>
        <v>0</v>
      </c>
      <c r="AD183" s="307">
        <f t="shared" ca="1" si="41"/>
        <v>0</v>
      </c>
    </row>
    <row r="184" spans="4:30" x14ac:dyDescent="0.35">
      <c r="D184" s="320">
        <v>180</v>
      </c>
      <c r="E184" s="321">
        <f t="shared" ca="1" si="49"/>
        <v>110424</v>
      </c>
      <c r="F184" s="322">
        <f t="shared" ca="1" si="42"/>
        <v>110788</v>
      </c>
      <c r="G184" s="323" t="s">
        <v>119</v>
      </c>
      <c r="H184" s="322">
        <f t="shared" ca="1" si="50"/>
        <v>110395</v>
      </c>
      <c r="I184" s="306">
        <f t="shared" si="51"/>
        <v>0</v>
      </c>
      <c r="J184" s="306">
        <f t="shared" ca="1" si="43"/>
        <v>0</v>
      </c>
      <c r="K184" s="306">
        <f t="shared" si="52"/>
        <v>0</v>
      </c>
      <c r="L184" s="306"/>
      <c r="M184" s="306">
        <f t="shared" si="53"/>
        <v>0</v>
      </c>
      <c r="N184" s="325">
        <f t="shared" ca="1" si="44"/>
        <v>0.05</v>
      </c>
      <c r="O184" s="23"/>
      <c r="P184" s="317">
        <f t="shared" ca="1" si="45"/>
        <v>9.4999999999999998E-3</v>
      </c>
      <c r="Q184" s="314">
        <f t="shared" ca="1" si="46"/>
        <v>0.05</v>
      </c>
      <c r="R184" s="164">
        <f ca="1">NPV(Q183,K184:$K$244) + ($A$13+$A$14+$A$15)/POWER(1+Q183,$A$29-D184+1)+U183</f>
        <v>0</v>
      </c>
      <c r="S184" s="164">
        <f ca="1">NPV(Q184,K184:$K$244) + ($A$13+$A$14+$A$15)/POWER(1+Q184,$A$29-D184+1)+U183</f>
        <v>0</v>
      </c>
      <c r="T184" s="45">
        <f t="shared" ca="1" si="54"/>
        <v>7.2759576141834259E-11</v>
      </c>
      <c r="U184" s="45">
        <f t="shared" ca="1" si="55"/>
        <v>0</v>
      </c>
      <c r="V184" s="306">
        <f t="shared" si="56"/>
        <v>0</v>
      </c>
      <c r="W184" s="306">
        <f t="shared" ca="1" si="47"/>
        <v>0</v>
      </c>
      <c r="X184" s="274">
        <f t="shared" ca="1" si="48"/>
        <v>7.2759576141834259E-11</v>
      </c>
      <c r="Z184" s="304">
        <f t="shared" ca="1" si="57"/>
        <v>0</v>
      </c>
      <c r="AA184" s="308"/>
      <c r="AB184" s="306">
        <f t="shared" ca="1" si="58"/>
        <v>0</v>
      </c>
      <c r="AC184" s="306">
        <f t="shared" ca="1" si="40"/>
        <v>0</v>
      </c>
      <c r="AD184" s="307">
        <f t="shared" ca="1" si="41"/>
        <v>0</v>
      </c>
    </row>
    <row r="185" spans="4:30" x14ac:dyDescent="0.35">
      <c r="D185" s="320">
        <v>181</v>
      </c>
      <c r="E185" s="321">
        <f t="shared" ca="1" si="49"/>
        <v>110789</v>
      </c>
      <c r="F185" s="322">
        <f t="shared" ca="1" si="42"/>
        <v>111154</v>
      </c>
      <c r="G185" s="323" t="s">
        <v>119</v>
      </c>
      <c r="H185" s="322">
        <f t="shared" ca="1" si="50"/>
        <v>110760</v>
      </c>
      <c r="I185" s="306">
        <f t="shared" si="51"/>
        <v>0</v>
      </c>
      <c r="J185" s="306">
        <f t="shared" ca="1" si="43"/>
        <v>0</v>
      </c>
      <c r="K185" s="306">
        <f t="shared" si="52"/>
        <v>0</v>
      </c>
      <c r="L185" s="306"/>
      <c r="M185" s="306">
        <f t="shared" si="53"/>
        <v>0</v>
      </c>
      <c r="N185" s="325">
        <f t="shared" ca="1" si="44"/>
        <v>0.05</v>
      </c>
      <c r="O185" s="23"/>
      <c r="P185" s="317">
        <f t="shared" ca="1" si="45"/>
        <v>9.4999999999999998E-3</v>
      </c>
      <c r="Q185" s="314">
        <f t="shared" ca="1" si="46"/>
        <v>0.05</v>
      </c>
      <c r="R185" s="164">
        <f ca="1">NPV(Q184,K185:$K$244) + ($A$13+$A$14+$A$15)/POWER(1+Q184,$A$29-D185+1)+U184</f>
        <v>0</v>
      </c>
      <c r="S185" s="164">
        <f ca="1">NPV(Q185,K185:$K$244) + ($A$13+$A$14+$A$15)/POWER(1+Q185,$A$29-D185+1)+U184</f>
        <v>0</v>
      </c>
      <c r="T185" s="45">
        <f t="shared" ca="1" si="54"/>
        <v>7.2759576141834259E-11</v>
      </c>
      <c r="U185" s="45">
        <f t="shared" ca="1" si="55"/>
        <v>0</v>
      </c>
      <c r="V185" s="306">
        <f t="shared" si="56"/>
        <v>0</v>
      </c>
      <c r="W185" s="306">
        <f t="shared" ca="1" si="47"/>
        <v>0</v>
      </c>
      <c r="X185" s="274">
        <f t="shared" ca="1" si="48"/>
        <v>7.2759576141834259E-11</v>
      </c>
      <c r="Z185" s="304">
        <f t="shared" ca="1" si="57"/>
        <v>0</v>
      </c>
      <c r="AA185" s="308"/>
      <c r="AB185" s="306">
        <f t="shared" ca="1" si="58"/>
        <v>0</v>
      </c>
      <c r="AC185" s="306">
        <f t="shared" ca="1" si="40"/>
        <v>0</v>
      </c>
      <c r="AD185" s="307">
        <f t="shared" ca="1" si="41"/>
        <v>0</v>
      </c>
    </row>
    <row r="186" spans="4:30" x14ac:dyDescent="0.35">
      <c r="D186" s="320">
        <v>182</v>
      </c>
      <c r="E186" s="321">
        <f t="shared" ca="1" si="49"/>
        <v>111155</v>
      </c>
      <c r="F186" s="322">
        <f t="shared" ca="1" si="42"/>
        <v>111519</v>
      </c>
      <c r="G186" s="323" t="s">
        <v>119</v>
      </c>
      <c r="H186" s="322">
        <f t="shared" ca="1" si="50"/>
        <v>111126</v>
      </c>
      <c r="I186" s="306">
        <f t="shared" si="51"/>
        <v>0</v>
      </c>
      <c r="J186" s="306">
        <f t="shared" ca="1" si="43"/>
        <v>0</v>
      </c>
      <c r="K186" s="306">
        <f t="shared" si="52"/>
        <v>0</v>
      </c>
      <c r="L186" s="306"/>
      <c r="M186" s="306">
        <f t="shared" si="53"/>
        <v>0</v>
      </c>
      <c r="N186" s="325">
        <f t="shared" ca="1" si="44"/>
        <v>0.05</v>
      </c>
      <c r="O186" s="23"/>
      <c r="P186" s="317">
        <f t="shared" ca="1" si="45"/>
        <v>9.4999999999999998E-3</v>
      </c>
      <c r="Q186" s="314">
        <f t="shared" ca="1" si="46"/>
        <v>0.05</v>
      </c>
      <c r="R186" s="164">
        <f ca="1">NPV(Q185,K186:$K$244) + ($A$13+$A$14+$A$15)/POWER(1+Q185,$A$29-D186+1)+U185</f>
        <v>0</v>
      </c>
      <c r="S186" s="164">
        <f ca="1">NPV(Q186,K186:$K$244) + ($A$13+$A$14+$A$15)/POWER(1+Q186,$A$29-D186+1)+U185</f>
        <v>0</v>
      </c>
      <c r="T186" s="45">
        <f t="shared" ca="1" si="54"/>
        <v>7.2759576141834259E-11</v>
      </c>
      <c r="U186" s="45">
        <f t="shared" ca="1" si="55"/>
        <v>0</v>
      </c>
      <c r="V186" s="306">
        <f t="shared" si="56"/>
        <v>0</v>
      </c>
      <c r="W186" s="306">
        <f t="shared" ca="1" si="47"/>
        <v>0</v>
      </c>
      <c r="X186" s="274">
        <f t="shared" ca="1" si="48"/>
        <v>7.2759576141834259E-11</v>
      </c>
      <c r="Z186" s="304">
        <f t="shared" ca="1" si="57"/>
        <v>0</v>
      </c>
      <c r="AA186" s="308"/>
      <c r="AB186" s="306">
        <f t="shared" ca="1" si="58"/>
        <v>0</v>
      </c>
      <c r="AC186" s="306">
        <f t="shared" ca="1" si="40"/>
        <v>0</v>
      </c>
      <c r="AD186" s="307">
        <f t="shared" ca="1" si="41"/>
        <v>0</v>
      </c>
    </row>
    <row r="187" spans="4:30" x14ac:dyDescent="0.35">
      <c r="D187" s="320">
        <v>183</v>
      </c>
      <c r="E187" s="321">
        <f t="shared" ca="1" si="49"/>
        <v>111520</v>
      </c>
      <c r="F187" s="322">
        <f t="shared" ca="1" si="42"/>
        <v>111884</v>
      </c>
      <c r="G187" s="323" t="s">
        <v>119</v>
      </c>
      <c r="H187" s="322">
        <f t="shared" ca="1" si="50"/>
        <v>111491</v>
      </c>
      <c r="I187" s="306">
        <f t="shared" si="51"/>
        <v>0</v>
      </c>
      <c r="J187" s="306">
        <f t="shared" ca="1" si="43"/>
        <v>0</v>
      </c>
      <c r="K187" s="306">
        <f t="shared" si="52"/>
        <v>0</v>
      </c>
      <c r="L187" s="306"/>
      <c r="M187" s="306">
        <f t="shared" si="53"/>
        <v>0</v>
      </c>
      <c r="N187" s="325">
        <f t="shared" ca="1" si="44"/>
        <v>0.05</v>
      </c>
      <c r="O187" s="23"/>
      <c r="P187" s="317">
        <f t="shared" ca="1" si="45"/>
        <v>9.4999999999999998E-3</v>
      </c>
      <c r="Q187" s="314">
        <f t="shared" ca="1" si="46"/>
        <v>0.05</v>
      </c>
      <c r="R187" s="164">
        <f ca="1">NPV(Q186,K187:$K$244) + ($A$13+$A$14+$A$15)/POWER(1+Q186,$A$29-D187+1)+U186</f>
        <v>0</v>
      </c>
      <c r="S187" s="164">
        <f ca="1">NPV(Q187,K187:$K$244) + ($A$13+$A$14+$A$15)/POWER(1+Q187,$A$29-D187+1)+U186</f>
        <v>0</v>
      </c>
      <c r="T187" s="45">
        <f t="shared" ca="1" si="54"/>
        <v>7.2759576141834259E-11</v>
      </c>
      <c r="U187" s="45">
        <f t="shared" ca="1" si="55"/>
        <v>0</v>
      </c>
      <c r="V187" s="306">
        <f t="shared" si="56"/>
        <v>0</v>
      </c>
      <c r="W187" s="306">
        <f t="shared" ca="1" si="47"/>
        <v>0</v>
      </c>
      <c r="X187" s="274">
        <f t="shared" ca="1" si="48"/>
        <v>7.2759576141834259E-11</v>
      </c>
      <c r="Z187" s="304">
        <f t="shared" ca="1" si="57"/>
        <v>0</v>
      </c>
      <c r="AA187" s="308"/>
      <c r="AB187" s="306">
        <f t="shared" ca="1" si="58"/>
        <v>0</v>
      </c>
      <c r="AC187" s="306">
        <f t="shared" ca="1" si="40"/>
        <v>0</v>
      </c>
      <c r="AD187" s="307">
        <f t="shared" ca="1" si="41"/>
        <v>0</v>
      </c>
    </row>
    <row r="188" spans="4:30" x14ac:dyDescent="0.35">
      <c r="D188" s="320">
        <v>184</v>
      </c>
      <c r="E188" s="321">
        <f t="shared" ca="1" si="49"/>
        <v>111885</v>
      </c>
      <c r="F188" s="322">
        <f t="shared" ca="1" si="42"/>
        <v>112249</v>
      </c>
      <c r="G188" s="323" t="s">
        <v>119</v>
      </c>
      <c r="H188" s="322">
        <f t="shared" ca="1" si="50"/>
        <v>111856</v>
      </c>
      <c r="I188" s="306">
        <f t="shared" si="51"/>
        <v>0</v>
      </c>
      <c r="J188" s="306">
        <f t="shared" ca="1" si="43"/>
        <v>0</v>
      </c>
      <c r="K188" s="306">
        <f t="shared" si="52"/>
        <v>0</v>
      </c>
      <c r="L188" s="306"/>
      <c r="M188" s="306">
        <f t="shared" si="53"/>
        <v>0</v>
      </c>
      <c r="N188" s="325">
        <f t="shared" ca="1" si="44"/>
        <v>0.05</v>
      </c>
      <c r="O188" s="23"/>
      <c r="P188" s="317">
        <f t="shared" ca="1" si="45"/>
        <v>9.4999999999999998E-3</v>
      </c>
      <c r="Q188" s="314">
        <f t="shared" ca="1" si="46"/>
        <v>0.05</v>
      </c>
      <c r="R188" s="164">
        <f ca="1">NPV(Q187,K188:$K$244) + ($A$13+$A$14+$A$15)/POWER(1+Q187,$A$29-D188+1)+U187</f>
        <v>0</v>
      </c>
      <c r="S188" s="164">
        <f ca="1">NPV(Q188,K188:$K$244) + ($A$13+$A$14+$A$15)/POWER(1+Q188,$A$29-D188+1)+U187</f>
        <v>0</v>
      </c>
      <c r="T188" s="45">
        <f t="shared" ca="1" si="54"/>
        <v>7.2759576141834259E-11</v>
      </c>
      <c r="U188" s="45">
        <f t="shared" ca="1" si="55"/>
        <v>0</v>
      </c>
      <c r="V188" s="306">
        <f t="shared" si="56"/>
        <v>0</v>
      </c>
      <c r="W188" s="306">
        <f t="shared" ca="1" si="47"/>
        <v>0</v>
      </c>
      <c r="X188" s="274">
        <f t="shared" ca="1" si="48"/>
        <v>7.2759576141834259E-11</v>
      </c>
      <c r="Z188" s="304">
        <f t="shared" ca="1" si="57"/>
        <v>0</v>
      </c>
      <c r="AA188" s="308"/>
      <c r="AB188" s="306">
        <f t="shared" ca="1" si="58"/>
        <v>0</v>
      </c>
      <c r="AC188" s="306">
        <f t="shared" ca="1" si="40"/>
        <v>0</v>
      </c>
      <c r="AD188" s="307">
        <f t="shared" ca="1" si="41"/>
        <v>0</v>
      </c>
    </row>
    <row r="189" spans="4:30" x14ac:dyDescent="0.35">
      <c r="D189" s="320">
        <v>185</v>
      </c>
      <c r="E189" s="321">
        <f t="shared" ca="1" si="49"/>
        <v>112250</v>
      </c>
      <c r="F189" s="322">
        <f t="shared" ca="1" si="42"/>
        <v>112615</v>
      </c>
      <c r="G189" s="323" t="s">
        <v>119</v>
      </c>
      <c r="H189" s="322">
        <f t="shared" ca="1" si="50"/>
        <v>112221</v>
      </c>
      <c r="I189" s="306">
        <f t="shared" si="51"/>
        <v>0</v>
      </c>
      <c r="J189" s="306">
        <f t="shared" ca="1" si="43"/>
        <v>0</v>
      </c>
      <c r="K189" s="306">
        <f t="shared" si="52"/>
        <v>0</v>
      </c>
      <c r="L189" s="306"/>
      <c r="M189" s="306">
        <f t="shared" si="53"/>
        <v>0</v>
      </c>
      <c r="N189" s="325">
        <f t="shared" ca="1" si="44"/>
        <v>0.05</v>
      </c>
      <c r="O189" s="23"/>
      <c r="P189" s="317">
        <f t="shared" ca="1" si="45"/>
        <v>9.4999999999999998E-3</v>
      </c>
      <c r="Q189" s="314">
        <f t="shared" ca="1" si="46"/>
        <v>0.05</v>
      </c>
      <c r="R189" s="164">
        <f ca="1">NPV(Q188,K189:$K$244) + ($A$13+$A$14+$A$15)/POWER(1+Q188,$A$29-D189+1)+U188</f>
        <v>0</v>
      </c>
      <c r="S189" s="164">
        <f ca="1">NPV(Q189,K189:$K$244) + ($A$13+$A$14+$A$15)/POWER(1+Q189,$A$29-D189+1)+U188</f>
        <v>0</v>
      </c>
      <c r="T189" s="45">
        <f t="shared" ca="1" si="54"/>
        <v>7.2759576141834259E-11</v>
      </c>
      <c r="U189" s="45">
        <f t="shared" ca="1" si="55"/>
        <v>0</v>
      </c>
      <c r="V189" s="306">
        <f t="shared" si="56"/>
        <v>0</v>
      </c>
      <c r="W189" s="306">
        <f t="shared" ca="1" si="47"/>
        <v>0</v>
      </c>
      <c r="X189" s="274">
        <f t="shared" ca="1" si="48"/>
        <v>7.2759576141834259E-11</v>
      </c>
      <c r="Z189" s="304">
        <f t="shared" ca="1" si="57"/>
        <v>0</v>
      </c>
      <c r="AA189" s="308"/>
      <c r="AB189" s="306">
        <f t="shared" ca="1" si="58"/>
        <v>0</v>
      </c>
      <c r="AC189" s="306">
        <f t="shared" ca="1" si="40"/>
        <v>0</v>
      </c>
      <c r="AD189" s="307">
        <f t="shared" ca="1" si="41"/>
        <v>0</v>
      </c>
    </row>
    <row r="190" spans="4:30" x14ac:dyDescent="0.35">
      <c r="D190" s="320">
        <v>186</v>
      </c>
      <c r="E190" s="321">
        <f t="shared" ca="1" si="49"/>
        <v>112616</v>
      </c>
      <c r="F190" s="322">
        <f t="shared" ca="1" si="42"/>
        <v>112980</v>
      </c>
      <c r="G190" s="323" t="s">
        <v>119</v>
      </c>
      <c r="H190" s="322">
        <f t="shared" ca="1" si="50"/>
        <v>112587</v>
      </c>
      <c r="I190" s="306">
        <f t="shared" si="51"/>
        <v>0</v>
      </c>
      <c r="J190" s="306">
        <f t="shared" ca="1" si="43"/>
        <v>0</v>
      </c>
      <c r="K190" s="306">
        <f t="shared" si="52"/>
        <v>0</v>
      </c>
      <c r="L190" s="306"/>
      <c r="M190" s="306">
        <f t="shared" si="53"/>
        <v>0</v>
      </c>
      <c r="N190" s="325">
        <f t="shared" ca="1" si="44"/>
        <v>0.05</v>
      </c>
      <c r="O190" s="23"/>
      <c r="P190" s="317">
        <f t="shared" ca="1" si="45"/>
        <v>9.4999999999999998E-3</v>
      </c>
      <c r="Q190" s="314">
        <f t="shared" ca="1" si="46"/>
        <v>0.05</v>
      </c>
      <c r="R190" s="164">
        <f ca="1">NPV(Q189,K190:$K$244) + ($A$13+$A$14+$A$15)/POWER(1+Q189,$A$29-D190+1)+U189</f>
        <v>0</v>
      </c>
      <c r="S190" s="164">
        <f ca="1">NPV(Q190,K190:$K$244) + ($A$13+$A$14+$A$15)/POWER(1+Q190,$A$29-D190+1)+U189</f>
        <v>0</v>
      </c>
      <c r="T190" s="45">
        <f t="shared" ca="1" si="54"/>
        <v>7.2759576141834259E-11</v>
      </c>
      <c r="U190" s="45">
        <f t="shared" ca="1" si="55"/>
        <v>0</v>
      </c>
      <c r="V190" s="306">
        <f t="shared" si="56"/>
        <v>0</v>
      </c>
      <c r="W190" s="306">
        <f t="shared" ca="1" si="47"/>
        <v>0</v>
      </c>
      <c r="X190" s="274">
        <f t="shared" ca="1" si="48"/>
        <v>7.2759576141834259E-11</v>
      </c>
      <c r="Z190" s="304">
        <f t="shared" ca="1" si="57"/>
        <v>0</v>
      </c>
      <c r="AA190" s="308"/>
      <c r="AB190" s="306">
        <f t="shared" ca="1" si="58"/>
        <v>0</v>
      </c>
      <c r="AC190" s="306">
        <f t="shared" ca="1" si="40"/>
        <v>0</v>
      </c>
      <c r="AD190" s="307">
        <f t="shared" ca="1" si="41"/>
        <v>0</v>
      </c>
    </row>
    <row r="191" spans="4:30" x14ac:dyDescent="0.35">
      <c r="D191" s="320">
        <v>187</v>
      </c>
      <c r="E191" s="321">
        <f t="shared" ca="1" si="49"/>
        <v>112981</v>
      </c>
      <c r="F191" s="322">
        <f t="shared" ca="1" si="42"/>
        <v>113345</v>
      </c>
      <c r="G191" s="323" t="s">
        <v>119</v>
      </c>
      <c r="H191" s="322">
        <f t="shared" ca="1" si="50"/>
        <v>112952</v>
      </c>
      <c r="I191" s="306">
        <f t="shared" si="51"/>
        <v>0</v>
      </c>
      <c r="J191" s="306">
        <f t="shared" ca="1" si="43"/>
        <v>0</v>
      </c>
      <c r="K191" s="306">
        <f t="shared" si="52"/>
        <v>0</v>
      </c>
      <c r="L191" s="306"/>
      <c r="M191" s="306">
        <f t="shared" si="53"/>
        <v>0</v>
      </c>
      <c r="N191" s="325">
        <f t="shared" ca="1" si="44"/>
        <v>0.05</v>
      </c>
      <c r="O191" s="23"/>
      <c r="P191" s="317">
        <f t="shared" ca="1" si="45"/>
        <v>9.4999999999999998E-3</v>
      </c>
      <c r="Q191" s="314">
        <f t="shared" ca="1" si="46"/>
        <v>0.05</v>
      </c>
      <c r="R191" s="164">
        <f ca="1">NPV(Q190,K191:$K$244) + ($A$13+$A$14+$A$15)/POWER(1+Q190,$A$29-D191+1)+U190</f>
        <v>0</v>
      </c>
      <c r="S191" s="164">
        <f ca="1">NPV(Q191,K191:$K$244) + ($A$13+$A$14+$A$15)/POWER(1+Q191,$A$29-D191+1)+U190</f>
        <v>0</v>
      </c>
      <c r="T191" s="45">
        <f t="shared" ca="1" si="54"/>
        <v>7.2759576141834259E-11</v>
      </c>
      <c r="U191" s="45">
        <f t="shared" ca="1" si="55"/>
        <v>0</v>
      </c>
      <c r="V191" s="306">
        <f t="shared" si="56"/>
        <v>0</v>
      </c>
      <c r="W191" s="306">
        <f t="shared" ca="1" si="47"/>
        <v>0</v>
      </c>
      <c r="X191" s="274">
        <f t="shared" ca="1" si="48"/>
        <v>7.2759576141834259E-11</v>
      </c>
      <c r="Z191" s="304">
        <f t="shared" ca="1" si="57"/>
        <v>0</v>
      </c>
      <c r="AA191" s="308"/>
      <c r="AB191" s="306">
        <f t="shared" ca="1" si="58"/>
        <v>0</v>
      </c>
      <c r="AC191" s="306">
        <f t="shared" ca="1" si="40"/>
        <v>0</v>
      </c>
      <c r="AD191" s="307">
        <f t="shared" ca="1" si="41"/>
        <v>0</v>
      </c>
    </row>
    <row r="192" spans="4:30" x14ac:dyDescent="0.35">
      <c r="D192" s="320">
        <v>188</v>
      </c>
      <c r="E192" s="321">
        <f t="shared" ca="1" si="49"/>
        <v>113346</v>
      </c>
      <c r="F192" s="322">
        <f t="shared" ca="1" si="42"/>
        <v>113710</v>
      </c>
      <c r="G192" s="323" t="s">
        <v>119</v>
      </c>
      <c r="H192" s="322">
        <f t="shared" ca="1" si="50"/>
        <v>113317</v>
      </c>
      <c r="I192" s="306">
        <f t="shared" si="51"/>
        <v>0</v>
      </c>
      <c r="J192" s="306">
        <f t="shared" ca="1" si="43"/>
        <v>0</v>
      </c>
      <c r="K192" s="306">
        <f t="shared" si="52"/>
        <v>0</v>
      </c>
      <c r="L192" s="306"/>
      <c r="M192" s="306">
        <f t="shared" si="53"/>
        <v>0</v>
      </c>
      <c r="N192" s="325">
        <f t="shared" ca="1" si="44"/>
        <v>0.05</v>
      </c>
      <c r="O192" s="23"/>
      <c r="P192" s="317">
        <f t="shared" ca="1" si="45"/>
        <v>9.4999999999999998E-3</v>
      </c>
      <c r="Q192" s="314">
        <f t="shared" ca="1" si="46"/>
        <v>0.05</v>
      </c>
      <c r="R192" s="164">
        <f ca="1">NPV(Q191,K192:$K$244) + ($A$13+$A$14+$A$15)/POWER(1+Q191,$A$29-D192+1)+U191</f>
        <v>0</v>
      </c>
      <c r="S192" s="164">
        <f ca="1">NPV(Q192,K192:$K$244) + ($A$13+$A$14+$A$15)/POWER(1+Q192,$A$29-D192+1)+U191</f>
        <v>0</v>
      </c>
      <c r="T192" s="45">
        <f t="shared" ca="1" si="54"/>
        <v>7.2759576141834259E-11</v>
      </c>
      <c r="U192" s="45">
        <f t="shared" ca="1" si="55"/>
        <v>0</v>
      </c>
      <c r="V192" s="306">
        <f t="shared" si="56"/>
        <v>0</v>
      </c>
      <c r="W192" s="306">
        <f t="shared" ca="1" si="47"/>
        <v>0</v>
      </c>
      <c r="X192" s="274">
        <f t="shared" ca="1" si="48"/>
        <v>7.2759576141834259E-11</v>
      </c>
      <c r="Z192" s="304">
        <f t="shared" ca="1" si="57"/>
        <v>0</v>
      </c>
      <c r="AA192" s="308"/>
      <c r="AB192" s="306">
        <f t="shared" ca="1" si="58"/>
        <v>0</v>
      </c>
      <c r="AC192" s="306">
        <f t="shared" ca="1" si="40"/>
        <v>0</v>
      </c>
      <c r="AD192" s="307">
        <f t="shared" ca="1" si="41"/>
        <v>0</v>
      </c>
    </row>
    <row r="193" spans="4:30" x14ac:dyDescent="0.35">
      <c r="D193" s="320">
        <v>189</v>
      </c>
      <c r="E193" s="321">
        <f t="shared" ca="1" si="49"/>
        <v>113711</v>
      </c>
      <c r="F193" s="322">
        <f t="shared" ca="1" si="42"/>
        <v>114076</v>
      </c>
      <c r="G193" s="323" t="s">
        <v>119</v>
      </c>
      <c r="H193" s="322">
        <f t="shared" ca="1" si="50"/>
        <v>113682</v>
      </c>
      <c r="I193" s="306">
        <f t="shared" si="51"/>
        <v>0</v>
      </c>
      <c r="J193" s="306">
        <f t="shared" ca="1" si="43"/>
        <v>0</v>
      </c>
      <c r="K193" s="306">
        <f t="shared" si="52"/>
        <v>0</v>
      </c>
      <c r="L193" s="306"/>
      <c r="M193" s="306">
        <f t="shared" si="53"/>
        <v>0</v>
      </c>
      <c r="N193" s="325">
        <f t="shared" ca="1" si="44"/>
        <v>0.05</v>
      </c>
      <c r="O193" s="23"/>
      <c r="P193" s="317">
        <f t="shared" ca="1" si="45"/>
        <v>9.4999999999999998E-3</v>
      </c>
      <c r="Q193" s="314">
        <f t="shared" ca="1" si="46"/>
        <v>0.05</v>
      </c>
      <c r="R193" s="164">
        <f ca="1">NPV(Q192,K193:$K$244) + ($A$13+$A$14+$A$15)/POWER(1+Q192,$A$29-D193+1)+U192</f>
        <v>0</v>
      </c>
      <c r="S193" s="164">
        <f ca="1">NPV(Q193,K193:$K$244) + ($A$13+$A$14+$A$15)/POWER(1+Q193,$A$29-D193+1)+U192</f>
        <v>0</v>
      </c>
      <c r="T193" s="45">
        <f t="shared" ca="1" si="54"/>
        <v>7.2759576141834259E-11</v>
      </c>
      <c r="U193" s="45">
        <f t="shared" ca="1" si="55"/>
        <v>0</v>
      </c>
      <c r="V193" s="306">
        <f t="shared" si="56"/>
        <v>0</v>
      </c>
      <c r="W193" s="306">
        <f t="shared" ca="1" si="47"/>
        <v>0</v>
      </c>
      <c r="X193" s="274">
        <f t="shared" ca="1" si="48"/>
        <v>7.2759576141834259E-11</v>
      </c>
      <c r="Z193" s="304">
        <f t="shared" ca="1" si="57"/>
        <v>0</v>
      </c>
      <c r="AA193" s="308"/>
      <c r="AB193" s="306">
        <f t="shared" ca="1" si="58"/>
        <v>0</v>
      </c>
      <c r="AC193" s="306">
        <f t="shared" ca="1" si="40"/>
        <v>0</v>
      </c>
      <c r="AD193" s="307">
        <f t="shared" ca="1" si="41"/>
        <v>0</v>
      </c>
    </row>
    <row r="194" spans="4:30" x14ac:dyDescent="0.35">
      <c r="D194" s="320">
        <v>190</v>
      </c>
      <c r="E194" s="321">
        <f t="shared" ca="1" si="49"/>
        <v>114077</v>
      </c>
      <c r="F194" s="322">
        <f t="shared" ca="1" si="42"/>
        <v>114441</v>
      </c>
      <c r="G194" s="323" t="s">
        <v>119</v>
      </c>
      <c r="H194" s="322">
        <f t="shared" ca="1" si="50"/>
        <v>114048</v>
      </c>
      <c r="I194" s="306">
        <f t="shared" si="51"/>
        <v>0</v>
      </c>
      <c r="J194" s="306">
        <f t="shared" ca="1" si="43"/>
        <v>0</v>
      </c>
      <c r="K194" s="306">
        <f t="shared" si="52"/>
        <v>0</v>
      </c>
      <c r="L194" s="306"/>
      <c r="M194" s="306">
        <f t="shared" si="53"/>
        <v>0</v>
      </c>
      <c r="N194" s="325">
        <f t="shared" ca="1" si="44"/>
        <v>0.05</v>
      </c>
      <c r="O194" s="23"/>
      <c r="P194" s="317">
        <f t="shared" ca="1" si="45"/>
        <v>9.4999999999999998E-3</v>
      </c>
      <c r="Q194" s="314">
        <f t="shared" ca="1" si="46"/>
        <v>0.05</v>
      </c>
      <c r="R194" s="164">
        <f ca="1">NPV(Q193,K194:$K$244) + ($A$13+$A$14+$A$15)/POWER(1+Q193,$A$29-D194+1)+U193</f>
        <v>0</v>
      </c>
      <c r="S194" s="164">
        <f ca="1">NPV(Q194,K194:$K$244) + ($A$13+$A$14+$A$15)/POWER(1+Q194,$A$29-D194+1)+U193</f>
        <v>0</v>
      </c>
      <c r="T194" s="45">
        <f t="shared" ca="1" si="54"/>
        <v>7.2759576141834259E-11</v>
      </c>
      <c r="U194" s="45">
        <f t="shared" ca="1" si="55"/>
        <v>0</v>
      </c>
      <c r="V194" s="306">
        <f t="shared" si="56"/>
        <v>0</v>
      </c>
      <c r="W194" s="306">
        <f t="shared" ca="1" si="47"/>
        <v>0</v>
      </c>
      <c r="X194" s="274">
        <f t="shared" ca="1" si="48"/>
        <v>7.2759576141834259E-11</v>
      </c>
      <c r="Z194" s="304">
        <f t="shared" ca="1" si="57"/>
        <v>0</v>
      </c>
      <c r="AA194" s="308"/>
      <c r="AB194" s="306">
        <f t="shared" ca="1" si="58"/>
        <v>0</v>
      </c>
      <c r="AC194" s="306">
        <f t="shared" ca="1" si="40"/>
        <v>0</v>
      </c>
      <c r="AD194" s="307">
        <f t="shared" ca="1" si="41"/>
        <v>0</v>
      </c>
    </row>
    <row r="195" spans="4:30" x14ac:dyDescent="0.35">
      <c r="D195" s="320">
        <v>191</v>
      </c>
      <c r="E195" s="321">
        <f t="shared" ca="1" si="49"/>
        <v>114442</v>
      </c>
      <c r="F195" s="322">
        <f t="shared" ca="1" si="42"/>
        <v>114806</v>
      </c>
      <c r="G195" s="323" t="s">
        <v>119</v>
      </c>
      <c r="H195" s="322">
        <f t="shared" ca="1" si="50"/>
        <v>114413</v>
      </c>
      <c r="I195" s="306">
        <f t="shared" si="51"/>
        <v>0</v>
      </c>
      <c r="J195" s="306">
        <f t="shared" ca="1" si="43"/>
        <v>0</v>
      </c>
      <c r="K195" s="306">
        <f t="shared" si="52"/>
        <v>0</v>
      </c>
      <c r="L195" s="306"/>
      <c r="M195" s="306">
        <f t="shared" si="53"/>
        <v>0</v>
      </c>
      <c r="N195" s="325">
        <f t="shared" ca="1" si="44"/>
        <v>0.05</v>
      </c>
      <c r="O195" s="23"/>
      <c r="P195" s="317">
        <f t="shared" ca="1" si="45"/>
        <v>9.4999999999999998E-3</v>
      </c>
      <c r="Q195" s="314">
        <f t="shared" ca="1" si="46"/>
        <v>0.05</v>
      </c>
      <c r="R195" s="164">
        <f ca="1">NPV(Q194,K195:$K$244) + ($A$13+$A$14+$A$15)/POWER(1+Q194,$A$29-D195+1)+U194</f>
        <v>0</v>
      </c>
      <c r="S195" s="164">
        <f ca="1">NPV(Q195,K195:$K$244) + ($A$13+$A$14+$A$15)/POWER(1+Q195,$A$29-D195+1)+U194</f>
        <v>0</v>
      </c>
      <c r="T195" s="45">
        <f t="shared" ca="1" si="54"/>
        <v>7.2759576141834259E-11</v>
      </c>
      <c r="U195" s="45">
        <f t="shared" ca="1" si="55"/>
        <v>0</v>
      </c>
      <c r="V195" s="306">
        <f t="shared" si="56"/>
        <v>0</v>
      </c>
      <c r="W195" s="306">
        <f t="shared" ca="1" si="47"/>
        <v>0</v>
      </c>
      <c r="X195" s="274">
        <f t="shared" ca="1" si="48"/>
        <v>7.2759576141834259E-11</v>
      </c>
      <c r="Z195" s="304">
        <f t="shared" ca="1" si="57"/>
        <v>0</v>
      </c>
      <c r="AA195" s="308"/>
      <c r="AB195" s="306">
        <f t="shared" ca="1" si="58"/>
        <v>0</v>
      </c>
      <c r="AC195" s="306">
        <f t="shared" ca="1" si="40"/>
        <v>0</v>
      </c>
      <c r="AD195" s="307">
        <f t="shared" ca="1" si="41"/>
        <v>0</v>
      </c>
    </row>
    <row r="196" spans="4:30" x14ac:dyDescent="0.35">
      <c r="D196" s="320">
        <v>192</v>
      </c>
      <c r="E196" s="321">
        <f t="shared" ca="1" si="49"/>
        <v>114807</v>
      </c>
      <c r="F196" s="322">
        <f t="shared" ca="1" si="42"/>
        <v>115171</v>
      </c>
      <c r="G196" s="323" t="s">
        <v>119</v>
      </c>
      <c r="H196" s="322">
        <f t="shared" ca="1" si="50"/>
        <v>114778</v>
      </c>
      <c r="I196" s="306">
        <f t="shared" si="51"/>
        <v>0</v>
      </c>
      <c r="J196" s="306">
        <f t="shared" ca="1" si="43"/>
        <v>0</v>
      </c>
      <c r="K196" s="306">
        <f t="shared" si="52"/>
        <v>0</v>
      </c>
      <c r="L196" s="306"/>
      <c r="M196" s="306">
        <f t="shared" si="53"/>
        <v>0</v>
      </c>
      <c r="N196" s="325">
        <f t="shared" ca="1" si="44"/>
        <v>0.05</v>
      </c>
      <c r="O196" s="23"/>
      <c r="P196" s="317">
        <f t="shared" ca="1" si="45"/>
        <v>9.4999999999999998E-3</v>
      </c>
      <c r="Q196" s="314">
        <f t="shared" ca="1" si="46"/>
        <v>0.05</v>
      </c>
      <c r="R196" s="164">
        <f ca="1">NPV(Q195,K196:$K$244) + ($A$13+$A$14+$A$15)/POWER(1+Q195,$A$29-D196+1)+U195</f>
        <v>0</v>
      </c>
      <c r="S196" s="164">
        <f ca="1">NPV(Q196,K196:$K$244) + ($A$13+$A$14+$A$15)/POWER(1+Q196,$A$29-D196+1)+U195</f>
        <v>0</v>
      </c>
      <c r="T196" s="45">
        <f t="shared" ca="1" si="54"/>
        <v>7.2759576141834259E-11</v>
      </c>
      <c r="U196" s="45">
        <f t="shared" ca="1" si="55"/>
        <v>0</v>
      </c>
      <c r="V196" s="306">
        <f t="shared" si="56"/>
        <v>0</v>
      </c>
      <c r="W196" s="306">
        <f t="shared" ca="1" si="47"/>
        <v>0</v>
      </c>
      <c r="X196" s="274">
        <f t="shared" ca="1" si="48"/>
        <v>7.2759576141834259E-11</v>
      </c>
      <c r="Z196" s="304">
        <f t="shared" ca="1" si="57"/>
        <v>0</v>
      </c>
      <c r="AA196" s="308"/>
      <c r="AB196" s="306">
        <f t="shared" ca="1" si="58"/>
        <v>0</v>
      </c>
      <c r="AC196" s="306">
        <f t="shared" ref="AC196:AC244" ca="1" si="59">W196</f>
        <v>0</v>
      </c>
      <c r="AD196" s="307">
        <f t="shared" ref="AD196:AD244" ca="1" si="60">Z196-AA196-AB196+AC196</f>
        <v>0</v>
      </c>
    </row>
    <row r="197" spans="4:30" x14ac:dyDescent="0.35">
      <c r="D197" s="320">
        <v>193</v>
      </c>
      <c r="E197" s="321">
        <f t="shared" ca="1" si="49"/>
        <v>115172</v>
      </c>
      <c r="F197" s="322">
        <f t="shared" ref="F197:F244" ca="1" si="61">E198-1</f>
        <v>115537</v>
      </c>
      <c r="G197" s="323" t="s">
        <v>119</v>
      </c>
      <c r="H197" s="322">
        <f t="shared" ca="1" si="50"/>
        <v>115143</v>
      </c>
      <c r="I197" s="306">
        <f t="shared" si="51"/>
        <v>0</v>
      </c>
      <c r="J197" s="306">
        <f t="shared" ref="J197:J244" ca="1" si="62">IF(D197&gt;$A$29,0,$A$10)</f>
        <v>0</v>
      </c>
      <c r="K197" s="306">
        <f t="shared" si="52"/>
        <v>0</v>
      </c>
      <c r="L197" s="306"/>
      <c r="M197" s="306">
        <f t="shared" si="53"/>
        <v>0</v>
      </c>
      <c r="N197" s="325">
        <f t="shared" ref="N197:N244" ca="1" si="63">$A$6</f>
        <v>0.05</v>
      </c>
      <c r="O197" s="23"/>
      <c r="P197" s="317">
        <f t="shared" ref="P197:P244" ca="1" si="64">$A$7</f>
        <v>9.4999999999999998E-3</v>
      </c>
      <c r="Q197" s="314">
        <f t="shared" ref="Q197:Q244" ca="1" si="65">$A$8</f>
        <v>0.05</v>
      </c>
      <c r="R197" s="164">
        <f ca="1">NPV(Q196,K197:$K$244) + ($A$13+$A$14+$A$15)/POWER(1+Q196,$A$29-D197+1)+U196</f>
        <v>0</v>
      </c>
      <c r="S197" s="164">
        <f ca="1">NPV(Q197,K197:$K$244) + ($A$13+$A$14+$A$15)/POWER(1+Q197,$A$29-D197+1)+U196</f>
        <v>0</v>
      </c>
      <c r="T197" s="45">
        <f t="shared" ca="1" si="54"/>
        <v>7.2759576141834259E-11</v>
      </c>
      <c r="U197" s="45">
        <f t="shared" ca="1" si="55"/>
        <v>0</v>
      </c>
      <c r="V197" s="306">
        <f t="shared" si="56"/>
        <v>0</v>
      </c>
      <c r="W197" s="306">
        <f t="shared" ref="W197:W244" ca="1" si="66">S197-R197</f>
        <v>0</v>
      </c>
      <c r="X197" s="274">
        <f t="shared" ref="X197:X244" ca="1" si="67">T197+U197+V197</f>
        <v>7.2759576141834259E-11</v>
      </c>
      <c r="Z197" s="304">
        <f t="shared" ca="1" si="57"/>
        <v>0</v>
      </c>
      <c r="AA197" s="308"/>
      <c r="AB197" s="306">
        <f t="shared" ca="1" si="58"/>
        <v>0</v>
      </c>
      <c r="AC197" s="306">
        <f t="shared" ca="1" si="59"/>
        <v>0</v>
      </c>
      <c r="AD197" s="307">
        <f t="shared" ca="1" si="60"/>
        <v>0</v>
      </c>
    </row>
    <row r="198" spans="4:30" x14ac:dyDescent="0.35">
      <c r="D198" s="320">
        <v>194</v>
      </c>
      <c r="E198" s="321">
        <f t="shared" ref="E198:E244" ca="1" si="68">EOMONTH(H198,0)</f>
        <v>115538</v>
      </c>
      <c r="F198" s="322">
        <f t="shared" ca="1" si="61"/>
        <v>115902</v>
      </c>
      <c r="G198" s="323" t="s">
        <v>119</v>
      </c>
      <c r="H198" s="322">
        <f t="shared" ref="H198:H244" ca="1" si="69">EDATE(H197,12)</f>
        <v>115509</v>
      </c>
      <c r="I198" s="306">
        <f t="shared" ref="I198:I244" si="70">IF(D198&gt;$A$28,0,$A$9)</f>
        <v>0</v>
      </c>
      <c r="J198" s="306">
        <f t="shared" ca="1" si="62"/>
        <v>0</v>
      </c>
      <c r="K198" s="306">
        <f t="shared" ref="K198:K244" si="71">IF(D198&gt;$A$28,0,$A$11)</f>
        <v>0</v>
      </c>
      <c r="L198" s="306"/>
      <c r="M198" s="306">
        <f t="shared" ref="M198:M244" si="72">K198+L198</f>
        <v>0</v>
      </c>
      <c r="N198" s="325">
        <f t="shared" ca="1" si="63"/>
        <v>0.05</v>
      </c>
      <c r="O198" s="23"/>
      <c r="P198" s="317">
        <f t="shared" ca="1" si="64"/>
        <v>9.4999999999999998E-3</v>
      </c>
      <c r="Q198" s="314">
        <f t="shared" ca="1" si="65"/>
        <v>0.05</v>
      </c>
      <c r="R198" s="164">
        <f ca="1">NPV(Q197,K198:$K$244) + ($A$13+$A$14+$A$15)/POWER(1+Q197,$A$29-D198+1)+U197</f>
        <v>0</v>
      </c>
      <c r="S198" s="164">
        <f ca="1">NPV(Q198,K198:$K$244) + ($A$13+$A$14+$A$15)/POWER(1+Q198,$A$29-D198+1)+U197</f>
        <v>0</v>
      </c>
      <c r="T198" s="45">
        <f t="shared" ref="T198:T244" ca="1" si="73">IF(ISBLANK(G198),0,X197)</f>
        <v>7.2759576141834259E-11</v>
      </c>
      <c r="U198" s="45">
        <f t="shared" ref="U198:U244" ca="1" si="74">(S198+V198)*Q198</f>
        <v>0</v>
      </c>
      <c r="V198" s="306">
        <f t="shared" ref="V198:V244" si="75">-(K198+L198)</f>
        <v>0</v>
      </c>
      <c r="W198" s="306">
        <f t="shared" ca="1" si="66"/>
        <v>0</v>
      </c>
      <c r="X198" s="274">
        <f t="shared" ca="1" si="67"/>
        <v>7.2759576141834259E-11</v>
      </c>
      <c r="Z198" s="304">
        <f t="shared" ref="Z198:Z244" ca="1" si="76">AD197</f>
        <v>0</v>
      </c>
      <c r="AA198" s="308"/>
      <c r="AB198" s="306">
        <f t="shared" ca="1" si="58"/>
        <v>0</v>
      </c>
      <c r="AC198" s="306">
        <f t="shared" ca="1" si="59"/>
        <v>0</v>
      </c>
      <c r="AD198" s="307">
        <f t="shared" ca="1" si="60"/>
        <v>0</v>
      </c>
    </row>
    <row r="199" spans="4:30" x14ac:dyDescent="0.35">
      <c r="D199" s="320">
        <v>195</v>
      </c>
      <c r="E199" s="321">
        <f t="shared" ca="1" si="68"/>
        <v>115903</v>
      </c>
      <c r="F199" s="322">
        <f t="shared" ca="1" si="61"/>
        <v>116267</v>
      </c>
      <c r="G199" s="323" t="s">
        <v>119</v>
      </c>
      <c r="H199" s="322">
        <f t="shared" ca="1" si="69"/>
        <v>115874</v>
      </c>
      <c r="I199" s="306">
        <f t="shared" si="70"/>
        <v>0</v>
      </c>
      <c r="J199" s="306">
        <f t="shared" ca="1" si="62"/>
        <v>0</v>
      </c>
      <c r="K199" s="306">
        <f t="shared" si="71"/>
        <v>0</v>
      </c>
      <c r="L199" s="306"/>
      <c r="M199" s="306">
        <f t="shared" si="72"/>
        <v>0</v>
      </c>
      <c r="N199" s="325">
        <f t="shared" ca="1" si="63"/>
        <v>0.05</v>
      </c>
      <c r="O199" s="23"/>
      <c r="P199" s="317">
        <f t="shared" ca="1" si="64"/>
        <v>9.4999999999999998E-3</v>
      </c>
      <c r="Q199" s="314">
        <f t="shared" ca="1" si="65"/>
        <v>0.05</v>
      </c>
      <c r="R199" s="164">
        <f ca="1">NPV(Q198,K199:$K$244) + ($A$13+$A$14+$A$15)/POWER(1+Q198,$A$29-D199+1)+U198</f>
        <v>0</v>
      </c>
      <c r="S199" s="164">
        <f ca="1">NPV(Q199,K199:$K$244) + ($A$13+$A$14+$A$15)/POWER(1+Q199,$A$29-D199+1)+U198</f>
        <v>0</v>
      </c>
      <c r="T199" s="45">
        <f t="shared" ca="1" si="73"/>
        <v>7.2759576141834259E-11</v>
      </c>
      <c r="U199" s="45">
        <f t="shared" ca="1" si="74"/>
        <v>0</v>
      </c>
      <c r="V199" s="306">
        <f t="shared" si="75"/>
        <v>0</v>
      </c>
      <c r="W199" s="306">
        <f t="shared" ca="1" si="66"/>
        <v>0</v>
      </c>
      <c r="X199" s="274">
        <f t="shared" ca="1" si="67"/>
        <v>7.2759576141834259E-11</v>
      </c>
      <c r="Z199" s="304">
        <f t="shared" ca="1" si="76"/>
        <v>0</v>
      </c>
      <c r="AA199" s="308"/>
      <c r="AB199" s="306">
        <f t="shared" ca="1" si="58"/>
        <v>0</v>
      </c>
      <c r="AC199" s="306">
        <f t="shared" ca="1" si="59"/>
        <v>0</v>
      </c>
      <c r="AD199" s="307">
        <f t="shared" ca="1" si="60"/>
        <v>0</v>
      </c>
    </row>
    <row r="200" spans="4:30" x14ac:dyDescent="0.35">
      <c r="D200" s="320">
        <v>196</v>
      </c>
      <c r="E200" s="321">
        <f t="shared" ca="1" si="68"/>
        <v>116268</v>
      </c>
      <c r="F200" s="322">
        <f t="shared" ca="1" si="61"/>
        <v>116632</v>
      </c>
      <c r="G200" s="323" t="s">
        <v>119</v>
      </c>
      <c r="H200" s="322">
        <f t="shared" ca="1" si="69"/>
        <v>116239</v>
      </c>
      <c r="I200" s="306">
        <f t="shared" si="70"/>
        <v>0</v>
      </c>
      <c r="J200" s="306">
        <f t="shared" ca="1" si="62"/>
        <v>0</v>
      </c>
      <c r="K200" s="306">
        <f t="shared" si="71"/>
        <v>0</v>
      </c>
      <c r="L200" s="306"/>
      <c r="M200" s="306">
        <f t="shared" si="72"/>
        <v>0</v>
      </c>
      <c r="N200" s="325">
        <f t="shared" ca="1" si="63"/>
        <v>0.05</v>
      </c>
      <c r="O200" s="23"/>
      <c r="P200" s="317">
        <f t="shared" ca="1" si="64"/>
        <v>9.4999999999999998E-3</v>
      </c>
      <c r="Q200" s="314">
        <f t="shared" ca="1" si="65"/>
        <v>0.05</v>
      </c>
      <c r="R200" s="164">
        <f ca="1">NPV(Q199,K200:$K$244) + ($A$13+$A$14+$A$15)/POWER(1+Q199,$A$29-D200+1)+U199</f>
        <v>0</v>
      </c>
      <c r="S200" s="164">
        <f ca="1">NPV(Q200,K200:$K$244) + ($A$13+$A$14+$A$15)/POWER(1+Q200,$A$29-D200+1)+U199</f>
        <v>0</v>
      </c>
      <c r="T200" s="45">
        <f t="shared" ca="1" si="73"/>
        <v>7.2759576141834259E-11</v>
      </c>
      <c r="U200" s="45">
        <f t="shared" ca="1" si="74"/>
        <v>0</v>
      </c>
      <c r="V200" s="306">
        <f t="shared" si="75"/>
        <v>0</v>
      </c>
      <c r="W200" s="306">
        <f t="shared" ca="1" si="66"/>
        <v>0</v>
      </c>
      <c r="X200" s="274">
        <f t="shared" ca="1" si="67"/>
        <v>7.2759576141834259E-11</v>
      </c>
      <c r="Z200" s="304">
        <f t="shared" ca="1" si="76"/>
        <v>0</v>
      </c>
      <c r="AA200" s="308"/>
      <c r="AB200" s="306">
        <f t="shared" ca="1" si="58"/>
        <v>0</v>
      </c>
      <c r="AC200" s="306">
        <f t="shared" ca="1" si="59"/>
        <v>0</v>
      </c>
      <c r="AD200" s="307">
        <f t="shared" ca="1" si="60"/>
        <v>0</v>
      </c>
    </row>
    <row r="201" spans="4:30" x14ac:dyDescent="0.35">
      <c r="D201" s="320">
        <v>197</v>
      </c>
      <c r="E201" s="321">
        <f t="shared" ca="1" si="68"/>
        <v>116633</v>
      </c>
      <c r="F201" s="322">
        <f t="shared" ca="1" si="61"/>
        <v>116998</v>
      </c>
      <c r="G201" s="323" t="s">
        <v>119</v>
      </c>
      <c r="H201" s="322">
        <f t="shared" ca="1" si="69"/>
        <v>116604</v>
      </c>
      <c r="I201" s="306">
        <f t="shared" si="70"/>
        <v>0</v>
      </c>
      <c r="J201" s="306">
        <f t="shared" ca="1" si="62"/>
        <v>0</v>
      </c>
      <c r="K201" s="306">
        <f t="shared" si="71"/>
        <v>0</v>
      </c>
      <c r="L201" s="306"/>
      <c r="M201" s="306">
        <f t="shared" si="72"/>
        <v>0</v>
      </c>
      <c r="N201" s="325">
        <f t="shared" ca="1" si="63"/>
        <v>0.05</v>
      </c>
      <c r="O201" s="23"/>
      <c r="P201" s="317">
        <f t="shared" ca="1" si="64"/>
        <v>9.4999999999999998E-3</v>
      </c>
      <c r="Q201" s="314">
        <f t="shared" ca="1" si="65"/>
        <v>0.05</v>
      </c>
      <c r="R201" s="164">
        <f ca="1">NPV(Q200,K201:$K$244) + ($A$13+$A$14+$A$15)/POWER(1+Q200,$A$29-D201+1)+U200</f>
        <v>0</v>
      </c>
      <c r="S201" s="164">
        <f ca="1">NPV(Q201,K201:$K$244) + ($A$13+$A$14+$A$15)/POWER(1+Q201,$A$29-D201+1)+U200</f>
        <v>0</v>
      </c>
      <c r="T201" s="45">
        <f t="shared" ca="1" si="73"/>
        <v>7.2759576141834259E-11</v>
      </c>
      <c r="U201" s="45">
        <f t="shared" ca="1" si="74"/>
        <v>0</v>
      </c>
      <c r="V201" s="306">
        <f t="shared" si="75"/>
        <v>0</v>
      </c>
      <c r="W201" s="306">
        <f t="shared" ca="1" si="66"/>
        <v>0</v>
      </c>
      <c r="X201" s="274">
        <f t="shared" ca="1" si="67"/>
        <v>7.2759576141834259E-11</v>
      </c>
      <c r="Z201" s="304">
        <f t="shared" ca="1" si="76"/>
        <v>0</v>
      </c>
      <c r="AA201" s="308"/>
      <c r="AB201" s="306">
        <f t="shared" ca="1" si="58"/>
        <v>0</v>
      </c>
      <c r="AC201" s="306">
        <f t="shared" ca="1" si="59"/>
        <v>0</v>
      </c>
      <c r="AD201" s="307">
        <f t="shared" ca="1" si="60"/>
        <v>0</v>
      </c>
    </row>
    <row r="202" spans="4:30" x14ac:dyDescent="0.35">
      <c r="D202" s="320">
        <v>198</v>
      </c>
      <c r="E202" s="321">
        <f t="shared" ca="1" si="68"/>
        <v>116999</v>
      </c>
      <c r="F202" s="322">
        <f t="shared" ca="1" si="61"/>
        <v>117363</v>
      </c>
      <c r="G202" s="323" t="s">
        <v>119</v>
      </c>
      <c r="H202" s="322">
        <f t="shared" ca="1" si="69"/>
        <v>116970</v>
      </c>
      <c r="I202" s="306">
        <f t="shared" si="70"/>
        <v>0</v>
      </c>
      <c r="J202" s="306">
        <f t="shared" ca="1" si="62"/>
        <v>0</v>
      </c>
      <c r="K202" s="306">
        <f t="shared" si="71"/>
        <v>0</v>
      </c>
      <c r="L202" s="306"/>
      <c r="M202" s="306">
        <f t="shared" si="72"/>
        <v>0</v>
      </c>
      <c r="N202" s="325">
        <f t="shared" ca="1" si="63"/>
        <v>0.05</v>
      </c>
      <c r="O202" s="23"/>
      <c r="P202" s="317">
        <f t="shared" ca="1" si="64"/>
        <v>9.4999999999999998E-3</v>
      </c>
      <c r="Q202" s="314">
        <f t="shared" ca="1" si="65"/>
        <v>0.05</v>
      </c>
      <c r="R202" s="164">
        <f ca="1">NPV(Q201,K202:$K$244) + ($A$13+$A$14+$A$15)/POWER(1+Q201,$A$29-D202+1)+U201</f>
        <v>0</v>
      </c>
      <c r="S202" s="164">
        <f ca="1">NPV(Q202,K202:$K$244) + ($A$13+$A$14+$A$15)/POWER(1+Q202,$A$29-D202+1)+U201</f>
        <v>0</v>
      </c>
      <c r="T202" s="45">
        <f t="shared" ca="1" si="73"/>
        <v>7.2759576141834259E-11</v>
      </c>
      <c r="U202" s="45">
        <f t="shared" ca="1" si="74"/>
        <v>0</v>
      </c>
      <c r="V202" s="306">
        <f t="shared" si="75"/>
        <v>0</v>
      </c>
      <c r="W202" s="306">
        <f t="shared" ca="1" si="66"/>
        <v>0</v>
      </c>
      <c r="X202" s="274">
        <f t="shared" ca="1" si="67"/>
        <v>7.2759576141834259E-11</v>
      </c>
      <c r="Z202" s="304">
        <f t="shared" ca="1" si="76"/>
        <v>0</v>
      </c>
      <c r="AA202" s="308"/>
      <c r="AB202" s="306">
        <f t="shared" ca="1" si="58"/>
        <v>0</v>
      </c>
      <c r="AC202" s="306">
        <f t="shared" ca="1" si="59"/>
        <v>0</v>
      </c>
      <c r="AD202" s="307">
        <f t="shared" ca="1" si="60"/>
        <v>0</v>
      </c>
    </row>
    <row r="203" spans="4:30" x14ac:dyDescent="0.35">
      <c r="D203" s="320">
        <v>199</v>
      </c>
      <c r="E203" s="321">
        <f t="shared" ca="1" si="68"/>
        <v>117364</v>
      </c>
      <c r="F203" s="322">
        <f t="shared" ca="1" si="61"/>
        <v>117728</v>
      </c>
      <c r="G203" s="323" t="s">
        <v>119</v>
      </c>
      <c r="H203" s="322">
        <f t="shared" ca="1" si="69"/>
        <v>117335</v>
      </c>
      <c r="I203" s="306">
        <f t="shared" si="70"/>
        <v>0</v>
      </c>
      <c r="J203" s="306">
        <f t="shared" ca="1" si="62"/>
        <v>0</v>
      </c>
      <c r="K203" s="306">
        <f t="shared" si="71"/>
        <v>0</v>
      </c>
      <c r="L203" s="306"/>
      <c r="M203" s="306">
        <f t="shared" si="72"/>
        <v>0</v>
      </c>
      <c r="N203" s="325">
        <f t="shared" ca="1" si="63"/>
        <v>0.05</v>
      </c>
      <c r="O203" s="23"/>
      <c r="P203" s="317">
        <f t="shared" ca="1" si="64"/>
        <v>9.4999999999999998E-3</v>
      </c>
      <c r="Q203" s="314">
        <f t="shared" ca="1" si="65"/>
        <v>0.05</v>
      </c>
      <c r="R203" s="164">
        <f ca="1">NPV(Q202,K203:$K$244) + ($A$13+$A$14+$A$15)/POWER(1+Q202,$A$29-D203+1)+U202</f>
        <v>0</v>
      </c>
      <c r="S203" s="164">
        <f ca="1">NPV(Q203,K203:$K$244) + ($A$13+$A$14+$A$15)/POWER(1+Q203,$A$29-D203+1)+U202</f>
        <v>0</v>
      </c>
      <c r="T203" s="45">
        <f t="shared" ca="1" si="73"/>
        <v>7.2759576141834259E-11</v>
      </c>
      <c r="U203" s="45">
        <f t="shared" ca="1" si="74"/>
        <v>0</v>
      </c>
      <c r="V203" s="306">
        <f t="shared" si="75"/>
        <v>0</v>
      </c>
      <c r="W203" s="306">
        <f t="shared" ca="1" si="66"/>
        <v>0</v>
      </c>
      <c r="X203" s="274">
        <f t="shared" ca="1" si="67"/>
        <v>7.2759576141834259E-11</v>
      </c>
      <c r="Z203" s="304">
        <f t="shared" ca="1" si="76"/>
        <v>0</v>
      </c>
      <c r="AA203" s="308"/>
      <c r="AB203" s="306">
        <f t="shared" ca="1" si="58"/>
        <v>0</v>
      </c>
      <c r="AC203" s="306">
        <f t="shared" ca="1" si="59"/>
        <v>0</v>
      </c>
      <c r="AD203" s="307">
        <f t="shared" ca="1" si="60"/>
        <v>0</v>
      </c>
    </row>
    <row r="204" spans="4:30" x14ac:dyDescent="0.35">
      <c r="D204" s="320">
        <v>200</v>
      </c>
      <c r="E204" s="321">
        <f t="shared" ca="1" si="68"/>
        <v>117729</v>
      </c>
      <c r="F204" s="322">
        <f t="shared" ca="1" si="61"/>
        <v>118093</v>
      </c>
      <c r="G204" s="323" t="s">
        <v>119</v>
      </c>
      <c r="H204" s="322">
        <f t="shared" ca="1" si="69"/>
        <v>117700</v>
      </c>
      <c r="I204" s="306">
        <f t="shared" si="70"/>
        <v>0</v>
      </c>
      <c r="J204" s="306">
        <f t="shared" ca="1" si="62"/>
        <v>0</v>
      </c>
      <c r="K204" s="306">
        <f t="shared" si="71"/>
        <v>0</v>
      </c>
      <c r="L204" s="306"/>
      <c r="M204" s="306">
        <f t="shared" si="72"/>
        <v>0</v>
      </c>
      <c r="N204" s="325">
        <f t="shared" ca="1" si="63"/>
        <v>0.05</v>
      </c>
      <c r="O204" s="23"/>
      <c r="P204" s="317">
        <f t="shared" ca="1" si="64"/>
        <v>9.4999999999999998E-3</v>
      </c>
      <c r="Q204" s="314">
        <f t="shared" ca="1" si="65"/>
        <v>0.05</v>
      </c>
      <c r="R204" s="164">
        <f ca="1">NPV(Q203,K204:$K$244) + ($A$13+$A$14+$A$15)/POWER(1+Q203,$A$29-D204+1)+U203</f>
        <v>0</v>
      </c>
      <c r="S204" s="164">
        <f ca="1">NPV(Q204,K204:$K$244) + ($A$13+$A$14+$A$15)/POWER(1+Q204,$A$29-D204+1)+U203</f>
        <v>0</v>
      </c>
      <c r="T204" s="45">
        <f t="shared" ca="1" si="73"/>
        <v>7.2759576141834259E-11</v>
      </c>
      <c r="U204" s="45">
        <f t="shared" ca="1" si="74"/>
        <v>0</v>
      </c>
      <c r="V204" s="306">
        <f t="shared" si="75"/>
        <v>0</v>
      </c>
      <c r="W204" s="306">
        <f t="shared" ca="1" si="66"/>
        <v>0</v>
      </c>
      <c r="X204" s="274">
        <f t="shared" ca="1" si="67"/>
        <v>7.2759576141834259E-11</v>
      </c>
      <c r="Z204" s="304">
        <f t="shared" ca="1" si="76"/>
        <v>0</v>
      </c>
      <c r="AA204" s="308"/>
      <c r="AB204" s="306">
        <f t="shared" ca="1" si="58"/>
        <v>0</v>
      </c>
      <c r="AC204" s="306">
        <f t="shared" ca="1" si="59"/>
        <v>0</v>
      </c>
      <c r="AD204" s="307">
        <f t="shared" ca="1" si="60"/>
        <v>0</v>
      </c>
    </row>
    <row r="205" spans="4:30" x14ac:dyDescent="0.35">
      <c r="D205" s="320">
        <v>201</v>
      </c>
      <c r="E205" s="321">
        <f t="shared" ca="1" si="68"/>
        <v>118094</v>
      </c>
      <c r="F205" s="322">
        <f t="shared" ca="1" si="61"/>
        <v>118459</v>
      </c>
      <c r="G205" s="323" t="s">
        <v>119</v>
      </c>
      <c r="H205" s="322">
        <f t="shared" ca="1" si="69"/>
        <v>118065</v>
      </c>
      <c r="I205" s="306">
        <f t="shared" si="70"/>
        <v>0</v>
      </c>
      <c r="J205" s="306">
        <f t="shared" ca="1" si="62"/>
        <v>0</v>
      </c>
      <c r="K205" s="306">
        <f t="shared" si="71"/>
        <v>0</v>
      </c>
      <c r="L205" s="306"/>
      <c r="M205" s="306">
        <f t="shared" si="72"/>
        <v>0</v>
      </c>
      <c r="N205" s="325">
        <f t="shared" ca="1" si="63"/>
        <v>0.05</v>
      </c>
      <c r="O205" s="23"/>
      <c r="P205" s="317">
        <f t="shared" ca="1" si="64"/>
        <v>9.4999999999999998E-3</v>
      </c>
      <c r="Q205" s="314">
        <f t="shared" ca="1" si="65"/>
        <v>0.05</v>
      </c>
      <c r="R205" s="164">
        <f ca="1">NPV(Q204,K205:$K$244) + ($A$13+$A$14+$A$15)/POWER(1+Q204,$A$29-D205+1)+U204</f>
        <v>0</v>
      </c>
      <c r="S205" s="164">
        <f ca="1">NPV(Q205,K205:$K$244) + ($A$13+$A$14+$A$15)/POWER(1+Q205,$A$29-D205+1)+U204</f>
        <v>0</v>
      </c>
      <c r="T205" s="45">
        <f t="shared" ca="1" si="73"/>
        <v>7.2759576141834259E-11</v>
      </c>
      <c r="U205" s="45">
        <f t="shared" ca="1" si="74"/>
        <v>0</v>
      </c>
      <c r="V205" s="306">
        <f t="shared" si="75"/>
        <v>0</v>
      </c>
      <c r="W205" s="306">
        <f t="shared" ca="1" si="66"/>
        <v>0</v>
      </c>
      <c r="X205" s="274">
        <f t="shared" ca="1" si="67"/>
        <v>7.2759576141834259E-11</v>
      </c>
      <c r="Z205" s="304">
        <f t="shared" ca="1" si="76"/>
        <v>0</v>
      </c>
      <c r="AA205" s="308"/>
      <c r="AB205" s="306">
        <f t="shared" ca="1" si="58"/>
        <v>0</v>
      </c>
      <c r="AC205" s="306">
        <f t="shared" ca="1" si="59"/>
        <v>0</v>
      </c>
      <c r="AD205" s="307">
        <f t="shared" ca="1" si="60"/>
        <v>0</v>
      </c>
    </row>
    <row r="206" spans="4:30" x14ac:dyDescent="0.35">
      <c r="D206" s="320">
        <v>202</v>
      </c>
      <c r="E206" s="321">
        <f t="shared" ca="1" si="68"/>
        <v>118460</v>
      </c>
      <c r="F206" s="322">
        <f t="shared" ca="1" si="61"/>
        <v>118824</v>
      </c>
      <c r="G206" s="323" t="s">
        <v>119</v>
      </c>
      <c r="H206" s="322">
        <f t="shared" ca="1" si="69"/>
        <v>118431</v>
      </c>
      <c r="I206" s="306">
        <f t="shared" si="70"/>
        <v>0</v>
      </c>
      <c r="J206" s="306">
        <f t="shared" ca="1" si="62"/>
        <v>0</v>
      </c>
      <c r="K206" s="306">
        <f t="shared" si="71"/>
        <v>0</v>
      </c>
      <c r="L206" s="306"/>
      <c r="M206" s="306">
        <f t="shared" si="72"/>
        <v>0</v>
      </c>
      <c r="N206" s="325">
        <f t="shared" ca="1" si="63"/>
        <v>0.05</v>
      </c>
      <c r="O206" s="23"/>
      <c r="P206" s="317">
        <f t="shared" ca="1" si="64"/>
        <v>9.4999999999999998E-3</v>
      </c>
      <c r="Q206" s="314">
        <f t="shared" ca="1" si="65"/>
        <v>0.05</v>
      </c>
      <c r="R206" s="164">
        <f ca="1">NPV(Q205,K206:$K$244) + ($A$13+$A$14+$A$15)/POWER(1+Q205,$A$29-D206+1)+U205</f>
        <v>0</v>
      </c>
      <c r="S206" s="164">
        <f ca="1">NPV(Q206,K206:$K$244) + ($A$13+$A$14+$A$15)/POWER(1+Q206,$A$29-D206+1)+U205</f>
        <v>0</v>
      </c>
      <c r="T206" s="45">
        <f t="shared" ca="1" si="73"/>
        <v>7.2759576141834259E-11</v>
      </c>
      <c r="U206" s="45">
        <f t="shared" ca="1" si="74"/>
        <v>0</v>
      </c>
      <c r="V206" s="306">
        <f t="shared" si="75"/>
        <v>0</v>
      </c>
      <c r="W206" s="306">
        <f t="shared" ca="1" si="66"/>
        <v>0</v>
      </c>
      <c r="X206" s="274">
        <f t="shared" ca="1" si="67"/>
        <v>7.2759576141834259E-11</v>
      </c>
      <c r="Z206" s="304">
        <f t="shared" ca="1" si="76"/>
        <v>0</v>
      </c>
      <c r="AA206" s="308"/>
      <c r="AB206" s="306">
        <f t="shared" ref="AB206:AB244" ca="1" si="77">IFERROR(Z206/($A$43-D206+1),0)</f>
        <v>0</v>
      </c>
      <c r="AC206" s="306">
        <f t="shared" ca="1" si="59"/>
        <v>0</v>
      </c>
      <c r="AD206" s="307">
        <f t="shared" ca="1" si="60"/>
        <v>0</v>
      </c>
    </row>
    <row r="207" spans="4:30" x14ac:dyDescent="0.35">
      <c r="D207" s="320">
        <v>203</v>
      </c>
      <c r="E207" s="321">
        <f t="shared" ca="1" si="68"/>
        <v>118825</v>
      </c>
      <c r="F207" s="322">
        <f t="shared" ca="1" si="61"/>
        <v>119189</v>
      </c>
      <c r="G207" s="323" t="s">
        <v>119</v>
      </c>
      <c r="H207" s="322">
        <f t="shared" ca="1" si="69"/>
        <v>118796</v>
      </c>
      <c r="I207" s="306">
        <f t="shared" si="70"/>
        <v>0</v>
      </c>
      <c r="J207" s="306">
        <f t="shared" ca="1" si="62"/>
        <v>0</v>
      </c>
      <c r="K207" s="306">
        <f t="shared" si="71"/>
        <v>0</v>
      </c>
      <c r="L207" s="306"/>
      <c r="M207" s="306">
        <f t="shared" si="72"/>
        <v>0</v>
      </c>
      <c r="N207" s="325">
        <f t="shared" ca="1" si="63"/>
        <v>0.05</v>
      </c>
      <c r="O207" s="23"/>
      <c r="P207" s="317">
        <f t="shared" ca="1" si="64"/>
        <v>9.4999999999999998E-3</v>
      </c>
      <c r="Q207" s="314">
        <f t="shared" ca="1" si="65"/>
        <v>0.05</v>
      </c>
      <c r="R207" s="164">
        <f ca="1">NPV(Q206,K207:$K$244) + ($A$13+$A$14+$A$15)/POWER(1+Q206,$A$29-D207+1)+U206</f>
        <v>0</v>
      </c>
      <c r="S207" s="164">
        <f ca="1">NPV(Q207,K207:$K$244) + ($A$13+$A$14+$A$15)/POWER(1+Q207,$A$29-D207+1)+U206</f>
        <v>0</v>
      </c>
      <c r="T207" s="45">
        <f t="shared" ca="1" si="73"/>
        <v>7.2759576141834259E-11</v>
      </c>
      <c r="U207" s="45">
        <f t="shared" ca="1" si="74"/>
        <v>0</v>
      </c>
      <c r="V207" s="306">
        <f t="shared" si="75"/>
        <v>0</v>
      </c>
      <c r="W207" s="306">
        <f t="shared" ca="1" si="66"/>
        <v>0</v>
      </c>
      <c r="X207" s="274">
        <f t="shared" ca="1" si="67"/>
        <v>7.2759576141834259E-11</v>
      </c>
      <c r="Z207" s="304">
        <f t="shared" ca="1" si="76"/>
        <v>0</v>
      </c>
      <c r="AA207" s="308"/>
      <c r="AB207" s="306">
        <f t="shared" ca="1" si="77"/>
        <v>0</v>
      </c>
      <c r="AC207" s="306">
        <f t="shared" ca="1" si="59"/>
        <v>0</v>
      </c>
      <c r="AD207" s="307">
        <f t="shared" ca="1" si="60"/>
        <v>0</v>
      </c>
    </row>
    <row r="208" spans="4:30" x14ac:dyDescent="0.35">
      <c r="D208" s="320">
        <v>204</v>
      </c>
      <c r="E208" s="321">
        <f t="shared" ca="1" si="68"/>
        <v>119190</v>
      </c>
      <c r="F208" s="322">
        <f t="shared" ca="1" si="61"/>
        <v>119554</v>
      </c>
      <c r="G208" s="323" t="s">
        <v>119</v>
      </c>
      <c r="H208" s="322">
        <f t="shared" ca="1" si="69"/>
        <v>119161</v>
      </c>
      <c r="I208" s="306">
        <f t="shared" si="70"/>
        <v>0</v>
      </c>
      <c r="J208" s="306">
        <f t="shared" ca="1" si="62"/>
        <v>0</v>
      </c>
      <c r="K208" s="306">
        <f t="shared" si="71"/>
        <v>0</v>
      </c>
      <c r="L208" s="306"/>
      <c r="M208" s="306">
        <f t="shared" si="72"/>
        <v>0</v>
      </c>
      <c r="N208" s="325">
        <f t="shared" ca="1" si="63"/>
        <v>0.05</v>
      </c>
      <c r="O208" s="23"/>
      <c r="P208" s="317">
        <f t="shared" ca="1" si="64"/>
        <v>9.4999999999999998E-3</v>
      </c>
      <c r="Q208" s="314">
        <f t="shared" ca="1" si="65"/>
        <v>0.05</v>
      </c>
      <c r="R208" s="164">
        <f ca="1">NPV(Q207,K208:$K$244) + ($A$13+$A$14+$A$15)/POWER(1+Q207,$A$29-D208+1)+U207</f>
        <v>0</v>
      </c>
      <c r="S208" s="164">
        <f ca="1">NPV(Q208,K208:$K$244) + ($A$13+$A$14+$A$15)/POWER(1+Q208,$A$29-D208+1)+U207</f>
        <v>0</v>
      </c>
      <c r="T208" s="45">
        <f t="shared" ca="1" si="73"/>
        <v>7.2759576141834259E-11</v>
      </c>
      <c r="U208" s="45">
        <f t="shared" ca="1" si="74"/>
        <v>0</v>
      </c>
      <c r="V208" s="306">
        <f t="shared" si="75"/>
        <v>0</v>
      </c>
      <c r="W208" s="306">
        <f t="shared" ca="1" si="66"/>
        <v>0</v>
      </c>
      <c r="X208" s="274">
        <f t="shared" ca="1" si="67"/>
        <v>7.2759576141834259E-11</v>
      </c>
      <c r="Z208" s="304">
        <f t="shared" ca="1" si="76"/>
        <v>0</v>
      </c>
      <c r="AA208" s="308"/>
      <c r="AB208" s="306">
        <f t="shared" ca="1" si="77"/>
        <v>0</v>
      </c>
      <c r="AC208" s="306">
        <f t="shared" ca="1" si="59"/>
        <v>0</v>
      </c>
      <c r="AD208" s="307">
        <f t="shared" ca="1" si="60"/>
        <v>0</v>
      </c>
    </row>
    <row r="209" spans="4:30" x14ac:dyDescent="0.35">
      <c r="D209" s="320">
        <v>205</v>
      </c>
      <c r="E209" s="321">
        <f t="shared" ca="1" si="68"/>
        <v>119555</v>
      </c>
      <c r="F209" s="322">
        <f t="shared" ca="1" si="61"/>
        <v>119920</v>
      </c>
      <c r="G209" s="323" t="s">
        <v>119</v>
      </c>
      <c r="H209" s="322">
        <f t="shared" ca="1" si="69"/>
        <v>119526</v>
      </c>
      <c r="I209" s="306">
        <f t="shared" si="70"/>
        <v>0</v>
      </c>
      <c r="J209" s="306">
        <f t="shared" ca="1" si="62"/>
        <v>0</v>
      </c>
      <c r="K209" s="306">
        <f t="shared" si="71"/>
        <v>0</v>
      </c>
      <c r="L209" s="306"/>
      <c r="M209" s="306">
        <f t="shared" si="72"/>
        <v>0</v>
      </c>
      <c r="N209" s="325">
        <f t="shared" ca="1" si="63"/>
        <v>0.05</v>
      </c>
      <c r="O209" s="23"/>
      <c r="P209" s="317">
        <f t="shared" ca="1" si="64"/>
        <v>9.4999999999999998E-3</v>
      </c>
      <c r="Q209" s="314">
        <f t="shared" ca="1" si="65"/>
        <v>0.05</v>
      </c>
      <c r="R209" s="164">
        <f ca="1">NPV(Q208,K209:$K$244) + ($A$13+$A$14+$A$15)/POWER(1+Q208,$A$29-D209+1)+U208</f>
        <v>0</v>
      </c>
      <c r="S209" s="164">
        <f ca="1">NPV(Q209,K209:$K$244) + ($A$13+$A$14+$A$15)/POWER(1+Q209,$A$29-D209+1)+U208</f>
        <v>0</v>
      </c>
      <c r="T209" s="45">
        <f t="shared" ca="1" si="73"/>
        <v>7.2759576141834259E-11</v>
      </c>
      <c r="U209" s="45">
        <f t="shared" ca="1" si="74"/>
        <v>0</v>
      </c>
      <c r="V209" s="306">
        <f t="shared" si="75"/>
        <v>0</v>
      </c>
      <c r="W209" s="306">
        <f t="shared" ca="1" si="66"/>
        <v>0</v>
      </c>
      <c r="X209" s="274">
        <f t="shared" ca="1" si="67"/>
        <v>7.2759576141834259E-11</v>
      </c>
      <c r="Z209" s="304">
        <f t="shared" ca="1" si="76"/>
        <v>0</v>
      </c>
      <c r="AA209" s="308"/>
      <c r="AB209" s="306">
        <f t="shared" ca="1" si="77"/>
        <v>0</v>
      </c>
      <c r="AC209" s="306">
        <f t="shared" ca="1" si="59"/>
        <v>0</v>
      </c>
      <c r="AD209" s="307">
        <f t="shared" ca="1" si="60"/>
        <v>0</v>
      </c>
    </row>
    <row r="210" spans="4:30" x14ac:dyDescent="0.35">
      <c r="D210" s="320">
        <v>206</v>
      </c>
      <c r="E210" s="321">
        <f t="shared" ca="1" si="68"/>
        <v>119921</v>
      </c>
      <c r="F210" s="322">
        <f t="shared" ca="1" si="61"/>
        <v>120285</v>
      </c>
      <c r="G210" s="323" t="s">
        <v>119</v>
      </c>
      <c r="H210" s="322">
        <f t="shared" ca="1" si="69"/>
        <v>119892</v>
      </c>
      <c r="I210" s="306">
        <f t="shared" si="70"/>
        <v>0</v>
      </c>
      <c r="J210" s="306">
        <f t="shared" ca="1" si="62"/>
        <v>0</v>
      </c>
      <c r="K210" s="306">
        <f t="shared" si="71"/>
        <v>0</v>
      </c>
      <c r="L210" s="306"/>
      <c r="M210" s="306">
        <f t="shared" si="72"/>
        <v>0</v>
      </c>
      <c r="N210" s="325">
        <f t="shared" ca="1" si="63"/>
        <v>0.05</v>
      </c>
      <c r="O210" s="23"/>
      <c r="P210" s="317">
        <f t="shared" ca="1" si="64"/>
        <v>9.4999999999999998E-3</v>
      </c>
      <c r="Q210" s="314">
        <f t="shared" ca="1" si="65"/>
        <v>0.05</v>
      </c>
      <c r="R210" s="164">
        <f ca="1">NPV(Q209,K210:$K$244) + ($A$13+$A$14+$A$15)/POWER(1+Q209,$A$29-D210+1)+U209</f>
        <v>0</v>
      </c>
      <c r="S210" s="164">
        <f ca="1">NPV(Q210,K210:$K$244) + ($A$13+$A$14+$A$15)/POWER(1+Q210,$A$29-D210+1)+U209</f>
        <v>0</v>
      </c>
      <c r="T210" s="45">
        <f t="shared" ca="1" si="73"/>
        <v>7.2759576141834259E-11</v>
      </c>
      <c r="U210" s="45">
        <f t="shared" ca="1" si="74"/>
        <v>0</v>
      </c>
      <c r="V210" s="306">
        <f t="shared" si="75"/>
        <v>0</v>
      </c>
      <c r="W210" s="306">
        <f t="shared" ca="1" si="66"/>
        <v>0</v>
      </c>
      <c r="X210" s="274">
        <f t="shared" ca="1" si="67"/>
        <v>7.2759576141834259E-11</v>
      </c>
      <c r="Z210" s="304">
        <f t="shared" ca="1" si="76"/>
        <v>0</v>
      </c>
      <c r="AA210" s="308"/>
      <c r="AB210" s="306">
        <f t="shared" ca="1" si="77"/>
        <v>0</v>
      </c>
      <c r="AC210" s="306">
        <f t="shared" ca="1" si="59"/>
        <v>0</v>
      </c>
      <c r="AD210" s="307">
        <f t="shared" ca="1" si="60"/>
        <v>0</v>
      </c>
    </row>
    <row r="211" spans="4:30" x14ac:dyDescent="0.35">
      <c r="D211" s="320">
        <v>207</v>
      </c>
      <c r="E211" s="321">
        <f t="shared" ca="1" si="68"/>
        <v>120286</v>
      </c>
      <c r="F211" s="322">
        <f t="shared" ca="1" si="61"/>
        <v>120650</v>
      </c>
      <c r="G211" s="323" t="s">
        <v>119</v>
      </c>
      <c r="H211" s="322">
        <f t="shared" ca="1" si="69"/>
        <v>120257</v>
      </c>
      <c r="I211" s="306">
        <f t="shared" si="70"/>
        <v>0</v>
      </c>
      <c r="J211" s="306">
        <f t="shared" ca="1" si="62"/>
        <v>0</v>
      </c>
      <c r="K211" s="306">
        <f t="shared" si="71"/>
        <v>0</v>
      </c>
      <c r="L211" s="306"/>
      <c r="M211" s="306">
        <f t="shared" si="72"/>
        <v>0</v>
      </c>
      <c r="N211" s="325">
        <f t="shared" ca="1" si="63"/>
        <v>0.05</v>
      </c>
      <c r="O211" s="23"/>
      <c r="P211" s="317">
        <f t="shared" ca="1" si="64"/>
        <v>9.4999999999999998E-3</v>
      </c>
      <c r="Q211" s="314">
        <f t="shared" ca="1" si="65"/>
        <v>0.05</v>
      </c>
      <c r="R211" s="164">
        <f ca="1">NPV(Q210,K211:$K$244) + ($A$13+$A$14+$A$15)/POWER(1+Q210,$A$29-D211+1)+U210</f>
        <v>0</v>
      </c>
      <c r="S211" s="164">
        <f ca="1">NPV(Q211,K211:$K$244) + ($A$13+$A$14+$A$15)/POWER(1+Q211,$A$29-D211+1)+U210</f>
        <v>0</v>
      </c>
      <c r="T211" s="45">
        <f t="shared" ca="1" si="73"/>
        <v>7.2759576141834259E-11</v>
      </c>
      <c r="U211" s="45">
        <f t="shared" ca="1" si="74"/>
        <v>0</v>
      </c>
      <c r="V211" s="306">
        <f t="shared" si="75"/>
        <v>0</v>
      </c>
      <c r="W211" s="306">
        <f t="shared" ca="1" si="66"/>
        <v>0</v>
      </c>
      <c r="X211" s="274">
        <f t="shared" ca="1" si="67"/>
        <v>7.2759576141834259E-11</v>
      </c>
      <c r="Z211" s="304">
        <f t="shared" ca="1" si="76"/>
        <v>0</v>
      </c>
      <c r="AA211" s="308"/>
      <c r="AB211" s="306">
        <f t="shared" ca="1" si="77"/>
        <v>0</v>
      </c>
      <c r="AC211" s="306">
        <f t="shared" ca="1" si="59"/>
        <v>0</v>
      </c>
      <c r="AD211" s="307">
        <f t="shared" ca="1" si="60"/>
        <v>0</v>
      </c>
    </row>
    <row r="212" spans="4:30" x14ac:dyDescent="0.35">
      <c r="D212" s="320">
        <v>208</v>
      </c>
      <c r="E212" s="321">
        <f t="shared" ca="1" si="68"/>
        <v>120651</v>
      </c>
      <c r="F212" s="322">
        <f t="shared" ca="1" si="61"/>
        <v>121015</v>
      </c>
      <c r="G212" s="323" t="s">
        <v>119</v>
      </c>
      <c r="H212" s="322">
        <f t="shared" ca="1" si="69"/>
        <v>120622</v>
      </c>
      <c r="I212" s="306">
        <f t="shared" si="70"/>
        <v>0</v>
      </c>
      <c r="J212" s="306">
        <f t="shared" ca="1" si="62"/>
        <v>0</v>
      </c>
      <c r="K212" s="306">
        <f t="shared" si="71"/>
        <v>0</v>
      </c>
      <c r="L212" s="306"/>
      <c r="M212" s="306">
        <f t="shared" si="72"/>
        <v>0</v>
      </c>
      <c r="N212" s="325">
        <f t="shared" ca="1" si="63"/>
        <v>0.05</v>
      </c>
      <c r="O212" s="23"/>
      <c r="P212" s="317">
        <f t="shared" ca="1" si="64"/>
        <v>9.4999999999999998E-3</v>
      </c>
      <c r="Q212" s="314">
        <f t="shared" ca="1" si="65"/>
        <v>0.05</v>
      </c>
      <c r="R212" s="164">
        <f ca="1">NPV(Q211,K212:$K$244) + ($A$13+$A$14+$A$15)/POWER(1+Q211,$A$29-D212+1)+U211</f>
        <v>0</v>
      </c>
      <c r="S212" s="164">
        <f ca="1">NPV(Q212,K212:$K$244) + ($A$13+$A$14+$A$15)/POWER(1+Q212,$A$29-D212+1)+U211</f>
        <v>0</v>
      </c>
      <c r="T212" s="45">
        <f t="shared" ca="1" si="73"/>
        <v>7.2759576141834259E-11</v>
      </c>
      <c r="U212" s="45">
        <f t="shared" ca="1" si="74"/>
        <v>0</v>
      </c>
      <c r="V212" s="306">
        <f t="shared" si="75"/>
        <v>0</v>
      </c>
      <c r="W212" s="306">
        <f t="shared" ca="1" si="66"/>
        <v>0</v>
      </c>
      <c r="X212" s="274">
        <f t="shared" ca="1" si="67"/>
        <v>7.2759576141834259E-11</v>
      </c>
      <c r="Z212" s="304">
        <f t="shared" ca="1" si="76"/>
        <v>0</v>
      </c>
      <c r="AA212" s="308"/>
      <c r="AB212" s="306">
        <f t="shared" ca="1" si="77"/>
        <v>0</v>
      </c>
      <c r="AC212" s="306">
        <f t="shared" ca="1" si="59"/>
        <v>0</v>
      </c>
      <c r="AD212" s="307">
        <f t="shared" ca="1" si="60"/>
        <v>0</v>
      </c>
    </row>
    <row r="213" spans="4:30" x14ac:dyDescent="0.35">
      <c r="D213" s="320">
        <v>209</v>
      </c>
      <c r="E213" s="321">
        <f t="shared" ca="1" si="68"/>
        <v>121016</v>
      </c>
      <c r="F213" s="322">
        <f t="shared" ca="1" si="61"/>
        <v>121381</v>
      </c>
      <c r="G213" s="323" t="s">
        <v>119</v>
      </c>
      <c r="H213" s="322">
        <f t="shared" ca="1" si="69"/>
        <v>120987</v>
      </c>
      <c r="I213" s="306">
        <f t="shared" si="70"/>
        <v>0</v>
      </c>
      <c r="J213" s="306">
        <f t="shared" ca="1" si="62"/>
        <v>0</v>
      </c>
      <c r="K213" s="306">
        <f t="shared" si="71"/>
        <v>0</v>
      </c>
      <c r="L213" s="306"/>
      <c r="M213" s="306">
        <f t="shared" si="72"/>
        <v>0</v>
      </c>
      <c r="N213" s="325">
        <f t="shared" ca="1" si="63"/>
        <v>0.05</v>
      </c>
      <c r="O213" s="23"/>
      <c r="P213" s="317">
        <f t="shared" ca="1" si="64"/>
        <v>9.4999999999999998E-3</v>
      </c>
      <c r="Q213" s="314">
        <f t="shared" ca="1" si="65"/>
        <v>0.05</v>
      </c>
      <c r="R213" s="164">
        <f ca="1">NPV(Q212,K213:$K$244) + ($A$13+$A$14+$A$15)/POWER(1+Q212,$A$29-D213+1)+U212</f>
        <v>0</v>
      </c>
      <c r="S213" s="164">
        <f ca="1">NPV(Q213,K213:$K$244) + ($A$13+$A$14+$A$15)/POWER(1+Q213,$A$29-D213+1)+U212</f>
        <v>0</v>
      </c>
      <c r="T213" s="45">
        <f t="shared" ca="1" si="73"/>
        <v>7.2759576141834259E-11</v>
      </c>
      <c r="U213" s="45">
        <f t="shared" ca="1" si="74"/>
        <v>0</v>
      </c>
      <c r="V213" s="306">
        <f t="shared" si="75"/>
        <v>0</v>
      </c>
      <c r="W213" s="306">
        <f t="shared" ca="1" si="66"/>
        <v>0</v>
      </c>
      <c r="X213" s="274">
        <f t="shared" ca="1" si="67"/>
        <v>7.2759576141834259E-11</v>
      </c>
      <c r="Z213" s="304">
        <f t="shared" ca="1" si="76"/>
        <v>0</v>
      </c>
      <c r="AA213" s="308"/>
      <c r="AB213" s="306">
        <f t="shared" ca="1" si="77"/>
        <v>0</v>
      </c>
      <c r="AC213" s="306">
        <f t="shared" ca="1" si="59"/>
        <v>0</v>
      </c>
      <c r="AD213" s="307">
        <f t="shared" ca="1" si="60"/>
        <v>0</v>
      </c>
    </row>
    <row r="214" spans="4:30" x14ac:dyDescent="0.35">
      <c r="D214" s="320">
        <v>210</v>
      </c>
      <c r="E214" s="321">
        <f t="shared" ca="1" si="68"/>
        <v>121382</v>
      </c>
      <c r="F214" s="322">
        <f t="shared" ca="1" si="61"/>
        <v>121746</v>
      </c>
      <c r="G214" s="323" t="s">
        <v>119</v>
      </c>
      <c r="H214" s="322">
        <f t="shared" ca="1" si="69"/>
        <v>121353</v>
      </c>
      <c r="I214" s="306">
        <f t="shared" si="70"/>
        <v>0</v>
      </c>
      <c r="J214" s="306">
        <f t="shared" ca="1" si="62"/>
        <v>0</v>
      </c>
      <c r="K214" s="306">
        <f t="shared" si="71"/>
        <v>0</v>
      </c>
      <c r="L214" s="306"/>
      <c r="M214" s="306">
        <f t="shared" si="72"/>
        <v>0</v>
      </c>
      <c r="N214" s="325">
        <f t="shared" ca="1" si="63"/>
        <v>0.05</v>
      </c>
      <c r="O214" s="23"/>
      <c r="P214" s="317">
        <f t="shared" ca="1" si="64"/>
        <v>9.4999999999999998E-3</v>
      </c>
      <c r="Q214" s="314">
        <f t="shared" ca="1" si="65"/>
        <v>0.05</v>
      </c>
      <c r="R214" s="164">
        <f ca="1">NPV(Q213,K214:$K$244) + ($A$13+$A$14+$A$15)/POWER(1+Q213,$A$29-D214+1)+U213</f>
        <v>0</v>
      </c>
      <c r="S214" s="164">
        <f ca="1">NPV(Q214,K214:$K$244) + ($A$13+$A$14+$A$15)/POWER(1+Q214,$A$29-D214+1)+U213</f>
        <v>0</v>
      </c>
      <c r="T214" s="45">
        <f t="shared" ca="1" si="73"/>
        <v>7.2759576141834259E-11</v>
      </c>
      <c r="U214" s="45">
        <f t="shared" ca="1" si="74"/>
        <v>0</v>
      </c>
      <c r="V214" s="306">
        <f t="shared" si="75"/>
        <v>0</v>
      </c>
      <c r="W214" s="306">
        <f t="shared" ca="1" si="66"/>
        <v>0</v>
      </c>
      <c r="X214" s="274">
        <f t="shared" ca="1" si="67"/>
        <v>7.2759576141834259E-11</v>
      </c>
      <c r="Z214" s="304">
        <f t="shared" ca="1" si="76"/>
        <v>0</v>
      </c>
      <c r="AA214" s="308"/>
      <c r="AB214" s="306">
        <f t="shared" ca="1" si="77"/>
        <v>0</v>
      </c>
      <c r="AC214" s="306">
        <f t="shared" ca="1" si="59"/>
        <v>0</v>
      </c>
      <c r="AD214" s="307">
        <f t="shared" ca="1" si="60"/>
        <v>0</v>
      </c>
    </row>
    <row r="215" spans="4:30" x14ac:dyDescent="0.35">
      <c r="D215" s="320">
        <v>211</v>
      </c>
      <c r="E215" s="321">
        <f t="shared" ca="1" si="68"/>
        <v>121747</v>
      </c>
      <c r="F215" s="322">
        <f t="shared" ca="1" si="61"/>
        <v>122111</v>
      </c>
      <c r="G215" s="323" t="s">
        <v>119</v>
      </c>
      <c r="H215" s="322">
        <f t="shared" ca="1" si="69"/>
        <v>121718</v>
      </c>
      <c r="I215" s="306">
        <f t="shared" si="70"/>
        <v>0</v>
      </c>
      <c r="J215" s="306">
        <f t="shared" ca="1" si="62"/>
        <v>0</v>
      </c>
      <c r="K215" s="306">
        <f t="shared" si="71"/>
        <v>0</v>
      </c>
      <c r="L215" s="306"/>
      <c r="M215" s="306">
        <f t="shared" si="72"/>
        <v>0</v>
      </c>
      <c r="N215" s="325">
        <f t="shared" ca="1" si="63"/>
        <v>0.05</v>
      </c>
      <c r="O215" s="23"/>
      <c r="P215" s="317">
        <f t="shared" ca="1" si="64"/>
        <v>9.4999999999999998E-3</v>
      </c>
      <c r="Q215" s="314">
        <f t="shared" ca="1" si="65"/>
        <v>0.05</v>
      </c>
      <c r="R215" s="164">
        <f ca="1">NPV(Q214,K215:$K$244) + ($A$13+$A$14+$A$15)/POWER(1+Q214,$A$29-D215+1)+U214</f>
        <v>0</v>
      </c>
      <c r="S215" s="164">
        <f ca="1">NPV(Q215,K215:$K$244) + ($A$13+$A$14+$A$15)/POWER(1+Q215,$A$29-D215+1)+U214</f>
        <v>0</v>
      </c>
      <c r="T215" s="45">
        <f t="shared" ca="1" si="73"/>
        <v>7.2759576141834259E-11</v>
      </c>
      <c r="U215" s="45">
        <f t="shared" ca="1" si="74"/>
        <v>0</v>
      </c>
      <c r="V215" s="306">
        <f t="shared" si="75"/>
        <v>0</v>
      </c>
      <c r="W215" s="306">
        <f t="shared" ca="1" si="66"/>
        <v>0</v>
      </c>
      <c r="X215" s="274">
        <f t="shared" ca="1" si="67"/>
        <v>7.2759576141834259E-11</v>
      </c>
      <c r="Z215" s="304">
        <f t="shared" ca="1" si="76"/>
        <v>0</v>
      </c>
      <c r="AA215" s="308"/>
      <c r="AB215" s="306">
        <f t="shared" ca="1" si="77"/>
        <v>0</v>
      </c>
      <c r="AC215" s="306">
        <f t="shared" ca="1" si="59"/>
        <v>0</v>
      </c>
      <c r="AD215" s="307">
        <f t="shared" ca="1" si="60"/>
        <v>0</v>
      </c>
    </row>
    <row r="216" spans="4:30" x14ac:dyDescent="0.35">
      <c r="D216" s="320">
        <v>212</v>
      </c>
      <c r="E216" s="321">
        <f t="shared" ca="1" si="68"/>
        <v>122112</v>
      </c>
      <c r="F216" s="322">
        <f t="shared" ca="1" si="61"/>
        <v>122476</v>
      </c>
      <c r="G216" s="323" t="s">
        <v>119</v>
      </c>
      <c r="H216" s="322">
        <f t="shared" ca="1" si="69"/>
        <v>122083</v>
      </c>
      <c r="I216" s="306">
        <f t="shared" si="70"/>
        <v>0</v>
      </c>
      <c r="J216" s="306">
        <f t="shared" ca="1" si="62"/>
        <v>0</v>
      </c>
      <c r="K216" s="306">
        <f t="shared" si="71"/>
        <v>0</v>
      </c>
      <c r="L216" s="306"/>
      <c r="M216" s="306">
        <f t="shared" si="72"/>
        <v>0</v>
      </c>
      <c r="N216" s="325">
        <f t="shared" ca="1" si="63"/>
        <v>0.05</v>
      </c>
      <c r="O216" s="23"/>
      <c r="P216" s="317">
        <f t="shared" ca="1" si="64"/>
        <v>9.4999999999999998E-3</v>
      </c>
      <c r="Q216" s="314">
        <f t="shared" ca="1" si="65"/>
        <v>0.05</v>
      </c>
      <c r="R216" s="164">
        <f ca="1">NPV(Q215,K216:$K$244) + ($A$13+$A$14+$A$15)/POWER(1+Q215,$A$29-D216+1)+U215</f>
        <v>0</v>
      </c>
      <c r="S216" s="164">
        <f ca="1">NPV(Q216,K216:$K$244) + ($A$13+$A$14+$A$15)/POWER(1+Q216,$A$29-D216+1)+U215</f>
        <v>0</v>
      </c>
      <c r="T216" s="45">
        <f t="shared" ca="1" si="73"/>
        <v>7.2759576141834259E-11</v>
      </c>
      <c r="U216" s="45">
        <f t="shared" ca="1" si="74"/>
        <v>0</v>
      </c>
      <c r="V216" s="306">
        <f t="shared" si="75"/>
        <v>0</v>
      </c>
      <c r="W216" s="306">
        <f t="shared" ca="1" si="66"/>
        <v>0</v>
      </c>
      <c r="X216" s="274">
        <f t="shared" ca="1" si="67"/>
        <v>7.2759576141834259E-11</v>
      </c>
      <c r="Z216" s="304">
        <f t="shared" ca="1" si="76"/>
        <v>0</v>
      </c>
      <c r="AA216" s="308"/>
      <c r="AB216" s="306">
        <f t="shared" ca="1" si="77"/>
        <v>0</v>
      </c>
      <c r="AC216" s="306">
        <f t="shared" ca="1" si="59"/>
        <v>0</v>
      </c>
      <c r="AD216" s="307">
        <f t="shared" ca="1" si="60"/>
        <v>0</v>
      </c>
    </row>
    <row r="217" spans="4:30" x14ac:dyDescent="0.35">
      <c r="D217" s="320">
        <v>213</v>
      </c>
      <c r="E217" s="321">
        <f t="shared" ca="1" si="68"/>
        <v>122477</v>
      </c>
      <c r="F217" s="322">
        <f t="shared" ca="1" si="61"/>
        <v>122842</v>
      </c>
      <c r="G217" s="323" t="s">
        <v>119</v>
      </c>
      <c r="H217" s="322">
        <f t="shared" ca="1" si="69"/>
        <v>122448</v>
      </c>
      <c r="I217" s="306">
        <f t="shared" si="70"/>
        <v>0</v>
      </c>
      <c r="J217" s="306">
        <f t="shared" ca="1" si="62"/>
        <v>0</v>
      </c>
      <c r="K217" s="306">
        <f t="shared" si="71"/>
        <v>0</v>
      </c>
      <c r="L217" s="306"/>
      <c r="M217" s="306">
        <f t="shared" si="72"/>
        <v>0</v>
      </c>
      <c r="N217" s="325">
        <f t="shared" ca="1" si="63"/>
        <v>0.05</v>
      </c>
      <c r="O217" s="23"/>
      <c r="P217" s="317">
        <f t="shared" ca="1" si="64"/>
        <v>9.4999999999999998E-3</v>
      </c>
      <c r="Q217" s="314">
        <f t="shared" ca="1" si="65"/>
        <v>0.05</v>
      </c>
      <c r="R217" s="164">
        <f ca="1">NPV(Q216,K217:$K$244) + ($A$13+$A$14+$A$15)/POWER(1+Q216,$A$29-D217+1)+U216</f>
        <v>0</v>
      </c>
      <c r="S217" s="164">
        <f ca="1">NPV(Q217,K217:$K$244) + ($A$13+$A$14+$A$15)/POWER(1+Q217,$A$29-D217+1)+U216</f>
        <v>0</v>
      </c>
      <c r="T217" s="45">
        <f t="shared" ca="1" si="73"/>
        <v>7.2759576141834259E-11</v>
      </c>
      <c r="U217" s="45">
        <f t="shared" ca="1" si="74"/>
        <v>0</v>
      </c>
      <c r="V217" s="306">
        <f t="shared" si="75"/>
        <v>0</v>
      </c>
      <c r="W217" s="306">
        <f t="shared" ca="1" si="66"/>
        <v>0</v>
      </c>
      <c r="X217" s="274">
        <f t="shared" ca="1" si="67"/>
        <v>7.2759576141834259E-11</v>
      </c>
      <c r="Z217" s="304">
        <f t="shared" ca="1" si="76"/>
        <v>0</v>
      </c>
      <c r="AA217" s="308"/>
      <c r="AB217" s="306">
        <f t="shared" ca="1" si="77"/>
        <v>0</v>
      </c>
      <c r="AC217" s="306">
        <f t="shared" ca="1" si="59"/>
        <v>0</v>
      </c>
      <c r="AD217" s="307">
        <f t="shared" ca="1" si="60"/>
        <v>0</v>
      </c>
    </row>
    <row r="218" spans="4:30" x14ac:dyDescent="0.35">
      <c r="D218" s="320">
        <v>214</v>
      </c>
      <c r="E218" s="321">
        <f t="shared" ca="1" si="68"/>
        <v>122843</v>
      </c>
      <c r="F218" s="322">
        <f t="shared" ca="1" si="61"/>
        <v>123207</v>
      </c>
      <c r="G218" s="323" t="s">
        <v>119</v>
      </c>
      <c r="H218" s="322">
        <f t="shared" ca="1" si="69"/>
        <v>122814</v>
      </c>
      <c r="I218" s="306">
        <f t="shared" si="70"/>
        <v>0</v>
      </c>
      <c r="J218" s="306">
        <f t="shared" ca="1" si="62"/>
        <v>0</v>
      </c>
      <c r="K218" s="306">
        <f t="shared" si="71"/>
        <v>0</v>
      </c>
      <c r="L218" s="306"/>
      <c r="M218" s="306">
        <f t="shared" si="72"/>
        <v>0</v>
      </c>
      <c r="N218" s="325">
        <f t="shared" ca="1" si="63"/>
        <v>0.05</v>
      </c>
      <c r="O218" s="23"/>
      <c r="P218" s="317">
        <f t="shared" ca="1" si="64"/>
        <v>9.4999999999999998E-3</v>
      </c>
      <c r="Q218" s="314">
        <f t="shared" ca="1" si="65"/>
        <v>0.05</v>
      </c>
      <c r="R218" s="164">
        <f ca="1">NPV(Q217,K218:$K$244) + ($A$13+$A$14+$A$15)/POWER(1+Q217,$A$29-D218+1)+U217</f>
        <v>0</v>
      </c>
      <c r="S218" s="164">
        <f ca="1">NPV(Q218,K218:$K$244) + ($A$13+$A$14+$A$15)/POWER(1+Q218,$A$29-D218+1)+U217</f>
        <v>0</v>
      </c>
      <c r="T218" s="45">
        <f t="shared" ca="1" si="73"/>
        <v>7.2759576141834259E-11</v>
      </c>
      <c r="U218" s="45">
        <f t="shared" ca="1" si="74"/>
        <v>0</v>
      </c>
      <c r="V218" s="306">
        <f t="shared" si="75"/>
        <v>0</v>
      </c>
      <c r="W218" s="306">
        <f t="shared" ca="1" si="66"/>
        <v>0</v>
      </c>
      <c r="X218" s="274">
        <f t="shared" ca="1" si="67"/>
        <v>7.2759576141834259E-11</v>
      </c>
      <c r="Z218" s="304">
        <f t="shared" ca="1" si="76"/>
        <v>0</v>
      </c>
      <c r="AA218" s="308"/>
      <c r="AB218" s="306">
        <f t="shared" ca="1" si="77"/>
        <v>0</v>
      </c>
      <c r="AC218" s="306">
        <f t="shared" ca="1" si="59"/>
        <v>0</v>
      </c>
      <c r="AD218" s="307">
        <f t="shared" ca="1" si="60"/>
        <v>0</v>
      </c>
    </row>
    <row r="219" spans="4:30" x14ac:dyDescent="0.35">
      <c r="D219" s="320">
        <v>215</v>
      </c>
      <c r="E219" s="321">
        <f t="shared" ca="1" si="68"/>
        <v>123208</v>
      </c>
      <c r="F219" s="322">
        <f t="shared" ca="1" si="61"/>
        <v>123572</v>
      </c>
      <c r="G219" s="323" t="s">
        <v>119</v>
      </c>
      <c r="H219" s="322">
        <f t="shared" ca="1" si="69"/>
        <v>123179</v>
      </c>
      <c r="I219" s="306">
        <f t="shared" si="70"/>
        <v>0</v>
      </c>
      <c r="J219" s="306">
        <f t="shared" ca="1" si="62"/>
        <v>0</v>
      </c>
      <c r="K219" s="306">
        <f t="shared" si="71"/>
        <v>0</v>
      </c>
      <c r="L219" s="306"/>
      <c r="M219" s="306">
        <f t="shared" si="72"/>
        <v>0</v>
      </c>
      <c r="N219" s="325">
        <f t="shared" ca="1" si="63"/>
        <v>0.05</v>
      </c>
      <c r="O219" s="23"/>
      <c r="P219" s="317">
        <f t="shared" ca="1" si="64"/>
        <v>9.4999999999999998E-3</v>
      </c>
      <c r="Q219" s="314">
        <f t="shared" ca="1" si="65"/>
        <v>0.05</v>
      </c>
      <c r="R219" s="164">
        <f ca="1">NPV(Q218,K219:$K$244) + ($A$13+$A$14+$A$15)/POWER(1+Q218,$A$29-D219+1)+U218</f>
        <v>0</v>
      </c>
      <c r="S219" s="164">
        <f ca="1">NPV(Q219,K219:$K$244) + ($A$13+$A$14+$A$15)/POWER(1+Q219,$A$29-D219+1)+U218</f>
        <v>0</v>
      </c>
      <c r="T219" s="45">
        <f t="shared" ca="1" si="73"/>
        <v>7.2759576141834259E-11</v>
      </c>
      <c r="U219" s="45">
        <f t="shared" ca="1" si="74"/>
        <v>0</v>
      </c>
      <c r="V219" s="306">
        <f t="shared" si="75"/>
        <v>0</v>
      </c>
      <c r="W219" s="306">
        <f t="shared" ca="1" si="66"/>
        <v>0</v>
      </c>
      <c r="X219" s="274">
        <f t="shared" ca="1" si="67"/>
        <v>7.2759576141834259E-11</v>
      </c>
      <c r="Z219" s="304">
        <f t="shared" ca="1" si="76"/>
        <v>0</v>
      </c>
      <c r="AA219" s="308"/>
      <c r="AB219" s="306">
        <f t="shared" ca="1" si="77"/>
        <v>0</v>
      </c>
      <c r="AC219" s="306">
        <f t="shared" ca="1" si="59"/>
        <v>0</v>
      </c>
      <c r="AD219" s="307">
        <f t="shared" ca="1" si="60"/>
        <v>0</v>
      </c>
    </row>
    <row r="220" spans="4:30" x14ac:dyDescent="0.35">
      <c r="D220" s="320">
        <v>216</v>
      </c>
      <c r="E220" s="321">
        <f t="shared" ca="1" si="68"/>
        <v>123573</v>
      </c>
      <c r="F220" s="322">
        <f t="shared" ca="1" si="61"/>
        <v>123937</v>
      </c>
      <c r="G220" s="323" t="s">
        <v>119</v>
      </c>
      <c r="H220" s="322">
        <f t="shared" ca="1" si="69"/>
        <v>123544</v>
      </c>
      <c r="I220" s="306">
        <f t="shared" si="70"/>
        <v>0</v>
      </c>
      <c r="J220" s="306">
        <f t="shared" ca="1" si="62"/>
        <v>0</v>
      </c>
      <c r="K220" s="306">
        <f t="shared" si="71"/>
        <v>0</v>
      </c>
      <c r="L220" s="306"/>
      <c r="M220" s="306">
        <f t="shared" si="72"/>
        <v>0</v>
      </c>
      <c r="N220" s="325">
        <f t="shared" ca="1" si="63"/>
        <v>0.05</v>
      </c>
      <c r="O220" s="23"/>
      <c r="P220" s="317">
        <f t="shared" ca="1" si="64"/>
        <v>9.4999999999999998E-3</v>
      </c>
      <c r="Q220" s="314">
        <f t="shared" ca="1" si="65"/>
        <v>0.05</v>
      </c>
      <c r="R220" s="164">
        <f ca="1">NPV(Q219,K220:$K$244) + ($A$13+$A$14+$A$15)/POWER(1+Q219,$A$29-D220+1)+U219</f>
        <v>0</v>
      </c>
      <c r="S220" s="164">
        <f ca="1">NPV(Q220,K220:$K$244) + ($A$13+$A$14+$A$15)/POWER(1+Q220,$A$29-D220+1)+U219</f>
        <v>0</v>
      </c>
      <c r="T220" s="45">
        <f t="shared" ca="1" si="73"/>
        <v>7.2759576141834259E-11</v>
      </c>
      <c r="U220" s="45">
        <f t="shared" ca="1" si="74"/>
        <v>0</v>
      </c>
      <c r="V220" s="306">
        <f t="shared" si="75"/>
        <v>0</v>
      </c>
      <c r="W220" s="306">
        <f t="shared" ca="1" si="66"/>
        <v>0</v>
      </c>
      <c r="X220" s="274">
        <f t="shared" ca="1" si="67"/>
        <v>7.2759576141834259E-11</v>
      </c>
      <c r="Z220" s="304">
        <f t="shared" ca="1" si="76"/>
        <v>0</v>
      </c>
      <c r="AA220" s="308"/>
      <c r="AB220" s="306">
        <f t="shared" ca="1" si="77"/>
        <v>0</v>
      </c>
      <c r="AC220" s="306">
        <f t="shared" ca="1" si="59"/>
        <v>0</v>
      </c>
      <c r="AD220" s="307">
        <f t="shared" ca="1" si="60"/>
        <v>0</v>
      </c>
    </row>
    <row r="221" spans="4:30" x14ac:dyDescent="0.35">
      <c r="D221" s="320">
        <v>217</v>
      </c>
      <c r="E221" s="321">
        <f t="shared" ca="1" si="68"/>
        <v>123938</v>
      </c>
      <c r="F221" s="322">
        <f t="shared" ca="1" si="61"/>
        <v>124303</v>
      </c>
      <c r="G221" s="323" t="s">
        <v>119</v>
      </c>
      <c r="H221" s="322">
        <f t="shared" ca="1" si="69"/>
        <v>123909</v>
      </c>
      <c r="I221" s="306">
        <f t="shared" si="70"/>
        <v>0</v>
      </c>
      <c r="J221" s="306">
        <f t="shared" ca="1" si="62"/>
        <v>0</v>
      </c>
      <c r="K221" s="306">
        <f t="shared" si="71"/>
        <v>0</v>
      </c>
      <c r="L221" s="306"/>
      <c r="M221" s="306">
        <f t="shared" si="72"/>
        <v>0</v>
      </c>
      <c r="N221" s="325">
        <f t="shared" ca="1" si="63"/>
        <v>0.05</v>
      </c>
      <c r="O221" s="23"/>
      <c r="P221" s="317">
        <f t="shared" ca="1" si="64"/>
        <v>9.4999999999999998E-3</v>
      </c>
      <c r="Q221" s="314">
        <f t="shared" ca="1" si="65"/>
        <v>0.05</v>
      </c>
      <c r="R221" s="164">
        <f ca="1">NPV(Q220,K221:$K$244) + ($A$13+$A$14+$A$15)/POWER(1+Q220,$A$29-D221+1)+U220</f>
        <v>0</v>
      </c>
      <c r="S221" s="164">
        <f ca="1">NPV(Q221,K221:$K$244) + ($A$13+$A$14+$A$15)/POWER(1+Q221,$A$29-D221+1)+U220</f>
        <v>0</v>
      </c>
      <c r="T221" s="45">
        <f t="shared" ca="1" si="73"/>
        <v>7.2759576141834259E-11</v>
      </c>
      <c r="U221" s="45">
        <f t="shared" ca="1" si="74"/>
        <v>0</v>
      </c>
      <c r="V221" s="306">
        <f t="shared" si="75"/>
        <v>0</v>
      </c>
      <c r="W221" s="306">
        <f t="shared" ca="1" si="66"/>
        <v>0</v>
      </c>
      <c r="X221" s="274">
        <f t="shared" ca="1" si="67"/>
        <v>7.2759576141834259E-11</v>
      </c>
      <c r="Z221" s="304">
        <f t="shared" ca="1" si="76"/>
        <v>0</v>
      </c>
      <c r="AA221" s="308"/>
      <c r="AB221" s="306">
        <f t="shared" ca="1" si="77"/>
        <v>0</v>
      </c>
      <c r="AC221" s="306">
        <f t="shared" ca="1" si="59"/>
        <v>0</v>
      </c>
      <c r="AD221" s="307">
        <f t="shared" ca="1" si="60"/>
        <v>0</v>
      </c>
    </row>
    <row r="222" spans="4:30" x14ac:dyDescent="0.35">
      <c r="D222" s="320">
        <v>218</v>
      </c>
      <c r="E222" s="321">
        <f t="shared" ca="1" si="68"/>
        <v>124304</v>
      </c>
      <c r="F222" s="322">
        <f t="shared" ca="1" si="61"/>
        <v>124668</v>
      </c>
      <c r="G222" s="323" t="s">
        <v>119</v>
      </c>
      <c r="H222" s="322">
        <f t="shared" ca="1" si="69"/>
        <v>124275</v>
      </c>
      <c r="I222" s="306">
        <f t="shared" si="70"/>
        <v>0</v>
      </c>
      <c r="J222" s="306">
        <f t="shared" ca="1" si="62"/>
        <v>0</v>
      </c>
      <c r="K222" s="306">
        <f t="shared" si="71"/>
        <v>0</v>
      </c>
      <c r="L222" s="306"/>
      <c r="M222" s="306">
        <f t="shared" si="72"/>
        <v>0</v>
      </c>
      <c r="N222" s="325">
        <f t="shared" ca="1" si="63"/>
        <v>0.05</v>
      </c>
      <c r="O222" s="23"/>
      <c r="P222" s="317">
        <f t="shared" ca="1" si="64"/>
        <v>9.4999999999999998E-3</v>
      </c>
      <c r="Q222" s="314">
        <f t="shared" ca="1" si="65"/>
        <v>0.05</v>
      </c>
      <c r="R222" s="164">
        <f ca="1">NPV(Q221,K222:$K$244) + ($A$13+$A$14+$A$15)/POWER(1+Q221,$A$29-D222+1)+U221</f>
        <v>0</v>
      </c>
      <c r="S222" s="164">
        <f ca="1">NPV(Q222,K222:$K$244) + ($A$13+$A$14+$A$15)/POWER(1+Q222,$A$29-D222+1)+U221</f>
        <v>0</v>
      </c>
      <c r="T222" s="45">
        <f t="shared" ca="1" si="73"/>
        <v>7.2759576141834259E-11</v>
      </c>
      <c r="U222" s="45">
        <f t="shared" ca="1" si="74"/>
        <v>0</v>
      </c>
      <c r="V222" s="306">
        <f t="shared" si="75"/>
        <v>0</v>
      </c>
      <c r="W222" s="306">
        <f t="shared" ca="1" si="66"/>
        <v>0</v>
      </c>
      <c r="X222" s="274">
        <f t="shared" ca="1" si="67"/>
        <v>7.2759576141834259E-11</v>
      </c>
      <c r="Z222" s="304">
        <f t="shared" ca="1" si="76"/>
        <v>0</v>
      </c>
      <c r="AA222" s="308"/>
      <c r="AB222" s="306">
        <f t="shared" ca="1" si="77"/>
        <v>0</v>
      </c>
      <c r="AC222" s="306">
        <f t="shared" ca="1" si="59"/>
        <v>0</v>
      </c>
      <c r="AD222" s="307">
        <f t="shared" ca="1" si="60"/>
        <v>0</v>
      </c>
    </row>
    <row r="223" spans="4:30" x14ac:dyDescent="0.35">
      <c r="D223" s="320">
        <v>219</v>
      </c>
      <c r="E223" s="321">
        <f t="shared" ca="1" si="68"/>
        <v>124669</v>
      </c>
      <c r="F223" s="322">
        <f t="shared" ca="1" si="61"/>
        <v>125033</v>
      </c>
      <c r="G223" s="323" t="s">
        <v>119</v>
      </c>
      <c r="H223" s="322">
        <f t="shared" ca="1" si="69"/>
        <v>124640</v>
      </c>
      <c r="I223" s="306">
        <f t="shared" si="70"/>
        <v>0</v>
      </c>
      <c r="J223" s="306">
        <f t="shared" ca="1" si="62"/>
        <v>0</v>
      </c>
      <c r="K223" s="306">
        <f t="shared" si="71"/>
        <v>0</v>
      </c>
      <c r="L223" s="306"/>
      <c r="M223" s="306">
        <f t="shared" si="72"/>
        <v>0</v>
      </c>
      <c r="N223" s="325">
        <f t="shared" ca="1" si="63"/>
        <v>0.05</v>
      </c>
      <c r="O223" s="23"/>
      <c r="P223" s="317">
        <f t="shared" ca="1" si="64"/>
        <v>9.4999999999999998E-3</v>
      </c>
      <c r="Q223" s="314">
        <f t="shared" ca="1" si="65"/>
        <v>0.05</v>
      </c>
      <c r="R223" s="164">
        <f ca="1">NPV(Q222,K223:$K$244) + ($A$13+$A$14+$A$15)/POWER(1+Q222,$A$29-D223+1)+U222</f>
        <v>0</v>
      </c>
      <c r="S223" s="164">
        <f ca="1">NPV(Q223,K223:$K$244) + ($A$13+$A$14+$A$15)/POWER(1+Q223,$A$29-D223+1)+U222</f>
        <v>0</v>
      </c>
      <c r="T223" s="45">
        <f t="shared" ca="1" si="73"/>
        <v>7.2759576141834259E-11</v>
      </c>
      <c r="U223" s="45">
        <f t="shared" ca="1" si="74"/>
        <v>0</v>
      </c>
      <c r="V223" s="306">
        <f t="shared" si="75"/>
        <v>0</v>
      </c>
      <c r="W223" s="306">
        <f t="shared" ca="1" si="66"/>
        <v>0</v>
      </c>
      <c r="X223" s="274">
        <f t="shared" ca="1" si="67"/>
        <v>7.2759576141834259E-11</v>
      </c>
      <c r="Z223" s="304">
        <f t="shared" ca="1" si="76"/>
        <v>0</v>
      </c>
      <c r="AA223" s="308"/>
      <c r="AB223" s="306">
        <f t="shared" ca="1" si="77"/>
        <v>0</v>
      </c>
      <c r="AC223" s="306">
        <f t="shared" ca="1" si="59"/>
        <v>0</v>
      </c>
      <c r="AD223" s="307">
        <f t="shared" ca="1" si="60"/>
        <v>0</v>
      </c>
    </row>
    <row r="224" spans="4:30" x14ac:dyDescent="0.35">
      <c r="D224" s="320">
        <v>220</v>
      </c>
      <c r="E224" s="321">
        <f t="shared" ca="1" si="68"/>
        <v>125034</v>
      </c>
      <c r="F224" s="322">
        <f t="shared" ca="1" si="61"/>
        <v>125398</v>
      </c>
      <c r="G224" s="323" t="s">
        <v>119</v>
      </c>
      <c r="H224" s="322">
        <f t="shared" ca="1" si="69"/>
        <v>125005</v>
      </c>
      <c r="I224" s="306">
        <f t="shared" si="70"/>
        <v>0</v>
      </c>
      <c r="J224" s="306">
        <f t="shared" ca="1" si="62"/>
        <v>0</v>
      </c>
      <c r="K224" s="306">
        <f t="shared" si="71"/>
        <v>0</v>
      </c>
      <c r="L224" s="306"/>
      <c r="M224" s="306">
        <f t="shared" si="72"/>
        <v>0</v>
      </c>
      <c r="N224" s="325">
        <f t="shared" ca="1" si="63"/>
        <v>0.05</v>
      </c>
      <c r="O224" s="23"/>
      <c r="P224" s="317">
        <f t="shared" ca="1" si="64"/>
        <v>9.4999999999999998E-3</v>
      </c>
      <c r="Q224" s="314">
        <f t="shared" ca="1" si="65"/>
        <v>0.05</v>
      </c>
      <c r="R224" s="164">
        <f ca="1">NPV(Q223,K224:$K$244) + ($A$13+$A$14+$A$15)/POWER(1+Q223,$A$29-D224+1)+U223</f>
        <v>0</v>
      </c>
      <c r="S224" s="164">
        <f ca="1">NPV(Q224,K224:$K$244) + ($A$13+$A$14+$A$15)/POWER(1+Q224,$A$29-D224+1)+U223</f>
        <v>0</v>
      </c>
      <c r="T224" s="45">
        <f t="shared" ca="1" si="73"/>
        <v>7.2759576141834259E-11</v>
      </c>
      <c r="U224" s="45">
        <f t="shared" ca="1" si="74"/>
        <v>0</v>
      </c>
      <c r="V224" s="306">
        <f t="shared" si="75"/>
        <v>0</v>
      </c>
      <c r="W224" s="306">
        <f t="shared" ca="1" si="66"/>
        <v>0</v>
      </c>
      <c r="X224" s="274">
        <f t="shared" ca="1" si="67"/>
        <v>7.2759576141834259E-11</v>
      </c>
      <c r="Z224" s="304">
        <f t="shared" ca="1" si="76"/>
        <v>0</v>
      </c>
      <c r="AA224" s="308"/>
      <c r="AB224" s="306">
        <f t="shared" ca="1" si="77"/>
        <v>0</v>
      </c>
      <c r="AC224" s="306">
        <f t="shared" ca="1" si="59"/>
        <v>0</v>
      </c>
      <c r="AD224" s="307">
        <f t="shared" ca="1" si="60"/>
        <v>0</v>
      </c>
    </row>
    <row r="225" spans="4:30" x14ac:dyDescent="0.35">
      <c r="D225" s="320">
        <v>221</v>
      </c>
      <c r="E225" s="321">
        <f t="shared" ca="1" si="68"/>
        <v>125399</v>
      </c>
      <c r="F225" s="322">
        <f t="shared" ca="1" si="61"/>
        <v>125764</v>
      </c>
      <c r="G225" s="323" t="s">
        <v>119</v>
      </c>
      <c r="H225" s="322">
        <f t="shared" ca="1" si="69"/>
        <v>125370</v>
      </c>
      <c r="I225" s="306">
        <f t="shared" si="70"/>
        <v>0</v>
      </c>
      <c r="J225" s="306">
        <f t="shared" ca="1" si="62"/>
        <v>0</v>
      </c>
      <c r="K225" s="306">
        <f t="shared" si="71"/>
        <v>0</v>
      </c>
      <c r="L225" s="306"/>
      <c r="M225" s="306">
        <f t="shared" si="72"/>
        <v>0</v>
      </c>
      <c r="N225" s="325">
        <f t="shared" ca="1" si="63"/>
        <v>0.05</v>
      </c>
      <c r="O225" s="23"/>
      <c r="P225" s="317">
        <f t="shared" ca="1" si="64"/>
        <v>9.4999999999999998E-3</v>
      </c>
      <c r="Q225" s="314">
        <f t="shared" ca="1" si="65"/>
        <v>0.05</v>
      </c>
      <c r="R225" s="164">
        <f ca="1">NPV(Q224,K225:$K$244) + ($A$13+$A$14+$A$15)/POWER(1+Q224,$A$29-D225+1)+U224</f>
        <v>0</v>
      </c>
      <c r="S225" s="164">
        <f ca="1">NPV(Q225,K225:$K$244) + ($A$13+$A$14+$A$15)/POWER(1+Q225,$A$29-D225+1)+U224</f>
        <v>0</v>
      </c>
      <c r="T225" s="45">
        <f t="shared" ca="1" si="73"/>
        <v>7.2759576141834259E-11</v>
      </c>
      <c r="U225" s="45">
        <f t="shared" ca="1" si="74"/>
        <v>0</v>
      </c>
      <c r="V225" s="306">
        <f t="shared" si="75"/>
        <v>0</v>
      </c>
      <c r="W225" s="306">
        <f t="shared" ca="1" si="66"/>
        <v>0</v>
      </c>
      <c r="X225" s="274">
        <f t="shared" ca="1" si="67"/>
        <v>7.2759576141834259E-11</v>
      </c>
      <c r="Z225" s="304">
        <f t="shared" ca="1" si="76"/>
        <v>0</v>
      </c>
      <c r="AA225" s="308"/>
      <c r="AB225" s="306">
        <f t="shared" ca="1" si="77"/>
        <v>0</v>
      </c>
      <c r="AC225" s="306">
        <f t="shared" ca="1" si="59"/>
        <v>0</v>
      </c>
      <c r="AD225" s="307">
        <f t="shared" ca="1" si="60"/>
        <v>0</v>
      </c>
    </row>
    <row r="226" spans="4:30" x14ac:dyDescent="0.35">
      <c r="D226" s="320">
        <v>222</v>
      </c>
      <c r="E226" s="321">
        <f t="shared" ca="1" si="68"/>
        <v>125765</v>
      </c>
      <c r="F226" s="322">
        <f t="shared" ca="1" si="61"/>
        <v>126129</v>
      </c>
      <c r="G226" s="323" t="s">
        <v>119</v>
      </c>
      <c r="H226" s="322">
        <f t="shared" ca="1" si="69"/>
        <v>125736</v>
      </c>
      <c r="I226" s="306">
        <f t="shared" si="70"/>
        <v>0</v>
      </c>
      <c r="J226" s="306">
        <f t="shared" ca="1" si="62"/>
        <v>0</v>
      </c>
      <c r="K226" s="306">
        <f t="shared" si="71"/>
        <v>0</v>
      </c>
      <c r="L226" s="306"/>
      <c r="M226" s="306">
        <f t="shared" si="72"/>
        <v>0</v>
      </c>
      <c r="N226" s="325">
        <f t="shared" ca="1" si="63"/>
        <v>0.05</v>
      </c>
      <c r="O226" s="23"/>
      <c r="P226" s="317">
        <f t="shared" ca="1" si="64"/>
        <v>9.4999999999999998E-3</v>
      </c>
      <c r="Q226" s="314">
        <f t="shared" ca="1" si="65"/>
        <v>0.05</v>
      </c>
      <c r="R226" s="164">
        <f ca="1">NPV(Q225,K226:$K$244) + ($A$13+$A$14+$A$15)/POWER(1+Q225,$A$29-D226+1)+U225</f>
        <v>0</v>
      </c>
      <c r="S226" s="164">
        <f ca="1">NPV(Q226,K226:$K$244) + ($A$13+$A$14+$A$15)/POWER(1+Q226,$A$29-D226+1)+U225</f>
        <v>0</v>
      </c>
      <c r="T226" s="45">
        <f t="shared" ca="1" si="73"/>
        <v>7.2759576141834259E-11</v>
      </c>
      <c r="U226" s="45">
        <f t="shared" ca="1" si="74"/>
        <v>0</v>
      </c>
      <c r="V226" s="306">
        <f t="shared" si="75"/>
        <v>0</v>
      </c>
      <c r="W226" s="306">
        <f t="shared" ca="1" si="66"/>
        <v>0</v>
      </c>
      <c r="X226" s="274">
        <f t="shared" ca="1" si="67"/>
        <v>7.2759576141834259E-11</v>
      </c>
      <c r="Z226" s="304">
        <f t="shared" ca="1" si="76"/>
        <v>0</v>
      </c>
      <c r="AA226" s="308"/>
      <c r="AB226" s="306">
        <f t="shared" ca="1" si="77"/>
        <v>0</v>
      </c>
      <c r="AC226" s="306">
        <f t="shared" ca="1" si="59"/>
        <v>0</v>
      </c>
      <c r="AD226" s="307">
        <f t="shared" ca="1" si="60"/>
        <v>0</v>
      </c>
    </row>
    <row r="227" spans="4:30" x14ac:dyDescent="0.35">
      <c r="D227" s="320">
        <v>223</v>
      </c>
      <c r="E227" s="321">
        <f t="shared" ca="1" si="68"/>
        <v>126130</v>
      </c>
      <c r="F227" s="322">
        <f t="shared" ca="1" si="61"/>
        <v>126494</v>
      </c>
      <c r="G227" s="323" t="s">
        <v>119</v>
      </c>
      <c r="H227" s="322">
        <f t="shared" ca="1" si="69"/>
        <v>126101</v>
      </c>
      <c r="I227" s="306">
        <f t="shared" si="70"/>
        <v>0</v>
      </c>
      <c r="J227" s="306">
        <f t="shared" ca="1" si="62"/>
        <v>0</v>
      </c>
      <c r="K227" s="306">
        <f t="shared" si="71"/>
        <v>0</v>
      </c>
      <c r="L227" s="306"/>
      <c r="M227" s="306">
        <f t="shared" si="72"/>
        <v>0</v>
      </c>
      <c r="N227" s="325">
        <f t="shared" ca="1" si="63"/>
        <v>0.05</v>
      </c>
      <c r="O227" s="23"/>
      <c r="P227" s="317">
        <f t="shared" ca="1" si="64"/>
        <v>9.4999999999999998E-3</v>
      </c>
      <c r="Q227" s="314">
        <f t="shared" ca="1" si="65"/>
        <v>0.05</v>
      </c>
      <c r="R227" s="164">
        <f ca="1">NPV(Q226,K227:$K$244) + ($A$13+$A$14+$A$15)/POWER(1+Q226,$A$29-D227+1)+U226</f>
        <v>0</v>
      </c>
      <c r="S227" s="164">
        <f ca="1">NPV(Q227,K227:$K$244) + ($A$13+$A$14+$A$15)/POWER(1+Q227,$A$29-D227+1)+U226</f>
        <v>0</v>
      </c>
      <c r="T227" s="45">
        <f t="shared" ca="1" si="73"/>
        <v>7.2759576141834259E-11</v>
      </c>
      <c r="U227" s="45">
        <f t="shared" ca="1" si="74"/>
        <v>0</v>
      </c>
      <c r="V227" s="306">
        <f t="shared" si="75"/>
        <v>0</v>
      </c>
      <c r="W227" s="306">
        <f t="shared" ca="1" si="66"/>
        <v>0</v>
      </c>
      <c r="X227" s="274">
        <f t="shared" ca="1" si="67"/>
        <v>7.2759576141834259E-11</v>
      </c>
      <c r="Z227" s="304">
        <f t="shared" ca="1" si="76"/>
        <v>0</v>
      </c>
      <c r="AA227" s="308"/>
      <c r="AB227" s="306">
        <f t="shared" ca="1" si="77"/>
        <v>0</v>
      </c>
      <c r="AC227" s="306">
        <f t="shared" ca="1" si="59"/>
        <v>0</v>
      </c>
      <c r="AD227" s="307">
        <f t="shared" ca="1" si="60"/>
        <v>0</v>
      </c>
    </row>
    <row r="228" spans="4:30" x14ac:dyDescent="0.35">
      <c r="D228" s="320">
        <v>224</v>
      </c>
      <c r="E228" s="321">
        <f t="shared" ca="1" si="68"/>
        <v>126495</v>
      </c>
      <c r="F228" s="322">
        <f t="shared" ca="1" si="61"/>
        <v>126859</v>
      </c>
      <c r="G228" s="323" t="s">
        <v>119</v>
      </c>
      <c r="H228" s="322">
        <f t="shared" ca="1" si="69"/>
        <v>126466</v>
      </c>
      <c r="I228" s="306">
        <f t="shared" si="70"/>
        <v>0</v>
      </c>
      <c r="J228" s="306">
        <f t="shared" ca="1" si="62"/>
        <v>0</v>
      </c>
      <c r="K228" s="306">
        <f t="shared" si="71"/>
        <v>0</v>
      </c>
      <c r="L228" s="306"/>
      <c r="M228" s="306">
        <f t="shared" si="72"/>
        <v>0</v>
      </c>
      <c r="N228" s="325">
        <f t="shared" ca="1" si="63"/>
        <v>0.05</v>
      </c>
      <c r="O228" s="23"/>
      <c r="P228" s="317">
        <f t="shared" ca="1" si="64"/>
        <v>9.4999999999999998E-3</v>
      </c>
      <c r="Q228" s="314">
        <f t="shared" ca="1" si="65"/>
        <v>0.05</v>
      </c>
      <c r="R228" s="164">
        <f ca="1">NPV(Q227,K228:$K$244) + ($A$13+$A$14+$A$15)/POWER(1+Q227,$A$29-D228+1)+U227</f>
        <v>0</v>
      </c>
      <c r="S228" s="164">
        <f ca="1">NPV(Q228,K228:$K$244) + ($A$13+$A$14+$A$15)/POWER(1+Q228,$A$29-D228+1)+U227</f>
        <v>0</v>
      </c>
      <c r="T228" s="45">
        <f t="shared" ca="1" si="73"/>
        <v>7.2759576141834259E-11</v>
      </c>
      <c r="U228" s="45">
        <f t="shared" ca="1" si="74"/>
        <v>0</v>
      </c>
      <c r="V228" s="306">
        <f t="shared" si="75"/>
        <v>0</v>
      </c>
      <c r="W228" s="306">
        <f t="shared" ca="1" si="66"/>
        <v>0</v>
      </c>
      <c r="X228" s="274">
        <f t="shared" ca="1" si="67"/>
        <v>7.2759576141834259E-11</v>
      </c>
      <c r="Z228" s="304">
        <f t="shared" ca="1" si="76"/>
        <v>0</v>
      </c>
      <c r="AA228" s="308"/>
      <c r="AB228" s="306">
        <f t="shared" ca="1" si="77"/>
        <v>0</v>
      </c>
      <c r="AC228" s="306">
        <f t="shared" ca="1" si="59"/>
        <v>0</v>
      </c>
      <c r="AD228" s="307">
        <f t="shared" ca="1" si="60"/>
        <v>0</v>
      </c>
    </row>
    <row r="229" spans="4:30" x14ac:dyDescent="0.35">
      <c r="D229" s="320">
        <v>225</v>
      </c>
      <c r="E229" s="321">
        <f t="shared" ca="1" si="68"/>
        <v>126860</v>
      </c>
      <c r="F229" s="322">
        <f t="shared" ca="1" si="61"/>
        <v>127225</v>
      </c>
      <c r="G229" s="323" t="s">
        <v>119</v>
      </c>
      <c r="H229" s="322">
        <f t="shared" ca="1" si="69"/>
        <v>126831</v>
      </c>
      <c r="I229" s="306">
        <f t="shared" si="70"/>
        <v>0</v>
      </c>
      <c r="J229" s="306">
        <f t="shared" ca="1" si="62"/>
        <v>0</v>
      </c>
      <c r="K229" s="306">
        <f t="shared" si="71"/>
        <v>0</v>
      </c>
      <c r="L229" s="306"/>
      <c r="M229" s="306">
        <f t="shared" si="72"/>
        <v>0</v>
      </c>
      <c r="N229" s="325">
        <f t="shared" ca="1" si="63"/>
        <v>0.05</v>
      </c>
      <c r="O229" s="23"/>
      <c r="P229" s="317">
        <f t="shared" ca="1" si="64"/>
        <v>9.4999999999999998E-3</v>
      </c>
      <c r="Q229" s="314">
        <f t="shared" ca="1" si="65"/>
        <v>0.05</v>
      </c>
      <c r="R229" s="164">
        <f ca="1">NPV(Q228,K229:$K$244) + ($A$13+$A$14+$A$15)/POWER(1+Q228,$A$29-D229+1)+U228</f>
        <v>0</v>
      </c>
      <c r="S229" s="164">
        <f ca="1">NPV(Q229,K229:$K$244) + ($A$13+$A$14+$A$15)/POWER(1+Q229,$A$29-D229+1)+U228</f>
        <v>0</v>
      </c>
      <c r="T229" s="45">
        <f t="shared" ca="1" si="73"/>
        <v>7.2759576141834259E-11</v>
      </c>
      <c r="U229" s="45">
        <f t="shared" ca="1" si="74"/>
        <v>0</v>
      </c>
      <c r="V229" s="306">
        <f t="shared" si="75"/>
        <v>0</v>
      </c>
      <c r="W229" s="306">
        <f t="shared" ca="1" si="66"/>
        <v>0</v>
      </c>
      <c r="X229" s="274">
        <f t="shared" ca="1" si="67"/>
        <v>7.2759576141834259E-11</v>
      </c>
      <c r="Z229" s="304">
        <f t="shared" ca="1" si="76"/>
        <v>0</v>
      </c>
      <c r="AA229" s="308"/>
      <c r="AB229" s="306">
        <f t="shared" ca="1" si="77"/>
        <v>0</v>
      </c>
      <c r="AC229" s="306">
        <f t="shared" ca="1" si="59"/>
        <v>0</v>
      </c>
      <c r="AD229" s="307">
        <f t="shared" ca="1" si="60"/>
        <v>0</v>
      </c>
    </row>
    <row r="230" spans="4:30" x14ac:dyDescent="0.35">
      <c r="D230" s="320">
        <v>226</v>
      </c>
      <c r="E230" s="321">
        <f t="shared" ca="1" si="68"/>
        <v>127226</v>
      </c>
      <c r="F230" s="322">
        <f t="shared" ca="1" si="61"/>
        <v>127590</v>
      </c>
      <c r="G230" s="323" t="s">
        <v>119</v>
      </c>
      <c r="H230" s="322">
        <f t="shared" ca="1" si="69"/>
        <v>127197</v>
      </c>
      <c r="I230" s="306">
        <f t="shared" si="70"/>
        <v>0</v>
      </c>
      <c r="J230" s="306">
        <f t="shared" ca="1" si="62"/>
        <v>0</v>
      </c>
      <c r="K230" s="306">
        <f t="shared" si="71"/>
        <v>0</v>
      </c>
      <c r="L230" s="306"/>
      <c r="M230" s="306">
        <f t="shared" si="72"/>
        <v>0</v>
      </c>
      <c r="N230" s="325">
        <f t="shared" ca="1" si="63"/>
        <v>0.05</v>
      </c>
      <c r="O230" s="23"/>
      <c r="P230" s="317">
        <f t="shared" ca="1" si="64"/>
        <v>9.4999999999999998E-3</v>
      </c>
      <c r="Q230" s="314">
        <f t="shared" ca="1" si="65"/>
        <v>0.05</v>
      </c>
      <c r="R230" s="164">
        <f ca="1">NPV(Q229,K230:$K$244) + ($A$13+$A$14+$A$15)/POWER(1+Q229,$A$29-D230+1)+U229</f>
        <v>0</v>
      </c>
      <c r="S230" s="164">
        <f ca="1">NPV(Q230,K230:$K$244) + ($A$13+$A$14+$A$15)/POWER(1+Q230,$A$29-D230+1)+U229</f>
        <v>0</v>
      </c>
      <c r="T230" s="45">
        <f t="shared" ca="1" si="73"/>
        <v>7.2759576141834259E-11</v>
      </c>
      <c r="U230" s="45">
        <f t="shared" ca="1" si="74"/>
        <v>0</v>
      </c>
      <c r="V230" s="306">
        <f t="shared" si="75"/>
        <v>0</v>
      </c>
      <c r="W230" s="306">
        <f t="shared" ca="1" si="66"/>
        <v>0</v>
      </c>
      <c r="X230" s="274">
        <f t="shared" ca="1" si="67"/>
        <v>7.2759576141834259E-11</v>
      </c>
      <c r="Z230" s="304">
        <f t="shared" ca="1" si="76"/>
        <v>0</v>
      </c>
      <c r="AA230" s="308"/>
      <c r="AB230" s="306">
        <f t="shared" ca="1" si="77"/>
        <v>0</v>
      </c>
      <c r="AC230" s="306">
        <f t="shared" ca="1" si="59"/>
        <v>0</v>
      </c>
      <c r="AD230" s="307">
        <f t="shared" ca="1" si="60"/>
        <v>0</v>
      </c>
    </row>
    <row r="231" spans="4:30" x14ac:dyDescent="0.35">
      <c r="D231" s="320">
        <v>227</v>
      </c>
      <c r="E231" s="321">
        <f t="shared" ca="1" si="68"/>
        <v>127591</v>
      </c>
      <c r="F231" s="322">
        <f t="shared" ca="1" si="61"/>
        <v>127955</v>
      </c>
      <c r="G231" s="323" t="s">
        <v>119</v>
      </c>
      <c r="H231" s="322">
        <f t="shared" ca="1" si="69"/>
        <v>127562</v>
      </c>
      <c r="I231" s="306">
        <f t="shared" si="70"/>
        <v>0</v>
      </c>
      <c r="J231" s="306">
        <f t="shared" ca="1" si="62"/>
        <v>0</v>
      </c>
      <c r="K231" s="306">
        <f t="shared" si="71"/>
        <v>0</v>
      </c>
      <c r="L231" s="306"/>
      <c r="M231" s="306">
        <f t="shared" si="72"/>
        <v>0</v>
      </c>
      <c r="N231" s="325">
        <f t="shared" ca="1" si="63"/>
        <v>0.05</v>
      </c>
      <c r="O231" s="23"/>
      <c r="P231" s="317">
        <f t="shared" ca="1" si="64"/>
        <v>9.4999999999999998E-3</v>
      </c>
      <c r="Q231" s="314">
        <f t="shared" ca="1" si="65"/>
        <v>0.05</v>
      </c>
      <c r="R231" s="164">
        <f ca="1">NPV(Q230,K231:$K$244) + ($A$13+$A$14+$A$15)/POWER(1+Q230,$A$29-D231+1)+U230</f>
        <v>0</v>
      </c>
      <c r="S231" s="164">
        <f ca="1">NPV(Q231,K231:$K$244) + ($A$13+$A$14+$A$15)/POWER(1+Q231,$A$29-D231+1)+U230</f>
        <v>0</v>
      </c>
      <c r="T231" s="45">
        <f t="shared" ca="1" si="73"/>
        <v>7.2759576141834259E-11</v>
      </c>
      <c r="U231" s="45">
        <f t="shared" ca="1" si="74"/>
        <v>0</v>
      </c>
      <c r="V231" s="306">
        <f t="shared" si="75"/>
        <v>0</v>
      </c>
      <c r="W231" s="306">
        <f t="shared" ca="1" si="66"/>
        <v>0</v>
      </c>
      <c r="X231" s="274">
        <f t="shared" ca="1" si="67"/>
        <v>7.2759576141834259E-11</v>
      </c>
      <c r="Z231" s="304">
        <f t="shared" ca="1" si="76"/>
        <v>0</v>
      </c>
      <c r="AA231" s="308"/>
      <c r="AB231" s="306">
        <f t="shared" ca="1" si="77"/>
        <v>0</v>
      </c>
      <c r="AC231" s="306">
        <f t="shared" ca="1" si="59"/>
        <v>0</v>
      </c>
      <c r="AD231" s="307">
        <f t="shared" ca="1" si="60"/>
        <v>0</v>
      </c>
    </row>
    <row r="232" spans="4:30" x14ac:dyDescent="0.35">
      <c r="D232" s="320">
        <v>228</v>
      </c>
      <c r="E232" s="321">
        <f t="shared" ca="1" si="68"/>
        <v>127956</v>
      </c>
      <c r="F232" s="322">
        <f t="shared" ca="1" si="61"/>
        <v>128320</v>
      </c>
      <c r="G232" s="323" t="s">
        <v>119</v>
      </c>
      <c r="H232" s="322">
        <f t="shared" ca="1" si="69"/>
        <v>127927</v>
      </c>
      <c r="I232" s="306">
        <f t="shared" si="70"/>
        <v>0</v>
      </c>
      <c r="J232" s="306">
        <f t="shared" ca="1" si="62"/>
        <v>0</v>
      </c>
      <c r="K232" s="306">
        <f t="shared" si="71"/>
        <v>0</v>
      </c>
      <c r="L232" s="306"/>
      <c r="M232" s="306">
        <f t="shared" si="72"/>
        <v>0</v>
      </c>
      <c r="N232" s="325">
        <f t="shared" ca="1" si="63"/>
        <v>0.05</v>
      </c>
      <c r="O232" s="23"/>
      <c r="P232" s="317">
        <f t="shared" ca="1" si="64"/>
        <v>9.4999999999999998E-3</v>
      </c>
      <c r="Q232" s="314">
        <f t="shared" ca="1" si="65"/>
        <v>0.05</v>
      </c>
      <c r="R232" s="164">
        <f ca="1">NPV(Q231,K232:$K$244) + ($A$13+$A$14+$A$15)/POWER(1+Q231,$A$29-D232+1)+U231</f>
        <v>0</v>
      </c>
      <c r="S232" s="164">
        <f ca="1">NPV(Q232,K232:$K$244) + ($A$13+$A$14+$A$15)/POWER(1+Q232,$A$29-D232+1)+U231</f>
        <v>0</v>
      </c>
      <c r="T232" s="45">
        <f t="shared" ca="1" si="73"/>
        <v>7.2759576141834259E-11</v>
      </c>
      <c r="U232" s="45">
        <f t="shared" ca="1" si="74"/>
        <v>0</v>
      </c>
      <c r="V232" s="306">
        <f t="shared" si="75"/>
        <v>0</v>
      </c>
      <c r="W232" s="306">
        <f t="shared" ca="1" si="66"/>
        <v>0</v>
      </c>
      <c r="X232" s="274">
        <f t="shared" ca="1" si="67"/>
        <v>7.2759576141834259E-11</v>
      </c>
      <c r="Z232" s="304">
        <f t="shared" ca="1" si="76"/>
        <v>0</v>
      </c>
      <c r="AA232" s="308"/>
      <c r="AB232" s="306">
        <f t="shared" ca="1" si="77"/>
        <v>0</v>
      </c>
      <c r="AC232" s="306">
        <f t="shared" ca="1" si="59"/>
        <v>0</v>
      </c>
      <c r="AD232" s="307">
        <f t="shared" ca="1" si="60"/>
        <v>0</v>
      </c>
    </row>
    <row r="233" spans="4:30" x14ac:dyDescent="0.35">
      <c r="D233" s="320">
        <v>229</v>
      </c>
      <c r="E233" s="321">
        <f t="shared" ca="1" si="68"/>
        <v>128321</v>
      </c>
      <c r="F233" s="322">
        <f t="shared" ca="1" si="61"/>
        <v>128686</v>
      </c>
      <c r="G233" s="323" t="s">
        <v>119</v>
      </c>
      <c r="H233" s="322">
        <f t="shared" ca="1" si="69"/>
        <v>128292</v>
      </c>
      <c r="I233" s="306">
        <f t="shared" si="70"/>
        <v>0</v>
      </c>
      <c r="J233" s="306">
        <f t="shared" ca="1" si="62"/>
        <v>0</v>
      </c>
      <c r="K233" s="306">
        <f t="shared" si="71"/>
        <v>0</v>
      </c>
      <c r="L233" s="306"/>
      <c r="M233" s="306">
        <f t="shared" si="72"/>
        <v>0</v>
      </c>
      <c r="N233" s="325">
        <f t="shared" ca="1" si="63"/>
        <v>0.05</v>
      </c>
      <c r="O233" s="23"/>
      <c r="P233" s="317">
        <f t="shared" ca="1" si="64"/>
        <v>9.4999999999999998E-3</v>
      </c>
      <c r="Q233" s="314">
        <f t="shared" ca="1" si="65"/>
        <v>0.05</v>
      </c>
      <c r="R233" s="164">
        <f ca="1">NPV(Q232,K233:$K$244) + ($A$13+$A$14+$A$15)/POWER(1+Q232,$A$29-D233+1)+U232</f>
        <v>0</v>
      </c>
      <c r="S233" s="164">
        <f ca="1">NPV(Q233,K233:$K$244) + ($A$13+$A$14+$A$15)/POWER(1+Q233,$A$29-D233+1)+U232</f>
        <v>0</v>
      </c>
      <c r="T233" s="45">
        <f t="shared" ca="1" si="73"/>
        <v>7.2759576141834259E-11</v>
      </c>
      <c r="U233" s="45">
        <f t="shared" ca="1" si="74"/>
        <v>0</v>
      </c>
      <c r="V233" s="306">
        <f t="shared" si="75"/>
        <v>0</v>
      </c>
      <c r="W233" s="306">
        <f t="shared" ca="1" si="66"/>
        <v>0</v>
      </c>
      <c r="X233" s="274">
        <f t="shared" ca="1" si="67"/>
        <v>7.2759576141834259E-11</v>
      </c>
      <c r="Z233" s="304">
        <f t="shared" ca="1" si="76"/>
        <v>0</v>
      </c>
      <c r="AA233" s="308"/>
      <c r="AB233" s="306">
        <f t="shared" ca="1" si="77"/>
        <v>0</v>
      </c>
      <c r="AC233" s="306">
        <f t="shared" ca="1" si="59"/>
        <v>0</v>
      </c>
      <c r="AD233" s="307">
        <f t="shared" ca="1" si="60"/>
        <v>0</v>
      </c>
    </row>
    <row r="234" spans="4:30" x14ac:dyDescent="0.35">
      <c r="D234" s="320">
        <v>230</v>
      </c>
      <c r="E234" s="321">
        <f t="shared" ca="1" si="68"/>
        <v>128687</v>
      </c>
      <c r="F234" s="322">
        <f t="shared" ca="1" si="61"/>
        <v>129051</v>
      </c>
      <c r="G234" s="323" t="s">
        <v>119</v>
      </c>
      <c r="H234" s="322">
        <f t="shared" ca="1" si="69"/>
        <v>128658</v>
      </c>
      <c r="I234" s="306">
        <f t="shared" si="70"/>
        <v>0</v>
      </c>
      <c r="J234" s="306">
        <f t="shared" ca="1" si="62"/>
        <v>0</v>
      </c>
      <c r="K234" s="306">
        <f t="shared" si="71"/>
        <v>0</v>
      </c>
      <c r="L234" s="306"/>
      <c r="M234" s="306">
        <f t="shared" si="72"/>
        <v>0</v>
      </c>
      <c r="N234" s="325">
        <f t="shared" ca="1" si="63"/>
        <v>0.05</v>
      </c>
      <c r="O234" s="23"/>
      <c r="P234" s="317">
        <f t="shared" ca="1" si="64"/>
        <v>9.4999999999999998E-3</v>
      </c>
      <c r="Q234" s="314">
        <f t="shared" ca="1" si="65"/>
        <v>0.05</v>
      </c>
      <c r="R234" s="164">
        <f ca="1">NPV(Q233,K234:$K$244) + ($A$13+$A$14+$A$15)/POWER(1+Q233,$A$29-D234+1)+U233</f>
        <v>0</v>
      </c>
      <c r="S234" s="164">
        <f ca="1">NPV(Q234,K234:$K$244) + ($A$13+$A$14+$A$15)/POWER(1+Q234,$A$29-D234+1)+U233</f>
        <v>0</v>
      </c>
      <c r="T234" s="45">
        <f t="shared" ca="1" si="73"/>
        <v>7.2759576141834259E-11</v>
      </c>
      <c r="U234" s="45">
        <f t="shared" ca="1" si="74"/>
        <v>0</v>
      </c>
      <c r="V234" s="306">
        <f t="shared" si="75"/>
        <v>0</v>
      </c>
      <c r="W234" s="306">
        <f t="shared" ca="1" si="66"/>
        <v>0</v>
      </c>
      <c r="X234" s="274">
        <f t="shared" ca="1" si="67"/>
        <v>7.2759576141834259E-11</v>
      </c>
      <c r="Z234" s="304">
        <f t="shared" ca="1" si="76"/>
        <v>0</v>
      </c>
      <c r="AA234" s="308"/>
      <c r="AB234" s="306">
        <f t="shared" ca="1" si="77"/>
        <v>0</v>
      </c>
      <c r="AC234" s="306">
        <f t="shared" ca="1" si="59"/>
        <v>0</v>
      </c>
      <c r="AD234" s="307">
        <f t="shared" ca="1" si="60"/>
        <v>0</v>
      </c>
    </row>
    <row r="235" spans="4:30" x14ac:dyDescent="0.35">
      <c r="D235" s="320">
        <v>231</v>
      </c>
      <c r="E235" s="321">
        <f t="shared" ca="1" si="68"/>
        <v>129052</v>
      </c>
      <c r="F235" s="322">
        <f t="shared" ca="1" si="61"/>
        <v>129416</v>
      </c>
      <c r="G235" s="323" t="s">
        <v>119</v>
      </c>
      <c r="H235" s="322">
        <f t="shared" ca="1" si="69"/>
        <v>129023</v>
      </c>
      <c r="I235" s="306">
        <f t="shared" si="70"/>
        <v>0</v>
      </c>
      <c r="J235" s="306">
        <f t="shared" ca="1" si="62"/>
        <v>0</v>
      </c>
      <c r="K235" s="306">
        <f t="shared" si="71"/>
        <v>0</v>
      </c>
      <c r="L235" s="306"/>
      <c r="M235" s="306">
        <f t="shared" si="72"/>
        <v>0</v>
      </c>
      <c r="N235" s="325">
        <f t="shared" ca="1" si="63"/>
        <v>0.05</v>
      </c>
      <c r="O235" s="23"/>
      <c r="P235" s="317">
        <f t="shared" ca="1" si="64"/>
        <v>9.4999999999999998E-3</v>
      </c>
      <c r="Q235" s="314">
        <f t="shared" ca="1" si="65"/>
        <v>0.05</v>
      </c>
      <c r="R235" s="164">
        <f ca="1">NPV(Q234,K235:$K$244) + ($A$13+$A$14+$A$15)/POWER(1+Q234,$A$29-D235+1)+U234</f>
        <v>0</v>
      </c>
      <c r="S235" s="164">
        <f ca="1">NPV(Q235,K235:$K$244) + ($A$13+$A$14+$A$15)/POWER(1+Q235,$A$29-D235+1)+U234</f>
        <v>0</v>
      </c>
      <c r="T235" s="45">
        <f t="shared" ca="1" si="73"/>
        <v>7.2759576141834259E-11</v>
      </c>
      <c r="U235" s="45">
        <f t="shared" ca="1" si="74"/>
        <v>0</v>
      </c>
      <c r="V235" s="306">
        <f t="shared" si="75"/>
        <v>0</v>
      </c>
      <c r="W235" s="306">
        <f t="shared" ca="1" si="66"/>
        <v>0</v>
      </c>
      <c r="X235" s="274">
        <f t="shared" ca="1" si="67"/>
        <v>7.2759576141834259E-11</v>
      </c>
      <c r="Z235" s="304">
        <f t="shared" ca="1" si="76"/>
        <v>0</v>
      </c>
      <c r="AA235" s="308"/>
      <c r="AB235" s="306">
        <f t="shared" ca="1" si="77"/>
        <v>0</v>
      </c>
      <c r="AC235" s="306">
        <f t="shared" ca="1" si="59"/>
        <v>0</v>
      </c>
      <c r="AD235" s="307">
        <f t="shared" ca="1" si="60"/>
        <v>0</v>
      </c>
    </row>
    <row r="236" spans="4:30" x14ac:dyDescent="0.35">
      <c r="D236" s="320">
        <v>232</v>
      </c>
      <c r="E236" s="321">
        <f t="shared" ca="1" si="68"/>
        <v>129417</v>
      </c>
      <c r="F236" s="322">
        <f t="shared" ca="1" si="61"/>
        <v>129781</v>
      </c>
      <c r="G236" s="323" t="s">
        <v>119</v>
      </c>
      <c r="H236" s="322">
        <f t="shared" ca="1" si="69"/>
        <v>129388</v>
      </c>
      <c r="I236" s="306">
        <f t="shared" si="70"/>
        <v>0</v>
      </c>
      <c r="J236" s="306">
        <f t="shared" ca="1" si="62"/>
        <v>0</v>
      </c>
      <c r="K236" s="306">
        <f t="shared" si="71"/>
        <v>0</v>
      </c>
      <c r="L236" s="306"/>
      <c r="M236" s="306">
        <f t="shared" si="72"/>
        <v>0</v>
      </c>
      <c r="N236" s="325">
        <f t="shared" ca="1" si="63"/>
        <v>0.05</v>
      </c>
      <c r="O236" s="23"/>
      <c r="P236" s="317">
        <f t="shared" ca="1" si="64"/>
        <v>9.4999999999999998E-3</v>
      </c>
      <c r="Q236" s="314">
        <f t="shared" ca="1" si="65"/>
        <v>0.05</v>
      </c>
      <c r="R236" s="164">
        <f ca="1">NPV(Q235,K236:$K$244) + ($A$13+$A$14+$A$15)/POWER(1+Q235,$A$29-D236+1)+U235</f>
        <v>0</v>
      </c>
      <c r="S236" s="164">
        <f ca="1">NPV(Q236,K236:$K$244) + ($A$13+$A$14+$A$15)/POWER(1+Q236,$A$29-D236+1)+U235</f>
        <v>0</v>
      </c>
      <c r="T236" s="45">
        <f t="shared" ca="1" si="73"/>
        <v>7.2759576141834259E-11</v>
      </c>
      <c r="U236" s="45">
        <f t="shared" ca="1" si="74"/>
        <v>0</v>
      </c>
      <c r="V236" s="306">
        <f t="shared" si="75"/>
        <v>0</v>
      </c>
      <c r="W236" s="306">
        <f t="shared" ca="1" si="66"/>
        <v>0</v>
      </c>
      <c r="X236" s="274">
        <f t="shared" ca="1" si="67"/>
        <v>7.2759576141834259E-11</v>
      </c>
      <c r="Z236" s="304">
        <f t="shared" ca="1" si="76"/>
        <v>0</v>
      </c>
      <c r="AA236" s="308"/>
      <c r="AB236" s="306">
        <f t="shared" ca="1" si="77"/>
        <v>0</v>
      </c>
      <c r="AC236" s="306">
        <f t="shared" ca="1" si="59"/>
        <v>0</v>
      </c>
      <c r="AD236" s="307">
        <f t="shared" ca="1" si="60"/>
        <v>0</v>
      </c>
    </row>
    <row r="237" spans="4:30" x14ac:dyDescent="0.35">
      <c r="D237" s="320">
        <v>233</v>
      </c>
      <c r="E237" s="321">
        <f t="shared" ca="1" si="68"/>
        <v>129782</v>
      </c>
      <c r="F237" s="322">
        <f t="shared" ca="1" si="61"/>
        <v>130147</v>
      </c>
      <c r="G237" s="323" t="s">
        <v>119</v>
      </c>
      <c r="H237" s="322">
        <f t="shared" ca="1" si="69"/>
        <v>129753</v>
      </c>
      <c r="I237" s="306">
        <f t="shared" si="70"/>
        <v>0</v>
      </c>
      <c r="J237" s="306">
        <f t="shared" ca="1" si="62"/>
        <v>0</v>
      </c>
      <c r="K237" s="306">
        <f t="shared" si="71"/>
        <v>0</v>
      </c>
      <c r="L237" s="306"/>
      <c r="M237" s="306">
        <f t="shared" si="72"/>
        <v>0</v>
      </c>
      <c r="N237" s="325">
        <f t="shared" ca="1" si="63"/>
        <v>0.05</v>
      </c>
      <c r="O237" s="23"/>
      <c r="P237" s="317">
        <f t="shared" ca="1" si="64"/>
        <v>9.4999999999999998E-3</v>
      </c>
      <c r="Q237" s="314">
        <f t="shared" ca="1" si="65"/>
        <v>0.05</v>
      </c>
      <c r="R237" s="164">
        <f ca="1">NPV(Q236,K237:$K$244) + ($A$13+$A$14+$A$15)/POWER(1+Q236,$A$29-D237+1)+U236</f>
        <v>0</v>
      </c>
      <c r="S237" s="164">
        <f ca="1">NPV(Q237,K237:$K$244) + ($A$13+$A$14+$A$15)/POWER(1+Q237,$A$29-D237+1)+U236</f>
        <v>0</v>
      </c>
      <c r="T237" s="45">
        <f t="shared" ca="1" si="73"/>
        <v>7.2759576141834259E-11</v>
      </c>
      <c r="U237" s="45">
        <f t="shared" ca="1" si="74"/>
        <v>0</v>
      </c>
      <c r="V237" s="306">
        <f t="shared" si="75"/>
        <v>0</v>
      </c>
      <c r="W237" s="306">
        <f t="shared" ca="1" si="66"/>
        <v>0</v>
      </c>
      <c r="X237" s="274">
        <f t="shared" ca="1" si="67"/>
        <v>7.2759576141834259E-11</v>
      </c>
      <c r="Z237" s="304">
        <f t="shared" ca="1" si="76"/>
        <v>0</v>
      </c>
      <c r="AA237" s="308"/>
      <c r="AB237" s="306">
        <f t="shared" ca="1" si="77"/>
        <v>0</v>
      </c>
      <c r="AC237" s="306">
        <f t="shared" ca="1" si="59"/>
        <v>0</v>
      </c>
      <c r="AD237" s="307">
        <f t="shared" ca="1" si="60"/>
        <v>0</v>
      </c>
    </row>
    <row r="238" spans="4:30" x14ac:dyDescent="0.35">
      <c r="D238" s="320">
        <v>234</v>
      </c>
      <c r="E238" s="321">
        <f t="shared" ca="1" si="68"/>
        <v>130148</v>
      </c>
      <c r="F238" s="322">
        <f t="shared" ca="1" si="61"/>
        <v>130512</v>
      </c>
      <c r="G238" s="323" t="s">
        <v>119</v>
      </c>
      <c r="H238" s="322">
        <f t="shared" ca="1" si="69"/>
        <v>130119</v>
      </c>
      <c r="I238" s="306">
        <f t="shared" si="70"/>
        <v>0</v>
      </c>
      <c r="J238" s="306">
        <f t="shared" ca="1" si="62"/>
        <v>0</v>
      </c>
      <c r="K238" s="306">
        <f t="shared" si="71"/>
        <v>0</v>
      </c>
      <c r="L238" s="306"/>
      <c r="M238" s="306">
        <f t="shared" si="72"/>
        <v>0</v>
      </c>
      <c r="N238" s="325">
        <f t="shared" ca="1" si="63"/>
        <v>0.05</v>
      </c>
      <c r="O238" s="23"/>
      <c r="P238" s="317">
        <f t="shared" ca="1" si="64"/>
        <v>9.4999999999999998E-3</v>
      </c>
      <c r="Q238" s="314">
        <f t="shared" ca="1" si="65"/>
        <v>0.05</v>
      </c>
      <c r="R238" s="164">
        <f ca="1">NPV(Q237,K238:$K$244) + ($A$13+$A$14+$A$15)/POWER(1+Q237,$A$29-D238+1)+U237</f>
        <v>0</v>
      </c>
      <c r="S238" s="164">
        <f ca="1">NPV(Q238,K238:$K$244) + ($A$13+$A$14+$A$15)/POWER(1+Q238,$A$29-D238+1)+U237</f>
        <v>0</v>
      </c>
      <c r="T238" s="45">
        <f t="shared" ca="1" si="73"/>
        <v>7.2759576141834259E-11</v>
      </c>
      <c r="U238" s="45">
        <f t="shared" ca="1" si="74"/>
        <v>0</v>
      </c>
      <c r="V238" s="306">
        <f t="shared" si="75"/>
        <v>0</v>
      </c>
      <c r="W238" s="306">
        <f t="shared" ca="1" si="66"/>
        <v>0</v>
      </c>
      <c r="X238" s="274">
        <f t="shared" ca="1" si="67"/>
        <v>7.2759576141834259E-11</v>
      </c>
      <c r="Z238" s="304">
        <f t="shared" ca="1" si="76"/>
        <v>0</v>
      </c>
      <c r="AA238" s="308"/>
      <c r="AB238" s="306">
        <f t="shared" ca="1" si="77"/>
        <v>0</v>
      </c>
      <c r="AC238" s="306">
        <f t="shared" ca="1" si="59"/>
        <v>0</v>
      </c>
      <c r="AD238" s="307">
        <f t="shared" ca="1" si="60"/>
        <v>0</v>
      </c>
    </row>
    <row r="239" spans="4:30" x14ac:dyDescent="0.35">
      <c r="D239" s="320">
        <v>235</v>
      </c>
      <c r="E239" s="321">
        <f t="shared" ca="1" si="68"/>
        <v>130513</v>
      </c>
      <c r="F239" s="322">
        <f t="shared" ca="1" si="61"/>
        <v>130877</v>
      </c>
      <c r="G239" s="323" t="s">
        <v>119</v>
      </c>
      <c r="H239" s="322">
        <f t="shared" ca="1" si="69"/>
        <v>130484</v>
      </c>
      <c r="I239" s="306">
        <f t="shared" si="70"/>
        <v>0</v>
      </c>
      <c r="J239" s="306">
        <f t="shared" ca="1" si="62"/>
        <v>0</v>
      </c>
      <c r="K239" s="306">
        <f t="shared" si="71"/>
        <v>0</v>
      </c>
      <c r="L239" s="306"/>
      <c r="M239" s="306">
        <f t="shared" si="72"/>
        <v>0</v>
      </c>
      <c r="N239" s="325">
        <f t="shared" ca="1" si="63"/>
        <v>0.05</v>
      </c>
      <c r="O239" s="23"/>
      <c r="P239" s="317">
        <f t="shared" ca="1" si="64"/>
        <v>9.4999999999999998E-3</v>
      </c>
      <c r="Q239" s="314">
        <f t="shared" ca="1" si="65"/>
        <v>0.05</v>
      </c>
      <c r="R239" s="164">
        <f ca="1">NPV(Q238,K239:$K$244) + ($A$13+$A$14+$A$15)/POWER(1+Q238,$A$29-D239+1)+U238</f>
        <v>0</v>
      </c>
      <c r="S239" s="164">
        <f ca="1">NPV(Q239,K239:$K$244) + ($A$13+$A$14+$A$15)/POWER(1+Q239,$A$29-D239+1)+U238</f>
        <v>0</v>
      </c>
      <c r="T239" s="45">
        <f t="shared" ca="1" si="73"/>
        <v>7.2759576141834259E-11</v>
      </c>
      <c r="U239" s="45">
        <f t="shared" ca="1" si="74"/>
        <v>0</v>
      </c>
      <c r="V239" s="306">
        <f t="shared" si="75"/>
        <v>0</v>
      </c>
      <c r="W239" s="306">
        <f t="shared" ca="1" si="66"/>
        <v>0</v>
      </c>
      <c r="X239" s="274">
        <f t="shared" ca="1" si="67"/>
        <v>7.2759576141834259E-11</v>
      </c>
      <c r="Z239" s="304">
        <f t="shared" ca="1" si="76"/>
        <v>0</v>
      </c>
      <c r="AA239" s="308"/>
      <c r="AB239" s="306">
        <f t="shared" ca="1" si="77"/>
        <v>0</v>
      </c>
      <c r="AC239" s="306">
        <f t="shared" ca="1" si="59"/>
        <v>0</v>
      </c>
      <c r="AD239" s="307">
        <f t="shared" ca="1" si="60"/>
        <v>0</v>
      </c>
    </row>
    <row r="240" spans="4:30" x14ac:dyDescent="0.35">
      <c r="D240" s="320">
        <v>236</v>
      </c>
      <c r="E240" s="321">
        <f t="shared" ca="1" si="68"/>
        <v>130878</v>
      </c>
      <c r="F240" s="322">
        <f t="shared" ca="1" si="61"/>
        <v>131242</v>
      </c>
      <c r="G240" s="323" t="s">
        <v>119</v>
      </c>
      <c r="H240" s="322">
        <f t="shared" ca="1" si="69"/>
        <v>130849</v>
      </c>
      <c r="I240" s="306">
        <f t="shared" si="70"/>
        <v>0</v>
      </c>
      <c r="J240" s="306">
        <f t="shared" ca="1" si="62"/>
        <v>0</v>
      </c>
      <c r="K240" s="306">
        <f t="shared" si="71"/>
        <v>0</v>
      </c>
      <c r="L240" s="306"/>
      <c r="M240" s="306">
        <f t="shared" si="72"/>
        <v>0</v>
      </c>
      <c r="N240" s="325">
        <f t="shared" ca="1" si="63"/>
        <v>0.05</v>
      </c>
      <c r="O240" s="23"/>
      <c r="P240" s="317">
        <f t="shared" ca="1" si="64"/>
        <v>9.4999999999999998E-3</v>
      </c>
      <c r="Q240" s="314">
        <f t="shared" ca="1" si="65"/>
        <v>0.05</v>
      </c>
      <c r="R240" s="164">
        <f ca="1">NPV(Q239,K240:$K$244) + ($A$13+$A$14+$A$15)/POWER(1+Q239,$A$29-D240+1)+U239</f>
        <v>0</v>
      </c>
      <c r="S240" s="164">
        <f ca="1">NPV(Q240,K240:$K$244) + ($A$13+$A$14+$A$15)/POWER(1+Q240,$A$29-D240+1)+U239</f>
        <v>0</v>
      </c>
      <c r="T240" s="45">
        <f t="shared" ca="1" si="73"/>
        <v>7.2759576141834259E-11</v>
      </c>
      <c r="U240" s="45">
        <f t="shared" ca="1" si="74"/>
        <v>0</v>
      </c>
      <c r="V240" s="306">
        <f t="shared" si="75"/>
        <v>0</v>
      </c>
      <c r="W240" s="306">
        <f t="shared" ca="1" si="66"/>
        <v>0</v>
      </c>
      <c r="X240" s="274">
        <f t="shared" ca="1" si="67"/>
        <v>7.2759576141834259E-11</v>
      </c>
      <c r="Z240" s="304">
        <f t="shared" ca="1" si="76"/>
        <v>0</v>
      </c>
      <c r="AA240" s="308"/>
      <c r="AB240" s="306">
        <f t="shared" ca="1" si="77"/>
        <v>0</v>
      </c>
      <c r="AC240" s="306">
        <f t="shared" ca="1" si="59"/>
        <v>0</v>
      </c>
      <c r="AD240" s="307">
        <f t="shared" ca="1" si="60"/>
        <v>0</v>
      </c>
    </row>
    <row r="241" spans="4:30" x14ac:dyDescent="0.35">
      <c r="D241" s="320">
        <v>237</v>
      </c>
      <c r="E241" s="321">
        <f t="shared" ca="1" si="68"/>
        <v>131243</v>
      </c>
      <c r="F241" s="322">
        <f t="shared" ca="1" si="61"/>
        <v>131608</v>
      </c>
      <c r="G241" s="323" t="s">
        <v>119</v>
      </c>
      <c r="H241" s="322">
        <f t="shared" ca="1" si="69"/>
        <v>131214</v>
      </c>
      <c r="I241" s="306">
        <f t="shared" si="70"/>
        <v>0</v>
      </c>
      <c r="J241" s="306">
        <f t="shared" ca="1" si="62"/>
        <v>0</v>
      </c>
      <c r="K241" s="306">
        <f t="shared" si="71"/>
        <v>0</v>
      </c>
      <c r="L241" s="306"/>
      <c r="M241" s="306">
        <f t="shared" si="72"/>
        <v>0</v>
      </c>
      <c r="N241" s="325">
        <f t="shared" ca="1" si="63"/>
        <v>0.05</v>
      </c>
      <c r="O241" s="23"/>
      <c r="P241" s="317">
        <f t="shared" ca="1" si="64"/>
        <v>9.4999999999999998E-3</v>
      </c>
      <c r="Q241" s="314">
        <f t="shared" ca="1" si="65"/>
        <v>0.05</v>
      </c>
      <c r="R241" s="164">
        <f ca="1">NPV(Q240,K241:$K$244) + ($A$13+$A$14+$A$15)/POWER(1+Q240,$A$29-D241+1)+U240</f>
        <v>0</v>
      </c>
      <c r="S241" s="164">
        <f ca="1">NPV(Q241,K241:$K$244) + ($A$13+$A$14+$A$15)/POWER(1+Q241,$A$29-D241+1)+U240</f>
        <v>0</v>
      </c>
      <c r="T241" s="45">
        <f t="shared" ca="1" si="73"/>
        <v>7.2759576141834259E-11</v>
      </c>
      <c r="U241" s="45">
        <f t="shared" ca="1" si="74"/>
        <v>0</v>
      </c>
      <c r="V241" s="306">
        <f t="shared" si="75"/>
        <v>0</v>
      </c>
      <c r="W241" s="306">
        <f t="shared" ca="1" si="66"/>
        <v>0</v>
      </c>
      <c r="X241" s="274">
        <f t="shared" ca="1" si="67"/>
        <v>7.2759576141834259E-11</v>
      </c>
      <c r="Z241" s="304">
        <f t="shared" ca="1" si="76"/>
        <v>0</v>
      </c>
      <c r="AA241" s="308"/>
      <c r="AB241" s="306">
        <f t="shared" ca="1" si="77"/>
        <v>0</v>
      </c>
      <c r="AC241" s="306">
        <f t="shared" ca="1" si="59"/>
        <v>0</v>
      </c>
      <c r="AD241" s="307">
        <f t="shared" ca="1" si="60"/>
        <v>0</v>
      </c>
    </row>
    <row r="242" spans="4:30" x14ac:dyDescent="0.35">
      <c r="D242" s="320">
        <v>238</v>
      </c>
      <c r="E242" s="321">
        <f t="shared" ca="1" si="68"/>
        <v>131609</v>
      </c>
      <c r="F242" s="322">
        <f t="shared" ca="1" si="61"/>
        <v>131973</v>
      </c>
      <c r="G242" s="323" t="s">
        <v>119</v>
      </c>
      <c r="H242" s="322">
        <f t="shared" ca="1" si="69"/>
        <v>131580</v>
      </c>
      <c r="I242" s="306">
        <f t="shared" si="70"/>
        <v>0</v>
      </c>
      <c r="J242" s="306">
        <f t="shared" ca="1" si="62"/>
        <v>0</v>
      </c>
      <c r="K242" s="306">
        <f t="shared" si="71"/>
        <v>0</v>
      </c>
      <c r="L242" s="306"/>
      <c r="M242" s="306">
        <f t="shared" si="72"/>
        <v>0</v>
      </c>
      <c r="N242" s="325">
        <f t="shared" ca="1" si="63"/>
        <v>0.05</v>
      </c>
      <c r="O242" s="23"/>
      <c r="P242" s="317">
        <f t="shared" ca="1" si="64"/>
        <v>9.4999999999999998E-3</v>
      </c>
      <c r="Q242" s="314">
        <f t="shared" ca="1" si="65"/>
        <v>0.05</v>
      </c>
      <c r="R242" s="164">
        <f ca="1">NPV(Q241,K242:$K$244) + ($A$13+$A$14+$A$15)/POWER(1+Q241,$A$29-D242+1)+U241</f>
        <v>0</v>
      </c>
      <c r="S242" s="164">
        <f ca="1">NPV(Q242,K242:$K$244) + ($A$13+$A$14+$A$15)/POWER(1+Q242,$A$29-D242+1)+U241</f>
        <v>0</v>
      </c>
      <c r="T242" s="45">
        <f t="shared" ca="1" si="73"/>
        <v>7.2759576141834259E-11</v>
      </c>
      <c r="U242" s="45">
        <f t="shared" ca="1" si="74"/>
        <v>0</v>
      </c>
      <c r="V242" s="306">
        <f t="shared" si="75"/>
        <v>0</v>
      </c>
      <c r="W242" s="306">
        <f t="shared" ca="1" si="66"/>
        <v>0</v>
      </c>
      <c r="X242" s="274">
        <f t="shared" ca="1" si="67"/>
        <v>7.2759576141834259E-11</v>
      </c>
      <c r="Z242" s="304">
        <f t="shared" ca="1" si="76"/>
        <v>0</v>
      </c>
      <c r="AA242" s="308"/>
      <c r="AB242" s="306">
        <f t="shared" ca="1" si="77"/>
        <v>0</v>
      </c>
      <c r="AC242" s="306">
        <f t="shared" ca="1" si="59"/>
        <v>0</v>
      </c>
      <c r="AD242" s="307">
        <f t="shared" ca="1" si="60"/>
        <v>0</v>
      </c>
    </row>
    <row r="243" spans="4:30" x14ac:dyDescent="0.35">
      <c r="D243" s="320">
        <v>239</v>
      </c>
      <c r="E243" s="321">
        <f t="shared" ca="1" si="68"/>
        <v>131974</v>
      </c>
      <c r="F243" s="322">
        <f t="shared" ca="1" si="61"/>
        <v>132338</v>
      </c>
      <c r="G243" s="323" t="s">
        <v>119</v>
      </c>
      <c r="H243" s="322">
        <f t="shared" ca="1" si="69"/>
        <v>131945</v>
      </c>
      <c r="I243" s="306">
        <f t="shared" si="70"/>
        <v>0</v>
      </c>
      <c r="J243" s="306">
        <f t="shared" ca="1" si="62"/>
        <v>0</v>
      </c>
      <c r="K243" s="306">
        <f t="shared" si="71"/>
        <v>0</v>
      </c>
      <c r="L243" s="306"/>
      <c r="M243" s="306">
        <f t="shared" si="72"/>
        <v>0</v>
      </c>
      <c r="N243" s="325">
        <f t="shared" ca="1" si="63"/>
        <v>0.05</v>
      </c>
      <c r="O243" s="23"/>
      <c r="P243" s="317">
        <f t="shared" ca="1" si="64"/>
        <v>9.4999999999999998E-3</v>
      </c>
      <c r="Q243" s="314">
        <f t="shared" ca="1" si="65"/>
        <v>0.05</v>
      </c>
      <c r="R243" s="164">
        <f ca="1">NPV(Q242,K243:$K$244) + ($A$13+$A$14+$A$15)/POWER(1+Q242,$A$29-D243+1)+U242</f>
        <v>0</v>
      </c>
      <c r="S243" s="164">
        <f ca="1">NPV(Q243,K243:$K$244) + ($A$13+$A$14+$A$15)/POWER(1+Q243,$A$29-D243+1)+U242</f>
        <v>0</v>
      </c>
      <c r="T243" s="45">
        <f t="shared" ca="1" si="73"/>
        <v>7.2759576141834259E-11</v>
      </c>
      <c r="U243" s="45">
        <f t="shared" ca="1" si="74"/>
        <v>0</v>
      </c>
      <c r="V243" s="306">
        <f t="shared" si="75"/>
        <v>0</v>
      </c>
      <c r="W243" s="306">
        <f t="shared" ca="1" si="66"/>
        <v>0</v>
      </c>
      <c r="X243" s="274">
        <f t="shared" ca="1" si="67"/>
        <v>7.2759576141834259E-11</v>
      </c>
      <c r="Z243" s="304">
        <f t="shared" ca="1" si="76"/>
        <v>0</v>
      </c>
      <c r="AA243" s="308"/>
      <c r="AB243" s="306">
        <f t="shared" ca="1" si="77"/>
        <v>0</v>
      </c>
      <c r="AC243" s="306">
        <f t="shared" ca="1" si="59"/>
        <v>0</v>
      </c>
      <c r="AD243" s="307">
        <f t="shared" ca="1" si="60"/>
        <v>0</v>
      </c>
    </row>
    <row r="244" spans="4:30" ht="15" thickBot="1" x14ac:dyDescent="0.4">
      <c r="D244" s="320">
        <v>240</v>
      </c>
      <c r="E244" s="326">
        <f t="shared" ca="1" si="68"/>
        <v>132339</v>
      </c>
      <c r="F244" s="327">
        <f t="shared" si="61"/>
        <v>-1</v>
      </c>
      <c r="G244" s="328" t="s">
        <v>119</v>
      </c>
      <c r="H244" s="322">
        <f t="shared" ca="1" si="69"/>
        <v>132310</v>
      </c>
      <c r="I244" s="306">
        <f t="shared" si="70"/>
        <v>0</v>
      </c>
      <c r="J244" s="311">
        <f t="shared" ca="1" si="62"/>
        <v>0</v>
      </c>
      <c r="K244" s="306">
        <f t="shared" si="71"/>
        <v>0</v>
      </c>
      <c r="L244" s="311"/>
      <c r="M244" s="311">
        <f t="shared" si="72"/>
        <v>0</v>
      </c>
      <c r="N244" s="329">
        <f t="shared" ca="1" si="63"/>
        <v>0.05</v>
      </c>
      <c r="O244" s="23"/>
      <c r="P244" s="318">
        <f t="shared" ca="1" si="64"/>
        <v>9.4999999999999998E-3</v>
      </c>
      <c r="Q244" s="319">
        <f t="shared" ca="1" si="65"/>
        <v>0.05</v>
      </c>
      <c r="R244" s="164">
        <f ca="1">NPV(Q243,K244:$K$244) + ($A$13+$A$14+$A$15)/POWER(1+Q243,$A$29-D244+1)+U243</f>
        <v>0</v>
      </c>
      <c r="S244" s="164">
        <f ca="1">NPV(Q244,K244:$K$244) + ($A$13+$A$14+$A$15)/POWER(1+Q244,$A$29-D244+1)+U243</f>
        <v>0</v>
      </c>
      <c r="T244" s="45">
        <f t="shared" ca="1" si="73"/>
        <v>7.2759576141834259E-11</v>
      </c>
      <c r="U244" s="45">
        <f t="shared" ca="1" si="74"/>
        <v>0</v>
      </c>
      <c r="V244" s="311">
        <f t="shared" si="75"/>
        <v>0</v>
      </c>
      <c r="W244" s="311">
        <f t="shared" ca="1" si="66"/>
        <v>0</v>
      </c>
      <c r="X244" s="274">
        <f t="shared" ca="1" si="67"/>
        <v>7.2759576141834259E-11</v>
      </c>
      <c r="Z244" s="309">
        <f t="shared" ca="1" si="76"/>
        <v>0</v>
      </c>
      <c r="AA244" s="310"/>
      <c r="AB244" s="311">
        <f t="shared" ca="1" si="77"/>
        <v>0</v>
      </c>
      <c r="AC244" s="311">
        <f t="shared" ca="1" si="59"/>
        <v>0</v>
      </c>
      <c r="AD244" s="312">
        <f t="shared" ca="1" si="60"/>
        <v>0</v>
      </c>
    </row>
    <row r="245" spans="4:30" x14ac:dyDescent="0.35">
      <c r="D245" s="159"/>
      <c r="E245" s="157"/>
      <c r="F245" s="157"/>
      <c r="G245" s="157"/>
      <c r="H245" s="157"/>
      <c r="I245" s="158"/>
      <c r="J245" s="158"/>
      <c r="K245" s="158"/>
      <c r="L245" s="158"/>
      <c r="M245" s="158"/>
      <c r="N245" s="23"/>
      <c r="O245" s="23"/>
      <c r="P245" s="23"/>
      <c r="Q245" s="160"/>
      <c r="R245" s="161"/>
      <c r="S245" s="161"/>
      <c r="T245" s="158"/>
      <c r="U245" s="158"/>
      <c r="V245" s="158"/>
      <c r="W245" s="158"/>
      <c r="X245" s="158"/>
      <c r="Y245" s="158"/>
      <c r="Z245" s="158"/>
      <c r="AA245" s="162"/>
      <c r="AB245" s="158"/>
      <c r="AC245" s="158"/>
      <c r="AD245" s="158"/>
    </row>
    <row r="246" spans="4:30" x14ac:dyDescent="0.35">
      <c r="D246" s="159"/>
      <c r="E246" s="157"/>
      <c r="F246" s="157"/>
      <c r="G246" s="157"/>
      <c r="H246" s="157"/>
      <c r="I246" s="158"/>
      <c r="J246" s="158"/>
      <c r="K246" s="158"/>
      <c r="L246" s="158"/>
      <c r="M246" s="158"/>
      <c r="N246" s="23"/>
      <c r="O246" s="23"/>
      <c r="P246" s="23"/>
      <c r="Q246" s="160"/>
      <c r="R246" s="161"/>
      <c r="S246" s="161"/>
      <c r="T246" s="158"/>
      <c r="U246" s="158"/>
      <c r="V246" s="158"/>
      <c r="W246" s="158"/>
      <c r="X246" s="158"/>
      <c r="Y246" s="158"/>
      <c r="Z246" s="158"/>
      <c r="AA246" s="162"/>
      <c r="AB246" s="158"/>
      <c r="AC246" s="158"/>
      <c r="AD246" s="158"/>
    </row>
    <row r="247" spans="4:30" x14ac:dyDescent="0.35">
      <c r="D247" s="159"/>
      <c r="E247" s="157"/>
      <c r="F247" s="157"/>
      <c r="G247" s="157"/>
      <c r="H247" s="157"/>
      <c r="I247" s="158"/>
      <c r="J247" s="158"/>
      <c r="K247" s="158"/>
      <c r="L247" s="158"/>
      <c r="M247" s="158"/>
      <c r="N247" s="23"/>
      <c r="O247" s="23"/>
      <c r="P247" s="23"/>
      <c r="Q247" s="160"/>
      <c r="R247" s="161"/>
      <c r="S247" s="161"/>
      <c r="T247" s="158"/>
      <c r="U247" s="158"/>
      <c r="V247" s="158"/>
      <c r="W247" s="158"/>
      <c r="X247" s="158"/>
      <c r="Y247" s="158"/>
      <c r="Z247" s="158"/>
      <c r="AA247" s="162"/>
      <c r="AB247" s="158"/>
      <c r="AC247" s="158"/>
      <c r="AD247" s="158"/>
    </row>
    <row r="248" spans="4:30" x14ac:dyDescent="0.35">
      <c r="D248" s="159"/>
      <c r="E248" s="157"/>
      <c r="F248" s="157"/>
      <c r="G248" s="157"/>
      <c r="H248" s="157"/>
      <c r="I248" s="158"/>
      <c r="J248" s="158"/>
      <c r="K248" s="158"/>
      <c r="L248" s="158"/>
      <c r="M248" s="158"/>
      <c r="N248" s="23"/>
      <c r="O248" s="23"/>
      <c r="P248" s="23"/>
      <c r="Q248" s="160"/>
      <c r="R248" s="161"/>
      <c r="S248" s="161"/>
      <c r="T248" s="158"/>
      <c r="U248" s="158"/>
      <c r="V248" s="158"/>
      <c r="W248" s="158"/>
      <c r="X248" s="158"/>
      <c r="Y248" s="158"/>
      <c r="Z248" s="158"/>
      <c r="AA248" s="162"/>
      <c r="AB248" s="158"/>
      <c r="AC248" s="158"/>
      <c r="AD248" s="158"/>
    </row>
    <row r="249" spans="4:30" x14ac:dyDescent="0.35">
      <c r="D249" s="159"/>
      <c r="E249" s="157"/>
      <c r="F249" s="157"/>
      <c r="G249" s="157"/>
      <c r="H249" s="157"/>
      <c r="I249" s="158"/>
      <c r="J249" s="158"/>
      <c r="K249" s="158"/>
      <c r="L249" s="158"/>
      <c r="M249" s="158"/>
      <c r="N249" s="23"/>
      <c r="O249" s="23"/>
      <c r="P249" s="23"/>
      <c r="Q249" s="160"/>
      <c r="R249" s="161"/>
      <c r="S249" s="161"/>
      <c r="T249" s="158"/>
      <c r="U249" s="158"/>
      <c r="V249" s="158"/>
      <c r="W249" s="158"/>
      <c r="X249" s="158"/>
      <c r="Y249" s="158"/>
      <c r="Z249" s="158"/>
      <c r="AA249" s="162"/>
      <c r="AB249" s="158"/>
      <c r="AC249" s="158"/>
      <c r="AD249" s="158"/>
    </row>
    <row r="250" spans="4:30" x14ac:dyDescent="0.35">
      <c r="D250" s="159"/>
      <c r="E250" s="157"/>
      <c r="F250" s="157"/>
      <c r="G250" s="157"/>
      <c r="H250" s="157"/>
      <c r="I250" s="158"/>
      <c r="J250" s="158"/>
      <c r="K250" s="158"/>
      <c r="L250" s="158"/>
      <c r="M250" s="158"/>
      <c r="N250" s="23"/>
      <c r="O250" s="23"/>
      <c r="P250" s="23"/>
      <c r="Q250" s="160"/>
      <c r="R250" s="161"/>
      <c r="S250" s="161"/>
      <c r="T250" s="158"/>
      <c r="U250" s="158"/>
      <c r="V250" s="158"/>
      <c r="W250" s="158"/>
      <c r="X250" s="158"/>
      <c r="Y250" s="158"/>
      <c r="Z250" s="158"/>
      <c r="AA250" s="162"/>
      <c r="AB250" s="158"/>
      <c r="AC250" s="158"/>
      <c r="AD250" s="158"/>
    </row>
    <row r="251" spans="4:30" x14ac:dyDescent="0.35">
      <c r="D251" s="159"/>
      <c r="E251" s="157"/>
      <c r="F251" s="157"/>
      <c r="G251" s="157"/>
      <c r="H251" s="157"/>
      <c r="I251" s="158"/>
      <c r="J251" s="158"/>
      <c r="K251" s="158"/>
      <c r="L251" s="158"/>
      <c r="M251" s="158"/>
      <c r="N251" s="23"/>
      <c r="O251" s="23"/>
      <c r="P251" s="23"/>
      <c r="Q251" s="160"/>
      <c r="R251" s="161"/>
      <c r="S251" s="161"/>
      <c r="T251" s="158"/>
      <c r="U251" s="158"/>
      <c r="V251" s="158"/>
      <c r="W251" s="158"/>
      <c r="X251" s="158"/>
      <c r="Y251" s="158"/>
      <c r="Z251" s="158"/>
      <c r="AA251" s="162"/>
      <c r="AB251" s="158"/>
      <c r="AC251" s="158"/>
      <c r="AD251" s="158"/>
    </row>
    <row r="252" spans="4:30" x14ac:dyDescent="0.35">
      <c r="D252" s="159"/>
      <c r="E252" s="157"/>
      <c r="F252" s="157"/>
      <c r="G252" s="157"/>
      <c r="H252" s="157"/>
      <c r="I252" s="158"/>
      <c r="J252" s="158"/>
      <c r="K252" s="158"/>
      <c r="L252" s="158"/>
      <c r="M252" s="158"/>
      <c r="N252" s="23"/>
      <c r="O252" s="23"/>
      <c r="P252" s="23"/>
      <c r="Q252" s="160"/>
      <c r="R252" s="161"/>
      <c r="S252" s="161"/>
      <c r="T252" s="158"/>
      <c r="U252" s="158"/>
      <c r="V252" s="158"/>
      <c r="W252" s="158"/>
      <c r="X252" s="158"/>
      <c r="Y252" s="158"/>
      <c r="Z252" s="158"/>
      <c r="AA252" s="162"/>
      <c r="AB252" s="158"/>
      <c r="AC252" s="158"/>
      <c r="AD252" s="158"/>
    </row>
    <row r="253" spans="4:30" x14ac:dyDescent="0.35">
      <c r="D253" s="159"/>
      <c r="E253" s="157"/>
      <c r="F253" s="157"/>
      <c r="G253" s="157"/>
      <c r="H253" s="157"/>
      <c r="I253" s="158"/>
      <c r="J253" s="158"/>
      <c r="K253" s="158"/>
      <c r="L253" s="158"/>
      <c r="M253" s="158"/>
      <c r="N253" s="23"/>
      <c r="O253" s="23"/>
      <c r="P253" s="23"/>
      <c r="Q253" s="160"/>
      <c r="R253" s="161"/>
      <c r="S253" s="161"/>
      <c r="T253" s="158"/>
      <c r="U253" s="158"/>
      <c r="V253" s="158"/>
      <c r="W253" s="158"/>
      <c r="X253" s="158"/>
      <c r="Y253" s="158"/>
      <c r="Z253" s="158"/>
      <c r="AA253" s="162"/>
      <c r="AB253" s="158"/>
      <c r="AC253" s="158"/>
      <c r="AD253" s="158"/>
    </row>
    <row r="254" spans="4:30" x14ac:dyDescent="0.35">
      <c r="D254" s="159"/>
      <c r="E254" s="157"/>
      <c r="F254" s="157"/>
      <c r="G254" s="157"/>
      <c r="H254" s="157"/>
      <c r="I254" s="158"/>
      <c r="J254" s="158"/>
      <c r="K254" s="158"/>
      <c r="L254" s="158"/>
      <c r="M254" s="158"/>
      <c r="N254" s="23"/>
      <c r="O254" s="23"/>
      <c r="P254" s="23"/>
      <c r="Q254" s="160"/>
      <c r="R254" s="161"/>
      <c r="S254" s="161"/>
      <c r="T254" s="158"/>
      <c r="U254" s="158"/>
      <c r="V254" s="158"/>
      <c r="W254" s="158"/>
      <c r="X254" s="158"/>
      <c r="Y254" s="158"/>
      <c r="Z254" s="158"/>
      <c r="AA254" s="162"/>
      <c r="AB254" s="158"/>
      <c r="AC254" s="158"/>
      <c r="AD254" s="158"/>
    </row>
    <row r="255" spans="4:30" x14ac:dyDescent="0.35">
      <c r="D255" s="159"/>
      <c r="E255" s="157"/>
      <c r="F255" s="157"/>
      <c r="G255" s="157"/>
      <c r="H255" s="157"/>
      <c r="I255" s="158"/>
      <c r="J255" s="158"/>
      <c r="K255" s="158"/>
      <c r="L255" s="158"/>
      <c r="M255" s="158"/>
      <c r="N255" s="23"/>
      <c r="O255" s="23"/>
      <c r="P255" s="23"/>
      <c r="Q255" s="160"/>
      <c r="R255" s="161"/>
      <c r="S255" s="161"/>
      <c r="T255" s="158"/>
      <c r="U255" s="158"/>
      <c r="V255" s="158"/>
      <c r="W255" s="158"/>
      <c r="X255" s="158"/>
      <c r="Y255" s="158"/>
      <c r="Z255" s="158"/>
      <c r="AA255" s="162"/>
      <c r="AB255" s="158"/>
      <c r="AC255" s="158"/>
      <c r="AD255" s="158"/>
    </row>
    <row r="256" spans="4:30" x14ac:dyDescent="0.35">
      <c r="D256" s="159"/>
      <c r="E256" s="157"/>
      <c r="F256" s="157"/>
      <c r="G256" s="157"/>
      <c r="H256" s="157"/>
      <c r="I256" s="158"/>
      <c r="J256" s="158"/>
      <c r="K256" s="158"/>
      <c r="L256" s="158"/>
      <c r="M256" s="158"/>
      <c r="N256" s="23"/>
      <c r="O256" s="23"/>
      <c r="P256" s="23"/>
      <c r="Q256" s="160"/>
      <c r="R256" s="161"/>
      <c r="S256" s="161"/>
      <c r="T256" s="158"/>
      <c r="U256" s="158"/>
      <c r="V256" s="158"/>
      <c r="W256" s="158"/>
      <c r="X256" s="158"/>
      <c r="Y256" s="158"/>
      <c r="Z256" s="158"/>
      <c r="AA256" s="162"/>
      <c r="AB256" s="158"/>
      <c r="AC256" s="158"/>
      <c r="AD256" s="158"/>
    </row>
    <row r="257" spans="4:30" x14ac:dyDescent="0.35">
      <c r="D257" s="159"/>
      <c r="E257" s="157"/>
      <c r="F257" s="157"/>
      <c r="G257" s="157"/>
      <c r="H257" s="157"/>
      <c r="I257" s="158"/>
      <c r="J257" s="158"/>
      <c r="K257" s="158"/>
      <c r="L257" s="158"/>
      <c r="M257" s="158"/>
      <c r="N257" s="23"/>
      <c r="O257" s="23"/>
      <c r="P257" s="23"/>
      <c r="Q257" s="160"/>
      <c r="R257" s="161"/>
      <c r="S257" s="161"/>
      <c r="T257" s="158"/>
      <c r="U257" s="158"/>
      <c r="V257" s="158"/>
      <c r="W257" s="158"/>
      <c r="X257" s="158"/>
      <c r="Y257" s="158"/>
      <c r="Z257" s="158"/>
      <c r="AA257" s="162"/>
      <c r="AB257" s="158"/>
      <c r="AC257" s="158"/>
      <c r="AD257" s="158"/>
    </row>
    <row r="258" spans="4:30" x14ac:dyDescent="0.35">
      <c r="D258" s="159"/>
      <c r="E258" s="157"/>
      <c r="F258" s="157"/>
      <c r="G258" s="157"/>
      <c r="H258" s="157"/>
      <c r="I258" s="158"/>
      <c r="J258" s="158"/>
      <c r="K258" s="158"/>
      <c r="L258" s="158"/>
      <c r="M258" s="158"/>
      <c r="N258" s="23"/>
      <c r="O258" s="23"/>
      <c r="P258" s="23"/>
      <c r="Q258" s="160"/>
      <c r="R258" s="161"/>
      <c r="S258" s="161"/>
      <c r="T258" s="158"/>
      <c r="U258" s="158"/>
      <c r="V258" s="158"/>
      <c r="W258" s="158"/>
      <c r="X258" s="158"/>
      <c r="Y258" s="158"/>
      <c r="Z258" s="158"/>
      <c r="AA258" s="162"/>
      <c r="AB258" s="158"/>
      <c r="AC258" s="158"/>
      <c r="AD258" s="158"/>
    </row>
    <row r="259" spans="4:30" x14ac:dyDescent="0.35">
      <c r="D259" s="159"/>
      <c r="E259" s="157"/>
      <c r="F259" s="157"/>
      <c r="G259" s="157"/>
      <c r="H259" s="157"/>
      <c r="I259" s="158"/>
      <c r="J259" s="158"/>
      <c r="K259" s="158"/>
      <c r="L259" s="158"/>
      <c r="M259" s="158"/>
      <c r="N259" s="23"/>
      <c r="O259" s="23"/>
      <c r="P259" s="23"/>
      <c r="Q259" s="160"/>
      <c r="R259" s="161"/>
      <c r="S259" s="161"/>
      <c r="T259" s="158"/>
      <c r="U259" s="158"/>
      <c r="V259" s="158"/>
      <c r="W259" s="158"/>
      <c r="X259" s="158"/>
      <c r="Y259" s="158"/>
      <c r="Z259" s="158"/>
      <c r="AA259" s="162"/>
      <c r="AB259" s="158"/>
      <c r="AC259" s="158"/>
      <c r="AD259" s="158"/>
    </row>
    <row r="260" spans="4:30" x14ac:dyDescent="0.35">
      <c r="D260" s="159"/>
      <c r="E260" s="157"/>
      <c r="F260" s="157"/>
      <c r="G260" s="157"/>
      <c r="H260" s="157"/>
      <c r="I260" s="158"/>
      <c r="J260" s="158"/>
      <c r="K260" s="158"/>
      <c r="L260" s="158"/>
      <c r="M260" s="158"/>
      <c r="N260" s="23"/>
      <c r="O260" s="23"/>
      <c r="P260" s="23"/>
      <c r="Q260" s="160"/>
      <c r="R260" s="161"/>
      <c r="S260" s="161"/>
      <c r="T260" s="158"/>
      <c r="U260" s="158"/>
      <c r="V260" s="158"/>
      <c r="W260" s="158"/>
      <c r="X260" s="158"/>
      <c r="Y260" s="158"/>
      <c r="Z260" s="158"/>
      <c r="AA260" s="162"/>
      <c r="AB260" s="158"/>
      <c r="AC260" s="158"/>
      <c r="AD260" s="158"/>
    </row>
    <row r="261" spans="4:30" x14ac:dyDescent="0.35">
      <c r="D261" s="159"/>
      <c r="E261" s="157"/>
      <c r="F261" s="157"/>
      <c r="G261" s="157"/>
      <c r="H261" s="157"/>
      <c r="I261" s="158"/>
      <c r="J261" s="158"/>
      <c r="K261" s="158"/>
      <c r="L261" s="158"/>
      <c r="M261" s="158"/>
      <c r="N261" s="23"/>
      <c r="O261" s="23"/>
      <c r="P261" s="23"/>
      <c r="Q261" s="160"/>
      <c r="R261" s="161"/>
      <c r="S261" s="161"/>
      <c r="T261" s="158"/>
      <c r="U261" s="158"/>
      <c r="V261" s="158"/>
      <c r="W261" s="158"/>
      <c r="X261" s="158"/>
      <c r="Y261" s="158"/>
      <c r="Z261" s="158"/>
      <c r="AA261" s="162"/>
      <c r="AB261" s="158"/>
      <c r="AC261" s="158"/>
      <c r="AD261" s="158"/>
    </row>
    <row r="262" spans="4:30" x14ac:dyDescent="0.35">
      <c r="D262" s="159"/>
      <c r="E262" s="157"/>
      <c r="F262" s="157"/>
      <c r="G262" s="157"/>
      <c r="H262" s="157"/>
      <c r="I262" s="158"/>
      <c r="J262" s="158"/>
      <c r="K262" s="158"/>
      <c r="L262" s="158"/>
      <c r="M262" s="158"/>
      <c r="N262" s="23"/>
      <c r="O262" s="23"/>
      <c r="P262" s="23"/>
      <c r="Q262" s="160"/>
      <c r="R262" s="161"/>
      <c r="S262" s="161"/>
      <c r="T262" s="158"/>
      <c r="U262" s="158"/>
      <c r="V262" s="158"/>
      <c r="W262" s="158"/>
      <c r="X262" s="158"/>
      <c r="Y262" s="158"/>
      <c r="Z262" s="158"/>
      <c r="AA262" s="162"/>
      <c r="AB262" s="158"/>
      <c r="AC262" s="158"/>
      <c r="AD262" s="158"/>
    </row>
    <row r="263" spans="4:30" x14ac:dyDescent="0.35">
      <c r="D263" s="159"/>
      <c r="E263" s="157"/>
      <c r="F263" s="157"/>
      <c r="G263" s="157"/>
      <c r="H263" s="157"/>
      <c r="I263" s="158"/>
      <c r="J263" s="158"/>
      <c r="K263" s="158"/>
      <c r="L263" s="158"/>
      <c r="M263" s="158"/>
      <c r="N263" s="23"/>
      <c r="O263" s="23"/>
      <c r="P263" s="23"/>
      <c r="Q263" s="160"/>
      <c r="R263" s="161"/>
      <c r="S263" s="161"/>
      <c r="T263" s="158"/>
      <c r="U263" s="158"/>
      <c r="V263" s="158"/>
      <c r="W263" s="158"/>
      <c r="X263" s="158"/>
      <c r="Y263" s="158"/>
      <c r="Z263" s="158"/>
      <c r="AA263" s="162"/>
      <c r="AB263" s="158"/>
      <c r="AC263" s="158"/>
      <c r="AD263" s="158"/>
    </row>
    <row r="264" spans="4:30" x14ac:dyDescent="0.35">
      <c r="D264" s="159"/>
      <c r="E264" s="157"/>
      <c r="F264" s="157"/>
      <c r="G264" s="157"/>
      <c r="H264" s="157"/>
      <c r="I264" s="158"/>
      <c r="J264" s="158"/>
      <c r="K264" s="158"/>
      <c r="L264" s="158"/>
      <c r="M264" s="158"/>
      <c r="N264" s="23"/>
      <c r="O264" s="23"/>
      <c r="P264" s="23"/>
      <c r="Q264" s="160"/>
      <c r="R264" s="161"/>
      <c r="S264" s="161"/>
      <c r="T264" s="158"/>
      <c r="U264" s="158"/>
      <c r="V264" s="158"/>
      <c r="W264" s="158"/>
      <c r="X264" s="158"/>
      <c r="Y264" s="158"/>
      <c r="Z264" s="158"/>
      <c r="AA264" s="162"/>
      <c r="AB264" s="158"/>
      <c r="AC264" s="158"/>
      <c r="AD264" s="158"/>
    </row>
    <row r="265" spans="4:30" x14ac:dyDescent="0.35">
      <c r="D265" s="159"/>
      <c r="E265" s="157"/>
      <c r="F265" s="157"/>
      <c r="G265" s="157"/>
      <c r="H265" s="157"/>
      <c r="I265" s="158"/>
      <c r="J265" s="158"/>
      <c r="K265" s="158"/>
      <c r="L265" s="158"/>
      <c r="M265" s="158"/>
      <c r="N265" s="23"/>
      <c r="O265" s="23"/>
      <c r="P265" s="23"/>
      <c r="Q265" s="160"/>
      <c r="R265" s="161"/>
      <c r="S265" s="161"/>
      <c r="T265" s="158"/>
      <c r="U265" s="158"/>
      <c r="V265" s="158"/>
      <c r="W265" s="158"/>
      <c r="X265" s="158"/>
      <c r="Y265" s="158"/>
      <c r="Z265" s="158"/>
      <c r="AA265" s="162"/>
      <c r="AB265" s="158"/>
      <c r="AC265" s="158"/>
      <c r="AD265" s="158"/>
    </row>
    <row r="266" spans="4:30" x14ac:dyDescent="0.35">
      <c r="D266" s="159"/>
      <c r="E266" s="157"/>
      <c r="F266" s="157"/>
      <c r="G266" s="157"/>
      <c r="H266" s="157"/>
      <c r="I266" s="158"/>
      <c r="J266" s="158"/>
      <c r="K266" s="158"/>
      <c r="L266" s="158"/>
      <c r="M266" s="158"/>
      <c r="N266" s="23"/>
      <c r="O266" s="23"/>
      <c r="P266" s="23"/>
      <c r="Q266" s="160"/>
      <c r="R266" s="161"/>
      <c r="S266" s="161"/>
      <c r="T266" s="158"/>
      <c r="U266" s="158"/>
      <c r="V266" s="158"/>
      <c r="W266" s="158"/>
      <c r="X266" s="158"/>
      <c r="Y266" s="158"/>
      <c r="Z266" s="158"/>
      <c r="AA266" s="162"/>
      <c r="AB266" s="158"/>
      <c r="AC266" s="158"/>
      <c r="AD266" s="158"/>
    </row>
    <row r="267" spans="4:30" x14ac:dyDescent="0.35">
      <c r="D267" s="159"/>
      <c r="E267" s="157"/>
      <c r="F267" s="157"/>
      <c r="G267" s="157"/>
      <c r="H267" s="157"/>
      <c r="I267" s="158"/>
      <c r="J267" s="158"/>
      <c r="K267" s="158"/>
      <c r="L267" s="158"/>
      <c r="M267" s="158"/>
      <c r="N267" s="23"/>
      <c r="O267" s="23"/>
      <c r="P267" s="23"/>
      <c r="Q267" s="160"/>
      <c r="R267" s="161"/>
      <c r="S267" s="161"/>
      <c r="T267" s="158"/>
      <c r="U267" s="158"/>
      <c r="V267" s="158"/>
      <c r="W267" s="158"/>
      <c r="X267" s="158"/>
      <c r="Y267" s="158"/>
      <c r="Z267" s="158"/>
      <c r="AA267" s="162"/>
      <c r="AB267" s="158"/>
      <c r="AC267" s="158"/>
      <c r="AD267" s="158"/>
    </row>
    <row r="268" spans="4:30" x14ac:dyDescent="0.35">
      <c r="D268" s="159"/>
      <c r="E268" s="157"/>
      <c r="F268" s="157"/>
      <c r="G268" s="157"/>
      <c r="H268" s="157"/>
      <c r="I268" s="158"/>
      <c r="J268" s="158"/>
      <c r="K268" s="158"/>
      <c r="L268" s="158"/>
      <c r="M268" s="158"/>
      <c r="N268" s="23"/>
      <c r="O268" s="23"/>
      <c r="P268" s="23"/>
      <c r="Q268" s="160"/>
      <c r="R268" s="161"/>
      <c r="S268" s="161"/>
      <c r="T268" s="158"/>
      <c r="U268" s="158"/>
      <c r="V268" s="158"/>
      <c r="W268" s="158"/>
      <c r="X268" s="158"/>
      <c r="Y268" s="158"/>
      <c r="Z268" s="158"/>
      <c r="AA268" s="162"/>
      <c r="AB268" s="158"/>
      <c r="AC268" s="158"/>
      <c r="AD268" s="158"/>
    </row>
    <row r="269" spans="4:30" x14ac:dyDescent="0.35">
      <c r="D269" s="159"/>
      <c r="E269" s="157"/>
      <c r="F269" s="157"/>
      <c r="G269" s="157"/>
      <c r="H269" s="157"/>
      <c r="I269" s="158"/>
      <c r="J269" s="158"/>
      <c r="K269" s="158"/>
      <c r="L269" s="158"/>
      <c r="M269" s="158"/>
      <c r="N269" s="23"/>
      <c r="O269" s="23"/>
      <c r="P269" s="23"/>
      <c r="Q269" s="160"/>
      <c r="R269" s="161"/>
      <c r="S269" s="161"/>
      <c r="T269" s="158"/>
      <c r="U269" s="158"/>
      <c r="V269" s="158"/>
      <c r="W269" s="158"/>
      <c r="X269" s="158"/>
      <c r="Y269" s="158"/>
      <c r="Z269" s="158"/>
      <c r="AA269" s="162"/>
      <c r="AB269" s="158"/>
      <c r="AC269" s="158"/>
      <c r="AD269" s="158"/>
    </row>
    <row r="270" spans="4:30" x14ac:dyDescent="0.35">
      <c r="D270" s="159"/>
      <c r="E270" s="157"/>
      <c r="F270" s="157"/>
      <c r="G270" s="157"/>
      <c r="H270" s="157"/>
      <c r="I270" s="158"/>
      <c r="J270" s="158"/>
      <c r="K270" s="158"/>
      <c r="L270" s="158"/>
      <c r="M270" s="158"/>
      <c r="N270" s="23"/>
      <c r="O270" s="23"/>
      <c r="P270" s="23"/>
      <c r="Q270" s="160"/>
      <c r="R270" s="161"/>
      <c r="S270" s="161"/>
      <c r="T270" s="158"/>
      <c r="U270" s="158"/>
      <c r="V270" s="158"/>
      <c r="W270" s="158"/>
      <c r="X270" s="158"/>
      <c r="Y270" s="158"/>
      <c r="Z270" s="158"/>
      <c r="AA270" s="162"/>
      <c r="AB270" s="158"/>
      <c r="AC270" s="158"/>
      <c r="AD270" s="158"/>
    </row>
    <row r="271" spans="4:30" x14ac:dyDescent="0.35">
      <c r="D271" s="159"/>
      <c r="E271" s="157"/>
      <c r="F271" s="157"/>
      <c r="G271" s="157"/>
      <c r="H271" s="157"/>
      <c r="I271" s="158"/>
      <c r="J271" s="158"/>
      <c r="K271" s="158"/>
      <c r="L271" s="158"/>
      <c r="M271" s="158"/>
      <c r="N271" s="23"/>
      <c r="O271" s="23"/>
      <c r="P271" s="23"/>
      <c r="Q271" s="160"/>
      <c r="R271" s="161"/>
      <c r="S271" s="161"/>
      <c r="T271" s="158"/>
      <c r="U271" s="158"/>
      <c r="V271" s="158"/>
      <c r="W271" s="158"/>
      <c r="X271" s="158"/>
      <c r="Y271" s="158"/>
      <c r="Z271" s="158"/>
      <c r="AA271" s="162"/>
      <c r="AB271" s="158"/>
      <c r="AC271" s="158"/>
      <c r="AD271" s="158"/>
    </row>
    <row r="272" spans="4:30" x14ac:dyDescent="0.35">
      <c r="D272" s="159"/>
      <c r="E272" s="157"/>
      <c r="F272" s="157"/>
      <c r="G272" s="157"/>
      <c r="H272" s="157"/>
      <c r="I272" s="158"/>
      <c r="J272" s="158"/>
      <c r="K272" s="158"/>
      <c r="L272" s="158"/>
      <c r="M272" s="158"/>
      <c r="N272" s="23"/>
      <c r="O272" s="23"/>
      <c r="P272" s="23"/>
      <c r="Q272" s="160"/>
      <c r="R272" s="161"/>
      <c r="S272" s="161"/>
      <c r="T272" s="158"/>
      <c r="U272" s="158"/>
      <c r="V272" s="158"/>
      <c r="W272" s="158"/>
      <c r="X272" s="158"/>
      <c r="Y272" s="158"/>
      <c r="Z272" s="158"/>
      <c r="AA272" s="162"/>
      <c r="AB272" s="158"/>
      <c r="AC272" s="158"/>
      <c r="AD272" s="158"/>
    </row>
    <row r="273" spans="4:30" x14ac:dyDescent="0.35">
      <c r="D273" s="159"/>
      <c r="E273" s="157"/>
      <c r="F273" s="157"/>
      <c r="G273" s="157"/>
      <c r="H273" s="157"/>
      <c r="I273" s="158"/>
      <c r="J273" s="158"/>
      <c r="K273" s="158"/>
      <c r="L273" s="158"/>
      <c r="M273" s="158"/>
      <c r="N273" s="23"/>
      <c r="O273" s="23"/>
      <c r="P273" s="23"/>
      <c r="Q273" s="160"/>
      <c r="R273" s="161"/>
      <c r="S273" s="161"/>
      <c r="T273" s="158"/>
      <c r="U273" s="158"/>
      <c r="V273" s="158"/>
      <c r="W273" s="158"/>
      <c r="X273" s="158"/>
      <c r="Y273" s="158"/>
      <c r="Z273" s="158"/>
      <c r="AA273" s="162"/>
      <c r="AB273" s="158"/>
      <c r="AC273" s="158"/>
      <c r="AD273" s="158"/>
    </row>
    <row r="274" spans="4:30" x14ac:dyDescent="0.35">
      <c r="D274" s="159"/>
      <c r="E274" s="157"/>
      <c r="F274" s="157"/>
      <c r="G274" s="157"/>
      <c r="H274" s="157"/>
      <c r="I274" s="158"/>
      <c r="J274" s="158"/>
      <c r="K274" s="158"/>
      <c r="L274" s="158"/>
      <c r="M274" s="158"/>
      <c r="N274" s="23"/>
      <c r="O274" s="23"/>
      <c r="P274" s="23"/>
      <c r="Q274" s="160"/>
      <c r="R274" s="161"/>
      <c r="S274" s="161"/>
      <c r="T274" s="158"/>
      <c r="U274" s="158"/>
      <c r="V274" s="158"/>
      <c r="W274" s="158"/>
      <c r="X274" s="158"/>
      <c r="Y274" s="158"/>
      <c r="Z274" s="158"/>
      <c r="AA274" s="162"/>
      <c r="AB274" s="158"/>
      <c r="AC274" s="158"/>
      <c r="AD274" s="158"/>
    </row>
    <row r="275" spans="4:30" x14ac:dyDescent="0.35">
      <c r="D275" s="159"/>
      <c r="E275" s="157"/>
      <c r="F275" s="157"/>
      <c r="G275" s="157"/>
      <c r="H275" s="157"/>
      <c r="I275" s="158"/>
      <c r="J275" s="158"/>
      <c r="K275" s="158"/>
      <c r="L275" s="158"/>
      <c r="M275" s="158"/>
      <c r="N275" s="23"/>
      <c r="O275" s="23"/>
      <c r="P275" s="23"/>
      <c r="Q275" s="160"/>
      <c r="R275" s="161"/>
      <c r="S275" s="161"/>
      <c r="T275" s="158"/>
      <c r="U275" s="158"/>
      <c r="V275" s="158"/>
      <c r="W275" s="158"/>
      <c r="X275" s="158"/>
      <c r="Y275" s="158"/>
      <c r="Z275" s="158"/>
      <c r="AA275" s="162"/>
      <c r="AB275" s="158"/>
      <c r="AC275" s="158"/>
      <c r="AD275" s="158"/>
    </row>
    <row r="276" spans="4:30" x14ac:dyDescent="0.35">
      <c r="D276" s="159"/>
      <c r="E276" s="157"/>
      <c r="F276" s="157"/>
      <c r="G276" s="157"/>
      <c r="H276" s="157"/>
      <c r="I276" s="158"/>
      <c r="J276" s="158"/>
      <c r="K276" s="158"/>
      <c r="L276" s="158"/>
      <c r="M276" s="158"/>
      <c r="N276" s="23"/>
      <c r="O276" s="23"/>
      <c r="P276" s="23"/>
      <c r="Q276" s="160"/>
      <c r="R276" s="161"/>
      <c r="S276" s="161"/>
      <c r="T276" s="158"/>
      <c r="U276" s="158"/>
      <c r="V276" s="158"/>
      <c r="W276" s="158"/>
      <c r="X276" s="158"/>
      <c r="Y276" s="158"/>
      <c r="Z276" s="158"/>
      <c r="AA276" s="162"/>
      <c r="AB276" s="158"/>
      <c r="AC276" s="158"/>
      <c r="AD276" s="158"/>
    </row>
    <row r="277" spans="4:30" x14ac:dyDescent="0.35">
      <c r="D277" s="159"/>
      <c r="E277" s="157"/>
      <c r="F277" s="157"/>
      <c r="G277" s="157"/>
      <c r="H277" s="157"/>
      <c r="I277" s="158"/>
      <c r="J277" s="158"/>
      <c r="K277" s="158"/>
      <c r="L277" s="158"/>
      <c r="M277" s="158"/>
      <c r="N277" s="23"/>
      <c r="O277" s="23"/>
      <c r="P277" s="23"/>
      <c r="Q277" s="160"/>
      <c r="R277" s="161"/>
      <c r="S277" s="161"/>
      <c r="T277" s="158"/>
      <c r="U277" s="158"/>
      <c r="V277" s="158"/>
      <c r="W277" s="158"/>
      <c r="X277" s="158"/>
      <c r="Y277" s="158"/>
      <c r="Z277" s="158"/>
      <c r="AA277" s="162"/>
      <c r="AB277" s="158"/>
      <c r="AC277" s="158"/>
      <c r="AD277" s="158"/>
    </row>
    <row r="278" spans="4:30" x14ac:dyDescent="0.35">
      <c r="D278" s="159"/>
      <c r="E278" s="157"/>
      <c r="F278" s="157"/>
      <c r="G278" s="157"/>
      <c r="H278" s="157"/>
      <c r="I278" s="158"/>
      <c r="J278" s="158"/>
      <c r="K278" s="158"/>
      <c r="L278" s="158"/>
      <c r="M278" s="158"/>
      <c r="N278" s="23"/>
      <c r="O278" s="23"/>
      <c r="P278" s="23"/>
      <c r="Q278" s="160"/>
      <c r="R278" s="161"/>
      <c r="S278" s="161"/>
      <c r="T278" s="158"/>
      <c r="U278" s="158"/>
      <c r="V278" s="158"/>
      <c r="W278" s="158"/>
      <c r="X278" s="158"/>
      <c r="Y278" s="158"/>
      <c r="Z278" s="158"/>
      <c r="AA278" s="162"/>
      <c r="AB278" s="158"/>
      <c r="AC278" s="158"/>
      <c r="AD278" s="158"/>
    </row>
    <row r="279" spans="4:30" x14ac:dyDescent="0.35">
      <c r="D279" s="159"/>
      <c r="E279" s="157"/>
      <c r="F279" s="157"/>
      <c r="G279" s="157"/>
      <c r="H279" s="157"/>
      <c r="I279" s="158"/>
      <c r="J279" s="158"/>
      <c r="K279" s="158"/>
      <c r="L279" s="158"/>
      <c r="M279" s="158"/>
      <c r="N279" s="23"/>
      <c r="O279" s="23"/>
      <c r="P279" s="23"/>
      <c r="Q279" s="160"/>
      <c r="R279" s="161"/>
      <c r="S279" s="161"/>
      <c r="T279" s="158"/>
      <c r="U279" s="158"/>
      <c r="V279" s="158"/>
      <c r="W279" s="158"/>
      <c r="X279" s="158"/>
      <c r="Y279" s="158"/>
      <c r="Z279" s="158"/>
      <c r="AA279" s="162"/>
      <c r="AB279" s="158"/>
      <c r="AC279" s="158"/>
      <c r="AD279" s="158"/>
    </row>
    <row r="280" spans="4:30" x14ac:dyDescent="0.35">
      <c r="D280" s="159"/>
      <c r="E280" s="157"/>
      <c r="F280" s="157"/>
      <c r="G280" s="157"/>
      <c r="H280" s="157"/>
      <c r="I280" s="158"/>
      <c r="J280" s="158"/>
      <c r="K280" s="158"/>
      <c r="L280" s="158"/>
      <c r="M280" s="158"/>
      <c r="N280" s="23"/>
      <c r="O280" s="23"/>
      <c r="P280" s="23"/>
      <c r="Q280" s="160"/>
      <c r="R280" s="161"/>
      <c r="S280" s="161"/>
      <c r="T280" s="158"/>
      <c r="U280" s="158"/>
      <c r="V280" s="158"/>
      <c r="W280" s="158"/>
      <c r="X280" s="158"/>
      <c r="Y280" s="158"/>
      <c r="Z280" s="158"/>
      <c r="AA280" s="162"/>
      <c r="AB280" s="158"/>
      <c r="AC280" s="158"/>
      <c r="AD280" s="158"/>
    </row>
    <row r="281" spans="4:30" x14ac:dyDescent="0.35">
      <c r="D281" s="159"/>
      <c r="E281" s="157"/>
      <c r="F281" s="157"/>
      <c r="G281" s="157"/>
      <c r="H281" s="157"/>
      <c r="I281" s="158"/>
      <c r="J281" s="158"/>
      <c r="K281" s="158"/>
      <c r="L281" s="158"/>
      <c r="M281" s="158"/>
      <c r="N281" s="23"/>
      <c r="O281" s="23"/>
      <c r="P281" s="23"/>
      <c r="Q281" s="160"/>
      <c r="R281" s="161"/>
      <c r="S281" s="161"/>
      <c r="T281" s="158"/>
      <c r="U281" s="158"/>
      <c r="V281" s="158"/>
      <c r="W281" s="158"/>
      <c r="X281" s="158"/>
      <c r="Y281" s="158"/>
      <c r="Z281" s="158"/>
      <c r="AA281" s="162"/>
      <c r="AB281" s="158"/>
      <c r="AC281" s="158"/>
      <c r="AD281" s="158"/>
    </row>
    <row r="282" spans="4:30" x14ac:dyDescent="0.35">
      <c r="D282" s="159"/>
      <c r="E282" s="157"/>
      <c r="F282" s="157"/>
      <c r="G282" s="157"/>
      <c r="H282" s="157"/>
      <c r="I282" s="158"/>
      <c r="J282" s="158"/>
      <c r="K282" s="158"/>
      <c r="L282" s="158"/>
      <c r="M282" s="158"/>
      <c r="N282" s="23"/>
      <c r="O282" s="23"/>
      <c r="P282" s="23"/>
      <c r="Q282" s="160"/>
      <c r="R282" s="161"/>
      <c r="S282" s="161"/>
      <c r="T282" s="158"/>
      <c r="U282" s="158"/>
      <c r="V282" s="158"/>
      <c r="W282" s="158"/>
      <c r="X282" s="158"/>
      <c r="Y282" s="158"/>
      <c r="Z282" s="158"/>
      <c r="AA282" s="162"/>
      <c r="AB282" s="158"/>
      <c r="AC282" s="158"/>
      <c r="AD282" s="158"/>
    </row>
    <row r="283" spans="4:30" x14ac:dyDescent="0.35">
      <c r="D283" s="159"/>
      <c r="E283" s="157"/>
      <c r="F283" s="157"/>
      <c r="G283" s="157"/>
      <c r="H283" s="157"/>
      <c r="I283" s="158"/>
      <c r="J283" s="158"/>
      <c r="K283" s="158"/>
      <c r="L283" s="158"/>
      <c r="M283" s="158"/>
      <c r="N283" s="23"/>
      <c r="O283" s="23"/>
      <c r="P283" s="23"/>
      <c r="Q283" s="160"/>
      <c r="R283" s="161"/>
      <c r="S283" s="161"/>
      <c r="T283" s="158"/>
      <c r="U283" s="158"/>
      <c r="V283" s="158"/>
      <c r="W283" s="158"/>
      <c r="X283" s="158"/>
      <c r="Y283" s="158"/>
      <c r="Z283" s="158"/>
      <c r="AA283" s="162"/>
      <c r="AB283" s="158"/>
      <c r="AC283" s="158"/>
      <c r="AD283" s="158"/>
    </row>
    <row r="284" spans="4:30" x14ac:dyDescent="0.35">
      <c r="D284" s="159"/>
      <c r="E284" s="157"/>
      <c r="F284" s="157"/>
      <c r="G284" s="157"/>
      <c r="H284" s="157"/>
      <c r="I284" s="158"/>
      <c r="J284" s="158"/>
      <c r="K284" s="158"/>
      <c r="L284" s="158"/>
      <c r="M284" s="158"/>
      <c r="N284" s="23"/>
      <c r="O284" s="23"/>
      <c r="P284" s="23"/>
      <c r="Q284" s="160"/>
      <c r="R284" s="161"/>
      <c r="S284" s="161"/>
      <c r="T284" s="158"/>
      <c r="U284" s="158"/>
      <c r="V284" s="158"/>
      <c r="W284" s="158"/>
      <c r="X284" s="158"/>
      <c r="Y284" s="158"/>
      <c r="Z284" s="158"/>
      <c r="AA284" s="162"/>
      <c r="AB284" s="158"/>
      <c r="AC284" s="158"/>
      <c r="AD284" s="158"/>
    </row>
    <row r="285" spans="4:30" x14ac:dyDescent="0.35">
      <c r="D285" s="159"/>
      <c r="E285" s="157"/>
      <c r="F285" s="157"/>
      <c r="G285" s="157"/>
      <c r="H285" s="157"/>
      <c r="I285" s="158"/>
      <c r="J285" s="158"/>
      <c r="K285" s="158"/>
      <c r="L285" s="158"/>
      <c r="M285" s="158"/>
      <c r="N285" s="23"/>
      <c r="O285" s="23"/>
      <c r="P285" s="23"/>
      <c r="Q285" s="160"/>
      <c r="R285" s="161"/>
      <c r="S285" s="161"/>
      <c r="T285" s="158"/>
      <c r="U285" s="158"/>
      <c r="V285" s="158"/>
      <c r="W285" s="158"/>
      <c r="X285" s="158"/>
      <c r="Y285" s="158"/>
      <c r="Z285" s="158"/>
      <c r="AA285" s="162"/>
      <c r="AB285" s="158"/>
      <c r="AC285" s="158"/>
      <c r="AD285" s="158"/>
    </row>
    <row r="286" spans="4:30" x14ac:dyDescent="0.35">
      <c r="D286" s="159"/>
      <c r="E286" s="157"/>
      <c r="F286" s="157"/>
      <c r="G286" s="157"/>
      <c r="H286" s="157"/>
      <c r="I286" s="158"/>
      <c r="J286" s="158"/>
      <c r="K286" s="158"/>
      <c r="L286" s="158"/>
      <c r="M286" s="158"/>
      <c r="N286" s="23"/>
      <c r="O286" s="23"/>
      <c r="P286" s="23"/>
      <c r="Q286" s="160"/>
      <c r="R286" s="161"/>
      <c r="S286" s="161"/>
      <c r="T286" s="158"/>
      <c r="U286" s="158"/>
      <c r="V286" s="158"/>
      <c r="W286" s="158"/>
      <c r="X286" s="158"/>
      <c r="Y286" s="158"/>
      <c r="Z286" s="158"/>
      <c r="AA286" s="162"/>
      <c r="AB286" s="158"/>
      <c r="AC286" s="158"/>
      <c r="AD286" s="158"/>
    </row>
    <row r="287" spans="4:30" x14ac:dyDescent="0.35">
      <c r="D287" s="159"/>
      <c r="E287" s="157"/>
      <c r="F287" s="157"/>
      <c r="G287" s="157"/>
      <c r="H287" s="157"/>
      <c r="I287" s="158"/>
      <c r="J287" s="158"/>
      <c r="K287" s="158"/>
      <c r="L287" s="158"/>
      <c r="M287" s="158"/>
      <c r="N287" s="23"/>
      <c r="O287" s="23"/>
      <c r="P287" s="23"/>
      <c r="Q287" s="160"/>
      <c r="R287" s="161"/>
      <c r="S287" s="161"/>
      <c r="T287" s="158"/>
      <c r="U287" s="158"/>
      <c r="V287" s="158"/>
      <c r="W287" s="158"/>
      <c r="X287" s="158"/>
      <c r="Y287" s="158"/>
      <c r="Z287" s="158"/>
      <c r="AA287" s="162"/>
      <c r="AB287" s="158"/>
      <c r="AC287" s="158"/>
      <c r="AD287" s="158"/>
    </row>
    <row r="288" spans="4:30" x14ac:dyDescent="0.35">
      <c r="D288" s="159"/>
      <c r="E288" s="157"/>
      <c r="F288" s="157"/>
      <c r="G288" s="157"/>
      <c r="H288" s="157"/>
      <c r="I288" s="158"/>
      <c r="J288" s="158"/>
      <c r="K288" s="158"/>
      <c r="L288" s="158"/>
      <c r="M288" s="158"/>
      <c r="N288" s="23"/>
      <c r="O288" s="23"/>
      <c r="P288" s="23"/>
      <c r="Q288" s="160"/>
      <c r="R288" s="161"/>
      <c r="S288" s="161"/>
      <c r="T288" s="158"/>
      <c r="U288" s="158"/>
      <c r="V288" s="158"/>
      <c r="W288" s="158"/>
      <c r="X288" s="158"/>
      <c r="Y288" s="158"/>
      <c r="Z288" s="158"/>
      <c r="AA288" s="162"/>
      <c r="AB288" s="158"/>
      <c r="AC288" s="158"/>
      <c r="AD288" s="158"/>
    </row>
    <row r="289" spans="4:30" x14ac:dyDescent="0.35">
      <c r="D289" s="159"/>
      <c r="E289" s="157"/>
      <c r="F289" s="157"/>
      <c r="G289" s="157"/>
      <c r="H289" s="157"/>
      <c r="I289" s="158"/>
      <c r="J289" s="158"/>
      <c r="K289" s="158"/>
      <c r="L289" s="158"/>
      <c r="M289" s="158"/>
      <c r="N289" s="23"/>
      <c r="O289" s="23"/>
      <c r="P289" s="23"/>
      <c r="Q289" s="160"/>
      <c r="R289" s="161"/>
      <c r="S289" s="161"/>
      <c r="T289" s="158"/>
      <c r="U289" s="158"/>
      <c r="V289" s="158"/>
      <c r="W289" s="158"/>
      <c r="X289" s="158"/>
      <c r="Y289" s="158"/>
      <c r="Z289" s="158"/>
      <c r="AA289" s="162"/>
      <c r="AB289" s="158"/>
      <c r="AC289" s="158"/>
      <c r="AD289" s="158"/>
    </row>
    <row r="290" spans="4:30" x14ac:dyDescent="0.35">
      <c r="D290" s="159"/>
      <c r="E290" s="157"/>
      <c r="F290" s="157"/>
      <c r="G290" s="157"/>
      <c r="H290" s="157"/>
      <c r="I290" s="158"/>
      <c r="J290" s="158"/>
      <c r="K290" s="158"/>
      <c r="L290" s="158"/>
      <c r="M290" s="158"/>
      <c r="N290" s="23"/>
      <c r="O290" s="23"/>
      <c r="P290" s="23"/>
      <c r="Q290" s="160"/>
      <c r="R290" s="161"/>
      <c r="S290" s="161"/>
      <c r="T290" s="158"/>
      <c r="U290" s="158"/>
      <c r="V290" s="158"/>
      <c r="W290" s="158"/>
      <c r="X290" s="158"/>
      <c r="Y290" s="158"/>
      <c r="Z290" s="158"/>
      <c r="AA290" s="162"/>
      <c r="AB290" s="158"/>
      <c r="AC290" s="158"/>
      <c r="AD290" s="158"/>
    </row>
    <row r="291" spans="4:30" x14ac:dyDescent="0.35">
      <c r="D291" s="159"/>
      <c r="E291" s="157"/>
      <c r="F291" s="157"/>
      <c r="G291" s="157"/>
      <c r="H291" s="157"/>
      <c r="I291" s="158"/>
      <c r="J291" s="158"/>
      <c r="K291" s="158"/>
      <c r="L291" s="158"/>
      <c r="M291" s="158"/>
      <c r="N291" s="23"/>
      <c r="O291" s="23"/>
      <c r="P291" s="23"/>
      <c r="Q291" s="160"/>
      <c r="R291" s="161"/>
      <c r="S291" s="161"/>
      <c r="T291" s="158"/>
      <c r="U291" s="158"/>
      <c r="V291" s="158"/>
      <c r="W291" s="158"/>
      <c r="X291" s="158"/>
      <c r="Y291" s="158"/>
      <c r="Z291" s="158"/>
      <c r="AA291" s="162"/>
      <c r="AB291" s="158"/>
      <c r="AC291" s="158"/>
      <c r="AD291" s="158"/>
    </row>
    <row r="292" spans="4:30" x14ac:dyDescent="0.35">
      <c r="D292" s="159"/>
      <c r="E292" s="157"/>
      <c r="F292" s="157"/>
      <c r="G292" s="157"/>
      <c r="H292" s="157"/>
      <c r="I292" s="158"/>
      <c r="J292" s="158"/>
      <c r="K292" s="158"/>
      <c r="L292" s="158"/>
      <c r="M292" s="158"/>
      <c r="N292" s="23"/>
      <c r="O292" s="23"/>
      <c r="P292" s="23"/>
      <c r="Q292" s="160"/>
      <c r="R292" s="161"/>
      <c r="S292" s="161"/>
      <c r="T292" s="158"/>
      <c r="U292" s="158"/>
      <c r="V292" s="158"/>
      <c r="W292" s="158"/>
      <c r="X292" s="158"/>
      <c r="Y292" s="158"/>
      <c r="Z292" s="158"/>
      <c r="AA292" s="162"/>
      <c r="AB292" s="158"/>
      <c r="AC292" s="158"/>
      <c r="AD292" s="158"/>
    </row>
    <row r="293" spans="4:30" x14ac:dyDescent="0.35">
      <c r="D293" s="159"/>
      <c r="E293" s="157"/>
      <c r="F293" s="157"/>
      <c r="G293" s="157"/>
      <c r="H293" s="157"/>
      <c r="I293" s="158"/>
      <c r="J293" s="158"/>
      <c r="K293" s="158"/>
      <c r="L293" s="158"/>
      <c r="M293" s="158"/>
      <c r="N293" s="23"/>
      <c r="O293" s="23"/>
      <c r="P293" s="23"/>
      <c r="Q293" s="160"/>
      <c r="R293" s="161"/>
      <c r="S293" s="161"/>
      <c r="T293" s="158"/>
      <c r="U293" s="158"/>
      <c r="V293" s="158"/>
      <c r="W293" s="158"/>
      <c r="X293" s="158"/>
      <c r="Y293" s="158"/>
      <c r="Z293" s="158"/>
      <c r="AA293" s="162"/>
      <c r="AB293" s="158"/>
      <c r="AC293" s="158"/>
      <c r="AD293" s="158"/>
    </row>
    <row r="294" spans="4:30" x14ac:dyDescent="0.35">
      <c r="D294" s="159"/>
      <c r="E294" s="157"/>
      <c r="F294" s="157"/>
      <c r="G294" s="157"/>
      <c r="H294" s="157"/>
      <c r="I294" s="158"/>
      <c r="J294" s="158"/>
      <c r="K294" s="158"/>
      <c r="L294" s="158"/>
      <c r="M294" s="158"/>
      <c r="N294" s="23"/>
      <c r="O294" s="23"/>
      <c r="P294" s="23"/>
      <c r="Q294" s="160"/>
      <c r="R294" s="161"/>
      <c r="S294" s="161"/>
      <c r="T294" s="158"/>
      <c r="U294" s="158"/>
      <c r="V294" s="158"/>
      <c r="W294" s="158"/>
      <c r="X294" s="158"/>
      <c r="Y294" s="158"/>
      <c r="Z294" s="158"/>
      <c r="AA294" s="162"/>
      <c r="AB294" s="158"/>
      <c r="AC294" s="158"/>
      <c r="AD294" s="158"/>
    </row>
    <row r="295" spans="4:30" x14ac:dyDescent="0.35">
      <c r="D295" s="159"/>
      <c r="E295" s="157"/>
      <c r="F295" s="157"/>
      <c r="G295" s="157"/>
      <c r="H295" s="157"/>
      <c r="I295" s="158"/>
      <c r="J295" s="158"/>
      <c r="K295" s="158"/>
      <c r="L295" s="158"/>
      <c r="M295" s="158"/>
      <c r="N295" s="23"/>
      <c r="O295" s="23"/>
      <c r="P295" s="23"/>
      <c r="Q295" s="160"/>
      <c r="R295" s="161"/>
      <c r="S295" s="161"/>
      <c r="T295" s="158"/>
      <c r="U295" s="158"/>
      <c r="V295" s="158"/>
      <c r="W295" s="158"/>
      <c r="X295" s="158"/>
      <c r="Y295" s="158"/>
      <c r="Z295" s="158"/>
      <c r="AA295" s="162"/>
      <c r="AB295" s="158"/>
      <c r="AC295" s="158"/>
      <c r="AD295" s="158"/>
    </row>
    <row r="296" spans="4:30" x14ac:dyDescent="0.35">
      <c r="D296" s="159"/>
      <c r="E296" s="157"/>
      <c r="F296" s="157"/>
      <c r="G296" s="157"/>
      <c r="H296" s="157"/>
      <c r="I296" s="158"/>
      <c r="J296" s="158"/>
      <c r="K296" s="158"/>
      <c r="L296" s="158"/>
      <c r="M296" s="158"/>
      <c r="N296" s="23"/>
      <c r="O296" s="23"/>
      <c r="P296" s="23"/>
      <c r="Q296" s="160"/>
      <c r="R296" s="161"/>
      <c r="S296" s="161"/>
      <c r="T296" s="158"/>
      <c r="U296" s="158"/>
      <c r="V296" s="158"/>
      <c r="W296" s="158"/>
      <c r="X296" s="158"/>
      <c r="Y296" s="158"/>
      <c r="Z296" s="158"/>
      <c r="AA296" s="162"/>
      <c r="AB296" s="158"/>
      <c r="AC296" s="158"/>
      <c r="AD296" s="158"/>
    </row>
    <row r="297" spans="4:30" x14ac:dyDescent="0.35">
      <c r="D297" s="159"/>
      <c r="E297" s="157"/>
      <c r="F297" s="157"/>
      <c r="G297" s="157"/>
      <c r="H297" s="157"/>
      <c r="I297" s="158"/>
      <c r="J297" s="158"/>
      <c r="K297" s="158"/>
      <c r="L297" s="158"/>
      <c r="M297" s="158"/>
      <c r="N297" s="23"/>
      <c r="O297" s="23"/>
      <c r="P297" s="23"/>
      <c r="Q297" s="160"/>
      <c r="R297" s="161"/>
      <c r="S297" s="161"/>
      <c r="T297" s="158"/>
      <c r="U297" s="158"/>
      <c r="V297" s="158"/>
      <c r="W297" s="158"/>
      <c r="X297" s="158"/>
      <c r="Y297" s="158"/>
      <c r="Z297" s="158"/>
      <c r="AA297" s="162"/>
      <c r="AB297" s="158"/>
      <c r="AC297" s="158"/>
      <c r="AD297" s="158"/>
    </row>
    <row r="298" spans="4:30" x14ac:dyDescent="0.35">
      <c r="D298" s="159"/>
      <c r="E298" s="157"/>
      <c r="F298" s="157"/>
      <c r="G298" s="157"/>
      <c r="H298" s="157"/>
      <c r="I298" s="158"/>
      <c r="J298" s="158"/>
      <c r="K298" s="158"/>
      <c r="L298" s="158"/>
      <c r="M298" s="158"/>
      <c r="N298" s="23"/>
      <c r="O298" s="23"/>
      <c r="P298" s="23"/>
      <c r="Q298" s="160"/>
      <c r="R298" s="161"/>
      <c r="S298" s="161"/>
      <c r="T298" s="158"/>
      <c r="U298" s="158"/>
      <c r="V298" s="158"/>
      <c r="W298" s="158"/>
      <c r="X298" s="158"/>
      <c r="Y298" s="158"/>
      <c r="Z298" s="158"/>
      <c r="AA298" s="162"/>
      <c r="AB298" s="158"/>
      <c r="AC298" s="158"/>
      <c r="AD298" s="158"/>
    </row>
    <row r="299" spans="4:30" x14ac:dyDescent="0.35">
      <c r="D299" s="159"/>
      <c r="E299" s="157"/>
      <c r="F299" s="157"/>
      <c r="G299" s="157"/>
      <c r="H299" s="157"/>
      <c r="I299" s="158"/>
      <c r="J299" s="158"/>
      <c r="K299" s="158"/>
      <c r="L299" s="158"/>
      <c r="M299" s="158"/>
      <c r="N299" s="23"/>
      <c r="O299" s="23"/>
      <c r="P299" s="23"/>
      <c r="Q299" s="160"/>
      <c r="R299" s="161"/>
      <c r="S299" s="161"/>
      <c r="T299" s="158"/>
      <c r="U299" s="158"/>
      <c r="V299" s="158"/>
      <c r="W299" s="158"/>
      <c r="X299" s="158"/>
      <c r="Y299" s="158"/>
      <c r="Z299" s="158"/>
      <c r="AA299" s="162"/>
      <c r="AB299" s="158"/>
      <c r="AC299" s="158"/>
      <c r="AD299" s="158"/>
    </row>
    <row r="300" spans="4:30" x14ac:dyDescent="0.35">
      <c r="D300" s="159"/>
      <c r="E300" s="157"/>
      <c r="F300" s="157"/>
      <c r="G300" s="157"/>
      <c r="H300" s="157"/>
      <c r="I300" s="158"/>
      <c r="J300" s="158"/>
      <c r="K300" s="158"/>
      <c r="L300" s="158"/>
      <c r="M300" s="158"/>
      <c r="N300" s="23"/>
      <c r="O300" s="23"/>
      <c r="P300" s="23"/>
      <c r="Q300" s="160"/>
      <c r="R300" s="161"/>
      <c r="S300" s="161"/>
      <c r="T300" s="158"/>
      <c r="U300" s="158"/>
      <c r="V300" s="158"/>
      <c r="W300" s="158"/>
      <c r="X300" s="158"/>
      <c r="Y300" s="158"/>
      <c r="Z300" s="158"/>
      <c r="AA300" s="162"/>
      <c r="AB300" s="158"/>
      <c r="AC300" s="158"/>
      <c r="AD300" s="158"/>
    </row>
    <row r="301" spans="4:30" x14ac:dyDescent="0.35">
      <c r="D301" s="159"/>
      <c r="E301" s="157"/>
      <c r="F301" s="157"/>
      <c r="G301" s="157"/>
      <c r="H301" s="157"/>
      <c r="I301" s="158"/>
      <c r="J301" s="158"/>
      <c r="K301" s="158"/>
      <c r="L301" s="158"/>
      <c r="M301" s="158"/>
      <c r="N301" s="23"/>
      <c r="O301" s="23"/>
      <c r="P301" s="23"/>
      <c r="Q301" s="160"/>
      <c r="R301" s="161"/>
      <c r="S301" s="161"/>
      <c r="T301" s="158"/>
      <c r="U301" s="158"/>
      <c r="V301" s="158"/>
      <c r="W301" s="158"/>
      <c r="X301" s="158"/>
      <c r="Y301" s="158"/>
      <c r="Z301" s="158"/>
      <c r="AA301" s="162"/>
      <c r="AB301" s="158"/>
      <c r="AC301" s="158"/>
      <c r="AD301" s="158"/>
    </row>
    <row r="302" spans="4:30" x14ac:dyDescent="0.35">
      <c r="D302" s="159"/>
      <c r="E302" s="157"/>
      <c r="F302" s="157"/>
      <c r="G302" s="157"/>
      <c r="H302" s="157"/>
      <c r="I302" s="158"/>
      <c r="J302" s="158"/>
      <c r="K302" s="158"/>
      <c r="L302" s="158"/>
      <c r="M302" s="158"/>
      <c r="N302" s="23"/>
      <c r="O302" s="23"/>
      <c r="P302" s="23"/>
      <c r="Q302" s="160"/>
      <c r="R302" s="161"/>
      <c r="S302" s="161"/>
      <c r="T302" s="158"/>
      <c r="U302" s="158"/>
      <c r="V302" s="158"/>
      <c r="W302" s="158"/>
      <c r="X302" s="158"/>
      <c r="Y302" s="158"/>
      <c r="Z302" s="158"/>
      <c r="AA302" s="162"/>
      <c r="AB302" s="158"/>
      <c r="AC302" s="158"/>
      <c r="AD302" s="158"/>
    </row>
    <row r="303" spans="4:30" x14ac:dyDescent="0.35">
      <c r="D303" s="159"/>
      <c r="E303" s="157"/>
      <c r="F303" s="157"/>
      <c r="G303" s="157"/>
      <c r="H303" s="157"/>
      <c r="I303" s="158"/>
      <c r="J303" s="158"/>
      <c r="K303" s="158"/>
      <c r="L303" s="158"/>
      <c r="M303" s="158"/>
      <c r="N303" s="23"/>
      <c r="O303" s="23"/>
      <c r="P303" s="23"/>
      <c r="Q303" s="160"/>
      <c r="R303" s="161"/>
      <c r="S303" s="161"/>
      <c r="T303" s="158"/>
      <c r="U303" s="158"/>
      <c r="V303" s="158"/>
      <c r="W303" s="158"/>
      <c r="X303" s="158"/>
      <c r="Y303" s="158"/>
      <c r="Z303" s="158"/>
      <c r="AA303" s="162"/>
      <c r="AB303" s="158"/>
      <c r="AC303" s="158"/>
      <c r="AD303" s="158"/>
    </row>
  </sheetData>
  <mergeCells count="7">
    <mergeCell ref="Z2:AD2"/>
    <mergeCell ref="A4:B4"/>
    <mergeCell ref="A23:B23"/>
    <mergeCell ref="D2:D3"/>
    <mergeCell ref="E2:E3"/>
    <mergeCell ref="G2:N2"/>
    <mergeCell ref="P2:X2"/>
  </mergeCells>
  <pageMargins left="0.7" right="0.7" top="0.75" bottom="0.75" header="0.3" footer="0.3"/>
  <legacy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B058EF-E6A7-4D2B-89A5-5D5B241957CD}">
  <sheetPr>
    <tabColor rgb="FF00B050"/>
  </sheetPr>
  <dimension ref="A1:AE303"/>
  <sheetViews>
    <sheetView workbookViewId="0"/>
  </sheetViews>
  <sheetFormatPr defaultColWidth="8.6328125" defaultRowHeight="14.5" outlineLevelCol="1" x14ac:dyDescent="0.35"/>
  <cols>
    <col min="1" max="1" width="21.453125" style="5" customWidth="1"/>
    <col min="2" max="2" width="66.36328125" style="5" customWidth="1"/>
    <col min="3" max="3" width="4.6328125" style="1" customWidth="1"/>
    <col min="4" max="4" width="7.36328125" style="5" customWidth="1"/>
    <col min="5" max="6" width="11.453125" style="5" customWidth="1"/>
    <col min="7" max="7" width="16.6328125" style="5" customWidth="1" outlineLevel="1"/>
    <col min="8" max="8" width="11.36328125" style="5" customWidth="1" outlineLevel="1"/>
    <col min="9" max="9" width="10.6328125" style="2" customWidth="1" outlineLevel="1"/>
    <col min="10" max="10" width="12.54296875" style="2" customWidth="1" outlineLevel="1"/>
    <col min="11" max="13" width="11.54296875" style="2" customWidth="1" outlineLevel="1"/>
    <col min="14" max="14" width="11.6328125" style="3" customWidth="1" outlineLevel="1"/>
    <col min="15" max="15" width="4.453125" style="3" customWidth="1"/>
    <col min="16" max="16" width="12.6328125" style="3" customWidth="1" outlineLevel="1"/>
    <col min="17" max="17" width="8.6328125" style="1" outlineLevel="1"/>
    <col min="18" max="18" width="14.36328125" style="4" customWidth="1" outlineLevel="1"/>
    <col min="19" max="19" width="16" style="4" customWidth="1" outlineLevel="1"/>
    <col min="20" max="20" width="14.6328125" style="2" bestFit="1" customWidth="1" outlineLevel="1"/>
    <col min="21" max="21" width="12.6328125" style="2" customWidth="1" outlineLevel="1"/>
    <col min="22" max="22" width="12.54296875" style="2" customWidth="1" outlineLevel="1"/>
    <col min="23" max="23" width="15.90625" style="2" customWidth="1" outlineLevel="1"/>
    <col min="24" max="24" width="13.36328125" style="2" customWidth="1" outlineLevel="1"/>
    <col min="25" max="25" width="4" style="2" customWidth="1"/>
    <col min="26" max="26" width="14.6328125" style="2" bestFit="1" customWidth="1" outlineLevel="1"/>
    <col min="27" max="27" width="12.36328125" style="2" customWidth="1" outlineLevel="1"/>
    <col min="28" max="28" width="14.453125" style="2" customWidth="1" outlineLevel="1"/>
    <col min="29" max="29" width="11.6328125" style="2" customWidth="1" outlineLevel="1"/>
    <col min="30" max="30" width="12.6328125" style="2" bestFit="1" customWidth="1" outlineLevel="1"/>
    <col min="31" max="31" width="3.6328125" style="5" customWidth="1"/>
    <col min="32" max="32" width="12.453125" style="5" customWidth="1"/>
    <col min="33" max="33" width="58.453125" style="5" customWidth="1"/>
    <col min="34" max="16384" width="8.6328125" style="5"/>
  </cols>
  <sheetData>
    <row r="1" spans="1:31" ht="22.25" customHeight="1" thickBot="1" x14ac:dyDescent="0.5">
      <c r="A1" s="236" t="s">
        <v>0</v>
      </c>
      <c r="B1" s="237"/>
      <c r="D1" s="236" t="s">
        <v>1</v>
      </c>
      <c r="E1" s="236"/>
      <c r="F1" s="236"/>
      <c r="G1" s="236"/>
      <c r="H1" s="236"/>
      <c r="I1" s="236"/>
    </row>
    <row r="2" spans="1:31" s="6" customFormat="1" ht="19.25" customHeight="1" x14ac:dyDescent="0.35">
      <c r="C2" s="7"/>
      <c r="D2" s="460" t="s">
        <v>2</v>
      </c>
      <c r="E2" s="462" t="s">
        <v>3</v>
      </c>
      <c r="F2" s="235"/>
      <c r="G2" s="464" t="s">
        <v>4</v>
      </c>
      <c r="H2" s="465"/>
      <c r="I2" s="465"/>
      <c r="J2" s="465"/>
      <c r="K2" s="465"/>
      <c r="L2" s="465"/>
      <c r="M2" s="465"/>
      <c r="N2" s="466"/>
      <c r="O2" s="8"/>
      <c r="P2" s="467" t="s">
        <v>5</v>
      </c>
      <c r="Q2" s="468"/>
      <c r="R2" s="468"/>
      <c r="S2" s="468"/>
      <c r="T2" s="468"/>
      <c r="U2" s="468"/>
      <c r="V2" s="468"/>
      <c r="W2" s="468"/>
      <c r="X2" s="469"/>
      <c r="Y2" s="8"/>
      <c r="Z2" s="453" t="s">
        <v>6</v>
      </c>
      <c r="AA2" s="454"/>
      <c r="AB2" s="454"/>
      <c r="AC2" s="454"/>
      <c r="AD2" s="455"/>
      <c r="AE2" s="8"/>
    </row>
    <row r="3" spans="1:31" ht="66.650000000000006" customHeight="1" thickBot="1" x14ac:dyDescent="0.4">
      <c r="A3" s="248" t="s">
        <v>71</v>
      </c>
      <c r="B3" s="249" t="str">
        <f ca="1">RIGHT(CELL("filename",A1),LEN(CELL("filename",A1))-FIND("]",CELL("filename",A1)))</f>
        <v>Lease7</v>
      </c>
      <c r="D3" s="461"/>
      <c r="E3" s="463"/>
      <c r="F3" s="397"/>
      <c r="G3" s="9" t="s">
        <v>7</v>
      </c>
      <c r="H3" s="9" t="s">
        <v>8</v>
      </c>
      <c r="I3" s="10" t="s">
        <v>9</v>
      </c>
      <c r="J3" s="10" t="s">
        <v>10</v>
      </c>
      <c r="K3" s="10" t="s">
        <v>11</v>
      </c>
      <c r="L3" s="49" t="s">
        <v>67</v>
      </c>
      <c r="M3" s="10" t="s">
        <v>12</v>
      </c>
      <c r="N3" s="11" t="s">
        <v>13</v>
      </c>
      <c r="O3" s="12"/>
      <c r="P3" s="13" t="s">
        <v>14</v>
      </c>
      <c r="Q3" s="14" t="s">
        <v>15</v>
      </c>
      <c r="R3" s="15" t="s">
        <v>16</v>
      </c>
      <c r="S3" s="15" t="s">
        <v>17</v>
      </c>
      <c r="T3" s="10" t="s">
        <v>18</v>
      </c>
      <c r="U3" s="10" t="s">
        <v>19</v>
      </c>
      <c r="V3" s="10" t="s">
        <v>20</v>
      </c>
      <c r="W3" s="10" t="s">
        <v>21</v>
      </c>
      <c r="X3" s="16" t="s">
        <v>22</v>
      </c>
      <c r="Y3" s="17"/>
      <c r="Z3" s="18" t="s">
        <v>18</v>
      </c>
      <c r="AA3" s="10" t="s">
        <v>23</v>
      </c>
      <c r="AB3" s="10" t="s">
        <v>24</v>
      </c>
      <c r="AC3" s="10" t="s">
        <v>25</v>
      </c>
      <c r="AD3" s="16" t="s">
        <v>22</v>
      </c>
    </row>
    <row r="4" spans="1:31" ht="15.5" x14ac:dyDescent="0.35">
      <c r="A4" s="456" t="s">
        <v>26</v>
      </c>
      <c r="B4" s="457"/>
      <c r="C4" s="19"/>
      <c r="D4" s="20"/>
      <c r="E4" s="21">
        <f t="shared" ref="E4" ca="1" si="0">EOMONTH($H$4,D4)</f>
        <v>44681</v>
      </c>
      <c r="F4" s="44">
        <f ca="1">E5-1</f>
        <v>44680</v>
      </c>
      <c r="G4" s="22" t="s">
        <v>27</v>
      </c>
      <c r="H4" s="44">
        <f ca="1">A5</f>
        <v>44652</v>
      </c>
      <c r="I4" s="45"/>
      <c r="J4" s="45"/>
      <c r="K4" s="45"/>
      <c r="L4" s="45"/>
      <c r="M4" s="45"/>
      <c r="N4" s="257">
        <f ca="1">$A$6</f>
        <v>0</v>
      </c>
      <c r="O4" s="23"/>
      <c r="P4" s="255">
        <f ca="1">$A$7</f>
        <v>9.4999999999999998E-3</v>
      </c>
      <c r="Q4" s="163">
        <f ca="1">$A$8</f>
        <v>9.4999999999999998E-3</v>
      </c>
      <c r="R4" s="164"/>
      <c r="S4" s="164"/>
      <c r="T4" s="165">
        <f ca="1">A21</f>
        <v>2971.8567614595554</v>
      </c>
      <c r="U4" s="45"/>
      <c r="V4" s="45"/>
      <c r="W4" s="45">
        <f>S4-R4</f>
        <v>0</v>
      </c>
      <c r="X4" s="25">
        <f t="shared" ref="X4:X67" ca="1" si="1">T4+W4+U4+V4</f>
        <v>2971.8567614595554</v>
      </c>
      <c r="Z4" s="26">
        <f ca="1">A36</f>
        <v>2971.8567614595554</v>
      </c>
      <c r="AA4" s="45"/>
      <c r="AB4" s="45"/>
      <c r="AC4" s="45">
        <f t="shared" ref="AC4:AC67" si="2">W4</f>
        <v>0</v>
      </c>
      <c r="AD4" s="25">
        <f t="shared" ref="AD4:AD67" ca="1" si="3">Z4-AA4-AB4+AC4</f>
        <v>2971.8567614595554</v>
      </c>
    </row>
    <row r="5" spans="1:31" x14ac:dyDescent="0.35">
      <c r="A5" s="103">
        <f ca="1">VLOOKUP(B3,'Input Table'!B:L,3,0)</f>
        <v>44652</v>
      </c>
      <c r="B5" s="27" t="s">
        <v>28</v>
      </c>
      <c r="D5" s="20">
        <v>1</v>
      </c>
      <c r="E5" s="21">
        <f ca="1">EOMONTH(H5,0)</f>
        <v>44681</v>
      </c>
      <c r="F5" s="44">
        <f t="shared" ref="F5:F68" ca="1" si="4">E6-1</f>
        <v>45045</v>
      </c>
      <c r="G5" s="22" t="s">
        <v>119</v>
      </c>
      <c r="H5" s="44">
        <f ca="1">EDATE(H4,0)</f>
        <v>44652</v>
      </c>
      <c r="I5" s="45">
        <f t="shared" ref="I5:I68" ca="1" si="5">IF(D5&gt;$A$28,0,$A$9)</f>
        <v>1000</v>
      </c>
      <c r="J5" s="45">
        <f t="shared" ref="J5:J68" ca="1" si="6">IF(D5&gt;$A$28,0,$A$10)</f>
        <v>0</v>
      </c>
      <c r="K5" s="45">
        <f t="shared" ref="K5:K68" ca="1" si="7">IF(D5&gt;$A$28,0,$A$11)</f>
        <v>1000</v>
      </c>
      <c r="L5" s="158"/>
      <c r="M5" s="45">
        <f ca="1">K5+L5</f>
        <v>1000</v>
      </c>
      <c r="N5" s="257">
        <f t="shared" ref="N5:N68" ca="1" si="8">$A$6</f>
        <v>0</v>
      </c>
      <c r="O5" s="23"/>
      <c r="P5" s="255">
        <f t="shared" ref="P5:P68" ca="1" si="9">$A$7</f>
        <v>9.4999999999999998E-3</v>
      </c>
      <c r="Q5" s="163">
        <f t="shared" ref="Q5:Q68" ca="1" si="10">$A$8</f>
        <v>9.4999999999999998E-3</v>
      </c>
      <c r="R5" s="164">
        <f ca="1">NPV(Q4,K6:$K$244)+($A$13+$A$14+$A$15)/POWER(1+Q4,$A$28-D5+1)+K5</f>
        <v>2971.8567614595468</v>
      </c>
      <c r="S5" s="164">
        <f ca="1">NPV(Q5,K6:$K$244) + ($A$13+$A$14+$A$15)/POWER(1+Q5,$A$28-D5+1)+K5</f>
        <v>2971.8567614595468</v>
      </c>
      <c r="T5" s="45">
        <f t="shared" ref="T5:T68" ca="1" si="11">IF(ISBLANK(G5),0,X4)</f>
        <v>2971.8567614595554</v>
      </c>
      <c r="U5" s="45">
        <f ca="1">(S5+V5)*Q5</f>
        <v>18.732639233865694</v>
      </c>
      <c r="V5" s="45">
        <f ca="1">-(K5+L5)</f>
        <v>-1000</v>
      </c>
      <c r="W5" s="45">
        <f t="shared" ref="W5:W68" ca="1" si="12">S5-R5</f>
        <v>0</v>
      </c>
      <c r="X5" s="25">
        <f t="shared" ca="1" si="1"/>
        <v>1990.5894006934209</v>
      </c>
      <c r="Z5" s="28">
        <f ca="1">AD4</f>
        <v>2971.8567614595554</v>
      </c>
      <c r="AA5" s="233"/>
      <c r="AB5" s="45">
        <f t="shared" ref="AB5:AB68" ca="1" si="13">IFERROR(Z5/($A$42-D5+1),0)</f>
        <v>990.6189204865185</v>
      </c>
      <c r="AC5" s="45">
        <f t="shared" ca="1" si="2"/>
        <v>0</v>
      </c>
      <c r="AD5" s="25">
        <f t="shared" ca="1" si="3"/>
        <v>1981.2378409730368</v>
      </c>
    </row>
    <row r="6" spans="1:31" x14ac:dyDescent="0.35">
      <c r="A6" s="104">
        <f ca="1">VLOOKUP(B3,'Input Table'!B:L,4,0)</f>
        <v>0</v>
      </c>
      <c r="B6" s="27" t="s">
        <v>29</v>
      </c>
      <c r="D6" s="20">
        <v>2</v>
      </c>
      <c r="E6" s="21">
        <f t="shared" ref="E6:E69" ca="1" si="14">EOMONTH(H6,0)</f>
        <v>45046</v>
      </c>
      <c r="F6" s="44">
        <f t="shared" ca="1" si="4"/>
        <v>45411</v>
      </c>
      <c r="G6" s="22" t="s">
        <v>119</v>
      </c>
      <c r="H6" s="44">
        <f t="shared" ref="H6:H69" ca="1" si="15">EDATE(H5,12)</f>
        <v>45017</v>
      </c>
      <c r="I6" s="45">
        <f t="shared" ca="1" si="5"/>
        <v>1000</v>
      </c>
      <c r="J6" s="45">
        <f t="shared" ca="1" si="6"/>
        <v>0</v>
      </c>
      <c r="K6" s="45">
        <f t="shared" ca="1" si="7"/>
        <v>1000</v>
      </c>
      <c r="L6" s="45"/>
      <c r="M6" s="45">
        <f t="shared" ref="M6:M69" ca="1" si="16">K6+L6</f>
        <v>1000</v>
      </c>
      <c r="N6" s="257">
        <f t="shared" ca="1" si="8"/>
        <v>0</v>
      </c>
      <c r="O6" s="23"/>
      <c r="P6" s="255">
        <f t="shared" ca="1" si="9"/>
        <v>9.4999999999999998E-3</v>
      </c>
      <c r="Q6" s="163">
        <f t="shared" ca="1" si="10"/>
        <v>9.4999999999999998E-3</v>
      </c>
      <c r="R6" s="164">
        <f ca="1">NPV(Q5,K7:$K$244) + ($A$13+$A$14+$A$15)/POWER(1+Q5,$A$28-D6+1)+K6</f>
        <v>1990.5894006934125</v>
      </c>
      <c r="S6" s="164">
        <f ca="1">NPV(Q6,K7:$K$244) + ($A$13+$A$14+$A$15)/POWER(1+Q6,$A$28-D6+1)+K6</f>
        <v>1990.5894006934125</v>
      </c>
      <c r="T6" s="45">
        <f t="shared" ca="1" si="11"/>
        <v>1990.5894006934209</v>
      </c>
      <c r="U6" s="45">
        <f t="shared" ref="U6:U69" ca="1" si="17">(S6+V6)*Q6</f>
        <v>9.4105993065874181</v>
      </c>
      <c r="V6" s="45">
        <f t="shared" ref="V6:V69" ca="1" si="18">-(K6+L6)</f>
        <v>-1000</v>
      </c>
      <c r="W6" s="45">
        <f t="shared" ca="1" si="12"/>
        <v>0</v>
      </c>
      <c r="X6" s="25">
        <f t="shared" ca="1" si="1"/>
        <v>1000.0000000000084</v>
      </c>
      <c r="Z6" s="28">
        <f t="shared" ref="Z6:Z69" ca="1" si="19">AD5</f>
        <v>1981.2378409730368</v>
      </c>
      <c r="AA6" s="233"/>
      <c r="AB6" s="45">
        <f t="shared" ca="1" si="13"/>
        <v>990.61892048651839</v>
      </c>
      <c r="AC6" s="45">
        <f t="shared" ca="1" si="2"/>
        <v>0</v>
      </c>
      <c r="AD6" s="25">
        <f t="shared" ca="1" si="3"/>
        <v>990.61892048651839</v>
      </c>
    </row>
    <row r="7" spans="1:31" x14ac:dyDescent="0.35">
      <c r="A7" s="104">
        <f ca="1">VLOOKUP(B3,'Input Table'!B:L,5,0)</f>
        <v>9.4999999999999998E-3</v>
      </c>
      <c r="B7" s="27" t="s">
        <v>30</v>
      </c>
      <c r="D7" s="20">
        <v>3</v>
      </c>
      <c r="E7" s="21">
        <f t="shared" ca="1" si="14"/>
        <v>45412</v>
      </c>
      <c r="F7" s="44">
        <f t="shared" ca="1" si="4"/>
        <v>45776</v>
      </c>
      <c r="G7" s="22" t="s">
        <v>119</v>
      </c>
      <c r="H7" s="44">
        <f t="shared" ca="1" si="15"/>
        <v>45383</v>
      </c>
      <c r="I7" s="45">
        <f t="shared" ca="1" si="5"/>
        <v>1000</v>
      </c>
      <c r="J7" s="45">
        <f t="shared" ca="1" si="6"/>
        <v>0</v>
      </c>
      <c r="K7" s="45">
        <f t="shared" ca="1" si="7"/>
        <v>1000</v>
      </c>
      <c r="L7" s="45"/>
      <c r="M7" s="45">
        <f t="shared" ca="1" si="16"/>
        <v>1000</v>
      </c>
      <c r="N7" s="257">
        <f t="shared" ca="1" si="8"/>
        <v>0</v>
      </c>
      <c r="O7" s="23"/>
      <c r="P7" s="255">
        <f t="shared" ca="1" si="9"/>
        <v>9.4999999999999998E-3</v>
      </c>
      <c r="Q7" s="163">
        <f t="shared" ca="1" si="10"/>
        <v>9.4999999999999998E-3</v>
      </c>
      <c r="R7" s="164">
        <f ca="1">NPV(Q6,K8:$K$244) + ($A$13+$A$14+$A$15)/POWER(1+Q6,$A$28-D7+1)+K7</f>
        <v>1000</v>
      </c>
      <c r="S7" s="164">
        <f ca="1">NPV(Q7,K8:$K$244) + ($A$13+$A$14+$A$15)/POWER(1+Q7,$A$28-D7+1)+K7</f>
        <v>1000</v>
      </c>
      <c r="T7" s="45">
        <f t="shared" ca="1" si="11"/>
        <v>1000.0000000000084</v>
      </c>
      <c r="U7" s="45">
        <f t="shared" ca="1" si="17"/>
        <v>0</v>
      </c>
      <c r="V7" s="45">
        <f t="shared" ca="1" si="18"/>
        <v>-1000</v>
      </c>
      <c r="W7" s="45">
        <f t="shared" ca="1" si="12"/>
        <v>0</v>
      </c>
      <c r="X7" s="25">
        <f t="shared" ca="1" si="1"/>
        <v>8.4128259913995862E-12</v>
      </c>
      <c r="Z7" s="28">
        <f t="shared" ca="1" si="19"/>
        <v>990.61892048651839</v>
      </c>
      <c r="AA7" s="233"/>
      <c r="AB7" s="45">
        <f t="shared" ca="1" si="13"/>
        <v>990.61892048651839</v>
      </c>
      <c r="AC7" s="45">
        <f t="shared" ca="1" si="2"/>
        <v>0</v>
      </c>
      <c r="AD7" s="25">
        <f t="shared" ca="1" si="3"/>
        <v>0</v>
      </c>
    </row>
    <row r="8" spans="1:31" x14ac:dyDescent="0.35">
      <c r="A8" s="246">
        <f ca="1">IF(A6=0,A7,A6)</f>
        <v>9.4999999999999998E-3</v>
      </c>
      <c r="B8" s="48" t="s">
        <v>15</v>
      </c>
      <c r="D8" s="20">
        <v>4</v>
      </c>
      <c r="E8" s="21">
        <f t="shared" ca="1" si="14"/>
        <v>45777</v>
      </c>
      <c r="F8" s="44">
        <f t="shared" ca="1" si="4"/>
        <v>46141</v>
      </c>
      <c r="G8" s="22" t="s">
        <v>119</v>
      </c>
      <c r="H8" s="44">
        <f t="shared" ca="1" si="15"/>
        <v>45748</v>
      </c>
      <c r="I8" s="45">
        <f t="shared" ca="1" si="5"/>
        <v>0</v>
      </c>
      <c r="J8" s="45">
        <f t="shared" ca="1" si="6"/>
        <v>0</v>
      </c>
      <c r="K8" s="45">
        <f t="shared" ca="1" si="7"/>
        <v>0</v>
      </c>
      <c r="L8" s="45"/>
      <c r="M8" s="45">
        <f t="shared" ca="1" si="16"/>
        <v>0</v>
      </c>
      <c r="N8" s="257">
        <f t="shared" ca="1" si="8"/>
        <v>0</v>
      </c>
      <c r="O8" s="23"/>
      <c r="P8" s="255">
        <f t="shared" ca="1" si="9"/>
        <v>9.4999999999999998E-3</v>
      </c>
      <c r="Q8" s="163">
        <f t="shared" ca="1" si="10"/>
        <v>9.4999999999999998E-3</v>
      </c>
      <c r="R8" s="164">
        <f ca="1">NPV(Q7,K8:$K$244) + ($A$13+$A$14+$A$15)/POWER(1+Q7,$A$28-D8+1)</f>
        <v>0</v>
      </c>
      <c r="S8" s="164">
        <f ca="1">NPV(Q8,K8:$K$244) + ($A$13+$A$14+$A$15)/POWER(1+Q8,$A$28-D8+1)</f>
        <v>0</v>
      </c>
      <c r="T8" s="45">
        <f t="shared" ca="1" si="11"/>
        <v>8.4128259913995862E-12</v>
      </c>
      <c r="U8" s="45">
        <f t="shared" ca="1" si="17"/>
        <v>0</v>
      </c>
      <c r="V8" s="45">
        <f t="shared" ca="1" si="18"/>
        <v>0</v>
      </c>
      <c r="W8" s="45">
        <f t="shared" ca="1" si="12"/>
        <v>0</v>
      </c>
      <c r="X8" s="25">
        <f t="shared" ca="1" si="1"/>
        <v>8.4128259913995862E-12</v>
      </c>
      <c r="Z8" s="28">
        <f t="shared" ca="1" si="19"/>
        <v>0</v>
      </c>
      <c r="AA8" s="233"/>
      <c r="AB8" s="45">
        <f t="shared" ca="1" si="13"/>
        <v>0</v>
      </c>
      <c r="AC8" s="45">
        <f t="shared" ca="1" si="2"/>
        <v>0</v>
      </c>
      <c r="AD8" s="25">
        <f t="shared" ca="1" si="3"/>
        <v>0</v>
      </c>
    </row>
    <row r="9" spans="1:31" x14ac:dyDescent="0.35">
      <c r="A9" s="105">
        <f ca="1">VLOOKUP($B$3,'Input Table'!B:L,6,0)</f>
        <v>1000</v>
      </c>
      <c r="B9" s="27" t="s">
        <v>282</v>
      </c>
      <c r="D9" s="20">
        <v>5</v>
      </c>
      <c r="E9" s="21">
        <f t="shared" ca="1" si="14"/>
        <v>46142</v>
      </c>
      <c r="F9" s="44">
        <f t="shared" ca="1" si="4"/>
        <v>46506</v>
      </c>
      <c r="G9" s="22" t="s">
        <v>119</v>
      </c>
      <c r="H9" s="44">
        <f t="shared" ca="1" si="15"/>
        <v>46113</v>
      </c>
      <c r="I9" s="45">
        <f t="shared" ca="1" si="5"/>
        <v>0</v>
      </c>
      <c r="J9" s="45">
        <f t="shared" ca="1" si="6"/>
        <v>0</v>
      </c>
      <c r="K9" s="45">
        <f t="shared" ca="1" si="7"/>
        <v>0</v>
      </c>
      <c r="L9" s="45"/>
      <c r="M9" s="45">
        <f t="shared" ca="1" si="16"/>
        <v>0</v>
      </c>
      <c r="N9" s="257">
        <f t="shared" ca="1" si="8"/>
        <v>0</v>
      </c>
      <c r="O9" s="23"/>
      <c r="P9" s="255">
        <f t="shared" ca="1" si="9"/>
        <v>9.4999999999999998E-3</v>
      </c>
      <c r="Q9" s="163">
        <f t="shared" ca="1" si="10"/>
        <v>9.4999999999999998E-3</v>
      </c>
      <c r="R9" s="164">
        <f ca="1">NPV(Q8,K9:$K$244) + ($A$13+$A$14+$A$15)/POWER(1+Q8,$A$28-D9+1)</f>
        <v>0</v>
      </c>
      <c r="S9" s="164">
        <f ca="1">NPV(Q9,K9:$K$244) + ($A$13+$A$14+$A$15)/POWER(1+Q9,$A$28-D9+1)</f>
        <v>0</v>
      </c>
      <c r="T9" s="45">
        <f t="shared" ca="1" si="11"/>
        <v>8.4128259913995862E-12</v>
      </c>
      <c r="U9" s="45">
        <f t="shared" ca="1" si="17"/>
        <v>0</v>
      </c>
      <c r="V9" s="45">
        <f t="shared" ca="1" si="18"/>
        <v>0</v>
      </c>
      <c r="W9" s="45">
        <f t="shared" ca="1" si="12"/>
        <v>0</v>
      </c>
      <c r="X9" s="25">
        <f t="shared" ca="1" si="1"/>
        <v>8.4128259913995862E-12</v>
      </c>
      <c r="Z9" s="28">
        <f t="shared" ca="1" si="19"/>
        <v>0</v>
      </c>
      <c r="AA9" s="233"/>
      <c r="AB9" s="45">
        <f t="shared" ca="1" si="13"/>
        <v>0</v>
      </c>
      <c r="AC9" s="45">
        <f t="shared" ca="1" si="2"/>
        <v>0</v>
      </c>
      <c r="AD9" s="25">
        <f t="shared" ca="1" si="3"/>
        <v>0</v>
      </c>
    </row>
    <row r="10" spans="1:31" x14ac:dyDescent="0.35">
      <c r="A10" s="105">
        <f ca="1">VLOOKUP($B$3,'Input Table'!B:L,7,0)</f>
        <v>0</v>
      </c>
      <c r="B10" s="27" t="s">
        <v>32</v>
      </c>
      <c r="D10" s="20">
        <v>6</v>
      </c>
      <c r="E10" s="21">
        <f t="shared" ca="1" si="14"/>
        <v>46507</v>
      </c>
      <c r="F10" s="44">
        <f t="shared" ca="1" si="4"/>
        <v>46872</v>
      </c>
      <c r="G10" s="22" t="s">
        <v>119</v>
      </c>
      <c r="H10" s="44">
        <f t="shared" ca="1" si="15"/>
        <v>46478</v>
      </c>
      <c r="I10" s="45">
        <f t="shared" ca="1" si="5"/>
        <v>0</v>
      </c>
      <c r="J10" s="45">
        <f t="shared" ca="1" si="6"/>
        <v>0</v>
      </c>
      <c r="K10" s="45">
        <f t="shared" ca="1" si="7"/>
        <v>0</v>
      </c>
      <c r="L10" s="45"/>
      <c r="M10" s="45">
        <f t="shared" ca="1" si="16"/>
        <v>0</v>
      </c>
      <c r="N10" s="257">
        <f t="shared" ca="1" si="8"/>
        <v>0</v>
      </c>
      <c r="O10" s="23"/>
      <c r="P10" s="255">
        <f t="shared" ca="1" si="9"/>
        <v>9.4999999999999998E-3</v>
      </c>
      <c r="Q10" s="163">
        <f t="shared" ca="1" si="10"/>
        <v>9.4999999999999998E-3</v>
      </c>
      <c r="R10" s="164">
        <f ca="1">NPV(Q9,K10:$K$244) + ($A$13+$A$14+$A$15)/POWER(1+Q9,$A$28-D10+1)</f>
        <v>0</v>
      </c>
      <c r="S10" s="164">
        <f ca="1">NPV(Q10,K10:$K$244) + ($A$13+$A$14+$A$15)/POWER(1+Q10,$A$28-D10+1)</f>
        <v>0</v>
      </c>
      <c r="T10" s="45">
        <f t="shared" ca="1" si="11"/>
        <v>8.4128259913995862E-12</v>
      </c>
      <c r="U10" s="45">
        <f t="shared" ca="1" si="17"/>
        <v>0</v>
      </c>
      <c r="V10" s="45">
        <f t="shared" ca="1" si="18"/>
        <v>0</v>
      </c>
      <c r="W10" s="45">
        <f t="shared" ca="1" si="12"/>
        <v>0</v>
      </c>
      <c r="X10" s="25">
        <f t="shared" ca="1" si="1"/>
        <v>8.4128259913995862E-12</v>
      </c>
      <c r="Z10" s="28">
        <f t="shared" ca="1" si="19"/>
        <v>0</v>
      </c>
      <c r="AA10" s="233"/>
      <c r="AB10" s="45">
        <f t="shared" ca="1" si="13"/>
        <v>0</v>
      </c>
      <c r="AC10" s="45">
        <f t="shared" ca="1" si="2"/>
        <v>0</v>
      </c>
      <c r="AD10" s="25">
        <f t="shared" ca="1" si="3"/>
        <v>0</v>
      </c>
    </row>
    <row r="11" spans="1:31" x14ac:dyDescent="0.35">
      <c r="A11" s="105">
        <f ca="1">A9-A10</f>
        <v>1000</v>
      </c>
      <c r="B11" s="27" t="s">
        <v>33</v>
      </c>
      <c r="D11" s="20">
        <v>7</v>
      </c>
      <c r="E11" s="21">
        <f t="shared" ca="1" si="14"/>
        <v>46873</v>
      </c>
      <c r="F11" s="44">
        <f t="shared" ca="1" si="4"/>
        <v>47237</v>
      </c>
      <c r="G11" s="22" t="s">
        <v>119</v>
      </c>
      <c r="H11" s="44">
        <f t="shared" ca="1" si="15"/>
        <v>46844</v>
      </c>
      <c r="I11" s="45">
        <f t="shared" ca="1" si="5"/>
        <v>0</v>
      </c>
      <c r="J11" s="45">
        <f t="shared" ca="1" si="6"/>
        <v>0</v>
      </c>
      <c r="K11" s="45">
        <f t="shared" ca="1" si="7"/>
        <v>0</v>
      </c>
      <c r="L11" s="45"/>
      <c r="M11" s="45">
        <f t="shared" ca="1" si="16"/>
        <v>0</v>
      </c>
      <c r="N11" s="257">
        <f t="shared" ca="1" si="8"/>
        <v>0</v>
      </c>
      <c r="O11" s="23"/>
      <c r="P11" s="255">
        <f t="shared" ca="1" si="9"/>
        <v>9.4999999999999998E-3</v>
      </c>
      <c r="Q11" s="163">
        <f t="shared" ca="1" si="10"/>
        <v>9.4999999999999998E-3</v>
      </c>
      <c r="R11" s="164">
        <f ca="1">NPV(Q10,K11:$K$244) + ($A$13+$A$14+$A$15)/POWER(1+Q10,$A$28-D11+1)</f>
        <v>0</v>
      </c>
      <c r="S11" s="164">
        <f ca="1">NPV(Q11,K11:$K$244) + ($A$13+$A$14+$A$15)/POWER(1+Q11,$A$28-D11+1)</f>
        <v>0</v>
      </c>
      <c r="T11" s="45">
        <f t="shared" ca="1" si="11"/>
        <v>8.4128259913995862E-12</v>
      </c>
      <c r="U11" s="45">
        <f t="shared" ca="1" si="17"/>
        <v>0</v>
      </c>
      <c r="V11" s="45">
        <f t="shared" ca="1" si="18"/>
        <v>0</v>
      </c>
      <c r="W11" s="45">
        <f t="shared" ca="1" si="12"/>
        <v>0</v>
      </c>
      <c r="X11" s="25">
        <f t="shared" ca="1" si="1"/>
        <v>8.4128259913995862E-12</v>
      </c>
      <c r="Z11" s="28">
        <f t="shared" ca="1" si="19"/>
        <v>0</v>
      </c>
      <c r="AA11" s="233"/>
      <c r="AB11" s="45">
        <f t="shared" ca="1" si="13"/>
        <v>0</v>
      </c>
      <c r="AC11" s="45">
        <f t="shared" ca="1" si="2"/>
        <v>0</v>
      </c>
      <c r="AD11" s="25">
        <f t="shared" ca="1" si="3"/>
        <v>0</v>
      </c>
    </row>
    <row r="12" spans="1:31" x14ac:dyDescent="0.35">
      <c r="A12" s="112">
        <f ca="1">VLOOKUP($B$3,'Input Table'!B:L,8,0)</f>
        <v>0</v>
      </c>
      <c r="B12" s="48" t="s">
        <v>34</v>
      </c>
      <c r="D12" s="20">
        <v>8</v>
      </c>
      <c r="E12" s="21">
        <f t="shared" ca="1" si="14"/>
        <v>47238</v>
      </c>
      <c r="F12" s="44">
        <f t="shared" ca="1" si="4"/>
        <v>47602</v>
      </c>
      <c r="G12" s="22" t="s">
        <v>119</v>
      </c>
      <c r="H12" s="44">
        <f t="shared" ca="1" si="15"/>
        <v>47209</v>
      </c>
      <c r="I12" s="45">
        <f t="shared" ca="1" si="5"/>
        <v>0</v>
      </c>
      <c r="J12" s="45">
        <f t="shared" ca="1" si="6"/>
        <v>0</v>
      </c>
      <c r="K12" s="45">
        <f t="shared" ca="1" si="7"/>
        <v>0</v>
      </c>
      <c r="L12" s="45"/>
      <c r="M12" s="45">
        <f t="shared" ca="1" si="16"/>
        <v>0</v>
      </c>
      <c r="N12" s="257">
        <f t="shared" ca="1" si="8"/>
        <v>0</v>
      </c>
      <c r="O12" s="23"/>
      <c r="P12" s="255">
        <f t="shared" ca="1" si="9"/>
        <v>9.4999999999999998E-3</v>
      </c>
      <c r="Q12" s="163">
        <f t="shared" ca="1" si="10"/>
        <v>9.4999999999999998E-3</v>
      </c>
      <c r="R12" s="164">
        <f ca="1">NPV(Q11,K12:$K$244) + ($A$13+$A$14+$A$15)/POWER(1+Q11,$A$28-D12+1)</f>
        <v>0</v>
      </c>
      <c r="S12" s="164">
        <f ca="1">NPV(Q12,K12:$K$244) + ($A$13+$A$14+$A$15)/POWER(1+Q12,$A$28-D12+1)</f>
        <v>0</v>
      </c>
      <c r="T12" s="45">
        <f t="shared" ca="1" si="11"/>
        <v>8.4128259913995862E-12</v>
      </c>
      <c r="U12" s="45">
        <f t="shared" ca="1" si="17"/>
        <v>0</v>
      </c>
      <c r="V12" s="45">
        <f t="shared" ca="1" si="18"/>
        <v>0</v>
      </c>
      <c r="W12" s="45">
        <f t="shared" ca="1" si="12"/>
        <v>0</v>
      </c>
      <c r="X12" s="25">
        <f t="shared" ca="1" si="1"/>
        <v>8.4128259913995862E-12</v>
      </c>
      <c r="Z12" s="28">
        <f t="shared" ca="1" si="19"/>
        <v>0</v>
      </c>
      <c r="AA12" s="233"/>
      <c r="AB12" s="45">
        <f t="shared" ca="1" si="13"/>
        <v>0</v>
      </c>
      <c r="AC12" s="45">
        <f t="shared" ca="1" si="2"/>
        <v>0</v>
      </c>
      <c r="AD12" s="25">
        <f t="shared" ca="1" si="3"/>
        <v>0</v>
      </c>
    </row>
    <row r="13" spans="1:31" x14ac:dyDescent="0.35">
      <c r="A13" s="105">
        <f ca="1">VLOOKUP($B$3,'Input Table'!B:L,9,0)</f>
        <v>0</v>
      </c>
      <c r="B13" s="27" t="s">
        <v>35</v>
      </c>
      <c r="D13" s="20">
        <v>9</v>
      </c>
      <c r="E13" s="21">
        <f t="shared" ca="1" si="14"/>
        <v>47603</v>
      </c>
      <c r="F13" s="44">
        <f t="shared" ca="1" si="4"/>
        <v>47967</v>
      </c>
      <c r="G13" s="22" t="s">
        <v>119</v>
      </c>
      <c r="H13" s="44">
        <f t="shared" ca="1" si="15"/>
        <v>47574</v>
      </c>
      <c r="I13" s="45">
        <f t="shared" ca="1" si="5"/>
        <v>0</v>
      </c>
      <c r="J13" s="45">
        <f t="shared" ca="1" si="6"/>
        <v>0</v>
      </c>
      <c r="K13" s="45">
        <f t="shared" ca="1" si="7"/>
        <v>0</v>
      </c>
      <c r="L13" s="45"/>
      <c r="M13" s="45">
        <f t="shared" ca="1" si="16"/>
        <v>0</v>
      </c>
      <c r="N13" s="257">
        <f t="shared" ca="1" si="8"/>
        <v>0</v>
      </c>
      <c r="O13" s="23"/>
      <c r="P13" s="255">
        <f t="shared" ca="1" si="9"/>
        <v>9.4999999999999998E-3</v>
      </c>
      <c r="Q13" s="163">
        <f t="shared" ca="1" si="10"/>
        <v>9.4999999999999998E-3</v>
      </c>
      <c r="R13" s="164">
        <f ca="1">NPV(Q12,K13:$K$244) + ($A$13+$A$14+$A$15)/POWER(1+Q12,$A$28-D13+1)</f>
        <v>0</v>
      </c>
      <c r="S13" s="164">
        <f ca="1">NPV(Q13,K13:$K$244) + ($A$13+$A$14+$A$15)/POWER(1+Q13,$A$28-D13+1)</f>
        <v>0</v>
      </c>
      <c r="T13" s="45">
        <f t="shared" ca="1" si="11"/>
        <v>8.4128259913995862E-12</v>
      </c>
      <c r="U13" s="45">
        <f t="shared" ca="1" si="17"/>
        <v>0</v>
      </c>
      <c r="V13" s="45">
        <f t="shared" ca="1" si="18"/>
        <v>0</v>
      </c>
      <c r="W13" s="45">
        <f t="shared" ca="1" si="12"/>
        <v>0</v>
      </c>
      <c r="X13" s="25">
        <f t="shared" ca="1" si="1"/>
        <v>8.4128259913995862E-12</v>
      </c>
      <c r="Z13" s="28">
        <f t="shared" ca="1" si="19"/>
        <v>0</v>
      </c>
      <c r="AA13" s="233"/>
      <c r="AB13" s="45">
        <f t="shared" ca="1" si="13"/>
        <v>0</v>
      </c>
      <c r="AC13" s="45">
        <f t="shared" ca="1" si="2"/>
        <v>0</v>
      </c>
      <c r="AD13" s="25">
        <f t="shared" ca="1" si="3"/>
        <v>0</v>
      </c>
    </row>
    <row r="14" spans="1:31" x14ac:dyDescent="0.35">
      <c r="A14" s="105">
        <f ca="1">VLOOKUP($B$3,'Input Table'!B:L,10,0)</f>
        <v>0</v>
      </c>
      <c r="B14" s="27" t="s">
        <v>36</v>
      </c>
      <c r="D14" s="20">
        <v>10</v>
      </c>
      <c r="E14" s="21">
        <f t="shared" ca="1" si="14"/>
        <v>47968</v>
      </c>
      <c r="F14" s="44">
        <f t="shared" ca="1" si="4"/>
        <v>48333</v>
      </c>
      <c r="G14" s="22" t="s">
        <v>119</v>
      </c>
      <c r="H14" s="44">
        <f t="shared" ca="1" si="15"/>
        <v>47939</v>
      </c>
      <c r="I14" s="45">
        <f t="shared" ca="1" si="5"/>
        <v>0</v>
      </c>
      <c r="J14" s="45">
        <f t="shared" ca="1" si="6"/>
        <v>0</v>
      </c>
      <c r="K14" s="45">
        <f t="shared" ca="1" si="7"/>
        <v>0</v>
      </c>
      <c r="L14" s="45"/>
      <c r="M14" s="45">
        <f t="shared" ca="1" si="16"/>
        <v>0</v>
      </c>
      <c r="N14" s="257">
        <f t="shared" ca="1" si="8"/>
        <v>0</v>
      </c>
      <c r="O14" s="23"/>
      <c r="P14" s="255">
        <f t="shared" ca="1" si="9"/>
        <v>9.4999999999999998E-3</v>
      </c>
      <c r="Q14" s="163">
        <f t="shared" ca="1" si="10"/>
        <v>9.4999999999999998E-3</v>
      </c>
      <c r="R14" s="164">
        <f ca="1">NPV(Q13,K14:$K$244) + ($A$13+$A$14+$A$15)/POWER(1+Q13,$A$28-D14+1)</f>
        <v>0</v>
      </c>
      <c r="S14" s="164">
        <f ca="1">NPV(Q14,K14:$K$244) + ($A$13+$A$14+$A$15)/POWER(1+Q14,$A$28-D14+1)</f>
        <v>0</v>
      </c>
      <c r="T14" s="45">
        <f t="shared" ca="1" si="11"/>
        <v>8.4128259913995862E-12</v>
      </c>
      <c r="U14" s="45">
        <f t="shared" ca="1" si="17"/>
        <v>0</v>
      </c>
      <c r="V14" s="45">
        <f t="shared" ca="1" si="18"/>
        <v>0</v>
      </c>
      <c r="W14" s="45">
        <f t="shared" ca="1" si="12"/>
        <v>0</v>
      </c>
      <c r="X14" s="25">
        <f t="shared" ca="1" si="1"/>
        <v>8.4128259913995862E-12</v>
      </c>
      <c r="Z14" s="28">
        <f t="shared" ca="1" si="19"/>
        <v>0</v>
      </c>
      <c r="AA14" s="233"/>
      <c r="AB14" s="45">
        <f t="shared" ca="1" si="13"/>
        <v>0</v>
      </c>
      <c r="AC14" s="45">
        <f t="shared" ca="1" si="2"/>
        <v>0</v>
      </c>
      <c r="AD14" s="25">
        <f t="shared" ca="1" si="3"/>
        <v>0</v>
      </c>
    </row>
    <row r="15" spans="1:31" x14ac:dyDescent="0.35">
      <c r="A15" s="105">
        <f ca="1">VLOOKUP($B$3,'Input Table'!B:L,11,0)</f>
        <v>0</v>
      </c>
      <c r="B15" s="27" t="s">
        <v>37</v>
      </c>
      <c r="D15" s="20">
        <v>11</v>
      </c>
      <c r="E15" s="21">
        <f t="shared" ca="1" si="14"/>
        <v>48334</v>
      </c>
      <c r="F15" s="44">
        <f t="shared" ca="1" si="4"/>
        <v>48698</v>
      </c>
      <c r="G15" s="22" t="s">
        <v>119</v>
      </c>
      <c r="H15" s="44">
        <f t="shared" ca="1" si="15"/>
        <v>48305</v>
      </c>
      <c r="I15" s="45">
        <f t="shared" ca="1" si="5"/>
        <v>0</v>
      </c>
      <c r="J15" s="45">
        <f t="shared" ca="1" si="6"/>
        <v>0</v>
      </c>
      <c r="K15" s="45">
        <f t="shared" ca="1" si="7"/>
        <v>0</v>
      </c>
      <c r="L15" s="45"/>
      <c r="M15" s="45">
        <f t="shared" ca="1" si="16"/>
        <v>0</v>
      </c>
      <c r="N15" s="257">
        <f t="shared" ca="1" si="8"/>
        <v>0</v>
      </c>
      <c r="O15" s="23"/>
      <c r="P15" s="255">
        <f t="shared" ca="1" si="9"/>
        <v>9.4999999999999998E-3</v>
      </c>
      <c r="Q15" s="163">
        <f t="shared" ca="1" si="10"/>
        <v>9.4999999999999998E-3</v>
      </c>
      <c r="R15" s="164">
        <f ca="1">NPV(Q14,K15:$K$244) + ($A$13+$A$14+$A$15)/POWER(1+Q14,$A$28-D15+1)</f>
        <v>0</v>
      </c>
      <c r="S15" s="164">
        <f ca="1">NPV(Q15,K15:$K$244) + ($A$13+$A$14+$A$15)/POWER(1+Q15,$A$28-D15+1)</f>
        <v>0</v>
      </c>
      <c r="T15" s="45">
        <f t="shared" ca="1" si="11"/>
        <v>8.4128259913995862E-12</v>
      </c>
      <c r="U15" s="45">
        <f t="shared" ca="1" si="17"/>
        <v>0</v>
      </c>
      <c r="V15" s="45">
        <f t="shared" ca="1" si="18"/>
        <v>0</v>
      </c>
      <c r="W15" s="45">
        <f t="shared" ca="1" si="12"/>
        <v>0</v>
      </c>
      <c r="X15" s="25">
        <f t="shared" ca="1" si="1"/>
        <v>8.4128259913995862E-12</v>
      </c>
      <c r="Z15" s="28">
        <f t="shared" ca="1" si="19"/>
        <v>0</v>
      </c>
      <c r="AA15" s="233"/>
      <c r="AB15" s="45">
        <f t="shared" ca="1" si="13"/>
        <v>0</v>
      </c>
      <c r="AC15" s="45">
        <f t="shared" ca="1" si="2"/>
        <v>0</v>
      </c>
      <c r="AD15" s="25">
        <f t="shared" ca="1" si="3"/>
        <v>0</v>
      </c>
    </row>
    <row r="16" spans="1:31" x14ac:dyDescent="0.35">
      <c r="A16" s="250">
        <f ca="1">-PV($A$8,2,A11)+A11</f>
        <v>2971.8567614595554</v>
      </c>
      <c r="B16" s="48" t="s">
        <v>38</v>
      </c>
      <c r="D16" s="20">
        <v>12</v>
      </c>
      <c r="E16" s="21">
        <f t="shared" ca="1" si="14"/>
        <v>48699</v>
      </c>
      <c r="F16" s="44">
        <f t="shared" ca="1" si="4"/>
        <v>49063</v>
      </c>
      <c r="G16" s="22" t="s">
        <v>119</v>
      </c>
      <c r="H16" s="44">
        <f t="shared" ca="1" si="15"/>
        <v>48670</v>
      </c>
      <c r="I16" s="45">
        <f t="shared" ca="1" si="5"/>
        <v>0</v>
      </c>
      <c r="J16" s="45">
        <f t="shared" ca="1" si="6"/>
        <v>0</v>
      </c>
      <c r="K16" s="45">
        <f t="shared" ca="1" si="7"/>
        <v>0</v>
      </c>
      <c r="L16" s="45"/>
      <c r="M16" s="45">
        <f t="shared" ca="1" si="16"/>
        <v>0</v>
      </c>
      <c r="N16" s="257">
        <f t="shared" ca="1" si="8"/>
        <v>0</v>
      </c>
      <c r="O16" s="23"/>
      <c r="P16" s="255">
        <f t="shared" ca="1" si="9"/>
        <v>9.4999999999999998E-3</v>
      </c>
      <c r="Q16" s="163">
        <f t="shared" ca="1" si="10"/>
        <v>9.4999999999999998E-3</v>
      </c>
      <c r="R16" s="164">
        <f ca="1">NPV(Q15,K16:$K$244) + ($A$13+$A$14+$A$15)/POWER(1+Q15,$A$28-D16+1)</f>
        <v>0</v>
      </c>
      <c r="S16" s="164">
        <f ca="1">NPV(Q16,K16:$K$244) + ($A$13+$A$14+$A$15)/POWER(1+Q16,$A$28-D16+1)</f>
        <v>0</v>
      </c>
      <c r="T16" s="45">
        <f t="shared" ca="1" si="11"/>
        <v>8.4128259913995862E-12</v>
      </c>
      <c r="U16" s="45">
        <f t="shared" ca="1" si="17"/>
        <v>0</v>
      </c>
      <c r="V16" s="45">
        <f t="shared" ca="1" si="18"/>
        <v>0</v>
      </c>
      <c r="W16" s="45">
        <v>0</v>
      </c>
      <c r="X16" s="25">
        <f t="shared" ca="1" si="1"/>
        <v>8.4128259913995862E-12</v>
      </c>
      <c r="Z16" s="28">
        <f t="shared" ca="1" si="19"/>
        <v>0</v>
      </c>
      <c r="AA16" s="233"/>
      <c r="AB16" s="45">
        <f t="shared" ca="1" si="13"/>
        <v>0</v>
      </c>
      <c r="AC16" s="45">
        <v>0</v>
      </c>
      <c r="AD16" s="25">
        <f t="shared" ca="1" si="3"/>
        <v>0</v>
      </c>
    </row>
    <row r="17" spans="1:30" x14ac:dyDescent="0.35">
      <c r="A17" s="247">
        <v>0</v>
      </c>
      <c r="B17" s="48" t="s">
        <v>273</v>
      </c>
      <c r="D17" s="20">
        <v>13</v>
      </c>
      <c r="E17" s="21">
        <f t="shared" ca="1" si="14"/>
        <v>49064</v>
      </c>
      <c r="F17" s="44">
        <f t="shared" ca="1" si="4"/>
        <v>49428</v>
      </c>
      <c r="G17" s="22" t="s">
        <v>119</v>
      </c>
      <c r="H17" s="44">
        <f t="shared" ca="1" si="15"/>
        <v>49035</v>
      </c>
      <c r="I17" s="45">
        <f t="shared" ca="1" si="5"/>
        <v>0</v>
      </c>
      <c r="J17" s="45">
        <f t="shared" ca="1" si="6"/>
        <v>0</v>
      </c>
      <c r="K17" s="45">
        <f t="shared" ca="1" si="7"/>
        <v>0</v>
      </c>
      <c r="L17" s="45"/>
      <c r="M17" s="45">
        <f t="shared" ca="1" si="16"/>
        <v>0</v>
      </c>
      <c r="N17" s="257">
        <f t="shared" ca="1" si="8"/>
        <v>0</v>
      </c>
      <c r="O17" s="23"/>
      <c r="P17" s="255">
        <f t="shared" ca="1" si="9"/>
        <v>9.4999999999999998E-3</v>
      </c>
      <c r="Q17" s="163">
        <f t="shared" ca="1" si="10"/>
        <v>9.4999999999999998E-3</v>
      </c>
      <c r="R17" s="164">
        <f ca="1">NPV(Q16,K17:$K$244) + ($A$13+$A$14+$A$15)/POWER(1+Q16,$A$28-D17+1)</f>
        <v>0</v>
      </c>
      <c r="S17" s="164">
        <f ca="1">NPV(Q17,K17:$K$244) + ($A$13+$A$14+$A$15)/POWER(1+Q17,$A$28-D17+1)</f>
        <v>0</v>
      </c>
      <c r="T17" s="45">
        <f t="shared" ca="1" si="11"/>
        <v>8.4128259913995862E-12</v>
      </c>
      <c r="U17" s="45">
        <f t="shared" ca="1" si="17"/>
        <v>0</v>
      </c>
      <c r="V17" s="45">
        <f t="shared" ca="1" si="18"/>
        <v>0</v>
      </c>
      <c r="W17" s="45">
        <f t="shared" ca="1" si="12"/>
        <v>0</v>
      </c>
      <c r="X17" s="25">
        <f t="shared" ca="1" si="1"/>
        <v>8.4128259913995862E-12</v>
      </c>
      <c r="Z17" s="28">
        <f t="shared" ca="1" si="19"/>
        <v>0</v>
      </c>
      <c r="AA17" s="233"/>
      <c r="AB17" s="45">
        <f t="shared" ca="1" si="13"/>
        <v>0</v>
      </c>
      <c r="AC17" s="45">
        <f t="shared" ca="1" si="2"/>
        <v>0</v>
      </c>
      <c r="AD17" s="25">
        <f t="shared" ca="1" si="3"/>
        <v>0</v>
      </c>
    </row>
    <row r="18" spans="1:30" x14ac:dyDescent="0.35">
      <c r="A18" s="247">
        <f ca="1">A13/POWER(1+$A$8,$A$28)</f>
        <v>0</v>
      </c>
      <c r="B18" s="48" t="s">
        <v>39</v>
      </c>
      <c r="D18" s="20">
        <v>14</v>
      </c>
      <c r="E18" s="21">
        <f t="shared" ca="1" si="14"/>
        <v>49429</v>
      </c>
      <c r="F18" s="44">
        <f t="shared" ca="1" si="4"/>
        <v>49794</v>
      </c>
      <c r="G18" s="22" t="s">
        <v>119</v>
      </c>
      <c r="H18" s="44">
        <f t="shared" ca="1" si="15"/>
        <v>49400</v>
      </c>
      <c r="I18" s="45">
        <f t="shared" ca="1" si="5"/>
        <v>0</v>
      </c>
      <c r="J18" s="45">
        <f t="shared" ca="1" si="6"/>
        <v>0</v>
      </c>
      <c r="K18" s="45">
        <f t="shared" ca="1" si="7"/>
        <v>0</v>
      </c>
      <c r="L18" s="45"/>
      <c r="M18" s="45">
        <f t="shared" ca="1" si="16"/>
        <v>0</v>
      </c>
      <c r="N18" s="257">
        <f t="shared" ca="1" si="8"/>
        <v>0</v>
      </c>
      <c r="O18" s="23"/>
      <c r="P18" s="255">
        <f t="shared" ca="1" si="9"/>
        <v>9.4999999999999998E-3</v>
      </c>
      <c r="Q18" s="163">
        <f t="shared" ca="1" si="10"/>
        <v>9.4999999999999998E-3</v>
      </c>
      <c r="R18" s="164">
        <f ca="1">NPV(Q17,K18:$K$244) + ($A$13+$A$14+$A$15)/POWER(1+Q17,$A$28-D18+1)</f>
        <v>0</v>
      </c>
      <c r="S18" s="164">
        <f ca="1">NPV(Q18,K18:$K$244) + ($A$13+$A$14+$A$15)/POWER(1+Q18,$A$28-D18+1)</f>
        <v>0</v>
      </c>
      <c r="T18" s="45">
        <f t="shared" ca="1" si="11"/>
        <v>8.4128259913995862E-12</v>
      </c>
      <c r="U18" s="45">
        <f t="shared" ca="1" si="17"/>
        <v>0</v>
      </c>
      <c r="V18" s="45">
        <f t="shared" ca="1" si="18"/>
        <v>0</v>
      </c>
      <c r="W18" s="45">
        <v>0</v>
      </c>
      <c r="X18" s="25">
        <f t="shared" ca="1" si="1"/>
        <v>8.4128259913995862E-12</v>
      </c>
      <c r="Z18" s="28">
        <f t="shared" ca="1" si="19"/>
        <v>0</v>
      </c>
      <c r="AA18" s="233"/>
      <c r="AB18" s="45">
        <f t="shared" ca="1" si="13"/>
        <v>0</v>
      </c>
      <c r="AC18" s="45">
        <f t="shared" si="2"/>
        <v>0</v>
      </c>
      <c r="AD18" s="25">
        <f t="shared" ca="1" si="3"/>
        <v>0</v>
      </c>
    </row>
    <row r="19" spans="1:30" x14ac:dyDescent="0.35">
      <c r="A19" s="247">
        <f ca="1">A14/POWER(1+$A$8,$A$28)</f>
        <v>0</v>
      </c>
      <c r="B19" s="48" t="s">
        <v>40</v>
      </c>
      <c r="C19" s="29"/>
      <c r="D19" s="20">
        <v>15</v>
      </c>
      <c r="E19" s="21">
        <f t="shared" ca="1" si="14"/>
        <v>49795</v>
      </c>
      <c r="F19" s="44">
        <f t="shared" ca="1" si="4"/>
        <v>50159</v>
      </c>
      <c r="G19" s="22" t="s">
        <v>119</v>
      </c>
      <c r="H19" s="44">
        <f t="shared" ca="1" si="15"/>
        <v>49766</v>
      </c>
      <c r="I19" s="45">
        <f t="shared" ca="1" si="5"/>
        <v>0</v>
      </c>
      <c r="J19" s="45">
        <f t="shared" ca="1" si="6"/>
        <v>0</v>
      </c>
      <c r="K19" s="45">
        <f t="shared" ca="1" si="7"/>
        <v>0</v>
      </c>
      <c r="L19" s="45"/>
      <c r="M19" s="45">
        <f t="shared" ca="1" si="16"/>
        <v>0</v>
      </c>
      <c r="N19" s="257">
        <f t="shared" ca="1" si="8"/>
        <v>0</v>
      </c>
      <c r="O19" s="23"/>
      <c r="P19" s="255">
        <f t="shared" ca="1" si="9"/>
        <v>9.4999999999999998E-3</v>
      </c>
      <c r="Q19" s="163">
        <f t="shared" ca="1" si="10"/>
        <v>9.4999999999999998E-3</v>
      </c>
      <c r="R19" s="164">
        <f ca="1">NPV(Q18,K19:$K$244) + ($A$13+$A$14+$A$15)/POWER(1+Q18,$A$28-D19+1)</f>
        <v>0</v>
      </c>
      <c r="S19" s="164">
        <f ca="1">NPV(Q19,K19:$K$244) + ($A$13+$A$14+$A$15)/POWER(1+Q19,$A$28-D19+1)</f>
        <v>0</v>
      </c>
      <c r="T19" s="45">
        <f t="shared" ca="1" si="11"/>
        <v>8.4128259913995862E-12</v>
      </c>
      <c r="U19" s="45">
        <f t="shared" ca="1" si="17"/>
        <v>0</v>
      </c>
      <c r="V19" s="45">
        <f t="shared" ca="1" si="18"/>
        <v>0</v>
      </c>
      <c r="W19" s="45">
        <f t="shared" ca="1" si="12"/>
        <v>0</v>
      </c>
      <c r="X19" s="25">
        <f t="shared" ca="1" si="1"/>
        <v>8.4128259913995862E-12</v>
      </c>
      <c r="Z19" s="28">
        <f t="shared" ca="1" si="19"/>
        <v>0</v>
      </c>
      <c r="AA19" s="233"/>
      <c r="AB19" s="45">
        <f t="shared" ca="1" si="13"/>
        <v>0</v>
      </c>
      <c r="AC19" s="45">
        <f t="shared" ca="1" si="2"/>
        <v>0</v>
      </c>
      <c r="AD19" s="25">
        <f t="shared" ca="1" si="3"/>
        <v>0</v>
      </c>
    </row>
    <row r="20" spans="1:30" x14ac:dyDescent="0.35">
      <c r="A20" s="247">
        <f ca="1">A15/POWER(1+$A$8,$A$28)</f>
        <v>0</v>
      </c>
      <c r="B20" s="48" t="s">
        <v>41</v>
      </c>
      <c r="D20" s="20">
        <v>16</v>
      </c>
      <c r="E20" s="21">
        <f t="shared" ca="1" si="14"/>
        <v>50160</v>
      </c>
      <c r="F20" s="44">
        <f t="shared" ca="1" si="4"/>
        <v>50524</v>
      </c>
      <c r="G20" s="22" t="s">
        <v>119</v>
      </c>
      <c r="H20" s="44">
        <f t="shared" ca="1" si="15"/>
        <v>50131</v>
      </c>
      <c r="I20" s="45">
        <f t="shared" ca="1" si="5"/>
        <v>0</v>
      </c>
      <c r="J20" s="45">
        <f t="shared" ca="1" si="6"/>
        <v>0</v>
      </c>
      <c r="K20" s="45">
        <f t="shared" ca="1" si="7"/>
        <v>0</v>
      </c>
      <c r="L20" s="45"/>
      <c r="M20" s="45">
        <f t="shared" ca="1" si="16"/>
        <v>0</v>
      </c>
      <c r="N20" s="257">
        <f t="shared" ca="1" si="8"/>
        <v>0</v>
      </c>
      <c r="O20" s="23"/>
      <c r="P20" s="255">
        <f t="shared" ca="1" si="9"/>
        <v>9.4999999999999998E-3</v>
      </c>
      <c r="Q20" s="163">
        <f t="shared" ca="1" si="10"/>
        <v>9.4999999999999998E-3</v>
      </c>
      <c r="R20" s="164">
        <f ca="1">NPV(Q19,K20:$K$244) + ($A$13+$A$14+$A$15)/POWER(1+Q19,$A$28-D20+1)</f>
        <v>0</v>
      </c>
      <c r="S20" s="164">
        <f ca="1">NPV(Q20,K20:$K$244) + ($A$13+$A$14+$A$15)/POWER(1+Q20,$A$28-D20+1)</f>
        <v>0</v>
      </c>
      <c r="T20" s="45">
        <f t="shared" ca="1" si="11"/>
        <v>8.4128259913995862E-12</v>
      </c>
      <c r="U20" s="45">
        <f t="shared" ca="1" si="17"/>
        <v>0</v>
      </c>
      <c r="V20" s="45">
        <f t="shared" ca="1" si="18"/>
        <v>0</v>
      </c>
      <c r="W20" s="45">
        <f t="shared" ca="1" si="12"/>
        <v>0</v>
      </c>
      <c r="X20" s="25">
        <f t="shared" ca="1" si="1"/>
        <v>8.4128259913995862E-12</v>
      </c>
      <c r="Z20" s="28">
        <f t="shared" ca="1" si="19"/>
        <v>0</v>
      </c>
      <c r="AA20" s="233"/>
      <c r="AB20" s="45">
        <f t="shared" ca="1" si="13"/>
        <v>0</v>
      </c>
      <c r="AC20" s="45">
        <f t="shared" ca="1" si="2"/>
        <v>0</v>
      </c>
      <c r="AD20" s="25">
        <f t="shared" ca="1" si="3"/>
        <v>0</v>
      </c>
    </row>
    <row r="21" spans="1:30" ht="15" thickBot="1" x14ac:dyDescent="0.4">
      <c r="A21" s="86">
        <f ca="1">SUM(A16:A20)</f>
        <v>2971.8567614595554</v>
      </c>
      <c r="B21" s="30" t="s">
        <v>42</v>
      </c>
      <c r="D21" s="20">
        <v>17</v>
      </c>
      <c r="E21" s="21">
        <f t="shared" ca="1" si="14"/>
        <v>50525</v>
      </c>
      <c r="F21" s="44">
        <f t="shared" ca="1" si="4"/>
        <v>50889</v>
      </c>
      <c r="G21" s="22" t="s">
        <v>119</v>
      </c>
      <c r="H21" s="44">
        <f t="shared" ca="1" si="15"/>
        <v>50496</v>
      </c>
      <c r="I21" s="45">
        <f t="shared" ca="1" si="5"/>
        <v>0</v>
      </c>
      <c r="J21" s="45">
        <f t="shared" ca="1" si="6"/>
        <v>0</v>
      </c>
      <c r="K21" s="45">
        <f t="shared" ca="1" si="7"/>
        <v>0</v>
      </c>
      <c r="L21" s="45"/>
      <c r="M21" s="45">
        <f t="shared" ca="1" si="16"/>
        <v>0</v>
      </c>
      <c r="N21" s="257">
        <f t="shared" ca="1" si="8"/>
        <v>0</v>
      </c>
      <c r="O21" s="23"/>
      <c r="P21" s="255">
        <f t="shared" ca="1" si="9"/>
        <v>9.4999999999999998E-3</v>
      </c>
      <c r="Q21" s="163">
        <f t="shared" ca="1" si="10"/>
        <v>9.4999999999999998E-3</v>
      </c>
      <c r="R21" s="164">
        <f ca="1">NPV(Q20,K21:$K$244) + ($A$13+$A$14+$A$15)/POWER(1+Q20,$A$28-D21+1)</f>
        <v>0</v>
      </c>
      <c r="S21" s="164">
        <f ca="1">NPV(Q21,K21:$K$244) + ($A$13+$A$14+$A$15)/POWER(1+Q21,$A$28-D21+1)</f>
        <v>0</v>
      </c>
      <c r="T21" s="45">
        <f t="shared" ca="1" si="11"/>
        <v>8.4128259913995862E-12</v>
      </c>
      <c r="U21" s="45">
        <f t="shared" ca="1" si="17"/>
        <v>0</v>
      </c>
      <c r="V21" s="45">
        <f t="shared" ca="1" si="18"/>
        <v>0</v>
      </c>
      <c r="W21" s="45">
        <f t="shared" ca="1" si="12"/>
        <v>0</v>
      </c>
      <c r="X21" s="25">
        <f t="shared" ca="1" si="1"/>
        <v>8.4128259913995862E-12</v>
      </c>
      <c r="Z21" s="28">
        <f t="shared" ca="1" si="19"/>
        <v>0</v>
      </c>
      <c r="AA21" s="233"/>
      <c r="AB21" s="45">
        <f t="shared" ca="1" si="13"/>
        <v>0</v>
      </c>
      <c r="AC21" s="45">
        <f t="shared" ca="1" si="2"/>
        <v>0</v>
      </c>
      <c r="AD21" s="25">
        <f t="shared" ca="1" si="3"/>
        <v>0</v>
      </c>
    </row>
    <row r="22" spans="1:30" ht="15" thickBot="1" x14ac:dyDescent="0.4">
      <c r="D22" s="20">
        <v>18</v>
      </c>
      <c r="E22" s="21">
        <f t="shared" ca="1" si="14"/>
        <v>50890</v>
      </c>
      <c r="F22" s="44">
        <f t="shared" ca="1" si="4"/>
        <v>51255</v>
      </c>
      <c r="G22" s="22" t="s">
        <v>119</v>
      </c>
      <c r="H22" s="44">
        <f t="shared" ca="1" si="15"/>
        <v>50861</v>
      </c>
      <c r="I22" s="45">
        <f t="shared" ca="1" si="5"/>
        <v>0</v>
      </c>
      <c r="J22" s="45">
        <f t="shared" ca="1" si="6"/>
        <v>0</v>
      </c>
      <c r="K22" s="45">
        <f t="shared" ca="1" si="7"/>
        <v>0</v>
      </c>
      <c r="L22" s="45"/>
      <c r="M22" s="45">
        <f t="shared" ca="1" si="16"/>
        <v>0</v>
      </c>
      <c r="N22" s="257">
        <f t="shared" ca="1" si="8"/>
        <v>0</v>
      </c>
      <c r="O22" s="23"/>
      <c r="P22" s="255">
        <f t="shared" ca="1" si="9"/>
        <v>9.4999999999999998E-3</v>
      </c>
      <c r="Q22" s="163">
        <f t="shared" ca="1" si="10"/>
        <v>9.4999999999999998E-3</v>
      </c>
      <c r="R22" s="164">
        <f ca="1">NPV(Q21,K22:$K$244) + ($A$13+$A$14+$A$15)/POWER(1+Q21,$A$28-D22+1)</f>
        <v>0</v>
      </c>
      <c r="S22" s="164">
        <f ca="1">NPV(Q22,K22:$K$244) + ($A$13+$A$14+$A$15)/POWER(1+Q22,$A$28-D22+1)</f>
        <v>0</v>
      </c>
      <c r="T22" s="45">
        <f t="shared" ca="1" si="11"/>
        <v>8.4128259913995862E-12</v>
      </c>
      <c r="U22" s="45">
        <f t="shared" ca="1" si="17"/>
        <v>0</v>
      </c>
      <c r="V22" s="45">
        <f t="shared" ca="1" si="18"/>
        <v>0</v>
      </c>
      <c r="W22" s="45">
        <f t="shared" ca="1" si="12"/>
        <v>0</v>
      </c>
      <c r="X22" s="25">
        <f t="shared" ca="1" si="1"/>
        <v>8.4128259913995862E-12</v>
      </c>
      <c r="Z22" s="28">
        <f t="shared" ca="1" si="19"/>
        <v>0</v>
      </c>
      <c r="AA22" s="233"/>
      <c r="AB22" s="45">
        <f t="shared" ca="1" si="13"/>
        <v>0</v>
      </c>
      <c r="AC22" s="45">
        <f t="shared" ca="1" si="2"/>
        <v>0</v>
      </c>
      <c r="AD22" s="25">
        <f t="shared" ca="1" si="3"/>
        <v>0</v>
      </c>
    </row>
    <row r="23" spans="1:30" ht="15.5" x14ac:dyDescent="0.35">
      <c r="A23" s="458" t="s">
        <v>43</v>
      </c>
      <c r="B23" s="459"/>
      <c r="D23" s="20">
        <v>19</v>
      </c>
      <c r="E23" s="21">
        <f t="shared" ca="1" si="14"/>
        <v>51256</v>
      </c>
      <c r="F23" s="44">
        <f t="shared" ca="1" si="4"/>
        <v>51620</v>
      </c>
      <c r="G23" s="22" t="s">
        <v>119</v>
      </c>
      <c r="H23" s="44">
        <f t="shared" ca="1" si="15"/>
        <v>51227</v>
      </c>
      <c r="I23" s="45">
        <f t="shared" ca="1" si="5"/>
        <v>0</v>
      </c>
      <c r="J23" s="45">
        <f t="shared" ca="1" si="6"/>
        <v>0</v>
      </c>
      <c r="K23" s="45">
        <f t="shared" ca="1" si="7"/>
        <v>0</v>
      </c>
      <c r="L23" s="45"/>
      <c r="M23" s="45">
        <f t="shared" ca="1" si="16"/>
        <v>0</v>
      </c>
      <c r="N23" s="257">
        <f t="shared" ca="1" si="8"/>
        <v>0</v>
      </c>
      <c r="O23" s="23"/>
      <c r="P23" s="255">
        <f t="shared" ca="1" si="9"/>
        <v>9.4999999999999998E-3</v>
      </c>
      <c r="Q23" s="163">
        <f t="shared" ca="1" si="10"/>
        <v>9.4999999999999998E-3</v>
      </c>
      <c r="R23" s="164">
        <f ca="1">NPV(Q22,K23:$K$244) + ($A$13+$A$14+$A$15)/POWER(1+Q22,$A$28-D23+1)</f>
        <v>0</v>
      </c>
      <c r="S23" s="164">
        <f ca="1">NPV(Q23,K23:$K$244) + ($A$13+$A$14+$A$15)/POWER(1+Q23,$A$28-D23+1)</f>
        <v>0</v>
      </c>
      <c r="T23" s="45">
        <f t="shared" ca="1" si="11"/>
        <v>8.4128259913995862E-12</v>
      </c>
      <c r="U23" s="45">
        <f t="shared" ca="1" si="17"/>
        <v>0</v>
      </c>
      <c r="V23" s="45">
        <f t="shared" ca="1" si="18"/>
        <v>0</v>
      </c>
      <c r="W23" s="45">
        <f t="shared" ca="1" si="12"/>
        <v>0</v>
      </c>
      <c r="X23" s="25">
        <f t="shared" ca="1" si="1"/>
        <v>8.4128259913995862E-12</v>
      </c>
      <c r="Z23" s="28">
        <f t="shared" ca="1" si="19"/>
        <v>0</v>
      </c>
      <c r="AA23" s="233"/>
      <c r="AB23" s="45">
        <f t="shared" ca="1" si="13"/>
        <v>0</v>
      </c>
      <c r="AC23" s="45">
        <f t="shared" ca="1" si="2"/>
        <v>0</v>
      </c>
      <c r="AD23" s="25">
        <f t="shared" ca="1" si="3"/>
        <v>0</v>
      </c>
    </row>
    <row r="24" spans="1:30" x14ac:dyDescent="0.35">
      <c r="A24" s="106">
        <f ca="1">VLOOKUP($B$3,'Input Table'!B:V,12,0)</f>
        <v>3</v>
      </c>
      <c r="B24" s="27" t="s">
        <v>280</v>
      </c>
      <c r="D24" s="20">
        <v>20</v>
      </c>
      <c r="E24" s="21">
        <f t="shared" ca="1" si="14"/>
        <v>51621</v>
      </c>
      <c r="F24" s="44">
        <f t="shared" ca="1" si="4"/>
        <v>51985</v>
      </c>
      <c r="G24" s="22" t="s">
        <v>119</v>
      </c>
      <c r="H24" s="44">
        <f t="shared" ca="1" si="15"/>
        <v>51592</v>
      </c>
      <c r="I24" s="45">
        <f t="shared" ca="1" si="5"/>
        <v>0</v>
      </c>
      <c r="J24" s="45">
        <f t="shared" ca="1" si="6"/>
        <v>0</v>
      </c>
      <c r="K24" s="45">
        <f t="shared" ca="1" si="7"/>
        <v>0</v>
      </c>
      <c r="L24" s="45"/>
      <c r="M24" s="45">
        <f t="shared" ca="1" si="16"/>
        <v>0</v>
      </c>
      <c r="N24" s="257">
        <f t="shared" ca="1" si="8"/>
        <v>0</v>
      </c>
      <c r="O24" s="23"/>
      <c r="P24" s="255">
        <f t="shared" ca="1" si="9"/>
        <v>9.4999999999999998E-3</v>
      </c>
      <c r="Q24" s="163">
        <f t="shared" ca="1" si="10"/>
        <v>9.4999999999999998E-3</v>
      </c>
      <c r="R24" s="164">
        <f ca="1">NPV(Q23,K24:$K$244) + ($A$13+$A$14+$A$15)/POWER(1+Q23,$A$28-D24+1)</f>
        <v>0</v>
      </c>
      <c r="S24" s="164">
        <f ca="1">NPV(Q24,K24:$K$244) + ($A$13+$A$14+$A$15)/POWER(1+Q24,$A$28-D24+1)</f>
        <v>0</v>
      </c>
      <c r="T24" s="45">
        <f t="shared" ca="1" si="11"/>
        <v>8.4128259913995862E-12</v>
      </c>
      <c r="U24" s="45">
        <f t="shared" ca="1" si="17"/>
        <v>0</v>
      </c>
      <c r="V24" s="45">
        <f t="shared" ca="1" si="18"/>
        <v>0</v>
      </c>
      <c r="W24" s="45">
        <f t="shared" ca="1" si="12"/>
        <v>0</v>
      </c>
      <c r="X24" s="25">
        <f t="shared" ca="1" si="1"/>
        <v>8.4128259913995862E-12</v>
      </c>
      <c r="Z24" s="28">
        <f t="shared" ca="1" si="19"/>
        <v>0</v>
      </c>
      <c r="AA24" s="233"/>
      <c r="AB24" s="45">
        <f t="shared" ca="1" si="13"/>
        <v>0</v>
      </c>
      <c r="AC24" s="45">
        <f t="shared" ca="1" si="2"/>
        <v>0</v>
      </c>
      <c r="AD24" s="25">
        <f t="shared" ca="1" si="3"/>
        <v>0</v>
      </c>
    </row>
    <row r="25" spans="1:30" x14ac:dyDescent="0.35">
      <c r="A25" s="106">
        <f ca="1">VLOOKUP($B$3,'Input Table'!B:V,13,0)</f>
        <v>3</v>
      </c>
      <c r="B25" s="27" t="s">
        <v>281</v>
      </c>
      <c r="C25" s="29"/>
      <c r="D25" s="20">
        <v>21</v>
      </c>
      <c r="E25" s="21">
        <f t="shared" ca="1" si="14"/>
        <v>51986</v>
      </c>
      <c r="F25" s="44">
        <f t="shared" ca="1" si="4"/>
        <v>52350</v>
      </c>
      <c r="G25" s="22" t="s">
        <v>119</v>
      </c>
      <c r="H25" s="44">
        <f t="shared" ca="1" si="15"/>
        <v>51957</v>
      </c>
      <c r="I25" s="45">
        <f t="shared" ca="1" si="5"/>
        <v>0</v>
      </c>
      <c r="J25" s="45">
        <f t="shared" ca="1" si="6"/>
        <v>0</v>
      </c>
      <c r="K25" s="45">
        <f t="shared" ca="1" si="7"/>
        <v>0</v>
      </c>
      <c r="L25" s="45"/>
      <c r="M25" s="45">
        <f t="shared" ca="1" si="16"/>
        <v>0</v>
      </c>
      <c r="N25" s="257">
        <f t="shared" ca="1" si="8"/>
        <v>0</v>
      </c>
      <c r="O25" s="23"/>
      <c r="P25" s="255">
        <f t="shared" ca="1" si="9"/>
        <v>9.4999999999999998E-3</v>
      </c>
      <c r="Q25" s="163">
        <f t="shared" ca="1" si="10"/>
        <v>9.4999999999999998E-3</v>
      </c>
      <c r="R25" s="164">
        <f ca="1">NPV(Q24,K25:$K$244) + ($A$13+$A$14+$A$15)/POWER(1+Q24,$A$28-D25+1)</f>
        <v>0</v>
      </c>
      <c r="S25" s="164">
        <f ca="1">NPV(Q25,K25:$K$244) + ($A$13+$A$14+$A$15)/POWER(1+Q25,$A$28-D25+1)</f>
        <v>0</v>
      </c>
      <c r="T25" s="45">
        <f t="shared" ca="1" si="11"/>
        <v>8.4128259913995862E-12</v>
      </c>
      <c r="U25" s="45">
        <f t="shared" ca="1" si="17"/>
        <v>0</v>
      </c>
      <c r="V25" s="45">
        <f t="shared" ca="1" si="18"/>
        <v>0</v>
      </c>
      <c r="W25" s="45">
        <f t="shared" ca="1" si="12"/>
        <v>0</v>
      </c>
      <c r="X25" s="25">
        <f t="shared" ca="1" si="1"/>
        <v>8.4128259913995862E-12</v>
      </c>
      <c r="Z25" s="28">
        <f t="shared" ca="1" si="19"/>
        <v>0</v>
      </c>
      <c r="AA25" s="233"/>
      <c r="AB25" s="45">
        <f t="shared" ca="1" si="13"/>
        <v>0</v>
      </c>
      <c r="AC25" s="45">
        <f t="shared" ca="1" si="2"/>
        <v>0</v>
      </c>
      <c r="AD25" s="25">
        <f t="shared" ca="1" si="3"/>
        <v>0</v>
      </c>
    </row>
    <row r="26" spans="1:30" x14ac:dyDescent="0.35">
      <c r="A26" s="106">
        <f ca="1">VLOOKUP($B$3,'Input Table'!B:V,14,0)</f>
        <v>0</v>
      </c>
      <c r="B26" s="27" t="s">
        <v>361</v>
      </c>
      <c r="D26" s="20">
        <v>22</v>
      </c>
      <c r="E26" s="21">
        <f t="shared" ca="1" si="14"/>
        <v>52351</v>
      </c>
      <c r="F26" s="44">
        <f t="shared" ca="1" si="4"/>
        <v>52716</v>
      </c>
      <c r="G26" s="22" t="s">
        <v>119</v>
      </c>
      <c r="H26" s="44">
        <f t="shared" ca="1" si="15"/>
        <v>52322</v>
      </c>
      <c r="I26" s="45">
        <f t="shared" ca="1" si="5"/>
        <v>0</v>
      </c>
      <c r="J26" s="45">
        <f t="shared" ca="1" si="6"/>
        <v>0</v>
      </c>
      <c r="K26" s="45">
        <f t="shared" ca="1" si="7"/>
        <v>0</v>
      </c>
      <c r="L26" s="45"/>
      <c r="M26" s="45">
        <f t="shared" ca="1" si="16"/>
        <v>0</v>
      </c>
      <c r="N26" s="257">
        <f t="shared" ca="1" si="8"/>
        <v>0</v>
      </c>
      <c r="O26" s="23"/>
      <c r="P26" s="255">
        <f t="shared" ca="1" si="9"/>
        <v>9.4999999999999998E-3</v>
      </c>
      <c r="Q26" s="163">
        <f t="shared" ca="1" si="10"/>
        <v>9.4999999999999998E-3</v>
      </c>
      <c r="R26" s="164">
        <f ca="1">NPV(Q25,K26:$K$244) + ($A$13+$A$14+$A$15)/POWER(1+Q25,$A$28-D26+1)</f>
        <v>0</v>
      </c>
      <c r="S26" s="164">
        <f ca="1">NPV(Q26,K26:$K$244) + ($A$13+$A$14+$A$15)/POWER(1+Q26,$A$28-D26+1)</f>
        <v>0</v>
      </c>
      <c r="T26" s="45">
        <f t="shared" ca="1" si="11"/>
        <v>8.4128259913995862E-12</v>
      </c>
      <c r="U26" s="45">
        <f t="shared" ca="1" si="17"/>
        <v>0</v>
      </c>
      <c r="V26" s="45">
        <f t="shared" ca="1" si="18"/>
        <v>0</v>
      </c>
      <c r="W26" s="45">
        <f t="shared" ca="1" si="12"/>
        <v>0</v>
      </c>
      <c r="X26" s="25">
        <f t="shared" ca="1" si="1"/>
        <v>8.4128259913995862E-12</v>
      </c>
      <c r="Z26" s="28">
        <f t="shared" ca="1" si="19"/>
        <v>0</v>
      </c>
      <c r="AA26" s="233"/>
      <c r="AB26" s="45">
        <f t="shared" ca="1" si="13"/>
        <v>0</v>
      </c>
      <c r="AC26" s="45">
        <f t="shared" ca="1" si="2"/>
        <v>0</v>
      </c>
      <c r="AD26" s="25">
        <f t="shared" ca="1" si="3"/>
        <v>0</v>
      </c>
    </row>
    <row r="27" spans="1:30" x14ac:dyDescent="0.35">
      <c r="A27" s="106">
        <f ca="1">VLOOKUP($B$3,'Input Table'!B:V,15,0)</f>
        <v>0</v>
      </c>
      <c r="B27" s="48" t="s">
        <v>345</v>
      </c>
      <c r="C27" s="19"/>
      <c r="D27" s="20">
        <v>23</v>
      </c>
      <c r="E27" s="21">
        <f t="shared" ca="1" si="14"/>
        <v>52717</v>
      </c>
      <c r="F27" s="44">
        <f t="shared" ca="1" si="4"/>
        <v>53081</v>
      </c>
      <c r="G27" s="22" t="s">
        <v>119</v>
      </c>
      <c r="H27" s="44">
        <f t="shared" ca="1" si="15"/>
        <v>52688</v>
      </c>
      <c r="I27" s="45">
        <f t="shared" ca="1" si="5"/>
        <v>0</v>
      </c>
      <c r="J27" s="45">
        <f t="shared" ca="1" si="6"/>
        <v>0</v>
      </c>
      <c r="K27" s="45">
        <f t="shared" ca="1" si="7"/>
        <v>0</v>
      </c>
      <c r="L27" s="45"/>
      <c r="M27" s="45">
        <f t="shared" ca="1" si="16"/>
        <v>0</v>
      </c>
      <c r="N27" s="257">
        <f t="shared" ca="1" si="8"/>
        <v>0</v>
      </c>
      <c r="O27" s="23"/>
      <c r="P27" s="255">
        <f t="shared" ca="1" si="9"/>
        <v>9.4999999999999998E-3</v>
      </c>
      <c r="Q27" s="163">
        <f t="shared" ca="1" si="10"/>
        <v>9.4999999999999998E-3</v>
      </c>
      <c r="R27" s="164">
        <f ca="1">NPV(Q26,K27:$K$244) + ($A$13+$A$14+$A$15)/POWER(1+Q26,$A$28-D27+1)</f>
        <v>0</v>
      </c>
      <c r="S27" s="164">
        <f ca="1">NPV(Q27,K27:$K$244) + ($A$13+$A$14+$A$15)/POWER(1+Q27,$A$28-D27+1)</f>
        <v>0</v>
      </c>
      <c r="T27" s="45">
        <f t="shared" ca="1" si="11"/>
        <v>8.4128259913995862E-12</v>
      </c>
      <c r="U27" s="45">
        <f t="shared" ca="1" si="17"/>
        <v>0</v>
      </c>
      <c r="V27" s="45">
        <f t="shared" ca="1" si="18"/>
        <v>0</v>
      </c>
      <c r="W27" s="45">
        <f t="shared" ca="1" si="12"/>
        <v>0</v>
      </c>
      <c r="X27" s="25">
        <f t="shared" ca="1" si="1"/>
        <v>8.4128259913995862E-12</v>
      </c>
      <c r="Z27" s="28">
        <f t="shared" ca="1" si="19"/>
        <v>0</v>
      </c>
      <c r="AA27" s="233"/>
      <c r="AB27" s="45">
        <f t="shared" ca="1" si="13"/>
        <v>0</v>
      </c>
      <c r="AC27" s="45">
        <f t="shared" ca="1" si="2"/>
        <v>0</v>
      </c>
      <c r="AD27" s="25">
        <f t="shared" ca="1" si="3"/>
        <v>0</v>
      </c>
    </row>
    <row r="28" spans="1:30" ht="15" thickBot="1" x14ac:dyDescent="0.4">
      <c r="A28" s="107">
        <f ca="1">IF(A27&lt;&gt;0,A27,IF(OR(A24&lt;&gt;0,A25=0),A24+A26,A25+A26))</f>
        <v>3</v>
      </c>
      <c r="B28" s="30" t="s">
        <v>256</v>
      </c>
      <c r="D28" s="20">
        <v>24</v>
      </c>
      <c r="E28" s="21">
        <f t="shared" ca="1" si="14"/>
        <v>53082</v>
      </c>
      <c r="F28" s="44">
        <f t="shared" ca="1" si="4"/>
        <v>53446</v>
      </c>
      <c r="G28" s="22" t="s">
        <v>119</v>
      </c>
      <c r="H28" s="44">
        <f t="shared" ca="1" si="15"/>
        <v>53053</v>
      </c>
      <c r="I28" s="45">
        <f t="shared" ca="1" si="5"/>
        <v>0</v>
      </c>
      <c r="J28" s="45">
        <f t="shared" ca="1" si="6"/>
        <v>0</v>
      </c>
      <c r="K28" s="45">
        <f t="shared" ca="1" si="7"/>
        <v>0</v>
      </c>
      <c r="L28" s="45"/>
      <c r="M28" s="45">
        <f t="shared" ca="1" si="16"/>
        <v>0</v>
      </c>
      <c r="N28" s="257">
        <f t="shared" ca="1" si="8"/>
        <v>0</v>
      </c>
      <c r="O28" s="23"/>
      <c r="P28" s="255">
        <f t="shared" ca="1" si="9"/>
        <v>9.4999999999999998E-3</v>
      </c>
      <c r="Q28" s="163">
        <f t="shared" ca="1" si="10"/>
        <v>9.4999999999999998E-3</v>
      </c>
      <c r="R28" s="164">
        <f ca="1">NPV(Q27,K28:$K$244) + ($A$13+$A$14+$A$15)/POWER(1+Q27,$A$28-D28+1)</f>
        <v>0</v>
      </c>
      <c r="S28" s="164">
        <f ca="1">NPV(Q28,K28:$K$244) + ($A$13+$A$14+$A$15)/POWER(1+Q28,$A$28-D28+1)</f>
        <v>0</v>
      </c>
      <c r="T28" s="45">
        <f t="shared" ca="1" si="11"/>
        <v>8.4128259913995862E-12</v>
      </c>
      <c r="U28" s="45">
        <f t="shared" ca="1" si="17"/>
        <v>0</v>
      </c>
      <c r="V28" s="45">
        <f t="shared" ca="1" si="18"/>
        <v>0</v>
      </c>
      <c r="W28" s="45">
        <f t="shared" ca="1" si="12"/>
        <v>0</v>
      </c>
      <c r="X28" s="25">
        <f t="shared" ca="1" si="1"/>
        <v>8.4128259913995862E-12</v>
      </c>
      <c r="Z28" s="28">
        <f t="shared" ca="1" si="19"/>
        <v>0</v>
      </c>
      <c r="AA28" s="233"/>
      <c r="AB28" s="45">
        <f t="shared" ca="1" si="13"/>
        <v>0</v>
      </c>
      <c r="AC28" s="45">
        <f t="shared" ca="1" si="2"/>
        <v>0</v>
      </c>
      <c r="AD28" s="25">
        <f t="shared" ca="1" si="3"/>
        <v>0</v>
      </c>
    </row>
    <row r="29" spans="1:30" ht="15" thickBot="1" x14ac:dyDescent="0.4">
      <c r="D29" s="20">
        <v>25</v>
      </c>
      <c r="E29" s="21">
        <f t="shared" ca="1" si="14"/>
        <v>53447</v>
      </c>
      <c r="F29" s="44">
        <f t="shared" ca="1" si="4"/>
        <v>53811</v>
      </c>
      <c r="G29" s="22" t="s">
        <v>119</v>
      </c>
      <c r="H29" s="44">
        <f t="shared" ca="1" si="15"/>
        <v>53418</v>
      </c>
      <c r="I29" s="45">
        <f t="shared" ca="1" si="5"/>
        <v>0</v>
      </c>
      <c r="J29" s="45">
        <f t="shared" ca="1" si="6"/>
        <v>0</v>
      </c>
      <c r="K29" s="45">
        <f t="shared" ca="1" si="7"/>
        <v>0</v>
      </c>
      <c r="L29" s="45"/>
      <c r="M29" s="45">
        <f t="shared" ca="1" si="16"/>
        <v>0</v>
      </c>
      <c r="N29" s="257">
        <f t="shared" ca="1" si="8"/>
        <v>0</v>
      </c>
      <c r="O29" s="23"/>
      <c r="P29" s="255">
        <f t="shared" ca="1" si="9"/>
        <v>9.4999999999999998E-3</v>
      </c>
      <c r="Q29" s="163">
        <f t="shared" ca="1" si="10"/>
        <v>9.4999999999999998E-3</v>
      </c>
      <c r="R29" s="164">
        <f ca="1">NPV(Q28,K29:$K$244) + ($A$13+$A$14+$A$15)/POWER(1+Q28,$A$28-D29+1)</f>
        <v>0</v>
      </c>
      <c r="S29" s="164">
        <f ca="1">NPV(Q29,K29:$K$244) + ($A$13+$A$14+$A$15)/POWER(1+Q29,$A$28-D29+1)</f>
        <v>0</v>
      </c>
      <c r="T29" s="45">
        <f t="shared" ca="1" si="11"/>
        <v>8.4128259913995862E-12</v>
      </c>
      <c r="U29" s="45">
        <f t="shared" ca="1" si="17"/>
        <v>0</v>
      </c>
      <c r="V29" s="45">
        <f t="shared" ca="1" si="18"/>
        <v>0</v>
      </c>
      <c r="W29" s="45">
        <f t="shared" ca="1" si="12"/>
        <v>0</v>
      </c>
      <c r="X29" s="25">
        <f t="shared" ca="1" si="1"/>
        <v>8.4128259913995862E-12</v>
      </c>
      <c r="Z29" s="28">
        <f t="shared" ca="1" si="19"/>
        <v>0</v>
      </c>
      <c r="AA29" s="233"/>
      <c r="AB29" s="45">
        <f t="shared" ca="1" si="13"/>
        <v>0</v>
      </c>
      <c r="AC29" s="45">
        <f t="shared" ca="1" si="2"/>
        <v>0</v>
      </c>
      <c r="AD29" s="25">
        <f t="shared" ca="1" si="3"/>
        <v>0</v>
      </c>
    </row>
    <row r="30" spans="1:30" ht="15.5" x14ac:dyDescent="0.35">
      <c r="A30" s="458" t="s">
        <v>45</v>
      </c>
      <c r="B30" s="459"/>
      <c r="D30" s="20">
        <v>26</v>
      </c>
      <c r="E30" s="21">
        <f t="shared" ca="1" si="14"/>
        <v>53812</v>
      </c>
      <c r="F30" s="44">
        <f t="shared" ca="1" si="4"/>
        <v>54177</v>
      </c>
      <c r="G30" s="22" t="s">
        <v>119</v>
      </c>
      <c r="H30" s="44">
        <f t="shared" ca="1" si="15"/>
        <v>53783</v>
      </c>
      <c r="I30" s="45">
        <f t="shared" ca="1" si="5"/>
        <v>0</v>
      </c>
      <c r="J30" s="45">
        <f t="shared" ca="1" si="6"/>
        <v>0</v>
      </c>
      <c r="K30" s="45">
        <f t="shared" ca="1" si="7"/>
        <v>0</v>
      </c>
      <c r="L30" s="45"/>
      <c r="M30" s="45">
        <f t="shared" ca="1" si="16"/>
        <v>0</v>
      </c>
      <c r="N30" s="257">
        <f t="shared" ca="1" si="8"/>
        <v>0</v>
      </c>
      <c r="O30" s="23"/>
      <c r="P30" s="255">
        <f t="shared" ca="1" si="9"/>
        <v>9.4999999999999998E-3</v>
      </c>
      <c r="Q30" s="163">
        <f t="shared" ca="1" si="10"/>
        <v>9.4999999999999998E-3</v>
      </c>
      <c r="R30" s="164">
        <f ca="1">NPV(Q29,K30:$K$244) + ($A$13+$A$14+$A$15)/POWER(1+Q29,$A$28-D30+1)</f>
        <v>0</v>
      </c>
      <c r="S30" s="164">
        <f ca="1">NPV(Q30,K30:$K$244) + ($A$13+$A$14+$A$15)/POWER(1+Q30,$A$28-D30+1)</f>
        <v>0</v>
      </c>
      <c r="T30" s="45">
        <f t="shared" ca="1" si="11"/>
        <v>8.4128259913995862E-12</v>
      </c>
      <c r="U30" s="45">
        <f t="shared" ca="1" si="17"/>
        <v>0</v>
      </c>
      <c r="V30" s="45">
        <f t="shared" ca="1" si="18"/>
        <v>0</v>
      </c>
      <c r="W30" s="45">
        <f t="shared" ca="1" si="12"/>
        <v>0</v>
      </c>
      <c r="X30" s="25">
        <f t="shared" ca="1" si="1"/>
        <v>8.4128259913995862E-12</v>
      </c>
      <c r="Z30" s="28">
        <f t="shared" ca="1" si="19"/>
        <v>0</v>
      </c>
      <c r="AA30" s="233"/>
      <c r="AB30" s="45">
        <f t="shared" ca="1" si="13"/>
        <v>0</v>
      </c>
      <c r="AC30" s="45">
        <f t="shared" ca="1" si="2"/>
        <v>0</v>
      </c>
      <c r="AD30" s="25">
        <f t="shared" ca="1" si="3"/>
        <v>0</v>
      </c>
    </row>
    <row r="31" spans="1:30" x14ac:dyDescent="0.35">
      <c r="A31" s="105">
        <f ca="1">T4</f>
        <v>2971.8567614595554</v>
      </c>
      <c r="B31" s="27" t="s">
        <v>46</v>
      </c>
      <c r="D31" s="20">
        <v>27</v>
      </c>
      <c r="E31" s="21">
        <f t="shared" ca="1" si="14"/>
        <v>54178</v>
      </c>
      <c r="F31" s="44">
        <f t="shared" ca="1" si="4"/>
        <v>54542</v>
      </c>
      <c r="G31" s="22" t="s">
        <v>119</v>
      </c>
      <c r="H31" s="44">
        <f t="shared" ca="1" si="15"/>
        <v>54149</v>
      </c>
      <c r="I31" s="45">
        <f t="shared" ca="1" si="5"/>
        <v>0</v>
      </c>
      <c r="J31" s="45">
        <f t="shared" ca="1" si="6"/>
        <v>0</v>
      </c>
      <c r="K31" s="45">
        <f t="shared" ca="1" si="7"/>
        <v>0</v>
      </c>
      <c r="L31" s="45"/>
      <c r="M31" s="45">
        <f t="shared" ca="1" si="16"/>
        <v>0</v>
      </c>
      <c r="N31" s="257">
        <f t="shared" ca="1" si="8"/>
        <v>0</v>
      </c>
      <c r="O31" s="23"/>
      <c r="P31" s="255">
        <f t="shared" ca="1" si="9"/>
        <v>9.4999999999999998E-3</v>
      </c>
      <c r="Q31" s="163">
        <f t="shared" ca="1" si="10"/>
        <v>9.4999999999999998E-3</v>
      </c>
      <c r="R31" s="164">
        <f ca="1">NPV(Q30,K31:$K$244) + ($A$13+$A$14+$A$15)/POWER(1+Q30,$A$28-D31+1)</f>
        <v>0</v>
      </c>
      <c r="S31" s="164">
        <f ca="1">NPV(Q31,K31:$K$244) + ($A$13+$A$14+$A$15)/POWER(1+Q31,$A$28-D31+1)</f>
        <v>0</v>
      </c>
      <c r="T31" s="45">
        <f t="shared" ca="1" si="11"/>
        <v>8.4128259913995862E-12</v>
      </c>
      <c r="U31" s="45">
        <f t="shared" ca="1" si="17"/>
        <v>0</v>
      </c>
      <c r="V31" s="45">
        <f t="shared" ca="1" si="18"/>
        <v>0</v>
      </c>
      <c r="W31" s="45">
        <f t="shared" ca="1" si="12"/>
        <v>0</v>
      </c>
      <c r="X31" s="25">
        <f t="shared" ca="1" si="1"/>
        <v>8.4128259913995862E-12</v>
      </c>
      <c r="Z31" s="28">
        <f t="shared" ca="1" si="19"/>
        <v>0</v>
      </c>
      <c r="AA31" s="233"/>
      <c r="AB31" s="45">
        <f t="shared" ca="1" si="13"/>
        <v>0</v>
      </c>
      <c r="AC31" s="45">
        <f t="shared" ca="1" si="2"/>
        <v>0</v>
      </c>
      <c r="AD31" s="25">
        <f t="shared" ca="1" si="3"/>
        <v>0</v>
      </c>
    </row>
    <row r="32" spans="1:30" x14ac:dyDescent="0.35">
      <c r="A32" s="105">
        <f ca="1">VLOOKUP($B$3,'Input Table'!B:V,16,0)</f>
        <v>0</v>
      </c>
      <c r="B32" s="27" t="s">
        <v>47</v>
      </c>
      <c r="C32" s="29"/>
      <c r="D32" s="20">
        <v>28</v>
      </c>
      <c r="E32" s="21">
        <f t="shared" ca="1" si="14"/>
        <v>54543</v>
      </c>
      <c r="F32" s="44">
        <f t="shared" ca="1" si="4"/>
        <v>54907</v>
      </c>
      <c r="G32" s="22" t="s">
        <v>119</v>
      </c>
      <c r="H32" s="44">
        <f t="shared" ca="1" si="15"/>
        <v>54514</v>
      </c>
      <c r="I32" s="45">
        <f t="shared" ca="1" si="5"/>
        <v>0</v>
      </c>
      <c r="J32" s="45">
        <f t="shared" ca="1" si="6"/>
        <v>0</v>
      </c>
      <c r="K32" s="45">
        <f t="shared" ca="1" si="7"/>
        <v>0</v>
      </c>
      <c r="L32" s="45"/>
      <c r="M32" s="45">
        <f t="shared" ca="1" si="16"/>
        <v>0</v>
      </c>
      <c r="N32" s="257">
        <f t="shared" ca="1" si="8"/>
        <v>0</v>
      </c>
      <c r="O32" s="23"/>
      <c r="P32" s="255">
        <f t="shared" ca="1" si="9"/>
        <v>9.4999999999999998E-3</v>
      </c>
      <c r="Q32" s="163">
        <f t="shared" ca="1" si="10"/>
        <v>9.4999999999999998E-3</v>
      </c>
      <c r="R32" s="164">
        <f ca="1">NPV(Q31,K32:$K$244) + ($A$13+$A$14+$A$15)/POWER(1+Q31,$A$28-D32+1)</f>
        <v>0</v>
      </c>
      <c r="S32" s="164">
        <f ca="1">NPV(Q32,K32:$K$244) + ($A$13+$A$14+$A$15)/POWER(1+Q32,$A$28-D32+1)</f>
        <v>0</v>
      </c>
      <c r="T32" s="45">
        <f t="shared" ca="1" si="11"/>
        <v>8.4128259913995862E-12</v>
      </c>
      <c r="U32" s="45">
        <f t="shared" ca="1" si="17"/>
        <v>0</v>
      </c>
      <c r="V32" s="45">
        <f t="shared" ca="1" si="18"/>
        <v>0</v>
      </c>
      <c r="W32" s="45">
        <f t="shared" ca="1" si="12"/>
        <v>0</v>
      </c>
      <c r="X32" s="25">
        <f t="shared" ca="1" si="1"/>
        <v>8.4128259913995862E-12</v>
      </c>
      <c r="Z32" s="28">
        <f t="shared" ca="1" si="19"/>
        <v>0</v>
      </c>
      <c r="AA32" s="233"/>
      <c r="AB32" s="45">
        <f t="shared" ca="1" si="13"/>
        <v>0</v>
      </c>
      <c r="AC32" s="45">
        <f t="shared" ca="1" si="2"/>
        <v>0</v>
      </c>
      <c r="AD32" s="25">
        <f t="shared" ca="1" si="3"/>
        <v>0</v>
      </c>
    </row>
    <row r="33" spans="1:30" x14ac:dyDescent="0.35">
      <c r="A33" s="105">
        <f ca="1">VLOOKUP($B$3,'Input Table'!B:V,17,0)</f>
        <v>0</v>
      </c>
      <c r="B33" s="27" t="s">
        <v>48</v>
      </c>
      <c r="D33" s="20">
        <v>29</v>
      </c>
      <c r="E33" s="21">
        <f t="shared" ca="1" si="14"/>
        <v>54908</v>
      </c>
      <c r="F33" s="44">
        <f t="shared" ca="1" si="4"/>
        <v>55272</v>
      </c>
      <c r="G33" s="22" t="s">
        <v>119</v>
      </c>
      <c r="H33" s="44">
        <f t="shared" ca="1" si="15"/>
        <v>54879</v>
      </c>
      <c r="I33" s="45">
        <f t="shared" ca="1" si="5"/>
        <v>0</v>
      </c>
      <c r="J33" s="45">
        <f t="shared" ca="1" si="6"/>
        <v>0</v>
      </c>
      <c r="K33" s="45">
        <f t="shared" ca="1" si="7"/>
        <v>0</v>
      </c>
      <c r="L33" s="45"/>
      <c r="M33" s="45">
        <f t="shared" ca="1" si="16"/>
        <v>0</v>
      </c>
      <c r="N33" s="257">
        <f t="shared" ca="1" si="8"/>
        <v>0</v>
      </c>
      <c r="O33" s="23"/>
      <c r="P33" s="255">
        <f t="shared" ca="1" si="9"/>
        <v>9.4999999999999998E-3</v>
      </c>
      <c r="Q33" s="163">
        <f t="shared" ca="1" si="10"/>
        <v>9.4999999999999998E-3</v>
      </c>
      <c r="R33" s="164">
        <f ca="1">NPV(Q32,K33:$K$244) + ($A$13+$A$14+$A$15)/POWER(1+Q32,$A$28-D33+1)</f>
        <v>0</v>
      </c>
      <c r="S33" s="164">
        <f ca="1">NPV(Q33,K33:$K$244) + ($A$13+$A$14+$A$15)/POWER(1+Q33,$A$28-D33+1)</f>
        <v>0</v>
      </c>
      <c r="T33" s="45">
        <f t="shared" ca="1" si="11"/>
        <v>8.4128259913995862E-12</v>
      </c>
      <c r="U33" s="45">
        <f t="shared" ca="1" si="17"/>
        <v>0</v>
      </c>
      <c r="V33" s="45">
        <f t="shared" ca="1" si="18"/>
        <v>0</v>
      </c>
      <c r="W33" s="45">
        <f t="shared" ca="1" si="12"/>
        <v>0</v>
      </c>
      <c r="X33" s="25">
        <f t="shared" ca="1" si="1"/>
        <v>8.4128259913995862E-12</v>
      </c>
      <c r="Z33" s="28">
        <f t="shared" ca="1" si="19"/>
        <v>0</v>
      </c>
      <c r="AA33" s="233"/>
      <c r="AB33" s="45">
        <f t="shared" ca="1" si="13"/>
        <v>0</v>
      </c>
      <c r="AC33" s="45">
        <f t="shared" ca="1" si="2"/>
        <v>0</v>
      </c>
      <c r="AD33" s="25">
        <f t="shared" ca="1" si="3"/>
        <v>0</v>
      </c>
    </row>
    <row r="34" spans="1:30" x14ac:dyDescent="0.35">
      <c r="A34" s="112">
        <f ca="1">-VLOOKUP($B$3,'Input Table'!B:V,18,0)</f>
        <v>0</v>
      </c>
      <c r="B34" s="27" t="s">
        <v>267</v>
      </c>
      <c r="C34" s="31"/>
      <c r="D34" s="20">
        <v>30</v>
      </c>
      <c r="E34" s="21">
        <f t="shared" ca="1" si="14"/>
        <v>55273</v>
      </c>
      <c r="F34" s="44">
        <f t="shared" ca="1" si="4"/>
        <v>55638</v>
      </c>
      <c r="G34" s="22" t="s">
        <v>119</v>
      </c>
      <c r="H34" s="44">
        <f t="shared" ca="1" si="15"/>
        <v>55244</v>
      </c>
      <c r="I34" s="45">
        <f t="shared" ca="1" si="5"/>
        <v>0</v>
      </c>
      <c r="J34" s="45">
        <f t="shared" ca="1" si="6"/>
        <v>0</v>
      </c>
      <c r="K34" s="45">
        <f t="shared" ca="1" si="7"/>
        <v>0</v>
      </c>
      <c r="L34" s="45"/>
      <c r="M34" s="45">
        <f t="shared" ca="1" si="16"/>
        <v>0</v>
      </c>
      <c r="N34" s="257">
        <f t="shared" ca="1" si="8"/>
        <v>0</v>
      </c>
      <c r="O34" s="23"/>
      <c r="P34" s="255">
        <f t="shared" ca="1" si="9"/>
        <v>9.4999999999999998E-3</v>
      </c>
      <c r="Q34" s="163">
        <f t="shared" ca="1" si="10"/>
        <v>9.4999999999999998E-3</v>
      </c>
      <c r="R34" s="164">
        <f ca="1">NPV(Q33,K34:$K$244) + ($A$13+$A$14+$A$15)/POWER(1+Q33,$A$28-D34+1)</f>
        <v>0</v>
      </c>
      <c r="S34" s="164">
        <f ca="1">NPV(Q34,K34:$K$244) + ($A$13+$A$14+$A$15)/POWER(1+Q34,$A$28-D34+1)</f>
        <v>0</v>
      </c>
      <c r="T34" s="45">
        <f t="shared" ca="1" si="11"/>
        <v>8.4128259913995862E-12</v>
      </c>
      <c r="U34" s="45">
        <f t="shared" ca="1" si="17"/>
        <v>0</v>
      </c>
      <c r="V34" s="45">
        <f t="shared" ca="1" si="18"/>
        <v>0</v>
      </c>
      <c r="W34" s="45">
        <f t="shared" ca="1" si="12"/>
        <v>0</v>
      </c>
      <c r="X34" s="25">
        <f t="shared" ca="1" si="1"/>
        <v>8.4128259913995862E-12</v>
      </c>
      <c r="Z34" s="28">
        <f t="shared" ca="1" si="19"/>
        <v>0</v>
      </c>
      <c r="AA34" s="233"/>
      <c r="AB34" s="45">
        <f t="shared" ca="1" si="13"/>
        <v>0</v>
      </c>
      <c r="AC34" s="45">
        <f t="shared" ca="1" si="2"/>
        <v>0</v>
      </c>
      <c r="AD34" s="25">
        <f t="shared" ca="1" si="3"/>
        <v>0</v>
      </c>
    </row>
    <row r="35" spans="1:30" x14ac:dyDescent="0.35">
      <c r="A35" s="105">
        <f ca="1">VLOOKUP($B$3,'Input Table'!B:V,19,0)</f>
        <v>0</v>
      </c>
      <c r="B35" s="27" t="s">
        <v>49</v>
      </c>
      <c r="C35" s="31"/>
      <c r="D35" s="20">
        <v>31</v>
      </c>
      <c r="E35" s="21">
        <f t="shared" ca="1" si="14"/>
        <v>55639</v>
      </c>
      <c r="F35" s="44">
        <f t="shared" ca="1" si="4"/>
        <v>56003</v>
      </c>
      <c r="G35" s="22" t="s">
        <v>119</v>
      </c>
      <c r="H35" s="44">
        <f t="shared" ca="1" si="15"/>
        <v>55610</v>
      </c>
      <c r="I35" s="45">
        <f t="shared" ca="1" si="5"/>
        <v>0</v>
      </c>
      <c r="J35" s="45">
        <f t="shared" ca="1" si="6"/>
        <v>0</v>
      </c>
      <c r="K35" s="45">
        <f t="shared" ca="1" si="7"/>
        <v>0</v>
      </c>
      <c r="L35" s="45"/>
      <c r="M35" s="45">
        <f t="shared" ca="1" si="16"/>
        <v>0</v>
      </c>
      <c r="N35" s="257">
        <f t="shared" ca="1" si="8"/>
        <v>0</v>
      </c>
      <c r="O35" s="23"/>
      <c r="P35" s="255">
        <f t="shared" ca="1" si="9"/>
        <v>9.4999999999999998E-3</v>
      </c>
      <c r="Q35" s="163">
        <f t="shared" ca="1" si="10"/>
        <v>9.4999999999999998E-3</v>
      </c>
      <c r="R35" s="164">
        <f ca="1">NPV(Q34,K35:$K$244) + ($A$13+$A$14+$A$15)/POWER(1+Q34,$A$28-D35+1)</f>
        <v>0</v>
      </c>
      <c r="S35" s="164">
        <f ca="1">NPV(Q35,K35:$K$244) + ($A$13+$A$14+$A$15)/POWER(1+Q35,$A$28-D35+1)</f>
        <v>0</v>
      </c>
      <c r="T35" s="45">
        <f ca="1">IF(ISBLANK(G35),0,X34)</f>
        <v>8.4128259913995862E-12</v>
      </c>
      <c r="U35" s="45">
        <f t="shared" ca="1" si="17"/>
        <v>0</v>
      </c>
      <c r="V35" s="45">
        <f t="shared" ca="1" si="18"/>
        <v>0</v>
      </c>
      <c r="W35" s="45">
        <f t="shared" ca="1" si="12"/>
        <v>0</v>
      </c>
      <c r="X35" s="25">
        <f t="shared" ca="1" si="1"/>
        <v>8.4128259913995862E-12</v>
      </c>
      <c r="Z35" s="28">
        <f ca="1">AD34</f>
        <v>0</v>
      </c>
      <c r="AA35" s="233"/>
      <c r="AB35" s="45">
        <f t="shared" ca="1" si="13"/>
        <v>0</v>
      </c>
      <c r="AC35" s="45">
        <f t="shared" ca="1" si="2"/>
        <v>0</v>
      </c>
      <c r="AD35" s="25">
        <f t="shared" ca="1" si="3"/>
        <v>0</v>
      </c>
    </row>
    <row r="36" spans="1:30" ht="15" thickBot="1" x14ac:dyDescent="0.4">
      <c r="A36" s="111">
        <f ca="1">SUM(A31:A35)</f>
        <v>2971.8567614595554</v>
      </c>
      <c r="B36" s="32" t="s">
        <v>50</v>
      </c>
      <c r="D36" s="20">
        <v>32</v>
      </c>
      <c r="E36" s="21">
        <f t="shared" ca="1" si="14"/>
        <v>56004</v>
      </c>
      <c r="F36" s="44">
        <f t="shared" ca="1" si="4"/>
        <v>56368</v>
      </c>
      <c r="G36" s="22" t="s">
        <v>119</v>
      </c>
      <c r="H36" s="44">
        <f t="shared" ca="1" si="15"/>
        <v>55975</v>
      </c>
      <c r="I36" s="45">
        <f t="shared" ca="1" si="5"/>
        <v>0</v>
      </c>
      <c r="J36" s="45">
        <f t="shared" ca="1" si="6"/>
        <v>0</v>
      </c>
      <c r="K36" s="45">
        <f t="shared" ca="1" si="7"/>
        <v>0</v>
      </c>
      <c r="L36" s="45"/>
      <c r="M36" s="45">
        <f t="shared" ca="1" si="16"/>
        <v>0</v>
      </c>
      <c r="N36" s="257">
        <f t="shared" ca="1" si="8"/>
        <v>0</v>
      </c>
      <c r="O36" s="23"/>
      <c r="P36" s="255">
        <f t="shared" ca="1" si="9"/>
        <v>9.4999999999999998E-3</v>
      </c>
      <c r="Q36" s="163">
        <f t="shared" ca="1" si="10"/>
        <v>9.4999999999999998E-3</v>
      </c>
      <c r="R36" s="164">
        <f ca="1">NPV(Q35,K36:$K$244) + ($A$13+$A$14+$A$15)/POWER(1+Q35,$A$28-D36+1)</f>
        <v>0</v>
      </c>
      <c r="S36" s="164">
        <f ca="1">NPV(Q36,K36:$K$244) + ($A$13+$A$14+$A$15)/POWER(1+Q36,$A$28-D36+1)</f>
        <v>0</v>
      </c>
      <c r="T36" s="45">
        <f t="shared" ca="1" si="11"/>
        <v>8.4128259913995862E-12</v>
      </c>
      <c r="U36" s="45">
        <f t="shared" ca="1" si="17"/>
        <v>0</v>
      </c>
      <c r="V36" s="45">
        <f t="shared" ca="1" si="18"/>
        <v>0</v>
      </c>
      <c r="W36" s="45">
        <f t="shared" ca="1" si="12"/>
        <v>0</v>
      </c>
      <c r="X36" s="25">
        <f t="shared" ca="1" si="1"/>
        <v>8.4128259913995862E-12</v>
      </c>
      <c r="Z36" s="28">
        <f t="shared" ca="1" si="19"/>
        <v>0</v>
      </c>
      <c r="AA36" s="233"/>
      <c r="AB36" s="45">
        <f t="shared" ca="1" si="13"/>
        <v>0</v>
      </c>
      <c r="AC36" s="45">
        <f t="shared" ca="1" si="2"/>
        <v>0</v>
      </c>
      <c r="AD36" s="25">
        <f t="shared" ca="1" si="3"/>
        <v>0</v>
      </c>
    </row>
    <row r="37" spans="1:30" ht="14.75" customHeight="1" thickBot="1" x14ac:dyDescent="0.4">
      <c r="A37" s="24"/>
      <c r="B37" s="33"/>
      <c r="C37" s="29"/>
      <c r="D37" s="20">
        <v>33</v>
      </c>
      <c r="E37" s="21">
        <f t="shared" ca="1" si="14"/>
        <v>56369</v>
      </c>
      <c r="F37" s="44">
        <f t="shared" ca="1" si="4"/>
        <v>56733</v>
      </c>
      <c r="G37" s="22" t="s">
        <v>119</v>
      </c>
      <c r="H37" s="44">
        <f t="shared" ca="1" si="15"/>
        <v>56340</v>
      </c>
      <c r="I37" s="45">
        <f t="shared" ca="1" si="5"/>
        <v>0</v>
      </c>
      <c r="J37" s="45">
        <f t="shared" ca="1" si="6"/>
        <v>0</v>
      </c>
      <c r="K37" s="45">
        <f t="shared" ca="1" si="7"/>
        <v>0</v>
      </c>
      <c r="L37" s="45"/>
      <c r="M37" s="45">
        <f t="shared" ca="1" si="16"/>
        <v>0</v>
      </c>
      <c r="N37" s="257">
        <f t="shared" ca="1" si="8"/>
        <v>0</v>
      </c>
      <c r="O37" s="23"/>
      <c r="P37" s="255">
        <f t="shared" ca="1" si="9"/>
        <v>9.4999999999999998E-3</v>
      </c>
      <c r="Q37" s="163">
        <f t="shared" ca="1" si="10"/>
        <v>9.4999999999999998E-3</v>
      </c>
      <c r="R37" s="164">
        <f ca="1">NPV(Q36,K37:$K$244) + ($A$13+$A$14+$A$15)/POWER(1+Q36,$A$28-D37+1)</f>
        <v>0</v>
      </c>
      <c r="S37" s="164">
        <f ca="1">NPV(Q37,K37:$K$244) + ($A$13+$A$14+$A$15)/POWER(1+Q37,$A$28-D37+1)</f>
        <v>0</v>
      </c>
      <c r="T37" s="45">
        <f t="shared" ca="1" si="11"/>
        <v>8.4128259913995862E-12</v>
      </c>
      <c r="U37" s="45">
        <f t="shared" ca="1" si="17"/>
        <v>0</v>
      </c>
      <c r="V37" s="45">
        <f t="shared" ca="1" si="18"/>
        <v>0</v>
      </c>
      <c r="W37" s="45">
        <f t="shared" ca="1" si="12"/>
        <v>0</v>
      </c>
      <c r="X37" s="25">
        <f t="shared" ca="1" si="1"/>
        <v>8.4128259913995862E-12</v>
      </c>
      <c r="Z37" s="28">
        <f t="shared" ca="1" si="19"/>
        <v>0</v>
      </c>
      <c r="AA37" s="233"/>
      <c r="AB37" s="45">
        <f t="shared" ca="1" si="13"/>
        <v>0</v>
      </c>
      <c r="AC37" s="45">
        <f t="shared" ca="1" si="2"/>
        <v>0</v>
      </c>
      <c r="AD37" s="25">
        <f t="shared" ca="1" si="3"/>
        <v>0</v>
      </c>
    </row>
    <row r="38" spans="1:30" ht="14.75" customHeight="1" x14ac:dyDescent="0.35">
      <c r="A38" s="395" t="s">
        <v>51</v>
      </c>
      <c r="B38" s="396"/>
      <c r="D38" s="20">
        <v>34</v>
      </c>
      <c r="E38" s="21">
        <f t="shared" ca="1" si="14"/>
        <v>56734</v>
      </c>
      <c r="F38" s="44">
        <f t="shared" ca="1" si="4"/>
        <v>57099</v>
      </c>
      <c r="G38" s="22" t="s">
        <v>119</v>
      </c>
      <c r="H38" s="44">
        <f t="shared" ca="1" si="15"/>
        <v>56705</v>
      </c>
      <c r="I38" s="45">
        <f t="shared" ca="1" si="5"/>
        <v>0</v>
      </c>
      <c r="J38" s="45">
        <f t="shared" ca="1" si="6"/>
        <v>0</v>
      </c>
      <c r="K38" s="45">
        <f t="shared" ca="1" si="7"/>
        <v>0</v>
      </c>
      <c r="L38" s="45"/>
      <c r="M38" s="45">
        <f t="shared" ca="1" si="16"/>
        <v>0</v>
      </c>
      <c r="N38" s="257">
        <f t="shared" ca="1" si="8"/>
        <v>0</v>
      </c>
      <c r="O38" s="23"/>
      <c r="P38" s="255">
        <f t="shared" ca="1" si="9"/>
        <v>9.4999999999999998E-3</v>
      </c>
      <c r="Q38" s="163">
        <f t="shared" ca="1" si="10"/>
        <v>9.4999999999999998E-3</v>
      </c>
      <c r="R38" s="164">
        <f ca="1">NPV(Q37,K38:$K$244) + ($A$13+$A$14+$A$15)/POWER(1+Q37,$A$28-D38+1)</f>
        <v>0</v>
      </c>
      <c r="S38" s="164">
        <f ca="1">NPV(Q38,K38:$K$244) + ($A$13+$A$14+$A$15)/POWER(1+Q38,$A$28-D38+1)</f>
        <v>0</v>
      </c>
      <c r="T38" s="45">
        <f t="shared" ca="1" si="11"/>
        <v>8.4128259913995862E-12</v>
      </c>
      <c r="U38" s="45">
        <f t="shared" ca="1" si="17"/>
        <v>0</v>
      </c>
      <c r="V38" s="45">
        <f t="shared" ca="1" si="18"/>
        <v>0</v>
      </c>
      <c r="W38" s="45">
        <f t="shared" ca="1" si="12"/>
        <v>0</v>
      </c>
      <c r="X38" s="25">
        <f t="shared" ca="1" si="1"/>
        <v>8.4128259913995862E-12</v>
      </c>
      <c r="Z38" s="28">
        <f t="shared" ca="1" si="19"/>
        <v>0</v>
      </c>
      <c r="AA38" s="233"/>
      <c r="AB38" s="45">
        <f t="shared" ca="1" si="13"/>
        <v>0</v>
      </c>
      <c r="AC38" s="45">
        <f t="shared" ca="1" si="2"/>
        <v>0</v>
      </c>
      <c r="AD38" s="25">
        <f t="shared" ca="1" si="3"/>
        <v>0</v>
      </c>
    </row>
    <row r="39" spans="1:30" ht="14.75" customHeight="1" x14ac:dyDescent="0.35">
      <c r="A39" s="108" t="str">
        <f ca="1">VLOOKUP($B$3,'Input Table'!B:V,20,0)</f>
        <v>No</v>
      </c>
      <c r="B39" s="34" t="s">
        <v>53</v>
      </c>
      <c r="D39" s="20">
        <v>35</v>
      </c>
      <c r="E39" s="21">
        <f t="shared" ca="1" si="14"/>
        <v>57100</v>
      </c>
      <c r="F39" s="44">
        <f t="shared" ca="1" si="4"/>
        <v>57464</v>
      </c>
      <c r="G39" s="22" t="s">
        <v>119</v>
      </c>
      <c r="H39" s="44">
        <f t="shared" ca="1" si="15"/>
        <v>57071</v>
      </c>
      <c r="I39" s="45">
        <f t="shared" ca="1" si="5"/>
        <v>0</v>
      </c>
      <c r="J39" s="45">
        <f t="shared" ca="1" si="6"/>
        <v>0</v>
      </c>
      <c r="K39" s="45">
        <f t="shared" ca="1" si="7"/>
        <v>0</v>
      </c>
      <c r="L39" s="45"/>
      <c r="M39" s="45">
        <f t="shared" ca="1" si="16"/>
        <v>0</v>
      </c>
      <c r="N39" s="257">
        <f t="shared" ca="1" si="8"/>
        <v>0</v>
      </c>
      <c r="O39" s="23"/>
      <c r="P39" s="255">
        <f t="shared" ca="1" si="9"/>
        <v>9.4999999999999998E-3</v>
      </c>
      <c r="Q39" s="163">
        <f t="shared" ca="1" si="10"/>
        <v>9.4999999999999998E-3</v>
      </c>
      <c r="R39" s="164">
        <f ca="1">NPV(Q38,K39:$K$244) + ($A$13+$A$14+$A$15)/POWER(1+Q38,$A$28-D39+1)</f>
        <v>0</v>
      </c>
      <c r="S39" s="164">
        <f ca="1">NPV(Q39,K39:$K$244) + ($A$13+$A$14+$A$15)/POWER(1+Q39,$A$28-D39+1)</f>
        <v>0</v>
      </c>
      <c r="T39" s="45">
        <f t="shared" ca="1" si="11"/>
        <v>8.4128259913995862E-12</v>
      </c>
      <c r="U39" s="45">
        <f t="shared" ca="1" si="17"/>
        <v>0</v>
      </c>
      <c r="V39" s="45">
        <f t="shared" ca="1" si="18"/>
        <v>0</v>
      </c>
      <c r="W39" s="45">
        <f t="shared" ca="1" si="12"/>
        <v>0</v>
      </c>
      <c r="X39" s="25">
        <f t="shared" ca="1" si="1"/>
        <v>8.4128259913995862E-12</v>
      </c>
      <c r="Z39" s="28">
        <f t="shared" ca="1" si="19"/>
        <v>0</v>
      </c>
      <c r="AA39" s="233"/>
      <c r="AB39" s="45">
        <f t="shared" ca="1" si="13"/>
        <v>0</v>
      </c>
      <c r="AC39" s="45">
        <f t="shared" ca="1" si="2"/>
        <v>0</v>
      </c>
      <c r="AD39" s="25">
        <f t="shared" ca="1" si="3"/>
        <v>0</v>
      </c>
    </row>
    <row r="40" spans="1:30" x14ac:dyDescent="0.35">
      <c r="A40" s="106">
        <f ca="1">VLOOKUP($B$3,'Input Table'!B:V,21,0)</f>
        <v>3</v>
      </c>
      <c r="B40" s="34" t="s">
        <v>265</v>
      </c>
      <c r="D40" s="20">
        <v>36</v>
      </c>
      <c r="E40" s="21">
        <f t="shared" ca="1" si="14"/>
        <v>57465</v>
      </c>
      <c r="F40" s="44">
        <f t="shared" ca="1" si="4"/>
        <v>57829</v>
      </c>
      <c r="G40" s="22" t="s">
        <v>119</v>
      </c>
      <c r="H40" s="44">
        <f t="shared" ca="1" si="15"/>
        <v>57436</v>
      </c>
      <c r="I40" s="45">
        <f t="shared" ca="1" si="5"/>
        <v>0</v>
      </c>
      <c r="J40" s="45">
        <f t="shared" ca="1" si="6"/>
        <v>0</v>
      </c>
      <c r="K40" s="45">
        <f t="shared" ca="1" si="7"/>
        <v>0</v>
      </c>
      <c r="L40" s="45"/>
      <c r="M40" s="45">
        <f t="shared" ca="1" si="16"/>
        <v>0</v>
      </c>
      <c r="N40" s="257">
        <f t="shared" ca="1" si="8"/>
        <v>0</v>
      </c>
      <c r="O40" s="23"/>
      <c r="P40" s="255">
        <f t="shared" ca="1" si="9"/>
        <v>9.4999999999999998E-3</v>
      </c>
      <c r="Q40" s="163">
        <f t="shared" ca="1" si="10"/>
        <v>9.4999999999999998E-3</v>
      </c>
      <c r="R40" s="164">
        <f ca="1">NPV(Q39,K40:$K$244) + ($A$13+$A$14+$A$15)/POWER(1+Q39,$A$28-D40+1)</f>
        <v>0</v>
      </c>
      <c r="S40" s="164">
        <f ca="1">NPV(Q40,K40:$K$244) + ($A$13+$A$14+$A$15)/POWER(1+Q40,$A$28-D40+1)</f>
        <v>0</v>
      </c>
      <c r="T40" s="45">
        <f t="shared" ca="1" si="11"/>
        <v>8.4128259913995862E-12</v>
      </c>
      <c r="U40" s="45">
        <f t="shared" ca="1" si="17"/>
        <v>0</v>
      </c>
      <c r="V40" s="45">
        <f t="shared" ca="1" si="18"/>
        <v>0</v>
      </c>
      <c r="W40" s="45">
        <f t="shared" ca="1" si="12"/>
        <v>0</v>
      </c>
      <c r="X40" s="25">
        <f t="shared" ca="1" si="1"/>
        <v>8.4128259913995862E-12</v>
      </c>
      <c r="Z40" s="28">
        <f t="shared" ca="1" si="19"/>
        <v>0</v>
      </c>
      <c r="AA40" s="233"/>
      <c r="AB40" s="45">
        <f t="shared" ca="1" si="13"/>
        <v>0</v>
      </c>
      <c r="AC40" s="45">
        <f t="shared" ca="1" si="2"/>
        <v>0</v>
      </c>
      <c r="AD40" s="25">
        <f t="shared" ca="1" si="3"/>
        <v>0</v>
      </c>
    </row>
    <row r="41" spans="1:30" x14ac:dyDescent="0.35">
      <c r="A41" s="109">
        <f ca="1">A28</f>
        <v>3</v>
      </c>
      <c r="B41" s="27" t="s">
        <v>255</v>
      </c>
      <c r="D41" s="20">
        <v>37</v>
      </c>
      <c r="E41" s="21">
        <f t="shared" ca="1" si="14"/>
        <v>57830</v>
      </c>
      <c r="F41" s="44">
        <f t="shared" ca="1" si="4"/>
        <v>58194</v>
      </c>
      <c r="G41" s="22" t="s">
        <v>119</v>
      </c>
      <c r="H41" s="44">
        <f t="shared" ca="1" si="15"/>
        <v>57801</v>
      </c>
      <c r="I41" s="45">
        <f t="shared" ca="1" si="5"/>
        <v>0</v>
      </c>
      <c r="J41" s="45">
        <f t="shared" ca="1" si="6"/>
        <v>0</v>
      </c>
      <c r="K41" s="45">
        <f t="shared" ca="1" si="7"/>
        <v>0</v>
      </c>
      <c r="L41" s="45"/>
      <c r="M41" s="45">
        <f t="shared" ca="1" si="16"/>
        <v>0</v>
      </c>
      <c r="N41" s="257">
        <f t="shared" ca="1" si="8"/>
        <v>0</v>
      </c>
      <c r="O41" s="23"/>
      <c r="P41" s="255">
        <f t="shared" ca="1" si="9"/>
        <v>9.4999999999999998E-3</v>
      </c>
      <c r="Q41" s="163">
        <f t="shared" ca="1" si="10"/>
        <v>9.4999999999999998E-3</v>
      </c>
      <c r="R41" s="164">
        <f ca="1">NPV(Q40,K41:$K$244) + ($A$13+$A$14+$A$15)/POWER(1+Q40,$A$28-D41+1)</f>
        <v>0</v>
      </c>
      <c r="S41" s="164">
        <f ca="1">NPV(Q41,K41:$K$244) + ($A$13+$A$14+$A$15)/POWER(1+Q41,$A$28-D41+1)</f>
        <v>0</v>
      </c>
      <c r="T41" s="45">
        <f t="shared" ca="1" si="11"/>
        <v>8.4128259913995862E-12</v>
      </c>
      <c r="U41" s="45">
        <f t="shared" ca="1" si="17"/>
        <v>0</v>
      </c>
      <c r="V41" s="45">
        <f t="shared" ca="1" si="18"/>
        <v>0</v>
      </c>
      <c r="W41" s="45">
        <f t="shared" ca="1" si="12"/>
        <v>0</v>
      </c>
      <c r="X41" s="25">
        <f t="shared" ca="1" si="1"/>
        <v>8.4128259913995862E-12</v>
      </c>
      <c r="Z41" s="28">
        <f t="shared" ca="1" si="19"/>
        <v>0</v>
      </c>
      <c r="AA41" s="233"/>
      <c r="AB41" s="45">
        <f t="shared" ca="1" si="13"/>
        <v>0</v>
      </c>
      <c r="AC41" s="45">
        <f t="shared" ca="1" si="2"/>
        <v>0</v>
      </c>
      <c r="AD41" s="25">
        <f t="shared" ca="1" si="3"/>
        <v>0</v>
      </c>
    </row>
    <row r="42" spans="1:30" ht="15" thickBot="1" x14ac:dyDescent="0.4">
      <c r="A42" s="35">
        <f ca="1">IF(A39="Yes",A40,A41)</f>
        <v>3</v>
      </c>
      <c r="B42" s="32" t="s">
        <v>55</v>
      </c>
      <c r="D42" s="20">
        <v>38</v>
      </c>
      <c r="E42" s="21">
        <f t="shared" ca="1" si="14"/>
        <v>58195</v>
      </c>
      <c r="F42" s="44">
        <f t="shared" ca="1" si="4"/>
        <v>58560</v>
      </c>
      <c r="G42" s="22" t="s">
        <v>119</v>
      </c>
      <c r="H42" s="44">
        <f t="shared" ca="1" si="15"/>
        <v>58166</v>
      </c>
      <c r="I42" s="45">
        <f t="shared" ca="1" si="5"/>
        <v>0</v>
      </c>
      <c r="J42" s="45">
        <f t="shared" ca="1" si="6"/>
        <v>0</v>
      </c>
      <c r="K42" s="45">
        <f t="shared" ca="1" si="7"/>
        <v>0</v>
      </c>
      <c r="L42" s="45"/>
      <c r="M42" s="45">
        <f t="shared" ca="1" si="16"/>
        <v>0</v>
      </c>
      <c r="N42" s="257">
        <f t="shared" ca="1" si="8"/>
        <v>0</v>
      </c>
      <c r="O42" s="23"/>
      <c r="P42" s="255">
        <f t="shared" ca="1" si="9"/>
        <v>9.4999999999999998E-3</v>
      </c>
      <c r="Q42" s="163">
        <f t="shared" ca="1" si="10"/>
        <v>9.4999999999999998E-3</v>
      </c>
      <c r="R42" s="164">
        <f ca="1">NPV(Q41,K42:$K$244) + ($A$13+$A$14+$A$15)/POWER(1+Q41,$A$28-D42+1)</f>
        <v>0</v>
      </c>
      <c r="S42" s="164">
        <f ca="1">NPV(Q42,K42:$K$244) + ($A$13+$A$14+$A$15)/POWER(1+Q42,$A$28-D42+1)</f>
        <v>0</v>
      </c>
      <c r="T42" s="45">
        <f t="shared" ca="1" si="11"/>
        <v>8.4128259913995862E-12</v>
      </c>
      <c r="U42" s="45">
        <f t="shared" ca="1" si="17"/>
        <v>0</v>
      </c>
      <c r="V42" s="45">
        <f t="shared" ca="1" si="18"/>
        <v>0</v>
      </c>
      <c r="W42" s="45">
        <f t="shared" ca="1" si="12"/>
        <v>0</v>
      </c>
      <c r="X42" s="25">
        <f t="shared" ca="1" si="1"/>
        <v>8.4128259913995862E-12</v>
      </c>
      <c r="Z42" s="28">
        <f t="shared" ca="1" si="19"/>
        <v>0</v>
      </c>
      <c r="AA42" s="233"/>
      <c r="AB42" s="45">
        <f t="shared" ca="1" si="13"/>
        <v>0</v>
      </c>
      <c r="AC42" s="45">
        <f t="shared" ca="1" si="2"/>
        <v>0</v>
      </c>
      <c r="AD42" s="25">
        <f t="shared" ca="1" si="3"/>
        <v>0</v>
      </c>
    </row>
    <row r="43" spans="1:30" x14ac:dyDescent="0.35">
      <c r="D43" s="20">
        <v>39</v>
      </c>
      <c r="E43" s="21">
        <f t="shared" ca="1" si="14"/>
        <v>58561</v>
      </c>
      <c r="F43" s="44">
        <f t="shared" ca="1" si="4"/>
        <v>58925</v>
      </c>
      <c r="G43" s="22" t="s">
        <v>119</v>
      </c>
      <c r="H43" s="44">
        <f t="shared" ca="1" si="15"/>
        <v>58532</v>
      </c>
      <c r="I43" s="45">
        <f t="shared" ca="1" si="5"/>
        <v>0</v>
      </c>
      <c r="J43" s="45">
        <f t="shared" ca="1" si="6"/>
        <v>0</v>
      </c>
      <c r="K43" s="45">
        <f t="shared" ca="1" si="7"/>
        <v>0</v>
      </c>
      <c r="L43" s="45"/>
      <c r="M43" s="45">
        <f t="shared" ca="1" si="16"/>
        <v>0</v>
      </c>
      <c r="N43" s="257">
        <f t="shared" ca="1" si="8"/>
        <v>0</v>
      </c>
      <c r="O43" s="23"/>
      <c r="P43" s="255">
        <f t="shared" ca="1" si="9"/>
        <v>9.4999999999999998E-3</v>
      </c>
      <c r="Q43" s="163">
        <f t="shared" ca="1" si="10"/>
        <v>9.4999999999999998E-3</v>
      </c>
      <c r="R43" s="164">
        <f ca="1">NPV(Q42,K43:$K$244) + ($A$13+$A$14+$A$15)/POWER(1+Q42,$A$28-D43+1)</f>
        <v>0</v>
      </c>
      <c r="S43" s="164">
        <f ca="1">NPV(Q43,K43:$K$244) + ($A$13+$A$14+$A$15)/POWER(1+Q43,$A$28-D43+1)</f>
        <v>0</v>
      </c>
      <c r="T43" s="45">
        <f t="shared" ca="1" si="11"/>
        <v>8.4128259913995862E-12</v>
      </c>
      <c r="U43" s="45">
        <f t="shared" ca="1" si="17"/>
        <v>0</v>
      </c>
      <c r="V43" s="45">
        <f t="shared" ca="1" si="18"/>
        <v>0</v>
      </c>
      <c r="W43" s="45">
        <f t="shared" ca="1" si="12"/>
        <v>0</v>
      </c>
      <c r="X43" s="25">
        <f t="shared" ca="1" si="1"/>
        <v>8.4128259913995862E-12</v>
      </c>
      <c r="Z43" s="28">
        <f t="shared" ca="1" si="19"/>
        <v>0</v>
      </c>
      <c r="AA43" s="233"/>
      <c r="AB43" s="45">
        <f t="shared" ca="1" si="13"/>
        <v>0</v>
      </c>
      <c r="AC43" s="45">
        <f t="shared" ca="1" si="2"/>
        <v>0</v>
      </c>
      <c r="AD43" s="25">
        <f t="shared" ca="1" si="3"/>
        <v>0</v>
      </c>
    </row>
    <row r="44" spans="1:30" x14ac:dyDescent="0.35">
      <c r="D44" s="20">
        <v>40</v>
      </c>
      <c r="E44" s="21">
        <f t="shared" ca="1" si="14"/>
        <v>58926</v>
      </c>
      <c r="F44" s="44">
        <f t="shared" ca="1" si="4"/>
        <v>59290</v>
      </c>
      <c r="G44" s="22" t="s">
        <v>119</v>
      </c>
      <c r="H44" s="44">
        <f t="shared" ca="1" si="15"/>
        <v>58897</v>
      </c>
      <c r="I44" s="45">
        <f t="shared" ca="1" si="5"/>
        <v>0</v>
      </c>
      <c r="J44" s="45">
        <f t="shared" ca="1" si="6"/>
        <v>0</v>
      </c>
      <c r="K44" s="45">
        <f t="shared" ca="1" si="7"/>
        <v>0</v>
      </c>
      <c r="L44" s="45"/>
      <c r="M44" s="45">
        <f t="shared" ca="1" si="16"/>
        <v>0</v>
      </c>
      <c r="N44" s="257">
        <f t="shared" ca="1" si="8"/>
        <v>0</v>
      </c>
      <c r="O44" s="23"/>
      <c r="P44" s="255">
        <f t="shared" ca="1" si="9"/>
        <v>9.4999999999999998E-3</v>
      </c>
      <c r="Q44" s="163">
        <f t="shared" ca="1" si="10"/>
        <v>9.4999999999999998E-3</v>
      </c>
      <c r="R44" s="164">
        <f ca="1">NPV(Q43,K44:$K$244) + ($A$13+$A$14+$A$15)/POWER(1+Q43,$A$28-D44+1)</f>
        <v>0</v>
      </c>
      <c r="S44" s="164">
        <f ca="1">NPV(Q44,K44:$K$244) + ($A$13+$A$14+$A$15)/POWER(1+Q44,$A$28-D44+1)</f>
        <v>0</v>
      </c>
      <c r="T44" s="45">
        <f t="shared" ca="1" si="11"/>
        <v>8.4128259913995862E-12</v>
      </c>
      <c r="U44" s="45">
        <f t="shared" ca="1" si="17"/>
        <v>0</v>
      </c>
      <c r="V44" s="45">
        <f t="shared" ca="1" si="18"/>
        <v>0</v>
      </c>
      <c r="W44" s="45">
        <f t="shared" ca="1" si="12"/>
        <v>0</v>
      </c>
      <c r="X44" s="25">
        <f t="shared" ca="1" si="1"/>
        <v>8.4128259913995862E-12</v>
      </c>
      <c r="Z44" s="28">
        <f t="shared" ca="1" si="19"/>
        <v>0</v>
      </c>
      <c r="AA44" s="233"/>
      <c r="AB44" s="45">
        <f t="shared" ca="1" si="13"/>
        <v>0</v>
      </c>
      <c r="AC44" s="45">
        <f t="shared" ca="1" si="2"/>
        <v>0</v>
      </c>
      <c r="AD44" s="25">
        <f t="shared" ca="1" si="3"/>
        <v>0</v>
      </c>
    </row>
    <row r="45" spans="1:30" x14ac:dyDescent="0.35">
      <c r="D45" s="20">
        <v>41</v>
      </c>
      <c r="E45" s="21">
        <f t="shared" ca="1" si="14"/>
        <v>59291</v>
      </c>
      <c r="F45" s="44">
        <f t="shared" ca="1" si="4"/>
        <v>59655</v>
      </c>
      <c r="G45" s="22" t="s">
        <v>119</v>
      </c>
      <c r="H45" s="44">
        <f t="shared" ca="1" si="15"/>
        <v>59262</v>
      </c>
      <c r="I45" s="45">
        <f t="shared" ca="1" si="5"/>
        <v>0</v>
      </c>
      <c r="J45" s="45">
        <f t="shared" ca="1" si="6"/>
        <v>0</v>
      </c>
      <c r="K45" s="45">
        <f t="shared" ca="1" si="7"/>
        <v>0</v>
      </c>
      <c r="L45" s="45"/>
      <c r="M45" s="45">
        <f t="shared" ca="1" si="16"/>
        <v>0</v>
      </c>
      <c r="N45" s="257">
        <f t="shared" ca="1" si="8"/>
        <v>0</v>
      </c>
      <c r="O45" s="23"/>
      <c r="P45" s="255">
        <f t="shared" ca="1" si="9"/>
        <v>9.4999999999999998E-3</v>
      </c>
      <c r="Q45" s="163">
        <f t="shared" ca="1" si="10"/>
        <v>9.4999999999999998E-3</v>
      </c>
      <c r="R45" s="164">
        <f ca="1">NPV(Q44,K45:$K$244) + ($A$13+$A$14+$A$15)/POWER(1+Q44,$A$28-D45+1)</f>
        <v>0</v>
      </c>
      <c r="S45" s="164">
        <f ca="1">NPV(Q45,K45:$K$244) + ($A$13+$A$14+$A$15)/POWER(1+Q45,$A$28-D45+1)</f>
        <v>0</v>
      </c>
      <c r="T45" s="45">
        <f t="shared" ca="1" si="11"/>
        <v>8.4128259913995862E-12</v>
      </c>
      <c r="U45" s="45">
        <f t="shared" ca="1" si="17"/>
        <v>0</v>
      </c>
      <c r="V45" s="45">
        <f t="shared" ca="1" si="18"/>
        <v>0</v>
      </c>
      <c r="W45" s="45">
        <f t="shared" ca="1" si="12"/>
        <v>0</v>
      </c>
      <c r="X45" s="25">
        <f t="shared" ca="1" si="1"/>
        <v>8.4128259913995862E-12</v>
      </c>
      <c r="Z45" s="28">
        <f t="shared" ca="1" si="19"/>
        <v>0</v>
      </c>
      <c r="AA45" s="233"/>
      <c r="AB45" s="45">
        <f t="shared" ca="1" si="13"/>
        <v>0</v>
      </c>
      <c r="AC45" s="45">
        <f t="shared" ca="1" si="2"/>
        <v>0</v>
      </c>
      <c r="AD45" s="25">
        <f t="shared" ca="1" si="3"/>
        <v>0</v>
      </c>
    </row>
    <row r="46" spans="1:30" x14ac:dyDescent="0.35">
      <c r="A46" s="238"/>
      <c r="B46" s="239" t="s">
        <v>56</v>
      </c>
      <c r="D46" s="20">
        <v>42</v>
      </c>
      <c r="E46" s="21">
        <f t="shared" ca="1" si="14"/>
        <v>59656</v>
      </c>
      <c r="F46" s="44">
        <f t="shared" ca="1" si="4"/>
        <v>60021</v>
      </c>
      <c r="G46" s="22" t="s">
        <v>119</v>
      </c>
      <c r="H46" s="44">
        <f t="shared" ca="1" si="15"/>
        <v>59627</v>
      </c>
      <c r="I46" s="45">
        <f t="shared" ca="1" si="5"/>
        <v>0</v>
      </c>
      <c r="J46" s="45">
        <f t="shared" ca="1" si="6"/>
        <v>0</v>
      </c>
      <c r="K46" s="45">
        <f t="shared" ca="1" si="7"/>
        <v>0</v>
      </c>
      <c r="L46" s="45"/>
      <c r="M46" s="45">
        <f t="shared" ca="1" si="16"/>
        <v>0</v>
      </c>
      <c r="N46" s="257">
        <f t="shared" ca="1" si="8"/>
        <v>0</v>
      </c>
      <c r="O46" s="23"/>
      <c r="P46" s="255">
        <f t="shared" ca="1" si="9"/>
        <v>9.4999999999999998E-3</v>
      </c>
      <c r="Q46" s="163">
        <f t="shared" ca="1" si="10"/>
        <v>9.4999999999999998E-3</v>
      </c>
      <c r="R46" s="164">
        <f ca="1">NPV(Q45,K46:$K$244) + ($A$13+$A$14+$A$15)/POWER(1+Q45,$A$28-D46+1)</f>
        <v>0</v>
      </c>
      <c r="S46" s="164">
        <f ca="1">NPV(Q46,K46:$K$244) + ($A$13+$A$14+$A$15)/POWER(1+Q46,$A$28-D46+1)</f>
        <v>0</v>
      </c>
      <c r="T46" s="45">
        <f t="shared" ca="1" si="11"/>
        <v>8.4128259913995862E-12</v>
      </c>
      <c r="U46" s="45">
        <f t="shared" ca="1" si="17"/>
        <v>0</v>
      </c>
      <c r="V46" s="45">
        <f t="shared" ca="1" si="18"/>
        <v>0</v>
      </c>
      <c r="W46" s="45">
        <f t="shared" ca="1" si="12"/>
        <v>0</v>
      </c>
      <c r="X46" s="25">
        <f t="shared" ca="1" si="1"/>
        <v>8.4128259913995862E-12</v>
      </c>
      <c r="Z46" s="28">
        <f t="shared" ca="1" si="19"/>
        <v>0</v>
      </c>
      <c r="AA46" s="233"/>
      <c r="AB46" s="45">
        <f t="shared" ca="1" si="13"/>
        <v>0</v>
      </c>
      <c r="AC46" s="45">
        <f t="shared" ca="1" si="2"/>
        <v>0</v>
      </c>
      <c r="AD46" s="25">
        <f t="shared" ca="1" si="3"/>
        <v>0</v>
      </c>
    </row>
    <row r="47" spans="1:30" x14ac:dyDescent="0.35">
      <c r="A47" s="240">
        <f ca="1">A21</f>
        <v>2971.8567614595554</v>
      </c>
      <c r="B47" s="241" t="s">
        <v>57</v>
      </c>
      <c r="D47" s="20">
        <v>43</v>
      </c>
      <c r="E47" s="21">
        <f t="shared" ca="1" si="14"/>
        <v>60022</v>
      </c>
      <c r="F47" s="44">
        <f t="shared" ca="1" si="4"/>
        <v>60386</v>
      </c>
      <c r="G47" s="22" t="s">
        <v>119</v>
      </c>
      <c r="H47" s="44">
        <f t="shared" ca="1" si="15"/>
        <v>59993</v>
      </c>
      <c r="I47" s="45">
        <f t="shared" ca="1" si="5"/>
        <v>0</v>
      </c>
      <c r="J47" s="45">
        <f t="shared" ca="1" si="6"/>
        <v>0</v>
      </c>
      <c r="K47" s="45">
        <f t="shared" ca="1" si="7"/>
        <v>0</v>
      </c>
      <c r="L47" s="45"/>
      <c r="M47" s="45">
        <f t="shared" ca="1" si="16"/>
        <v>0</v>
      </c>
      <c r="N47" s="257">
        <f t="shared" ca="1" si="8"/>
        <v>0</v>
      </c>
      <c r="O47" s="23"/>
      <c r="P47" s="255">
        <f t="shared" ca="1" si="9"/>
        <v>9.4999999999999998E-3</v>
      </c>
      <c r="Q47" s="163">
        <f t="shared" ca="1" si="10"/>
        <v>9.4999999999999998E-3</v>
      </c>
      <c r="R47" s="164">
        <f ca="1">NPV(Q46,K47:$K$244) + ($A$13+$A$14+$A$15)/POWER(1+Q46,$A$28-D47+1)</f>
        <v>0</v>
      </c>
      <c r="S47" s="164">
        <f ca="1">NPV(Q47,K47:$K$244) + ($A$13+$A$14+$A$15)/POWER(1+Q47,$A$28-D47+1)</f>
        <v>0</v>
      </c>
      <c r="T47" s="45">
        <f t="shared" ca="1" si="11"/>
        <v>8.4128259913995862E-12</v>
      </c>
      <c r="U47" s="45">
        <f t="shared" ca="1" si="17"/>
        <v>0</v>
      </c>
      <c r="V47" s="45">
        <f t="shared" ca="1" si="18"/>
        <v>0</v>
      </c>
      <c r="W47" s="45">
        <f t="shared" ca="1" si="12"/>
        <v>0</v>
      </c>
      <c r="X47" s="25">
        <f t="shared" ca="1" si="1"/>
        <v>8.4128259913995862E-12</v>
      </c>
      <c r="Z47" s="28">
        <f t="shared" ca="1" si="19"/>
        <v>0</v>
      </c>
      <c r="AA47" s="233"/>
      <c r="AB47" s="45">
        <f t="shared" ca="1" si="13"/>
        <v>0</v>
      </c>
      <c r="AC47" s="45">
        <f t="shared" ca="1" si="2"/>
        <v>0</v>
      </c>
      <c r="AD47" s="25">
        <f t="shared" ca="1" si="3"/>
        <v>0</v>
      </c>
    </row>
    <row r="48" spans="1:30" x14ac:dyDescent="0.35">
      <c r="A48" s="240">
        <f ca="1">SUM(U5:U244)</f>
        <v>28.143238540453112</v>
      </c>
      <c r="B48" s="242" t="s">
        <v>58</v>
      </c>
      <c r="D48" s="20">
        <v>44</v>
      </c>
      <c r="E48" s="21">
        <f t="shared" ca="1" si="14"/>
        <v>60387</v>
      </c>
      <c r="F48" s="44">
        <f t="shared" ca="1" si="4"/>
        <v>60751</v>
      </c>
      <c r="G48" s="22" t="s">
        <v>119</v>
      </c>
      <c r="H48" s="44">
        <f t="shared" ca="1" si="15"/>
        <v>60358</v>
      </c>
      <c r="I48" s="45">
        <f t="shared" ca="1" si="5"/>
        <v>0</v>
      </c>
      <c r="J48" s="45">
        <f t="shared" ca="1" si="6"/>
        <v>0</v>
      </c>
      <c r="K48" s="45">
        <f t="shared" ca="1" si="7"/>
        <v>0</v>
      </c>
      <c r="L48" s="45"/>
      <c r="M48" s="45">
        <f t="shared" ca="1" si="16"/>
        <v>0</v>
      </c>
      <c r="N48" s="257">
        <f t="shared" ca="1" si="8"/>
        <v>0</v>
      </c>
      <c r="O48" s="23"/>
      <c r="P48" s="255">
        <f t="shared" ca="1" si="9"/>
        <v>9.4999999999999998E-3</v>
      </c>
      <c r="Q48" s="163">
        <f t="shared" ca="1" si="10"/>
        <v>9.4999999999999998E-3</v>
      </c>
      <c r="R48" s="164">
        <f ca="1">NPV(Q47,K48:$K$244) + ($A$13+$A$14+$A$15)/POWER(1+Q47,$A$28-D48+1)</f>
        <v>0</v>
      </c>
      <c r="S48" s="164">
        <f ca="1">NPV(Q48,K48:$K$244) + ($A$13+$A$14+$A$15)/POWER(1+Q48,$A$28-D48+1)</f>
        <v>0</v>
      </c>
      <c r="T48" s="45">
        <f t="shared" ca="1" si="11"/>
        <v>8.4128259913995862E-12</v>
      </c>
      <c r="U48" s="45">
        <f t="shared" ca="1" si="17"/>
        <v>0</v>
      </c>
      <c r="V48" s="45">
        <f t="shared" ca="1" si="18"/>
        <v>0</v>
      </c>
      <c r="W48" s="45">
        <f t="shared" ca="1" si="12"/>
        <v>0</v>
      </c>
      <c r="X48" s="25">
        <f t="shared" ca="1" si="1"/>
        <v>8.4128259913995862E-12</v>
      </c>
      <c r="Z48" s="28">
        <f t="shared" ca="1" si="19"/>
        <v>0</v>
      </c>
      <c r="AA48" s="233"/>
      <c r="AB48" s="45">
        <f t="shared" ca="1" si="13"/>
        <v>0</v>
      </c>
      <c r="AC48" s="45">
        <f t="shared" ca="1" si="2"/>
        <v>0</v>
      </c>
      <c r="AD48" s="25">
        <f t="shared" ca="1" si="3"/>
        <v>0</v>
      </c>
    </row>
    <row r="49" spans="1:30" x14ac:dyDescent="0.35">
      <c r="A49" s="240">
        <f ca="1">SUM(W5:W244)</f>
        <v>0</v>
      </c>
      <c r="B49" s="241" t="s">
        <v>59</v>
      </c>
      <c r="D49" s="20">
        <v>45</v>
      </c>
      <c r="E49" s="21">
        <f t="shared" ca="1" si="14"/>
        <v>60752</v>
      </c>
      <c r="F49" s="44">
        <f t="shared" ca="1" si="4"/>
        <v>61116</v>
      </c>
      <c r="G49" s="22" t="s">
        <v>119</v>
      </c>
      <c r="H49" s="44">
        <f t="shared" ca="1" si="15"/>
        <v>60723</v>
      </c>
      <c r="I49" s="45">
        <f t="shared" ca="1" si="5"/>
        <v>0</v>
      </c>
      <c r="J49" s="45">
        <f t="shared" ca="1" si="6"/>
        <v>0</v>
      </c>
      <c r="K49" s="45">
        <f t="shared" ca="1" si="7"/>
        <v>0</v>
      </c>
      <c r="L49" s="45"/>
      <c r="M49" s="45">
        <f t="shared" ca="1" si="16"/>
        <v>0</v>
      </c>
      <c r="N49" s="257">
        <f t="shared" ca="1" si="8"/>
        <v>0</v>
      </c>
      <c r="O49" s="23"/>
      <c r="P49" s="255">
        <f t="shared" ca="1" si="9"/>
        <v>9.4999999999999998E-3</v>
      </c>
      <c r="Q49" s="163">
        <f t="shared" ca="1" si="10"/>
        <v>9.4999999999999998E-3</v>
      </c>
      <c r="R49" s="164">
        <f ca="1">NPV(Q48,K49:$K$244) + ($A$13+$A$14+$A$15)/POWER(1+Q48,$A$28-D49+1)</f>
        <v>0</v>
      </c>
      <c r="S49" s="164">
        <f ca="1">NPV(Q49,K49:$K$244) + ($A$13+$A$14+$A$15)/POWER(1+Q49,$A$28-D49+1)</f>
        <v>0</v>
      </c>
      <c r="T49" s="45">
        <f t="shared" ca="1" si="11"/>
        <v>8.4128259913995862E-12</v>
      </c>
      <c r="U49" s="45">
        <f t="shared" ca="1" si="17"/>
        <v>0</v>
      </c>
      <c r="V49" s="45">
        <f t="shared" ca="1" si="18"/>
        <v>0</v>
      </c>
      <c r="W49" s="45">
        <f t="shared" ca="1" si="12"/>
        <v>0</v>
      </c>
      <c r="X49" s="25">
        <f t="shared" ca="1" si="1"/>
        <v>8.4128259913995862E-12</v>
      </c>
      <c r="Z49" s="28">
        <f t="shared" ca="1" si="19"/>
        <v>0</v>
      </c>
      <c r="AA49" s="233"/>
      <c r="AB49" s="45">
        <f t="shared" ca="1" si="13"/>
        <v>0</v>
      </c>
      <c r="AC49" s="45">
        <f t="shared" ca="1" si="2"/>
        <v>0</v>
      </c>
      <c r="AD49" s="25">
        <f t="shared" ca="1" si="3"/>
        <v>0</v>
      </c>
    </row>
    <row r="50" spans="1:30" x14ac:dyDescent="0.35">
      <c r="A50" s="240">
        <f ca="1">SUM(V5:V244)</f>
        <v>-3000</v>
      </c>
      <c r="B50" s="242" t="s">
        <v>60</v>
      </c>
      <c r="D50" s="20">
        <v>46</v>
      </c>
      <c r="E50" s="21">
        <f t="shared" ca="1" si="14"/>
        <v>61117</v>
      </c>
      <c r="F50" s="44">
        <f t="shared" ca="1" si="4"/>
        <v>61482</v>
      </c>
      <c r="G50" s="22" t="s">
        <v>119</v>
      </c>
      <c r="H50" s="44">
        <f t="shared" ca="1" si="15"/>
        <v>61088</v>
      </c>
      <c r="I50" s="45">
        <f t="shared" ca="1" si="5"/>
        <v>0</v>
      </c>
      <c r="J50" s="45">
        <f t="shared" ca="1" si="6"/>
        <v>0</v>
      </c>
      <c r="K50" s="45">
        <f t="shared" ca="1" si="7"/>
        <v>0</v>
      </c>
      <c r="L50" s="45"/>
      <c r="M50" s="45">
        <f t="shared" ca="1" si="16"/>
        <v>0</v>
      </c>
      <c r="N50" s="257">
        <f t="shared" ca="1" si="8"/>
        <v>0</v>
      </c>
      <c r="O50" s="23"/>
      <c r="P50" s="255">
        <f t="shared" ca="1" si="9"/>
        <v>9.4999999999999998E-3</v>
      </c>
      <c r="Q50" s="163">
        <f t="shared" ca="1" si="10"/>
        <v>9.4999999999999998E-3</v>
      </c>
      <c r="R50" s="164">
        <f ca="1">NPV(Q49,K50:$K$244) + ($A$13+$A$14+$A$15)/POWER(1+Q49,$A$28-D50+1)</f>
        <v>0</v>
      </c>
      <c r="S50" s="164">
        <f ca="1">NPV(Q50,K50:$K$244) + ($A$13+$A$14+$A$15)/POWER(1+Q50,$A$28-D50+1)</f>
        <v>0</v>
      </c>
      <c r="T50" s="45">
        <f t="shared" ca="1" si="11"/>
        <v>8.4128259913995862E-12</v>
      </c>
      <c r="U50" s="45">
        <f t="shared" ca="1" si="17"/>
        <v>0</v>
      </c>
      <c r="V50" s="45">
        <f t="shared" ca="1" si="18"/>
        <v>0</v>
      </c>
      <c r="W50" s="45">
        <f t="shared" ca="1" si="12"/>
        <v>0</v>
      </c>
      <c r="X50" s="25">
        <f t="shared" ca="1" si="1"/>
        <v>8.4128259913995862E-12</v>
      </c>
      <c r="Z50" s="28">
        <f t="shared" ca="1" si="19"/>
        <v>0</v>
      </c>
      <c r="AA50" s="233"/>
      <c r="AB50" s="45">
        <f t="shared" ca="1" si="13"/>
        <v>0</v>
      </c>
      <c r="AC50" s="45">
        <f t="shared" ca="1" si="2"/>
        <v>0</v>
      </c>
      <c r="AD50" s="25">
        <f t="shared" ca="1" si="3"/>
        <v>0</v>
      </c>
    </row>
    <row r="51" spans="1:30" x14ac:dyDescent="0.35">
      <c r="A51" s="240">
        <f ca="1">-(A13+A14+A15)</f>
        <v>0</v>
      </c>
      <c r="B51" s="243" t="s">
        <v>61</v>
      </c>
      <c r="C51" s="36"/>
      <c r="D51" s="20">
        <v>47</v>
      </c>
      <c r="E51" s="21">
        <f t="shared" ca="1" si="14"/>
        <v>61483</v>
      </c>
      <c r="F51" s="44">
        <f t="shared" ca="1" si="4"/>
        <v>61847</v>
      </c>
      <c r="G51" s="22" t="s">
        <v>119</v>
      </c>
      <c r="H51" s="44">
        <f t="shared" ca="1" si="15"/>
        <v>61454</v>
      </c>
      <c r="I51" s="45">
        <f t="shared" ca="1" si="5"/>
        <v>0</v>
      </c>
      <c r="J51" s="45">
        <f t="shared" ca="1" si="6"/>
        <v>0</v>
      </c>
      <c r="K51" s="45">
        <f t="shared" ca="1" si="7"/>
        <v>0</v>
      </c>
      <c r="L51" s="45"/>
      <c r="M51" s="45">
        <f t="shared" ca="1" si="16"/>
        <v>0</v>
      </c>
      <c r="N51" s="257">
        <f t="shared" ca="1" si="8"/>
        <v>0</v>
      </c>
      <c r="O51" s="23"/>
      <c r="P51" s="255">
        <f t="shared" ca="1" si="9"/>
        <v>9.4999999999999998E-3</v>
      </c>
      <c r="Q51" s="163">
        <f t="shared" ca="1" si="10"/>
        <v>9.4999999999999998E-3</v>
      </c>
      <c r="R51" s="164">
        <f ca="1">NPV(Q50,K51:$K$244) + ($A$13+$A$14+$A$15)/POWER(1+Q50,$A$28-D51+1)</f>
        <v>0</v>
      </c>
      <c r="S51" s="164">
        <f ca="1">NPV(Q51,K51:$K$244) + ($A$13+$A$14+$A$15)/POWER(1+Q51,$A$28-D51+1)</f>
        <v>0</v>
      </c>
      <c r="T51" s="45">
        <f t="shared" ca="1" si="11"/>
        <v>8.4128259913995862E-12</v>
      </c>
      <c r="U51" s="45">
        <f t="shared" ca="1" si="17"/>
        <v>0</v>
      </c>
      <c r="V51" s="45">
        <f t="shared" ca="1" si="18"/>
        <v>0</v>
      </c>
      <c r="W51" s="45">
        <f t="shared" ca="1" si="12"/>
        <v>0</v>
      </c>
      <c r="X51" s="25">
        <f t="shared" ca="1" si="1"/>
        <v>8.4128259913995862E-12</v>
      </c>
      <c r="Z51" s="28">
        <f t="shared" ca="1" si="19"/>
        <v>0</v>
      </c>
      <c r="AA51" s="233"/>
      <c r="AB51" s="45">
        <f t="shared" ca="1" si="13"/>
        <v>0</v>
      </c>
      <c r="AC51" s="45">
        <f t="shared" ca="1" si="2"/>
        <v>0</v>
      </c>
      <c r="AD51" s="25">
        <f t="shared" ca="1" si="3"/>
        <v>0</v>
      </c>
    </row>
    <row r="52" spans="1:30" x14ac:dyDescent="0.35">
      <c r="A52" s="244">
        <f ca="1">SUM(A47:A51)</f>
        <v>8.6401996668428183E-12</v>
      </c>
      <c r="B52" s="245" t="s">
        <v>254</v>
      </c>
      <c r="C52" s="38"/>
      <c r="D52" s="20">
        <v>48</v>
      </c>
      <c r="E52" s="21">
        <f t="shared" ca="1" si="14"/>
        <v>61848</v>
      </c>
      <c r="F52" s="44">
        <f t="shared" ca="1" si="4"/>
        <v>62212</v>
      </c>
      <c r="G52" s="22" t="s">
        <v>119</v>
      </c>
      <c r="H52" s="44">
        <f t="shared" ca="1" si="15"/>
        <v>61819</v>
      </c>
      <c r="I52" s="45">
        <f t="shared" ca="1" si="5"/>
        <v>0</v>
      </c>
      <c r="J52" s="45">
        <f t="shared" ca="1" si="6"/>
        <v>0</v>
      </c>
      <c r="K52" s="45">
        <f t="shared" ca="1" si="7"/>
        <v>0</v>
      </c>
      <c r="L52" s="45"/>
      <c r="M52" s="45">
        <f t="shared" ca="1" si="16"/>
        <v>0</v>
      </c>
      <c r="N52" s="257">
        <f t="shared" ca="1" si="8"/>
        <v>0</v>
      </c>
      <c r="O52" s="23"/>
      <c r="P52" s="255">
        <f t="shared" ca="1" si="9"/>
        <v>9.4999999999999998E-3</v>
      </c>
      <c r="Q52" s="163">
        <f t="shared" ca="1" si="10"/>
        <v>9.4999999999999998E-3</v>
      </c>
      <c r="R52" s="164">
        <f ca="1">NPV(Q51,K52:$K$244) + ($A$13+$A$14+$A$15)/POWER(1+Q51,$A$28-D52+1)</f>
        <v>0</v>
      </c>
      <c r="S52" s="164">
        <f ca="1">NPV(Q52,K52:$K$244) + ($A$13+$A$14+$A$15)/POWER(1+Q52,$A$28-D52+1)</f>
        <v>0</v>
      </c>
      <c r="T52" s="45">
        <f t="shared" ca="1" si="11"/>
        <v>8.4128259913995862E-12</v>
      </c>
      <c r="U52" s="45">
        <f t="shared" ca="1" si="17"/>
        <v>0</v>
      </c>
      <c r="V52" s="45">
        <f t="shared" ca="1" si="18"/>
        <v>0</v>
      </c>
      <c r="W52" s="45">
        <f t="shared" ca="1" si="12"/>
        <v>0</v>
      </c>
      <c r="X52" s="25">
        <f t="shared" ca="1" si="1"/>
        <v>8.4128259913995862E-12</v>
      </c>
      <c r="Z52" s="28">
        <f t="shared" ca="1" si="19"/>
        <v>0</v>
      </c>
      <c r="AA52" s="233"/>
      <c r="AB52" s="45">
        <f t="shared" ca="1" si="13"/>
        <v>0</v>
      </c>
      <c r="AC52" s="45">
        <f t="shared" ca="1" si="2"/>
        <v>0</v>
      </c>
      <c r="AD52" s="25">
        <f t="shared" ca="1" si="3"/>
        <v>0</v>
      </c>
    </row>
    <row r="53" spans="1:30" x14ac:dyDescent="0.35">
      <c r="A53" s="37"/>
      <c r="B53" s="37"/>
      <c r="C53" s="39"/>
      <c r="D53" s="20">
        <v>49</v>
      </c>
      <c r="E53" s="21">
        <f t="shared" ca="1" si="14"/>
        <v>62213</v>
      </c>
      <c r="F53" s="44">
        <f t="shared" ca="1" si="4"/>
        <v>62577</v>
      </c>
      <c r="G53" s="22" t="s">
        <v>119</v>
      </c>
      <c r="H53" s="44">
        <f t="shared" ca="1" si="15"/>
        <v>62184</v>
      </c>
      <c r="I53" s="45">
        <f t="shared" ca="1" si="5"/>
        <v>0</v>
      </c>
      <c r="J53" s="45">
        <f t="shared" ca="1" si="6"/>
        <v>0</v>
      </c>
      <c r="K53" s="45">
        <f t="shared" ca="1" si="7"/>
        <v>0</v>
      </c>
      <c r="L53" s="45"/>
      <c r="M53" s="45">
        <f t="shared" ca="1" si="16"/>
        <v>0</v>
      </c>
      <c r="N53" s="257">
        <f t="shared" ca="1" si="8"/>
        <v>0</v>
      </c>
      <c r="O53" s="23"/>
      <c r="P53" s="255">
        <f t="shared" ca="1" si="9"/>
        <v>9.4999999999999998E-3</v>
      </c>
      <c r="Q53" s="163">
        <f t="shared" ca="1" si="10"/>
        <v>9.4999999999999998E-3</v>
      </c>
      <c r="R53" s="164">
        <f ca="1">NPV(Q52,K53:$K$244) + ($A$13+$A$14+$A$15)/POWER(1+Q52,$A$28-D53+1)</f>
        <v>0</v>
      </c>
      <c r="S53" s="164">
        <f ca="1">NPV(Q53,K53:$K$244) + ($A$13+$A$14+$A$15)/POWER(1+Q53,$A$28-D53+1)</f>
        <v>0</v>
      </c>
      <c r="T53" s="45">
        <f t="shared" ca="1" si="11"/>
        <v>8.4128259913995862E-12</v>
      </c>
      <c r="U53" s="45">
        <f t="shared" ca="1" si="17"/>
        <v>0</v>
      </c>
      <c r="V53" s="45">
        <f t="shared" ca="1" si="18"/>
        <v>0</v>
      </c>
      <c r="W53" s="45">
        <f t="shared" ca="1" si="12"/>
        <v>0</v>
      </c>
      <c r="X53" s="25">
        <f t="shared" ca="1" si="1"/>
        <v>8.4128259913995862E-12</v>
      </c>
      <c r="Z53" s="28">
        <f t="shared" ca="1" si="19"/>
        <v>0</v>
      </c>
      <c r="AA53" s="233"/>
      <c r="AB53" s="45">
        <f t="shared" ca="1" si="13"/>
        <v>0</v>
      </c>
      <c r="AC53" s="45">
        <f t="shared" ca="1" si="2"/>
        <v>0</v>
      </c>
      <c r="AD53" s="25">
        <f t="shared" ca="1" si="3"/>
        <v>0</v>
      </c>
    </row>
    <row r="54" spans="1:30" x14ac:dyDescent="0.35">
      <c r="A54" s="238"/>
      <c r="B54" s="239" t="s">
        <v>62</v>
      </c>
      <c r="C54" s="38"/>
      <c r="D54" s="20">
        <v>50</v>
      </c>
      <c r="E54" s="21">
        <f t="shared" ca="1" si="14"/>
        <v>62578</v>
      </c>
      <c r="F54" s="44">
        <f t="shared" ca="1" si="4"/>
        <v>62943</v>
      </c>
      <c r="G54" s="22" t="s">
        <v>119</v>
      </c>
      <c r="H54" s="44">
        <f t="shared" ca="1" si="15"/>
        <v>62549</v>
      </c>
      <c r="I54" s="45">
        <f t="shared" ca="1" si="5"/>
        <v>0</v>
      </c>
      <c r="J54" s="45">
        <f t="shared" ca="1" si="6"/>
        <v>0</v>
      </c>
      <c r="K54" s="45">
        <f t="shared" ca="1" si="7"/>
        <v>0</v>
      </c>
      <c r="L54" s="45"/>
      <c r="M54" s="45">
        <f t="shared" ca="1" si="16"/>
        <v>0</v>
      </c>
      <c r="N54" s="257">
        <f t="shared" ca="1" si="8"/>
        <v>0</v>
      </c>
      <c r="O54" s="23"/>
      <c r="P54" s="255">
        <f t="shared" ca="1" si="9"/>
        <v>9.4999999999999998E-3</v>
      </c>
      <c r="Q54" s="163">
        <f t="shared" ca="1" si="10"/>
        <v>9.4999999999999998E-3</v>
      </c>
      <c r="R54" s="164">
        <f ca="1">NPV(Q53,K54:$K$244) + ($A$13+$A$14+$A$15)/POWER(1+Q53,$A$28-D54+1)</f>
        <v>0</v>
      </c>
      <c r="S54" s="164">
        <f ca="1">NPV(Q54,K54:$K$244) + ($A$13+$A$14+$A$15)/POWER(1+Q54,$A$28-D54+1)</f>
        <v>0</v>
      </c>
      <c r="T54" s="45">
        <f t="shared" ca="1" si="11"/>
        <v>8.4128259913995862E-12</v>
      </c>
      <c r="U54" s="45">
        <f t="shared" ca="1" si="17"/>
        <v>0</v>
      </c>
      <c r="V54" s="45">
        <f t="shared" ca="1" si="18"/>
        <v>0</v>
      </c>
      <c r="W54" s="45">
        <f t="shared" ca="1" si="12"/>
        <v>0</v>
      </c>
      <c r="X54" s="25">
        <f t="shared" ca="1" si="1"/>
        <v>8.4128259913995862E-12</v>
      </c>
      <c r="Z54" s="28">
        <f t="shared" ca="1" si="19"/>
        <v>0</v>
      </c>
      <c r="AA54" s="233"/>
      <c r="AB54" s="45">
        <f t="shared" ca="1" si="13"/>
        <v>0</v>
      </c>
      <c r="AC54" s="45">
        <f t="shared" ca="1" si="2"/>
        <v>0</v>
      </c>
      <c r="AD54" s="25">
        <f t="shared" ca="1" si="3"/>
        <v>0</v>
      </c>
    </row>
    <row r="55" spans="1:30" x14ac:dyDescent="0.35">
      <c r="A55" s="240">
        <f ca="1">A36</f>
        <v>2971.8567614595554</v>
      </c>
      <c r="B55" s="241" t="s">
        <v>57</v>
      </c>
      <c r="C55" s="39"/>
      <c r="D55" s="20">
        <v>51</v>
      </c>
      <c r="E55" s="21">
        <f t="shared" ca="1" si="14"/>
        <v>62944</v>
      </c>
      <c r="F55" s="44">
        <f t="shared" ca="1" si="4"/>
        <v>63308</v>
      </c>
      <c r="G55" s="22" t="s">
        <v>119</v>
      </c>
      <c r="H55" s="44">
        <f t="shared" ca="1" si="15"/>
        <v>62915</v>
      </c>
      <c r="I55" s="45">
        <f t="shared" ca="1" si="5"/>
        <v>0</v>
      </c>
      <c r="J55" s="45">
        <f t="shared" ca="1" si="6"/>
        <v>0</v>
      </c>
      <c r="K55" s="45">
        <f t="shared" ca="1" si="7"/>
        <v>0</v>
      </c>
      <c r="L55" s="45"/>
      <c r="M55" s="45">
        <f t="shared" ca="1" si="16"/>
        <v>0</v>
      </c>
      <c r="N55" s="257">
        <f t="shared" ca="1" si="8"/>
        <v>0</v>
      </c>
      <c r="O55" s="23"/>
      <c r="P55" s="255">
        <f t="shared" ca="1" si="9"/>
        <v>9.4999999999999998E-3</v>
      </c>
      <c r="Q55" s="163">
        <f t="shared" ca="1" si="10"/>
        <v>9.4999999999999998E-3</v>
      </c>
      <c r="R55" s="164">
        <f ca="1">NPV(Q54,K55:$K$244) + ($A$13+$A$14+$A$15)/POWER(1+Q54,$A$28-D55+1)</f>
        <v>0</v>
      </c>
      <c r="S55" s="164">
        <f ca="1">NPV(Q55,K55:$K$244) + ($A$13+$A$14+$A$15)/POWER(1+Q55,$A$28-D55+1)</f>
        <v>0</v>
      </c>
      <c r="T55" s="45">
        <f t="shared" ca="1" si="11"/>
        <v>8.4128259913995862E-12</v>
      </c>
      <c r="U55" s="45">
        <f t="shared" ca="1" si="17"/>
        <v>0</v>
      </c>
      <c r="V55" s="45">
        <f t="shared" ca="1" si="18"/>
        <v>0</v>
      </c>
      <c r="W55" s="45">
        <f t="shared" ca="1" si="12"/>
        <v>0</v>
      </c>
      <c r="X55" s="25">
        <f t="shared" ca="1" si="1"/>
        <v>8.4128259913995862E-12</v>
      </c>
      <c r="Z55" s="28">
        <f t="shared" ca="1" si="19"/>
        <v>0</v>
      </c>
      <c r="AA55" s="233"/>
      <c r="AB55" s="45">
        <f t="shared" ca="1" si="13"/>
        <v>0</v>
      </c>
      <c r="AC55" s="45">
        <f t="shared" ca="1" si="2"/>
        <v>0</v>
      </c>
      <c r="AD55" s="25">
        <f t="shared" ca="1" si="3"/>
        <v>0</v>
      </c>
    </row>
    <row r="56" spans="1:30" x14ac:dyDescent="0.35">
      <c r="A56" s="240">
        <f>-SUM(AA5:AA244)</f>
        <v>0</v>
      </c>
      <c r="B56" s="241" t="s">
        <v>63</v>
      </c>
      <c r="D56" s="20">
        <v>52</v>
      </c>
      <c r="E56" s="21">
        <f t="shared" ca="1" si="14"/>
        <v>63309</v>
      </c>
      <c r="F56" s="44">
        <f t="shared" ca="1" si="4"/>
        <v>63673</v>
      </c>
      <c r="G56" s="22" t="s">
        <v>119</v>
      </c>
      <c r="H56" s="44">
        <f t="shared" ca="1" si="15"/>
        <v>63280</v>
      </c>
      <c r="I56" s="45">
        <f t="shared" ca="1" si="5"/>
        <v>0</v>
      </c>
      <c r="J56" s="45">
        <f t="shared" ca="1" si="6"/>
        <v>0</v>
      </c>
      <c r="K56" s="45">
        <f t="shared" ca="1" si="7"/>
        <v>0</v>
      </c>
      <c r="L56" s="45"/>
      <c r="M56" s="45">
        <f t="shared" ca="1" si="16"/>
        <v>0</v>
      </c>
      <c r="N56" s="257">
        <f t="shared" ca="1" si="8"/>
        <v>0</v>
      </c>
      <c r="O56" s="23"/>
      <c r="P56" s="255">
        <f t="shared" ca="1" si="9"/>
        <v>9.4999999999999998E-3</v>
      </c>
      <c r="Q56" s="163">
        <f t="shared" ca="1" si="10"/>
        <v>9.4999999999999998E-3</v>
      </c>
      <c r="R56" s="164">
        <f ca="1">NPV(Q55,K56:$K$244) + ($A$13+$A$14+$A$15)/POWER(1+Q55,$A$28-D56+1)</f>
        <v>0</v>
      </c>
      <c r="S56" s="164">
        <f ca="1">NPV(Q56,K56:$K$244) + ($A$13+$A$14+$A$15)/POWER(1+Q56,$A$28-D56+1)</f>
        <v>0</v>
      </c>
      <c r="T56" s="45">
        <f t="shared" ca="1" si="11"/>
        <v>8.4128259913995862E-12</v>
      </c>
      <c r="U56" s="45">
        <f t="shared" ca="1" si="17"/>
        <v>0</v>
      </c>
      <c r="V56" s="45">
        <f t="shared" ca="1" si="18"/>
        <v>0</v>
      </c>
      <c r="W56" s="45">
        <f t="shared" ca="1" si="12"/>
        <v>0</v>
      </c>
      <c r="X56" s="25">
        <f t="shared" ca="1" si="1"/>
        <v>8.4128259913995862E-12</v>
      </c>
      <c r="Z56" s="28">
        <f t="shared" ca="1" si="19"/>
        <v>0</v>
      </c>
      <c r="AA56" s="233"/>
      <c r="AB56" s="45">
        <f t="shared" ca="1" si="13"/>
        <v>0</v>
      </c>
      <c r="AC56" s="45">
        <f t="shared" ca="1" si="2"/>
        <v>0</v>
      </c>
      <c r="AD56" s="25">
        <f t="shared" ca="1" si="3"/>
        <v>0</v>
      </c>
    </row>
    <row r="57" spans="1:30" x14ac:dyDescent="0.35">
      <c r="A57" s="240">
        <f ca="1">-SUM(AB5:AB244)</f>
        <v>-2971.8567614595549</v>
      </c>
      <c r="B57" s="241" t="s">
        <v>64</v>
      </c>
      <c r="C57" s="29"/>
      <c r="D57" s="20">
        <v>53</v>
      </c>
      <c r="E57" s="21">
        <f t="shared" ca="1" si="14"/>
        <v>63674</v>
      </c>
      <c r="F57" s="44">
        <f t="shared" ca="1" si="4"/>
        <v>64038</v>
      </c>
      <c r="G57" s="22" t="s">
        <v>119</v>
      </c>
      <c r="H57" s="44">
        <f t="shared" ca="1" si="15"/>
        <v>63645</v>
      </c>
      <c r="I57" s="45">
        <f t="shared" ca="1" si="5"/>
        <v>0</v>
      </c>
      <c r="J57" s="45">
        <f t="shared" ca="1" si="6"/>
        <v>0</v>
      </c>
      <c r="K57" s="45">
        <f t="shared" ca="1" si="7"/>
        <v>0</v>
      </c>
      <c r="L57" s="45"/>
      <c r="M57" s="45">
        <f t="shared" ca="1" si="16"/>
        <v>0</v>
      </c>
      <c r="N57" s="257">
        <f t="shared" ca="1" si="8"/>
        <v>0</v>
      </c>
      <c r="O57" s="23"/>
      <c r="P57" s="255">
        <f t="shared" ca="1" si="9"/>
        <v>9.4999999999999998E-3</v>
      </c>
      <c r="Q57" s="163">
        <f t="shared" ca="1" si="10"/>
        <v>9.4999999999999998E-3</v>
      </c>
      <c r="R57" s="164">
        <f ca="1">NPV(Q56,K57:$K$244) + ($A$13+$A$14+$A$15)/POWER(1+Q56,$A$28-D57+1)</f>
        <v>0</v>
      </c>
      <c r="S57" s="164">
        <f ca="1">NPV(Q57,K57:$K$244) + ($A$13+$A$14+$A$15)/POWER(1+Q57,$A$28-D57+1)</f>
        <v>0</v>
      </c>
      <c r="T57" s="45">
        <f t="shared" ca="1" si="11"/>
        <v>8.4128259913995862E-12</v>
      </c>
      <c r="U57" s="45">
        <f t="shared" ca="1" si="17"/>
        <v>0</v>
      </c>
      <c r="V57" s="45">
        <f t="shared" ca="1" si="18"/>
        <v>0</v>
      </c>
      <c r="W57" s="45">
        <f t="shared" ca="1" si="12"/>
        <v>0</v>
      </c>
      <c r="X57" s="25">
        <f t="shared" ca="1" si="1"/>
        <v>8.4128259913995862E-12</v>
      </c>
      <c r="Z57" s="28">
        <f t="shared" ca="1" si="19"/>
        <v>0</v>
      </c>
      <c r="AA57" s="233"/>
      <c r="AB57" s="45">
        <f t="shared" ca="1" si="13"/>
        <v>0</v>
      </c>
      <c r="AC57" s="45">
        <f t="shared" ca="1" si="2"/>
        <v>0</v>
      </c>
      <c r="AD57" s="25">
        <f t="shared" ca="1" si="3"/>
        <v>0</v>
      </c>
    </row>
    <row r="58" spans="1:30" x14ac:dyDescent="0.35">
      <c r="A58" s="240">
        <f ca="1">SUM(AC5:AC244)</f>
        <v>0</v>
      </c>
      <c r="B58" s="241" t="s">
        <v>65</v>
      </c>
      <c r="D58" s="20">
        <v>54</v>
      </c>
      <c r="E58" s="21">
        <f t="shared" ca="1" si="14"/>
        <v>64039</v>
      </c>
      <c r="F58" s="44">
        <f t="shared" ca="1" si="4"/>
        <v>64404</v>
      </c>
      <c r="G58" s="22" t="s">
        <v>119</v>
      </c>
      <c r="H58" s="44">
        <f t="shared" ca="1" si="15"/>
        <v>64010</v>
      </c>
      <c r="I58" s="45">
        <f t="shared" ca="1" si="5"/>
        <v>0</v>
      </c>
      <c r="J58" s="45">
        <f t="shared" ca="1" si="6"/>
        <v>0</v>
      </c>
      <c r="K58" s="45">
        <f t="shared" ca="1" si="7"/>
        <v>0</v>
      </c>
      <c r="L58" s="45"/>
      <c r="M58" s="45">
        <f t="shared" ca="1" si="16"/>
        <v>0</v>
      </c>
      <c r="N58" s="257">
        <f t="shared" ca="1" si="8"/>
        <v>0</v>
      </c>
      <c r="O58" s="23"/>
      <c r="P58" s="255">
        <f t="shared" ca="1" si="9"/>
        <v>9.4999999999999998E-3</v>
      </c>
      <c r="Q58" s="163">
        <f t="shared" ca="1" si="10"/>
        <v>9.4999999999999998E-3</v>
      </c>
      <c r="R58" s="164">
        <f ca="1">NPV(Q57,K58:$K$244) + ($A$13+$A$14+$A$15)/POWER(1+Q57,$A$28-D58+1)</f>
        <v>0</v>
      </c>
      <c r="S58" s="164">
        <f ca="1">NPV(Q58,K58:$K$244) + ($A$13+$A$14+$A$15)/POWER(1+Q58,$A$28-D58+1)</f>
        <v>0</v>
      </c>
      <c r="T58" s="45">
        <f t="shared" ca="1" si="11"/>
        <v>8.4128259913995862E-12</v>
      </c>
      <c r="U58" s="45">
        <f t="shared" ca="1" si="17"/>
        <v>0</v>
      </c>
      <c r="V58" s="45">
        <f t="shared" ca="1" si="18"/>
        <v>0</v>
      </c>
      <c r="W58" s="45">
        <f t="shared" ca="1" si="12"/>
        <v>0</v>
      </c>
      <c r="X58" s="25">
        <f t="shared" ca="1" si="1"/>
        <v>8.4128259913995862E-12</v>
      </c>
      <c r="Z58" s="28">
        <f t="shared" ca="1" si="19"/>
        <v>0</v>
      </c>
      <c r="AA58" s="233"/>
      <c r="AB58" s="45">
        <f t="shared" ca="1" si="13"/>
        <v>0</v>
      </c>
      <c r="AC58" s="45">
        <f t="shared" ca="1" si="2"/>
        <v>0</v>
      </c>
      <c r="AD58" s="25">
        <f t="shared" ca="1" si="3"/>
        <v>0</v>
      </c>
    </row>
    <row r="59" spans="1:30" x14ac:dyDescent="0.35">
      <c r="A59" s="244">
        <f ca="1">SUM(A55:A58)</f>
        <v>4.5474735088646412E-13</v>
      </c>
      <c r="B59" s="245" t="s">
        <v>254</v>
      </c>
      <c r="C59" s="36"/>
      <c r="D59" s="20">
        <v>55</v>
      </c>
      <c r="E59" s="21">
        <f t="shared" ca="1" si="14"/>
        <v>64405</v>
      </c>
      <c r="F59" s="44">
        <f t="shared" ca="1" si="4"/>
        <v>64769</v>
      </c>
      <c r="G59" s="22" t="s">
        <v>119</v>
      </c>
      <c r="H59" s="44">
        <f t="shared" ca="1" si="15"/>
        <v>64376</v>
      </c>
      <c r="I59" s="45">
        <f t="shared" ca="1" si="5"/>
        <v>0</v>
      </c>
      <c r="J59" s="45">
        <f t="shared" ca="1" si="6"/>
        <v>0</v>
      </c>
      <c r="K59" s="45">
        <f t="shared" ca="1" si="7"/>
        <v>0</v>
      </c>
      <c r="L59" s="45"/>
      <c r="M59" s="45">
        <f t="shared" ca="1" si="16"/>
        <v>0</v>
      </c>
      <c r="N59" s="257">
        <f t="shared" ca="1" si="8"/>
        <v>0</v>
      </c>
      <c r="O59" s="23"/>
      <c r="P59" s="255">
        <f t="shared" ca="1" si="9"/>
        <v>9.4999999999999998E-3</v>
      </c>
      <c r="Q59" s="163">
        <f t="shared" ca="1" si="10"/>
        <v>9.4999999999999998E-3</v>
      </c>
      <c r="R59" s="164">
        <f ca="1">NPV(Q58,K59:$K$244) + ($A$13+$A$14+$A$15)/POWER(1+Q58,$A$28-D59+1)</f>
        <v>0</v>
      </c>
      <c r="S59" s="164">
        <f ca="1">NPV(Q59,K59:$K$244) + ($A$13+$A$14+$A$15)/POWER(1+Q59,$A$28-D59+1)</f>
        <v>0</v>
      </c>
      <c r="T59" s="45">
        <f t="shared" ca="1" si="11"/>
        <v>8.4128259913995862E-12</v>
      </c>
      <c r="U59" s="45">
        <f t="shared" ca="1" si="17"/>
        <v>0</v>
      </c>
      <c r="V59" s="45">
        <f t="shared" ca="1" si="18"/>
        <v>0</v>
      </c>
      <c r="W59" s="45">
        <f t="shared" ca="1" si="12"/>
        <v>0</v>
      </c>
      <c r="X59" s="25">
        <f t="shared" ca="1" si="1"/>
        <v>8.4128259913995862E-12</v>
      </c>
      <c r="Z59" s="28">
        <f t="shared" ca="1" si="19"/>
        <v>0</v>
      </c>
      <c r="AA59" s="233"/>
      <c r="AB59" s="45">
        <f t="shared" ca="1" si="13"/>
        <v>0</v>
      </c>
      <c r="AC59" s="45">
        <f t="shared" ca="1" si="2"/>
        <v>0</v>
      </c>
      <c r="AD59" s="25">
        <f t="shared" ca="1" si="3"/>
        <v>0</v>
      </c>
    </row>
    <row r="60" spans="1:30" x14ac:dyDescent="0.35">
      <c r="C60" s="38"/>
      <c r="D60" s="20">
        <v>56</v>
      </c>
      <c r="E60" s="21">
        <f t="shared" ca="1" si="14"/>
        <v>64770</v>
      </c>
      <c r="F60" s="44">
        <f t="shared" ca="1" si="4"/>
        <v>65134</v>
      </c>
      <c r="G60" s="22" t="s">
        <v>119</v>
      </c>
      <c r="H60" s="44">
        <f t="shared" ca="1" si="15"/>
        <v>64741</v>
      </c>
      <c r="I60" s="45">
        <f t="shared" ca="1" si="5"/>
        <v>0</v>
      </c>
      <c r="J60" s="45">
        <f t="shared" ca="1" si="6"/>
        <v>0</v>
      </c>
      <c r="K60" s="45">
        <f t="shared" ca="1" si="7"/>
        <v>0</v>
      </c>
      <c r="L60" s="45"/>
      <c r="M60" s="45">
        <f t="shared" ca="1" si="16"/>
        <v>0</v>
      </c>
      <c r="N60" s="257">
        <f t="shared" ca="1" si="8"/>
        <v>0</v>
      </c>
      <c r="O60" s="23"/>
      <c r="P60" s="255">
        <f t="shared" ca="1" si="9"/>
        <v>9.4999999999999998E-3</v>
      </c>
      <c r="Q60" s="163">
        <f t="shared" ca="1" si="10"/>
        <v>9.4999999999999998E-3</v>
      </c>
      <c r="R60" s="164">
        <f ca="1">NPV(Q59,K60:$K$244) + ($A$13+$A$14+$A$15)/POWER(1+Q59,$A$28-D60+1)</f>
        <v>0</v>
      </c>
      <c r="S60" s="164">
        <f ca="1">NPV(Q60,K60:$K$244) + ($A$13+$A$14+$A$15)/POWER(1+Q60,$A$28-D60+1)</f>
        <v>0</v>
      </c>
      <c r="T60" s="45">
        <f t="shared" ca="1" si="11"/>
        <v>8.4128259913995862E-12</v>
      </c>
      <c r="U60" s="45">
        <f t="shared" ca="1" si="17"/>
        <v>0</v>
      </c>
      <c r="V60" s="45">
        <f t="shared" ca="1" si="18"/>
        <v>0</v>
      </c>
      <c r="W60" s="45">
        <f t="shared" ca="1" si="12"/>
        <v>0</v>
      </c>
      <c r="X60" s="25">
        <f t="shared" ca="1" si="1"/>
        <v>8.4128259913995862E-12</v>
      </c>
      <c r="Z60" s="28">
        <f t="shared" ca="1" si="19"/>
        <v>0</v>
      </c>
      <c r="AA60" s="233"/>
      <c r="AB60" s="45">
        <f t="shared" ca="1" si="13"/>
        <v>0</v>
      </c>
      <c r="AC60" s="45">
        <f t="shared" ca="1" si="2"/>
        <v>0</v>
      </c>
      <c r="AD60" s="25">
        <f t="shared" ca="1" si="3"/>
        <v>0</v>
      </c>
    </row>
    <row r="61" spans="1:30" x14ac:dyDescent="0.35">
      <c r="C61" s="38"/>
      <c r="D61" s="20">
        <v>57</v>
      </c>
      <c r="E61" s="21">
        <f t="shared" ca="1" si="14"/>
        <v>65135</v>
      </c>
      <c r="F61" s="44">
        <f t="shared" ca="1" si="4"/>
        <v>65499</v>
      </c>
      <c r="G61" s="22" t="s">
        <v>119</v>
      </c>
      <c r="H61" s="44">
        <f t="shared" ca="1" si="15"/>
        <v>65106</v>
      </c>
      <c r="I61" s="45">
        <f t="shared" ca="1" si="5"/>
        <v>0</v>
      </c>
      <c r="J61" s="45">
        <f t="shared" ca="1" si="6"/>
        <v>0</v>
      </c>
      <c r="K61" s="45">
        <f t="shared" ca="1" si="7"/>
        <v>0</v>
      </c>
      <c r="L61" s="45"/>
      <c r="M61" s="45">
        <f t="shared" ca="1" si="16"/>
        <v>0</v>
      </c>
      <c r="N61" s="257">
        <f t="shared" ca="1" si="8"/>
        <v>0</v>
      </c>
      <c r="O61" s="23"/>
      <c r="P61" s="255">
        <f t="shared" ca="1" si="9"/>
        <v>9.4999999999999998E-3</v>
      </c>
      <c r="Q61" s="163">
        <f t="shared" ca="1" si="10"/>
        <v>9.4999999999999998E-3</v>
      </c>
      <c r="R61" s="164">
        <f ca="1">NPV(Q60,K61:$K$244) + ($A$13+$A$14+$A$15)/POWER(1+Q60,$A$28-D61+1)</f>
        <v>0</v>
      </c>
      <c r="S61" s="164">
        <f ca="1">NPV(Q61,K61:$K$244) + ($A$13+$A$14+$A$15)/POWER(1+Q61,$A$28-D61+1)</f>
        <v>0</v>
      </c>
      <c r="T61" s="45">
        <f t="shared" ca="1" si="11"/>
        <v>8.4128259913995862E-12</v>
      </c>
      <c r="U61" s="45">
        <f t="shared" ca="1" si="17"/>
        <v>0</v>
      </c>
      <c r="V61" s="45">
        <f t="shared" ca="1" si="18"/>
        <v>0</v>
      </c>
      <c r="W61" s="45">
        <f t="shared" ca="1" si="12"/>
        <v>0</v>
      </c>
      <c r="X61" s="25">
        <f t="shared" ca="1" si="1"/>
        <v>8.4128259913995862E-12</v>
      </c>
      <c r="Z61" s="28">
        <f t="shared" ca="1" si="19"/>
        <v>0</v>
      </c>
      <c r="AA61" s="233"/>
      <c r="AB61" s="45">
        <f t="shared" ca="1" si="13"/>
        <v>0</v>
      </c>
      <c r="AC61" s="45">
        <f t="shared" ca="1" si="2"/>
        <v>0</v>
      </c>
      <c r="AD61" s="25">
        <f t="shared" ca="1" si="3"/>
        <v>0</v>
      </c>
    </row>
    <row r="62" spans="1:30" x14ac:dyDescent="0.35">
      <c r="C62" s="38"/>
      <c r="D62" s="20">
        <v>58</v>
      </c>
      <c r="E62" s="21">
        <f t="shared" ca="1" si="14"/>
        <v>65500</v>
      </c>
      <c r="F62" s="44">
        <f t="shared" ca="1" si="4"/>
        <v>65865</v>
      </c>
      <c r="G62" s="22" t="s">
        <v>119</v>
      </c>
      <c r="H62" s="44">
        <f t="shared" ca="1" si="15"/>
        <v>65471</v>
      </c>
      <c r="I62" s="45">
        <f t="shared" ca="1" si="5"/>
        <v>0</v>
      </c>
      <c r="J62" s="45">
        <f t="shared" ca="1" si="6"/>
        <v>0</v>
      </c>
      <c r="K62" s="45">
        <f t="shared" ca="1" si="7"/>
        <v>0</v>
      </c>
      <c r="L62" s="45"/>
      <c r="M62" s="45">
        <f t="shared" ca="1" si="16"/>
        <v>0</v>
      </c>
      <c r="N62" s="257">
        <f t="shared" ca="1" si="8"/>
        <v>0</v>
      </c>
      <c r="O62" s="23"/>
      <c r="P62" s="255">
        <f t="shared" ca="1" si="9"/>
        <v>9.4999999999999998E-3</v>
      </c>
      <c r="Q62" s="163">
        <f t="shared" ca="1" si="10"/>
        <v>9.4999999999999998E-3</v>
      </c>
      <c r="R62" s="164">
        <f ca="1">NPV(Q61,K62:$K$244) + ($A$13+$A$14+$A$15)/POWER(1+Q61,$A$28-D62+1)</f>
        <v>0</v>
      </c>
      <c r="S62" s="164">
        <f ca="1">NPV(Q62,K62:$K$244) + ($A$13+$A$14+$A$15)/POWER(1+Q62,$A$28-D62+1)</f>
        <v>0</v>
      </c>
      <c r="T62" s="45">
        <f t="shared" ca="1" si="11"/>
        <v>8.4128259913995862E-12</v>
      </c>
      <c r="U62" s="45">
        <f t="shared" ca="1" si="17"/>
        <v>0</v>
      </c>
      <c r="V62" s="45">
        <f t="shared" ca="1" si="18"/>
        <v>0</v>
      </c>
      <c r="W62" s="45">
        <f t="shared" ca="1" si="12"/>
        <v>0</v>
      </c>
      <c r="X62" s="25">
        <f t="shared" ca="1" si="1"/>
        <v>8.4128259913995862E-12</v>
      </c>
      <c r="Z62" s="28">
        <f t="shared" ca="1" si="19"/>
        <v>0</v>
      </c>
      <c r="AA62" s="233"/>
      <c r="AB62" s="45">
        <f t="shared" ca="1" si="13"/>
        <v>0</v>
      </c>
      <c r="AC62" s="45">
        <f t="shared" ca="1" si="2"/>
        <v>0</v>
      </c>
      <c r="AD62" s="25">
        <f t="shared" ca="1" si="3"/>
        <v>0</v>
      </c>
    </row>
    <row r="63" spans="1:30" x14ac:dyDescent="0.35">
      <c r="C63" s="38"/>
      <c r="D63" s="20">
        <v>59</v>
      </c>
      <c r="E63" s="21">
        <f t="shared" ca="1" si="14"/>
        <v>65866</v>
      </c>
      <c r="F63" s="44">
        <f t="shared" ca="1" si="4"/>
        <v>66230</v>
      </c>
      <c r="G63" s="22" t="s">
        <v>119</v>
      </c>
      <c r="H63" s="44">
        <f t="shared" ca="1" si="15"/>
        <v>65837</v>
      </c>
      <c r="I63" s="45">
        <f t="shared" ca="1" si="5"/>
        <v>0</v>
      </c>
      <c r="J63" s="45">
        <f t="shared" ca="1" si="6"/>
        <v>0</v>
      </c>
      <c r="K63" s="45">
        <f t="shared" ca="1" si="7"/>
        <v>0</v>
      </c>
      <c r="L63" s="45"/>
      <c r="M63" s="45">
        <f t="shared" ca="1" si="16"/>
        <v>0</v>
      </c>
      <c r="N63" s="257">
        <f t="shared" ca="1" si="8"/>
        <v>0</v>
      </c>
      <c r="O63" s="23"/>
      <c r="P63" s="255">
        <f t="shared" ca="1" si="9"/>
        <v>9.4999999999999998E-3</v>
      </c>
      <c r="Q63" s="163">
        <f t="shared" ca="1" si="10"/>
        <v>9.4999999999999998E-3</v>
      </c>
      <c r="R63" s="164">
        <f ca="1">NPV(Q62,K63:$K$244) + ($A$13+$A$14+$A$15)/POWER(1+Q62,$A$28-D63+1)</f>
        <v>0</v>
      </c>
      <c r="S63" s="164">
        <f ca="1">NPV(Q63,K63:$K$244) + ($A$13+$A$14+$A$15)/POWER(1+Q63,$A$28-D63+1)</f>
        <v>0</v>
      </c>
      <c r="T63" s="45">
        <f t="shared" ca="1" si="11"/>
        <v>8.4128259913995862E-12</v>
      </c>
      <c r="U63" s="45">
        <f t="shared" ca="1" si="17"/>
        <v>0</v>
      </c>
      <c r="V63" s="45">
        <f t="shared" ca="1" si="18"/>
        <v>0</v>
      </c>
      <c r="W63" s="45">
        <f t="shared" ca="1" si="12"/>
        <v>0</v>
      </c>
      <c r="X63" s="25">
        <f t="shared" ca="1" si="1"/>
        <v>8.4128259913995862E-12</v>
      </c>
      <c r="Z63" s="28">
        <f t="shared" ca="1" si="19"/>
        <v>0</v>
      </c>
      <c r="AA63" s="233"/>
      <c r="AB63" s="45">
        <f t="shared" ca="1" si="13"/>
        <v>0</v>
      </c>
      <c r="AC63" s="45">
        <f t="shared" ca="1" si="2"/>
        <v>0</v>
      </c>
      <c r="AD63" s="25">
        <f t="shared" ca="1" si="3"/>
        <v>0</v>
      </c>
    </row>
    <row r="64" spans="1:30" x14ac:dyDescent="0.35">
      <c r="C64" s="29"/>
      <c r="D64" s="20">
        <v>60</v>
      </c>
      <c r="E64" s="21">
        <f t="shared" ca="1" si="14"/>
        <v>66231</v>
      </c>
      <c r="F64" s="44">
        <f t="shared" ca="1" si="4"/>
        <v>66595</v>
      </c>
      <c r="G64" s="22" t="s">
        <v>119</v>
      </c>
      <c r="H64" s="44">
        <f t="shared" ca="1" si="15"/>
        <v>66202</v>
      </c>
      <c r="I64" s="45">
        <f t="shared" ca="1" si="5"/>
        <v>0</v>
      </c>
      <c r="J64" s="45">
        <f t="shared" ca="1" si="6"/>
        <v>0</v>
      </c>
      <c r="K64" s="45">
        <f t="shared" ca="1" si="7"/>
        <v>0</v>
      </c>
      <c r="L64" s="45"/>
      <c r="M64" s="45">
        <f t="shared" ca="1" si="16"/>
        <v>0</v>
      </c>
      <c r="N64" s="257">
        <f t="shared" ca="1" si="8"/>
        <v>0</v>
      </c>
      <c r="O64" s="23"/>
      <c r="P64" s="255">
        <f t="shared" ca="1" si="9"/>
        <v>9.4999999999999998E-3</v>
      </c>
      <c r="Q64" s="163">
        <f t="shared" ca="1" si="10"/>
        <v>9.4999999999999998E-3</v>
      </c>
      <c r="R64" s="164">
        <f ca="1">NPV(Q63,K64:$K$244) + ($A$13+$A$14+$A$15)/POWER(1+Q63,$A$28-D64+1)</f>
        <v>0</v>
      </c>
      <c r="S64" s="164">
        <f ca="1">NPV(Q64,K64:$K$244) + ($A$13+$A$14+$A$15)/POWER(1+Q64,$A$28-D64+1)</f>
        <v>0</v>
      </c>
      <c r="T64" s="45">
        <f t="shared" ca="1" si="11"/>
        <v>8.4128259913995862E-12</v>
      </c>
      <c r="U64" s="45">
        <f t="shared" ca="1" si="17"/>
        <v>0</v>
      </c>
      <c r="V64" s="45">
        <f t="shared" ca="1" si="18"/>
        <v>0</v>
      </c>
      <c r="W64" s="45">
        <f t="shared" ca="1" si="12"/>
        <v>0</v>
      </c>
      <c r="X64" s="25">
        <f t="shared" ca="1" si="1"/>
        <v>8.4128259913995862E-12</v>
      </c>
      <c r="Z64" s="28">
        <f t="shared" ca="1" si="19"/>
        <v>0</v>
      </c>
      <c r="AA64" s="233"/>
      <c r="AB64" s="45">
        <f t="shared" ca="1" si="13"/>
        <v>0</v>
      </c>
      <c r="AC64" s="45">
        <f t="shared" ca="1" si="2"/>
        <v>0</v>
      </c>
      <c r="AD64" s="25">
        <f t="shared" ca="1" si="3"/>
        <v>0</v>
      </c>
    </row>
    <row r="65" spans="4:30" x14ac:dyDescent="0.35">
      <c r="D65" s="20">
        <v>61</v>
      </c>
      <c r="E65" s="21">
        <f t="shared" ca="1" si="14"/>
        <v>66596</v>
      </c>
      <c r="F65" s="44">
        <f t="shared" ca="1" si="4"/>
        <v>66960</v>
      </c>
      <c r="G65" s="22" t="s">
        <v>119</v>
      </c>
      <c r="H65" s="44">
        <f t="shared" ca="1" si="15"/>
        <v>66567</v>
      </c>
      <c r="I65" s="45">
        <f t="shared" ca="1" si="5"/>
        <v>0</v>
      </c>
      <c r="J65" s="45">
        <f t="shared" ca="1" si="6"/>
        <v>0</v>
      </c>
      <c r="K65" s="45">
        <f t="shared" ca="1" si="7"/>
        <v>0</v>
      </c>
      <c r="L65" s="45"/>
      <c r="M65" s="45">
        <f t="shared" ca="1" si="16"/>
        <v>0</v>
      </c>
      <c r="N65" s="257">
        <f t="shared" ca="1" si="8"/>
        <v>0</v>
      </c>
      <c r="O65" s="23"/>
      <c r="P65" s="255">
        <f t="shared" ca="1" si="9"/>
        <v>9.4999999999999998E-3</v>
      </c>
      <c r="Q65" s="163">
        <f t="shared" ca="1" si="10"/>
        <v>9.4999999999999998E-3</v>
      </c>
      <c r="R65" s="164">
        <f ca="1">NPV(Q64,K65:$K$244) + ($A$13+$A$14+$A$15)/POWER(1+Q64,$A$28-D65+1)</f>
        <v>0</v>
      </c>
      <c r="S65" s="164">
        <f ca="1">NPV(Q65,K65:$K$244) + ($A$13+$A$14+$A$15)/POWER(1+Q65,$A$28-D65+1)</f>
        <v>0</v>
      </c>
      <c r="T65" s="45">
        <f t="shared" ca="1" si="11"/>
        <v>8.4128259913995862E-12</v>
      </c>
      <c r="U65" s="45">
        <f t="shared" ca="1" si="17"/>
        <v>0</v>
      </c>
      <c r="V65" s="45">
        <f t="shared" ca="1" si="18"/>
        <v>0</v>
      </c>
      <c r="W65" s="45">
        <f t="shared" ca="1" si="12"/>
        <v>0</v>
      </c>
      <c r="X65" s="25">
        <f t="shared" ca="1" si="1"/>
        <v>8.4128259913995862E-12</v>
      </c>
      <c r="Z65" s="28">
        <f t="shared" ca="1" si="19"/>
        <v>0</v>
      </c>
      <c r="AA65" s="233"/>
      <c r="AB65" s="45">
        <f t="shared" ca="1" si="13"/>
        <v>0</v>
      </c>
      <c r="AC65" s="45">
        <f t="shared" ca="1" si="2"/>
        <v>0</v>
      </c>
      <c r="AD65" s="25">
        <f t="shared" ca="1" si="3"/>
        <v>0</v>
      </c>
    </row>
    <row r="66" spans="4:30" x14ac:dyDescent="0.35">
      <c r="D66" s="20">
        <v>62</v>
      </c>
      <c r="E66" s="21">
        <f t="shared" ca="1" si="14"/>
        <v>66961</v>
      </c>
      <c r="F66" s="44">
        <f t="shared" ca="1" si="4"/>
        <v>67326</v>
      </c>
      <c r="G66" s="22" t="s">
        <v>119</v>
      </c>
      <c r="H66" s="44">
        <f t="shared" ca="1" si="15"/>
        <v>66932</v>
      </c>
      <c r="I66" s="45">
        <f t="shared" ca="1" si="5"/>
        <v>0</v>
      </c>
      <c r="J66" s="45">
        <f t="shared" ca="1" si="6"/>
        <v>0</v>
      </c>
      <c r="K66" s="45">
        <f t="shared" ca="1" si="7"/>
        <v>0</v>
      </c>
      <c r="L66" s="45"/>
      <c r="M66" s="45">
        <f t="shared" ca="1" si="16"/>
        <v>0</v>
      </c>
      <c r="N66" s="257">
        <f t="shared" ca="1" si="8"/>
        <v>0</v>
      </c>
      <c r="O66" s="23"/>
      <c r="P66" s="255">
        <f t="shared" ca="1" si="9"/>
        <v>9.4999999999999998E-3</v>
      </c>
      <c r="Q66" s="163">
        <f t="shared" ca="1" si="10"/>
        <v>9.4999999999999998E-3</v>
      </c>
      <c r="R66" s="164">
        <f ca="1">NPV(Q65,K66:$K$244) + ($A$13+$A$14+$A$15)/POWER(1+Q65,$A$28-D66+1)</f>
        <v>0</v>
      </c>
      <c r="S66" s="164">
        <f ca="1">NPV(Q66,K66:$K$244) + ($A$13+$A$14+$A$15)/POWER(1+Q66,$A$28-D66+1)</f>
        <v>0</v>
      </c>
      <c r="T66" s="45">
        <f t="shared" ca="1" si="11"/>
        <v>8.4128259913995862E-12</v>
      </c>
      <c r="U66" s="45">
        <f t="shared" ca="1" si="17"/>
        <v>0</v>
      </c>
      <c r="V66" s="45">
        <f t="shared" ca="1" si="18"/>
        <v>0</v>
      </c>
      <c r="W66" s="45">
        <f t="shared" ca="1" si="12"/>
        <v>0</v>
      </c>
      <c r="X66" s="25">
        <f t="shared" ca="1" si="1"/>
        <v>8.4128259913995862E-12</v>
      </c>
      <c r="Z66" s="28">
        <f t="shared" ca="1" si="19"/>
        <v>0</v>
      </c>
      <c r="AA66" s="233"/>
      <c r="AB66" s="45">
        <f t="shared" ca="1" si="13"/>
        <v>0</v>
      </c>
      <c r="AC66" s="45">
        <f t="shared" ca="1" si="2"/>
        <v>0</v>
      </c>
      <c r="AD66" s="25">
        <f t="shared" ca="1" si="3"/>
        <v>0</v>
      </c>
    </row>
    <row r="67" spans="4:30" x14ac:dyDescent="0.35">
      <c r="D67" s="20">
        <v>63</v>
      </c>
      <c r="E67" s="21">
        <f t="shared" ca="1" si="14"/>
        <v>67327</v>
      </c>
      <c r="F67" s="44">
        <f t="shared" ca="1" si="4"/>
        <v>67691</v>
      </c>
      <c r="G67" s="22" t="s">
        <v>119</v>
      </c>
      <c r="H67" s="44">
        <f t="shared" ca="1" si="15"/>
        <v>67298</v>
      </c>
      <c r="I67" s="45">
        <f t="shared" ca="1" si="5"/>
        <v>0</v>
      </c>
      <c r="J67" s="45">
        <f t="shared" ca="1" si="6"/>
        <v>0</v>
      </c>
      <c r="K67" s="45">
        <f t="shared" ca="1" si="7"/>
        <v>0</v>
      </c>
      <c r="L67" s="45"/>
      <c r="M67" s="45">
        <f t="shared" ca="1" si="16"/>
        <v>0</v>
      </c>
      <c r="N67" s="257">
        <f t="shared" ca="1" si="8"/>
        <v>0</v>
      </c>
      <c r="O67" s="23"/>
      <c r="P67" s="255">
        <f t="shared" ca="1" si="9"/>
        <v>9.4999999999999998E-3</v>
      </c>
      <c r="Q67" s="163">
        <f t="shared" ca="1" si="10"/>
        <v>9.4999999999999998E-3</v>
      </c>
      <c r="R67" s="164">
        <f ca="1">NPV(Q66,K67:$K$244) + ($A$13+$A$14+$A$15)/POWER(1+Q66,$A$28-D67+1)</f>
        <v>0</v>
      </c>
      <c r="S67" s="164">
        <f ca="1">NPV(Q67,K67:$K$244) + ($A$13+$A$14+$A$15)/POWER(1+Q67,$A$28-D67+1)</f>
        <v>0</v>
      </c>
      <c r="T67" s="45">
        <f t="shared" ca="1" si="11"/>
        <v>8.4128259913995862E-12</v>
      </c>
      <c r="U67" s="45">
        <f t="shared" ca="1" si="17"/>
        <v>0</v>
      </c>
      <c r="V67" s="45">
        <f t="shared" ca="1" si="18"/>
        <v>0</v>
      </c>
      <c r="W67" s="45">
        <f t="shared" ca="1" si="12"/>
        <v>0</v>
      </c>
      <c r="X67" s="25">
        <f t="shared" ca="1" si="1"/>
        <v>8.4128259913995862E-12</v>
      </c>
      <c r="Z67" s="28">
        <f t="shared" ca="1" si="19"/>
        <v>0</v>
      </c>
      <c r="AA67" s="233"/>
      <c r="AB67" s="45">
        <f t="shared" ca="1" si="13"/>
        <v>0</v>
      </c>
      <c r="AC67" s="45">
        <f t="shared" ca="1" si="2"/>
        <v>0</v>
      </c>
      <c r="AD67" s="25">
        <f t="shared" ca="1" si="3"/>
        <v>0</v>
      </c>
    </row>
    <row r="68" spans="4:30" x14ac:dyDescent="0.35">
      <c r="D68" s="20">
        <v>64</v>
      </c>
      <c r="E68" s="21">
        <f t="shared" ca="1" si="14"/>
        <v>67692</v>
      </c>
      <c r="F68" s="44">
        <f t="shared" ca="1" si="4"/>
        <v>68056</v>
      </c>
      <c r="G68" s="22" t="s">
        <v>119</v>
      </c>
      <c r="H68" s="44">
        <f t="shared" ca="1" si="15"/>
        <v>67663</v>
      </c>
      <c r="I68" s="45">
        <f t="shared" ca="1" si="5"/>
        <v>0</v>
      </c>
      <c r="J68" s="45">
        <f t="shared" ca="1" si="6"/>
        <v>0</v>
      </c>
      <c r="K68" s="45">
        <f t="shared" ca="1" si="7"/>
        <v>0</v>
      </c>
      <c r="L68" s="45"/>
      <c r="M68" s="45">
        <f t="shared" ca="1" si="16"/>
        <v>0</v>
      </c>
      <c r="N68" s="257">
        <f t="shared" ca="1" si="8"/>
        <v>0</v>
      </c>
      <c r="O68" s="23"/>
      <c r="P68" s="255">
        <f t="shared" ca="1" si="9"/>
        <v>9.4999999999999998E-3</v>
      </c>
      <c r="Q68" s="163">
        <f t="shared" ca="1" si="10"/>
        <v>9.4999999999999998E-3</v>
      </c>
      <c r="R68" s="164">
        <f ca="1">NPV(Q67,K68:$K$244) + ($A$13+$A$14+$A$15)/POWER(1+Q67,$A$28-D68+1)</f>
        <v>0</v>
      </c>
      <c r="S68" s="164">
        <f ca="1">NPV(Q68,K68:$K$244) + ($A$13+$A$14+$A$15)/POWER(1+Q68,$A$28-D68+1)</f>
        <v>0</v>
      </c>
      <c r="T68" s="45">
        <f t="shared" ca="1" si="11"/>
        <v>8.4128259913995862E-12</v>
      </c>
      <c r="U68" s="45">
        <f t="shared" ca="1" si="17"/>
        <v>0</v>
      </c>
      <c r="V68" s="45">
        <f t="shared" ca="1" si="18"/>
        <v>0</v>
      </c>
      <c r="W68" s="45">
        <f t="shared" ca="1" si="12"/>
        <v>0</v>
      </c>
      <c r="X68" s="25">
        <f t="shared" ref="X68:X131" ca="1" si="20">T68+W68+U68+V68</f>
        <v>8.4128259913995862E-12</v>
      </c>
      <c r="Z68" s="28">
        <f t="shared" ca="1" si="19"/>
        <v>0</v>
      </c>
      <c r="AA68" s="233"/>
      <c r="AB68" s="45">
        <f t="shared" ca="1" si="13"/>
        <v>0</v>
      </c>
      <c r="AC68" s="45">
        <f t="shared" ref="AC68:AC131" ca="1" si="21">W68</f>
        <v>0</v>
      </c>
      <c r="AD68" s="25">
        <f t="shared" ref="AD68:AD131" ca="1" si="22">Z68-AA68-AB68+AC68</f>
        <v>0</v>
      </c>
    </row>
    <row r="69" spans="4:30" x14ac:dyDescent="0.35">
      <c r="D69" s="20">
        <v>65</v>
      </c>
      <c r="E69" s="21">
        <f t="shared" ca="1" si="14"/>
        <v>68057</v>
      </c>
      <c r="F69" s="44">
        <f t="shared" ref="F69:F132" ca="1" si="23">E70-1</f>
        <v>68421</v>
      </c>
      <c r="G69" s="22" t="s">
        <v>119</v>
      </c>
      <c r="H69" s="44">
        <f t="shared" ca="1" si="15"/>
        <v>68028</v>
      </c>
      <c r="I69" s="45">
        <f t="shared" ref="I69:I132" ca="1" si="24">IF(D69&gt;$A$28,0,$A$9)</f>
        <v>0</v>
      </c>
      <c r="J69" s="45">
        <f t="shared" ref="J69:J132" ca="1" si="25">IF(D69&gt;$A$28,0,$A$10)</f>
        <v>0</v>
      </c>
      <c r="K69" s="45">
        <f t="shared" ref="K69:K132" ca="1" si="26">IF(D69&gt;$A$28,0,$A$11)</f>
        <v>0</v>
      </c>
      <c r="L69" s="45"/>
      <c r="M69" s="45">
        <f t="shared" ca="1" si="16"/>
        <v>0</v>
      </c>
      <c r="N69" s="257">
        <f t="shared" ref="N69:N132" ca="1" si="27">$A$6</f>
        <v>0</v>
      </c>
      <c r="O69" s="23"/>
      <c r="P69" s="255">
        <f t="shared" ref="P69:P132" ca="1" si="28">$A$7</f>
        <v>9.4999999999999998E-3</v>
      </c>
      <c r="Q69" s="163">
        <f t="shared" ref="Q69:Q132" ca="1" si="29">$A$8</f>
        <v>9.4999999999999998E-3</v>
      </c>
      <c r="R69" s="164">
        <f ca="1">NPV(Q68,K69:$K$244) + ($A$13+$A$14+$A$15)/POWER(1+Q68,$A$28-D69+1)</f>
        <v>0</v>
      </c>
      <c r="S69" s="164">
        <f ca="1">NPV(Q69,K69:$K$244) + ($A$13+$A$14+$A$15)/POWER(1+Q69,$A$28-D69+1)</f>
        <v>0</v>
      </c>
      <c r="T69" s="45">
        <f t="shared" ref="T69:T132" ca="1" si="30">IF(ISBLANK(G69),0,X68)</f>
        <v>8.4128259913995862E-12</v>
      </c>
      <c r="U69" s="45">
        <f t="shared" ca="1" si="17"/>
        <v>0</v>
      </c>
      <c r="V69" s="45">
        <f t="shared" ca="1" si="18"/>
        <v>0</v>
      </c>
      <c r="W69" s="45">
        <f t="shared" ref="W69:W132" ca="1" si="31">S69-R69</f>
        <v>0</v>
      </c>
      <c r="X69" s="25">
        <f t="shared" ca="1" si="20"/>
        <v>8.4128259913995862E-12</v>
      </c>
      <c r="Z69" s="28">
        <f t="shared" ca="1" si="19"/>
        <v>0</v>
      </c>
      <c r="AA69" s="233"/>
      <c r="AB69" s="45">
        <f t="shared" ref="AB69:AB132" ca="1" si="32">IFERROR(Z69/($A$42-D69+1),0)</f>
        <v>0</v>
      </c>
      <c r="AC69" s="45">
        <f t="shared" ca="1" si="21"/>
        <v>0</v>
      </c>
      <c r="AD69" s="25">
        <f t="shared" ca="1" si="22"/>
        <v>0</v>
      </c>
    </row>
    <row r="70" spans="4:30" x14ac:dyDescent="0.35">
      <c r="D70" s="20">
        <v>66</v>
      </c>
      <c r="E70" s="21">
        <f t="shared" ref="E70:E133" ca="1" si="33">EOMONTH(H70,0)</f>
        <v>68422</v>
      </c>
      <c r="F70" s="44">
        <f t="shared" ca="1" si="23"/>
        <v>68787</v>
      </c>
      <c r="G70" s="22" t="s">
        <v>119</v>
      </c>
      <c r="H70" s="44">
        <f t="shared" ref="H70:H133" ca="1" si="34">EDATE(H69,12)</f>
        <v>68393</v>
      </c>
      <c r="I70" s="45">
        <f t="shared" ca="1" si="24"/>
        <v>0</v>
      </c>
      <c r="J70" s="45">
        <f t="shared" ca="1" si="25"/>
        <v>0</v>
      </c>
      <c r="K70" s="45">
        <f t="shared" ca="1" si="26"/>
        <v>0</v>
      </c>
      <c r="L70" s="45"/>
      <c r="M70" s="45">
        <f t="shared" ref="M70:M133" ca="1" si="35">K70+L70</f>
        <v>0</v>
      </c>
      <c r="N70" s="257">
        <f t="shared" ca="1" si="27"/>
        <v>0</v>
      </c>
      <c r="O70" s="23"/>
      <c r="P70" s="255">
        <f t="shared" ca="1" si="28"/>
        <v>9.4999999999999998E-3</v>
      </c>
      <c r="Q70" s="163">
        <f t="shared" ca="1" si="29"/>
        <v>9.4999999999999998E-3</v>
      </c>
      <c r="R70" s="164">
        <f ca="1">NPV(Q69,K70:$K$244) + ($A$13+$A$14+$A$15)/POWER(1+Q69,$A$28-D70+1)</f>
        <v>0</v>
      </c>
      <c r="S70" s="164">
        <f ca="1">NPV(Q70,K70:$K$244) + ($A$13+$A$14+$A$15)/POWER(1+Q70,$A$28-D70+1)</f>
        <v>0</v>
      </c>
      <c r="T70" s="45">
        <f t="shared" ca="1" si="30"/>
        <v>8.4128259913995862E-12</v>
      </c>
      <c r="U70" s="45">
        <f t="shared" ref="U70:U133" ca="1" si="36">(S70+V70)*Q70</f>
        <v>0</v>
      </c>
      <c r="V70" s="45">
        <f t="shared" ref="V70:V133" ca="1" si="37">-(K70+L70)</f>
        <v>0</v>
      </c>
      <c r="W70" s="45">
        <f t="shared" ca="1" si="31"/>
        <v>0</v>
      </c>
      <c r="X70" s="25">
        <f t="shared" ca="1" si="20"/>
        <v>8.4128259913995862E-12</v>
      </c>
      <c r="Z70" s="28">
        <f t="shared" ref="Z70:Z133" ca="1" si="38">AD69</f>
        <v>0</v>
      </c>
      <c r="AA70" s="233"/>
      <c r="AB70" s="45">
        <f t="shared" ca="1" si="32"/>
        <v>0</v>
      </c>
      <c r="AC70" s="45">
        <f t="shared" ca="1" si="21"/>
        <v>0</v>
      </c>
      <c r="AD70" s="25">
        <f t="shared" ca="1" si="22"/>
        <v>0</v>
      </c>
    </row>
    <row r="71" spans="4:30" x14ac:dyDescent="0.35">
      <c r="D71" s="20">
        <v>67</v>
      </c>
      <c r="E71" s="21">
        <f t="shared" ca="1" si="33"/>
        <v>68788</v>
      </c>
      <c r="F71" s="44">
        <f t="shared" ca="1" si="23"/>
        <v>69152</v>
      </c>
      <c r="G71" s="22" t="s">
        <v>119</v>
      </c>
      <c r="H71" s="44">
        <f t="shared" ca="1" si="34"/>
        <v>68759</v>
      </c>
      <c r="I71" s="45">
        <f t="shared" ca="1" si="24"/>
        <v>0</v>
      </c>
      <c r="J71" s="45">
        <f t="shared" ca="1" si="25"/>
        <v>0</v>
      </c>
      <c r="K71" s="45">
        <f t="shared" ca="1" si="26"/>
        <v>0</v>
      </c>
      <c r="L71" s="45"/>
      <c r="M71" s="45">
        <f t="shared" ca="1" si="35"/>
        <v>0</v>
      </c>
      <c r="N71" s="257">
        <f t="shared" ca="1" si="27"/>
        <v>0</v>
      </c>
      <c r="O71" s="23"/>
      <c r="P71" s="255">
        <f t="shared" ca="1" si="28"/>
        <v>9.4999999999999998E-3</v>
      </c>
      <c r="Q71" s="163">
        <f t="shared" ca="1" si="29"/>
        <v>9.4999999999999998E-3</v>
      </c>
      <c r="R71" s="164">
        <f ca="1">NPV(Q70,K71:$K$244) + ($A$13+$A$14+$A$15)/POWER(1+Q70,$A$28-D71+1)</f>
        <v>0</v>
      </c>
      <c r="S71" s="164">
        <f ca="1">NPV(Q71,K71:$K$244) + ($A$13+$A$14+$A$15)/POWER(1+Q71,$A$28-D71+1)</f>
        <v>0</v>
      </c>
      <c r="T71" s="45">
        <f t="shared" ca="1" si="30"/>
        <v>8.4128259913995862E-12</v>
      </c>
      <c r="U71" s="45">
        <f t="shared" ca="1" si="36"/>
        <v>0</v>
      </c>
      <c r="V71" s="45">
        <f t="shared" ca="1" si="37"/>
        <v>0</v>
      </c>
      <c r="W71" s="45">
        <f t="shared" ca="1" si="31"/>
        <v>0</v>
      </c>
      <c r="X71" s="25">
        <f t="shared" ca="1" si="20"/>
        <v>8.4128259913995862E-12</v>
      </c>
      <c r="Z71" s="28">
        <f t="shared" ca="1" si="38"/>
        <v>0</v>
      </c>
      <c r="AA71" s="233"/>
      <c r="AB71" s="45">
        <f t="shared" ca="1" si="32"/>
        <v>0</v>
      </c>
      <c r="AC71" s="45">
        <f t="shared" ca="1" si="21"/>
        <v>0</v>
      </c>
      <c r="AD71" s="25">
        <f t="shared" ca="1" si="22"/>
        <v>0</v>
      </c>
    </row>
    <row r="72" spans="4:30" x14ac:dyDescent="0.35">
      <c r="D72" s="20">
        <v>68</v>
      </c>
      <c r="E72" s="21">
        <f t="shared" ca="1" si="33"/>
        <v>69153</v>
      </c>
      <c r="F72" s="44">
        <f t="shared" ca="1" si="23"/>
        <v>69517</v>
      </c>
      <c r="G72" s="22" t="s">
        <v>119</v>
      </c>
      <c r="H72" s="44">
        <f t="shared" ca="1" si="34"/>
        <v>69124</v>
      </c>
      <c r="I72" s="45">
        <f t="shared" ca="1" si="24"/>
        <v>0</v>
      </c>
      <c r="J72" s="45">
        <f t="shared" ca="1" si="25"/>
        <v>0</v>
      </c>
      <c r="K72" s="45">
        <f t="shared" ca="1" si="26"/>
        <v>0</v>
      </c>
      <c r="L72" s="45"/>
      <c r="M72" s="45">
        <f t="shared" ca="1" si="35"/>
        <v>0</v>
      </c>
      <c r="N72" s="257">
        <f t="shared" ca="1" si="27"/>
        <v>0</v>
      </c>
      <c r="O72" s="23"/>
      <c r="P72" s="255">
        <f t="shared" ca="1" si="28"/>
        <v>9.4999999999999998E-3</v>
      </c>
      <c r="Q72" s="163">
        <f t="shared" ca="1" si="29"/>
        <v>9.4999999999999998E-3</v>
      </c>
      <c r="R72" s="164">
        <f ca="1">NPV(Q71,K72:$K$244) + ($A$13+$A$14+$A$15)/POWER(1+Q71,$A$28-D72+1)</f>
        <v>0</v>
      </c>
      <c r="S72" s="164">
        <f ca="1">NPV(Q72,K72:$K$244) + ($A$13+$A$14+$A$15)/POWER(1+Q72,$A$28-D72+1)</f>
        <v>0</v>
      </c>
      <c r="T72" s="45">
        <f t="shared" ca="1" si="30"/>
        <v>8.4128259913995862E-12</v>
      </c>
      <c r="U72" s="45">
        <f t="shared" ca="1" si="36"/>
        <v>0</v>
      </c>
      <c r="V72" s="45">
        <f t="shared" ca="1" si="37"/>
        <v>0</v>
      </c>
      <c r="W72" s="45">
        <f t="shared" ca="1" si="31"/>
        <v>0</v>
      </c>
      <c r="X72" s="25">
        <f t="shared" ca="1" si="20"/>
        <v>8.4128259913995862E-12</v>
      </c>
      <c r="Z72" s="28">
        <f t="shared" ca="1" si="38"/>
        <v>0</v>
      </c>
      <c r="AA72" s="233"/>
      <c r="AB72" s="45">
        <f t="shared" ca="1" si="32"/>
        <v>0</v>
      </c>
      <c r="AC72" s="45">
        <f t="shared" ca="1" si="21"/>
        <v>0</v>
      </c>
      <c r="AD72" s="25">
        <f t="shared" ca="1" si="22"/>
        <v>0</v>
      </c>
    </row>
    <row r="73" spans="4:30" x14ac:dyDescent="0.35">
      <c r="D73" s="20">
        <v>69</v>
      </c>
      <c r="E73" s="21">
        <f t="shared" ca="1" si="33"/>
        <v>69518</v>
      </c>
      <c r="F73" s="44">
        <f t="shared" ca="1" si="23"/>
        <v>69882</v>
      </c>
      <c r="G73" s="22" t="s">
        <v>119</v>
      </c>
      <c r="H73" s="44">
        <f t="shared" ca="1" si="34"/>
        <v>69489</v>
      </c>
      <c r="I73" s="45">
        <f t="shared" ca="1" si="24"/>
        <v>0</v>
      </c>
      <c r="J73" s="45">
        <f t="shared" ca="1" si="25"/>
        <v>0</v>
      </c>
      <c r="K73" s="45">
        <f t="shared" ca="1" si="26"/>
        <v>0</v>
      </c>
      <c r="L73" s="45"/>
      <c r="M73" s="45">
        <f t="shared" ca="1" si="35"/>
        <v>0</v>
      </c>
      <c r="N73" s="257">
        <f t="shared" ca="1" si="27"/>
        <v>0</v>
      </c>
      <c r="O73" s="23"/>
      <c r="P73" s="255">
        <f t="shared" ca="1" si="28"/>
        <v>9.4999999999999998E-3</v>
      </c>
      <c r="Q73" s="163">
        <f t="shared" ca="1" si="29"/>
        <v>9.4999999999999998E-3</v>
      </c>
      <c r="R73" s="164">
        <f ca="1">NPV(Q72,K73:$K$244) + ($A$13+$A$14+$A$15)/POWER(1+Q72,$A$28-D73+1)</f>
        <v>0</v>
      </c>
      <c r="S73" s="164">
        <f ca="1">NPV(Q73,K73:$K$244) + ($A$13+$A$14+$A$15)/POWER(1+Q73,$A$28-D73+1)</f>
        <v>0</v>
      </c>
      <c r="T73" s="45">
        <f t="shared" ca="1" si="30"/>
        <v>8.4128259913995862E-12</v>
      </c>
      <c r="U73" s="45">
        <f t="shared" ca="1" si="36"/>
        <v>0</v>
      </c>
      <c r="V73" s="45">
        <f t="shared" ca="1" si="37"/>
        <v>0</v>
      </c>
      <c r="W73" s="45">
        <f t="shared" ca="1" si="31"/>
        <v>0</v>
      </c>
      <c r="X73" s="25">
        <f t="shared" ca="1" si="20"/>
        <v>8.4128259913995862E-12</v>
      </c>
      <c r="Z73" s="28">
        <f t="shared" ca="1" si="38"/>
        <v>0</v>
      </c>
      <c r="AA73" s="233"/>
      <c r="AB73" s="45">
        <f t="shared" ca="1" si="32"/>
        <v>0</v>
      </c>
      <c r="AC73" s="45">
        <f t="shared" ca="1" si="21"/>
        <v>0</v>
      </c>
      <c r="AD73" s="25">
        <f t="shared" ca="1" si="22"/>
        <v>0</v>
      </c>
    </row>
    <row r="74" spans="4:30" x14ac:dyDescent="0.35">
      <c r="D74" s="20">
        <v>70</v>
      </c>
      <c r="E74" s="21">
        <f t="shared" ca="1" si="33"/>
        <v>69883</v>
      </c>
      <c r="F74" s="44">
        <f t="shared" ca="1" si="23"/>
        <v>70248</v>
      </c>
      <c r="G74" s="22" t="s">
        <v>119</v>
      </c>
      <c r="H74" s="44">
        <f t="shared" ca="1" si="34"/>
        <v>69854</v>
      </c>
      <c r="I74" s="45">
        <f t="shared" ca="1" si="24"/>
        <v>0</v>
      </c>
      <c r="J74" s="45">
        <f t="shared" ca="1" si="25"/>
        <v>0</v>
      </c>
      <c r="K74" s="45">
        <f t="shared" ca="1" si="26"/>
        <v>0</v>
      </c>
      <c r="L74" s="45"/>
      <c r="M74" s="45">
        <f t="shared" ca="1" si="35"/>
        <v>0</v>
      </c>
      <c r="N74" s="257">
        <f t="shared" ca="1" si="27"/>
        <v>0</v>
      </c>
      <c r="O74" s="23"/>
      <c r="P74" s="255">
        <f t="shared" ca="1" si="28"/>
        <v>9.4999999999999998E-3</v>
      </c>
      <c r="Q74" s="163">
        <f t="shared" ca="1" si="29"/>
        <v>9.4999999999999998E-3</v>
      </c>
      <c r="R74" s="164">
        <f ca="1">NPV(Q73,K74:$K$244) + ($A$13+$A$14+$A$15)/POWER(1+Q73,$A$28-D74+1)</f>
        <v>0</v>
      </c>
      <c r="S74" s="164">
        <f ca="1">NPV(Q74,K74:$K$244) + ($A$13+$A$14+$A$15)/POWER(1+Q74,$A$28-D74+1)</f>
        <v>0</v>
      </c>
      <c r="T74" s="45">
        <f t="shared" ca="1" si="30"/>
        <v>8.4128259913995862E-12</v>
      </c>
      <c r="U74" s="45">
        <f t="shared" ca="1" si="36"/>
        <v>0</v>
      </c>
      <c r="V74" s="45">
        <f t="shared" ca="1" si="37"/>
        <v>0</v>
      </c>
      <c r="W74" s="45">
        <f t="shared" ca="1" si="31"/>
        <v>0</v>
      </c>
      <c r="X74" s="25">
        <f t="shared" ca="1" si="20"/>
        <v>8.4128259913995862E-12</v>
      </c>
      <c r="Z74" s="28">
        <f t="shared" ca="1" si="38"/>
        <v>0</v>
      </c>
      <c r="AA74" s="233"/>
      <c r="AB74" s="45">
        <f t="shared" ca="1" si="32"/>
        <v>0</v>
      </c>
      <c r="AC74" s="45">
        <f t="shared" ca="1" si="21"/>
        <v>0</v>
      </c>
      <c r="AD74" s="25">
        <f t="shared" ca="1" si="22"/>
        <v>0</v>
      </c>
    </row>
    <row r="75" spans="4:30" x14ac:dyDescent="0.35">
      <c r="D75" s="20">
        <v>71</v>
      </c>
      <c r="E75" s="21">
        <f t="shared" ca="1" si="33"/>
        <v>70249</v>
      </c>
      <c r="F75" s="44">
        <f t="shared" ca="1" si="23"/>
        <v>70613</v>
      </c>
      <c r="G75" s="22" t="s">
        <v>119</v>
      </c>
      <c r="H75" s="44">
        <f t="shared" ca="1" si="34"/>
        <v>70220</v>
      </c>
      <c r="I75" s="45">
        <f t="shared" ca="1" si="24"/>
        <v>0</v>
      </c>
      <c r="J75" s="45">
        <f t="shared" ca="1" si="25"/>
        <v>0</v>
      </c>
      <c r="K75" s="45">
        <f t="shared" ca="1" si="26"/>
        <v>0</v>
      </c>
      <c r="L75" s="45"/>
      <c r="M75" s="45">
        <f t="shared" ca="1" si="35"/>
        <v>0</v>
      </c>
      <c r="N75" s="257">
        <f t="shared" ca="1" si="27"/>
        <v>0</v>
      </c>
      <c r="O75" s="23"/>
      <c r="P75" s="255">
        <f t="shared" ca="1" si="28"/>
        <v>9.4999999999999998E-3</v>
      </c>
      <c r="Q75" s="163">
        <f t="shared" ca="1" si="29"/>
        <v>9.4999999999999998E-3</v>
      </c>
      <c r="R75" s="164">
        <f ca="1">NPV(Q74,K75:$K$244) + ($A$13+$A$14+$A$15)/POWER(1+Q74,$A$28-D75+1)</f>
        <v>0</v>
      </c>
      <c r="S75" s="164">
        <f ca="1">NPV(Q75,K75:$K$244) + ($A$13+$A$14+$A$15)/POWER(1+Q75,$A$28-D75+1)</f>
        <v>0</v>
      </c>
      <c r="T75" s="45">
        <f t="shared" ca="1" si="30"/>
        <v>8.4128259913995862E-12</v>
      </c>
      <c r="U75" s="45">
        <f t="shared" ca="1" si="36"/>
        <v>0</v>
      </c>
      <c r="V75" s="45">
        <f t="shared" ca="1" si="37"/>
        <v>0</v>
      </c>
      <c r="W75" s="45">
        <f t="shared" ca="1" si="31"/>
        <v>0</v>
      </c>
      <c r="X75" s="25">
        <f t="shared" ca="1" si="20"/>
        <v>8.4128259913995862E-12</v>
      </c>
      <c r="Z75" s="28">
        <f t="shared" ca="1" si="38"/>
        <v>0</v>
      </c>
      <c r="AA75" s="233"/>
      <c r="AB75" s="45">
        <f t="shared" ca="1" si="32"/>
        <v>0</v>
      </c>
      <c r="AC75" s="45">
        <f t="shared" ca="1" si="21"/>
        <v>0</v>
      </c>
      <c r="AD75" s="25">
        <f t="shared" ca="1" si="22"/>
        <v>0</v>
      </c>
    </row>
    <row r="76" spans="4:30" x14ac:dyDescent="0.35">
      <c r="D76" s="20">
        <v>72</v>
      </c>
      <c r="E76" s="21">
        <f t="shared" ca="1" si="33"/>
        <v>70614</v>
      </c>
      <c r="F76" s="44">
        <f t="shared" ca="1" si="23"/>
        <v>70978</v>
      </c>
      <c r="G76" s="22" t="s">
        <v>119</v>
      </c>
      <c r="H76" s="44">
        <f t="shared" ca="1" si="34"/>
        <v>70585</v>
      </c>
      <c r="I76" s="45">
        <f t="shared" ca="1" si="24"/>
        <v>0</v>
      </c>
      <c r="J76" s="45">
        <f t="shared" ca="1" si="25"/>
        <v>0</v>
      </c>
      <c r="K76" s="45">
        <f t="shared" ca="1" si="26"/>
        <v>0</v>
      </c>
      <c r="L76" s="45"/>
      <c r="M76" s="45">
        <f t="shared" ca="1" si="35"/>
        <v>0</v>
      </c>
      <c r="N76" s="257">
        <f t="shared" ca="1" si="27"/>
        <v>0</v>
      </c>
      <c r="O76" s="23"/>
      <c r="P76" s="255">
        <f t="shared" ca="1" si="28"/>
        <v>9.4999999999999998E-3</v>
      </c>
      <c r="Q76" s="163">
        <f t="shared" ca="1" si="29"/>
        <v>9.4999999999999998E-3</v>
      </c>
      <c r="R76" s="164">
        <f ca="1">NPV(Q75,K76:$K$244) + ($A$13+$A$14+$A$15)/POWER(1+Q75,$A$28-D76+1)</f>
        <v>0</v>
      </c>
      <c r="S76" s="164">
        <f ca="1">NPV(Q76,K76:$K$244) + ($A$13+$A$14+$A$15)/POWER(1+Q76,$A$28-D76+1)</f>
        <v>0</v>
      </c>
      <c r="T76" s="45">
        <f t="shared" ca="1" si="30"/>
        <v>8.4128259913995862E-12</v>
      </c>
      <c r="U76" s="45">
        <f t="shared" ca="1" si="36"/>
        <v>0</v>
      </c>
      <c r="V76" s="45">
        <f t="shared" ca="1" si="37"/>
        <v>0</v>
      </c>
      <c r="W76" s="45">
        <f t="shared" ca="1" si="31"/>
        <v>0</v>
      </c>
      <c r="X76" s="25">
        <f t="shared" ca="1" si="20"/>
        <v>8.4128259913995862E-12</v>
      </c>
      <c r="Z76" s="28">
        <f t="shared" ca="1" si="38"/>
        <v>0</v>
      </c>
      <c r="AA76" s="233"/>
      <c r="AB76" s="45">
        <f t="shared" ca="1" si="32"/>
        <v>0</v>
      </c>
      <c r="AC76" s="45">
        <f t="shared" ca="1" si="21"/>
        <v>0</v>
      </c>
      <c r="AD76" s="25">
        <f t="shared" ca="1" si="22"/>
        <v>0</v>
      </c>
    </row>
    <row r="77" spans="4:30" x14ac:dyDescent="0.35">
      <c r="D77" s="20">
        <v>73</v>
      </c>
      <c r="E77" s="21">
        <f t="shared" ca="1" si="33"/>
        <v>70979</v>
      </c>
      <c r="F77" s="44">
        <f t="shared" ca="1" si="23"/>
        <v>71343</v>
      </c>
      <c r="G77" s="22" t="s">
        <v>119</v>
      </c>
      <c r="H77" s="44">
        <f t="shared" ca="1" si="34"/>
        <v>70950</v>
      </c>
      <c r="I77" s="45">
        <f t="shared" ca="1" si="24"/>
        <v>0</v>
      </c>
      <c r="J77" s="45">
        <f t="shared" ca="1" si="25"/>
        <v>0</v>
      </c>
      <c r="K77" s="45">
        <f t="shared" ca="1" si="26"/>
        <v>0</v>
      </c>
      <c r="L77" s="45"/>
      <c r="M77" s="45">
        <f t="shared" ca="1" si="35"/>
        <v>0</v>
      </c>
      <c r="N77" s="257">
        <f t="shared" ca="1" si="27"/>
        <v>0</v>
      </c>
      <c r="O77" s="23"/>
      <c r="P77" s="255">
        <f t="shared" ca="1" si="28"/>
        <v>9.4999999999999998E-3</v>
      </c>
      <c r="Q77" s="163">
        <f t="shared" ca="1" si="29"/>
        <v>9.4999999999999998E-3</v>
      </c>
      <c r="R77" s="164">
        <f ca="1">NPV(Q76,K77:$K$244) + ($A$13+$A$14+$A$15)/POWER(1+Q76,$A$28-D77+1)</f>
        <v>0</v>
      </c>
      <c r="S77" s="164">
        <f ca="1">NPV(Q77,K77:$K$244) + ($A$13+$A$14+$A$15)/POWER(1+Q77,$A$28-D77+1)</f>
        <v>0</v>
      </c>
      <c r="T77" s="45">
        <f t="shared" ca="1" si="30"/>
        <v>8.4128259913995862E-12</v>
      </c>
      <c r="U77" s="45">
        <f t="shared" ca="1" si="36"/>
        <v>0</v>
      </c>
      <c r="V77" s="45">
        <f t="shared" ca="1" si="37"/>
        <v>0</v>
      </c>
      <c r="W77" s="45">
        <f t="shared" ca="1" si="31"/>
        <v>0</v>
      </c>
      <c r="X77" s="25">
        <f t="shared" ca="1" si="20"/>
        <v>8.4128259913995862E-12</v>
      </c>
      <c r="Z77" s="28">
        <f t="shared" ca="1" si="38"/>
        <v>0</v>
      </c>
      <c r="AA77" s="233"/>
      <c r="AB77" s="45">
        <f t="shared" ca="1" si="32"/>
        <v>0</v>
      </c>
      <c r="AC77" s="45">
        <f t="shared" ca="1" si="21"/>
        <v>0</v>
      </c>
      <c r="AD77" s="25">
        <f t="shared" ca="1" si="22"/>
        <v>0</v>
      </c>
    </row>
    <row r="78" spans="4:30" x14ac:dyDescent="0.35">
      <c r="D78" s="20">
        <v>74</v>
      </c>
      <c r="E78" s="21">
        <f t="shared" ca="1" si="33"/>
        <v>71344</v>
      </c>
      <c r="F78" s="44">
        <f t="shared" ca="1" si="23"/>
        <v>71709</v>
      </c>
      <c r="G78" s="22" t="s">
        <v>119</v>
      </c>
      <c r="H78" s="44">
        <f t="shared" ca="1" si="34"/>
        <v>71315</v>
      </c>
      <c r="I78" s="45">
        <f t="shared" ca="1" si="24"/>
        <v>0</v>
      </c>
      <c r="J78" s="45">
        <f t="shared" ca="1" si="25"/>
        <v>0</v>
      </c>
      <c r="K78" s="45">
        <f t="shared" ca="1" si="26"/>
        <v>0</v>
      </c>
      <c r="L78" s="45"/>
      <c r="M78" s="45">
        <f t="shared" ca="1" si="35"/>
        <v>0</v>
      </c>
      <c r="N78" s="257">
        <f t="shared" ca="1" si="27"/>
        <v>0</v>
      </c>
      <c r="O78" s="23"/>
      <c r="P78" s="255">
        <f t="shared" ca="1" si="28"/>
        <v>9.4999999999999998E-3</v>
      </c>
      <c r="Q78" s="163">
        <f t="shared" ca="1" si="29"/>
        <v>9.4999999999999998E-3</v>
      </c>
      <c r="R78" s="164">
        <f ca="1">NPV(Q77,K78:$K$244) + ($A$13+$A$14+$A$15)/POWER(1+Q77,$A$28-D78+1)</f>
        <v>0</v>
      </c>
      <c r="S78" s="164">
        <f ca="1">NPV(Q78,K78:$K$244) + ($A$13+$A$14+$A$15)/POWER(1+Q78,$A$28-D78+1)</f>
        <v>0</v>
      </c>
      <c r="T78" s="45">
        <f t="shared" ca="1" si="30"/>
        <v>8.4128259913995862E-12</v>
      </c>
      <c r="U78" s="45">
        <f t="shared" ca="1" si="36"/>
        <v>0</v>
      </c>
      <c r="V78" s="45">
        <f t="shared" ca="1" si="37"/>
        <v>0</v>
      </c>
      <c r="W78" s="45">
        <f t="shared" ca="1" si="31"/>
        <v>0</v>
      </c>
      <c r="X78" s="25">
        <f t="shared" ca="1" si="20"/>
        <v>8.4128259913995862E-12</v>
      </c>
      <c r="Z78" s="28">
        <f t="shared" ca="1" si="38"/>
        <v>0</v>
      </c>
      <c r="AA78" s="233"/>
      <c r="AB78" s="45">
        <f t="shared" ca="1" si="32"/>
        <v>0</v>
      </c>
      <c r="AC78" s="45">
        <f t="shared" ca="1" si="21"/>
        <v>0</v>
      </c>
      <c r="AD78" s="25">
        <f t="shared" ca="1" si="22"/>
        <v>0</v>
      </c>
    </row>
    <row r="79" spans="4:30" x14ac:dyDescent="0.35">
      <c r="D79" s="20">
        <v>75</v>
      </c>
      <c r="E79" s="21">
        <f t="shared" ca="1" si="33"/>
        <v>71710</v>
      </c>
      <c r="F79" s="44">
        <f t="shared" ca="1" si="23"/>
        <v>72074</v>
      </c>
      <c r="G79" s="22" t="s">
        <v>119</v>
      </c>
      <c r="H79" s="44">
        <f t="shared" ca="1" si="34"/>
        <v>71681</v>
      </c>
      <c r="I79" s="45">
        <f t="shared" ca="1" si="24"/>
        <v>0</v>
      </c>
      <c r="J79" s="45">
        <f t="shared" ca="1" si="25"/>
        <v>0</v>
      </c>
      <c r="K79" s="45">
        <f t="shared" ca="1" si="26"/>
        <v>0</v>
      </c>
      <c r="L79" s="45"/>
      <c r="M79" s="45">
        <f t="shared" ca="1" si="35"/>
        <v>0</v>
      </c>
      <c r="N79" s="257">
        <f t="shared" ca="1" si="27"/>
        <v>0</v>
      </c>
      <c r="O79" s="23"/>
      <c r="P79" s="255">
        <f t="shared" ca="1" si="28"/>
        <v>9.4999999999999998E-3</v>
      </c>
      <c r="Q79" s="163">
        <f t="shared" ca="1" si="29"/>
        <v>9.4999999999999998E-3</v>
      </c>
      <c r="R79" s="164">
        <f ca="1">NPV(Q78,K79:$K$244) + ($A$13+$A$14+$A$15)/POWER(1+Q78,$A$28-D79+1)</f>
        <v>0</v>
      </c>
      <c r="S79" s="164">
        <f ca="1">NPV(Q79,K79:$K$244) + ($A$13+$A$14+$A$15)/POWER(1+Q79,$A$28-D79+1)</f>
        <v>0</v>
      </c>
      <c r="T79" s="45">
        <f t="shared" ca="1" si="30"/>
        <v>8.4128259913995862E-12</v>
      </c>
      <c r="U79" s="45">
        <f t="shared" ca="1" si="36"/>
        <v>0</v>
      </c>
      <c r="V79" s="45">
        <f t="shared" ca="1" si="37"/>
        <v>0</v>
      </c>
      <c r="W79" s="45">
        <f t="shared" ca="1" si="31"/>
        <v>0</v>
      </c>
      <c r="X79" s="25">
        <f t="shared" ca="1" si="20"/>
        <v>8.4128259913995862E-12</v>
      </c>
      <c r="Z79" s="28">
        <f t="shared" ca="1" si="38"/>
        <v>0</v>
      </c>
      <c r="AA79" s="233"/>
      <c r="AB79" s="45">
        <f t="shared" ca="1" si="32"/>
        <v>0</v>
      </c>
      <c r="AC79" s="45">
        <f t="shared" ca="1" si="21"/>
        <v>0</v>
      </c>
      <c r="AD79" s="25">
        <f t="shared" ca="1" si="22"/>
        <v>0</v>
      </c>
    </row>
    <row r="80" spans="4:30" x14ac:dyDescent="0.35">
      <c r="D80" s="20">
        <v>76</v>
      </c>
      <c r="E80" s="21">
        <f t="shared" ca="1" si="33"/>
        <v>72075</v>
      </c>
      <c r="F80" s="44">
        <f t="shared" ca="1" si="23"/>
        <v>72439</v>
      </c>
      <c r="G80" s="22" t="s">
        <v>119</v>
      </c>
      <c r="H80" s="44">
        <f t="shared" ca="1" si="34"/>
        <v>72046</v>
      </c>
      <c r="I80" s="45">
        <f t="shared" ca="1" si="24"/>
        <v>0</v>
      </c>
      <c r="J80" s="45">
        <f t="shared" ca="1" si="25"/>
        <v>0</v>
      </c>
      <c r="K80" s="45">
        <f t="shared" ca="1" si="26"/>
        <v>0</v>
      </c>
      <c r="L80" s="45"/>
      <c r="M80" s="45">
        <f t="shared" ca="1" si="35"/>
        <v>0</v>
      </c>
      <c r="N80" s="257">
        <f t="shared" ca="1" si="27"/>
        <v>0</v>
      </c>
      <c r="O80" s="23"/>
      <c r="P80" s="255">
        <f t="shared" ca="1" si="28"/>
        <v>9.4999999999999998E-3</v>
      </c>
      <c r="Q80" s="163">
        <f t="shared" ca="1" si="29"/>
        <v>9.4999999999999998E-3</v>
      </c>
      <c r="R80" s="164">
        <f ca="1">NPV(Q79,K80:$K$244) + ($A$13+$A$14+$A$15)/POWER(1+Q79,$A$28-D80+1)</f>
        <v>0</v>
      </c>
      <c r="S80" s="164">
        <f ca="1">NPV(Q80,K80:$K$244) + ($A$13+$A$14+$A$15)/POWER(1+Q80,$A$28-D80+1)</f>
        <v>0</v>
      </c>
      <c r="T80" s="45">
        <f t="shared" ca="1" si="30"/>
        <v>8.4128259913995862E-12</v>
      </c>
      <c r="U80" s="45">
        <f t="shared" ca="1" si="36"/>
        <v>0</v>
      </c>
      <c r="V80" s="45">
        <f t="shared" ca="1" si="37"/>
        <v>0</v>
      </c>
      <c r="W80" s="45">
        <f t="shared" ca="1" si="31"/>
        <v>0</v>
      </c>
      <c r="X80" s="25">
        <f t="shared" ca="1" si="20"/>
        <v>8.4128259913995862E-12</v>
      </c>
      <c r="Z80" s="28">
        <f t="shared" ca="1" si="38"/>
        <v>0</v>
      </c>
      <c r="AA80" s="233"/>
      <c r="AB80" s="45">
        <f t="shared" ca="1" si="32"/>
        <v>0</v>
      </c>
      <c r="AC80" s="45">
        <f t="shared" ca="1" si="21"/>
        <v>0</v>
      </c>
      <c r="AD80" s="25">
        <f t="shared" ca="1" si="22"/>
        <v>0</v>
      </c>
    </row>
    <row r="81" spans="4:30" x14ac:dyDescent="0.35">
      <c r="D81" s="20">
        <v>77</v>
      </c>
      <c r="E81" s="21">
        <f t="shared" ca="1" si="33"/>
        <v>72440</v>
      </c>
      <c r="F81" s="44">
        <f t="shared" ca="1" si="23"/>
        <v>72804</v>
      </c>
      <c r="G81" s="22" t="s">
        <v>119</v>
      </c>
      <c r="H81" s="44">
        <f t="shared" ca="1" si="34"/>
        <v>72411</v>
      </c>
      <c r="I81" s="45">
        <f t="shared" ca="1" si="24"/>
        <v>0</v>
      </c>
      <c r="J81" s="45">
        <f t="shared" ca="1" si="25"/>
        <v>0</v>
      </c>
      <c r="K81" s="45">
        <f t="shared" ca="1" si="26"/>
        <v>0</v>
      </c>
      <c r="L81" s="45"/>
      <c r="M81" s="45">
        <f t="shared" ca="1" si="35"/>
        <v>0</v>
      </c>
      <c r="N81" s="257">
        <f t="shared" ca="1" si="27"/>
        <v>0</v>
      </c>
      <c r="O81" s="23"/>
      <c r="P81" s="255">
        <f t="shared" ca="1" si="28"/>
        <v>9.4999999999999998E-3</v>
      </c>
      <c r="Q81" s="163">
        <f t="shared" ca="1" si="29"/>
        <v>9.4999999999999998E-3</v>
      </c>
      <c r="R81" s="164">
        <f ca="1">NPV(Q80,K81:$K$244) + ($A$13+$A$14+$A$15)/POWER(1+Q80,$A$28-D81+1)</f>
        <v>0</v>
      </c>
      <c r="S81" s="164">
        <f ca="1">NPV(Q81,K81:$K$244) + ($A$13+$A$14+$A$15)/POWER(1+Q81,$A$28-D81+1)</f>
        <v>0</v>
      </c>
      <c r="T81" s="45">
        <f t="shared" ca="1" si="30"/>
        <v>8.4128259913995862E-12</v>
      </c>
      <c r="U81" s="45">
        <f t="shared" ca="1" si="36"/>
        <v>0</v>
      </c>
      <c r="V81" s="45">
        <f t="shared" ca="1" si="37"/>
        <v>0</v>
      </c>
      <c r="W81" s="45">
        <f t="shared" ca="1" si="31"/>
        <v>0</v>
      </c>
      <c r="X81" s="25">
        <f t="shared" ca="1" si="20"/>
        <v>8.4128259913995862E-12</v>
      </c>
      <c r="Z81" s="28">
        <f t="shared" ca="1" si="38"/>
        <v>0</v>
      </c>
      <c r="AA81" s="233"/>
      <c r="AB81" s="45">
        <f t="shared" ca="1" si="32"/>
        <v>0</v>
      </c>
      <c r="AC81" s="45">
        <f t="shared" ca="1" si="21"/>
        <v>0</v>
      </c>
      <c r="AD81" s="25">
        <f t="shared" ca="1" si="22"/>
        <v>0</v>
      </c>
    </row>
    <row r="82" spans="4:30" x14ac:dyDescent="0.35">
      <c r="D82" s="20">
        <v>78</v>
      </c>
      <c r="E82" s="21">
        <f t="shared" ca="1" si="33"/>
        <v>72805</v>
      </c>
      <c r="F82" s="44">
        <f t="shared" ca="1" si="23"/>
        <v>73169</v>
      </c>
      <c r="G82" s="22" t="s">
        <v>119</v>
      </c>
      <c r="H82" s="44">
        <f t="shared" ca="1" si="34"/>
        <v>72776</v>
      </c>
      <c r="I82" s="45">
        <f t="shared" ca="1" si="24"/>
        <v>0</v>
      </c>
      <c r="J82" s="45">
        <f t="shared" ca="1" si="25"/>
        <v>0</v>
      </c>
      <c r="K82" s="45">
        <f t="shared" ca="1" si="26"/>
        <v>0</v>
      </c>
      <c r="L82" s="45"/>
      <c r="M82" s="45">
        <f t="shared" ca="1" si="35"/>
        <v>0</v>
      </c>
      <c r="N82" s="257">
        <f t="shared" ca="1" si="27"/>
        <v>0</v>
      </c>
      <c r="O82" s="23"/>
      <c r="P82" s="255">
        <f t="shared" ca="1" si="28"/>
        <v>9.4999999999999998E-3</v>
      </c>
      <c r="Q82" s="163">
        <f t="shared" ca="1" si="29"/>
        <v>9.4999999999999998E-3</v>
      </c>
      <c r="R82" s="164">
        <f ca="1">NPV(Q81,K82:$K$244) + ($A$13+$A$14+$A$15)/POWER(1+Q81,$A$28-D82+1)</f>
        <v>0</v>
      </c>
      <c r="S82" s="164">
        <f ca="1">NPV(Q82,K82:$K$244) + ($A$13+$A$14+$A$15)/POWER(1+Q82,$A$28-D82+1)</f>
        <v>0</v>
      </c>
      <c r="T82" s="45">
        <f t="shared" ca="1" si="30"/>
        <v>8.4128259913995862E-12</v>
      </c>
      <c r="U82" s="45">
        <f t="shared" ca="1" si="36"/>
        <v>0</v>
      </c>
      <c r="V82" s="45">
        <f t="shared" ca="1" si="37"/>
        <v>0</v>
      </c>
      <c r="W82" s="45">
        <f t="shared" ca="1" si="31"/>
        <v>0</v>
      </c>
      <c r="X82" s="25">
        <f t="shared" ca="1" si="20"/>
        <v>8.4128259913995862E-12</v>
      </c>
      <c r="Z82" s="28">
        <f t="shared" ca="1" si="38"/>
        <v>0</v>
      </c>
      <c r="AA82" s="233"/>
      <c r="AB82" s="45">
        <f t="shared" ca="1" si="32"/>
        <v>0</v>
      </c>
      <c r="AC82" s="45">
        <f t="shared" ca="1" si="21"/>
        <v>0</v>
      </c>
      <c r="AD82" s="25">
        <f t="shared" ca="1" si="22"/>
        <v>0</v>
      </c>
    </row>
    <row r="83" spans="4:30" x14ac:dyDescent="0.35">
      <c r="D83" s="20">
        <v>79</v>
      </c>
      <c r="E83" s="21">
        <f t="shared" ca="1" si="33"/>
        <v>73170</v>
      </c>
      <c r="F83" s="44">
        <f t="shared" ca="1" si="23"/>
        <v>73534</v>
      </c>
      <c r="G83" s="22" t="s">
        <v>119</v>
      </c>
      <c r="H83" s="44">
        <f t="shared" ca="1" si="34"/>
        <v>73141</v>
      </c>
      <c r="I83" s="45">
        <f t="shared" ca="1" si="24"/>
        <v>0</v>
      </c>
      <c r="J83" s="45">
        <f t="shared" ca="1" si="25"/>
        <v>0</v>
      </c>
      <c r="K83" s="45">
        <f t="shared" ca="1" si="26"/>
        <v>0</v>
      </c>
      <c r="L83" s="45"/>
      <c r="M83" s="45">
        <f t="shared" ca="1" si="35"/>
        <v>0</v>
      </c>
      <c r="N83" s="257">
        <f t="shared" ca="1" si="27"/>
        <v>0</v>
      </c>
      <c r="O83" s="23"/>
      <c r="P83" s="255">
        <f t="shared" ca="1" si="28"/>
        <v>9.4999999999999998E-3</v>
      </c>
      <c r="Q83" s="163">
        <f t="shared" ca="1" si="29"/>
        <v>9.4999999999999998E-3</v>
      </c>
      <c r="R83" s="164">
        <f ca="1">NPV(Q82,K83:$K$244) + ($A$13+$A$14+$A$15)/POWER(1+Q82,$A$28-D83+1)</f>
        <v>0</v>
      </c>
      <c r="S83" s="164">
        <f ca="1">NPV(Q83,K83:$K$244) + ($A$13+$A$14+$A$15)/POWER(1+Q83,$A$28-D83+1)</f>
        <v>0</v>
      </c>
      <c r="T83" s="45">
        <f t="shared" ca="1" si="30"/>
        <v>8.4128259913995862E-12</v>
      </c>
      <c r="U83" s="45">
        <f t="shared" ca="1" si="36"/>
        <v>0</v>
      </c>
      <c r="V83" s="45">
        <f t="shared" ca="1" si="37"/>
        <v>0</v>
      </c>
      <c r="W83" s="45">
        <f t="shared" ca="1" si="31"/>
        <v>0</v>
      </c>
      <c r="X83" s="25">
        <f t="shared" ca="1" si="20"/>
        <v>8.4128259913995862E-12</v>
      </c>
      <c r="Z83" s="28">
        <f t="shared" ca="1" si="38"/>
        <v>0</v>
      </c>
      <c r="AA83" s="233"/>
      <c r="AB83" s="45">
        <f t="shared" ca="1" si="32"/>
        <v>0</v>
      </c>
      <c r="AC83" s="45">
        <f t="shared" ca="1" si="21"/>
        <v>0</v>
      </c>
      <c r="AD83" s="25">
        <f t="shared" ca="1" si="22"/>
        <v>0</v>
      </c>
    </row>
    <row r="84" spans="4:30" x14ac:dyDescent="0.35">
      <c r="D84" s="20">
        <v>80</v>
      </c>
      <c r="E84" s="21">
        <f t="shared" ca="1" si="33"/>
        <v>73535</v>
      </c>
      <c r="F84" s="44">
        <f t="shared" ca="1" si="23"/>
        <v>73899</v>
      </c>
      <c r="G84" s="22" t="s">
        <v>119</v>
      </c>
      <c r="H84" s="44">
        <f t="shared" ca="1" si="34"/>
        <v>73506</v>
      </c>
      <c r="I84" s="45">
        <f t="shared" ca="1" si="24"/>
        <v>0</v>
      </c>
      <c r="J84" s="45">
        <f t="shared" ca="1" si="25"/>
        <v>0</v>
      </c>
      <c r="K84" s="45">
        <f t="shared" ca="1" si="26"/>
        <v>0</v>
      </c>
      <c r="L84" s="45"/>
      <c r="M84" s="45">
        <f t="shared" ca="1" si="35"/>
        <v>0</v>
      </c>
      <c r="N84" s="257">
        <f t="shared" ca="1" si="27"/>
        <v>0</v>
      </c>
      <c r="O84" s="23"/>
      <c r="P84" s="255">
        <f t="shared" ca="1" si="28"/>
        <v>9.4999999999999998E-3</v>
      </c>
      <c r="Q84" s="163">
        <f t="shared" ca="1" si="29"/>
        <v>9.4999999999999998E-3</v>
      </c>
      <c r="R84" s="164">
        <f ca="1">NPV(Q83,K84:$K$244) + ($A$13+$A$14+$A$15)/POWER(1+Q83,$A$28-D84+1)</f>
        <v>0</v>
      </c>
      <c r="S84" s="164">
        <f ca="1">NPV(Q84,K84:$K$244) + ($A$13+$A$14+$A$15)/POWER(1+Q84,$A$28-D84+1)</f>
        <v>0</v>
      </c>
      <c r="T84" s="45">
        <f t="shared" ca="1" si="30"/>
        <v>8.4128259913995862E-12</v>
      </c>
      <c r="U84" s="45">
        <f t="shared" ca="1" si="36"/>
        <v>0</v>
      </c>
      <c r="V84" s="45">
        <f t="shared" ca="1" si="37"/>
        <v>0</v>
      </c>
      <c r="W84" s="45">
        <f t="shared" ca="1" si="31"/>
        <v>0</v>
      </c>
      <c r="X84" s="25">
        <f t="shared" ca="1" si="20"/>
        <v>8.4128259913995862E-12</v>
      </c>
      <c r="Z84" s="28">
        <f t="shared" ca="1" si="38"/>
        <v>0</v>
      </c>
      <c r="AA84" s="233"/>
      <c r="AB84" s="45">
        <f t="shared" ca="1" si="32"/>
        <v>0</v>
      </c>
      <c r="AC84" s="45">
        <f t="shared" ca="1" si="21"/>
        <v>0</v>
      </c>
      <c r="AD84" s="25">
        <f t="shared" ca="1" si="22"/>
        <v>0</v>
      </c>
    </row>
    <row r="85" spans="4:30" x14ac:dyDescent="0.35">
      <c r="D85" s="20">
        <v>81</v>
      </c>
      <c r="E85" s="21">
        <f t="shared" ca="1" si="33"/>
        <v>73900</v>
      </c>
      <c r="F85" s="44">
        <f t="shared" ca="1" si="23"/>
        <v>74264</v>
      </c>
      <c r="G85" s="22" t="s">
        <v>119</v>
      </c>
      <c r="H85" s="44">
        <f t="shared" ca="1" si="34"/>
        <v>73871</v>
      </c>
      <c r="I85" s="45">
        <f t="shared" ca="1" si="24"/>
        <v>0</v>
      </c>
      <c r="J85" s="45">
        <f t="shared" ca="1" si="25"/>
        <v>0</v>
      </c>
      <c r="K85" s="45">
        <f t="shared" ca="1" si="26"/>
        <v>0</v>
      </c>
      <c r="L85" s="45"/>
      <c r="M85" s="45">
        <f t="shared" ca="1" si="35"/>
        <v>0</v>
      </c>
      <c r="N85" s="257">
        <f t="shared" ca="1" si="27"/>
        <v>0</v>
      </c>
      <c r="O85" s="23"/>
      <c r="P85" s="255">
        <f t="shared" ca="1" si="28"/>
        <v>9.4999999999999998E-3</v>
      </c>
      <c r="Q85" s="163">
        <f t="shared" ca="1" si="29"/>
        <v>9.4999999999999998E-3</v>
      </c>
      <c r="R85" s="164">
        <f ca="1">NPV(Q84,K85:$K$244) + ($A$13+$A$14+$A$15)/POWER(1+Q84,$A$28-D85+1)</f>
        <v>0</v>
      </c>
      <c r="S85" s="164">
        <f ca="1">NPV(Q85,K85:$K$244) + ($A$13+$A$14+$A$15)/POWER(1+Q85,$A$28-D85+1)</f>
        <v>0</v>
      </c>
      <c r="T85" s="45">
        <f t="shared" ca="1" si="30"/>
        <v>8.4128259913995862E-12</v>
      </c>
      <c r="U85" s="45">
        <f t="shared" ca="1" si="36"/>
        <v>0</v>
      </c>
      <c r="V85" s="45">
        <f t="shared" ca="1" si="37"/>
        <v>0</v>
      </c>
      <c r="W85" s="45">
        <f t="shared" ca="1" si="31"/>
        <v>0</v>
      </c>
      <c r="X85" s="25">
        <f t="shared" ca="1" si="20"/>
        <v>8.4128259913995862E-12</v>
      </c>
      <c r="Z85" s="28">
        <f t="shared" ca="1" si="38"/>
        <v>0</v>
      </c>
      <c r="AA85" s="233"/>
      <c r="AB85" s="45">
        <f t="shared" ca="1" si="32"/>
        <v>0</v>
      </c>
      <c r="AC85" s="45">
        <f t="shared" ca="1" si="21"/>
        <v>0</v>
      </c>
      <c r="AD85" s="25">
        <f t="shared" ca="1" si="22"/>
        <v>0</v>
      </c>
    </row>
    <row r="86" spans="4:30" x14ac:dyDescent="0.35">
      <c r="D86" s="20">
        <v>82</v>
      </c>
      <c r="E86" s="21">
        <f t="shared" ca="1" si="33"/>
        <v>74265</v>
      </c>
      <c r="F86" s="44">
        <f t="shared" ca="1" si="23"/>
        <v>74630</v>
      </c>
      <c r="G86" s="22" t="s">
        <v>119</v>
      </c>
      <c r="H86" s="44">
        <f t="shared" ca="1" si="34"/>
        <v>74236</v>
      </c>
      <c r="I86" s="45">
        <f t="shared" ca="1" si="24"/>
        <v>0</v>
      </c>
      <c r="J86" s="45">
        <f t="shared" ca="1" si="25"/>
        <v>0</v>
      </c>
      <c r="K86" s="45">
        <f t="shared" ca="1" si="26"/>
        <v>0</v>
      </c>
      <c r="L86" s="45"/>
      <c r="M86" s="45">
        <f t="shared" ca="1" si="35"/>
        <v>0</v>
      </c>
      <c r="N86" s="257">
        <f t="shared" ca="1" si="27"/>
        <v>0</v>
      </c>
      <c r="O86" s="23"/>
      <c r="P86" s="255">
        <f t="shared" ca="1" si="28"/>
        <v>9.4999999999999998E-3</v>
      </c>
      <c r="Q86" s="163">
        <f t="shared" ca="1" si="29"/>
        <v>9.4999999999999998E-3</v>
      </c>
      <c r="R86" s="164">
        <f ca="1">NPV(Q85,K86:$K$244) + ($A$13+$A$14+$A$15)/POWER(1+Q85,$A$28-D86+1)</f>
        <v>0</v>
      </c>
      <c r="S86" s="164">
        <f ca="1">NPV(Q86,K86:$K$244) + ($A$13+$A$14+$A$15)/POWER(1+Q86,$A$28-D86+1)</f>
        <v>0</v>
      </c>
      <c r="T86" s="45">
        <f t="shared" ca="1" si="30"/>
        <v>8.4128259913995862E-12</v>
      </c>
      <c r="U86" s="45">
        <f t="shared" ca="1" si="36"/>
        <v>0</v>
      </c>
      <c r="V86" s="45">
        <f t="shared" ca="1" si="37"/>
        <v>0</v>
      </c>
      <c r="W86" s="45">
        <f t="shared" ca="1" si="31"/>
        <v>0</v>
      </c>
      <c r="X86" s="25">
        <f t="shared" ca="1" si="20"/>
        <v>8.4128259913995862E-12</v>
      </c>
      <c r="Z86" s="28">
        <f t="shared" ca="1" si="38"/>
        <v>0</v>
      </c>
      <c r="AA86" s="233"/>
      <c r="AB86" s="45">
        <f t="shared" ca="1" si="32"/>
        <v>0</v>
      </c>
      <c r="AC86" s="45">
        <f t="shared" ca="1" si="21"/>
        <v>0</v>
      </c>
      <c r="AD86" s="25">
        <f t="shared" ca="1" si="22"/>
        <v>0</v>
      </c>
    </row>
    <row r="87" spans="4:30" x14ac:dyDescent="0.35">
      <c r="D87" s="20">
        <v>83</v>
      </c>
      <c r="E87" s="21">
        <f t="shared" ca="1" si="33"/>
        <v>74631</v>
      </c>
      <c r="F87" s="44">
        <f t="shared" ca="1" si="23"/>
        <v>74995</v>
      </c>
      <c r="G87" s="22" t="s">
        <v>119</v>
      </c>
      <c r="H87" s="44">
        <f t="shared" ca="1" si="34"/>
        <v>74602</v>
      </c>
      <c r="I87" s="45">
        <f t="shared" ca="1" si="24"/>
        <v>0</v>
      </c>
      <c r="J87" s="45">
        <f t="shared" ca="1" si="25"/>
        <v>0</v>
      </c>
      <c r="K87" s="45">
        <f t="shared" ca="1" si="26"/>
        <v>0</v>
      </c>
      <c r="L87" s="45"/>
      <c r="M87" s="45">
        <f t="shared" ca="1" si="35"/>
        <v>0</v>
      </c>
      <c r="N87" s="257">
        <f t="shared" ca="1" si="27"/>
        <v>0</v>
      </c>
      <c r="O87" s="23"/>
      <c r="P87" s="255">
        <f t="shared" ca="1" si="28"/>
        <v>9.4999999999999998E-3</v>
      </c>
      <c r="Q87" s="163">
        <f t="shared" ca="1" si="29"/>
        <v>9.4999999999999998E-3</v>
      </c>
      <c r="R87" s="164">
        <f ca="1">NPV(Q86,K87:$K$244) + ($A$13+$A$14+$A$15)/POWER(1+Q86,$A$28-D87+1)</f>
        <v>0</v>
      </c>
      <c r="S87" s="164">
        <f ca="1">NPV(Q87,K87:$K$244) + ($A$13+$A$14+$A$15)/POWER(1+Q87,$A$28-D87+1)</f>
        <v>0</v>
      </c>
      <c r="T87" s="45">
        <f t="shared" ca="1" si="30"/>
        <v>8.4128259913995862E-12</v>
      </c>
      <c r="U87" s="45">
        <f t="shared" ca="1" si="36"/>
        <v>0</v>
      </c>
      <c r="V87" s="45">
        <f t="shared" ca="1" si="37"/>
        <v>0</v>
      </c>
      <c r="W87" s="45">
        <f t="shared" ca="1" si="31"/>
        <v>0</v>
      </c>
      <c r="X87" s="25">
        <f t="shared" ca="1" si="20"/>
        <v>8.4128259913995862E-12</v>
      </c>
      <c r="Z87" s="28">
        <f t="shared" ca="1" si="38"/>
        <v>0</v>
      </c>
      <c r="AA87" s="233"/>
      <c r="AB87" s="45">
        <f t="shared" ca="1" si="32"/>
        <v>0</v>
      </c>
      <c r="AC87" s="45">
        <f t="shared" ca="1" si="21"/>
        <v>0</v>
      </c>
      <c r="AD87" s="25">
        <f t="shared" ca="1" si="22"/>
        <v>0</v>
      </c>
    </row>
    <row r="88" spans="4:30" x14ac:dyDescent="0.35">
      <c r="D88" s="20">
        <v>84</v>
      </c>
      <c r="E88" s="21">
        <f t="shared" ca="1" si="33"/>
        <v>74996</v>
      </c>
      <c r="F88" s="44">
        <f t="shared" ca="1" si="23"/>
        <v>75360</v>
      </c>
      <c r="G88" s="22" t="s">
        <v>119</v>
      </c>
      <c r="H88" s="44">
        <f t="shared" ca="1" si="34"/>
        <v>74967</v>
      </c>
      <c r="I88" s="45">
        <f t="shared" ca="1" si="24"/>
        <v>0</v>
      </c>
      <c r="J88" s="45">
        <f t="shared" ca="1" si="25"/>
        <v>0</v>
      </c>
      <c r="K88" s="45">
        <f t="shared" ca="1" si="26"/>
        <v>0</v>
      </c>
      <c r="L88" s="45"/>
      <c r="M88" s="45">
        <f t="shared" ca="1" si="35"/>
        <v>0</v>
      </c>
      <c r="N88" s="257">
        <f t="shared" ca="1" si="27"/>
        <v>0</v>
      </c>
      <c r="O88" s="23"/>
      <c r="P88" s="255">
        <f t="shared" ca="1" si="28"/>
        <v>9.4999999999999998E-3</v>
      </c>
      <c r="Q88" s="163">
        <f t="shared" ca="1" si="29"/>
        <v>9.4999999999999998E-3</v>
      </c>
      <c r="R88" s="164">
        <f ca="1">NPV(Q87,K88:$K$244) + ($A$13+$A$14+$A$15)/POWER(1+Q87,$A$28-D88+1)</f>
        <v>0</v>
      </c>
      <c r="S88" s="164">
        <f ca="1">NPV(Q88,K88:$K$244) + ($A$13+$A$14+$A$15)/POWER(1+Q88,$A$28-D88+1)</f>
        <v>0</v>
      </c>
      <c r="T88" s="45">
        <f t="shared" ca="1" si="30"/>
        <v>8.4128259913995862E-12</v>
      </c>
      <c r="U88" s="45">
        <f t="shared" ca="1" si="36"/>
        <v>0</v>
      </c>
      <c r="V88" s="45">
        <f t="shared" ca="1" si="37"/>
        <v>0</v>
      </c>
      <c r="W88" s="45">
        <f t="shared" ca="1" si="31"/>
        <v>0</v>
      </c>
      <c r="X88" s="25">
        <f t="shared" ca="1" si="20"/>
        <v>8.4128259913995862E-12</v>
      </c>
      <c r="Z88" s="28">
        <f t="shared" ca="1" si="38"/>
        <v>0</v>
      </c>
      <c r="AA88" s="233"/>
      <c r="AB88" s="45">
        <f t="shared" ca="1" si="32"/>
        <v>0</v>
      </c>
      <c r="AC88" s="45">
        <f t="shared" ca="1" si="21"/>
        <v>0</v>
      </c>
      <c r="AD88" s="25">
        <f t="shared" ca="1" si="22"/>
        <v>0</v>
      </c>
    </row>
    <row r="89" spans="4:30" x14ac:dyDescent="0.35">
      <c r="D89" s="20">
        <v>85</v>
      </c>
      <c r="E89" s="21">
        <f t="shared" ca="1" si="33"/>
        <v>75361</v>
      </c>
      <c r="F89" s="44">
        <f t="shared" ca="1" si="23"/>
        <v>75725</v>
      </c>
      <c r="G89" s="22" t="s">
        <v>119</v>
      </c>
      <c r="H89" s="44">
        <f t="shared" ca="1" si="34"/>
        <v>75332</v>
      </c>
      <c r="I89" s="45">
        <f t="shared" ca="1" si="24"/>
        <v>0</v>
      </c>
      <c r="J89" s="45">
        <f t="shared" ca="1" si="25"/>
        <v>0</v>
      </c>
      <c r="K89" s="45">
        <f t="shared" ca="1" si="26"/>
        <v>0</v>
      </c>
      <c r="L89" s="45"/>
      <c r="M89" s="45">
        <f t="shared" ca="1" si="35"/>
        <v>0</v>
      </c>
      <c r="N89" s="257">
        <f t="shared" ca="1" si="27"/>
        <v>0</v>
      </c>
      <c r="O89" s="23"/>
      <c r="P89" s="255">
        <f t="shared" ca="1" si="28"/>
        <v>9.4999999999999998E-3</v>
      </c>
      <c r="Q89" s="163">
        <f t="shared" ca="1" si="29"/>
        <v>9.4999999999999998E-3</v>
      </c>
      <c r="R89" s="164">
        <f ca="1">NPV(Q88,K89:$K$244) + ($A$13+$A$14+$A$15)/POWER(1+Q88,$A$28-D89+1)</f>
        <v>0</v>
      </c>
      <c r="S89" s="164">
        <f ca="1">NPV(Q89,K89:$K$244) + ($A$13+$A$14+$A$15)/POWER(1+Q89,$A$28-D89+1)</f>
        <v>0</v>
      </c>
      <c r="T89" s="45">
        <f t="shared" ca="1" si="30"/>
        <v>8.4128259913995862E-12</v>
      </c>
      <c r="U89" s="45">
        <f t="shared" ca="1" si="36"/>
        <v>0</v>
      </c>
      <c r="V89" s="45">
        <f t="shared" ca="1" si="37"/>
        <v>0</v>
      </c>
      <c r="W89" s="45">
        <f t="shared" ca="1" si="31"/>
        <v>0</v>
      </c>
      <c r="X89" s="25">
        <f t="shared" ca="1" si="20"/>
        <v>8.4128259913995862E-12</v>
      </c>
      <c r="Z89" s="28">
        <f t="shared" ca="1" si="38"/>
        <v>0</v>
      </c>
      <c r="AA89" s="233"/>
      <c r="AB89" s="45">
        <f t="shared" ca="1" si="32"/>
        <v>0</v>
      </c>
      <c r="AC89" s="45">
        <f t="shared" ca="1" si="21"/>
        <v>0</v>
      </c>
      <c r="AD89" s="25">
        <f t="shared" ca="1" si="22"/>
        <v>0</v>
      </c>
    </row>
    <row r="90" spans="4:30" x14ac:dyDescent="0.35">
      <c r="D90" s="20">
        <v>86</v>
      </c>
      <c r="E90" s="21">
        <f t="shared" ca="1" si="33"/>
        <v>75726</v>
      </c>
      <c r="F90" s="44">
        <f t="shared" ca="1" si="23"/>
        <v>76091</v>
      </c>
      <c r="G90" s="22" t="s">
        <v>119</v>
      </c>
      <c r="H90" s="44">
        <f t="shared" ca="1" si="34"/>
        <v>75697</v>
      </c>
      <c r="I90" s="45">
        <f t="shared" ca="1" si="24"/>
        <v>0</v>
      </c>
      <c r="J90" s="45">
        <f t="shared" ca="1" si="25"/>
        <v>0</v>
      </c>
      <c r="K90" s="45">
        <f t="shared" ca="1" si="26"/>
        <v>0</v>
      </c>
      <c r="L90" s="45"/>
      <c r="M90" s="45">
        <f t="shared" ca="1" si="35"/>
        <v>0</v>
      </c>
      <c r="N90" s="257">
        <f t="shared" ca="1" si="27"/>
        <v>0</v>
      </c>
      <c r="O90" s="23"/>
      <c r="P90" s="255">
        <f t="shared" ca="1" si="28"/>
        <v>9.4999999999999998E-3</v>
      </c>
      <c r="Q90" s="163">
        <f t="shared" ca="1" si="29"/>
        <v>9.4999999999999998E-3</v>
      </c>
      <c r="R90" s="164">
        <f ca="1">NPV(Q89,K90:$K$244) + ($A$13+$A$14+$A$15)/POWER(1+Q89,$A$28-D90+1)</f>
        <v>0</v>
      </c>
      <c r="S90" s="164">
        <f ca="1">NPV(Q90,K90:$K$244) + ($A$13+$A$14+$A$15)/POWER(1+Q90,$A$28-D90+1)</f>
        <v>0</v>
      </c>
      <c r="T90" s="45">
        <f t="shared" ca="1" si="30"/>
        <v>8.4128259913995862E-12</v>
      </c>
      <c r="U90" s="45">
        <f t="shared" ca="1" si="36"/>
        <v>0</v>
      </c>
      <c r="V90" s="45">
        <f t="shared" ca="1" si="37"/>
        <v>0</v>
      </c>
      <c r="W90" s="45">
        <f t="shared" ca="1" si="31"/>
        <v>0</v>
      </c>
      <c r="X90" s="25">
        <f t="shared" ca="1" si="20"/>
        <v>8.4128259913995862E-12</v>
      </c>
      <c r="Z90" s="28">
        <f t="shared" ca="1" si="38"/>
        <v>0</v>
      </c>
      <c r="AA90" s="233"/>
      <c r="AB90" s="45">
        <f t="shared" ca="1" si="32"/>
        <v>0</v>
      </c>
      <c r="AC90" s="45">
        <f t="shared" ca="1" si="21"/>
        <v>0</v>
      </c>
      <c r="AD90" s="25">
        <f t="shared" ca="1" si="22"/>
        <v>0</v>
      </c>
    </row>
    <row r="91" spans="4:30" x14ac:dyDescent="0.35">
      <c r="D91" s="20">
        <v>87</v>
      </c>
      <c r="E91" s="21">
        <f t="shared" ca="1" si="33"/>
        <v>76092</v>
      </c>
      <c r="F91" s="44">
        <f t="shared" ca="1" si="23"/>
        <v>76456</v>
      </c>
      <c r="G91" s="22" t="s">
        <v>119</v>
      </c>
      <c r="H91" s="44">
        <f t="shared" ca="1" si="34"/>
        <v>76063</v>
      </c>
      <c r="I91" s="45">
        <f t="shared" ca="1" si="24"/>
        <v>0</v>
      </c>
      <c r="J91" s="45">
        <f t="shared" ca="1" si="25"/>
        <v>0</v>
      </c>
      <c r="K91" s="45">
        <f t="shared" ca="1" si="26"/>
        <v>0</v>
      </c>
      <c r="L91" s="45"/>
      <c r="M91" s="45">
        <f t="shared" ca="1" si="35"/>
        <v>0</v>
      </c>
      <c r="N91" s="257">
        <f t="shared" ca="1" si="27"/>
        <v>0</v>
      </c>
      <c r="O91" s="23"/>
      <c r="P91" s="255">
        <f t="shared" ca="1" si="28"/>
        <v>9.4999999999999998E-3</v>
      </c>
      <c r="Q91" s="163">
        <f t="shared" ca="1" si="29"/>
        <v>9.4999999999999998E-3</v>
      </c>
      <c r="R91" s="164">
        <f ca="1">NPV(Q90,K91:$K$244) + ($A$13+$A$14+$A$15)/POWER(1+Q90,$A$28-D91+1)</f>
        <v>0</v>
      </c>
      <c r="S91" s="164">
        <f ca="1">NPV(Q91,K91:$K$244) + ($A$13+$A$14+$A$15)/POWER(1+Q91,$A$28-D91+1)</f>
        <v>0</v>
      </c>
      <c r="T91" s="45">
        <f t="shared" ca="1" si="30"/>
        <v>8.4128259913995862E-12</v>
      </c>
      <c r="U91" s="45">
        <f t="shared" ca="1" si="36"/>
        <v>0</v>
      </c>
      <c r="V91" s="45">
        <f t="shared" ca="1" si="37"/>
        <v>0</v>
      </c>
      <c r="W91" s="45">
        <f t="shared" ca="1" si="31"/>
        <v>0</v>
      </c>
      <c r="X91" s="25">
        <f t="shared" ca="1" si="20"/>
        <v>8.4128259913995862E-12</v>
      </c>
      <c r="Z91" s="28">
        <f t="shared" ca="1" si="38"/>
        <v>0</v>
      </c>
      <c r="AA91" s="233"/>
      <c r="AB91" s="45">
        <f t="shared" ca="1" si="32"/>
        <v>0</v>
      </c>
      <c r="AC91" s="45">
        <f t="shared" ca="1" si="21"/>
        <v>0</v>
      </c>
      <c r="AD91" s="25">
        <f t="shared" ca="1" si="22"/>
        <v>0</v>
      </c>
    </row>
    <row r="92" spans="4:30" x14ac:dyDescent="0.35">
      <c r="D92" s="20">
        <v>88</v>
      </c>
      <c r="E92" s="21">
        <f t="shared" ca="1" si="33"/>
        <v>76457</v>
      </c>
      <c r="F92" s="44">
        <f t="shared" ca="1" si="23"/>
        <v>76821</v>
      </c>
      <c r="G92" s="22" t="s">
        <v>119</v>
      </c>
      <c r="H92" s="44">
        <f t="shared" ca="1" si="34"/>
        <v>76428</v>
      </c>
      <c r="I92" s="45">
        <f t="shared" ca="1" si="24"/>
        <v>0</v>
      </c>
      <c r="J92" s="45">
        <f t="shared" ca="1" si="25"/>
        <v>0</v>
      </c>
      <c r="K92" s="45">
        <f t="shared" ca="1" si="26"/>
        <v>0</v>
      </c>
      <c r="L92" s="45"/>
      <c r="M92" s="45">
        <f t="shared" ca="1" si="35"/>
        <v>0</v>
      </c>
      <c r="N92" s="257">
        <f t="shared" ca="1" si="27"/>
        <v>0</v>
      </c>
      <c r="O92" s="23"/>
      <c r="P92" s="255">
        <f t="shared" ca="1" si="28"/>
        <v>9.4999999999999998E-3</v>
      </c>
      <c r="Q92" s="163">
        <f t="shared" ca="1" si="29"/>
        <v>9.4999999999999998E-3</v>
      </c>
      <c r="R92" s="164">
        <f ca="1">NPV(Q91,K92:$K$244) + ($A$13+$A$14+$A$15)/POWER(1+Q91,$A$28-D92+1)</f>
        <v>0</v>
      </c>
      <c r="S92" s="164">
        <f ca="1">NPV(Q92,K92:$K$244) + ($A$13+$A$14+$A$15)/POWER(1+Q92,$A$28-D92+1)</f>
        <v>0</v>
      </c>
      <c r="T92" s="45">
        <f t="shared" ca="1" si="30"/>
        <v>8.4128259913995862E-12</v>
      </c>
      <c r="U92" s="45">
        <f t="shared" ca="1" si="36"/>
        <v>0</v>
      </c>
      <c r="V92" s="45">
        <f t="shared" ca="1" si="37"/>
        <v>0</v>
      </c>
      <c r="W92" s="45">
        <f t="shared" ca="1" si="31"/>
        <v>0</v>
      </c>
      <c r="X92" s="25">
        <f t="shared" ca="1" si="20"/>
        <v>8.4128259913995862E-12</v>
      </c>
      <c r="Z92" s="28">
        <f t="shared" ca="1" si="38"/>
        <v>0</v>
      </c>
      <c r="AA92" s="233"/>
      <c r="AB92" s="45">
        <f t="shared" ca="1" si="32"/>
        <v>0</v>
      </c>
      <c r="AC92" s="45">
        <f t="shared" ca="1" si="21"/>
        <v>0</v>
      </c>
      <c r="AD92" s="25">
        <f t="shared" ca="1" si="22"/>
        <v>0</v>
      </c>
    </row>
    <row r="93" spans="4:30" x14ac:dyDescent="0.35">
      <c r="D93" s="20">
        <v>89</v>
      </c>
      <c r="E93" s="21">
        <f t="shared" ca="1" si="33"/>
        <v>76822</v>
      </c>
      <c r="F93" s="44">
        <f t="shared" ca="1" si="23"/>
        <v>77186</v>
      </c>
      <c r="G93" s="22" t="s">
        <v>119</v>
      </c>
      <c r="H93" s="44">
        <f t="shared" ca="1" si="34"/>
        <v>76793</v>
      </c>
      <c r="I93" s="45">
        <f t="shared" ca="1" si="24"/>
        <v>0</v>
      </c>
      <c r="J93" s="45">
        <f t="shared" ca="1" si="25"/>
        <v>0</v>
      </c>
      <c r="K93" s="45">
        <f t="shared" ca="1" si="26"/>
        <v>0</v>
      </c>
      <c r="L93" s="45"/>
      <c r="M93" s="45">
        <f t="shared" ca="1" si="35"/>
        <v>0</v>
      </c>
      <c r="N93" s="257">
        <f t="shared" ca="1" si="27"/>
        <v>0</v>
      </c>
      <c r="O93" s="23"/>
      <c r="P93" s="255">
        <f t="shared" ca="1" si="28"/>
        <v>9.4999999999999998E-3</v>
      </c>
      <c r="Q93" s="163">
        <f t="shared" ca="1" si="29"/>
        <v>9.4999999999999998E-3</v>
      </c>
      <c r="R93" s="164">
        <f ca="1">NPV(Q92,K93:$K$244) + ($A$13+$A$14+$A$15)/POWER(1+Q92,$A$28-D93+1)</f>
        <v>0</v>
      </c>
      <c r="S93" s="164">
        <f ca="1">NPV(Q93,K93:$K$244) + ($A$13+$A$14+$A$15)/POWER(1+Q93,$A$28-D93+1)</f>
        <v>0</v>
      </c>
      <c r="T93" s="45">
        <f t="shared" ca="1" si="30"/>
        <v>8.4128259913995862E-12</v>
      </c>
      <c r="U93" s="45">
        <f t="shared" ca="1" si="36"/>
        <v>0</v>
      </c>
      <c r="V93" s="45">
        <f t="shared" ca="1" si="37"/>
        <v>0</v>
      </c>
      <c r="W93" s="45">
        <f t="shared" ca="1" si="31"/>
        <v>0</v>
      </c>
      <c r="X93" s="25">
        <f t="shared" ca="1" si="20"/>
        <v>8.4128259913995862E-12</v>
      </c>
      <c r="Z93" s="28">
        <f t="shared" ca="1" si="38"/>
        <v>0</v>
      </c>
      <c r="AA93" s="233"/>
      <c r="AB93" s="45">
        <f t="shared" ca="1" si="32"/>
        <v>0</v>
      </c>
      <c r="AC93" s="45">
        <f t="shared" ca="1" si="21"/>
        <v>0</v>
      </c>
      <c r="AD93" s="25">
        <f t="shared" ca="1" si="22"/>
        <v>0</v>
      </c>
    </row>
    <row r="94" spans="4:30" x14ac:dyDescent="0.35">
      <c r="D94" s="20">
        <v>90</v>
      </c>
      <c r="E94" s="21">
        <f t="shared" ca="1" si="33"/>
        <v>77187</v>
      </c>
      <c r="F94" s="44">
        <f t="shared" ca="1" si="23"/>
        <v>77552</v>
      </c>
      <c r="G94" s="22" t="s">
        <v>119</v>
      </c>
      <c r="H94" s="44">
        <f t="shared" ca="1" si="34"/>
        <v>77158</v>
      </c>
      <c r="I94" s="45">
        <f t="shared" ca="1" si="24"/>
        <v>0</v>
      </c>
      <c r="J94" s="45">
        <f t="shared" ca="1" si="25"/>
        <v>0</v>
      </c>
      <c r="K94" s="45">
        <f t="shared" ca="1" si="26"/>
        <v>0</v>
      </c>
      <c r="L94" s="45"/>
      <c r="M94" s="45">
        <f t="shared" ca="1" si="35"/>
        <v>0</v>
      </c>
      <c r="N94" s="257">
        <f t="shared" ca="1" si="27"/>
        <v>0</v>
      </c>
      <c r="O94" s="23"/>
      <c r="P94" s="255">
        <f t="shared" ca="1" si="28"/>
        <v>9.4999999999999998E-3</v>
      </c>
      <c r="Q94" s="163">
        <f t="shared" ca="1" si="29"/>
        <v>9.4999999999999998E-3</v>
      </c>
      <c r="R94" s="164">
        <f ca="1">NPV(Q93,K94:$K$244) + ($A$13+$A$14+$A$15)/POWER(1+Q93,$A$28-D94+1)</f>
        <v>0</v>
      </c>
      <c r="S94" s="164">
        <f ca="1">NPV(Q94,K94:$K$244) + ($A$13+$A$14+$A$15)/POWER(1+Q94,$A$28-D94+1)</f>
        <v>0</v>
      </c>
      <c r="T94" s="45">
        <f t="shared" ca="1" si="30"/>
        <v>8.4128259913995862E-12</v>
      </c>
      <c r="U94" s="45">
        <f t="shared" ca="1" si="36"/>
        <v>0</v>
      </c>
      <c r="V94" s="45">
        <f t="shared" ca="1" si="37"/>
        <v>0</v>
      </c>
      <c r="W94" s="45">
        <f t="shared" ca="1" si="31"/>
        <v>0</v>
      </c>
      <c r="X94" s="25">
        <f t="shared" ca="1" si="20"/>
        <v>8.4128259913995862E-12</v>
      </c>
      <c r="Z94" s="28">
        <f t="shared" ca="1" si="38"/>
        <v>0</v>
      </c>
      <c r="AA94" s="233"/>
      <c r="AB94" s="45">
        <f t="shared" ca="1" si="32"/>
        <v>0</v>
      </c>
      <c r="AC94" s="45">
        <f t="shared" ca="1" si="21"/>
        <v>0</v>
      </c>
      <c r="AD94" s="25">
        <f t="shared" ca="1" si="22"/>
        <v>0</v>
      </c>
    </row>
    <row r="95" spans="4:30" x14ac:dyDescent="0.35">
      <c r="D95" s="20">
        <v>91</v>
      </c>
      <c r="E95" s="21">
        <f t="shared" ca="1" si="33"/>
        <v>77553</v>
      </c>
      <c r="F95" s="44">
        <f t="shared" ca="1" si="23"/>
        <v>77917</v>
      </c>
      <c r="G95" s="22" t="s">
        <v>119</v>
      </c>
      <c r="H95" s="44">
        <f t="shared" ca="1" si="34"/>
        <v>77524</v>
      </c>
      <c r="I95" s="45">
        <f t="shared" ca="1" si="24"/>
        <v>0</v>
      </c>
      <c r="J95" s="45">
        <f t="shared" ca="1" si="25"/>
        <v>0</v>
      </c>
      <c r="K95" s="45">
        <f t="shared" ca="1" si="26"/>
        <v>0</v>
      </c>
      <c r="L95" s="45"/>
      <c r="M95" s="45">
        <f t="shared" ca="1" si="35"/>
        <v>0</v>
      </c>
      <c r="N95" s="257">
        <f t="shared" ca="1" si="27"/>
        <v>0</v>
      </c>
      <c r="O95" s="23"/>
      <c r="P95" s="255">
        <f t="shared" ca="1" si="28"/>
        <v>9.4999999999999998E-3</v>
      </c>
      <c r="Q95" s="163">
        <f t="shared" ca="1" si="29"/>
        <v>9.4999999999999998E-3</v>
      </c>
      <c r="R95" s="164">
        <f ca="1">NPV(Q94,K95:$K$244) + ($A$13+$A$14+$A$15)/POWER(1+Q94,$A$28-D95+1)</f>
        <v>0</v>
      </c>
      <c r="S95" s="164">
        <f ca="1">NPV(Q95,K95:$K$244) + ($A$13+$A$14+$A$15)/POWER(1+Q95,$A$28-D95+1)</f>
        <v>0</v>
      </c>
      <c r="T95" s="45">
        <f t="shared" ca="1" si="30"/>
        <v>8.4128259913995862E-12</v>
      </c>
      <c r="U95" s="45">
        <f t="shared" ca="1" si="36"/>
        <v>0</v>
      </c>
      <c r="V95" s="45">
        <f t="shared" ca="1" si="37"/>
        <v>0</v>
      </c>
      <c r="W95" s="45">
        <f t="shared" ca="1" si="31"/>
        <v>0</v>
      </c>
      <c r="X95" s="25">
        <f t="shared" ca="1" si="20"/>
        <v>8.4128259913995862E-12</v>
      </c>
      <c r="Z95" s="28">
        <f t="shared" ca="1" si="38"/>
        <v>0</v>
      </c>
      <c r="AA95" s="233"/>
      <c r="AB95" s="45">
        <f t="shared" ca="1" si="32"/>
        <v>0</v>
      </c>
      <c r="AC95" s="45">
        <f t="shared" ca="1" si="21"/>
        <v>0</v>
      </c>
      <c r="AD95" s="25">
        <f t="shared" ca="1" si="22"/>
        <v>0</v>
      </c>
    </row>
    <row r="96" spans="4:30" x14ac:dyDescent="0.35">
      <c r="D96" s="20">
        <v>92</v>
      </c>
      <c r="E96" s="21">
        <f t="shared" ca="1" si="33"/>
        <v>77918</v>
      </c>
      <c r="F96" s="44">
        <f t="shared" ca="1" si="23"/>
        <v>78282</v>
      </c>
      <c r="G96" s="22" t="s">
        <v>119</v>
      </c>
      <c r="H96" s="44">
        <f t="shared" ca="1" si="34"/>
        <v>77889</v>
      </c>
      <c r="I96" s="45">
        <f t="shared" ca="1" si="24"/>
        <v>0</v>
      </c>
      <c r="J96" s="45">
        <f t="shared" ca="1" si="25"/>
        <v>0</v>
      </c>
      <c r="K96" s="45">
        <f t="shared" ca="1" si="26"/>
        <v>0</v>
      </c>
      <c r="L96" s="45"/>
      <c r="M96" s="45">
        <f t="shared" ca="1" si="35"/>
        <v>0</v>
      </c>
      <c r="N96" s="257">
        <f t="shared" ca="1" si="27"/>
        <v>0</v>
      </c>
      <c r="O96" s="23"/>
      <c r="P96" s="255">
        <f t="shared" ca="1" si="28"/>
        <v>9.4999999999999998E-3</v>
      </c>
      <c r="Q96" s="163">
        <f t="shared" ca="1" si="29"/>
        <v>9.4999999999999998E-3</v>
      </c>
      <c r="R96" s="164">
        <f ca="1">NPV(Q95,K96:$K$244) + ($A$13+$A$14+$A$15)/POWER(1+Q95,$A$28-D96+1)</f>
        <v>0</v>
      </c>
      <c r="S96" s="164">
        <f ca="1">NPV(Q96,K96:$K$244) + ($A$13+$A$14+$A$15)/POWER(1+Q96,$A$28-D96+1)</f>
        <v>0</v>
      </c>
      <c r="T96" s="45">
        <f t="shared" ca="1" si="30"/>
        <v>8.4128259913995862E-12</v>
      </c>
      <c r="U96" s="45">
        <f t="shared" ca="1" si="36"/>
        <v>0</v>
      </c>
      <c r="V96" s="45">
        <f t="shared" ca="1" si="37"/>
        <v>0</v>
      </c>
      <c r="W96" s="45">
        <f t="shared" ca="1" si="31"/>
        <v>0</v>
      </c>
      <c r="X96" s="25">
        <f t="shared" ca="1" si="20"/>
        <v>8.4128259913995862E-12</v>
      </c>
      <c r="Z96" s="28">
        <f t="shared" ca="1" si="38"/>
        <v>0</v>
      </c>
      <c r="AA96" s="233"/>
      <c r="AB96" s="45">
        <f t="shared" ca="1" si="32"/>
        <v>0</v>
      </c>
      <c r="AC96" s="45">
        <f t="shared" ca="1" si="21"/>
        <v>0</v>
      </c>
      <c r="AD96" s="25">
        <f t="shared" ca="1" si="22"/>
        <v>0</v>
      </c>
    </row>
    <row r="97" spans="4:30" x14ac:dyDescent="0.35">
      <c r="D97" s="20">
        <v>93</v>
      </c>
      <c r="E97" s="21">
        <f t="shared" ca="1" si="33"/>
        <v>78283</v>
      </c>
      <c r="F97" s="44">
        <f t="shared" ca="1" si="23"/>
        <v>78647</v>
      </c>
      <c r="G97" s="22" t="s">
        <v>119</v>
      </c>
      <c r="H97" s="44">
        <f t="shared" ca="1" si="34"/>
        <v>78254</v>
      </c>
      <c r="I97" s="45">
        <f t="shared" ca="1" si="24"/>
        <v>0</v>
      </c>
      <c r="J97" s="45">
        <f t="shared" ca="1" si="25"/>
        <v>0</v>
      </c>
      <c r="K97" s="45">
        <f t="shared" ca="1" si="26"/>
        <v>0</v>
      </c>
      <c r="L97" s="45"/>
      <c r="M97" s="45">
        <f t="shared" ca="1" si="35"/>
        <v>0</v>
      </c>
      <c r="N97" s="257">
        <f t="shared" ca="1" si="27"/>
        <v>0</v>
      </c>
      <c r="O97" s="23"/>
      <c r="P97" s="255">
        <f t="shared" ca="1" si="28"/>
        <v>9.4999999999999998E-3</v>
      </c>
      <c r="Q97" s="163">
        <f t="shared" ca="1" si="29"/>
        <v>9.4999999999999998E-3</v>
      </c>
      <c r="R97" s="164">
        <f ca="1">NPV(Q96,K97:$K$244) + ($A$13+$A$14+$A$15)/POWER(1+Q96,$A$28-D97+1)</f>
        <v>0</v>
      </c>
      <c r="S97" s="164">
        <f ca="1">NPV(Q97,K97:$K$244) + ($A$13+$A$14+$A$15)/POWER(1+Q97,$A$28-D97+1)</f>
        <v>0</v>
      </c>
      <c r="T97" s="45">
        <f t="shared" ca="1" si="30"/>
        <v>8.4128259913995862E-12</v>
      </c>
      <c r="U97" s="45">
        <f t="shared" ca="1" si="36"/>
        <v>0</v>
      </c>
      <c r="V97" s="45">
        <f t="shared" ca="1" si="37"/>
        <v>0</v>
      </c>
      <c r="W97" s="45">
        <f t="shared" ca="1" si="31"/>
        <v>0</v>
      </c>
      <c r="X97" s="25">
        <f t="shared" ca="1" si="20"/>
        <v>8.4128259913995862E-12</v>
      </c>
      <c r="Z97" s="28">
        <f t="shared" ca="1" si="38"/>
        <v>0</v>
      </c>
      <c r="AA97" s="233"/>
      <c r="AB97" s="45">
        <f t="shared" ca="1" si="32"/>
        <v>0</v>
      </c>
      <c r="AC97" s="45">
        <f t="shared" ca="1" si="21"/>
        <v>0</v>
      </c>
      <c r="AD97" s="25">
        <f t="shared" ca="1" si="22"/>
        <v>0</v>
      </c>
    </row>
    <row r="98" spans="4:30" x14ac:dyDescent="0.35">
      <c r="D98" s="20">
        <v>94</v>
      </c>
      <c r="E98" s="21">
        <f t="shared" ca="1" si="33"/>
        <v>78648</v>
      </c>
      <c r="F98" s="44">
        <f t="shared" ca="1" si="23"/>
        <v>79013</v>
      </c>
      <c r="G98" s="22" t="s">
        <v>119</v>
      </c>
      <c r="H98" s="44">
        <f t="shared" ca="1" si="34"/>
        <v>78619</v>
      </c>
      <c r="I98" s="45">
        <f t="shared" ca="1" si="24"/>
        <v>0</v>
      </c>
      <c r="J98" s="45">
        <f t="shared" ca="1" si="25"/>
        <v>0</v>
      </c>
      <c r="K98" s="45">
        <f t="shared" ca="1" si="26"/>
        <v>0</v>
      </c>
      <c r="L98" s="45"/>
      <c r="M98" s="45">
        <f t="shared" ca="1" si="35"/>
        <v>0</v>
      </c>
      <c r="N98" s="257">
        <f t="shared" ca="1" si="27"/>
        <v>0</v>
      </c>
      <c r="O98" s="23"/>
      <c r="P98" s="255">
        <f t="shared" ca="1" si="28"/>
        <v>9.4999999999999998E-3</v>
      </c>
      <c r="Q98" s="163">
        <f t="shared" ca="1" si="29"/>
        <v>9.4999999999999998E-3</v>
      </c>
      <c r="R98" s="164">
        <f ca="1">NPV(Q97,K98:$K$244) + ($A$13+$A$14+$A$15)/POWER(1+Q97,$A$28-D98+1)</f>
        <v>0</v>
      </c>
      <c r="S98" s="164">
        <f ca="1">NPV(Q98,K98:$K$244) + ($A$13+$A$14+$A$15)/POWER(1+Q98,$A$28-D98+1)</f>
        <v>0</v>
      </c>
      <c r="T98" s="45">
        <f t="shared" ca="1" si="30"/>
        <v>8.4128259913995862E-12</v>
      </c>
      <c r="U98" s="45">
        <f t="shared" ca="1" si="36"/>
        <v>0</v>
      </c>
      <c r="V98" s="45">
        <f t="shared" ca="1" si="37"/>
        <v>0</v>
      </c>
      <c r="W98" s="45">
        <f t="shared" ca="1" si="31"/>
        <v>0</v>
      </c>
      <c r="X98" s="25">
        <f t="shared" ca="1" si="20"/>
        <v>8.4128259913995862E-12</v>
      </c>
      <c r="Z98" s="28">
        <f t="shared" ca="1" si="38"/>
        <v>0</v>
      </c>
      <c r="AA98" s="233"/>
      <c r="AB98" s="45">
        <f t="shared" ca="1" si="32"/>
        <v>0</v>
      </c>
      <c r="AC98" s="45">
        <f t="shared" ca="1" si="21"/>
        <v>0</v>
      </c>
      <c r="AD98" s="25">
        <f t="shared" ca="1" si="22"/>
        <v>0</v>
      </c>
    </row>
    <row r="99" spans="4:30" x14ac:dyDescent="0.35">
      <c r="D99" s="20">
        <v>95</v>
      </c>
      <c r="E99" s="21">
        <f t="shared" ca="1" si="33"/>
        <v>79014</v>
      </c>
      <c r="F99" s="44">
        <f t="shared" ca="1" si="23"/>
        <v>79378</v>
      </c>
      <c r="G99" s="22" t="s">
        <v>119</v>
      </c>
      <c r="H99" s="44">
        <f t="shared" ca="1" si="34"/>
        <v>78985</v>
      </c>
      <c r="I99" s="45">
        <f t="shared" ca="1" si="24"/>
        <v>0</v>
      </c>
      <c r="J99" s="45">
        <f t="shared" ca="1" si="25"/>
        <v>0</v>
      </c>
      <c r="K99" s="45">
        <f t="shared" ca="1" si="26"/>
        <v>0</v>
      </c>
      <c r="L99" s="45"/>
      <c r="M99" s="45">
        <f t="shared" ca="1" si="35"/>
        <v>0</v>
      </c>
      <c r="N99" s="257">
        <f t="shared" ca="1" si="27"/>
        <v>0</v>
      </c>
      <c r="O99" s="23"/>
      <c r="P99" s="255">
        <f t="shared" ca="1" si="28"/>
        <v>9.4999999999999998E-3</v>
      </c>
      <c r="Q99" s="163">
        <f t="shared" ca="1" si="29"/>
        <v>9.4999999999999998E-3</v>
      </c>
      <c r="R99" s="164">
        <f ca="1">NPV(Q98,K99:$K$244) + ($A$13+$A$14+$A$15)/POWER(1+Q98,$A$28-D99+1)</f>
        <v>0</v>
      </c>
      <c r="S99" s="164">
        <f ca="1">NPV(Q99,K99:$K$244) + ($A$13+$A$14+$A$15)/POWER(1+Q99,$A$28-D99+1)</f>
        <v>0</v>
      </c>
      <c r="T99" s="45">
        <f t="shared" ca="1" si="30"/>
        <v>8.4128259913995862E-12</v>
      </c>
      <c r="U99" s="45">
        <f t="shared" ca="1" si="36"/>
        <v>0</v>
      </c>
      <c r="V99" s="45">
        <f t="shared" ca="1" si="37"/>
        <v>0</v>
      </c>
      <c r="W99" s="45">
        <f t="shared" ca="1" si="31"/>
        <v>0</v>
      </c>
      <c r="X99" s="25">
        <f t="shared" ca="1" si="20"/>
        <v>8.4128259913995862E-12</v>
      </c>
      <c r="Z99" s="28">
        <f t="shared" ca="1" si="38"/>
        <v>0</v>
      </c>
      <c r="AA99" s="233"/>
      <c r="AB99" s="45">
        <f t="shared" ca="1" si="32"/>
        <v>0</v>
      </c>
      <c r="AC99" s="45">
        <f t="shared" ca="1" si="21"/>
        <v>0</v>
      </c>
      <c r="AD99" s="25">
        <f t="shared" ca="1" si="22"/>
        <v>0</v>
      </c>
    </row>
    <row r="100" spans="4:30" x14ac:dyDescent="0.35">
      <c r="D100" s="20">
        <v>96</v>
      </c>
      <c r="E100" s="21">
        <f t="shared" ca="1" si="33"/>
        <v>79379</v>
      </c>
      <c r="F100" s="44">
        <f t="shared" ca="1" si="23"/>
        <v>79743</v>
      </c>
      <c r="G100" s="22" t="s">
        <v>119</v>
      </c>
      <c r="H100" s="44">
        <f t="shared" ca="1" si="34"/>
        <v>79350</v>
      </c>
      <c r="I100" s="45">
        <f t="shared" ca="1" si="24"/>
        <v>0</v>
      </c>
      <c r="J100" s="45">
        <f t="shared" ca="1" si="25"/>
        <v>0</v>
      </c>
      <c r="K100" s="45">
        <f t="shared" ca="1" si="26"/>
        <v>0</v>
      </c>
      <c r="L100" s="45"/>
      <c r="M100" s="45">
        <f t="shared" ca="1" si="35"/>
        <v>0</v>
      </c>
      <c r="N100" s="257">
        <f t="shared" ca="1" si="27"/>
        <v>0</v>
      </c>
      <c r="O100" s="23"/>
      <c r="P100" s="255">
        <f t="shared" ca="1" si="28"/>
        <v>9.4999999999999998E-3</v>
      </c>
      <c r="Q100" s="163">
        <f t="shared" ca="1" si="29"/>
        <v>9.4999999999999998E-3</v>
      </c>
      <c r="R100" s="164">
        <f ca="1">NPV(Q99,K100:$K$244) + ($A$13+$A$14+$A$15)/POWER(1+Q99,$A$28-D100+1)</f>
        <v>0</v>
      </c>
      <c r="S100" s="164">
        <f ca="1">NPV(Q100,K100:$K$244) + ($A$13+$A$14+$A$15)/POWER(1+Q100,$A$28-D100+1)</f>
        <v>0</v>
      </c>
      <c r="T100" s="45">
        <f t="shared" ca="1" si="30"/>
        <v>8.4128259913995862E-12</v>
      </c>
      <c r="U100" s="45">
        <f t="shared" ca="1" si="36"/>
        <v>0</v>
      </c>
      <c r="V100" s="45">
        <f t="shared" ca="1" si="37"/>
        <v>0</v>
      </c>
      <c r="W100" s="45">
        <f t="shared" ca="1" si="31"/>
        <v>0</v>
      </c>
      <c r="X100" s="25">
        <f t="shared" ca="1" si="20"/>
        <v>8.4128259913995862E-12</v>
      </c>
      <c r="Z100" s="28">
        <f t="shared" ca="1" si="38"/>
        <v>0</v>
      </c>
      <c r="AA100" s="233"/>
      <c r="AB100" s="45">
        <f t="shared" ca="1" si="32"/>
        <v>0</v>
      </c>
      <c r="AC100" s="45">
        <f t="shared" ca="1" si="21"/>
        <v>0</v>
      </c>
      <c r="AD100" s="25">
        <f t="shared" ca="1" si="22"/>
        <v>0</v>
      </c>
    </row>
    <row r="101" spans="4:30" x14ac:dyDescent="0.35">
      <c r="D101" s="20">
        <v>97</v>
      </c>
      <c r="E101" s="21">
        <f t="shared" ca="1" si="33"/>
        <v>79744</v>
      </c>
      <c r="F101" s="44">
        <f t="shared" ca="1" si="23"/>
        <v>80108</v>
      </c>
      <c r="G101" s="22" t="s">
        <v>119</v>
      </c>
      <c r="H101" s="44">
        <f t="shared" ca="1" si="34"/>
        <v>79715</v>
      </c>
      <c r="I101" s="45">
        <f t="shared" ca="1" si="24"/>
        <v>0</v>
      </c>
      <c r="J101" s="45">
        <f t="shared" ca="1" si="25"/>
        <v>0</v>
      </c>
      <c r="K101" s="45">
        <f t="shared" ca="1" si="26"/>
        <v>0</v>
      </c>
      <c r="L101" s="45"/>
      <c r="M101" s="45">
        <f t="shared" ca="1" si="35"/>
        <v>0</v>
      </c>
      <c r="N101" s="257">
        <f t="shared" ca="1" si="27"/>
        <v>0</v>
      </c>
      <c r="O101" s="23"/>
      <c r="P101" s="255">
        <f t="shared" ca="1" si="28"/>
        <v>9.4999999999999998E-3</v>
      </c>
      <c r="Q101" s="163">
        <f t="shared" ca="1" si="29"/>
        <v>9.4999999999999998E-3</v>
      </c>
      <c r="R101" s="164">
        <f ca="1">NPV(Q100,K101:$K$244) + ($A$13+$A$14+$A$15)/POWER(1+Q100,$A$28-D101+1)</f>
        <v>0</v>
      </c>
      <c r="S101" s="164">
        <f ca="1">NPV(Q101,K101:$K$244) + ($A$13+$A$14+$A$15)/POWER(1+Q101,$A$28-D101+1)</f>
        <v>0</v>
      </c>
      <c r="T101" s="45">
        <f t="shared" ca="1" si="30"/>
        <v>8.4128259913995862E-12</v>
      </c>
      <c r="U101" s="45">
        <f t="shared" ca="1" si="36"/>
        <v>0</v>
      </c>
      <c r="V101" s="45">
        <f t="shared" ca="1" si="37"/>
        <v>0</v>
      </c>
      <c r="W101" s="45">
        <f t="shared" ca="1" si="31"/>
        <v>0</v>
      </c>
      <c r="X101" s="25">
        <f t="shared" ca="1" si="20"/>
        <v>8.4128259913995862E-12</v>
      </c>
      <c r="Z101" s="28">
        <f t="shared" ca="1" si="38"/>
        <v>0</v>
      </c>
      <c r="AA101" s="233"/>
      <c r="AB101" s="45">
        <f t="shared" ca="1" si="32"/>
        <v>0</v>
      </c>
      <c r="AC101" s="45">
        <f t="shared" ca="1" si="21"/>
        <v>0</v>
      </c>
      <c r="AD101" s="25">
        <f t="shared" ca="1" si="22"/>
        <v>0</v>
      </c>
    </row>
    <row r="102" spans="4:30" x14ac:dyDescent="0.35">
      <c r="D102" s="20">
        <v>98</v>
      </c>
      <c r="E102" s="21">
        <f t="shared" ca="1" si="33"/>
        <v>80109</v>
      </c>
      <c r="F102" s="44">
        <f t="shared" ca="1" si="23"/>
        <v>80474</v>
      </c>
      <c r="G102" s="22" t="s">
        <v>119</v>
      </c>
      <c r="H102" s="44">
        <f t="shared" ca="1" si="34"/>
        <v>80080</v>
      </c>
      <c r="I102" s="45">
        <f t="shared" ca="1" si="24"/>
        <v>0</v>
      </c>
      <c r="J102" s="45">
        <f t="shared" ca="1" si="25"/>
        <v>0</v>
      </c>
      <c r="K102" s="45">
        <f t="shared" ca="1" si="26"/>
        <v>0</v>
      </c>
      <c r="L102" s="45"/>
      <c r="M102" s="45">
        <f t="shared" ca="1" si="35"/>
        <v>0</v>
      </c>
      <c r="N102" s="257">
        <f t="shared" ca="1" si="27"/>
        <v>0</v>
      </c>
      <c r="O102" s="23"/>
      <c r="P102" s="255">
        <f t="shared" ca="1" si="28"/>
        <v>9.4999999999999998E-3</v>
      </c>
      <c r="Q102" s="163">
        <f t="shared" ca="1" si="29"/>
        <v>9.4999999999999998E-3</v>
      </c>
      <c r="R102" s="164">
        <f ca="1">NPV(Q101,K102:$K$244) + ($A$13+$A$14+$A$15)/POWER(1+Q101,$A$28-D102+1)</f>
        <v>0</v>
      </c>
      <c r="S102" s="164">
        <f ca="1">NPV(Q102,K102:$K$244) + ($A$13+$A$14+$A$15)/POWER(1+Q102,$A$28-D102+1)</f>
        <v>0</v>
      </c>
      <c r="T102" s="45">
        <f t="shared" ca="1" si="30"/>
        <v>8.4128259913995862E-12</v>
      </c>
      <c r="U102" s="45">
        <f t="shared" ca="1" si="36"/>
        <v>0</v>
      </c>
      <c r="V102" s="45">
        <f t="shared" ca="1" si="37"/>
        <v>0</v>
      </c>
      <c r="W102" s="45">
        <f t="shared" ca="1" si="31"/>
        <v>0</v>
      </c>
      <c r="X102" s="25">
        <f t="shared" ca="1" si="20"/>
        <v>8.4128259913995862E-12</v>
      </c>
      <c r="Z102" s="28">
        <f t="shared" ca="1" si="38"/>
        <v>0</v>
      </c>
      <c r="AA102" s="233"/>
      <c r="AB102" s="45">
        <f t="shared" ca="1" si="32"/>
        <v>0</v>
      </c>
      <c r="AC102" s="45">
        <f t="shared" ca="1" si="21"/>
        <v>0</v>
      </c>
      <c r="AD102" s="25">
        <f t="shared" ca="1" si="22"/>
        <v>0</v>
      </c>
    </row>
    <row r="103" spans="4:30" x14ac:dyDescent="0.35">
      <c r="D103" s="20">
        <v>99</v>
      </c>
      <c r="E103" s="21">
        <f t="shared" ca="1" si="33"/>
        <v>80475</v>
      </c>
      <c r="F103" s="44">
        <f t="shared" ca="1" si="23"/>
        <v>80839</v>
      </c>
      <c r="G103" s="22" t="s">
        <v>119</v>
      </c>
      <c r="H103" s="44">
        <f t="shared" ca="1" si="34"/>
        <v>80446</v>
      </c>
      <c r="I103" s="45">
        <f t="shared" ca="1" si="24"/>
        <v>0</v>
      </c>
      <c r="J103" s="45">
        <f t="shared" ca="1" si="25"/>
        <v>0</v>
      </c>
      <c r="K103" s="45">
        <f t="shared" ca="1" si="26"/>
        <v>0</v>
      </c>
      <c r="L103" s="45"/>
      <c r="M103" s="45">
        <f t="shared" ca="1" si="35"/>
        <v>0</v>
      </c>
      <c r="N103" s="257">
        <f t="shared" ca="1" si="27"/>
        <v>0</v>
      </c>
      <c r="O103" s="23"/>
      <c r="P103" s="255">
        <f t="shared" ca="1" si="28"/>
        <v>9.4999999999999998E-3</v>
      </c>
      <c r="Q103" s="163">
        <f t="shared" ca="1" si="29"/>
        <v>9.4999999999999998E-3</v>
      </c>
      <c r="R103" s="164">
        <f ca="1">NPV(Q102,K103:$K$244) + ($A$13+$A$14+$A$15)/POWER(1+Q102,$A$28-D103+1)</f>
        <v>0</v>
      </c>
      <c r="S103" s="164">
        <f ca="1">NPV(Q103,K103:$K$244) + ($A$13+$A$14+$A$15)/POWER(1+Q103,$A$28-D103+1)</f>
        <v>0</v>
      </c>
      <c r="T103" s="45">
        <f t="shared" ca="1" si="30"/>
        <v>8.4128259913995862E-12</v>
      </c>
      <c r="U103" s="45">
        <f t="shared" ca="1" si="36"/>
        <v>0</v>
      </c>
      <c r="V103" s="45">
        <f t="shared" ca="1" si="37"/>
        <v>0</v>
      </c>
      <c r="W103" s="45">
        <f t="shared" ca="1" si="31"/>
        <v>0</v>
      </c>
      <c r="X103" s="25">
        <f t="shared" ca="1" si="20"/>
        <v>8.4128259913995862E-12</v>
      </c>
      <c r="Z103" s="28">
        <f t="shared" ca="1" si="38"/>
        <v>0</v>
      </c>
      <c r="AA103" s="233"/>
      <c r="AB103" s="45">
        <f t="shared" ca="1" si="32"/>
        <v>0</v>
      </c>
      <c r="AC103" s="45">
        <f t="shared" ca="1" si="21"/>
        <v>0</v>
      </c>
      <c r="AD103" s="25">
        <f t="shared" ca="1" si="22"/>
        <v>0</v>
      </c>
    </row>
    <row r="104" spans="4:30" x14ac:dyDescent="0.35">
      <c r="D104" s="20">
        <v>100</v>
      </c>
      <c r="E104" s="21">
        <f t="shared" ca="1" si="33"/>
        <v>80840</v>
      </c>
      <c r="F104" s="44">
        <f t="shared" ca="1" si="23"/>
        <v>81204</v>
      </c>
      <c r="G104" s="22" t="s">
        <v>119</v>
      </c>
      <c r="H104" s="44">
        <f t="shared" ca="1" si="34"/>
        <v>80811</v>
      </c>
      <c r="I104" s="45">
        <f t="shared" ca="1" si="24"/>
        <v>0</v>
      </c>
      <c r="J104" s="45">
        <f t="shared" ca="1" si="25"/>
        <v>0</v>
      </c>
      <c r="K104" s="45">
        <f t="shared" ca="1" si="26"/>
        <v>0</v>
      </c>
      <c r="L104" s="45"/>
      <c r="M104" s="45">
        <f t="shared" ca="1" si="35"/>
        <v>0</v>
      </c>
      <c r="N104" s="257">
        <f t="shared" ca="1" si="27"/>
        <v>0</v>
      </c>
      <c r="O104" s="23"/>
      <c r="P104" s="255">
        <f t="shared" ca="1" si="28"/>
        <v>9.4999999999999998E-3</v>
      </c>
      <c r="Q104" s="163">
        <f t="shared" ca="1" si="29"/>
        <v>9.4999999999999998E-3</v>
      </c>
      <c r="R104" s="164">
        <f ca="1">NPV(Q103,K104:$K$244) + ($A$13+$A$14+$A$15)/POWER(1+Q103,$A$28-D104+1)</f>
        <v>0</v>
      </c>
      <c r="S104" s="164">
        <f ca="1">NPV(Q104,K104:$K$244) + ($A$13+$A$14+$A$15)/POWER(1+Q104,$A$28-D104+1)</f>
        <v>0</v>
      </c>
      <c r="T104" s="45">
        <f t="shared" ca="1" si="30"/>
        <v>8.4128259913995862E-12</v>
      </c>
      <c r="U104" s="45">
        <f t="shared" ca="1" si="36"/>
        <v>0</v>
      </c>
      <c r="V104" s="45">
        <f t="shared" ca="1" si="37"/>
        <v>0</v>
      </c>
      <c r="W104" s="45">
        <f t="shared" ca="1" si="31"/>
        <v>0</v>
      </c>
      <c r="X104" s="25">
        <f t="shared" ca="1" si="20"/>
        <v>8.4128259913995862E-12</v>
      </c>
      <c r="Z104" s="28">
        <f t="shared" ca="1" si="38"/>
        <v>0</v>
      </c>
      <c r="AA104" s="233"/>
      <c r="AB104" s="45">
        <f t="shared" ca="1" si="32"/>
        <v>0</v>
      </c>
      <c r="AC104" s="45">
        <f t="shared" ca="1" si="21"/>
        <v>0</v>
      </c>
      <c r="AD104" s="25">
        <f t="shared" ca="1" si="22"/>
        <v>0</v>
      </c>
    </row>
    <row r="105" spans="4:30" x14ac:dyDescent="0.35">
      <c r="D105" s="20">
        <v>101</v>
      </c>
      <c r="E105" s="21">
        <f t="shared" ca="1" si="33"/>
        <v>81205</v>
      </c>
      <c r="F105" s="44">
        <f t="shared" ca="1" si="23"/>
        <v>81569</v>
      </c>
      <c r="G105" s="22" t="s">
        <v>119</v>
      </c>
      <c r="H105" s="44">
        <f t="shared" ca="1" si="34"/>
        <v>81176</v>
      </c>
      <c r="I105" s="45">
        <f t="shared" ca="1" si="24"/>
        <v>0</v>
      </c>
      <c r="J105" s="45">
        <f t="shared" ca="1" si="25"/>
        <v>0</v>
      </c>
      <c r="K105" s="45">
        <f t="shared" ca="1" si="26"/>
        <v>0</v>
      </c>
      <c r="L105" s="45"/>
      <c r="M105" s="45">
        <f t="shared" ca="1" si="35"/>
        <v>0</v>
      </c>
      <c r="N105" s="257">
        <f t="shared" ca="1" si="27"/>
        <v>0</v>
      </c>
      <c r="O105" s="23"/>
      <c r="P105" s="255">
        <f t="shared" ca="1" si="28"/>
        <v>9.4999999999999998E-3</v>
      </c>
      <c r="Q105" s="163">
        <f t="shared" ca="1" si="29"/>
        <v>9.4999999999999998E-3</v>
      </c>
      <c r="R105" s="164">
        <f ca="1">NPV(Q104,K105:$K$244) + ($A$13+$A$14+$A$15)/POWER(1+Q104,$A$28-D105+1)</f>
        <v>0</v>
      </c>
      <c r="S105" s="164">
        <f ca="1">NPV(Q105,K105:$K$244) + ($A$13+$A$14+$A$15)/POWER(1+Q105,$A$28-D105+1)</f>
        <v>0</v>
      </c>
      <c r="T105" s="45">
        <f t="shared" ca="1" si="30"/>
        <v>8.4128259913995862E-12</v>
      </c>
      <c r="U105" s="45">
        <f t="shared" ca="1" si="36"/>
        <v>0</v>
      </c>
      <c r="V105" s="45">
        <f t="shared" ca="1" si="37"/>
        <v>0</v>
      </c>
      <c r="W105" s="45">
        <f t="shared" ca="1" si="31"/>
        <v>0</v>
      </c>
      <c r="X105" s="25">
        <f t="shared" ca="1" si="20"/>
        <v>8.4128259913995862E-12</v>
      </c>
      <c r="Z105" s="28">
        <f t="shared" ca="1" si="38"/>
        <v>0</v>
      </c>
      <c r="AA105" s="233"/>
      <c r="AB105" s="45">
        <f t="shared" ca="1" si="32"/>
        <v>0</v>
      </c>
      <c r="AC105" s="45">
        <f t="shared" ca="1" si="21"/>
        <v>0</v>
      </c>
      <c r="AD105" s="25">
        <f t="shared" ca="1" si="22"/>
        <v>0</v>
      </c>
    </row>
    <row r="106" spans="4:30" x14ac:dyDescent="0.35">
      <c r="D106" s="20">
        <v>102</v>
      </c>
      <c r="E106" s="21">
        <f t="shared" ca="1" si="33"/>
        <v>81570</v>
      </c>
      <c r="F106" s="44">
        <f t="shared" ca="1" si="23"/>
        <v>81935</v>
      </c>
      <c r="G106" s="22" t="s">
        <v>119</v>
      </c>
      <c r="H106" s="44">
        <f t="shared" ca="1" si="34"/>
        <v>81541</v>
      </c>
      <c r="I106" s="45">
        <f t="shared" ca="1" si="24"/>
        <v>0</v>
      </c>
      <c r="J106" s="45">
        <f t="shared" ca="1" si="25"/>
        <v>0</v>
      </c>
      <c r="K106" s="45">
        <f t="shared" ca="1" si="26"/>
        <v>0</v>
      </c>
      <c r="L106" s="45"/>
      <c r="M106" s="45">
        <f t="shared" ca="1" si="35"/>
        <v>0</v>
      </c>
      <c r="N106" s="257">
        <f t="shared" ca="1" si="27"/>
        <v>0</v>
      </c>
      <c r="O106" s="23"/>
      <c r="P106" s="255">
        <f t="shared" ca="1" si="28"/>
        <v>9.4999999999999998E-3</v>
      </c>
      <c r="Q106" s="163">
        <f t="shared" ca="1" si="29"/>
        <v>9.4999999999999998E-3</v>
      </c>
      <c r="R106" s="164">
        <f ca="1">NPV(Q105,K106:$K$244) + ($A$13+$A$14+$A$15)/POWER(1+Q105,$A$28-D106+1)</f>
        <v>0</v>
      </c>
      <c r="S106" s="164">
        <f ca="1">NPV(Q106,K106:$K$244) + ($A$13+$A$14+$A$15)/POWER(1+Q106,$A$28-D106+1)</f>
        <v>0</v>
      </c>
      <c r="T106" s="45">
        <f t="shared" ca="1" si="30"/>
        <v>8.4128259913995862E-12</v>
      </c>
      <c r="U106" s="45">
        <f t="shared" ca="1" si="36"/>
        <v>0</v>
      </c>
      <c r="V106" s="45">
        <f t="shared" ca="1" si="37"/>
        <v>0</v>
      </c>
      <c r="W106" s="45">
        <f t="shared" ca="1" si="31"/>
        <v>0</v>
      </c>
      <c r="X106" s="25">
        <f t="shared" ca="1" si="20"/>
        <v>8.4128259913995862E-12</v>
      </c>
      <c r="Z106" s="28">
        <f t="shared" ca="1" si="38"/>
        <v>0</v>
      </c>
      <c r="AA106" s="233"/>
      <c r="AB106" s="45">
        <f t="shared" ca="1" si="32"/>
        <v>0</v>
      </c>
      <c r="AC106" s="45">
        <f t="shared" ca="1" si="21"/>
        <v>0</v>
      </c>
      <c r="AD106" s="25">
        <f t="shared" ca="1" si="22"/>
        <v>0</v>
      </c>
    </row>
    <row r="107" spans="4:30" x14ac:dyDescent="0.35">
      <c r="D107" s="20">
        <v>103</v>
      </c>
      <c r="E107" s="21">
        <f t="shared" ca="1" si="33"/>
        <v>81936</v>
      </c>
      <c r="F107" s="44">
        <f t="shared" ca="1" si="23"/>
        <v>82300</v>
      </c>
      <c r="G107" s="22" t="s">
        <v>119</v>
      </c>
      <c r="H107" s="44">
        <f t="shared" ca="1" si="34"/>
        <v>81907</v>
      </c>
      <c r="I107" s="45">
        <f t="shared" ca="1" si="24"/>
        <v>0</v>
      </c>
      <c r="J107" s="45">
        <f t="shared" ca="1" si="25"/>
        <v>0</v>
      </c>
      <c r="K107" s="45">
        <f t="shared" ca="1" si="26"/>
        <v>0</v>
      </c>
      <c r="L107" s="45"/>
      <c r="M107" s="45">
        <f t="shared" ca="1" si="35"/>
        <v>0</v>
      </c>
      <c r="N107" s="257">
        <f t="shared" ca="1" si="27"/>
        <v>0</v>
      </c>
      <c r="O107" s="23"/>
      <c r="P107" s="255">
        <f t="shared" ca="1" si="28"/>
        <v>9.4999999999999998E-3</v>
      </c>
      <c r="Q107" s="163">
        <f t="shared" ca="1" si="29"/>
        <v>9.4999999999999998E-3</v>
      </c>
      <c r="R107" s="164">
        <f ca="1">NPV(Q106,K107:$K$244) + ($A$13+$A$14+$A$15)/POWER(1+Q106,$A$28-D107+1)</f>
        <v>0</v>
      </c>
      <c r="S107" s="164">
        <f ca="1">NPV(Q107,K107:$K$244) + ($A$13+$A$14+$A$15)/POWER(1+Q107,$A$28-D107+1)</f>
        <v>0</v>
      </c>
      <c r="T107" s="45">
        <f t="shared" ca="1" si="30"/>
        <v>8.4128259913995862E-12</v>
      </c>
      <c r="U107" s="45">
        <f t="shared" ca="1" si="36"/>
        <v>0</v>
      </c>
      <c r="V107" s="45">
        <f t="shared" ca="1" si="37"/>
        <v>0</v>
      </c>
      <c r="W107" s="45">
        <f t="shared" ca="1" si="31"/>
        <v>0</v>
      </c>
      <c r="X107" s="25">
        <f t="shared" ca="1" si="20"/>
        <v>8.4128259913995862E-12</v>
      </c>
      <c r="Z107" s="28">
        <f t="shared" ca="1" si="38"/>
        <v>0</v>
      </c>
      <c r="AA107" s="233"/>
      <c r="AB107" s="45">
        <f t="shared" ca="1" si="32"/>
        <v>0</v>
      </c>
      <c r="AC107" s="45">
        <f t="shared" ca="1" si="21"/>
        <v>0</v>
      </c>
      <c r="AD107" s="25">
        <f t="shared" ca="1" si="22"/>
        <v>0</v>
      </c>
    </row>
    <row r="108" spans="4:30" x14ac:dyDescent="0.35">
      <c r="D108" s="20">
        <v>104</v>
      </c>
      <c r="E108" s="21">
        <f t="shared" ca="1" si="33"/>
        <v>82301</v>
      </c>
      <c r="F108" s="44">
        <f t="shared" ca="1" si="23"/>
        <v>82665</v>
      </c>
      <c r="G108" s="22" t="s">
        <v>119</v>
      </c>
      <c r="H108" s="44">
        <f t="shared" ca="1" si="34"/>
        <v>82272</v>
      </c>
      <c r="I108" s="45">
        <f t="shared" ca="1" si="24"/>
        <v>0</v>
      </c>
      <c r="J108" s="45">
        <f t="shared" ca="1" si="25"/>
        <v>0</v>
      </c>
      <c r="K108" s="45">
        <f t="shared" ca="1" si="26"/>
        <v>0</v>
      </c>
      <c r="L108" s="45"/>
      <c r="M108" s="45">
        <f t="shared" ca="1" si="35"/>
        <v>0</v>
      </c>
      <c r="N108" s="257">
        <f t="shared" ca="1" si="27"/>
        <v>0</v>
      </c>
      <c r="O108" s="23"/>
      <c r="P108" s="255">
        <f t="shared" ca="1" si="28"/>
        <v>9.4999999999999998E-3</v>
      </c>
      <c r="Q108" s="163">
        <f t="shared" ca="1" si="29"/>
        <v>9.4999999999999998E-3</v>
      </c>
      <c r="R108" s="164">
        <f ca="1">NPV(Q107,K108:$K$244) + ($A$13+$A$14+$A$15)/POWER(1+Q107,$A$28-D108+1)</f>
        <v>0</v>
      </c>
      <c r="S108" s="164">
        <f ca="1">NPV(Q108,K108:$K$244) + ($A$13+$A$14+$A$15)/POWER(1+Q108,$A$28-D108+1)</f>
        <v>0</v>
      </c>
      <c r="T108" s="45">
        <f t="shared" ca="1" si="30"/>
        <v>8.4128259913995862E-12</v>
      </c>
      <c r="U108" s="45">
        <f t="shared" ca="1" si="36"/>
        <v>0</v>
      </c>
      <c r="V108" s="45">
        <f t="shared" ca="1" si="37"/>
        <v>0</v>
      </c>
      <c r="W108" s="45">
        <f t="shared" ca="1" si="31"/>
        <v>0</v>
      </c>
      <c r="X108" s="25">
        <f t="shared" ca="1" si="20"/>
        <v>8.4128259913995862E-12</v>
      </c>
      <c r="Z108" s="28">
        <f t="shared" ca="1" si="38"/>
        <v>0</v>
      </c>
      <c r="AA108" s="233"/>
      <c r="AB108" s="45">
        <f t="shared" ca="1" si="32"/>
        <v>0</v>
      </c>
      <c r="AC108" s="45">
        <f t="shared" ca="1" si="21"/>
        <v>0</v>
      </c>
      <c r="AD108" s="25">
        <f t="shared" ca="1" si="22"/>
        <v>0</v>
      </c>
    </row>
    <row r="109" spans="4:30" x14ac:dyDescent="0.35">
      <c r="D109" s="20">
        <v>105</v>
      </c>
      <c r="E109" s="21">
        <f t="shared" ca="1" si="33"/>
        <v>82666</v>
      </c>
      <c r="F109" s="44">
        <f t="shared" ca="1" si="23"/>
        <v>83030</v>
      </c>
      <c r="G109" s="22" t="s">
        <v>119</v>
      </c>
      <c r="H109" s="44">
        <f t="shared" ca="1" si="34"/>
        <v>82637</v>
      </c>
      <c r="I109" s="45">
        <f t="shared" ca="1" si="24"/>
        <v>0</v>
      </c>
      <c r="J109" s="45">
        <f t="shared" ca="1" si="25"/>
        <v>0</v>
      </c>
      <c r="K109" s="45">
        <f t="shared" ca="1" si="26"/>
        <v>0</v>
      </c>
      <c r="L109" s="45"/>
      <c r="M109" s="45">
        <f t="shared" ca="1" si="35"/>
        <v>0</v>
      </c>
      <c r="N109" s="257">
        <f t="shared" ca="1" si="27"/>
        <v>0</v>
      </c>
      <c r="O109" s="23"/>
      <c r="P109" s="255">
        <f t="shared" ca="1" si="28"/>
        <v>9.4999999999999998E-3</v>
      </c>
      <c r="Q109" s="163">
        <f t="shared" ca="1" si="29"/>
        <v>9.4999999999999998E-3</v>
      </c>
      <c r="R109" s="164">
        <f ca="1">NPV(Q108,K109:$K$244) + ($A$13+$A$14+$A$15)/POWER(1+Q108,$A$28-D109+1)</f>
        <v>0</v>
      </c>
      <c r="S109" s="164">
        <f ca="1">NPV(Q109,K109:$K$244) + ($A$13+$A$14+$A$15)/POWER(1+Q109,$A$28-D109+1)</f>
        <v>0</v>
      </c>
      <c r="T109" s="45">
        <f t="shared" ca="1" si="30"/>
        <v>8.4128259913995862E-12</v>
      </c>
      <c r="U109" s="45">
        <f t="shared" ca="1" si="36"/>
        <v>0</v>
      </c>
      <c r="V109" s="45">
        <f t="shared" ca="1" si="37"/>
        <v>0</v>
      </c>
      <c r="W109" s="45">
        <f t="shared" ca="1" si="31"/>
        <v>0</v>
      </c>
      <c r="X109" s="25">
        <f t="shared" ca="1" si="20"/>
        <v>8.4128259913995862E-12</v>
      </c>
      <c r="Z109" s="28">
        <f t="shared" ca="1" si="38"/>
        <v>0</v>
      </c>
      <c r="AA109" s="233"/>
      <c r="AB109" s="45">
        <f t="shared" ca="1" si="32"/>
        <v>0</v>
      </c>
      <c r="AC109" s="45">
        <f t="shared" ca="1" si="21"/>
        <v>0</v>
      </c>
      <c r="AD109" s="25">
        <f t="shared" ca="1" si="22"/>
        <v>0</v>
      </c>
    </row>
    <row r="110" spans="4:30" x14ac:dyDescent="0.35">
      <c r="D110" s="20">
        <v>106</v>
      </c>
      <c r="E110" s="21">
        <f t="shared" ca="1" si="33"/>
        <v>83031</v>
      </c>
      <c r="F110" s="44">
        <f t="shared" ca="1" si="23"/>
        <v>83396</v>
      </c>
      <c r="G110" s="22" t="s">
        <v>119</v>
      </c>
      <c r="H110" s="44">
        <f t="shared" ca="1" si="34"/>
        <v>83002</v>
      </c>
      <c r="I110" s="45">
        <f t="shared" ca="1" si="24"/>
        <v>0</v>
      </c>
      <c r="J110" s="45">
        <f t="shared" ca="1" si="25"/>
        <v>0</v>
      </c>
      <c r="K110" s="45">
        <f t="shared" ca="1" si="26"/>
        <v>0</v>
      </c>
      <c r="L110" s="45"/>
      <c r="M110" s="45">
        <f t="shared" ca="1" si="35"/>
        <v>0</v>
      </c>
      <c r="N110" s="257">
        <f t="shared" ca="1" si="27"/>
        <v>0</v>
      </c>
      <c r="O110" s="23"/>
      <c r="P110" s="255">
        <f t="shared" ca="1" si="28"/>
        <v>9.4999999999999998E-3</v>
      </c>
      <c r="Q110" s="163">
        <f t="shared" ca="1" si="29"/>
        <v>9.4999999999999998E-3</v>
      </c>
      <c r="R110" s="164">
        <f ca="1">NPV(Q109,K110:$K$244) + ($A$13+$A$14+$A$15)/POWER(1+Q109,$A$28-D110+1)</f>
        <v>0</v>
      </c>
      <c r="S110" s="164">
        <f ca="1">NPV(Q110,K110:$K$244) + ($A$13+$A$14+$A$15)/POWER(1+Q110,$A$28-D110+1)</f>
        <v>0</v>
      </c>
      <c r="T110" s="45">
        <f t="shared" ca="1" si="30"/>
        <v>8.4128259913995862E-12</v>
      </c>
      <c r="U110" s="45">
        <f t="shared" ca="1" si="36"/>
        <v>0</v>
      </c>
      <c r="V110" s="45">
        <f t="shared" ca="1" si="37"/>
        <v>0</v>
      </c>
      <c r="W110" s="45">
        <f t="shared" ca="1" si="31"/>
        <v>0</v>
      </c>
      <c r="X110" s="25">
        <f t="shared" ca="1" si="20"/>
        <v>8.4128259913995862E-12</v>
      </c>
      <c r="Z110" s="28">
        <f t="shared" ca="1" si="38"/>
        <v>0</v>
      </c>
      <c r="AA110" s="233"/>
      <c r="AB110" s="45">
        <f t="shared" ca="1" si="32"/>
        <v>0</v>
      </c>
      <c r="AC110" s="45">
        <f t="shared" ca="1" si="21"/>
        <v>0</v>
      </c>
      <c r="AD110" s="25">
        <f t="shared" ca="1" si="22"/>
        <v>0</v>
      </c>
    </row>
    <row r="111" spans="4:30" x14ac:dyDescent="0.35">
      <c r="D111" s="20">
        <v>107</v>
      </c>
      <c r="E111" s="21">
        <f t="shared" ca="1" si="33"/>
        <v>83397</v>
      </c>
      <c r="F111" s="44">
        <f t="shared" ca="1" si="23"/>
        <v>83761</v>
      </c>
      <c r="G111" s="22" t="s">
        <v>119</v>
      </c>
      <c r="H111" s="44">
        <f t="shared" ca="1" si="34"/>
        <v>83368</v>
      </c>
      <c r="I111" s="45">
        <f t="shared" ca="1" si="24"/>
        <v>0</v>
      </c>
      <c r="J111" s="45">
        <f t="shared" ca="1" si="25"/>
        <v>0</v>
      </c>
      <c r="K111" s="45">
        <f t="shared" ca="1" si="26"/>
        <v>0</v>
      </c>
      <c r="L111" s="45"/>
      <c r="M111" s="45">
        <f t="shared" ca="1" si="35"/>
        <v>0</v>
      </c>
      <c r="N111" s="257">
        <f t="shared" ca="1" si="27"/>
        <v>0</v>
      </c>
      <c r="O111" s="23"/>
      <c r="P111" s="255">
        <f t="shared" ca="1" si="28"/>
        <v>9.4999999999999998E-3</v>
      </c>
      <c r="Q111" s="163">
        <f t="shared" ca="1" si="29"/>
        <v>9.4999999999999998E-3</v>
      </c>
      <c r="R111" s="164">
        <f ca="1">NPV(Q110,K111:$K$244) + ($A$13+$A$14+$A$15)/POWER(1+Q110,$A$28-D111+1)</f>
        <v>0</v>
      </c>
      <c r="S111" s="164">
        <f ca="1">NPV(Q111,K111:$K$244) + ($A$13+$A$14+$A$15)/POWER(1+Q111,$A$28-D111+1)</f>
        <v>0</v>
      </c>
      <c r="T111" s="45">
        <f t="shared" ca="1" si="30"/>
        <v>8.4128259913995862E-12</v>
      </c>
      <c r="U111" s="45">
        <f t="shared" ca="1" si="36"/>
        <v>0</v>
      </c>
      <c r="V111" s="45">
        <f t="shared" ca="1" si="37"/>
        <v>0</v>
      </c>
      <c r="W111" s="45">
        <f t="shared" ca="1" si="31"/>
        <v>0</v>
      </c>
      <c r="X111" s="25">
        <f t="shared" ca="1" si="20"/>
        <v>8.4128259913995862E-12</v>
      </c>
      <c r="Z111" s="28">
        <f t="shared" ca="1" si="38"/>
        <v>0</v>
      </c>
      <c r="AA111" s="233"/>
      <c r="AB111" s="45">
        <f t="shared" ca="1" si="32"/>
        <v>0</v>
      </c>
      <c r="AC111" s="45">
        <f t="shared" ca="1" si="21"/>
        <v>0</v>
      </c>
      <c r="AD111" s="25">
        <f t="shared" ca="1" si="22"/>
        <v>0</v>
      </c>
    </row>
    <row r="112" spans="4:30" x14ac:dyDescent="0.35">
      <c r="D112" s="20">
        <v>108</v>
      </c>
      <c r="E112" s="21">
        <f t="shared" ca="1" si="33"/>
        <v>83762</v>
      </c>
      <c r="F112" s="44">
        <f t="shared" ca="1" si="23"/>
        <v>84126</v>
      </c>
      <c r="G112" s="22" t="s">
        <v>119</v>
      </c>
      <c r="H112" s="44">
        <f t="shared" ca="1" si="34"/>
        <v>83733</v>
      </c>
      <c r="I112" s="45">
        <f t="shared" ca="1" si="24"/>
        <v>0</v>
      </c>
      <c r="J112" s="45">
        <f t="shared" ca="1" si="25"/>
        <v>0</v>
      </c>
      <c r="K112" s="45">
        <f t="shared" ca="1" si="26"/>
        <v>0</v>
      </c>
      <c r="L112" s="45"/>
      <c r="M112" s="45">
        <f t="shared" ca="1" si="35"/>
        <v>0</v>
      </c>
      <c r="N112" s="257">
        <f t="shared" ca="1" si="27"/>
        <v>0</v>
      </c>
      <c r="O112" s="23"/>
      <c r="P112" s="255">
        <f t="shared" ca="1" si="28"/>
        <v>9.4999999999999998E-3</v>
      </c>
      <c r="Q112" s="163">
        <f t="shared" ca="1" si="29"/>
        <v>9.4999999999999998E-3</v>
      </c>
      <c r="R112" s="164">
        <f ca="1">NPV(Q111,K112:$K$244) + ($A$13+$A$14+$A$15)/POWER(1+Q111,$A$28-D112+1)</f>
        <v>0</v>
      </c>
      <c r="S112" s="164">
        <f ca="1">NPV(Q112,K112:$K$244) + ($A$13+$A$14+$A$15)/POWER(1+Q112,$A$28-D112+1)</f>
        <v>0</v>
      </c>
      <c r="T112" s="45">
        <f t="shared" ca="1" si="30"/>
        <v>8.4128259913995862E-12</v>
      </c>
      <c r="U112" s="45">
        <f t="shared" ca="1" si="36"/>
        <v>0</v>
      </c>
      <c r="V112" s="45">
        <f t="shared" ca="1" si="37"/>
        <v>0</v>
      </c>
      <c r="W112" s="45">
        <f t="shared" ca="1" si="31"/>
        <v>0</v>
      </c>
      <c r="X112" s="25">
        <f t="shared" ca="1" si="20"/>
        <v>8.4128259913995862E-12</v>
      </c>
      <c r="Z112" s="28">
        <f t="shared" ca="1" si="38"/>
        <v>0</v>
      </c>
      <c r="AA112" s="233"/>
      <c r="AB112" s="45">
        <f t="shared" ca="1" si="32"/>
        <v>0</v>
      </c>
      <c r="AC112" s="45">
        <f t="shared" ca="1" si="21"/>
        <v>0</v>
      </c>
      <c r="AD112" s="25">
        <f t="shared" ca="1" si="22"/>
        <v>0</v>
      </c>
    </row>
    <row r="113" spans="4:30" x14ac:dyDescent="0.35">
      <c r="D113" s="20">
        <v>109</v>
      </c>
      <c r="E113" s="21">
        <f t="shared" ca="1" si="33"/>
        <v>84127</v>
      </c>
      <c r="F113" s="44">
        <f t="shared" ca="1" si="23"/>
        <v>84491</v>
      </c>
      <c r="G113" s="22" t="s">
        <v>119</v>
      </c>
      <c r="H113" s="44">
        <f t="shared" ca="1" si="34"/>
        <v>84098</v>
      </c>
      <c r="I113" s="45">
        <f t="shared" ca="1" si="24"/>
        <v>0</v>
      </c>
      <c r="J113" s="45">
        <f t="shared" ca="1" si="25"/>
        <v>0</v>
      </c>
      <c r="K113" s="45">
        <f t="shared" ca="1" si="26"/>
        <v>0</v>
      </c>
      <c r="L113" s="45"/>
      <c r="M113" s="45">
        <f t="shared" ca="1" si="35"/>
        <v>0</v>
      </c>
      <c r="N113" s="257">
        <f t="shared" ca="1" si="27"/>
        <v>0</v>
      </c>
      <c r="O113" s="23"/>
      <c r="P113" s="255">
        <f t="shared" ca="1" si="28"/>
        <v>9.4999999999999998E-3</v>
      </c>
      <c r="Q113" s="163">
        <f t="shared" ca="1" si="29"/>
        <v>9.4999999999999998E-3</v>
      </c>
      <c r="R113" s="164">
        <f ca="1">NPV(Q112,K113:$K$244) + ($A$13+$A$14+$A$15)/POWER(1+Q112,$A$28-D113+1)</f>
        <v>0</v>
      </c>
      <c r="S113" s="164">
        <f ca="1">NPV(Q113,K113:$K$244) + ($A$13+$A$14+$A$15)/POWER(1+Q113,$A$28-D113+1)</f>
        <v>0</v>
      </c>
      <c r="T113" s="45">
        <f t="shared" ca="1" si="30"/>
        <v>8.4128259913995862E-12</v>
      </c>
      <c r="U113" s="45">
        <f t="shared" ca="1" si="36"/>
        <v>0</v>
      </c>
      <c r="V113" s="45">
        <f t="shared" ca="1" si="37"/>
        <v>0</v>
      </c>
      <c r="W113" s="45">
        <f t="shared" ca="1" si="31"/>
        <v>0</v>
      </c>
      <c r="X113" s="25">
        <f t="shared" ca="1" si="20"/>
        <v>8.4128259913995862E-12</v>
      </c>
      <c r="Z113" s="28">
        <f t="shared" ca="1" si="38"/>
        <v>0</v>
      </c>
      <c r="AA113" s="233"/>
      <c r="AB113" s="45">
        <f t="shared" ca="1" si="32"/>
        <v>0</v>
      </c>
      <c r="AC113" s="45">
        <f t="shared" ca="1" si="21"/>
        <v>0</v>
      </c>
      <c r="AD113" s="25">
        <f t="shared" ca="1" si="22"/>
        <v>0</v>
      </c>
    </row>
    <row r="114" spans="4:30" x14ac:dyDescent="0.35">
      <c r="D114" s="20">
        <v>110</v>
      </c>
      <c r="E114" s="21">
        <f t="shared" ca="1" si="33"/>
        <v>84492</v>
      </c>
      <c r="F114" s="44">
        <f t="shared" ca="1" si="23"/>
        <v>84857</v>
      </c>
      <c r="G114" s="22" t="s">
        <v>119</v>
      </c>
      <c r="H114" s="44">
        <f t="shared" ca="1" si="34"/>
        <v>84463</v>
      </c>
      <c r="I114" s="45">
        <f t="shared" ca="1" si="24"/>
        <v>0</v>
      </c>
      <c r="J114" s="45">
        <f t="shared" ca="1" si="25"/>
        <v>0</v>
      </c>
      <c r="K114" s="45">
        <f t="shared" ca="1" si="26"/>
        <v>0</v>
      </c>
      <c r="L114" s="45"/>
      <c r="M114" s="45">
        <f t="shared" ca="1" si="35"/>
        <v>0</v>
      </c>
      <c r="N114" s="257">
        <f t="shared" ca="1" si="27"/>
        <v>0</v>
      </c>
      <c r="O114" s="23"/>
      <c r="P114" s="255">
        <f t="shared" ca="1" si="28"/>
        <v>9.4999999999999998E-3</v>
      </c>
      <c r="Q114" s="163">
        <f t="shared" ca="1" si="29"/>
        <v>9.4999999999999998E-3</v>
      </c>
      <c r="R114" s="164">
        <f ca="1">NPV(Q113,K114:$K$244) + ($A$13+$A$14+$A$15)/POWER(1+Q113,$A$28-D114+1)</f>
        <v>0</v>
      </c>
      <c r="S114" s="164">
        <f ca="1">NPV(Q114,K114:$K$244) + ($A$13+$A$14+$A$15)/POWER(1+Q114,$A$28-D114+1)</f>
        <v>0</v>
      </c>
      <c r="T114" s="45">
        <f t="shared" ca="1" si="30"/>
        <v>8.4128259913995862E-12</v>
      </c>
      <c r="U114" s="45">
        <f t="shared" ca="1" si="36"/>
        <v>0</v>
      </c>
      <c r="V114" s="45">
        <f t="shared" ca="1" si="37"/>
        <v>0</v>
      </c>
      <c r="W114" s="45">
        <f t="shared" ca="1" si="31"/>
        <v>0</v>
      </c>
      <c r="X114" s="25">
        <f t="shared" ca="1" si="20"/>
        <v>8.4128259913995862E-12</v>
      </c>
      <c r="Z114" s="28">
        <f t="shared" ca="1" si="38"/>
        <v>0</v>
      </c>
      <c r="AA114" s="233"/>
      <c r="AB114" s="45">
        <f t="shared" ca="1" si="32"/>
        <v>0</v>
      </c>
      <c r="AC114" s="45">
        <f t="shared" ca="1" si="21"/>
        <v>0</v>
      </c>
      <c r="AD114" s="25">
        <f t="shared" ca="1" si="22"/>
        <v>0</v>
      </c>
    </row>
    <row r="115" spans="4:30" x14ac:dyDescent="0.35">
      <c r="D115" s="20">
        <v>111</v>
      </c>
      <c r="E115" s="21">
        <f t="shared" ca="1" si="33"/>
        <v>84858</v>
      </c>
      <c r="F115" s="44">
        <f t="shared" ca="1" si="23"/>
        <v>85222</v>
      </c>
      <c r="G115" s="22" t="s">
        <v>119</v>
      </c>
      <c r="H115" s="44">
        <f t="shared" ca="1" si="34"/>
        <v>84829</v>
      </c>
      <c r="I115" s="45">
        <f t="shared" ca="1" si="24"/>
        <v>0</v>
      </c>
      <c r="J115" s="45">
        <f t="shared" ca="1" si="25"/>
        <v>0</v>
      </c>
      <c r="K115" s="45">
        <f t="shared" ca="1" si="26"/>
        <v>0</v>
      </c>
      <c r="L115" s="45"/>
      <c r="M115" s="45">
        <f t="shared" ca="1" si="35"/>
        <v>0</v>
      </c>
      <c r="N115" s="257">
        <f t="shared" ca="1" si="27"/>
        <v>0</v>
      </c>
      <c r="O115" s="23"/>
      <c r="P115" s="255">
        <f t="shared" ca="1" si="28"/>
        <v>9.4999999999999998E-3</v>
      </c>
      <c r="Q115" s="163">
        <f t="shared" ca="1" si="29"/>
        <v>9.4999999999999998E-3</v>
      </c>
      <c r="R115" s="164">
        <f ca="1">NPV(Q114,K115:$K$244) + ($A$13+$A$14+$A$15)/POWER(1+Q114,$A$28-D115+1)</f>
        <v>0</v>
      </c>
      <c r="S115" s="164">
        <f ca="1">NPV(Q115,K115:$K$244) + ($A$13+$A$14+$A$15)/POWER(1+Q115,$A$28-D115+1)</f>
        <v>0</v>
      </c>
      <c r="T115" s="45">
        <f t="shared" ca="1" si="30"/>
        <v>8.4128259913995862E-12</v>
      </c>
      <c r="U115" s="45">
        <f t="shared" ca="1" si="36"/>
        <v>0</v>
      </c>
      <c r="V115" s="45">
        <f t="shared" ca="1" si="37"/>
        <v>0</v>
      </c>
      <c r="W115" s="45">
        <f t="shared" ca="1" si="31"/>
        <v>0</v>
      </c>
      <c r="X115" s="25">
        <f t="shared" ca="1" si="20"/>
        <v>8.4128259913995862E-12</v>
      </c>
      <c r="Z115" s="28">
        <f t="shared" ca="1" si="38"/>
        <v>0</v>
      </c>
      <c r="AA115" s="233"/>
      <c r="AB115" s="45">
        <f t="shared" ca="1" si="32"/>
        <v>0</v>
      </c>
      <c r="AC115" s="45">
        <f t="shared" ca="1" si="21"/>
        <v>0</v>
      </c>
      <c r="AD115" s="25">
        <f t="shared" ca="1" si="22"/>
        <v>0</v>
      </c>
    </row>
    <row r="116" spans="4:30" x14ac:dyDescent="0.35">
      <c r="D116" s="20">
        <v>112</v>
      </c>
      <c r="E116" s="21">
        <f t="shared" ca="1" si="33"/>
        <v>85223</v>
      </c>
      <c r="F116" s="44">
        <f t="shared" ca="1" si="23"/>
        <v>85587</v>
      </c>
      <c r="G116" s="22" t="s">
        <v>119</v>
      </c>
      <c r="H116" s="44">
        <f t="shared" ca="1" si="34"/>
        <v>85194</v>
      </c>
      <c r="I116" s="45">
        <f t="shared" ca="1" si="24"/>
        <v>0</v>
      </c>
      <c r="J116" s="45">
        <f t="shared" ca="1" si="25"/>
        <v>0</v>
      </c>
      <c r="K116" s="45">
        <f t="shared" ca="1" si="26"/>
        <v>0</v>
      </c>
      <c r="L116" s="45"/>
      <c r="M116" s="45">
        <f t="shared" ca="1" si="35"/>
        <v>0</v>
      </c>
      <c r="N116" s="257">
        <f t="shared" ca="1" si="27"/>
        <v>0</v>
      </c>
      <c r="O116" s="23"/>
      <c r="P116" s="255">
        <f t="shared" ca="1" si="28"/>
        <v>9.4999999999999998E-3</v>
      </c>
      <c r="Q116" s="163">
        <f t="shared" ca="1" si="29"/>
        <v>9.4999999999999998E-3</v>
      </c>
      <c r="R116" s="164">
        <f ca="1">NPV(Q115,K116:$K$244) + ($A$13+$A$14+$A$15)/POWER(1+Q115,$A$28-D116+1)</f>
        <v>0</v>
      </c>
      <c r="S116" s="164">
        <f ca="1">NPV(Q116,K116:$K$244) + ($A$13+$A$14+$A$15)/POWER(1+Q116,$A$28-D116+1)</f>
        <v>0</v>
      </c>
      <c r="T116" s="45">
        <f t="shared" ca="1" si="30"/>
        <v>8.4128259913995862E-12</v>
      </c>
      <c r="U116" s="45">
        <f t="shared" ca="1" si="36"/>
        <v>0</v>
      </c>
      <c r="V116" s="45">
        <f t="shared" ca="1" si="37"/>
        <v>0</v>
      </c>
      <c r="W116" s="45">
        <f t="shared" ca="1" si="31"/>
        <v>0</v>
      </c>
      <c r="X116" s="25">
        <f t="shared" ca="1" si="20"/>
        <v>8.4128259913995862E-12</v>
      </c>
      <c r="Z116" s="28">
        <f t="shared" ca="1" si="38"/>
        <v>0</v>
      </c>
      <c r="AA116" s="233"/>
      <c r="AB116" s="45">
        <f t="shared" ca="1" si="32"/>
        <v>0</v>
      </c>
      <c r="AC116" s="45">
        <f t="shared" ca="1" si="21"/>
        <v>0</v>
      </c>
      <c r="AD116" s="25">
        <f t="shared" ca="1" si="22"/>
        <v>0</v>
      </c>
    </row>
    <row r="117" spans="4:30" x14ac:dyDescent="0.35">
      <c r="D117" s="20">
        <v>113</v>
      </c>
      <c r="E117" s="21">
        <f t="shared" ca="1" si="33"/>
        <v>85588</v>
      </c>
      <c r="F117" s="44">
        <f t="shared" ca="1" si="23"/>
        <v>85952</v>
      </c>
      <c r="G117" s="22" t="s">
        <v>119</v>
      </c>
      <c r="H117" s="44">
        <f t="shared" ca="1" si="34"/>
        <v>85559</v>
      </c>
      <c r="I117" s="45">
        <f t="shared" ca="1" si="24"/>
        <v>0</v>
      </c>
      <c r="J117" s="45">
        <f t="shared" ca="1" si="25"/>
        <v>0</v>
      </c>
      <c r="K117" s="45">
        <f t="shared" ca="1" si="26"/>
        <v>0</v>
      </c>
      <c r="L117" s="45"/>
      <c r="M117" s="45">
        <f t="shared" ca="1" si="35"/>
        <v>0</v>
      </c>
      <c r="N117" s="257">
        <f t="shared" ca="1" si="27"/>
        <v>0</v>
      </c>
      <c r="O117" s="23"/>
      <c r="P117" s="255">
        <f t="shared" ca="1" si="28"/>
        <v>9.4999999999999998E-3</v>
      </c>
      <c r="Q117" s="163">
        <f t="shared" ca="1" si="29"/>
        <v>9.4999999999999998E-3</v>
      </c>
      <c r="R117" s="164">
        <f ca="1">NPV(Q116,K117:$K$244) + ($A$13+$A$14+$A$15)/POWER(1+Q116,$A$28-D117+1)</f>
        <v>0</v>
      </c>
      <c r="S117" s="164">
        <f ca="1">NPV(Q117,K117:$K$244) + ($A$13+$A$14+$A$15)/POWER(1+Q117,$A$28-D117+1)</f>
        <v>0</v>
      </c>
      <c r="T117" s="45">
        <f t="shared" ca="1" si="30"/>
        <v>8.4128259913995862E-12</v>
      </c>
      <c r="U117" s="45">
        <f t="shared" ca="1" si="36"/>
        <v>0</v>
      </c>
      <c r="V117" s="45">
        <f t="shared" ca="1" si="37"/>
        <v>0</v>
      </c>
      <c r="W117" s="45">
        <f t="shared" ca="1" si="31"/>
        <v>0</v>
      </c>
      <c r="X117" s="25">
        <f t="shared" ca="1" si="20"/>
        <v>8.4128259913995862E-12</v>
      </c>
      <c r="Z117" s="28">
        <f t="shared" ca="1" si="38"/>
        <v>0</v>
      </c>
      <c r="AA117" s="233"/>
      <c r="AB117" s="45">
        <f t="shared" ca="1" si="32"/>
        <v>0</v>
      </c>
      <c r="AC117" s="45">
        <f t="shared" ca="1" si="21"/>
        <v>0</v>
      </c>
      <c r="AD117" s="25">
        <f t="shared" ca="1" si="22"/>
        <v>0</v>
      </c>
    </row>
    <row r="118" spans="4:30" x14ac:dyDescent="0.35">
      <c r="D118" s="20">
        <v>114</v>
      </c>
      <c r="E118" s="21">
        <f t="shared" ca="1" si="33"/>
        <v>85953</v>
      </c>
      <c r="F118" s="44">
        <f t="shared" ca="1" si="23"/>
        <v>86318</v>
      </c>
      <c r="G118" s="22" t="s">
        <v>119</v>
      </c>
      <c r="H118" s="44">
        <f t="shared" ca="1" si="34"/>
        <v>85924</v>
      </c>
      <c r="I118" s="45">
        <f t="shared" ca="1" si="24"/>
        <v>0</v>
      </c>
      <c r="J118" s="45">
        <f t="shared" ca="1" si="25"/>
        <v>0</v>
      </c>
      <c r="K118" s="45">
        <f t="shared" ca="1" si="26"/>
        <v>0</v>
      </c>
      <c r="L118" s="45"/>
      <c r="M118" s="45">
        <f t="shared" ca="1" si="35"/>
        <v>0</v>
      </c>
      <c r="N118" s="257">
        <f t="shared" ca="1" si="27"/>
        <v>0</v>
      </c>
      <c r="O118" s="23"/>
      <c r="P118" s="255">
        <f t="shared" ca="1" si="28"/>
        <v>9.4999999999999998E-3</v>
      </c>
      <c r="Q118" s="163">
        <f t="shared" ca="1" si="29"/>
        <v>9.4999999999999998E-3</v>
      </c>
      <c r="R118" s="164">
        <f ca="1">NPV(Q117,K118:$K$244) + ($A$13+$A$14+$A$15)/POWER(1+Q117,$A$28-D118+1)</f>
        <v>0</v>
      </c>
      <c r="S118" s="164">
        <f ca="1">NPV(Q118,K118:$K$244) + ($A$13+$A$14+$A$15)/POWER(1+Q118,$A$28-D118+1)</f>
        <v>0</v>
      </c>
      <c r="T118" s="45">
        <f t="shared" ca="1" si="30"/>
        <v>8.4128259913995862E-12</v>
      </c>
      <c r="U118" s="45">
        <f t="shared" ca="1" si="36"/>
        <v>0</v>
      </c>
      <c r="V118" s="45">
        <f t="shared" ca="1" si="37"/>
        <v>0</v>
      </c>
      <c r="W118" s="45">
        <f t="shared" ca="1" si="31"/>
        <v>0</v>
      </c>
      <c r="X118" s="25">
        <f t="shared" ca="1" si="20"/>
        <v>8.4128259913995862E-12</v>
      </c>
      <c r="Z118" s="28">
        <f t="shared" ca="1" si="38"/>
        <v>0</v>
      </c>
      <c r="AA118" s="233"/>
      <c r="AB118" s="45">
        <f t="shared" ca="1" si="32"/>
        <v>0</v>
      </c>
      <c r="AC118" s="45">
        <f t="shared" ca="1" si="21"/>
        <v>0</v>
      </c>
      <c r="AD118" s="25">
        <f t="shared" ca="1" si="22"/>
        <v>0</v>
      </c>
    </row>
    <row r="119" spans="4:30" x14ac:dyDescent="0.35">
      <c r="D119" s="20">
        <v>115</v>
      </c>
      <c r="E119" s="21">
        <f t="shared" ca="1" si="33"/>
        <v>86319</v>
      </c>
      <c r="F119" s="44">
        <f t="shared" ca="1" si="23"/>
        <v>86683</v>
      </c>
      <c r="G119" s="22" t="s">
        <v>119</v>
      </c>
      <c r="H119" s="44">
        <f t="shared" ca="1" si="34"/>
        <v>86290</v>
      </c>
      <c r="I119" s="45">
        <f t="shared" ca="1" si="24"/>
        <v>0</v>
      </c>
      <c r="J119" s="45">
        <f t="shared" ca="1" si="25"/>
        <v>0</v>
      </c>
      <c r="K119" s="45">
        <f t="shared" ca="1" si="26"/>
        <v>0</v>
      </c>
      <c r="L119" s="45"/>
      <c r="M119" s="45">
        <f t="shared" ca="1" si="35"/>
        <v>0</v>
      </c>
      <c r="N119" s="257">
        <f t="shared" ca="1" si="27"/>
        <v>0</v>
      </c>
      <c r="O119" s="23"/>
      <c r="P119" s="255">
        <f t="shared" ca="1" si="28"/>
        <v>9.4999999999999998E-3</v>
      </c>
      <c r="Q119" s="163">
        <f t="shared" ca="1" si="29"/>
        <v>9.4999999999999998E-3</v>
      </c>
      <c r="R119" s="164">
        <f ca="1">NPV(Q118,K119:$K$244) + ($A$13+$A$14+$A$15)/POWER(1+Q118,$A$28-D119+1)</f>
        <v>0</v>
      </c>
      <c r="S119" s="164">
        <f ca="1">NPV(Q119,K119:$K$244) + ($A$13+$A$14+$A$15)/POWER(1+Q119,$A$28-D119+1)</f>
        <v>0</v>
      </c>
      <c r="T119" s="45">
        <f t="shared" ca="1" si="30"/>
        <v>8.4128259913995862E-12</v>
      </c>
      <c r="U119" s="45">
        <f t="shared" ca="1" si="36"/>
        <v>0</v>
      </c>
      <c r="V119" s="45">
        <f t="shared" ca="1" si="37"/>
        <v>0</v>
      </c>
      <c r="W119" s="45">
        <f t="shared" ca="1" si="31"/>
        <v>0</v>
      </c>
      <c r="X119" s="25">
        <f t="shared" ca="1" si="20"/>
        <v>8.4128259913995862E-12</v>
      </c>
      <c r="Z119" s="28">
        <f t="shared" ca="1" si="38"/>
        <v>0</v>
      </c>
      <c r="AA119" s="233"/>
      <c r="AB119" s="45">
        <f t="shared" ca="1" si="32"/>
        <v>0</v>
      </c>
      <c r="AC119" s="45">
        <f t="shared" ca="1" si="21"/>
        <v>0</v>
      </c>
      <c r="AD119" s="25">
        <f t="shared" ca="1" si="22"/>
        <v>0</v>
      </c>
    </row>
    <row r="120" spans="4:30" x14ac:dyDescent="0.35">
      <c r="D120" s="20">
        <v>116</v>
      </c>
      <c r="E120" s="21">
        <f t="shared" ca="1" si="33"/>
        <v>86684</v>
      </c>
      <c r="F120" s="44">
        <f t="shared" ca="1" si="23"/>
        <v>87048</v>
      </c>
      <c r="G120" s="22" t="s">
        <v>119</v>
      </c>
      <c r="H120" s="44">
        <f t="shared" ca="1" si="34"/>
        <v>86655</v>
      </c>
      <c r="I120" s="45">
        <f t="shared" ca="1" si="24"/>
        <v>0</v>
      </c>
      <c r="J120" s="45">
        <f t="shared" ca="1" si="25"/>
        <v>0</v>
      </c>
      <c r="K120" s="45">
        <f t="shared" ca="1" si="26"/>
        <v>0</v>
      </c>
      <c r="L120" s="45"/>
      <c r="M120" s="45">
        <f t="shared" ca="1" si="35"/>
        <v>0</v>
      </c>
      <c r="N120" s="257">
        <f t="shared" ca="1" si="27"/>
        <v>0</v>
      </c>
      <c r="O120" s="23"/>
      <c r="P120" s="255">
        <f t="shared" ca="1" si="28"/>
        <v>9.4999999999999998E-3</v>
      </c>
      <c r="Q120" s="163">
        <f t="shared" ca="1" si="29"/>
        <v>9.4999999999999998E-3</v>
      </c>
      <c r="R120" s="164">
        <f ca="1">NPV(Q119,K120:$K$244) + ($A$13+$A$14+$A$15)/POWER(1+Q119,$A$28-D120+1)</f>
        <v>0</v>
      </c>
      <c r="S120" s="164">
        <f ca="1">NPV(Q120,K120:$K$244) + ($A$13+$A$14+$A$15)/POWER(1+Q120,$A$28-D120+1)</f>
        <v>0</v>
      </c>
      <c r="T120" s="45">
        <f t="shared" ca="1" si="30"/>
        <v>8.4128259913995862E-12</v>
      </c>
      <c r="U120" s="45">
        <f t="shared" ca="1" si="36"/>
        <v>0</v>
      </c>
      <c r="V120" s="45">
        <f t="shared" ca="1" si="37"/>
        <v>0</v>
      </c>
      <c r="W120" s="45">
        <f t="shared" ca="1" si="31"/>
        <v>0</v>
      </c>
      <c r="X120" s="25">
        <f t="shared" ca="1" si="20"/>
        <v>8.4128259913995862E-12</v>
      </c>
      <c r="Z120" s="28">
        <f t="shared" ca="1" si="38"/>
        <v>0</v>
      </c>
      <c r="AA120" s="233"/>
      <c r="AB120" s="45">
        <f t="shared" ca="1" si="32"/>
        <v>0</v>
      </c>
      <c r="AC120" s="45">
        <f t="shared" ca="1" si="21"/>
        <v>0</v>
      </c>
      <c r="AD120" s="25">
        <f t="shared" ca="1" si="22"/>
        <v>0</v>
      </c>
    </row>
    <row r="121" spans="4:30" x14ac:dyDescent="0.35">
      <c r="D121" s="20">
        <v>117</v>
      </c>
      <c r="E121" s="21">
        <f t="shared" ca="1" si="33"/>
        <v>87049</v>
      </c>
      <c r="F121" s="44">
        <f t="shared" ca="1" si="23"/>
        <v>87413</v>
      </c>
      <c r="G121" s="22" t="s">
        <v>119</v>
      </c>
      <c r="H121" s="44">
        <f t="shared" ca="1" si="34"/>
        <v>87020</v>
      </c>
      <c r="I121" s="45">
        <f t="shared" ca="1" si="24"/>
        <v>0</v>
      </c>
      <c r="J121" s="45">
        <f t="shared" ca="1" si="25"/>
        <v>0</v>
      </c>
      <c r="K121" s="45">
        <f t="shared" ca="1" si="26"/>
        <v>0</v>
      </c>
      <c r="L121" s="45"/>
      <c r="M121" s="45">
        <f t="shared" ca="1" si="35"/>
        <v>0</v>
      </c>
      <c r="N121" s="257">
        <f t="shared" ca="1" si="27"/>
        <v>0</v>
      </c>
      <c r="O121" s="23"/>
      <c r="P121" s="255">
        <f t="shared" ca="1" si="28"/>
        <v>9.4999999999999998E-3</v>
      </c>
      <c r="Q121" s="163">
        <f t="shared" ca="1" si="29"/>
        <v>9.4999999999999998E-3</v>
      </c>
      <c r="R121" s="164">
        <f ca="1">NPV(Q120,K121:$K$244) + ($A$13+$A$14+$A$15)/POWER(1+Q120,$A$28-D121+1)</f>
        <v>0</v>
      </c>
      <c r="S121" s="164">
        <f ca="1">NPV(Q121,K121:$K$244) + ($A$13+$A$14+$A$15)/POWER(1+Q121,$A$28-D121+1)</f>
        <v>0</v>
      </c>
      <c r="T121" s="45">
        <f t="shared" ca="1" si="30"/>
        <v>8.4128259913995862E-12</v>
      </c>
      <c r="U121" s="45">
        <f t="shared" ca="1" si="36"/>
        <v>0</v>
      </c>
      <c r="V121" s="45">
        <f t="shared" ca="1" si="37"/>
        <v>0</v>
      </c>
      <c r="W121" s="45">
        <f t="shared" ca="1" si="31"/>
        <v>0</v>
      </c>
      <c r="X121" s="25">
        <f t="shared" ca="1" si="20"/>
        <v>8.4128259913995862E-12</v>
      </c>
      <c r="Z121" s="28">
        <f t="shared" ca="1" si="38"/>
        <v>0</v>
      </c>
      <c r="AA121" s="233"/>
      <c r="AB121" s="45">
        <f t="shared" ca="1" si="32"/>
        <v>0</v>
      </c>
      <c r="AC121" s="45">
        <f t="shared" ca="1" si="21"/>
        <v>0</v>
      </c>
      <c r="AD121" s="25">
        <f t="shared" ca="1" si="22"/>
        <v>0</v>
      </c>
    </row>
    <row r="122" spans="4:30" x14ac:dyDescent="0.35">
      <c r="D122" s="20">
        <v>118</v>
      </c>
      <c r="E122" s="21">
        <f t="shared" ca="1" si="33"/>
        <v>87414</v>
      </c>
      <c r="F122" s="44">
        <f t="shared" ca="1" si="23"/>
        <v>87779</v>
      </c>
      <c r="G122" s="22" t="s">
        <v>119</v>
      </c>
      <c r="H122" s="44">
        <f t="shared" ca="1" si="34"/>
        <v>87385</v>
      </c>
      <c r="I122" s="45">
        <f t="shared" ca="1" si="24"/>
        <v>0</v>
      </c>
      <c r="J122" s="45">
        <f t="shared" ca="1" si="25"/>
        <v>0</v>
      </c>
      <c r="K122" s="45">
        <f t="shared" ca="1" si="26"/>
        <v>0</v>
      </c>
      <c r="L122" s="45"/>
      <c r="M122" s="45">
        <f t="shared" ca="1" si="35"/>
        <v>0</v>
      </c>
      <c r="N122" s="257">
        <f t="shared" ca="1" si="27"/>
        <v>0</v>
      </c>
      <c r="O122" s="23"/>
      <c r="P122" s="255">
        <f t="shared" ca="1" si="28"/>
        <v>9.4999999999999998E-3</v>
      </c>
      <c r="Q122" s="163">
        <f t="shared" ca="1" si="29"/>
        <v>9.4999999999999998E-3</v>
      </c>
      <c r="R122" s="164">
        <f ca="1">NPV(Q121,K122:$K$244) + ($A$13+$A$14+$A$15)/POWER(1+Q121,$A$28-D122+1)</f>
        <v>0</v>
      </c>
      <c r="S122" s="164">
        <f ca="1">NPV(Q122,K122:$K$244) + ($A$13+$A$14+$A$15)/POWER(1+Q122,$A$28-D122+1)</f>
        <v>0</v>
      </c>
      <c r="T122" s="45">
        <f t="shared" ca="1" si="30"/>
        <v>8.4128259913995862E-12</v>
      </c>
      <c r="U122" s="45">
        <f t="shared" ca="1" si="36"/>
        <v>0</v>
      </c>
      <c r="V122" s="45">
        <f t="shared" ca="1" si="37"/>
        <v>0</v>
      </c>
      <c r="W122" s="45">
        <f t="shared" ca="1" si="31"/>
        <v>0</v>
      </c>
      <c r="X122" s="25">
        <f t="shared" ca="1" si="20"/>
        <v>8.4128259913995862E-12</v>
      </c>
      <c r="Z122" s="28">
        <f t="shared" ca="1" si="38"/>
        <v>0</v>
      </c>
      <c r="AA122" s="233"/>
      <c r="AB122" s="45">
        <f t="shared" ca="1" si="32"/>
        <v>0</v>
      </c>
      <c r="AC122" s="45">
        <f t="shared" ca="1" si="21"/>
        <v>0</v>
      </c>
      <c r="AD122" s="25">
        <f t="shared" ca="1" si="22"/>
        <v>0</v>
      </c>
    </row>
    <row r="123" spans="4:30" x14ac:dyDescent="0.35">
      <c r="D123" s="20">
        <v>119</v>
      </c>
      <c r="E123" s="21">
        <f t="shared" ca="1" si="33"/>
        <v>87780</v>
      </c>
      <c r="F123" s="44">
        <f t="shared" ca="1" si="23"/>
        <v>88144</v>
      </c>
      <c r="G123" s="22" t="s">
        <v>119</v>
      </c>
      <c r="H123" s="44">
        <f t="shared" ca="1" si="34"/>
        <v>87751</v>
      </c>
      <c r="I123" s="45">
        <f t="shared" ca="1" si="24"/>
        <v>0</v>
      </c>
      <c r="J123" s="45">
        <f t="shared" ca="1" si="25"/>
        <v>0</v>
      </c>
      <c r="K123" s="45">
        <f t="shared" ca="1" si="26"/>
        <v>0</v>
      </c>
      <c r="L123" s="45"/>
      <c r="M123" s="45">
        <f t="shared" ca="1" si="35"/>
        <v>0</v>
      </c>
      <c r="N123" s="257">
        <f t="shared" ca="1" si="27"/>
        <v>0</v>
      </c>
      <c r="O123" s="23"/>
      <c r="P123" s="255">
        <f t="shared" ca="1" si="28"/>
        <v>9.4999999999999998E-3</v>
      </c>
      <c r="Q123" s="163">
        <f t="shared" ca="1" si="29"/>
        <v>9.4999999999999998E-3</v>
      </c>
      <c r="R123" s="164">
        <f ca="1">NPV(Q122,K123:$K$244) + ($A$13+$A$14+$A$15)/POWER(1+Q122,$A$28-D123+1)</f>
        <v>0</v>
      </c>
      <c r="S123" s="164">
        <f ca="1">NPV(Q123,K123:$K$244) + ($A$13+$A$14+$A$15)/POWER(1+Q123,$A$28-D123+1)</f>
        <v>0</v>
      </c>
      <c r="T123" s="45">
        <f t="shared" ca="1" si="30"/>
        <v>8.4128259913995862E-12</v>
      </c>
      <c r="U123" s="45">
        <f t="shared" ca="1" si="36"/>
        <v>0</v>
      </c>
      <c r="V123" s="45">
        <f t="shared" ca="1" si="37"/>
        <v>0</v>
      </c>
      <c r="W123" s="45">
        <f t="shared" ca="1" si="31"/>
        <v>0</v>
      </c>
      <c r="X123" s="25">
        <f t="shared" ca="1" si="20"/>
        <v>8.4128259913995862E-12</v>
      </c>
      <c r="Z123" s="28">
        <f t="shared" ca="1" si="38"/>
        <v>0</v>
      </c>
      <c r="AA123" s="233"/>
      <c r="AB123" s="45">
        <f t="shared" ca="1" si="32"/>
        <v>0</v>
      </c>
      <c r="AC123" s="45">
        <f t="shared" ca="1" si="21"/>
        <v>0</v>
      </c>
      <c r="AD123" s="25">
        <f t="shared" ca="1" si="22"/>
        <v>0</v>
      </c>
    </row>
    <row r="124" spans="4:30" x14ac:dyDescent="0.35">
      <c r="D124" s="20">
        <v>120</v>
      </c>
      <c r="E124" s="21">
        <f t="shared" ca="1" si="33"/>
        <v>88145</v>
      </c>
      <c r="F124" s="44">
        <f t="shared" ca="1" si="23"/>
        <v>88509</v>
      </c>
      <c r="G124" s="22" t="s">
        <v>119</v>
      </c>
      <c r="H124" s="44">
        <f t="shared" ca="1" si="34"/>
        <v>88116</v>
      </c>
      <c r="I124" s="45">
        <f t="shared" ca="1" si="24"/>
        <v>0</v>
      </c>
      <c r="J124" s="45">
        <f t="shared" ca="1" si="25"/>
        <v>0</v>
      </c>
      <c r="K124" s="45">
        <f t="shared" ca="1" si="26"/>
        <v>0</v>
      </c>
      <c r="L124" s="45"/>
      <c r="M124" s="45">
        <f t="shared" ca="1" si="35"/>
        <v>0</v>
      </c>
      <c r="N124" s="257">
        <f t="shared" ca="1" si="27"/>
        <v>0</v>
      </c>
      <c r="O124" s="23"/>
      <c r="P124" s="255">
        <f t="shared" ca="1" si="28"/>
        <v>9.4999999999999998E-3</v>
      </c>
      <c r="Q124" s="163">
        <f t="shared" ca="1" si="29"/>
        <v>9.4999999999999998E-3</v>
      </c>
      <c r="R124" s="164">
        <f ca="1">NPV(Q123,K124:$K$244) + ($A$13+$A$14+$A$15)/POWER(1+Q123,$A$28-D124+1)</f>
        <v>0</v>
      </c>
      <c r="S124" s="164">
        <f ca="1">NPV(Q124,K124:$K$244) + ($A$13+$A$14+$A$15)/POWER(1+Q124,$A$28-D124+1)</f>
        <v>0</v>
      </c>
      <c r="T124" s="45">
        <f t="shared" ca="1" si="30"/>
        <v>8.4128259913995862E-12</v>
      </c>
      <c r="U124" s="45">
        <f t="shared" ca="1" si="36"/>
        <v>0</v>
      </c>
      <c r="V124" s="45">
        <f t="shared" ca="1" si="37"/>
        <v>0</v>
      </c>
      <c r="W124" s="45">
        <f t="shared" ca="1" si="31"/>
        <v>0</v>
      </c>
      <c r="X124" s="25">
        <f t="shared" ca="1" si="20"/>
        <v>8.4128259913995862E-12</v>
      </c>
      <c r="Z124" s="28">
        <f t="shared" ca="1" si="38"/>
        <v>0</v>
      </c>
      <c r="AA124" s="233"/>
      <c r="AB124" s="45">
        <f t="shared" ca="1" si="32"/>
        <v>0</v>
      </c>
      <c r="AC124" s="45">
        <f t="shared" ca="1" si="21"/>
        <v>0</v>
      </c>
      <c r="AD124" s="25">
        <f t="shared" ca="1" si="22"/>
        <v>0</v>
      </c>
    </row>
    <row r="125" spans="4:30" x14ac:dyDescent="0.35">
      <c r="D125" s="20">
        <v>121</v>
      </c>
      <c r="E125" s="21">
        <f t="shared" ca="1" si="33"/>
        <v>88510</v>
      </c>
      <c r="F125" s="44">
        <f t="shared" ca="1" si="23"/>
        <v>88874</v>
      </c>
      <c r="G125" s="22" t="s">
        <v>119</v>
      </c>
      <c r="H125" s="44">
        <f t="shared" ca="1" si="34"/>
        <v>88481</v>
      </c>
      <c r="I125" s="45">
        <f t="shared" ca="1" si="24"/>
        <v>0</v>
      </c>
      <c r="J125" s="45">
        <f t="shared" ca="1" si="25"/>
        <v>0</v>
      </c>
      <c r="K125" s="45">
        <f t="shared" ca="1" si="26"/>
        <v>0</v>
      </c>
      <c r="L125" s="45"/>
      <c r="M125" s="45">
        <f t="shared" ca="1" si="35"/>
        <v>0</v>
      </c>
      <c r="N125" s="257">
        <f t="shared" ca="1" si="27"/>
        <v>0</v>
      </c>
      <c r="O125" s="23"/>
      <c r="P125" s="255">
        <f t="shared" ca="1" si="28"/>
        <v>9.4999999999999998E-3</v>
      </c>
      <c r="Q125" s="163">
        <f t="shared" ca="1" si="29"/>
        <v>9.4999999999999998E-3</v>
      </c>
      <c r="R125" s="164">
        <f ca="1">NPV(Q124,K125:$K$244) + ($A$13+$A$14+$A$15)/POWER(1+Q124,$A$28-D125+1)</f>
        <v>0</v>
      </c>
      <c r="S125" s="164">
        <f ca="1">NPV(Q125,K125:$K$244) + ($A$13+$A$14+$A$15)/POWER(1+Q125,$A$28-D125+1)</f>
        <v>0</v>
      </c>
      <c r="T125" s="45">
        <f t="shared" ca="1" si="30"/>
        <v>8.4128259913995862E-12</v>
      </c>
      <c r="U125" s="45">
        <f t="shared" ca="1" si="36"/>
        <v>0</v>
      </c>
      <c r="V125" s="45">
        <f t="shared" ca="1" si="37"/>
        <v>0</v>
      </c>
      <c r="W125" s="45">
        <f t="shared" ca="1" si="31"/>
        <v>0</v>
      </c>
      <c r="X125" s="25">
        <f t="shared" ca="1" si="20"/>
        <v>8.4128259913995862E-12</v>
      </c>
      <c r="Z125" s="28">
        <f t="shared" ca="1" si="38"/>
        <v>0</v>
      </c>
      <c r="AA125" s="233"/>
      <c r="AB125" s="45">
        <f t="shared" ca="1" si="32"/>
        <v>0</v>
      </c>
      <c r="AC125" s="45">
        <f t="shared" ca="1" si="21"/>
        <v>0</v>
      </c>
      <c r="AD125" s="25">
        <f t="shared" ca="1" si="22"/>
        <v>0</v>
      </c>
    </row>
    <row r="126" spans="4:30" x14ac:dyDescent="0.35">
      <c r="D126" s="20">
        <v>122</v>
      </c>
      <c r="E126" s="21">
        <f t="shared" ca="1" si="33"/>
        <v>88875</v>
      </c>
      <c r="F126" s="44">
        <f t="shared" ca="1" si="23"/>
        <v>89240</v>
      </c>
      <c r="G126" s="22" t="s">
        <v>119</v>
      </c>
      <c r="H126" s="44">
        <f t="shared" ca="1" si="34"/>
        <v>88846</v>
      </c>
      <c r="I126" s="45">
        <f t="shared" ca="1" si="24"/>
        <v>0</v>
      </c>
      <c r="J126" s="45">
        <f t="shared" ca="1" si="25"/>
        <v>0</v>
      </c>
      <c r="K126" s="45">
        <f t="shared" ca="1" si="26"/>
        <v>0</v>
      </c>
      <c r="L126" s="45"/>
      <c r="M126" s="45">
        <f t="shared" ca="1" si="35"/>
        <v>0</v>
      </c>
      <c r="N126" s="257">
        <f t="shared" ca="1" si="27"/>
        <v>0</v>
      </c>
      <c r="O126" s="23"/>
      <c r="P126" s="255">
        <f t="shared" ca="1" si="28"/>
        <v>9.4999999999999998E-3</v>
      </c>
      <c r="Q126" s="163">
        <f t="shared" ca="1" si="29"/>
        <v>9.4999999999999998E-3</v>
      </c>
      <c r="R126" s="164">
        <f ca="1">NPV(Q125,K126:$K$244) + ($A$13+$A$14+$A$15)/POWER(1+Q125,$A$28-D126+1)</f>
        <v>0</v>
      </c>
      <c r="S126" s="164">
        <f ca="1">NPV(Q126,K126:$K$244) + ($A$13+$A$14+$A$15)/POWER(1+Q126,$A$28-D126+1)</f>
        <v>0</v>
      </c>
      <c r="T126" s="45">
        <f t="shared" ca="1" si="30"/>
        <v>8.4128259913995862E-12</v>
      </c>
      <c r="U126" s="45">
        <f t="shared" ca="1" si="36"/>
        <v>0</v>
      </c>
      <c r="V126" s="45">
        <f t="shared" ca="1" si="37"/>
        <v>0</v>
      </c>
      <c r="W126" s="45">
        <f t="shared" ca="1" si="31"/>
        <v>0</v>
      </c>
      <c r="X126" s="25">
        <f t="shared" ca="1" si="20"/>
        <v>8.4128259913995862E-12</v>
      </c>
      <c r="Z126" s="28">
        <f t="shared" ca="1" si="38"/>
        <v>0</v>
      </c>
      <c r="AA126" s="233"/>
      <c r="AB126" s="45">
        <f t="shared" ca="1" si="32"/>
        <v>0</v>
      </c>
      <c r="AC126" s="45">
        <f t="shared" ca="1" si="21"/>
        <v>0</v>
      </c>
      <c r="AD126" s="25">
        <f t="shared" ca="1" si="22"/>
        <v>0</v>
      </c>
    </row>
    <row r="127" spans="4:30" x14ac:dyDescent="0.35">
      <c r="D127" s="20">
        <v>123</v>
      </c>
      <c r="E127" s="21">
        <f t="shared" ca="1" si="33"/>
        <v>89241</v>
      </c>
      <c r="F127" s="44">
        <f t="shared" ca="1" si="23"/>
        <v>89605</v>
      </c>
      <c r="G127" s="22" t="s">
        <v>119</v>
      </c>
      <c r="H127" s="44">
        <f t="shared" ca="1" si="34"/>
        <v>89212</v>
      </c>
      <c r="I127" s="45">
        <f t="shared" ca="1" si="24"/>
        <v>0</v>
      </c>
      <c r="J127" s="45">
        <f t="shared" ca="1" si="25"/>
        <v>0</v>
      </c>
      <c r="K127" s="45">
        <f t="shared" ca="1" si="26"/>
        <v>0</v>
      </c>
      <c r="L127" s="45"/>
      <c r="M127" s="45">
        <f t="shared" ca="1" si="35"/>
        <v>0</v>
      </c>
      <c r="N127" s="257">
        <f t="shared" ca="1" si="27"/>
        <v>0</v>
      </c>
      <c r="O127" s="23"/>
      <c r="P127" s="255">
        <f t="shared" ca="1" si="28"/>
        <v>9.4999999999999998E-3</v>
      </c>
      <c r="Q127" s="163">
        <f t="shared" ca="1" si="29"/>
        <v>9.4999999999999998E-3</v>
      </c>
      <c r="R127" s="164">
        <f ca="1">NPV(Q126,K127:$K$244) + ($A$13+$A$14+$A$15)/POWER(1+Q126,$A$28-D127+1)</f>
        <v>0</v>
      </c>
      <c r="S127" s="164">
        <f ca="1">NPV(Q127,K127:$K$244) + ($A$13+$A$14+$A$15)/POWER(1+Q127,$A$28-D127+1)</f>
        <v>0</v>
      </c>
      <c r="T127" s="45">
        <f t="shared" ca="1" si="30"/>
        <v>8.4128259913995862E-12</v>
      </c>
      <c r="U127" s="45">
        <f t="shared" ca="1" si="36"/>
        <v>0</v>
      </c>
      <c r="V127" s="45">
        <f t="shared" ca="1" si="37"/>
        <v>0</v>
      </c>
      <c r="W127" s="45">
        <f t="shared" ca="1" si="31"/>
        <v>0</v>
      </c>
      <c r="X127" s="25">
        <f t="shared" ca="1" si="20"/>
        <v>8.4128259913995862E-12</v>
      </c>
      <c r="Z127" s="28">
        <f t="shared" ca="1" si="38"/>
        <v>0</v>
      </c>
      <c r="AA127" s="233"/>
      <c r="AB127" s="45">
        <f t="shared" ca="1" si="32"/>
        <v>0</v>
      </c>
      <c r="AC127" s="45">
        <f t="shared" ca="1" si="21"/>
        <v>0</v>
      </c>
      <c r="AD127" s="25">
        <f t="shared" ca="1" si="22"/>
        <v>0</v>
      </c>
    </row>
    <row r="128" spans="4:30" x14ac:dyDescent="0.35">
      <c r="D128" s="20">
        <v>124</v>
      </c>
      <c r="E128" s="21">
        <f t="shared" ca="1" si="33"/>
        <v>89606</v>
      </c>
      <c r="F128" s="44">
        <f t="shared" ca="1" si="23"/>
        <v>89970</v>
      </c>
      <c r="G128" s="22" t="s">
        <v>119</v>
      </c>
      <c r="H128" s="44">
        <f t="shared" ca="1" si="34"/>
        <v>89577</v>
      </c>
      <c r="I128" s="45">
        <f t="shared" ca="1" si="24"/>
        <v>0</v>
      </c>
      <c r="J128" s="45">
        <f t="shared" ca="1" si="25"/>
        <v>0</v>
      </c>
      <c r="K128" s="45">
        <f t="shared" ca="1" si="26"/>
        <v>0</v>
      </c>
      <c r="L128" s="45"/>
      <c r="M128" s="45">
        <f t="shared" ca="1" si="35"/>
        <v>0</v>
      </c>
      <c r="N128" s="257">
        <f t="shared" ca="1" si="27"/>
        <v>0</v>
      </c>
      <c r="O128" s="23"/>
      <c r="P128" s="255">
        <f t="shared" ca="1" si="28"/>
        <v>9.4999999999999998E-3</v>
      </c>
      <c r="Q128" s="163">
        <f t="shared" ca="1" si="29"/>
        <v>9.4999999999999998E-3</v>
      </c>
      <c r="R128" s="164">
        <f ca="1">NPV(Q127,K128:$K$244) + ($A$13+$A$14+$A$15)/POWER(1+Q127,$A$28-D128+1)</f>
        <v>0</v>
      </c>
      <c r="S128" s="164">
        <f ca="1">NPV(Q128,K128:$K$244) + ($A$13+$A$14+$A$15)/POWER(1+Q128,$A$28-D128+1)</f>
        <v>0</v>
      </c>
      <c r="T128" s="45">
        <f t="shared" ca="1" si="30"/>
        <v>8.4128259913995862E-12</v>
      </c>
      <c r="U128" s="45">
        <f t="shared" ca="1" si="36"/>
        <v>0</v>
      </c>
      <c r="V128" s="45">
        <f t="shared" ca="1" si="37"/>
        <v>0</v>
      </c>
      <c r="W128" s="45">
        <f t="shared" ca="1" si="31"/>
        <v>0</v>
      </c>
      <c r="X128" s="25">
        <f t="shared" ca="1" si="20"/>
        <v>8.4128259913995862E-12</v>
      </c>
      <c r="Z128" s="28">
        <f t="shared" ca="1" si="38"/>
        <v>0</v>
      </c>
      <c r="AA128" s="233"/>
      <c r="AB128" s="45">
        <f t="shared" ca="1" si="32"/>
        <v>0</v>
      </c>
      <c r="AC128" s="45">
        <f t="shared" ca="1" si="21"/>
        <v>0</v>
      </c>
      <c r="AD128" s="25">
        <f t="shared" ca="1" si="22"/>
        <v>0</v>
      </c>
    </row>
    <row r="129" spans="4:30" x14ac:dyDescent="0.35">
      <c r="D129" s="20">
        <v>125</v>
      </c>
      <c r="E129" s="21">
        <f t="shared" ca="1" si="33"/>
        <v>89971</v>
      </c>
      <c r="F129" s="44">
        <f t="shared" ca="1" si="23"/>
        <v>90335</v>
      </c>
      <c r="G129" s="22" t="s">
        <v>119</v>
      </c>
      <c r="H129" s="44">
        <f t="shared" ca="1" si="34"/>
        <v>89942</v>
      </c>
      <c r="I129" s="45">
        <f t="shared" ca="1" si="24"/>
        <v>0</v>
      </c>
      <c r="J129" s="45">
        <f t="shared" ca="1" si="25"/>
        <v>0</v>
      </c>
      <c r="K129" s="45">
        <f t="shared" ca="1" si="26"/>
        <v>0</v>
      </c>
      <c r="L129" s="45"/>
      <c r="M129" s="45">
        <f t="shared" ca="1" si="35"/>
        <v>0</v>
      </c>
      <c r="N129" s="257">
        <f t="shared" ca="1" si="27"/>
        <v>0</v>
      </c>
      <c r="O129" s="23"/>
      <c r="P129" s="255">
        <f t="shared" ca="1" si="28"/>
        <v>9.4999999999999998E-3</v>
      </c>
      <c r="Q129" s="163">
        <f t="shared" ca="1" si="29"/>
        <v>9.4999999999999998E-3</v>
      </c>
      <c r="R129" s="164">
        <f ca="1">NPV(Q128,K129:$K$244) + ($A$13+$A$14+$A$15)/POWER(1+Q128,$A$28-D129+1)</f>
        <v>0</v>
      </c>
      <c r="S129" s="164">
        <f ca="1">NPV(Q129,K129:$K$244) + ($A$13+$A$14+$A$15)/POWER(1+Q129,$A$28-D129+1)</f>
        <v>0</v>
      </c>
      <c r="T129" s="45">
        <f t="shared" ca="1" si="30"/>
        <v>8.4128259913995862E-12</v>
      </c>
      <c r="U129" s="45">
        <f t="shared" ca="1" si="36"/>
        <v>0</v>
      </c>
      <c r="V129" s="45">
        <f t="shared" ca="1" si="37"/>
        <v>0</v>
      </c>
      <c r="W129" s="45">
        <f t="shared" ca="1" si="31"/>
        <v>0</v>
      </c>
      <c r="X129" s="25">
        <f t="shared" ca="1" si="20"/>
        <v>8.4128259913995862E-12</v>
      </c>
      <c r="Z129" s="28">
        <f t="shared" ca="1" si="38"/>
        <v>0</v>
      </c>
      <c r="AA129" s="233"/>
      <c r="AB129" s="45">
        <f t="shared" ca="1" si="32"/>
        <v>0</v>
      </c>
      <c r="AC129" s="45">
        <f t="shared" ca="1" si="21"/>
        <v>0</v>
      </c>
      <c r="AD129" s="25">
        <f t="shared" ca="1" si="22"/>
        <v>0</v>
      </c>
    </row>
    <row r="130" spans="4:30" x14ac:dyDescent="0.35">
      <c r="D130" s="20">
        <v>126</v>
      </c>
      <c r="E130" s="21">
        <f t="shared" ca="1" si="33"/>
        <v>90336</v>
      </c>
      <c r="F130" s="44">
        <f t="shared" ca="1" si="23"/>
        <v>90701</v>
      </c>
      <c r="G130" s="22" t="s">
        <v>119</v>
      </c>
      <c r="H130" s="44">
        <f t="shared" ca="1" si="34"/>
        <v>90307</v>
      </c>
      <c r="I130" s="45">
        <f t="shared" ca="1" si="24"/>
        <v>0</v>
      </c>
      <c r="J130" s="45">
        <f t="shared" ca="1" si="25"/>
        <v>0</v>
      </c>
      <c r="K130" s="45">
        <f t="shared" ca="1" si="26"/>
        <v>0</v>
      </c>
      <c r="L130" s="45"/>
      <c r="M130" s="45">
        <f t="shared" ca="1" si="35"/>
        <v>0</v>
      </c>
      <c r="N130" s="257">
        <f t="shared" ca="1" si="27"/>
        <v>0</v>
      </c>
      <c r="O130" s="23"/>
      <c r="P130" s="255">
        <f t="shared" ca="1" si="28"/>
        <v>9.4999999999999998E-3</v>
      </c>
      <c r="Q130" s="163">
        <f t="shared" ca="1" si="29"/>
        <v>9.4999999999999998E-3</v>
      </c>
      <c r="R130" s="164">
        <f ca="1">NPV(Q129,K130:$K$244) + ($A$13+$A$14+$A$15)/POWER(1+Q129,$A$28-D130+1)</f>
        <v>0</v>
      </c>
      <c r="S130" s="164">
        <f ca="1">NPV(Q130,K130:$K$244) + ($A$13+$A$14+$A$15)/POWER(1+Q130,$A$28-D130+1)</f>
        <v>0</v>
      </c>
      <c r="T130" s="45">
        <f t="shared" ca="1" si="30"/>
        <v>8.4128259913995862E-12</v>
      </c>
      <c r="U130" s="45">
        <f t="shared" ca="1" si="36"/>
        <v>0</v>
      </c>
      <c r="V130" s="45">
        <f t="shared" ca="1" si="37"/>
        <v>0</v>
      </c>
      <c r="W130" s="45">
        <f t="shared" ca="1" si="31"/>
        <v>0</v>
      </c>
      <c r="X130" s="25">
        <f t="shared" ca="1" si="20"/>
        <v>8.4128259913995862E-12</v>
      </c>
      <c r="Z130" s="28">
        <f t="shared" ca="1" si="38"/>
        <v>0</v>
      </c>
      <c r="AA130" s="233"/>
      <c r="AB130" s="45">
        <f t="shared" ca="1" si="32"/>
        <v>0</v>
      </c>
      <c r="AC130" s="45">
        <f t="shared" ca="1" si="21"/>
        <v>0</v>
      </c>
      <c r="AD130" s="25">
        <f t="shared" ca="1" si="22"/>
        <v>0</v>
      </c>
    </row>
    <row r="131" spans="4:30" x14ac:dyDescent="0.35">
      <c r="D131" s="20">
        <v>127</v>
      </c>
      <c r="E131" s="21">
        <f t="shared" ca="1" si="33"/>
        <v>90702</v>
      </c>
      <c r="F131" s="44">
        <f t="shared" ca="1" si="23"/>
        <v>91066</v>
      </c>
      <c r="G131" s="22" t="s">
        <v>119</v>
      </c>
      <c r="H131" s="44">
        <f t="shared" ca="1" si="34"/>
        <v>90673</v>
      </c>
      <c r="I131" s="45">
        <f t="shared" ca="1" si="24"/>
        <v>0</v>
      </c>
      <c r="J131" s="45">
        <f t="shared" ca="1" si="25"/>
        <v>0</v>
      </c>
      <c r="K131" s="45">
        <f t="shared" ca="1" si="26"/>
        <v>0</v>
      </c>
      <c r="L131" s="45"/>
      <c r="M131" s="45">
        <f t="shared" ca="1" si="35"/>
        <v>0</v>
      </c>
      <c r="N131" s="257">
        <f t="shared" ca="1" si="27"/>
        <v>0</v>
      </c>
      <c r="O131" s="23"/>
      <c r="P131" s="255">
        <f t="shared" ca="1" si="28"/>
        <v>9.4999999999999998E-3</v>
      </c>
      <c r="Q131" s="163">
        <f t="shared" ca="1" si="29"/>
        <v>9.4999999999999998E-3</v>
      </c>
      <c r="R131" s="164">
        <f ca="1">NPV(Q130,K131:$K$244) + ($A$13+$A$14+$A$15)/POWER(1+Q130,$A$28-D131+1)</f>
        <v>0</v>
      </c>
      <c r="S131" s="164">
        <f ca="1">NPV(Q131,K131:$K$244) + ($A$13+$A$14+$A$15)/POWER(1+Q131,$A$28-D131+1)</f>
        <v>0</v>
      </c>
      <c r="T131" s="45">
        <f t="shared" ca="1" si="30"/>
        <v>8.4128259913995862E-12</v>
      </c>
      <c r="U131" s="45">
        <f t="shared" ca="1" si="36"/>
        <v>0</v>
      </c>
      <c r="V131" s="45">
        <f t="shared" ca="1" si="37"/>
        <v>0</v>
      </c>
      <c r="W131" s="45">
        <f t="shared" ca="1" si="31"/>
        <v>0</v>
      </c>
      <c r="X131" s="25">
        <f t="shared" ca="1" si="20"/>
        <v>8.4128259913995862E-12</v>
      </c>
      <c r="Z131" s="28">
        <f t="shared" ca="1" si="38"/>
        <v>0</v>
      </c>
      <c r="AA131" s="233"/>
      <c r="AB131" s="45">
        <f t="shared" ca="1" si="32"/>
        <v>0</v>
      </c>
      <c r="AC131" s="45">
        <f t="shared" ca="1" si="21"/>
        <v>0</v>
      </c>
      <c r="AD131" s="25">
        <f t="shared" ca="1" si="22"/>
        <v>0</v>
      </c>
    </row>
    <row r="132" spans="4:30" x14ac:dyDescent="0.35">
      <c r="D132" s="20">
        <v>128</v>
      </c>
      <c r="E132" s="21">
        <f t="shared" ca="1" si="33"/>
        <v>91067</v>
      </c>
      <c r="F132" s="44">
        <f t="shared" ca="1" si="23"/>
        <v>91431</v>
      </c>
      <c r="G132" s="22" t="s">
        <v>119</v>
      </c>
      <c r="H132" s="44">
        <f t="shared" ca="1" si="34"/>
        <v>91038</v>
      </c>
      <c r="I132" s="45">
        <f t="shared" ca="1" si="24"/>
        <v>0</v>
      </c>
      <c r="J132" s="45">
        <f t="shared" ca="1" si="25"/>
        <v>0</v>
      </c>
      <c r="K132" s="45">
        <f t="shared" ca="1" si="26"/>
        <v>0</v>
      </c>
      <c r="L132" s="45"/>
      <c r="M132" s="45">
        <f t="shared" ca="1" si="35"/>
        <v>0</v>
      </c>
      <c r="N132" s="257">
        <f t="shared" ca="1" si="27"/>
        <v>0</v>
      </c>
      <c r="O132" s="23"/>
      <c r="P132" s="255">
        <f t="shared" ca="1" si="28"/>
        <v>9.4999999999999998E-3</v>
      </c>
      <c r="Q132" s="163">
        <f t="shared" ca="1" si="29"/>
        <v>9.4999999999999998E-3</v>
      </c>
      <c r="R132" s="164">
        <f ca="1">NPV(Q131,K132:$K$244) + ($A$13+$A$14+$A$15)/POWER(1+Q131,$A$28-D132+1)</f>
        <v>0</v>
      </c>
      <c r="S132" s="164">
        <f ca="1">NPV(Q132,K132:$K$244) + ($A$13+$A$14+$A$15)/POWER(1+Q132,$A$28-D132+1)</f>
        <v>0</v>
      </c>
      <c r="T132" s="45">
        <f t="shared" ca="1" si="30"/>
        <v>8.4128259913995862E-12</v>
      </c>
      <c r="U132" s="45">
        <f t="shared" ca="1" si="36"/>
        <v>0</v>
      </c>
      <c r="V132" s="45">
        <f t="shared" ca="1" si="37"/>
        <v>0</v>
      </c>
      <c r="W132" s="45">
        <f t="shared" ca="1" si="31"/>
        <v>0</v>
      </c>
      <c r="X132" s="25">
        <f t="shared" ref="X132:X195" ca="1" si="39">T132+W132+U132+V132</f>
        <v>8.4128259913995862E-12</v>
      </c>
      <c r="Z132" s="28">
        <f t="shared" ca="1" si="38"/>
        <v>0</v>
      </c>
      <c r="AA132" s="233"/>
      <c r="AB132" s="45">
        <f t="shared" ca="1" si="32"/>
        <v>0</v>
      </c>
      <c r="AC132" s="45">
        <f t="shared" ref="AC132:AC195" ca="1" si="40">W132</f>
        <v>0</v>
      </c>
      <c r="AD132" s="25">
        <f t="shared" ref="AD132:AD195" ca="1" si="41">Z132-AA132-AB132+AC132</f>
        <v>0</v>
      </c>
    </row>
    <row r="133" spans="4:30" x14ac:dyDescent="0.35">
      <c r="D133" s="20">
        <v>129</v>
      </c>
      <c r="E133" s="21">
        <f t="shared" ca="1" si="33"/>
        <v>91432</v>
      </c>
      <c r="F133" s="44">
        <f t="shared" ref="F133:F196" ca="1" si="42">E134-1</f>
        <v>91796</v>
      </c>
      <c r="G133" s="22" t="s">
        <v>119</v>
      </c>
      <c r="H133" s="44">
        <f t="shared" ca="1" si="34"/>
        <v>91403</v>
      </c>
      <c r="I133" s="45">
        <f t="shared" ref="I133:I196" ca="1" si="43">IF(D133&gt;$A$28,0,$A$9)</f>
        <v>0</v>
      </c>
      <c r="J133" s="45">
        <f t="shared" ref="J133:J196" ca="1" si="44">IF(D133&gt;$A$28,0,$A$10)</f>
        <v>0</v>
      </c>
      <c r="K133" s="45">
        <f t="shared" ref="K133:K196" ca="1" si="45">IF(D133&gt;$A$28,0,$A$11)</f>
        <v>0</v>
      </c>
      <c r="L133" s="45"/>
      <c r="M133" s="45">
        <f t="shared" ca="1" si="35"/>
        <v>0</v>
      </c>
      <c r="N133" s="257">
        <f t="shared" ref="N133:N196" ca="1" si="46">$A$6</f>
        <v>0</v>
      </c>
      <c r="O133" s="23"/>
      <c r="P133" s="255">
        <f t="shared" ref="P133:P196" ca="1" si="47">$A$7</f>
        <v>9.4999999999999998E-3</v>
      </c>
      <c r="Q133" s="163">
        <f t="shared" ref="Q133:Q196" ca="1" si="48">$A$8</f>
        <v>9.4999999999999998E-3</v>
      </c>
      <c r="R133" s="164">
        <f ca="1">NPV(Q132,K133:$K$244) + ($A$13+$A$14+$A$15)/POWER(1+Q132,$A$28-D133+1)</f>
        <v>0</v>
      </c>
      <c r="S133" s="164">
        <f ca="1">NPV(Q133,K133:$K$244) + ($A$13+$A$14+$A$15)/POWER(1+Q133,$A$28-D133+1)</f>
        <v>0</v>
      </c>
      <c r="T133" s="45">
        <f t="shared" ref="T133:T196" ca="1" si="49">IF(ISBLANK(G133),0,X132)</f>
        <v>8.4128259913995862E-12</v>
      </c>
      <c r="U133" s="45">
        <f t="shared" ca="1" si="36"/>
        <v>0</v>
      </c>
      <c r="V133" s="45">
        <f t="shared" ca="1" si="37"/>
        <v>0</v>
      </c>
      <c r="W133" s="45">
        <f t="shared" ref="W133:W196" ca="1" si="50">S133-R133</f>
        <v>0</v>
      </c>
      <c r="X133" s="25">
        <f t="shared" ca="1" si="39"/>
        <v>8.4128259913995862E-12</v>
      </c>
      <c r="Z133" s="28">
        <f t="shared" ca="1" si="38"/>
        <v>0</v>
      </c>
      <c r="AA133" s="233"/>
      <c r="AB133" s="45">
        <f t="shared" ref="AB133:AB196" ca="1" si="51">IFERROR(Z133/($A$42-D133+1),0)</f>
        <v>0</v>
      </c>
      <c r="AC133" s="45">
        <f t="shared" ca="1" si="40"/>
        <v>0</v>
      </c>
      <c r="AD133" s="25">
        <f t="shared" ca="1" si="41"/>
        <v>0</v>
      </c>
    </row>
    <row r="134" spans="4:30" x14ac:dyDescent="0.35">
      <c r="D134" s="20">
        <v>130</v>
      </c>
      <c r="E134" s="21">
        <f t="shared" ref="E134:E197" ca="1" si="52">EOMONTH(H134,0)</f>
        <v>91797</v>
      </c>
      <c r="F134" s="44">
        <f t="shared" ca="1" si="42"/>
        <v>92162</v>
      </c>
      <c r="G134" s="22" t="s">
        <v>119</v>
      </c>
      <c r="H134" s="44">
        <f t="shared" ref="H134:H197" ca="1" si="53">EDATE(H133,12)</f>
        <v>91768</v>
      </c>
      <c r="I134" s="45">
        <f t="shared" ca="1" si="43"/>
        <v>0</v>
      </c>
      <c r="J134" s="45">
        <f t="shared" ca="1" si="44"/>
        <v>0</v>
      </c>
      <c r="K134" s="45">
        <f t="shared" ca="1" si="45"/>
        <v>0</v>
      </c>
      <c r="L134" s="45"/>
      <c r="M134" s="45">
        <f t="shared" ref="M134:M197" ca="1" si="54">K134+L134</f>
        <v>0</v>
      </c>
      <c r="N134" s="257">
        <f t="shared" ca="1" si="46"/>
        <v>0</v>
      </c>
      <c r="O134" s="23"/>
      <c r="P134" s="255">
        <f t="shared" ca="1" si="47"/>
        <v>9.4999999999999998E-3</v>
      </c>
      <c r="Q134" s="163">
        <f t="shared" ca="1" si="48"/>
        <v>9.4999999999999998E-3</v>
      </c>
      <c r="R134" s="164">
        <f ca="1">NPV(Q133,K134:$K$244) + ($A$13+$A$14+$A$15)/POWER(1+Q133,$A$28-D134+1)</f>
        <v>0</v>
      </c>
      <c r="S134" s="164">
        <f ca="1">NPV(Q134,K134:$K$244) + ($A$13+$A$14+$A$15)/POWER(1+Q134,$A$28-D134+1)</f>
        <v>0</v>
      </c>
      <c r="T134" s="45">
        <f t="shared" ca="1" si="49"/>
        <v>8.4128259913995862E-12</v>
      </c>
      <c r="U134" s="45">
        <f t="shared" ref="U134:U197" ca="1" si="55">(S134+V134)*Q134</f>
        <v>0</v>
      </c>
      <c r="V134" s="45">
        <f t="shared" ref="V134:V197" ca="1" si="56">-(K134+L134)</f>
        <v>0</v>
      </c>
      <c r="W134" s="45">
        <f t="shared" ca="1" si="50"/>
        <v>0</v>
      </c>
      <c r="X134" s="25">
        <f t="shared" ca="1" si="39"/>
        <v>8.4128259913995862E-12</v>
      </c>
      <c r="Z134" s="28">
        <f t="shared" ref="Z134:Z197" ca="1" si="57">AD133</f>
        <v>0</v>
      </c>
      <c r="AA134" s="233"/>
      <c r="AB134" s="45">
        <f t="shared" ca="1" si="51"/>
        <v>0</v>
      </c>
      <c r="AC134" s="45">
        <f t="shared" ca="1" si="40"/>
        <v>0</v>
      </c>
      <c r="AD134" s="25">
        <f t="shared" ca="1" si="41"/>
        <v>0</v>
      </c>
    </row>
    <row r="135" spans="4:30" x14ac:dyDescent="0.35">
      <c r="D135" s="20">
        <v>131</v>
      </c>
      <c r="E135" s="21">
        <f t="shared" ca="1" si="52"/>
        <v>92163</v>
      </c>
      <c r="F135" s="44">
        <f t="shared" ca="1" si="42"/>
        <v>92527</v>
      </c>
      <c r="G135" s="22" t="s">
        <v>119</v>
      </c>
      <c r="H135" s="44">
        <f t="shared" ca="1" si="53"/>
        <v>92134</v>
      </c>
      <c r="I135" s="45">
        <f t="shared" ca="1" si="43"/>
        <v>0</v>
      </c>
      <c r="J135" s="45">
        <f t="shared" ca="1" si="44"/>
        <v>0</v>
      </c>
      <c r="K135" s="45">
        <f t="shared" ca="1" si="45"/>
        <v>0</v>
      </c>
      <c r="L135" s="45"/>
      <c r="M135" s="45">
        <f t="shared" ca="1" si="54"/>
        <v>0</v>
      </c>
      <c r="N135" s="257">
        <f t="shared" ca="1" si="46"/>
        <v>0</v>
      </c>
      <c r="O135" s="23"/>
      <c r="P135" s="255">
        <f t="shared" ca="1" si="47"/>
        <v>9.4999999999999998E-3</v>
      </c>
      <c r="Q135" s="163">
        <f t="shared" ca="1" si="48"/>
        <v>9.4999999999999998E-3</v>
      </c>
      <c r="R135" s="164">
        <f ca="1">NPV(Q134,K135:$K$244) + ($A$13+$A$14+$A$15)/POWER(1+Q134,$A$28-D135+1)</f>
        <v>0</v>
      </c>
      <c r="S135" s="164">
        <f ca="1">NPV(Q135,K135:$K$244) + ($A$13+$A$14+$A$15)/POWER(1+Q135,$A$28-D135+1)</f>
        <v>0</v>
      </c>
      <c r="T135" s="45">
        <f t="shared" ca="1" si="49"/>
        <v>8.4128259913995862E-12</v>
      </c>
      <c r="U135" s="45">
        <f t="shared" ca="1" si="55"/>
        <v>0</v>
      </c>
      <c r="V135" s="45">
        <f t="shared" ca="1" si="56"/>
        <v>0</v>
      </c>
      <c r="W135" s="45">
        <f t="shared" ca="1" si="50"/>
        <v>0</v>
      </c>
      <c r="X135" s="25">
        <f t="shared" ca="1" si="39"/>
        <v>8.4128259913995862E-12</v>
      </c>
      <c r="Z135" s="28">
        <f t="shared" ca="1" si="57"/>
        <v>0</v>
      </c>
      <c r="AA135" s="233"/>
      <c r="AB135" s="45">
        <f t="shared" ca="1" si="51"/>
        <v>0</v>
      </c>
      <c r="AC135" s="45">
        <f t="shared" ca="1" si="40"/>
        <v>0</v>
      </c>
      <c r="AD135" s="25">
        <f t="shared" ca="1" si="41"/>
        <v>0</v>
      </c>
    </row>
    <row r="136" spans="4:30" x14ac:dyDescent="0.35">
      <c r="D136" s="20">
        <v>132</v>
      </c>
      <c r="E136" s="21">
        <f t="shared" ca="1" si="52"/>
        <v>92528</v>
      </c>
      <c r="F136" s="44">
        <f t="shared" ca="1" si="42"/>
        <v>92892</v>
      </c>
      <c r="G136" s="22" t="s">
        <v>119</v>
      </c>
      <c r="H136" s="44">
        <f t="shared" ca="1" si="53"/>
        <v>92499</v>
      </c>
      <c r="I136" s="45">
        <f t="shared" ca="1" si="43"/>
        <v>0</v>
      </c>
      <c r="J136" s="45">
        <f t="shared" ca="1" si="44"/>
        <v>0</v>
      </c>
      <c r="K136" s="45">
        <f t="shared" ca="1" si="45"/>
        <v>0</v>
      </c>
      <c r="L136" s="45"/>
      <c r="M136" s="45">
        <f t="shared" ca="1" si="54"/>
        <v>0</v>
      </c>
      <c r="N136" s="257">
        <f t="shared" ca="1" si="46"/>
        <v>0</v>
      </c>
      <c r="O136" s="23"/>
      <c r="P136" s="255">
        <f t="shared" ca="1" si="47"/>
        <v>9.4999999999999998E-3</v>
      </c>
      <c r="Q136" s="163">
        <f t="shared" ca="1" si="48"/>
        <v>9.4999999999999998E-3</v>
      </c>
      <c r="R136" s="164">
        <f ca="1">NPV(Q135,K136:$K$244) + ($A$13+$A$14+$A$15)/POWER(1+Q135,$A$28-D136+1)</f>
        <v>0</v>
      </c>
      <c r="S136" s="164">
        <f ca="1">NPV(Q136,K136:$K$244) + ($A$13+$A$14+$A$15)/POWER(1+Q136,$A$28-D136+1)</f>
        <v>0</v>
      </c>
      <c r="T136" s="45">
        <f t="shared" ca="1" si="49"/>
        <v>8.4128259913995862E-12</v>
      </c>
      <c r="U136" s="45">
        <f t="shared" ca="1" si="55"/>
        <v>0</v>
      </c>
      <c r="V136" s="45">
        <f t="shared" ca="1" si="56"/>
        <v>0</v>
      </c>
      <c r="W136" s="45">
        <f t="shared" ca="1" si="50"/>
        <v>0</v>
      </c>
      <c r="X136" s="25">
        <f t="shared" ca="1" si="39"/>
        <v>8.4128259913995862E-12</v>
      </c>
      <c r="Z136" s="28">
        <f t="shared" ca="1" si="57"/>
        <v>0</v>
      </c>
      <c r="AA136" s="233"/>
      <c r="AB136" s="45">
        <f t="shared" ca="1" si="51"/>
        <v>0</v>
      </c>
      <c r="AC136" s="45">
        <f t="shared" ca="1" si="40"/>
        <v>0</v>
      </c>
      <c r="AD136" s="25">
        <f t="shared" ca="1" si="41"/>
        <v>0</v>
      </c>
    </row>
    <row r="137" spans="4:30" x14ac:dyDescent="0.35">
      <c r="D137" s="20">
        <v>133</v>
      </c>
      <c r="E137" s="21">
        <f t="shared" ca="1" si="52"/>
        <v>92893</v>
      </c>
      <c r="F137" s="44">
        <f t="shared" ca="1" si="42"/>
        <v>93257</v>
      </c>
      <c r="G137" s="22" t="s">
        <v>119</v>
      </c>
      <c r="H137" s="44">
        <f t="shared" ca="1" si="53"/>
        <v>92864</v>
      </c>
      <c r="I137" s="45">
        <f t="shared" ca="1" si="43"/>
        <v>0</v>
      </c>
      <c r="J137" s="45">
        <f t="shared" ca="1" si="44"/>
        <v>0</v>
      </c>
      <c r="K137" s="45">
        <f t="shared" ca="1" si="45"/>
        <v>0</v>
      </c>
      <c r="L137" s="45"/>
      <c r="M137" s="45">
        <f t="shared" ca="1" si="54"/>
        <v>0</v>
      </c>
      <c r="N137" s="257">
        <f t="shared" ca="1" si="46"/>
        <v>0</v>
      </c>
      <c r="O137" s="23"/>
      <c r="P137" s="255">
        <f t="shared" ca="1" si="47"/>
        <v>9.4999999999999998E-3</v>
      </c>
      <c r="Q137" s="163">
        <f t="shared" ca="1" si="48"/>
        <v>9.4999999999999998E-3</v>
      </c>
      <c r="R137" s="164">
        <f ca="1">NPV(Q136,K137:$K$244) + ($A$13+$A$14+$A$15)/POWER(1+Q136,$A$28-D137+1)</f>
        <v>0</v>
      </c>
      <c r="S137" s="164">
        <f ca="1">NPV(Q137,K137:$K$244) + ($A$13+$A$14+$A$15)/POWER(1+Q137,$A$28-D137+1)</f>
        <v>0</v>
      </c>
      <c r="T137" s="45">
        <f t="shared" ca="1" si="49"/>
        <v>8.4128259913995862E-12</v>
      </c>
      <c r="U137" s="45">
        <f t="shared" ca="1" si="55"/>
        <v>0</v>
      </c>
      <c r="V137" s="45">
        <f t="shared" ca="1" si="56"/>
        <v>0</v>
      </c>
      <c r="W137" s="45">
        <f t="shared" ca="1" si="50"/>
        <v>0</v>
      </c>
      <c r="X137" s="25">
        <f t="shared" ca="1" si="39"/>
        <v>8.4128259913995862E-12</v>
      </c>
      <c r="Z137" s="28">
        <f t="shared" ca="1" si="57"/>
        <v>0</v>
      </c>
      <c r="AA137" s="233"/>
      <c r="AB137" s="45">
        <f t="shared" ca="1" si="51"/>
        <v>0</v>
      </c>
      <c r="AC137" s="45">
        <f t="shared" ca="1" si="40"/>
        <v>0</v>
      </c>
      <c r="AD137" s="25">
        <f t="shared" ca="1" si="41"/>
        <v>0</v>
      </c>
    </row>
    <row r="138" spans="4:30" x14ac:dyDescent="0.35">
      <c r="D138" s="20">
        <v>134</v>
      </c>
      <c r="E138" s="21">
        <f t="shared" ca="1" si="52"/>
        <v>93258</v>
      </c>
      <c r="F138" s="44">
        <f t="shared" ca="1" si="42"/>
        <v>93623</v>
      </c>
      <c r="G138" s="22" t="s">
        <v>119</v>
      </c>
      <c r="H138" s="44">
        <f t="shared" ca="1" si="53"/>
        <v>93229</v>
      </c>
      <c r="I138" s="45">
        <f t="shared" ca="1" si="43"/>
        <v>0</v>
      </c>
      <c r="J138" s="45">
        <f t="shared" ca="1" si="44"/>
        <v>0</v>
      </c>
      <c r="K138" s="45">
        <f t="shared" ca="1" si="45"/>
        <v>0</v>
      </c>
      <c r="L138" s="45"/>
      <c r="M138" s="45">
        <f t="shared" ca="1" si="54"/>
        <v>0</v>
      </c>
      <c r="N138" s="257">
        <f t="shared" ca="1" si="46"/>
        <v>0</v>
      </c>
      <c r="O138" s="23"/>
      <c r="P138" s="255">
        <f t="shared" ca="1" si="47"/>
        <v>9.4999999999999998E-3</v>
      </c>
      <c r="Q138" s="163">
        <f t="shared" ca="1" si="48"/>
        <v>9.4999999999999998E-3</v>
      </c>
      <c r="R138" s="164">
        <f ca="1">NPV(Q137,K138:$K$244) + ($A$13+$A$14+$A$15)/POWER(1+Q137,$A$28-D138+1)</f>
        <v>0</v>
      </c>
      <c r="S138" s="164">
        <f ca="1">NPV(Q138,K138:$K$244) + ($A$13+$A$14+$A$15)/POWER(1+Q138,$A$28-D138+1)</f>
        <v>0</v>
      </c>
      <c r="T138" s="45">
        <f t="shared" ca="1" si="49"/>
        <v>8.4128259913995862E-12</v>
      </c>
      <c r="U138" s="45">
        <f t="shared" ca="1" si="55"/>
        <v>0</v>
      </c>
      <c r="V138" s="45">
        <f t="shared" ca="1" si="56"/>
        <v>0</v>
      </c>
      <c r="W138" s="45">
        <f t="shared" ca="1" si="50"/>
        <v>0</v>
      </c>
      <c r="X138" s="25">
        <f t="shared" ca="1" si="39"/>
        <v>8.4128259913995862E-12</v>
      </c>
      <c r="Z138" s="28">
        <f t="shared" ca="1" si="57"/>
        <v>0</v>
      </c>
      <c r="AA138" s="233"/>
      <c r="AB138" s="45">
        <f t="shared" ca="1" si="51"/>
        <v>0</v>
      </c>
      <c r="AC138" s="45">
        <f t="shared" ca="1" si="40"/>
        <v>0</v>
      </c>
      <c r="AD138" s="25">
        <f t="shared" ca="1" si="41"/>
        <v>0</v>
      </c>
    </row>
    <row r="139" spans="4:30" x14ac:dyDescent="0.35">
      <c r="D139" s="20">
        <v>135</v>
      </c>
      <c r="E139" s="21">
        <f t="shared" ca="1" si="52"/>
        <v>93624</v>
      </c>
      <c r="F139" s="44">
        <f t="shared" ca="1" si="42"/>
        <v>93988</v>
      </c>
      <c r="G139" s="22" t="s">
        <v>119</v>
      </c>
      <c r="H139" s="44">
        <f t="shared" ca="1" si="53"/>
        <v>93595</v>
      </c>
      <c r="I139" s="45">
        <f t="shared" ca="1" si="43"/>
        <v>0</v>
      </c>
      <c r="J139" s="45">
        <f t="shared" ca="1" si="44"/>
        <v>0</v>
      </c>
      <c r="K139" s="45">
        <f t="shared" ca="1" si="45"/>
        <v>0</v>
      </c>
      <c r="L139" s="45"/>
      <c r="M139" s="45">
        <f t="shared" ca="1" si="54"/>
        <v>0</v>
      </c>
      <c r="N139" s="257">
        <f t="shared" ca="1" si="46"/>
        <v>0</v>
      </c>
      <c r="O139" s="23"/>
      <c r="P139" s="255">
        <f t="shared" ca="1" si="47"/>
        <v>9.4999999999999998E-3</v>
      </c>
      <c r="Q139" s="163">
        <f t="shared" ca="1" si="48"/>
        <v>9.4999999999999998E-3</v>
      </c>
      <c r="R139" s="164">
        <f ca="1">NPV(Q138,K139:$K$244) + ($A$13+$A$14+$A$15)/POWER(1+Q138,$A$28-D139+1)</f>
        <v>0</v>
      </c>
      <c r="S139" s="164">
        <f ca="1">NPV(Q139,K139:$K$244) + ($A$13+$A$14+$A$15)/POWER(1+Q139,$A$28-D139+1)</f>
        <v>0</v>
      </c>
      <c r="T139" s="45">
        <f t="shared" ca="1" si="49"/>
        <v>8.4128259913995862E-12</v>
      </c>
      <c r="U139" s="45">
        <f t="shared" ca="1" si="55"/>
        <v>0</v>
      </c>
      <c r="V139" s="45">
        <f t="shared" ca="1" si="56"/>
        <v>0</v>
      </c>
      <c r="W139" s="45">
        <f t="shared" ca="1" si="50"/>
        <v>0</v>
      </c>
      <c r="X139" s="25">
        <f t="shared" ca="1" si="39"/>
        <v>8.4128259913995862E-12</v>
      </c>
      <c r="Z139" s="28">
        <f t="shared" ca="1" si="57"/>
        <v>0</v>
      </c>
      <c r="AA139" s="233"/>
      <c r="AB139" s="45">
        <f t="shared" ca="1" si="51"/>
        <v>0</v>
      </c>
      <c r="AC139" s="45">
        <f t="shared" ca="1" si="40"/>
        <v>0</v>
      </c>
      <c r="AD139" s="25">
        <f t="shared" ca="1" si="41"/>
        <v>0</v>
      </c>
    </row>
    <row r="140" spans="4:30" x14ac:dyDescent="0.35">
      <c r="D140" s="20">
        <v>136</v>
      </c>
      <c r="E140" s="21">
        <f t="shared" ca="1" si="52"/>
        <v>93989</v>
      </c>
      <c r="F140" s="44">
        <f t="shared" ca="1" si="42"/>
        <v>94353</v>
      </c>
      <c r="G140" s="22" t="s">
        <v>119</v>
      </c>
      <c r="H140" s="44">
        <f t="shared" ca="1" si="53"/>
        <v>93960</v>
      </c>
      <c r="I140" s="45">
        <f t="shared" ca="1" si="43"/>
        <v>0</v>
      </c>
      <c r="J140" s="45">
        <f t="shared" ca="1" si="44"/>
        <v>0</v>
      </c>
      <c r="K140" s="45">
        <f t="shared" ca="1" si="45"/>
        <v>0</v>
      </c>
      <c r="L140" s="45"/>
      <c r="M140" s="45">
        <f t="shared" ca="1" si="54"/>
        <v>0</v>
      </c>
      <c r="N140" s="257">
        <f t="shared" ca="1" si="46"/>
        <v>0</v>
      </c>
      <c r="O140" s="23"/>
      <c r="P140" s="255">
        <f t="shared" ca="1" si="47"/>
        <v>9.4999999999999998E-3</v>
      </c>
      <c r="Q140" s="163">
        <f t="shared" ca="1" si="48"/>
        <v>9.4999999999999998E-3</v>
      </c>
      <c r="R140" s="164">
        <f ca="1">NPV(Q139,K140:$K$244) + ($A$13+$A$14+$A$15)/POWER(1+Q139,$A$28-D140+1)</f>
        <v>0</v>
      </c>
      <c r="S140" s="164">
        <f ca="1">NPV(Q140,K140:$K$244) + ($A$13+$A$14+$A$15)/POWER(1+Q140,$A$28-D140+1)</f>
        <v>0</v>
      </c>
      <c r="T140" s="45">
        <f t="shared" ca="1" si="49"/>
        <v>8.4128259913995862E-12</v>
      </c>
      <c r="U140" s="45">
        <f t="shared" ca="1" si="55"/>
        <v>0</v>
      </c>
      <c r="V140" s="45">
        <f t="shared" ca="1" si="56"/>
        <v>0</v>
      </c>
      <c r="W140" s="45">
        <f t="shared" ca="1" si="50"/>
        <v>0</v>
      </c>
      <c r="X140" s="25">
        <f t="shared" ca="1" si="39"/>
        <v>8.4128259913995862E-12</v>
      </c>
      <c r="Z140" s="28">
        <f t="shared" ca="1" si="57"/>
        <v>0</v>
      </c>
      <c r="AA140" s="233"/>
      <c r="AB140" s="45">
        <f t="shared" ca="1" si="51"/>
        <v>0</v>
      </c>
      <c r="AC140" s="45">
        <f t="shared" ca="1" si="40"/>
        <v>0</v>
      </c>
      <c r="AD140" s="25">
        <f t="shared" ca="1" si="41"/>
        <v>0</v>
      </c>
    </row>
    <row r="141" spans="4:30" x14ac:dyDescent="0.35">
      <c r="D141" s="20">
        <v>137</v>
      </c>
      <c r="E141" s="21">
        <f t="shared" ca="1" si="52"/>
        <v>94354</v>
      </c>
      <c r="F141" s="44">
        <f t="shared" ca="1" si="42"/>
        <v>94718</v>
      </c>
      <c r="G141" s="22" t="s">
        <v>119</v>
      </c>
      <c r="H141" s="44">
        <f t="shared" ca="1" si="53"/>
        <v>94325</v>
      </c>
      <c r="I141" s="45">
        <f t="shared" ca="1" si="43"/>
        <v>0</v>
      </c>
      <c r="J141" s="45">
        <f t="shared" ca="1" si="44"/>
        <v>0</v>
      </c>
      <c r="K141" s="45">
        <f t="shared" ca="1" si="45"/>
        <v>0</v>
      </c>
      <c r="L141" s="45"/>
      <c r="M141" s="45">
        <f t="shared" ca="1" si="54"/>
        <v>0</v>
      </c>
      <c r="N141" s="257">
        <f t="shared" ca="1" si="46"/>
        <v>0</v>
      </c>
      <c r="O141" s="23"/>
      <c r="P141" s="255">
        <f t="shared" ca="1" si="47"/>
        <v>9.4999999999999998E-3</v>
      </c>
      <c r="Q141" s="163">
        <f t="shared" ca="1" si="48"/>
        <v>9.4999999999999998E-3</v>
      </c>
      <c r="R141" s="164">
        <f ca="1">NPV(Q140,K141:$K$244) + ($A$13+$A$14+$A$15)/POWER(1+Q140,$A$28-D141+1)</f>
        <v>0</v>
      </c>
      <c r="S141" s="164">
        <f ca="1">NPV(Q141,K141:$K$244) + ($A$13+$A$14+$A$15)/POWER(1+Q141,$A$28-D141+1)</f>
        <v>0</v>
      </c>
      <c r="T141" s="45">
        <f t="shared" ca="1" si="49"/>
        <v>8.4128259913995862E-12</v>
      </c>
      <c r="U141" s="45">
        <f t="shared" ca="1" si="55"/>
        <v>0</v>
      </c>
      <c r="V141" s="45">
        <f t="shared" ca="1" si="56"/>
        <v>0</v>
      </c>
      <c r="W141" s="45">
        <f t="shared" ca="1" si="50"/>
        <v>0</v>
      </c>
      <c r="X141" s="25">
        <f t="shared" ca="1" si="39"/>
        <v>8.4128259913995862E-12</v>
      </c>
      <c r="Z141" s="28">
        <f t="shared" ca="1" si="57"/>
        <v>0</v>
      </c>
      <c r="AA141" s="233"/>
      <c r="AB141" s="45">
        <f t="shared" ca="1" si="51"/>
        <v>0</v>
      </c>
      <c r="AC141" s="45">
        <f t="shared" ca="1" si="40"/>
        <v>0</v>
      </c>
      <c r="AD141" s="25">
        <f t="shared" ca="1" si="41"/>
        <v>0</v>
      </c>
    </row>
    <row r="142" spans="4:30" x14ac:dyDescent="0.35">
      <c r="D142" s="20">
        <v>138</v>
      </c>
      <c r="E142" s="21">
        <f t="shared" ca="1" si="52"/>
        <v>94719</v>
      </c>
      <c r="F142" s="44">
        <f t="shared" ca="1" si="42"/>
        <v>95084</v>
      </c>
      <c r="G142" s="22" t="s">
        <v>119</v>
      </c>
      <c r="H142" s="44">
        <f t="shared" ca="1" si="53"/>
        <v>94690</v>
      </c>
      <c r="I142" s="45">
        <f t="shared" ca="1" si="43"/>
        <v>0</v>
      </c>
      <c r="J142" s="45">
        <f t="shared" ca="1" si="44"/>
        <v>0</v>
      </c>
      <c r="K142" s="45">
        <f t="shared" ca="1" si="45"/>
        <v>0</v>
      </c>
      <c r="L142" s="45"/>
      <c r="M142" s="45">
        <f t="shared" ca="1" si="54"/>
        <v>0</v>
      </c>
      <c r="N142" s="257">
        <f t="shared" ca="1" si="46"/>
        <v>0</v>
      </c>
      <c r="O142" s="23"/>
      <c r="P142" s="255">
        <f t="shared" ca="1" si="47"/>
        <v>9.4999999999999998E-3</v>
      </c>
      <c r="Q142" s="163">
        <f t="shared" ca="1" si="48"/>
        <v>9.4999999999999998E-3</v>
      </c>
      <c r="R142" s="164">
        <f ca="1">NPV(Q141,K142:$K$244) + ($A$13+$A$14+$A$15)/POWER(1+Q141,$A$28-D142+1)</f>
        <v>0</v>
      </c>
      <c r="S142" s="164">
        <f ca="1">NPV(Q142,K142:$K$244) + ($A$13+$A$14+$A$15)/POWER(1+Q142,$A$28-D142+1)</f>
        <v>0</v>
      </c>
      <c r="T142" s="45">
        <f t="shared" ca="1" si="49"/>
        <v>8.4128259913995862E-12</v>
      </c>
      <c r="U142" s="45">
        <f t="shared" ca="1" si="55"/>
        <v>0</v>
      </c>
      <c r="V142" s="45">
        <f t="shared" ca="1" si="56"/>
        <v>0</v>
      </c>
      <c r="W142" s="45">
        <f t="shared" ca="1" si="50"/>
        <v>0</v>
      </c>
      <c r="X142" s="25">
        <f t="shared" ca="1" si="39"/>
        <v>8.4128259913995862E-12</v>
      </c>
      <c r="Z142" s="28">
        <f t="shared" ca="1" si="57"/>
        <v>0</v>
      </c>
      <c r="AA142" s="233"/>
      <c r="AB142" s="45">
        <f t="shared" ca="1" si="51"/>
        <v>0</v>
      </c>
      <c r="AC142" s="45">
        <f t="shared" ca="1" si="40"/>
        <v>0</v>
      </c>
      <c r="AD142" s="25">
        <f t="shared" ca="1" si="41"/>
        <v>0</v>
      </c>
    </row>
    <row r="143" spans="4:30" x14ac:dyDescent="0.35">
      <c r="D143" s="20">
        <v>139</v>
      </c>
      <c r="E143" s="21">
        <f t="shared" ca="1" si="52"/>
        <v>95085</v>
      </c>
      <c r="F143" s="44">
        <f t="shared" ca="1" si="42"/>
        <v>95449</v>
      </c>
      <c r="G143" s="22" t="s">
        <v>119</v>
      </c>
      <c r="H143" s="44">
        <f t="shared" ca="1" si="53"/>
        <v>95056</v>
      </c>
      <c r="I143" s="45">
        <f t="shared" ca="1" si="43"/>
        <v>0</v>
      </c>
      <c r="J143" s="45">
        <f t="shared" ca="1" si="44"/>
        <v>0</v>
      </c>
      <c r="K143" s="45">
        <f t="shared" ca="1" si="45"/>
        <v>0</v>
      </c>
      <c r="L143" s="45"/>
      <c r="M143" s="45">
        <f t="shared" ca="1" si="54"/>
        <v>0</v>
      </c>
      <c r="N143" s="257">
        <f t="shared" ca="1" si="46"/>
        <v>0</v>
      </c>
      <c r="O143" s="23"/>
      <c r="P143" s="255">
        <f t="shared" ca="1" si="47"/>
        <v>9.4999999999999998E-3</v>
      </c>
      <c r="Q143" s="163">
        <f t="shared" ca="1" si="48"/>
        <v>9.4999999999999998E-3</v>
      </c>
      <c r="R143" s="164">
        <f ca="1">NPV(Q142,K143:$K$244) + ($A$13+$A$14+$A$15)/POWER(1+Q142,$A$28-D143+1)</f>
        <v>0</v>
      </c>
      <c r="S143" s="164">
        <f ca="1">NPV(Q143,K143:$K$244) + ($A$13+$A$14+$A$15)/POWER(1+Q143,$A$28-D143+1)</f>
        <v>0</v>
      </c>
      <c r="T143" s="45">
        <f t="shared" ca="1" si="49"/>
        <v>8.4128259913995862E-12</v>
      </c>
      <c r="U143" s="45">
        <f t="shared" ca="1" si="55"/>
        <v>0</v>
      </c>
      <c r="V143" s="45">
        <f t="shared" ca="1" si="56"/>
        <v>0</v>
      </c>
      <c r="W143" s="45">
        <f t="shared" ca="1" si="50"/>
        <v>0</v>
      </c>
      <c r="X143" s="25">
        <f t="shared" ca="1" si="39"/>
        <v>8.4128259913995862E-12</v>
      </c>
      <c r="Z143" s="28">
        <f t="shared" ca="1" si="57"/>
        <v>0</v>
      </c>
      <c r="AA143" s="233"/>
      <c r="AB143" s="45">
        <f t="shared" ca="1" si="51"/>
        <v>0</v>
      </c>
      <c r="AC143" s="45">
        <f t="shared" ca="1" si="40"/>
        <v>0</v>
      </c>
      <c r="AD143" s="25">
        <f t="shared" ca="1" si="41"/>
        <v>0</v>
      </c>
    </row>
    <row r="144" spans="4:30" x14ac:dyDescent="0.35">
      <c r="D144" s="20">
        <v>140</v>
      </c>
      <c r="E144" s="21">
        <f t="shared" ca="1" si="52"/>
        <v>95450</v>
      </c>
      <c r="F144" s="44">
        <f t="shared" ca="1" si="42"/>
        <v>95814</v>
      </c>
      <c r="G144" s="22" t="s">
        <v>119</v>
      </c>
      <c r="H144" s="44">
        <f t="shared" ca="1" si="53"/>
        <v>95421</v>
      </c>
      <c r="I144" s="45">
        <f t="shared" ca="1" si="43"/>
        <v>0</v>
      </c>
      <c r="J144" s="45">
        <f t="shared" ca="1" si="44"/>
        <v>0</v>
      </c>
      <c r="K144" s="45">
        <f t="shared" ca="1" si="45"/>
        <v>0</v>
      </c>
      <c r="L144" s="45"/>
      <c r="M144" s="45">
        <f t="shared" ca="1" si="54"/>
        <v>0</v>
      </c>
      <c r="N144" s="257">
        <f t="shared" ca="1" si="46"/>
        <v>0</v>
      </c>
      <c r="O144" s="23"/>
      <c r="P144" s="255">
        <f t="shared" ca="1" si="47"/>
        <v>9.4999999999999998E-3</v>
      </c>
      <c r="Q144" s="163">
        <f t="shared" ca="1" si="48"/>
        <v>9.4999999999999998E-3</v>
      </c>
      <c r="R144" s="164">
        <f ca="1">NPV(Q143,K144:$K$244) + ($A$13+$A$14+$A$15)/POWER(1+Q143,$A$28-D144+1)</f>
        <v>0</v>
      </c>
      <c r="S144" s="164">
        <f ca="1">NPV(Q144,K144:$K$244) + ($A$13+$A$14+$A$15)/POWER(1+Q144,$A$28-D144+1)</f>
        <v>0</v>
      </c>
      <c r="T144" s="45">
        <f t="shared" ca="1" si="49"/>
        <v>8.4128259913995862E-12</v>
      </c>
      <c r="U144" s="45">
        <f t="shared" ca="1" si="55"/>
        <v>0</v>
      </c>
      <c r="V144" s="45">
        <f t="shared" ca="1" si="56"/>
        <v>0</v>
      </c>
      <c r="W144" s="45">
        <f t="shared" ca="1" si="50"/>
        <v>0</v>
      </c>
      <c r="X144" s="25">
        <f t="shared" ca="1" si="39"/>
        <v>8.4128259913995862E-12</v>
      </c>
      <c r="Z144" s="28">
        <f t="shared" ca="1" si="57"/>
        <v>0</v>
      </c>
      <c r="AA144" s="233"/>
      <c r="AB144" s="45">
        <f t="shared" ca="1" si="51"/>
        <v>0</v>
      </c>
      <c r="AC144" s="45">
        <f t="shared" ca="1" si="40"/>
        <v>0</v>
      </c>
      <c r="AD144" s="25">
        <f t="shared" ca="1" si="41"/>
        <v>0</v>
      </c>
    </row>
    <row r="145" spans="4:30" x14ac:dyDescent="0.35">
      <c r="D145" s="20">
        <v>141</v>
      </c>
      <c r="E145" s="21">
        <f t="shared" ca="1" si="52"/>
        <v>95815</v>
      </c>
      <c r="F145" s="44">
        <f t="shared" ca="1" si="42"/>
        <v>96179</v>
      </c>
      <c r="G145" s="22" t="s">
        <v>119</v>
      </c>
      <c r="H145" s="44">
        <f t="shared" ca="1" si="53"/>
        <v>95786</v>
      </c>
      <c r="I145" s="45">
        <f t="shared" ca="1" si="43"/>
        <v>0</v>
      </c>
      <c r="J145" s="45">
        <f t="shared" ca="1" si="44"/>
        <v>0</v>
      </c>
      <c r="K145" s="45">
        <f t="shared" ca="1" si="45"/>
        <v>0</v>
      </c>
      <c r="L145" s="45"/>
      <c r="M145" s="45">
        <f t="shared" ca="1" si="54"/>
        <v>0</v>
      </c>
      <c r="N145" s="257">
        <f t="shared" ca="1" si="46"/>
        <v>0</v>
      </c>
      <c r="O145" s="23"/>
      <c r="P145" s="255">
        <f t="shared" ca="1" si="47"/>
        <v>9.4999999999999998E-3</v>
      </c>
      <c r="Q145" s="163">
        <f t="shared" ca="1" si="48"/>
        <v>9.4999999999999998E-3</v>
      </c>
      <c r="R145" s="164">
        <f ca="1">NPV(Q144,K145:$K$244) + ($A$13+$A$14+$A$15)/POWER(1+Q144,$A$28-D145+1)</f>
        <v>0</v>
      </c>
      <c r="S145" s="164">
        <f ca="1">NPV(Q145,K145:$K$244) + ($A$13+$A$14+$A$15)/POWER(1+Q145,$A$28-D145+1)</f>
        <v>0</v>
      </c>
      <c r="T145" s="45">
        <f t="shared" ca="1" si="49"/>
        <v>8.4128259913995862E-12</v>
      </c>
      <c r="U145" s="45">
        <f t="shared" ca="1" si="55"/>
        <v>0</v>
      </c>
      <c r="V145" s="45">
        <f t="shared" ca="1" si="56"/>
        <v>0</v>
      </c>
      <c r="W145" s="45">
        <f t="shared" ca="1" si="50"/>
        <v>0</v>
      </c>
      <c r="X145" s="25">
        <f t="shared" ca="1" si="39"/>
        <v>8.4128259913995862E-12</v>
      </c>
      <c r="Z145" s="28">
        <f t="shared" ca="1" si="57"/>
        <v>0</v>
      </c>
      <c r="AA145" s="233"/>
      <c r="AB145" s="45">
        <f t="shared" ca="1" si="51"/>
        <v>0</v>
      </c>
      <c r="AC145" s="45">
        <f t="shared" ca="1" si="40"/>
        <v>0</v>
      </c>
      <c r="AD145" s="25">
        <f t="shared" ca="1" si="41"/>
        <v>0</v>
      </c>
    </row>
    <row r="146" spans="4:30" x14ac:dyDescent="0.35">
      <c r="D146" s="20">
        <v>142</v>
      </c>
      <c r="E146" s="21">
        <f t="shared" ca="1" si="52"/>
        <v>96180</v>
      </c>
      <c r="F146" s="44">
        <f t="shared" ca="1" si="42"/>
        <v>96545</v>
      </c>
      <c r="G146" s="22" t="s">
        <v>119</v>
      </c>
      <c r="H146" s="44">
        <f t="shared" ca="1" si="53"/>
        <v>96151</v>
      </c>
      <c r="I146" s="45">
        <f t="shared" ca="1" si="43"/>
        <v>0</v>
      </c>
      <c r="J146" s="45">
        <f t="shared" ca="1" si="44"/>
        <v>0</v>
      </c>
      <c r="K146" s="45">
        <f t="shared" ca="1" si="45"/>
        <v>0</v>
      </c>
      <c r="L146" s="45"/>
      <c r="M146" s="45">
        <f t="shared" ca="1" si="54"/>
        <v>0</v>
      </c>
      <c r="N146" s="257">
        <f t="shared" ca="1" si="46"/>
        <v>0</v>
      </c>
      <c r="O146" s="23"/>
      <c r="P146" s="255">
        <f t="shared" ca="1" si="47"/>
        <v>9.4999999999999998E-3</v>
      </c>
      <c r="Q146" s="163">
        <f t="shared" ca="1" si="48"/>
        <v>9.4999999999999998E-3</v>
      </c>
      <c r="R146" s="164">
        <f ca="1">NPV(Q145,K146:$K$244) + ($A$13+$A$14+$A$15)/POWER(1+Q145,$A$28-D146+1)</f>
        <v>0</v>
      </c>
      <c r="S146" s="164">
        <f ca="1">NPV(Q146,K146:$K$244) + ($A$13+$A$14+$A$15)/POWER(1+Q146,$A$28-D146+1)</f>
        <v>0</v>
      </c>
      <c r="T146" s="45">
        <f t="shared" ca="1" si="49"/>
        <v>8.4128259913995862E-12</v>
      </c>
      <c r="U146" s="45">
        <f t="shared" ca="1" si="55"/>
        <v>0</v>
      </c>
      <c r="V146" s="45">
        <f t="shared" ca="1" si="56"/>
        <v>0</v>
      </c>
      <c r="W146" s="45">
        <f t="shared" ca="1" si="50"/>
        <v>0</v>
      </c>
      <c r="X146" s="25">
        <f t="shared" ca="1" si="39"/>
        <v>8.4128259913995862E-12</v>
      </c>
      <c r="Z146" s="28">
        <f t="shared" ca="1" si="57"/>
        <v>0</v>
      </c>
      <c r="AA146" s="233"/>
      <c r="AB146" s="45">
        <f t="shared" ca="1" si="51"/>
        <v>0</v>
      </c>
      <c r="AC146" s="45">
        <f t="shared" ca="1" si="40"/>
        <v>0</v>
      </c>
      <c r="AD146" s="25">
        <f t="shared" ca="1" si="41"/>
        <v>0</v>
      </c>
    </row>
    <row r="147" spans="4:30" x14ac:dyDescent="0.35">
      <c r="D147" s="20">
        <v>143</v>
      </c>
      <c r="E147" s="21">
        <f t="shared" ca="1" si="52"/>
        <v>96546</v>
      </c>
      <c r="F147" s="44">
        <f t="shared" ca="1" si="42"/>
        <v>96910</v>
      </c>
      <c r="G147" s="22" t="s">
        <v>119</v>
      </c>
      <c r="H147" s="44">
        <f t="shared" ca="1" si="53"/>
        <v>96517</v>
      </c>
      <c r="I147" s="45">
        <f t="shared" ca="1" si="43"/>
        <v>0</v>
      </c>
      <c r="J147" s="45">
        <f t="shared" ca="1" si="44"/>
        <v>0</v>
      </c>
      <c r="K147" s="45">
        <f t="shared" ca="1" si="45"/>
        <v>0</v>
      </c>
      <c r="L147" s="45"/>
      <c r="M147" s="45">
        <f t="shared" ca="1" si="54"/>
        <v>0</v>
      </c>
      <c r="N147" s="257">
        <f t="shared" ca="1" si="46"/>
        <v>0</v>
      </c>
      <c r="O147" s="23"/>
      <c r="P147" s="255">
        <f t="shared" ca="1" si="47"/>
        <v>9.4999999999999998E-3</v>
      </c>
      <c r="Q147" s="163">
        <f t="shared" ca="1" si="48"/>
        <v>9.4999999999999998E-3</v>
      </c>
      <c r="R147" s="164">
        <f ca="1">NPV(Q146,K147:$K$244) + ($A$13+$A$14+$A$15)/POWER(1+Q146,$A$28-D147+1)</f>
        <v>0</v>
      </c>
      <c r="S147" s="164">
        <f ca="1">NPV(Q147,K147:$K$244) + ($A$13+$A$14+$A$15)/POWER(1+Q147,$A$28-D147+1)</f>
        <v>0</v>
      </c>
      <c r="T147" s="45">
        <f t="shared" ca="1" si="49"/>
        <v>8.4128259913995862E-12</v>
      </c>
      <c r="U147" s="45">
        <f t="shared" ca="1" si="55"/>
        <v>0</v>
      </c>
      <c r="V147" s="45">
        <f t="shared" ca="1" si="56"/>
        <v>0</v>
      </c>
      <c r="W147" s="45">
        <f t="shared" ca="1" si="50"/>
        <v>0</v>
      </c>
      <c r="X147" s="25">
        <f t="shared" ca="1" si="39"/>
        <v>8.4128259913995862E-12</v>
      </c>
      <c r="Z147" s="28">
        <f t="shared" ca="1" si="57"/>
        <v>0</v>
      </c>
      <c r="AA147" s="233"/>
      <c r="AB147" s="45">
        <f t="shared" ca="1" si="51"/>
        <v>0</v>
      </c>
      <c r="AC147" s="45">
        <f t="shared" ca="1" si="40"/>
        <v>0</v>
      </c>
      <c r="AD147" s="25">
        <f t="shared" ca="1" si="41"/>
        <v>0</v>
      </c>
    </row>
    <row r="148" spans="4:30" x14ac:dyDescent="0.35">
      <c r="D148" s="20">
        <v>144</v>
      </c>
      <c r="E148" s="21">
        <f t="shared" ca="1" si="52"/>
        <v>96911</v>
      </c>
      <c r="F148" s="44">
        <f t="shared" ca="1" si="42"/>
        <v>97275</v>
      </c>
      <c r="G148" s="22" t="s">
        <v>119</v>
      </c>
      <c r="H148" s="44">
        <f t="shared" ca="1" si="53"/>
        <v>96882</v>
      </c>
      <c r="I148" s="45">
        <f t="shared" ca="1" si="43"/>
        <v>0</v>
      </c>
      <c r="J148" s="45">
        <f t="shared" ca="1" si="44"/>
        <v>0</v>
      </c>
      <c r="K148" s="45">
        <f t="shared" ca="1" si="45"/>
        <v>0</v>
      </c>
      <c r="L148" s="45"/>
      <c r="M148" s="45">
        <f t="shared" ca="1" si="54"/>
        <v>0</v>
      </c>
      <c r="N148" s="257">
        <f t="shared" ca="1" si="46"/>
        <v>0</v>
      </c>
      <c r="O148" s="23"/>
      <c r="P148" s="255">
        <f t="shared" ca="1" si="47"/>
        <v>9.4999999999999998E-3</v>
      </c>
      <c r="Q148" s="163">
        <f t="shared" ca="1" si="48"/>
        <v>9.4999999999999998E-3</v>
      </c>
      <c r="R148" s="164">
        <f ca="1">NPV(Q147,K148:$K$244) + ($A$13+$A$14+$A$15)/POWER(1+Q147,$A$28-D148+1)</f>
        <v>0</v>
      </c>
      <c r="S148" s="164">
        <f ca="1">NPV(Q148,K148:$K$244) + ($A$13+$A$14+$A$15)/POWER(1+Q148,$A$28-D148+1)</f>
        <v>0</v>
      </c>
      <c r="T148" s="45">
        <f t="shared" ca="1" si="49"/>
        <v>8.4128259913995862E-12</v>
      </c>
      <c r="U148" s="45">
        <f t="shared" ca="1" si="55"/>
        <v>0</v>
      </c>
      <c r="V148" s="45">
        <f t="shared" ca="1" si="56"/>
        <v>0</v>
      </c>
      <c r="W148" s="45">
        <f t="shared" ca="1" si="50"/>
        <v>0</v>
      </c>
      <c r="X148" s="25">
        <f t="shared" ca="1" si="39"/>
        <v>8.4128259913995862E-12</v>
      </c>
      <c r="Z148" s="28">
        <f t="shared" ca="1" si="57"/>
        <v>0</v>
      </c>
      <c r="AA148" s="233"/>
      <c r="AB148" s="45">
        <f t="shared" ca="1" si="51"/>
        <v>0</v>
      </c>
      <c r="AC148" s="45">
        <f t="shared" ca="1" si="40"/>
        <v>0</v>
      </c>
      <c r="AD148" s="25">
        <f t="shared" ca="1" si="41"/>
        <v>0</v>
      </c>
    </row>
    <row r="149" spans="4:30" x14ac:dyDescent="0.35">
      <c r="D149" s="20">
        <v>145</v>
      </c>
      <c r="E149" s="21">
        <f t="shared" ca="1" si="52"/>
        <v>97276</v>
      </c>
      <c r="F149" s="44">
        <f t="shared" ca="1" si="42"/>
        <v>97640</v>
      </c>
      <c r="G149" s="22" t="s">
        <v>119</v>
      </c>
      <c r="H149" s="44">
        <f t="shared" ca="1" si="53"/>
        <v>97247</v>
      </c>
      <c r="I149" s="45">
        <f t="shared" ca="1" si="43"/>
        <v>0</v>
      </c>
      <c r="J149" s="45">
        <f t="shared" ca="1" si="44"/>
        <v>0</v>
      </c>
      <c r="K149" s="45">
        <f t="shared" ca="1" si="45"/>
        <v>0</v>
      </c>
      <c r="L149" s="45"/>
      <c r="M149" s="45">
        <f t="shared" ca="1" si="54"/>
        <v>0</v>
      </c>
      <c r="N149" s="257">
        <f t="shared" ca="1" si="46"/>
        <v>0</v>
      </c>
      <c r="O149" s="23"/>
      <c r="P149" s="255">
        <f t="shared" ca="1" si="47"/>
        <v>9.4999999999999998E-3</v>
      </c>
      <c r="Q149" s="163">
        <f t="shared" ca="1" si="48"/>
        <v>9.4999999999999998E-3</v>
      </c>
      <c r="R149" s="164">
        <f ca="1">NPV(Q148,K149:$K$244) + ($A$13+$A$14+$A$15)/POWER(1+Q148,$A$28-D149+1)</f>
        <v>0</v>
      </c>
      <c r="S149" s="164">
        <f ca="1">NPV(Q149,K149:$K$244) + ($A$13+$A$14+$A$15)/POWER(1+Q149,$A$28-D149+1)</f>
        <v>0</v>
      </c>
      <c r="T149" s="45">
        <f t="shared" ca="1" si="49"/>
        <v>8.4128259913995862E-12</v>
      </c>
      <c r="U149" s="45">
        <f t="shared" ca="1" si="55"/>
        <v>0</v>
      </c>
      <c r="V149" s="45">
        <f t="shared" ca="1" si="56"/>
        <v>0</v>
      </c>
      <c r="W149" s="45">
        <f t="shared" ca="1" si="50"/>
        <v>0</v>
      </c>
      <c r="X149" s="25">
        <f t="shared" ca="1" si="39"/>
        <v>8.4128259913995862E-12</v>
      </c>
      <c r="Z149" s="28">
        <f t="shared" ca="1" si="57"/>
        <v>0</v>
      </c>
      <c r="AA149" s="233"/>
      <c r="AB149" s="45">
        <f t="shared" ca="1" si="51"/>
        <v>0</v>
      </c>
      <c r="AC149" s="45">
        <f t="shared" ca="1" si="40"/>
        <v>0</v>
      </c>
      <c r="AD149" s="25">
        <f t="shared" ca="1" si="41"/>
        <v>0</v>
      </c>
    </row>
    <row r="150" spans="4:30" x14ac:dyDescent="0.35">
      <c r="D150" s="20">
        <v>146</v>
      </c>
      <c r="E150" s="21">
        <f t="shared" ca="1" si="52"/>
        <v>97641</v>
      </c>
      <c r="F150" s="44">
        <f t="shared" ca="1" si="42"/>
        <v>98006</v>
      </c>
      <c r="G150" s="22" t="s">
        <v>119</v>
      </c>
      <c r="H150" s="44">
        <f t="shared" ca="1" si="53"/>
        <v>97612</v>
      </c>
      <c r="I150" s="45">
        <f t="shared" ca="1" si="43"/>
        <v>0</v>
      </c>
      <c r="J150" s="45">
        <f t="shared" ca="1" si="44"/>
        <v>0</v>
      </c>
      <c r="K150" s="45">
        <f t="shared" ca="1" si="45"/>
        <v>0</v>
      </c>
      <c r="L150" s="45"/>
      <c r="M150" s="45">
        <f t="shared" ca="1" si="54"/>
        <v>0</v>
      </c>
      <c r="N150" s="257">
        <f t="shared" ca="1" si="46"/>
        <v>0</v>
      </c>
      <c r="O150" s="23"/>
      <c r="P150" s="255">
        <f t="shared" ca="1" si="47"/>
        <v>9.4999999999999998E-3</v>
      </c>
      <c r="Q150" s="163">
        <f t="shared" ca="1" si="48"/>
        <v>9.4999999999999998E-3</v>
      </c>
      <c r="R150" s="164">
        <f ca="1">NPV(Q149,K150:$K$244) + ($A$13+$A$14+$A$15)/POWER(1+Q149,$A$28-D150+1)</f>
        <v>0</v>
      </c>
      <c r="S150" s="164">
        <f ca="1">NPV(Q150,K150:$K$244) + ($A$13+$A$14+$A$15)/POWER(1+Q150,$A$28-D150+1)</f>
        <v>0</v>
      </c>
      <c r="T150" s="45">
        <f t="shared" ca="1" si="49"/>
        <v>8.4128259913995862E-12</v>
      </c>
      <c r="U150" s="45">
        <f t="shared" ca="1" si="55"/>
        <v>0</v>
      </c>
      <c r="V150" s="45">
        <f t="shared" ca="1" si="56"/>
        <v>0</v>
      </c>
      <c r="W150" s="45">
        <f t="shared" ca="1" si="50"/>
        <v>0</v>
      </c>
      <c r="X150" s="25">
        <f t="shared" ca="1" si="39"/>
        <v>8.4128259913995862E-12</v>
      </c>
      <c r="Z150" s="28">
        <f t="shared" ca="1" si="57"/>
        <v>0</v>
      </c>
      <c r="AA150" s="233"/>
      <c r="AB150" s="45">
        <f t="shared" ca="1" si="51"/>
        <v>0</v>
      </c>
      <c r="AC150" s="45">
        <f t="shared" ca="1" si="40"/>
        <v>0</v>
      </c>
      <c r="AD150" s="25">
        <f t="shared" ca="1" si="41"/>
        <v>0</v>
      </c>
    </row>
    <row r="151" spans="4:30" x14ac:dyDescent="0.35">
      <c r="D151" s="20">
        <v>147</v>
      </c>
      <c r="E151" s="21">
        <f t="shared" ca="1" si="52"/>
        <v>98007</v>
      </c>
      <c r="F151" s="44">
        <f t="shared" ca="1" si="42"/>
        <v>98371</v>
      </c>
      <c r="G151" s="22" t="s">
        <v>119</v>
      </c>
      <c r="H151" s="44">
        <f t="shared" ca="1" si="53"/>
        <v>97978</v>
      </c>
      <c r="I151" s="45">
        <f t="shared" ca="1" si="43"/>
        <v>0</v>
      </c>
      <c r="J151" s="45">
        <f t="shared" ca="1" si="44"/>
        <v>0</v>
      </c>
      <c r="K151" s="45">
        <f t="shared" ca="1" si="45"/>
        <v>0</v>
      </c>
      <c r="L151" s="45"/>
      <c r="M151" s="45">
        <f t="shared" ca="1" si="54"/>
        <v>0</v>
      </c>
      <c r="N151" s="257">
        <f t="shared" ca="1" si="46"/>
        <v>0</v>
      </c>
      <c r="O151" s="23"/>
      <c r="P151" s="255">
        <f t="shared" ca="1" si="47"/>
        <v>9.4999999999999998E-3</v>
      </c>
      <c r="Q151" s="163">
        <f t="shared" ca="1" si="48"/>
        <v>9.4999999999999998E-3</v>
      </c>
      <c r="R151" s="164">
        <f ca="1">NPV(Q150,K151:$K$244) + ($A$13+$A$14+$A$15)/POWER(1+Q150,$A$28-D151+1)</f>
        <v>0</v>
      </c>
      <c r="S151" s="164">
        <f ca="1">NPV(Q151,K151:$K$244) + ($A$13+$A$14+$A$15)/POWER(1+Q151,$A$28-D151+1)</f>
        <v>0</v>
      </c>
      <c r="T151" s="45">
        <f t="shared" ca="1" si="49"/>
        <v>8.4128259913995862E-12</v>
      </c>
      <c r="U151" s="45">
        <f t="shared" ca="1" si="55"/>
        <v>0</v>
      </c>
      <c r="V151" s="45">
        <f t="shared" ca="1" si="56"/>
        <v>0</v>
      </c>
      <c r="W151" s="45">
        <f t="shared" ca="1" si="50"/>
        <v>0</v>
      </c>
      <c r="X151" s="25">
        <f t="shared" ca="1" si="39"/>
        <v>8.4128259913995862E-12</v>
      </c>
      <c r="Z151" s="28">
        <f t="shared" ca="1" si="57"/>
        <v>0</v>
      </c>
      <c r="AA151" s="233"/>
      <c r="AB151" s="45">
        <f t="shared" ca="1" si="51"/>
        <v>0</v>
      </c>
      <c r="AC151" s="45">
        <f t="shared" ca="1" si="40"/>
        <v>0</v>
      </c>
      <c r="AD151" s="25">
        <f t="shared" ca="1" si="41"/>
        <v>0</v>
      </c>
    </row>
    <row r="152" spans="4:30" x14ac:dyDescent="0.35">
      <c r="D152" s="20">
        <v>148</v>
      </c>
      <c r="E152" s="21">
        <f t="shared" ca="1" si="52"/>
        <v>98372</v>
      </c>
      <c r="F152" s="44">
        <f t="shared" ca="1" si="42"/>
        <v>98736</v>
      </c>
      <c r="G152" s="22" t="s">
        <v>119</v>
      </c>
      <c r="H152" s="44">
        <f t="shared" ca="1" si="53"/>
        <v>98343</v>
      </c>
      <c r="I152" s="45">
        <f t="shared" ca="1" si="43"/>
        <v>0</v>
      </c>
      <c r="J152" s="45">
        <f t="shared" ca="1" si="44"/>
        <v>0</v>
      </c>
      <c r="K152" s="45">
        <f t="shared" ca="1" si="45"/>
        <v>0</v>
      </c>
      <c r="L152" s="45"/>
      <c r="M152" s="45">
        <f t="shared" ca="1" si="54"/>
        <v>0</v>
      </c>
      <c r="N152" s="257">
        <f t="shared" ca="1" si="46"/>
        <v>0</v>
      </c>
      <c r="O152" s="23"/>
      <c r="P152" s="255">
        <f t="shared" ca="1" si="47"/>
        <v>9.4999999999999998E-3</v>
      </c>
      <c r="Q152" s="163">
        <f t="shared" ca="1" si="48"/>
        <v>9.4999999999999998E-3</v>
      </c>
      <c r="R152" s="164">
        <f ca="1">NPV(Q151,K152:$K$244) + ($A$13+$A$14+$A$15)/POWER(1+Q151,$A$28-D152+1)</f>
        <v>0</v>
      </c>
      <c r="S152" s="164">
        <f ca="1">NPV(Q152,K152:$K$244) + ($A$13+$A$14+$A$15)/POWER(1+Q152,$A$28-D152+1)</f>
        <v>0</v>
      </c>
      <c r="T152" s="45">
        <f t="shared" ca="1" si="49"/>
        <v>8.4128259913995862E-12</v>
      </c>
      <c r="U152" s="45">
        <f t="shared" ca="1" si="55"/>
        <v>0</v>
      </c>
      <c r="V152" s="45">
        <f t="shared" ca="1" si="56"/>
        <v>0</v>
      </c>
      <c r="W152" s="45">
        <f t="shared" ca="1" si="50"/>
        <v>0</v>
      </c>
      <c r="X152" s="25">
        <f t="shared" ca="1" si="39"/>
        <v>8.4128259913995862E-12</v>
      </c>
      <c r="Z152" s="28">
        <f t="shared" ca="1" si="57"/>
        <v>0</v>
      </c>
      <c r="AA152" s="233"/>
      <c r="AB152" s="45">
        <f t="shared" ca="1" si="51"/>
        <v>0</v>
      </c>
      <c r="AC152" s="45">
        <f t="shared" ca="1" si="40"/>
        <v>0</v>
      </c>
      <c r="AD152" s="25">
        <f t="shared" ca="1" si="41"/>
        <v>0</v>
      </c>
    </row>
    <row r="153" spans="4:30" x14ac:dyDescent="0.35">
      <c r="D153" s="20">
        <v>149</v>
      </c>
      <c r="E153" s="21">
        <f t="shared" ca="1" si="52"/>
        <v>98737</v>
      </c>
      <c r="F153" s="44">
        <f t="shared" ca="1" si="42"/>
        <v>99101</v>
      </c>
      <c r="G153" s="22" t="s">
        <v>119</v>
      </c>
      <c r="H153" s="44">
        <f t="shared" ca="1" si="53"/>
        <v>98708</v>
      </c>
      <c r="I153" s="45">
        <f t="shared" ca="1" si="43"/>
        <v>0</v>
      </c>
      <c r="J153" s="45">
        <f t="shared" ca="1" si="44"/>
        <v>0</v>
      </c>
      <c r="K153" s="45">
        <f t="shared" ca="1" si="45"/>
        <v>0</v>
      </c>
      <c r="L153" s="45"/>
      <c r="M153" s="45">
        <f t="shared" ca="1" si="54"/>
        <v>0</v>
      </c>
      <c r="N153" s="257">
        <f t="shared" ca="1" si="46"/>
        <v>0</v>
      </c>
      <c r="O153" s="23"/>
      <c r="P153" s="255">
        <f t="shared" ca="1" si="47"/>
        <v>9.4999999999999998E-3</v>
      </c>
      <c r="Q153" s="163">
        <f t="shared" ca="1" si="48"/>
        <v>9.4999999999999998E-3</v>
      </c>
      <c r="R153" s="164">
        <f ca="1">NPV(Q152,K153:$K$244) + ($A$13+$A$14+$A$15)/POWER(1+Q152,$A$28-D153+1)</f>
        <v>0</v>
      </c>
      <c r="S153" s="164">
        <f ca="1">NPV(Q153,K153:$K$244) + ($A$13+$A$14+$A$15)/POWER(1+Q153,$A$28-D153+1)</f>
        <v>0</v>
      </c>
      <c r="T153" s="45">
        <f t="shared" ca="1" si="49"/>
        <v>8.4128259913995862E-12</v>
      </c>
      <c r="U153" s="45">
        <f t="shared" ca="1" si="55"/>
        <v>0</v>
      </c>
      <c r="V153" s="45">
        <f t="shared" ca="1" si="56"/>
        <v>0</v>
      </c>
      <c r="W153" s="45">
        <f t="shared" ca="1" si="50"/>
        <v>0</v>
      </c>
      <c r="X153" s="25">
        <f t="shared" ca="1" si="39"/>
        <v>8.4128259913995862E-12</v>
      </c>
      <c r="Z153" s="28">
        <f t="shared" ca="1" si="57"/>
        <v>0</v>
      </c>
      <c r="AA153" s="233"/>
      <c r="AB153" s="45">
        <f t="shared" ca="1" si="51"/>
        <v>0</v>
      </c>
      <c r="AC153" s="45">
        <f t="shared" ca="1" si="40"/>
        <v>0</v>
      </c>
      <c r="AD153" s="25">
        <f t="shared" ca="1" si="41"/>
        <v>0</v>
      </c>
    </row>
    <row r="154" spans="4:30" x14ac:dyDescent="0.35">
      <c r="D154" s="20">
        <v>150</v>
      </c>
      <c r="E154" s="21">
        <f t="shared" ca="1" si="52"/>
        <v>99102</v>
      </c>
      <c r="F154" s="44">
        <f t="shared" ca="1" si="42"/>
        <v>99467</v>
      </c>
      <c r="G154" s="22" t="s">
        <v>119</v>
      </c>
      <c r="H154" s="44">
        <f t="shared" ca="1" si="53"/>
        <v>99073</v>
      </c>
      <c r="I154" s="45">
        <f t="shared" ca="1" si="43"/>
        <v>0</v>
      </c>
      <c r="J154" s="45">
        <f t="shared" ca="1" si="44"/>
        <v>0</v>
      </c>
      <c r="K154" s="45">
        <f t="shared" ca="1" si="45"/>
        <v>0</v>
      </c>
      <c r="L154" s="45"/>
      <c r="M154" s="45">
        <f t="shared" ca="1" si="54"/>
        <v>0</v>
      </c>
      <c r="N154" s="257">
        <f t="shared" ca="1" si="46"/>
        <v>0</v>
      </c>
      <c r="O154" s="23"/>
      <c r="P154" s="255">
        <f t="shared" ca="1" si="47"/>
        <v>9.4999999999999998E-3</v>
      </c>
      <c r="Q154" s="163">
        <f t="shared" ca="1" si="48"/>
        <v>9.4999999999999998E-3</v>
      </c>
      <c r="R154" s="164">
        <f ca="1">NPV(Q153,K154:$K$244) + ($A$13+$A$14+$A$15)/POWER(1+Q153,$A$28-D154+1)</f>
        <v>0</v>
      </c>
      <c r="S154" s="164">
        <f ca="1">NPV(Q154,K154:$K$244) + ($A$13+$A$14+$A$15)/POWER(1+Q154,$A$28-D154+1)</f>
        <v>0</v>
      </c>
      <c r="T154" s="45">
        <f t="shared" ca="1" si="49"/>
        <v>8.4128259913995862E-12</v>
      </c>
      <c r="U154" s="45">
        <f t="shared" ca="1" si="55"/>
        <v>0</v>
      </c>
      <c r="V154" s="45">
        <f t="shared" ca="1" si="56"/>
        <v>0</v>
      </c>
      <c r="W154" s="45">
        <f t="shared" ca="1" si="50"/>
        <v>0</v>
      </c>
      <c r="X154" s="25">
        <f t="shared" ca="1" si="39"/>
        <v>8.4128259913995862E-12</v>
      </c>
      <c r="Z154" s="28">
        <f t="shared" ca="1" si="57"/>
        <v>0</v>
      </c>
      <c r="AA154" s="233"/>
      <c r="AB154" s="45">
        <f t="shared" ca="1" si="51"/>
        <v>0</v>
      </c>
      <c r="AC154" s="45">
        <f t="shared" ca="1" si="40"/>
        <v>0</v>
      </c>
      <c r="AD154" s="25">
        <f t="shared" ca="1" si="41"/>
        <v>0</v>
      </c>
    </row>
    <row r="155" spans="4:30" x14ac:dyDescent="0.35">
      <c r="D155" s="20">
        <v>151</v>
      </c>
      <c r="E155" s="21">
        <f t="shared" ca="1" si="52"/>
        <v>99468</v>
      </c>
      <c r="F155" s="44">
        <f t="shared" ca="1" si="42"/>
        <v>99832</v>
      </c>
      <c r="G155" s="22" t="s">
        <v>119</v>
      </c>
      <c r="H155" s="44">
        <f t="shared" ca="1" si="53"/>
        <v>99439</v>
      </c>
      <c r="I155" s="45">
        <f t="shared" ca="1" si="43"/>
        <v>0</v>
      </c>
      <c r="J155" s="45">
        <f t="shared" ca="1" si="44"/>
        <v>0</v>
      </c>
      <c r="K155" s="45">
        <f t="shared" ca="1" si="45"/>
        <v>0</v>
      </c>
      <c r="L155" s="45"/>
      <c r="M155" s="45">
        <f t="shared" ca="1" si="54"/>
        <v>0</v>
      </c>
      <c r="N155" s="257">
        <f t="shared" ca="1" si="46"/>
        <v>0</v>
      </c>
      <c r="O155" s="23"/>
      <c r="P155" s="255">
        <f t="shared" ca="1" si="47"/>
        <v>9.4999999999999998E-3</v>
      </c>
      <c r="Q155" s="163">
        <f t="shared" ca="1" si="48"/>
        <v>9.4999999999999998E-3</v>
      </c>
      <c r="R155" s="164">
        <f ca="1">NPV(Q154,K155:$K$244) + ($A$13+$A$14+$A$15)/POWER(1+Q154,$A$28-D155+1)</f>
        <v>0</v>
      </c>
      <c r="S155" s="164">
        <f ca="1">NPV(Q155,K155:$K$244) + ($A$13+$A$14+$A$15)/POWER(1+Q155,$A$28-D155+1)</f>
        <v>0</v>
      </c>
      <c r="T155" s="45">
        <f t="shared" ca="1" si="49"/>
        <v>8.4128259913995862E-12</v>
      </c>
      <c r="U155" s="45">
        <f t="shared" ca="1" si="55"/>
        <v>0</v>
      </c>
      <c r="V155" s="45">
        <f t="shared" ca="1" si="56"/>
        <v>0</v>
      </c>
      <c r="W155" s="45">
        <f t="shared" ca="1" si="50"/>
        <v>0</v>
      </c>
      <c r="X155" s="25">
        <f t="shared" ca="1" si="39"/>
        <v>8.4128259913995862E-12</v>
      </c>
      <c r="Z155" s="28">
        <f t="shared" ca="1" si="57"/>
        <v>0</v>
      </c>
      <c r="AA155" s="233"/>
      <c r="AB155" s="45">
        <f t="shared" ca="1" si="51"/>
        <v>0</v>
      </c>
      <c r="AC155" s="45">
        <f t="shared" ca="1" si="40"/>
        <v>0</v>
      </c>
      <c r="AD155" s="25">
        <f t="shared" ca="1" si="41"/>
        <v>0</v>
      </c>
    </row>
    <row r="156" spans="4:30" x14ac:dyDescent="0.35">
      <c r="D156" s="20">
        <v>152</v>
      </c>
      <c r="E156" s="21">
        <f t="shared" ca="1" si="52"/>
        <v>99833</v>
      </c>
      <c r="F156" s="44">
        <f t="shared" ca="1" si="42"/>
        <v>100197</v>
      </c>
      <c r="G156" s="22" t="s">
        <v>119</v>
      </c>
      <c r="H156" s="44">
        <f t="shared" ca="1" si="53"/>
        <v>99804</v>
      </c>
      <c r="I156" s="45">
        <f t="shared" ca="1" si="43"/>
        <v>0</v>
      </c>
      <c r="J156" s="45">
        <f t="shared" ca="1" si="44"/>
        <v>0</v>
      </c>
      <c r="K156" s="45">
        <f t="shared" ca="1" si="45"/>
        <v>0</v>
      </c>
      <c r="L156" s="45"/>
      <c r="M156" s="45">
        <f t="shared" ca="1" si="54"/>
        <v>0</v>
      </c>
      <c r="N156" s="257">
        <f t="shared" ca="1" si="46"/>
        <v>0</v>
      </c>
      <c r="O156" s="23"/>
      <c r="P156" s="255">
        <f t="shared" ca="1" si="47"/>
        <v>9.4999999999999998E-3</v>
      </c>
      <c r="Q156" s="163">
        <f t="shared" ca="1" si="48"/>
        <v>9.4999999999999998E-3</v>
      </c>
      <c r="R156" s="164">
        <f ca="1">NPV(Q155,K156:$K$244) + ($A$13+$A$14+$A$15)/POWER(1+Q155,$A$28-D156+1)</f>
        <v>0</v>
      </c>
      <c r="S156" s="164">
        <f ca="1">NPV(Q156,K156:$K$244) + ($A$13+$A$14+$A$15)/POWER(1+Q156,$A$28-D156+1)</f>
        <v>0</v>
      </c>
      <c r="T156" s="45">
        <f t="shared" ca="1" si="49"/>
        <v>8.4128259913995862E-12</v>
      </c>
      <c r="U156" s="45">
        <f t="shared" ca="1" si="55"/>
        <v>0</v>
      </c>
      <c r="V156" s="45">
        <f t="shared" ca="1" si="56"/>
        <v>0</v>
      </c>
      <c r="W156" s="45">
        <f t="shared" ca="1" si="50"/>
        <v>0</v>
      </c>
      <c r="X156" s="25">
        <f t="shared" ca="1" si="39"/>
        <v>8.4128259913995862E-12</v>
      </c>
      <c r="Z156" s="28">
        <f t="shared" ca="1" si="57"/>
        <v>0</v>
      </c>
      <c r="AA156" s="233"/>
      <c r="AB156" s="45">
        <f t="shared" ca="1" si="51"/>
        <v>0</v>
      </c>
      <c r="AC156" s="45">
        <f t="shared" ca="1" si="40"/>
        <v>0</v>
      </c>
      <c r="AD156" s="25">
        <f t="shared" ca="1" si="41"/>
        <v>0</v>
      </c>
    </row>
    <row r="157" spans="4:30" x14ac:dyDescent="0.35">
      <c r="D157" s="20">
        <v>153</v>
      </c>
      <c r="E157" s="21">
        <f t="shared" ca="1" si="52"/>
        <v>100198</v>
      </c>
      <c r="F157" s="44">
        <f t="shared" ca="1" si="42"/>
        <v>100562</v>
      </c>
      <c r="G157" s="22" t="s">
        <v>119</v>
      </c>
      <c r="H157" s="44">
        <f t="shared" ca="1" si="53"/>
        <v>100169</v>
      </c>
      <c r="I157" s="45">
        <f t="shared" ca="1" si="43"/>
        <v>0</v>
      </c>
      <c r="J157" s="45">
        <f t="shared" ca="1" si="44"/>
        <v>0</v>
      </c>
      <c r="K157" s="45">
        <f t="shared" ca="1" si="45"/>
        <v>0</v>
      </c>
      <c r="L157" s="45"/>
      <c r="M157" s="45">
        <f t="shared" ca="1" si="54"/>
        <v>0</v>
      </c>
      <c r="N157" s="257">
        <f t="shared" ca="1" si="46"/>
        <v>0</v>
      </c>
      <c r="O157" s="23"/>
      <c r="P157" s="255">
        <f t="shared" ca="1" si="47"/>
        <v>9.4999999999999998E-3</v>
      </c>
      <c r="Q157" s="163">
        <f t="shared" ca="1" si="48"/>
        <v>9.4999999999999998E-3</v>
      </c>
      <c r="R157" s="164">
        <f ca="1">NPV(Q156,K157:$K$244) + ($A$13+$A$14+$A$15)/POWER(1+Q156,$A$28-D157+1)</f>
        <v>0</v>
      </c>
      <c r="S157" s="164">
        <f ca="1">NPV(Q157,K157:$K$244) + ($A$13+$A$14+$A$15)/POWER(1+Q157,$A$28-D157+1)</f>
        <v>0</v>
      </c>
      <c r="T157" s="45">
        <f t="shared" ca="1" si="49"/>
        <v>8.4128259913995862E-12</v>
      </c>
      <c r="U157" s="45">
        <f t="shared" ca="1" si="55"/>
        <v>0</v>
      </c>
      <c r="V157" s="45">
        <f t="shared" ca="1" si="56"/>
        <v>0</v>
      </c>
      <c r="W157" s="45">
        <f t="shared" ca="1" si="50"/>
        <v>0</v>
      </c>
      <c r="X157" s="25">
        <f t="shared" ca="1" si="39"/>
        <v>8.4128259913995862E-12</v>
      </c>
      <c r="Z157" s="28">
        <f t="shared" ca="1" si="57"/>
        <v>0</v>
      </c>
      <c r="AA157" s="233"/>
      <c r="AB157" s="45">
        <f t="shared" ca="1" si="51"/>
        <v>0</v>
      </c>
      <c r="AC157" s="45">
        <f t="shared" ca="1" si="40"/>
        <v>0</v>
      </c>
      <c r="AD157" s="25">
        <f t="shared" ca="1" si="41"/>
        <v>0</v>
      </c>
    </row>
    <row r="158" spans="4:30" x14ac:dyDescent="0.35">
      <c r="D158" s="20">
        <v>154</v>
      </c>
      <c r="E158" s="21">
        <f t="shared" ca="1" si="52"/>
        <v>100563</v>
      </c>
      <c r="F158" s="44">
        <f t="shared" ca="1" si="42"/>
        <v>100928</v>
      </c>
      <c r="G158" s="22" t="s">
        <v>119</v>
      </c>
      <c r="H158" s="44">
        <f t="shared" ca="1" si="53"/>
        <v>100534</v>
      </c>
      <c r="I158" s="45">
        <f t="shared" ca="1" si="43"/>
        <v>0</v>
      </c>
      <c r="J158" s="45">
        <f t="shared" ca="1" si="44"/>
        <v>0</v>
      </c>
      <c r="K158" s="45">
        <f t="shared" ca="1" si="45"/>
        <v>0</v>
      </c>
      <c r="L158" s="45"/>
      <c r="M158" s="45">
        <f t="shared" ca="1" si="54"/>
        <v>0</v>
      </c>
      <c r="N158" s="257">
        <f t="shared" ca="1" si="46"/>
        <v>0</v>
      </c>
      <c r="O158" s="23"/>
      <c r="P158" s="255">
        <f t="shared" ca="1" si="47"/>
        <v>9.4999999999999998E-3</v>
      </c>
      <c r="Q158" s="163">
        <f t="shared" ca="1" si="48"/>
        <v>9.4999999999999998E-3</v>
      </c>
      <c r="R158" s="164">
        <f ca="1">NPV(Q157,K158:$K$244) + ($A$13+$A$14+$A$15)/POWER(1+Q157,$A$28-D158+1)</f>
        <v>0</v>
      </c>
      <c r="S158" s="164">
        <f ca="1">NPV(Q158,K158:$K$244) + ($A$13+$A$14+$A$15)/POWER(1+Q158,$A$28-D158+1)</f>
        <v>0</v>
      </c>
      <c r="T158" s="45">
        <f t="shared" ca="1" si="49"/>
        <v>8.4128259913995862E-12</v>
      </c>
      <c r="U158" s="45">
        <f t="shared" ca="1" si="55"/>
        <v>0</v>
      </c>
      <c r="V158" s="45">
        <f t="shared" ca="1" si="56"/>
        <v>0</v>
      </c>
      <c r="W158" s="45">
        <f t="shared" ca="1" si="50"/>
        <v>0</v>
      </c>
      <c r="X158" s="25">
        <f t="shared" ca="1" si="39"/>
        <v>8.4128259913995862E-12</v>
      </c>
      <c r="Z158" s="28">
        <f t="shared" ca="1" si="57"/>
        <v>0</v>
      </c>
      <c r="AA158" s="233"/>
      <c r="AB158" s="45">
        <f t="shared" ca="1" si="51"/>
        <v>0</v>
      </c>
      <c r="AC158" s="45">
        <f t="shared" ca="1" si="40"/>
        <v>0</v>
      </c>
      <c r="AD158" s="25">
        <f t="shared" ca="1" si="41"/>
        <v>0</v>
      </c>
    </row>
    <row r="159" spans="4:30" x14ac:dyDescent="0.35">
      <c r="D159" s="20">
        <v>155</v>
      </c>
      <c r="E159" s="21">
        <f t="shared" ca="1" si="52"/>
        <v>100929</v>
      </c>
      <c r="F159" s="44">
        <f t="shared" ca="1" si="42"/>
        <v>101293</v>
      </c>
      <c r="G159" s="22" t="s">
        <v>119</v>
      </c>
      <c r="H159" s="44">
        <f t="shared" ca="1" si="53"/>
        <v>100900</v>
      </c>
      <c r="I159" s="45">
        <f t="shared" ca="1" si="43"/>
        <v>0</v>
      </c>
      <c r="J159" s="45">
        <f t="shared" ca="1" si="44"/>
        <v>0</v>
      </c>
      <c r="K159" s="45">
        <f t="shared" ca="1" si="45"/>
        <v>0</v>
      </c>
      <c r="L159" s="45"/>
      <c r="M159" s="45">
        <f t="shared" ca="1" si="54"/>
        <v>0</v>
      </c>
      <c r="N159" s="257">
        <f t="shared" ca="1" si="46"/>
        <v>0</v>
      </c>
      <c r="O159" s="23"/>
      <c r="P159" s="255">
        <f t="shared" ca="1" si="47"/>
        <v>9.4999999999999998E-3</v>
      </c>
      <c r="Q159" s="163">
        <f t="shared" ca="1" si="48"/>
        <v>9.4999999999999998E-3</v>
      </c>
      <c r="R159" s="164">
        <f ca="1">NPV(Q158,K159:$K$244) + ($A$13+$A$14+$A$15)/POWER(1+Q158,$A$28-D159+1)</f>
        <v>0</v>
      </c>
      <c r="S159" s="164">
        <f ca="1">NPV(Q159,K159:$K$244) + ($A$13+$A$14+$A$15)/POWER(1+Q159,$A$28-D159+1)</f>
        <v>0</v>
      </c>
      <c r="T159" s="45">
        <f t="shared" ca="1" si="49"/>
        <v>8.4128259913995862E-12</v>
      </c>
      <c r="U159" s="45">
        <f t="shared" ca="1" si="55"/>
        <v>0</v>
      </c>
      <c r="V159" s="45">
        <f t="shared" ca="1" si="56"/>
        <v>0</v>
      </c>
      <c r="W159" s="45">
        <f t="shared" ca="1" si="50"/>
        <v>0</v>
      </c>
      <c r="X159" s="25">
        <f t="shared" ca="1" si="39"/>
        <v>8.4128259913995862E-12</v>
      </c>
      <c r="Z159" s="28">
        <f t="shared" ca="1" si="57"/>
        <v>0</v>
      </c>
      <c r="AA159" s="233"/>
      <c r="AB159" s="45">
        <f t="shared" ca="1" si="51"/>
        <v>0</v>
      </c>
      <c r="AC159" s="45">
        <f t="shared" ca="1" si="40"/>
        <v>0</v>
      </c>
      <c r="AD159" s="25">
        <f t="shared" ca="1" si="41"/>
        <v>0</v>
      </c>
    </row>
    <row r="160" spans="4:30" x14ac:dyDescent="0.35">
      <c r="D160" s="20">
        <v>156</v>
      </c>
      <c r="E160" s="21">
        <f t="shared" ca="1" si="52"/>
        <v>101294</v>
      </c>
      <c r="F160" s="44">
        <f t="shared" ca="1" si="42"/>
        <v>101658</v>
      </c>
      <c r="G160" s="22" t="s">
        <v>119</v>
      </c>
      <c r="H160" s="44">
        <f t="shared" ca="1" si="53"/>
        <v>101265</v>
      </c>
      <c r="I160" s="45">
        <f t="shared" ca="1" si="43"/>
        <v>0</v>
      </c>
      <c r="J160" s="45">
        <f t="shared" ca="1" si="44"/>
        <v>0</v>
      </c>
      <c r="K160" s="45">
        <f t="shared" ca="1" si="45"/>
        <v>0</v>
      </c>
      <c r="L160" s="45"/>
      <c r="M160" s="45">
        <f t="shared" ca="1" si="54"/>
        <v>0</v>
      </c>
      <c r="N160" s="257">
        <f t="shared" ca="1" si="46"/>
        <v>0</v>
      </c>
      <c r="O160" s="23"/>
      <c r="P160" s="255">
        <f t="shared" ca="1" si="47"/>
        <v>9.4999999999999998E-3</v>
      </c>
      <c r="Q160" s="163">
        <f t="shared" ca="1" si="48"/>
        <v>9.4999999999999998E-3</v>
      </c>
      <c r="R160" s="164">
        <f ca="1">NPV(Q159,K160:$K$244) + ($A$13+$A$14+$A$15)/POWER(1+Q159,$A$28-D160+1)</f>
        <v>0</v>
      </c>
      <c r="S160" s="164">
        <f ca="1">NPV(Q160,K160:$K$244) + ($A$13+$A$14+$A$15)/POWER(1+Q160,$A$28-D160+1)</f>
        <v>0</v>
      </c>
      <c r="T160" s="45">
        <f t="shared" ca="1" si="49"/>
        <v>8.4128259913995862E-12</v>
      </c>
      <c r="U160" s="45">
        <f t="shared" ca="1" si="55"/>
        <v>0</v>
      </c>
      <c r="V160" s="45">
        <f t="shared" ca="1" si="56"/>
        <v>0</v>
      </c>
      <c r="W160" s="45">
        <f t="shared" ca="1" si="50"/>
        <v>0</v>
      </c>
      <c r="X160" s="25">
        <f t="shared" ca="1" si="39"/>
        <v>8.4128259913995862E-12</v>
      </c>
      <c r="Z160" s="28">
        <f t="shared" ca="1" si="57"/>
        <v>0</v>
      </c>
      <c r="AA160" s="233"/>
      <c r="AB160" s="45">
        <f t="shared" ca="1" si="51"/>
        <v>0</v>
      </c>
      <c r="AC160" s="45">
        <f t="shared" ca="1" si="40"/>
        <v>0</v>
      </c>
      <c r="AD160" s="25">
        <f t="shared" ca="1" si="41"/>
        <v>0</v>
      </c>
    </row>
    <row r="161" spans="4:30" x14ac:dyDescent="0.35">
      <c r="D161" s="20">
        <v>157</v>
      </c>
      <c r="E161" s="21">
        <f t="shared" ca="1" si="52"/>
        <v>101659</v>
      </c>
      <c r="F161" s="44">
        <f t="shared" ca="1" si="42"/>
        <v>102023</v>
      </c>
      <c r="G161" s="22" t="s">
        <v>119</v>
      </c>
      <c r="H161" s="44">
        <f t="shared" ca="1" si="53"/>
        <v>101630</v>
      </c>
      <c r="I161" s="45">
        <f t="shared" ca="1" si="43"/>
        <v>0</v>
      </c>
      <c r="J161" s="45">
        <f t="shared" ca="1" si="44"/>
        <v>0</v>
      </c>
      <c r="K161" s="45">
        <f t="shared" ca="1" si="45"/>
        <v>0</v>
      </c>
      <c r="L161" s="45"/>
      <c r="M161" s="45">
        <f t="shared" ca="1" si="54"/>
        <v>0</v>
      </c>
      <c r="N161" s="257">
        <f t="shared" ca="1" si="46"/>
        <v>0</v>
      </c>
      <c r="O161" s="23"/>
      <c r="P161" s="255">
        <f t="shared" ca="1" si="47"/>
        <v>9.4999999999999998E-3</v>
      </c>
      <c r="Q161" s="163">
        <f t="shared" ca="1" si="48"/>
        <v>9.4999999999999998E-3</v>
      </c>
      <c r="R161" s="164">
        <f ca="1">NPV(Q160,K161:$K$244) + ($A$13+$A$14+$A$15)/POWER(1+Q160,$A$28-D161+1)</f>
        <v>0</v>
      </c>
      <c r="S161" s="164">
        <f ca="1">NPV(Q161,K161:$K$244) + ($A$13+$A$14+$A$15)/POWER(1+Q161,$A$28-D161+1)</f>
        <v>0</v>
      </c>
      <c r="T161" s="45">
        <f t="shared" ca="1" si="49"/>
        <v>8.4128259913995862E-12</v>
      </c>
      <c r="U161" s="45">
        <f t="shared" ca="1" si="55"/>
        <v>0</v>
      </c>
      <c r="V161" s="45">
        <f t="shared" ca="1" si="56"/>
        <v>0</v>
      </c>
      <c r="W161" s="45">
        <f t="shared" ca="1" si="50"/>
        <v>0</v>
      </c>
      <c r="X161" s="25">
        <f t="shared" ca="1" si="39"/>
        <v>8.4128259913995862E-12</v>
      </c>
      <c r="Z161" s="28">
        <f t="shared" ca="1" si="57"/>
        <v>0</v>
      </c>
      <c r="AA161" s="233"/>
      <c r="AB161" s="45">
        <f t="shared" ca="1" si="51"/>
        <v>0</v>
      </c>
      <c r="AC161" s="45">
        <f t="shared" ca="1" si="40"/>
        <v>0</v>
      </c>
      <c r="AD161" s="25">
        <f t="shared" ca="1" si="41"/>
        <v>0</v>
      </c>
    </row>
    <row r="162" spans="4:30" x14ac:dyDescent="0.35">
      <c r="D162" s="20">
        <v>158</v>
      </c>
      <c r="E162" s="21">
        <f t="shared" ca="1" si="52"/>
        <v>102024</v>
      </c>
      <c r="F162" s="44">
        <f t="shared" ca="1" si="42"/>
        <v>102389</v>
      </c>
      <c r="G162" s="22" t="s">
        <v>119</v>
      </c>
      <c r="H162" s="44">
        <f t="shared" ca="1" si="53"/>
        <v>101995</v>
      </c>
      <c r="I162" s="45">
        <f t="shared" ca="1" si="43"/>
        <v>0</v>
      </c>
      <c r="J162" s="45">
        <f t="shared" ca="1" si="44"/>
        <v>0</v>
      </c>
      <c r="K162" s="45">
        <f t="shared" ca="1" si="45"/>
        <v>0</v>
      </c>
      <c r="L162" s="45"/>
      <c r="M162" s="45">
        <f t="shared" ca="1" si="54"/>
        <v>0</v>
      </c>
      <c r="N162" s="257">
        <f t="shared" ca="1" si="46"/>
        <v>0</v>
      </c>
      <c r="O162" s="23"/>
      <c r="P162" s="255">
        <f t="shared" ca="1" si="47"/>
        <v>9.4999999999999998E-3</v>
      </c>
      <c r="Q162" s="163">
        <f t="shared" ca="1" si="48"/>
        <v>9.4999999999999998E-3</v>
      </c>
      <c r="R162" s="164">
        <f ca="1">NPV(Q161,K162:$K$244) + ($A$13+$A$14+$A$15)/POWER(1+Q161,$A$28-D162+1)</f>
        <v>0</v>
      </c>
      <c r="S162" s="164">
        <f ca="1">NPV(Q162,K162:$K$244) + ($A$13+$A$14+$A$15)/POWER(1+Q162,$A$28-D162+1)</f>
        <v>0</v>
      </c>
      <c r="T162" s="45">
        <f t="shared" ca="1" si="49"/>
        <v>8.4128259913995862E-12</v>
      </c>
      <c r="U162" s="45">
        <f t="shared" ca="1" si="55"/>
        <v>0</v>
      </c>
      <c r="V162" s="45">
        <f t="shared" ca="1" si="56"/>
        <v>0</v>
      </c>
      <c r="W162" s="45">
        <f t="shared" ca="1" si="50"/>
        <v>0</v>
      </c>
      <c r="X162" s="25">
        <f t="shared" ca="1" si="39"/>
        <v>8.4128259913995862E-12</v>
      </c>
      <c r="Z162" s="28">
        <f t="shared" ca="1" si="57"/>
        <v>0</v>
      </c>
      <c r="AA162" s="233"/>
      <c r="AB162" s="45">
        <f t="shared" ca="1" si="51"/>
        <v>0</v>
      </c>
      <c r="AC162" s="45">
        <f t="shared" ca="1" si="40"/>
        <v>0</v>
      </c>
      <c r="AD162" s="25">
        <f t="shared" ca="1" si="41"/>
        <v>0</v>
      </c>
    </row>
    <row r="163" spans="4:30" x14ac:dyDescent="0.35">
      <c r="D163" s="20">
        <v>159</v>
      </c>
      <c r="E163" s="21">
        <f t="shared" ca="1" si="52"/>
        <v>102390</v>
      </c>
      <c r="F163" s="44">
        <f t="shared" ca="1" si="42"/>
        <v>102754</v>
      </c>
      <c r="G163" s="22" t="s">
        <v>119</v>
      </c>
      <c r="H163" s="44">
        <f t="shared" ca="1" si="53"/>
        <v>102361</v>
      </c>
      <c r="I163" s="45">
        <f t="shared" ca="1" si="43"/>
        <v>0</v>
      </c>
      <c r="J163" s="45">
        <f t="shared" ca="1" si="44"/>
        <v>0</v>
      </c>
      <c r="K163" s="45">
        <f t="shared" ca="1" si="45"/>
        <v>0</v>
      </c>
      <c r="L163" s="45"/>
      <c r="M163" s="45">
        <f t="shared" ca="1" si="54"/>
        <v>0</v>
      </c>
      <c r="N163" s="257">
        <f t="shared" ca="1" si="46"/>
        <v>0</v>
      </c>
      <c r="O163" s="23"/>
      <c r="P163" s="255">
        <f t="shared" ca="1" si="47"/>
        <v>9.4999999999999998E-3</v>
      </c>
      <c r="Q163" s="163">
        <f t="shared" ca="1" si="48"/>
        <v>9.4999999999999998E-3</v>
      </c>
      <c r="R163" s="164">
        <f ca="1">NPV(Q162,K163:$K$244) + ($A$13+$A$14+$A$15)/POWER(1+Q162,$A$28-D163+1)</f>
        <v>0</v>
      </c>
      <c r="S163" s="164">
        <f ca="1">NPV(Q163,K163:$K$244) + ($A$13+$A$14+$A$15)/POWER(1+Q163,$A$28-D163+1)</f>
        <v>0</v>
      </c>
      <c r="T163" s="45">
        <f t="shared" ca="1" si="49"/>
        <v>8.4128259913995862E-12</v>
      </c>
      <c r="U163" s="45">
        <f t="shared" ca="1" si="55"/>
        <v>0</v>
      </c>
      <c r="V163" s="45">
        <f t="shared" ca="1" si="56"/>
        <v>0</v>
      </c>
      <c r="W163" s="45">
        <f t="shared" ca="1" si="50"/>
        <v>0</v>
      </c>
      <c r="X163" s="25">
        <f t="shared" ca="1" si="39"/>
        <v>8.4128259913995862E-12</v>
      </c>
      <c r="Z163" s="28">
        <f t="shared" ca="1" si="57"/>
        <v>0</v>
      </c>
      <c r="AA163" s="233"/>
      <c r="AB163" s="45">
        <f t="shared" ca="1" si="51"/>
        <v>0</v>
      </c>
      <c r="AC163" s="45">
        <f t="shared" ca="1" si="40"/>
        <v>0</v>
      </c>
      <c r="AD163" s="25">
        <f t="shared" ca="1" si="41"/>
        <v>0</v>
      </c>
    </row>
    <row r="164" spans="4:30" x14ac:dyDescent="0.35">
      <c r="D164" s="20">
        <v>160</v>
      </c>
      <c r="E164" s="21">
        <f t="shared" ca="1" si="52"/>
        <v>102755</v>
      </c>
      <c r="F164" s="44">
        <f t="shared" ca="1" si="42"/>
        <v>103119</v>
      </c>
      <c r="G164" s="22" t="s">
        <v>119</v>
      </c>
      <c r="H164" s="44">
        <f t="shared" ca="1" si="53"/>
        <v>102726</v>
      </c>
      <c r="I164" s="45">
        <f t="shared" ca="1" si="43"/>
        <v>0</v>
      </c>
      <c r="J164" s="45">
        <f t="shared" ca="1" si="44"/>
        <v>0</v>
      </c>
      <c r="K164" s="45">
        <f t="shared" ca="1" si="45"/>
        <v>0</v>
      </c>
      <c r="L164" s="45"/>
      <c r="M164" s="45">
        <f t="shared" ca="1" si="54"/>
        <v>0</v>
      </c>
      <c r="N164" s="257">
        <f t="shared" ca="1" si="46"/>
        <v>0</v>
      </c>
      <c r="O164" s="23"/>
      <c r="P164" s="255">
        <f t="shared" ca="1" si="47"/>
        <v>9.4999999999999998E-3</v>
      </c>
      <c r="Q164" s="163">
        <f t="shared" ca="1" si="48"/>
        <v>9.4999999999999998E-3</v>
      </c>
      <c r="R164" s="164">
        <f ca="1">NPV(Q163,K164:$K$244) + ($A$13+$A$14+$A$15)/POWER(1+Q163,$A$28-D164+1)</f>
        <v>0</v>
      </c>
      <c r="S164" s="164">
        <f ca="1">NPV(Q164,K164:$K$244) + ($A$13+$A$14+$A$15)/POWER(1+Q164,$A$28-D164+1)</f>
        <v>0</v>
      </c>
      <c r="T164" s="45">
        <f t="shared" ca="1" si="49"/>
        <v>8.4128259913995862E-12</v>
      </c>
      <c r="U164" s="45">
        <f t="shared" ca="1" si="55"/>
        <v>0</v>
      </c>
      <c r="V164" s="45">
        <f t="shared" ca="1" si="56"/>
        <v>0</v>
      </c>
      <c r="W164" s="45">
        <f t="shared" ca="1" si="50"/>
        <v>0</v>
      </c>
      <c r="X164" s="25">
        <f t="shared" ca="1" si="39"/>
        <v>8.4128259913995862E-12</v>
      </c>
      <c r="Z164" s="28">
        <f t="shared" ca="1" si="57"/>
        <v>0</v>
      </c>
      <c r="AA164" s="233"/>
      <c r="AB164" s="45">
        <f t="shared" ca="1" si="51"/>
        <v>0</v>
      </c>
      <c r="AC164" s="45">
        <f t="shared" ca="1" si="40"/>
        <v>0</v>
      </c>
      <c r="AD164" s="25">
        <f t="shared" ca="1" si="41"/>
        <v>0</v>
      </c>
    </row>
    <row r="165" spans="4:30" x14ac:dyDescent="0.35">
      <c r="D165" s="20">
        <v>161</v>
      </c>
      <c r="E165" s="21">
        <f t="shared" ca="1" si="52"/>
        <v>103120</v>
      </c>
      <c r="F165" s="44">
        <f t="shared" ca="1" si="42"/>
        <v>103484</v>
      </c>
      <c r="G165" s="22" t="s">
        <v>119</v>
      </c>
      <c r="H165" s="44">
        <f t="shared" ca="1" si="53"/>
        <v>103091</v>
      </c>
      <c r="I165" s="45">
        <f t="shared" ca="1" si="43"/>
        <v>0</v>
      </c>
      <c r="J165" s="45">
        <f t="shared" ca="1" si="44"/>
        <v>0</v>
      </c>
      <c r="K165" s="45">
        <f t="shared" ca="1" si="45"/>
        <v>0</v>
      </c>
      <c r="L165" s="45"/>
      <c r="M165" s="45">
        <f t="shared" ca="1" si="54"/>
        <v>0</v>
      </c>
      <c r="N165" s="257">
        <f t="shared" ca="1" si="46"/>
        <v>0</v>
      </c>
      <c r="O165" s="23"/>
      <c r="P165" s="255">
        <f t="shared" ca="1" si="47"/>
        <v>9.4999999999999998E-3</v>
      </c>
      <c r="Q165" s="163">
        <f t="shared" ca="1" si="48"/>
        <v>9.4999999999999998E-3</v>
      </c>
      <c r="R165" s="164">
        <f ca="1">NPV(Q164,K165:$K$244) + ($A$13+$A$14+$A$15)/POWER(1+Q164,$A$28-D165+1)</f>
        <v>0</v>
      </c>
      <c r="S165" s="164">
        <f ca="1">NPV(Q165,K165:$K$244) + ($A$13+$A$14+$A$15)/POWER(1+Q165,$A$28-D165+1)</f>
        <v>0</v>
      </c>
      <c r="T165" s="45">
        <f t="shared" ca="1" si="49"/>
        <v>8.4128259913995862E-12</v>
      </c>
      <c r="U165" s="45">
        <f t="shared" ca="1" si="55"/>
        <v>0</v>
      </c>
      <c r="V165" s="45">
        <f t="shared" ca="1" si="56"/>
        <v>0</v>
      </c>
      <c r="W165" s="45">
        <f t="shared" ca="1" si="50"/>
        <v>0</v>
      </c>
      <c r="X165" s="25">
        <f t="shared" ca="1" si="39"/>
        <v>8.4128259913995862E-12</v>
      </c>
      <c r="Z165" s="28">
        <f t="shared" ca="1" si="57"/>
        <v>0</v>
      </c>
      <c r="AA165" s="233"/>
      <c r="AB165" s="45">
        <f t="shared" ca="1" si="51"/>
        <v>0</v>
      </c>
      <c r="AC165" s="45">
        <f t="shared" ca="1" si="40"/>
        <v>0</v>
      </c>
      <c r="AD165" s="25">
        <f t="shared" ca="1" si="41"/>
        <v>0</v>
      </c>
    </row>
    <row r="166" spans="4:30" x14ac:dyDescent="0.35">
      <c r="D166" s="20">
        <v>162</v>
      </c>
      <c r="E166" s="21">
        <f t="shared" ca="1" si="52"/>
        <v>103485</v>
      </c>
      <c r="F166" s="44">
        <f t="shared" ca="1" si="42"/>
        <v>103850</v>
      </c>
      <c r="G166" s="22" t="s">
        <v>119</v>
      </c>
      <c r="H166" s="44">
        <f t="shared" ca="1" si="53"/>
        <v>103456</v>
      </c>
      <c r="I166" s="45">
        <f t="shared" ca="1" si="43"/>
        <v>0</v>
      </c>
      <c r="J166" s="45">
        <f t="shared" ca="1" si="44"/>
        <v>0</v>
      </c>
      <c r="K166" s="45">
        <f t="shared" ca="1" si="45"/>
        <v>0</v>
      </c>
      <c r="L166" s="45"/>
      <c r="M166" s="45">
        <f t="shared" ca="1" si="54"/>
        <v>0</v>
      </c>
      <c r="N166" s="257">
        <f t="shared" ca="1" si="46"/>
        <v>0</v>
      </c>
      <c r="O166" s="23"/>
      <c r="P166" s="255">
        <f t="shared" ca="1" si="47"/>
        <v>9.4999999999999998E-3</v>
      </c>
      <c r="Q166" s="163">
        <f t="shared" ca="1" si="48"/>
        <v>9.4999999999999998E-3</v>
      </c>
      <c r="R166" s="164">
        <f ca="1">NPV(Q165,K166:$K$244) + ($A$13+$A$14+$A$15)/POWER(1+Q165,$A$28-D166+1)</f>
        <v>0</v>
      </c>
      <c r="S166" s="164">
        <f ca="1">NPV(Q166,K166:$K$244) + ($A$13+$A$14+$A$15)/POWER(1+Q166,$A$28-D166+1)</f>
        <v>0</v>
      </c>
      <c r="T166" s="45">
        <f t="shared" ca="1" si="49"/>
        <v>8.4128259913995862E-12</v>
      </c>
      <c r="U166" s="45">
        <f t="shared" ca="1" si="55"/>
        <v>0</v>
      </c>
      <c r="V166" s="45">
        <f t="shared" ca="1" si="56"/>
        <v>0</v>
      </c>
      <c r="W166" s="45">
        <f t="shared" ca="1" si="50"/>
        <v>0</v>
      </c>
      <c r="X166" s="25">
        <f t="shared" ca="1" si="39"/>
        <v>8.4128259913995862E-12</v>
      </c>
      <c r="Z166" s="28">
        <f t="shared" ca="1" si="57"/>
        <v>0</v>
      </c>
      <c r="AA166" s="233"/>
      <c r="AB166" s="45">
        <f t="shared" ca="1" si="51"/>
        <v>0</v>
      </c>
      <c r="AC166" s="45">
        <f t="shared" ca="1" si="40"/>
        <v>0</v>
      </c>
      <c r="AD166" s="25">
        <f t="shared" ca="1" si="41"/>
        <v>0</v>
      </c>
    </row>
    <row r="167" spans="4:30" x14ac:dyDescent="0.35">
      <c r="D167" s="20">
        <v>163</v>
      </c>
      <c r="E167" s="21">
        <f t="shared" ca="1" si="52"/>
        <v>103851</v>
      </c>
      <c r="F167" s="44">
        <f t="shared" ca="1" si="42"/>
        <v>104215</v>
      </c>
      <c r="G167" s="22" t="s">
        <v>119</v>
      </c>
      <c r="H167" s="44">
        <f t="shared" ca="1" si="53"/>
        <v>103822</v>
      </c>
      <c r="I167" s="45">
        <f t="shared" ca="1" si="43"/>
        <v>0</v>
      </c>
      <c r="J167" s="45">
        <f t="shared" ca="1" si="44"/>
        <v>0</v>
      </c>
      <c r="K167" s="45">
        <f t="shared" ca="1" si="45"/>
        <v>0</v>
      </c>
      <c r="L167" s="45"/>
      <c r="M167" s="45">
        <f t="shared" ca="1" si="54"/>
        <v>0</v>
      </c>
      <c r="N167" s="257">
        <f t="shared" ca="1" si="46"/>
        <v>0</v>
      </c>
      <c r="O167" s="23"/>
      <c r="P167" s="255">
        <f t="shared" ca="1" si="47"/>
        <v>9.4999999999999998E-3</v>
      </c>
      <c r="Q167" s="163">
        <f t="shared" ca="1" si="48"/>
        <v>9.4999999999999998E-3</v>
      </c>
      <c r="R167" s="164">
        <f ca="1">NPV(Q166,K167:$K$244) + ($A$13+$A$14+$A$15)/POWER(1+Q166,$A$28-D167+1)</f>
        <v>0</v>
      </c>
      <c r="S167" s="164">
        <f ca="1">NPV(Q167,K167:$K$244) + ($A$13+$A$14+$A$15)/POWER(1+Q167,$A$28-D167+1)</f>
        <v>0</v>
      </c>
      <c r="T167" s="45">
        <f t="shared" ca="1" si="49"/>
        <v>8.4128259913995862E-12</v>
      </c>
      <c r="U167" s="45">
        <f t="shared" ca="1" si="55"/>
        <v>0</v>
      </c>
      <c r="V167" s="45">
        <f t="shared" ca="1" si="56"/>
        <v>0</v>
      </c>
      <c r="W167" s="45">
        <f t="shared" ca="1" si="50"/>
        <v>0</v>
      </c>
      <c r="X167" s="25">
        <f t="shared" ca="1" si="39"/>
        <v>8.4128259913995862E-12</v>
      </c>
      <c r="Z167" s="28">
        <f t="shared" ca="1" si="57"/>
        <v>0</v>
      </c>
      <c r="AA167" s="233"/>
      <c r="AB167" s="45">
        <f t="shared" ca="1" si="51"/>
        <v>0</v>
      </c>
      <c r="AC167" s="45">
        <f t="shared" ca="1" si="40"/>
        <v>0</v>
      </c>
      <c r="AD167" s="25">
        <f t="shared" ca="1" si="41"/>
        <v>0</v>
      </c>
    </row>
    <row r="168" spans="4:30" x14ac:dyDescent="0.35">
      <c r="D168" s="20">
        <v>164</v>
      </c>
      <c r="E168" s="21">
        <f t="shared" ca="1" si="52"/>
        <v>104216</v>
      </c>
      <c r="F168" s="44">
        <f t="shared" ca="1" si="42"/>
        <v>104580</v>
      </c>
      <c r="G168" s="22" t="s">
        <v>119</v>
      </c>
      <c r="H168" s="44">
        <f t="shared" ca="1" si="53"/>
        <v>104187</v>
      </c>
      <c r="I168" s="45">
        <f t="shared" ca="1" si="43"/>
        <v>0</v>
      </c>
      <c r="J168" s="45">
        <f t="shared" ca="1" si="44"/>
        <v>0</v>
      </c>
      <c r="K168" s="45">
        <f t="shared" ca="1" si="45"/>
        <v>0</v>
      </c>
      <c r="L168" s="45"/>
      <c r="M168" s="45">
        <f t="shared" ca="1" si="54"/>
        <v>0</v>
      </c>
      <c r="N168" s="257">
        <f t="shared" ca="1" si="46"/>
        <v>0</v>
      </c>
      <c r="O168" s="23"/>
      <c r="P168" s="255">
        <f t="shared" ca="1" si="47"/>
        <v>9.4999999999999998E-3</v>
      </c>
      <c r="Q168" s="163">
        <f t="shared" ca="1" si="48"/>
        <v>9.4999999999999998E-3</v>
      </c>
      <c r="R168" s="164">
        <f ca="1">NPV(Q167,K168:$K$244) + ($A$13+$A$14+$A$15)/POWER(1+Q167,$A$28-D168+1)</f>
        <v>0</v>
      </c>
      <c r="S168" s="164">
        <f ca="1">NPV(Q168,K168:$K$244) + ($A$13+$A$14+$A$15)/POWER(1+Q168,$A$28-D168+1)</f>
        <v>0</v>
      </c>
      <c r="T168" s="45">
        <f t="shared" ca="1" si="49"/>
        <v>8.4128259913995862E-12</v>
      </c>
      <c r="U168" s="45">
        <f t="shared" ca="1" si="55"/>
        <v>0</v>
      </c>
      <c r="V168" s="45">
        <f t="shared" ca="1" si="56"/>
        <v>0</v>
      </c>
      <c r="W168" s="45">
        <f t="shared" ca="1" si="50"/>
        <v>0</v>
      </c>
      <c r="X168" s="25">
        <f t="shared" ca="1" si="39"/>
        <v>8.4128259913995862E-12</v>
      </c>
      <c r="Z168" s="28">
        <f t="shared" ca="1" si="57"/>
        <v>0</v>
      </c>
      <c r="AA168" s="233"/>
      <c r="AB168" s="45">
        <f t="shared" ca="1" si="51"/>
        <v>0</v>
      </c>
      <c r="AC168" s="45">
        <f t="shared" ca="1" si="40"/>
        <v>0</v>
      </c>
      <c r="AD168" s="25">
        <f t="shared" ca="1" si="41"/>
        <v>0</v>
      </c>
    </row>
    <row r="169" spans="4:30" x14ac:dyDescent="0.35">
      <c r="D169" s="20">
        <v>165</v>
      </c>
      <c r="E169" s="21">
        <f t="shared" ca="1" si="52"/>
        <v>104581</v>
      </c>
      <c r="F169" s="44">
        <f t="shared" ca="1" si="42"/>
        <v>104945</v>
      </c>
      <c r="G169" s="22" t="s">
        <v>119</v>
      </c>
      <c r="H169" s="44">
        <f t="shared" ca="1" si="53"/>
        <v>104552</v>
      </c>
      <c r="I169" s="45">
        <f t="shared" ca="1" si="43"/>
        <v>0</v>
      </c>
      <c r="J169" s="45">
        <f t="shared" ca="1" si="44"/>
        <v>0</v>
      </c>
      <c r="K169" s="45">
        <f t="shared" ca="1" si="45"/>
        <v>0</v>
      </c>
      <c r="L169" s="45"/>
      <c r="M169" s="45">
        <f t="shared" ca="1" si="54"/>
        <v>0</v>
      </c>
      <c r="N169" s="257">
        <f t="shared" ca="1" si="46"/>
        <v>0</v>
      </c>
      <c r="O169" s="23"/>
      <c r="P169" s="255">
        <f t="shared" ca="1" si="47"/>
        <v>9.4999999999999998E-3</v>
      </c>
      <c r="Q169" s="163">
        <f t="shared" ca="1" si="48"/>
        <v>9.4999999999999998E-3</v>
      </c>
      <c r="R169" s="164">
        <f ca="1">NPV(Q168,K169:$K$244) + ($A$13+$A$14+$A$15)/POWER(1+Q168,$A$28-D169+1)</f>
        <v>0</v>
      </c>
      <c r="S169" s="164">
        <f ca="1">NPV(Q169,K169:$K$244) + ($A$13+$A$14+$A$15)/POWER(1+Q169,$A$28-D169+1)</f>
        <v>0</v>
      </c>
      <c r="T169" s="45">
        <f t="shared" ca="1" si="49"/>
        <v>8.4128259913995862E-12</v>
      </c>
      <c r="U169" s="45">
        <f t="shared" ca="1" si="55"/>
        <v>0</v>
      </c>
      <c r="V169" s="45">
        <f t="shared" ca="1" si="56"/>
        <v>0</v>
      </c>
      <c r="W169" s="45">
        <f t="shared" ca="1" si="50"/>
        <v>0</v>
      </c>
      <c r="X169" s="25">
        <f t="shared" ca="1" si="39"/>
        <v>8.4128259913995862E-12</v>
      </c>
      <c r="Z169" s="28">
        <f t="shared" ca="1" si="57"/>
        <v>0</v>
      </c>
      <c r="AA169" s="233"/>
      <c r="AB169" s="45">
        <f t="shared" ca="1" si="51"/>
        <v>0</v>
      </c>
      <c r="AC169" s="45">
        <f t="shared" ca="1" si="40"/>
        <v>0</v>
      </c>
      <c r="AD169" s="25">
        <f t="shared" ca="1" si="41"/>
        <v>0</v>
      </c>
    </row>
    <row r="170" spans="4:30" x14ac:dyDescent="0.35">
      <c r="D170" s="20">
        <v>166</v>
      </c>
      <c r="E170" s="21">
        <f t="shared" ca="1" si="52"/>
        <v>104946</v>
      </c>
      <c r="F170" s="44">
        <f t="shared" ca="1" si="42"/>
        <v>105311</v>
      </c>
      <c r="G170" s="22" t="s">
        <v>119</v>
      </c>
      <c r="H170" s="44">
        <f t="shared" ca="1" si="53"/>
        <v>104917</v>
      </c>
      <c r="I170" s="45">
        <f t="shared" ca="1" si="43"/>
        <v>0</v>
      </c>
      <c r="J170" s="45">
        <f t="shared" ca="1" si="44"/>
        <v>0</v>
      </c>
      <c r="K170" s="45">
        <f t="shared" ca="1" si="45"/>
        <v>0</v>
      </c>
      <c r="L170" s="45"/>
      <c r="M170" s="45">
        <f t="shared" ca="1" si="54"/>
        <v>0</v>
      </c>
      <c r="N170" s="257">
        <f t="shared" ca="1" si="46"/>
        <v>0</v>
      </c>
      <c r="O170" s="23"/>
      <c r="P170" s="255">
        <f t="shared" ca="1" si="47"/>
        <v>9.4999999999999998E-3</v>
      </c>
      <c r="Q170" s="163">
        <f t="shared" ca="1" si="48"/>
        <v>9.4999999999999998E-3</v>
      </c>
      <c r="R170" s="164">
        <f ca="1">NPV(Q169,K170:$K$244) + ($A$13+$A$14+$A$15)/POWER(1+Q169,$A$28-D170+1)</f>
        <v>0</v>
      </c>
      <c r="S170" s="164">
        <f ca="1">NPV(Q170,K170:$K$244) + ($A$13+$A$14+$A$15)/POWER(1+Q170,$A$28-D170+1)</f>
        <v>0</v>
      </c>
      <c r="T170" s="45">
        <f t="shared" ca="1" si="49"/>
        <v>8.4128259913995862E-12</v>
      </c>
      <c r="U170" s="45">
        <f t="shared" ca="1" si="55"/>
        <v>0</v>
      </c>
      <c r="V170" s="45">
        <f t="shared" ca="1" si="56"/>
        <v>0</v>
      </c>
      <c r="W170" s="45">
        <f t="shared" ca="1" si="50"/>
        <v>0</v>
      </c>
      <c r="X170" s="25">
        <f t="shared" ca="1" si="39"/>
        <v>8.4128259913995862E-12</v>
      </c>
      <c r="Z170" s="28">
        <f t="shared" ca="1" si="57"/>
        <v>0</v>
      </c>
      <c r="AA170" s="233"/>
      <c r="AB170" s="45">
        <f t="shared" ca="1" si="51"/>
        <v>0</v>
      </c>
      <c r="AC170" s="45">
        <f t="shared" ca="1" si="40"/>
        <v>0</v>
      </c>
      <c r="AD170" s="25">
        <f t="shared" ca="1" si="41"/>
        <v>0</v>
      </c>
    </row>
    <row r="171" spans="4:30" x14ac:dyDescent="0.35">
      <c r="D171" s="20">
        <v>167</v>
      </c>
      <c r="E171" s="21">
        <f t="shared" ca="1" si="52"/>
        <v>105312</v>
      </c>
      <c r="F171" s="44">
        <f t="shared" ca="1" si="42"/>
        <v>105676</v>
      </c>
      <c r="G171" s="22" t="s">
        <v>119</v>
      </c>
      <c r="H171" s="44">
        <f t="shared" ca="1" si="53"/>
        <v>105283</v>
      </c>
      <c r="I171" s="45">
        <f t="shared" ca="1" si="43"/>
        <v>0</v>
      </c>
      <c r="J171" s="45">
        <f t="shared" ca="1" si="44"/>
        <v>0</v>
      </c>
      <c r="K171" s="45">
        <f t="shared" ca="1" si="45"/>
        <v>0</v>
      </c>
      <c r="L171" s="45"/>
      <c r="M171" s="45">
        <f t="shared" ca="1" si="54"/>
        <v>0</v>
      </c>
      <c r="N171" s="257">
        <f t="shared" ca="1" si="46"/>
        <v>0</v>
      </c>
      <c r="O171" s="23"/>
      <c r="P171" s="255">
        <f t="shared" ca="1" si="47"/>
        <v>9.4999999999999998E-3</v>
      </c>
      <c r="Q171" s="163">
        <f t="shared" ca="1" si="48"/>
        <v>9.4999999999999998E-3</v>
      </c>
      <c r="R171" s="164">
        <f ca="1">NPV(Q170,K171:$K$244) + ($A$13+$A$14+$A$15)/POWER(1+Q170,$A$28-D171+1)</f>
        <v>0</v>
      </c>
      <c r="S171" s="164">
        <f ca="1">NPV(Q171,K171:$K$244) + ($A$13+$A$14+$A$15)/POWER(1+Q171,$A$28-D171+1)</f>
        <v>0</v>
      </c>
      <c r="T171" s="45">
        <f t="shared" ca="1" si="49"/>
        <v>8.4128259913995862E-12</v>
      </c>
      <c r="U171" s="45">
        <f t="shared" ca="1" si="55"/>
        <v>0</v>
      </c>
      <c r="V171" s="45">
        <f t="shared" ca="1" si="56"/>
        <v>0</v>
      </c>
      <c r="W171" s="45">
        <f t="shared" ca="1" si="50"/>
        <v>0</v>
      </c>
      <c r="X171" s="25">
        <f t="shared" ca="1" si="39"/>
        <v>8.4128259913995862E-12</v>
      </c>
      <c r="Z171" s="28">
        <f t="shared" ca="1" si="57"/>
        <v>0</v>
      </c>
      <c r="AA171" s="233"/>
      <c r="AB171" s="45">
        <f t="shared" ca="1" si="51"/>
        <v>0</v>
      </c>
      <c r="AC171" s="45">
        <f t="shared" ca="1" si="40"/>
        <v>0</v>
      </c>
      <c r="AD171" s="25">
        <f t="shared" ca="1" si="41"/>
        <v>0</v>
      </c>
    </row>
    <row r="172" spans="4:30" x14ac:dyDescent="0.35">
      <c r="D172" s="20">
        <v>168</v>
      </c>
      <c r="E172" s="21">
        <f t="shared" ca="1" si="52"/>
        <v>105677</v>
      </c>
      <c r="F172" s="44">
        <f t="shared" ca="1" si="42"/>
        <v>106041</v>
      </c>
      <c r="G172" s="22" t="s">
        <v>119</v>
      </c>
      <c r="H172" s="44">
        <f t="shared" ca="1" si="53"/>
        <v>105648</v>
      </c>
      <c r="I172" s="45">
        <f t="shared" ca="1" si="43"/>
        <v>0</v>
      </c>
      <c r="J172" s="45">
        <f t="shared" ca="1" si="44"/>
        <v>0</v>
      </c>
      <c r="K172" s="45">
        <f t="shared" ca="1" si="45"/>
        <v>0</v>
      </c>
      <c r="L172" s="45"/>
      <c r="M172" s="45">
        <f t="shared" ca="1" si="54"/>
        <v>0</v>
      </c>
      <c r="N172" s="257">
        <f t="shared" ca="1" si="46"/>
        <v>0</v>
      </c>
      <c r="O172" s="23"/>
      <c r="P172" s="255">
        <f t="shared" ca="1" si="47"/>
        <v>9.4999999999999998E-3</v>
      </c>
      <c r="Q172" s="163">
        <f t="shared" ca="1" si="48"/>
        <v>9.4999999999999998E-3</v>
      </c>
      <c r="R172" s="164">
        <f ca="1">NPV(Q171,K172:$K$244) + ($A$13+$A$14+$A$15)/POWER(1+Q171,$A$28-D172+1)</f>
        <v>0</v>
      </c>
      <c r="S172" s="164">
        <f ca="1">NPV(Q172,K172:$K$244) + ($A$13+$A$14+$A$15)/POWER(1+Q172,$A$28-D172+1)</f>
        <v>0</v>
      </c>
      <c r="T172" s="45">
        <f t="shared" ca="1" si="49"/>
        <v>8.4128259913995862E-12</v>
      </c>
      <c r="U172" s="45">
        <f t="shared" ca="1" si="55"/>
        <v>0</v>
      </c>
      <c r="V172" s="45">
        <f t="shared" ca="1" si="56"/>
        <v>0</v>
      </c>
      <c r="W172" s="45">
        <f t="shared" ca="1" si="50"/>
        <v>0</v>
      </c>
      <c r="X172" s="25">
        <f t="shared" ca="1" si="39"/>
        <v>8.4128259913995862E-12</v>
      </c>
      <c r="Z172" s="28">
        <f t="shared" ca="1" si="57"/>
        <v>0</v>
      </c>
      <c r="AA172" s="233"/>
      <c r="AB172" s="45">
        <f t="shared" ca="1" si="51"/>
        <v>0</v>
      </c>
      <c r="AC172" s="45">
        <f t="shared" ca="1" si="40"/>
        <v>0</v>
      </c>
      <c r="AD172" s="25">
        <f t="shared" ca="1" si="41"/>
        <v>0</v>
      </c>
    </row>
    <row r="173" spans="4:30" x14ac:dyDescent="0.35">
      <c r="D173" s="20">
        <v>169</v>
      </c>
      <c r="E173" s="21">
        <f t="shared" ca="1" si="52"/>
        <v>106042</v>
      </c>
      <c r="F173" s="44">
        <f t="shared" ca="1" si="42"/>
        <v>106406</v>
      </c>
      <c r="G173" s="22" t="s">
        <v>119</v>
      </c>
      <c r="H173" s="44">
        <f t="shared" ca="1" si="53"/>
        <v>106013</v>
      </c>
      <c r="I173" s="45">
        <f t="shared" ca="1" si="43"/>
        <v>0</v>
      </c>
      <c r="J173" s="45">
        <f t="shared" ca="1" si="44"/>
        <v>0</v>
      </c>
      <c r="K173" s="45">
        <f t="shared" ca="1" si="45"/>
        <v>0</v>
      </c>
      <c r="L173" s="45"/>
      <c r="M173" s="45">
        <f t="shared" ca="1" si="54"/>
        <v>0</v>
      </c>
      <c r="N173" s="257">
        <f t="shared" ca="1" si="46"/>
        <v>0</v>
      </c>
      <c r="O173" s="23"/>
      <c r="P173" s="255">
        <f t="shared" ca="1" si="47"/>
        <v>9.4999999999999998E-3</v>
      </c>
      <c r="Q173" s="163">
        <f t="shared" ca="1" si="48"/>
        <v>9.4999999999999998E-3</v>
      </c>
      <c r="R173" s="164">
        <f ca="1">NPV(Q172,K173:$K$244) + ($A$13+$A$14+$A$15)/POWER(1+Q172,$A$28-D173+1)</f>
        <v>0</v>
      </c>
      <c r="S173" s="164">
        <f ca="1">NPV(Q173,K173:$K$244) + ($A$13+$A$14+$A$15)/POWER(1+Q173,$A$28-D173+1)</f>
        <v>0</v>
      </c>
      <c r="T173" s="45">
        <f t="shared" ca="1" si="49"/>
        <v>8.4128259913995862E-12</v>
      </c>
      <c r="U173" s="45">
        <f t="shared" ca="1" si="55"/>
        <v>0</v>
      </c>
      <c r="V173" s="45">
        <f t="shared" ca="1" si="56"/>
        <v>0</v>
      </c>
      <c r="W173" s="45">
        <f t="shared" ca="1" si="50"/>
        <v>0</v>
      </c>
      <c r="X173" s="25">
        <f t="shared" ca="1" si="39"/>
        <v>8.4128259913995862E-12</v>
      </c>
      <c r="Z173" s="28">
        <f t="shared" ca="1" si="57"/>
        <v>0</v>
      </c>
      <c r="AA173" s="233"/>
      <c r="AB173" s="45">
        <f t="shared" ca="1" si="51"/>
        <v>0</v>
      </c>
      <c r="AC173" s="45">
        <f t="shared" ca="1" si="40"/>
        <v>0</v>
      </c>
      <c r="AD173" s="25">
        <f t="shared" ca="1" si="41"/>
        <v>0</v>
      </c>
    </row>
    <row r="174" spans="4:30" x14ac:dyDescent="0.35">
      <c r="D174" s="20">
        <v>170</v>
      </c>
      <c r="E174" s="21">
        <f t="shared" ca="1" si="52"/>
        <v>106407</v>
      </c>
      <c r="F174" s="44">
        <f t="shared" ca="1" si="42"/>
        <v>106772</v>
      </c>
      <c r="G174" s="22" t="s">
        <v>119</v>
      </c>
      <c r="H174" s="44">
        <f t="shared" ca="1" si="53"/>
        <v>106378</v>
      </c>
      <c r="I174" s="45">
        <f t="shared" ca="1" si="43"/>
        <v>0</v>
      </c>
      <c r="J174" s="45">
        <f t="shared" ca="1" si="44"/>
        <v>0</v>
      </c>
      <c r="K174" s="45">
        <f t="shared" ca="1" si="45"/>
        <v>0</v>
      </c>
      <c r="L174" s="45"/>
      <c r="M174" s="45">
        <f t="shared" ca="1" si="54"/>
        <v>0</v>
      </c>
      <c r="N174" s="257">
        <f t="shared" ca="1" si="46"/>
        <v>0</v>
      </c>
      <c r="O174" s="23"/>
      <c r="P174" s="255">
        <f t="shared" ca="1" si="47"/>
        <v>9.4999999999999998E-3</v>
      </c>
      <c r="Q174" s="163">
        <f t="shared" ca="1" si="48"/>
        <v>9.4999999999999998E-3</v>
      </c>
      <c r="R174" s="164">
        <f ca="1">NPV(Q173,K174:$K$244) + ($A$13+$A$14+$A$15)/POWER(1+Q173,$A$28-D174+1)</f>
        <v>0</v>
      </c>
      <c r="S174" s="164">
        <f ca="1">NPV(Q174,K174:$K$244) + ($A$13+$A$14+$A$15)/POWER(1+Q174,$A$28-D174+1)</f>
        <v>0</v>
      </c>
      <c r="T174" s="45">
        <f t="shared" ca="1" si="49"/>
        <v>8.4128259913995862E-12</v>
      </c>
      <c r="U174" s="45">
        <f t="shared" ca="1" si="55"/>
        <v>0</v>
      </c>
      <c r="V174" s="45">
        <f t="shared" ca="1" si="56"/>
        <v>0</v>
      </c>
      <c r="W174" s="45">
        <f t="shared" ca="1" si="50"/>
        <v>0</v>
      </c>
      <c r="X174" s="25">
        <f t="shared" ca="1" si="39"/>
        <v>8.4128259913995862E-12</v>
      </c>
      <c r="Z174" s="28">
        <f t="shared" ca="1" si="57"/>
        <v>0</v>
      </c>
      <c r="AA174" s="233"/>
      <c r="AB174" s="45">
        <f t="shared" ca="1" si="51"/>
        <v>0</v>
      </c>
      <c r="AC174" s="45">
        <f t="shared" ca="1" si="40"/>
        <v>0</v>
      </c>
      <c r="AD174" s="25">
        <f t="shared" ca="1" si="41"/>
        <v>0</v>
      </c>
    </row>
    <row r="175" spans="4:30" x14ac:dyDescent="0.35">
      <c r="D175" s="20">
        <v>171</v>
      </c>
      <c r="E175" s="21">
        <f t="shared" ca="1" si="52"/>
        <v>106773</v>
      </c>
      <c r="F175" s="44">
        <f t="shared" ca="1" si="42"/>
        <v>107137</v>
      </c>
      <c r="G175" s="22" t="s">
        <v>119</v>
      </c>
      <c r="H175" s="44">
        <f t="shared" ca="1" si="53"/>
        <v>106744</v>
      </c>
      <c r="I175" s="45">
        <f t="shared" ca="1" si="43"/>
        <v>0</v>
      </c>
      <c r="J175" s="45">
        <f t="shared" ca="1" si="44"/>
        <v>0</v>
      </c>
      <c r="K175" s="45">
        <f t="shared" ca="1" si="45"/>
        <v>0</v>
      </c>
      <c r="L175" s="45"/>
      <c r="M175" s="45">
        <f t="shared" ca="1" si="54"/>
        <v>0</v>
      </c>
      <c r="N175" s="257">
        <f t="shared" ca="1" si="46"/>
        <v>0</v>
      </c>
      <c r="O175" s="23"/>
      <c r="P175" s="255">
        <f t="shared" ca="1" si="47"/>
        <v>9.4999999999999998E-3</v>
      </c>
      <c r="Q175" s="163">
        <f t="shared" ca="1" si="48"/>
        <v>9.4999999999999998E-3</v>
      </c>
      <c r="R175" s="164">
        <f ca="1">NPV(Q174,K175:$K$244) + ($A$13+$A$14+$A$15)/POWER(1+Q174,$A$28-D175+1)</f>
        <v>0</v>
      </c>
      <c r="S175" s="164">
        <f ca="1">NPV(Q175,K175:$K$244) + ($A$13+$A$14+$A$15)/POWER(1+Q175,$A$28-D175+1)</f>
        <v>0</v>
      </c>
      <c r="T175" s="45">
        <f t="shared" ca="1" si="49"/>
        <v>8.4128259913995862E-12</v>
      </c>
      <c r="U175" s="45">
        <f t="shared" ca="1" si="55"/>
        <v>0</v>
      </c>
      <c r="V175" s="45">
        <f t="shared" ca="1" si="56"/>
        <v>0</v>
      </c>
      <c r="W175" s="45">
        <f t="shared" ca="1" si="50"/>
        <v>0</v>
      </c>
      <c r="X175" s="25">
        <f t="shared" ca="1" si="39"/>
        <v>8.4128259913995862E-12</v>
      </c>
      <c r="Z175" s="28">
        <f t="shared" ca="1" si="57"/>
        <v>0</v>
      </c>
      <c r="AA175" s="233"/>
      <c r="AB175" s="45">
        <f t="shared" ca="1" si="51"/>
        <v>0</v>
      </c>
      <c r="AC175" s="45">
        <f t="shared" ca="1" si="40"/>
        <v>0</v>
      </c>
      <c r="AD175" s="25">
        <f t="shared" ca="1" si="41"/>
        <v>0</v>
      </c>
    </row>
    <row r="176" spans="4:30" x14ac:dyDescent="0.35">
      <c r="D176" s="20">
        <v>172</v>
      </c>
      <c r="E176" s="21">
        <f t="shared" ca="1" si="52"/>
        <v>107138</v>
      </c>
      <c r="F176" s="44">
        <f t="shared" ca="1" si="42"/>
        <v>107502</v>
      </c>
      <c r="G176" s="22" t="s">
        <v>119</v>
      </c>
      <c r="H176" s="44">
        <f t="shared" ca="1" si="53"/>
        <v>107109</v>
      </c>
      <c r="I176" s="45">
        <f t="shared" ca="1" si="43"/>
        <v>0</v>
      </c>
      <c r="J176" s="45">
        <f t="shared" ca="1" si="44"/>
        <v>0</v>
      </c>
      <c r="K176" s="45">
        <f t="shared" ca="1" si="45"/>
        <v>0</v>
      </c>
      <c r="L176" s="45"/>
      <c r="M176" s="45">
        <f t="shared" ca="1" si="54"/>
        <v>0</v>
      </c>
      <c r="N176" s="257">
        <f t="shared" ca="1" si="46"/>
        <v>0</v>
      </c>
      <c r="O176" s="23"/>
      <c r="P176" s="255">
        <f t="shared" ca="1" si="47"/>
        <v>9.4999999999999998E-3</v>
      </c>
      <c r="Q176" s="163">
        <f t="shared" ca="1" si="48"/>
        <v>9.4999999999999998E-3</v>
      </c>
      <c r="R176" s="164">
        <f ca="1">NPV(Q175,K176:$K$244) + ($A$13+$A$14+$A$15)/POWER(1+Q175,$A$28-D176+1)</f>
        <v>0</v>
      </c>
      <c r="S176" s="164">
        <f ca="1">NPV(Q176,K176:$K$244) + ($A$13+$A$14+$A$15)/POWER(1+Q176,$A$28-D176+1)</f>
        <v>0</v>
      </c>
      <c r="T176" s="45">
        <f t="shared" ca="1" si="49"/>
        <v>8.4128259913995862E-12</v>
      </c>
      <c r="U176" s="45">
        <f t="shared" ca="1" si="55"/>
        <v>0</v>
      </c>
      <c r="V176" s="45">
        <f t="shared" ca="1" si="56"/>
        <v>0</v>
      </c>
      <c r="W176" s="45">
        <f t="shared" ca="1" si="50"/>
        <v>0</v>
      </c>
      <c r="X176" s="25">
        <f t="shared" ca="1" si="39"/>
        <v>8.4128259913995862E-12</v>
      </c>
      <c r="Z176" s="28">
        <f t="shared" ca="1" si="57"/>
        <v>0</v>
      </c>
      <c r="AA176" s="233"/>
      <c r="AB176" s="45">
        <f t="shared" ca="1" si="51"/>
        <v>0</v>
      </c>
      <c r="AC176" s="45">
        <f t="shared" ca="1" si="40"/>
        <v>0</v>
      </c>
      <c r="AD176" s="25">
        <f t="shared" ca="1" si="41"/>
        <v>0</v>
      </c>
    </row>
    <row r="177" spans="4:30" x14ac:dyDescent="0.35">
      <c r="D177" s="20">
        <v>173</v>
      </c>
      <c r="E177" s="21">
        <f t="shared" ca="1" si="52"/>
        <v>107503</v>
      </c>
      <c r="F177" s="44">
        <f t="shared" ca="1" si="42"/>
        <v>107867</v>
      </c>
      <c r="G177" s="22" t="s">
        <v>119</v>
      </c>
      <c r="H177" s="44">
        <f t="shared" ca="1" si="53"/>
        <v>107474</v>
      </c>
      <c r="I177" s="45">
        <f t="shared" ca="1" si="43"/>
        <v>0</v>
      </c>
      <c r="J177" s="45">
        <f t="shared" ca="1" si="44"/>
        <v>0</v>
      </c>
      <c r="K177" s="45">
        <f t="shared" ca="1" si="45"/>
        <v>0</v>
      </c>
      <c r="L177" s="45"/>
      <c r="M177" s="45">
        <f t="shared" ca="1" si="54"/>
        <v>0</v>
      </c>
      <c r="N177" s="257">
        <f t="shared" ca="1" si="46"/>
        <v>0</v>
      </c>
      <c r="O177" s="23"/>
      <c r="P177" s="255">
        <f t="shared" ca="1" si="47"/>
        <v>9.4999999999999998E-3</v>
      </c>
      <c r="Q177" s="163">
        <f t="shared" ca="1" si="48"/>
        <v>9.4999999999999998E-3</v>
      </c>
      <c r="R177" s="164">
        <f ca="1">NPV(Q176,K177:$K$244) + ($A$13+$A$14+$A$15)/POWER(1+Q176,$A$28-D177+1)</f>
        <v>0</v>
      </c>
      <c r="S177" s="164">
        <f ca="1">NPV(Q177,K177:$K$244) + ($A$13+$A$14+$A$15)/POWER(1+Q177,$A$28-D177+1)</f>
        <v>0</v>
      </c>
      <c r="T177" s="45">
        <f t="shared" ca="1" si="49"/>
        <v>8.4128259913995862E-12</v>
      </c>
      <c r="U177" s="45">
        <f t="shared" ca="1" si="55"/>
        <v>0</v>
      </c>
      <c r="V177" s="45">
        <f t="shared" ca="1" si="56"/>
        <v>0</v>
      </c>
      <c r="W177" s="45">
        <f t="shared" ca="1" si="50"/>
        <v>0</v>
      </c>
      <c r="X177" s="25">
        <f t="shared" ca="1" si="39"/>
        <v>8.4128259913995862E-12</v>
      </c>
      <c r="Z177" s="28">
        <f t="shared" ca="1" si="57"/>
        <v>0</v>
      </c>
      <c r="AA177" s="233"/>
      <c r="AB177" s="45">
        <f t="shared" ca="1" si="51"/>
        <v>0</v>
      </c>
      <c r="AC177" s="45">
        <f t="shared" ca="1" si="40"/>
        <v>0</v>
      </c>
      <c r="AD177" s="25">
        <f t="shared" ca="1" si="41"/>
        <v>0</v>
      </c>
    </row>
    <row r="178" spans="4:30" x14ac:dyDescent="0.35">
      <c r="D178" s="20">
        <v>174</v>
      </c>
      <c r="E178" s="21">
        <f t="shared" ca="1" si="52"/>
        <v>107868</v>
      </c>
      <c r="F178" s="44">
        <f t="shared" ca="1" si="42"/>
        <v>108233</v>
      </c>
      <c r="G178" s="22" t="s">
        <v>119</v>
      </c>
      <c r="H178" s="44">
        <f t="shared" ca="1" si="53"/>
        <v>107839</v>
      </c>
      <c r="I178" s="45">
        <f t="shared" ca="1" si="43"/>
        <v>0</v>
      </c>
      <c r="J178" s="45">
        <f t="shared" ca="1" si="44"/>
        <v>0</v>
      </c>
      <c r="K178" s="45">
        <f t="shared" ca="1" si="45"/>
        <v>0</v>
      </c>
      <c r="L178" s="45"/>
      <c r="M178" s="45">
        <f t="shared" ca="1" si="54"/>
        <v>0</v>
      </c>
      <c r="N178" s="257">
        <f t="shared" ca="1" si="46"/>
        <v>0</v>
      </c>
      <c r="O178" s="23"/>
      <c r="P178" s="255">
        <f t="shared" ca="1" si="47"/>
        <v>9.4999999999999998E-3</v>
      </c>
      <c r="Q178" s="163">
        <f t="shared" ca="1" si="48"/>
        <v>9.4999999999999998E-3</v>
      </c>
      <c r="R178" s="164">
        <f ca="1">NPV(Q177,K178:$K$244) + ($A$13+$A$14+$A$15)/POWER(1+Q177,$A$28-D178+1)</f>
        <v>0</v>
      </c>
      <c r="S178" s="164">
        <f ca="1">NPV(Q178,K178:$K$244) + ($A$13+$A$14+$A$15)/POWER(1+Q178,$A$28-D178+1)</f>
        <v>0</v>
      </c>
      <c r="T178" s="45">
        <f t="shared" ca="1" si="49"/>
        <v>8.4128259913995862E-12</v>
      </c>
      <c r="U178" s="45">
        <f t="shared" ca="1" si="55"/>
        <v>0</v>
      </c>
      <c r="V178" s="45">
        <f t="shared" ca="1" si="56"/>
        <v>0</v>
      </c>
      <c r="W178" s="45">
        <f t="shared" ca="1" si="50"/>
        <v>0</v>
      </c>
      <c r="X178" s="25">
        <f t="shared" ca="1" si="39"/>
        <v>8.4128259913995862E-12</v>
      </c>
      <c r="Z178" s="28">
        <f t="shared" ca="1" si="57"/>
        <v>0</v>
      </c>
      <c r="AA178" s="233"/>
      <c r="AB178" s="45">
        <f t="shared" ca="1" si="51"/>
        <v>0</v>
      </c>
      <c r="AC178" s="45">
        <f t="shared" ca="1" si="40"/>
        <v>0</v>
      </c>
      <c r="AD178" s="25">
        <f t="shared" ca="1" si="41"/>
        <v>0</v>
      </c>
    </row>
    <row r="179" spans="4:30" x14ac:dyDescent="0.35">
      <c r="D179" s="20">
        <v>175</v>
      </c>
      <c r="E179" s="21">
        <f t="shared" ca="1" si="52"/>
        <v>108234</v>
      </c>
      <c r="F179" s="44">
        <f t="shared" ca="1" si="42"/>
        <v>108598</v>
      </c>
      <c r="G179" s="22" t="s">
        <v>119</v>
      </c>
      <c r="H179" s="44">
        <f t="shared" ca="1" si="53"/>
        <v>108205</v>
      </c>
      <c r="I179" s="45">
        <f t="shared" ca="1" si="43"/>
        <v>0</v>
      </c>
      <c r="J179" s="45">
        <f t="shared" ca="1" si="44"/>
        <v>0</v>
      </c>
      <c r="K179" s="45">
        <f t="shared" ca="1" si="45"/>
        <v>0</v>
      </c>
      <c r="L179" s="45"/>
      <c r="M179" s="45">
        <f t="shared" ca="1" si="54"/>
        <v>0</v>
      </c>
      <c r="N179" s="257">
        <f t="shared" ca="1" si="46"/>
        <v>0</v>
      </c>
      <c r="O179" s="23"/>
      <c r="P179" s="255">
        <f t="shared" ca="1" si="47"/>
        <v>9.4999999999999998E-3</v>
      </c>
      <c r="Q179" s="163">
        <f t="shared" ca="1" si="48"/>
        <v>9.4999999999999998E-3</v>
      </c>
      <c r="R179" s="164">
        <f ca="1">NPV(Q178,K179:$K$244) + ($A$13+$A$14+$A$15)/POWER(1+Q178,$A$28-D179+1)</f>
        <v>0</v>
      </c>
      <c r="S179" s="164">
        <f ca="1">NPV(Q179,K179:$K$244) + ($A$13+$A$14+$A$15)/POWER(1+Q179,$A$28-D179+1)</f>
        <v>0</v>
      </c>
      <c r="T179" s="45">
        <f t="shared" ca="1" si="49"/>
        <v>8.4128259913995862E-12</v>
      </c>
      <c r="U179" s="45">
        <f t="shared" ca="1" si="55"/>
        <v>0</v>
      </c>
      <c r="V179" s="45">
        <f t="shared" ca="1" si="56"/>
        <v>0</v>
      </c>
      <c r="W179" s="45">
        <f t="shared" ca="1" si="50"/>
        <v>0</v>
      </c>
      <c r="X179" s="25">
        <f t="shared" ca="1" si="39"/>
        <v>8.4128259913995862E-12</v>
      </c>
      <c r="Z179" s="28">
        <f t="shared" ca="1" si="57"/>
        <v>0</v>
      </c>
      <c r="AA179" s="233"/>
      <c r="AB179" s="45">
        <f t="shared" ca="1" si="51"/>
        <v>0</v>
      </c>
      <c r="AC179" s="45">
        <f t="shared" ca="1" si="40"/>
        <v>0</v>
      </c>
      <c r="AD179" s="25">
        <f t="shared" ca="1" si="41"/>
        <v>0</v>
      </c>
    </row>
    <row r="180" spans="4:30" x14ac:dyDescent="0.35">
      <c r="D180" s="20">
        <v>176</v>
      </c>
      <c r="E180" s="21">
        <f t="shared" ca="1" si="52"/>
        <v>108599</v>
      </c>
      <c r="F180" s="44">
        <f t="shared" ca="1" si="42"/>
        <v>108963</v>
      </c>
      <c r="G180" s="22" t="s">
        <v>119</v>
      </c>
      <c r="H180" s="44">
        <f t="shared" ca="1" si="53"/>
        <v>108570</v>
      </c>
      <c r="I180" s="45">
        <f t="shared" ca="1" si="43"/>
        <v>0</v>
      </c>
      <c r="J180" s="45">
        <f t="shared" ca="1" si="44"/>
        <v>0</v>
      </c>
      <c r="K180" s="45">
        <f t="shared" ca="1" si="45"/>
        <v>0</v>
      </c>
      <c r="L180" s="45"/>
      <c r="M180" s="45">
        <f t="shared" ca="1" si="54"/>
        <v>0</v>
      </c>
      <c r="N180" s="257">
        <f t="shared" ca="1" si="46"/>
        <v>0</v>
      </c>
      <c r="O180" s="23"/>
      <c r="P180" s="255">
        <f t="shared" ca="1" si="47"/>
        <v>9.4999999999999998E-3</v>
      </c>
      <c r="Q180" s="163">
        <f t="shared" ca="1" si="48"/>
        <v>9.4999999999999998E-3</v>
      </c>
      <c r="R180" s="164">
        <f ca="1">NPV(Q179,K180:$K$244) + ($A$13+$A$14+$A$15)/POWER(1+Q179,$A$28-D180+1)</f>
        <v>0</v>
      </c>
      <c r="S180" s="164">
        <f ca="1">NPV(Q180,K180:$K$244) + ($A$13+$A$14+$A$15)/POWER(1+Q180,$A$28-D180+1)</f>
        <v>0</v>
      </c>
      <c r="T180" s="45">
        <f t="shared" ca="1" si="49"/>
        <v>8.4128259913995862E-12</v>
      </c>
      <c r="U180" s="45">
        <f t="shared" ca="1" si="55"/>
        <v>0</v>
      </c>
      <c r="V180" s="45">
        <f t="shared" ca="1" si="56"/>
        <v>0</v>
      </c>
      <c r="W180" s="45">
        <f t="shared" ca="1" si="50"/>
        <v>0</v>
      </c>
      <c r="X180" s="25">
        <f t="shared" ca="1" si="39"/>
        <v>8.4128259913995862E-12</v>
      </c>
      <c r="Z180" s="28">
        <f t="shared" ca="1" si="57"/>
        <v>0</v>
      </c>
      <c r="AA180" s="233"/>
      <c r="AB180" s="45">
        <f t="shared" ca="1" si="51"/>
        <v>0</v>
      </c>
      <c r="AC180" s="45">
        <f t="shared" ca="1" si="40"/>
        <v>0</v>
      </c>
      <c r="AD180" s="25">
        <f t="shared" ca="1" si="41"/>
        <v>0</v>
      </c>
    </row>
    <row r="181" spans="4:30" x14ac:dyDescent="0.35">
      <c r="D181" s="20">
        <v>177</v>
      </c>
      <c r="E181" s="21">
        <f t="shared" ca="1" si="52"/>
        <v>108964</v>
      </c>
      <c r="F181" s="44">
        <f t="shared" ca="1" si="42"/>
        <v>109328</v>
      </c>
      <c r="G181" s="22" t="s">
        <v>119</v>
      </c>
      <c r="H181" s="44">
        <f t="shared" ca="1" si="53"/>
        <v>108935</v>
      </c>
      <c r="I181" s="45">
        <f t="shared" ca="1" si="43"/>
        <v>0</v>
      </c>
      <c r="J181" s="45">
        <f t="shared" ca="1" si="44"/>
        <v>0</v>
      </c>
      <c r="K181" s="45">
        <f t="shared" ca="1" si="45"/>
        <v>0</v>
      </c>
      <c r="L181" s="45"/>
      <c r="M181" s="45">
        <f t="shared" ca="1" si="54"/>
        <v>0</v>
      </c>
      <c r="N181" s="257">
        <f t="shared" ca="1" si="46"/>
        <v>0</v>
      </c>
      <c r="O181" s="23"/>
      <c r="P181" s="255">
        <f t="shared" ca="1" si="47"/>
        <v>9.4999999999999998E-3</v>
      </c>
      <c r="Q181" s="163">
        <f t="shared" ca="1" si="48"/>
        <v>9.4999999999999998E-3</v>
      </c>
      <c r="R181" s="164">
        <f ca="1">NPV(Q180,K181:$K$244) + ($A$13+$A$14+$A$15)/POWER(1+Q180,$A$28-D181+1)</f>
        <v>0</v>
      </c>
      <c r="S181" s="164">
        <f ca="1">NPV(Q181,K181:$K$244) + ($A$13+$A$14+$A$15)/POWER(1+Q181,$A$28-D181+1)</f>
        <v>0</v>
      </c>
      <c r="T181" s="45">
        <f t="shared" ca="1" si="49"/>
        <v>8.4128259913995862E-12</v>
      </c>
      <c r="U181" s="45">
        <f t="shared" ca="1" si="55"/>
        <v>0</v>
      </c>
      <c r="V181" s="45">
        <f t="shared" ca="1" si="56"/>
        <v>0</v>
      </c>
      <c r="W181" s="45">
        <f t="shared" ca="1" si="50"/>
        <v>0</v>
      </c>
      <c r="X181" s="25">
        <f t="shared" ca="1" si="39"/>
        <v>8.4128259913995862E-12</v>
      </c>
      <c r="Z181" s="28">
        <f t="shared" ca="1" si="57"/>
        <v>0</v>
      </c>
      <c r="AA181" s="233"/>
      <c r="AB181" s="45">
        <f t="shared" ca="1" si="51"/>
        <v>0</v>
      </c>
      <c r="AC181" s="45">
        <f t="shared" ca="1" si="40"/>
        <v>0</v>
      </c>
      <c r="AD181" s="25">
        <f t="shared" ca="1" si="41"/>
        <v>0</v>
      </c>
    </row>
    <row r="182" spans="4:30" x14ac:dyDescent="0.35">
      <c r="D182" s="20">
        <v>178</v>
      </c>
      <c r="E182" s="21">
        <f t="shared" ca="1" si="52"/>
        <v>109329</v>
      </c>
      <c r="F182" s="44">
        <f t="shared" ca="1" si="42"/>
        <v>109693</v>
      </c>
      <c r="G182" s="22" t="s">
        <v>119</v>
      </c>
      <c r="H182" s="44">
        <f t="shared" ca="1" si="53"/>
        <v>109300</v>
      </c>
      <c r="I182" s="45">
        <f t="shared" ca="1" si="43"/>
        <v>0</v>
      </c>
      <c r="J182" s="45">
        <f t="shared" ca="1" si="44"/>
        <v>0</v>
      </c>
      <c r="K182" s="45">
        <f t="shared" ca="1" si="45"/>
        <v>0</v>
      </c>
      <c r="L182" s="45"/>
      <c r="M182" s="45">
        <f t="shared" ca="1" si="54"/>
        <v>0</v>
      </c>
      <c r="N182" s="257">
        <f t="shared" ca="1" si="46"/>
        <v>0</v>
      </c>
      <c r="O182" s="23"/>
      <c r="P182" s="255">
        <f t="shared" ca="1" si="47"/>
        <v>9.4999999999999998E-3</v>
      </c>
      <c r="Q182" s="163">
        <f t="shared" ca="1" si="48"/>
        <v>9.4999999999999998E-3</v>
      </c>
      <c r="R182" s="164">
        <f ca="1">NPV(Q181,K182:$K$244) + ($A$13+$A$14+$A$15)/POWER(1+Q181,$A$28-D182+1)</f>
        <v>0</v>
      </c>
      <c r="S182" s="164">
        <f ca="1">NPV(Q182,K182:$K$244) + ($A$13+$A$14+$A$15)/POWER(1+Q182,$A$28-D182+1)</f>
        <v>0</v>
      </c>
      <c r="T182" s="45">
        <f t="shared" ca="1" si="49"/>
        <v>8.4128259913995862E-12</v>
      </c>
      <c r="U182" s="45">
        <f t="shared" ca="1" si="55"/>
        <v>0</v>
      </c>
      <c r="V182" s="45">
        <f t="shared" ca="1" si="56"/>
        <v>0</v>
      </c>
      <c r="W182" s="45">
        <f t="shared" ca="1" si="50"/>
        <v>0</v>
      </c>
      <c r="X182" s="25">
        <f t="shared" ca="1" si="39"/>
        <v>8.4128259913995862E-12</v>
      </c>
      <c r="Z182" s="28">
        <f t="shared" ca="1" si="57"/>
        <v>0</v>
      </c>
      <c r="AA182" s="233"/>
      <c r="AB182" s="45">
        <f t="shared" ca="1" si="51"/>
        <v>0</v>
      </c>
      <c r="AC182" s="45">
        <f t="shared" ca="1" si="40"/>
        <v>0</v>
      </c>
      <c r="AD182" s="25">
        <f t="shared" ca="1" si="41"/>
        <v>0</v>
      </c>
    </row>
    <row r="183" spans="4:30" x14ac:dyDescent="0.35">
      <c r="D183" s="20">
        <v>179</v>
      </c>
      <c r="E183" s="21">
        <f t="shared" ca="1" si="52"/>
        <v>109694</v>
      </c>
      <c r="F183" s="44">
        <f t="shared" ca="1" si="42"/>
        <v>110058</v>
      </c>
      <c r="G183" s="22" t="s">
        <v>119</v>
      </c>
      <c r="H183" s="44">
        <f t="shared" ca="1" si="53"/>
        <v>109665</v>
      </c>
      <c r="I183" s="45">
        <f t="shared" ca="1" si="43"/>
        <v>0</v>
      </c>
      <c r="J183" s="45">
        <f t="shared" ca="1" si="44"/>
        <v>0</v>
      </c>
      <c r="K183" s="45">
        <f t="shared" ca="1" si="45"/>
        <v>0</v>
      </c>
      <c r="L183" s="45"/>
      <c r="M183" s="45">
        <f t="shared" ca="1" si="54"/>
        <v>0</v>
      </c>
      <c r="N183" s="257">
        <f t="shared" ca="1" si="46"/>
        <v>0</v>
      </c>
      <c r="O183" s="23"/>
      <c r="P183" s="255">
        <f t="shared" ca="1" si="47"/>
        <v>9.4999999999999998E-3</v>
      </c>
      <c r="Q183" s="163">
        <f t="shared" ca="1" si="48"/>
        <v>9.4999999999999998E-3</v>
      </c>
      <c r="R183" s="164">
        <f ca="1">NPV(Q182,K183:$K$244) + ($A$13+$A$14+$A$15)/POWER(1+Q182,$A$28-D183+1)</f>
        <v>0</v>
      </c>
      <c r="S183" s="164">
        <f ca="1">NPV(Q183,K183:$K$244) + ($A$13+$A$14+$A$15)/POWER(1+Q183,$A$28-D183+1)</f>
        <v>0</v>
      </c>
      <c r="T183" s="45">
        <f t="shared" ca="1" si="49"/>
        <v>8.4128259913995862E-12</v>
      </c>
      <c r="U183" s="45">
        <f t="shared" ca="1" si="55"/>
        <v>0</v>
      </c>
      <c r="V183" s="45">
        <f t="shared" ca="1" si="56"/>
        <v>0</v>
      </c>
      <c r="W183" s="45">
        <f t="shared" ca="1" si="50"/>
        <v>0</v>
      </c>
      <c r="X183" s="25">
        <f t="shared" ca="1" si="39"/>
        <v>8.4128259913995862E-12</v>
      </c>
      <c r="Z183" s="28">
        <f t="shared" ca="1" si="57"/>
        <v>0</v>
      </c>
      <c r="AA183" s="233"/>
      <c r="AB183" s="45">
        <f t="shared" ca="1" si="51"/>
        <v>0</v>
      </c>
      <c r="AC183" s="45">
        <f t="shared" ca="1" si="40"/>
        <v>0</v>
      </c>
      <c r="AD183" s="25">
        <f t="shared" ca="1" si="41"/>
        <v>0</v>
      </c>
    </row>
    <row r="184" spans="4:30" x14ac:dyDescent="0.35">
      <c r="D184" s="20">
        <v>180</v>
      </c>
      <c r="E184" s="21">
        <f t="shared" ca="1" si="52"/>
        <v>110059</v>
      </c>
      <c r="F184" s="44">
        <f t="shared" ca="1" si="42"/>
        <v>110423</v>
      </c>
      <c r="G184" s="22" t="s">
        <v>119</v>
      </c>
      <c r="H184" s="44">
        <f t="shared" ca="1" si="53"/>
        <v>110030</v>
      </c>
      <c r="I184" s="45">
        <f t="shared" ca="1" si="43"/>
        <v>0</v>
      </c>
      <c r="J184" s="45">
        <f t="shared" ca="1" si="44"/>
        <v>0</v>
      </c>
      <c r="K184" s="45">
        <f t="shared" ca="1" si="45"/>
        <v>0</v>
      </c>
      <c r="L184" s="45"/>
      <c r="M184" s="45">
        <f t="shared" ca="1" si="54"/>
        <v>0</v>
      </c>
      <c r="N184" s="257">
        <f t="shared" ca="1" si="46"/>
        <v>0</v>
      </c>
      <c r="O184" s="23"/>
      <c r="P184" s="255">
        <f t="shared" ca="1" si="47"/>
        <v>9.4999999999999998E-3</v>
      </c>
      <c r="Q184" s="163">
        <f t="shared" ca="1" si="48"/>
        <v>9.4999999999999998E-3</v>
      </c>
      <c r="R184" s="164">
        <f ca="1">NPV(Q183,K184:$K$244) + ($A$13+$A$14+$A$15)/POWER(1+Q183,$A$28-D184+1)</f>
        <v>0</v>
      </c>
      <c r="S184" s="164">
        <f ca="1">NPV(Q184,K184:$K$244) + ($A$13+$A$14+$A$15)/POWER(1+Q184,$A$28-D184+1)</f>
        <v>0</v>
      </c>
      <c r="T184" s="45">
        <f t="shared" ca="1" si="49"/>
        <v>8.4128259913995862E-12</v>
      </c>
      <c r="U184" s="45">
        <f t="shared" ca="1" si="55"/>
        <v>0</v>
      </c>
      <c r="V184" s="45">
        <f t="shared" ca="1" si="56"/>
        <v>0</v>
      </c>
      <c r="W184" s="45">
        <f t="shared" ca="1" si="50"/>
        <v>0</v>
      </c>
      <c r="X184" s="25">
        <f t="shared" ca="1" si="39"/>
        <v>8.4128259913995862E-12</v>
      </c>
      <c r="Z184" s="28">
        <f t="shared" ca="1" si="57"/>
        <v>0</v>
      </c>
      <c r="AA184" s="233"/>
      <c r="AB184" s="45">
        <f t="shared" ca="1" si="51"/>
        <v>0</v>
      </c>
      <c r="AC184" s="45">
        <f t="shared" ca="1" si="40"/>
        <v>0</v>
      </c>
      <c r="AD184" s="25">
        <f t="shared" ca="1" si="41"/>
        <v>0</v>
      </c>
    </row>
    <row r="185" spans="4:30" x14ac:dyDescent="0.35">
      <c r="D185" s="20">
        <v>181</v>
      </c>
      <c r="E185" s="21">
        <f t="shared" ca="1" si="52"/>
        <v>110424</v>
      </c>
      <c r="F185" s="44">
        <f t="shared" ca="1" si="42"/>
        <v>110788</v>
      </c>
      <c r="G185" s="22" t="s">
        <v>119</v>
      </c>
      <c r="H185" s="44">
        <f t="shared" ca="1" si="53"/>
        <v>110395</v>
      </c>
      <c r="I185" s="45">
        <f t="shared" ca="1" si="43"/>
        <v>0</v>
      </c>
      <c r="J185" s="45">
        <f t="shared" ca="1" si="44"/>
        <v>0</v>
      </c>
      <c r="K185" s="45">
        <f t="shared" ca="1" si="45"/>
        <v>0</v>
      </c>
      <c r="L185" s="45"/>
      <c r="M185" s="45">
        <f t="shared" ca="1" si="54"/>
        <v>0</v>
      </c>
      <c r="N185" s="257">
        <f t="shared" ca="1" si="46"/>
        <v>0</v>
      </c>
      <c r="O185" s="23"/>
      <c r="P185" s="255">
        <f t="shared" ca="1" si="47"/>
        <v>9.4999999999999998E-3</v>
      </c>
      <c r="Q185" s="163">
        <f t="shared" ca="1" si="48"/>
        <v>9.4999999999999998E-3</v>
      </c>
      <c r="R185" s="164">
        <f ca="1">NPV(Q184,K185:$K$244) + ($A$13+$A$14+$A$15)/POWER(1+Q184,$A$28-D185+1)</f>
        <v>0</v>
      </c>
      <c r="S185" s="164">
        <f ca="1">NPV(Q185,K185:$K$244) + ($A$13+$A$14+$A$15)/POWER(1+Q185,$A$28-D185+1)</f>
        <v>0</v>
      </c>
      <c r="T185" s="45">
        <f t="shared" ca="1" si="49"/>
        <v>8.4128259913995862E-12</v>
      </c>
      <c r="U185" s="45">
        <f t="shared" ca="1" si="55"/>
        <v>0</v>
      </c>
      <c r="V185" s="45">
        <f t="shared" ca="1" si="56"/>
        <v>0</v>
      </c>
      <c r="W185" s="45">
        <f t="shared" ca="1" si="50"/>
        <v>0</v>
      </c>
      <c r="X185" s="25">
        <f t="shared" ca="1" si="39"/>
        <v>8.4128259913995862E-12</v>
      </c>
      <c r="Z185" s="28">
        <f t="shared" ca="1" si="57"/>
        <v>0</v>
      </c>
      <c r="AA185" s="233"/>
      <c r="AB185" s="45">
        <f t="shared" ca="1" si="51"/>
        <v>0</v>
      </c>
      <c r="AC185" s="45">
        <f t="shared" ca="1" si="40"/>
        <v>0</v>
      </c>
      <c r="AD185" s="25">
        <f t="shared" ca="1" si="41"/>
        <v>0</v>
      </c>
    </row>
    <row r="186" spans="4:30" x14ac:dyDescent="0.35">
      <c r="D186" s="20">
        <v>182</v>
      </c>
      <c r="E186" s="21">
        <f t="shared" ca="1" si="52"/>
        <v>110789</v>
      </c>
      <c r="F186" s="44">
        <f t="shared" ca="1" si="42"/>
        <v>111154</v>
      </c>
      <c r="G186" s="22" t="s">
        <v>119</v>
      </c>
      <c r="H186" s="44">
        <f t="shared" ca="1" si="53"/>
        <v>110760</v>
      </c>
      <c r="I186" s="45">
        <f t="shared" ca="1" si="43"/>
        <v>0</v>
      </c>
      <c r="J186" s="45">
        <f t="shared" ca="1" si="44"/>
        <v>0</v>
      </c>
      <c r="K186" s="45">
        <f t="shared" ca="1" si="45"/>
        <v>0</v>
      </c>
      <c r="L186" s="45"/>
      <c r="M186" s="45">
        <f t="shared" ca="1" si="54"/>
        <v>0</v>
      </c>
      <c r="N186" s="257">
        <f t="shared" ca="1" si="46"/>
        <v>0</v>
      </c>
      <c r="O186" s="23"/>
      <c r="P186" s="255">
        <f t="shared" ca="1" si="47"/>
        <v>9.4999999999999998E-3</v>
      </c>
      <c r="Q186" s="163">
        <f t="shared" ca="1" si="48"/>
        <v>9.4999999999999998E-3</v>
      </c>
      <c r="R186" s="164">
        <f ca="1">NPV(Q185,K186:$K$244) + ($A$13+$A$14+$A$15)/POWER(1+Q185,$A$28-D186+1)</f>
        <v>0</v>
      </c>
      <c r="S186" s="164">
        <f ca="1">NPV(Q186,K186:$K$244) + ($A$13+$A$14+$A$15)/POWER(1+Q186,$A$28-D186+1)</f>
        <v>0</v>
      </c>
      <c r="T186" s="45">
        <f t="shared" ca="1" si="49"/>
        <v>8.4128259913995862E-12</v>
      </c>
      <c r="U186" s="45">
        <f t="shared" ca="1" si="55"/>
        <v>0</v>
      </c>
      <c r="V186" s="45">
        <f t="shared" ca="1" si="56"/>
        <v>0</v>
      </c>
      <c r="W186" s="45">
        <f t="shared" ca="1" si="50"/>
        <v>0</v>
      </c>
      <c r="X186" s="25">
        <f t="shared" ca="1" si="39"/>
        <v>8.4128259913995862E-12</v>
      </c>
      <c r="Z186" s="28">
        <f t="shared" ca="1" si="57"/>
        <v>0</v>
      </c>
      <c r="AA186" s="233"/>
      <c r="AB186" s="45">
        <f t="shared" ca="1" si="51"/>
        <v>0</v>
      </c>
      <c r="AC186" s="45">
        <f t="shared" ca="1" si="40"/>
        <v>0</v>
      </c>
      <c r="AD186" s="25">
        <f t="shared" ca="1" si="41"/>
        <v>0</v>
      </c>
    </row>
    <row r="187" spans="4:30" x14ac:dyDescent="0.35">
      <c r="D187" s="20">
        <v>183</v>
      </c>
      <c r="E187" s="21">
        <f t="shared" ca="1" si="52"/>
        <v>111155</v>
      </c>
      <c r="F187" s="44">
        <f t="shared" ca="1" si="42"/>
        <v>111519</v>
      </c>
      <c r="G187" s="22" t="s">
        <v>119</v>
      </c>
      <c r="H187" s="44">
        <f t="shared" ca="1" si="53"/>
        <v>111126</v>
      </c>
      <c r="I187" s="45">
        <f t="shared" ca="1" si="43"/>
        <v>0</v>
      </c>
      <c r="J187" s="45">
        <f t="shared" ca="1" si="44"/>
        <v>0</v>
      </c>
      <c r="K187" s="45">
        <f t="shared" ca="1" si="45"/>
        <v>0</v>
      </c>
      <c r="L187" s="45"/>
      <c r="M187" s="45">
        <f t="shared" ca="1" si="54"/>
        <v>0</v>
      </c>
      <c r="N187" s="257">
        <f t="shared" ca="1" si="46"/>
        <v>0</v>
      </c>
      <c r="O187" s="23"/>
      <c r="P187" s="255">
        <f t="shared" ca="1" si="47"/>
        <v>9.4999999999999998E-3</v>
      </c>
      <c r="Q187" s="163">
        <f t="shared" ca="1" si="48"/>
        <v>9.4999999999999998E-3</v>
      </c>
      <c r="R187" s="164">
        <f ca="1">NPV(Q186,K187:$K$244) + ($A$13+$A$14+$A$15)/POWER(1+Q186,$A$28-D187+1)</f>
        <v>0</v>
      </c>
      <c r="S187" s="164">
        <f ca="1">NPV(Q187,K187:$K$244) + ($A$13+$A$14+$A$15)/POWER(1+Q187,$A$28-D187+1)</f>
        <v>0</v>
      </c>
      <c r="T187" s="45">
        <f t="shared" ca="1" si="49"/>
        <v>8.4128259913995862E-12</v>
      </c>
      <c r="U187" s="45">
        <f t="shared" ca="1" si="55"/>
        <v>0</v>
      </c>
      <c r="V187" s="45">
        <f t="shared" ca="1" si="56"/>
        <v>0</v>
      </c>
      <c r="W187" s="45">
        <f t="shared" ca="1" si="50"/>
        <v>0</v>
      </c>
      <c r="X187" s="25">
        <f t="shared" ca="1" si="39"/>
        <v>8.4128259913995862E-12</v>
      </c>
      <c r="Z187" s="28">
        <f t="shared" ca="1" si="57"/>
        <v>0</v>
      </c>
      <c r="AA187" s="233"/>
      <c r="AB187" s="45">
        <f t="shared" ca="1" si="51"/>
        <v>0</v>
      </c>
      <c r="AC187" s="45">
        <f t="shared" ca="1" si="40"/>
        <v>0</v>
      </c>
      <c r="AD187" s="25">
        <f t="shared" ca="1" si="41"/>
        <v>0</v>
      </c>
    </row>
    <row r="188" spans="4:30" x14ac:dyDescent="0.35">
      <c r="D188" s="20">
        <v>184</v>
      </c>
      <c r="E188" s="21">
        <f t="shared" ca="1" si="52"/>
        <v>111520</v>
      </c>
      <c r="F188" s="44">
        <f t="shared" ca="1" si="42"/>
        <v>111884</v>
      </c>
      <c r="G188" s="22" t="s">
        <v>119</v>
      </c>
      <c r="H188" s="44">
        <f t="shared" ca="1" si="53"/>
        <v>111491</v>
      </c>
      <c r="I188" s="45">
        <f t="shared" ca="1" si="43"/>
        <v>0</v>
      </c>
      <c r="J188" s="45">
        <f t="shared" ca="1" si="44"/>
        <v>0</v>
      </c>
      <c r="K188" s="45">
        <f t="shared" ca="1" si="45"/>
        <v>0</v>
      </c>
      <c r="L188" s="45"/>
      <c r="M188" s="45">
        <f t="shared" ca="1" si="54"/>
        <v>0</v>
      </c>
      <c r="N188" s="257">
        <f t="shared" ca="1" si="46"/>
        <v>0</v>
      </c>
      <c r="O188" s="23"/>
      <c r="P188" s="255">
        <f t="shared" ca="1" si="47"/>
        <v>9.4999999999999998E-3</v>
      </c>
      <c r="Q188" s="163">
        <f t="shared" ca="1" si="48"/>
        <v>9.4999999999999998E-3</v>
      </c>
      <c r="R188" s="164">
        <f ca="1">NPV(Q187,K188:$K$244) + ($A$13+$A$14+$A$15)/POWER(1+Q187,$A$28-D188+1)</f>
        <v>0</v>
      </c>
      <c r="S188" s="164">
        <f ca="1">NPV(Q188,K188:$K$244) + ($A$13+$A$14+$A$15)/POWER(1+Q188,$A$28-D188+1)</f>
        <v>0</v>
      </c>
      <c r="T188" s="45">
        <f t="shared" ca="1" si="49"/>
        <v>8.4128259913995862E-12</v>
      </c>
      <c r="U188" s="45">
        <f t="shared" ca="1" si="55"/>
        <v>0</v>
      </c>
      <c r="V188" s="45">
        <f t="shared" ca="1" si="56"/>
        <v>0</v>
      </c>
      <c r="W188" s="45">
        <f t="shared" ca="1" si="50"/>
        <v>0</v>
      </c>
      <c r="X188" s="25">
        <f t="shared" ca="1" si="39"/>
        <v>8.4128259913995862E-12</v>
      </c>
      <c r="Z188" s="28">
        <f t="shared" ca="1" si="57"/>
        <v>0</v>
      </c>
      <c r="AA188" s="233"/>
      <c r="AB188" s="45">
        <f t="shared" ca="1" si="51"/>
        <v>0</v>
      </c>
      <c r="AC188" s="45">
        <f t="shared" ca="1" si="40"/>
        <v>0</v>
      </c>
      <c r="AD188" s="25">
        <f t="shared" ca="1" si="41"/>
        <v>0</v>
      </c>
    </row>
    <row r="189" spans="4:30" x14ac:dyDescent="0.35">
      <c r="D189" s="20">
        <v>185</v>
      </c>
      <c r="E189" s="21">
        <f t="shared" ca="1" si="52"/>
        <v>111885</v>
      </c>
      <c r="F189" s="44">
        <f t="shared" ca="1" si="42"/>
        <v>112249</v>
      </c>
      <c r="G189" s="22" t="s">
        <v>119</v>
      </c>
      <c r="H189" s="44">
        <f t="shared" ca="1" si="53"/>
        <v>111856</v>
      </c>
      <c r="I189" s="45">
        <f t="shared" ca="1" si="43"/>
        <v>0</v>
      </c>
      <c r="J189" s="45">
        <f t="shared" ca="1" si="44"/>
        <v>0</v>
      </c>
      <c r="K189" s="45">
        <f t="shared" ca="1" si="45"/>
        <v>0</v>
      </c>
      <c r="L189" s="45"/>
      <c r="M189" s="45">
        <f t="shared" ca="1" si="54"/>
        <v>0</v>
      </c>
      <c r="N189" s="257">
        <f t="shared" ca="1" si="46"/>
        <v>0</v>
      </c>
      <c r="O189" s="23"/>
      <c r="P189" s="255">
        <f t="shared" ca="1" si="47"/>
        <v>9.4999999999999998E-3</v>
      </c>
      <c r="Q189" s="163">
        <f t="shared" ca="1" si="48"/>
        <v>9.4999999999999998E-3</v>
      </c>
      <c r="R189" s="164">
        <f ca="1">NPV(Q188,K189:$K$244) + ($A$13+$A$14+$A$15)/POWER(1+Q188,$A$28-D189+1)</f>
        <v>0</v>
      </c>
      <c r="S189" s="164">
        <f ca="1">NPV(Q189,K189:$K$244) + ($A$13+$A$14+$A$15)/POWER(1+Q189,$A$28-D189+1)</f>
        <v>0</v>
      </c>
      <c r="T189" s="45">
        <f t="shared" ca="1" si="49"/>
        <v>8.4128259913995862E-12</v>
      </c>
      <c r="U189" s="45">
        <f t="shared" ca="1" si="55"/>
        <v>0</v>
      </c>
      <c r="V189" s="45">
        <f t="shared" ca="1" si="56"/>
        <v>0</v>
      </c>
      <c r="W189" s="45">
        <f t="shared" ca="1" si="50"/>
        <v>0</v>
      </c>
      <c r="X189" s="25">
        <f t="shared" ca="1" si="39"/>
        <v>8.4128259913995862E-12</v>
      </c>
      <c r="Z189" s="28">
        <f t="shared" ca="1" si="57"/>
        <v>0</v>
      </c>
      <c r="AA189" s="233"/>
      <c r="AB189" s="45">
        <f t="shared" ca="1" si="51"/>
        <v>0</v>
      </c>
      <c r="AC189" s="45">
        <f t="shared" ca="1" si="40"/>
        <v>0</v>
      </c>
      <c r="AD189" s="25">
        <f t="shared" ca="1" si="41"/>
        <v>0</v>
      </c>
    </row>
    <row r="190" spans="4:30" x14ac:dyDescent="0.35">
      <c r="D190" s="20">
        <v>186</v>
      </c>
      <c r="E190" s="21">
        <f t="shared" ca="1" si="52"/>
        <v>112250</v>
      </c>
      <c r="F190" s="44">
        <f t="shared" ca="1" si="42"/>
        <v>112615</v>
      </c>
      <c r="G190" s="22" t="s">
        <v>119</v>
      </c>
      <c r="H190" s="44">
        <f t="shared" ca="1" si="53"/>
        <v>112221</v>
      </c>
      <c r="I190" s="45">
        <f t="shared" ca="1" si="43"/>
        <v>0</v>
      </c>
      <c r="J190" s="45">
        <f t="shared" ca="1" si="44"/>
        <v>0</v>
      </c>
      <c r="K190" s="45">
        <f t="shared" ca="1" si="45"/>
        <v>0</v>
      </c>
      <c r="L190" s="45"/>
      <c r="M190" s="45">
        <f t="shared" ca="1" si="54"/>
        <v>0</v>
      </c>
      <c r="N190" s="257">
        <f t="shared" ca="1" si="46"/>
        <v>0</v>
      </c>
      <c r="O190" s="23"/>
      <c r="P190" s="255">
        <f t="shared" ca="1" si="47"/>
        <v>9.4999999999999998E-3</v>
      </c>
      <c r="Q190" s="163">
        <f t="shared" ca="1" si="48"/>
        <v>9.4999999999999998E-3</v>
      </c>
      <c r="R190" s="164">
        <f ca="1">NPV(Q189,K190:$K$244) + ($A$13+$A$14+$A$15)/POWER(1+Q189,$A$28-D190+1)</f>
        <v>0</v>
      </c>
      <c r="S190" s="164">
        <f ca="1">NPV(Q190,K190:$K$244) + ($A$13+$A$14+$A$15)/POWER(1+Q190,$A$28-D190+1)</f>
        <v>0</v>
      </c>
      <c r="T190" s="45">
        <f t="shared" ca="1" si="49"/>
        <v>8.4128259913995862E-12</v>
      </c>
      <c r="U190" s="45">
        <f t="shared" ca="1" si="55"/>
        <v>0</v>
      </c>
      <c r="V190" s="45">
        <f t="shared" ca="1" si="56"/>
        <v>0</v>
      </c>
      <c r="W190" s="45">
        <f t="shared" ca="1" si="50"/>
        <v>0</v>
      </c>
      <c r="X190" s="25">
        <f t="shared" ca="1" si="39"/>
        <v>8.4128259913995862E-12</v>
      </c>
      <c r="Z190" s="28">
        <f t="shared" ca="1" si="57"/>
        <v>0</v>
      </c>
      <c r="AA190" s="233"/>
      <c r="AB190" s="45">
        <f t="shared" ca="1" si="51"/>
        <v>0</v>
      </c>
      <c r="AC190" s="45">
        <f t="shared" ca="1" si="40"/>
        <v>0</v>
      </c>
      <c r="AD190" s="25">
        <f t="shared" ca="1" si="41"/>
        <v>0</v>
      </c>
    </row>
    <row r="191" spans="4:30" x14ac:dyDescent="0.35">
      <c r="D191" s="20">
        <v>187</v>
      </c>
      <c r="E191" s="21">
        <f t="shared" ca="1" si="52"/>
        <v>112616</v>
      </c>
      <c r="F191" s="44">
        <f t="shared" ca="1" si="42"/>
        <v>112980</v>
      </c>
      <c r="G191" s="22" t="s">
        <v>119</v>
      </c>
      <c r="H191" s="44">
        <f t="shared" ca="1" si="53"/>
        <v>112587</v>
      </c>
      <c r="I191" s="45">
        <f t="shared" ca="1" si="43"/>
        <v>0</v>
      </c>
      <c r="J191" s="45">
        <f t="shared" ca="1" si="44"/>
        <v>0</v>
      </c>
      <c r="K191" s="45">
        <f t="shared" ca="1" si="45"/>
        <v>0</v>
      </c>
      <c r="L191" s="45"/>
      <c r="M191" s="45">
        <f t="shared" ca="1" si="54"/>
        <v>0</v>
      </c>
      <c r="N191" s="257">
        <f t="shared" ca="1" si="46"/>
        <v>0</v>
      </c>
      <c r="O191" s="23"/>
      <c r="P191" s="255">
        <f t="shared" ca="1" si="47"/>
        <v>9.4999999999999998E-3</v>
      </c>
      <c r="Q191" s="163">
        <f t="shared" ca="1" si="48"/>
        <v>9.4999999999999998E-3</v>
      </c>
      <c r="R191" s="164">
        <f ca="1">NPV(Q190,K191:$K$244) + ($A$13+$A$14+$A$15)/POWER(1+Q190,$A$28-D191+1)</f>
        <v>0</v>
      </c>
      <c r="S191" s="164">
        <f ca="1">NPV(Q191,K191:$K$244) + ($A$13+$A$14+$A$15)/POWER(1+Q191,$A$28-D191+1)</f>
        <v>0</v>
      </c>
      <c r="T191" s="45">
        <f t="shared" ca="1" si="49"/>
        <v>8.4128259913995862E-12</v>
      </c>
      <c r="U191" s="45">
        <f t="shared" ca="1" si="55"/>
        <v>0</v>
      </c>
      <c r="V191" s="45">
        <f t="shared" ca="1" si="56"/>
        <v>0</v>
      </c>
      <c r="W191" s="45">
        <f t="shared" ca="1" si="50"/>
        <v>0</v>
      </c>
      <c r="X191" s="25">
        <f t="shared" ca="1" si="39"/>
        <v>8.4128259913995862E-12</v>
      </c>
      <c r="Z191" s="28">
        <f t="shared" ca="1" si="57"/>
        <v>0</v>
      </c>
      <c r="AA191" s="233"/>
      <c r="AB191" s="45">
        <f t="shared" ca="1" si="51"/>
        <v>0</v>
      </c>
      <c r="AC191" s="45">
        <f t="shared" ca="1" si="40"/>
        <v>0</v>
      </c>
      <c r="AD191" s="25">
        <f t="shared" ca="1" si="41"/>
        <v>0</v>
      </c>
    </row>
    <row r="192" spans="4:30" x14ac:dyDescent="0.35">
      <c r="D192" s="20">
        <v>188</v>
      </c>
      <c r="E192" s="21">
        <f t="shared" ca="1" si="52"/>
        <v>112981</v>
      </c>
      <c r="F192" s="44">
        <f t="shared" ca="1" si="42"/>
        <v>113345</v>
      </c>
      <c r="G192" s="22" t="s">
        <v>119</v>
      </c>
      <c r="H192" s="44">
        <f t="shared" ca="1" si="53"/>
        <v>112952</v>
      </c>
      <c r="I192" s="45">
        <f t="shared" ca="1" si="43"/>
        <v>0</v>
      </c>
      <c r="J192" s="45">
        <f t="shared" ca="1" si="44"/>
        <v>0</v>
      </c>
      <c r="K192" s="45">
        <f t="shared" ca="1" si="45"/>
        <v>0</v>
      </c>
      <c r="L192" s="45"/>
      <c r="M192" s="45">
        <f t="shared" ca="1" si="54"/>
        <v>0</v>
      </c>
      <c r="N192" s="257">
        <f t="shared" ca="1" si="46"/>
        <v>0</v>
      </c>
      <c r="O192" s="23"/>
      <c r="P192" s="255">
        <f t="shared" ca="1" si="47"/>
        <v>9.4999999999999998E-3</v>
      </c>
      <c r="Q192" s="163">
        <f t="shared" ca="1" si="48"/>
        <v>9.4999999999999998E-3</v>
      </c>
      <c r="R192" s="164">
        <f ca="1">NPV(Q191,K192:$K$244) + ($A$13+$A$14+$A$15)/POWER(1+Q191,$A$28-D192+1)</f>
        <v>0</v>
      </c>
      <c r="S192" s="164">
        <f ca="1">NPV(Q192,K192:$K$244) + ($A$13+$A$14+$A$15)/POWER(1+Q192,$A$28-D192+1)</f>
        <v>0</v>
      </c>
      <c r="T192" s="45">
        <f t="shared" ca="1" si="49"/>
        <v>8.4128259913995862E-12</v>
      </c>
      <c r="U192" s="45">
        <f t="shared" ca="1" si="55"/>
        <v>0</v>
      </c>
      <c r="V192" s="45">
        <f t="shared" ca="1" si="56"/>
        <v>0</v>
      </c>
      <c r="W192" s="45">
        <f t="shared" ca="1" si="50"/>
        <v>0</v>
      </c>
      <c r="X192" s="25">
        <f t="shared" ca="1" si="39"/>
        <v>8.4128259913995862E-12</v>
      </c>
      <c r="Z192" s="28">
        <f t="shared" ca="1" si="57"/>
        <v>0</v>
      </c>
      <c r="AA192" s="233"/>
      <c r="AB192" s="45">
        <f t="shared" ca="1" si="51"/>
        <v>0</v>
      </c>
      <c r="AC192" s="45">
        <f t="shared" ca="1" si="40"/>
        <v>0</v>
      </c>
      <c r="AD192" s="25">
        <f t="shared" ca="1" si="41"/>
        <v>0</v>
      </c>
    </row>
    <row r="193" spans="4:30" x14ac:dyDescent="0.35">
      <c r="D193" s="20">
        <v>189</v>
      </c>
      <c r="E193" s="21">
        <f t="shared" ca="1" si="52"/>
        <v>113346</v>
      </c>
      <c r="F193" s="44">
        <f t="shared" ca="1" si="42"/>
        <v>113710</v>
      </c>
      <c r="G193" s="22" t="s">
        <v>119</v>
      </c>
      <c r="H193" s="44">
        <f t="shared" ca="1" si="53"/>
        <v>113317</v>
      </c>
      <c r="I193" s="45">
        <f t="shared" ca="1" si="43"/>
        <v>0</v>
      </c>
      <c r="J193" s="45">
        <f t="shared" ca="1" si="44"/>
        <v>0</v>
      </c>
      <c r="K193" s="45">
        <f t="shared" ca="1" si="45"/>
        <v>0</v>
      </c>
      <c r="L193" s="45"/>
      <c r="M193" s="45">
        <f t="shared" ca="1" si="54"/>
        <v>0</v>
      </c>
      <c r="N193" s="257">
        <f t="shared" ca="1" si="46"/>
        <v>0</v>
      </c>
      <c r="O193" s="23"/>
      <c r="P193" s="255">
        <f t="shared" ca="1" si="47"/>
        <v>9.4999999999999998E-3</v>
      </c>
      <c r="Q193" s="163">
        <f t="shared" ca="1" si="48"/>
        <v>9.4999999999999998E-3</v>
      </c>
      <c r="R193" s="164">
        <f ca="1">NPV(Q192,K193:$K$244) + ($A$13+$A$14+$A$15)/POWER(1+Q192,$A$28-D193+1)</f>
        <v>0</v>
      </c>
      <c r="S193" s="164">
        <f ca="1">NPV(Q193,K193:$K$244) + ($A$13+$A$14+$A$15)/POWER(1+Q193,$A$28-D193+1)</f>
        <v>0</v>
      </c>
      <c r="T193" s="45">
        <f t="shared" ca="1" si="49"/>
        <v>8.4128259913995862E-12</v>
      </c>
      <c r="U193" s="45">
        <f t="shared" ca="1" si="55"/>
        <v>0</v>
      </c>
      <c r="V193" s="45">
        <f t="shared" ca="1" si="56"/>
        <v>0</v>
      </c>
      <c r="W193" s="45">
        <f t="shared" ca="1" si="50"/>
        <v>0</v>
      </c>
      <c r="X193" s="25">
        <f t="shared" ca="1" si="39"/>
        <v>8.4128259913995862E-12</v>
      </c>
      <c r="Z193" s="28">
        <f t="shared" ca="1" si="57"/>
        <v>0</v>
      </c>
      <c r="AA193" s="233"/>
      <c r="AB193" s="45">
        <f t="shared" ca="1" si="51"/>
        <v>0</v>
      </c>
      <c r="AC193" s="45">
        <f t="shared" ca="1" si="40"/>
        <v>0</v>
      </c>
      <c r="AD193" s="25">
        <f t="shared" ca="1" si="41"/>
        <v>0</v>
      </c>
    </row>
    <row r="194" spans="4:30" x14ac:dyDescent="0.35">
      <c r="D194" s="20">
        <v>190</v>
      </c>
      <c r="E194" s="21">
        <f t="shared" ca="1" si="52"/>
        <v>113711</v>
      </c>
      <c r="F194" s="44">
        <f t="shared" ca="1" si="42"/>
        <v>114076</v>
      </c>
      <c r="G194" s="22" t="s">
        <v>119</v>
      </c>
      <c r="H194" s="44">
        <f t="shared" ca="1" si="53"/>
        <v>113682</v>
      </c>
      <c r="I194" s="45">
        <f t="shared" ca="1" si="43"/>
        <v>0</v>
      </c>
      <c r="J194" s="45">
        <f t="shared" ca="1" si="44"/>
        <v>0</v>
      </c>
      <c r="K194" s="45">
        <f t="shared" ca="1" si="45"/>
        <v>0</v>
      </c>
      <c r="L194" s="45"/>
      <c r="M194" s="45">
        <f t="shared" ca="1" si="54"/>
        <v>0</v>
      </c>
      <c r="N194" s="257">
        <f t="shared" ca="1" si="46"/>
        <v>0</v>
      </c>
      <c r="O194" s="23"/>
      <c r="P194" s="255">
        <f t="shared" ca="1" si="47"/>
        <v>9.4999999999999998E-3</v>
      </c>
      <c r="Q194" s="163">
        <f t="shared" ca="1" si="48"/>
        <v>9.4999999999999998E-3</v>
      </c>
      <c r="R194" s="164">
        <f ca="1">NPV(Q193,K194:$K$244) + ($A$13+$A$14+$A$15)/POWER(1+Q193,$A$28-D194+1)</f>
        <v>0</v>
      </c>
      <c r="S194" s="164">
        <f ca="1">NPV(Q194,K194:$K$244) + ($A$13+$A$14+$A$15)/POWER(1+Q194,$A$28-D194+1)</f>
        <v>0</v>
      </c>
      <c r="T194" s="45">
        <f t="shared" ca="1" si="49"/>
        <v>8.4128259913995862E-12</v>
      </c>
      <c r="U194" s="45">
        <f t="shared" ca="1" si="55"/>
        <v>0</v>
      </c>
      <c r="V194" s="45">
        <f t="shared" ca="1" si="56"/>
        <v>0</v>
      </c>
      <c r="W194" s="45">
        <f t="shared" ca="1" si="50"/>
        <v>0</v>
      </c>
      <c r="X194" s="25">
        <f t="shared" ca="1" si="39"/>
        <v>8.4128259913995862E-12</v>
      </c>
      <c r="Z194" s="28">
        <f t="shared" ca="1" si="57"/>
        <v>0</v>
      </c>
      <c r="AA194" s="233"/>
      <c r="AB194" s="45">
        <f t="shared" ca="1" si="51"/>
        <v>0</v>
      </c>
      <c r="AC194" s="45">
        <f t="shared" ca="1" si="40"/>
        <v>0</v>
      </c>
      <c r="AD194" s="25">
        <f t="shared" ca="1" si="41"/>
        <v>0</v>
      </c>
    </row>
    <row r="195" spans="4:30" x14ac:dyDescent="0.35">
      <c r="D195" s="20">
        <v>191</v>
      </c>
      <c r="E195" s="21">
        <f t="shared" ca="1" si="52"/>
        <v>114077</v>
      </c>
      <c r="F195" s="44">
        <f t="shared" ca="1" si="42"/>
        <v>114441</v>
      </c>
      <c r="G195" s="22" t="s">
        <v>119</v>
      </c>
      <c r="H195" s="44">
        <f t="shared" ca="1" si="53"/>
        <v>114048</v>
      </c>
      <c r="I195" s="45">
        <f t="shared" ca="1" si="43"/>
        <v>0</v>
      </c>
      <c r="J195" s="45">
        <f t="shared" ca="1" si="44"/>
        <v>0</v>
      </c>
      <c r="K195" s="45">
        <f t="shared" ca="1" si="45"/>
        <v>0</v>
      </c>
      <c r="L195" s="45"/>
      <c r="M195" s="45">
        <f t="shared" ca="1" si="54"/>
        <v>0</v>
      </c>
      <c r="N195" s="257">
        <f t="shared" ca="1" si="46"/>
        <v>0</v>
      </c>
      <c r="O195" s="23"/>
      <c r="P195" s="255">
        <f t="shared" ca="1" si="47"/>
        <v>9.4999999999999998E-3</v>
      </c>
      <c r="Q195" s="163">
        <f t="shared" ca="1" si="48"/>
        <v>9.4999999999999998E-3</v>
      </c>
      <c r="R195" s="164">
        <f ca="1">NPV(Q194,K195:$K$244) + ($A$13+$A$14+$A$15)/POWER(1+Q194,$A$28-D195+1)</f>
        <v>0</v>
      </c>
      <c r="S195" s="164">
        <f ca="1">NPV(Q195,K195:$K$244) + ($A$13+$A$14+$A$15)/POWER(1+Q195,$A$28-D195+1)</f>
        <v>0</v>
      </c>
      <c r="T195" s="45">
        <f t="shared" ca="1" si="49"/>
        <v>8.4128259913995862E-12</v>
      </c>
      <c r="U195" s="45">
        <f t="shared" ca="1" si="55"/>
        <v>0</v>
      </c>
      <c r="V195" s="45">
        <f t="shared" ca="1" si="56"/>
        <v>0</v>
      </c>
      <c r="W195" s="45">
        <f t="shared" ca="1" si="50"/>
        <v>0</v>
      </c>
      <c r="X195" s="25">
        <f t="shared" ca="1" si="39"/>
        <v>8.4128259913995862E-12</v>
      </c>
      <c r="Z195" s="28">
        <f t="shared" ca="1" si="57"/>
        <v>0</v>
      </c>
      <c r="AA195" s="233"/>
      <c r="AB195" s="45">
        <f t="shared" ca="1" si="51"/>
        <v>0</v>
      </c>
      <c r="AC195" s="45">
        <f t="shared" ca="1" si="40"/>
        <v>0</v>
      </c>
      <c r="AD195" s="25">
        <f t="shared" ca="1" si="41"/>
        <v>0</v>
      </c>
    </row>
    <row r="196" spans="4:30" x14ac:dyDescent="0.35">
      <c r="D196" s="20">
        <v>192</v>
      </c>
      <c r="E196" s="21">
        <f t="shared" ca="1" si="52"/>
        <v>114442</v>
      </c>
      <c r="F196" s="44">
        <f t="shared" ca="1" si="42"/>
        <v>114806</v>
      </c>
      <c r="G196" s="22" t="s">
        <v>119</v>
      </c>
      <c r="H196" s="44">
        <f t="shared" ca="1" si="53"/>
        <v>114413</v>
      </c>
      <c r="I196" s="45">
        <f t="shared" ca="1" si="43"/>
        <v>0</v>
      </c>
      <c r="J196" s="45">
        <f t="shared" ca="1" si="44"/>
        <v>0</v>
      </c>
      <c r="K196" s="45">
        <f t="shared" ca="1" si="45"/>
        <v>0</v>
      </c>
      <c r="L196" s="45"/>
      <c r="M196" s="45">
        <f t="shared" ca="1" si="54"/>
        <v>0</v>
      </c>
      <c r="N196" s="257">
        <f t="shared" ca="1" si="46"/>
        <v>0</v>
      </c>
      <c r="O196" s="23"/>
      <c r="P196" s="255">
        <f t="shared" ca="1" si="47"/>
        <v>9.4999999999999998E-3</v>
      </c>
      <c r="Q196" s="163">
        <f t="shared" ca="1" si="48"/>
        <v>9.4999999999999998E-3</v>
      </c>
      <c r="R196" s="164">
        <f ca="1">NPV(Q195,K196:$K$244) + ($A$13+$A$14+$A$15)/POWER(1+Q195,$A$28-D196+1)</f>
        <v>0</v>
      </c>
      <c r="S196" s="164">
        <f ca="1">NPV(Q196,K196:$K$244) + ($A$13+$A$14+$A$15)/POWER(1+Q196,$A$28-D196+1)</f>
        <v>0</v>
      </c>
      <c r="T196" s="45">
        <f t="shared" ca="1" si="49"/>
        <v>8.4128259913995862E-12</v>
      </c>
      <c r="U196" s="45">
        <f t="shared" ca="1" si="55"/>
        <v>0</v>
      </c>
      <c r="V196" s="45">
        <f t="shared" ca="1" si="56"/>
        <v>0</v>
      </c>
      <c r="W196" s="45">
        <f t="shared" ca="1" si="50"/>
        <v>0</v>
      </c>
      <c r="X196" s="25">
        <f t="shared" ref="X196:X244" ca="1" si="58">T196+W196+U196+V196</f>
        <v>8.4128259913995862E-12</v>
      </c>
      <c r="Z196" s="28">
        <f t="shared" ca="1" si="57"/>
        <v>0</v>
      </c>
      <c r="AA196" s="233"/>
      <c r="AB196" s="45">
        <f t="shared" ca="1" si="51"/>
        <v>0</v>
      </c>
      <c r="AC196" s="45">
        <f t="shared" ref="AC196:AC244" ca="1" si="59">W196</f>
        <v>0</v>
      </c>
      <c r="AD196" s="25">
        <f t="shared" ref="AD196:AD244" ca="1" si="60">Z196-AA196-AB196+AC196</f>
        <v>0</v>
      </c>
    </row>
    <row r="197" spans="4:30" x14ac:dyDescent="0.35">
      <c r="D197" s="20">
        <v>193</v>
      </c>
      <c r="E197" s="21">
        <f t="shared" ca="1" si="52"/>
        <v>114807</v>
      </c>
      <c r="F197" s="44">
        <f t="shared" ref="F197:F244" ca="1" si="61">E198-1</f>
        <v>115171</v>
      </c>
      <c r="G197" s="22" t="s">
        <v>119</v>
      </c>
      <c r="H197" s="44">
        <f t="shared" ca="1" si="53"/>
        <v>114778</v>
      </c>
      <c r="I197" s="45">
        <f t="shared" ref="I197:I244" ca="1" si="62">IF(D197&gt;$A$28,0,$A$9)</f>
        <v>0</v>
      </c>
      <c r="J197" s="45">
        <f t="shared" ref="J197:J244" ca="1" si="63">IF(D197&gt;$A$28,0,$A$10)</f>
        <v>0</v>
      </c>
      <c r="K197" s="45">
        <f t="shared" ref="K197:K244" ca="1" si="64">IF(D197&gt;$A$28,0,$A$11)</f>
        <v>0</v>
      </c>
      <c r="L197" s="45"/>
      <c r="M197" s="45">
        <f t="shared" ca="1" si="54"/>
        <v>0</v>
      </c>
      <c r="N197" s="257">
        <f t="shared" ref="N197:N244" ca="1" si="65">$A$6</f>
        <v>0</v>
      </c>
      <c r="O197" s="23"/>
      <c r="P197" s="255">
        <f t="shared" ref="P197:P244" ca="1" si="66">$A$7</f>
        <v>9.4999999999999998E-3</v>
      </c>
      <c r="Q197" s="163">
        <f t="shared" ref="Q197:Q244" ca="1" si="67">$A$8</f>
        <v>9.4999999999999998E-3</v>
      </c>
      <c r="R197" s="164">
        <f ca="1">NPV(Q196,K197:$K$244) + ($A$13+$A$14+$A$15)/POWER(1+Q196,$A$28-D197+1)</f>
        <v>0</v>
      </c>
      <c r="S197" s="164">
        <f ca="1">NPV(Q197,K197:$K$244) + ($A$13+$A$14+$A$15)/POWER(1+Q197,$A$28-D197+1)</f>
        <v>0</v>
      </c>
      <c r="T197" s="45">
        <f t="shared" ref="T197:T244" ca="1" si="68">IF(ISBLANK(G197),0,X196)</f>
        <v>8.4128259913995862E-12</v>
      </c>
      <c r="U197" s="45">
        <f t="shared" ca="1" si="55"/>
        <v>0</v>
      </c>
      <c r="V197" s="45">
        <f t="shared" ca="1" si="56"/>
        <v>0</v>
      </c>
      <c r="W197" s="45">
        <f t="shared" ref="W197:W244" ca="1" si="69">S197-R197</f>
        <v>0</v>
      </c>
      <c r="X197" s="25">
        <f t="shared" ca="1" si="58"/>
        <v>8.4128259913995862E-12</v>
      </c>
      <c r="Z197" s="28">
        <f t="shared" ca="1" si="57"/>
        <v>0</v>
      </c>
      <c r="AA197" s="233"/>
      <c r="AB197" s="45">
        <f t="shared" ref="AB197:AB244" ca="1" si="70">IFERROR(Z197/($A$42-D197+1),0)</f>
        <v>0</v>
      </c>
      <c r="AC197" s="45">
        <f t="shared" ca="1" si="59"/>
        <v>0</v>
      </c>
      <c r="AD197" s="25">
        <f t="shared" ca="1" si="60"/>
        <v>0</v>
      </c>
    </row>
    <row r="198" spans="4:30" x14ac:dyDescent="0.35">
      <c r="D198" s="20">
        <v>194</v>
      </c>
      <c r="E198" s="21">
        <f t="shared" ref="E198:E244" ca="1" si="71">EOMONTH(H198,0)</f>
        <v>115172</v>
      </c>
      <c r="F198" s="44">
        <f t="shared" ca="1" si="61"/>
        <v>115537</v>
      </c>
      <c r="G198" s="22" t="s">
        <v>119</v>
      </c>
      <c r="H198" s="44">
        <f t="shared" ref="H198:H244" ca="1" si="72">EDATE(H197,12)</f>
        <v>115143</v>
      </c>
      <c r="I198" s="45">
        <f t="shared" ca="1" si="62"/>
        <v>0</v>
      </c>
      <c r="J198" s="45">
        <f t="shared" ca="1" si="63"/>
        <v>0</v>
      </c>
      <c r="K198" s="45">
        <f t="shared" ca="1" si="64"/>
        <v>0</v>
      </c>
      <c r="L198" s="45"/>
      <c r="M198" s="45">
        <f t="shared" ref="M198:M244" ca="1" si="73">K198+L198</f>
        <v>0</v>
      </c>
      <c r="N198" s="257">
        <f t="shared" ca="1" si="65"/>
        <v>0</v>
      </c>
      <c r="O198" s="23"/>
      <c r="P198" s="255">
        <f t="shared" ca="1" si="66"/>
        <v>9.4999999999999998E-3</v>
      </c>
      <c r="Q198" s="163">
        <f t="shared" ca="1" si="67"/>
        <v>9.4999999999999998E-3</v>
      </c>
      <c r="R198" s="164">
        <f ca="1">NPV(Q197,K198:$K$244) + ($A$13+$A$14+$A$15)/POWER(1+Q197,$A$28-D198+1)</f>
        <v>0</v>
      </c>
      <c r="S198" s="164">
        <f ca="1">NPV(Q198,K198:$K$244) + ($A$13+$A$14+$A$15)/POWER(1+Q198,$A$28-D198+1)</f>
        <v>0</v>
      </c>
      <c r="T198" s="45">
        <f t="shared" ca="1" si="68"/>
        <v>8.4128259913995862E-12</v>
      </c>
      <c r="U198" s="45">
        <f t="shared" ref="U198:U244" ca="1" si="74">(S198+V198)*Q198</f>
        <v>0</v>
      </c>
      <c r="V198" s="45">
        <f t="shared" ref="V198:V244" ca="1" si="75">-(K198+L198)</f>
        <v>0</v>
      </c>
      <c r="W198" s="45">
        <f t="shared" ca="1" si="69"/>
        <v>0</v>
      </c>
      <c r="X198" s="25">
        <f t="shared" ca="1" si="58"/>
        <v>8.4128259913995862E-12</v>
      </c>
      <c r="Z198" s="28">
        <f t="shared" ref="Z198:Z244" ca="1" si="76">AD197</f>
        <v>0</v>
      </c>
      <c r="AA198" s="233"/>
      <c r="AB198" s="45">
        <f t="shared" ca="1" si="70"/>
        <v>0</v>
      </c>
      <c r="AC198" s="45">
        <f t="shared" ca="1" si="59"/>
        <v>0</v>
      </c>
      <c r="AD198" s="25">
        <f t="shared" ca="1" si="60"/>
        <v>0</v>
      </c>
    </row>
    <row r="199" spans="4:30" x14ac:dyDescent="0.35">
      <c r="D199" s="20">
        <v>195</v>
      </c>
      <c r="E199" s="21">
        <f t="shared" ca="1" si="71"/>
        <v>115538</v>
      </c>
      <c r="F199" s="44">
        <f t="shared" ca="1" si="61"/>
        <v>115902</v>
      </c>
      <c r="G199" s="22" t="s">
        <v>119</v>
      </c>
      <c r="H199" s="44">
        <f t="shared" ca="1" si="72"/>
        <v>115509</v>
      </c>
      <c r="I199" s="45">
        <f t="shared" ca="1" si="62"/>
        <v>0</v>
      </c>
      <c r="J199" s="45">
        <f t="shared" ca="1" si="63"/>
        <v>0</v>
      </c>
      <c r="K199" s="45">
        <f t="shared" ca="1" si="64"/>
        <v>0</v>
      </c>
      <c r="L199" s="45"/>
      <c r="M199" s="45">
        <f t="shared" ca="1" si="73"/>
        <v>0</v>
      </c>
      <c r="N199" s="257">
        <f t="shared" ca="1" si="65"/>
        <v>0</v>
      </c>
      <c r="O199" s="23"/>
      <c r="P199" s="255">
        <f t="shared" ca="1" si="66"/>
        <v>9.4999999999999998E-3</v>
      </c>
      <c r="Q199" s="163">
        <f t="shared" ca="1" si="67"/>
        <v>9.4999999999999998E-3</v>
      </c>
      <c r="R199" s="164">
        <f ca="1">NPV(Q198,K199:$K$244) + ($A$13+$A$14+$A$15)/POWER(1+Q198,$A$28-D199+1)</f>
        <v>0</v>
      </c>
      <c r="S199" s="164">
        <f ca="1">NPV(Q199,K199:$K$244) + ($A$13+$A$14+$A$15)/POWER(1+Q199,$A$28-D199+1)</f>
        <v>0</v>
      </c>
      <c r="T199" s="45">
        <f t="shared" ca="1" si="68"/>
        <v>8.4128259913995862E-12</v>
      </c>
      <c r="U199" s="45">
        <f t="shared" ca="1" si="74"/>
        <v>0</v>
      </c>
      <c r="V199" s="45">
        <f t="shared" ca="1" si="75"/>
        <v>0</v>
      </c>
      <c r="W199" s="45">
        <f t="shared" ca="1" si="69"/>
        <v>0</v>
      </c>
      <c r="X199" s="25">
        <f t="shared" ca="1" si="58"/>
        <v>8.4128259913995862E-12</v>
      </c>
      <c r="Z199" s="28">
        <f t="shared" ca="1" si="76"/>
        <v>0</v>
      </c>
      <c r="AA199" s="233"/>
      <c r="AB199" s="45">
        <f t="shared" ca="1" si="70"/>
        <v>0</v>
      </c>
      <c r="AC199" s="45">
        <f t="shared" ca="1" si="59"/>
        <v>0</v>
      </c>
      <c r="AD199" s="25">
        <f t="shared" ca="1" si="60"/>
        <v>0</v>
      </c>
    </row>
    <row r="200" spans="4:30" x14ac:dyDescent="0.35">
      <c r="D200" s="20">
        <v>196</v>
      </c>
      <c r="E200" s="21">
        <f t="shared" ca="1" si="71"/>
        <v>115903</v>
      </c>
      <c r="F200" s="44">
        <f t="shared" ca="1" si="61"/>
        <v>116267</v>
      </c>
      <c r="G200" s="22" t="s">
        <v>119</v>
      </c>
      <c r="H200" s="44">
        <f t="shared" ca="1" si="72"/>
        <v>115874</v>
      </c>
      <c r="I200" s="45">
        <f t="shared" ca="1" si="62"/>
        <v>0</v>
      </c>
      <c r="J200" s="45">
        <f t="shared" ca="1" si="63"/>
        <v>0</v>
      </c>
      <c r="K200" s="45">
        <f t="shared" ca="1" si="64"/>
        <v>0</v>
      </c>
      <c r="L200" s="45"/>
      <c r="M200" s="45">
        <f t="shared" ca="1" si="73"/>
        <v>0</v>
      </c>
      <c r="N200" s="257">
        <f t="shared" ca="1" si="65"/>
        <v>0</v>
      </c>
      <c r="O200" s="23"/>
      <c r="P200" s="255">
        <f t="shared" ca="1" si="66"/>
        <v>9.4999999999999998E-3</v>
      </c>
      <c r="Q200" s="163">
        <f t="shared" ca="1" si="67"/>
        <v>9.4999999999999998E-3</v>
      </c>
      <c r="R200" s="164">
        <f ca="1">NPV(Q199,K200:$K$244) + ($A$13+$A$14+$A$15)/POWER(1+Q199,$A$28-D200+1)</f>
        <v>0</v>
      </c>
      <c r="S200" s="164">
        <f ca="1">NPV(Q200,K200:$K$244) + ($A$13+$A$14+$A$15)/POWER(1+Q200,$A$28-D200+1)</f>
        <v>0</v>
      </c>
      <c r="T200" s="45">
        <f t="shared" ca="1" si="68"/>
        <v>8.4128259913995862E-12</v>
      </c>
      <c r="U200" s="45">
        <f t="shared" ca="1" si="74"/>
        <v>0</v>
      </c>
      <c r="V200" s="45">
        <f t="shared" ca="1" si="75"/>
        <v>0</v>
      </c>
      <c r="W200" s="45">
        <f t="shared" ca="1" si="69"/>
        <v>0</v>
      </c>
      <c r="X200" s="25">
        <f t="shared" ca="1" si="58"/>
        <v>8.4128259913995862E-12</v>
      </c>
      <c r="Z200" s="28">
        <f t="shared" ca="1" si="76"/>
        <v>0</v>
      </c>
      <c r="AA200" s="233"/>
      <c r="AB200" s="45">
        <f t="shared" ca="1" si="70"/>
        <v>0</v>
      </c>
      <c r="AC200" s="45">
        <f t="shared" ca="1" si="59"/>
        <v>0</v>
      </c>
      <c r="AD200" s="25">
        <f t="shared" ca="1" si="60"/>
        <v>0</v>
      </c>
    </row>
    <row r="201" spans="4:30" x14ac:dyDescent="0.35">
      <c r="D201" s="20">
        <v>197</v>
      </c>
      <c r="E201" s="21">
        <f t="shared" ca="1" si="71"/>
        <v>116268</v>
      </c>
      <c r="F201" s="44">
        <f t="shared" ca="1" si="61"/>
        <v>116632</v>
      </c>
      <c r="G201" s="22" t="s">
        <v>119</v>
      </c>
      <c r="H201" s="44">
        <f t="shared" ca="1" si="72"/>
        <v>116239</v>
      </c>
      <c r="I201" s="45">
        <f t="shared" ca="1" si="62"/>
        <v>0</v>
      </c>
      <c r="J201" s="45">
        <f t="shared" ca="1" si="63"/>
        <v>0</v>
      </c>
      <c r="K201" s="45">
        <f t="shared" ca="1" si="64"/>
        <v>0</v>
      </c>
      <c r="L201" s="45"/>
      <c r="M201" s="45">
        <f t="shared" ca="1" si="73"/>
        <v>0</v>
      </c>
      <c r="N201" s="257">
        <f t="shared" ca="1" si="65"/>
        <v>0</v>
      </c>
      <c r="O201" s="23"/>
      <c r="P201" s="255">
        <f t="shared" ca="1" si="66"/>
        <v>9.4999999999999998E-3</v>
      </c>
      <c r="Q201" s="163">
        <f t="shared" ca="1" si="67"/>
        <v>9.4999999999999998E-3</v>
      </c>
      <c r="R201" s="164">
        <f ca="1">NPV(Q200,K201:$K$244) + ($A$13+$A$14+$A$15)/POWER(1+Q200,$A$28-D201+1)</f>
        <v>0</v>
      </c>
      <c r="S201" s="164">
        <f ca="1">NPV(Q201,K201:$K$244) + ($A$13+$A$14+$A$15)/POWER(1+Q201,$A$28-D201+1)</f>
        <v>0</v>
      </c>
      <c r="T201" s="45">
        <f t="shared" ca="1" si="68"/>
        <v>8.4128259913995862E-12</v>
      </c>
      <c r="U201" s="45">
        <f t="shared" ca="1" si="74"/>
        <v>0</v>
      </c>
      <c r="V201" s="45">
        <f t="shared" ca="1" si="75"/>
        <v>0</v>
      </c>
      <c r="W201" s="45">
        <f t="shared" ca="1" si="69"/>
        <v>0</v>
      </c>
      <c r="X201" s="25">
        <f t="shared" ca="1" si="58"/>
        <v>8.4128259913995862E-12</v>
      </c>
      <c r="Z201" s="28">
        <f t="shared" ca="1" si="76"/>
        <v>0</v>
      </c>
      <c r="AA201" s="233"/>
      <c r="AB201" s="45">
        <f t="shared" ca="1" si="70"/>
        <v>0</v>
      </c>
      <c r="AC201" s="45">
        <f t="shared" ca="1" si="59"/>
        <v>0</v>
      </c>
      <c r="AD201" s="25">
        <f t="shared" ca="1" si="60"/>
        <v>0</v>
      </c>
    </row>
    <row r="202" spans="4:30" x14ac:dyDescent="0.35">
      <c r="D202" s="20">
        <v>198</v>
      </c>
      <c r="E202" s="21">
        <f t="shared" ca="1" si="71"/>
        <v>116633</v>
      </c>
      <c r="F202" s="44">
        <f t="shared" ca="1" si="61"/>
        <v>116998</v>
      </c>
      <c r="G202" s="22" t="s">
        <v>119</v>
      </c>
      <c r="H202" s="44">
        <f t="shared" ca="1" si="72"/>
        <v>116604</v>
      </c>
      <c r="I202" s="45">
        <f t="shared" ca="1" si="62"/>
        <v>0</v>
      </c>
      <c r="J202" s="45">
        <f t="shared" ca="1" si="63"/>
        <v>0</v>
      </c>
      <c r="K202" s="45">
        <f t="shared" ca="1" si="64"/>
        <v>0</v>
      </c>
      <c r="L202" s="45"/>
      <c r="M202" s="45">
        <f t="shared" ca="1" si="73"/>
        <v>0</v>
      </c>
      <c r="N202" s="257">
        <f t="shared" ca="1" si="65"/>
        <v>0</v>
      </c>
      <c r="O202" s="23"/>
      <c r="P202" s="255">
        <f t="shared" ca="1" si="66"/>
        <v>9.4999999999999998E-3</v>
      </c>
      <c r="Q202" s="163">
        <f t="shared" ca="1" si="67"/>
        <v>9.4999999999999998E-3</v>
      </c>
      <c r="R202" s="164">
        <f ca="1">NPV(Q201,K202:$K$244) + ($A$13+$A$14+$A$15)/POWER(1+Q201,$A$28-D202+1)</f>
        <v>0</v>
      </c>
      <c r="S202" s="164">
        <f ca="1">NPV(Q202,K202:$K$244) + ($A$13+$A$14+$A$15)/POWER(1+Q202,$A$28-D202+1)</f>
        <v>0</v>
      </c>
      <c r="T202" s="45">
        <f t="shared" ca="1" si="68"/>
        <v>8.4128259913995862E-12</v>
      </c>
      <c r="U202" s="45">
        <f t="shared" ca="1" si="74"/>
        <v>0</v>
      </c>
      <c r="V202" s="45">
        <f t="shared" ca="1" si="75"/>
        <v>0</v>
      </c>
      <c r="W202" s="45">
        <f t="shared" ca="1" si="69"/>
        <v>0</v>
      </c>
      <c r="X202" s="25">
        <f t="shared" ca="1" si="58"/>
        <v>8.4128259913995862E-12</v>
      </c>
      <c r="Z202" s="28">
        <f t="shared" ca="1" si="76"/>
        <v>0</v>
      </c>
      <c r="AA202" s="233"/>
      <c r="AB202" s="45">
        <f t="shared" ca="1" si="70"/>
        <v>0</v>
      </c>
      <c r="AC202" s="45">
        <f t="shared" ca="1" si="59"/>
        <v>0</v>
      </c>
      <c r="AD202" s="25">
        <f t="shared" ca="1" si="60"/>
        <v>0</v>
      </c>
    </row>
    <row r="203" spans="4:30" x14ac:dyDescent="0.35">
      <c r="D203" s="20">
        <v>199</v>
      </c>
      <c r="E203" s="21">
        <f t="shared" ca="1" si="71"/>
        <v>116999</v>
      </c>
      <c r="F203" s="44">
        <f t="shared" ca="1" si="61"/>
        <v>117363</v>
      </c>
      <c r="G203" s="22" t="s">
        <v>119</v>
      </c>
      <c r="H203" s="44">
        <f t="shared" ca="1" si="72"/>
        <v>116970</v>
      </c>
      <c r="I203" s="45">
        <f t="shared" ca="1" si="62"/>
        <v>0</v>
      </c>
      <c r="J203" s="45">
        <f t="shared" ca="1" si="63"/>
        <v>0</v>
      </c>
      <c r="K203" s="45">
        <f t="shared" ca="1" si="64"/>
        <v>0</v>
      </c>
      <c r="L203" s="45"/>
      <c r="M203" s="45">
        <f t="shared" ca="1" si="73"/>
        <v>0</v>
      </c>
      <c r="N203" s="257">
        <f t="shared" ca="1" si="65"/>
        <v>0</v>
      </c>
      <c r="O203" s="23"/>
      <c r="P203" s="255">
        <f t="shared" ca="1" si="66"/>
        <v>9.4999999999999998E-3</v>
      </c>
      <c r="Q203" s="163">
        <f t="shared" ca="1" si="67"/>
        <v>9.4999999999999998E-3</v>
      </c>
      <c r="R203" s="164">
        <f ca="1">NPV(Q202,K203:$K$244) + ($A$13+$A$14+$A$15)/POWER(1+Q202,$A$28-D203+1)</f>
        <v>0</v>
      </c>
      <c r="S203" s="164">
        <f ca="1">NPV(Q203,K203:$K$244) + ($A$13+$A$14+$A$15)/POWER(1+Q203,$A$28-D203+1)</f>
        <v>0</v>
      </c>
      <c r="T203" s="45">
        <f t="shared" ca="1" si="68"/>
        <v>8.4128259913995862E-12</v>
      </c>
      <c r="U203" s="45">
        <f t="shared" ca="1" si="74"/>
        <v>0</v>
      </c>
      <c r="V203" s="45">
        <f t="shared" ca="1" si="75"/>
        <v>0</v>
      </c>
      <c r="W203" s="45">
        <f t="shared" ca="1" si="69"/>
        <v>0</v>
      </c>
      <c r="X203" s="25">
        <f t="shared" ca="1" si="58"/>
        <v>8.4128259913995862E-12</v>
      </c>
      <c r="Z203" s="28">
        <f t="shared" ca="1" si="76"/>
        <v>0</v>
      </c>
      <c r="AA203" s="233"/>
      <c r="AB203" s="45">
        <f t="shared" ca="1" si="70"/>
        <v>0</v>
      </c>
      <c r="AC203" s="45">
        <f t="shared" ca="1" si="59"/>
        <v>0</v>
      </c>
      <c r="AD203" s="25">
        <f t="shared" ca="1" si="60"/>
        <v>0</v>
      </c>
    </row>
    <row r="204" spans="4:30" x14ac:dyDescent="0.35">
      <c r="D204" s="20">
        <v>200</v>
      </c>
      <c r="E204" s="21">
        <f t="shared" ca="1" si="71"/>
        <v>117364</v>
      </c>
      <c r="F204" s="44">
        <f t="shared" ca="1" si="61"/>
        <v>117728</v>
      </c>
      <c r="G204" s="22" t="s">
        <v>119</v>
      </c>
      <c r="H204" s="44">
        <f t="shared" ca="1" si="72"/>
        <v>117335</v>
      </c>
      <c r="I204" s="45">
        <f t="shared" ca="1" si="62"/>
        <v>0</v>
      </c>
      <c r="J204" s="45">
        <f t="shared" ca="1" si="63"/>
        <v>0</v>
      </c>
      <c r="K204" s="45">
        <f t="shared" ca="1" si="64"/>
        <v>0</v>
      </c>
      <c r="L204" s="45"/>
      <c r="M204" s="45">
        <f t="shared" ca="1" si="73"/>
        <v>0</v>
      </c>
      <c r="N204" s="257">
        <f t="shared" ca="1" si="65"/>
        <v>0</v>
      </c>
      <c r="O204" s="23"/>
      <c r="P204" s="255">
        <f t="shared" ca="1" si="66"/>
        <v>9.4999999999999998E-3</v>
      </c>
      <c r="Q204" s="163">
        <f t="shared" ca="1" si="67"/>
        <v>9.4999999999999998E-3</v>
      </c>
      <c r="R204" s="164">
        <f ca="1">NPV(Q203,K204:$K$244) + ($A$13+$A$14+$A$15)/POWER(1+Q203,$A$28-D204+1)</f>
        <v>0</v>
      </c>
      <c r="S204" s="164">
        <f ca="1">NPV(Q204,K204:$K$244) + ($A$13+$A$14+$A$15)/POWER(1+Q204,$A$28-D204+1)</f>
        <v>0</v>
      </c>
      <c r="T204" s="45">
        <f t="shared" ca="1" si="68"/>
        <v>8.4128259913995862E-12</v>
      </c>
      <c r="U204" s="45">
        <f t="shared" ca="1" si="74"/>
        <v>0</v>
      </c>
      <c r="V204" s="45">
        <f t="shared" ca="1" si="75"/>
        <v>0</v>
      </c>
      <c r="W204" s="45">
        <f t="shared" ca="1" si="69"/>
        <v>0</v>
      </c>
      <c r="X204" s="25">
        <f t="shared" ca="1" si="58"/>
        <v>8.4128259913995862E-12</v>
      </c>
      <c r="Z204" s="28">
        <f t="shared" ca="1" si="76"/>
        <v>0</v>
      </c>
      <c r="AA204" s="233"/>
      <c r="AB204" s="45">
        <f t="shared" ca="1" si="70"/>
        <v>0</v>
      </c>
      <c r="AC204" s="45">
        <f t="shared" ca="1" si="59"/>
        <v>0</v>
      </c>
      <c r="AD204" s="25">
        <f t="shared" ca="1" si="60"/>
        <v>0</v>
      </c>
    </row>
    <row r="205" spans="4:30" x14ac:dyDescent="0.35">
      <c r="D205" s="20">
        <v>201</v>
      </c>
      <c r="E205" s="21">
        <f t="shared" ca="1" si="71"/>
        <v>117729</v>
      </c>
      <c r="F205" s="44">
        <f t="shared" ca="1" si="61"/>
        <v>118093</v>
      </c>
      <c r="G205" s="22" t="s">
        <v>119</v>
      </c>
      <c r="H205" s="44">
        <f t="shared" ca="1" si="72"/>
        <v>117700</v>
      </c>
      <c r="I205" s="45">
        <f t="shared" ca="1" si="62"/>
        <v>0</v>
      </c>
      <c r="J205" s="45">
        <f t="shared" ca="1" si="63"/>
        <v>0</v>
      </c>
      <c r="K205" s="45">
        <f t="shared" ca="1" si="64"/>
        <v>0</v>
      </c>
      <c r="L205" s="45"/>
      <c r="M205" s="45">
        <f t="shared" ca="1" si="73"/>
        <v>0</v>
      </c>
      <c r="N205" s="257">
        <f t="shared" ca="1" si="65"/>
        <v>0</v>
      </c>
      <c r="O205" s="23"/>
      <c r="P205" s="255">
        <f t="shared" ca="1" si="66"/>
        <v>9.4999999999999998E-3</v>
      </c>
      <c r="Q205" s="163">
        <f t="shared" ca="1" si="67"/>
        <v>9.4999999999999998E-3</v>
      </c>
      <c r="R205" s="164">
        <f ca="1">NPV(Q204,K205:$K$244) + ($A$13+$A$14+$A$15)/POWER(1+Q204,$A$28-D205+1)</f>
        <v>0</v>
      </c>
      <c r="S205" s="164">
        <f ca="1">NPV(Q205,K205:$K$244) + ($A$13+$A$14+$A$15)/POWER(1+Q205,$A$28-D205+1)</f>
        <v>0</v>
      </c>
      <c r="T205" s="45">
        <f t="shared" ca="1" si="68"/>
        <v>8.4128259913995862E-12</v>
      </c>
      <c r="U205" s="45">
        <f t="shared" ca="1" si="74"/>
        <v>0</v>
      </c>
      <c r="V205" s="45">
        <f t="shared" ca="1" si="75"/>
        <v>0</v>
      </c>
      <c r="W205" s="45">
        <f t="shared" ca="1" si="69"/>
        <v>0</v>
      </c>
      <c r="X205" s="25">
        <f t="shared" ca="1" si="58"/>
        <v>8.4128259913995862E-12</v>
      </c>
      <c r="Z205" s="28">
        <f t="shared" ca="1" si="76"/>
        <v>0</v>
      </c>
      <c r="AA205" s="233"/>
      <c r="AB205" s="45">
        <f t="shared" ca="1" si="70"/>
        <v>0</v>
      </c>
      <c r="AC205" s="45">
        <f t="shared" ca="1" si="59"/>
        <v>0</v>
      </c>
      <c r="AD205" s="25">
        <f t="shared" ca="1" si="60"/>
        <v>0</v>
      </c>
    </row>
    <row r="206" spans="4:30" x14ac:dyDescent="0.35">
      <c r="D206" s="20">
        <v>202</v>
      </c>
      <c r="E206" s="21">
        <f t="shared" ca="1" si="71"/>
        <v>118094</v>
      </c>
      <c r="F206" s="44">
        <f t="shared" ca="1" si="61"/>
        <v>118459</v>
      </c>
      <c r="G206" s="22" t="s">
        <v>119</v>
      </c>
      <c r="H206" s="44">
        <f t="shared" ca="1" si="72"/>
        <v>118065</v>
      </c>
      <c r="I206" s="45">
        <f t="shared" ca="1" si="62"/>
        <v>0</v>
      </c>
      <c r="J206" s="45">
        <f t="shared" ca="1" si="63"/>
        <v>0</v>
      </c>
      <c r="K206" s="45">
        <f t="shared" ca="1" si="64"/>
        <v>0</v>
      </c>
      <c r="L206" s="45"/>
      <c r="M206" s="45">
        <f t="shared" ca="1" si="73"/>
        <v>0</v>
      </c>
      <c r="N206" s="257">
        <f t="shared" ca="1" si="65"/>
        <v>0</v>
      </c>
      <c r="O206" s="23"/>
      <c r="P206" s="255">
        <f t="shared" ca="1" si="66"/>
        <v>9.4999999999999998E-3</v>
      </c>
      <c r="Q206" s="163">
        <f t="shared" ca="1" si="67"/>
        <v>9.4999999999999998E-3</v>
      </c>
      <c r="R206" s="164">
        <f ca="1">NPV(Q205,K206:$K$244) + ($A$13+$A$14+$A$15)/POWER(1+Q205,$A$28-D206+1)</f>
        <v>0</v>
      </c>
      <c r="S206" s="164">
        <f ca="1">NPV(Q206,K206:$K$244) + ($A$13+$A$14+$A$15)/POWER(1+Q206,$A$28-D206+1)</f>
        <v>0</v>
      </c>
      <c r="T206" s="45">
        <f t="shared" ca="1" si="68"/>
        <v>8.4128259913995862E-12</v>
      </c>
      <c r="U206" s="45">
        <f t="shared" ca="1" si="74"/>
        <v>0</v>
      </c>
      <c r="V206" s="45">
        <f t="shared" ca="1" si="75"/>
        <v>0</v>
      </c>
      <c r="W206" s="45">
        <f t="shared" ca="1" si="69"/>
        <v>0</v>
      </c>
      <c r="X206" s="25">
        <f t="shared" ca="1" si="58"/>
        <v>8.4128259913995862E-12</v>
      </c>
      <c r="Z206" s="28">
        <f t="shared" ca="1" si="76"/>
        <v>0</v>
      </c>
      <c r="AA206" s="233"/>
      <c r="AB206" s="45">
        <f t="shared" ca="1" si="70"/>
        <v>0</v>
      </c>
      <c r="AC206" s="45">
        <f t="shared" ca="1" si="59"/>
        <v>0</v>
      </c>
      <c r="AD206" s="25">
        <f t="shared" ca="1" si="60"/>
        <v>0</v>
      </c>
    </row>
    <row r="207" spans="4:30" x14ac:dyDescent="0.35">
      <c r="D207" s="20">
        <v>203</v>
      </c>
      <c r="E207" s="21">
        <f t="shared" ca="1" si="71"/>
        <v>118460</v>
      </c>
      <c r="F207" s="44">
        <f t="shared" ca="1" si="61"/>
        <v>118824</v>
      </c>
      <c r="G207" s="22" t="s">
        <v>119</v>
      </c>
      <c r="H207" s="44">
        <f t="shared" ca="1" si="72"/>
        <v>118431</v>
      </c>
      <c r="I207" s="45">
        <f t="shared" ca="1" si="62"/>
        <v>0</v>
      </c>
      <c r="J207" s="45">
        <f t="shared" ca="1" si="63"/>
        <v>0</v>
      </c>
      <c r="K207" s="45">
        <f t="shared" ca="1" si="64"/>
        <v>0</v>
      </c>
      <c r="L207" s="45"/>
      <c r="M207" s="45">
        <f t="shared" ca="1" si="73"/>
        <v>0</v>
      </c>
      <c r="N207" s="257">
        <f t="shared" ca="1" si="65"/>
        <v>0</v>
      </c>
      <c r="O207" s="23"/>
      <c r="P207" s="255">
        <f t="shared" ca="1" si="66"/>
        <v>9.4999999999999998E-3</v>
      </c>
      <c r="Q207" s="163">
        <f t="shared" ca="1" si="67"/>
        <v>9.4999999999999998E-3</v>
      </c>
      <c r="R207" s="164">
        <f ca="1">NPV(Q206,K207:$K$244) + ($A$13+$A$14+$A$15)/POWER(1+Q206,$A$28-D207+1)</f>
        <v>0</v>
      </c>
      <c r="S207" s="164">
        <f ca="1">NPV(Q207,K207:$K$244) + ($A$13+$A$14+$A$15)/POWER(1+Q207,$A$28-D207+1)</f>
        <v>0</v>
      </c>
      <c r="T207" s="45">
        <f t="shared" ca="1" si="68"/>
        <v>8.4128259913995862E-12</v>
      </c>
      <c r="U207" s="45">
        <f t="shared" ca="1" si="74"/>
        <v>0</v>
      </c>
      <c r="V207" s="45">
        <f t="shared" ca="1" si="75"/>
        <v>0</v>
      </c>
      <c r="W207" s="45">
        <f t="shared" ca="1" si="69"/>
        <v>0</v>
      </c>
      <c r="X207" s="25">
        <f t="shared" ca="1" si="58"/>
        <v>8.4128259913995862E-12</v>
      </c>
      <c r="Z207" s="28">
        <f t="shared" ca="1" si="76"/>
        <v>0</v>
      </c>
      <c r="AA207" s="233"/>
      <c r="AB207" s="45">
        <f t="shared" ca="1" si="70"/>
        <v>0</v>
      </c>
      <c r="AC207" s="45">
        <f t="shared" ca="1" si="59"/>
        <v>0</v>
      </c>
      <c r="AD207" s="25">
        <f t="shared" ca="1" si="60"/>
        <v>0</v>
      </c>
    </row>
    <row r="208" spans="4:30" x14ac:dyDescent="0.35">
      <c r="D208" s="20">
        <v>204</v>
      </c>
      <c r="E208" s="21">
        <f t="shared" ca="1" si="71"/>
        <v>118825</v>
      </c>
      <c r="F208" s="44">
        <f t="shared" ca="1" si="61"/>
        <v>119189</v>
      </c>
      <c r="G208" s="22" t="s">
        <v>119</v>
      </c>
      <c r="H208" s="44">
        <f t="shared" ca="1" si="72"/>
        <v>118796</v>
      </c>
      <c r="I208" s="45">
        <f t="shared" ca="1" si="62"/>
        <v>0</v>
      </c>
      <c r="J208" s="45">
        <f t="shared" ca="1" si="63"/>
        <v>0</v>
      </c>
      <c r="K208" s="45">
        <f t="shared" ca="1" si="64"/>
        <v>0</v>
      </c>
      <c r="L208" s="45"/>
      <c r="M208" s="45">
        <f t="shared" ca="1" si="73"/>
        <v>0</v>
      </c>
      <c r="N208" s="257">
        <f t="shared" ca="1" si="65"/>
        <v>0</v>
      </c>
      <c r="O208" s="23"/>
      <c r="P208" s="255">
        <f t="shared" ca="1" si="66"/>
        <v>9.4999999999999998E-3</v>
      </c>
      <c r="Q208" s="163">
        <f t="shared" ca="1" si="67"/>
        <v>9.4999999999999998E-3</v>
      </c>
      <c r="R208" s="164">
        <f ca="1">NPV(Q207,K208:$K$244) + ($A$13+$A$14+$A$15)/POWER(1+Q207,$A$28-D208+1)</f>
        <v>0</v>
      </c>
      <c r="S208" s="164">
        <f ca="1">NPV(Q208,K208:$K$244) + ($A$13+$A$14+$A$15)/POWER(1+Q208,$A$28-D208+1)</f>
        <v>0</v>
      </c>
      <c r="T208" s="45">
        <f t="shared" ca="1" si="68"/>
        <v>8.4128259913995862E-12</v>
      </c>
      <c r="U208" s="45">
        <f t="shared" ca="1" si="74"/>
        <v>0</v>
      </c>
      <c r="V208" s="45">
        <f t="shared" ca="1" si="75"/>
        <v>0</v>
      </c>
      <c r="W208" s="45">
        <f t="shared" ca="1" si="69"/>
        <v>0</v>
      </c>
      <c r="X208" s="25">
        <f t="shared" ca="1" si="58"/>
        <v>8.4128259913995862E-12</v>
      </c>
      <c r="Z208" s="28">
        <f t="shared" ca="1" si="76"/>
        <v>0</v>
      </c>
      <c r="AA208" s="233"/>
      <c r="AB208" s="45">
        <f t="shared" ca="1" si="70"/>
        <v>0</v>
      </c>
      <c r="AC208" s="45">
        <f t="shared" ca="1" si="59"/>
        <v>0</v>
      </c>
      <c r="AD208" s="25">
        <f t="shared" ca="1" si="60"/>
        <v>0</v>
      </c>
    </row>
    <row r="209" spans="4:30" x14ac:dyDescent="0.35">
      <c r="D209" s="20">
        <v>205</v>
      </c>
      <c r="E209" s="21">
        <f t="shared" ca="1" si="71"/>
        <v>119190</v>
      </c>
      <c r="F209" s="44">
        <f t="shared" ca="1" si="61"/>
        <v>119554</v>
      </c>
      <c r="G209" s="22" t="s">
        <v>119</v>
      </c>
      <c r="H209" s="44">
        <f t="shared" ca="1" si="72"/>
        <v>119161</v>
      </c>
      <c r="I209" s="45">
        <f t="shared" ca="1" si="62"/>
        <v>0</v>
      </c>
      <c r="J209" s="45">
        <f t="shared" ca="1" si="63"/>
        <v>0</v>
      </c>
      <c r="K209" s="45">
        <f t="shared" ca="1" si="64"/>
        <v>0</v>
      </c>
      <c r="L209" s="45"/>
      <c r="M209" s="45">
        <f t="shared" ca="1" si="73"/>
        <v>0</v>
      </c>
      <c r="N209" s="257">
        <f t="shared" ca="1" si="65"/>
        <v>0</v>
      </c>
      <c r="O209" s="23"/>
      <c r="P209" s="255">
        <f t="shared" ca="1" si="66"/>
        <v>9.4999999999999998E-3</v>
      </c>
      <c r="Q209" s="163">
        <f t="shared" ca="1" si="67"/>
        <v>9.4999999999999998E-3</v>
      </c>
      <c r="R209" s="164">
        <f ca="1">NPV(Q208,K209:$K$244) + ($A$13+$A$14+$A$15)/POWER(1+Q208,$A$28-D209+1)</f>
        <v>0</v>
      </c>
      <c r="S209" s="164">
        <f ca="1">NPV(Q209,K209:$K$244) + ($A$13+$A$14+$A$15)/POWER(1+Q209,$A$28-D209+1)</f>
        <v>0</v>
      </c>
      <c r="T209" s="45">
        <f t="shared" ca="1" si="68"/>
        <v>8.4128259913995862E-12</v>
      </c>
      <c r="U209" s="45">
        <f t="shared" ca="1" si="74"/>
        <v>0</v>
      </c>
      <c r="V209" s="45">
        <f t="shared" ca="1" si="75"/>
        <v>0</v>
      </c>
      <c r="W209" s="45">
        <f t="shared" ca="1" si="69"/>
        <v>0</v>
      </c>
      <c r="X209" s="25">
        <f t="shared" ca="1" si="58"/>
        <v>8.4128259913995862E-12</v>
      </c>
      <c r="Z209" s="28">
        <f t="shared" ca="1" si="76"/>
        <v>0</v>
      </c>
      <c r="AA209" s="233"/>
      <c r="AB209" s="45">
        <f t="shared" ca="1" si="70"/>
        <v>0</v>
      </c>
      <c r="AC209" s="45">
        <f t="shared" ca="1" si="59"/>
        <v>0</v>
      </c>
      <c r="AD209" s="25">
        <f t="shared" ca="1" si="60"/>
        <v>0</v>
      </c>
    </row>
    <row r="210" spans="4:30" x14ac:dyDescent="0.35">
      <c r="D210" s="20">
        <v>206</v>
      </c>
      <c r="E210" s="21">
        <f t="shared" ca="1" si="71"/>
        <v>119555</v>
      </c>
      <c r="F210" s="44">
        <f t="shared" ca="1" si="61"/>
        <v>119920</v>
      </c>
      <c r="G210" s="22" t="s">
        <v>119</v>
      </c>
      <c r="H210" s="44">
        <f t="shared" ca="1" si="72"/>
        <v>119526</v>
      </c>
      <c r="I210" s="45">
        <f t="shared" ca="1" si="62"/>
        <v>0</v>
      </c>
      <c r="J210" s="45">
        <f t="shared" ca="1" si="63"/>
        <v>0</v>
      </c>
      <c r="K210" s="45">
        <f t="shared" ca="1" si="64"/>
        <v>0</v>
      </c>
      <c r="L210" s="45"/>
      <c r="M210" s="45">
        <f t="shared" ca="1" si="73"/>
        <v>0</v>
      </c>
      <c r="N210" s="257">
        <f t="shared" ca="1" si="65"/>
        <v>0</v>
      </c>
      <c r="O210" s="23"/>
      <c r="P210" s="255">
        <f t="shared" ca="1" si="66"/>
        <v>9.4999999999999998E-3</v>
      </c>
      <c r="Q210" s="163">
        <f t="shared" ca="1" si="67"/>
        <v>9.4999999999999998E-3</v>
      </c>
      <c r="R210" s="164">
        <f ca="1">NPV(Q209,K210:$K$244) + ($A$13+$A$14+$A$15)/POWER(1+Q209,$A$28-D210+1)</f>
        <v>0</v>
      </c>
      <c r="S210" s="164">
        <f ca="1">NPV(Q210,K210:$K$244) + ($A$13+$A$14+$A$15)/POWER(1+Q210,$A$28-D210+1)</f>
        <v>0</v>
      </c>
      <c r="T210" s="45">
        <f t="shared" ca="1" si="68"/>
        <v>8.4128259913995862E-12</v>
      </c>
      <c r="U210" s="45">
        <f t="shared" ca="1" si="74"/>
        <v>0</v>
      </c>
      <c r="V210" s="45">
        <f t="shared" ca="1" si="75"/>
        <v>0</v>
      </c>
      <c r="W210" s="45">
        <f t="shared" ca="1" si="69"/>
        <v>0</v>
      </c>
      <c r="X210" s="25">
        <f t="shared" ca="1" si="58"/>
        <v>8.4128259913995862E-12</v>
      </c>
      <c r="Z210" s="28">
        <f t="shared" ca="1" si="76"/>
        <v>0</v>
      </c>
      <c r="AA210" s="233"/>
      <c r="AB210" s="45">
        <f t="shared" ca="1" si="70"/>
        <v>0</v>
      </c>
      <c r="AC210" s="45">
        <f t="shared" ca="1" si="59"/>
        <v>0</v>
      </c>
      <c r="AD210" s="25">
        <f t="shared" ca="1" si="60"/>
        <v>0</v>
      </c>
    </row>
    <row r="211" spans="4:30" x14ac:dyDescent="0.35">
      <c r="D211" s="20">
        <v>207</v>
      </c>
      <c r="E211" s="21">
        <f t="shared" ca="1" si="71"/>
        <v>119921</v>
      </c>
      <c r="F211" s="44">
        <f t="shared" ca="1" si="61"/>
        <v>120285</v>
      </c>
      <c r="G211" s="22" t="s">
        <v>119</v>
      </c>
      <c r="H211" s="44">
        <f t="shared" ca="1" si="72"/>
        <v>119892</v>
      </c>
      <c r="I211" s="45">
        <f t="shared" ca="1" si="62"/>
        <v>0</v>
      </c>
      <c r="J211" s="45">
        <f t="shared" ca="1" si="63"/>
        <v>0</v>
      </c>
      <c r="K211" s="45">
        <f t="shared" ca="1" si="64"/>
        <v>0</v>
      </c>
      <c r="L211" s="45"/>
      <c r="M211" s="45">
        <f t="shared" ca="1" si="73"/>
        <v>0</v>
      </c>
      <c r="N211" s="257">
        <f t="shared" ca="1" si="65"/>
        <v>0</v>
      </c>
      <c r="O211" s="23"/>
      <c r="P211" s="255">
        <f t="shared" ca="1" si="66"/>
        <v>9.4999999999999998E-3</v>
      </c>
      <c r="Q211" s="163">
        <f t="shared" ca="1" si="67"/>
        <v>9.4999999999999998E-3</v>
      </c>
      <c r="R211" s="164">
        <f ca="1">NPV(Q210,K211:$K$244) + ($A$13+$A$14+$A$15)/POWER(1+Q210,$A$28-D211+1)</f>
        <v>0</v>
      </c>
      <c r="S211" s="164">
        <f ca="1">NPV(Q211,K211:$K$244) + ($A$13+$A$14+$A$15)/POWER(1+Q211,$A$28-D211+1)</f>
        <v>0</v>
      </c>
      <c r="T211" s="45">
        <f t="shared" ca="1" si="68"/>
        <v>8.4128259913995862E-12</v>
      </c>
      <c r="U211" s="45">
        <f t="shared" ca="1" si="74"/>
        <v>0</v>
      </c>
      <c r="V211" s="45">
        <f t="shared" ca="1" si="75"/>
        <v>0</v>
      </c>
      <c r="W211" s="45">
        <f t="shared" ca="1" si="69"/>
        <v>0</v>
      </c>
      <c r="X211" s="25">
        <f t="shared" ca="1" si="58"/>
        <v>8.4128259913995862E-12</v>
      </c>
      <c r="Z211" s="28">
        <f t="shared" ca="1" si="76"/>
        <v>0</v>
      </c>
      <c r="AA211" s="233"/>
      <c r="AB211" s="45">
        <f t="shared" ca="1" si="70"/>
        <v>0</v>
      </c>
      <c r="AC211" s="45">
        <f t="shared" ca="1" si="59"/>
        <v>0</v>
      </c>
      <c r="AD211" s="25">
        <f t="shared" ca="1" si="60"/>
        <v>0</v>
      </c>
    </row>
    <row r="212" spans="4:30" x14ac:dyDescent="0.35">
      <c r="D212" s="20">
        <v>208</v>
      </c>
      <c r="E212" s="21">
        <f t="shared" ca="1" si="71"/>
        <v>120286</v>
      </c>
      <c r="F212" s="44">
        <f t="shared" ca="1" si="61"/>
        <v>120650</v>
      </c>
      <c r="G212" s="22" t="s">
        <v>119</v>
      </c>
      <c r="H212" s="44">
        <f t="shared" ca="1" si="72"/>
        <v>120257</v>
      </c>
      <c r="I212" s="45">
        <f t="shared" ca="1" si="62"/>
        <v>0</v>
      </c>
      <c r="J212" s="45">
        <f t="shared" ca="1" si="63"/>
        <v>0</v>
      </c>
      <c r="K212" s="45">
        <f t="shared" ca="1" si="64"/>
        <v>0</v>
      </c>
      <c r="L212" s="45"/>
      <c r="M212" s="45">
        <f t="shared" ca="1" si="73"/>
        <v>0</v>
      </c>
      <c r="N212" s="257">
        <f t="shared" ca="1" si="65"/>
        <v>0</v>
      </c>
      <c r="O212" s="23"/>
      <c r="P212" s="255">
        <f t="shared" ca="1" si="66"/>
        <v>9.4999999999999998E-3</v>
      </c>
      <c r="Q212" s="163">
        <f t="shared" ca="1" si="67"/>
        <v>9.4999999999999998E-3</v>
      </c>
      <c r="R212" s="164">
        <f ca="1">NPV(Q211,K212:$K$244) + ($A$13+$A$14+$A$15)/POWER(1+Q211,$A$28-D212+1)</f>
        <v>0</v>
      </c>
      <c r="S212" s="164">
        <f ca="1">NPV(Q212,K212:$K$244) + ($A$13+$A$14+$A$15)/POWER(1+Q212,$A$28-D212+1)</f>
        <v>0</v>
      </c>
      <c r="T212" s="45">
        <f t="shared" ca="1" si="68"/>
        <v>8.4128259913995862E-12</v>
      </c>
      <c r="U212" s="45">
        <f t="shared" ca="1" si="74"/>
        <v>0</v>
      </c>
      <c r="V212" s="45">
        <f t="shared" ca="1" si="75"/>
        <v>0</v>
      </c>
      <c r="W212" s="45">
        <f t="shared" ca="1" si="69"/>
        <v>0</v>
      </c>
      <c r="X212" s="25">
        <f t="shared" ca="1" si="58"/>
        <v>8.4128259913995862E-12</v>
      </c>
      <c r="Z212" s="28">
        <f t="shared" ca="1" si="76"/>
        <v>0</v>
      </c>
      <c r="AA212" s="233"/>
      <c r="AB212" s="45">
        <f t="shared" ca="1" si="70"/>
        <v>0</v>
      </c>
      <c r="AC212" s="45">
        <f t="shared" ca="1" si="59"/>
        <v>0</v>
      </c>
      <c r="AD212" s="25">
        <f t="shared" ca="1" si="60"/>
        <v>0</v>
      </c>
    </row>
    <row r="213" spans="4:30" x14ac:dyDescent="0.35">
      <c r="D213" s="20">
        <v>209</v>
      </c>
      <c r="E213" s="21">
        <f t="shared" ca="1" si="71"/>
        <v>120651</v>
      </c>
      <c r="F213" s="44">
        <f t="shared" ca="1" si="61"/>
        <v>121015</v>
      </c>
      <c r="G213" s="22" t="s">
        <v>119</v>
      </c>
      <c r="H213" s="44">
        <f t="shared" ca="1" si="72"/>
        <v>120622</v>
      </c>
      <c r="I213" s="45">
        <f t="shared" ca="1" si="62"/>
        <v>0</v>
      </c>
      <c r="J213" s="45">
        <f t="shared" ca="1" si="63"/>
        <v>0</v>
      </c>
      <c r="K213" s="45">
        <f t="shared" ca="1" si="64"/>
        <v>0</v>
      </c>
      <c r="L213" s="45"/>
      <c r="M213" s="45">
        <f t="shared" ca="1" si="73"/>
        <v>0</v>
      </c>
      <c r="N213" s="257">
        <f t="shared" ca="1" si="65"/>
        <v>0</v>
      </c>
      <c r="O213" s="23"/>
      <c r="P213" s="255">
        <f t="shared" ca="1" si="66"/>
        <v>9.4999999999999998E-3</v>
      </c>
      <c r="Q213" s="163">
        <f t="shared" ca="1" si="67"/>
        <v>9.4999999999999998E-3</v>
      </c>
      <c r="R213" s="164">
        <f ca="1">NPV(Q212,K213:$K$244) + ($A$13+$A$14+$A$15)/POWER(1+Q212,$A$28-D213+1)</f>
        <v>0</v>
      </c>
      <c r="S213" s="164">
        <f ca="1">NPV(Q213,K213:$K$244) + ($A$13+$A$14+$A$15)/POWER(1+Q213,$A$28-D213+1)</f>
        <v>0</v>
      </c>
      <c r="T213" s="45">
        <f t="shared" ca="1" si="68"/>
        <v>8.4128259913995862E-12</v>
      </c>
      <c r="U213" s="45">
        <f t="shared" ca="1" si="74"/>
        <v>0</v>
      </c>
      <c r="V213" s="45">
        <f t="shared" ca="1" si="75"/>
        <v>0</v>
      </c>
      <c r="W213" s="45">
        <f t="shared" ca="1" si="69"/>
        <v>0</v>
      </c>
      <c r="X213" s="25">
        <f t="shared" ca="1" si="58"/>
        <v>8.4128259913995862E-12</v>
      </c>
      <c r="Z213" s="28">
        <f t="shared" ca="1" si="76"/>
        <v>0</v>
      </c>
      <c r="AA213" s="233"/>
      <c r="AB213" s="45">
        <f t="shared" ca="1" si="70"/>
        <v>0</v>
      </c>
      <c r="AC213" s="45">
        <f t="shared" ca="1" si="59"/>
        <v>0</v>
      </c>
      <c r="AD213" s="25">
        <f t="shared" ca="1" si="60"/>
        <v>0</v>
      </c>
    </row>
    <row r="214" spans="4:30" x14ac:dyDescent="0.35">
      <c r="D214" s="20">
        <v>210</v>
      </c>
      <c r="E214" s="21">
        <f t="shared" ca="1" si="71"/>
        <v>121016</v>
      </c>
      <c r="F214" s="44">
        <f t="shared" ca="1" si="61"/>
        <v>121381</v>
      </c>
      <c r="G214" s="22" t="s">
        <v>119</v>
      </c>
      <c r="H214" s="44">
        <f t="shared" ca="1" si="72"/>
        <v>120987</v>
      </c>
      <c r="I214" s="45">
        <f t="shared" ca="1" si="62"/>
        <v>0</v>
      </c>
      <c r="J214" s="45">
        <f t="shared" ca="1" si="63"/>
        <v>0</v>
      </c>
      <c r="K214" s="45">
        <f t="shared" ca="1" si="64"/>
        <v>0</v>
      </c>
      <c r="L214" s="45"/>
      <c r="M214" s="45">
        <f t="shared" ca="1" si="73"/>
        <v>0</v>
      </c>
      <c r="N214" s="257">
        <f t="shared" ca="1" si="65"/>
        <v>0</v>
      </c>
      <c r="O214" s="23"/>
      <c r="P214" s="255">
        <f t="shared" ca="1" si="66"/>
        <v>9.4999999999999998E-3</v>
      </c>
      <c r="Q214" s="163">
        <f t="shared" ca="1" si="67"/>
        <v>9.4999999999999998E-3</v>
      </c>
      <c r="R214" s="164">
        <f ca="1">NPV(Q213,K214:$K$244) + ($A$13+$A$14+$A$15)/POWER(1+Q213,$A$28-D214+1)</f>
        <v>0</v>
      </c>
      <c r="S214" s="164">
        <f ca="1">NPV(Q214,K214:$K$244) + ($A$13+$A$14+$A$15)/POWER(1+Q214,$A$28-D214+1)</f>
        <v>0</v>
      </c>
      <c r="T214" s="45">
        <f t="shared" ca="1" si="68"/>
        <v>8.4128259913995862E-12</v>
      </c>
      <c r="U214" s="45">
        <f t="shared" ca="1" si="74"/>
        <v>0</v>
      </c>
      <c r="V214" s="45">
        <f t="shared" ca="1" si="75"/>
        <v>0</v>
      </c>
      <c r="W214" s="45">
        <f t="shared" ca="1" si="69"/>
        <v>0</v>
      </c>
      <c r="X214" s="25">
        <f t="shared" ca="1" si="58"/>
        <v>8.4128259913995862E-12</v>
      </c>
      <c r="Z214" s="28">
        <f t="shared" ca="1" si="76"/>
        <v>0</v>
      </c>
      <c r="AA214" s="233"/>
      <c r="AB214" s="45">
        <f t="shared" ca="1" si="70"/>
        <v>0</v>
      </c>
      <c r="AC214" s="45">
        <f t="shared" ca="1" si="59"/>
        <v>0</v>
      </c>
      <c r="AD214" s="25">
        <f t="shared" ca="1" si="60"/>
        <v>0</v>
      </c>
    </row>
    <row r="215" spans="4:30" x14ac:dyDescent="0.35">
      <c r="D215" s="20">
        <v>211</v>
      </c>
      <c r="E215" s="21">
        <f t="shared" ca="1" si="71"/>
        <v>121382</v>
      </c>
      <c r="F215" s="44">
        <f t="shared" ca="1" si="61"/>
        <v>121746</v>
      </c>
      <c r="G215" s="22" t="s">
        <v>119</v>
      </c>
      <c r="H215" s="44">
        <f t="shared" ca="1" si="72"/>
        <v>121353</v>
      </c>
      <c r="I215" s="45">
        <f t="shared" ca="1" si="62"/>
        <v>0</v>
      </c>
      <c r="J215" s="45">
        <f t="shared" ca="1" si="63"/>
        <v>0</v>
      </c>
      <c r="K215" s="45">
        <f t="shared" ca="1" si="64"/>
        <v>0</v>
      </c>
      <c r="L215" s="45"/>
      <c r="M215" s="45">
        <f t="shared" ca="1" si="73"/>
        <v>0</v>
      </c>
      <c r="N215" s="257">
        <f t="shared" ca="1" si="65"/>
        <v>0</v>
      </c>
      <c r="O215" s="23"/>
      <c r="P215" s="255">
        <f t="shared" ca="1" si="66"/>
        <v>9.4999999999999998E-3</v>
      </c>
      <c r="Q215" s="163">
        <f t="shared" ca="1" si="67"/>
        <v>9.4999999999999998E-3</v>
      </c>
      <c r="R215" s="164">
        <f ca="1">NPV(Q214,K215:$K$244) + ($A$13+$A$14+$A$15)/POWER(1+Q214,$A$28-D215+1)</f>
        <v>0</v>
      </c>
      <c r="S215" s="164">
        <f ca="1">NPV(Q215,K215:$K$244) + ($A$13+$A$14+$A$15)/POWER(1+Q215,$A$28-D215+1)</f>
        <v>0</v>
      </c>
      <c r="T215" s="45">
        <f t="shared" ca="1" si="68"/>
        <v>8.4128259913995862E-12</v>
      </c>
      <c r="U215" s="45">
        <f t="shared" ca="1" si="74"/>
        <v>0</v>
      </c>
      <c r="V215" s="45">
        <f t="shared" ca="1" si="75"/>
        <v>0</v>
      </c>
      <c r="W215" s="45">
        <f t="shared" ca="1" si="69"/>
        <v>0</v>
      </c>
      <c r="X215" s="25">
        <f t="shared" ca="1" si="58"/>
        <v>8.4128259913995862E-12</v>
      </c>
      <c r="Z215" s="28">
        <f t="shared" ca="1" si="76"/>
        <v>0</v>
      </c>
      <c r="AA215" s="233"/>
      <c r="AB215" s="45">
        <f t="shared" ca="1" si="70"/>
        <v>0</v>
      </c>
      <c r="AC215" s="45">
        <f t="shared" ca="1" si="59"/>
        <v>0</v>
      </c>
      <c r="AD215" s="25">
        <f t="shared" ca="1" si="60"/>
        <v>0</v>
      </c>
    </row>
    <row r="216" spans="4:30" x14ac:dyDescent="0.35">
      <c r="D216" s="20">
        <v>212</v>
      </c>
      <c r="E216" s="21">
        <f t="shared" ca="1" si="71"/>
        <v>121747</v>
      </c>
      <c r="F216" s="44">
        <f t="shared" ca="1" si="61"/>
        <v>122111</v>
      </c>
      <c r="G216" s="22" t="s">
        <v>119</v>
      </c>
      <c r="H216" s="44">
        <f t="shared" ca="1" si="72"/>
        <v>121718</v>
      </c>
      <c r="I216" s="45">
        <f t="shared" ca="1" si="62"/>
        <v>0</v>
      </c>
      <c r="J216" s="45">
        <f t="shared" ca="1" si="63"/>
        <v>0</v>
      </c>
      <c r="K216" s="45">
        <f t="shared" ca="1" si="64"/>
        <v>0</v>
      </c>
      <c r="L216" s="45"/>
      <c r="M216" s="45">
        <f t="shared" ca="1" si="73"/>
        <v>0</v>
      </c>
      <c r="N216" s="257">
        <f t="shared" ca="1" si="65"/>
        <v>0</v>
      </c>
      <c r="O216" s="23"/>
      <c r="P216" s="255">
        <f t="shared" ca="1" si="66"/>
        <v>9.4999999999999998E-3</v>
      </c>
      <c r="Q216" s="163">
        <f t="shared" ca="1" si="67"/>
        <v>9.4999999999999998E-3</v>
      </c>
      <c r="R216" s="164">
        <f ca="1">NPV(Q215,K216:$K$244) + ($A$13+$A$14+$A$15)/POWER(1+Q215,$A$28-D216+1)</f>
        <v>0</v>
      </c>
      <c r="S216" s="164">
        <f ca="1">NPV(Q216,K216:$K$244) + ($A$13+$A$14+$A$15)/POWER(1+Q216,$A$28-D216+1)</f>
        <v>0</v>
      </c>
      <c r="T216" s="45">
        <f t="shared" ca="1" si="68"/>
        <v>8.4128259913995862E-12</v>
      </c>
      <c r="U216" s="45">
        <f t="shared" ca="1" si="74"/>
        <v>0</v>
      </c>
      <c r="V216" s="45">
        <f t="shared" ca="1" si="75"/>
        <v>0</v>
      </c>
      <c r="W216" s="45">
        <f t="shared" ca="1" si="69"/>
        <v>0</v>
      </c>
      <c r="X216" s="25">
        <f t="shared" ca="1" si="58"/>
        <v>8.4128259913995862E-12</v>
      </c>
      <c r="Z216" s="28">
        <f t="shared" ca="1" si="76"/>
        <v>0</v>
      </c>
      <c r="AA216" s="233"/>
      <c r="AB216" s="45">
        <f t="shared" ca="1" si="70"/>
        <v>0</v>
      </c>
      <c r="AC216" s="45">
        <f t="shared" ca="1" si="59"/>
        <v>0</v>
      </c>
      <c r="AD216" s="25">
        <f t="shared" ca="1" si="60"/>
        <v>0</v>
      </c>
    </row>
    <row r="217" spans="4:30" x14ac:dyDescent="0.35">
      <c r="D217" s="20">
        <v>213</v>
      </c>
      <c r="E217" s="21">
        <f t="shared" ca="1" si="71"/>
        <v>122112</v>
      </c>
      <c r="F217" s="44">
        <f t="shared" ca="1" si="61"/>
        <v>122476</v>
      </c>
      <c r="G217" s="22" t="s">
        <v>119</v>
      </c>
      <c r="H217" s="44">
        <f t="shared" ca="1" si="72"/>
        <v>122083</v>
      </c>
      <c r="I217" s="45">
        <f t="shared" ca="1" si="62"/>
        <v>0</v>
      </c>
      <c r="J217" s="45">
        <f t="shared" ca="1" si="63"/>
        <v>0</v>
      </c>
      <c r="K217" s="45">
        <f t="shared" ca="1" si="64"/>
        <v>0</v>
      </c>
      <c r="L217" s="45"/>
      <c r="M217" s="45">
        <f t="shared" ca="1" si="73"/>
        <v>0</v>
      </c>
      <c r="N217" s="257">
        <f t="shared" ca="1" si="65"/>
        <v>0</v>
      </c>
      <c r="O217" s="23"/>
      <c r="P217" s="255">
        <f t="shared" ca="1" si="66"/>
        <v>9.4999999999999998E-3</v>
      </c>
      <c r="Q217" s="163">
        <f t="shared" ca="1" si="67"/>
        <v>9.4999999999999998E-3</v>
      </c>
      <c r="R217" s="164">
        <f ca="1">NPV(Q216,K217:$K$244) + ($A$13+$A$14+$A$15)/POWER(1+Q216,$A$28-D217+1)</f>
        <v>0</v>
      </c>
      <c r="S217" s="164">
        <f ca="1">NPV(Q217,K217:$K$244) + ($A$13+$A$14+$A$15)/POWER(1+Q217,$A$28-D217+1)</f>
        <v>0</v>
      </c>
      <c r="T217" s="45">
        <f t="shared" ca="1" si="68"/>
        <v>8.4128259913995862E-12</v>
      </c>
      <c r="U217" s="45">
        <f t="shared" ca="1" si="74"/>
        <v>0</v>
      </c>
      <c r="V217" s="45">
        <f t="shared" ca="1" si="75"/>
        <v>0</v>
      </c>
      <c r="W217" s="45">
        <f t="shared" ca="1" si="69"/>
        <v>0</v>
      </c>
      <c r="X217" s="25">
        <f t="shared" ca="1" si="58"/>
        <v>8.4128259913995862E-12</v>
      </c>
      <c r="Z217" s="28">
        <f t="shared" ca="1" si="76"/>
        <v>0</v>
      </c>
      <c r="AA217" s="233"/>
      <c r="AB217" s="45">
        <f t="shared" ca="1" si="70"/>
        <v>0</v>
      </c>
      <c r="AC217" s="45">
        <f t="shared" ca="1" si="59"/>
        <v>0</v>
      </c>
      <c r="AD217" s="25">
        <f t="shared" ca="1" si="60"/>
        <v>0</v>
      </c>
    </row>
    <row r="218" spans="4:30" x14ac:dyDescent="0.35">
      <c r="D218" s="20">
        <v>214</v>
      </c>
      <c r="E218" s="21">
        <f t="shared" ca="1" si="71"/>
        <v>122477</v>
      </c>
      <c r="F218" s="44">
        <f t="shared" ca="1" si="61"/>
        <v>122842</v>
      </c>
      <c r="G218" s="22" t="s">
        <v>119</v>
      </c>
      <c r="H218" s="44">
        <f t="shared" ca="1" si="72"/>
        <v>122448</v>
      </c>
      <c r="I218" s="45">
        <f t="shared" ca="1" si="62"/>
        <v>0</v>
      </c>
      <c r="J218" s="45">
        <f t="shared" ca="1" si="63"/>
        <v>0</v>
      </c>
      <c r="K218" s="45">
        <f t="shared" ca="1" si="64"/>
        <v>0</v>
      </c>
      <c r="L218" s="45"/>
      <c r="M218" s="45">
        <f t="shared" ca="1" si="73"/>
        <v>0</v>
      </c>
      <c r="N218" s="257">
        <f t="shared" ca="1" si="65"/>
        <v>0</v>
      </c>
      <c r="O218" s="23"/>
      <c r="P218" s="255">
        <f t="shared" ca="1" si="66"/>
        <v>9.4999999999999998E-3</v>
      </c>
      <c r="Q218" s="163">
        <f t="shared" ca="1" si="67"/>
        <v>9.4999999999999998E-3</v>
      </c>
      <c r="R218" s="164">
        <f ca="1">NPV(Q217,K218:$K$244) + ($A$13+$A$14+$A$15)/POWER(1+Q217,$A$28-D218+1)</f>
        <v>0</v>
      </c>
      <c r="S218" s="164">
        <f ca="1">NPV(Q218,K218:$K$244) + ($A$13+$A$14+$A$15)/POWER(1+Q218,$A$28-D218+1)</f>
        <v>0</v>
      </c>
      <c r="T218" s="45">
        <f t="shared" ca="1" si="68"/>
        <v>8.4128259913995862E-12</v>
      </c>
      <c r="U218" s="45">
        <f t="shared" ca="1" si="74"/>
        <v>0</v>
      </c>
      <c r="V218" s="45">
        <f t="shared" ca="1" si="75"/>
        <v>0</v>
      </c>
      <c r="W218" s="45">
        <f t="shared" ca="1" si="69"/>
        <v>0</v>
      </c>
      <c r="X218" s="25">
        <f t="shared" ca="1" si="58"/>
        <v>8.4128259913995862E-12</v>
      </c>
      <c r="Z218" s="28">
        <f t="shared" ca="1" si="76"/>
        <v>0</v>
      </c>
      <c r="AA218" s="233"/>
      <c r="AB218" s="45">
        <f t="shared" ca="1" si="70"/>
        <v>0</v>
      </c>
      <c r="AC218" s="45">
        <f t="shared" ca="1" si="59"/>
        <v>0</v>
      </c>
      <c r="AD218" s="25">
        <f t="shared" ca="1" si="60"/>
        <v>0</v>
      </c>
    </row>
    <row r="219" spans="4:30" x14ac:dyDescent="0.35">
      <c r="D219" s="20">
        <v>215</v>
      </c>
      <c r="E219" s="21">
        <f t="shared" ca="1" si="71"/>
        <v>122843</v>
      </c>
      <c r="F219" s="44">
        <f t="shared" ca="1" si="61"/>
        <v>123207</v>
      </c>
      <c r="G219" s="22" t="s">
        <v>119</v>
      </c>
      <c r="H219" s="44">
        <f t="shared" ca="1" si="72"/>
        <v>122814</v>
      </c>
      <c r="I219" s="45">
        <f t="shared" ca="1" si="62"/>
        <v>0</v>
      </c>
      <c r="J219" s="45">
        <f t="shared" ca="1" si="63"/>
        <v>0</v>
      </c>
      <c r="K219" s="45">
        <f t="shared" ca="1" si="64"/>
        <v>0</v>
      </c>
      <c r="L219" s="45"/>
      <c r="M219" s="45">
        <f t="shared" ca="1" si="73"/>
        <v>0</v>
      </c>
      <c r="N219" s="257">
        <f t="shared" ca="1" si="65"/>
        <v>0</v>
      </c>
      <c r="O219" s="23"/>
      <c r="P219" s="255">
        <f t="shared" ca="1" si="66"/>
        <v>9.4999999999999998E-3</v>
      </c>
      <c r="Q219" s="163">
        <f t="shared" ca="1" si="67"/>
        <v>9.4999999999999998E-3</v>
      </c>
      <c r="R219" s="164">
        <f ca="1">NPV(Q218,K219:$K$244) + ($A$13+$A$14+$A$15)/POWER(1+Q218,$A$28-D219+1)</f>
        <v>0</v>
      </c>
      <c r="S219" s="164">
        <f ca="1">NPV(Q219,K219:$K$244) + ($A$13+$A$14+$A$15)/POWER(1+Q219,$A$28-D219+1)</f>
        <v>0</v>
      </c>
      <c r="T219" s="45">
        <f t="shared" ca="1" si="68"/>
        <v>8.4128259913995862E-12</v>
      </c>
      <c r="U219" s="45">
        <f t="shared" ca="1" si="74"/>
        <v>0</v>
      </c>
      <c r="V219" s="45">
        <f t="shared" ca="1" si="75"/>
        <v>0</v>
      </c>
      <c r="W219" s="45">
        <f t="shared" ca="1" si="69"/>
        <v>0</v>
      </c>
      <c r="X219" s="25">
        <f t="shared" ca="1" si="58"/>
        <v>8.4128259913995862E-12</v>
      </c>
      <c r="Z219" s="28">
        <f t="shared" ca="1" si="76"/>
        <v>0</v>
      </c>
      <c r="AA219" s="233"/>
      <c r="AB219" s="45">
        <f t="shared" ca="1" si="70"/>
        <v>0</v>
      </c>
      <c r="AC219" s="45">
        <f t="shared" ca="1" si="59"/>
        <v>0</v>
      </c>
      <c r="AD219" s="25">
        <f t="shared" ca="1" si="60"/>
        <v>0</v>
      </c>
    </row>
    <row r="220" spans="4:30" x14ac:dyDescent="0.35">
      <c r="D220" s="20">
        <v>216</v>
      </c>
      <c r="E220" s="21">
        <f t="shared" ca="1" si="71"/>
        <v>123208</v>
      </c>
      <c r="F220" s="44">
        <f t="shared" ca="1" si="61"/>
        <v>123572</v>
      </c>
      <c r="G220" s="22" t="s">
        <v>119</v>
      </c>
      <c r="H220" s="44">
        <f t="shared" ca="1" si="72"/>
        <v>123179</v>
      </c>
      <c r="I220" s="45">
        <f t="shared" ca="1" si="62"/>
        <v>0</v>
      </c>
      <c r="J220" s="45">
        <f t="shared" ca="1" si="63"/>
        <v>0</v>
      </c>
      <c r="K220" s="45">
        <f t="shared" ca="1" si="64"/>
        <v>0</v>
      </c>
      <c r="L220" s="45"/>
      <c r="M220" s="45">
        <f t="shared" ca="1" si="73"/>
        <v>0</v>
      </c>
      <c r="N220" s="257">
        <f t="shared" ca="1" si="65"/>
        <v>0</v>
      </c>
      <c r="O220" s="23"/>
      <c r="P220" s="255">
        <f t="shared" ca="1" si="66"/>
        <v>9.4999999999999998E-3</v>
      </c>
      <c r="Q220" s="163">
        <f t="shared" ca="1" si="67"/>
        <v>9.4999999999999998E-3</v>
      </c>
      <c r="R220" s="164">
        <f ca="1">NPV(Q219,K220:$K$244) + ($A$13+$A$14+$A$15)/POWER(1+Q219,$A$28-D220+1)</f>
        <v>0</v>
      </c>
      <c r="S220" s="164">
        <f ca="1">NPV(Q220,K220:$K$244) + ($A$13+$A$14+$A$15)/POWER(1+Q220,$A$28-D220+1)</f>
        <v>0</v>
      </c>
      <c r="T220" s="45">
        <f t="shared" ca="1" si="68"/>
        <v>8.4128259913995862E-12</v>
      </c>
      <c r="U220" s="45">
        <f t="shared" ca="1" si="74"/>
        <v>0</v>
      </c>
      <c r="V220" s="45">
        <f t="shared" ca="1" si="75"/>
        <v>0</v>
      </c>
      <c r="W220" s="45">
        <f t="shared" ca="1" si="69"/>
        <v>0</v>
      </c>
      <c r="X220" s="25">
        <f t="shared" ca="1" si="58"/>
        <v>8.4128259913995862E-12</v>
      </c>
      <c r="Z220" s="28">
        <f t="shared" ca="1" si="76"/>
        <v>0</v>
      </c>
      <c r="AA220" s="233"/>
      <c r="AB220" s="45">
        <f t="shared" ca="1" si="70"/>
        <v>0</v>
      </c>
      <c r="AC220" s="45">
        <f t="shared" ca="1" si="59"/>
        <v>0</v>
      </c>
      <c r="AD220" s="25">
        <f t="shared" ca="1" si="60"/>
        <v>0</v>
      </c>
    </row>
    <row r="221" spans="4:30" x14ac:dyDescent="0.35">
      <c r="D221" s="20">
        <v>217</v>
      </c>
      <c r="E221" s="21">
        <f t="shared" ca="1" si="71"/>
        <v>123573</v>
      </c>
      <c r="F221" s="44">
        <f t="shared" ca="1" si="61"/>
        <v>123937</v>
      </c>
      <c r="G221" s="22" t="s">
        <v>119</v>
      </c>
      <c r="H221" s="44">
        <f t="shared" ca="1" si="72"/>
        <v>123544</v>
      </c>
      <c r="I221" s="45">
        <f t="shared" ca="1" si="62"/>
        <v>0</v>
      </c>
      <c r="J221" s="45">
        <f t="shared" ca="1" si="63"/>
        <v>0</v>
      </c>
      <c r="K221" s="45">
        <f t="shared" ca="1" si="64"/>
        <v>0</v>
      </c>
      <c r="L221" s="45"/>
      <c r="M221" s="45">
        <f t="shared" ca="1" si="73"/>
        <v>0</v>
      </c>
      <c r="N221" s="257">
        <f t="shared" ca="1" si="65"/>
        <v>0</v>
      </c>
      <c r="O221" s="23"/>
      <c r="P221" s="255">
        <f t="shared" ca="1" si="66"/>
        <v>9.4999999999999998E-3</v>
      </c>
      <c r="Q221" s="163">
        <f t="shared" ca="1" si="67"/>
        <v>9.4999999999999998E-3</v>
      </c>
      <c r="R221" s="164">
        <f ca="1">NPV(Q220,K221:$K$244) + ($A$13+$A$14+$A$15)/POWER(1+Q220,$A$28-D221+1)</f>
        <v>0</v>
      </c>
      <c r="S221" s="164">
        <f ca="1">NPV(Q221,K221:$K$244) + ($A$13+$A$14+$A$15)/POWER(1+Q221,$A$28-D221+1)</f>
        <v>0</v>
      </c>
      <c r="T221" s="45">
        <f t="shared" ca="1" si="68"/>
        <v>8.4128259913995862E-12</v>
      </c>
      <c r="U221" s="45">
        <f t="shared" ca="1" si="74"/>
        <v>0</v>
      </c>
      <c r="V221" s="45">
        <f t="shared" ca="1" si="75"/>
        <v>0</v>
      </c>
      <c r="W221" s="45">
        <f t="shared" ca="1" si="69"/>
        <v>0</v>
      </c>
      <c r="X221" s="25">
        <f t="shared" ca="1" si="58"/>
        <v>8.4128259913995862E-12</v>
      </c>
      <c r="Z221" s="28">
        <f t="shared" ca="1" si="76"/>
        <v>0</v>
      </c>
      <c r="AA221" s="233"/>
      <c r="AB221" s="45">
        <f t="shared" ca="1" si="70"/>
        <v>0</v>
      </c>
      <c r="AC221" s="45">
        <f t="shared" ca="1" si="59"/>
        <v>0</v>
      </c>
      <c r="AD221" s="25">
        <f t="shared" ca="1" si="60"/>
        <v>0</v>
      </c>
    </row>
    <row r="222" spans="4:30" x14ac:dyDescent="0.35">
      <c r="D222" s="20">
        <v>218</v>
      </c>
      <c r="E222" s="21">
        <f t="shared" ca="1" si="71"/>
        <v>123938</v>
      </c>
      <c r="F222" s="44">
        <f t="shared" ca="1" si="61"/>
        <v>124303</v>
      </c>
      <c r="G222" s="22" t="s">
        <v>119</v>
      </c>
      <c r="H222" s="44">
        <f t="shared" ca="1" si="72"/>
        <v>123909</v>
      </c>
      <c r="I222" s="45">
        <f t="shared" ca="1" si="62"/>
        <v>0</v>
      </c>
      <c r="J222" s="45">
        <f t="shared" ca="1" si="63"/>
        <v>0</v>
      </c>
      <c r="K222" s="45">
        <f t="shared" ca="1" si="64"/>
        <v>0</v>
      </c>
      <c r="L222" s="45"/>
      <c r="M222" s="45">
        <f t="shared" ca="1" si="73"/>
        <v>0</v>
      </c>
      <c r="N222" s="257">
        <f t="shared" ca="1" si="65"/>
        <v>0</v>
      </c>
      <c r="O222" s="23"/>
      <c r="P222" s="255">
        <f t="shared" ca="1" si="66"/>
        <v>9.4999999999999998E-3</v>
      </c>
      <c r="Q222" s="163">
        <f t="shared" ca="1" si="67"/>
        <v>9.4999999999999998E-3</v>
      </c>
      <c r="R222" s="164">
        <f ca="1">NPV(Q221,K222:$K$244) + ($A$13+$A$14+$A$15)/POWER(1+Q221,$A$28-D222+1)</f>
        <v>0</v>
      </c>
      <c r="S222" s="164">
        <f ca="1">NPV(Q222,K222:$K$244) + ($A$13+$A$14+$A$15)/POWER(1+Q222,$A$28-D222+1)</f>
        <v>0</v>
      </c>
      <c r="T222" s="45">
        <f t="shared" ca="1" si="68"/>
        <v>8.4128259913995862E-12</v>
      </c>
      <c r="U222" s="45">
        <f t="shared" ca="1" si="74"/>
        <v>0</v>
      </c>
      <c r="V222" s="45">
        <f t="shared" ca="1" si="75"/>
        <v>0</v>
      </c>
      <c r="W222" s="45">
        <f t="shared" ca="1" si="69"/>
        <v>0</v>
      </c>
      <c r="X222" s="25">
        <f t="shared" ca="1" si="58"/>
        <v>8.4128259913995862E-12</v>
      </c>
      <c r="Z222" s="28">
        <f t="shared" ca="1" si="76"/>
        <v>0</v>
      </c>
      <c r="AA222" s="233"/>
      <c r="AB222" s="45">
        <f t="shared" ca="1" si="70"/>
        <v>0</v>
      </c>
      <c r="AC222" s="45">
        <f t="shared" ca="1" si="59"/>
        <v>0</v>
      </c>
      <c r="AD222" s="25">
        <f t="shared" ca="1" si="60"/>
        <v>0</v>
      </c>
    </row>
    <row r="223" spans="4:30" x14ac:dyDescent="0.35">
      <c r="D223" s="20">
        <v>219</v>
      </c>
      <c r="E223" s="21">
        <f t="shared" ca="1" si="71"/>
        <v>124304</v>
      </c>
      <c r="F223" s="44">
        <f t="shared" ca="1" si="61"/>
        <v>124668</v>
      </c>
      <c r="G223" s="22" t="s">
        <v>119</v>
      </c>
      <c r="H223" s="44">
        <f t="shared" ca="1" si="72"/>
        <v>124275</v>
      </c>
      <c r="I223" s="45">
        <f t="shared" ca="1" si="62"/>
        <v>0</v>
      </c>
      <c r="J223" s="45">
        <f t="shared" ca="1" si="63"/>
        <v>0</v>
      </c>
      <c r="K223" s="45">
        <f t="shared" ca="1" si="64"/>
        <v>0</v>
      </c>
      <c r="L223" s="45"/>
      <c r="M223" s="45">
        <f t="shared" ca="1" si="73"/>
        <v>0</v>
      </c>
      <c r="N223" s="257">
        <f t="shared" ca="1" si="65"/>
        <v>0</v>
      </c>
      <c r="O223" s="23"/>
      <c r="P223" s="255">
        <f t="shared" ca="1" si="66"/>
        <v>9.4999999999999998E-3</v>
      </c>
      <c r="Q223" s="163">
        <f t="shared" ca="1" si="67"/>
        <v>9.4999999999999998E-3</v>
      </c>
      <c r="R223" s="164">
        <f ca="1">NPV(Q222,K223:$K$244) + ($A$13+$A$14+$A$15)/POWER(1+Q222,$A$28-D223+1)</f>
        <v>0</v>
      </c>
      <c r="S223" s="164">
        <f ca="1">NPV(Q223,K223:$K$244) + ($A$13+$A$14+$A$15)/POWER(1+Q223,$A$28-D223+1)</f>
        <v>0</v>
      </c>
      <c r="T223" s="45">
        <f t="shared" ca="1" si="68"/>
        <v>8.4128259913995862E-12</v>
      </c>
      <c r="U223" s="45">
        <f t="shared" ca="1" si="74"/>
        <v>0</v>
      </c>
      <c r="V223" s="45">
        <f t="shared" ca="1" si="75"/>
        <v>0</v>
      </c>
      <c r="W223" s="45">
        <f t="shared" ca="1" si="69"/>
        <v>0</v>
      </c>
      <c r="X223" s="25">
        <f t="shared" ca="1" si="58"/>
        <v>8.4128259913995862E-12</v>
      </c>
      <c r="Z223" s="28">
        <f t="shared" ca="1" si="76"/>
        <v>0</v>
      </c>
      <c r="AA223" s="233"/>
      <c r="AB223" s="45">
        <f t="shared" ca="1" si="70"/>
        <v>0</v>
      </c>
      <c r="AC223" s="45">
        <f t="shared" ca="1" si="59"/>
        <v>0</v>
      </c>
      <c r="AD223" s="25">
        <f t="shared" ca="1" si="60"/>
        <v>0</v>
      </c>
    </row>
    <row r="224" spans="4:30" x14ac:dyDescent="0.35">
      <c r="D224" s="20">
        <v>220</v>
      </c>
      <c r="E224" s="21">
        <f t="shared" ca="1" si="71"/>
        <v>124669</v>
      </c>
      <c r="F224" s="44">
        <f t="shared" ca="1" si="61"/>
        <v>125033</v>
      </c>
      <c r="G224" s="22" t="s">
        <v>119</v>
      </c>
      <c r="H224" s="44">
        <f t="shared" ca="1" si="72"/>
        <v>124640</v>
      </c>
      <c r="I224" s="45">
        <f t="shared" ca="1" si="62"/>
        <v>0</v>
      </c>
      <c r="J224" s="45">
        <f t="shared" ca="1" si="63"/>
        <v>0</v>
      </c>
      <c r="K224" s="45">
        <f t="shared" ca="1" si="64"/>
        <v>0</v>
      </c>
      <c r="L224" s="45"/>
      <c r="M224" s="45">
        <f t="shared" ca="1" si="73"/>
        <v>0</v>
      </c>
      <c r="N224" s="257">
        <f t="shared" ca="1" si="65"/>
        <v>0</v>
      </c>
      <c r="O224" s="23"/>
      <c r="P224" s="255">
        <f t="shared" ca="1" si="66"/>
        <v>9.4999999999999998E-3</v>
      </c>
      <c r="Q224" s="163">
        <f t="shared" ca="1" si="67"/>
        <v>9.4999999999999998E-3</v>
      </c>
      <c r="R224" s="164">
        <f ca="1">NPV(Q223,K224:$K$244) + ($A$13+$A$14+$A$15)/POWER(1+Q223,$A$28-D224+1)</f>
        <v>0</v>
      </c>
      <c r="S224" s="164">
        <f ca="1">NPV(Q224,K224:$K$244) + ($A$13+$A$14+$A$15)/POWER(1+Q224,$A$28-D224+1)</f>
        <v>0</v>
      </c>
      <c r="T224" s="45">
        <f t="shared" ca="1" si="68"/>
        <v>8.4128259913995862E-12</v>
      </c>
      <c r="U224" s="45">
        <f t="shared" ca="1" si="74"/>
        <v>0</v>
      </c>
      <c r="V224" s="45">
        <f t="shared" ca="1" si="75"/>
        <v>0</v>
      </c>
      <c r="W224" s="45">
        <f t="shared" ca="1" si="69"/>
        <v>0</v>
      </c>
      <c r="X224" s="25">
        <f t="shared" ca="1" si="58"/>
        <v>8.4128259913995862E-12</v>
      </c>
      <c r="Z224" s="28">
        <f t="shared" ca="1" si="76"/>
        <v>0</v>
      </c>
      <c r="AA224" s="233"/>
      <c r="AB224" s="45">
        <f t="shared" ca="1" si="70"/>
        <v>0</v>
      </c>
      <c r="AC224" s="45">
        <f t="shared" ca="1" si="59"/>
        <v>0</v>
      </c>
      <c r="AD224" s="25">
        <f t="shared" ca="1" si="60"/>
        <v>0</v>
      </c>
    </row>
    <row r="225" spans="4:30" x14ac:dyDescent="0.35">
      <c r="D225" s="20">
        <v>221</v>
      </c>
      <c r="E225" s="21">
        <f t="shared" ca="1" si="71"/>
        <v>125034</v>
      </c>
      <c r="F225" s="44">
        <f t="shared" ca="1" si="61"/>
        <v>125398</v>
      </c>
      <c r="G225" s="22" t="s">
        <v>119</v>
      </c>
      <c r="H225" s="44">
        <f t="shared" ca="1" si="72"/>
        <v>125005</v>
      </c>
      <c r="I225" s="45">
        <f t="shared" ca="1" si="62"/>
        <v>0</v>
      </c>
      <c r="J225" s="45">
        <f t="shared" ca="1" si="63"/>
        <v>0</v>
      </c>
      <c r="K225" s="45">
        <f t="shared" ca="1" si="64"/>
        <v>0</v>
      </c>
      <c r="L225" s="45"/>
      <c r="M225" s="45">
        <f t="shared" ca="1" si="73"/>
        <v>0</v>
      </c>
      <c r="N225" s="257">
        <f t="shared" ca="1" si="65"/>
        <v>0</v>
      </c>
      <c r="O225" s="23"/>
      <c r="P225" s="255">
        <f t="shared" ca="1" si="66"/>
        <v>9.4999999999999998E-3</v>
      </c>
      <c r="Q225" s="163">
        <f t="shared" ca="1" si="67"/>
        <v>9.4999999999999998E-3</v>
      </c>
      <c r="R225" s="164">
        <f ca="1">NPV(Q224,K225:$K$244) + ($A$13+$A$14+$A$15)/POWER(1+Q224,$A$28-D225+1)</f>
        <v>0</v>
      </c>
      <c r="S225" s="164">
        <f ca="1">NPV(Q225,K225:$K$244) + ($A$13+$A$14+$A$15)/POWER(1+Q225,$A$28-D225+1)</f>
        <v>0</v>
      </c>
      <c r="T225" s="45">
        <f t="shared" ca="1" si="68"/>
        <v>8.4128259913995862E-12</v>
      </c>
      <c r="U225" s="45">
        <f t="shared" ca="1" si="74"/>
        <v>0</v>
      </c>
      <c r="V225" s="45">
        <f t="shared" ca="1" si="75"/>
        <v>0</v>
      </c>
      <c r="W225" s="45">
        <f t="shared" ca="1" si="69"/>
        <v>0</v>
      </c>
      <c r="X225" s="25">
        <f t="shared" ca="1" si="58"/>
        <v>8.4128259913995862E-12</v>
      </c>
      <c r="Z225" s="28">
        <f t="shared" ca="1" si="76"/>
        <v>0</v>
      </c>
      <c r="AA225" s="233"/>
      <c r="AB225" s="45">
        <f t="shared" ca="1" si="70"/>
        <v>0</v>
      </c>
      <c r="AC225" s="45">
        <f t="shared" ca="1" si="59"/>
        <v>0</v>
      </c>
      <c r="AD225" s="25">
        <f t="shared" ca="1" si="60"/>
        <v>0</v>
      </c>
    </row>
    <row r="226" spans="4:30" x14ac:dyDescent="0.35">
      <c r="D226" s="20">
        <v>222</v>
      </c>
      <c r="E226" s="21">
        <f t="shared" ca="1" si="71"/>
        <v>125399</v>
      </c>
      <c r="F226" s="44">
        <f t="shared" ca="1" si="61"/>
        <v>125764</v>
      </c>
      <c r="G226" s="22" t="s">
        <v>119</v>
      </c>
      <c r="H226" s="44">
        <f t="shared" ca="1" si="72"/>
        <v>125370</v>
      </c>
      <c r="I226" s="45">
        <f t="shared" ca="1" si="62"/>
        <v>0</v>
      </c>
      <c r="J226" s="45">
        <f t="shared" ca="1" si="63"/>
        <v>0</v>
      </c>
      <c r="K226" s="45">
        <f t="shared" ca="1" si="64"/>
        <v>0</v>
      </c>
      <c r="L226" s="45"/>
      <c r="M226" s="45">
        <f t="shared" ca="1" si="73"/>
        <v>0</v>
      </c>
      <c r="N226" s="257">
        <f t="shared" ca="1" si="65"/>
        <v>0</v>
      </c>
      <c r="O226" s="23"/>
      <c r="P226" s="255">
        <f t="shared" ca="1" si="66"/>
        <v>9.4999999999999998E-3</v>
      </c>
      <c r="Q226" s="163">
        <f t="shared" ca="1" si="67"/>
        <v>9.4999999999999998E-3</v>
      </c>
      <c r="R226" s="164">
        <f ca="1">NPV(Q225,K226:$K$244) + ($A$13+$A$14+$A$15)/POWER(1+Q225,$A$28-D226+1)</f>
        <v>0</v>
      </c>
      <c r="S226" s="164">
        <f ca="1">NPV(Q226,K226:$K$244) + ($A$13+$A$14+$A$15)/POWER(1+Q226,$A$28-D226+1)</f>
        <v>0</v>
      </c>
      <c r="T226" s="45">
        <f t="shared" ca="1" si="68"/>
        <v>8.4128259913995862E-12</v>
      </c>
      <c r="U226" s="45">
        <f t="shared" ca="1" si="74"/>
        <v>0</v>
      </c>
      <c r="V226" s="45">
        <f t="shared" ca="1" si="75"/>
        <v>0</v>
      </c>
      <c r="W226" s="45">
        <f t="shared" ca="1" si="69"/>
        <v>0</v>
      </c>
      <c r="X226" s="25">
        <f t="shared" ca="1" si="58"/>
        <v>8.4128259913995862E-12</v>
      </c>
      <c r="Z226" s="28">
        <f t="shared" ca="1" si="76"/>
        <v>0</v>
      </c>
      <c r="AA226" s="233"/>
      <c r="AB226" s="45">
        <f t="shared" ca="1" si="70"/>
        <v>0</v>
      </c>
      <c r="AC226" s="45">
        <f t="shared" ca="1" si="59"/>
        <v>0</v>
      </c>
      <c r="AD226" s="25">
        <f t="shared" ca="1" si="60"/>
        <v>0</v>
      </c>
    </row>
    <row r="227" spans="4:30" x14ac:dyDescent="0.35">
      <c r="D227" s="20">
        <v>223</v>
      </c>
      <c r="E227" s="21">
        <f t="shared" ca="1" si="71"/>
        <v>125765</v>
      </c>
      <c r="F227" s="44">
        <f t="shared" ca="1" si="61"/>
        <v>126129</v>
      </c>
      <c r="G227" s="22" t="s">
        <v>119</v>
      </c>
      <c r="H227" s="44">
        <f t="shared" ca="1" si="72"/>
        <v>125736</v>
      </c>
      <c r="I227" s="45">
        <f t="shared" ca="1" si="62"/>
        <v>0</v>
      </c>
      <c r="J227" s="45">
        <f t="shared" ca="1" si="63"/>
        <v>0</v>
      </c>
      <c r="K227" s="45">
        <f t="shared" ca="1" si="64"/>
        <v>0</v>
      </c>
      <c r="L227" s="45"/>
      <c r="M227" s="45">
        <f t="shared" ca="1" si="73"/>
        <v>0</v>
      </c>
      <c r="N227" s="257">
        <f t="shared" ca="1" si="65"/>
        <v>0</v>
      </c>
      <c r="O227" s="23"/>
      <c r="P227" s="255">
        <f t="shared" ca="1" si="66"/>
        <v>9.4999999999999998E-3</v>
      </c>
      <c r="Q227" s="163">
        <f t="shared" ca="1" si="67"/>
        <v>9.4999999999999998E-3</v>
      </c>
      <c r="R227" s="164">
        <f ca="1">NPV(Q226,K227:$K$244) + ($A$13+$A$14+$A$15)/POWER(1+Q226,$A$28-D227+1)</f>
        <v>0</v>
      </c>
      <c r="S227" s="164">
        <f ca="1">NPV(Q227,K227:$K$244) + ($A$13+$A$14+$A$15)/POWER(1+Q227,$A$28-D227+1)</f>
        <v>0</v>
      </c>
      <c r="T227" s="45">
        <f t="shared" ca="1" si="68"/>
        <v>8.4128259913995862E-12</v>
      </c>
      <c r="U227" s="45">
        <f t="shared" ca="1" si="74"/>
        <v>0</v>
      </c>
      <c r="V227" s="45">
        <f t="shared" ca="1" si="75"/>
        <v>0</v>
      </c>
      <c r="W227" s="45">
        <f t="shared" ca="1" si="69"/>
        <v>0</v>
      </c>
      <c r="X227" s="25">
        <f t="shared" ca="1" si="58"/>
        <v>8.4128259913995862E-12</v>
      </c>
      <c r="Z227" s="28">
        <f t="shared" ca="1" si="76"/>
        <v>0</v>
      </c>
      <c r="AA227" s="233"/>
      <c r="AB227" s="45">
        <f t="shared" ca="1" si="70"/>
        <v>0</v>
      </c>
      <c r="AC227" s="45">
        <f t="shared" ca="1" si="59"/>
        <v>0</v>
      </c>
      <c r="AD227" s="25">
        <f t="shared" ca="1" si="60"/>
        <v>0</v>
      </c>
    </row>
    <row r="228" spans="4:30" x14ac:dyDescent="0.35">
      <c r="D228" s="20">
        <v>224</v>
      </c>
      <c r="E228" s="21">
        <f t="shared" ca="1" si="71"/>
        <v>126130</v>
      </c>
      <c r="F228" s="44">
        <f t="shared" ca="1" si="61"/>
        <v>126494</v>
      </c>
      <c r="G228" s="22" t="s">
        <v>119</v>
      </c>
      <c r="H228" s="44">
        <f t="shared" ca="1" si="72"/>
        <v>126101</v>
      </c>
      <c r="I228" s="45">
        <f t="shared" ca="1" si="62"/>
        <v>0</v>
      </c>
      <c r="J228" s="45">
        <f t="shared" ca="1" si="63"/>
        <v>0</v>
      </c>
      <c r="K228" s="45">
        <f t="shared" ca="1" si="64"/>
        <v>0</v>
      </c>
      <c r="L228" s="45"/>
      <c r="M228" s="45">
        <f t="shared" ca="1" si="73"/>
        <v>0</v>
      </c>
      <c r="N228" s="257">
        <f t="shared" ca="1" si="65"/>
        <v>0</v>
      </c>
      <c r="O228" s="23"/>
      <c r="P228" s="255">
        <f t="shared" ca="1" si="66"/>
        <v>9.4999999999999998E-3</v>
      </c>
      <c r="Q228" s="163">
        <f t="shared" ca="1" si="67"/>
        <v>9.4999999999999998E-3</v>
      </c>
      <c r="R228" s="164">
        <f ca="1">NPV(Q227,K228:$K$244) + ($A$13+$A$14+$A$15)/POWER(1+Q227,$A$28-D228+1)</f>
        <v>0</v>
      </c>
      <c r="S228" s="164">
        <f ca="1">NPV(Q228,K228:$K$244) + ($A$13+$A$14+$A$15)/POWER(1+Q228,$A$28-D228+1)</f>
        <v>0</v>
      </c>
      <c r="T228" s="45">
        <f t="shared" ca="1" si="68"/>
        <v>8.4128259913995862E-12</v>
      </c>
      <c r="U228" s="45">
        <f t="shared" ca="1" si="74"/>
        <v>0</v>
      </c>
      <c r="V228" s="45">
        <f t="shared" ca="1" si="75"/>
        <v>0</v>
      </c>
      <c r="W228" s="45">
        <f t="shared" ca="1" si="69"/>
        <v>0</v>
      </c>
      <c r="X228" s="25">
        <f t="shared" ca="1" si="58"/>
        <v>8.4128259913995862E-12</v>
      </c>
      <c r="Z228" s="28">
        <f t="shared" ca="1" si="76"/>
        <v>0</v>
      </c>
      <c r="AA228" s="233"/>
      <c r="AB228" s="45">
        <f t="shared" ca="1" si="70"/>
        <v>0</v>
      </c>
      <c r="AC228" s="45">
        <f t="shared" ca="1" si="59"/>
        <v>0</v>
      </c>
      <c r="AD228" s="25">
        <f t="shared" ca="1" si="60"/>
        <v>0</v>
      </c>
    </row>
    <row r="229" spans="4:30" x14ac:dyDescent="0.35">
      <c r="D229" s="20">
        <v>225</v>
      </c>
      <c r="E229" s="21">
        <f t="shared" ca="1" si="71"/>
        <v>126495</v>
      </c>
      <c r="F229" s="44">
        <f t="shared" ca="1" si="61"/>
        <v>126859</v>
      </c>
      <c r="G229" s="22" t="s">
        <v>119</v>
      </c>
      <c r="H229" s="44">
        <f t="shared" ca="1" si="72"/>
        <v>126466</v>
      </c>
      <c r="I229" s="45">
        <f t="shared" ca="1" si="62"/>
        <v>0</v>
      </c>
      <c r="J229" s="45">
        <f t="shared" ca="1" si="63"/>
        <v>0</v>
      </c>
      <c r="K229" s="45">
        <f t="shared" ca="1" si="64"/>
        <v>0</v>
      </c>
      <c r="L229" s="45"/>
      <c r="M229" s="45">
        <f t="shared" ca="1" si="73"/>
        <v>0</v>
      </c>
      <c r="N229" s="257">
        <f t="shared" ca="1" si="65"/>
        <v>0</v>
      </c>
      <c r="O229" s="23"/>
      <c r="P229" s="255">
        <f t="shared" ca="1" si="66"/>
        <v>9.4999999999999998E-3</v>
      </c>
      <c r="Q229" s="163">
        <f t="shared" ca="1" si="67"/>
        <v>9.4999999999999998E-3</v>
      </c>
      <c r="R229" s="164">
        <f ca="1">NPV(Q228,K229:$K$244) + ($A$13+$A$14+$A$15)/POWER(1+Q228,$A$28-D229+1)</f>
        <v>0</v>
      </c>
      <c r="S229" s="164">
        <f ca="1">NPV(Q229,K229:$K$244) + ($A$13+$A$14+$A$15)/POWER(1+Q229,$A$28-D229+1)</f>
        <v>0</v>
      </c>
      <c r="T229" s="45">
        <f t="shared" ca="1" si="68"/>
        <v>8.4128259913995862E-12</v>
      </c>
      <c r="U229" s="45">
        <f t="shared" ca="1" si="74"/>
        <v>0</v>
      </c>
      <c r="V229" s="45">
        <f t="shared" ca="1" si="75"/>
        <v>0</v>
      </c>
      <c r="W229" s="45">
        <f t="shared" ca="1" si="69"/>
        <v>0</v>
      </c>
      <c r="X229" s="25">
        <f t="shared" ca="1" si="58"/>
        <v>8.4128259913995862E-12</v>
      </c>
      <c r="Z229" s="28">
        <f t="shared" ca="1" si="76"/>
        <v>0</v>
      </c>
      <c r="AA229" s="233"/>
      <c r="AB229" s="45">
        <f t="shared" ca="1" si="70"/>
        <v>0</v>
      </c>
      <c r="AC229" s="45">
        <f t="shared" ca="1" si="59"/>
        <v>0</v>
      </c>
      <c r="AD229" s="25">
        <f t="shared" ca="1" si="60"/>
        <v>0</v>
      </c>
    </row>
    <row r="230" spans="4:30" x14ac:dyDescent="0.35">
      <c r="D230" s="20">
        <v>226</v>
      </c>
      <c r="E230" s="21">
        <f t="shared" ca="1" si="71"/>
        <v>126860</v>
      </c>
      <c r="F230" s="44">
        <f t="shared" ca="1" si="61"/>
        <v>127225</v>
      </c>
      <c r="G230" s="22" t="s">
        <v>119</v>
      </c>
      <c r="H230" s="44">
        <f t="shared" ca="1" si="72"/>
        <v>126831</v>
      </c>
      <c r="I230" s="45">
        <f t="shared" ca="1" si="62"/>
        <v>0</v>
      </c>
      <c r="J230" s="45">
        <f t="shared" ca="1" si="63"/>
        <v>0</v>
      </c>
      <c r="K230" s="45">
        <f t="shared" ca="1" si="64"/>
        <v>0</v>
      </c>
      <c r="L230" s="45"/>
      <c r="M230" s="45">
        <f t="shared" ca="1" si="73"/>
        <v>0</v>
      </c>
      <c r="N230" s="257">
        <f t="shared" ca="1" si="65"/>
        <v>0</v>
      </c>
      <c r="O230" s="23"/>
      <c r="P230" s="255">
        <f t="shared" ca="1" si="66"/>
        <v>9.4999999999999998E-3</v>
      </c>
      <c r="Q230" s="163">
        <f t="shared" ca="1" si="67"/>
        <v>9.4999999999999998E-3</v>
      </c>
      <c r="R230" s="164">
        <f ca="1">NPV(Q229,K230:$K$244) + ($A$13+$A$14+$A$15)/POWER(1+Q229,$A$28-D230+1)</f>
        <v>0</v>
      </c>
      <c r="S230" s="164">
        <f ca="1">NPV(Q230,K230:$K$244) + ($A$13+$A$14+$A$15)/POWER(1+Q230,$A$28-D230+1)</f>
        <v>0</v>
      </c>
      <c r="T230" s="45">
        <f t="shared" ca="1" si="68"/>
        <v>8.4128259913995862E-12</v>
      </c>
      <c r="U230" s="45">
        <f t="shared" ca="1" si="74"/>
        <v>0</v>
      </c>
      <c r="V230" s="45">
        <f t="shared" ca="1" si="75"/>
        <v>0</v>
      </c>
      <c r="W230" s="45">
        <f t="shared" ca="1" si="69"/>
        <v>0</v>
      </c>
      <c r="X230" s="25">
        <f t="shared" ca="1" si="58"/>
        <v>8.4128259913995862E-12</v>
      </c>
      <c r="Z230" s="28">
        <f t="shared" ca="1" si="76"/>
        <v>0</v>
      </c>
      <c r="AA230" s="233"/>
      <c r="AB230" s="45">
        <f t="shared" ca="1" si="70"/>
        <v>0</v>
      </c>
      <c r="AC230" s="45">
        <f t="shared" ca="1" si="59"/>
        <v>0</v>
      </c>
      <c r="AD230" s="25">
        <f t="shared" ca="1" si="60"/>
        <v>0</v>
      </c>
    </row>
    <row r="231" spans="4:30" x14ac:dyDescent="0.35">
      <c r="D231" s="20">
        <v>227</v>
      </c>
      <c r="E231" s="21">
        <f t="shared" ca="1" si="71"/>
        <v>127226</v>
      </c>
      <c r="F231" s="44">
        <f t="shared" ca="1" si="61"/>
        <v>127590</v>
      </c>
      <c r="G231" s="22" t="s">
        <v>119</v>
      </c>
      <c r="H231" s="44">
        <f t="shared" ca="1" si="72"/>
        <v>127197</v>
      </c>
      <c r="I231" s="45">
        <f t="shared" ca="1" si="62"/>
        <v>0</v>
      </c>
      <c r="J231" s="45">
        <f t="shared" ca="1" si="63"/>
        <v>0</v>
      </c>
      <c r="K231" s="45">
        <f t="shared" ca="1" si="64"/>
        <v>0</v>
      </c>
      <c r="L231" s="45"/>
      <c r="M231" s="45">
        <f t="shared" ca="1" si="73"/>
        <v>0</v>
      </c>
      <c r="N231" s="257">
        <f t="shared" ca="1" si="65"/>
        <v>0</v>
      </c>
      <c r="O231" s="23"/>
      <c r="P231" s="255">
        <f t="shared" ca="1" si="66"/>
        <v>9.4999999999999998E-3</v>
      </c>
      <c r="Q231" s="163">
        <f t="shared" ca="1" si="67"/>
        <v>9.4999999999999998E-3</v>
      </c>
      <c r="R231" s="164">
        <f ca="1">NPV(Q230,K231:$K$244) + ($A$13+$A$14+$A$15)/POWER(1+Q230,$A$28-D231+1)</f>
        <v>0</v>
      </c>
      <c r="S231" s="164">
        <f ca="1">NPV(Q231,K231:$K$244) + ($A$13+$A$14+$A$15)/POWER(1+Q231,$A$28-D231+1)</f>
        <v>0</v>
      </c>
      <c r="T231" s="45">
        <f t="shared" ca="1" si="68"/>
        <v>8.4128259913995862E-12</v>
      </c>
      <c r="U231" s="45">
        <f t="shared" ca="1" si="74"/>
        <v>0</v>
      </c>
      <c r="V231" s="45">
        <f t="shared" ca="1" si="75"/>
        <v>0</v>
      </c>
      <c r="W231" s="45">
        <f t="shared" ca="1" si="69"/>
        <v>0</v>
      </c>
      <c r="X231" s="25">
        <f t="shared" ca="1" si="58"/>
        <v>8.4128259913995862E-12</v>
      </c>
      <c r="Z231" s="28">
        <f t="shared" ca="1" si="76"/>
        <v>0</v>
      </c>
      <c r="AA231" s="233"/>
      <c r="AB231" s="45">
        <f t="shared" ca="1" si="70"/>
        <v>0</v>
      </c>
      <c r="AC231" s="45">
        <f t="shared" ca="1" si="59"/>
        <v>0</v>
      </c>
      <c r="AD231" s="25">
        <f t="shared" ca="1" si="60"/>
        <v>0</v>
      </c>
    </row>
    <row r="232" spans="4:30" x14ac:dyDescent="0.35">
      <c r="D232" s="20">
        <v>228</v>
      </c>
      <c r="E232" s="21">
        <f t="shared" ca="1" si="71"/>
        <v>127591</v>
      </c>
      <c r="F232" s="44">
        <f t="shared" ca="1" si="61"/>
        <v>127955</v>
      </c>
      <c r="G232" s="22" t="s">
        <v>119</v>
      </c>
      <c r="H232" s="44">
        <f t="shared" ca="1" si="72"/>
        <v>127562</v>
      </c>
      <c r="I232" s="45">
        <f t="shared" ca="1" si="62"/>
        <v>0</v>
      </c>
      <c r="J232" s="45">
        <f t="shared" ca="1" si="63"/>
        <v>0</v>
      </c>
      <c r="K232" s="45">
        <f t="shared" ca="1" si="64"/>
        <v>0</v>
      </c>
      <c r="L232" s="45"/>
      <c r="M232" s="45">
        <f t="shared" ca="1" si="73"/>
        <v>0</v>
      </c>
      <c r="N232" s="257">
        <f t="shared" ca="1" si="65"/>
        <v>0</v>
      </c>
      <c r="O232" s="23"/>
      <c r="P232" s="255">
        <f t="shared" ca="1" si="66"/>
        <v>9.4999999999999998E-3</v>
      </c>
      <c r="Q232" s="163">
        <f t="shared" ca="1" si="67"/>
        <v>9.4999999999999998E-3</v>
      </c>
      <c r="R232" s="164">
        <f ca="1">NPV(Q231,K232:$K$244) + ($A$13+$A$14+$A$15)/POWER(1+Q231,$A$28-D232+1)</f>
        <v>0</v>
      </c>
      <c r="S232" s="164">
        <f ca="1">NPV(Q232,K232:$K$244) + ($A$13+$A$14+$A$15)/POWER(1+Q232,$A$28-D232+1)</f>
        <v>0</v>
      </c>
      <c r="T232" s="45">
        <f t="shared" ca="1" si="68"/>
        <v>8.4128259913995862E-12</v>
      </c>
      <c r="U232" s="45">
        <f t="shared" ca="1" si="74"/>
        <v>0</v>
      </c>
      <c r="V232" s="45">
        <f t="shared" ca="1" si="75"/>
        <v>0</v>
      </c>
      <c r="W232" s="45">
        <f t="shared" ca="1" si="69"/>
        <v>0</v>
      </c>
      <c r="X232" s="25">
        <f t="shared" ca="1" si="58"/>
        <v>8.4128259913995862E-12</v>
      </c>
      <c r="Z232" s="28">
        <f t="shared" ca="1" si="76"/>
        <v>0</v>
      </c>
      <c r="AA232" s="233"/>
      <c r="AB232" s="45">
        <f t="shared" ca="1" si="70"/>
        <v>0</v>
      </c>
      <c r="AC232" s="45">
        <f t="shared" ca="1" si="59"/>
        <v>0</v>
      </c>
      <c r="AD232" s="25">
        <f t="shared" ca="1" si="60"/>
        <v>0</v>
      </c>
    </row>
    <row r="233" spans="4:30" x14ac:dyDescent="0.35">
      <c r="D233" s="20">
        <v>229</v>
      </c>
      <c r="E233" s="21">
        <f t="shared" ca="1" si="71"/>
        <v>127956</v>
      </c>
      <c r="F233" s="44">
        <f t="shared" ca="1" si="61"/>
        <v>128320</v>
      </c>
      <c r="G233" s="22" t="s">
        <v>119</v>
      </c>
      <c r="H233" s="44">
        <f t="shared" ca="1" si="72"/>
        <v>127927</v>
      </c>
      <c r="I233" s="45">
        <f t="shared" ca="1" si="62"/>
        <v>0</v>
      </c>
      <c r="J233" s="45">
        <f t="shared" ca="1" si="63"/>
        <v>0</v>
      </c>
      <c r="K233" s="45">
        <f t="shared" ca="1" si="64"/>
        <v>0</v>
      </c>
      <c r="L233" s="45"/>
      <c r="M233" s="45">
        <f t="shared" ca="1" si="73"/>
        <v>0</v>
      </c>
      <c r="N233" s="257">
        <f t="shared" ca="1" si="65"/>
        <v>0</v>
      </c>
      <c r="O233" s="23"/>
      <c r="P233" s="255">
        <f t="shared" ca="1" si="66"/>
        <v>9.4999999999999998E-3</v>
      </c>
      <c r="Q233" s="163">
        <f t="shared" ca="1" si="67"/>
        <v>9.4999999999999998E-3</v>
      </c>
      <c r="R233" s="164">
        <f ca="1">NPV(Q232,K233:$K$244) + ($A$13+$A$14+$A$15)/POWER(1+Q232,$A$28-D233+1)</f>
        <v>0</v>
      </c>
      <c r="S233" s="164">
        <f ca="1">NPV(Q233,K233:$K$244) + ($A$13+$A$14+$A$15)/POWER(1+Q233,$A$28-D233+1)</f>
        <v>0</v>
      </c>
      <c r="T233" s="45">
        <f t="shared" ca="1" si="68"/>
        <v>8.4128259913995862E-12</v>
      </c>
      <c r="U233" s="45">
        <f t="shared" ca="1" si="74"/>
        <v>0</v>
      </c>
      <c r="V233" s="45">
        <f t="shared" ca="1" si="75"/>
        <v>0</v>
      </c>
      <c r="W233" s="45">
        <f t="shared" ca="1" si="69"/>
        <v>0</v>
      </c>
      <c r="X233" s="25">
        <f t="shared" ca="1" si="58"/>
        <v>8.4128259913995862E-12</v>
      </c>
      <c r="Z233" s="28">
        <f t="shared" ca="1" si="76"/>
        <v>0</v>
      </c>
      <c r="AA233" s="233"/>
      <c r="AB233" s="45">
        <f t="shared" ca="1" si="70"/>
        <v>0</v>
      </c>
      <c r="AC233" s="45">
        <f t="shared" ca="1" si="59"/>
        <v>0</v>
      </c>
      <c r="AD233" s="25">
        <f t="shared" ca="1" si="60"/>
        <v>0</v>
      </c>
    </row>
    <row r="234" spans="4:30" x14ac:dyDescent="0.35">
      <c r="D234" s="20">
        <v>230</v>
      </c>
      <c r="E234" s="21">
        <f t="shared" ca="1" si="71"/>
        <v>128321</v>
      </c>
      <c r="F234" s="44">
        <f t="shared" ca="1" si="61"/>
        <v>128686</v>
      </c>
      <c r="G234" s="22" t="s">
        <v>119</v>
      </c>
      <c r="H234" s="44">
        <f t="shared" ca="1" si="72"/>
        <v>128292</v>
      </c>
      <c r="I234" s="45">
        <f t="shared" ca="1" si="62"/>
        <v>0</v>
      </c>
      <c r="J234" s="45">
        <f t="shared" ca="1" si="63"/>
        <v>0</v>
      </c>
      <c r="K234" s="45">
        <f t="shared" ca="1" si="64"/>
        <v>0</v>
      </c>
      <c r="L234" s="45"/>
      <c r="M234" s="45">
        <f t="shared" ca="1" si="73"/>
        <v>0</v>
      </c>
      <c r="N234" s="257">
        <f t="shared" ca="1" si="65"/>
        <v>0</v>
      </c>
      <c r="O234" s="23"/>
      <c r="P234" s="255">
        <f t="shared" ca="1" si="66"/>
        <v>9.4999999999999998E-3</v>
      </c>
      <c r="Q234" s="163">
        <f t="shared" ca="1" si="67"/>
        <v>9.4999999999999998E-3</v>
      </c>
      <c r="R234" s="164">
        <f ca="1">NPV(Q233,K234:$K$244) + ($A$13+$A$14+$A$15)/POWER(1+Q233,$A$28-D234+1)</f>
        <v>0</v>
      </c>
      <c r="S234" s="164">
        <f ca="1">NPV(Q234,K234:$K$244) + ($A$13+$A$14+$A$15)/POWER(1+Q234,$A$28-D234+1)</f>
        <v>0</v>
      </c>
      <c r="T234" s="45">
        <f t="shared" ca="1" si="68"/>
        <v>8.4128259913995862E-12</v>
      </c>
      <c r="U234" s="45">
        <f t="shared" ca="1" si="74"/>
        <v>0</v>
      </c>
      <c r="V234" s="45">
        <f t="shared" ca="1" si="75"/>
        <v>0</v>
      </c>
      <c r="W234" s="45">
        <f t="shared" ca="1" si="69"/>
        <v>0</v>
      </c>
      <c r="X234" s="25">
        <f t="shared" ca="1" si="58"/>
        <v>8.4128259913995862E-12</v>
      </c>
      <c r="Z234" s="28">
        <f t="shared" ca="1" si="76"/>
        <v>0</v>
      </c>
      <c r="AA234" s="233"/>
      <c r="AB234" s="45">
        <f t="shared" ca="1" si="70"/>
        <v>0</v>
      </c>
      <c r="AC234" s="45">
        <f t="shared" ca="1" si="59"/>
        <v>0</v>
      </c>
      <c r="AD234" s="25">
        <f t="shared" ca="1" si="60"/>
        <v>0</v>
      </c>
    </row>
    <row r="235" spans="4:30" x14ac:dyDescent="0.35">
      <c r="D235" s="20">
        <v>231</v>
      </c>
      <c r="E235" s="21">
        <f t="shared" ca="1" si="71"/>
        <v>128687</v>
      </c>
      <c r="F235" s="44">
        <f t="shared" ca="1" si="61"/>
        <v>129051</v>
      </c>
      <c r="G235" s="22" t="s">
        <v>119</v>
      </c>
      <c r="H235" s="44">
        <f t="shared" ca="1" si="72"/>
        <v>128658</v>
      </c>
      <c r="I235" s="45">
        <f t="shared" ca="1" si="62"/>
        <v>0</v>
      </c>
      <c r="J235" s="45">
        <f t="shared" ca="1" si="63"/>
        <v>0</v>
      </c>
      <c r="K235" s="45">
        <f t="shared" ca="1" si="64"/>
        <v>0</v>
      </c>
      <c r="L235" s="45"/>
      <c r="M235" s="45">
        <f t="shared" ca="1" si="73"/>
        <v>0</v>
      </c>
      <c r="N235" s="257">
        <f t="shared" ca="1" si="65"/>
        <v>0</v>
      </c>
      <c r="O235" s="23"/>
      <c r="P235" s="255">
        <f t="shared" ca="1" si="66"/>
        <v>9.4999999999999998E-3</v>
      </c>
      <c r="Q235" s="163">
        <f t="shared" ca="1" si="67"/>
        <v>9.4999999999999998E-3</v>
      </c>
      <c r="R235" s="164">
        <f ca="1">NPV(Q234,K235:$K$244) + ($A$13+$A$14+$A$15)/POWER(1+Q234,$A$28-D235+1)</f>
        <v>0</v>
      </c>
      <c r="S235" s="164">
        <f ca="1">NPV(Q235,K235:$K$244) + ($A$13+$A$14+$A$15)/POWER(1+Q235,$A$28-D235+1)</f>
        <v>0</v>
      </c>
      <c r="T235" s="45">
        <f t="shared" ca="1" si="68"/>
        <v>8.4128259913995862E-12</v>
      </c>
      <c r="U235" s="45">
        <f t="shared" ca="1" si="74"/>
        <v>0</v>
      </c>
      <c r="V235" s="45">
        <f t="shared" ca="1" si="75"/>
        <v>0</v>
      </c>
      <c r="W235" s="45">
        <f t="shared" ca="1" si="69"/>
        <v>0</v>
      </c>
      <c r="X235" s="25">
        <f t="shared" ca="1" si="58"/>
        <v>8.4128259913995862E-12</v>
      </c>
      <c r="Z235" s="28">
        <f t="shared" ca="1" si="76"/>
        <v>0</v>
      </c>
      <c r="AA235" s="233"/>
      <c r="AB235" s="45">
        <f t="shared" ca="1" si="70"/>
        <v>0</v>
      </c>
      <c r="AC235" s="45">
        <f t="shared" ca="1" si="59"/>
        <v>0</v>
      </c>
      <c r="AD235" s="25">
        <f t="shared" ca="1" si="60"/>
        <v>0</v>
      </c>
    </row>
    <row r="236" spans="4:30" x14ac:dyDescent="0.35">
      <c r="D236" s="20">
        <v>232</v>
      </c>
      <c r="E236" s="21">
        <f t="shared" ca="1" si="71"/>
        <v>129052</v>
      </c>
      <c r="F236" s="44">
        <f t="shared" ca="1" si="61"/>
        <v>129416</v>
      </c>
      <c r="G236" s="22" t="s">
        <v>119</v>
      </c>
      <c r="H236" s="44">
        <f t="shared" ca="1" si="72"/>
        <v>129023</v>
      </c>
      <c r="I236" s="45">
        <f t="shared" ca="1" si="62"/>
        <v>0</v>
      </c>
      <c r="J236" s="45">
        <f t="shared" ca="1" si="63"/>
        <v>0</v>
      </c>
      <c r="K236" s="45">
        <f t="shared" ca="1" si="64"/>
        <v>0</v>
      </c>
      <c r="L236" s="45"/>
      <c r="M236" s="45">
        <f t="shared" ca="1" si="73"/>
        <v>0</v>
      </c>
      <c r="N236" s="257">
        <f t="shared" ca="1" si="65"/>
        <v>0</v>
      </c>
      <c r="O236" s="23"/>
      <c r="P236" s="255">
        <f t="shared" ca="1" si="66"/>
        <v>9.4999999999999998E-3</v>
      </c>
      <c r="Q236" s="163">
        <f t="shared" ca="1" si="67"/>
        <v>9.4999999999999998E-3</v>
      </c>
      <c r="R236" s="164">
        <f ca="1">NPV(Q235,K236:$K$244) + ($A$13+$A$14+$A$15)/POWER(1+Q235,$A$28-D236+1)</f>
        <v>0</v>
      </c>
      <c r="S236" s="164">
        <f ca="1">NPV(Q236,K236:$K$244) + ($A$13+$A$14+$A$15)/POWER(1+Q236,$A$28-D236+1)</f>
        <v>0</v>
      </c>
      <c r="T236" s="45">
        <f t="shared" ca="1" si="68"/>
        <v>8.4128259913995862E-12</v>
      </c>
      <c r="U236" s="45">
        <f t="shared" ca="1" si="74"/>
        <v>0</v>
      </c>
      <c r="V236" s="45">
        <f t="shared" ca="1" si="75"/>
        <v>0</v>
      </c>
      <c r="W236" s="45">
        <f t="shared" ca="1" si="69"/>
        <v>0</v>
      </c>
      <c r="X236" s="25">
        <f t="shared" ca="1" si="58"/>
        <v>8.4128259913995862E-12</v>
      </c>
      <c r="Z236" s="28">
        <f t="shared" ca="1" si="76"/>
        <v>0</v>
      </c>
      <c r="AA236" s="233"/>
      <c r="AB236" s="45">
        <f t="shared" ca="1" si="70"/>
        <v>0</v>
      </c>
      <c r="AC236" s="45">
        <f t="shared" ca="1" si="59"/>
        <v>0</v>
      </c>
      <c r="AD236" s="25">
        <f t="shared" ca="1" si="60"/>
        <v>0</v>
      </c>
    </row>
    <row r="237" spans="4:30" x14ac:dyDescent="0.35">
      <c r="D237" s="20">
        <v>233</v>
      </c>
      <c r="E237" s="21">
        <f t="shared" ca="1" si="71"/>
        <v>129417</v>
      </c>
      <c r="F237" s="44">
        <f t="shared" ca="1" si="61"/>
        <v>129781</v>
      </c>
      <c r="G237" s="22" t="s">
        <v>119</v>
      </c>
      <c r="H237" s="44">
        <f t="shared" ca="1" si="72"/>
        <v>129388</v>
      </c>
      <c r="I237" s="45">
        <f t="shared" ca="1" si="62"/>
        <v>0</v>
      </c>
      <c r="J237" s="45">
        <f t="shared" ca="1" si="63"/>
        <v>0</v>
      </c>
      <c r="K237" s="45">
        <f t="shared" ca="1" si="64"/>
        <v>0</v>
      </c>
      <c r="L237" s="45"/>
      <c r="M237" s="45">
        <f t="shared" ca="1" si="73"/>
        <v>0</v>
      </c>
      <c r="N237" s="257">
        <f t="shared" ca="1" si="65"/>
        <v>0</v>
      </c>
      <c r="O237" s="23"/>
      <c r="P237" s="255">
        <f t="shared" ca="1" si="66"/>
        <v>9.4999999999999998E-3</v>
      </c>
      <c r="Q237" s="163">
        <f t="shared" ca="1" si="67"/>
        <v>9.4999999999999998E-3</v>
      </c>
      <c r="R237" s="164">
        <f ca="1">NPV(Q236,K237:$K$244) + ($A$13+$A$14+$A$15)/POWER(1+Q236,$A$28-D237+1)</f>
        <v>0</v>
      </c>
      <c r="S237" s="164">
        <f ca="1">NPV(Q237,K237:$K$244) + ($A$13+$A$14+$A$15)/POWER(1+Q237,$A$28-D237+1)</f>
        <v>0</v>
      </c>
      <c r="T237" s="45">
        <f t="shared" ca="1" si="68"/>
        <v>8.4128259913995862E-12</v>
      </c>
      <c r="U237" s="45">
        <f t="shared" ca="1" si="74"/>
        <v>0</v>
      </c>
      <c r="V237" s="45">
        <f t="shared" ca="1" si="75"/>
        <v>0</v>
      </c>
      <c r="W237" s="45">
        <f t="shared" ca="1" si="69"/>
        <v>0</v>
      </c>
      <c r="X237" s="25">
        <f t="shared" ca="1" si="58"/>
        <v>8.4128259913995862E-12</v>
      </c>
      <c r="Z237" s="28">
        <f t="shared" ca="1" si="76"/>
        <v>0</v>
      </c>
      <c r="AA237" s="233"/>
      <c r="AB237" s="45">
        <f t="shared" ca="1" si="70"/>
        <v>0</v>
      </c>
      <c r="AC237" s="45">
        <f t="shared" ca="1" si="59"/>
        <v>0</v>
      </c>
      <c r="AD237" s="25">
        <f t="shared" ca="1" si="60"/>
        <v>0</v>
      </c>
    </row>
    <row r="238" spans="4:30" x14ac:dyDescent="0.35">
      <c r="D238" s="20">
        <v>234</v>
      </c>
      <c r="E238" s="21">
        <f t="shared" ca="1" si="71"/>
        <v>129782</v>
      </c>
      <c r="F238" s="44">
        <f t="shared" ca="1" si="61"/>
        <v>130147</v>
      </c>
      <c r="G238" s="22" t="s">
        <v>119</v>
      </c>
      <c r="H238" s="44">
        <f t="shared" ca="1" si="72"/>
        <v>129753</v>
      </c>
      <c r="I238" s="45">
        <f t="shared" ca="1" si="62"/>
        <v>0</v>
      </c>
      <c r="J238" s="45">
        <f t="shared" ca="1" si="63"/>
        <v>0</v>
      </c>
      <c r="K238" s="45">
        <f t="shared" ca="1" si="64"/>
        <v>0</v>
      </c>
      <c r="L238" s="45"/>
      <c r="M238" s="45">
        <f t="shared" ca="1" si="73"/>
        <v>0</v>
      </c>
      <c r="N238" s="257">
        <f t="shared" ca="1" si="65"/>
        <v>0</v>
      </c>
      <c r="O238" s="23"/>
      <c r="P238" s="255">
        <f t="shared" ca="1" si="66"/>
        <v>9.4999999999999998E-3</v>
      </c>
      <c r="Q238" s="163">
        <f t="shared" ca="1" si="67"/>
        <v>9.4999999999999998E-3</v>
      </c>
      <c r="R238" s="164">
        <f ca="1">NPV(Q237,K238:$K$244) + ($A$13+$A$14+$A$15)/POWER(1+Q237,$A$28-D238+1)</f>
        <v>0</v>
      </c>
      <c r="S238" s="164">
        <f ca="1">NPV(Q238,K238:$K$244) + ($A$13+$A$14+$A$15)/POWER(1+Q238,$A$28-D238+1)</f>
        <v>0</v>
      </c>
      <c r="T238" s="45">
        <f t="shared" ca="1" si="68"/>
        <v>8.4128259913995862E-12</v>
      </c>
      <c r="U238" s="45">
        <f t="shared" ca="1" si="74"/>
        <v>0</v>
      </c>
      <c r="V238" s="45">
        <f t="shared" ca="1" si="75"/>
        <v>0</v>
      </c>
      <c r="W238" s="45">
        <f t="shared" ca="1" si="69"/>
        <v>0</v>
      </c>
      <c r="X238" s="25">
        <f t="shared" ca="1" si="58"/>
        <v>8.4128259913995862E-12</v>
      </c>
      <c r="Z238" s="28">
        <f t="shared" ca="1" si="76"/>
        <v>0</v>
      </c>
      <c r="AA238" s="233"/>
      <c r="AB238" s="45">
        <f t="shared" ca="1" si="70"/>
        <v>0</v>
      </c>
      <c r="AC238" s="45">
        <f t="shared" ca="1" si="59"/>
        <v>0</v>
      </c>
      <c r="AD238" s="25">
        <f t="shared" ca="1" si="60"/>
        <v>0</v>
      </c>
    </row>
    <row r="239" spans="4:30" x14ac:dyDescent="0.35">
      <c r="D239" s="20">
        <v>235</v>
      </c>
      <c r="E239" s="21">
        <f t="shared" ca="1" si="71"/>
        <v>130148</v>
      </c>
      <c r="F239" s="44">
        <f t="shared" ca="1" si="61"/>
        <v>130512</v>
      </c>
      <c r="G239" s="22" t="s">
        <v>119</v>
      </c>
      <c r="H239" s="44">
        <f t="shared" ca="1" si="72"/>
        <v>130119</v>
      </c>
      <c r="I239" s="45">
        <f t="shared" ca="1" si="62"/>
        <v>0</v>
      </c>
      <c r="J239" s="45">
        <f t="shared" ca="1" si="63"/>
        <v>0</v>
      </c>
      <c r="K239" s="45">
        <f t="shared" ca="1" si="64"/>
        <v>0</v>
      </c>
      <c r="L239" s="45"/>
      <c r="M239" s="45">
        <f t="shared" ca="1" si="73"/>
        <v>0</v>
      </c>
      <c r="N239" s="257">
        <f t="shared" ca="1" si="65"/>
        <v>0</v>
      </c>
      <c r="O239" s="23"/>
      <c r="P239" s="255">
        <f t="shared" ca="1" si="66"/>
        <v>9.4999999999999998E-3</v>
      </c>
      <c r="Q239" s="163">
        <f t="shared" ca="1" si="67"/>
        <v>9.4999999999999998E-3</v>
      </c>
      <c r="R239" s="164">
        <f ca="1">NPV(Q238,K239:$K$244) + ($A$13+$A$14+$A$15)/POWER(1+Q238,$A$28-D239+1)</f>
        <v>0</v>
      </c>
      <c r="S239" s="164">
        <f ca="1">NPV(Q239,K239:$K$244) + ($A$13+$A$14+$A$15)/POWER(1+Q239,$A$28-D239+1)</f>
        <v>0</v>
      </c>
      <c r="T239" s="45">
        <f t="shared" ca="1" si="68"/>
        <v>8.4128259913995862E-12</v>
      </c>
      <c r="U239" s="45">
        <f t="shared" ca="1" si="74"/>
        <v>0</v>
      </c>
      <c r="V239" s="45">
        <f t="shared" ca="1" si="75"/>
        <v>0</v>
      </c>
      <c r="W239" s="45">
        <f t="shared" ca="1" si="69"/>
        <v>0</v>
      </c>
      <c r="X239" s="25">
        <f t="shared" ca="1" si="58"/>
        <v>8.4128259913995862E-12</v>
      </c>
      <c r="Z239" s="28">
        <f t="shared" ca="1" si="76"/>
        <v>0</v>
      </c>
      <c r="AA239" s="233"/>
      <c r="AB239" s="45">
        <f t="shared" ca="1" si="70"/>
        <v>0</v>
      </c>
      <c r="AC239" s="45">
        <f t="shared" ca="1" si="59"/>
        <v>0</v>
      </c>
      <c r="AD239" s="25">
        <f t="shared" ca="1" si="60"/>
        <v>0</v>
      </c>
    </row>
    <row r="240" spans="4:30" x14ac:dyDescent="0.35">
      <c r="D240" s="20">
        <v>236</v>
      </c>
      <c r="E240" s="21">
        <f t="shared" ca="1" si="71"/>
        <v>130513</v>
      </c>
      <c r="F240" s="44">
        <f t="shared" ca="1" si="61"/>
        <v>130877</v>
      </c>
      <c r="G240" s="22" t="s">
        <v>119</v>
      </c>
      <c r="H240" s="44">
        <f t="shared" ca="1" si="72"/>
        <v>130484</v>
      </c>
      <c r="I240" s="45">
        <f t="shared" ca="1" si="62"/>
        <v>0</v>
      </c>
      <c r="J240" s="45">
        <f t="shared" ca="1" si="63"/>
        <v>0</v>
      </c>
      <c r="K240" s="45">
        <f t="shared" ca="1" si="64"/>
        <v>0</v>
      </c>
      <c r="L240" s="45"/>
      <c r="M240" s="45">
        <f t="shared" ca="1" si="73"/>
        <v>0</v>
      </c>
      <c r="N240" s="257">
        <f t="shared" ca="1" si="65"/>
        <v>0</v>
      </c>
      <c r="O240" s="23"/>
      <c r="P240" s="255">
        <f t="shared" ca="1" si="66"/>
        <v>9.4999999999999998E-3</v>
      </c>
      <c r="Q240" s="163">
        <f t="shared" ca="1" si="67"/>
        <v>9.4999999999999998E-3</v>
      </c>
      <c r="R240" s="164">
        <f ca="1">NPV(Q239,K240:$K$244) + ($A$13+$A$14+$A$15)/POWER(1+Q239,$A$28-D240+1)</f>
        <v>0</v>
      </c>
      <c r="S240" s="164">
        <f ca="1">NPV(Q240,K240:$K$244) + ($A$13+$A$14+$A$15)/POWER(1+Q240,$A$28-D240+1)</f>
        <v>0</v>
      </c>
      <c r="T240" s="45">
        <f t="shared" ca="1" si="68"/>
        <v>8.4128259913995862E-12</v>
      </c>
      <c r="U240" s="45">
        <f t="shared" ca="1" si="74"/>
        <v>0</v>
      </c>
      <c r="V240" s="45">
        <f t="shared" ca="1" si="75"/>
        <v>0</v>
      </c>
      <c r="W240" s="45">
        <f t="shared" ca="1" si="69"/>
        <v>0</v>
      </c>
      <c r="X240" s="25">
        <f t="shared" ca="1" si="58"/>
        <v>8.4128259913995862E-12</v>
      </c>
      <c r="Z240" s="28">
        <f t="shared" ca="1" si="76"/>
        <v>0</v>
      </c>
      <c r="AA240" s="233"/>
      <c r="AB240" s="45">
        <f t="shared" ca="1" si="70"/>
        <v>0</v>
      </c>
      <c r="AC240" s="45">
        <f t="shared" ca="1" si="59"/>
        <v>0</v>
      </c>
      <c r="AD240" s="25">
        <f t="shared" ca="1" si="60"/>
        <v>0</v>
      </c>
    </row>
    <row r="241" spans="4:30" x14ac:dyDescent="0.35">
      <c r="D241" s="20">
        <v>237</v>
      </c>
      <c r="E241" s="21">
        <f t="shared" ca="1" si="71"/>
        <v>130878</v>
      </c>
      <c r="F241" s="44">
        <f t="shared" ca="1" si="61"/>
        <v>131242</v>
      </c>
      <c r="G241" s="22" t="s">
        <v>119</v>
      </c>
      <c r="H241" s="44">
        <f t="shared" ca="1" si="72"/>
        <v>130849</v>
      </c>
      <c r="I241" s="45">
        <f t="shared" ca="1" si="62"/>
        <v>0</v>
      </c>
      <c r="J241" s="45">
        <f t="shared" ca="1" si="63"/>
        <v>0</v>
      </c>
      <c r="K241" s="45">
        <f t="shared" ca="1" si="64"/>
        <v>0</v>
      </c>
      <c r="L241" s="45"/>
      <c r="M241" s="45">
        <f t="shared" ca="1" si="73"/>
        <v>0</v>
      </c>
      <c r="N241" s="257">
        <f t="shared" ca="1" si="65"/>
        <v>0</v>
      </c>
      <c r="O241" s="23"/>
      <c r="P241" s="255">
        <f t="shared" ca="1" si="66"/>
        <v>9.4999999999999998E-3</v>
      </c>
      <c r="Q241" s="163">
        <f t="shared" ca="1" si="67"/>
        <v>9.4999999999999998E-3</v>
      </c>
      <c r="R241" s="164">
        <f ca="1">NPV(Q240,K241:$K$244) + ($A$13+$A$14+$A$15)/POWER(1+Q240,$A$28-D241+1)</f>
        <v>0</v>
      </c>
      <c r="S241" s="164">
        <f ca="1">NPV(Q241,K241:$K$244) + ($A$13+$A$14+$A$15)/POWER(1+Q241,$A$28-D241+1)</f>
        <v>0</v>
      </c>
      <c r="T241" s="45">
        <f t="shared" ca="1" si="68"/>
        <v>8.4128259913995862E-12</v>
      </c>
      <c r="U241" s="45">
        <f t="shared" ca="1" si="74"/>
        <v>0</v>
      </c>
      <c r="V241" s="45">
        <f t="shared" ca="1" si="75"/>
        <v>0</v>
      </c>
      <c r="W241" s="45">
        <f t="shared" ca="1" si="69"/>
        <v>0</v>
      </c>
      <c r="X241" s="25">
        <f t="shared" ca="1" si="58"/>
        <v>8.4128259913995862E-12</v>
      </c>
      <c r="Z241" s="28">
        <f t="shared" ca="1" si="76"/>
        <v>0</v>
      </c>
      <c r="AA241" s="233"/>
      <c r="AB241" s="45">
        <f t="shared" ca="1" si="70"/>
        <v>0</v>
      </c>
      <c r="AC241" s="45">
        <f t="shared" ca="1" si="59"/>
        <v>0</v>
      </c>
      <c r="AD241" s="25">
        <f t="shared" ca="1" si="60"/>
        <v>0</v>
      </c>
    </row>
    <row r="242" spans="4:30" x14ac:dyDescent="0.35">
      <c r="D242" s="20">
        <v>238</v>
      </c>
      <c r="E242" s="21">
        <f t="shared" ca="1" si="71"/>
        <v>131243</v>
      </c>
      <c r="F242" s="44">
        <f t="shared" ca="1" si="61"/>
        <v>131608</v>
      </c>
      <c r="G242" s="22" t="s">
        <v>119</v>
      </c>
      <c r="H242" s="44">
        <f t="shared" ca="1" si="72"/>
        <v>131214</v>
      </c>
      <c r="I242" s="45">
        <f t="shared" ca="1" si="62"/>
        <v>0</v>
      </c>
      <c r="J242" s="45">
        <f t="shared" ca="1" si="63"/>
        <v>0</v>
      </c>
      <c r="K242" s="45">
        <f t="shared" ca="1" si="64"/>
        <v>0</v>
      </c>
      <c r="L242" s="45"/>
      <c r="M242" s="45">
        <f t="shared" ca="1" si="73"/>
        <v>0</v>
      </c>
      <c r="N242" s="257">
        <f t="shared" ca="1" si="65"/>
        <v>0</v>
      </c>
      <c r="O242" s="23"/>
      <c r="P242" s="255">
        <f t="shared" ca="1" si="66"/>
        <v>9.4999999999999998E-3</v>
      </c>
      <c r="Q242" s="163">
        <f t="shared" ca="1" si="67"/>
        <v>9.4999999999999998E-3</v>
      </c>
      <c r="R242" s="164">
        <f ca="1">NPV(Q241,K242:$K$244) + ($A$13+$A$14+$A$15)/POWER(1+Q241,$A$28-D242+1)</f>
        <v>0</v>
      </c>
      <c r="S242" s="164">
        <f ca="1">NPV(Q242,K242:$K$244) + ($A$13+$A$14+$A$15)/POWER(1+Q242,$A$28-D242+1)</f>
        <v>0</v>
      </c>
      <c r="T242" s="45">
        <f t="shared" ca="1" si="68"/>
        <v>8.4128259913995862E-12</v>
      </c>
      <c r="U242" s="45">
        <f t="shared" ca="1" si="74"/>
        <v>0</v>
      </c>
      <c r="V242" s="45">
        <f t="shared" ca="1" si="75"/>
        <v>0</v>
      </c>
      <c r="W242" s="45">
        <f t="shared" ca="1" si="69"/>
        <v>0</v>
      </c>
      <c r="X242" s="25">
        <f t="shared" ca="1" si="58"/>
        <v>8.4128259913995862E-12</v>
      </c>
      <c r="Z242" s="28">
        <f t="shared" ca="1" si="76"/>
        <v>0</v>
      </c>
      <c r="AA242" s="233"/>
      <c r="AB242" s="45">
        <f t="shared" ca="1" si="70"/>
        <v>0</v>
      </c>
      <c r="AC242" s="45">
        <f t="shared" ca="1" si="59"/>
        <v>0</v>
      </c>
      <c r="AD242" s="25">
        <f t="shared" ca="1" si="60"/>
        <v>0</v>
      </c>
    </row>
    <row r="243" spans="4:30" x14ac:dyDescent="0.35">
      <c r="D243" s="20">
        <v>239</v>
      </c>
      <c r="E243" s="21">
        <f t="shared" ca="1" si="71"/>
        <v>131609</v>
      </c>
      <c r="F243" s="44">
        <f t="shared" ca="1" si="61"/>
        <v>131973</v>
      </c>
      <c r="G243" s="22" t="s">
        <v>119</v>
      </c>
      <c r="H243" s="44">
        <f t="shared" ca="1" si="72"/>
        <v>131580</v>
      </c>
      <c r="I243" s="45">
        <f t="shared" ca="1" si="62"/>
        <v>0</v>
      </c>
      <c r="J243" s="45">
        <f t="shared" ca="1" si="63"/>
        <v>0</v>
      </c>
      <c r="K243" s="45">
        <f t="shared" ca="1" si="64"/>
        <v>0</v>
      </c>
      <c r="L243" s="45"/>
      <c r="M243" s="45">
        <f t="shared" ca="1" si="73"/>
        <v>0</v>
      </c>
      <c r="N243" s="257">
        <f t="shared" ca="1" si="65"/>
        <v>0</v>
      </c>
      <c r="O243" s="23"/>
      <c r="P243" s="255">
        <f t="shared" ca="1" si="66"/>
        <v>9.4999999999999998E-3</v>
      </c>
      <c r="Q243" s="163">
        <f t="shared" ca="1" si="67"/>
        <v>9.4999999999999998E-3</v>
      </c>
      <c r="R243" s="164">
        <f ca="1">NPV(Q242,K243:$K$244) + ($A$13+$A$14+$A$15)/POWER(1+Q242,$A$28-D243+1)</f>
        <v>0</v>
      </c>
      <c r="S243" s="164">
        <f ca="1">NPV(Q243,K243:$K$244) + ($A$13+$A$14+$A$15)/POWER(1+Q243,$A$28-D243+1)</f>
        <v>0</v>
      </c>
      <c r="T243" s="45">
        <f t="shared" ca="1" si="68"/>
        <v>8.4128259913995862E-12</v>
      </c>
      <c r="U243" s="45">
        <f t="shared" ca="1" si="74"/>
        <v>0</v>
      </c>
      <c r="V243" s="45">
        <f t="shared" ca="1" si="75"/>
        <v>0</v>
      </c>
      <c r="W243" s="45">
        <f t="shared" ca="1" si="69"/>
        <v>0</v>
      </c>
      <c r="X243" s="25">
        <f t="shared" ca="1" si="58"/>
        <v>8.4128259913995862E-12</v>
      </c>
      <c r="Z243" s="28">
        <f t="shared" ca="1" si="76"/>
        <v>0</v>
      </c>
      <c r="AA243" s="233"/>
      <c r="AB243" s="45">
        <f t="shared" ca="1" si="70"/>
        <v>0</v>
      </c>
      <c r="AC243" s="45">
        <f t="shared" ca="1" si="59"/>
        <v>0</v>
      </c>
      <c r="AD243" s="25">
        <f t="shared" ca="1" si="60"/>
        <v>0</v>
      </c>
    </row>
    <row r="244" spans="4:30" ht="15" thickBot="1" x14ac:dyDescent="0.4">
      <c r="D244" s="20">
        <v>240</v>
      </c>
      <c r="E244" s="40">
        <f t="shared" ca="1" si="71"/>
        <v>131974</v>
      </c>
      <c r="F244" s="47">
        <f t="shared" si="61"/>
        <v>-1</v>
      </c>
      <c r="G244" s="46" t="s">
        <v>119</v>
      </c>
      <c r="H244" s="44">
        <f t="shared" ca="1" si="72"/>
        <v>131945</v>
      </c>
      <c r="I244" s="41">
        <f t="shared" ca="1" si="62"/>
        <v>0</v>
      </c>
      <c r="J244" s="41">
        <f t="shared" ca="1" si="63"/>
        <v>0</v>
      </c>
      <c r="K244" s="41">
        <f t="shared" ca="1" si="64"/>
        <v>0</v>
      </c>
      <c r="L244" s="41"/>
      <c r="M244" s="41">
        <f t="shared" ca="1" si="73"/>
        <v>0</v>
      </c>
      <c r="N244" s="258">
        <f t="shared" ca="1" si="65"/>
        <v>0</v>
      </c>
      <c r="O244" s="23"/>
      <c r="P244" s="256">
        <f t="shared" ca="1" si="66"/>
        <v>9.4999999999999998E-3</v>
      </c>
      <c r="Q244" s="166">
        <f t="shared" ca="1" si="67"/>
        <v>9.4999999999999998E-3</v>
      </c>
      <c r="R244" s="164">
        <f ca="1">NPV(Q243,K244:$K$244) + ($A$13+$A$14+$A$15)/POWER(1+Q243,$A$28-D244+1)</f>
        <v>0</v>
      </c>
      <c r="S244" s="164">
        <f ca="1">NPV(Q244,K244:$K$244) + ($A$13+$A$14+$A$15)/POWER(1+Q244,$A$28-D244+1)</f>
        <v>0</v>
      </c>
      <c r="T244" s="41">
        <f t="shared" ca="1" si="68"/>
        <v>8.4128259913995862E-12</v>
      </c>
      <c r="U244" s="45">
        <f t="shared" ca="1" si="74"/>
        <v>0</v>
      </c>
      <c r="V244" s="41">
        <f t="shared" ca="1" si="75"/>
        <v>0</v>
      </c>
      <c r="W244" s="41">
        <f t="shared" ca="1" si="69"/>
        <v>0</v>
      </c>
      <c r="X244" s="42">
        <f t="shared" ca="1" si="58"/>
        <v>8.4128259913995862E-12</v>
      </c>
      <c r="Z244" s="43">
        <f t="shared" ca="1" si="76"/>
        <v>0</v>
      </c>
      <c r="AA244" s="234"/>
      <c r="AB244" s="41">
        <f t="shared" ca="1" si="70"/>
        <v>0</v>
      </c>
      <c r="AC244" s="41">
        <f t="shared" ca="1" si="59"/>
        <v>0</v>
      </c>
      <c r="AD244" s="42">
        <f t="shared" ca="1" si="60"/>
        <v>0</v>
      </c>
    </row>
    <row r="245" spans="4:30" x14ac:dyDescent="0.35">
      <c r="D245" s="159"/>
      <c r="E245" s="157"/>
      <c r="F245" s="157"/>
      <c r="G245" s="157"/>
      <c r="H245" s="157"/>
      <c r="I245" s="158"/>
      <c r="J245" s="158"/>
      <c r="K245" s="158"/>
      <c r="L245" s="158"/>
      <c r="M245" s="158"/>
      <c r="N245" s="23"/>
      <c r="O245" s="23"/>
      <c r="P245" s="23"/>
      <c r="Q245" s="160"/>
      <c r="R245" s="161"/>
      <c r="S245" s="161"/>
      <c r="T245" s="158"/>
      <c r="U245" s="158"/>
      <c r="V245" s="158"/>
      <c r="W245" s="158"/>
      <c r="X245" s="158"/>
      <c r="Y245" s="158"/>
      <c r="Z245" s="158"/>
      <c r="AA245" s="162"/>
      <c r="AB245" s="158"/>
      <c r="AC245" s="158"/>
      <c r="AD245" s="158"/>
    </row>
    <row r="246" spans="4:30" x14ac:dyDescent="0.35">
      <c r="D246" s="159"/>
      <c r="E246" s="157"/>
      <c r="F246" s="157"/>
      <c r="G246" s="157"/>
      <c r="H246" s="157"/>
      <c r="I246" s="158"/>
      <c r="J246" s="158"/>
      <c r="K246" s="158"/>
      <c r="L246" s="158"/>
      <c r="M246" s="158"/>
      <c r="N246" s="23"/>
      <c r="O246" s="23"/>
      <c r="P246" s="23"/>
      <c r="Q246" s="160"/>
      <c r="R246" s="161"/>
      <c r="S246" s="161"/>
      <c r="T246" s="158"/>
      <c r="U246" s="158"/>
      <c r="V246" s="158"/>
      <c r="W246" s="158"/>
      <c r="X246" s="158"/>
      <c r="Y246" s="158"/>
      <c r="Z246" s="158"/>
      <c r="AA246" s="162"/>
      <c r="AB246" s="158"/>
      <c r="AC246" s="158"/>
      <c r="AD246" s="158"/>
    </row>
    <row r="247" spans="4:30" x14ac:dyDescent="0.35">
      <c r="D247" s="159"/>
      <c r="E247" s="157"/>
      <c r="F247" s="157"/>
      <c r="G247" s="157"/>
      <c r="H247" s="157"/>
      <c r="I247" s="158"/>
      <c r="J247" s="158"/>
      <c r="K247" s="158"/>
      <c r="L247" s="158"/>
      <c r="M247" s="158"/>
      <c r="N247" s="23"/>
      <c r="O247" s="23"/>
      <c r="P247" s="23"/>
      <c r="Q247" s="160"/>
      <c r="R247" s="161"/>
      <c r="S247" s="161"/>
      <c r="T247" s="158"/>
      <c r="U247" s="158"/>
      <c r="V247" s="158"/>
      <c r="W247" s="158"/>
      <c r="X247" s="158"/>
      <c r="Y247" s="158"/>
      <c r="Z247" s="158"/>
      <c r="AA247" s="162"/>
      <c r="AB247" s="158"/>
      <c r="AC247" s="158"/>
      <c r="AD247" s="158"/>
    </row>
    <row r="248" spans="4:30" x14ac:dyDescent="0.35">
      <c r="D248" s="159"/>
      <c r="E248" s="157"/>
      <c r="F248" s="157"/>
      <c r="G248" s="157"/>
      <c r="H248" s="157"/>
      <c r="I248" s="158"/>
      <c r="J248" s="158"/>
      <c r="K248" s="158"/>
      <c r="L248" s="158"/>
      <c r="M248" s="158"/>
      <c r="N248" s="23"/>
      <c r="O248" s="23"/>
      <c r="P248" s="23"/>
      <c r="Q248" s="160"/>
      <c r="R248" s="161"/>
      <c r="S248" s="161"/>
      <c r="T248" s="158"/>
      <c r="U248" s="158"/>
      <c r="V248" s="158"/>
      <c r="W248" s="158"/>
      <c r="X248" s="158"/>
      <c r="Y248" s="158"/>
      <c r="Z248" s="158"/>
      <c r="AA248" s="162"/>
      <c r="AB248" s="158"/>
      <c r="AC248" s="158"/>
      <c r="AD248" s="158"/>
    </row>
    <row r="249" spans="4:30" x14ac:dyDescent="0.35">
      <c r="D249" s="159"/>
      <c r="E249" s="157"/>
      <c r="F249" s="157"/>
      <c r="G249" s="157"/>
      <c r="H249" s="157"/>
      <c r="I249" s="158"/>
      <c r="J249" s="158"/>
      <c r="K249" s="158"/>
      <c r="L249" s="158"/>
      <c r="M249" s="158"/>
      <c r="N249" s="23"/>
      <c r="O249" s="23"/>
      <c r="P249" s="23"/>
      <c r="Q249" s="160"/>
      <c r="R249" s="161"/>
      <c r="S249" s="161"/>
      <c r="T249" s="158"/>
      <c r="U249" s="158"/>
      <c r="V249" s="158"/>
      <c r="W249" s="158"/>
      <c r="X249" s="158"/>
      <c r="Y249" s="158"/>
      <c r="Z249" s="158"/>
      <c r="AA249" s="162"/>
      <c r="AB249" s="158"/>
      <c r="AC249" s="158"/>
      <c r="AD249" s="158"/>
    </row>
    <row r="250" spans="4:30" x14ac:dyDescent="0.35">
      <c r="D250" s="159"/>
      <c r="E250" s="157"/>
      <c r="F250" s="157"/>
      <c r="G250" s="157"/>
      <c r="H250" s="157"/>
      <c r="I250" s="158"/>
      <c r="J250" s="158"/>
      <c r="K250" s="158"/>
      <c r="L250" s="158"/>
      <c r="M250" s="158"/>
      <c r="N250" s="23"/>
      <c r="O250" s="23"/>
      <c r="P250" s="23"/>
      <c r="Q250" s="160"/>
      <c r="R250" s="161"/>
      <c r="S250" s="161"/>
      <c r="T250" s="158"/>
      <c r="U250" s="158"/>
      <c r="V250" s="158"/>
      <c r="W250" s="158"/>
      <c r="X250" s="158"/>
      <c r="Y250" s="158"/>
      <c r="Z250" s="158"/>
      <c r="AA250" s="162"/>
      <c r="AB250" s="158"/>
      <c r="AC250" s="158"/>
      <c r="AD250" s="158"/>
    </row>
    <row r="251" spans="4:30" x14ac:dyDescent="0.35">
      <c r="D251" s="159"/>
      <c r="E251" s="157"/>
      <c r="F251" s="157"/>
      <c r="G251" s="157"/>
      <c r="H251" s="157"/>
      <c r="I251" s="158"/>
      <c r="J251" s="158"/>
      <c r="K251" s="158"/>
      <c r="L251" s="158"/>
      <c r="M251" s="158"/>
      <c r="N251" s="23"/>
      <c r="O251" s="23"/>
      <c r="P251" s="23"/>
      <c r="Q251" s="160"/>
      <c r="R251" s="161"/>
      <c r="S251" s="161"/>
      <c r="T251" s="158"/>
      <c r="U251" s="158"/>
      <c r="V251" s="158"/>
      <c r="W251" s="158"/>
      <c r="X251" s="158"/>
      <c r="Y251" s="158"/>
      <c r="Z251" s="158"/>
      <c r="AA251" s="162"/>
      <c r="AB251" s="158"/>
      <c r="AC251" s="158"/>
      <c r="AD251" s="158"/>
    </row>
    <row r="252" spans="4:30" x14ac:dyDescent="0.35">
      <c r="D252" s="159"/>
      <c r="E252" s="157"/>
      <c r="F252" s="157"/>
      <c r="G252" s="157"/>
      <c r="H252" s="157"/>
      <c r="I252" s="158"/>
      <c r="J252" s="158"/>
      <c r="K252" s="158"/>
      <c r="L252" s="158"/>
      <c r="M252" s="158"/>
      <c r="N252" s="23"/>
      <c r="O252" s="23"/>
      <c r="P252" s="23"/>
      <c r="Q252" s="160"/>
      <c r="R252" s="161"/>
      <c r="S252" s="161"/>
      <c r="T252" s="158"/>
      <c r="U252" s="158"/>
      <c r="V252" s="158"/>
      <c r="W252" s="158"/>
      <c r="X252" s="158"/>
      <c r="Y252" s="158"/>
      <c r="Z252" s="158"/>
      <c r="AA252" s="162"/>
      <c r="AB252" s="158"/>
      <c r="AC252" s="158"/>
      <c r="AD252" s="158"/>
    </row>
    <row r="253" spans="4:30" x14ac:dyDescent="0.35">
      <c r="D253" s="159"/>
      <c r="E253" s="157"/>
      <c r="F253" s="157"/>
      <c r="G253" s="157"/>
      <c r="H253" s="157"/>
      <c r="I253" s="158"/>
      <c r="J253" s="158"/>
      <c r="K253" s="158"/>
      <c r="L253" s="158"/>
      <c r="M253" s="158"/>
      <c r="N253" s="23"/>
      <c r="O253" s="23"/>
      <c r="P253" s="23"/>
      <c r="Q253" s="160"/>
      <c r="R253" s="161"/>
      <c r="S253" s="161"/>
      <c r="T253" s="158"/>
      <c r="U253" s="158"/>
      <c r="V253" s="158"/>
      <c r="W253" s="158"/>
      <c r="X253" s="158"/>
      <c r="Y253" s="158"/>
      <c r="Z253" s="158"/>
      <c r="AA253" s="162"/>
      <c r="AB253" s="158"/>
      <c r="AC253" s="158"/>
      <c r="AD253" s="158"/>
    </row>
    <row r="254" spans="4:30" x14ac:dyDescent="0.35">
      <c r="D254" s="159"/>
      <c r="E254" s="157"/>
      <c r="F254" s="157"/>
      <c r="G254" s="157"/>
      <c r="H254" s="157"/>
      <c r="I254" s="158"/>
      <c r="J254" s="158"/>
      <c r="K254" s="158"/>
      <c r="L254" s="158"/>
      <c r="M254" s="158"/>
      <c r="N254" s="23"/>
      <c r="O254" s="23"/>
      <c r="P254" s="23"/>
      <c r="Q254" s="160"/>
      <c r="R254" s="161"/>
      <c r="S254" s="161"/>
      <c r="T254" s="158"/>
      <c r="U254" s="158"/>
      <c r="V254" s="158"/>
      <c r="W254" s="158"/>
      <c r="X254" s="158"/>
      <c r="Y254" s="158"/>
      <c r="Z254" s="158"/>
      <c r="AA254" s="162"/>
      <c r="AB254" s="158"/>
      <c r="AC254" s="158"/>
      <c r="AD254" s="158"/>
    </row>
    <row r="255" spans="4:30" x14ac:dyDescent="0.35">
      <c r="D255" s="159"/>
      <c r="E255" s="157"/>
      <c r="F255" s="157"/>
      <c r="G255" s="157"/>
      <c r="H255" s="157"/>
      <c r="I255" s="158"/>
      <c r="J255" s="158"/>
      <c r="K255" s="158"/>
      <c r="L255" s="158"/>
      <c r="M255" s="158"/>
      <c r="N255" s="23"/>
      <c r="O255" s="23"/>
      <c r="P255" s="23"/>
      <c r="Q255" s="160"/>
      <c r="R255" s="161"/>
      <c r="S255" s="161"/>
      <c r="T255" s="158"/>
      <c r="U255" s="158"/>
      <c r="V255" s="158"/>
      <c r="W255" s="158"/>
      <c r="X255" s="158"/>
      <c r="Y255" s="158"/>
      <c r="Z255" s="158"/>
      <c r="AA255" s="162"/>
      <c r="AB255" s="158"/>
      <c r="AC255" s="158"/>
      <c r="AD255" s="158"/>
    </row>
    <row r="256" spans="4:30" x14ac:dyDescent="0.35">
      <c r="D256" s="159"/>
      <c r="E256" s="157"/>
      <c r="F256" s="157"/>
      <c r="G256" s="157"/>
      <c r="H256" s="157"/>
      <c r="I256" s="158"/>
      <c r="J256" s="158"/>
      <c r="K256" s="158"/>
      <c r="L256" s="158"/>
      <c r="M256" s="158"/>
      <c r="N256" s="23"/>
      <c r="O256" s="23"/>
      <c r="P256" s="23"/>
      <c r="Q256" s="160"/>
      <c r="R256" s="161"/>
      <c r="S256" s="161"/>
      <c r="T256" s="158"/>
      <c r="U256" s="158"/>
      <c r="V256" s="158"/>
      <c r="W256" s="158"/>
      <c r="X256" s="158"/>
      <c r="Y256" s="158"/>
      <c r="Z256" s="158"/>
      <c r="AA256" s="162"/>
      <c r="AB256" s="158"/>
      <c r="AC256" s="158"/>
      <c r="AD256" s="158"/>
    </row>
    <row r="257" spans="4:30" x14ac:dyDescent="0.35">
      <c r="D257" s="159"/>
      <c r="E257" s="157"/>
      <c r="F257" s="157"/>
      <c r="G257" s="157"/>
      <c r="H257" s="157"/>
      <c r="I257" s="158"/>
      <c r="J257" s="158"/>
      <c r="K257" s="158"/>
      <c r="L257" s="158"/>
      <c r="M257" s="158"/>
      <c r="N257" s="23"/>
      <c r="O257" s="23"/>
      <c r="P257" s="23"/>
      <c r="Q257" s="160"/>
      <c r="R257" s="161"/>
      <c r="S257" s="161"/>
      <c r="T257" s="158"/>
      <c r="U257" s="158"/>
      <c r="V257" s="158"/>
      <c r="W257" s="158"/>
      <c r="X257" s="158"/>
      <c r="Y257" s="158"/>
      <c r="Z257" s="158"/>
      <c r="AA257" s="162"/>
      <c r="AB257" s="158"/>
      <c r="AC257" s="158"/>
      <c r="AD257" s="158"/>
    </row>
    <row r="258" spans="4:30" x14ac:dyDescent="0.35">
      <c r="D258" s="159"/>
      <c r="E258" s="157"/>
      <c r="F258" s="157"/>
      <c r="G258" s="157"/>
      <c r="H258" s="157"/>
      <c r="I258" s="158"/>
      <c r="J258" s="158"/>
      <c r="K258" s="158"/>
      <c r="L258" s="158"/>
      <c r="M258" s="158"/>
      <c r="N258" s="23"/>
      <c r="O258" s="23"/>
      <c r="P258" s="23"/>
      <c r="Q258" s="160"/>
      <c r="R258" s="161"/>
      <c r="S258" s="161"/>
      <c r="T258" s="158"/>
      <c r="U258" s="158"/>
      <c r="V258" s="158"/>
      <c r="W258" s="158"/>
      <c r="X258" s="158"/>
      <c r="Y258" s="158"/>
      <c r="Z258" s="158"/>
      <c r="AA258" s="162"/>
      <c r="AB258" s="158"/>
      <c r="AC258" s="158"/>
      <c r="AD258" s="158"/>
    </row>
    <row r="259" spans="4:30" x14ac:dyDescent="0.35">
      <c r="D259" s="159"/>
      <c r="E259" s="157"/>
      <c r="F259" s="157"/>
      <c r="G259" s="157"/>
      <c r="H259" s="157"/>
      <c r="I259" s="158"/>
      <c r="J259" s="158"/>
      <c r="K259" s="158"/>
      <c r="L259" s="158"/>
      <c r="M259" s="158"/>
      <c r="N259" s="23"/>
      <c r="O259" s="23"/>
      <c r="P259" s="23"/>
      <c r="Q259" s="160"/>
      <c r="R259" s="161"/>
      <c r="S259" s="161"/>
      <c r="T259" s="158"/>
      <c r="U259" s="158"/>
      <c r="V259" s="158"/>
      <c r="W259" s="158"/>
      <c r="X259" s="158"/>
      <c r="Y259" s="158"/>
      <c r="Z259" s="158"/>
      <c r="AA259" s="162"/>
      <c r="AB259" s="158"/>
      <c r="AC259" s="158"/>
      <c r="AD259" s="158"/>
    </row>
    <row r="260" spans="4:30" x14ac:dyDescent="0.35">
      <c r="D260" s="159"/>
      <c r="E260" s="157"/>
      <c r="F260" s="157"/>
      <c r="G260" s="157"/>
      <c r="H260" s="157"/>
      <c r="I260" s="158"/>
      <c r="J260" s="158"/>
      <c r="K260" s="158"/>
      <c r="L260" s="158"/>
      <c r="M260" s="158"/>
      <c r="N260" s="23"/>
      <c r="O260" s="23"/>
      <c r="P260" s="23"/>
      <c r="Q260" s="160"/>
      <c r="R260" s="161"/>
      <c r="S260" s="161"/>
      <c r="T260" s="158"/>
      <c r="U260" s="158"/>
      <c r="V260" s="158"/>
      <c r="W260" s="158"/>
      <c r="X260" s="158"/>
      <c r="Y260" s="158"/>
      <c r="Z260" s="158"/>
      <c r="AA260" s="162"/>
      <c r="AB260" s="158"/>
      <c r="AC260" s="158"/>
      <c r="AD260" s="158"/>
    </row>
    <row r="261" spans="4:30" x14ac:dyDescent="0.35">
      <c r="D261" s="159"/>
      <c r="E261" s="157"/>
      <c r="F261" s="157"/>
      <c r="G261" s="157"/>
      <c r="H261" s="157"/>
      <c r="I261" s="158"/>
      <c r="J261" s="158"/>
      <c r="K261" s="158"/>
      <c r="L261" s="158"/>
      <c r="M261" s="158"/>
      <c r="N261" s="23"/>
      <c r="O261" s="23"/>
      <c r="P261" s="23"/>
      <c r="Q261" s="160"/>
      <c r="R261" s="161"/>
      <c r="S261" s="161"/>
      <c r="T261" s="158"/>
      <c r="U261" s="158"/>
      <c r="V261" s="158"/>
      <c r="W261" s="158"/>
      <c r="X261" s="158"/>
      <c r="Y261" s="158"/>
      <c r="Z261" s="158"/>
      <c r="AA261" s="162"/>
      <c r="AB261" s="158"/>
      <c r="AC261" s="158"/>
      <c r="AD261" s="158"/>
    </row>
    <row r="262" spans="4:30" x14ac:dyDescent="0.35">
      <c r="D262" s="159"/>
      <c r="E262" s="157"/>
      <c r="F262" s="157"/>
      <c r="G262" s="157"/>
      <c r="H262" s="157"/>
      <c r="I262" s="158"/>
      <c r="J262" s="158"/>
      <c r="K262" s="158"/>
      <c r="L262" s="158"/>
      <c r="M262" s="158"/>
      <c r="N262" s="23"/>
      <c r="O262" s="23"/>
      <c r="P262" s="23"/>
      <c r="Q262" s="160"/>
      <c r="R262" s="161"/>
      <c r="S262" s="161"/>
      <c r="T262" s="158"/>
      <c r="U262" s="158"/>
      <c r="V262" s="158"/>
      <c r="W262" s="158"/>
      <c r="X262" s="158"/>
      <c r="Y262" s="158"/>
      <c r="Z262" s="158"/>
      <c r="AA262" s="162"/>
      <c r="AB262" s="158"/>
      <c r="AC262" s="158"/>
      <c r="AD262" s="158"/>
    </row>
    <row r="263" spans="4:30" x14ac:dyDescent="0.35">
      <c r="D263" s="159"/>
      <c r="E263" s="157"/>
      <c r="F263" s="157"/>
      <c r="G263" s="157"/>
      <c r="H263" s="157"/>
      <c r="I263" s="158"/>
      <c r="J263" s="158"/>
      <c r="K263" s="158"/>
      <c r="L263" s="158"/>
      <c r="M263" s="158"/>
      <c r="N263" s="23"/>
      <c r="O263" s="23"/>
      <c r="P263" s="23"/>
      <c r="Q263" s="160"/>
      <c r="R263" s="161"/>
      <c r="S263" s="161"/>
      <c r="T263" s="158"/>
      <c r="U263" s="158"/>
      <c r="V263" s="158"/>
      <c r="W263" s="158"/>
      <c r="X263" s="158"/>
      <c r="Y263" s="158"/>
      <c r="Z263" s="158"/>
      <c r="AA263" s="162"/>
      <c r="AB263" s="158"/>
      <c r="AC263" s="158"/>
      <c r="AD263" s="158"/>
    </row>
    <row r="264" spans="4:30" x14ac:dyDescent="0.35">
      <c r="D264" s="159"/>
      <c r="E264" s="157"/>
      <c r="F264" s="157"/>
      <c r="G264" s="157"/>
      <c r="H264" s="157"/>
      <c r="I264" s="158"/>
      <c r="J264" s="158"/>
      <c r="K264" s="158"/>
      <c r="L264" s="158"/>
      <c r="M264" s="158"/>
      <c r="N264" s="23"/>
      <c r="O264" s="23"/>
      <c r="P264" s="23"/>
      <c r="Q264" s="160"/>
      <c r="R264" s="161"/>
      <c r="S264" s="161"/>
      <c r="T264" s="158"/>
      <c r="U264" s="158"/>
      <c r="V264" s="158"/>
      <c r="W264" s="158"/>
      <c r="X264" s="158"/>
      <c r="Y264" s="158"/>
      <c r="Z264" s="158"/>
      <c r="AA264" s="162"/>
      <c r="AB264" s="158"/>
      <c r="AC264" s="158"/>
      <c r="AD264" s="158"/>
    </row>
    <row r="265" spans="4:30" x14ac:dyDescent="0.35">
      <c r="D265" s="159"/>
      <c r="E265" s="157"/>
      <c r="F265" s="157"/>
      <c r="G265" s="157"/>
      <c r="H265" s="157"/>
      <c r="I265" s="158"/>
      <c r="J265" s="158"/>
      <c r="K265" s="158"/>
      <c r="L265" s="158"/>
      <c r="M265" s="158"/>
      <c r="N265" s="23"/>
      <c r="O265" s="23"/>
      <c r="P265" s="23"/>
      <c r="Q265" s="160"/>
      <c r="R265" s="161"/>
      <c r="S265" s="161"/>
      <c r="T265" s="158"/>
      <c r="U265" s="158"/>
      <c r="V265" s="158"/>
      <c r="W265" s="158"/>
      <c r="X265" s="158"/>
      <c r="Y265" s="158"/>
      <c r="Z265" s="158"/>
      <c r="AA265" s="162"/>
      <c r="AB265" s="158"/>
      <c r="AC265" s="158"/>
      <c r="AD265" s="158"/>
    </row>
    <row r="266" spans="4:30" x14ac:dyDescent="0.35">
      <c r="D266" s="159"/>
      <c r="E266" s="157"/>
      <c r="F266" s="157"/>
      <c r="G266" s="157"/>
      <c r="H266" s="157"/>
      <c r="I266" s="158"/>
      <c r="J266" s="158"/>
      <c r="K266" s="158"/>
      <c r="L266" s="158"/>
      <c r="M266" s="158"/>
      <c r="N266" s="23"/>
      <c r="O266" s="23"/>
      <c r="P266" s="23"/>
      <c r="Q266" s="160"/>
      <c r="R266" s="161"/>
      <c r="S266" s="161"/>
      <c r="T266" s="158"/>
      <c r="U266" s="158"/>
      <c r="V266" s="158"/>
      <c r="W266" s="158"/>
      <c r="X266" s="158"/>
      <c r="Y266" s="158"/>
      <c r="Z266" s="158"/>
      <c r="AA266" s="162"/>
      <c r="AB266" s="158"/>
      <c r="AC266" s="158"/>
      <c r="AD266" s="158"/>
    </row>
    <row r="267" spans="4:30" x14ac:dyDescent="0.35">
      <c r="D267" s="159"/>
      <c r="E267" s="157"/>
      <c r="F267" s="157"/>
      <c r="G267" s="157"/>
      <c r="H267" s="157"/>
      <c r="I267" s="158"/>
      <c r="J267" s="158"/>
      <c r="K267" s="158"/>
      <c r="L267" s="158"/>
      <c r="M267" s="158"/>
      <c r="N267" s="23"/>
      <c r="O267" s="23"/>
      <c r="P267" s="23"/>
      <c r="Q267" s="160"/>
      <c r="R267" s="161"/>
      <c r="S267" s="161"/>
      <c r="T267" s="158"/>
      <c r="U267" s="158"/>
      <c r="V267" s="158"/>
      <c r="W267" s="158"/>
      <c r="X267" s="158"/>
      <c r="Y267" s="158"/>
      <c r="Z267" s="158"/>
      <c r="AA267" s="162"/>
      <c r="AB267" s="158"/>
      <c r="AC267" s="158"/>
      <c r="AD267" s="158"/>
    </row>
    <row r="268" spans="4:30" x14ac:dyDescent="0.35">
      <c r="D268" s="159"/>
      <c r="E268" s="157"/>
      <c r="F268" s="157"/>
      <c r="G268" s="157"/>
      <c r="H268" s="157"/>
      <c r="I268" s="158"/>
      <c r="J268" s="158"/>
      <c r="K268" s="158"/>
      <c r="L268" s="158"/>
      <c r="M268" s="158"/>
      <c r="N268" s="23"/>
      <c r="O268" s="23"/>
      <c r="P268" s="23"/>
      <c r="Q268" s="160"/>
      <c r="R268" s="161"/>
      <c r="S268" s="161"/>
      <c r="T268" s="158"/>
      <c r="U268" s="158"/>
      <c r="V268" s="158"/>
      <c r="W268" s="158"/>
      <c r="X268" s="158"/>
      <c r="Y268" s="158"/>
      <c r="Z268" s="158"/>
      <c r="AA268" s="162"/>
      <c r="AB268" s="158"/>
      <c r="AC268" s="158"/>
      <c r="AD268" s="158"/>
    </row>
    <row r="269" spans="4:30" x14ac:dyDescent="0.35">
      <c r="D269" s="159"/>
      <c r="E269" s="157"/>
      <c r="F269" s="157"/>
      <c r="G269" s="157"/>
      <c r="H269" s="157"/>
      <c r="I269" s="158"/>
      <c r="J269" s="158"/>
      <c r="K269" s="158"/>
      <c r="L269" s="158"/>
      <c r="M269" s="158"/>
      <c r="N269" s="23"/>
      <c r="O269" s="23"/>
      <c r="P269" s="23"/>
      <c r="Q269" s="160"/>
      <c r="R269" s="161"/>
      <c r="S269" s="161"/>
      <c r="T269" s="158"/>
      <c r="U269" s="158"/>
      <c r="V269" s="158"/>
      <c r="W269" s="158"/>
      <c r="X269" s="158"/>
      <c r="Y269" s="158"/>
      <c r="Z269" s="158"/>
      <c r="AA269" s="162"/>
      <c r="AB269" s="158"/>
      <c r="AC269" s="158"/>
      <c r="AD269" s="158"/>
    </row>
    <row r="270" spans="4:30" x14ac:dyDescent="0.35">
      <c r="D270" s="159"/>
      <c r="E270" s="157"/>
      <c r="F270" s="157"/>
      <c r="G270" s="157"/>
      <c r="H270" s="157"/>
      <c r="I270" s="158"/>
      <c r="J270" s="158"/>
      <c r="K270" s="158"/>
      <c r="L270" s="158"/>
      <c r="M270" s="158"/>
      <c r="N270" s="23"/>
      <c r="O270" s="23"/>
      <c r="P270" s="23"/>
      <c r="Q270" s="160"/>
      <c r="R270" s="161"/>
      <c r="S270" s="161"/>
      <c r="T270" s="158"/>
      <c r="U270" s="158"/>
      <c r="V270" s="158"/>
      <c r="W270" s="158"/>
      <c r="X270" s="158"/>
      <c r="Y270" s="158"/>
      <c r="Z270" s="158"/>
      <c r="AA270" s="162"/>
      <c r="AB270" s="158"/>
      <c r="AC270" s="158"/>
      <c r="AD270" s="158"/>
    </row>
    <row r="271" spans="4:30" x14ac:dyDescent="0.35">
      <c r="D271" s="159"/>
      <c r="E271" s="157"/>
      <c r="F271" s="157"/>
      <c r="G271" s="157"/>
      <c r="H271" s="157"/>
      <c r="I271" s="158"/>
      <c r="J271" s="158"/>
      <c r="K271" s="158"/>
      <c r="L271" s="158"/>
      <c r="M271" s="158"/>
      <c r="N271" s="23"/>
      <c r="O271" s="23"/>
      <c r="P271" s="23"/>
      <c r="Q271" s="160"/>
      <c r="R271" s="161"/>
      <c r="S271" s="161"/>
      <c r="T271" s="158"/>
      <c r="U271" s="158"/>
      <c r="V271" s="158"/>
      <c r="W271" s="158"/>
      <c r="X271" s="158"/>
      <c r="Y271" s="158"/>
      <c r="Z271" s="158"/>
      <c r="AA271" s="162"/>
      <c r="AB271" s="158"/>
      <c r="AC271" s="158"/>
      <c r="AD271" s="158"/>
    </row>
    <row r="272" spans="4:30" x14ac:dyDescent="0.35">
      <c r="D272" s="159"/>
      <c r="E272" s="157"/>
      <c r="F272" s="157"/>
      <c r="G272" s="157"/>
      <c r="H272" s="157"/>
      <c r="I272" s="158"/>
      <c r="J272" s="158"/>
      <c r="K272" s="158"/>
      <c r="L272" s="158"/>
      <c r="M272" s="158"/>
      <c r="N272" s="23"/>
      <c r="O272" s="23"/>
      <c r="P272" s="23"/>
      <c r="Q272" s="160"/>
      <c r="R272" s="161"/>
      <c r="S272" s="161"/>
      <c r="T272" s="158"/>
      <c r="U272" s="158"/>
      <c r="V272" s="158"/>
      <c r="W272" s="158"/>
      <c r="X272" s="158"/>
      <c r="Y272" s="158"/>
      <c r="Z272" s="158"/>
      <c r="AA272" s="162"/>
      <c r="AB272" s="158"/>
      <c r="AC272" s="158"/>
      <c r="AD272" s="158"/>
    </row>
    <row r="273" spans="4:30" x14ac:dyDescent="0.35">
      <c r="D273" s="159"/>
      <c r="E273" s="157"/>
      <c r="F273" s="157"/>
      <c r="G273" s="157"/>
      <c r="H273" s="157"/>
      <c r="I273" s="158"/>
      <c r="J273" s="158"/>
      <c r="K273" s="158"/>
      <c r="L273" s="158"/>
      <c r="M273" s="158"/>
      <c r="N273" s="23"/>
      <c r="O273" s="23"/>
      <c r="P273" s="23"/>
      <c r="Q273" s="160"/>
      <c r="R273" s="161"/>
      <c r="S273" s="161"/>
      <c r="T273" s="158"/>
      <c r="U273" s="158"/>
      <c r="V273" s="158"/>
      <c r="W273" s="158"/>
      <c r="X273" s="158"/>
      <c r="Y273" s="158"/>
      <c r="Z273" s="158"/>
      <c r="AA273" s="162"/>
      <c r="AB273" s="158"/>
      <c r="AC273" s="158"/>
      <c r="AD273" s="158"/>
    </row>
    <row r="274" spans="4:30" x14ac:dyDescent="0.35">
      <c r="D274" s="159"/>
      <c r="E274" s="157"/>
      <c r="F274" s="157"/>
      <c r="G274" s="157"/>
      <c r="H274" s="157"/>
      <c r="I274" s="158"/>
      <c r="J274" s="158"/>
      <c r="K274" s="158"/>
      <c r="L274" s="158"/>
      <c r="M274" s="158"/>
      <c r="N274" s="23"/>
      <c r="O274" s="23"/>
      <c r="P274" s="23"/>
      <c r="Q274" s="160"/>
      <c r="R274" s="161"/>
      <c r="S274" s="161"/>
      <c r="T274" s="158"/>
      <c r="U274" s="158"/>
      <c r="V274" s="158"/>
      <c r="W274" s="158"/>
      <c r="X274" s="158"/>
      <c r="Y274" s="158"/>
      <c r="Z274" s="158"/>
      <c r="AA274" s="162"/>
      <c r="AB274" s="158"/>
      <c r="AC274" s="158"/>
      <c r="AD274" s="158"/>
    </row>
    <row r="275" spans="4:30" x14ac:dyDescent="0.35">
      <c r="D275" s="159"/>
      <c r="E275" s="157"/>
      <c r="F275" s="157"/>
      <c r="G275" s="157"/>
      <c r="H275" s="157"/>
      <c r="I275" s="158"/>
      <c r="J275" s="158"/>
      <c r="K275" s="158"/>
      <c r="L275" s="158"/>
      <c r="M275" s="158"/>
      <c r="N275" s="23"/>
      <c r="O275" s="23"/>
      <c r="P275" s="23"/>
      <c r="Q275" s="160"/>
      <c r="R275" s="161"/>
      <c r="S275" s="161"/>
      <c r="T275" s="158"/>
      <c r="U275" s="158"/>
      <c r="V275" s="158"/>
      <c r="W275" s="158"/>
      <c r="X275" s="158"/>
      <c r="Y275" s="158"/>
      <c r="Z275" s="158"/>
      <c r="AA275" s="162"/>
      <c r="AB275" s="158"/>
      <c r="AC275" s="158"/>
      <c r="AD275" s="158"/>
    </row>
    <row r="276" spans="4:30" x14ac:dyDescent="0.35">
      <c r="D276" s="159"/>
      <c r="E276" s="157"/>
      <c r="F276" s="157"/>
      <c r="G276" s="157"/>
      <c r="H276" s="157"/>
      <c r="I276" s="158"/>
      <c r="J276" s="158"/>
      <c r="K276" s="158"/>
      <c r="L276" s="158"/>
      <c r="M276" s="158"/>
      <c r="N276" s="23"/>
      <c r="O276" s="23"/>
      <c r="P276" s="23"/>
      <c r="Q276" s="160"/>
      <c r="R276" s="161"/>
      <c r="S276" s="161"/>
      <c r="T276" s="158"/>
      <c r="U276" s="158"/>
      <c r="V276" s="158"/>
      <c r="W276" s="158"/>
      <c r="X276" s="158"/>
      <c r="Y276" s="158"/>
      <c r="Z276" s="158"/>
      <c r="AA276" s="162"/>
      <c r="AB276" s="158"/>
      <c r="AC276" s="158"/>
      <c r="AD276" s="158"/>
    </row>
    <row r="277" spans="4:30" x14ac:dyDescent="0.35">
      <c r="D277" s="159"/>
      <c r="E277" s="157"/>
      <c r="F277" s="157"/>
      <c r="G277" s="157"/>
      <c r="H277" s="157"/>
      <c r="I277" s="158"/>
      <c r="J277" s="158"/>
      <c r="K277" s="158"/>
      <c r="L277" s="158"/>
      <c r="M277" s="158"/>
      <c r="N277" s="23"/>
      <c r="O277" s="23"/>
      <c r="P277" s="23"/>
      <c r="Q277" s="160"/>
      <c r="R277" s="161"/>
      <c r="S277" s="161"/>
      <c r="T277" s="158"/>
      <c r="U277" s="158"/>
      <c r="V277" s="158"/>
      <c r="W277" s="158"/>
      <c r="X277" s="158"/>
      <c r="Y277" s="158"/>
      <c r="Z277" s="158"/>
      <c r="AA277" s="162"/>
      <c r="AB277" s="158"/>
      <c r="AC277" s="158"/>
      <c r="AD277" s="158"/>
    </row>
    <row r="278" spans="4:30" x14ac:dyDescent="0.35">
      <c r="D278" s="159"/>
      <c r="E278" s="157"/>
      <c r="F278" s="157"/>
      <c r="G278" s="157"/>
      <c r="H278" s="157"/>
      <c r="I278" s="158"/>
      <c r="J278" s="158"/>
      <c r="K278" s="158"/>
      <c r="L278" s="158"/>
      <c r="M278" s="158"/>
      <c r="N278" s="23"/>
      <c r="O278" s="23"/>
      <c r="P278" s="23"/>
      <c r="Q278" s="160"/>
      <c r="R278" s="161"/>
      <c r="S278" s="161"/>
      <c r="T278" s="158"/>
      <c r="U278" s="158"/>
      <c r="V278" s="158"/>
      <c r="W278" s="158"/>
      <c r="X278" s="158"/>
      <c r="Y278" s="158"/>
      <c r="Z278" s="158"/>
      <c r="AA278" s="162"/>
      <c r="AB278" s="158"/>
      <c r="AC278" s="158"/>
      <c r="AD278" s="158"/>
    </row>
    <row r="279" spans="4:30" x14ac:dyDescent="0.35">
      <c r="D279" s="159"/>
      <c r="E279" s="157"/>
      <c r="F279" s="157"/>
      <c r="G279" s="157"/>
      <c r="H279" s="157"/>
      <c r="I279" s="158"/>
      <c r="J279" s="158"/>
      <c r="K279" s="158"/>
      <c r="L279" s="158"/>
      <c r="M279" s="158"/>
      <c r="N279" s="23"/>
      <c r="O279" s="23"/>
      <c r="P279" s="23"/>
      <c r="Q279" s="160"/>
      <c r="R279" s="161"/>
      <c r="S279" s="161"/>
      <c r="T279" s="158"/>
      <c r="U279" s="158"/>
      <c r="V279" s="158"/>
      <c r="W279" s="158"/>
      <c r="X279" s="158"/>
      <c r="Y279" s="158"/>
      <c r="Z279" s="158"/>
      <c r="AA279" s="162"/>
      <c r="AB279" s="158"/>
      <c r="AC279" s="158"/>
      <c r="AD279" s="158"/>
    </row>
    <row r="280" spans="4:30" x14ac:dyDescent="0.35">
      <c r="D280" s="159"/>
      <c r="E280" s="157"/>
      <c r="F280" s="157"/>
      <c r="G280" s="157"/>
      <c r="H280" s="157"/>
      <c r="I280" s="158"/>
      <c r="J280" s="158"/>
      <c r="K280" s="158"/>
      <c r="L280" s="158"/>
      <c r="M280" s="158"/>
      <c r="N280" s="23"/>
      <c r="O280" s="23"/>
      <c r="P280" s="23"/>
      <c r="Q280" s="160"/>
      <c r="R280" s="161"/>
      <c r="S280" s="161"/>
      <c r="T280" s="158"/>
      <c r="U280" s="158"/>
      <c r="V280" s="158"/>
      <c r="W280" s="158"/>
      <c r="X280" s="158"/>
      <c r="Y280" s="158"/>
      <c r="Z280" s="158"/>
      <c r="AA280" s="162"/>
      <c r="AB280" s="158"/>
      <c r="AC280" s="158"/>
      <c r="AD280" s="158"/>
    </row>
    <row r="281" spans="4:30" x14ac:dyDescent="0.35">
      <c r="D281" s="159"/>
      <c r="E281" s="157"/>
      <c r="F281" s="157"/>
      <c r="G281" s="157"/>
      <c r="H281" s="157"/>
      <c r="I281" s="158"/>
      <c r="J281" s="158"/>
      <c r="K281" s="158"/>
      <c r="L281" s="158"/>
      <c r="M281" s="158"/>
      <c r="N281" s="23"/>
      <c r="O281" s="23"/>
      <c r="P281" s="23"/>
      <c r="Q281" s="160"/>
      <c r="R281" s="161"/>
      <c r="S281" s="161"/>
      <c r="T281" s="158"/>
      <c r="U281" s="158"/>
      <c r="V281" s="158"/>
      <c r="W281" s="158"/>
      <c r="X281" s="158"/>
      <c r="Y281" s="158"/>
      <c r="Z281" s="158"/>
      <c r="AA281" s="162"/>
      <c r="AB281" s="158"/>
      <c r="AC281" s="158"/>
      <c r="AD281" s="158"/>
    </row>
    <row r="282" spans="4:30" x14ac:dyDescent="0.35">
      <c r="D282" s="159"/>
      <c r="E282" s="157"/>
      <c r="F282" s="157"/>
      <c r="G282" s="157"/>
      <c r="H282" s="157"/>
      <c r="I282" s="158"/>
      <c r="J282" s="158"/>
      <c r="K282" s="158"/>
      <c r="L282" s="158"/>
      <c r="M282" s="158"/>
      <c r="N282" s="23"/>
      <c r="O282" s="23"/>
      <c r="P282" s="23"/>
      <c r="Q282" s="160"/>
      <c r="R282" s="161"/>
      <c r="S282" s="161"/>
      <c r="T282" s="158"/>
      <c r="U282" s="158"/>
      <c r="V282" s="158"/>
      <c r="W282" s="158"/>
      <c r="X282" s="158"/>
      <c r="Y282" s="158"/>
      <c r="Z282" s="158"/>
      <c r="AA282" s="162"/>
      <c r="AB282" s="158"/>
      <c r="AC282" s="158"/>
      <c r="AD282" s="158"/>
    </row>
    <row r="283" spans="4:30" x14ac:dyDescent="0.35">
      <c r="D283" s="159"/>
      <c r="E283" s="157"/>
      <c r="F283" s="157"/>
      <c r="G283" s="157"/>
      <c r="H283" s="157"/>
      <c r="I283" s="158"/>
      <c r="J283" s="158"/>
      <c r="K283" s="158"/>
      <c r="L283" s="158"/>
      <c r="M283" s="158"/>
      <c r="N283" s="23"/>
      <c r="O283" s="23"/>
      <c r="P283" s="23"/>
      <c r="Q283" s="160"/>
      <c r="R283" s="161"/>
      <c r="S283" s="161"/>
      <c r="T283" s="158"/>
      <c r="U283" s="158"/>
      <c r="V283" s="158"/>
      <c r="W283" s="158"/>
      <c r="X283" s="158"/>
      <c r="Y283" s="158"/>
      <c r="Z283" s="158"/>
      <c r="AA283" s="162"/>
      <c r="AB283" s="158"/>
      <c r="AC283" s="158"/>
      <c r="AD283" s="158"/>
    </row>
    <row r="284" spans="4:30" x14ac:dyDescent="0.35">
      <c r="D284" s="159"/>
      <c r="E284" s="157"/>
      <c r="F284" s="157"/>
      <c r="G284" s="157"/>
      <c r="H284" s="157"/>
      <c r="I284" s="158"/>
      <c r="J284" s="158"/>
      <c r="K284" s="158"/>
      <c r="L284" s="158"/>
      <c r="M284" s="158"/>
      <c r="N284" s="23"/>
      <c r="O284" s="23"/>
      <c r="P284" s="23"/>
      <c r="Q284" s="160"/>
      <c r="R284" s="161"/>
      <c r="S284" s="161"/>
      <c r="T284" s="158"/>
      <c r="U284" s="158"/>
      <c r="V284" s="158"/>
      <c r="W284" s="158"/>
      <c r="X284" s="158"/>
      <c r="Y284" s="158"/>
      <c r="Z284" s="158"/>
      <c r="AA284" s="162"/>
      <c r="AB284" s="158"/>
      <c r="AC284" s="158"/>
      <c r="AD284" s="158"/>
    </row>
    <row r="285" spans="4:30" x14ac:dyDescent="0.35">
      <c r="D285" s="159"/>
      <c r="E285" s="157"/>
      <c r="F285" s="157"/>
      <c r="G285" s="157"/>
      <c r="H285" s="157"/>
      <c r="I285" s="158"/>
      <c r="J285" s="158"/>
      <c r="K285" s="158"/>
      <c r="L285" s="158"/>
      <c r="M285" s="158"/>
      <c r="N285" s="23"/>
      <c r="O285" s="23"/>
      <c r="P285" s="23"/>
      <c r="Q285" s="160"/>
      <c r="R285" s="161"/>
      <c r="S285" s="161"/>
      <c r="T285" s="158"/>
      <c r="U285" s="158"/>
      <c r="V285" s="158"/>
      <c r="W285" s="158"/>
      <c r="X285" s="158"/>
      <c r="Y285" s="158"/>
      <c r="Z285" s="158"/>
      <c r="AA285" s="162"/>
      <c r="AB285" s="158"/>
      <c r="AC285" s="158"/>
      <c r="AD285" s="158"/>
    </row>
    <row r="286" spans="4:30" x14ac:dyDescent="0.35">
      <c r="D286" s="159"/>
      <c r="E286" s="157"/>
      <c r="F286" s="157"/>
      <c r="G286" s="157"/>
      <c r="H286" s="157"/>
      <c r="I286" s="158"/>
      <c r="J286" s="158"/>
      <c r="K286" s="158"/>
      <c r="L286" s="158"/>
      <c r="M286" s="158"/>
      <c r="N286" s="23"/>
      <c r="O286" s="23"/>
      <c r="P286" s="23"/>
      <c r="Q286" s="160"/>
      <c r="R286" s="161"/>
      <c r="S286" s="161"/>
      <c r="T286" s="158"/>
      <c r="U286" s="158"/>
      <c r="V286" s="158"/>
      <c r="W286" s="158"/>
      <c r="X286" s="158"/>
      <c r="Y286" s="158"/>
      <c r="Z286" s="158"/>
      <c r="AA286" s="162"/>
      <c r="AB286" s="158"/>
      <c r="AC286" s="158"/>
      <c r="AD286" s="158"/>
    </row>
    <row r="287" spans="4:30" x14ac:dyDescent="0.35">
      <c r="D287" s="159"/>
      <c r="E287" s="157"/>
      <c r="F287" s="157"/>
      <c r="G287" s="157"/>
      <c r="H287" s="157"/>
      <c r="I287" s="158"/>
      <c r="J287" s="158"/>
      <c r="K287" s="158"/>
      <c r="L287" s="158"/>
      <c r="M287" s="158"/>
      <c r="N287" s="23"/>
      <c r="O287" s="23"/>
      <c r="P287" s="23"/>
      <c r="Q287" s="160"/>
      <c r="R287" s="161"/>
      <c r="S287" s="161"/>
      <c r="T287" s="158"/>
      <c r="U287" s="158"/>
      <c r="V287" s="158"/>
      <c r="W287" s="158"/>
      <c r="X287" s="158"/>
      <c r="Y287" s="158"/>
      <c r="Z287" s="158"/>
      <c r="AA287" s="162"/>
      <c r="AB287" s="158"/>
      <c r="AC287" s="158"/>
      <c r="AD287" s="158"/>
    </row>
    <row r="288" spans="4:30" x14ac:dyDescent="0.35">
      <c r="D288" s="159"/>
      <c r="E288" s="157"/>
      <c r="F288" s="157"/>
      <c r="G288" s="157"/>
      <c r="H288" s="157"/>
      <c r="I288" s="158"/>
      <c r="J288" s="158"/>
      <c r="K288" s="158"/>
      <c r="L288" s="158"/>
      <c r="M288" s="158"/>
      <c r="N288" s="23"/>
      <c r="O288" s="23"/>
      <c r="P288" s="23"/>
      <c r="Q288" s="160"/>
      <c r="R288" s="161"/>
      <c r="S288" s="161"/>
      <c r="T288" s="158"/>
      <c r="U288" s="158"/>
      <c r="V288" s="158"/>
      <c r="W288" s="158"/>
      <c r="X288" s="158"/>
      <c r="Y288" s="158"/>
      <c r="Z288" s="158"/>
      <c r="AA288" s="162"/>
      <c r="AB288" s="158"/>
      <c r="AC288" s="158"/>
      <c r="AD288" s="158"/>
    </row>
    <row r="289" spans="4:30" x14ac:dyDescent="0.35">
      <c r="D289" s="159"/>
      <c r="E289" s="157"/>
      <c r="F289" s="157"/>
      <c r="G289" s="157"/>
      <c r="H289" s="157"/>
      <c r="I289" s="158"/>
      <c r="J289" s="158"/>
      <c r="K289" s="158"/>
      <c r="L289" s="158"/>
      <c r="M289" s="158"/>
      <c r="N289" s="23"/>
      <c r="O289" s="23"/>
      <c r="P289" s="23"/>
      <c r="Q289" s="160"/>
      <c r="R289" s="161"/>
      <c r="S289" s="161"/>
      <c r="T289" s="158"/>
      <c r="U289" s="158"/>
      <c r="V289" s="158"/>
      <c r="W289" s="158"/>
      <c r="X289" s="158"/>
      <c r="Y289" s="158"/>
      <c r="Z289" s="158"/>
      <c r="AA289" s="162"/>
      <c r="AB289" s="158"/>
      <c r="AC289" s="158"/>
      <c r="AD289" s="158"/>
    </row>
    <row r="290" spans="4:30" x14ac:dyDescent="0.35">
      <c r="D290" s="159"/>
      <c r="E290" s="157"/>
      <c r="F290" s="157"/>
      <c r="G290" s="157"/>
      <c r="H290" s="157"/>
      <c r="I290" s="158"/>
      <c r="J290" s="158"/>
      <c r="K290" s="158"/>
      <c r="L290" s="158"/>
      <c r="M290" s="158"/>
      <c r="N290" s="23"/>
      <c r="O290" s="23"/>
      <c r="P290" s="23"/>
      <c r="Q290" s="160"/>
      <c r="R290" s="161"/>
      <c r="S290" s="161"/>
      <c r="T290" s="158"/>
      <c r="U290" s="158"/>
      <c r="V290" s="158"/>
      <c r="W290" s="158"/>
      <c r="X290" s="158"/>
      <c r="Y290" s="158"/>
      <c r="Z290" s="158"/>
      <c r="AA290" s="162"/>
      <c r="AB290" s="158"/>
      <c r="AC290" s="158"/>
      <c r="AD290" s="158"/>
    </row>
    <row r="291" spans="4:30" x14ac:dyDescent="0.35">
      <c r="D291" s="159"/>
      <c r="E291" s="157"/>
      <c r="F291" s="157"/>
      <c r="G291" s="157"/>
      <c r="H291" s="157"/>
      <c r="I291" s="158"/>
      <c r="J291" s="158"/>
      <c r="K291" s="158"/>
      <c r="L291" s="158"/>
      <c r="M291" s="158"/>
      <c r="N291" s="23"/>
      <c r="O291" s="23"/>
      <c r="P291" s="23"/>
      <c r="Q291" s="160"/>
      <c r="R291" s="161"/>
      <c r="S291" s="161"/>
      <c r="T291" s="158"/>
      <c r="U291" s="158"/>
      <c r="V291" s="158"/>
      <c r="W291" s="158"/>
      <c r="X291" s="158"/>
      <c r="Y291" s="158"/>
      <c r="Z291" s="158"/>
      <c r="AA291" s="162"/>
      <c r="AB291" s="158"/>
      <c r="AC291" s="158"/>
      <c r="AD291" s="158"/>
    </row>
    <row r="292" spans="4:30" x14ac:dyDescent="0.35">
      <c r="D292" s="159"/>
      <c r="E292" s="157"/>
      <c r="F292" s="157"/>
      <c r="G292" s="157"/>
      <c r="H292" s="157"/>
      <c r="I292" s="158"/>
      <c r="J292" s="158"/>
      <c r="K292" s="158"/>
      <c r="L292" s="158"/>
      <c r="M292" s="158"/>
      <c r="N292" s="23"/>
      <c r="O292" s="23"/>
      <c r="P292" s="23"/>
      <c r="Q292" s="160"/>
      <c r="R292" s="161"/>
      <c r="S292" s="161"/>
      <c r="T292" s="158"/>
      <c r="U292" s="158"/>
      <c r="V292" s="158"/>
      <c r="W292" s="158"/>
      <c r="X292" s="158"/>
      <c r="Y292" s="158"/>
      <c r="Z292" s="158"/>
      <c r="AA292" s="162"/>
      <c r="AB292" s="158"/>
      <c r="AC292" s="158"/>
      <c r="AD292" s="158"/>
    </row>
    <row r="293" spans="4:30" x14ac:dyDescent="0.35">
      <c r="D293" s="159"/>
      <c r="E293" s="157"/>
      <c r="F293" s="157"/>
      <c r="G293" s="157"/>
      <c r="H293" s="157"/>
      <c r="I293" s="158"/>
      <c r="J293" s="158"/>
      <c r="K293" s="158"/>
      <c r="L293" s="158"/>
      <c r="M293" s="158"/>
      <c r="N293" s="23"/>
      <c r="O293" s="23"/>
      <c r="P293" s="23"/>
      <c r="Q293" s="160"/>
      <c r="R293" s="161"/>
      <c r="S293" s="161"/>
      <c r="T293" s="158"/>
      <c r="U293" s="158"/>
      <c r="V293" s="158"/>
      <c r="W293" s="158"/>
      <c r="X293" s="158"/>
      <c r="Y293" s="158"/>
      <c r="Z293" s="158"/>
      <c r="AA293" s="162"/>
      <c r="AB293" s="158"/>
      <c r="AC293" s="158"/>
      <c r="AD293" s="158"/>
    </row>
    <row r="294" spans="4:30" x14ac:dyDescent="0.35">
      <c r="D294" s="159"/>
      <c r="E294" s="157"/>
      <c r="F294" s="157"/>
      <c r="G294" s="157"/>
      <c r="H294" s="157"/>
      <c r="I294" s="158"/>
      <c r="J294" s="158"/>
      <c r="K294" s="158"/>
      <c r="L294" s="158"/>
      <c r="M294" s="158"/>
      <c r="N294" s="23"/>
      <c r="O294" s="23"/>
      <c r="P294" s="23"/>
      <c r="Q294" s="160"/>
      <c r="R294" s="161"/>
      <c r="S294" s="161"/>
      <c r="T294" s="158"/>
      <c r="U294" s="158"/>
      <c r="V294" s="158"/>
      <c r="W294" s="158"/>
      <c r="X294" s="158"/>
      <c r="Y294" s="158"/>
      <c r="Z294" s="158"/>
      <c r="AA294" s="162"/>
      <c r="AB294" s="158"/>
      <c r="AC294" s="158"/>
      <c r="AD294" s="158"/>
    </row>
    <row r="295" spans="4:30" x14ac:dyDescent="0.35">
      <c r="D295" s="159"/>
      <c r="E295" s="157"/>
      <c r="F295" s="157"/>
      <c r="G295" s="157"/>
      <c r="H295" s="157"/>
      <c r="I295" s="158"/>
      <c r="J295" s="158"/>
      <c r="K295" s="158"/>
      <c r="L295" s="158"/>
      <c r="M295" s="158"/>
      <c r="N295" s="23"/>
      <c r="O295" s="23"/>
      <c r="P295" s="23"/>
      <c r="Q295" s="160"/>
      <c r="R295" s="161"/>
      <c r="S295" s="161"/>
      <c r="T295" s="158"/>
      <c r="U295" s="158"/>
      <c r="V295" s="158"/>
      <c r="W295" s="158"/>
      <c r="X295" s="158"/>
      <c r="Y295" s="158"/>
      <c r="Z295" s="158"/>
      <c r="AA295" s="162"/>
      <c r="AB295" s="158"/>
      <c r="AC295" s="158"/>
      <c r="AD295" s="158"/>
    </row>
    <row r="296" spans="4:30" x14ac:dyDescent="0.35">
      <c r="D296" s="159"/>
      <c r="E296" s="157"/>
      <c r="F296" s="157"/>
      <c r="G296" s="157"/>
      <c r="H296" s="157"/>
      <c r="I296" s="158"/>
      <c r="J296" s="158"/>
      <c r="K296" s="158"/>
      <c r="L296" s="158"/>
      <c r="M296" s="158"/>
      <c r="N296" s="23"/>
      <c r="O296" s="23"/>
      <c r="P296" s="23"/>
      <c r="Q296" s="160"/>
      <c r="R296" s="161"/>
      <c r="S296" s="161"/>
      <c r="T296" s="158"/>
      <c r="U296" s="158"/>
      <c r="V296" s="158"/>
      <c r="W296" s="158"/>
      <c r="X296" s="158"/>
      <c r="Y296" s="158"/>
      <c r="Z296" s="158"/>
      <c r="AA296" s="162"/>
      <c r="AB296" s="158"/>
      <c r="AC296" s="158"/>
      <c r="AD296" s="158"/>
    </row>
    <row r="297" spans="4:30" x14ac:dyDescent="0.35">
      <c r="D297" s="159"/>
      <c r="E297" s="157"/>
      <c r="F297" s="157"/>
      <c r="G297" s="157"/>
      <c r="H297" s="157"/>
      <c r="I297" s="158"/>
      <c r="J297" s="158"/>
      <c r="K297" s="158"/>
      <c r="L297" s="158"/>
      <c r="M297" s="158"/>
      <c r="N297" s="23"/>
      <c r="O297" s="23"/>
      <c r="P297" s="23"/>
      <c r="Q297" s="160"/>
      <c r="R297" s="161"/>
      <c r="S297" s="161"/>
      <c r="T297" s="158"/>
      <c r="U297" s="158"/>
      <c r="V297" s="158"/>
      <c r="W297" s="158"/>
      <c r="X297" s="158"/>
      <c r="Y297" s="158"/>
      <c r="Z297" s="158"/>
      <c r="AA297" s="162"/>
      <c r="AB297" s="158"/>
      <c r="AC297" s="158"/>
      <c r="AD297" s="158"/>
    </row>
    <row r="298" spans="4:30" x14ac:dyDescent="0.35">
      <c r="D298" s="159"/>
      <c r="E298" s="157"/>
      <c r="F298" s="157"/>
      <c r="G298" s="157"/>
      <c r="H298" s="157"/>
      <c r="I298" s="158"/>
      <c r="J298" s="158"/>
      <c r="K298" s="158"/>
      <c r="L298" s="158"/>
      <c r="M298" s="158"/>
      <c r="N298" s="23"/>
      <c r="O298" s="23"/>
      <c r="P298" s="23"/>
      <c r="Q298" s="160"/>
      <c r="R298" s="161"/>
      <c r="S298" s="161"/>
      <c r="T298" s="158"/>
      <c r="U298" s="158"/>
      <c r="V298" s="158"/>
      <c r="W298" s="158"/>
      <c r="X298" s="158"/>
      <c r="Y298" s="158"/>
      <c r="Z298" s="158"/>
      <c r="AA298" s="162"/>
      <c r="AB298" s="158"/>
      <c r="AC298" s="158"/>
      <c r="AD298" s="158"/>
    </row>
    <row r="299" spans="4:30" x14ac:dyDescent="0.35">
      <c r="D299" s="159"/>
      <c r="E299" s="157"/>
      <c r="F299" s="157"/>
      <c r="G299" s="157"/>
      <c r="H299" s="157"/>
      <c r="I299" s="158"/>
      <c r="J299" s="158"/>
      <c r="K299" s="158"/>
      <c r="L299" s="158"/>
      <c r="M299" s="158"/>
      <c r="N299" s="23"/>
      <c r="O299" s="23"/>
      <c r="P299" s="23"/>
      <c r="Q299" s="160"/>
      <c r="R299" s="161"/>
      <c r="S299" s="161"/>
      <c r="T299" s="158"/>
      <c r="U299" s="158"/>
      <c r="V299" s="158"/>
      <c r="W299" s="158"/>
      <c r="X299" s="158"/>
      <c r="Y299" s="158"/>
      <c r="Z299" s="158"/>
      <c r="AA299" s="162"/>
      <c r="AB299" s="158"/>
      <c r="AC299" s="158"/>
      <c r="AD299" s="158"/>
    </row>
    <row r="300" spans="4:30" x14ac:dyDescent="0.35">
      <c r="D300" s="159"/>
      <c r="E300" s="157"/>
      <c r="F300" s="157"/>
      <c r="G300" s="157"/>
      <c r="H300" s="157"/>
      <c r="I300" s="158"/>
      <c r="J300" s="158"/>
      <c r="K300" s="158"/>
      <c r="L300" s="158"/>
      <c r="M300" s="158"/>
      <c r="N300" s="23"/>
      <c r="O300" s="23"/>
      <c r="P300" s="23"/>
      <c r="Q300" s="160"/>
      <c r="R300" s="161"/>
      <c r="S300" s="161"/>
      <c r="T300" s="158"/>
      <c r="U300" s="158"/>
      <c r="V300" s="158"/>
      <c r="W300" s="158"/>
      <c r="X300" s="158"/>
      <c r="Y300" s="158"/>
      <c r="Z300" s="158"/>
      <c r="AA300" s="162"/>
      <c r="AB300" s="158"/>
      <c r="AC300" s="158"/>
      <c r="AD300" s="158"/>
    </row>
    <row r="301" spans="4:30" x14ac:dyDescent="0.35">
      <c r="D301" s="159"/>
      <c r="E301" s="157"/>
      <c r="F301" s="157"/>
      <c r="G301" s="157"/>
      <c r="H301" s="157"/>
      <c r="I301" s="158"/>
      <c r="J301" s="158"/>
      <c r="K301" s="158"/>
      <c r="L301" s="158"/>
      <c r="M301" s="158"/>
      <c r="N301" s="23"/>
      <c r="O301" s="23"/>
      <c r="P301" s="23"/>
      <c r="Q301" s="160"/>
      <c r="R301" s="161"/>
      <c r="S301" s="161"/>
      <c r="T301" s="158"/>
      <c r="U301" s="158"/>
      <c r="V301" s="158"/>
      <c r="W301" s="158"/>
      <c r="X301" s="158"/>
      <c r="Y301" s="158"/>
      <c r="Z301" s="158"/>
      <c r="AA301" s="162"/>
      <c r="AB301" s="158"/>
      <c r="AC301" s="158"/>
      <c r="AD301" s="158"/>
    </row>
    <row r="302" spans="4:30" x14ac:dyDescent="0.35">
      <c r="D302" s="159"/>
      <c r="E302" s="157"/>
      <c r="F302" s="157"/>
      <c r="G302" s="157"/>
      <c r="H302" s="157"/>
      <c r="I302" s="158"/>
      <c r="J302" s="158"/>
      <c r="K302" s="158"/>
      <c r="L302" s="158"/>
      <c r="M302" s="158"/>
      <c r="N302" s="23"/>
      <c r="O302" s="23"/>
      <c r="P302" s="23"/>
      <c r="Q302" s="160"/>
      <c r="R302" s="161"/>
      <c r="S302" s="161"/>
      <c r="T302" s="158"/>
      <c r="U302" s="158"/>
      <c r="V302" s="158"/>
      <c r="W302" s="158"/>
      <c r="X302" s="158"/>
      <c r="Y302" s="158"/>
      <c r="Z302" s="158"/>
      <c r="AA302" s="162"/>
      <c r="AB302" s="158"/>
      <c r="AC302" s="158"/>
      <c r="AD302" s="158"/>
    </row>
    <row r="303" spans="4:30" x14ac:dyDescent="0.35">
      <c r="D303" s="159"/>
      <c r="E303" s="157"/>
      <c r="F303" s="157"/>
      <c r="G303" s="157"/>
      <c r="H303" s="157"/>
      <c r="I303" s="158"/>
      <c r="J303" s="158"/>
      <c r="K303" s="158"/>
      <c r="L303" s="158"/>
      <c r="M303" s="158"/>
      <c r="N303" s="23"/>
      <c r="O303" s="23"/>
      <c r="P303" s="23"/>
      <c r="Q303" s="160"/>
      <c r="R303" s="161"/>
      <c r="S303" s="161"/>
      <c r="T303" s="158"/>
      <c r="U303" s="158"/>
      <c r="V303" s="158"/>
      <c r="W303" s="158"/>
      <c r="X303" s="158"/>
      <c r="Y303" s="158"/>
      <c r="Z303" s="158"/>
      <c r="AA303" s="162"/>
      <c r="AB303" s="158"/>
      <c r="AC303" s="158"/>
      <c r="AD303" s="158"/>
    </row>
  </sheetData>
  <mergeCells count="8">
    <mergeCell ref="P2:X2"/>
    <mergeCell ref="Z2:AD2"/>
    <mergeCell ref="A4:B4"/>
    <mergeCell ref="A23:B23"/>
    <mergeCell ref="A30:B30"/>
    <mergeCell ref="D2:D3"/>
    <mergeCell ref="E2:E3"/>
    <mergeCell ref="G2:N2"/>
  </mergeCells>
  <pageMargins left="0.7" right="0.7" top="0.75" bottom="0.75" header="0.3" footer="0.3"/>
  <legacy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8268A8-81C3-40FF-8B64-434FED44B234}">
  <sheetPr>
    <tabColor theme="1"/>
  </sheetPr>
  <dimension ref="A1:AE303"/>
  <sheetViews>
    <sheetView workbookViewId="0"/>
  </sheetViews>
  <sheetFormatPr defaultColWidth="8.6328125" defaultRowHeight="14.5" outlineLevelCol="1" x14ac:dyDescent="0.35"/>
  <cols>
    <col min="1" max="1" width="21.453125" style="5" customWidth="1"/>
    <col min="2" max="2" width="66.36328125" style="5" customWidth="1"/>
    <col min="3" max="3" width="4.6328125" style="1" customWidth="1"/>
    <col min="4" max="4" width="7.36328125" style="5" customWidth="1"/>
    <col min="5" max="6" width="11.453125" style="5" customWidth="1"/>
    <col min="7" max="7" width="16.6328125" style="5" customWidth="1" outlineLevel="1"/>
    <col min="8" max="8" width="11.36328125" style="5" customWidth="1" outlineLevel="1"/>
    <col min="9" max="9" width="10.6328125" style="2" customWidth="1" outlineLevel="1"/>
    <col min="10" max="10" width="12.54296875" style="2" customWidth="1" outlineLevel="1"/>
    <col min="11" max="13" width="11.54296875" style="2" customWidth="1" outlineLevel="1"/>
    <col min="14" max="14" width="11.6328125" style="3" customWidth="1" outlineLevel="1"/>
    <col min="15" max="15" width="4.453125" style="3" customWidth="1"/>
    <col min="16" max="16" width="12.6328125" style="3" customWidth="1" outlineLevel="1"/>
    <col min="17" max="17" width="8.6328125" style="1" outlineLevel="1"/>
    <col min="18" max="18" width="14.36328125" style="4" customWidth="1" outlineLevel="1"/>
    <col min="19" max="19" width="16" style="4" customWidth="1" outlineLevel="1"/>
    <col min="20" max="20" width="14.6328125" style="2" bestFit="1" customWidth="1" outlineLevel="1"/>
    <col min="21" max="21" width="12.6328125" style="2" customWidth="1" outlineLevel="1"/>
    <col min="22" max="22" width="12.54296875" style="2" customWidth="1" outlineLevel="1"/>
    <col min="23" max="23" width="15.90625" style="2" customWidth="1" outlineLevel="1"/>
    <col min="24" max="24" width="13.36328125" style="2" customWidth="1" outlineLevel="1"/>
    <col min="25" max="25" width="4" style="2" customWidth="1"/>
    <col min="26" max="26" width="14.6328125" style="2" bestFit="1" customWidth="1" outlineLevel="1"/>
    <col min="27" max="27" width="12.36328125" style="2" customWidth="1" outlineLevel="1"/>
    <col min="28" max="28" width="14.453125" style="2" customWidth="1" outlineLevel="1"/>
    <col min="29" max="29" width="11.6328125" style="2" customWidth="1" outlineLevel="1"/>
    <col min="30" max="30" width="12.6328125" style="2" bestFit="1" customWidth="1" outlineLevel="1"/>
    <col min="31" max="31" width="3.6328125" style="5" customWidth="1"/>
    <col min="32" max="32" width="12.453125" style="5" customWidth="1"/>
    <col min="33" max="33" width="58.453125" style="5" customWidth="1"/>
    <col min="34" max="16384" width="8.6328125" style="5"/>
  </cols>
  <sheetData>
    <row r="1" spans="1:31" ht="22.25" customHeight="1" thickBot="1" x14ac:dyDescent="0.5">
      <c r="A1" s="236" t="s">
        <v>0</v>
      </c>
      <c r="B1" s="237"/>
      <c r="D1" s="236" t="s">
        <v>1</v>
      </c>
      <c r="E1" s="236"/>
      <c r="F1" s="236"/>
      <c r="G1" s="236"/>
      <c r="H1" s="236"/>
      <c r="I1" s="236"/>
    </row>
    <row r="2" spans="1:31" s="6" customFormat="1" ht="19.25" customHeight="1" x14ac:dyDescent="0.35">
      <c r="C2" s="7"/>
      <c r="D2" s="460" t="s">
        <v>2</v>
      </c>
      <c r="E2" s="462" t="s">
        <v>3</v>
      </c>
      <c r="F2" s="235"/>
      <c r="G2" s="464" t="s">
        <v>4</v>
      </c>
      <c r="H2" s="465"/>
      <c r="I2" s="465"/>
      <c r="J2" s="465"/>
      <c r="K2" s="465"/>
      <c r="L2" s="465"/>
      <c r="M2" s="465"/>
      <c r="N2" s="466"/>
      <c r="O2" s="8"/>
      <c r="P2" s="467" t="s">
        <v>5</v>
      </c>
      <c r="Q2" s="468"/>
      <c r="R2" s="468"/>
      <c r="S2" s="468"/>
      <c r="T2" s="468"/>
      <c r="U2" s="468"/>
      <c r="V2" s="468"/>
      <c r="W2" s="468"/>
      <c r="X2" s="469"/>
      <c r="Y2" s="8"/>
      <c r="Z2" s="453" t="s">
        <v>6</v>
      </c>
      <c r="AA2" s="454"/>
      <c r="AB2" s="454"/>
      <c r="AC2" s="454"/>
      <c r="AD2" s="455"/>
      <c r="AE2" s="8"/>
    </row>
    <row r="3" spans="1:31" ht="66.650000000000006" customHeight="1" thickBot="1" x14ac:dyDescent="0.4">
      <c r="A3" s="248" t="s">
        <v>71</v>
      </c>
      <c r="B3" s="249" t="str">
        <f ca="1">RIGHT(CELL("filename",A1),LEN(CELL("filename",A1))-FIND("]",CELL("filename",A1)))</f>
        <v>Lease8</v>
      </c>
      <c r="D3" s="461"/>
      <c r="E3" s="463"/>
      <c r="F3" s="344"/>
      <c r="G3" s="9" t="s">
        <v>7</v>
      </c>
      <c r="H3" s="9" t="s">
        <v>8</v>
      </c>
      <c r="I3" s="10" t="s">
        <v>9</v>
      </c>
      <c r="J3" s="10" t="s">
        <v>10</v>
      </c>
      <c r="K3" s="10" t="s">
        <v>11</v>
      </c>
      <c r="L3" s="49" t="s">
        <v>67</v>
      </c>
      <c r="M3" s="10" t="s">
        <v>12</v>
      </c>
      <c r="N3" s="11" t="s">
        <v>13</v>
      </c>
      <c r="O3" s="12"/>
      <c r="P3" s="13" t="s">
        <v>14</v>
      </c>
      <c r="Q3" s="14" t="s">
        <v>15</v>
      </c>
      <c r="R3" s="15" t="s">
        <v>16</v>
      </c>
      <c r="S3" s="15" t="s">
        <v>17</v>
      </c>
      <c r="T3" s="10" t="s">
        <v>18</v>
      </c>
      <c r="U3" s="10" t="s">
        <v>19</v>
      </c>
      <c r="V3" s="10" t="s">
        <v>20</v>
      </c>
      <c r="W3" s="10" t="s">
        <v>21</v>
      </c>
      <c r="X3" s="16" t="s">
        <v>22</v>
      </c>
      <c r="Y3" s="17"/>
      <c r="Z3" s="18" t="s">
        <v>18</v>
      </c>
      <c r="AA3" s="10" t="s">
        <v>23</v>
      </c>
      <c r="AB3" s="10" t="s">
        <v>24</v>
      </c>
      <c r="AC3" s="10" t="s">
        <v>25</v>
      </c>
      <c r="AD3" s="16" t="s">
        <v>22</v>
      </c>
    </row>
    <row r="4" spans="1:31" ht="15.5" x14ac:dyDescent="0.35">
      <c r="A4" s="456" t="s">
        <v>26</v>
      </c>
      <c r="B4" s="457"/>
      <c r="C4" s="19"/>
      <c r="D4" s="20"/>
      <c r="E4" s="21">
        <f t="shared" ref="E4" ca="1" si="0">EOMONTH($H$4,D4)</f>
        <v>31</v>
      </c>
      <c r="F4" s="44">
        <f ca="1">E5-1</f>
        <v>365</v>
      </c>
      <c r="G4" s="22" t="s">
        <v>27</v>
      </c>
      <c r="H4" s="44">
        <f ca="1">A5</f>
        <v>0</v>
      </c>
      <c r="I4" s="45"/>
      <c r="J4" s="45"/>
      <c r="K4" s="45"/>
      <c r="L4" s="45"/>
      <c r="M4" s="45"/>
      <c r="N4" s="257">
        <f ca="1">$A$6</f>
        <v>0</v>
      </c>
      <c r="O4" s="23"/>
      <c r="P4" s="255">
        <f ca="1">$A$7</f>
        <v>0</v>
      </c>
      <c r="Q4" s="163">
        <f ca="1">$A$8</f>
        <v>0</v>
      </c>
      <c r="R4" s="164"/>
      <c r="S4" s="164"/>
      <c r="T4" s="165">
        <f ca="1">A21</f>
        <v>0</v>
      </c>
      <c r="U4" s="45"/>
      <c r="V4" s="45"/>
      <c r="W4" s="45">
        <f>S4-R4</f>
        <v>0</v>
      </c>
      <c r="X4" s="25">
        <f t="shared" ref="X4:X67" ca="1" si="1">T4+W4+U4+V4</f>
        <v>0</v>
      </c>
      <c r="Z4" s="26">
        <f ca="1">A36</f>
        <v>0</v>
      </c>
      <c r="AA4" s="45"/>
      <c r="AB4" s="45"/>
      <c r="AC4" s="45">
        <f t="shared" ref="AC4:AC67" si="2">W4</f>
        <v>0</v>
      </c>
      <c r="AD4" s="25">
        <f t="shared" ref="AD4:AD67" ca="1" si="3">Z4-AA4-AB4+AC4</f>
        <v>0</v>
      </c>
    </row>
    <row r="5" spans="1:31" x14ac:dyDescent="0.35">
      <c r="A5" s="103">
        <f ca="1">VLOOKUP(B3,'Input Table'!B:L,3,0)</f>
        <v>0</v>
      </c>
      <c r="B5" s="27" t="s">
        <v>28</v>
      </c>
      <c r="D5" s="20">
        <v>1</v>
      </c>
      <c r="E5" s="21">
        <f ca="1">EOMONTH(H5,0)</f>
        <v>366</v>
      </c>
      <c r="F5" s="44">
        <f t="shared" ref="F5:F68" ca="1" si="4">E6-1</f>
        <v>730</v>
      </c>
      <c r="G5" s="22" t="s">
        <v>119</v>
      </c>
      <c r="H5" s="44">
        <f ca="1">EDATE(H4,12)</f>
        <v>366</v>
      </c>
      <c r="I5" s="45">
        <f t="shared" ref="I5:I68" ca="1" si="5">IF(D5&gt;$A$28,0,$A$9)</f>
        <v>0</v>
      </c>
      <c r="J5" s="45">
        <f t="shared" ref="J5:J68" ca="1" si="6">IF(D5&gt;$A$28,0,$A$10)</f>
        <v>0</v>
      </c>
      <c r="K5" s="45">
        <f t="shared" ref="K5:K68" ca="1" si="7">IF(D5&gt;$A$28,0,$A$11)</f>
        <v>0</v>
      </c>
      <c r="L5" s="158"/>
      <c r="M5" s="45">
        <f ca="1">K5+L5</f>
        <v>0</v>
      </c>
      <c r="N5" s="257">
        <f t="shared" ref="N5:N68" ca="1" si="8">$A$6</f>
        <v>0</v>
      </c>
      <c r="O5" s="23"/>
      <c r="P5" s="255">
        <f t="shared" ref="P5:P68" ca="1" si="9">$A$7</f>
        <v>0</v>
      </c>
      <c r="Q5" s="163">
        <f t="shared" ref="Q5:Q68" ca="1" si="10">$A$8</f>
        <v>0</v>
      </c>
      <c r="R5" s="164">
        <f ca="1">NPV(Q4,K5:$K$244) + ($A$13+$A$14+$A$15)/POWER(1+Q4,$A$28-D5+1)</f>
        <v>0</v>
      </c>
      <c r="S5" s="164">
        <f ca="1">NPV(Q5,K5:$K$244) + ($A$13+$A$14+$A$15)/POWER(1+Q5,$A$28-D5+1)</f>
        <v>0</v>
      </c>
      <c r="T5" s="45">
        <f t="shared" ref="T5:T68" ca="1" si="11">IF(ISBLANK(G5),0,X4)</f>
        <v>0</v>
      </c>
      <c r="U5" s="45">
        <f ca="1">S5*Q5</f>
        <v>0</v>
      </c>
      <c r="V5" s="45">
        <f ca="1">-(K5+L5)</f>
        <v>0</v>
      </c>
      <c r="W5" s="45">
        <f t="shared" ref="W5:W68" ca="1" si="12">S5-R5</f>
        <v>0</v>
      </c>
      <c r="X5" s="25">
        <f ca="1">T5+W5+U5+V5</f>
        <v>0</v>
      </c>
      <c r="Z5" s="28">
        <f ca="1">AD4</f>
        <v>0</v>
      </c>
      <c r="AA5" s="233"/>
      <c r="AB5" s="45">
        <f t="shared" ref="AB5:AB68" ca="1" si="13">IFERROR(Z5/($A$42-D5+1),0)</f>
        <v>0</v>
      </c>
      <c r="AC5" s="45">
        <f t="shared" ca="1" si="2"/>
        <v>0</v>
      </c>
      <c r="AD5" s="25">
        <f t="shared" ca="1" si="3"/>
        <v>0</v>
      </c>
    </row>
    <row r="6" spans="1:31" x14ac:dyDescent="0.35">
      <c r="A6" s="104">
        <f ca="1">VLOOKUP(B3,'Input Table'!B:L,4,0)</f>
        <v>0</v>
      </c>
      <c r="B6" s="27" t="s">
        <v>29</v>
      </c>
      <c r="D6" s="20">
        <v>2</v>
      </c>
      <c r="E6" s="21">
        <f t="shared" ref="E6:E69" ca="1" si="14">EOMONTH(H6,0)</f>
        <v>731</v>
      </c>
      <c r="F6" s="44">
        <f t="shared" ca="1" si="4"/>
        <v>1095</v>
      </c>
      <c r="G6" s="22" t="s">
        <v>119</v>
      </c>
      <c r="H6" s="44">
        <f t="shared" ref="H6:H69" ca="1" si="15">EDATE(H5,12)</f>
        <v>731</v>
      </c>
      <c r="I6" s="45">
        <f t="shared" ca="1" si="5"/>
        <v>0</v>
      </c>
      <c r="J6" s="45">
        <f t="shared" ca="1" si="6"/>
        <v>0</v>
      </c>
      <c r="K6" s="45">
        <f t="shared" ca="1" si="7"/>
        <v>0</v>
      </c>
      <c r="L6" s="45"/>
      <c r="M6" s="45">
        <f t="shared" ref="M6:M69" ca="1" si="16">K6+L6</f>
        <v>0</v>
      </c>
      <c r="N6" s="257">
        <f t="shared" ca="1" si="8"/>
        <v>0</v>
      </c>
      <c r="O6" s="23"/>
      <c r="P6" s="255">
        <f t="shared" ca="1" si="9"/>
        <v>0</v>
      </c>
      <c r="Q6" s="163">
        <f t="shared" ca="1" si="10"/>
        <v>0</v>
      </c>
      <c r="R6" s="164">
        <f ca="1">NPV(Q5,K6:$K$244) + ($A$13+$A$14+$A$15)/POWER(1+Q5,$A$28-D6+1)</f>
        <v>0</v>
      </c>
      <c r="S6" s="164">
        <f ca="1">NPV(Q6,K6:$K$244) + ($A$13+$A$14+$A$15)/POWER(1+Q6,$A$28-D6+1)</f>
        <v>0</v>
      </c>
      <c r="T6" s="45">
        <f t="shared" ca="1" si="11"/>
        <v>0</v>
      </c>
      <c r="U6" s="45">
        <f t="shared" ref="U6:U69" ca="1" si="17">S6*Q6</f>
        <v>0</v>
      </c>
      <c r="V6" s="45">
        <f t="shared" ref="V6:V69" ca="1" si="18">-(K6+L6)</f>
        <v>0</v>
      </c>
      <c r="W6" s="45">
        <f t="shared" ca="1" si="12"/>
        <v>0</v>
      </c>
      <c r="X6" s="25">
        <f t="shared" ca="1" si="1"/>
        <v>0</v>
      </c>
      <c r="Z6" s="28">
        <f t="shared" ref="Z6:Z69" ca="1" si="19">AD5</f>
        <v>0</v>
      </c>
      <c r="AA6" s="233"/>
      <c r="AB6" s="45">
        <f t="shared" ca="1" si="13"/>
        <v>0</v>
      </c>
      <c r="AC6" s="45">
        <f t="shared" ca="1" si="2"/>
        <v>0</v>
      </c>
      <c r="AD6" s="25">
        <f t="shared" ca="1" si="3"/>
        <v>0</v>
      </c>
    </row>
    <row r="7" spans="1:31" x14ac:dyDescent="0.35">
      <c r="A7" s="104">
        <f ca="1">VLOOKUP(B3,'Input Table'!B:L,5,0)</f>
        <v>0</v>
      </c>
      <c r="B7" s="27" t="s">
        <v>30</v>
      </c>
      <c r="D7" s="20">
        <v>3</v>
      </c>
      <c r="E7" s="21">
        <f t="shared" ca="1" si="14"/>
        <v>1096</v>
      </c>
      <c r="F7" s="44">
        <f t="shared" ca="1" si="4"/>
        <v>1460</v>
      </c>
      <c r="G7" s="22" t="s">
        <v>119</v>
      </c>
      <c r="H7" s="44">
        <f t="shared" ca="1" si="15"/>
        <v>1096</v>
      </c>
      <c r="I7" s="45">
        <f t="shared" ca="1" si="5"/>
        <v>0</v>
      </c>
      <c r="J7" s="45">
        <f t="shared" ca="1" si="6"/>
        <v>0</v>
      </c>
      <c r="K7" s="45">
        <f t="shared" ca="1" si="7"/>
        <v>0</v>
      </c>
      <c r="L7" s="45"/>
      <c r="M7" s="45">
        <f t="shared" ca="1" si="16"/>
        <v>0</v>
      </c>
      <c r="N7" s="257">
        <f t="shared" ca="1" si="8"/>
        <v>0</v>
      </c>
      <c r="O7" s="23"/>
      <c r="P7" s="255">
        <f t="shared" ca="1" si="9"/>
        <v>0</v>
      </c>
      <c r="Q7" s="163">
        <f t="shared" ca="1" si="10"/>
        <v>0</v>
      </c>
      <c r="R7" s="164">
        <f ca="1">NPV(Q6,K7:$K$244) + ($A$13+$A$14+$A$15)/POWER(1+Q6,$A$28-D7+1)</f>
        <v>0</v>
      </c>
      <c r="S7" s="164">
        <f ca="1">NPV(Q7,K7:$K$244) + ($A$13+$A$14+$A$15)/POWER(1+Q7,$A$28-D7+1)</f>
        <v>0</v>
      </c>
      <c r="T7" s="45">
        <f t="shared" ca="1" si="11"/>
        <v>0</v>
      </c>
      <c r="U7" s="45">
        <f t="shared" ca="1" si="17"/>
        <v>0</v>
      </c>
      <c r="V7" s="45">
        <f t="shared" ca="1" si="18"/>
        <v>0</v>
      </c>
      <c r="W7" s="45">
        <f t="shared" ca="1" si="12"/>
        <v>0</v>
      </c>
      <c r="X7" s="25">
        <f ca="1">T7+W7+U7+V7</f>
        <v>0</v>
      </c>
      <c r="Z7" s="28">
        <f t="shared" ca="1" si="19"/>
        <v>0</v>
      </c>
      <c r="AA7" s="233"/>
      <c r="AB7" s="45">
        <f t="shared" ca="1" si="13"/>
        <v>0</v>
      </c>
      <c r="AC7" s="45">
        <f t="shared" ca="1" si="2"/>
        <v>0</v>
      </c>
      <c r="AD7" s="25">
        <f t="shared" ca="1" si="3"/>
        <v>0</v>
      </c>
    </row>
    <row r="8" spans="1:31" x14ac:dyDescent="0.35">
      <c r="A8" s="246">
        <f ca="1">IF(A6=0,A7,A6)</f>
        <v>0</v>
      </c>
      <c r="B8" s="48" t="s">
        <v>15</v>
      </c>
      <c r="D8" s="20">
        <v>4</v>
      </c>
      <c r="E8" s="21">
        <f t="shared" ca="1" si="14"/>
        <v>1461</v>
      </c>
      <c r="F8" s="44">
        <f t="shared" ca="1" si="4"/>
        <v>1826</v>
      </c>
      <c r="G8" s="22" t="s">
        <v>119</v>
      </c>
      <c r="H8" s="44">
        <f t="shared" ca="1" si="15"/>
        <v>1461</v>
      </c>
      <c r="I8" s="45">
        <f t="shared" ca="1" si="5"/>
        <v>0</v>
      </c>
      <c r="J8" s="45">
        <f t="shared" ca="1" si="6"/>
        <v>0</v>
      </c>
      <c r="K8" s="45">
        <f t="shared" ca="1" si="7"/>
        <v>0</v>
      </c>
      <c r="L8" s="45"/>
      <c r="M8" s="45">
        <f t="shared" ca="1" si="16"/>
        <v>0</v>
      </c>
      <c r="N8" s="257">
        <f t="shared" ca="1" si="8"/>
        <v>0</v>
      </c>
      <c r="O8" s="23"/>
      <c r="P8" s="255">
        <f t="shared" ca="1" si="9"/>
        <v>0</v>
      </c>
      <c r="Q8" s="163">
        <f t="shared" ca="1" si="10"/>
        <v>0</v>
      </c>
      <c r="R8" s="164">
        <f ca="1">NPV(Q7,K8:$K$244) + ($A$13+$A$14+$A$15)/POWER(1+Q7,$A$28-D8+1)</f>
        <v>0</v>
      </c>
      <c r="S8" s="164">
        <f ca="1">NPV(Q8,K8:$K$244) + ($A$13+$A$14+$A$15)/POWER(1+Q8,$A$28-D8+1)</f>
        <v>0</v>
      </c>
      <c r="T8" s="45">
        <f ca="1">IF(ISBLANK(G8),0,X7)</f>
        <v>0</v>
      </c>
      <c r="U8" s="45">
        <f ca="1">S8*Q8</f>
        <v>0</v>
      </c>
      <c r="V8" s="45">
        <f t="shared" ca="1" si="18"/>
        <v>0</v>
      </c>
      <c r="W8" s="45">
        <f t="shared" ca="1" si="12"/>
        <v>0</v>
      </c>
      <c r="X8" s="25">
        <f t="shared" ca="1" si="1"/>
        <v>0</v>
      </c>
      <c r="Z8" s="28">
        <f t="shared" ca="1" si="19"/>
        <v>0</v>
      </c>
      <c r="AA8" s="233"/>
      <c r="AB8" s="45">
        <f t="shared" ca="1" si="13"/>
        <v>0</v>
      </c>
      <c r="AC8" s="45">
        <f t="shared" ca="1" si="2"/>
        <v>0</v>
      </c>
      <c r="AD8" s="25">
        <f t="shared" ca="1" si="3"/>
        <v>0</v>
      </c>
    </row>
    <row r="9" spans="1:31" x14ac:dyDescent="0.35">
      <c r="A9" s="105">
        <f ca="1">VLOOKUP($B$3,'Input Table'!B:L,6,0)</f>
        <v>0</v>
      </c>
      <c r="B9" s="27" t="s">
        <v>282</v>
      </c>
      <c r="D9" s="20">
        <v>5</v>
      </c>
      <c r="E9" s="21">
        <f t="shared" ca="1" si="14"/>
        <v>1827</v>
      </c>
      <c r="F9" s="44">
        <f t="shared" ca="1" si="4"/>
        <v>2191</v>
      </c>
      <c r="G9" s="22" t="s">
        <v>119</v>
      </c>
      <c r="H9" s="44">
        <f t="shared" ca="1" si="15"/>
        <v>1827</v>
      </c>
      <c r="I9" s="45">
        <f t="shared" ca="1" si="5"/>
        <v>0</v>
      </c>
      <c r="J9" s="45">
        <f t="shared" ca="1" si="6"/>
        <v>0</v>
      </c>
      <c r="K9" s="45">
        <f t="shared" ca="1" si="7"/>
        <v>0</v>
      </c>
      <c r="L9" s="45"/>
      <c r="M9" s="45">
        <f t="shared" ca="1" si="16"/>
        <v>0</v>
      </c>
      <c r="N9" s="257">
        <f t="shared" ca="1" si="8"/>
        <v>0</v>
      </c>
      <c r="O9" s="23"/>
      <c r="P9" s="255">
        <f t="shared" ca="1" si="9"/>
        <v>0</v>
      </c>
      <c r="Q9" s="163">
        <f t="shared" ca="1" si="10"/>
        <v>0</v>
      </c>
      <c r="R9" s="164">
        <f ca="1">NPV(Q8,K9:$K$244) + ($A$13+$A$14+$A$15)/POWER(1+Q8,$A$28-D9+1)</f>
        <v>0</v>
      </c>
      <c r="S9" s="164">
        <f ca="1">NPV(Q9,K9:$K$244) + ($A$13+$A$14+$A$15)/POWER(1+Q9,$A$28-D9+1)</f>
        <v>0</v>
      </c>
      <c r="T9" s="45">
        <f t="shared" ca="1" si="11"/>
        <v>0</v>
      </c>
      <c r="U9" s="45">
        <f t="shared" ca="1" si="17"/>
        <v>0</v>
      </c>
      <c r="V9" s="45">
        <f t="shared" ca="1" si="18"/>
        <v>0</v>
      </c>
      <c r="W9" s="45">
        <f t="shared" ca="1" si="12"/>
        <v>0</v>
      </c>
      <c r="X9" s="25">
        <f t="shared" ca="1" si="1"/>
        <v>0</v>
      </c>
      <c r="Z9" s="28">
        <f t="shared" ca="1" si="19"/>
        <v>0</v>
      </c>
      <c r="AA9" s="233"/>
      <c r="AB9" s="45">
        <f t="shared" ca="1" si="13"/>
        <v>0</v>
      </c>
      <c r="AC9" s="45">
        <f t="shared" ca="1" si="2"/>
        <v>0</v>
      </c>
      <c r="AD9" s="25">
        <f t="shared" ca="1" si="3"/>
        <v>0</v>
      </c>
    </row>
    <row r="10" spans="1:31" x14ac:dyDescent="0.35">
      <c r="A10" s="105">
        <f ca="1">VLOOKUP($B$3,'Input Table'!B:L,7,0)</f>
        <v>0</v>
      </c>
      <c r="B10" s="27" t="s">
        <v>32</v>
      </c>
      <c r="D10" s="20">
        <v>6</v>
      </c>
      <c r="E10" s="21">
        <f t="shared" ca="1" si="14"/>
        <v>2192</v>
      </c>
      <c r="F10" s="44">
        <f t="shared" ca="1" si="4"/>
        <v>2556</v>
      </c>
      <c r="G10" s="22" t="s">
        <v>119</v>
      </c>
      <c r="H10" s="44">
        <f t="shared" ca="1" si="15"/>
        <v>2192</v>
      </c>
      <c r="I10" s="45">
        <f t="shared" ca="1" si="5"/>
        <v>0</v>
      </c>
      <c r="J10" s="45">
        <f t="shared" ca="1" si="6"/>
        <v>0</v>
      </c>
      <c r="K10" s="45">
        <f t="shared" ca="1" si="7"/>
        <v>0</v>
      </c>
      <c r="L10" s="45"/>
      <c r="M10" s="45">
        <f t="shared" ca="1" si="16"/>
        <v>0</v>
      </c>
      <c r="N10" s="257">
        <f t="shared" ca="1" si="8"/>
        <v>0</v>
      </c>
      <c r="O10" s="23"/>
      <c r="P10" s="255">
        <f t="shared" ca="1" si="9"/>
        <v>0</v>
      </c>
      <c r="Q10" s="163">
        <f t="shared" ca="1" si="10"/>
        <v>0</v>
      </c>
      <c r="R10" s="164">
        <f ca="1">NPV(Q9,K10:$K$244) + ($A$13+$A$14+$A$15)/POWER(1+Q9,$A$28-D10+1)</f>
        <v>0</v>
      </c>
      <c r="S10" s="164">
        <f ca="1">NPV(Q10,K10:$K$244) + ($A$13+$A$14+$A$15)/POWER(1+Q10,$A$28-D10+1)</f>
        <v>0</v>
      </c>
      <c r="T10" s="45">
        <f t="shared" ca="1" si="11"/>
        <v>0</v>
      </c>
      <c r="U10" s="45">
        <f t="shared" ca="1" si="17"/>
        <v>0</v>
      </c>
      <c r="V10" s="45">
        <f t="shared" ca="1" si="18"/>
        <v>0</v>
      </c>
      <c r="W10" s="45">
        <f t="shared" ca="1" si="12"/>
        <v>0</v>
      </c>
      <c r="X10" s="25">
        <f ca="1">T10+W10+U10+V10</f>
        <v>0</v>
      </c>
      <c r="Z10" s="28">
        <f t="shared" ca="1" si="19"/>
        <v>0</v>
      </c>
      <c r="AA10" s="233"/>
      <c r="AB10" s="45">
        <f t="shared" ca="1" si="13"/>
        <v>0</v>
      </c>
      <c r="AC10" s="45">
        <f t="shared" ca="1" si="2"/>
        <v>0</v>
      </c>
      <c r="AD10" s="25">
        <f t="shared" ca="1" si="3"/>
        <v>0</v>
      </c>
    </row>
    <row r="11" spans="1:31" x14ac:dyDescent="0.35">
      <c r="A11" s="105">
        <f ca="1">A9-A10</f>
        <v>0</v>
      </c>
      <c r="B11" s="27" t="s">
        <v>33</v>
      </c>
      <c r="D11" s="20">
        <v>7</v>
      </c>
      <c r="E11" s="21">
        <f t="shared" ca="1" si="14"/>
        <v>2557</v>
      </c>
      <c r="F11" s="44">
        <f t="shared" ca="1" si="4"/>
        <v>2921</v>
      </c>
      <c r="G11" s="22" t="s">
        <v>119</v>
      </c>
      <c r="H11" s="44">
        <f t="shared" ca="1" si="15"/>
        <v>2557</v>
      </c>
      <c r="I11" s="45">
        <f t="shared" ca="1" si="5"/>
        <v>0</v>
      </c>
      <c r="J11" s="45">
        <f t="shared" ca="1" si="6"/>
        <v>0</v>
      </c>
      <c r="K11" s="45">
        <f t="shared" ca="1" si="7"/>
        <v>0</v>
      </c>
      <c r="L11" s="45"/>
      <c r="M11" s="45">
        <f t="shared" ca="1" si="16"/>
        <v>0</v>
      </c>
      <c r="N11" s="257">
        <f t="shared" ca="1" si="8"/>
        <v>0</v>
      </c>
      <c r="O11" s="23"/>
      <c r="P11" s="255">
        <f t="shared" ca="1" si="9"/>
        <v>0</v>
      </c>
      <c r="Q11" s="163">
        <f t="shared" ca="1" si="10"/>
        <v>0</v>
      </c>
      <c r="R11" s="164">
        <f ca="1">NPV(Q10,K11:$K$244) + ($A$13+$A$14+$A$15)/POWER(1+Q10,$A$28-D11+1)</f>
        <v>0</v>
      </c>
      <c r="S11" s="164">
        <f ca="1">NPV(Q11,K11:$K$244) + ($A$13+$A$14+$A$15)/POWER(1+Q11,$A$28-D11+1)</f>
        <v>0</v>
      </c>
      <c r="T11" s="45">
        <f ca="1">IF(ISBLANK(G11),0,X10)</f>
        <v>0</v>
      </c>
      <c r="U11" s="45">
        <f ca="1">S11*Q11</f>
        <v>0</v>
      </c>
      <c r="V11" s="45">
        <f t="shared" ca="1" si="18"/>
        <v>0</v>
      </c>
      <c r="W11" s="45">
        <f t="shared" ca="1" si="12"/>
        <v>0</v>
      </c>
      <c r="X11" s="25">
        <f ca="1">T11+W11+U11+V11</f>
        <v>0</v>
      </c>
      <c r="Z11" s="28">
        <f t="shared" ca="1" si="19"/>
        <v>0</v>
      </c>
      <c r="AA11" s="233"/>
      <c r="AB11" s="45">
        <f t="shared" ca="1" si="13"/>
        <v>0</v>
      </c>
      <c r="AC11" s="45">
        <f t="shared" ca="1" si="2"/>
        <v>0</v>
      </c>
      <c r="AD11" s="25">
        <f t="shared" ca="1" si="3"/>
        <v>0</v>
      </c>
    </row>
    <row r="12" spans="1:31" x14ac:dyDescent="0.35">
      <c r="A12" s="112">
        <f ca="1">VLOOKUP($B$3,'Input Table'!B:L,8,0)</f>
        <v>0</v>
      </c>
      <c r="B12" s="48" t="s">
        <v>34</v>
      </c>
      <c r="D12" s="20">
        <v>8</v>
      </c>
      <c r="E12" s="21">
        <f t="shared" ca="1" si="14"/>
        <v>2922</v>
      </c>
      <c r="F12" s="44">
        <f t="shared" ca="1" si="4"/>
        <v>3287</v>
      </c>
      <c r="G12" s="22" t="s">
        <v>119</v>
      </c>
      <c r="H12" s="44">
        <f t="shared" ca="1" si="15"/>
        <v>2922</v>
      </c>
      <c r="I12" s="45">
        <f t="shared" ca="1" si="5"/>
        <v>0</v>
      </c>
      <c r="J12" s="45">
        <f t="shared" ca="1" si="6"/>
        <v>0</v>
      </c>
      <c r="K12" s="45">
        <f t="shared" ca="1" si="7"/>
        <v>0</v>
      </c>
      <c r="L12" s="45"/>
      <c r="M12" s="45">
        <f t="shared" ca="1" si="16"/>
        <v>0</v>
      </c>
      <c r="N12" s="257">
        <f t="shared" ca="1" si="8"/>
        <v>0</v>
      </c>
      <c r="O12" s="23"/>
      <c r="P12" s="255">
        <f t="shared" ca="1" si="9"/>
        <v>0</v>
      </c>
      <c r="Q12" s="163">
        <f t="shared" ca="1" si="10"/>
        <v>0</v>
      </c>
      <c r="R12" s="164">
        <f ca="1">NPV(Q11,K12:$K$244) + ($A$13+$A$14+$A$15)/POWER(1+Q11,$A$28-D12+1)</f>
        <v>0</v>
      </c>
      <c r="S12" s="164">
        <f ca="1">NPV(Q12,K12:$K$244) + ($A$13+$A$14+$A$15)/POWER(1+Q12,$A$28-D12+1)</f>
        <v>0</v>
      </c>
      <c r="T12" s="45">
        <f t="shared" ca="1" si="11"/>
        <v>0</v>
      </c>
      <c r="U12" s="45">
        <f t="shared" ca="1" si="17"/>
        <v>0</v>
      </c>
      <c r="V12" s="45">
        <f t="shared" ca="1" si="18"/>
        <v>0</v>
      </c>
      <c r="W12" s="45">
        <f t="shared" ca="1" si="12"/>
        <v>0</v>
      </c>
      <c r="X12" s="25">
        <f t="shared" ca="1" si="1"/>
        <v>0</v>
      </c>
      <c r="Z12" s="28">
        <f t="shared" ca="1" si="19"/>
        <v>0</v>
      </c>
      <c r="AA12" s="233"/>
      <c r="AB12" s="45">
        <f t="shared" ca="1" si="13"/>
        <v>0</v>
      </c>
      <c r="AC12" s="45">
        <f t="shared" ca="1" si="2"/>
        <v>0</v>
      </c>
      <c r="AD12" s="25">
        <f t="shared" ca="1" si="3"/>
        <v>0</v>
      </c>
    </row>
    <row r="13" spans="1:31" x14ac:dyDescent="0.35">
      <c r="A13" s="105">
        <f ca="1">VLOOKUP($B$3,'Input Table'!B:L,9,0)</f>
        <v>0</v>
      </c>
      <c r="B13" s="27" t="s">
        <v>35</v>
      </c>
      <c r="D13" s="20">
        <v>9</v>
      </c>
      <c r="E13" s="21">
        <f t="shared" ca="1" si="14"/>
        <v>3288</v>
      </c>
      <c r="F13" s="44">
        <f t="shared" ca="1" si="4"/>
        <v>3652</v>
      </c>
      <c r="G13" s="22" t="s">
        <v>119</v>
      </c>
      <c r="H13" s="44">
        <f t="shared" ca="1" si="15"/>
        <v>3288</v>
      </c>
      <c r="I13" s="45">
        <f t="shared" ca="1" si="5"/>
        <v>0</v>
      </c>
      <c r="J13" s="45">
        <f t="shared" ca="1" si="6"/>
        <v>0</v>
      </c>
      <c r="K13" s="45">
        <f t="shared" ca="1" si="7"/>
        <v>0</v>
      </c>
      <c r="L13" s="45"/>
      <c r="M13" s="45">
        <f t="shared" ca="1" si="16"/>
        <v>0</v>
      </c>
      <c r="N13" s="257">
        <f t="shared" ca="1" si="8"/>
        <v>0</v>
      </c>
      <c r="O13" s="23"/>
      <c r="P13" s="255">
        <f t="shared" ca="1" si="9"/>
        <v>0</v>
      </c>
      <c r="Q13" s="163">
        <f t="shared" ca="1" si="10"/>
        <v>0</v>
      </c>
      <c r="R13" s="164">
        <f ca="1">NPV(Q12,K13:$K$244) + ($A$13+$A$14+$A$15)/POWER(1+Q12,$A$28-D13+1)</f>
        <v>0</v>
      </c>
      <c r="S13" s="164">
        <f ca="1">NPV(Q13,K13:$K$244) + ($A$13+$A$14+$A$15)/POWER(1+Q13,$A$28-D13+1)</f>
        <v>0</v>
      </c>
      <c r="T13" s="45">
        <f t="shared" ca="1" si="11"/>
        <v>0</v>
      </c>
      <c r="U13" s="45">
        <f t="shared" ca="1" si="17"/>
        <v>0</v>
      </c>
      <c r="V13" s="45">
        <f t="shared" ca="1" si="18"/>
        <v>0</v>
      </c>
      <c r="W13" s="45">
        <f t="shared" ca="1" si="12"/>
        <v>0</v>
      </c>
      <c r="X13" s="25">
        <f t="shared" ca="1" si="1"/>
        <v>0</v>
      </c>
      <c r="Z13" s="28">
        <f t="shared" ca="1" si="19"/>
        <v>0</v>
      </c>
      <c r="AA13" s="233"/>
      <c r="AB13" s="45">
        <f t="shared" ca="1" si="13"/>
        <v>0</v>
      </c>
      <c r="AC13" s="45">
        <f t="shared" ca="1" si="2"/>
        <v>0</v>
      </c>
      <c r="AD13" s="25">
        <f t="shared" ca="1" si="3"/>
        <v>0</v>
      </c>
    </row>
    <row r="14" spans="1:31" x14ac:dyDescent="0.35">
      <c r="A14" s="105">
        <f ca="1">VLOOKUP($B$3,'Input Table'!B:L,10,0)</f>
        <v>0</v>
      </c>
      <c r="B14" s="27" t="s">
        <v>36</v>
      </c>
      <c r="D14" s="20">
        <v>10</v>
      </c>
      <c r="E14" s="21">
        <f t="shared" ca="1" si="14"/>
        <v>3653</v>
      </c>
      <c r="F14" s="44">
        <f t="shared" ca="1" si="4"/>
        <v>4017</v>
      </c>
      <c r="G14" s="22" t="s">
        <v>119</v>
      </c>
      <c r="H14" s="44">
        <f t="shared" ca="1" si="15"/>
        <v>3653</v>
      </c>
      <c r="I14" s="45">
        <f t="shared" ca="1" si="5"/>
        <v>0</v>
      </c>
      <c r="J14" s="45">
        <f t="shared" ca="1" si="6"/>
        <v>0</v>
      </c>
      <c r="K14" s="45">
        <f t="shared" ca="1" si="7"/>
        <v>0</v>
      </c>
      <c r="L14" s="45"/>
      <c r="M14" s="45">
        <f t="shared" ca="1" si="16"/>
        <v>0</v>
      </c>
      <c r="N14" s="257">
        <f t="shared" ca="1" si="8"/>
        <v>0</v>
      </c>
      <c r="O14" s="23"/>
      <c r="P14" s="255">
        <f t="shared" ca="1" si="9"/>
        <v>0</v>
      </c>
      <c r="Q14" s="163">
        <f t="shared" ca="1" si="10"/>
        <v>0</v>
      </c>
      <c r="R14" s="164">
        <f ca="1">NPV(Q13,K14:$K$244) + ($A$13+$A$14+$A$15)/POWER(1+Q13,$A$28-D14+1)</f>
        <v>0</v>
      </c>
      <c r="S14" s="164">
        <f ca="1">NPV(Q14,K14:$K$244) + ($A$13+$A$14+$A$15)/POWER(1+Q14,$A$28-D14+1)</f>
        <v>0</v>
      </c>
      <c r="T14" s="45">
        <f t="shared" ca="1" si="11"/>
        <v>0</v>
      </c>
      <c r="U14" s="45">
        <f t="shared" ca="1" si="17"/>
        <v>0</v>
      </c>
      <c r="V14" s="45">
        <f t="shared" ca="1" si="18"/>
        <v>0</v>
      </c>
      <c r="W14" s="45">
        <f t="shared" ca="1" si="12"/>
        <v>0</v>
      </c>
      <c r="X14" s="25">
        <f t="shared" ca="1" si="1"/>
        <v>0</v>
      </c>
      <c r="Z14" s="28">
        <f t="shared" ca="1" si="19"/>
        <v>0</v>
      </c>
      <c r="AA14" s="233"/>
      <c r="AB14" s="45">
        <f t="shared" ca="1" si="13"/>
        <v>0</v>
      </c>
      <c r="AC14" s="45">
        <f t="shared" ca="1" si="2"/>
        <v>0</v>
      </c>
      <c r="AD14" s="25">
        <f t="shared" ca="1" si="3"/>
        <v>0</v>
      </c>
    </row>
    <row r="15" spans="1:31" x14ac:dyDescent="0.35">
      <c r="A15" s="105">
        <f ca="1">VLOOKUP($B$3,'Input Table'!B:L,11,0)</f>
        <v>0</v>
      </c>
      <c r="B15" s="27" t="s">
        <v>37</v>
      </c>
      <c r="D15" s="20">
        <v>11</v>
      </c>
      <c r="E15" s="21">
        <f t="shared" ca="1" si="14"/>
        <v>4018</v>
      </c>
      <c r="F15" s="44">
        <f t="shared" ca="1" si="4"/>
        <v>4382</v>
      </c>
      <c r="G15" s="22" t="s">
        <v>119</v>
      </c>
      <c r="H15" s="44">
        <f t="shared" ca="1" si="15"/>
        <v>4018</v>
      </c>
      <c r="I15" s="45">
        <f t="shared" ca="1" si="5"/>
        <v>0</v>
      </c>
      <c r="J15" s="45">
        <f t="shared" ca="1" si="6"/>
        <v>0</v>
      </c>
      <c r="K15" s="45">
        <f t="shared" ca="1" si="7"/>
        <v>0</v>
      </c>
      <c r="L15" s="45"/>
      <c r="M15" s="45">
        <f t="shared" ca="1" si="16"/>
        <v>0</v>
      </c>
      <c r="N15" s="257">
        <f t="shared" ca="1" si="8"/>
        <v>0</v>
      </c>
      <c r="O15" s="23"/>
      <c r="P15" s="255">
        <f t="shared" ca="1" si="9"/>
        <v>0</v>
      </c>
      <c r="Q15" s="163">
        <f t="shared" ca="1" si="10"/>
        <v>0</v>
      </c>
      <c r="R15" s="164">
        <f ca="1">NPV(Q14,K15:$K$244) + ($A$13+$A$14+$A$15)/POWER(1+Q14,$A$28-D15+1)</f>
        <v>0</v>
      </c>
      <c r="S15" s="164">
        <f ca="1">NPV(Q15,K15:$K$244) + ($A$13+$A$14+$A$15)/POWER(1+Q15,$A$28-D15+1)</f>
        <v>0</v>
      </c>
      <c r="T15" s="45">
        <f t="shared" ca="1" si="11"/>
        <v>0</v>
      </c>
      <c r="U15" s="45">
        <f t="shared" ca="1" si="17"/>
        <v>0</v>
      </c>
      <c r="V15" s="45">
        <f t="shared" ca="1" si="18"/>
        <v>0</v>
      </c>
      <c r="W15" s="45">
        <f t="shared" ca="1" si="12"/>
        <v>0</v>
      </c>
      <c r="X15" s="25">
        <f t="shared" ca="1" si="1"/>
        <v>0</v>
      </c>
      <c r="Z15" s="28">
        <f t="shared" ca="1" si="19"/>
        <v>0</v>
      </c>
      <c r="AA15" s="233"/>
      <c r="AB15" s="45">
        <f t="shared" ca="1" si="13"/>
        <v>0</v>
      </c>
      <c r="AC15" s="45">
        <f t="shared" ca="1" si="2"/>
        <v>0</v>
      </c>
      <c r="AD15" s="25">
        <f t="shared" ca="1" si="3"/>
        <v>0</v>
      </c>
    </row>
    <row r="16" spans="1:31" x14ac:dyDescent="0.35">
      <c r="A16" s="250">
        <f ca="1">-PV($A$8,$A$28,A11)</f>
        <v>0</v>
      </c>
      <c r="B16" s="48" t="s">
        <v>38</v>
      </c>
      <c r="D16" s="20">
        <v>12</v>
      </c>
      <c r="E16" s="21">
        <f t="shared" ca="1" si="14"/>
        <v>4383</v>
      </c>
      <c r="F16" s="44">
        <f t="shared" ca="1" si="4"/>
        <v>4748</v>
      </c>
      <c r="G16" s="22" t="s">
        <v>119</v>
      </c>
      <c r="H16" s="44">
        <f t="shared" ca="1" si="15"/>
        <v>4383</v>
      </c>
      <c r="I16" s="45">
        <f t="shared" ca="1" si="5"/>
        <v>0</v>
      </c>
      <c r="J16" s="45">
        <f t="shared" ca="1" si="6"/>
        <v>0</v>
      </c>
      <c r="K16" s="45">
        <f t="shared" ca="1" si="7"/>
        <v>0</v>
      </c>
      <c r="L16" s="45"/>
      <c r="M16" s="45">
        <f t="shared" ca="1" si="16"/>
        <v>0</v>
      </c>
      <c r="N16" s="257">
        <f t="shared" ca="1" si="8"/>
        <v>0</v>
      </c>
      <c r="O16" s="23"/>
      <c r="P16" s="255">
        <f t="shared" ca="1" si="9"/>
        <v>0</v>
      </c>
      <c r="Q16" s="163">
        <f t="shared" ca="1" si="10"/>
        <v>0</v>
      </c>
      <c r="R16" s="164">
        <f ca="1">NPV(Q15,K16:$K$244) + ($A$13+$A$14+$A$15)/POWER(1+Q15,$A$28-D16+1)</f>
        <v>0</v>
      </c>
      <c r="S16" s="164">
        <f ca="1">NPV(Q16,K16:$K$244) + ($A$13+$A$14+$A$15)/POWER(1+Q16,$A$28-D16+1)</f>
        <v>0</v>
      </c>
      <c r="T16" s="45">
        <f t="shared" ca="1" si="11"/>
        <v>0</v>
      </c>
      <c r="U16" s="45">
        <f t="shared" ca="1" si="17"/>
        <v>0</v>
      </c>
      <c r="V16" s="45">
        <f t="shared" ca="1" si="18"/>
        <v>0</v>
      </c>
      <c r="W16" s="45">
        <v>0</v>
      </c>
      <c r="X16" s="25">
        <f t="shared" ca="1" si="1"/>
        <v>0</v>
      </c>
      <c r="Z16" s="28">
        <f t="shared" ca="1" si="19"/>
        <v>0</v>
      </c>
      <c r="AA16" s="233"/>
      <c r="AB16" s="45">
        <f t="shared" ca="1" si="13"/>
        <v>0</v>
      </c>
      <c r="AC16" s="45">
        <v>0</v>
      </c>
      <c r="AD16" s="25">
        <f t="shared" ca="1" si="3"/>
        <v>0</v>
      </c>
    </row>
    <row r="17" spans="1:30" x14ac:dyDescent="0.35">
      <c r="A17" s="247">
        <v>0</v>
      </c>
      <c r="B17" s="48" t="s">
        <v>273</v>
      </c>
      <c r="D17" s="20">
        <v>13</v>
      </c>
      <c r="E17" s="21">
        <f t="shared" ca="1" si="14"/>
        <v>4749</v>
      </c>
      <c r="F17" s="44">
        <f t="shared" ca="1" si="4"/>
        <v>5113</v>
      </c>
      <c r="G17" s="22" t="s">
        <v>119</v>
      </c>
      <c r="H17" s="44">
        <f t="shared" ca="1" si="15"/>
        <v>4749</v>
      </c>
      <c r="I17" s="45">
        <f t="shared" ca="1" si="5"/>
        <v>0</v>
      </c>
      <c r="J17" s="45">
        <f t="shared" ca="1" si="6"/>
        <v>0</v>
      </c>
      <c r="K17" s="45">
        <f t="shared" ca="1" si="7"/>
        <v>0</v>
      </c>
      <c r="L17" s="45"/>
      <c r="M17" s="45">
        <f t="shared" ca="1" si="16"/>
        <v>0</v>
      </c>
      <c r="N17" s="257">
        <f t="shared" ca="1" si="8"/>
        <v>0</v>
      </c>
      <c r="O17" s="23"/>
      <c r="P17" s="255">
        <f t="shared" ca="1" si="9"/>
        <v>0</v>
      </c>
      <c r="Q17" s="163">
        <f t="shared" ca="1" si="10"/>
        <v>0</v>
      </c>
      <c r="R17" s="164">
        <f ca="1">NPV(Q16,K17:$K$244) + ($A$13+$A$14+$A$15)/POWER(1+Q16,$A$28-D17+1)</f>
        <v>0</v>
      </c>
      <c r="S17" s="164">
        <f ca="1">NPV(Q17,K17:$K$244) + ($A$13+$A$14+$A$15)/POWER(1+Q17,$A$28-D17+1)</f>
        <v>0</v>
      </c>
      <c r="T17" s="45">
        <f t="shared" ca="1" si="11"/>
        <v>0</v>
      </c>
      <c r="U17" s="45">
        <f t="shared" ca="1" si="17"/>
        <v>0</v>
      </c>
      <c r="V17" s="45">
        <f t="shared" ca="1" si="18"/>
        <v>0</v>
      </c>
      <c r="W17" s="45">
        <f t="shared" ca="1" si="12"/>
        <v>0</v>
      </c>
      <c r="X17" s="25">
        <f t="shared" ca="1" si="1"/>
        <v>0</v>
      </c>
      <c r="Z17" s="28">
        <f t="shared" ca="1" si="19"/>
        <v>0</v>
      </c>
      <c r="AA17" s="233"/>
      <c r="AB17" s="45">
        <f t="shared" ca="1" si="13"/>
        <v>0</v>
      </c>
      <c r="AC17" s="45">
        <f t="shared" ca="1" si="2"/>
        <v>0</v>
      </c>
      <c r="AD17" s="25">
        <f t="shared" ca="1" si="3"/>
        <v>0</v>
      </c>
    </row>
    <row r="18" spans="1:30" x14ac:dyDescent="0.35">
      <c r="A18" s="247">
        <f ca="1">A13/POWER(1+$A$8,$A$28)</f>
        <v>0</v>
      </c>
      <c r="B18" s="48" t="s">
        <v>39</v>
      </c>
      <c r="D18" s="20">
        <v>14</v>
      </c>
      <c r="E18" s="21">
        <f t="shared" ca="1" si="14"/>
        <v>5114</v>
      </c>
      <c r="F18" s="44">
        <f t="shared" ca="1" si="4"/>
        <v>5478</v>
      </c>
      <c r="G18" s="22" t="s">
        <v>119</v>
      </c>
      <c r="H18" s="44">
        <f t="shared" ca="1" si="15"/>
        <v>5114</v>
      </c>
      <c r="I18" s="45">
        <f t="shared" ca="1" si="5"/>
        <v>0</v>
      </c>
      <c r="J18" s="45">
        <f t="shared" ca="1" si="6"/>
        <v>0</v>
      </c>
      <c r="K18" s="45">
        <f t="shared" ca="1" si="7"/>
        <v>0</v>
      </c>
      <c r="L18" s="45"/>
      <c r="M18" s="45">
        <f t="shared" ca="1" si="16"/>
        <v>0</v>
      </c>
      <c r="N18" s="257">
        <f t="shared" ca="1" si="8"/>
        <v>0</v>
      </c>
      <c r="O18" s="23"/>
      <c r="P18" s="255">
        <f t="shared" ca="1" si="9"/>
        <v>0</v>
      </c>
      <c r="Q18" s="163">
        <f t="shared" ca="1" si="10"/>
        <v>0</v>
      </c>
      <c r="R18" s="164">
        <f ca="1">NPV(Q17,K18:$K$244) + ($A$13+$A$14+$A$15)/POWER(1+Q17,$A$28-D18+1)</f>
        <v>0</v>
      </c>
      <c r="S18" s="164">
        <f ca="1">NPV(Q18,K18:$K$244) + ($A$13+$A$14+$A$15)/POWER(1+Q18,$A$28-D18+1)</f>
        <v>0</v>
      </c>
      <c r="T18" s="45">
        <f t="shared" ca="1" si="11"/>
        <v>0</v>
      </c>
      <c r="U18" s="45">
        <f t="shared" ca="1" si="17"/>
        <v>0</v>
      </c>
      <c r="V18" s="45">
        <f t="shared" ca="1" si="18"/>
        <v>0</v>
      </c>
      <c r="W18" s="45">
        <v>0</v>
      </c>
      <c r="X18" s="25">
        <f t="shared" ca="1" si="1"/>
        <v>0</v>
      </c>
      <c r="Z18" s="28">
        <f t="shared" ca="1" si="19"/>
        <v>0</v>
      </c>
      <c r="AA18" s="233"/>
      <c r="AB18" s="45">
        <f t="shared" ca="1" si="13"/>
        <v>0</v>
      </c>
      <c r="AC18" s="45">
        <f t="shared" si="2"/>
        <v>0</v>
      </c>
      <c r="AD18" s="25">
        <f t="shared" ca="1" si="3"/>
        <v>0</v>
      </c>
    </row>
    <row r="19" spans="1:30" x14ac:dyDescent="0.35">
      <c r="A19" s="247">
        <f ca="1">A14/POWER(1+$A$8,$A$28)</f>
        <v>0</v>
      </c>
      <c r="B19" s="48" t="s">
        <v>40</v>
      </c>
      <c r="C19" s="29"/>
      <c r="D19" s="20">
        <v>15</v>
      </c>
      <c r="E19" s="21">
        <f t="shared" ca="1" si="14"/>
        <v>5479</v>
      </c>
      <c r="F19" s="44">
        <f t="shared" ca="1" si="4"/>
        <v>5843</v>
      </c>
      <c r="G19" s="22" t="s">
        <v>119</v>
      </c>
      <c r="H19" s="44">
        <f t="shared" ca="1" si="15"/>
        <v>5479</v>
      </c>
      <c r="I19" s="45">
        <f t="shared" ca="1" si="5"/>
        <v>0</v>
      </c>
      <c r="J19" s="45">
        <f t="shared" ca="1" si="6"/>
        <v>0</v>
      </c>
      <c r="K19" s="45">
        <f t="shared" ca="1" si="7"/>
        <v>0</v>
      </c>
      <c r="L19" s="45"/>
      <c r="M19" s="45">
        <f t="shared" ca="1" si="16"/>
        <v>0</v>
      </c>
      <c r="N19" s="257">
        <f t="shared" ca="1" si="8"/>
        <v>0</v>
      </c>
      <c r="O19" s="23"/>
      <c r="P19" s="255">
        <f t="shared" ca="1" si="9"/>
        <v>0</v>
      </c>
      <c r="Q19" s="163">
        <f t="shared" ca="1" si="10"/>
        <v>0</v>
      </c>
      <c r="R19" s="164">
        <f ca="1">NPV(Q18,K19:$K$244) + ($A$13+$A$14+$A$15)/POWER(1+Q18,$A$28-D19+1)</f>
        <v>0</v>
      </c>
      <c r="S19" s="164">
        <f ca="1">NPV(Q19,K19:$K$244) + ($A$13+$A$14+$A$15)/POWER(1+Q19,$A$28-D19+1)</f>
        <v>0</v>
      </c>
      <c r="T19" s="45">
        <f t="shared" ca="1" si="11"/>
        <v>0</v>
      </c>
      <c r="U19" s="45">
        <f t="shared" ca="1" si="17"/>
        <v>0</v>
      </c>
      <c r="V19" s="45">
        <f t="shared" ca="1" si="18"/>
        <v>0</v>
      </c>
      <c r="W19" s="45">
        <f t="shared" ca="1" si="12"/>
        <v>0</v>
      </c>
      <c r="X19" s="25">
        <f t="shared" ca="1" si="1"/>
        <v>0</v>
      </c>
      <c r="Z19" s="28">
        <f t="shared" ca="1" si="19"/>
        <v>0</v>
      </c>
      <c r="AA19" s="233"/>
      <c r="AB19" s="45">
        <f t="shared" ca="1" si="13"/>
        <v>0</v>
      </c>
      <c r="AC19" s="45">
        <f t="shared" ca="1" si="2"/>
        <v>0</v>
      </c>
      <c r="AD19" s="25">
        <f t="shared" ca="1" si="3"/>
        <v>0</v>
      </c>
    </row>
    <row r="20" spans="1:30" x14ac:dyDescent="0.35">
      <c r="A20" s="247">
        <f ca="1">A15/POWER(1+$A$8,$A$28)</f>
        <v>0</v>
      </c>
      <c r="B20" s="48" t="s">
        <v>41</v>
      </c>
      <c r="D20" s="20">
        <v>16</v>
      </c>
      <c r="E20" s="21">
        <f t="shared" ca="1" si="14"/>
        <v>5844</v>
      </c>
      <c r="F20" s="44">
        <f t="shared" ca="1" si="4"/>
        <v>6209</v>
      </c>
      <c r="G20" s="22" t="s">
        <v>119</v>
      </c>
      <c r="H20" s="44">
        <f t="shared" ca="1" si="15"/>
        <v>5844</v>
      </c>
      <c r="I20" s="45">
        <f t="shared" ca="1" si="5"/>
        <v>0</v>
      </c>
      <c r="J20" s="45">
        <f t="shared" ca="1" si="6"/>
        <v>0</v>
      </c>
      <c r="K20" s="45">
        <f t="shared" ca="1" si="7"/>
        <v>0</v>
      </c>
      <c r="L20" s="45"/>
      <c r="M20" s="45">
        <f t="shared" ca="1" si="16"/>
        <v>0</v>
      </c>
      <c r="N20" s="257">
        <f t="shared" ca="1" si="8"/>
        <v>0</v>
      </c>
      <c r="O20" s="23"/>
      <c r="P20" s="255">
        <f t="shared" ca="1" si="9"/>
        <v>0</v>
      </c>
      <c r="Q20" s="163">
        <f t="shared" ca="1" si="10"/>
        <v>0</v>
      </c>
      <c r="R20" s="164">
        <f ca="1">NPV(Q19,K20:$K$244) + ($A$13+$A$14+$A$15)/POWER(1+Q19,$A$28-D20+1)</f>
        <v>0</v>
      </c>
      <c r="S20" s="164">
        <f ca="1">NPV(Q20,K20:$K$244) + ($A$13+$A$14+$A$15)/POWER(1+Q20,$A$28-D20+1)</f>
        <v>0</v>
      </c>
      <c r="T20" s="45">
        <f t="shared" ca="1" si="11"/>
        <v>0</v>
      </c>
      <c r="U20" s="45">
        <f t="shared" ca="1" si="17"/>
        <v>0</v>
      </c>
      <c r="V20" s="45">
        <f t="shared" ca="1" si="18"/>
        <v>0</v>
      </c>
      <c r="W20" s="45">
        <f t="shared" ca="1" si="12"/>
        <v>0</v>
      </c>
      <c r="X20" s="25">
        <f t="shared" ca="1" si="1"/>
        <v>0</v>
      </c>
      <c r="Z20" s="28">
        <f t="shared" ca="1" si="19"/>
        <v>0</v>
      </c>
      <c r="AA20" s="233"/>
      <c r="AB20" s="45">
        <f t="shared" ca="1" si="13"/>
        <v>0</v>
      </c>
      <c r="AC20" s="45">
        <f t="shared" ca="1" si="2"/>
        <v>0</v>
      </c>
      <c r="AD20" s="25">
        <f t="shared" ca="1" si="3"/>
        <v>0</v>
      </c>
    </row>
    <row r="21" spans="1:30" ht="15" thickBot="1" x14ac:dyDescent="0.4">
      <c r="A21" s="273">
        <f ca="1">SUM(A16:A20)</f>
        <v>0</v>
      </c>
      <c r="B21" s="30" t="s">
        <v>42</v>
      </c>
      <c r="D21" s="20">
        <v>17</v>
      </c>
      <c r="E21" s="21">
        <f t="shared" ca="1" si="14"/>
        <v>6210</v>
      </c>
      <c r="F21" s="44">
        <f t="shared" ca="1" si="4"/>
        <v>6574</v>
      </c>
      <c r="G21" s="22" t="s">
        <v>119</v>
      </c>
      <c r="H21" s="44">
        <f t="shared" ca="1" si="15"/>
        <v>6210</v>
      </c>
      <c r="I21" s="45">
        <f t="shared" ca="1" si="5"/>
        <v>0</v>
      </c>
      <c r="J21" s="45">
        <f t="shared" ca="1" si="6"/>
        <v>0</v>
      </c>
      <c r="K21" s="45">
        <f t="shared" ca="1" si="7"/>
        <v>0</v>
      </c>
      <c r="L21" s="45"/>
      <c r="M21" s="45">
        <f t="shared" ca="1" si="16"/>
        <v>0</v>
      </c>
      <c r="N21" s="257">
        <f t="shared" ca="1" si="8"/>
        <v>0</v>
      </c>
      <c r="O21" s="23"/>
      <c r="P21" s="255">
        <f t="shared" ca="1" si="9"/>
        <v>0</v>
      </c>
      <c r="Q21" s="163">
        <f t="shared" ca="1" si="10"/>
        <v>0</v>
      </c>
      <c r="R21" s="164">
        <f ca="1">NPV(Q20,K21:$K$244) + ($A$13+$A$14+$A$15)/POWER(1+Q20,$A$28-D21+1)</f>
        <v>0</v>
      </c>
      <c r="S21" s="164">
        <f ca="1">NPV(Q21,K21:$K$244) + ($A$13+$A$14+$A$15)/POWER(1+Q21,$A$28-D21+1)</f>
        <v>0</v>
      </c>
      <c r="T21" s="45">
        <f t="shared" ca="1" si="11"/>
        <v>0</v>
      </c>
      <c r="U21" s="45">
        <f t="shared" ca="1" si="17"/>
        <v>0</v>
      </c>
      <c r="V21" s="45">
        <f t="shared" ca="1" si="18"/>
        <v>0</v>
      </c>
      <c r="W21" s="45">
        <f t="shared" ca="1" si="12"/>
        <v>0</v>
      </c>
      <c r="X21" s="25">
        <f t="shared" ca="1" si="1"/>
        <v>0</v>
      </c>
      <c r="Z21" s="28">
        <f t="shared" ca="1" si="19"/>
        <v>0</v>
      </c>
      <c r="AA21" s="233"/>
      <c r="AB21" s="45">
        <f t="shared" ca="1" si="13"/>
        <v>0</v>
      </c>
      <c r="AC21" s="45">
        <f t="shared" ca="1" si="2"/>
        <v>0</v>
      </c>
      <c r="AD21" s="25">
        <f t="shared" ca="1" si="3"/>
        <v>0</v>
      </c>
    </row>
    <row r="22" spans="1:30" ht="15" thickBot="1" x14ac:dyDescent="0.4">
      <c r="D22" s="20">
        <v>18</v>
      </c>
      <c r="E22" s="21">
        <f t="shared" ca="1" si="14"/>
        <v>6575</v>
      </c>
      <c r="F22" s="44">
        <f t="shared" ca="1" si="4"/>
        <v>6939</v>
      </c>
      <c r="G22" s="22" t="s">
        <v>119</v>
      </c>
      <c r="H22" s="44">
        <f t="shared" ca="1" si="15"/>
        <v>6575</v>
      </c>
      <c r="I22" s="45">
        <f t="shared" ca="1" si="5"/>
        <v>0</v>
      </c>
      <c r="J22" s="45">
        <f t="shared" ca="1" si="6"/>
        <v>0</v>
      </c>
      <c r="K22" s="45">
        <f t="shared" ca="1" si="7"/>
        <v>0</v>
      </c>
      <c r="L22" s="45"/>
      <c r="M22" s="45">
        <f t="shared" ca="1" si="16"/>
        <v>0</v>
      </c>
      <c r="N22" s="257">
        <f t="shared" ca="1" si="8"/>
        <v>0</v>
      </c>
      <c r="O22" s="23"/>
      <c r="P22" s="255">
        <f t="shared" ca="1" si="9"/>
        <v>0</v>
      </c>
      <c r="Q22" s="163">
        <f t="shared" ca="1" si="10"/>
        <v>0</v>
      </c>
      <c r="R22" s="164">
        <f ca="1">NPV(Q21,K22:$K$244) + ($A$13+$A$14+$A$15)/POWER(1+Q21,$A$28-D22+1)</f>
        <v>0</v>
      </c>
      <c r="S22" s="164">
        <f ca="1">NPV(Q22,K22:$K$244) + ($A$13+$A$14+$A$15)/POWER(1+Q22,$A$28-D22+1)</f>
        <v>0</v>
      </c>
      <c r="T22" s="45">
        <f t="shared" ca="1" si="11"/>
        <v>0</v>
      </c>
      <c r="U22" s="45">
        <f t="shared" ca="1" si="17"/>
        <v>0</v>
      </c>
      <c r="V22" s="45">
        <f t="shared" ca="1" si="18"/>
        <v>0</v>
      </c>
      <c r="W22" s="45">
        <f t="shared" ca="1" si="12"/>
        <v>0</v>
      </c>
      <c r="X22" s="25">
        <f t="shared" ca="1" si="1"/>
        <v>0</v>
      </c>
      <c r="Z22" s="28">
        <f t="shared" ca="1" si="19"/>
        <v>0</v>
      </c>
      <c r="AA22" s="233"/>
      <c r="AB22" s="45">
        <f t="shared" ca="1" si="13"/>
        <v>0</v>
      </c>
      <c r="AC22" s="45">
        <f t="shared" ca="1" si="2"/>
        <v>0</v>
      </c>
      <c r="AD22" s="25">
        <f t="shared" ca="1" si="3"/>
        <v>0</v>
      </c>
    </row>
    <row r="23" spans="1:30" ht="15.5" x14ac:dyDescent="0.35">
      <c r="A23" s="458" t="s">
        <v>43</v>
      </c>
      <c r="B23" s="459"/>
      <c r="D23" s="20">
        <v>19</v>
      </c>
      <c r="E23" s="21">
        <f t="shared" ca="1" si="14"/>
        <v>6940</v>
      </c>
      <c r="F23" s="44">
        <f t="shared" ca="1" si="4"/>
        <v>7304</v>
      </c>
      <c r="G23" s="22" t="s">
        <v>119</v>
      </c>
      <c r="H23" s="44">
        <f t="shared" ca="1" si="15"/>
        <v>6940</v>
      </c>
      <c r="I23" s="45">
        <f t="shared" ca="1" si="5"/>
        <v>0</v>
      </c>
      <c r="J23" s="45">
        <f t="shared" ca="1" si="6"/>
        <v>0</v>
      </c>
      <c r="K23" s="45">
        <f t="shared" ca="1" si="7"/>
        <v>0</v>
      </c>
      <c r="L23" s="45"/>
      <c r="M23" s="45">
        <f t="shared" ca="1" si="16"/>
        <v>0</v>
      </c>
      <c r="N23" s="257">
        <f t="shared" ca="1" si="8"/>
        <v>0</v>
      </c>
      <c r="O23" s="23"/>
      <c r="P23" s="255">
        <f t="shared" ca="1" si="9"/>
        <v>0</v>
      </c>
      <c r="Q23" s="163">
        <f t="shared" ca="1" si="10"/>
        <v>0</v>
      </c>
      <c r="R23" s="164">
        <f ca="1">NPV(Q22,K23:$K$244) + ($A$13+$A$14+$A$15)/POWER(1+Q22,$A$28-D23+1)</f>
        <v>0</v>
      </c>
      <c r="S23" s="164">
        <f ca="1">NPV(Q23,K23:$K$244) + ($A$13+$A$14+$A$15)/POWER(1+Q23,$A$28-D23+1)</f>
        <v>0</v>
      </c>
      <c r="T23" s="45">
        <f t="shared" ca="1" si="11"/>
        <v>0</v>
      </c>
      <c r="U23" s="45">
        <f t="shared" ca="1" si="17"/>
        <v>0</v>
      </c>
      <c r="V23" s="45">
        <f t="shared" ca="1" si="18"/>
        <v>0</v>
      </c>
      <c r="W23" s="45">
        <f t="shared" ca="1" si="12"/>
        <v>0</v>
      </c>
      <c r="X23" s="25">
        <f t="shared" ca="1" si="1"/>
        <v>0</v>
      </c>
      <c r="Z23" s="28">
        <f t="shared" ca="1" si="19"/>
        <v>0</v>
      </c>
      <c r="AA23" s="233"/>
      <c r="AB23" s="45">
        <f t="shared" ca="1" si="13"/>
        <v>0</v>
      </c>
      <c r="AC23" s="45">
        <f t="shared" ca="1" si="2"/>
        <v>0</v>
      </c>
      <c r="AD23" s="25">
        <f t="shared" ca="1" si="3"/>
        <v>0</v>
      </c>
    </row>
    <row r="24" spans="1:30" x14ac:dyDescent="0.35">
      <c r="A24" s="106">
        <f ca="1">VLOOKUP($B$3,'Input Table'!B:V,12,0)</f>
        <v>0</v>
      </c>
      <c r="B24" s="27" t="s">
        <v>280</v>
      </c>
      <c r="D24" s="20">
        <v>20</v>
      </c>
      <c r="E24" s="21">
        <f t="shared" ca="1" si="14"/>
        <v>7305</v>
      </c>
      <c r="F24" s="44">
        <f t="shared" ca="1" si="4"/>
        <v>7670</v>
      </c>
      <c r="G24" s="22" t="s">
        <v>119</v>
      </c>
      <c r="H24" s="44">
        <f t="shared" ca="1" si="15"/>
        <v>7305</v>
      </c>
      <c r="I24" s="45">
        <f t="shared" ca="1" si="5"/>
        <v>0</v>
      </c>
      <c r="J24" s="45">
        <f t="shared" ca="1" si="6"/>
        <v>0</v>
      </c>
      <c r="K24" s="45">
        <f t="shared" ca="1" si="7"/>
        <v>0</v>
      </c>
      <c r="L24" s="45"/>
      <c r="M24" s="45">
        <f t="shared" ca="1" si="16"/>
        <v>0</v>
      </c>
      <c r="N24" s="257">
        <f t="shared" ca="1" si="8"/>
        <v>0</v>
      </c>
      <c r="O24" s="23"/>
      <c r="P24" s="255">
        <f t="shared" ca="1" si="9"/>
        <v>0</v>
      </c>
      <c r="Q24" s="163">
        <f t="shared" ca="1" si="10"/>
        <v>0</v>
      </c>
      <c r="R24" s="164">
        <f ca="1">NPV(Q23,K24:$K$244) + ($A$13+$A$14+$A$15)/POWER(1+Q23,$A$28-D24+1)</f>
        <v>0</v>
      </c>
      <c r="S24" s="164">
        <f ca="1">NPV(Q24,K24:$K$244) + ($A$13+$A$14+$A$15)/POWER(1+Q24,$A$28-D24+1)</f>
        <v>0</v>
      </c>
      <c r="T24" s="45">
        <f t="shared" ca="1" si="11"/>
        <v>0</v>
      </c>
      <c r="U24" s="45">
        <f t="shared" ca="1" si="17"/>
        <v>0</v>
      </c>
      <c r="V24" s="45">
        <f t="shared" ca="1" si="18"/>
        <v>0</v>
      </c>
      <c r="W24" s="45">
        <f t="shared" ca="1" si="12"/>
        <v>0</v>
      </c>
      <c r="X24" s="25">
        <f t="shared" ca="1" si="1"/>
        <v>0</v>
      </c>
      <c r="Z24" s="28">
        <f t="shared" ca="1" si="19"/>
        <v>0</v>
      </c>
      <c r="AA24" s="233"/>
      <c r="AB24" s="45">
        <f t="shared" ca="1" si="13"/>
        <v>0</v>
      </c>
      <c r="AC24" s="45">
        <f t="shared" ca="1" si="2"/>
        <v>0</v>
      </c>
      <c r="AD24" s="25">
        <f t="shared" ca="1" si="3"/>
        <v>0</v>
      </c>
    </row>
    <row r="25" spans="1:30" x14ac:dyDescent="0.35">
      <c r="A25" s="106">
        <f ca="1">VLOOKUP($B$3,'Input Table'!B:V,13,0)</f>
        <v>0</v>
      </c>
      <c r="B25" s="27" t="s">
        <v>281</v>
      </c>
      <c r="C25" s="29"/>
      <c r="D25" s="20">
        <v>21</v>
      </c>
      <c r="E25" s="21">
        <f t="shared" ca="1" si="14"/>
        <v>7671</v>
      </c>
      <c r="F25" s="44">
        <f t="shared" ca="1" si="4"/>
        <v>8035</v>
      </c>
      <c r="G25" s="22" t="s">
        <v>119</v>
      </c>
      <c r="H25" s="44">
        <f t="shared" ca="1" si="15"/>
        <v>7671</v>
      </c>
      <c r="I25" s="45">
        <f t="shared" ca="1" si="5"/>
        <v>0</v>
      </c>
      <c r="J25" s="45">
        <f t="shared" ca="1" si="6"/>
        <v>0</v>
      </c>
      <c r="K25" s="45">
        <f t="shared" ca="1" si="7"/>
        <v>0</v>
      </c>
      <c r="L25" s="45"/>
      <c r="M25" s="45">
        <f t="shared" ca="1" si="16"/>
        <v>0</v>
      </c>
      <c r="N25" s="257">
        <f t="shared" ca="1" si="8"/>
        <v>0</v>
      </c>
      <c r="O25" s="23"/>
      <c r="P25" s="255">
        <f t="shared" ca="1" si="9"/>
        <v>0</v>
      </c>
      <c r="Q25" s="163">
        <f t="shared" ca="1" si="10"/>
        <v>0</v>
      </c>
      <c r="R25" s="164">
        <f ca="1">NPV(Q24,K25:$K$244) + ($A$13+$A$14+$A$15)/POWER(1+Q24,$A$28-D25+1)</f>
        <v>0</v>
      </c>
      <c r="S25" s="164">
        <f ca="1">NPV(Q25,K25:$K$244) + ($A$13+$A$14+$A$15)/POWER(1+Q25,$A$28-D25+1)</f>
        <v>0</v>
      </c>
      <c r="T25" s="45">
        <f t="shared" ca="1" si="11"/>
        <v>0</v>
      </c>
      <c r="U25" s="45">
        <f t="shared" ca="1" si="17"/>
        <v>0</v>
      </c>
      <c r="V25" s="45">
        <f t="shared" ca="1" si="18"/>
        <v>0</v>
      </c>
      <c r="W25" s="45">
        <f t="shared" ca="1" si="12"/>
        <v>0</v>
      </c>
      <c r="X25" s="25">
        <f t="shared" ca="1" si="1"/>
        <v>0</v>
      </c>
      <c r="Z25" s="28">
        <f t="shared" ca="1" si="19"/>
        <v>0</v>
      </c>
      <c r="AA25" s="233"/>
      <c r="AB25" s="45">
        <f t="shared" ca="1" si="13"/>
        <v>0</v>
      </c>
      <c r="AC25" s="45">
        <f t="shared" ca="1" si="2"/>
        <v>0</v>
      </c>
      <c r="AD25" s="25">
        <f t="shared" ca="1" si="3"/>
        <v>0</v>
      </c>
    </row>
    <row r="26" spans="1:30" x14ac:dyDescent="0.35">
      <c r="A26" s="106">
        <f ca="1">VLOOKUP($B$3,'Input Table'!B:V,14,0)</f>
        <v>0</v>
      </c>
      <c r="B26" s="27" t="s">
        <v>361</v>
      </c>
      <c r="D26" s="20">
        <v>22</v>
      </c>
      <c r="E26" s="21">
        <f t="shared" ca="1" si="14"/>
        <v>8036</v>
      </c>
      <c r="F26" s="44">
        <f t="shared" ca="1" si="4"/>
        <v>8400</v>
      </c>
      <c r="G26" s="22" t="s">
        <v>119</v>
      </c>
      <c r="H26" s="44">
        <f t="shared" ca="1" si="15"/>
        <v>8036</v>
      </c>
      <c r="I26" s="45">
        <f t="shared" ca="1" si="5"/>
        <v>0</v>
      </c>
      <c r="J26" s="45">
        <f t="shared" ca="1" si="6"/>
        <v>0</v>
      </c>
      <c r="K26" s="45">
        <f t="shared" ca="1" si="7"/>
        <v>0</v>
      </c>
      <c r="L26" s="45"/>
      <c r="M26" s="45">
        <f t="shared" ca="1" si="16"/>
        <v>0</v>
      </c>
      <c r="N26" s="257">
        <f t="shared" ca="1" si="8"/>
        <v>0</v>
      </c>
      <c r="O26" s="23"/>
      <c r="P26" s="255">
        <f t="shared" ca="1" si="9"/>
        <v>0</v>
      </c>
      <c r="Q26" s="163">
        <f t="shared" ca="1" si="10"/>
        <v>0</v>
      </c>
      <c r="R26" s="164">
        <f ca="1">NPV(Q25,K26:$K$244) + ($A$13+$A$14+$A$15)/POWER(1+Q25,$A$28-D26+1)</f>
        <v>0</v>
      </c>
      <c r="S26" s="164">
        <f ca="1">NPV(Q26,K26:$K$244) + ($A$13+$A$14+$A$15)/POWER(1+Q26,$A$28-D26+1)</f>
        <v>0</v>
      </c>
      <c r="T26" s="45">
        <f t="shared" ca="1" si="11"/>
        <v>0</v>
      </c>
      <c r="U26" s="45">
        <f t="shared" ca="1" si="17"/>
        <v>0</v>
      </c>
      <c r="V26" s="45">
        <f t="shared" ca="1" si="18"/>
        <v>0</v>
      </c>
      <c r="W26" s="45">
        <f t="shared" ca="1" si="12"/>
        <v>0</v>
      </c>
      <c r="X26" s="25">
        <f t="shared" ca="1" si="1"/>
        <v>0</v>
      </c>
      <c r="Z26" s="28">
        <f t="shared" ca="1" si="19"/>
        <v>0</v>
      </c>
      <c r="AA26" s="233"/>
      <c r="AB26" s="45">
        <f t="shared" ca="1" si="13"/>
        <v>0</v>
      </c>
      <c r="AC26" s="45">
        <f t="shared" ca="1" si="2"/>
        <v>0</v>
      </c>
      <c r="AD26" s="25">
        <f t="shared" ca="1" si="3"/>
        <v>0</v>
      </c>
    </row>
    <row r="27" spans="1:30" x14ac:dyDescent="0.35">
      <c r="A27" s="106">
        <f ca="1">VLOOKUP($B$3,'Input Table'!B:V,15,0)</f>
        <v>0</v>
      </c>
      <c r="B27" s="48" t="s">
        <v>345</v>
      </c>
      <c r="C27" s="19"/>
      <c r="D27" s="20">
        <v>23</v>
      </c>
      <c r="E27" s="21">
        <f t="shared" ca="1" si="14"/>
        <v>8401</v>
      </c>
      <c r="F27" s="44">
        <f t="shared" ca="1" si="4"/>
        <v>8765</v>
      </c>
      <c r="G27" s="22" t="s">
        <v>119</v>
      </c>
      <c r="H27" s="44">
        <f t="shared" ca="1" si="15"/>
        <v>8401</v>
      </c>
      <c r="I27" s="45">
        <f t="shared" ca="1" si="5"/>
        <v>0</v>
      </c>
      <c r="J27" s="45">
        <f t="shared" ca="1" si="6"/>
        <v>0</v>
      </c>
      <c r="K27" s="45">
        <f t="shared" ca="1" si="7"/>
        <v>0</v>
      </c>
      <c r="L27" s="45"/>
      <c r="M27" s="45">
        <f t="shared" ca="1" si="16"/>
        <v>0</v>
      </c>
      <c r="N27" s="257">
        <f t="shared" ca="1" si="8"/>
        <v>0</v>
      </c>
      <c r="O27" s="23"/>
      <c r="P27" s="255">
        <f t="shared" ca="1" si="9"/>
        <v>0</v>
      </c>
      <c r="Q27" s="163">
        <f t="shared" ca="1" si="10"/>
        <v>0</v>
      </c>
      <c r="R27" s="164">
        <f ca="1">NPV(Q26,K27:$K$244) + ($A$13+$A$14+$A$15)/POWER(1+Q26,$A$28-D27+1)</f>
        <v>0</v>
      </c>
      <c r="S27" s="164">
        <f ca="1">NPV(Q27,K27:$K$244) + ($A$13+$A$14+$A$15)/POWER(1+Q27,$A$28-D27+1)</f>
        <v>0</v>
      </c>
      <c r="T27" s="45">
        <f t="shared" ca="1" si="11"/>
        <v>0</v>
      </c>
      <c r="U27" s="45">
        <f t="shared" ca="1" si="17"/>
        <v>0</v>
      </c>
      <c r="V27" s="45">
        <f t="shared" ca="1" si="18"/>
        <v>0</v>
      </c>
      <c r="W27" s="45">
        <f t="shared" ca="1" si="12"/>
        <v>0</v>
      </c>
      <c r="X27" s="25">
        <f t="shared" ca="1" si="1"/>
        <v>0</v>
      </c>
      <c r="Z27" s="28">
        <f t="shared" ca="1" si="19"/>
        <v>0</v>
      </c>
      <c r="AA27" s="233"/>
      <c r="AB27" s="45">
        <f t="shared" ca="1" si="13"/>
        <v>0</v>
      </c>
      <c r="AC27" s="45">
        <f t="shared" ca="1" si="2"/>
        <v>0</v>
      </c>
      <c r="AD27" s="25">
        <f t="shared" ca="1" si="3"/>
        <v>0</v>
      </c>
    </row>
    <row r="28" spans="1:30" ht="15" thickBot="1" x14ac:dyDescent="0.4">
      <c r="A28" s="107">
        <f ca="1">IF(A27&lt;&gt;0,A27,IF(OR(A24&lt;&gt;0,A25=0),A24+A26,A25+A26))</f>
        <v>0</v>
      </c>
      <c r="B28" s="30" t="s">
        <v>256</v>
      </c>
      <c r="D28" s="20">
        <v>24</v>
      </c>
      <c r="E28" s="21">
        <f t="shared" ca="1" si="14"/>
        <v>8766</v>
      </c>
      <c r="F28" s="44">
        <f t="shared" ca="1" si="4"/>
        <v>9131</v>
      </c>
      <c r="G28" s="22" t="s">
        <v>119</v>
      </c>
      <c r="H28" s="44">
        <f t="shared" ca="1" si="15"/>
        <v>8766</v>
      </c>
      <c r="I28" s="45">
        <f t="shared" ca="1" si="5"/>
        <v>0</v>
      </c>
      <c r="J28" s="45">
        <f t="shared" ca="1" si="6"/>
        <v>0</v>
      </c>
      <c r="K28" s="45">
        <f t="shared" ca="1" si="7"/>
        <v>0</v>
      </c>
      <c r="L28" s="45"/>
      <c r="M28" s="45">
        <f t="shared" ca="1" si="16"/>
        <v>0</v>
      </c>
      <c r="N28" s="257">
        <f t="shared" ca="1" si="8"/>
        <v>0</v>
      </c>
      <c r="O28" s="23"/>
      <c r="P28" s="255">
        <f t="shared" ca="1" si="9"/>
        <v>0</v>
      </c>
      <c r="Q28" s="163">
        <f t="shared" ca="1" si="10"/>
        <v>0</v>
      </c>
      <c r="R28" s="164">
        <f ca="1">NPV(Q27,K28:$K$244) + ($A$13+$A$14+$A$15)/POWER(1+Q27,$A$28-D28+1)</f>
        <v>0</v>
      </c>
      <c r="S28" s="164">
        <f ca="1">NPV(Q28,K28:$K$244) + ($A$13+$A$14+$A$15)/POWER(1+Q28,$A$28-D28+1)</f>
        <v>0</v>
      </c>
      <c r="T28" s="45">
        <f t="shared" ca="1" si="11"/>
        <v>0</v>
      </c>
      <c r="U28" s="45">
        <f t="shared" ca="1" si="17"/>
        <v>0</v>
      </c>
      <c r="V28" s="45">
        <f t="shared" ca="1" si="18"/>
        <v>0</v>
      </c>
      <c r="W28" s="45">
        <f t="shared" ca="1" si="12"/>
        <v>0</v>
      </c>
      <c r="X28" s="25">
        <f t="shared" ca="1" si="1"/>
        <v>0</v>
      </c>
      <c r="Z28" s="28">
        <f t="shared" ca="1" si="19"/>
        <v>0</v>
      </c>
      <c r="AA28" s="233"/>
      <c r="AB28" s="45">
        <f t="shared" ca="1" si="13"/>
        <v>0</v>
      </c>
      <c r="AC28" s="45">
        <f t="shared" ca="1" si="2"/>
        <v>0</v>
      </c>
      <c r="AD28" s="25">
        <f t="shared" ca="1" si="3"/>
        <v>0</v>
      </c>
    </row>
    <row r="29" spans="1:30" ht="15" thickBot="1" x14ac:dyDescent="0.4">
      <c r="D29" s="20">
        <v>25</v>
      </c>
      <c r="E29" s="21">
        <f t="shared" ca="1" si="14"/>
        <v>9132</v>
      </c>
      <c r="F29" s="44">
        <f t="shared" ca="1" si="4"/>
        <v>9496</v>
      </c>
      <c r="G29" s="22" t="s">
        <v>119</v>
      </c>
      <c r="H29" s="44">
        <f t="shared" ca="1" si="15"/>
        <v>9132</v>
      </c>
      <c r="I29" s="45">
        <f t="shared" ca="1" si="5"/>
        <v>0</v>
      </c>
      <c r="J29" s="45">
        <f t="shared" ca="1" si="6"/>
        <v>0</v>
      </c>
      <c r="K29" s="45">
        <f t="shared" ca="1" si="7"/>
        <v>0</v>
      </c>
      <c r="L29" s="45"/>
      <c r="M29" s="45">
        <f t="shared" ca="1" si="16"/>
        <v>0</v>
      </c>
      <c r="N29" s="257">
        <f t="shared" ca="1" si="8"/>
        <v>0</v>
      </c>
      <c r="O29" s="23"/>
      <c r="P29" s="255">
        <f t="shared" ca="1" si="9"/>
        <v>0</v>
      </c>
      <c r="Q29" s="163">
        <f t="shared" ca="1" si="10"/>
        <v>0</v>
      </c>
      <c r="R29" s="164">
        <f ca="1">NPV(Q28,K29:$K$244) + ($A$13+$A$14+$A$15)/POWER(1+Q28,$A$28-D29+1)</f>
        <v>0</v>
      </c>
      <c r="S29" s="164">
        <f ca="1">NPV(Q29,K29:$K$244) + ($A$13+$A$14+$A$15)/POWER(1+Q29,$A$28-D29+1)</f>
        <v>0</v>
      </c>
      <c r="T29" s="45">
        <f t="shared" ca="1" si="11"/>
        <v>0</v>
      </c>
      <c r="U29" s="45">
        <f t="shared" ca="1" si="17"/>
        <v>0</v>
      </c>
      <c r="V29" s="45">
        <f t="shared" ca="1" si="18"/>
        <v>0</v>
      </c>
      <c r="W29" s="45">
        <f t="shared" ca="1" si="12"/>
        <v>0</v>
      </c>
      <c r="X29" s="25">
        <f t="shared" ca="1" si="1"/>
        <v>0</v>
      </c>
      <c r="Z29" s="28">
        <f t="shared" ca="1" si="19"/>
        <v>0</v>
      </c>
      <c r="AA29" s="233"/>
      <c r="AB29" s="45">
        <f t="shared" ca="1" si="13"/>
        <v>0</v>
      </c>
      <c r="AC29" s="45">
        <f t="shared" ca="1" si="2"/>
        <v>0</v>
      </c>
      <c r="AD29" s="25">
        <f t="shared" ca="1" si="3"/>
        <v>0</v>
      </c>
    </row>
    <row r="30" spans="1:30" ht="15.5" x14ac:dyDescent="0.35">
      <c r="A30" s="458" t="s">
        <v>45</v>
      </c>
      <c r="B30" s="459"/>
      <c r="D30" s="20">
        <v>26</v>
      </c>
      <c r="E30" s="21">
        <f t="shared" ca="1" si="14"/>
        <v>9497</v>
      </c>
      <c r="F30" s="44">
        <f t="shared" ca="1" si="4"/>
        <v>9861</v>
      </c>
      <c r="G30" s="22" t="s">
        <v>119</v>
      </c>
      <c r="H30" s="44">
        <f t="shared" ca="1" si="15"/>
        <v>9497</v>
      </c>
      <c r="I30" s="45">
        <f t="shared" ca="1" si="5"/>
        <v>0</v>
      </c>
      <c r="J30" s="45">
        <f t="shared" ca="1" si="6"/>
        <v>0</v>
      </c>
      <c r="K30" s="45">
        <f t="shared" ca="1" si="7"/>
        <v>0</v>
      </c>
      <c r="L30" s="45"/>
      <c r="M30" s="45">
        <f t="shared" ca="1" si="16"/>
        <v>0</v>
      </c>
      <c r="N30" s="257">
        <f t="shared" ca="1" si="8"/>
        <v>0</v>
      </c>
      <c r="O30" s="23"/>
      <c r="P30" s="255">
        <f t="shared" ca="1" si="9"/>
        <v>0</v>
      </c>
      <c r="Q30" s="163">
        <f t="shared" ca="1" si="10"/>
        <v>0</v>
      </c>
      <c r="R30" s="164">
        <f ca="1">NPV(Q29,K30:$K$244) + ($A$13+$A$14+$A$15)/POWER(1+Q29,$A$28-D30+1)</f>
        <v>0</v>
      </c>
      <c r="S30" s="164">
        <f ca="1">NPV(Q30,K30:$K$244) + ($A$13+$A$14+$A$15)/POWER(1+Q30,$A$28-D30+1)</f>
        <v>0</v>
      </c>
      <c r="T30" s="45">
        <f t="shared" ca="1" si="11"/>
        <v>0</v>
      </c>
      <c r="U30" s="45">
        <f t="shared" ca="1" si="17"/>
        <v>0</v>
      </c>
      <c r="V30" s="45">
        <f t="shared" ca="1" si="18"/>
        <v>0</v>
      </c>
      <c r="W30" s="45">
        <f t="shared" ca="1" si="12"/>
        <v>0</v>
      </c>
      <c r="X30" s="25">
        <f t="shared" ca="1" si="1"/>
        <v>0</v>
      </c>
      <c r="Z30" s="28">
        <f t="shared" ca="1" si="19"/>
        <v>0</v>
      </c>
      <c r="AA30" s="233"/>
      <c r="AB30" s="45">
        <f t="shared" ca="1" si="13"/>
        <v>0</v>
      </c>
      <c r="AC30" s="45">
        <f t="shared" ca="1" si="2"/>
        <v>0</v>
      </c>
      <c r="AD30" s="25">
        <f t="shared" ca="1" si="3"/>
        <v>0</v>
      </c>
    </row>
    <row r="31" spans="1:30" x14ac:dyDescent="0.35">
      <c r="A31" s="105">
        <f ca="1">T4</f>
        <v>0</v>
      </c>
      <c r="B31" s="27" t="s">
        <v>46</v>
      </c>
      <c r="D31" s="20">
        <v>27</v>
      </c>
      <c r="E31" s="21">
        <f t="shared" ca="1" si="14"/>
        <v>9862</v>
      </c>
      <c r="F31" s="44">
        <f t="shared" ca="1" si="4"/>
        <v>10226</v>
      </c>
      <c r="G31" s="22" t="s">
        <v>119</v>
      </c>
      <c r="H31" s="44">
        <f t="shared" ca="1" si="15"/>
        <v>9862</v>
      </c>
      <c r="I31" s="45">
        <f t="shared" ca="1" si="5"/>
        <v>0</v>
      </c>
      <c r="J31" s="45">
        <f t="shared" ca="1" si="6"/>
        <v>0</v>
      </c>
      <c r="K31" s="45">
        <f t="shared" ca="1" si="7"/>
        <v>0</v>
      </c>
      <c r="L31" s="45"/>
      <c r="M31" s="45">
        <f t="shared" ca="1" si="16"/>
        <v>0</v>
      </c>
      <c r="N31" s="257">
        <f t="shared" ca="1" si="8"/>
        <v>0</v>
      </c>
      <c r="O31" s="23"/>
      <c r="P31" s="255">
        <f t="shared" ca="1" si="9"/>
        <v>0</v>
      </c>
      <c r="Q31" s="163">
        <f t="shared" ca="1" si="10"/>
        <v>0</v>
      </c>
      <c r="R31" s="164">
        <f ca="1">NPV(Q30,K31:$K$244) + ($A$13+$A$14+$A$15)/POWER(1+Q30,$A$28-D31+1)</f>
        <v>0</v>
      </c>
      <c r="S31" s="164">
        <f ca="1">NPV(Q31,K31:$K$244) + ($A$13+$A$14+$A$15)/POWER(1+Q31,$A$28-D31+1)</f>
        <v>0</v>
      </c>
      <c r="T31" s="45">
        <f t="shared" ca="1" si="11"/>
        <v>0</v>
      </c>
      <c r="U31" s="45">
        <f t="shared" ca="1" si="17"/>
        <v>0</v>
      </c>
      <c r="V31" s="45">
        <f t="shared" ca="1" si="18"/>
        <v>0</v>
      </c>
      <c r="W31" s="45">
        <f t="shared" ca="1" si="12"/>
        <v>0</v>
      </c>
      <c r="X31" s="25">
        <f t="shared" ca="1" si="1"/>
        <v>0</v>
      </c>
      <c r="Z31" s="28">
        <f t="shared" ca="1" si="19"/>
        <v>0</v>
      </c>
      <c r="AA31" s="233"/>
      <c r="AB31" s="45">
        <f t="shared" ca="1" si="13"/>
        <v>0</v>
      </c>
      <c r="AC31" s="45">
        <f t="shared" ca="1" si="2"/>
        <v>0</v>
      </c>
      <c r="AD31" s="25">
        <f t="shared" ca="1" si="3"/>
        <v>0</v>
      </c>
    </row>
    <row r="32" spans="1:30" x14ac:dyDescent="0.35">
      <c r="A32" s="105">
        <f ca="1">VLOOKUP($B$3,'Input Table'!B:V,16,0)</f>
        <v>0</v>
      </c>
      <c r="B32" s="27" t="s">
        <v>47</v>
      </c>
      <c r="C32" s="29"/>
      <c r="D32" s="20">
        <v>28</v>
      </c>
      <c r="E32" s="21">
        <f t="shared" ca="1" si="14"/>
        <v>10227</v>
      </c>
      <c r="F32" s="44">
        <f t="shared" ca="1" si="4"/>
        <v>10592</v>
      </c>
      <c r="G32" s="22" t="s">
        <v>119</v>
      </c>
      <c r="H32" s="44">
        <f t="shared" ca="1" si="15"/>
        <v>10227</v>
      </c>
      <c r="I32" s="45">
        <f t="shared" ca="1" si="5"/>
        <v>0</v>
      </c>
      <c r="J32" s="45">
        <f t="shared" ca="1" si="6"/>
        <v>0</v>
      </c>
      <c r="K32" s="45">
        <f t="shared" ca="1" si="7"/>
        <v>0</v>
      </c>
      <c r="L32" s="45"/>
      <c r="M32" s="45">
        <f t="shared" ca="1" si="16"/>
        <v>0</v>
      </c>
      <c r="N32" s="257">
        <f t="shared" ca="1" si="8"/>
        <v>0</v>
      </c>
      <c r="O32" s="23"/>
      <c r="P32" s="255">
        <f t="shared" ca="1" si="9"/>
        <v>0</v>
      </c>
      <c r="Q32" s="163">
        <f t="shared" ca="1" si="10"/>
        <v>0</v>
      </c>
      <c r="R32" s="164">
        <f ca="1">NPV(Q31,K32:$K$244) + ($A$13+$A$14+$A$15)/POWER(1+Q31,$A$28-D32+1)</f>
        <v>0</v>
      </c>
      <c r="S32" s="164">
        <f ca="1">NPV(Q32,K32:$K$244) + ($A$13+$A$14+$A$15)/POWER(1+Q32,$A$28-D32+1)</f>
        <v>0</v>
      </c>
      <c r="T32" s="45">
        <f t="shared" ca="1" si="11"/>
        <v>0</v>
      </c>
      <c r="U32" s="45">
        <f t="shared" ca="1" si="17"/>
        <v>0</v>
      </c>
      <c r="V32" s="45">
        <f t="shared" ca="1" si="18"/>
        <v>0</v>
      </c>
      <c r="W32" s="45">
        <f t="shared" ca="1" si="12"/>
        <v>0</v>
      </c>
      <c r="X32" s="25">
        <f t="shared" ca="1" si="1"/>
        <v>0</v>
      </c>
      <c r="Z32" s="28">
        <f t="shared" ca="1" si="19"/>
        <v>0</v>
      </c>
      <c r="AA32" s="233"/>
      <c r="AB32" s="45">
        <f t="shared" ca="1" si="13"/>
        <v>0</v>
      </c>
      <c r="AC32" s="45">
        <f t="shared" ca="1" si="2"/>
        <v>0</v>
      </c>
      <c r="AD32" s="25">
        <f t="shared" ca="1" si="3"/>
        <v>0</v>
      </c>
    </row>
    <row r="33" spans="1:30" x14ac:dyDescent="0.35">
      <c r="A33" s="105">
        <f ca="1">VLOOKUP($B$3,'Input Table'!B:V,17,0)</f>
        <v>0</v>
      </c>
      <c r="B33" s="27" t="s">
        <v>48</v>
      </c>
      <c r="D33" s="20">
        <v>29</v>
      </c>
      <c r="E33" s="21">
        <f t="shared" ca="1" si="14"/>
        <v>10593</v>
      </c>
      <c r="F33" s="44">
        <f t="shared" ca="1" si="4"/>
        <v>10957</v>
      </c>
      <c r="G33" s="22" t="s">
        <v>119</v>
      </c>
      <c r="H33" s="44">
        <f t="shared" ca="1" si="15"/>
        <v>10593</v>
      </c>
      <c r="I33" s="45">
        <f t="shared" ca="1" si="5"/>
        <v>0</v>
      </c>
      <c r="J33" s="45">
        <f t="shared" ca="1" si="6"/>
        <v>0</v>
      </c>
      <c r="K33" s="45">
        <f t="shared" ca="1" si="7"/>
        <v>0</v>
      </c>
      <c r="L33" s="45"/>
      <c r="M33" s="45">
        <f t="shared" ca="1" si="16"/>
        <v>0</v>
      </c>
      <c r="N33" s="257">
        <f t="shared" ca="1" si="8"/>
        <v>0</v>
      </c>
      <c r="O33" s="23"/>
      <c r="P33" s="255">
        <f t="shared" ca="1" si="9"/>
        <v>0</v>
      </c>
      <c r="Q33" s="163">
        <f t="shared" ca="1" si="10"/>
        <v>0</v>
      </c>
      <c r="R33" s="164">
        <f ca="1">NPV(Q32,K33:$K$244) + ($A$13+$A$14+$A$15)/POWER(1+Q32,$A$28-D33+1)</f>
        <v>0</v>
      </c>
      <c r="S33" s="164">
        <f ca="1">NPV(Q33,K33:$K$244) + ($A$13+$A$14+$A$15)/POWER(1+Q33,$A$28-D33+1)</f>
        <v>0</v>
      </c>
      <c r="T33" s="45">
        <f t="shared" ca="1" si="11"/>
        <v>0</v>
      </c>
      <c r="U33" s="45">
        <f t="shared" ca="1" si="17"/>
        <v>0</v>
      </c>
      <c r="V33" s="45">
        <f t="shared" ca="1" si="18"/>
        <v>0</v>
      </c>
      <c r="W33" s="45">
        <f t="shared" ca="1" si="12"/>
        <v>0</v>
      </c>
      <c r="X33" s="25">
        <f t="shared" ca="1" si="1"/>
        <v>0</v>
      </c>
      <c r="Z33" s="28">
        <f t="shared" ca="1" si="19"/>
        <v>0</v>
      </c>
      <c r="AA33" s="233"/>
      <c r="AB33" s="45">
        <f t="shared" ca="1" si="13"/>
        <v>0</v>
      </c>
      <c r="AC33" s="45">
        <f t="shared" ca="1" si="2"/>
        <v>0</v>
      </c>
      <c r="AD33" s="25">
        <f t="shared" ca="1" si="3"/>
        <v>0</v>
      </c>
    </row>
    <row r="34" spans="1:30" x14ac:dyDescent="0.35">
      <c r="A34" s="112">
        <f ca="1">-VLOOKUP($B$3,'Input Table'!B:V,18,0)</f>
        <v>0</v>
      </c>
      <c r="B34" s="27" t="s">
        <v>267</v>
      </c>
      <c r="C34" s="31"/>
      <c r="D34" s="20">
        <v>30</v>
      </c>
      <c r="E34" s="21">
        <f t="shared" ca="1" si="14"/>
        <v>10958</v>
      </c>
      <c r="F34" s="44">
        <f t="shared" ca="1" si="4"/>
        <v>11322</v>
      </c>
      <c r="G34" s="22" t="s">
        <v>119</v>
      </c>
      <c r="H34" s="44">
        <f t="shared" ca="1" si="15"/>
        <v>10958</v>
      </c>
      <c r="I34" s="45">
        <f t="shared" ca="1" si="5"/>
        <v>0</v>
      </c>
      <c r="J34" s="45">
        <f t="shared" ca="1" si="6"/>
        <v>0</v>
      </c>
      <c r="K34" s="45">
        <f t="shared" ca="1" si="7"/>
        <v>0</v>
      </c>
      <c r="L34" s="45"/>
      <c r="M34" s="45">
        <f t="shared" ca="1" si="16"/>
        <v>0</v>
      </c>
      <c r="N34" s="257">
        <f t="shared" ca="1" si="8"/>
        <v>0</v>
      </c>
      <c r="O34" s="23"/>
      <c r="P34" s="255">
        <f t="shared" ca="1" si="9"/>
        <v>0</v>
      </c>
      <c r="Q34" s="163">
        <f t="shared" ca="1" si="10"/>
        <v>0</v>
      </c>
      <c r="R34" s="164">
        <f ca="1">NPV(Q33,K34:$K$244) + ($A$13+$A$14+$A$15)/POWER(1+Q33,$A$28-D34+1)</f>
        <v>0</v>
      </c>
      <c r="S34" s="164">
        <f ca="1">NPV(Q34,K34:$K$244) + ($A$13+$A$14+$A$15)/POWER(1+Q34,$A$28-D34+1)</f>
        <v>0</v>
      </c>
      <c r="T34" s="45">
        <f t="shared" ca="1" si="11"/>
        <v>0</v>
      </c>
      <c r="U34" s="45">
        <f t="shared" ca="1" si="17"/>
        <v>0</v>
      </c>
      <c r="V34" s="45">
        <f t="shared" ca="1" si="18"/>
        <v>0</v>
      </c>
      <c r="W34" s="45">
        <f t="shared" ca="1" si="12"/>
        <v>0</v>
      </c>
      <c r="X34" s="25">
        <f t="shared" ca="1" si="1"/>
        <v>0</v>
      </c>
      <c r="Z34" s="28">
        <f t="shared" ca="1" si="19"/>
        <v>0</v>
      </c>
      <c r="AA34" s="233"/>
      <c r="AB34" s="45">
        <f t="shared" ca="1" si="13"/>
        <v>0</v>
      </c>
      <c r="AC34" s="45">
        <f t="shared" ca="1" si="2"/>
        <v>0</v>
      </c>
      <c r="AD34" s="25">
        <f t="shared" ca="1" si="3"/>
        <v>0</v>
      </c>
    </row>
    <row r="35" spans="1:30" x14ac:dyDescent="0.35">
      <c r="A35" s="105">
        <f ca="1">VLOOKUP($B$3,'Input Table'!B:V,19,0)</f>
        <v>0</v>
      </c>
      <c r="B35" s="27" t="s">
        <v>49</v>
      </c>
      <c r="C35" s="31"/>
      <c r="D35" s="20">
        <v>31</v>
      </c>
      <c r="E35" s="21">
        <f t="shared" ca="1" si="14"/>
        <v>11323</v>
      </c>
      <c r="F35" s="44">
        <f t="shared" ca="1" si="4"/>
        <v>11687</v>
      </c>
      <c r="G35" s="22" t="s">
        <v>119</v>
      </c>
      <c r="H35" s="44">
        <f t="shared" ca="1" si="15"/>
        <v>11323</v>
      </c>
      <c r="I35" s="45">
        <f t="shared" ca="1" si="5"/>
        <v>0</v>
      </c>
      <c r="J35" s="45">
        <f t="shared" ca="1" si="6"/>
        <v>0</v>
      </c>
      <c r="K35" s="45">
        <f t="shared" ca="1" si="7"/>
        <v>0</v>
      </c>
      <c r="L35" s="45"/>
      <c r="M35" s="45">
        <f t="shared" ca="1" si="16"/>
        <v>0</v>
      </c>
      <c r="N35" s="257">
        <f t="shared" ca="1" si="8"/>
        <v>0</v>
      </c>
      <c r="O35" s="23"/>
      <c r="P35" s="255">
        <f t="shared" ca="1" si="9"/>
        <v>0</v>
      </c>
      <c r="Q35" s="163">
        <f t="shared" ca="1" si="10"/>
        <v>0</v>
      </c>
      <c r="R35" s="164">
        <f ca="1">NPV(Q34,K35:$K$244) + ($A$13+$A$14+$A$15)/POWER(1+Q34,$A$28-D35+1)</f>
        <v>0</v>
      </c>
      <c r="S35" s="164">
        <f ca="1">NPV(Q35,K35:$K$244) + ($A$13+$A$14+$A$15)/POWER(1+Q35,$A$28-D35+1)</f>
        <v>0</v>
      </c>
      <c r="T35" s="45">
        <f ca="1">IF(ISBLANK(G35),0,X34)</f>
        <v>0</v>
      </c>
      <c r="U35" s="45">
        <f t="shared" ca="1" si="17"/>
        <v>0</v>
      </c>
      <c r="V35" s="45">
        <f t="shared" ca="1" si="18"/>
        <v>0</v>
      </c>
      <c r="W35" s="45">
        <f t="shared" ca="1" si="12"/>
        <v>0</v>
      </c>
      <c r="X35" s="25">
        <f t="shared" ca="1" si="1"/>
        <v>0</v>
      </c>
      <c r="Z35" s="28">
        <f ca="1">AD34</f>
        <v>0</v>
      </c>
      <c r="AA35" s="233"/>
      <c r="AB35" s="45">
        <f t="shared" ca="1" si="13"/>
        <v>0</v>
      </c>
      <c r="AC35" s="45">
        <f t="shared" ca="1" si="2"/>
        <v>0</v>
      </c>
      <c r="AD35" s="25">
        <f t="shared" ca="1" si="3"/>
        <v>0</v>
      </c>
    </row>
    <row r="36" spans="1:30" ht="15" thickBot="1" x14ac:dyDescent="0.4">
      <c r="A36" s="111">
        <f ca="1">SUM(A31:A35)</f>
        <v>0</v>
      </c>
      <c r="B36" s="32" t="s">
        <v>50</v>
      </c>
      <c r="D36" s="20">
        <v>32</v>
      </c>
      <c r="E36" s="21">
        <f t="shared" ca="1" si="14"/>
        <v>11688</v>
      </c>
      <c r="F36" s="44">
        <f t="shared" ca="1" si="4"/>
        <v>12053</v>
      </c>
      <c r="G36" s="22" t="s">
        <v>119</v>
      </c>
      <c r="H36" s="44">
        <f t="shared" ca="1" si="15"/>
        <v>11688</v>
      </c>
      <c r="I36" s="45">
        <f t="shared" ca="1" si="5"/>
        <v>0</v>
      </c>
      <c r="J36" s="45">
        <f t="shared" ca="1" si="6"/>
        <v>0</v>
      </c>
      <c r="K36" s="45">
        <f t="shared" ca="1" si="7"/>
        <v>0</v>
      </c>
      <c r="L36" s="45"/>
      <c r="M36" s="45">
        <f t="shared" ca="1" si="16"/>
        <v>0</v>
      </c>
      <c r="N36" s="257">
        <f t="shared" ca="1" si="8"/>
        <v>0</v>
      </c>
      <c r="O36" s="23"/>
      <c r="P36" s="255">
        <f t="shared" ca="1" si="9"/>
        <v>0</v>
      </c>
      <c r="Q36" s="163">
        <f t="shared" ca="1" si="10"/>
        <v>0</v>
      </c>
      <c r="R36" s="164">
        <f ca="1">NPV(Q35,K36:$K$244) + ($A$13+$A$14+$A$15)/POWER(1+Q35,$A$28-D36+1)</f>
        <v>0</v>
      </c>
      <c r="S36" s="164">
        <f ca="1">NPV(Q36,K36:$K$244) + ($A$13+$A$14+$A$15)/POWER(1+Q36,$A$28-D36+1)</f>
        <v>0</v>
      </c>
      <c r="T36" s="45">
        <f t="shared" ca="1" si="11"/>
        <v>0</v>
      </c>
      <c r="U36" s="45">
        <f t="shared" ca="1" si="17"/>
        <v>0</v>
      </c>
      <c r="V36" s="45">
        <f t="shared" ca="1" si="18"/>
        <v>0</v>
      </c>
      <c r="W36" s="45">
        <f t="shared" ca="1" si="12"/>
        <v>0</v>
      </c>
      <c r="X36" s="25">
        <f t="shared" ca="1" si="1"/>
        <v>0</v>
      </c>
      <c r="Z36" s="28">
        <f t="shared" ca="1" si="19"/>
        <v>0</v>
      </c>
      <c r="AA36" s="233"/>
      <c r="AB36" s="45">
        <f t="shared" ca="1" si="13"/>
        <v>0</v>
      </c>
      <c r="AC36" s="45">
        <f t="shared" ca="1" si="2"/>
        <v>0</v>
      </c>
      <c r="AD36" s="25">
        <f t="shared" ca="1" si="3"/>
        <v>0</v>
      </c>
    </row>
    <row r="37" spans="1:30" ht="14.75" customHeight="1" thickBot="1" x14ac:dyDescent="0.4">
      <c r="A37" s="24"/>
      <c r="B37" s="33"/>
      <c r="C37" s="29"/>
      <c r="D37" s="20">
        <v>33</v>
      </c>
      <c r="E37" s="21">
        <f t="shared" ca="1" si="14"/>
        <v>12054</v>
      </c>
      <c r="F37" s="44">
        <f t="shared" ca="1" si="4"/>
        <v>12418</v>
      </c>
      <c r="G37" s="22" t="s">
        <v>119</v>
      </c>
      <c r="H37" s="44">
        <f t="shared" ca="1" si="15"/>
        <v>12054</v>
      </c>
      <c r="I37" s="45">
        <f t="shared" ca="1" si="5"/>
        <v>0</v>
      </c>
      <c r="J37" s="45">
        <f t="shared" ca="1" si="6"/>
        <v>0</v>
      </c>
      <c r="K37" s="45">
        <f t="shared" ca="1" si="7"/>
        <v>0</v>
      </c>
      <c r="L37" s="45"/>
      <c r="M37" s="45">
        <f t="shared" ca="1" si="16"/>
        <v>0</v>
      </c>
      <c r="N37" s="257">
        <f t="shared" ca="1" si="8"/>
        <v>0</v>
      </c>
      <c r="O37" s="23"/>
      <c r="P37" s="255">
        <f t="shared" ca="1" si="9"/>
        <v>0</v>
      </c>
      <c r="Q37" s="163">
        <f t="shared" ca="1" si="10"/>
        <v>0</v>
      </c>
      <c r="R37" s="164">
        <f ca="1">NPV(Q36,K37:$K$244) + ($A$13+$A$14+$A$15)/POWER(1+Q36,$A$28-D37+1)</f>
        <v>0</v>
      </c>
      <c r="S37" s="164">
        <f ca="1">NPV(Q37,K37:$K$244) + ($A$13+$A$14+$A$15)/POWER(1+Q37,$A$28-D37+1)</f>
        <v>0</v>
      </c>
      <c r="T37" s="45">
        <f t="shared" ca="1" si="11"/>
        <v>0</v>
      </c>
      <c r="U37" s="45">
        <f t="shared" ca="1" si="17"/>
        <v>0</v>
      </c>
      <c r="V37" s="45">
        <f t="shared" ca="1" si="18"/>
        <v>0</v>
      </c>
      <c r="W37" s="45">
        <f t="shared" ca="1" si="12"/>
        <v>0</v>
      </c>
      <c r="X37" s="25">
        <f t="shared" ca="1" si="1"/>
        <v>0</v>
      </c>
      <c r="Z37" s="28">
        <f t="shared" ca="1" si="19"/>
        <v>0</v>
      </c>
      <c r="AA37" s="233"/>
      <c r="AB37" s="45">
        <f t="shared" ca="1" si="13"/>
        <v>0</v>
      </c>
      <c r="AC37" s="45">
        <f t="shared" ca="1" si="2"/>
        <v>0</v>
      </c>
      <c r="AD37" s="25">
        <f t="shared" ca="1" si="3"/>
        <v>0</v>
      </c>
    </row>
    <row r="38" spans="1:30" ht="14.75" customHeight="1" x14ac:dyDescent="0.35">
      <c r="A38" s="342" t="s">
        <v>51</v>
      </c>
      <c r="B38" s="343"/>
      <c r="D38" s="20">
        <v>34</v>
      </c>
      <c r="E38" s="21">
        <f t="shared" ca="1" si="14"/>
        <v>12419</v>
      </c>
      <c r="F38" s="44">
        <f t="shared" ca="1" si="4"/>
        <v>12783</v>
      </c>
      <c r="G38" s="22" t="s">
        <v>119</v>
      </c>
      <c r="H38" s="44">
        <f t="shared" ca="1" si="15"/>
        <v>12419</v>
      </c>
      <c r="I38" s="45">
        <f t="shared" ca="1" si="5"/>
        <v>0</v>
      </c>
      <c r="J38" s="45">
        <f t="shared" ca="1" si="6"/>
        <v>0</v>
      </c>
      <c r="K38" s="45">
        <f t="shared" ca="1" si="7"/>
        <v>0</v>
      </c>
      <c r="L38" s="45"/>
      <c r="M38" s="45">
        <f t="shared" ca="1" si="16"/>
        <v>0</v>
      </c>
      <c r="N38" s="257">
        <f t="shared" ca="1" si="8"/>
        <v>0</v>
      </c>
      <c r="O38" s="23"/>
      <c r="P38" s="255">
        <f t="shared" ca="1" si="9"/>
        <v>0</v>
      </c>
      <c r="Q38" s="163">
        <f t="shared" ca="1" si="10"/>
        <v>0</v>
      </c>
      <c r="R38" s="164">
        <f ca="1">NPV(Q37,K38:$K$244) + ($A$13+$A$14+$A$15)/POWER(1+Q37,$A$28-D38+1)</f>
        <v>0</v>
      </c>
      <c r="S38" s="164">
        <f ca="1">NPV(Q38,K38:$K$244) + ($A$13+$A$14+$A$15)/POWER(1+Q38,$A$28-D38+1)</f>
        <v>0</v>
      </c>
      <c r="T38" s="45">
        <f t="shared" ca="1" si="11"/>
        <v>0</v>
      </c>
      <c r="U38" s="45">
        <f t="shared" ca="1" si="17"/>
        <v>0</v>
      </c>
      <c r="V38" s="45">
        <f t="shared" ca="1" si="18"/>
        <v>0</v>
      </c>
      <c r="W38" s="45">
        <f t="shared" ca="1" si="12"/>
        <v>0</v>
      </c>
      <c r="X38" s="25">
        <f t="shared" ca="1" si="1"/>
        <v>0</v>
      </c>
      <c r="Z38" s="28">
        <f t="shared" ca="1" si="19"/>
        <v>0</v>
      </c>
      <c r="AA38" s="233"/>
      <c r="AB38" s="45">
        <f t="shared" ca="1" si="13"/>
        <v>0</v>
      </c>
      <c r="AC38" s="45">
        <f t="shared" ca="1" si="2"/>
        <v>0</v>
      </c>
      <c r="AD38" s="25">
        <f t="shared" ca="1" si="3"/>
        <v>0</v>
      </c>
    </row>
    <row r="39" spans="1:30" ht="14.75" customHeight="1" x14ac:dyDescent="0.35">
      <c r="A39" s="108" t="str">
        <f ca="1">VLOOKUP($B$3,'Input Table'!B:V,20,0)</f>
        <v>Please Select</v>
      </c>
      <c r="B39" s="34" t="s">
        <v>53</v>
      </c>
      <c r="D39" s="20">
        <v>35</v>
      </c>
      <c r="E39" s="21">
        <f t="shared" ca="1" si="14"/>
        <v>12784</v>
      </c>
      <c r="F39" s="44">
        <f t="shared" ca="1" si="4"/>
        <v>13148</v>
      </c>
      <c r="G39" s="22" t="s">
        <v>119</v>
      </c>
      <c r="H39" s="44">
        <f t="shared" ca="1" si="15"/>
        <v>12784</v>
      </c>
      <c r="I39" s="45">
        <f t="shared" ca="1" si="5"/>
        <v>0</v>
      </c>
      <c r="J39" s="45">
        <f t="shared" ca="1" si="6"/>
        <v>0</v>
      </c>
      <c r="K39" s="45">
        <f t="shared" ca="1" si="7"/>
        <v>0</v>
      </c>
      <c r="L39" s="45"/>
      <c r="M39" s="45">
        <f t="shared" ca="1" si="16"/>
        <v>0</v>
      </c>
      <c r="N39" s="257">
        <f t="shared" ca="1" si="8"/>
        <v>0</v>
      </c>
      <c r="O39" s="23"/>
      <c r="P39" s="255">
        <f t="shared" ca="1" si="9"/>
        <v>0</v>
      </c>
      <c r="Q39" s="163">
        <f t="shared" ca="1" si="10"/>
        <v>0</v>
      </c>
      <c r="R39" s="164">
        <f ca="1">NPV(Q38,K39:$K$244) + ($A$13+$A$14+$A$15)/POWER(1+Q38,$A$28-D39+1)</f>
        <v>0</v>
      </c>
      <c r="S39" s="164">
        <f ca="1">NPV(Q39,K39:$K$244) + ($A$13+$A$14+$A$15)/POWER(1+Q39,$A$28-D39+1)</f>
        <v>0</v>
      </c>
      <c r="T39" s="45">
        <f t="shared" ca="1" si="11"/>
        <v>0</v>
      </c>
      <c r="U39" s="45">
        <f t="shared" ca="1" si="17"/>
        <v>0</v>
      </c>
      <c r="V39" s="45">
        <f t="shared" ca="1" si="18"/>
        <v>0</v>
      </c>
      <c r="W39" s="45">
        <f t="shared" ca="1" si="12"/>
        <v>0</v>
      </c>
      <c r="X39" s="25">
        <f t="shared" ca="1" si="1"/>
        <v>0</v>
      </c>
      <c r="Z39" s="28">
        <f t="shared" ca="1" si="19"/>
        <v>0</v>
      </c>
      <c r="AA39" s="233"/>
      <c r="AB39" s="45">
        <f t="shared" ca="1" si="13"/>
        <v>0</v>
      </c>
      <c r="AC39" s="45">
        <f t="shared" ca="1" si="2"/>
        <v>0</v>
      </c>
      <c r="AD39" s="25">
        <f t="shared" ca="1" si="3"/>
        <v>0</v>
      </c>
    </row>
    <row r="40" spans="1:30" x14ac:dyDescent="0.35">
      <c r="A40" s="106">
        <f ca="1">VLOOKUP($B$3,'Input Table'!B:V,21,0)</f>
        <v>0</v>
      </c>
      <c r="B40" s="34" t="s">
        <v>265</v>
      </c>
      <c r="D40" s="20">
        <v>36</v>
      </c>
      <c r="E40" s="21">
        <f t="shared" ca="1" si="14"/>
        <v>13149</v>
      </c>
      <c r="F40" s="44">
        <f t="shared" ca="1" si="4"/>
        <v>13514</v>
      </c>
      <c r="G40" s="22" t="s">
        <v>119</v>
      </c>
      <c r="H40" s="44">
        <f t="shared" ca="1" si="15"/>
        <v>13149</v>
      </c>
      <c r="I40" s="45">
        <f t="shared" ca="1" si="5"/>
        <v>0</v>
      </c>
      <c r="J40" s="45">
        <f t="shared" ca="1" si="6"/>
        <v>0</v>
      </c>
      <c r="K40" s="45">
        <f t="shared" ca="1" si="7"/>
        <v>0</v>
      </c>
      <c r="L40" s="45"/>
      <c r="M40" s="45">
        <f t="shared" ca="1" si="16"/>
        <v>0</v>
      </c>
      <c r="N40" s="257">
        <f t="shared" ca="1" si="8"/>
        <v>0</v>
      </c>
      <c r="O40" s="23"/>
      <c r="P40" s="255">
        <f t="shared" ca="1" si="9"/>
        <v>0</v>
      </c>
      <c r="Q40" s="163">
        <f t="shared" ca="1" si="10"/>
        <v>0</v>
      </c>
      <c r="R40" s="164">
        <f ca="1">NPV(Q39,K40:$K$244) + ($A$13+$A$14+$A$15)/POWER(1+Q39,$A$28-D40+1)</f>
        <v>0</v>
      </c>
      <c r="S40" s="164">
        <f ca="1">NPV(Q40,K40:$K$244) + ($A$13+$A$14+$A$15)/POWER(1+Q40,$A$28-D40+1)</f>
        <v>0</v>
      </c>
      <c r="T40" s="45">
        <f t="shared" ca="1" si="11"/>
        <v>0</v>
      </c>
      <c r="U40" s="45">
        <f t="shared" ca="1" si="17"/>
        <v>0</v>
      </c>
      <c r="V40" s="45">
        <f t="shared" ca="1" si="18"/>
        <v>0</v>
      </c>
      <c r="W40" s="45">
        <f t="shared" ca="1" si="12"/>
        <v>0</v>
      </c>
      <c r="X40" s="25">
        <f t="shared" ca="1" si="1"/>
        <v>0</v>
      </c>
      <c r="Z40" s="28">
        <f t="shared" ca="1" si="19"/>
        <v>0</v>
      </c>
      <c r="AA40" s="233"/>
      <c r="AB40" s="45">
        <f t="shared" ca="1" si="13"/>
        <v>0</v>
      </c>
      <c r="AC40" s="45">
        <f t="shared" ca="1" si="2"/>
        <v>0</v>
      </c>
      <c r="AD40" s="25">
        <f t="shared" ca="1" si="3"/>
        <v>0</v>
      </c>
    </row>
    <row r="41" spans="1:30" x14ac:dyDescent="0.35">
      <c r="A41" s="109">
        <f ca="1">A28</f>
        <v>0</v>
      </c>
      <c r="B41" s="27" t="s">
        <v>255</v>
      </c>
      <c r="D41" s="20">
        <v>37</v>
      </c>
      <c r="E41" s="21">
        <f t="shared" ca="1" si="14"/>
        <v>13515</v>
      </c>
      <c r="F41" s="44">
        <f t="shared" ca="1" si="4"/>
        <v>13879</v>
      </c>
      <c r="G41" s="22" t="s">
        <v>119</v>
      </c>
      <c r="H41" s="44">
        <f t="shared" ca="1" si="15"/>
        <v>13515</v>
      </c>
      <c r="I41" s="45">
        <f t="shared" ca="1" si="5"/>
        <v>0</v>
      </c>
      <c r="J41" s="45">
        <f t="shared" ca="1" si="6"/>
        <v>0</v>
      </c>
      <c r="K41" s="45">
        <f t="shared" ca="1" si="7"/>
        <v>0</v>
      </c>
      <c r="L41" s="45"/>
      <c r="M41" s="45">
        <f t="shared" ca="1" si="16"/>
        <v>0</v>
      </c>
      <c r="N41" s="257">
        <f t="shared" ca="1" si="8"/>
        <v>0</v>
      </c>
      <c r="O41" s="23"/>
      <c r="P41" s="255">
        <f t="shared" ca="1" si="9"/>
        <v>0</v>
      </c>
      <c r="Q41" s="163">
        <f t="shared" ca="1" si="10"/>
        <v>0</v>
      </c>
      <c r="R41" s="164">
        <f ca="1">NPV(Q40,K41:$K$244) + ($A$13+$A$14+$A$15)/POWER(1+Q40,$A$28-D41+1)</f>
        <v>0</v>
      </c>
      <c r="S41" s="164">
        <f ca="1">NPV(Q41,K41:$K$244) + ($A$13+$A$14+$A$15)/POWER(1+Q41,$A$28-D41+1)</f>
        <v>0</v>
      </c>
      <c r="T41" s="45">
        <f t="shared" ca="1" si="11"/>
        <v>0</v>
      </c>
      <c r="U41" s="45">
        <f t="shared" ca="1" si="17"/>
        <v>0</v>
      </c>
      <c r="V41" s="45">
        <f t="shared" ca="1" si="18"/>
        <v>0</v>
      </c>
      <c r="W41" s="45">
        <f t="shared" ca="1" si="12"/>
        <v>0</v>
      </c>
      <c r="X41" s="25">
        <f t="shared" ca="1" si="1"/>
        <v>0</v>
      </c>
      <c r="Z41" s="28">
        <f t="shared" ca="1" si="19"/>
        <v>0</v>
      </c>
      <c r="AA41" s="233"/>
      <c r="AB41" s="45">
        <f t="shared" ca="1" si="13"/>
        <v>0</v>
      </c>
      <c r="AC41" s="45">
        <f t="shared" ca="1" si="2"/>
        <v>0</v>
      </c>
      <c r="AD41" s="25">
        <f t="shared" ca="1" si="3"/>
        <v>0</v>
      </c>
    </row>
    <row r="42" spans="1:30" ht="15" thickBot="1" x14ac:dyDescent="0.4">
      <c r="A42" s="35">
        <f ca="1">IF(A39="Yes",A40,A41)</f>
        <v>0</v>
      </c>
      <c r="B42" s="32" t="s">
        <v>55</v>
      </c>
      <c r="D42" s="20">
        <v>38</v>
      </c>
      <c r="E42" s="21">
        <f t="shared" ca="1" si="14"/>
        <v>13880</v>
      </c>
      <c r="F42" s="44">
        <f t="shared" ca="1" si="4"/>
        <v>14244</v>
      </c>
      <c r="G42" s="22" t="s">
        <v>119</v>
      </c>
      <c r="H42" s="44">
        <f t="shared" ca="1" si="15"/>
        <v>13880</v>
      </c>
      <c r="I42" s="45">
        <f t="shared" ca="1" si="5"/>
        <v>0</v>
      </c>
      <c r="J42" s="45">
        <f t="shared" ca="1" si="6"/>
        <v>0</v>
      </c>
      <c r="K42" s="45">
        <f t="shared" ca="1" si="7"/>
        <v>0</v>
      </c>
      <c r="L42" s="45"/>
      <c r="M42" s="45">
        <f t="shared" ca="1" si="16"/>
        <v>0</v>
      </c>
      <c r="N42" s="257">
        <f t="shared" ca="1" si="8"/>
        <v>0</v>
      </c>
      <c r="O42" s="23"/>
      <c r="P42" s="255">
        <f t="shared" ca="1" si="9"/>
        <v>0</v>
      </c>
      <c r="Q42" s="163">
        <f t="shared" ca="1" si="10"/>
        <v>0</v>
      </c>
      <c r="R42" s="164">
        <f ca="1">NPV(Q41,K42:$K$244) + ($A$13+$A$14+$A$15)/POWER(1+Q41,$A$28-D42+1)</f>
        <v>0</v>
      </c>
      <c r="S42" s="164">
        <f ca="1">NPV(Q42,K42:$K$244) + ($A$13+$A$14+$A$15)/POWER(1+Q42,$A$28-D42+1)</f>
        <v>0</v>
      </c>
      <c r="T42" s="45">
        <f t="shared" ca="1" si="11"/>
        <v>0</v>
      </c>
      <c r="U42" s="45">
        <f t="shared" ca="1" si="17"/>
        <v>0</v>
      </c>
      <c r="V42" s="45">
        <f t="shared" ca="1" si="18"/>
        <v>0</v>
      </c>
      <c r="W42" s="45">
        <f t="shared" ca="1" si="12"/>
        <v>0</v>
      </c>
      <c r="X42" s="25">
        <f t="shared" ca="1" si="1"/>
        <v>0</v>
      </c>
      <c r="Z42" s="28">
        <f t="shared" ca="1" si="19"/>
        <v>0</v>
      </c>
      <c r="AA42" s="233"/>
      <c r="AB42" s="45">
        <f t="shared" ca="1" si="13"/>
        <v>0</v>
      </c>
      <c r="AC42" s="45">
        <f t="shared" ca="1" si="2"/>
        <v>0</v>
      </c>
      <c r="AD42" s="25">
        <f t="shared" ca="1" si="3"/>
        <v>0</v>
      </c>
    </row>
    <row r="43" spans="1:30" x14ac:dyDescent="0.35">
      <c r="D43" s="20">
        <v>39</v>
      </c>
      <c r="E43" s="21">
        <f t="shared" ca="1" si="14"/>
        <v>14245</v>
      </c>
      <c r="F43" s="44">
        <f t="shared" ca="1" si="4"/>
        <v>14609</v>
      </c>
      <c r="G43" s="22" t="s">
        <v>119</v>
      </c>
      <c r="H43" s="44">
        <f t="shared" ca="1" si="15"/>
        <v>14245</v>
      </c>
      <c r="I43" s="45">
        <f t="shared" ca="1" si="5"/>
        <v>0</v>
      </c>
      <c r="J43" s="45">
        <f t="shared" ca="1" si="6"/>
        <v>0</v>
      </c>
      <c r="K43" s="45">
        <f t="shared" ca="1" si="7"/>
        <v>0</v>
      </c>
      <c r="L43" s="45"/>
      <c r="M43" s="45">
        <f t="shared" ca="1" si="16"/>
        <v>0</v>
      </c>
      <c r="N43" s="257">
        <f t="shared" ca="1" si="8"/>
        <v>0</v>
      </c>
      <c r="O43" s="23"/>
      <c r="P43" s="255">
        <f t="shared" ca="1" si="9"/>
        <v>0</v>
      </c>
      <c r="Q43" s="163">
        <f t="shared" ca="1" si="10"/>
        <v>0</v>
      </c>
      <c r="R43" s="164">
        <f ca="1">NPV(Q42,K43:$K$244) + ($A$13+$A$14+$A$15)/POWER(1+Q42,$A$28-D43+1)</f>
        <v>0</v>
      </c>
      <c r="S43" s="164">
        <f ca="1">NPV(Q43,K43:$K$244) + ($A$13+$A$14+$A$15)/POWER(1+Q43,$A$28-D43+1)</f>
        <v>0</v>
      </c>
      <c r="T43" s="45">
        <f t="shared" ca="1" si="11"/>
        <v>0</v>
      </c>
      <c r="U43" s="45">
        <f t="shared" ca="1" si="17"/>
        <v>0</v>
      </c>
      <c r="V43" s="45">
        <f t="shared" ca="1" si="18"/>
        <v>0</v>
      </c>
      <c r="W43" s="45">
        <f t="shared" ca="1" si="12"/>
        <v>0</v>
      </c>
      <c r="X43" s="25">
        <f t="shared" ca="1" si="1"/>
        <v>0</v>
      </c>
      <c r="Z43" s="28">
        <f t="shared" ca="1" si="19"/>
        <v>0</v>
      </c>
      <c r="AA43" s="233"/>
      <c r="AB43" s="45">
        <f t="shared" ca="1" si="13"/>
        <v>0</v>
      </c>
      <c r="AC43" s="45">
        <f t="shared" ca="1" si="2"/>
        <v>0</v>
      </c>
      <c r="AD43" s="25">
        <f t="shared" ca="1" si="3"/>
        <v>0</v>
      </c>
    </row>
    <row r="44" spans="1:30" x14ac:dyDescent="0.35">
      <c r="D44" s="20">
        <v>40</v>
      </c>
      <c r="E44" s="21">
        <f t="shared" ca="1" si="14"/>
        <v>14610</v>
      </c>
      <c r="F44" s="44">
        <f t="shared" ca="1" si="4"/>
        <v>14975</v>
      </c>
      <c r="G44" s="22" t="s">
        <v>119</v>
      </c>
      <c r="H44" s="44">
        <f t="shared" ca="1" si="15"/>
        <v>14610</v>
      </c>
      <c r="I44" s="45">
        <f t="shared" ca="1" si="5"/>
        <v>0</v>
      </c>
      <c r="J44" s="45">
        <f t="shared" ca="1" si="6"/>
        <v>0</v>
      </c>
      <c r="K44" s="45">
        <f t="shared" ca="1" si="7"/>
        <v>0</v>
      </c>
      <c r="L44" s="45"/>
      <c r="M44" s="45">
        <f t="shared" ca="1" si="16"/>
        <v>0</v>
      </c>
      <c r="N44" s="257">
        <f t="shared" ca="1" si="8"/>
        <v>0</v>
      </c>
      <c r="O44" s="23"/>
      <c r="P44" s="255">
        <f t="shared" ca="1" si="9"/>
        <v>0</v>
      </c>
      <c r="Q44" s="163">
        <f t="shared" ca="1" si="10"/>
        <v>0</v>
      </c>
      <c r="R44" s="164">
        <f ca="1">NPV(Q43,K44:$K$244) + ($A$13+$A$14+$A$15)/POWER(1+Q43,$A$28-D44+1)</f>
        <v>0</v>
      </c>
      <c r="S44" s="164">
        <f ca="1">NPV(Q44,K44:$K$244) + ($A$13+$A$14+$A$15)/POWER(1+Q44,$A$28-D44+1)</f>
        <v>0</v>
      </c>
      <c r="T44" s="45">
        <f t="shared" ca="1" si="11"/>
        <v>0</v>
      </c>
      <c r="U44" s="45">
        <f t="shared" ca="1" si="17"/>
        <v>0</v>
      </c>
      <c r="V44" s="45">
        <f t="shared" ca="1" si="18"/>
        <v>0</v>
      </c>
      <c r="W44" s="45">
        <f t="shared" ca="1" si="12"/>
        <v>0</v>
      </c>
      <c r="X44" s="25">
        <f t="shared" ca="1" si="1"/>
        <v>0</v>
      </c>
      <c r="Z44" s="28">
        <f t="shared" ca="1" si="19"/>
        <v>0</v>
      </c>
      <c r="AA44" s="233"/>
      <c r="AB44" s="45">
        <f t="shared" ca="1" si="13"/>
        <v>0</v>
      </c>
      <c r="AC44" s="45">
        <f t="shared" ca="1" si="2"/>
        <v>0</v>
      </c>
      <c r="AD44" s="25">
        <f t="shared" ca="1" si="3"/>
        <v>0</v>
      </c>
    </row>
    <row r="45" spans="1:30" x14ac:dyDescent="0.35">
      <c r="D45" s="20">
        <v>41</v>
      </c>
      <c r="E45" s="21">
        <f t="shared" ca="1" si="14"/>
        <v>14976</v>
      </c>
      <c r="F45" s="44">
        <f t="shared" ca="1" si="4"/>
        <v>15340</v>
      </c>
      <c r="G45" s="22" t="s">
        <v>119</v>
      </c>
      <c r="H45" s="44">
        <f t="shared" ca="1" si="15"/>
        <v>14976</v>
      </c>
      <c r="I45" s="45">
        <f t="shared" ca="1" si="5"/>
        <v>0</v>
      </c>
      <c r="J45" s="45">
        <f t="shared" ca="1" si="6"/>
        <v>0</v>
      </c>
      <c r="K45" s="45">
        <f t="shared" ca="1" si="7"/>
        <v>0</v>
      </c>
      <c r="L45" s="45"/>
      <c r="M45" s="45">
        <f t="shared" ca="1" si="16"/>
        <v>0</v>
      </c>
      <c r="N45" s="257">
        <f t="shared" ca="1" si="8"/>
        <v>0</v>
      </c>
      <c r="O45" s="23"/>
      <c r="P45" s="255">
        <f t="shared" ca="1" si="9"/>
        <v>0</v>
      </c>
      <c r="Q45" s="163">
        <f t="shared" ca="1" si="10"/>
        <v>0</v>
      </c>
      <c r="R45" s="164">
        <f ca="1">NPV(Q44,K45:$K$244) + ($A$13+$A$14+$A$15)/POWER(1+Q44,$A$28-D45+1)</f>
        <v>0</v>
      </c>
      <c r="S45" s="164">
        <f ca="1">NPV(Q45,K45:$K$244) + ($A$13+$A$14+$A$15)/POWER(1+Q45,$A$28-D45+1)</f>
        <v>0</v>
      </c>
      <c r="T45" s="45">
        <f t="shared" ca="1" si="11"/>
        <v>0</v>
      </c>
      <c r="U45" s="45">
        <f t="shared" ca="1" si="17"/>
        <v>0</v>
      </c>
      <c r="V45" s="45">
        <f t="shared" ca="1" si="18"/>
        <v>0</v>
      </c>
      <c r="W45" s="45">
        <f t="shared" ca="1" si="12"/>
        <v>0</v>
      </c>
      <c r="X45" s="25">
        <f t="shared" ca="1" si="1"/>
        <v>0</v>
      </c>
      <c r="Z45" s="28">
        <f t="shared" ca="1" si="19"/>
        <v>0</v>
      </c>
      <c r="AA45" s="233"/>
      <c r="AB45" s="45">
        <f t="shared" ca="1" si="13"/>
        <v>0</v>
      </c>
      <c r="AC45" s="45">
        <f t="shared" ca="1" si="2"/>
        <v>0</v>
      </c>
      <c r="AD45" s="25">
        <f t="shared" ca="1" si="3"/>
        <v>0</v>
      </c>
    </row>
    <row r="46" spans="1:30" x14ac:dyDescent="0.35">
      <c r="A46" s="238"/>
      <c r="B46" s="239" t="s">
        <v>56</v>
      </c>
      <c r="D46" s="20">
        <v>42</v>
      </c>
      <c r="E46" s="21">
        <f t="shared" ca="1" si="14"/>
        <v>15341</v>
      </c>
      <c r="F46" s="44">
        <f t="shared" ca="1" si="4"/>
        <v>15705</v>
      </c>
      <c r="G46" s="22" t="s">
        <v>119</v>
      </c>
      <c r="H46" s="44">
        <f t="shared" ca="1" si="15"/>
        <v>15341</v>
      </c>
      <c r="I46" s="45">
        <f t="shared" ca="1" si="5"/>
        <v>0</v>
      </c>
      <c r="J46" s="45">
        <f t="shared" ca="1" si="6"/>
        <v>0</v>
      </c>
      <c r="K46" s="45">
        <f t="shared" ca="1" si="7"/>
        <v>0</v>
      </c>
      <c r="L46" s="45"/>
      <c r="M46" s="45">
        <f t="shared" ca="1" si="16"/>
        <v>0</v>
      </c>
      <c r="N46" s="257">
        <f t="shared" ca="1" si="8"/>
        <v>0</v>
      </c>
      <c r="O46" s="23"/>
      <c r="P46" s="255">
        <f t="shared" ca="1" si="9"/>
        <v>0</v>
      </c>
      <c r="Q46" s="163">
        <f t="shared" ca="1" si="10"/>
        <v>0</v>
      </c>
      <c r="R46" s="164">
        <f ca="1">NPV(Q45,K46:$K$244) + ($A$13+$A$14+$A$15)/POWER(1+Q45,$A$28-D46+1)</f>
        <v>0</v>
      </c>
      <c r="S46" s="164">
        <f ca="1">NPV(Q46,K46:$K$244) + ($A$13+$A$14+$A$15)/POWER(1+Q46,$A$28-D46+1)</f>
        <v>0</v>
      </c>
      <c r="T46" s="45">
        <f t="shared" ca="1" si="11"/>
        <v>0</v>
      </c>
      <c r="U46" s="45">
        <f t="shared" ca="1" si="17"/>
        <v>0</v>
      </c>
      <c r="V46" s="45">
        <f t="shared" ca="1" si="18"/>
        <v>0</v>
      </c>
      <c r="W46" s="45">
        <f t="shared" ca="1" si="12"/>
        <v>0</v>
      </c>
      <c r="X46" s="25">
        <f t="shared" ca="1" si="1"/>
        <v>0</v>
      </c>
      <c r="Z46" s="28">
        <f t="shared" ca="1" si="19"/>
        <v>0</v>
      </c>
      <c r="AA46" s="233"/>
      <c r="AB46" s="45">
        <f t="shared" ca="1" si="13"/>
        <v>0</v>
      </c>
      <c r="AC46" s="45">
        <f t="shared" ca="1" si="2"/>
        <v>0</v>
      </c>
      <c r="AD46" s="25">
        <f t="shared" ca="1" si="3"/>
        <v>0</v>
      </c>
    </row>
    <row r="47" spans="1:30" x14ac:dyDescent="0.35">
      <c r="A47" s="240">
        <f ca="1">A21</f>
        <v>0</v>
      </c>
      <c r="B47" s="241" t="s">
        <v>57</v>
      </c>
      <c r="D47" s="20">
        <v>43</v>
      </c>
      <c r="E47" s="21">
        <f t="shared" ca="1" si="14"/>
        <v>15706</v>
      </c>
      <c r="F47" s="44">
        <f t="shared" ca="1" si="4"/>
        <v>16070</v>
      </c>
      <c r="G47" s="22" t="s">
        <v>119</v>
      </c>
      <c r="H47" s="44">
        <f t="shared" ca="1" si="15"/>
        <v>15706</v>
      </c>
      <c r="I47" s="45">
        <f t="shared" ca="1" si="5"/>
        <v>0</v>
      </c>
      <c r="J47" s="45">
        <f t="shared" ca="1" si="6"/>
        <v>0</v>
      </c>
      <c r="K47" s="45">
        <f t="shared" ca="1" si="7"/>
        <v>0</v>
      </c>
      <c r="L47" s="45"/>
      <c r="M47" s="45">
        <f t="shared" ca="1" si="16"/>
        <v>0</v>
      </c>
      <c r="N47" s="257">
        <f t="shared" ca="1" si="8"/>
        <v>0</v>
      </c>
      <c r="O47" s="23"/>
      <c r="P47" s="255">
        <f t="shared" ca="1" si="9"/>
        <v>0</v>
      </c>
      <c r="Q47" s="163">
        <f t="shared" ca="1" si="10"/>
        <v>0</v>
      </c>
      <c r="R47" s="164">
        <f ca="1">NPV(Q46,K47:$K$244) + ($A$13+$A$14+$A$15)/POWER(1+Q46,$A$28-D47+1)</f>
        <v>0</v>
      </c>
      <c r="S47" s="164">
        <f ca="1">NPV(Q47,K47:$K$244) + ($A$13+$A$14+$A$15)/POWER(1+Q47,$A$28-D47+1)</f>
        <v>0</v>
      </c>
      <c r="T47" s="45">
        <f t="shared" ca="1" si="11"/>
        <v>0</v>
      </c>
      <c r="U47" s="45">
        <f t="shared" ca="1" si="17"/>
        <v>0</v>
      </c>
      <c r="V47" s="45">
        <f t="shared" ca="1" si="18"/>
        <v>0</v>
      </c>
      <c r="W47" s="45">
        <f t="shared" ca="1" si="12"/>
        <v>0</v>
      </c>
      <c r="X47" s="25">
        <f t="shared" ca="1" si="1"/>
        <v>0</v>
      </c>
      <c r="Z47" s="28">
        <f t="shared" ca="1" si="19"/>
        <v>0</v>
      </c>
      <c r="AA47" s="233"/>
      <c r="AB47" s="45">
        <f t="shared" ca="1" si="13"/>
        <v>0</v>
      </c>
      <c r="AC47" s="45">
        <f t="shared" ca="1" si="2"/>
        <v>0</v>
      </c>
      <c r="AD47" s="25">
        <f t="shared" ca="1" si="3"/>
        <v>0</v>
      </c>
    </row>
    <row r="48" spans="1:30" x14ac:dyDescent="0.35">
      <c r="A48" s="240">
        <f ca="1">SUM(U5:U244)</f>
        <v>0</v>
      </c>
      <c r="B48" s="242" t="s">
        <v>58</v>
      </c>
      <c r="D48" s="20">
        <v>44</v>
      </c>
      <c r="E48" s="21">
        <f t="shared" ca="1" si="14"/>
        <v>16071</v>
      </c>
      <c r="F48" s="44">
        <f t="shared" ca="1" si="4"/>
        <v>16436</v>
      </c>
      <c r="G48" s="22" t="s">
        <v>119</v>
      </c>
      <c r="H48" s="44">
        <f t="shared" ca="1" si="15"/>
        <v>16071</v>
      </c>
      <c r="I48" s="45">
        <f t="shared" ca="1" si="5"/>
        <v>0</v>
      </c>
      <c r="J48" s="45">
        <f t="shared" ca="1" si="6"/>
        <v>0</v>
      </c>
      <c r="K48" s="45">
        <f t="shared" ca="1" si="7"/>
        <v>0</v>
      </c>
      <c r="L48" s="45"/>
      <c r="M48" s="45">
        <f t="shared" ca="1" si="16"/>
        <v>0</v>
      </c>
      <c r="N48" s="257">
        <f t="shared" ca="1" si="8"/>
        <v>0</v>
      </c>
      <c r="O48" s="23"/>
      <c r="P48" s="255">
        <f t="shared" ca="1" si="9"/>
        <v>0</v>
      </c>
      <c r="Q48" s="163">
        <f t="shared" ca="1" si="10"/>
        <v>0</v>
      </c>
      <c r="R48" s="164">
        <f ca="1">NPV(Q47,K48:$K$244) + ($A$13+$A$14+$A$15)/POWER(1+Q47,$A$28-D48+1)</f>
        <v>0</v>
      </c>
      <c r="S48" s="164">
        <f ca="1">NPV(Q48,K48:$K$244) + ($A$13+$A$14+$A$15)/POWER(1+Q48,$A$28-D48+1)</f>
        <v>0</v>
      </c>
      <c r="T48" s="45">
        <f t="shared" ca="1" si="11"/>
        <v>0</v>
      </c>
      <c r="U48" s="45">
        <f t="shared" ca="1" si="17"/>
        <v>0</v>
      </c>
      <c r="V48" s="45">
        <f t="shared" ca="1" si="18"/>
        <v>0</v>
      </c>
      <c r="W48" s="45">
        <f t="shared" ca="1" si="12"/>
        <v>0</v>
      </c>
      <c r="X48" s="25">
        <f t="shared" ca="1" si="1"/>
        <v>0</v>
      </c>
      <c r="Z48" s="28">
        <f t="shared" ca="1" si="19"/>
        <v>0</v>
      </c>
      <c r="AA48" s="233"/>
      <c r="AB48" s="45">
        <f t="shared" ca="1" si="13"/>
        <v>0</v>
      </c>
      <c r="AC48" s="45">
        <f t="shared" ca="1" si="2"/>
        <v>0</v>
      </c>
      <c r="AD48" s="25">
        <f t="shared" ca="1" si="3"/>
        <v>0</v>
      </c>
    </row>
    <row r="49" spans="1:30" x14ac:dyDescent="0.35">
      <c r="A49" s="240">
        <f ca="1">SUM(W5:W244)</f>
        <v>0</v>
      </c>
      <c r="B49" s="241" t="s">
        <v>59</v>
      </c>
      <c r="D49" s="20">
        <v>45</v>
      </c>
      <c r="E49" s="21">
        <f t="shared" ca="1" si="14"/>
        <v>16437</v>
      </c>
      <c r="F49" s="44">
        <f t="shared" ca="1" si="4"/>
        <v>16801</v>
      </c>
      <c r="G49" s="22" t="s">
        <v>119</v>
      </c>
      <c r="H49" s="44">
        <f t="shared" ca="1" si="15"/>
        <v>16437</v>
      </c>
      <c r="I49" s="45">
        <f t="shared" ca="1" si="5"/>
        <v>0</v>
      </c>
      <c r="J49" s="45">
        <f t="shared" ca="1" si="6"/>
        <v>0</v>
      </c>
      <c r="K49" s="45">
        <f t="shared" ca="1" si="7"/>
        <v>0</v>
      </c>
      <c r="L49" s="45"/>
      <c r="M49" s="45">
        <f t="shared" ca="1" si="16"/>
        <v>0</v>
      </c>
      <c r="N49" s="257">
        <f t="shared" ca="1" si="8"/>
        <v>0</v>
      </c>
      <c r="O49" s="23"/>
      <c r="P49" s="255">
        <f t="shared" ca="1" si="9"/>
        <v>0</v>
      </c>
      <c r="Q49" s="163">
        <f t="shared" ca="1" si="10"/>
        <v>0</v>
      </c>
      <c r="R49" s="164">
        <f ca="1">NPV(Q48,K49:$K$244) + ($A$13+$A$14+$A$15)/POWER(1+Q48,$A$28-D49+1)</f>
        <v>0</v>
      </c>
      <c r="S49" s="164">
        <f ca="1">NPV(Q49,K49:$K$244) + ($A$13+$A$14+$A$15)/POWER(1+Q49,$A$28-D49+1)</f>
        <v>0</v>
      </c>
      <c r="T49" s="45">
        <f t="shared" ca="1" si="11"/>
        <v>0</v>
      </c>
      <c r="U49" s="45">
        <f t="shared" ca="1" si="17"/>
        <v>0</v>
      </c>
      <c r="V49" s="45">
        <f t="shared" ca="1" si="18"/>
        <v>0</v>
      </c>
      <c r="W49" s="45">
        <f t="shared" ca="1" si="12"/>
        <v>0</v>
      </c>
      <c r="X49" s="25">
        <f t="shared" ca="1" si="1"/>
        <v>0</v>
      </c>
      <c r="Z49" s="28">
        <f t="shared" ca="1" si="19"/>
        <v>0</v>
      </c>
      <c r="AA49" s="233"/>
      <c r="AB49" s="45">
        <f t="shared" ca="1" si="13"/>
        <v>0</v>
      </c>
      <c r="AC49" s="45">
        <f t="shared" ca="1" si="2"/>
        <v>0</v>
      </c>
      <c r="AD49" s="25">
        <f t="shared" ca="1" si="3"/>
        <v>0</v>
      </c>
    </row>
    <row r="50" spans="1:30" x14ac:dyDescent="0.35">
      <c r="A50" s="240">
        <f ca="1">SUM(V5:V244)</f>
        <v>0</v>
      </c>
      <c r="B50" s="242" t="s">
        <v>60</v>
      </c>
      <c r="D50" s="20">
        <v>46</v>
      </c>
      <c r="E50" s="21">
        <f t="shared" ca="1" si="14"/>
        <v>16802</v>
      </c>
      <c r="F50" s="44">
        <f t="shared" ca="1" si="4"/>
        <v>17166</v>
      </c>
      <c r="G50" s="22" t="s">
        <v>119</v>
      </c>
      <c r="H50" s="44">
        <f t="shared" ca="1" si="15"/>
        <v>16802</v>
      </c>
      <c r="I50" s="45">
        <f t="shared" ca="1" si="5"/>
        <v>0</v>
      </c>
      <c r="J50" s="45">
        <f t="shared" ca="1" si="6"/>
        <v>0</v>
      </c>
      <c r="K50" s="45">
        <f t="shared" ca="1" si="7"/>
        <v>0</v>
      </c>
      <c r="L50" s="45"/>
      <c r="M50" s="45">
        <f t="shared" ca="1" si="16"/>
        <v>0</v>
      </c>
      <c r="N50" s="257">
        <f t="shared" ca="1" si="8"/>
        <v>0</v>
      </c>
      <c r="O50" s="23"/>
      <c r="P50" s="255">
        <f t="shared" ca="1" si="9"/>
        <v>0</v>
      </c>
      <c r="Q50" s="163">
        <f t="shared" ca="1" si="10"/>
        <v>0</v>
      </c>
      <c r="R50" s="164">
        <f ca="1">NPV(Q49,K50:$K$244) + ($A$13+$A$14+$A$15)/POWER(1+Q49,$A$28-D50+1)</f>
        <v>0</v>
      </c>
      <c r="S50" s="164">
        <f ca="1">NPV(Q50,K50:$K$244) + ($A$13+$A$14+$A$15)/POWER(1+Q50,$A$28-D50+1)</f>
        <v>0</v>
      </c>
      <c r="T50" s="45">
        <f t="shared" ca="1" si="11"/>
        <v>0</v>
      </c>
      <c r="U50" s="45">
        <f t="shared" ca="1" si="17"/>
        <v>0</v>
      </c>
      <c r="V50" s="45">
        <f t="shared" ca="1" si="18"/>
        <v>0</v>
      </c>
      <c r="W50" s="45">
        <f t="shared" ca="1" si="12"/>
        <v>0</v>
      </c>
      <c r="X50" s="25">
        <f t="shared" ca="1" si="1"/>
        <v>0</v>
      </c>
      <c r="Z50" s="28">
        <f t="shared" ca="1" si="19"/>
        <v>0</v>
      </c>
      <c r="AA50" s="233"/>
      <c r="AB50" s="45">
        <f t="shared" ca="1" si="13"/>
        <v>0</v>
      </c>
      <c r="AC50" s="45">
        <f t="shared" ca="1" si="2"/>
        <v>0</v>
      </c>
      <c r="AD50" s="25">
        <f t="shared" ca="1" si="3"/>
        <v>0</v>
      </c>
    </row>
    <row r="51" spans="1:30" x14ac:dyDescent="0.35">
      <c r="A51" s="240">
        <f ca="1">-(A13+A14+A15)</f>
        <v>0</v>
      </c>
      <c r="B51" s="243" t="s">
        <v>61</v>
      </c>
      <c r="C51" s="36"/>
      <c r="D51" s="20">
        <v>47</v>
      </c>
      <c r="E51" s="21">
        <f t="shared" ca="1" si="14"/>
        <v>17167</v>
      </c>
      <c r="F51" s="44">
        <f t="shared" ca="1" si="4"/>
        <v>17531</v>
      </c>
      <c r="G51" s="22" t="s">
        <v>119</v>
      </c>
      <c r="H51" s="44">
        <f t="shared" ca="1" si="15"/>
        <v>17167</v>
      </c>
      <c r="I51" s="45">
        <f t="shared" ca="1" si="5"/>
        <v>0</v>
      </c>
      <c r="J51" s="45">
        <f t="shared" ca="1" si="6"/>
        <v>0</v>
      </c>
      <c r="K51" s="45">
        <f t="shared" ca="1" si="7"/>
        <v>0</v>
      </c>
      <c r="L51" s="45"/>
      <c r="M51" s="45">
        <f t="shared" ca="1" si="16"/>
        <v>0</v>
      </c>
      <c r="N51" s="257">
        <f t="shared" ca="1" si="8"/>
        <v>0</v>
      </c>
      <c r="O51" s="23"/>
      <c r="P51" s="255">
        <f t="shared" ca="1" si="9"/>
        <v>0</v>
      </c>
      <c r="Q51" s="163">
        <f t="shared" ca="1" si="10"/>
        <v>0</v>
      </c>
      <c r="R51" s="164">
        <f ca="1">NPV(Q50,K51:$K$244) + ($A$13+$A$14+$A$15)/POWER(1+Q50,$A$28-D51+1)</f>
        <v>0</v>
      </c>
      <c r="S51" s="164">
        <f ca="1">NPV(Q51,K51:$K$244) + ($A$13+$A$14+$A$15)/POWER(1+Q51,$A$28-D51+1)</f>
        <v>0</v>
      </c>
      <c r="T51" s="45">
        <f t="shared" ca="1" si="11"/>
        <v>0</v>
      </c>
      <c r="U51" s="45">
        <f t="shared" ca="1" si="17"/>
        <v>0</v>
      </c>
      <c r="V51" s="45">
        <f t="shared" ca="1" si="18"/>
        <v>0</v>
      </c>
      <c r="W51" s="45">
        <f t="shared" ca="1" si="12"/>
        <v>0</v>
      </c>
      <c r="X51" s="25">
        <f t="shared" ca="1" si="1"/>
        <v>0</v>
      </c>
      <c r="Z51" s="28">
        <f t="shared" ca="1" si="19"/>
        <v>0</v>
      </c>
      <c r="AA51" s="233"/>
      <c r="AB51" s="45">
        <f t="shared" ca="1" si="13"/>
        <v>0</v>
      </c>
      <c r="AC51" s="45">
        <f t="shared" ca="1" si="2"/>
        <v>0</v>
      </c>
      <c r="AD51" s="25">
        <f t="shared" ca="1" si="3"/>
        <v>0</v>
      </c>
    </row>
    <row r="52" spans="1:30" x14ac:dyDescent="0.35">
      <c r="A52" s="244">
        <f ca="1">SUM(A47:A51)</f>
        <v>0</v>
      </c>
      <c r="B52" s="245" t="s">
        <v>254</v>
      </c>
      <c r="C52" s="38"/>
      <c r="D52" s="20">
        <v>48</v>
      </c>
      <c r="E52" s="21">
        <f t="shared" ca="1" si="14"/>
        <v>17532</v>
      </c>
      <c r="F52" s="44">
        <f t="shared" ca="1" si="4"/>
        <v>17897</v>
      </c>
      <c r="G52" s="22" t="s">
        <v>119</v>
      </c>
      <c r="H52" s="44">
        <f t="shared" ca="1" si="15"/>
        <v>17532</v>
      </c>
      <c r="I52" s="45">
        <f t="shared" ca="1" si="5"/>
        <v>0</v>
      </c>
      <c r="J52" s="45">
        <f t="shared" ca="1" si="6"/>
        <v>0</v>
      </c>
      <c r="K52" s="45">
        <f t="shared" ca="1" si="7"/>
        <v>0</v>
      </c>
      <c r="L52" s="45"/>
      <c r="M52" s="45">
        <f t="shared" ca="1" si="16"/>
        <v>0</v>
      </c>
      <c r="N52" s="257">
        <f t="shared" ca="1" si="8"/>
        <v>0</v>
      </c>
      <c r="O52" s="23"/>
      <c r="P52" s="255">
        <f t="shared" ca="1" si="9"/>
        <v>0</v>
      </c>
      <c r="Q52" s="163">
        <f t="shared" ca="1" si="10"/>
        <v>0</v>
      </c>
      <c r="R52" s="164">
        <f ca="1">NPV(Q51,K52:$K$244) + ($A$13+$A$14+$A$15)/POWER(1+Q51,$A$28-D52+1)</f>
        <v>0</v>
      </c>
      <c r="S52" s="164">
        <f ca="1">NPV(Q52,K52:$K$244) + ($A$13+$A$14+$A$15)/POWER(1+Q52,$A$28-D52+1)</f>
        <v>0</v>
      </c>
      <c r="T52" s="45">
        <f t="shared" ca="1" si="11"/>
        <v>0</v>
      </c>
      <c r="U52" s="45">
        <f t="shared" ca="1" si="17"/>
        <v>0</v>
      </c>
      <c r="V52" s="45">
        <f t="shared" ca="1" si="18"/>
        <v>0</v>
      </c>
      <c r="W52" s="45">
        <f t="shared" ca="1" si="12"/>
        <v>0</v>
      </c>
      <c r="X52" s="25">
        <f t="shared" ca="1" si="1"/>
        <v>0</v>
      </c>
      <c r="Z52" s="28">
        <f t="shared" ca="1" si="19"/>
        <v>0</v>
      </c>
      <c r="AA52" s="233"/>
      <c r="AB52" s="45">
        <f t="shared" ca="1" si="13"/>
        <v>0</v>
      </c>
      <c r="AC52" s="45">
        <f t="shared" ca="1" si="2"/>
        <v>0</v>
      </c>
      <c r="AD52" s="25">
        <f t="shared" ca="1" si="3"/>
        <v>0</v>
      </c>
    </row>
    <row r="53" spans="1:30" x14ac:dyDescent="0.35">
      <c r="A53" s="37"/>
      <c r="B53" s="37"/>
      <c r="C53" s="39"/>
      <c r="D53" s="20">
        <v>49</v>
      </c>
      <c r="E53" s="21">
        <f t="shared" ca="1" si="14"/>
        <v>17898</v>
      </c>
      <c r="F53" s="44">
        <f t="shared" ca="1" si="4"/>
        <v>18262</v>
      </c>
      <c r="G53" s="22" t="s">
        <v>119</v>
      </c>
      <c r="H53" s="44">
        <f t="shared" ca="1" si="15"/>
        <v>17898</v>
      </c>
      <c r="I53" s="45">
        <f t="shared" ca="1" si="5"/>
        <v>0</v>
      </c>
      <c r="J53" s="45">
        <f t="shared" ca="1" si="6"/>
        <v>0</v>
      </c>
      <c r="K53" s="45">
        <f t="shared" ca="1" si="7"/>
        <v>0</v>
      </c>
      <c r="L53" s="45"/>
      <c r="M53" s="45">
        <f t="shared" ca="1" si="16"/>
        <v>0</v>
      </c>
      <c r="N53" s="257">
        <f t="shared" ca="1" si="8"/>
        <v>0</v>
      </c>
      <c r="O53" s="23"/>
      <c r="P53" s="255">
        <f t="shared" ca="1" si="9"/>
        <v>0</v>
      </c>
      <c r="Q53" s="163">
        <f t="shared" ca="1" si="10"/>
        <v>0</v>
      </c>
      <c r="R53" s="164">
        <f ca="1">NPV(Q52,K53:$K$244) + ($A$13+$A$14+$A$15)/POWER(1+Q52,$A$28-D53+1)</f>
        <v>0</v>
      </c>
      <c r="S53" s="164">
        <f ca="1">NPV(Q53,K53:$K$244) + ($A$13+$A$14+$A$15)/POWER(1+Q53,$A$28-D53+1)</f>
        <v>0</v>
      </c>
      <c r="T53" s="45">
        <f t="shared" ca="1" si="11"/>
        <v>0</v>
      </c>
      <c r="U53" s="45">
        <f t="shared" ca="1" si="17"/>
        <v>0</v>
      </c>
      <c r="V53" s="45">
        <f t="shared" ca="1" si="18"/>
        <v>0</v>
      </c>
      <c r="W53" s="45">
        <f t="shared" ca="1" si="12"/>
        <v>0</v>
      </c>
      <c r="X53" s="25">
        <f t="shared" ca="1" si="1"/>
        <v>0</v>
      </c>
      <c r="Z53" s="28">
        <f t="shared" ca="1" si="19"/>
        <v>0</v>
      </c>
      <c r="AA53" s="233"/>
      <c r="AB53" s="45">
        <f t="shared" ca="1" si="13"/>
        <v>0</v>
      </c>
      <c r="AC53" s="45">
        <f t="shared" ca="1" si="2"/>
        <v>0</v>
      </c>
      <c r="AD53" s="25">
        <f t="shared" ca="1" si="3"/>
        <v>0</v>
      </c>
    </row>
    <row r="54" spans="1:30" x14ac:dyDescent="0.35">
      <c r="A54" s="238"/>
      <c r="B54" s="239" t="s">
        <v>62</v>
      </c>
      <c r="C54" s="38"/>
      <c r="D54" s="20">
        <v>50</v>
      </c>
      <c r="E54" s="21">
        <f t="shared" ca="1" si="14"/>
        <v>18263</v>
      </c>
      <c r="F54" s="44">
        <f t="shared" ca="1" si="4"/>
        <v>18627</v>
      </c>
      <c r="G54" s="22" t="s">
        <v>119</v>
      </c>
      <c r="H54" s="44">
        <f t="shared" ca="1" si="15"/>
        <v>18263</v>
      </c>
      <c r="I54" s="45">
        <f t="shared" ca="1" si="5"/>
        <v>0</v>
      </c>
      <c r="J54" s="45">
        <f t="shared" ca="1" si="6"/>
        <v>0</v>
      </c>
      <c r="K54" s="45">
        <f t="shared" ca="1" si="7"/>
        <v>0</v>
      </c>
      <c r="L54" s="45"/>
      <c r="M54" s="45">
        <f t="shared" ca="1" si="16"/>
        <v>0</v>
      </c>
      <c r="N54" s="257">
        <f t="shared" ca="1" si="8"/>
        <v>0</v>
      </c>
      <c r="O54" s="23"/>
      <c r="P54" s="255">
        <f t="shared" ca="1" si="9"/>
        <v>0</v>
      </c>
      <c r="Q54" s="163">
        <f t="shared" ca="1" si="10"/>
        <v>0</v>
      </c>
      <c r="R54" s="164">
        <f ca="1">NPV(Q53,K54:$K$244) + ($A$13+$A$14+$A$15)/POWER(1+Q53,$A$28-D54+1)</f>
        <v>0</v>
      </c>
      <c r="S54" s="164">
        <f ca="1">NPV(Q54,K54:$K$244) + ($A$13+$A$14+$A$15)/POWER(1+Q54,$A$28-D54+1)</f>
        <v>0</v>
      </c>
      <c r="T54" s="45">
        <f t="shared" ca="1" si="11"/>
        <v>0</v>
      </c>
      <c r="U54" s="45">
        <f t="shared" ca="1" si="17"/>
        <v>0</v>
      </c>
      <c r="V54" s="45">
        <f t="shared" ca="1" si="18"/>
        <v>0</v>
      </c>
      <c r="W54" s="45">
        <f t="shared" ca="1" si="12"/>
        <v>0</v>
      </c>
      <c r="X54" s="25">
        <f t="shared" ca="1" si="1"/>
        <v>0</v>
      </c>
      <c r="Z54" s="28">
        <f t="shared" ca="1" si="19"/>
        <v>0</v>
      </c>
      <c r="AA54" s="233"/>
      <c r="AB54" s="45">
        <f t="shared" ca="1" si="13"/>
        <v>0</v>
      </c>
      <c r="AC54" s="45">
        <f t="shared" ca="1" si="2"/>
        <v>0</v>
      </c>
      <c r="AD54" s="25">
        <f t="shared" ca="1" si="3"/>
        <v>0</v>
      </c>
    </row>
    <row r="55" spans="1:30" x14ac:dyDescent="0.35">
      <c r="A55" s="240">
        <f ca="1">A36</f>
        <v>0</v>
      </c>
      <c r="B55" s="241" t="s">
        <v>57</v>
      </c>
      <c r="C55" s="39"/>
      <c r="D55" s="20">
        <v>51</v>
      </c>
      <c r="E55" s="21">
        <f t="shared" ca="1" si="14"/>
        <v>18628</v>
      </c>
      <c r="F55" s="44">
        <f t="shared" ca="1" si="4"/>
        <v>18992</v>
      </c>
      <c r="G55" s="22" t="s">
        <v>119</v>
      </c>
      <c r="H55" s="44">
        <f t="shared" ca="1" si="15"/>
        <v>18628</v>
      </c>
      <c r="I55" s="45">
        <f t="shared" ca="1" si="5"/>
        <v>0</v>
      </c>
      <c r="J55" s="45">
        <f t="shared" ca="1" si="6"/>
        <v>0</v>
      </c>
      <c r="K55" s="45">
        <f t="shared" ca="1" si="7"/>
        <v>0</v>
      </c>
      <c r="L55" s="45"/>
      <c r="M55" s="45">
        <f t="shared" ca="1" si="16"/>
        <v>0</v>
      </c>
      <c r="N55" s="257">
        <f t="shared" ca="1" si="8"/>
        <v>0</v>
      </c>
      <c r="O55" s="23"/>
      <c r="P55" s="255">
        <f t="shared" ca="1" si="9"/>
        <v>0</v>
      </c>
      <c r="Q55" s="163">
        <f t="shared" ca="1" si="10"/>
        <v>0</v>
      </c>
      <c r="R55" s="164">
        <f ca="1">NPV(Q54,K55:$K$244) + ($A$13+$A$14+$A$15)/POWER(1+Q54,$A$28-D55+1)</f>
        <v>0</v>
      </c>
      <c r="S55" s="164">
        <f ca="1">NPV(Q55,K55:$K$244) + ($A$13+$A$14+$A$15)/POWER(1+Q55,$A$28-D55+1)</f>
        <v>0</v>
      </c>
      <c r="T55" s="45">
        <f t="shared" ca="1" si="11"/>
        <v>0</v>
      </c>
      <c r="U55" s="45">
        <f t="shared" ca="1" si="17"/>
        <v>0</v>
      </c>
      <c r="V55" s="45">
        <f t="shared" ca="1" si="18"/>
        <v>0</v>
      </c>
      <c r="W55" s="45">
        <f t="shared" ca="1" si="12"/>
        <v>0</v>
      </c>
      <c r="X55" s="25">
        <f t="shared" ca="1" si="1"/>
        <v>0</v>
      </c>
      <c r="Z55" s="28">
        <f t="shared" ca="1" si="19"/>
        <v>0</v>
      </c>
      <c r="AA55" s="233"/>
      <c r="AB55" s="45">
        <f t="shared" ca="1" si="13"/>
        <v>0</v>
      </c>
      <c r="AC55" s="45">
        <f t="shared" ca="1" si="2"/>
        <v>0</v>
      </c>
      <c r="AD55" s="25">
        <f t="shared" ca="1" si="3"/>
        <v>0</v>
      </c>
    </row>
    <row r="56" spans="1:30" x14ac:dyDescent="0.35">
      <c r="A56" s="240">
        <f>-SUM(AA5:AA244)</f>
        <v>0</v>
      </c>
      <c r="B56" s="241" t="s">
        <v>63</v>
      </c>
      <c r="D56" s="20">
        <v>52</v>
      </c>
      <c r="E56" s="21">
        <f t="shared" ca="1" si="14"/>
        <v>18993</v>
      </c>
      <c r="F56" s="44">
        <f t="shared" ca="1" si="4"/>
        <v>19358</v>
      </c>
      <c r="G56" s="22" t="s">
        <v>119</v>
      </c>
      <c r="H56" s="44">
        <f t="shared" ca="1" si="15"/>
        <v>18993</v>
      </c>
      <c r="I56" s="45">
        <f t="shared" ca="1" si="5"/>
        <v>0</v>
      </c>
      <c r="J56" s="45">
        <f t="shared" ca="1" si="6"/>
        <v>0</v>
      </c>
      <c r="K56" s="45">
        <f t="shared" ca="1" si="7"/>
        <v>0</v>
      </c>
      <c r="L56" s="45"/>
      <c r="M56" s="45">
        <f t="shared" ca="1" si="16"/>
        <v>0</v>
      </c>
      <c r="N56" s="257">
        <f t="shared" ca="1" si="8"/>
        <v>0</v>
      </c>
      <c r="O56" s="23"/>
      <c r="P56" s="255">
        <f t="shared" ca="1" si="9"/>
        <v>0</v>
      </c>
      <c r="Q56" s="163">
        <f t="shared" ca="1" si="10"/>
        <v>0</v>
      </c>
      <c r="R56" s="164">
        <f ca="1">NPV(Q55,K56:$K$244) + ($A$13+$A$14+$A$15)/POWER(1+Q55,$A$28-D56+1)</f>
        <v>0</v>
      </c>
      <c r="S56" s="164">
        <f ca="1">NPV(Q56,K56:$K$244) + ($A$13+$A$14+$A$15)/POWER(1+Q56,$A$28-D56+1)</f>
        <v>0</v>
      </c>
      <c r="T56" s="45">
        <f t="shared" ca="1" si="11"/>
        <v>0</v>
      </c>
      <c r="U56" s="45">
        <f t="shared" ca="1" si="17"/>
        <v>0</v>
      </c>
      <c r="V56" s="45">
        <f t="shared" ca="1" si="18"/>
        <v>0</v>
      </c>
      <c r="W56" s="45">
        <f t="shared" ca="1" si="12"/>
        <v>0</v>
      </c>
      <c r="X56" s="25">
        <f t="shared" ca="1" si="1"/>
        <v>0</v>
      </c>
      <c r="Z56" s="28">
        <f t="shared" ca="1" si="19"/>
        <v>0</v>
      </c>
      <c r="AA56" s="233"/>
      <c r="AB56" s="45">
        <f t="shared" ca="1" si="13"/>
        <v>0</v>
      </c>
      <c r="AC56" s="45">
        <f t="shared" ca="1" si="2"/>
        <v>0</v>
      </c>
      <c r="AD56" s="25">
        <f t="shared" ca="1" si="3"/>
        <v>0</v>
      </c>
    </row>
    <row r="57" spans="1:30" x14ac:dyDescent="0.35">
      <c r="A57" s="240">
        <f ca="1">-SUM(AB5:AB244)</f>
        <v>0</v>
      </c>
      <c r="B57" s="241" t="s">
        <v>64</v>
      </c>
      <c r="C57" s="29"/>
      <c r="D57" s="20">
        <v>53</v>
      </c>
      <c r="E57" s="21">
        <f t="shared" ca="1" si="14"/>
        <v>19359</v>
      </c>
      <c r="F57" s="44">
        <f t="shared" ca="1" si="4"/>
        <v>19723</v>
      </c>
      <c r="G57" s="22" t="s">
        <v>119</v>
      </c>
      <c r="H57" s="44">
        <f t="shared" ca="1" si="15"/>
        <v>19359</v>
      </c>
      <c r="I57" s="45">
        <f t="shared" ca="1" si="5"/>
        <v>0</v>
      </c>
      <c r="J57" s="45">
        <f t="shared" ca="1" si="6"/>
        <v>0</v>
      </c>
      <c r="K57" s="45">
        <f t="shared" ca="1" si="7"/>
        <v>0</v>
      </c>
      <c r="L57" s="45"/>
      <c r="M57" s="45">
        <f t="shared" ca="1" si="16"/>
        <v>0</v>
      </c>
      <c r="N57" s="257">
        <f t="shared" ca="1" si="8"/>
        <v>0</v>
      </c>
      <c r="O57" s="23"/>
      <c r="P57" s="255">
        <f t="shared" ca="1" si="9"/>
        <v>0</v>
      </c>
      <c r="Q57" s="163">
        <f t="shared" ca="1" si="10"/>
        <v>0</v>
      </c>
      <c r="R57" s="164">
        <f ca="1">NPV(Q56,K57:$K$244) + ($A$13+$A$14+$A$15)/POWER(1+Q56,$A$28-D57+1)</f>
        <v>0</v>
      </c>
      <c r="S57" s="164">
        <f ca="1">NPV(Q57,K57:$K$244) + ($A$13+$A$14+$A$15)/POWER(1+Q57,$A$28-D57+1)</f>
        <v>0</v>
      </c>
      <c r="T57" s="45">
        <f t="shared" ca="1" si="11"/>
        <v>0</v>
      </c>
      <c r="U57" s="45">
        <f t="shared" ca="1" si="17"/>
        <v>0</v>
      </c>
      <c r="V57" s="45">
        <f t="shared" ca="1" si="18"/>
        <v>0</v>
      </c>
      <c r="W57" s="45">
        <f t="shared" ca="1" si="12"/>
        <v>0</v>
      </c>
      <c r="X57" s="25">
        <f t="shared" ca="1" si="1"/>
        <v>0</v>
      </c>
      <c r="Z57" s="28">
        <f t="shared" ca="1" si="19"/>
        <v>0</v>
      </c>
      <c r="AA57" s="233"/>
      <c r="AB57" s="45">
        <f t="shared" ca="1" si="13"/>
        <v>0</v>
      </c>
      <c r="AC57" s="45">
        <f t="shared" ca="1" si="2"/>
        <v>0</v>
      </c>
      <c r="AD57" s="25">
        <f t="shared" ca="1" si="3"/>
        <v>0</v>
      </c>
    </row>
    <row r="58" spans="1:30" x14ac:dyDescent="0.35">
      <c r="A58" s="240">
        <f ca="1">SUM(AC5:AC244)</f>
        <v>0</v>
      </c>
      <c r="B58" s="241" t="s">
        <v>65</v>
      </c>
      <c r="D58" s="20">
        <v>54</v>
      </c>
      <c r="E58" s="21">
        <f t="shared" ca="1" si="14"/>
        <v>19724</v>
      </c>
      <c r="F58" s="44">
        <f t="shared" ca="1" si="4"/>
        <v>20088</v>
      </c>
      <c r="G58" s="22" t="s">
        <v>119</v>
      </c>
      <c r="H58" s="44">
        <f t="shared" ca="1" si="15"/>
        <v>19724</v>
      </c>
      <c r="I58" s="45">
        <f t="shared" ca="1" si="5"/>
        <v>0</v>
      </c>
      <c r="J58" s="45">
        <f t="shared" ca="1" si="6"/>
        <v>0</v>
      </c>
      <c r="K58" s="45">
        <f t="shared" ca="1" si="7"/>
        <v>0</v>
      </c>
      <c r="L58" s="45"/>
      <c r="M58" s="45">
        <f t="shared" ca="1" si="16"/>
        <v>0</v>
      </c>
      <c r="N58" s="257">
        <f t="shared" ca="1" si="8"/>
        <v>0</v>
      </c>
      <c r="O58" s="23"/>
      <c r="P58" s="255">
        <f t="shared" ca="1" si="9"/>
        <v>0</v>
      </c>
      <c r="Q58" s="163">
        <f t="shared" ca="1" si="10"/>
        <v>0</v>
      </c>
      <c r="R58" s="164">
        <f ca="1">NPV(Q57,K58:$K$244) + ($A$13+$A$14+$A$15)/POWER(1+Q57,$A$28-D58+1)</f>
        <v>0</v>
      </c>
      <c r="S58" s="164">
        <f ca="1">NPV(Q58,K58:$K$244) + ($A$13+$A$14+$A$15)/POWER(1+Q58,$A$28-D58+1)</f>
        <v>0</v>
      </c>
      <c r="T58" s="45">
        <f t="shared" ca="1" si="11"/>
        <v>0</v>
      </c>
      <c r="U58" s="45">
        <f t="shared" ca="1" si="17"/>
        <v>0</v>
      </c>
      <c r="V58" s="45">
        <f t="shared" ca="1" si="18"/>
        <v>0</v>
      </c>
      <c r="W58" s="45">
        <f t="shared" ca="1" si="12"/>
        <v>0</v>
      </c>
      <c r="X58" s="25">
        <f t="shared" ca="1" si="1"/>
        <v>0</v>
      </c>
      <c r="Z58" s="28">
        <f t="shared" ca="1" si="19"/>
        <v>0</v>
      </c>
      <c r="AA58" s="233"/>
      <c r="AB58" s="45">
        <f t="shared" ca="1" si="13"/>
        <v>0</v>
      </c>
      <c r="AC58" s="45">
        <f t="shared" ca="1" si="2"/>
        <v>0</v>
      </c>
      <c r="AD58" s="25">
        <f t="shared" ca="1" si="3"/>
        <v>0</v>
      </c>
    </row>
    <row r="59" spans="1:30" x14ac:dyDescent="0.35">
      <c r="A59" s="244">
        <f ca="1">SUM(A55:A58)</f>
        <v>0</v>
      </c>
      <c r="B59" s="245" t="s">
        <v>254</v>
      </c>
      <c r="C59" s="36"/>
      <c r="D59" s="20">
        <v>55</v>
      </c>
      <c r="E59" s="21">
        <f t="shared" ca="1" si="14"/>
        <v>20089</v>
      </c>
      <c r="F59" s="44">
        <f t="shared" ca="1" si="4"/>
        <v>20453</v>
      </c>
      <c r="G59" s="22" t="s">
        <v>119</v>
      </c>
      <c r="H59" s="44">
        <f t="shared" ca="1" si="15"/>
        <v>20089</v>
      </c>
      <c r="I59" s="45">
        <f t="shared" ca="1" si="5"/>
        <v>0</v>
      </c>
      <c r="J59" s="45">
        <f t="shared" ca="1" si="6"/>
        <v>0</v>
      </c>
      <c r="K59" s="45">
        <f t="shared" ca="1" si="7"/>
        <v>0</v>
      </c>
      <c r="L59" s="45"/>
      <c r="M59" s="45">
        <f t="shared" ca="1" si="16"/>
        <v>0</v>
      </c>
      <c r="N59" s="257">
        <f t="shared" ca="1" si="8"/>
        <v>0</v>
      </c>
      <c r="O59" s="23"/>
      <c r="P59" s="255">
        <f t="shared" ca="1" si="9"/>
        <v>0</v>
      </c>
      <c r="Q59" s="163">
        <f t="shared" ca="1" si="10"/>
        <v>0</v>
      </c>
      <c r="R59" s="164">
        <f ca="1">NPV(Q58,K59:$K$244) + ($A$13+$A$14+$A$15)/POWER(1+Q58,$A$28-D59+1)</f>
        <v>0</v>
      </c>
      <c r="S59" s="164">
        <f ca="1">NPV(Q59,K59:$K$244) + ($A$13+$A$14+$A$15)/POWER(1+Q59,$A$28-D59+1)</f>
        <v>0</v>
      </c>
      <c r="T59" s="45">
        <f t="shared" ca="1" si="11"/>
        <v>0</v>
      </c>
      <c r="U59" s="45">
        <f t="shared" ca="1" si="17"/>
        <v>0</v>
      </c>
      <c r="V59" s="45">
        <f t="shared" ca="1" si="18"/>
        <v>0</v>
      </c>
      <c r="W59" s="45">
        <f t="shared" ca="1" si="12"/>
        <v>0</v>
      </c>
      <c r="X59" s="25">
        <f t="shared" ca="1" si="1"/>
        <v>0</v>
      </c>
      <c r="Z59" s="28">
        <f t="shared" ca="1" si="19"/>
        <v>0</v>
      </c>
      <c r="AA59" s="233"/>
      <c r="AB59" s="45">
        <f t="shared" ca="1" si="13"/>
        <v>0</v>
      </c>
      <c r="AC59" s="45">
        <f t="shared" ca="1" si="2"/>
        <v>0</v>
      </c>
      <c r="AD59" s="25">
        <f t="shared" ca="1" si="3"/>
        <v>0</v>
      </c>
    </row>
    <row r="60" spans="1:30" x14ac:dyDescent="0.35">
      <c r="C60" s="38"/>
      <c r="D60" s="20">
        <v>56</v>
      </c>
      <c r="E60" s="21">
        <f t="shared" ca="1" si="14"/>
        <v>20454</v>
      </c>
      <c r="F60" s="44">
        <f t="shared" ca="1" si="4"/>
        <v>20819</v>
      </c>
      <c r="G60" s="22" t="s">
        <v>119</v>
      </c>
      <c r="H60" s="44">
        <f t="shared" ca="1" si="15"/>
        <v>20454</v>
      </c>
      <c r="I60" s="45">
        <f t="shared" ca="1" si="5"/>
        <v>0</v>
      </c>
      <c r="J60" s="45">
        <f t="shared" ca="1" si="6"/>
        <v>0</v>
      </c>
      <c r="K60" s="45">
        <f t="shared" ca="1" si="7"/>
        <v>0</v>
      </c>
      <c r="L60" s="45"/>
      <c r="M60" s="45">
        <f t="shared" ca="1" si="16"/>
        <v>0</v>
      </c>
      <c r="N60" s="257">
        <f t="shared" ca="1" si="8"/>
        <v>0</v>
      </c>
      <c r="O60" s="23"/>
      <c r="P60" s="255">
        <f t="shared" ca="1" si="9"/>
        <v>0</v>
      </c>
      <c r="Q60" s="163">
        <f t="shared" ca="1" si="10"/>
        <v>0</v>
      </c>
      <c r="R60" s="164">
        <f ca="1">NPV(Q59,K60:$K$244) + ($A$13+$A$14+$A$15)/POWER(1+Q59,$A$28-D60+1)</f>
        <v>0</v>
      </c>
      <c r="S60" s="164">
        <f ca="1">NPV(Q60,K60:$K$244) + ($A$13+$A$14+$A$15)/POWER(1+Q60,$A$28-D60+1)</f>
        <v>0</v>
      </c>
      <c r="T60" s="45">
        <f t="shared" ca="1" si="11"/>
        <v>0</v>
      </c>
      <c r="U60" s="45">
        <f t="shared" ca="1" si="17"/>
        <v>0</v>
      </c>
      <c r="V60" s="45">
        <f t="shared" ca="1" si="18"/>
        <v>0</v>
      </c>
      <c r="W60" s="45">
        <f t="shared" ca="1" si="12"/>
        <v>0</v>
      </c>
      <c r="X60" s="25">
        <f t="shared" ca="1" si="1"/>
        <v>0</v>
      </c>
      <c r="Z60" s="28">
        <f t="shared" ca="1" si="19"/>
        <v>0</v>
      </c>
      <c r="AA60" s="233"/>
      <c r="AB60" s="45">
        <f t="shared" ca="1" si="13"/>
        <v>0</v>
      </c>
      <c r="AC60" s="45">
        <f t="shared" ca="1" si="2"/>
        <v>0</v>
      </c>
      <c r="AD60" s="25">
        <f t="shared" ca="1" si="3"/>
        <v>0</v>
      </c>
    </row>
    <row r="61" spans="1:30" x14ac:dyDescent="0.35">
      <c r="C61" s="38"/>
      <c r="D61" s="20">
        <v>57</v>
      </c>
      <c r="E61" s="21">
        <f t="shared" ca="1" si="14"/>
        <v>20820</v>
      </c>
      <c r="F61" s="44">
        <f t="shared" ca="1" si="4"/>
        <v>21184</v>
      </c>
      <c r="G61" s="22" t="s">
        <v>119</v>
      </c>
      <c r="H61" s="44">
        <f t="shared" ca="1" si="15"/>
        <v>20820</v>
      </c>
      <c r="I61" s="45">
        <f t="shared" ca="1" si="5"/>
        <v>0</v>
      </c>
      <c r="J61" s="45">
        <f t="shared" ca="1" si="6"/>
        <v>0</v>
      </c>
      <c r="K61" s="45">
        <f t="shared" ca="1" si="7"/>
        <v>0</v>
      </c>
      <c r="L61" s="45"/>
      <c r="M61" s="45">
        <f t="shared" ca="1" si="16"/>
        <v>0</v>
      </c>
      <c r="N61" s="257">
        <f t="shared" ca="1" si="8"/>
        <v>0</v>
      </c>
      <c r="O61" s="23"/>
      <c r="P61" s="255">
        <f t="shared" ca="1" si="9"/>
        <v>0</v>
      </c>
      <c r="Q61" s="163">
        <f t="shared" ca="1" si="10"/>
        <v>0</v>
      </c>
      <c r="R61" s="164">
        <f ca="1">NPV(Q60,K61:$K$244) + ($A$13+$A$14+$A$15)/POWER(1+Q60,$A$28-D61+1)</f>
        <v>0</v>
      </c>
      <c r="S61" s="164">
        <f ca="1">NPV(Q61,K61:$K$244) + ($A$13+$A$14+$A$15)/POWER(1+Q61,$A$28-D61+1)</f>
        <v>0</v>
      </c>
      <c r="T61" s="45">
        <f t="shared" ca="1" si="11"/>
        <v>0</v>
      </c>
      <c r="U61" s="45">
        <f t="shared" ca="1" si="17"/>
        <v>0</v>
      </c>
      <c r="V61" s="45">
        <f t="shared" ca="1" si="18"/>
        <v>0</v>
      </c>
      <c r="W61" s="45">
        <f t="shared" ca="1" si="12"/>
        <v>0</v>
      </c>
      <c r="X61" s="25">
        <f t="shared" ca="1" si="1"/>
        <v>0</v>
      </c>
      <c r="Z61" s="28">
        <f t="shared" ca="1" si="19"/>
        <v>0</v>
      </c>
      <c r="AA61" s="233"/>
      <c r="AB61" s="45">
        <f t="shared" ca="1" si="13"/>
        <v>0</v>
      </c>
      <c r="AC61" s="45">
        <f t="shared" ca="1" si="2"/>
        <v>0</v>
      </c>
      <c r="AD61" s="25">
        <f t="shared" ca="1" si="3"/>
        <v>0</v>
      </c>
    </row>
    <row r="62" spans="1:30" x14ac:dyDescent="0.35">
      <c r="C62" s="38"/>
      <c r="D62" s="20">
        <v>58</v>
      </c>
      <c r="E62" s="21">
        <f t="shared" ca="1" si="14"/>
        <v>21185</v>
      </c>
      <c r="F62" s="44">
        <f t="shared" ca="1" si="4"/>
        <v>21549</v>
      </c>
      <c r="G62" s="22" t="s">
        <v>119</v>
      </c>
      <c r="H62" s="44">
        <f t="shared" ca="1" si="15"/>
        <v>21185</v>
      </c>
      <c r="I62" s="45">
        <f t="shared" ca="1" si="5"/>
        <v>0</v>
      </c>
      <c r="J62" s="45">
        <f t="shared" ca="1" si="6"/>
        <v>0</v>
      </c>
      <c r="K62" s="45">
        <f t="shared" ca="1" si="7"/>
        <v>0</v>
      </c>
      <c r="L62" s="45"/>
      <c r="M62" s="45">
        <f t="shared" ca="1" si="16"/>
        <v>0</v>
      </c>
      <c r="N62" s="257">
        <f t="shared" ca="1" si="8"/>
        <v>0</v>
      </c>
      <c r="O62" s="23"/>
      <c r="P62" s="255">
        <f t="shared" ca="1" si="9"/>
        <v>0</v>
      </c>
      <c r="Q62" s="163">
        <f t="shared" ca="1" si="10"/>
        <v>0</v>
      </c>
      <c r="R62" s="164">
        <f ca="1">NPV(Q61,K62:$K$244) + ($A$13+$A$14+$A$15)/POWER(1+Q61,$A$28-D62+1)</f>
        <v>0</v>
      </c>
      <c r="S62" s="164">
        <f ca="1">NPV(Q62,K62:$K$244) + ($A$13+$A$14+$A$15)/POWER(1+Q62,$A$28-D62+1)</f>
        <v>0</v>
      </c>
      <c r="T62" s="45">
        <f t="shared" ca="1" si="11"/>
        <v>0</v>
      </c>
      <c r="U62" s="45">
        <f t="shared" ca="1" si="17"/>
        <v>0</v>
      </c>
      <c r="V62" s="45">
        <f t="shared" ca="1" si="18"/>
        <v>0</v>
      </c>
      <c r="W62" s="45">
        <f t="shared" ca="1" si="12"/>
        <v>0</v>
      </c>
      <c r="X62" s="25">
        <f t="shared" ca="1" si="1"/>
        <v>0</v>
      </c>
      <c r="Z62" s="28">
        <f t="shared" ca="1" si="19"/>
        <v>0</v>
      </c>
      <c r="AA62" s="233"/>
      <c r="AB62" s="45">
        <f t="shared" ca="1" si="13"/>
        <v>0</v>
      </c>
      <c r="AC62" s="45">
        <f t="shared" ca="1" si="2"/>
        <v>0</v>
      </c>
      <c r="AD62" s="25">
        <f t="shared" ca="1" si="3"/>
        <v>0</v>
      </c>
    </row>
    <row r="63" spans="1:30" x14ac:dyDescent="0.35">
      <c r="C63" s="38"/>
      <c r="D63" s="20">
        <v>59</v>
      </c>
      <c r="E63" s="21">
        <f t="shared" ca="1" si="14"/>
        <v>21550</v>
      </c>
      <c r="F63" s="44">
        <f t="shared" ca="1" si="4"/>
        <v>21914</v>
      </c>
      <c r="G63" s="22" t="s">
        <v>119</v>
      </c>
      <c r="H63" s="44">
        <f t="shared" ca="1" si="15"/>
        <v>21550</v>
      </c>
      <c r="I63" s="45">
        <f t="shared" ca="1" si="5"/>
        <v>0</v>
      </c>
      <c r="J63" s="45">
        <f t="shared" ca="1" si="6"/>
        <v>0</v>
      </c>
      <c r="K63" s="45">
        <f t="shared" ca="1" si="7"/>
        <v>0</v>
      </c>
      <c r="L63" s="45"/>
      <c r="M63" s="45">
        <f t="shared" ca="1" si="16"/>
        <v>0</v>
      </c>
      <c r="N63" s="257">
        <f t="shared" ca="1" si="8"/>
        <v>0</v>
      </c>
      <c r="O63" s="23"/>
      <c r="P63" s="255">
        <f t="shared" ca="1" si="9"/>
        <v>0</v>
      </c>
      <c r="Q63" s="163">
        <f t="shared" ca="1" si="10"/>
        <v>0</v>
      </c>
      <c r="R63" s="164">
        <f ca="1">NPV(Q62,K63:$K$244) + ($A$13+$A$14+$A$15)/POWER(1+Q62,$A$28-D63+1)</f>
        <v>0</v>
      </c>
      <c r="S63" s="164">
        <f ca="1">NPV(Q63,K63:$K$244) + ($A$13+$A$14+$A$15)/POWER(1+Q63,$A$28-D63+1)</f>
        <v>0</v>
      </c>
      <c r="T63" s="45">
        <f t="shared" ca="1" si="11"/>
        <v>0</v>
      </c>
      <c r="U63" s="45">
        <f t="shared" ca="1" si="17"/>
        <v>0</v>
      </c>
      <c r="V63" s="45">
        <f t="shared" ca="1" si="18"/>
        <v>0</v>
      </c>
      <c r="W63" s="45">
        <f t="shared" ca="1" si="12"/>
        <v>0</v>
      </c>
      <c r="X63" s="25">
        <f t="shared" ca="1" si="1"/>
        <v>0</v>
      </c>
      <c r="Z63" s="28">
        <f t="shared" ca="1" si="19"/>
        <v>0</v>
      </c>
      <c r="AA63" s="233"/>
      <c r="AB63" s="45">
        <f t="shared" ca="1" si="13"/>
        <v>0</v>
      </c>
      <c r="AC63" s="45">
        <f t="shared" ca="1" si="2"/>
        <v>0</v>
      </c>
      <c r="AD63" s="25">
        <f t="shared" ca="1" si="3"/>
        <v>0</v>
      </c>
    </row>
    <row r="64" spans="1:30" x14ac:dyDescent="0.35">
      <c r="C64" s="29"/>
      <c r="D64" s="20">
        <v>60</v>
      </c>
      <c r="E64" s="21">
        <f t="shared" ca="1" si="14"/>
        <v>21915</v>
      </c>
      <c r="F64" s="44">
        <f t="shared" ca="1" si="4"/>
        <v>22280</v>
      </c>
      <c r="G64" s="22" t="s">
        <v>119</v>
      </c>
      <c r="H64" s="44">
        <f t="shared" ca="1" si="15"/>
        <v>21915</v>
      </c>
      <c r="I64" s="45">
        <f t="shared" ca="1" si="5"/>
        <v>0</v>
      </c>
      <c r="J64" s="45">
        <f t="shared" ca="1" si="6"/>
        <v>0</v>
      </c>
      <c r="K64" s="45">
        <f t="shared" ca="1" si="7"/>
        <v>0</v>
      </c>
      <c r="L64" s="45"/>
      <c r="M64" s="45">
        <f t="shared" ca="1" si="16"/>
        <v>0</v>
      </c>
      <c r="N64" s="257">
        <f t="shared" ca="1" si="8"/>
        <v>0</v>
      </c>
      <c r="O64" s="23"/>
      <c r="P64" s="255">
        <f t="shared" ca="1" si="9"/>
        <v>0</v>
      </c>
      <c r="Q64" s="163">
        <f t="shared" ca="1" si="10"/>
        <v>0</v>
      </c>
      <c r="R64" s="164">
        <f ca="1">NPV(Q63,K64:$K$244) + ($A$13+$A$14+$A$15)/POWER(1+Q63,$A$28-D64+1)</f>
        <v>0</v>
      </c>
      <c r="S64" s="164">
        <f ca="1">NPV(Q64,K64:$K$244) + ($A$13+$A$14+$A$15)/POWER(1+Q64,$A$28-D64+1)</f>
        <v>0</v>
      </c>
      <c r="T64" s="45">
        <f t="shared" ca="1" si="11"/>
        <v>0</v>
      </c>
      <c r="U64" s="45">
        <f t="shared" ca="1" si="17"/>
        <v>0</v>
      </c>
      <c r="V64" s="45">
        <f t="shared" ca="1" si="18"/>
        <v>0</v>
      </c>
      <c r="W64" s="45">
        <f t="shared" ca="1" si="12"/>
        <v>0</v>
      </c>
      <c r="X64" s="25">
        <f t="shared" ca="1" si="1"/>
        <v>0</v>
      </c>
      <c r="Z64" s="28">
        <f t="shared" ca="1" si="19"/>
        <v>0</v>
      </c>
      <c r="AA64" s="233"/>
      <c r="AB64" s="45">
        <f t="shared" ca="1" si="13"/>
        <v>0</v>
      </c>
      <c r="AC64" s="45">
        <f t="shared" ca="1" si="2"/>
        <v>0</v>
      </c>
      <c r="AD64" s="25">
        <f t="shared" ca="1" si="3"/>
        <v>0</v>
      </c>
    </row>
    <row r="65" spans="4:30" x14ac:dyDescent="0.35">
      <c r="D65" s="20">
        <v>61</v>
      </c>
      <c r="E65" s="21">
        <f t="shared" ca="1" si="14"/>
        <v>22281</v>
      </c>
      <c r="F65" s="44">
        <f t="shared" ca="1" si="4"/>
        <v>22645</v>
      </c>
      <c r="G65" s="22" t="s">
        <v>119</v>
      </c>
      <c r="H65" s="44">
        <f t="shared" ca="1" si="15"/>
        <v>22281</v>
      </c>
      <c r="I65" s="45">
        <f t="shared" ca="1" si="5"/>
        <v>0</v>
      </c>
      <c r="J65" s="45">
        <f t="shared" ca="1" si="6"/>
        <v>0</v>
      </c>
      <c r="K65" s="45">
        <f t="shared" ca="1" si="7"/>
        <v>0</v>
      </c>
      <c r="L65" s="45"/>
      <c r="M65" s="45">
        <f t="shared" ca="1" si="16"/>
        <v>0</v>
      </c>
      <c r="N65" s="257">
        <f t="shared" ca="1" si="8"/>
        <v>0</v>
      </c>
      <c r="O65" s="23"/>
      <c r="P65" s="255">
        <f t="shared" ca="1" si="9"/>
        <v>0</v>
      </c>
      <c r="Q65" s="163">
        <f t="shared" ca="1" si="10"/>
        <v>0</v>
      </c>
      <c r="R65" s="164">
        <f ca="1">NPV(Q64,K65:$K$244) + ($A$13+$A$14+$A$15)/POWER(1+Q64,$A$28-D65+1)</f>
        <v>0</v>
      </c>
      <c r="S65" s="164">
        <f ca="1">NPV(Q65,K65:$K$244) + ($A$13+$A$14+$A$15)/POWER(1+Q65,$A$28-D65+1)</f>
        <v>0</v>
      </c>
      <c r="T65" s="45">
        <f t="shared" ca="1" si="11"/>
        <v>0</v>
      </c>
      <c r="U65" s="45">
        <f t="shared" ca="1" si="17"/>
        <v>0</v>
      </c>
      <c r="V65" s="45">
        <f t="shared" ca="1" si="18"/>
        <v>0</v>
      </c>
      <c r="W65" s="45">
        <f t="shared" ca="1" si="12"/>
        <v>0</v>
      </c>
      <c r="X65" s="25">
        <f t="shared" ca="1" si="1"/>
        <v>0</v>
      </c>
      <c r="Z65" s="28">
        <f t="shared" ca="1" si="19"/>
        <v>0</v>
      </c>
      <c r="AA65" s="233"/>
      <c r="AB65" s="45">
        <f t="shared" ca="1" si="13"/>
        <v>0</v>
      </c>
      <c r="AC65" s="45">
        <f t="shared" ca="1" si="2"/>
        <v>0</v>
      </c>
      <c r="AD65" s="25">
        <f t="shared" ca="1" si="3"/>
        <v>0</v>
      </c>
    </row>
    <row r="66" spans="4:30" x14ac:dyDescent="0.35">
      <c r="D66" s="20">
        <v>62</v>
      </c>
      <c r="E66" s="21">
        <f t="shared" ca="1" si="14"/>
        <v>22646</v>
      </c>
      <c r="F66" s="44">
        <f t="shared" ca="1" si="4"/>
        <v>23010</v>
      </c>
      <c r="G66" s="22" t="s">
        <v>119</v>
      </c>
      <c r="H66" s="44">
        <f t="shared" ca="1" si="15"/>
        <v>22646</v>
      </c>
      <c r="I66" s="45">
        <f t="shared" ca="1" si="5"/>
        <v>0</v>
      </c>
      <c r="J66" s="45">
        <f t="shared" ca="1" si="6"/>
        <v>0</v>
      </c>
      <c r="K66" s="45">
        <f t="shared" ca="1" si="7"/>
        <v>0</v>
      </c>
      <c r="L66" s="45"/>
      <c r="M66" s="45">
        <f t="shared" ca="1" si="16"/>
        <v>0</v>
      </c>
      <c r="N66" s="257">
        <f t="shared" ca="1" si="8"/>
        <v>0</v>
      </c>
      <c r="O66" s="23"/>
      <c r="P66" s="255">
        <f t="shared" ca="1" si="9"/>
        <v>0</v>
      </c>
      <c r="Q66" s="163">
        <f t="shared" ca="1" si="10"/>
        <v>0</v>
      </c>
      <c r="R66" s="164">
        <f ca="1">NPV(Q65,K66:$K$244) + ($A$13+$A$14+$A$15)/POWER(1+Q65,$A$28-D66+1)</f>
        <v>0</v>
      </c>
      <c r="S66" s="164">
        <f ca="1">NPV(Q66,K66:$K$244) + ($A$13+$A$14+$A$15)/POWER(1+Q66,$A$28-D66+1)</f>
        <v>0</v>
      </c>
      <c r="T66" s="45">
        <f t="shared" ca="1" si="11"/>
        <v>0</v>
      </c>
      <c r="U66" s="45">
        <f t="shared" ca="1" si="17"/>
        <v>0</v>
      </c>
      <c r="V66" s="45">
        <f t="shared" ca="1" si="18"/>
        <v>0</v>
      </c>
      <c r="W66" s="45">
        <f t="shared" ca="1" si="12"/>
        <v>0</v>
      </c>
      <c r="X66" s="25">
        <f t="shared" ca="1" si="1"/>
        <v>0</v>
      </c>
      <c r="Z66" s="28">
        <f t="shared" ca="1" si="19"/>
        <v>0</v>
      </c>
      <c r="AA66" s="233"/>
      <c r="AB66" s="45">
        <f t="shared" ca="1" si="13"/>
        <v>0</v>
      </c>
      <c r="AC66" s="45">
        <f t="shared" ca="1" si="2"/>
        <v>0</v>
      </c>
      <c r="AD66" s="25">
        <f t="shared" ca="1" si="3"/>
        <v>0</v>
      </c>
    </row>
    <row r="67" spans="4:30" x14ac:dyDescent="0.35">
      <c r="D67" s="20">
        <v>63</v>
      </c>
      <c r="E67" s="21">
        <f t="shared" ca="1" si="14"/>
        <v>23011</v>
      </c>
      <c r="F67" s="44">
        <f t="shared" ca="1" si="4"/>
        <v>23375</v>
      </c>
      <c r="G67" s="22" t="s">
        <v>119</v>
      </c>
      <c r="H67" s="44">
        <f t="shared" ca="1" si="15"/>
        <v>23011</v>
      </c>
      <c r="I67" s="45">
        <f t="shared" ca="1" si="5"/>
        <v>0</v>
      </c>
      <c r="J67" s="45">
        <f t="shared" ca="1" si="6"/>
        <v>0</v>
      </c>
      <c r="K67" s="45">
        <f t="shared" ca="1" si="7"/>
        <v>0</v>
      </c>
      <c r="L67" s="45"/>
      <c r="M67" s="45">
        <f t="shared" ca="1" si="16"/>
        <v>0</v>
      </c>
      <c r="N67" s="257">
        <f t="shared" ca="1" si="8"/>
        <v>0</v>
      </c>
      <c r="O67" s="23"/>
      <c r="P67" s="255">
        <f t="shared" ca="1" si="9"/>
        <v>0</v>
      </c>
      <c r="Q67" s="163">
        <f t="shared" ca="1" si="10"/>
        <v>0</v>
      </c>
      <c r="R67" s="164">
        <f ca="1">NPV(Q66,K67:$K$244) + ($A$13+$A$14+$A$15)/POWER(1+Q66,$A$28-D67+1)</f>
        <v>0</v>
      </c>
      <c r="S67" s="164">
        <f ca="1">NPV(Q67,K67:$K$244) + ($A$13+$A$14+$A$15)/POWER(1+Q67,$A$28-D67+1)</f>
        <v>0</v>
      </c>
      <c r="T67" s="45">
        <f t="shared" ca="1" si="11"/>
        <v>0</v>
      </c>
      <c r="U67" s="45">
        <f t="shared" ca="1" si="17"/>
        <v>0</v>
      </c>
      <c r="V67" s="45">
        <f t="shared" ca="1" si="18"/>
        <v>0</v>
      </c>
      <c r="W67" s="45">
        <f t="shared" ca="1" si="12"/>
        <v>0</v>
      </c>
      <c r="X67" s="25">
        <f t="shared" ca="1" si="1"/>
        <v>0</v>
      </c>
      <c r="Z67" s="28">
        <f t="shared" ca="1" si="19"/>
        <v>0</v>
      </c>
      <c r="AA67" s="233"/>
      <c r="AB67" s="45">
        <f t="shared" ca="1" si="13"/>
        <v>0</v>
      </c>
      <c r="AC67" s="45">
        <f t="shared" ca="1" si="2"/>
        <v>0</v>
      </c>
      <c r="AD67" s="25">
        <f t="shared" ca="1" si="3"/>
        <v>0</v>
      </c>
    </row>
    <row r="68" spans="4:30" x14ac:dyDescent="0.35">
      <c r="D68" s="20">
        <v>64</v>
      </c>
      <c r="E68" s="21">
        <f t="shared" ca="1" si="14"/>
        <v>23376</v>
      </c>
      <c r="F68" s="44">
        <f t="shared" ca="1" si="4"/>
        <v>23741</v>
      </c>
      <c r="G68" s="22" t="s">
        <v>119</v>
      </c>
      <c r="H68" s="44">
        <f t="shared" ca="1" si="15"/>
        <v>23376</v>
      </c>
      <c r="I68" s="45">
        <f t="shared" ca="1" si="5"/>
        <v>0</v>
      </c>
      <c r="J68" s="45">
        <f t="shared" ca="1" si="6"/>
        <v>0</v>
      </c>
      <c r="K68" s="45">
        <f t="shared" ca="1" si="7"/>
        <v>0</v>
      </c>
      <c r="L68" s="45"/>
      <c r="M68" s="45">
        <f t="shared" ca="1" si="16"/>
        <v>0</v>
      </c>
      <c r="N68" s="257">
        <f t="shared" ca="1" si="8"/>
        <v>0</v>
      </c>
      <c r="O68" s="23"/>
      <c r="P68" s="255">
        <f t="shared" ca="1" si="9"/>
        <v>0</v>
      </c>
      <c r="Q68" s="163">
        <f t="shared" ca="1" si="10"/>
        <v>0</v>
      </c>
      <c r="R68" s="164">
        <f ca="1">NPV(Q67,K68:$K$244) + ($A$13+$A$14+$A$15)/POWER(1+Q67,$A$28-D68+1)</f>
        <v>0</v>
      </c>
      <c r="S68" s="164">
        <f ca="1">NPV(Q68,K68:$K$244) + ($A$13+$A$14+$A$15)/POWER(1+Q68,$A$28-D68+1)</f>
        <v>0</v>
      </c>
      <c r="T68" s="45">
        <f t="shared" ca="1" si="11"/>
        <v>0</v>
      </c>
      <c r="U68" s="45">
        <f t="shared" ca="1" si="17"/>
        <v>0</v>
      </c>
      <c r="V68" s="45">
        <f t="shared" ca="1" si="18"/>
        <v>0</v>
      </c>
      <c r="W68" s="45">
        <f t="shared" ca="1" si="12"/>
        <v>0</v>
      </c>
      <c r="X68" s="25">
        <f t="shared" ref="X68:X131" ca="1" si="20">T68+W68+U68+V68</f>
        <v>0</v>
      </c>
      <c r="Z68" s="28">
        <f t="shared" ca="1" si="19"/>
        <v>0</v>
      </c>
      <c r="AA68" s="233"/>
      <c r="AB68" s="45">
        <f t="shared" ca="1" si="13"/>
        <v>0</v>
      </c>
      <c r="AC68" s="45">
        <f t="shared" ref="AC68:AC131" ca="1" si="21">W68</f>
        <v>0</v>
      </c>
      <c r="AD68" s="25">
        <f t="shared" ref="AD68:AD131" ca="1" si="22">Z68-AA68-AB68+AC68</f>
        <v>0</v>
      </c>
    </row>
    <row r="69" spans="4:30" x14ac:dyDescent="0.35">
      <c r="D69" s="20">
        <v>65</v>
      </c>
      <c r="E69" s="21">
        <f t="shared" ca="1" si="14"/>
        <v>23742</v>
      </c>
      <c r="F69" s="44">
        <f t="shared" ref="F69:F132" ca="1" si="23">E70-1</f>
        <v>24106</v>
      </c>
      <c r="G69" s="22" t="s">
        <v>119</v>
      </c>
      <c r="H69" s="44">
        <f t="shared" ca="1" si="15"/>
        <v>23742</v>
      </c>
      <c r="I69" s="45">
        <f t="shared" ref="I69:I132" ca="1" si="24">IF(D69&gt;$A$28,0,$A$9)</f>
        <v>0</v>
      </c>
      <c r="J69" s="45">
        <f t="shared" ref="J69:J132" ca="1" si="25">IF(D69&gt;$A$28,0,$A$10)</f>
        <v>0</v>
      </c>
      <c r="K69" s="45">
        <f t="shared" ref="K69:K132" ca="1" si="26">IF(D69&gt;$A$28,0,$A$11)</f>
        <v>0</v>
      </c>
      <c r="L69" s="45"/>
      <c r="M69" s="45">
        <f t="shared" ca="1" si="16"/>
        <v>0</v>
      </c>
      <c r="N69" s="257">
        <f t="shared" ref="N69:N132" ca="1" si="27">$A$6</f>
        <v>0</v>
      </c>
      <c r="O69" s="23"/>
      <c r="P69" s="255">
        <f t="shared" ref="P69:P132" ca="1" si="28">$A$7</f>
        <v>0</v>
      </c>
      <c r="Q69" s="163">
        <f t="shared" ref="Q69:Q132" ca="1" si="29">$A$8</f>
        <v>0</v>
      </c>
      <c r="R69" s="164">
        <f ca="1">NPV(Q68,K69:$K$244) + ($A$13+$A$14+$A$15)/POWER(1+Q68,$A$28-D69+1)</f>
        <v>0</v>
      </c>
      <c r="S69" s="164">
        <f ca="1">NPV(Q69,K69:$K$244) + ($A$13+$A$14+$A$15)/POWER(1+Q69,$A$28-D69+1)</f>
        <v>0</v>
      </c>
      <c r="T69" s="45">
        <f t="shared" ref="T69:T132" ca="1" si="30">IF(ISBLANK(G69),0,X68)</f>
        <v>0</v>
      </c>
      <c r="U69" s="45">
        <f t="shared" ca="1" si="17"/>
        <v>0</v>
      </c>
      <c r="V69" s="45">
        <f t="shared" ca="1" si="18"/>
        <v>0</v>
      </c>
      <c r="W69" s="45">
        <f t="shared" ref="W69:W132" ca="1" si="31">S69-R69</f>
        <v>0</v>
      </c>
      <c r="X69" s="25">
        <f t="shared" ca="1" si="20"/>
        <v>0</v>
      </c>
      <c r="Z69" s="28">
        <f t="shared" ca="1" si="19"/>
        <v>0</v>
      </c>
      <c r="AA69" s="233"/>
      <c r="AB69" s="45">
        <f t="shared" ref="AB69:AB132" ca="1" si="32">IFERROR(Z69/($A$42-D69+1),0)</f>
        <v>0</v>
      </c>
      <c r="AC69" s="45">
        <f t="shared" ca="1" si="21"/>
        <v>0</v>
      </c>
      <c r="AD69" s="25">
        <f t="shared" ca="1" si="22"/>
        <v>0</v>
      </c>
    </row>
    <row r="70" spans="4:30" x14ac:dyDescent="0.35">
      <c r="D70" s="20">
        <v>66</v>
      </c>
      <c r="E70" s="21">
        <f t="shared" ref="E70:E133" ca="1" si="33">EOMONTH(H70,0)</f>
        <v>24107</v>
      </c>
      <c r="F70" s="44">
        <f t="shared" ca="1" si="23"/>
        <v>24471</v>
      </c>
      <c r="G70" s="22" t="s">
        <v>119</v>
      </c>
      <c r="H70" s="44">
        <f t="shared" ref="H70:H133" ca="1" si="34">EDATE(H69,12)</f>
        <v>24107</v>
      </c>
      <c r="I70" s="45">
        <f t="shared" ca="1" si="24"/>
        <v>0</v>
      </c>
      <c r="J70" s="45">
        <f t="shared" ca="1" si="25"/>
        <v>0</v>
      </c>
      <c r="K70" s="45">
        <f t="shared" ca="1" si="26"/>
        <v>0</v>
      </c>
      <c r="L70" s="45"/>
      <c r="M70" s="45">
        <f t="shared" ref="M70:M133" ca="1" si="35">K70+L70</f>
        <v>0</v>
      </c>
      <c r="N70" s="257">
        <f t="shared" ca="1" si="27"/>
        <v>0</v>
      </c>
      <c r="O70" s="23"/>
      <c r="P70" s="255">
        <f t="shared" ca="1" si="28"/>
        <v>0</v>
      </c>
      <c r="Q70" s="163">
        <f t="shared" ca="1" si="29"/>
        <v>0</v>
      </c>
      <c r="R70" s="164">
        <f ca="1">NPV(Q69,K70:$K$244) + ($A$13+$A$14+$A$15)/POWER(1+Q69,$A$28-D70+1)</f>
        <v>0</v>
      </c>
      <c r="S70" s="164">
        <f ca="1">NPV(Q70,K70:$K$244) + ($A$13+$A$14+$A$15)/POWER(1+Q70,$A$28-D70+1)</f>
        <v>0</v>
      </c>
      <c r="T70" s="45">
        <f t="shared" ca="1" si="30"/>
        <v>0</v>
      </c>
      <c r="U70" s="45">
        <f t="shared" ref="U70:U133" ca="1" si="36">S70*Q70</f>
        <v>0</v>
      </c>
      <c r="V70" s="45">
        <f t="shared" ref="V70:V133" ca="1" si="37">-(K70+L70)</f>
        <v>0</v>
      </c>
      <c r="W70" s="45">
        <f t="shared" ca="1" si="31"/>
        <v>0</v>
      </c>
      <c r="X70" s="25">
        <f t="shared" ca="1" si="20"/>
        <v>0</v>
      </c>
      <c r="Z70" s="28">
        <f t="shared" ref="Z70:Z133" ca="1" si="38">AD69</f>
        <v>0</v>
      </c>
      <c r="AA70" s="233"/>
      <c r="AB70" s="45">
        <f t="shared" ca="1" si="32"/>
        <v>0</v>
      </c>
      <c r="AC70" s="45">
        <f t="shared" ca="1" si="21"/>
        <v>0</v>
      </c>
      <c r="AD70" s="25">
        <f t="shared" ca="1" si="22"/>
        <v>0</v>
      </c>
    </row>
    <row r="71" spans="4:30" x14ac:dyDescent="0.35">
      <c r="D71" s="20">
        <v>67</v>
      </c>
      <c r="E71" s="21">
        <f t="shared" ca="1" si="33"/>
        <v>24472</v>
      </c>
      <c r="F71" s="44">
        <f t="shared" ca="1" si="23"/>
        <v>24836</v>
      </c>
      <c r="G71" s="22" t="s">
        <v>119</v>
      </c>
      <c r="H71" s="44">
        <f t="shared" ca="1" si="34"/>
        <v>24472</v>
      </c>
      <c r="I71" s="45">
        <f t="shared" ca="1" si="24"/>
        <v>0</v>
      </c>
      <c r="J71" s="45">
        <f t="shared" ca="1" si="25"/>
        <v>0</v>
      </c>
      <c r="K71" s="45">
        <f t="shared" ca="1" si="26"/>
        <v>0</v>
      </c>
      <c r="L71" s="45"/>
      <c r="M71" s="45">
        <f t="shared" ca="1" si="35"/>
        <v>0</v>
      </c>
      <c r="N71" s="257">
        <f t="shared" ca="1" si="27"/>
        <v>0</v>
      </c>
      <c r="O71" s="23"/>
      <c r="P71" s="255">
        <f t="shared" ca="1" si="28"/>
        <v>0</v>
      </c>
      <c r="Q71" s="163">
        <f t="shared" ca="1" si="29"/>
        <v>0</v>
      </c>
      <c r="R71" s="164">
        <f ca="1">NPV(Q70,K71:$K$244) + ($A$13+$A$14+$A$15)/POWER(1+Q70,$A$28-D71+1)</f>
        <v>0</v>
      </c>
      <c r="S71" s="164">
        <f ca="1">NPV(Q71,K71:$K$244) + ($A$13+$A$14+$A$15)/POWER(1+Q71,$A$28-D71+1)</f>
        <v>0</v>
      </c>
      <c r="T71" s="45">
        <f t="shared" ca="1" si="30"/>
        <v>0</v>
      </c>
      <c r="U71" s="45">
        <f t="shared" ca="1" si="36"/>
        <v>0</v>
      </c>
      <c r="V71" s="45">
        <f t="shared" ca="1" si="37"/>
        <v>0</v>
      </c>
      <c r="W71" s="45">
        <f t="shared" ca="1" si="31"/>
        <v>0</v>
      </c>
      <c r="X71" s="25">
        <f t="shared" ca="1" si="20"/>
        <v>0</v>
      </c>
      <c r="Z71" s="28">
        <f t="shared" ca="1" si="38"/>
        <v>0</v>
      </c>
      <c r="AA71" s="233"/>
      <c r="AB71" s="45">
        <f t="shared" ca="1" si="32"/>
        <v>0</v>
      </c>
      <c r="AC71" s="45">
        <f t="shared" ca="1" si="21"/>
        <v>0</v>
      </c>
      <c r="AD71" s="25">
        <f t="shared" ca="1" si="22"/>
        <v>0</v>
      </c>
    </row>
    <row r="72" spans="4:30" x14ac:dyDescent="0.35">
      <c r="D72" s="20">
        <v>68</v>
      </c>
      <c r="E72" s="21">
        <f t="shared" ca="1" si="33"/>
        <v>24837</v>
      </c>
      <c r="F72" s="44">
        <f t="shared" ca="1" si="23"/>
        <v>25202</v>
      </c>
      <c r="G72" s="22" t="s">
        <v>119</v>
      </c>
      <c r="H72" s="44">
        <f t="shared" ca="1" si="34"/>
        <v>24837</v>
      </c>
      <c r="I72" s="45">
        <f t="shared" ca="1" si="24"/>
        <v>0</v>
      </c>
      <c r="J72" s="45">
        <f t="shared" ca="1" si="25"/>
        <v>0</v>
      </c>
      <c r="K72" s="45">
        <f t="shared" ca="1" si="26"/>
        <v>0</v>
      </c>
      <c r="L72" s="45"/>
      <c r="M72" s="45">
        <f t="shared" ca="1" si="35"/>
        <v>0</v>
      </c>
      <c r="N72" s="257">
        <f t="shared" ca="1" si="27"/>
        <v>0</v>
      </c>
      <c r="O72" s="23"/>
      <c r="P72" s="255">
        <f t="shared" ca="1" si="28"/>
        <v>0</v>
      </c>
      <c r="Q72" s="163">
        <f t="shared" ca="1" si="29"/>
        <v>0</v>
      </c>
      <c r="R72" s="164">
        <f ca="1">NPV(Q71,K72:$K$244) + ($A$13+$A$14+$A$15)/POWER(1+Q71,$A$28-D72+1)</f>
        <v>0</v>
      </c>
      <c r="S72" s="164">
        <f ca="1">NPV(Q72,K72:$K$244) + ($A$13+$A$14+$A$15)/POWER(1+Q72,$A$28-D72+1)</f>
        <v>0</v>
      </c>
      <c r="T72" s="45">
        <f t="shared" ca="1" si="30"/>
        <v>0</v>
      </c>
      <c r="U72" s="45">
        <f t="shared" ca="1" si="36"/>
        <v>0</v>
      </c>
      <c r="V72" s="45">
        <f t="shared" ca="1" si="37"/>
        <v>0</v>
      </c>
      <c r="W72" s="45">
        <f t="shared" ca="1" si="31"/>
        <v>0</v>
      </c>
      <c r="X72" s="25">
        <f t="shared" ca="1" si="20"/>
        <v>0</v>
      </c>
      <c r="Z72" s="28">
        <f t="shared" ca="1" si="38"/>
        <v>0</v>
      </c>
      <c r="AA72" s="233"/>
      <c r="AB72" s="45">
        <f t="shared" ca="1" si="32"/>
        <v>0</v>
      </c>
      <c r="AC72" s="45">
        <f t="shared" ca="1" si="21"/>
        <v>0</v>
      </c>
      <c r="AD72" s="25">
        <f t="shared" ca="1" si="22"/>
        <v>0</v>
      </c>
    </row>
    <row r="73" spans="4:30" x14ac:dyDescent="0.35">
      <c r="D73" s="20">
        <v>69</v>
      </c>
      <c r="E73" s="21">
        <f t="shared" ca="1" si="33"/>
        <v>25203</v>
      </c>
      <c r="F73" s="44">
        <f t="shared" ca="1" si="23"/>
        <v>25567</v>
      </c>
      <c r="G73" s="22" t="s">
        <v>119</v>
      </c>
      <c r="H73" s="44">
        <f t="shared" ca="1" si="34"/>
        <v>25203</v>
      </c>
      <c r="I73" s="45">
        <f t="shared" ca="1" si="24"/>
        <v>0</v>
      </c>
      <c r="J73" s="45">
        <f t="shared" ca="1" si="25"/>
        <v>0</v>
      </c>
      <c r="K73" s="45">
        <f t="shared" ca="1" si="26"/>
        <v>0</v>
      </c>
      <c r="L73" s="45"/>
      <c r="M73" s="45">
        <f t="shared" ca="1" si="35"/>
        <v>0</v>
      </c>
      <c r="N73" s="257">
        <f t="shared" ca="1" si="27"/>
        <v>0</v>
      </c>
      <c r="O73" s="23"/>
      <c r="P73" s="255">
        <f t="shared" ca="1" si="28"/>
        <v>0</v>
      </c>
      <c r="Q73" s="163">
        <f t="shared" ca="1" si="29"/>
        <v>0</v>
      </c>
      <c r="R73" s="164">
        <f ca="1">NPV(Q72,K73:$K$244) + ($A$13+$A$14+$A$15)/POWER(1+Q72,$A$28-D73+1)</f>
        <v>0</v>
      </c>
      <c r="S73" s="164">
        <f ca="1">NPV(Q73,K73:$K$244) + ($A$13+$A$14+$A$15)/POWER(1+Q73,$A$28-D73+1)</f>
        <v>0</v>
      </c>
      <c r="T73" s="45">
        <f t="shared" ca="1" si="30"/>
        <v>0</v>
      </c>
      <c r="U73" s="45">
        <f t="shared" ca="1" si="36"/>
        <v>0</v>
      </c>
      <c r="V73" s="45">
        <f t="shared" ca="1" si="37"/>
        <v>0</v>
      </c>
      <c r="W73" s="45">
        <f t="shared" ca="1" si="31"/>
        <v>0</v>
      </c>
      <c r="X73" s="25">
        <f t="shared" ca="1" si="20"/>
        <v>0</v>
      </c>
      <c r="Z73" s="28">
        <f t="shared" ca="1" si="38"/>
        <v>0</v>
      </c>
      <c r="AA73" s="233"/>
      <c r="AB73" s="45">
        <f t="shared" ca="1" si="32"/>
        <v>0</v>
      </c>
      <c r="AC73" s="45">
        <f t="shared" ca="1" si="21"/>
        <v>0</v>
      </c>
      <c r="AD73" s="25">
        <f t="shared" ca="1" si="22"/>
        <v>0</v>
      </c>
    </row>
    <row r="74" spans="4:30" x14ac:dyDescent="0.35">
      <c r="D74" s="20">
        <v>70</v>
      </c>
      <c r="E74" s="21">
        <f t="shared" ca="1" si="33"/>
        <v>25568</v>
      </c>
      <c r="F74" s="44">
        <f t="shared" ca="1" si="23"/>
        <v>25932</v>
      </c>
      <c r="G74" s="22" t="s">
        <v>119</v>
      </c>
      <c r="H74" s="44">
        <f t="shared" ca="1" si="34"/>
        <v>25568</v>
      </c>
      <c r="I74" s="45">
        <f t="shared" ca="1" si="24"/>
        <v>0</v>
      </c>
      <c r="J74" s="45">
        <f t="shared" ca="1" si="25"/>
        <v>0</v>
      </c>
      <c r="K74" s="45">
        <f t="shared" ca="1" si="26"/>
        <v>0</v>
      </c>
      <c r="L74" s="45"/>
      <c r="M74" s="45">
        <f t="shared" ca="1" si="35"/>
        <v>0</v>
      </c>
      <c r="N74" s="257">
        <f t="shared" ca="1" si="27"/>
        <v>0</v>
      </c>
      <c r="O74" s="23"/>
      <c r="P74" s="255">
        <f t="shared" ca="1" si="28"/>
        <v>0</v>
      </c>
      <c r="Q74" s="163">
        <f t="shared" ca="1" si="29"/>
        <v>0</v>
      </c>
      <c r="R74" s="164">
        <f ca="1">NPV(Q73,K74:$K$244) + ($A$13+$A$14+$A$15)/POWER(1+Q73,$A$28-D74+1)</f>
        <v>0</v>
      </c>
      <c r="S74" s="164">
        <f ca="1">NPV(Q74,K74:$K$244) + ($A$13+$A$14+$A$15)/POWER(1+Q74,$A$28-D74+1)</f>
        <v>0</v>
      </c>
      <c r="T74" s="45">
        <f t="shared" ca="1" si="30"/>
        <v>0</v>
      </c>
      <c r="U74" s="45">
        <f t="shared" ca="1" si="36"/>
        <v>0</v>
      </c>
      <c r="V74" s="45">
        <f t="shared" ca="1" si="37"/>
        <v>0</v>
      </c>
      <c r="W74" s="45">
        <f t="shared" ca="1" si="31"/>
        <v>0</v>
      </c>
      <c r="X74" s="25">
        <f t="shared" ca="1" si="20"/>
        <v>0</v>
      </c>
      <c r="Z74" s="28">
        <f t="shared" ca="1" si="38"/>
        <v>0</v>
      </c>
      <c r="AA74" s="233"/>
      <c r="AB74" s="45">
        <f t="shared" ca="1" si="32"/>
        <v>0</v>
      </c>
      <c r="AC74" s="45">
        <f t="shared" ca="1" si="21"/>
        <v>0</v>
      </c>
      <c r="AD74" s="25">
        <f t="shared" ca="1" si="22"/>
        <v>0</v>
      </c>
    </row>
    <row r="75" spans="4:30" x14ac:dyDescent="0.35">
      <c r="D75" s="20">
        <v>71</v>
      </c>
      <c r="E75" s="21">
        <f t="shared" ca="1" si="33"/>
        <v>25933</v>
      </c>
      <c r="F75" s="44">
        <f t="shared" ca="1" si="23"/>
        <v>26297</v>
      </c>
      <c r="G75" s="22" t="s">
        <v>119</v>
      </c>
      <c r="H75" s="44">
        <f t="shared" ca="1" si="34"/>
        <v>25933</v>
      </c>
      <c r="I75" s="45">
        <f t="shared" ca="1" si="24"/>
        <v>0</v>
      </c>
      <c r="J75" s="45">
        <f t="shared" ca="1" si="25"/>
        <v>0</v>
      </c>
      <c r="K75" s="45">
        <f t="shared" ca="1" si="26"/>
        <v>0</v>
      </c>
      <c r="L75" s="45"/>
      <c r="M75" s="45">
        <f t="shared" ca="1" si="35"/>
        <v>0</v>
      </c>
      <c r="N75" s="257">
        <f t="shared" ca="1" si="27"/>
        <v>0</v>
      </c>
      <c r="O75" s="23"/>
      <c r="P75" s="255">
        <f t="shared" ca="1" si="28"/>
        <v>0</v>
      </c>
      <c r="Q75" s="163">
        <f t="shared" ca="1" si="29"/>
        <v>0</v>
      </c>
      <c r="R75" s="164">
        <f ca="1">NPV(Q74,K75:$K$244) + ($A$13+$A$14+$A$15)/POWER(1+Q74,$A$28-D75+1)</f>
        <v>0</v>
      </c>
      <c r="S75" s="164">
        <f ca="1">NPV(Q75,K75:$K$244) + ($A$13+$A$14+$A$15)/POWER(1+Q75,$A$28-D75+1)</f>
        <v>0</v>
      </c>
      <c r="T75" s="45">
        <f t="shared" ca="1" si="30"/>
        <v>0</v>
      </c>
      <c r="U75" s="45">
        <f t="shared" ca="1" si="36"/>
        <v>0</v>
      </c>
      <c r="V75" s="45">
        <f t="shared" ca="1" si="37"/>
        <v>0</v>
      </c>
      <c r="W75" s="45">
        <f t="shared" ca="1" si="31"/>
        <v>0</v>
      </c>
      <c r="X75" s="25">
        <f t="shared" ca="1" si="20"/>
        <v>0</v>
      </c>
      <c r="Z75" s="28">
        <f t="shared" ca="1" si="38"/>
        <v>0</v>
      </c>
      <c r="AA75" s="233"/>
      <c r="AB75" s="45">
        <f t="shared" ca="1" si="32"/>
        <v>0</v>
      </c>
      <c r="AC75" s="45">
        <f t="shared" ca="1" si="21"/>
        <v>0</v>
      </c>
      <c r="AD75" s="25">
        <f t="shared" ca="1" si="22"/>
        <v>0</v>
      </c>
    </row>
    <row r="76" spans="4:30" x14ac:dyDescent="0.35">
      <c r="D76" s="20">
        <v>72</v>
      </c>
      <c r="E76" s="21">
        <f t="shared" ca="1" si="33"/>
        <v>26298</v>
      </c>
      <c r="F76" s="44">
        <f t="shared" ca="1" si="23"/>
        <v>26663</v>
      </c>
      <c r="G76" s="22" t="s">
        <v>119</v>
      </c>
      <c r="H76" s="44">
        <f t="shared" ca="1" si="34"/>
        <v>26298</v>
      </c>
      <c r="I76" s="45">
        <f t="shared" ca="1" si="24"/>
        <v>0</v>
      </c>
      <c r="J76" s="45">
        <f t="shared" ca="1" si="25"/>
        <v>0</v>
      </c>
      <c r="K76" s="45">
        <f t="shared" ca="1" si="26"/>
        <v>0</v>
      </c>
      <c r="L76" s="45"/>
      <c r="M76" s="45">
        <f t="shared" ca="1" si="35"/>
        <v>0</v>
      </c>
      <c r="N76" s="257">
        <f t="shared" ca="1" si="27"/>
        <v>0</v>
      </c>
      <c r="O76" s="23"/>
      <c r="P76" s="255">
        <f t="shared" ca="1" si="28"/>
        <v>0</v>
      </c>
      <c r="Q76" s="163">
        <f t="shared" ca="1" si="29"/>
        <v>0</v>
      </c>
      <c r="R76" s="164">
        <f ca="1">NPV(Q75,K76:$K$244) + ($A$13+$A$14+$A$15)/POWER(1+Q75,$A$28-D76+1)</f>
        <v>0</v>
      </c>
      <c r="S76" s="164">
        <f ca="1">NPV(Q76,K76:$K$244) + ($A$13+$A$14+$A$15)/POWER(1+Q76,$A$28-D76+1)</f>
        <v>0</v>
      </c>
      <c r="T76" s="45">
        <f t="shared" ca="1" si="30"/>
        <v>0</v>
      </c>
      <c r="U76" s="45">
        <f t="shared" ca="1" si="36"/>
        <v>0</v>
      </c>
      <c r="V76" s="45">
        <f t="shared" ca="1" si="37"/>
        <v>0</v>
      </c>
      <c r="W76" s="45">
        <f t="shared" ca="1" si="31"/>
        <v>0</v>
      </c>
      <c r="X76" s="25">
        <f t="shared" ca="1" si="20"/>
        <v>0</v>
      </c>
      <c r="Z76" s="28">
        <f t="shared" ca="1" si="38"/>
        <v>0</v>
      </c>
      <c r="AA76" s="233"/>
      <c r="AB76" s="45">
        <f t="shared" ca="1" si="32"/>
        <v>0</v>
      </c>
      <c r="AC76" s="45">
        <f t="shared" ca="1" si="21"/>
        <v>0</v>
      </c>
      <c r="AD76" s="25">
        <f t="shared" ca="1" si="22"/>
        <v>0</v>
      </c>
    </row>
    <row r="77" spans="4:30" x14ac:dyDescent="0.35">
      <c r="D77" s="20">
        <v>73</v>
      </c>
      <c r="E77" s="21">
        <f t="shared" ca="1" si="33"/>
        <v>26664</v>
      </c>
      <c r="F77" s="44">
        <f t="shared" ca="1" si="23"/>
        <v>27028</v>
      </c>
      <c r="G77" s="22" t="s">
        <v>119</v>
      </c>
      <c r="H77" s="44">
        <f t="shared" ca="1" si="34"/>
        <v>26664</v>
      </c>
      <c r="I77" s="45">
        <f t="shared" ca="1" si="24"/>
        <v>0</v>
      </c>
      <c r="J77" s="45">
        <f t="shared" ca="1" si="25"/>
        <v>0</v>
      </c>
      <c r="K77" s="45">
        <f t="shared" ca="1" si="26"/>
        <v>0</v>
      </c>
      <c r="L77" s="45"/>
      <c r="M77" s="45">
        <f t="shared" ca="1" si="35"/>
        <v>0</v>
      </c>
      <c r="N77" s="257">
        <f t="shared" ca="1" si="27"/>
        <v>0</v>
      </c>
      <c r="O77" s="23"/>
      <c r="P77" s="255">
        <f t="shared" ca="1" si="28"/>
        <v>0</v>
      </c>
      <c r="Q77" s="163">
        <f t="shared" ca="1" si="29"/>
        <v>0</v>
      </c>
      <c r="R77" s="164">
        <f ca="1">NPV(Q76,K77:$K$244) + ($A$13+$A$14+$A$15)/POWER(1+Q76,$A$28-D77+1)</f>
        <v>0</v>
      </c>
      <c r="S77" s="164">
        <f ca="1">NPV(Q77,K77:$K$244) + ($A$13+$A$14+$A$15)/POWER(1+Q77,$A$28-D77+1)</f>
        <v>0</v>
      </c>
      <c r="T77" s="45">
        <f t="shared" ca="1" si="30"/>
        <v>0</v>
      </c>
      <c r="U77" s="45">
        <f t="shared" ca="1" si="36"/>
        <v>0</v>
      </c>
      <c r="V77" s="45">
        <f t="shared" ca="1" si="37"/>
        <v>0</v>
      </c>
      <c r="W77" s="45">
        <f t="shared" ca="1" si="31"/>
        <v>0</v>
      </c>
      <c r="X77" s="25">
        <f t="shared" ca="1" si="20"/>
        <v>0</v>
      </c>
      <c r="Z77" s="28">
        <f t="shared" ca="1" si="38"/>
        <v>0</v>
      </c>
      <c r="AA77" s="233"/>
      <c r="AB77" s="45">
        <f t="shared" ca="1" si="32"/>
        <v>0</v>
      </c>
      <c r="AC77" s="45">
        <f t="shared" ca="1" si="21"/>
        <v>0</v>
      </c>
      <c r="AD77" s="25">
        <f t="shared" ca="1" si="22"/>
        <v>0</v>
      </c>
    </row>
    <row r="78" spans="4:30" x14ac:dyDescent="0.35">
      <c r="D78" s="20">
        <v>74</v>
      </c>
      <c r="E78" s="21">
        <f t="shared" ca="1" si="33"/>
        <v>27029</v>
      </c>
      <c r="F78" s="44">
        <f t="shared" ca="1" si="23"/>
        <v>27393</v>
      </c>
      <c r="G78" s="22" t="s">
        <v>119</v>
      </c>
      <c r="H78" s="44">
        <f t="shared" ca="1" si="34"/>
        <v>27029</v>
      </c>
      <c r="I78" s="45">
        <f t="shared" ca="1" si="24"/>
        <v>0</v>
      </c>
      <c r="J78" s="45">
        <f t="shared" ca="1" si="25"/>
        <v>0</v>
      </c>
      <c r="K78" s="45">
        <f t="shared" ca="1" si="26"/>
        <v>0</v>
      </c>
      <c r="L78" s="45"/>
      <c r="M78" s="45">
        <f t="shared" ca="1" si="35"/>
        <v>0</v>
      </c>
      <c r="N78" s="257">
        <f t="shared" ca="1" si="27"/>
        <v>0</v>
      </c>
      <c r="O78" s="23"/>
      <c r="P78" s="255">
        <f t="shared" ca="1" si="28"/>
        <v>0</v>
      </c>
      <c r="Q78" s="163">
        <f t="shared" ca="1" si="29"/>
        <v>0</v>
      </c>
      <c r="R78" s="164">
        <f ca="1">NPV(Q77,K78:$K$244) + ($A$13+$A$14+$A$15)/POWER(1+Q77,$A$28-D78+1)</f>
        <v>0</v>
      </c>
      <c r="S78" s="164">
        <f ca="1">NPV(Q78,K78:$K$244) + ($A$13+$A$14+$A$15)/POWER(1+Q78,$A$28-D78+1)</f>
        <v>0</v>
      </c>
      <c r="T78" s="45">
        <f t="shared" ca="1" si="30"/>
        <v>0</v>
      </c>
      <c r="U78" s="45">
        <f t="shared" ca="1" si="36"/>
        <v>0</v>
      </c>
      <c r="V78" s="45">
        <f t="shared" ca="1" si="37"/>
        <v>0</v>
      </c>
      <c r="W78" s="45">
        <f t="shared" ca="1" si="31"/>
        <v>0</v>
      </c>
      <c r="X78" s="25">
        <f t="shared" ca="1" si="20"/>
        <v>0</v>
      </c>
      <c r="Z78" s="28">
        <f t="shared" ca="1" si="38"/>
        <v>0</v>
      </c>
      <c r="AA78" s="233"/>
      <c r="AB78" s="45">
        <f t="shared" ca="1" si="32"/>
        <v>0</v>
      </c>
      <c r="AC78" s="45">
        <f t="shared" ca="1" si="21"/>
        <v>0</v>
      </c>
      <c r="AD78" s="25">
        <f t="shared" ca="1" si="22"/>
        <v>0</v>
      </c>
    </row>
    <row r="79" spans="4:30" x14ac:dyDescent="0.35">
      <c r="D79" s="20">
        <v>75</v>
      </c>
      <c r="E79" s="21">
        <f t="shared" ca="1" si="33"/>
        <v>27394</v>
      </c>
      <c r="F79" s="44">
        <f t="shared" ca="1" si="23"/>
        <v>27758</v>
      </c>
      <c r="G79" s="22" t="s">
        <v>119</v>
      </c>
      <c r="H79" s="44">
        <f t="shared" ca="1" si="34"/>
        <v>27394</v>
      </c>
      <c r="I79" s="45">
        <f t="shared" ca="1" si="24"/>
        <v>0</v>
      </c>
      <c r="J79" s="45">
        <f t="shared" ca="1" si="25"/>
        <v>0</v>
      </c>
      <c r="K79" s="45">
        <f t="shared" ca="1" si="26"/>
        <v>0</v>
      </c>
      <c r="L79" s="45"/>
      <c r="M79" s="45">
        <f t="shared" ca="1" si="35"/>
        <v>0</v>
      </c>
      <c r="N79" s="257">
        <f t="shared" ca="1" si="27"/>
        <v>0</v>
      </c>
      <c r="O79" s="23"/>
      <c r="P79" s="255">
        <f t="shared" ca="1" si="28"/>
        <v>0</v>
      </c>
      <c r="Q79" s="163">
        <f t="shared" ca="1" si="29"/>
        <v>0</v>
      </c>
      <c r="R79" s="164">
        <f ca="1">NPV(Q78,K79:$K$244) + ($A$13+$A$14+$A$15)/POWER(1+Q78,$A$28-D79+1)</f>
        <v>0</v>
      </c>
      <c r="S79" s="164">
        <f ca="1">NPV(Q79,K79:$K$244) + ($A$13+$A$14+$A$15)/POWER(1+Q79,$A$28-D79+1)</f>
        <v>0</v>
      </c>
      <c r="T79" s="45">
        <f t="shared" ca="1" si="30"/>
        <v>0</v>
      </c>
      <c r="U79" s="45">
        <f t="shared" ca="1" si="36"/>
        <v>0</v>
      </c>
      <c r="V79" s="45">
        <f t="shared" ca="1" si="37"/>
        <v>0</v>
      </c>
      <c r="W79" s="45">
        <f t="shared" ca="1" si="31"/>
        <v>0</v>
      </c>
      <c r="X79" s="25">
        <f t="shared" ca="1" si="20"/>
        <v>0</v>
      </c>
      <c r="Z79" s="28">
        <f t="shared" ca="1" si="38"/>
        <v>0</v>
      </c>
      <c r="AA79" s="233"/>
      <c r="AB79" s="45">
        <f t="shared" ca="1" si="32"/>
        <v>0</v>
      </c>
      <c r="AC79" s="45">
        <f t="shared" ca="1" si="21"/>
        <v>0</v>
      </c>
      <c r="AD79" s="25">
        <f t="shared" ca="1" si="22"/>
        <v>0</v>
      </c>
    </row>
    <row r="80" spans="4:30" x14ac:dyDescent="0.35">
      <c r="D80" s="20">
        <v>76</v>
      </c>
      <c r="E80" s="21">
        <f t="shared" ca="1" si="33"/>
        <v>27759</v>
      </c>
      <c r="F80" s="44">
        <f t="shared" ca="1" si="23"/>
        <v>28124</v>
      </c>
      <c r="G80" s="22" t="s">
        <v>119</v>
      </c>
      <c r="H80" s="44">
        <f t="shared" ca="1" si="34"/>
        <v>27759</v>
      </c>
      <c r="I80" s="45">
        <f t="shared" ca="1" si="24"/>
        <v>0</v>
      </c>
      <c r="J80" s="45">
        <f t="shared" ca="1" si="25"/>
        <v>0</v>
      </c>
      <c r="K80" s="45">
        <f t="shared" ca="1" si="26"/>
        <v>0</v>
      </c>
      <c r="L80" s="45"/>
      <c r="M80" s="45">
        <f t="shared" ca="1" si="35"/>
        <v>0</v>
      </c>
      <c r="N80" s="257">
        <f t="shared" ca="1" si="27"/>
        <v>0</v>
      </c>
      <c r="O80" s="23"/>
      <c r="P80" s="255">
        <f t="shared" ca="1" si="28"/>
        <v>0</v>
      </c>
      <c r="Q80" s="163">
        <f t="shared" ca="1" si="29"/>
        <v>0</v>
      </c>
      <c r="R80" s="164">
        <f ca="1">NPV(Q79,K80:$K$244) + ($A$13+$A$14+$A$15)/POWER(1+Q79,$A$28-D80+1)</f>
        <v>0</v>
      </c>
      <c r="S80" s="164">
        <f ca="1">NPV(Q80,K80:$K$244) + ($A$13+$A$14+$A$15)/POWER(1+Q80,$A$28-D80+1)</f>
        <v>0</v>
      </c>
      <c r="T80" s="45">
        <f t="shared" ca="1" si="30"/>
        <v>0</v>
      </c>
      <c r="U80" s="45">
        <f t="shared" ca="1" si="36"/>
        <v>0</v>
      </c>
      <c r="V80" s="45">
        <f t="shared" ca="1" si="37"/>
        <v>0</v>
      </c>
      <c r="W80" s="45">
        <f t="shared" ca="1" si="31"/>
        <v>0</v>
      </c>
      <c r="X80" s="25">
        <f t="shared" ca="1" si="20"/>
        <v>0</v>
      </c>
      <c r="Z80" s="28">
        <f t="shared" ca="1" si="38"/>
        <v>0</v>
      </c>
      <c r="AA80" s="233"/>
      <c r="AB80" s="45">
        <f t="shared" ca="1" si="32"/>
        <v>0</v>
      </c>
      <c r="AC80" s="45">
        <f t="shared" ca="1" si="21"/>
        <v>0</v>
      </c>
      <c r="AD80" s="25">
        <f t="shared" ca="1" si="22"/>
        <v>0</v>
      </c>
    </row>
    <row r="81" spans="4:30" x14ac:dyDescent="0.35">
      <c r="D81" s="20">
        <v>77</v>
      </c>
      <c r="E81" s="21">
        <f t="shared" ca="1" si="33"/>
        <v>28125</v>
      </c>
      <c r="F81" s="44">
        <f t="shared" ca="1" si="23"/>
        <v>28489</v>
      </c>
      <c r="G81" s="22" t="s">
        <v>119</v>
      </c>
      <c r="H81" s="44">
        <f t="shared" ca="1" si="34"/>
        <v>28125</v>
      </c>
      <c r="I81" s="45">
        <f t="shared" ca="1" si="24"/>
        <v>0</v>
      </c>
      <c r="J81" s="45">
        <f t="shared" ca="1" si="25"/>
        <v>0</v>
      </c>
      <c r="K81" s="45">
        <f t="shared" ca="1" si="26"/>
        <v>0</v>
      </c>
      <c r="L81" s="45"/>
      <c r="M81" s="45">
        <f t="shared" ca="1" si="35"/>
        <v>0</v>
      </c>
      <c r="N81" s="257">
        <f t="shared" ca="1" si="27"/>
        <v>0</v>
      </c>
      <c r="O81" s="23"/>
      <c r="P81" s="255">
        <f t="shared" ca="1" si="28"/>
        <v>0</v>
      </c>
      <c r="Q81" s="163">
        <f t="shared" ca="1" si="29"/>
        <v>0</v>
      </c>
      <c r="R81" s="164">
        <f ca="1">NPV(Q80,K81:$K$244) + ($A$13+$A$14+$A$15)/POWER(1+Q80,$A$28-D81+1)</f>
        <v>0</v>
      </c>
      <c r="S81" s="164">
        <f ca="1">NPV(Q81,K81:$K$244) + ($A$13+$A$14+$A$15)/POWER(1+Q81,$A$28-D81+1)</f>
        <v>0</v>
      </c>
      <c r="T81" s="45">
        <f t="shared" ca="1" si="30"/>
        <v>0</v>
      </c>
      <c r="U81" s="45">
        <f t="shared" ca="1" si="36"/>
        <v>0</v>
      </c>
      <c r="V81" s="45">
        <f t="shared" ca="1" si="37"/>
        <v>0</v>
      </c>
      <c r="W81" s="45">
        <f t="shared" ca="1" si="31"/>
        <v>0</v>
      </c>
      <c r="X81" s="25">
        <f t="shared" ca="1" si="20"/>
        <v>0</v>
      </c>
      <c r="Z81" s="28">
        <f t="shared" ca="1" si="38"/>
        <v>0</v>
      </c>
      <c r="AA81" s="233"/>
      <c r="AB81" s="45">
        <f t="shared" ca="1" si="32"/>
        <v>0</v>
      </c>
      <c r="AC81" s="45">
        <f t="shared" ca="1" si="21"/>
        <v>0</v>
      </c>
      <c r="AD81" s="25">
        <f t="shared" ca="1" si="22"/>
        <v>0</v>
      </c>
    </row>
    <row r="82" spans="4:30" x14ac:dyDescent="0.35">
      <c r="D82" s="20">
        <v>78</v>
      </c>
      <c r="E82" s="21">
        <f t="shared" ca="1" si="33"/>
        <v>28490</v>
      </c>
      <c r="F82" s="44">
        <f t="shared" ca="1" si="23"/>
        <v>28854</v>
      </c>
      <c r="G82" s="22" t="s">
        <v>119</v>
      </c>
      <c r="H82" s="44">
        <f t="shared" ca="1" si="34"/>
        <v>28490</v>
      </c>
      <c r="I82" s="45">
        <f t="shared" ca="1" si="24"/>
        <v>0</v>
      </c>
      <c r="J82" s="45">
        <f t="shared" ca="1" si="25"/>
        <v>0</v>
      </c>
      <c r="K82" s="45">
        <f t="shared" ca="1" si="26"/>
        <v>0</v>
      </c>
      <c r="L82" s="45"/>
      <c r="M82" s="45">
        <f t="shared" ca="1" si="35"/>
        <v>0</v>
      </c>
      <c r="N82" s="257">
        <f t="shared" ca="1" si="27"/>
        <v>0</v>
      </c>
      <c r="O82" s="23"/>
      <c r="P82" s="255">
        <f t="shared" ca="1" si="28"/>
        <v>0</v>
      </c>
      <c r="Q82" s="163">
        <f t="shared" ca="1" si="29"/>
        <v>0</v>
      </c>
      <c r="R82" s="164">
        <f ca="1">NPV(Q81,K82:$K$244) + ($A$13+$A$14+$A$15)/POWER(1+Q81,$A$28-D82+1)</f>
        <v>0</v>
      </c>
      <c r="S82" s="164">
        <f ca="1">NPV(Q82,K82:$K$244) + ($A$13+$A$14+$A$15)/POWER(1+Q82,$A$28-D82+1)</f>
        <v>0</v>
      </c>
      <c r="T82" s="45">
        <f t="shared" ca="1" si="30"/>
        <v>0</v>
      </c>
      <c r="U82" s="45">
        <f t="shared" ca="1" si="36"/>
        <v>0</v>
      </c>
      <c r="V82" s="45">
        <f t="shared" ca="1" si="37"/>
        <v>0</v>
      </c>
      <c r="W82" s="45">
        <f t="shared" ca="1" si="31"/>
        <v>0</v>
      </c>
      <c r="X82" s="25">
        <f t="shared" ca="1" si="20"/>
        <v>0</v>
      </c>
      <c r="Z82" s="28">
        <f t="shared" ca="1" si="38"/>
        <v>0</v>
      </c>
      <c r="AA82" s="233"/>
      <c r="AB82" s="45">
        <f t="shared" ca="1" si="32"/>
        <v>0</v>
      </c>
      <c r="AC82" s="45">
        <f t="shared" ca="1" si="21"/>
        <v>0</v>
      </c>
      <c r="AD82" s="25">
        <f t="shared" ca="1" si="22"/>
        <v>0</v>
      </c>
    </row>
    <row r="83" spans="4:30" x14ac:dyDescent="0.35">
      <c r="D83" s="20">
        <v>79</v>
      </c>
      <c r="E83" s="21">
        <f t="shared" ca="1" si="33"/>
        <v>28855</v>
      </c>
      <c r="F83" s="44">
        <f t="shared" ca="1" si="23"/>
        <v>29219</v>
      </c>
      <c r="G83" s="22" t="s">
        <v>119</v>
      </c>
      <c r="H83" s="44">
        <f t="shared" ca="1" si="34"/>
        <v>28855</v>
      </c>
      <c r="I83" s="45">
        <f t="shared" ca="1" si="24"/>
        <v>0</v>
      </c>
      <c r="J83" s="45">
        <f t="shared" ca="1" si="25"/>
        <v>0</v>
      </c>
      <c r="K83" s="45">
        <f t="shared" ca="1" si="26"/>
        <v>0</v>
      </c>
      <c r="L83" s="45"/>
      <c r="M83" s="45">
        <f t="shared" ca="1" si="35"/>
        <v>0</v>
      </c>
      <c r="N83" s="257">
        <f t="shared" ca="1" si="27"/>
        <v>0</v>
      </c>
      <c r="O83" s="23"/>
      <c r="P83" s="255">
        <f t="shared" ca="1" si="28"/>
        <v>0</v>
      </c>
      <c r="Q83" s="163">
        <f t="shared" ca="1" si="29"/>
        <v>0</v>
      </c>
      <c r="R83" s="164">
        <f ca="1">NPV(Q82,K83:$K$244) + ($A$13+$A$14+$A$15)/POWER(1+Q82,$A$28-D83+1)</f>
        <v>0</v>
      </c>
      <c r="S83" s="164">
        <f ca="1">NPV(Q83,K83:$K$244) + ($A$13+$A$14+$A$15)/POWER(1+Q83,$A$28-D83+1)</f>
        <v>0</v>
      </c>
      <c r="T83" s="45">
        <f t="shared" ca="1" si="30"/>
        <v>0</v>
      </c>
      <c r="U83" s="45">
        <f t="shared" ca="1" si="36"/>
        <v>0</v>
      </c>
      <c r="V83" s="45">
        <f t="shared" ca="1" si="37"/>
        <v>0</v>
      </c>
      <c r="W83" s="45">
        <f t="shared" ca="1" si="31"/>
        <v>0</v>
      </c>
      <c r="X83" s="25">
        <f t="shared" ca="1" si="20"/>
        <v>0</v>
      </c>
      <c r="Z83" s="28">
        <f t="shared" ca="1" si="38"/>
        <v>0</v>
      </c>
      <c r="AA83" s="233"/>
      <c r="AB83" s="45">
        <f t="shared" ca="1" si="32"/>
        <v>0</v>
      </c>
      <c r="AC83" s="45">
        <f t="shared" ca="1" si="21"/>
        <v>0</v>
      </c>
      <c r="AD83" s="25">
        <f t="shared" ca="1" si="22"/>
        <v>0</v>
      </c>
    </row>
    <row r="84" spans="4:30" x14ac:dyDescent="0.35">
      <c r="D84" s="20">
        <v>80</v>
      </c>
      <c r="E84" s="21">
        <f t="shared" ca="1" si="33"/>
        <v>29220</v>
      </c>
      <c r="F84" s="44">
        <f t="shared" ca="1" si="23"/>
        <v>29585</v>
      </c>
      <c r="G84" s="22" t="s">
        <v>119</v>
      </c>
      <c r="H84" s="44">
        <f t="shared" ca="1" si="34"/>
        <v>29220</v>
      </c>
      <c r="I84" s="45">
        <f t="shared" ca="1" si="24"/>
        <v>0</v>
      </c>
      <c r="J84" s="45">
        <f t="shared" ca="1" si="25"/>
        <v>0</v>
      </c>
      <c r="K84" s="45">
        <f t="shared" ca="1" si="26"/>
        <v>0</v>
      </c>
      <c r="L84" s="45"/>
      <c r="M84" s="45">
        <f t="shared" ca="1" si="35"/>
        <v>0</v>
      </c>
      <c r="N84" s="257">
        <f t="shared" ca="1" si="27"/>
        <v>0</v>
      </c>
      <c r="O84" s="23"/>
      <c r="P84" s="255">
        <f t="shared" ca="1" si="28"/>
        <v>0</v>
      </c>
      <c r="Q84" s="163">
        <f t="shared" ca="1" si="29"/>
        <v>0</v>
      </c>
      <c r="R84" s="164">
        <f ca="1">NPV(Q83,K84:$K$244) + ($A$13+$A$14+$A$15)/POWER(1+Q83,$A$28-D84+1)</f>
        <v>0</v>
      </c>
      <c r="S84" s="164">
        <f ca="1">NPV(Q84,K84:$K$244) + ($A$13+$A$14+$A$15)/POWER(1+Q84,$A$28-D84+1)</f>
        <v>0</v>
      </c>
      <c r="T84" s="45">
        <f t="shared" ca="1" si="30"/>
        <v>0</v>
      </c>
      <c r="U84" s="45">
        <f t="shared" ca="1" si="36"/>
        <v>0</v>
      </c>
      <c r="V84" s="45">
        <f t="shared" ca="1" si="37"/>
        <v>0</v>
      </c>
      <c r="W84" s="45">
        <f t="shared" ca="1" si="31"/>
        <v>0</v>
      </c>
      <c r="X84" s="25">
        <f t="shared" ca="1" si="20"/>
        <v>0</v>
      </c>
      <c r="Z84" s="28">
        <f t="shared" ca="1" si="38"/>
        <v>0</v>
      </c>
      <c r="AA84" s="233"/>
      <c r="AB84" s="45">
        <f t="shared" ca="1" si="32"/>
        <v>0</v>
      </c>
      <c r="AC84" s="45">
        <f t="shared" ca="1" si="21"/>
        <v>0</v>
      </c>
      <c r="AD84" s="25">
        <f t="shared" ca="1" si="22"/>
        <v>0</v>
      </c>
    </row>
    <row r="85" spans="4:30" x14ac:dyDescent="0.35">
      <c r="D85" s="20">
        <v>81</v>
      </c>
      <c r="E85" s="21">
        <f t="shared" ca="1" si="33"/>
        <v>29586</v>
      </c>
      <c r="F85" s="44">
        <f t="shared" ca="1" si="23"/>
        <v>29950</v>
      </c>
      <c r="G85" s="22" t="s">
        <v>119</v>
      </c>
      <c r="H85" s="44">
        <f t="shared" ca="1" si="34"/>
        <v>29586</v>
      </c>
      <c r="I85" s="45">
        <f t="shared" ca="1" si="24"/>
        <v>0</v>
      </c>
      <c r="J85" s="45">
        <f t="shared" ca="1" si="25"/>
        <v>0</v>
      </c>
      <c r="K85" s="45">
        <f t="shared" ca="1" si="26"/>
        <v>0</v>
      </c>
      <c r="L85" s="45"/>
      <c r="M85" s="45">
        <f t="shared" ca="1" si="35"/>
        <v>0</v>
      </c>
      <c r="N85" s="257">
        <f t="shared" ca="1" si="27"/>
        <v>0</v>
      </c>
      <c r="O85" s="23"/>
      <c r="P85" s="255">
        <f t="shared" ca="1" si="28"/>
        <v>0</v>
      </c>
      <c r="Q85" s="163">
        <f t="shared" ca="1" si="29"/>
        <v>0</v>
      </c>
      <c r="R85" s="164">
        <f ca="1">NPV(Q84,K85:$K$244) + ($A$13+$A$14+$A$15)/POWER(1+Q84,$A$28-D85+1)</f>
        <v>0</v>
      </c>
      <c r="S85" s="164">
        <f ca="1">NPV(Q85,K85:$K$244) + ($A$13+$A$14+$A$15)/POWER(1+Q85,$A$28-D85+1)</f>
        <v>0</v>
      </c>
      <c r="T85" s="45">
        <f t="shared" ca="1" si="30"/>
        <v>0</v>
      </c>
      <c r="U85" s="45">
        <f t="shared" ca="1" si="36"/>
        <v>0</v>
      </c>
      <c r="V85" s="45">
        <f t="shared" ca="1" si="37"/>
        <v>0</v>
      </c>
      <c r="W85" s="45">
        <f t="shared" ca="1" si="31"/>
        <v>0</v>
      </c>
      <c r="X85" s="25">
        <f t="shared" ca="1" si="20"/>
        <v>0</v>
      </c>
      <c r="Z85" s="28">
        <f t="shared" ca="1" si="38"/>
        <v>0</v>
      </c>
      <c r="AA85" s="233"/>
      <c r="AB85" s="45">
        <f t="shared" ca="1" si="32"/>
        <v>0</v>
      </c>
      <c r="AC85" s="45">
        <f t="shared" ca="1" si="21"/>
        <v>0</v>
      </c>
      <c r="AD85" s="25">
        <f t="shared" ca="1" si="22"/>
        <v>0</v>
      </c>
    </row>
    <row r="86" spans="4:30" x14ac:dyDescent="0.35">
      <c r="D86" s="20">
        <v>82</v>
      </c>
      <c r="E86" s="21">
        <f t="shared" ca="1" si="33"/>
        <v>29951</v>
      </c>
      <c r="F86" s="44">
        <f t="shared" ca="1" si="23"/>
        <v>30315</v>
      </c>
      <c r="G86" s="22" t="s">
        <v>119</v>
      </c>
      <c r="H86" s="44">
        <f t="shared" ca="1" si="34"/>
        <v>29951</v>
      </c>
      <c r="I86" s="45">
        <f t="shared" ca="1" si="24"/>
        <v>0</v>
      </c>
      <c r="J86" s="45">
        <f t="shared" ca="1" si="25"/>
        <v>0</v>
      </c>
      <c r="K86" s="45">
        <f t="shared" ca="1" si="26"/>
        <v>0</v>
      </c>
      <c r="L86" s="45"/>
      <c r="M86" s="45">
        <f t="shared" ca="1" si="35"/>
        <v>0</v>
      </c>
      <c r="N86" s="257">
        <f t="shared" ca="1" si="27"/>
        <v>0</v>
      </c>
      <c r="O86" s="23"/>
      <c r="P86" s="255">
        <f t="shared" ca="1" si="28"/>
        <v>0</v>
      </c>
      <c r="Q86" s="163">
        <f t="shared" ca="1" si="29"/>
        <v>0</v>
      </c>
      <c r="R86" s="164">
        <f ca="1">NPV(Q85,K86:$K$244) + ($A$13+$A$14+$A$15)/POWER(1+Q85,$A$28-D86+1)</f>
        <v>0</v>
      </c>
      <c r="S86" s="164">
        <f ca="1">NPV(Q86,K86:$K$244) + ($A$13+$A$14+$A$15)/POWER(1+Q86,$A$28-D86+1)</f>
        <v>0</v>
      </c>
      <c r="T86" s="45">
        <f t="shared" ca="1" si="30"/>
        <v>0</v>
      </c>
      <c r="U86" s="45">
        <f t="shared" ca="1" si="36"/>
        <v>0</v>
      </c>
      <c r="V86" s="45">
        <f t="shared" ca="1" si="37"/>
        <v>0</v>
      </c>
      <c r="W86" s="45">
        <f t="shared" ca="1" si="31"/>
        <v>0</v>
      </c>
      <c r="X86" s="25">
        <f t="shared" ca="1" si="20"/>
        <v>0</v>
      </c>
      <c r="Z86" s="28">
        <f t="shared" ca="1" si="38"/>
        <v>0</v>
      </c>
      <c r="AA86" s="233"/>
      <c r="AB86" s="45">
        <f t="shared" ca="1" si="32"/>
        <v>0</v>
      </c>
      <c r="AC86" s="45">
        <f t="shared" ca="1" si="21"/>
        <v>0</v>
      </c>
      <c r="AD86" s="25">
        <f t="shared" ca="1" si="22"/>
        <v>0</v>
      </c>
    </row>
    <row r="87" spans="4:30" x14ac:dyDescent="0.35">
      <c r="D87" s="20">
        <v>83</v>
      </c>
      <c r="E87" s="21">
        <f t="shared" ca="1" si="33"/>
        <v>30316</v>
      </c>
      <c r="F87" s="44">
        <f t="shared" ca="1" si="23"/>
        <v>30680</v>
      </c>
      <c r="G87" s="22" t="s">
        <v>119</v>
      </c>
      <c r="H87" s="44">
        <f t="shared" ca="1" si="34"/>
        <v>30316</v>
      </c>
      <c r="I87" s="45">
        <f t="shared" ca="1" si="24"/>
        <v>0</v>
      </c>
      <c r="J87" s="45">
        <f t="shared" ca="1" si="25"/>
        <v>0</v>
      </c>
      <c r="K87" s="45">
        <f t="shared" ca="1" si="26"/>
        <v>0</v>
      </c>
      <c r="L87" s="45"/>
      <c r="M87" s="45">
        <f t="shared" ca="1" si="35"/>
        <v>0</v>
      </c>
      <c r="N87" s="257">
        <f t="shared" ca="1" si="27"/>
        <v>0</v>
      </c>
      <c r="O87" s="23"/>
      <c r="P87" s="255">
        <f t="shared" ca="1" si="28"/>
        <v>0</v>
      </c>
      <c r="Q87" s="163">
        <f t="shared" ca="1" si="29"/>
        <v>0</v>
      </c>
      <c r="R87" s="164">
        <f ca="1">NPV(Q86,K87:$K$244) + ($A$13+$A$14+$A$15)/POWER(1+Q86,$A$28-D87+1)</f>
        <v>0</v>
      </c>
      <c r="S87" s="164">
        <f ca="1">NPV(Q87,K87:$K$244) + ($A$13+$A$14+$A$15)/POWER(1+Q87,$A$28-D87+1)</f>
        <v>0</v>
      </c>
      <c r="T87" s="45">
        <f t="shared" ca="1" si="30"/>
        <v>0</v>
      </c>
      <c r="U87" s="45">
        <f t="shared" ca="1" si="36"/>
        <v>0</v>
      </c>
      <c r="V87" s="45">
        <f t="shared" ca="1" si="37"/>
        <v>0</v>
      </c>
      <c r="W87" s="45">
        <f t="shared" ca="1" si="31"/>
        <v>0</v>
      </c>
      <c r="X87" s="25">
        <f t="shared" ca="1" si="20"/>
        <v>0</v>
      </c>
      <c r="Z87" s="28">
        <f t="shared" ca="1" si="38"/>
        <v>0</v>
      </c>
      <c r="AA87" s="233"/>
      <c r="AB87" s="45">
        <f t="shared" ca="1" si="32"/>
        <v>0</v>
      </c>
      <c r="AC87" s="45">
        <f t="shared" ca="1" si="21"/>
        <v>0</v>
      </c>
      <c r="AD87" s="25">
        <f t="shared" ca="1" si="22"/>
        <v>0</v>
      </c>
    </row>
    <row r="88" spans="4:30" x14ac:dyDescent="0.35">
      <c r="D88" s="20">
        <v>84</v>
      </c>
      <c r="E88" s="21">
        <f t="shared" ca="1" si="33"/>
        <v>30681</v>
      </c>
      <c r="F88" s="44">
        <f t="shared" ca="1" si="23"/>
        <v>31046</v>
      </c>
      <c r="G88" s="22" t="s">
        <v>119</v>
      </c>
      <c r="H88" s="44">
        <f t="shared" ca="1" si="34"/>
        <v>30681</v>
      </c>
      <c r="I88" s="45">
        <f t="shared" ca="1" si="24"/>
        <v>0</v>
      </c>
      <c r="J88" s="45">
        <f t="shared" ca="1" si="25"/>
        <v>0</v>
      </c>
      <c r="K88" s="45">
        <f t="shared" ca="1" si="26"/>
        <v>0</v>
      </c>
      <c r="L88" s="45"/>
      <c r="M88" s="45">
        <f t="shared" ca="1" si="35"/>
        <v>0</v>
      </c>
      <c r="N88" s="257">
        <f t="shared" ca="1" si="27"/>
        <v>0</v>
      </c>
      <c r="O88" s="23"/>
      <c r="P88" s="255">
        <f t="shared" ca="1" si="28"/>
        <v>0</v>
      </c>
      <c r="Q88" s="163">
        <f t="shared" ca="1" si="29"/>
        <v>0</v>
      </c>
      <c r="R88" s="164">
        <f ca="1">NPV(Q87,K88:$K$244) + ($A$13+$A$14+$A$15)/POWER(1+Q87,$A$28-D88+1)</f>
        <v>0</v>
      </c>
      <c r="S88" s="164">
        <f ca="1">NPV(Q88,K88:$K$244) + ($A$13+$A$14+$A$15)/POWER(1+Q88,$A$28-D88+1)</f>
        <v>0</v>
      </c>
      <c r="T88" s="45">
        <f t="shared" ca="1" si="30"/>
        <v>0</v>
      </c>
      <c r="U88" s="45">
        <f t="shared" ca="1" si="36"/>
        <v>0</v>
      </c>
      <c r="V88" s="45">
        <f t="shared" ca="1" si="37"/>
        <v>0</v>
      </c>
      <c r="W88" s="45">
        <f t="shared" ca="1" si="31"/>
        <v>0</v>
      </c>
      <c r="X88" s="25">
        <f t="shared" ca="1" si="20"/>
        <v>0</v>
      </c>
      <c r="Z88" s="28">
        <f t="shared" ca="1" si="38"/>
        <v>0</v>
      </c>
      <c r="AA88" s="233"/>
      <c r="AB88" s="45">
        <f t="shared" ca="1" si="32"/>
        <v>0</v>
      </c>
      <c r="AC88" s="45">
        <f t="shared" ca="1" si="21"/>
        <v>0</v>
      </c>
      <c r="AD88" s="25">
        <f t="shared" ca="1" si="22"/>
        <v>0</v>
      </c>
    </row>
    <row r="89" spans="4:30" x14ac:dyDescent="0.35">
      <c r="D89" s="20">
        <v>85</v>
      </c>
      <c r="E89" s="21">
        <f t="shared" ca="1" si="33"/>
        <v>31047</v>
      </c>
      <c r="F89" s="44">
        <f t="shared" ca="1" si="23"/>
        <v>31411</v>
      </c>
      <c r="G89" s="22" t="s">
        <v>119</v>
      </c>
      <c r="H89" s="44">
        <f t="shared" ca="1" si="34"/>
        <v>31047</v>
      </c>
      <c r="I89" s="45">
        <f t="shared" ca="1" si="24"/>
        <v>0</v>
      </c>
      <c r="J89" s="45">
        <f t="shared" ca="1" si="25"/>
        <v>0</v>
      </c>
      <c r="K89" s="45">
        <f t="shared" ca="1" si="26"/>
        <v>0</v>
      </c>
      <c r="L89" s="45"/>
      <c r="M89" s="45">
        <f t="shared" ca="1" si="35"/>
        <v>0</v>
      </c>
      <c r="N89" s="257">
        <f t="shared" ca="1" si="27"/>
        <v>0</v>
      </c>
      <c r="O89" s="23"/>
      <c r="P89" s="255">
        <f t="shared" ca="1" si="28"/>
        <v>0</v>
      </c>
      <c r="Q89" s="163">
        <f t="shared" ca="1" si="29"/>
        <v>0</v>
      </c>
      <c r="R89" s="164">
        <f ca="1">NPV(Q88,K89:$K$244) + ($A$13+$A$14+$A$15)/POWER(1+Q88,$A$28-D89+1)</f>
        <v>0</v>
      </c>
      <c r="S89" s="164">
        <f ca="1">NPV(Q89,K89:$K$244) + ($A$13+$A$14+$A$15)/POWER(1+Q89,$A$28-D89+1)</f>
        <v>0</v>
      </c>
      <c r="T89" s="45">
        <f t="shared" ca="1" si="30"/>
        <v>0</v>
      </c>
      <c r="U89" s="45">
        <f t="shared" ca="1" si="36"/>
        <v>0</v>
      </c>
      <c r="V89" s="45">
        <f t="shared" ca="1" si="37"/>
        <v>0</v>
      </c>
      <c r="W89" s="45">
        <f t="shared" ca="1" si="31"/>
        <v>0</v>
      </c>
      <c r="X89" s="25">
        <f t="shared" ca="1" si="20"/>
        <v>0</v>
      </c>
      <c r="Z89" s="28">
        <f t="shared" ca="1" si="38"/>
        <v>0</v>
      </c>
      <c r="AA89" s="233"/>
      <c r="AB89" s="45">
        <f t="shared" ca="1" si="32"/>
        <v>0</v>
      </c>
      <c r="AC89" s="45">
        <f t="shared" ca="1" si="21"/>
        <v>0</v>
      </c>
      <c r="AD89" s="25">
        <f t="shared" ca="1" si="22"/>
        <v>0</v>
      </c>
    </row>
    <row r="90" spans="4:30" x14ac:dyDescent="0.35">
      <c r="D90" s="20">
        <v>86</v>
      </c>
      <c r="E90" s="21">
        <f t="shared" ca="1" si="33"/>
        <v>31412</v>
      </c>
      <c r="F90" s="44">
        <f t="shared" ca="1" si="23"/>
        <v>31776</v>
      </c>
      <c r="G90" s="22" t="s">
        <v>119</v>
      </c>
      <c r="H90" s="44">
        <f t="shared" ca="1" si="34"/>
        <v>31412</v>
      </c>
      <c r="I90" s="45">
        <f t="shared" ca="1" si="24"/>
        <v>0</v>
      </c>
      <c r="J90" s="45">
        <f t="shared" ca="1" si="25"/>
        <v>0</v>
      </c>
      <c r="K90" s="45">
        <f t="shared" ca="1" si="26"/>
        <v>0</v>
      </c>
      <c r="L90" s="45"/>
      <c r="M90" s="45">
        <f t="shared" ca="1" si="35"/>
        <v>0</v>
      </c>
      <c r="N90" s="257">
        <f t="shared" ca="1" si="27"/>
        <v>0</v>
      </c>
      <c r="O90" s="23"/>
      <c r="P90" s="255">
        <f t="shared" ca="1" si="28"/>
        <v>0</v>
      </c>
      <c r="Q90" s="163">
        <f t="shared" ca="1" si="29"/>
        <v>0</v>
      </c>
      <c r="R90" s="164">
        <f ca="1">NPV(Q89,K90:$K$244) + ($A$13+$A$14+$A$15)/POWER(1+Q89,$A$28-D90+1)</f>
        <v>0</v>
      </c>
      <c r="S90" s="164">
        <f ca="1">NPV(Q90,K90:$K$244) + ($A$13+$A$14+$A$15)/POWER(1+Q90,$A$28-D90+1)</f>
        <v>0</v>
      </c>
      <c r="T90" s="45">
        <f t="shared" ca="1" si="30"/>
        <v>0</v>
      </c>
      <c r="U90" s="45">
        <f t="shared" ca="1" si="36"/>
        <v>0</v>
      </c>
      <c r="V90" s="45">
        <f t="shared" ca="1" si="37"/>
        <v>0</v>
      </c>
      <c r="W90" s="45">
        <f t="shared" ca="1" si="31"/>
        <v>0</v>
      </c>
      <c r="X90" s="25">
        <f t="shared" ca="1" si="20"/>
        <v>0</v>
      </c>
      <c r="Z90" s="28">
        <f t="shared" ca="1" si="38"/>
        <v>0</v>
      </c>
      <c r="AA90" s="233"/>
      <c r="AB90" s="45">
        <f t="shared" ca="1" si="32"/>
        <v>0</v>
      </c>
      <c r="AC90" s="45">
        <f t="shared" ca="1" si="21"/>
        <v>0</v>
      </c>
      <c r="AD90" s="25">
        <f t="shared" ca="1" si="22"/>
        <v>0</v>
      </c>
    </row>
    <row r="91" spans="4:30" x14ac:dyDescent="0.35">
      <c r="D91" s="20">
        <v>87</v>
      </c>
      <c r="E91" s="21">
        <f t="shared" ca="1" si="33"/>
        <v>31777</v>
      </c>
      <c r="F91" s="44">
        <f t="shared" ca="1" si="23"/>
        <v>32141</v>
      </c>
      <c r="G91" s="22" t="s">
        <v>119</v>
      </c>
      <c r="H91" s="44">
        <f t="shared" ca="1" si="34"/>
        <v>31777</v>
      </c>
      <c r="I91" s="45">
        <f t="shared" ca="1" si="24"/>
        <v>0</v>
      </c>
      <c r="J91" s="45">
        <f t="shared" ca="1" si="25"/>
        <v>0</v>
      </c>
      <c r="K91" s="45">
        <f t="shared" ca="1" si="26"/>
        <v>0</v>
      </c>
      <c r="L91" s="45"/>
      <c r="M91" s="45">
        <f t="shared" ca="1" si="35"/>
        <v>0</v>
      </c>
      <c r="N91" s="257">
        <f t="shared" ca="1" si="27"/>
        <v>0</v>
      </c>
      <c r="O91" s="23"/>
      <c r="P91" s="255">
        <f t="shared" ca="1" si="28"/>
        <v>0</v>
      </c>
      <c r="Q91" s="163">
        <f t="shared" ca="1" si="29"/>
        <v>0</v>
      </c>
      <c r="R91" s="164">
        <f ca="1">NPV(Q90,K91:$K$244) + ($A$13+$A$14+$A$15)/POWER(1+Q90,$A$28-D91+1)</f>
        <v>0</v>
      </c>
      <c r="S91" s="164">
        <f ca="1">NPV(Q91,K91:$K$244) + ($A$13+$A$14+$A$15)/POWER(1+Q91,$A$28-D91+1)</f>
        <v>0</v>
      </c>
      <c r="T91" s="45">
        <f t="shared" ca="1" si="30"/>
        <v>0</v>
      </c>
      <c r="U91" s="45">
        <f t="shared" ca="1" si="36"/>
        <v>0</v>
      </c>
      <c r="V91" s="45">
        <f t="shared" ca="1" si="37"/>
        <v>0</v>
      </c>
      <c r="W91" s="45">
        <f t="shared" ca="1" si="31"/>
        <v>0</v>
      </c>
      <c r="X91" s="25">
        <f t="shared" ca="1" si="20"/>
        <v>0</v>
      </c>
      <c r="Z91" s="28">
        <f t="shared" ca="1" si="38"/>
        <v>0</v>
      </c>
      <c r="AA91" s="233"/>
      <c r="AB91" s="45">
        <f t="shared" ca="1" si="32"/>
        <v>0</v>
      </c>
      <c r="AC91" s="45">
        <f t="shared" ca="1" si="21"/>
        <v>0</v>
      </c>
      <c r="AD91" s="25">
        <f t="shared" ca="1" si="22"/>
        <v>0</v>
      </c>
    </row>
    <row r="92" spans="4:30" x14ac:dyDescent="0.35">
      <c r="D92" s="20">
        <v>88</v>
      </c>
      <c r="E92" s="21">
        <f t="shared" ca="1" si="33"/>
        <v>32142</v>
      </c>
      <c r="F92" s="44">
        <f t="shared" ca="1" si="23"/>
        <v>32507</v>
      </c>
      <c r="G92" s="22" t="s">
        <v>119</v>
      </c>
      <c r="H92" s="44">
        <f t="shared" ca="1" si="34"/>
        <v>32142</v>
      </c>
      <c r="I92" s="45">
        <f t="shared" ca="1" si="24"/>
        <v>0</v>
      </c>
      <c r="J92" s="45">
        <f t="shared" ca="1" si="25"/>
        <v>0</v>
      </c>
      <c r="K92" s="45">
        <f t="shared" ca="1" si="26"/>
        <v>0</v>
      </c>
      <c r="L92" s="45"/>
      <c r="M92" s="45">
        <f t="shared" ca="1" si="35"/>
        <v>0</v>
      </c>
      <c r="N92" s="257">
        <f t="shared" ca="1" si="27"/>
        <v>0</v>
      </c>
      <c r="O92" s="23"/>
      <c r="P92" s="255">
        <f t="shared" ca="1" si="28"/>
        <v>0</v>
      </c>
      <c r="Q92" s="163">
        <f t="shared" ca="1" si="29"/>
        <v>0</v>
      </c>
      <c r="R92" s="164">
        <f ca="1">NPV(Q91,K92:$K$244) + ($A$13+$A$14+$A$15)/POWER(1+Q91,$A$28-D92+1)</f>
        <v>0</v>
      </c>
      <c r="S92" s="164">
        <f ca="1">NPV(Q92,K92:$K$244) + ($A$13+$A$14+$A$15)/POWER(1+Q92,$A$28-D92+1)</f>
        <v>0</v>
      </c>
      <c r="T92" s="45">
        <f t="shared" ca="1" si="30"/>
        <v>0</v>
      </c>
      <c r="U92" s="45">
        <f t="shared" ca="1" si="36"/>
        <v>0</v>
      </c>
      <c r="V92" s="45">
        <f t="shared" ca="1" si="37"/>
        <v>0</v>
      </c>
      <c r="W92" s="45">
        <f t="shared" ca="1" si="31"/>
        <v>0</v>
      </c>
      <c r="X92" s="25">
        <f t="shared" ca="1" si="20"/>
        <v>0</v>
      </c>
      <c r="Z92" s="28">
        <f t="shared" ca="1" si="38"/>
        <v>0</v>
      </c>
      <c r="AA92" s="233"/>
      <c r="AB92" s="45">
        <f t="shared" ca="1" si="32"/>
        <v>0</v>
      </c>
      <c r="AC92" s="45">
        <f t="shared" ca="1" si="21"/>
        <v>0</v>
      </c>
      <c r="AD92" s="25">
        <f t="shared" ca="1" si="22"/>
        <v>0</v>
      </c>
    </row>
    <row r="93" spans="4:30" x14ac:dyDescent="0.35">
      <c r="D93" s="20">
        <v>89</v>
      </c>
      <c r="E93" s="21">
        <f t="shared" ca="1" si="33"/>
        <v>32508</v>
      </c>
      <c r="F93" s="44">
        <f t="shared" ca="1" si="23"/>
        <v>32872</v>
      </c>
      <c r="G93" s="22" t="s">
        <v>119</v>
      </c>
      <c r="H93" s="44">
        <f t="shared" ca="1" si="34"/>
        <v>32508</v>
      </c>
      <c r="I93" s="45">
        <f t="shared" ca="1" si="24"/>
        <v>0</v>
      </c>
      <c r="J93" s="45">
        <f t="shared" ca="1" si="25"/>
        <v>0</v>
      </c>
      <c r="K93" s="45">
        <f t="shared" ca="1" si="26"/>
        <v>0</v>
      </c>
      <c r="L93" s="45"/>
      <c r="M93" s="45">
        <f t="shared" ca="1" si="35"/>
        <v>0</v>
      </c>
      <c r="N93" s="257">
        <f t="shared" ca="1" si="27"/>
        <v>0</v>
      </c>
      <c r="O93" s="23"/>
      <c r="P93" s="255">
        <f t="shared" ca="1" si="28"/>
        <v>0</v>
      </c>
      <c r="Q93" s="163">
        <f t="shared" ca="1" si="29"/>
        <v>0</v>
      </c>
      <c r="R93" s="164">
        <f ca="1">NPV(Q92,K93:$K$244) + ($A$13+$A$14+$A$15)/POWER(1+Q92,$A$28-D93+1)</f>
        <v>0</v>
      </c>
      <c r="S93" s="164">
        <f ca="1">NPV(Q93,K93:$K$244) + ($A$13+$A$14+$A$15)/POWER(1+Q93,$A$28-D93+1)</f>
        <v>0</v>
      </c>
      <c r="T93" s="45">
        <f t="shared" ca="1" si="30"/>
        <v>0</v>
      </c>
      <c r="U93" s="45">
        <f t="shared" ca="1" si="36"/>
        <v>0</v>
      </c>
      <c r="V93" s="45">
        <f t="shared" ca="1" si="37"/>
        <v>0</v>
      </c>
      <c r="W93" s="45">
        <f t="shared" ca="1" si="31"/>
        <v>0</v>
      </c>
      <c r="X93" s="25">
        <f t="shared" ca="1" si="20"/>
        <v>0</v>
      </c>
      <c r="Z93" s="28">
        <f t="shared" ca="1" si="38"/>
        <v>0</v>
      </c>
      <c r="AA93" s="233"/>
      <c r="AB93" s="45">
        <f t="shared" ca="1" si="32"/>
        <v>0</v>
      </c>
      <c r="AC93" s="45">
        <f t="shared" ca="1" si="21"/>
        <v>0</v>
      </c>
      <c r="AD93" s="25">
        <f t="shared" ca="1" si="22"/>
        <v>0</v>
      </c>
    </row>
    <row r="94" spans="4:30" x14ac:dyDescent="0.35">
      <c r="D94" s="20">
        <v>90</v>
      </c>
      <c r="E94" s="21">
        <f t="shared" ca="1" si="33"/>
        <v>32873</v>
      </c>
      <c r="F94" s="44">
        <f t="shared" ca="1" si="23"/>
        <v>33237</v>
      </c>
      <c r="G94" s="22" t="s">
        <v>119</v>
      </c>
      <c r="H94" s="44">
        <f t="shared" ca="1" si="34"/>
        <v>32873</v>
      </c>
      <c r="I94" s="45">
        <f t="shared" ca="1" si="24"/>
        <v>0</v>
      </c>
      <c r="J94" s="45">
        <f t="shared" ca="1" si="25"/>
        <v>0</v>
      </c>
      <c r="K94" s="45">
        <f t="shared" ca="1" si="26"/>
        <v>0</v>
      </c>
      <c r="L94" s="45"/>
      <c r="M94" s="45">
        <f t="shared" ca="1" si="35"/>
        <v>0</v>
      </c>
      <c r="N94" s="257">
        <f t="shared" ca="1" si="27"/>
        <v>0</v>
      </c>
      <c r="O94" s="23"/>
      <c r="P94" s="255">
        <f t="shared" ca="1" si="28"/>
        <v>0</v>
      </c>
      <c r="Q94" s="163">
        <f t="shared" ca="1" si="29"/>
        <v>0</v>
      </c>
      <c r="R94" s="164">
        <f ca="1">NPV(Q93,K94:$K$244) + ($A$13+$A$14+$A$15)/POWER(1+Q93,$A$28-D94+1)</f>
        <v>0</v>
      </c>
      <c r="S94" s="164">
        <f ca="1">NPV(Q94,K94:$K$244) + ($A$13+$A$14+$A$15)/POWER(1+Q94,$A$28-D94+1)</f>
        <v>0</v>
      </c>
      <c r="T94" s="45">
        <f t="shared" ca="1" si="30"/>
        <v>0</v>
      </c>
      <c r="U94" s="45">
        <f t="shared" ca="1" si="36"/>
        <v>0</v>
      </c>
      <c r="V94" s="45">
        <f t="shared" ca="1" si="37"/>
        <v>0</v>
      </c>
      <c r="W94" s="45">
        <f t="shared" ca="1" si="31"/>
        <v>0</v>
      </c>
      <c r="X94" s="25">
        <f t="shared" ca="1" si="20"/>
        <v>0</v>
      </c>
      <c r="Z94" s="28">
        <f t="shared" ca="1" si="38"/>
        <v>0</v>
      </c>
      <c r="AA94" s="233"/>
      <c r="AB94" s="45">
        <f t="shared" ca="1" si="32"/>
        <v>0</v>
      </c>
      <c r="AC94" s="45">
        <f t="shared" ca="1" si="21"/>
        <v>0</v>
      </c>
      <c r="AD94" s="25">
        <f t="shared" ca="1" si="22"/>
        <v>0</v>
      </c>
    </row>
    <row r="95" spans="4:30" x14ac:dyDescent="0.35">
      <c r="D95" s="20">
        <v>91</v>
      </c>
      <c r="E95" s="21">
        <f t="shared" ca="1" si="33"/>
        <v>33238</v>
      </c>
      <c r="F95" s="44">
        <f t="shared" ca="1" si="23"/>
        <v>33602</v>
      </c>
      <c r="G95" s="22" t="s">
        <v>119</v>
      </c>
      <c r="H95" s="44">
        <f t="shared" ca="1" si="34"/>
        <v>33238</v>
      </c>
      <c r="I95" s="45">
        <f t="shared" ca="1" si="24"/>
        <v>0</v>
      </c>
      <c r="J95" s="45">
        <f t="shared" ca="1" si="25"/>
        <v>0</v>
      </c>
      <c r="K95" s="45">
        <f t="shared" ca="1" si="26"/>
        <v>0</v>
      </c>
      <c r="L95" s="45"/>
      <c r="M95" s="45">
        <f t="shared" ca="1" si="35"/>
        <v>0</v>
      </c>
      <c r="N95" s="257">
        <f t="shared" ca="1" si="27"/>
        <v>0</v>
      </c>
      <c r="O95" s="23"/>
      <c r="P95" s="255">
        <f t="shared" ca="1" si="28"/>
        <v>0</v>
      </c>
      <c r="Q95" s="163">
        <f t="shared" ca="1" si="29"/>
        <v>0</v>
      </c>
      <c r="R95" s="164">
        <f ca="1">NPV(Q94,K95:$K$244) + ($A$13+$A$14+$A$15)/POWER(1+Q94,$A$28-D95+1)</f>
        <v>0</v>
      </c>
      <c r="S95" s="164">
        <f ca="1">NPV(Q95,K95:$K$244) + ($A$13+$A$14+$A$15)/POWER(1+Q95,$A$28-D95+1)</f>
        <v>0</v>
      </c>
      <c r="T95" s="45">
        <f t="shared" ca="1" si="30"/>
        <v>0</v>
      </c>
      <c r="U95" s="45">
        <f t="shared" ca="1" si="36"/>
        <v>0</v>
      </c>
      <c r="V95" s="45">
        <f t="shared" ca="1" si="37"/>
        <v>0</v>
      </c>
      <c r="W95" s="45">
        <f t="shared" ca="1" si="31"/>
        <v>0</v>
      </c>
      <c r="X95" s="25">
        <f t="shared" ca="1" si="20"/>
        <v>0</v>
      </c>
      <c r="Z95" s="28">
        <f t="shared" ca="1" si="38"/>
        <v>0</v>
      </c>
      <c r="AA95" s="233"/>
      <c r="AB95" s="45">
        <f t="shared" ca="1" si="32"/>
        <v>0</v>
      </c>
      <c r="AC95" s="45">
        <f t="shared" ca="1" si="21"/>
        <v>0</v>
      </c>
      <c r="AD95" s="25">
        <f t="shared" ca="1" si="22"/>
        <v>0</v>
      </c>
    </row>
    <row r="96" spans="4:30" x14ac:dyDescent="0.35">
      <c r="D96" s="20">
        <v>92</v>
      </c>
      <c r="E96" s="21">
        <f t="shared" ca="1" si="33"/>
        <v>33603</v>
      </c>
      <c r="F96" s="44">
        <f t="shared" ca="1" si="23"/>
        <v>33968</v>
      </c>
      <c r="G96" s="22" t="s">
        <v>119</v>
      </c>
      <c r="H96" s="44">
        <f t="shared" ca="1" si="34"/>
        <v>33603</v>
      </c>
      <c r="I96" s="45">
        <f t="shared" ca="1" si="24"/>
        <v>0</v>
      </c>
      <c r="J96" s="45">
        <f t="shared" ca="1" si="25"/>
        <v>0</v>
      </c>
      <c r="K96" s="45">
        <f t="shared" ca="1" si="26"/>
        <v>0</v>
      </c>
      <c r="L96" s="45"/>
      <c r="M96" s="45">
        <f t="shared" ca="1" si="35"/>
        <v>0</v>
      </c>
      <c r="N96" s="257">
        <f t="shared" ca="1" si="27"/>
        <v>0</v>
      </c>
      <c r="O96" s="23"/>
      <c r="P96" s="255">
        <f t="shared" ca="1" si="28"/>
        <v>0</v>
      </c>
      <c r="Q96" s="163">
        <f t="shared" ca="1" si="29"/>
        <v>0</v>
      </c>
      <c r="R96" s="164">
        <f ca="1">NPV(Q95,K96:$K$244) + ($A$13+$A$14+$A$15)/POWER(1+Q95,$A$28-D96+1)</f>
        <v>0</v>
      </c>
      <c r="S96" s="164">
        <f ca="1">NPV(Q96,K96:$K$244) + ($A$13+$A$14+$A$15)/POWER(1+Q96,$A$28-D96+1)</f>
        <v>0</v>
      </c>
      <c r="T96" s="45">
        <f t="shared" ca="1" si="30"/>
        <v>0</v>
      </c>
      <c r="U96" s="45">
        <f t="shared" ca="1" si="36"/>
        <v>0</v>
      </c>
      <c r="V96" s="45">
        <f t="shared" ca="1" si="37"/>
        <v>0</v>
      </c>
      <c r="W96" s="45">
        <f t="shared" ca="1" si="31"/>
        <v>0</v>
      </c>
      <c r="X96" s="25">
        <f t="shared" ca="1" si="20"/>
        <v>0</v>
      </c>
      <c r="Z96" s="28">
        <f t="shared" ca="1" si="38"/>
        <v>0</v>
      </c>
      <c r="AA96" s="233"/>
      <c r="AB96" s="45">
        <f t="shared" ca="1" si="32"/>
        <v>0</v>
      </c>
      <c r="AC96" s="45">
        <f t="shared" ca="1" si="21"/>
        <v>0</v>
      </c>
      <c r="AD96" s="25">
        <f t="shared" ca="1" si="22"/>
        <v>0</v>
      </c>
    </row>
    <row r="97" spans="4:30" x14ac:dyDescent="0.35">
      <c r="D97" s="20">
        <v>93</v>
      </c>
      <c r="E97" s="21">
        <f t="shared" ca="1" si="33"/>
        <v>33969</v>
      </c>
      <c r="F97" s="44">
        <f t="shared" ca="1" si="23"/>
        <v>34333</v>
      </c>
      <c r="G97" s="22" t="s">
        <v>119</v>
      </c>
      <c r="H97" s="44">
        <f t="shared" ca="1" si="34"/>
        <v>33969</v>
      </c>
      <c r="I97" s="45">
        <f t="shared" ca="1" si="24"/>
        <v>0</v>
      </c>
      <c r="J97" s="45">
        <f t="shared" ca="1" si="25"/>
        <v>0</v>
      </c>
      <c r="K97" s="45">
        <f t="shared" ca="1" si="26"/>
        <v>0</v>
      </c>
      <c r="L97" s="45"/>
      <c r="M97" s="45">
        <f t="shared" ca="1" si="35"/>
        <v>0</v>
      </c>
      <c r="N97" s="257">
        <f t="shared" ca="1" si="27"/>
        <v>0</v>
      </c>
      <c r="O97" s="23"/>
      <c r="P97" s="255">
        <f t="shared" ca="1" si="28"/>
        <v>0</v>
      </c>
      <c r="Q97" s="163">
        <f t="shared" ca="1" si="29"/>
        <v>0</v>
      </c>
      <c r="R97" s="164">
        <f ca="1">NPV(Q96,K97:$K$244) + ($A$13+$A$14+$A$15)/POWER(1+Q96,$A$28-D97+1)</f>
        <v>0</v>
      </c>
      <c r="S97" s="164">
        <f ca="1">NPV(Q97,K97:$K$244) + ($A$13+$A$14+$A$15)/POWER(1+Q97,$A$28-D97+1)</f>
        <v>0</v>
      </c>
      <c r="T97" s="45">
        <f t="shared" ca="1" si="30"/>
        <v>0</v>
      </c>
      <c r="U97" s="45">
        <f t="shared" ca="1" si="36"/>
        <v>0</v>
      </c>
      <c r="V97" s="45">
        <f t="shared" ca="1" si="37"/>
        <v>0</v>
      </c>
      <c r="W97" s="45">
        <f t="shared" ca="1" si="31"/>
        <v>0</v>
      </c>
      <c r="X97" s="25">
        <f t="shared" ca="1" si="20"/>
        <v>0</v>
      </c>
      <c r="Z97" s="28">
        <f t="shared" ca="1" si="38"/>
        <v>0</v>
      </c>
      <c r="AA97" s="233"/>
      <c r="AB97" s="45">
        <f t="shared" ca="1" si="32"/>
        <v>0</v>
      </c>
      <c r="AC97" s="45">
        <f t="shared" ca="1" si="21"/>
        <v>0</v>
      </c>
      <c r="AD97" s="25">
        <f t="shared" ca="1" si="22"/>
        <v>0</v>
      </c>
    </row>
    <row r="98" spans="4:30" x14ac:dyDescent="0.35">
      <c r="D98" s="20">
        <v>94</v>
      </c>
      <c r="E98" s="21">
        <f t="shared" ca="1" si="33"/>
        <v>34334</v>
      </c>
      <c r="F98" s="44">
        <f t="shared" ca="1" si="23"/>
        <v>34698</v>
      </c>
      <c r="G98" s="22" t="s">
        <v>119</v>
      </c>
      <c r="H98" s="44">
        <f t="shared" ca="1" si="34"/>
        <v>34334</v>
      </c>
      <c r="I98" s="45">
        <f t="shared" ca="1" si="24"/>
        <v>0</v>
      </c>
      <c r="J98" s="45">
        <f t="shared" ca="1" si="25"/>
        <v>0</v>
      </c>
      <c r="K98" s="45">
        <f t="shared" ca="1" si="26"/>
        <v>0</v>
      </c>
      <c r="L98" s="45"/>
      <c r="M98" s="45">
        <f t="shared" ca="1" si="35"/>
        <v>0</v>
      </c>
      <c r="N98" s="257">
        <f t="shared" ca="1" si="27"/>
        <v>0</v>
      </c>
      <c r="O98" s="23"/>
      <c r="P98" s="255">
        <f t="shared" ca="1" si="28"/>
        <v>0</v>
      </c>
      <c r="Q98" s="163">
        <f t="shared" ca="1" si="29"/>
        <v>0</v>
      </c>
      <c r="R98" s="164">
        <f ca="1">NPV(Q97,K98:$K$244) + ($A$13+$A$14+$A$15)/POWER(1+Q97,$A$28-D98+1)</f>
        <v>0</v>
      </c>
      <c r="S98" s="164">
        <f ca="1">NPV(Q98,K98:$K$244) + ($A$13+$A$14+$A$15)/POWER(1+Q98,$A$28-D98+1)</f>
        <v>0</v>
      </c>
      <c r="T98" s="45">
        <f t="shared" ca="1" si="30"/>
        <v>0</v>
      </c>
      <c r="U98" s="45">
        <f t="shared" ca="1" si="36"/>
        <v>0</v>
      </c>
      <c r="V98" s="45">
        <f t="shared" ca="1" si="37"/>
        <v>0</v>
      </c>
      <c r="W98" s="45">
        <f t="shared" ca="1" si="31"/>
        <v>0</v>
      </c>
      <c r="X98" s="25">
        <f t="shared" ca="1" si="20"/>
        <v>0</v>
      </c>
      <c r="Z98" s="28">
        <f t="shared" ca="1" si="38"/>
        <v>0</v>
      </c>
      <c r="AA98" s="233"/>
      <c r="AB98" s="45">
        <f t="shared" ca="1" si="32"/>
        <v>0</v>
      </c>
      <c r="AC98" s="45">
        <f t="shared" ca="1" si="21"/>
        <v>0</v>
      </c>
      <c r="AD98" s="25">
        <f t="shared" ca="1" si="22"/>
        <v>0</v>
      </c>
    </row>
    <row r="99" spans="4:30" x14ac:dyDescent="0.35">
      <c r="D99" s="20">
        <v>95</v>
      </c>
      <c r="E99" s="21">
        <f t="shared" ca="1" si="33"/>
        <v>34699</v>
      </c>
      <c r="F99" s="44">
        <f t="shared" ca="1" si="23"/>
        <v>35063</v>
      </c>
      <c r="G99" s="22" t="s">
        <v>119</v>
      </c>
      <c r="H99" s="44">
        <f t="shared" ca="1" si="34"/>
        <v>34699</v>
      </c>
      <c r="I99" s="45">
        <f t="shared" ca="1" si="24"/>
        <v>0</v>
      </c>
      <c r="J99" s="45">
        <f t="shared" ca="1" si="25"/>
        <v>0</v>
      </c>
      <c r="K99" s="45">
        <f t="shared" ca="1" si="26"/>
        <v>0</v>
      </c>
      <c r="L99" s="45"/>
      <c r="M99" s="45">
        <f t="shared" ca="1" si="35"/>
        <v>0</v>
      </c>
      <c r="N99" s="257">
        <f t="shared" ca="1" si="27"/>
        <v>0</v>
      </c>
      <c r="O99" s="23"/>
      <c r="P99" s="255">
        <f t="shared" ca="1" si="28"/>
        <v>0</v>
      </c>
      <c r="Q99" s="163">
        <f t="shared" ca="1" si="29"/>
        <v>0</v>
      </c>
      <c r="R99" s="164">
        <f ca="1">NPV(Q98,K99:$K$244) + ($A$13+$A$14+$A$15)/POWER(1+Q98,$A$28-D99+1)</f>
        <v>0</v>
      </c>
      <c r="S99" s="164">
        <f ca="1">NPV(Q99,K99:$K$244) + ($A$13+$A$14+$A$15)/POWER(1+Q99,$A$28-D99+1)</f>
        <v>0</v>
      </c>
      <c r="T99" s="45">
        <f t="shared" ca="1" si="30"/>
        <v>0</v>
      </c>
      <c r="U99" s="45">
        <f t="shared" ca="1" si="36"/>
        <v>0</v>
      </c>
      <c r="V99" s="45">
        <f t="shared" ca="1" si="37"/>
        <v>0</v>
      </c>
      <c r="W99" s="45">
        <f t="shared" ca="1" si="31"/>
        <v>0</v>
      </c>
      <c r="X99" s="25">
        <f t="shared" ca="1" si="20"/>
        <v>0</v>
      </c>
      <c r="Z99" s="28">
        <f t="shared" ca="1" si="38"/>
        <v>0</v>
      </c>
      <c r="AA99" s="233"/>
      <c r="AB99" s="45">
        <f t="shared" ca="1" si="32"/>
        <v>0</v>
      </c>
      <c r="AC99" s="45">
        <f t="shared" ca="1" si="21"/>
        <v>0</v>
      </c>
      <c r="AD99" s="25">
        <f t="shared" ca="1" si="22"/>
        <v>0</v>
      </c>
    </row>
    <row r="100" spans="4:30" x14ac:dyDescent="0.35">
      <c r="D100" s="20">
        <v>96</v>
      </c>
      <c r="E100" s="21">
        <f t="shared" ca="1" si="33"/>
        <v>35064</v>
      </c>
      <c r="F100" s="44">
        <f t="shared" ca="1" si="23"/>
        <v>35429</v>
      </c>
      <c r="G100" s="22" t="s">
        <v>119</v>
      </c>
      <c r="H100" s="44">
        <f t="shared" ca="1" si="34"/>
        <v>35064</v>
      </c>
      <c r="I100" s="45">
        <f t="shared" ca="1" si="24"/>
        <v>0</v>
      </c>
      <c r="J100" s="45">
        <f t="shared" ca="1" si="25"/>
        <v>0</v>
      </c>
      <c r="K100" s="45">
        <f t="shared" ca="1" si="26"/>
        <v>0</v>
      </c>
      <c r="L100" s="45"/>
      <c r="M100" s="45">
        <f t="shared" ca="1" si="35"/>
        <v>0</v>
      </c>
      <c r="N100" s="257">
        <f t="shared" ca="1" si="27"/>
        <v>0</v>
      </c>
      <c r="O100" s="23"/>
      <c r="P100" s="255">
        <f t="shared" ca="1" si="28"/>
        <v>0</v>
      </c>
      <c r="Q100" s="163">
        <f t="shared" ca="1" si="29"/>
        <v>0</v>
      </c>
      <c r="R100" s="164">
        <f ca="1">NPV(Q99,K100:$K$244) + ($A$13+$A$14+$A$15)/POWER(1+Q99,$A$28-D100+1)</f>
        <v>0</v>
      </c>
      <c r="S100" s="164">
        <f ca="1">NPV(Q100,K100:$K$244) + ($A$13+$A$14+$A$15)/POWER(1+Q100,$A$28-D100+1)</f>
        <v>0</v>
      </c>
      <c r="T100" s="45">
        <f t="shared" ca="1" si="30"/>
        <v>0</v>
      </c>
      <c r="U100" s="45">
        <f t="shared" ca="1" si="36"/>
        <v>0</v>
      </c>
      <c r="V100" s="45">
        <f t="shared" ca="1" si="37"/>
        <v>0</v>
      </c>
      <c r="W100" s="45">
        <f t="shared" ca="1" si="31"/>
        <v>0</v>
      </c>
      <c r="X100" s="25">
        <f t="shared" ca="1" si="20"/>
        <v>0</v>
      </c>
      <c r="Z100" s="28">
        <f t="shared" ca="1" si="38"/>
        <v>0</v>
      </c>
      <c r="AA100" s="233"/>
      <c r="AB100" s="45">
        <f t="shared" ca="1" si="32"/>
        <v>0</v>
      </c>
      <c r="AC100" s="45">
        <f t="shared" ca="1" si="21"/>
        <v>0</v>
      </c>
      <c r="AD100" s="25">
        <f t="shared" ca="1" si="22"/>
        <v>0</v>
      </c>
    </row>
    <row r="101" spans="4:30" x14ac:dyDescent="0.35">
      <c r="D101" s="20">
        <v>97</v>
      </c>
      <c r="E101" s="21">
        <f t="shared" ca="1" si="33"/>
        <v>35430</v>
      </c>
      <c r="F101" s="44">
        <f t="shared" ca="1" si="23"/>
        <v>35794</v>
      </c>
      <c r="G101" s="22" t="s">
        <v>119</v>
      </c>
      <c r="H101" s="44">
        <f t="shared" ca="1" si="34"/>
        <v>35430</v>
      </c>
      <c r="I101" s="45">
        <f t="shared" ca="1" si="24"/>
        <v>0</v>
      </c>
      <c r="J101" s="45">
        <f t="shared" ca="1" si="25"/>
        <v>0</v>
      </c>
      <c r="K101" s="45">
        <f t="shared" ca="1" si="26"/>
        <v>0</v>
      </c>
      <c r="L101" s="45"/>
      <c r="M101" s="45">
        <f t="shared" ca="1" si="35"/>
        <v>0</v>
      </c>
      <c r="N101" s="257">
        <f t="shared" ca="1" si="27"/>
        <v>0</v>
      </c>
      <c r="O101" s="23"/>
      <c r="P101" s="255">
        <f t="shared" ca="1" si="28"/>
        <v>0</v>
      </c>
      <c r="Q101" s="163">
        <f t="shared" ca="1" si="29"/>
        <v>0</v>
      </c>
      <c r="R101" s="164">
        <f ca="1">NPV(Q100,K101:$K$244) + ($A$13+$A$14+$A$15)/POWER(1+Q100,$A$28-D101+1)</f>
        <v>0</v>
      </c>
      <c r="S101" s="164">
        <f ca="1">NPV(Q101,K101:$K$244) + ($A$13+$A$14+$A$15)/POWER(1+Q101,$A$28-D101+1)</f>
        <v>0</v>
      </c>
      <c r="T101" s="45">
        <f t="shared" ca="1" si="30"/>
        <v>0</v>
      </c>
      <c r="U101" s="45">
        <f t="shared" ca="1" si="36"/>
        <v>0</v>
      </c>
      <c r="V101" s="45">
        <f t="shared" ca="1" si="37"/>
        <v>0</v>
      </c>
      <c r="W101" s="45">
        <f t="shared" ca="1" si="31"/>
        <v>0</v>
      </c>
      <c r="X101" s="25">
        <f t="shared" ca="1" si="20"/>
        <v>0</v>
      </c>
      <c r="Z101" s="28">
        <f t="shared" ca="1" si="38"/>
        <v>0</v>
      </c>
      <c r="AA101" s="233"/>
      <c r="AB101" s="45">
        <f t="shared" ca="1" si="32"/>
        <v>0</v>
      </c>
      <c r="AC101" s="45">
        <f t="shared" ca="1" si="21"/>
        <v>0</v>
      </c>
      <c r="AD101" s="25">
        <f t="shared" ca="1" si="22"/>
        <v>0</v>
      </c>
    </row>
    <row r="102" spans="4:30" x14ac:dyDescent="0.35">
      <c r="D102" s="20">
        <v>98</v>
      </c>
      <c r="E102" s="21">
        <f t="shared" ca="1" si="33"/>
        <v>35795</v>
      </c>
      <c r="F102" s="44">
        <f t="shared" ca="1" si="23"/>
        <v>36159</v>
      </c>
      <c r="G102" s="22" t="s">
        <v>119</v>
      </c>
      <c r="H102" s="44">
        <f t="shared" ca="1" si="34"/>
        <v>35795</v>
      </c>
      <c r="I102" s="45">
        <f t="shared" ca="1" si="24"/>
        <v>0</v>
      </c>
      <c r="J102" s="45">
        <f t="shared" ca="1" si="25"/>
        <v>0</v>
      </c>
      <c r="K102" s="45">
        <f t="shared" ca="1" si="26"/>
        <v>0</v>
      </c>
      <c r="L102" s="45"/>
      <c r="M102" s="45">
        <f t="shared" ca="1" si="35"/>
        <v>0</v>
      </c>
      <c r="N102" s="257">
        <f t="shared" ca="1" si="27"/>
        <v>0</v>
      </c>
      <c r="O102" s="23"/>
      <c r="P102" s="255">
        <f t="shared" ca="1" si="28"/>
        <v>0</v>
      </c>
      <c r="Q102" s="163">
        <f t="shared" ca="1" si="29"/>
        <v>0</v>
      </c>
      <c r="R102" s="164">
        <f ca="1">NPV(Q101,K102:$K$244) + ($A$13+$A$14+$A$15)/POWER(1+Q101,$A$28-D102+1)</f>
        <v>0</v>
      </c>
      <c r="S102" s="164">
        <f ca="1">NPV(Q102,K102:$K$244) + ($A$13+$A$14+$A$15)/POWER(1+Q102,$A$28-D102+1)</f>
        <v>0</v>
      </c>
      <c r="T102" s="45">
        <f t="shared" ca="1" si="30"/>
        <v>0</v>
      </c>
      <c r="U102" s="45">
        <f t="shared" ca="1" si="36"/>
        <v>0</v>
      </c>
      <c r="V102" s="45">
        <f t="shared" ca="1" si="37"/>
        <v>0</v>
      </c>
      <c r="W102" s="45">
        <f t="shared" ca="1" si="31"/>
        <v>0</v>
      </c>
      <c r="X102" s="25">
        <f t="shared" ca="1" si="20"/>
        <v>0</v>
      </c>
      <c r="Z102" s="28">
        <f t="shared" ca="1" si="38"/>
        <v>0</v>
      </c>
      <c r="AA102" s="233"/>
      <c r="AB102" s="45">
        <f t="shared" ca="1" si="32"/>
        <v>0</v>
      </c>
      <c r="AC102" s="45">
        <f t="shared" ca="1" si="21"/>
        <v>0</v>
      </c>
      <c r="AD102" s="25">
        <f t="shared" ca="1" si="22"/>
        <v>0</v>
      </c>
    </row>
    <row r="103" spans="4:30" x14ac:dyDescent="0.35">
      <c r="D103" s="20">
        <v>99</v>
      </c>
      <c r="E103" s="21">
        <f t="shared" ca="1" si="33"/>
        <v>36160</v>
      </c>
      <c r="F103" s="44">
        <f t="shared" ca="1" si="23"/>
        <v>36524</v>
      </c>
      <c r="G103" s="22" t="s">
        <v>119</v>
      </c>
      <c r="H103" s="44">
        <f t="shared" ca="1" si="34"/>
        <v>36160</v>
      </c>
      <c r="I103" s="45">
        <f t="shared" ca="1" si="24"/>
        <v>0</v>
      </c>
      <c r="J103" s="45">
        <f t="shared" ca="1" si="25"/>
        <v>0</v>
      </c>
      <c r="K103" s="45">
        <f t="shared" ca="1" si="26"/>
        <v>0</v>
      </c>
      <c r="L103" s="45"/>
      <c r="M103" s="45">
        <f t="shared" ca="1" si="35"/>
        <v>0</v>
      </c>
      <c r="N103" s="257">
        <f t="shared" ca="1" si="27"/>
        <v>0</v>
      </c>
      <c r="O103" s="23"/>
      <c r="P103" s="255">
        <f t="shared" ca="1" si="28"/>
        <v>0</v>
      </c>
      <c r="Q103" s="163">
        <f t="shared" ca="1" si="29"/>
        <v>0</v>
      </c>
      <c r="R103" s="164">
        <f ca="1">NPV(Q102,K103:$K$244) + ($A$13+$A$14+$A$15)/POWER(1+Q102,$A$28-D103+1)</f>
        <v>0</v>
      </c>
      <c r="S103" s="164">
        <f ca="1">NPV(Q103,K103:$K$244) + ($A$13+$A$14+$A$15)/POWER(1+Q103,$A$28-D103+1)</f>
        <v>0</v>
      </c>
      <c r="T103" s="45">
        <f t="shared" ca="1" si="30"/>
        <v>0</v>
      </c>
      <c r="U103" s="45">
        <f t="shared" ca="1" si="36"/>
        <v>0</v>
      </c>
      <c r="V103" s="45">
        <f t="shared" ca="1" si="37"/>
        <v>0</v>
      </c>
      <c r="W103" s="45">
        <f t="shared" ca="1" si="31"/>
        <v>0</v>
      </c>
      <c r="X103" s="25">
        <f t="shared" ca="1" si="20"/>
        <v>0</v>
      </c>
      <c r="Z103" s="28">
        <f t="shared" ca="1" si="38"/>
        <v>0</v>
      </c>
      <c r="AA103" s="233"/>
      <c r="AB103" s="45">
        <f t="shared" ca="1" si="32"/>
        <v>0</v>
      </c>
      <c r="AC103" s="45">
        <f t="shared" ca="1" si="21"/>
        <v>0</v>
      </c>
      <c r="AD103" s="25">
        <f t="shared" ca="1" si="22"/>
        <v>0</v>
      </c>
    </row>
    <row r="104" spans="4:30" x14ac:dyDescent="0.35">
      <c r="D104" s="20">
        <v>100</v>
      </c>
      <c r="E104" s="21">
        <f t="shared" ca="1" si="33"/>
        <v>36525</v>
      </c>
      <c r="F104" s="44">
        <f t="shared" ca="1" si="23"/>
        <v>36890</v>
      </c>
      <c r="G104" s="22" t="s">
        <v>119</v>
      </c>
      <c r="H104" s="44">
        <f t="shared" ca="1" si="34"/>
        <v>36525</v>
      </c>
      <c r="I104" s="45">
        <f t="shared" ca="1" si="24"/>
        <v>0</v>
      </c>
      <c r="J104" s="45">
        <f t="shared" ca="1" si="25"/>
        <v>0</v>
      </c>
      <c r="K104" s="45">
        <f t="shared" ca="1" si="26"/>
        <v>0</v>
      </c>
      <c r="L104" s="45"/>
      <c r="M104" s="45">
        <f t="shared" ca="1" si="35"/>
        <v>0</v>
      </c>
      <c r="N104" s="257">
        <f t="shared" ca="1" si="27"/>
        <v>0</v>
      </c>
      <c r="O104" s="23"/>
      <c r="P104" s="255">
        <f t="shared" ca="1" si="28"/>
        <v>0</v>
      </c>
      <c r="Q104" s="163">
        <f t="shared" ca="1" si="29"/>
        <v>0</v>
      </c>
      <c r="R104" s="164">
        <f ca="1">NPV(Q103,K104:$K$244) + ($A$13+$A$14+$A$15)/POWER(1+Q103,$A$28-D104+1)</f>
        <v>0</v>
      </c>
      <c r="S104" s="164">
        <f ca="1">NPV(Q104,K104:$K$244) + ($A$13+$A$14+$A$15)/POWER(1+Q104,$A$28-D104+1)</f>
        <v>0</v>
      </c>
      <c r="T104" s="45">
        <f t="shared" ca="1" si="30"/>
        <v>0</v>
      </c>
      <c r="U104" s="45">
        <f t="shared" ca="1" si="36"/>
        <v>0</v>
      </c>
      <c r="V104" s="45">
        <f t="shared" ca="1" si="37"/>
        <v>0</v>
      </c>
      <c r="W104" s="45">
        <f t="shared" ca="1" si="31"/>
        <v>0</v>
      </c>
      <c r="X104" s="25">
        <f t="shared" ca="1" si="20"/>
        <v>0</v>
      </c>
      <c r="Z104" s="28">
        <f t="shared" ca="1" si="38"/>
        <v>0</v>
      </c>
      <c r="AA104" s="233"/>
      <c r="AB104" s="45">
        <f t="shared" ca="1" si="32"/>
        <v>0</v>
      </c>
      <c r="AC104" s="45">
        <f t="shared" ca="1" si="21"/>
        <v>0</v>
      </c>
      <c r="AD104" s="25">
        <f t="shared" ca="1" si="22"/>
        <v>0</v>
      </c>
    </row>
    <row r="105" spans="4:30" x14ac:dyDescent="0.35">
      <c r="D105" s="20">
        <v>101</v>
      </c>
      <c r="E105" s="21">
        <f t="shared" ca="1" si="33"/>
        <v>36891</v>
      </c>
      <c r="F105" s="44">
        <f t="shared" ca="1" si="23"/>
        <v>37255</v>
      </c>
      <c r="G105" s="22" t="s">
        <v>119</v>
      </c>
      <c r="H105" s="44">
        <f t="shared" ca="1" si="34"/>
        <v>36891</v>
      </c>
      <c r="I105" s="45">
        <f t="shared" ca="1" si="24"/>
        <v>0</v>
      </c>
      <c r="J105" s="45">
        <f t="shared" ca="1" si="25"/>
        <v>0</v>
      </c>
      <c r="K105" s="45">
        <f t="shared" ca="1" si="26"/>
        <v>0</v>
      </c>
      <c r="L105" s="45"/>
      <c r="M105" s="45">
        <f t="shared" ca="1" si="35"/>
        <v>0</v>
      </c>
      <c r="N105" s="257">
        <f t="shared" ca="1" si="27"/>
        <v>0</v>
      </c>
      <c r="O105" s="23"/>
      <c r="P105" s="255">
        <f t="shared" ca="1" si="28"/>
        <v>0</v>
      </c>
      <c r="Q105" s="163">
        <f t="shared" ca="1" si="29"/>
        <v>0</v>
      </c>
      <c r="R105" s="164">
        <f ca="1">NPV(Q104,K105:$K$244) + ($A$13+$A$14+$A$15)/POWER(1+Q104,$A$28-D105+1)</f>
        <v>0</v>
      </c>
      <c r="S105" s="164">
        <f ca="1">NPV(Q105,K105:$K$244) + ($A$13+$A$14+$A$15)/POWER(1+Q105,$A$28-D105+1)</f>
        <v>0</v>
      </c>
      <c r="T105" s="45">
        <f t="shared" ca="1" si="30"/>
        <v>0</v>
      </c>
      <c r="U105" s="45">
        <f t="shared" ca="1" si="36"/>
        <v>0</v>
      </c>
      <c r="V105" s="45">
        <f t="shared" ca="1" si="37"/>
        <v>0</v>
      </c>
      <c r="W105" s="45">
        <f t="shared" ca="1" si="31"/>
        <v>0</v>
      </c>
      <c r="X105" s="25">
        <f t="shared" ca="1" si="20"/>
        <v>0</v>
      </c>
      <c r="Z105" s="28">
        <f t="shared" ca="1" si="38"/>
        <v>0</v>
      </c>
      <c r="AA105" s="233"/>
      <c r="AB105" s="45">
        <f t="shared" ca="1" si="32"/>
        <v>0</v>
      </c>
      <c r="AC105" s="45">
        <f t="shared" ca="1" si="21"/>
        <v>0</v>
      </c>
      <c r="AD105" s="25">
        <f t="shared" ca="1" si="22"/>
        <v>0</v>
      </c>
    </row>
    <row r="106" spans="4:30" x14ac:dyDescent="0.35">
      <c r="D106" s="20">
        <v>102</v>
      </c>
      <c r="E106" s="21">
        <f t="shared" ca="1" si="33"/>
        <v>37256</v>
      </c>
      <c r="F106" s="44">
        <f t="shared" ca="1" si="23"/>
        <v>37620</v>
      </c>
      <c r="G106" s="22" t="s">
        <v>119</v>
      </c>
      <c r="H106" s="44">
        <f t="shared" ca="1" si="34"/>
        <v>37256</v>
      </c>
      <c r="I106" s="45">
        <f t="shared" ca="1" si="24"/>
        <v>0</v>
      </c>
      <c r="J106" s="45">
        <f t="shared" ca="1" si="25"/>
        <v>0</v>
      </c>
      <c r="K106" s="45">
        <f t="shared" ca="1" si="26"/>
        <v>0</v>
      </c>
      <c r="L106" s="45"/>
      <c r="M106" s="45">
        <f t="shared" ca="1" si="35"/>
        <v>0</v>
      </c>
      <c r="N106" s="257">
        <f t="shared" ca="1" si="27"/>
        <v>0</v>
      </c>
      <c r="O106" s="23"/>
      <c r="P106" s="255">
        <f t="shared" ca="1" si="28"/>
        <v>0</v>
      </c>
      <c r="Q106" s="163">
        <f t="shared" ca="1" si="29"/>
        <v>0</v>
      </c>
      <c r="R106" s="164">
        <f ca="1">NPV(Q105,K106:$K$244) + ($A$13+$A$14+$A$15)/POWER(1+Q105,$A$28-D106+1)</f>
        <v>0</v>
      </c>
      <c r="S106" s="164">
        <f ca="1">NPV(Q106,K106:$K$244) + ($A$13+$A$14+$A$15)/POWER(1+Q106,$A$28-D106+1)</f>
        <v>0</v>
      </c>
      <c r="T106" s="45">
        <f t="shared" ca="1" si="30"/>
        <v>0</v>
      </c>
      <c r="U106" s="45">
        <f t="shared" ca="1" si="36"/>
        <v>0</v>
      </c>
      <c r="V106" s="45">
        <f t="shared" ca="1" si="37"/>
        <v>0</v>
      </c>
      <c r="W106" s="45">
        <f t="shared" ca="1" si="31"/>
        <v>0</v>
      </c>
      <c r="X106" s="25">
        <f t="shared" ca="1" si="20"/>
        <v>0</v>
      </c>
      <c r="Z106" s="28">
        <f t="shared" ca="1" si="38"/>
        <v>0</v>
      </c>
      <c r="AA106" s="233"/>
      <c r="AB106" s="45">
        <f t="shared" ca="1" si="32"/>
        <v>0</v>
      </c>
      <c r="AC106" s="45">
        <f t="shared" ca="1" si="21"/>
        <v>0</v>
      </c>
      <c r="AD106" s="25">
        <f t="shared" ca="1" si="22"/>
        <v>0</v>
      </c>
    </row>
    <row r="107" spans="4:30" x14ac:dyDescent="0.35">
      <c r="D107" s="20">
        <v>103</v>
      </c>
      <c r="E107" s="21">
        <f t="shared" ca="1" si="33"/>
        <v>37621</v>
      </c>
      <c r="F107" s="44">
        <f t="shared" ca="1" si="23"/>
        <v>37985</v>
      </c>
      <c r="G107" s="22" t="s">
        <v>119</v>
      </c>
      <c r="H107" s="44">
        <f t="shared" ca="1" si="34"/>
        <v>37621</v>
      </c>
      <c r="I107" s="45">
        <f t="shared" ca="1" si="24"/>
        <v>0</v>
      </c>
      <c r="J107" s="45">
        <f t="shared" ca="1" si="25"/>
        <v>0</v>
      </c>
      <c r="K107" s="45">
        <f t="shared" ca="1" si="26"/>
        <v>0</v>
      </c>
      <c r="L107" s="45"/>
      <c r="M107" s="45">
        <f t="shared" ca="1" si="35"/>
        <v>0</v>
      </c>
      <c r="N107" s="257">
        <f t="shared" ca="1" si="27"/>
        <v>0</v>
      </c>
      <c r="O107" s="23"/>
      <c r="P107" s="255">
        <f t="shared" ca="1" si="28"/>
        <v>0</v>
      </c>
      <c r="Q107" s="163">
        <f t="shared" ca="1" si="29"/>
        <v>0</v>
      </c>
      <c r="R107" s="164">
        <f ca="1">NPV(Q106,K107:$K$244) + ($A$13+$A$14+$A$15)/POWER(1+Q106,$A$28-D107+1)</f>
        <v>0</v>
      </c>
      <c r="S107" s="164">
        <f ca="1">NPV(Q107,K107:$K$244) + ($A$13+$A$14+$A$15)/POWER(1+Q107,$A$28-D107+1)</f>
        <v>0</v>
      </c>
      <c r="T107" s="45">
        <f t="shared" ca="1" si="30"/>
        <v>0</v>
      </c>
      <c r="U107" s="45">
        <f t="shared" ca="1" si="36"/>
        <v>0</v>
      </c>
      <c r="V107" s="45">
        <f t="shared" ca="1" si="37"/>
        <v>0</v>
      </c>
      <c r="W107" s="45">
        <f t="shared" ca="1" si="31"/>
        <v>0</v>
      </c>
      <c r="X107" s="25">
        <f t="shared" ca="1" si="20"/>
        <v>0</v>
      </c>
      <c r="Z107" s="28">
        <f t="shared" ca="1" si="38"/>
        <v>0</v>
      </c>
      <c r="AA107" s="233"/>
      <c r="AB107" s="45">
        <f t="shared" ca="1" si="32"/>
        <v>0</v>
      </c>
      <c r="AC107" s="45">
        <f t="shared" ca="1" si="21"/>
        <v>0</v>
      </c>
      <c r="AD107" s="25">
        <f t="shared" ca="1" si="22"/>
        <v>0</v>
      </c>
    </row>
    <row r="108" spans="4:30" x14ac:dyDescent="0.35">
      <c r="D108" s="20">
        <v>104</v>
      </c>
      <c r="E108" s="21">
        <f t="shared" ca="1" si="33"/>
        <v>37986</v>
      </c>
      <c r="F108" s="44">
        <f t="shared" ca="1" si="23"/>
        <v>38351</v>
      </c>
      <c r="G108" s="22" t="s">
        <v>119</v>
      </c>
      <c r="H108" s="44">
        <f t="shared" ca="1" si="34"/>
        <v>37986</v>
      </c>
      <c r="I108" s="45">
        <f t="shared" ca="1" si="24"/>
        <v>0</v>
      </c>
      <c r="J108" s="45">
        <f t="shared" ca="1" si="25"/>
        <v>0</v>
      </c>
      <c r="K108" s="45">
        <f t="shared" ca="1" si="26"/>
        <v>0</v>
      </c>
      <c r="L108" s="45"/>
      <c r="M108" s="45">
        <f t="shared" ca="1" si="35"/>
        <v>0</v>
      </c>
      <c r="N108" s="257">
        <f t="shared" ca="1" si="27"/>
        <v>0</v>
      </c>
      <c r="O108" s="23"/>
      <c r="P108" s="255">
        <f t="shared" ca="1" si="28"/>
        <v>0</v>
      </c>
      <c r="Q108" s="163">
        <f t="shared" ca="1" si="29"/>
        <v>0</v>
      </c>
      <c r="R108" s="164">
        <f ca="1">NPV(Q107,K108:$K$244) + ($A$13+$A$14+$A$15)/POWER(1+Q107,$A$28-D108+1)</f>
        <v>0</v>
      </c>
      <c r="S108" s="164">
        <f ca="1">NPV(Q108,K108:$K$244) + ($A$13+$A$14+$A$15)/POWER(1+Q108,$A$28-D108+1)</f>
        <v>0</v>
      </c>
      <c r="T108" s="45">
        <f t="shared" ca="1" si="30"/>
        <v>0</v>
      </c>
      <c r="U108" s="45">
        <f t="shared" ca="1" si="36"/>
        <v>0</v>
      </c>
      <c r="V108" s="45">
        <f t="shared" ca="1" si="37"/>
        <v>0</v>
      </c>
      <c r="W108" s="45">
        <f t="shared" ca="1" si="31"/>
        <v>0</v>
      </c>
      <c r="X108" s="25">
        <f t="shared" ca="1" si="20"/>
        <v>0</v>
      </c>
      <c r="Z108" s="28">
        <f t="shared" ca="1" si="38"/>
        <v>0</v>
      </c>
      <c r="AA108" s="233"/>
      <c r="AB108" s="45">
        <f t="shared" ca="1" si="32"/>
        <v>0</v>
      </c>
      <c r="AC108" s="45">
        <f t="shared" ca="1" si="21"/>
        <v>0</v>
      </c>
      <c r="AD108" s="25">
        <f t="shared" ca="1" si="22"/>
        <v>0</v>
      </c>
    </row>
    <row r="109" spans="4:30" x14ac:dyDescent="0.35">
      <c r="D109" s="20">
        <v>105</v>
      </c>
      <c r="E109" s="21">
        <f t="shared" ca="1" si="33"/>
        <v>38352</v>
      </c>
      <c r="F109" s="44">
        <f t="shared" ca="1" si="23"/>
        <v>38716</v>
      </c>
      <c r="G109" s="22" t="s">
        <v>119</v>
      </c>
      <c r="H109" s="44">
        <f t="shared" ca="1" si="34"/>
        <v>38352</v>
      </c>
      <c r="I109" s="45">
        <f t="shared" ca="1" si="24"/>
        <v>0</v>
      </c>
      <c r="J109" s="45">
        <f t="shared" ca="1" si="25"/>
        <v>0</v>
      </c>
      <c r="K109" s="45">
        <f t="shared" ca="1" si="26"/>
        <v>0</v>
      </c>
      <c r="L109" s="45"/>
      <c r="M109" s="45">
        <f t="shared" ca="1" si="35"/>
        <v>0</v>
      </c>
      <c r="N109" s="257">
        <f t="shared" ca="1" si="27"/>
        <v>0</v>
      </c>
      <c r="O109" s="23"/>
      <c r="P109" s="255">
        <f t="shared" ca="1" si="28"/>
        <v>0</v>
      </c>
      <c r="Q109" s="163">
        <f t="shared" ca="1" si="29"/>
        <v>0</v>
      </c>
      <c r="R109" s="164">
        <f ca="1">NPV(Q108,K109:$K$244) + ($A$13+$A$14+$A$15)/POWER(1+Q108,$A$28-D109+1)</f>
        <v>0</v>
      </c>
      <c r="S109" s="164">
        <f ca="1">NPV(Q109,K109:$K$244) + ($A$13+$A$14+$A$15)/POWER(1+Q109,$A$28-D109+1)</f>
        <v>0</v>
      </c>
      <c r="T109" s="45">
        <f t="shared" ca="1" si="30"/>
        <v>0</v>
      </c>
      <c r="U109" s="45">
        <f t="shared" ca="1" si="36"/>
        <v>0</v>
      </c>
      <c r="V109" s="45">
        <f t="shared" ca="1" si="37"/>
        <v>0</v>
      </c>
      <c r="W109" s="45">
        <f t="shared" ca="1" si="31"/>
        <v>0</v>
      </c>
      <c r="X109" s="25">
        <f t="shared" ca="1" si="20"/>
        <v>0</v>
      </c>
      <c r="Z109" s="28">
        <f t="shared" ca="1" si="38"/>
        <v>0</v>
      </c>
      <c r="AA109" s="233"/>
      <c r="AB109" s="45">
        <f t="shared" ca="1" si="32"/>
        <v>0</v>
      </c>
      <c r="AC109" s="45">
        <f t="shared" ca="1" si="21"/>
        <v>0</v>
      </c>
      <c r="AD109" s="25">
        <f t="shared" ca="1" si="22"/>
        <v>0</v>
      </c>
    </row>
    <row r="110" spans="4:30" x14ac:dyDescent="0.35">
      <c r="D110" s="20">
        <v>106</v>
      </c>
      <c r="E110" s="21">
        <f t="shared" ca="1" si="33"/>
        <v>38717</v>
      </c>
      <c r="F110" s="44">
        <f t="shared" ca="1" si="23"/>
        <v>39081</v>
      </c>
      <c r="G110" s="22" t="s">
        <v>119</v>
      </c>
      <c r="H110" s="44">
        <f t="shared" ca="1" si="34"/>
        <v>38717</v>
      </c>
      <c r="I110" s="45">
        <f t="shared" ca="1" si="24"/>
        <v>0</v>
      </c>
      <c r="J110" s="45">
        <f t="shared" ca="1" si="25"/>
        <v>0</v>
      </c>
      <c r="K110" s="45">
        <f t="shared" ca="1" si="26"/>
        <v>0</v>
      </c>
      <c r="L110" s="45"/>
      <c r="M110" s="45">
        <f t="shared" ca="1" si="35"/>
        <v>0</v>
      </c>
      <c r="N110" s="257">
        <f t="shared" ca="1" si="27"/>
        <v>0</v>
      </c>
      <c r="O110" s="23"/>
      <c r="P110" s="255">
        <f t="shared" ca="1" si="28"/>
        <v>0</v>
      </c>
      <c r="Q110" s="163">
        <f t="shared" ca="1" si="29"/>
        <v>0</v>
      </c>
      <c r="R110" s="164">
        <f ca="1">NPV(Q109,K110:$K$244) + ($A$13+$A$14+$A$15)/POWER(1+Q109,$A$28-D110+1)</f>
        <v>0</v>
      </c>
      <c r="S110" s="164">
        <f ca="1">NPV(Q110,K110:$K$244) + ($A$13+$A$14+$A$15)/POWER(1+Q110,$A$28-D110+1)</f>
        <v>0</v>
      </c>
      <c r="T110" s="45">
        <f t="shared" ca="1" si="30"/>
        <v>0</v>
      </c>
      <c r="U110" s="45">
        <f t="shared" ca="1" si="36"/>
        <v>0</v>
      </c>
      <c r="V110" s="45">
        <f t="shared" ca="1" si="37"/>
        <v>0</v>
      </c>
      <c r="W110" s="45">
        <f t="shared" ca="1" si="31"/>
        <v>0</v>
      </c>
      <c r="X110" s="25">
        <f t="shared" ca="1" si="20"/>
        <v>0</v>
      </c>
      <c r="Z110" s="28">
        <f t="shared" ca="1" si="38"/>
        <v>0</v>
      </c>
      <c r="AA110" s="233"/>
      <c r="AB110" s="45">
        <f t="shared" ca="1" si="32"/>
        <v>0</v>
      </c>
      <c r="AC110" s="45">
        <f t="shared" ca="1" si="21"/>
        <v>0</v>
      </c>
      <c r="AD110" s="25">
        <f t="shared" ca="1" si="22"/>
        <v>0</v>
      </c>
    </row>
    <row r="111" spans="4:30" x14ac:dyDescent="0.35">
      <c r="D111" s="20">
        <v>107</v>
      </c>
      <c r="E111" s="21">
        <f t="shared" ca="1" si="33"/>
        <v>39082</v>
      </c>
      <c r="F111" s="44">
        <f t="shared" ca="1" si="23"/>
        <v>39446</v>
      </c>
      <c r="G111" s="22" t="s">
        <v>119</v>
      </c>
      <c r="H111" s="44">
        <f t="shared" ca="1" si="34"/>
        <v>39082</v>
      </c>
      <c r="I111" s="45">
        <f t="shared" ca="1" si="24"/>
        <v>0</v>
      </c>
      <c r="J111" s="45">
        <f t="shared" ca="1" si="25"/>
        <v>0</v>
      </c>
      <c r="K111" s="45">
        <f t="shared" ca="1" si="26"/>
        <v>0</v>
      </c>
      <c r="L111" s="45"/>
      <c r="M111" s="45">
        <f t="shared" ca="1" si="35"/>
        <v>0</v>
      </c>
      <c r="N111" s="257">
        <f t="shared" ca="1" si="27"/>
        <v>0</v>
      </c>
      <c r="O111" s="23"/>
      <c r="P111" s="255">
        <f t="shared" ca="1" si="28"/>
        <v>0</v>
      </c>
      <c r="Q111" s="163">
        <f t="shared" ca="1" si="29"/>
        <v>0</v>
      </c>
      <c r="R111" s="164">
        <f ca="1">NPV(Q110,K111:$K$244) + ($A$13+$A$14+$A$15)/POWER(1+Q110,$A$28-D111+1)</f>
        <v>0</v>
      </c>
      <c r="S111" s="164">
        <f ca="1">NPV(Q111,K111:$K$244) + ($A$13+$A$14+$A$15)/POWER(1+Q111,$A$28-D111+1)</f>
        <v>0</v>
      </c>
      <c r="T111" s="45">
        <f t="shared" ca="1" si="30"/>
        <v>0</v>
      </c>
      <c r="U111" s="45">
        <f t="shared" ca="1" si="36"/>
        <v>0</v>
      </c>
      <c r="V111" s="45">
        <f t="shared" ca="1" si="37"/>
        <v>0</v>
      </c>
      <c r="W111" s="45">
        <f t="shared" ca="1" si="31"/>
        <v>0</v>
      </c>
      <c r="X111" s="25">
        <f t="shared" ca="1" si="20"/>
        <v>0</v>
      </c>
      <c r="Z111" s="28">
        <f t="shared" ca="1" si="38"/>
        <v>0</v>
      </c>
      <c r="AA111" s="233"/>
      <c r="AB111" s="45">
        <f t="shared" ca="1" si="32"/>
        <v>0</v>
      </c>
      <c r="AC111" s="45">
        <f t="shared" ca="1" si="21"/>
        <v>0</v>
      </c>
      <c r="AD111" s="25">
        <f t="shared" ca="1" si="22"/>
        <v>0</v>
      </c>
    </row>
    <row r="112" spans="4:30" x14ac:dyDescent="0.35">
      <c r="D112" s="20">
        <v>108</v>
      </c>
      <c r="E112" s="21">
        <f t="shared" ca="1" si="33"/>
        <v>39447</v>
      </c>
      <c r="F112" s="44">
        <f t="shared" ca="1" si="23"/>
        <v>39812</v>
      </c>
      <c r="G112" s="22" t="s">
        <v>119</v>
      </c>
      <c r="H112" s="44">
        <f t="shared" ca="1" si="34"/>
        <v>39447</v>
      </c>
      <c r="I112" s="45">
        <f t="shared" ca="1" si="24"/>
        <v>0</v>
      </c>
      <c r="J112" s="45">
        <f t="shared" ca="1" si="25"/>
        <v>0</v>
      </c>
      <c r="K112" s="45">
        <f t="shared" ca="1" si="26"/>
        <v>0</v>
      </c>
      <c r="L112" s="45"/>
      <c r="M112" s="45">
        <f t="shared" ca="1" si="35"/>
        <v>0</v>
      </c>
      <c r="N112" s="257">
        <f t="shared" ca="1" si="27"/>
        <v>0</v>
      </c>
      <c r="O112" s="23"/>
      <c r="P112" s="255">
        <f t="shared" ca="1" si="28"/>
        <v>0</v>
      </c>
      <c r="Q112" s="163">
        <f t="shared" ca="1" si="29"/>
        <v>0</v>
      </c>
      <c r="R112" s="164">
        <f ca="1">NPV(Q111,K112:$K$244) + ($A$13+$A$14+$A$15)/POWER(1+Q111,$A$28-D112+1)</f>
        <v>0</v>
      </c>
      <c r="S112" s="164">
        <f ca="1">NPV(Q112,K112:$K$244) + ($A$13+$A$14+$A$15)/POWER(1+Q112,$A$28-D112+1)</f>
        <v>0</v>
      </c>
      <c r="T112" s="45">
        <f t="shared" ca="1" si="30"/>
        <v>0</v>
      </c>
      <c r="U112" s="45">
        <f t="shared" ca="1" si="36"/>
        <v>0</v>
      </c>
      <c r="V112" s="45">
        <f t="shared" ca="1" si="37"/>
        <v>0</v>
      </c>
      <c r="W112" s="45">
        <f t="shared" ca="1" si="31"/>
        <v>0</v>
      </c>
      <c r="X112" s="25">
        <f t="shared" ca="1" si="20"/>
        <v>0</v>
      </c>
      <c r="Z112" s="28">
        <f t="shared" ca="1" si="38"/>
        <v>0</v>
      </c>
      <c r="AA112" s="233"/>
      <c r="AB112" s="45">
        <f t="shared" ca="1" si="32"/>
        <v>0</v>
      </c>
      <c r="AC112" s="45">
        <f t="shared" ca="1" si="21"/>
        <v>0</v>
      </c>
      <c r="AD112" s="25">
        <f t="shared" ca="1" si="22"/>
        <v>0</v>
      </c>
    </row>
    <row r="113" spans="4:30" x14ac:dyDescent="0.35">
      <c r="D113" s="20">
        <v>109</v>
      </c>
      <c r="E113" s="21">
        <f t="shared" ca="1" si="33"/>
        <v>39813</v>
      </c>
      <c r="F113" s="44">
        <f t="shared" ca="1" si="23"/>
        <v>40177</v>
      </c>
      <c r="G113" s="22" t="s">
        <v>119</v>
      </c>
      <c r="H113" s="44">
        <f t="shared" ca="1" si="34"/>
        <v>39813</v>
      </c>
      <c r="I113" s="45">
        <f t="shared" ca="1" si="24"/>
        <v>0</v>
      </c>
      <c r="J113" s="45">
        <f t="shared" ca="1" si="25"/>
        <v>0</v>
      </c>
      <c r="K113" s="45">
        <f t="shared" ca="1" si="26"/>
        <v>0</v>
      </c>
      <c r="L113" s="45"/>
      <c r="M113" s="45">
        <f t="shared" ca="1" si="35"/>
        <v>0</v>
      </c>
      <c r="N113" s="257">
        <f t="shared" ca="1" si="27"/>
        <v>0</v>
      </c>
      <c r="O113" s="23"/>
      <c r="P113" s="255">
        <f t="shared" ca="1" si="28"/>
        <v>0</v>
      </c>
      <c r="Q113" s="163">
        <f t="shared" ca="1" si="29"/>
        <v>0</v>
      </c>
      <c r="R113" s="164">
        <f ca="1">NPV(Q112,K113:$K$244) + ($A$13+$A$14+$A$15)/POWER(1+Q112,$A$28-D113+1)</f>
        <v>0</v>
      </c>
      <c r="S113" s="164">
        <f ca="1">NPV(Q113,K113:$K$244) + ($A$13+$A$14+$A$15)/POWER(1+Q113,$A$28-D113+1)</f>
        <v>0</v>
      </c>
      <c r="T113" s="45">
        <f t="shared" ca="1" si="30"/>
        <v>0</v>
      </c>
      <c r="U113" s="45">
        <f t="shared" ca="1" si="36"/>
        <v>0</v>
      </c>
      <c r="V113" s="45">
        <f t="shared" ca="1" si="37"/>
        <v>0</v>
      </c>
      <c r="W113" s="45">
        <f t="shared" ca="1" si="31"/>
        <v>0</v>
      </c>
      <c r="X113" s="25">
        <f t="shared" ca="1" si="20"/>
        <v>0</v>
      </c>
      <c r="Z113" s="28">
        <f t="shared" ca="1" si="38"/>
        <v>0</v>
      </c>
      <c r="AA113" s="233"/>
      <c r="AB113" s="45">
        <f t="shared" ca="1" si="32"/>
        <v>0</v>
      </c>
      <c r="AC113" s="45">
        <f t="shared" ca="1" si="21"/>
        <v>0</v>
      </c>
      <c r="AD113" s="25">
        <f t="shared" ca="1" si="22"/>
        <v>0</v>
      </c>
    </row>
    <row r="114" spans="4:30" x14ac:dyDescent="0.35">
      <c r="D114" s="20">
        <v>110</v>
      </c>
      <c r="E114" s="21">
        <f t="shared" ca="1" si="33"/>
        <v>40178</v>
      </c>
      <c r="F114" s="44">
        <f t="shared" ca="1" si="23"/>
        <v>40542</v>
      </c>
      <c r="G114" s="22" t="s">
        <v>119</v>
      </c>
      <c r="H114" s="44">
        <f t="shared" ca="1" si="34"/>
        <v>40178</v>
      </c>
      <c r="I114" s="45">
        <f t="shared" ca="1" si="24"/>
        <v>0</v>
      </c>
      <c r="J114" s="45">
        <f t="shared" ca="1" si="25"/>
        <v>0</v>
      </c>
      <c r="K114" s="45">
        <f t="shared" ca="1" si="26"/>
        <v>0</v>
      </c>
      <c r="L114" s="45"/>
      <c r="M114" s="45">
        <f t="shared" ca="1" si="35"/>
        <v>0</v>
      </c>
      <c r="N114" s="257">
        <f t="shared" ca="1" si="27"/>
        <v>0</v>
      </c>
      <c r="O114" s="23"/>
      <c r="P114" s="255">
        <f t="shared" ca="1" si="28"/>
        <v>0</v>
      </c>
      <c r="Q114" s="163">
        <f t="shared" ca="1" si="29"/>
        <v>0</v>
      </c>
      <c r="R114" s="164">
        <f ca="1">NPV(Q113,K114:$K$244) + ($A$13+$A$14+$A$15)/POWER(1+Q113,$A$28-D114+1)</f>
        <v>0</v>
      </c>
      <c r="S114" s="164">
        <f ca="1">NPV(Q114,K114:$K$244) + ($A$13+$A$14+$A$15)/POWER(1+Q114,$A$28-D114+1)</f>
        <v>0</v>
      </c>
      <c r="T114" s="45">
        <f t="shared" ca="1" si="30"/>
        <v>0</v>
      </c>
      <c r="U114" s="45">
        <f t="shared" ca="1" si="36"/>
        <v>0</v>
      </c>
      <c r="V114" s="45">
        <f t="shared" ca="1" si="37"/>
        <v>0</v>
      </c>
      <c r="W114" s="45">
        <f t="shared" ca="1" si="31"/>
        <v>0</v>
      </c>
      <c r="X114" s="25">
        <f t="shared" ca="1" si="20"/>
        <v>0</v>
      </c>
      <c r="Z114" s="28">
        <f t="shared" ca="1" si="38"/>
        <v>0</v>
      </c>
      <c r="AA114" s="233"/>
      <c r="AB114" s="45">
        <f t="shared" ca="1" si="32"/>
        <v>0</v>
      </c>
      <c r="AC114" s="45">
        <f t="shared" ca="1" si="21"/>
        <v>0</v>
      </c>
      <c r="AD114" s="25">
        <f t="shared" ca="1" si="22"/>
        <v>0</v>
      </c>
    </row>
    <row r="115" spans="4:30" x14ac:dyDescent="0.35">
      <c r="D115" s="20">
        <v>111</v>
      </c>
      <c r="E115" s="21">
        <f t="shared" ca="1" si="33"/>
        <v>40543</v>
      </c>
      <c r="F115" s="44">
        <f t="shared" ca="1" si="23"/>
        <v>40907</v>
      </c>
      <c r="G115" s="22" t="s">
        <v>119</v>
      </c>
      <c r="H115" s="44">
        <f t="shared" ca="1" si="34"/>
        <v>40543</v>
      </c>
      <c r="I115" s="45">
        <f t="shared" ca="1" si="24"/>
        <v>0</v>
      </c>
      <c r="J115" s="45">
        <f t="shared" ca="1" si="25"/>
        <v>0</v>
      </c>
      <c r="K115" s="45">
        <f t="shared" ca="1" si="26"/>
        <v>0</v>
      </c>
      <c r="L115" s="45"/>
      <c r="M115" s="45">
        <f t="shared" ca="1" si="35"/>
        <v>0</v>
      </c>
      <c r="N115" s="257">
        <f t="shared" ca="1" si="27"/>
        <v>0</v>
      </c>
      <c r="O115" s="23"/>
      <c r="P115" s="255">
        <f t="shared" ca="1" si="28"/>
        <v>0</v>
      </c>
      <c r="Q115" s="163">
        <f t="shared" ca="1" si="29"/>
        <v>0</v>
      </c>
      <c r="R115" s="164">
        <f ca="1">NPV(Q114,K115:$K$244) + ($A$13+$A$14+$A$15)/POWER(1+Q114,$A$28-D115+1)</f>
        <v>0</v>
      </c>
      <c r="S115" s="164">
        <f ca="1">NPV(Q115,K115:$K$244) + ($A$13+$A$14+$A$15)/POWER(1+Q115,$A$28-D115+1)</f>
        <v>0</v>
      </c>
      <c r="T115" s="45">
        <f t="shared" ca="1" si="30"/>
        <v>0</v>
      </c>
      <c r="U115" s="45">
        <f t="shared" ca="1" si="36"/>
        <v>0</v>
      </c>
      <c r="V115" s="45">
        <f t="shared" ca="1" si="37"/>
        <v>0</v>
      </c>
      <c r="W115" s="45">
        <f t="shared" ca="1" si="31"/>
        <v>0</v>
      </c>
      <c r="X115" s="25">
        <f t="shared" ca="1" si="20"/>
        <v>0</v>
      </c>
      <c r="Z115" s="28">
        <f t="shared" ca="1" si="38"/>
        <v>0</v>
      </c>
      <c r="AA115" s="233"/>
      <c r="AB115" s="45">
        <f t="shared" ca="1" si="32"/>
        <v>0</v>
      </c>
      <c r="AC115" s="45">
        <f t="shared" ca="1" si="21"/>
        <v>0</v>
      </c>
      <c r="AD115" s="25">
        <f t="shared" ca="1" si="22"/>
        <v>0</v>
      </c>
    </row>
    <row r="116" spans="4:30" x14ac:dyDescent="0.35">
      <c r="D116" s="20">
        <v>112</v>
      </c>
      <c r="E116" s="21">
        <f t="shared" ca="1" si="33"/>
        <v>40908</v>
      </c>
      <c r="F116" s="44">
        <f t="shared" ca="1" si="23"/>
        <v>41273</v>
      </c>
      <c r="G116" s="22" t="s">
        <v>119</v>
      </c>
      <c r="H116" s="44">
        <f t="shared" ca="1" si="34"/>
        <v>40908</v>
      </c>
      <c r="I116" s="45">
        <f t="shared" ca="1" si="24"/>
        <v>0</v>
      </c>
      <c r="J116" s="45">
        <f t="shared" ca="1" si="25"/>
        <v>0</v>
      </c>
      <c r="K116" s="45">
        <f t="shared" ca="1" si="26"/>
        <v>0</v>
      </c>
      <c r="L116" s="45"/>
      <c r="M116" s="45">
        <f t="shared" ca="1" si="35"/>
        <v>0</v>
      </c>
      <c r="N116" s="257">
        <f t="shared" ca="1" si="27"/>
        <v>0</v>
      </c>
      <c r="O116" s="23"/>
      <c r="P116" s="255">
        <f t="shared" ca="1" si="28"/>
        <v>0</v>
      </c>
      <c r="Q116" s="163">
        <f t="shared" ca="1" si="29"/>
        <v>0</v>
      </c>
      <c r="R116" s="164">
        <f ca="1">NPV(Q115,K116:$K$244) + ($A$13+$A$14+$A$15)/POWER(1+Q115,$A$28-D116+1)</f>
        <v>0</v>
      </c>
      <c r="S116" s="164">
        <f ca="1">NPV(Q116,K116:$K$244) + ($A$13+$A$14+$A$15)/POWER(1+Q116,$A$28-D116+1)</f>
        <v>0</v>
      </c>
      <c r="T116" s="45">
        <f t="shared" ca="1" si="30"/>
        <v>0</v>
      </c>
      <c r="U116" s="45">
        <f t="shared" ca="1" si="36"/>
        <v>0</v>
      </c>
      <c r="V116" s="45">
        <f t="shared" ca="1" si="37"/>
        <v>0</v>
      </c>
      <c r="W116" s="45">
        <f t="shared" ca="1" si="31"/>
        <v>0</v>
      </c>
      <c r="X116" s="25">
        <f t="shared" ca="1" si="20"/>
        <v>0</v>
      </c>
      <c r="Z116" s="28">
        <f t="shared" ca="1" si="38"/>
        <v>0</v>
      </c>
      <c r="AA116" s="233"/>
      <c r="AB116" s="45">
        <f t="shared" ca="1" si="32"/>
        <v>0</v>
      </c>
      <c r="AC116" s="45">
        <f t="shared" ca="1" si="21"/>
        <v>0</v>
      </c>
      <c r="AD116" s="25">
        <f t="shared" ca="1" si="22"/>
        <v>0</v>
      </c>
    </row>
    <row r="117" spans="4:30" x14ac:dyDescent="0.35">
      <c r="D117" s="20">
        <v>113</v>
      </c>
      <c r="E117" s="21">
        <f t="shared" ca="1" si="33"/>
        <v>41274</v>
      </c>
      <c r="F117" s="44">
        <f t="shared" ca="1" si="23"/>
        <v>41638</v>
      </c>
      <c r="G117" s="22" t="s">
        <v>119</v>
      </c>
      <c r="H117" s="44">
        <f t="shared" ca="1" si="34"/>
        <v>41274</v>
      </c>
      <c r="I117" s="45">
        <f t="shared" ca="1" si="24"/>
        <v>0</v>
      </c>
      <c r="J117" s="45">
        <f t="shared" ca="1" si="25"/>
        <v>0</v>
      </c>
      <c r="K117" s="45">
        <f t="shared" ca="1" si="26"/>
        <v>0</v>
      </c>
      <c r="L117" s="45"/>
      <c r="M117" s="45">
        <f t="shared" ca="1" si="35"/>
        <v>0</v>
      </c>
      <c r="N117" s="257">
        <f t="shared" ca="1" si="27"/>
        <v>0</v>
      </c>
      <c r="O117" s="23"/>
      <c r="P117" s="255">
        <f t="shared" ca="1" si="28"/>
        <v>0</v>
      </c>
      <c r="Q117" s="163">
        <f t="shared" ca="1" si="29"/>
        <v>0</v>
      </c>
      <c r="R117" s="164">
        <f ca="1">NPV(Q116,K117:$K$244) + ($A$13+$A$14+$A$15)/POWER(1+Q116,$A$28-D117+1)</f>
        <v>0</v>
      </c>
      <c r="S117" s="164">
        <f ca="1">NPV(Q117,K117:$K$244) + ($A$13+$A$14+$A$15)/POWER(1+Q117,$A$28-D117+1)</f>
        <v>0</v>
      </c>
      <c r="T117" s="45">
        <f t="shared" ca="1" si="30"/>
        <v>0</v>
      </c>
      <c r="U117" s="45">
        <f t="shared" ca="1" si="36"/>
        <v>0</v>
      </c>
      <c r="V117" s="45">
        <f t="shared" ca="1" si="37"/>
        <v>0</v>
      </c>
      <c r="W117" s="45">
        <f t="shared" ca="1" si="31"/>
        <v>0</v>
      </c>
      <c r="X117" s="25">
        <f t="shared" ca="1" si="20"/>
        <v>0</v>
      </c>
      <c r="Z117" s="28">
        <f t="shared" ca="1" si="38"/>
        <v>0</v>
      </c>
      <c r="AA117" s="233"/>
      <c r="AB117" s="45">
        <f t="shared" ca="1" si="32"/>
        <v>0</v>
      </c>
      <c r="AC117" s="45">
        <f t="shared" ca="1" si="21"/>
        <v>0</v>
      </c>
      <c r="AD117" s="25">
        <f t="shared" ca="1" si="22"/>
        <v>0</v>
      </c>
    </row>
    <row r="118" spans="4:30" x14ac:dyDescent="0.35">
      <c r="D118" s="20">
        <v>114</v>
      </c>
      <c r="E118" s="21">
        <f t="shared" ca="1" si="33"/>
        <v>41639</v>
      </c>
      <c r="F118" s="44">
        <f t="shared" ca="1" si="23"/>
        <v>42003</v>
      </c>
      <c r="G118" s="22" t="s">
        <v>119</v>
      </c>
      <c r="H118" s="44">
        <f t="shared" ca="1" si="34"/>
        <v>41639</v>
      </c>
      <c r="I118" s="45">
        <f t="shared" ca="1" si="24"/>
        <v>0</v>
      </c>
      <c r="J118" s="45">
        <f t="shared" ca="1" si="25"/>
        <v>0</v>
      </c>
      <c r="K118" s="45">
        <f t="shared" ca="1" si="26"/>
        <v>0</v>
      </c>
      <c r="L118" s="45"/>
      <c r="M118" s="45">
        <f t="shared" ca="1" si="35"/>
        <v>0</v>
      </c>
      <c r="N118" s="257">
        <f t="shared" ca="1" si="27"/>
        <v>0</v>
      </c>
      <c r="O118" s="23"/>
      <c r="P118" s="255">
        <f t="shared" ca="1" si="28"/>
        <v>0</v>
      </c>
      <c r="Q118" s="163">
        <f t="shared" ca="1" si="29"/>
        <v>0</v>
      </c>
      <c r="R118" s="164">
        <f ca="1">NPV(Q117,K118:$K$244) + ($A$13+$A$14+$A$15)/POWER(1+Q117,$A$28-D118+1)</f>
        <v>0</v>
      </c>
      <c r="S118" s="164">
        <f ca="1">NPV(Q118,K118:$K$244) + ($A$13+$A$14+$A$15)/POWER(1+Q118,$A$28-D118+1)</f>
        <v>0</v>
      </c>
      <c r="T118" s="45">
        <f t="shared" ca="1" si="30"/>
        <v>0</v>
      </c>
      <c r="U118" s="45">
        <f t="shared" ca="1" si="36"/>
        <v>0</v>
      </c>
      <c r="V118" s="45">
        <f t="shared" ca="1" si="37"/>
        <v>0</v>
      </c>
      <c r="W118" s="45">
        <f t="shared" ca="1" si="31"/>
        <v>0</v>
      </c>
      <c r="X118" s="25">
        <f t="shared" ca="1" si="20"/>
        <v>0</v>
      </c>
      <c r="Z118" s="28">
        <f t="shared" ca="1" si="38"/>
        <v>0</v>
      </c>
      <c r="AA118" s="233"/>
      <c r="AB118" s="45">
        <f t="shared" ca="1" si="32"/>
        <v>0</v>
      </c>
      <c r="AC118" s="45">
        <f t="shared" ca="1" si="21"/>
        <v>0</v>
      </c>
      <c r="AD118" s="25">
        <f t="shared" ca="1" si="22"/>
        <v>0</v>
      </c>
    </row>
    <row r="119" spans="4:30" x14ac:dyDescent="0.35">
      <c r="D119" s="20">
        <v>115</v>
      </c>
      <c r="E119" s="21">
        <f t="shared" ca="1" si="33"/>
        <v>42004</v>
      </c>
      <c r="F119" s="44">
        <f t="shared" ca="1" si="23"/>
        <v>42368</v>
      </c>
      <c r="G119" s="22" t="s">
        <v>119</v>
      </c>
      <c r="H119" s="44">
        <f t="shared" ca="1" si="34"/>
        <v>42004</v>
      </c>
      <c r="I119" s="45">
        <f t="shared" ca="1" si="24"/>
        <v>0</v>
      </c>
      <c r="J119" s="45">
        <f t="shared" ca="1" si="25"/>
        <v>0</v>
      </c>
      <c r="K119" s="45">
        <f t="shared" ca="1" si="26"/>
        <v>0</v>
      </c>
      <c r="L119" s="45"/>
      <c r="M119" s="45">
        <f t="shared" ca="1" si="35"/>
        <v>0</v>
      </c>
      <c r="N119" s="257">
        <f t="shared" ca="1" si="27"/>
        <v>0</v>
      </c>
      <c r="O119" s="23"/>
      <c r="P119" s="255">
        <f t="shared" ca="1" si="28"/>
        <v>0</v>
      </c>
      <c r="Q119" s="163">
        <f t="shared" ca="1" si="29"/>
        <v>0</v>
      </c>
      <c r="R119" s="164">
        <f ca="1">NPV(Q118,K119:$K$244) + ($A$13+$A$14+$A$15)/POWER(1+Q118,$A$28-D119+1)</f>
        <v>0</v>
      </c>
      <c r="S119" s="164">
        <f ca="1">NPV(Q119,K119:$K$244) + ($A$13+$A$14+$A$15)/POWER(1+Q119,$A$28-D119+1)</f>
        <v>0</v>
      </c>
      <c r="T119" s="45">
        <f t="shared" ca="1" si="30"/>
        <v>0</v>
      </c>
      <c r="U119" s="45">
        <f t="shared" ca="1" si="36"/>
        <v>0</v>
      </c>
      <c r="V119" s="45">
        <f t="shared" ca="1" si="37"/>
        <v>0</v>
      </c>
      <c r="W119" s="45">
        <f t="shared" ca="1" si="31"/>
        <v>0</v>
      </c>
      <c r="X119" s="25">
        <f t="shared" ca="1" si="20"/>
        <v>0</v>
      </c>
      <c r="Z119" s="28">
        <f t="shared" ca="1" si="38"/>
        <v>0</v>
      </c>
      <c r="AA119" s="233"/>
      <c r="AB119" s="45">
        <f t="shared" ca="1" si="32"/>
        <v>0</v>
      </c>
      <c r="AC119" s="45">
        <f t="shared" ca="1" si="21"/>
        <v>0</v>
      </c>
      <c r="AD119" s="25">
        <f t="shared" ca="1" si="22"/>
        <v>0</v>
      </c>
    </row>
    <row r="120" spans="4:30" x14ac:dyDescent="0.35">
      <c r="D120" s="20">
        <v>116</v>
      </c>
      <c r="E120" s="21">
        <f t="shared" ca="1" si="33"/>
        <v>42369</v>
      </c>
      <c r="F120" s="44">
        <f t="shared" ca="1" si="23"/>
        <v>42734</v>
      </c>
      <c r="G120" s="22" t="s">
        <v>119</v>
      </c>
      <c r="H120" s="44">
        <f t="shared" ca="1" si="34"/>
        <v>42369</v>
      </c>
      <c r="I120" s="45">
        <f t="shared" ca="1" si="24"/>
        <v>0</v>
      </c>
      <c r="J120" s="45">
        <f t="shared" ca="1" si="25"/>
        <v>0</v>
      </c>
      <c r="K120" s="45">
        <f t="shared" ca="1" si="26"/>
        <v>0</v>
      </c>
      <c r="L120" s="45"/>
      <c r="M120" s="45">
        <f t="shared" ca="1" si="35"/>
        <v>0</v>
      </c>
      <c r="N120" s="257">
        <f t="shared" ca="1" si="27"/>
        <v>0</v>
      </c>
      <c r="O120" s="23"/>
      <c r="P120" s="255">
        <f t="shared" ca="1" si="28"/>
        <v>0</v>
      </c>
      <c r="Q120" s="163">
        <f t="shared" ca="1" si="29"/>
        <v>0</v>
      </c>
      <c r="R120" s="164">
        <f ca="1">NPV(Q119,K120:$K$244) + ($A$13+$A$14+$A$15)/POWER(1+Q119,$A$28-D120+1)</f>
        <v>0</v>
      </c>
      <c r="S120" s="164">
        <f ca="1">NPV(Q120,K120:$K$244) + ($A$13+$A$14+$A$15)/POWER(1+Q120,$A$28-D120+1)</f>
        <v>0</v>
      </c>
      <c r="T120" s="45">
        <f t="shared" ca="1" si="30"/>
        <v>0</v>
      </c>
      <c r="U120" s="45">
        <f t="shared" ca="1" si="36"/>
        <v>0</v>
      </c>
      <c r="V120" s="45">
        <f t="shared" ca="1" si="37"/>
        <v>0</v>
      </c>
      <c r="W120" s="45">
        <f t="shared" ca="1" si="31"/>
        <v>0</v>
      </c>
      <c r="X120" s="25">
        <f t="shared" ca="1" si="20"/>
        <v>0</v>
      </c>
      <c r="Z120" s="28">
        <f t="shared" ca="1" si="38"/>
        <v>0</v>
      </c>
      <c r="AA120" s="233"/>
      <c r="AB120" s="45">
        <f t="shared" ca="1" si="32"/>
        <v>0</v>
      </c>
      <c r="AC120" s="45">
        <f t="shared" ca="1" si="21"/>
        <v>0</v>
      </c>
      <c r="AD120" s="25">
        <f t="shared" ca="1" si="22"/>
        <v>0</v>
      </c>
    </row>
    <row r="121" spans="4:30" x14ac:dyDescent="0.35">
      <c r="D121" s="20">
        <v>117</v>
      </c>
      <c r="E121" s="21">
        <f t="shared" ca="1" si="33"/>
        <v>42735</v>
      </c>
      <c r="F121" s="44">
        <f t="shared" ca="1" si="23"/>
        <v>43099</v>
      </c>
      <c r="G121" s="22" t="s">
        <v>119</v>
      </c>
      <c r="H121" s="44">
        <f t="shared" ca="1" si="34"/>
        <v>42735</v>
      </c>
      <c r="I121" s="45">
        <f t="shared" ca="1" si="24"/>
        <v>0</v>
      </c>
      <c r="J121" s="45">
        <f t="shared" ca="1" si="25"/>
        <v>0</v>
      </c>
      <c r="K121" s="45">
        <f t="shared" ca="1" si="26"/>
        <v>0</v>
      </c>
      <c r="L121" s="45"/>
      <c r="M121" s="45">
        <f t="shared" ca="1" si="35"/>
        <v>0</v>
      </c>
      <c r="N121" s="257">
        <f t="shared" ca="1" si="27"/>
        <v>0</v>
      </c>
      <c r="O121" s="23"/>
      <c r="P121" s="255">
        <f t="shared" ca="1" si="28"/>
        <v>0</v>
      </c>
      <c r="Q121" s="163">
        <f t="shared" ca="1" si="29"/>
        <v>0</v>
      </c>
      <c r="R121" s="164">
        <f ca="1">NPV(Q120,K121:$K$244) + ($A$13+$A$14+$A$15)/POWER(1+Q120,$A$28-D121+1)</f>
        <v>0</v>
      </c>
      <c r="S121" s="164">
        <f ca="1">NPV(Q121,K121:$K$244) + ($A$13+$A$14+$A$15)/POWER(1+Q121,$A$28-D121+1)</f>
        <v>0</v>
      </c>
      <c r="T121" s="45">
        <f t="shared" ca="1" si="30"/>
        <v>0</v>
      </c>
      <c r="U121" s="45">
        <f t="shared" ca="1" si="36"/>
        <v>0</v>
      </c>
      <c r="V121" s="45">
        <f t="shared" ca="1" si="37"/>
        <v>0</v>
      </c>
      <c r="W121" s="45">
        <f t="shared" ca="1" si="31"/>
        <v>0</v>
      </c>
      <c r="X121" s="25">
        <f t="shared" ca="1" si="20"/>
        <v>0</v>
      </c>
      <c r="Z121" s="28">
        <f t="shared" ca="1" si="38"/>
        <v>0</v>
      </c>
      <c r="AA121" s="233"/>
      <c r="AB121" s="45">
        <f t="shared" ca="1" si="32"/>
        <v>0</v>
      </c>
      <c r="AC121" s="45">
        <f t="shared" ca="1" si="21"/>
        <v>0</v>
      </c>
      <c r="AD121" s="25">
        <f t="shared" ca="1" si="22"/>
        <v>0</v>
      </c>
    </row>
    <row r="122" spans="4:30" x14ac:dyDescent="0.35">
      <c r="D122" s="20">
        <v>118</v>
      </c>
      <c r="E122" s="21">
        <f t="shared" ca="1" si="33"/>
        <v>43100</v>
      </c>
      <c r="F122" s="44">
        <f t="shared" ca="1" si="23"/>
        <v>43464</v>
      </c>
      <c r="G122" s="22" t="s">
        <v>119</v>
      </c>
      <c r="H122" s="44">
        <f t="shared" ca="1" si="34"/>
        <v>43100</v>
      </c>
      <c r="I122" s="45">
        <f t="shared" ca="1" si="24"/>
        <v>0</v>
      </c>
      <c r="J122" s="45">
        <f t="shared" ca="1" si="25"/>
        <v>0</v>
      </c>
      <c r="K122" s="45">
        <f t="shared" ca="1" si="26"/>
        <v>0</v>
      </c>
      <c r="L122" s="45"/>
      <c r="M122" s="45">
        <f t="shared" ca="1" si="35"/>
        <v>0</v>
      </c>
      <c r="N122" s="257">
        <f t="shared" ca="1" si="27"/>
        <v>0</v>
      </c>
      <c r="O122" s="23"/>
      <c r="P122" s="255">
        <f t="shared" ca="1" si="28"/>
        <v>0</v>
      </c>
      <c r="Q122" s="163">
        <f t="shared" ca="1" si="29"/>
        <v>0</v>
      </c>
      <c r="R122" s="164">
        <f ca="1">NPV(Q121,K122:$K$244) + ($A$13+$A$14+$A$15)/POWER(1+Q121,$A$28-D122+1)</f>
        <v>0</v>
      </c>
      <c r="S122" s="164">
        <f ca="1">NPV(Q122,K122:$K$244) + ($A$13+$A$14+$A$15)/POWER(1+Q122,$A$28-D122+1)</f>
        <v>0</v>
      </c>
      <c r="T122" s="45">
        <f t="shared" ca="1" si="30"/>
        <v>0</v>
      </c>
      <c r="U122" s="45">
        <f t="shared" ca="1" si="36"/>
        <v>0</v>
      </c>
      <c r="V122" s="45">
        <f t="shared" ca="1" si="37"/>
        <v>0</v>
      </c>
      <c r="W122" s="45">
        <f t="shared" ca="1" si="31"/>
        <v>0</v>
      </c>
      <c r="X122" s="25">
        <f t="shared" ca="1" si="20"/>
        <v>0</v>
      </c>
      <c r="Z122" s="28">
        <f t="shared" ca="1" si="38"/>
        <v>0</v>
      </c>
      <c r="AA122" s="233"/>
      <c r="AB122" s="45">
        <f t="shared" ca="1" si="32"/>
        <v>0</v>
      </c>
      <c r="AC122" s="45">
        <f t="shared" ca="1" si="21"/>
        <v>0</v>
      </c>
      <c r="AD122" s="25">
        <f t="shared" ca="1" si="22"/>
        <v>0</v>
      </c>
    </row>
    <row r="123" spans="4:30" x14ac:dyDescent="0.35">
      <c r="D123" s="20">
        <v>119</v>
      </c>
      <c r="E123" s="21">
        <f t="shared" ca="1" si="33"/>
        <v>43465</v>
      </c>
      <c r="F123" s="44">
        <f t="shared" ca="1" si="23"/>
        <v>43829</v>
      </c>
      <c r="G123" s="22" t="s">
        <v>119</v>
      </c>
      <c r="H123" s="44">
        <f t="shared" ca="1" si="34"/>
        <v>43465</v>
      </c>
      <c r="I123" s="45">
        <f t="shared" ca="1" si="24"/>
        <v>0</v>
      </c>
      <c r="J123" s="45">
        <f t="shared" ca="1" si="25"/>
        <v>0</v>
      </c>
      <c r="K123" s="45">
        <f t="shared" ca="1" si="26"/>
        <v>0</v>
      </c>
      <c r="L123" s="45"/>
      <c r="M123" s="45">
        <f t="shared" ca="1" si="35"/>
        <v>0</v>
      </c>
      <c r="N123" s="257">
        <f t="shared" ca="1" si="27"/>
        <v>0</v>
      </c>
      <c r="O123" s="23"/>
      <c r="P123" s="255">
        <f t="shared" ca="1" si="28"/>
        <v>0</v>
      </c>
      <c r="Q123" s="163">
        <f t="shared" ca="1" si="29"/>
        <v>0</v>
      </c>
      <c r="R123" s="164">
        <f ca="1">NPV(Q122,K123:$K$244) + ($A$13+$A$14+$A$15)/POWER(1+Q122,$A$28-D123+1)</f>
        <v>0</v>
      </c>
      <c r="S123" s="164">
        <f ca="1">NPV(Q123,K123:$K$244) + ($A$13+$A$14+$A$15)/POWER(1+Q123,$A$28-D123+1)</f>
        <v>0</v>
      </c>
      <c r="T123" s="45">
        <f t="shared" ca="1" si="30"/>
        <v>0</v>
      </c>
      <c r="U123" s="45">
        <f t="shared" ca="1" si="36"/>
        <v>0</v>
      </c>
      <c r="V123" s="45">
        <f t="shared" ca="1" si="37"/>
        <v>0</v>
      </c>
      <c r="W123" s="45">
        <f t="shared" ca="1" si="31"/>
        <v>0</v>
      </c>
      <c r="X123" s="25">
        <f t="shared" ca="1" si="20"/>
        <v>0</v>
      </c>
      <c r="Z123" s="28">
        <f t="shared" ca="1" si="38"/>
        <v>0</v>
      </c>
      <c r="AA123" s="233"/>
      <c r="AB123" s="45">
        <f t="shared" ca="1" si="32"/>
        <v>0</v>
      </c>
      <c r="AC123" s="45">
        <f t="shared" ca="1" si="21"/>
        <v>0</v>
      </c>
      <c r="AD123" s="25">
        <f t="shared" ca="1" si="22"/>
        <v>0</v>
      </c>
    </row>
    <row r="124" spans="4:30" x14ac:dyDescent="0.35">
      <c r="D124" s="20">
        <v>120</v>
      </c>
      <c r="E124" s="21">
        <f t="shared" ca="1" si="33"/>
        <v>43830</v>
      </c>
      <c r="F124" s="44">
        <f t="shared" ca="1" si="23"/>
        <v>44195</v>
      </c>
      <c r="G124" s="22" t="s">
        <v>119</v>
      </c>
      <c r="H124" s="44">
        <f t="shared" ca="1" si="34"/>
        <v>43830</v>
      </c>
      <c r="I124" s="45">
        <f t="shared" ca="1" si="24"/>
        <v>0</v>
      </c>
      <c r="J124" s="45">
        <f t="shared" ca="1" si="25"/>
        <v>0</v>
      </c>
      <c r="K124" s="45">
        <f t="shared" ca="1" si="26"/>
        <v>0</v>
      </c>
      <c r="L124" s="45"/>
      <c r="M124" s="45">
        <f t="shared" ca="1" si="35"/>
        <v>0</v>
      </c>
      <c r="N124" s="257">
        <f t="shared" ca="1" si="27"/>
        <v>0</v>
      </c>
      <c r="O124" s="23"/>
      <c r="P124" s="255">
        <f t="shared" ca="1" si="28"/>
        <v>0</v>
      </c>
      <c r="Q124" s="163">
        <f t="shared" ca="1" si="29"/>
        <v>0</v>
      </c>
      <c r="R124" s="164">
        <f ca="1">NPV(Q123,K124:$K$244) + ($A$13+$A$14+$A$15)/POWER(1+Q123,$A$28-D124+1)</f>
        <v>0</v>
      </c>
      <c r="S124" s="164">
        <f ca="1">NPV(Q124,K124:$K$244) + ($A$13+$A$14+$A$15)/POWER(1+Q124,$A$28-D124+1)</f>
        <v>0</v>
      </c>
      <c r="T124" s="45">
        <f t="shared" ca="1" si="30"/>
        <v>0</v>
      </c>
      <c r="U124" s="45">
        <f t="shared" ca="1" si="36"/>
        <v>0</v>
      </c>
      <c r="V124" s="45">
        <f t="shared" ca="1" si="37"/>
        <v>0</v>
      </c>
      <c r="W124" s="45">
        <f t="shared" ca="1" si="31"/>
        <v>0</v>
      </c>
      <c r="X124" s="25">
        <f t="shared" ca="1" si="20"/>
        <v>0</v>
      </c>
      <c r="Z124" s="28">
        <f t="shared" ca="1" si="38"/>
        <v>0</v>
      </c>
      <c r="AA124" s="233"/>
      <c r="AB124" s="45">
        <f t="shared" ca="1" si="32"/>
        <v>0</v>
      </c>
      <c r="AC124" s="45">
        <f t="shared" ca="1" si="21"/>
        <v>0</v>
      </c>
      <c r="AD124" s="25">
        <f t="shared" ca="1" si="22"/>
        <v>0</v>
      </c>
    </row>
    <row r="125" spans="4:30" x14ac:dyDescent="0.35">
      <c r="D125" s="20">
        <v>121</v>
      </c>
      <c r="E125" s="21">
        <f t="shared" ca="1" si="33"/>
        <v>44196</v>
      </c>
      <c r="F125" s="44">
        <f t="shared" ca="1" si="23"/>
        <v>44560</v>
      </c>
      <c r="G125" s="22" t="s">
        <v>119</v>
      </c>
      <c r="H125" s="44">
        <f t="shared" ca="1" si="34"/>
        <v>44196</v>
      </c>
      <c r="I125" s="45">
        <f t="shared" ca="1" si="24"/>
        <v>0</v>
      </c>
      <c r="J125" s="45">
        <f t="shared" ca="1" si="25"/>
        <v>0</v>
      </c>
      <c r="K125" s="45">
        <f t="shared" ca="1" si="26"/>
        <v>0</v>
      </c>
      <c r="L125" s="45"/>
      <c r="M125" s="45">
        <f t="shared" ca="1" si="35"/>
        <v>0</v>
      </c>
      <c r="N125" s="257">
        <f t="shared" ca="1" si="27"/>
        <v>0</v>
      </c>
      <c r="O125" s="23"/>
      <c r="P125" s="255">
        <f t="shared" ca="1" si="28"/>
        <v>0</v>
      </c>
      <c r="Q125" s="163">
        <f t="shared" ca="1" si="29"/>
        <v>0</v>
      </c>
      <c r="R125" s="164">
        <f ca="1">NPV(Q124,K125:$K$244) + ($A$13+$A$14+$A$15)/POWER(1+Q124,$A$28-D125+1)</f>
        <v>0</v>
      </c>
      <c r="S125" s="164">
        <f ca="1">NPV(Q125,K125:$K$244) + ($A$13+$A$14+$A$15)/POWER(1+Q125,$A$28-D125+1)</f>
        <v>0</v>
      </c>
      <c r="T125" s="45">
        <f t="shared" ca="1" si="30"/>
        <v>0</v>
      </c>
      <c r="U125" s="45">
        <f t="shared" ca="1" si="36"/>
        <v>0</v>
      </c>
      <c r="V125" s="45">
        <f t="shared" ca="1" si="37"/>
        <v>0</v>
      </c>
      <c r="W125" s="45">
        <f t="shared" ca="1" si="31"/>
        <v>0</v>
      </c>
      <c r="X125" s="25">
        <f t="shared" ca="1" si="20"/>
        <v>0</v>
      </c>
      <c r="Z125" s="28">
        <f t="shared" ca="1" si="38"/>
        <v>0</v>
      </c>
      <c r="AA125" s="233"/>
      <c r="AB125" s="45">
        <f t="shared" ca="1" si="32"/>
        <v>0</v>
      </c>
      <c r="AC125" s="45">
        <f t="shared" ca="1" si="21"/>
        <v>0</v>
      </c>
      <c r="AD125" s="25">
        <f t="shared" ca="1" si="22"/>
        <v>0</v>
      </c>
    </row>
    <row r="126" spans="4:30" x14ac:dyDescent="0.35">
      <c r="D126" s="20">
        <v>122</v>
      </c>
      <c r="E126" s="21">
        <f t="shared" ca="1" si="33"/>
        <v>44561</v>
      </c>
      <c r="F126" s="44">
        <f t="shared" ca="1" si="23"/>
        <v>44925</v>
      </c>
      <c r="G126" s="22" t="s">
        <v>119</v>
      </c>
      <c r="H126" s="44">
        <f t="shared" ca="1" si="34"/>
        <v>44561</v>
      </c>
      <c r="I126" s="45">
        <f t="shared" ca="1" si="24"/>
        <v>0</v>
      </c>
      <c r="J126" s="45">
        <f t="shared" ca="1" si="25"/>
        <v>0</v>
      </c>
      <c r="K126" s="45">
        <f t="shared" ca="1" si="26"/>
        <v>0</v>
      </c>
      <c r="L126" s="45"/>
      <c r="M126" s="45">
        <f t="shared" ca="1" si="35"/>
        <v>0</v>
      </c>
      <c r="N126" s="257">
        <f t="shared" ca="1" si="27"/>
        <v>0</v>
      </c>
      <c r="O126" s="23"/>
      <c r="P126" s="255">
        <f t="shared" ca="1" si="28"/>
        <v>0</v>
      </c>
      <c r="Q126" s="163">
        <f t="shared" ca="1" si="29"/>
        <v>0</v>
      </c>
      <c r="R126" s="164">
        <f ca="1">NPV(Q125,K126:$K$244) + ($A$13+$A$14+$A$15)/POWER(1+Q125,$A$28-D126+1)</f>
        <v>0</v>
      </c>
      <c r="S126" s="164">
        <f ca="1">NPV(Q126,K126:$K$244) + ($A$13+$A$14+$A$15)/POWER(1+Q126,$A$28-D126+1)</f>
        <v>0</v>
      </c>
      <c r="T126" s="45">
        <f t="shared" ca="1" si="30"/>
        <v>0</v>
      </c>
      <c r="U126" s="45">
        <f t="shared" ca="1" si="36"/>
        <v>0</v>
      </c>
      <c r="V126" s="45">
        <f t="shared" ca="1" si="37"/>
        <v>0</v>
      </c>
      <c r="W126" s="45">
        <f t="shared" ca="1" si="31"/>
        <v>0</v>
      </c>
      <c r="X126" s="25">
        <f t="shared" ca="1" si="20"/>
        <v>0</v>
      </c>
      <c r="Z126" s="28">
        <f t="shared" ca="1" si="38"/>
        <v>0</v>
      </c>
      <c r="AA126" s="233"/>
      <c r="AB126" s="45">
        <f t="shared" ca="1" si="32"/>
        <v>0</v>
      </c>
      <c r="AC126" s="45">
        <f t="shared" ca="1" si="21"/>
        <v>0</v>
      </c>
      <c r="AD126" s="25">
        <f t="shared" ca="1" si="22"/>
        <v>0</v>
      </c>
    </row>
    <row r="127" spans="4:30" x14ac:dyDescent="0.35">
      <c r="D127" s="20">
        <v>123</v>
      </c>
      <c r="E127" s="21">
        <f t="shared" ca="1" si="33"/>
        <v>44926</v>
      </c>
      <c r="F127" s="44">
        <f t="shared" ca="1" si="23"/>
        <v>45290</v>
      </c>
      <c r="G127" s="22" t="s">
        <v>119</v>
      </c>
      <c r="H127" s="44">
        <f t="shared" ca="1" si="34"/>
        <v>44926</v>
      </c>
      <c r="I127" s="45">
        <f t="shared" ca="1" si="24"/>
        <v>0</v>
      </c>
      <c r="J127" s="45">
        <f t="shared" ca="1" si="25"/>
        <v>0</v>
      </c>
      <c r="K127" s="45">
        <f t="shared" ca="1" si="26"/>
        <v>0</v>
      </c>
      <c r="L127" s="45"/>
      <c r="M127" s="45">
        <f t="shared" ca="1" si="35"/>
        <v>0</v>
      </c>
      <c r="N127" s="257">
        <f t="shared" ca="1" si="27"/>
        <v>0</v>
      </c>
      <c r="O127" s="23"/>
      <c r="P127" s="255">
        <f t="shared" ca="1" si="28"/>
        <v>0</v>
      </c>
      <c r="Q127" s="163">
        <f t="shared" ca="1" si="29"/>
        <v>0</v>
      </c>
      <c r="R127" s="164">
        <f ca="1">NPV(Q126,K127:$K$244) + ($A$13+$A$14+$A$15)/POWER(1+Q126,$A$28-D127+1)</f>
        <v>0</v>
      </c>
      <c r="S127" s="164">
        <f ca="1">NPV(Q127,K127:$K$244) + ($A$13+$A$14+$A$15)/POWER(1+Q127,$A$28-D127+1)</f>
        <v>0</v>
      </c>
      <c r="T127" s="45">
        <f t="shared" ca="1" si="30"/>
        <v>0</v>
      </c>
      <c r="U127" s="45">
        <f t="shared" ca="1" si="36"/>
        <v>0</v>
      </c>
      <c r="V127" s="45">
        <f t="shared" ca="1" si="37"/>
        <v>0</v>
      </c>
      <c r="W127" s="45">
        <f t="shared" ca="1" si="31"/>
        <v>0</v>
      </c>
      <c r="X127" s="25">
        <f t="shared" ca="1" si="20"/>
        <v>0</v>
      </c>
      <c r="Z127" s="28">
        <f t="shared" ca="1" si="38"/>
        <v>0</v>
      </c>
      <c r="AA127" s="233"/>
      <c r="AB127" s="45">
        <f t="shared" ca="1" si="32"/>
        <v>0</v>
      </c>
      <c r="AC127" s="45">
        <f t="shared" ca="1" si="21"/>
        <v>0</v>
      </c>
      <c r="AD127" s="25">
        <f t="shared" ca="1" si="22"/>
        <v>0</v>
      </c>
    </row>
    <row r="128" spans="4:30" x14ac:dyDescent="0.35">
      <c r="D128" s="20">
        <v>124</v>
      </c>
      <c r="E128" s="21">
        <f t="shared" ca="1" si="33"/>
        <v>45291</v>
      </c>
      <c r="F128" s="44">
        <f t="shared" ca="1" si="23"/>
        <v>45656</v>
      </c>
      <c r="G128" s="22" t="s">
        <v>119</v>
      </c>
      <c r="H128" s="44">
        <f t="shared" ca="1" si="34"/>
        <v>45291</v>
      </c>
      <c r="I128" s="45">
        <f t="shared" ca="1" si="24"/>
        <v>0</v>
      </c>
      <c r="J128" s="45">
        <f t="shared" ca="1" si="25"/>
        <v>0</v>
      </c>
      <c r="K128" s="45">
        <f t="shared" ca="1" si="26"/>
        <v>0</v>
      </c>
      <c r="L128" s="45"/>
      <c r="M128" s="45">
        <f t="shared" ca="1" si="35"/>
        <v>0</v>
      </c>
      <c r="N128" s="257">
        <f t="shared" ca="1" si="27"/>
        <v>0</v>
      </c>
      <c r="O128" s="23"/>
      <c r="P128" s="255">
        <f t="shared" ca="1" si="28"/>
        <v>0</v>
      </c>
      <c r="Q128" s="163">
        <f t="shared" ca="1" si="29"/>
        <v>0</v>
      </c>
      <c r="R128" s="164">
        <f ca="1">NPV(Q127,K128:$K$244) + ($A$13+$A$14+$A$15)/POWER(1+Q127,$A$28-D128+1)</f>
        <v>0</v>
      </c>
      <c r="S128" s="164">
        <f ca="1">NPV(Q128,K128:$K$244) + ($A$13+$A$14+$A$15)/POWER(1+Q128,$A$28-D128+1)</f>
        <v>0</v>
      </c>
      <c r="T128" s="45">
        <f t="shared" ca="1" si="30"/>
        <v>0</v>
      </c>
      <c r="U128" s="45">
        <f t="shared" ca="1" si="36"/>
        <v>0</v>
      </c>
      <c r="V128" s="45">
        <f t="shared" ca="1" si="37"/>
        <v>0</v>
      </c>
      <c r="W128" s="45">
        <f t="shared" ca="1" si="31"/>
        <v>0</v>
      </c>
      <c r="X128" s="25">
        <f t="shared" ca="1" si="20"/>
        <v>0</v>
      </c>
      <c r="Z128" s="28">
        <f t="shared" ca="1" si="38"/>
        <v>0</v>
      </c>
      <c r="AA128" s="233"/>
      <c r="AB128" s="45">
        <f t="shared" ca="1" si="32"/>
        <v>0</v>
      </c>
      <c r="AC128" s="45">
        <f t="shared" ca="1" si="21"/>
        <v>0</v>
      </c>
      <c r="AD128" s="25">
        <f t="shared" ca="1" si="22"/>
        <v>0</v>
      </c>
    </row>
    <row r="129" spans="4:30" x14ac:dyDescent="0.35">
      <c r="D129" s="20">
        <v>125</v>
      </c>
      <c r="E129" s="21">
        <f t="shared" ca="1" si="33"/>
        <v>45657</v>
      </c>
      <c r="F129" s="44">
        <f t="shared" ca="1" si="23"/>
        <v>46021</v>
      </c>
      <c r="G129" s="22" t="s">
        <v>119</v>
      </c>
      <c r="H129" s="44">
        <f t="shared" ca="1" si="34"/>
        <v>45657</v>
      </c>
      <c r="I129" s="45">
        <f t="shared" ca="1" si="24"/>
        <v>0</v>
      </c>
      <c r="J129" s="45">
        <f t="shared" ca="1" si="25"/>
        <v>0</v>
      </c>
      <c r="K129" s="45">
        <f t="shared" ca="1" si="26"/>
        <v>0</v>
      </c>
      <c r="L129" s="45"/>
      <c r="M129" s="45">
        <f t="shared" ca="1" si="35"/>
        <v>0</v>
      </c>
      <c r="N129" s="257">
        <f t="shared" ca="1" si="27"/>
        <v>0</v>
      </c>
      <c r="O129" s="23"/>
      <c r="P129" s="255">
        <f t="shared" ca="1" si="28"/>
        <v>0</v>
      </c>
      <c r="Q129" s="163">
        <f t="shared" ca="1" si="29"/>
        <v>0</v>
      </c>
      <c r="R129" s="164">
        <f ca="1">NPV(Q128,K129:$K$244) + ($A$13+$A$14+$A$15)/POWER(1+Q128,$A$28-D129+1)</f>
        <v>0</v>
      </c>
      <c r="S129" s="164">
        <f ca="1">NPV(Q129,K129:$K$244) + ($A$13+$A$14+$A$15)/POWER(1+Q129,$A$28-D129+1)</f>
        <v>0</v>
      </c>
      <c r="T129" s="45">
        <f t="shared" ca="1" si="30"/>
        <v>0</v>
      </c>
      <c r="U129" s="45">
        <f t="shared" ca="1" si="36"/>
        <v>0</v>
      </c>
      <c r="V129" s="45">
        <f t="shared" ca="1" si="37"/>
        <v>0</v>
      </c>
      <c r="W129" s="45">
        <f t="shared" ca="1" si="31"/>
        <v>0</v>
      </c>
      <c r="X129" s="25">
        <f t="shared" ca="1" si="20"/>
        <v>0</v>
      </c>
      <c r="Z129" s="28">
        <f t="shared" ca="1" si="38"/>
        <v>0</v>
      </c>
      <c r="AA129" s="233"/>
      <c r="AB129" s="45">
        <f t="shared" ca="1" si="32"/>
        <v>0</v>
      </c>
      <c r="AC129" s="45">
        <f t="shared" ca="1" si="21"/>
        <v>0</v>
      </c>
      <c r="AD129" s="25">
        <f t="shared" ca="1" si="22"/>
        <v>0</v>
      </c>
    </row>
    <row r="130" spans="4:30" x14ac:dyDescent="0.35">
      <c r="D130" s="20">
        <v>126</v>
      </c>
      <c r="E130" s="21">
        <f t="shared" ca="1" si="33"/>
        <v>46022</v>
      </c>
      <c r="F130" s="44">
        <f t="shared" ca="1" si="23"/>
        <v>46386</v>
      </c>
      <c r="G130" s="22" t="s">
        <v>119</v>
      </c>
      <c r="H130" s="44">
        <f t="shared" ca="1" si="34"/>
        <v>46022</v>
      </c>
      <c r="I130" s="45">
        <f t="shared" ca="1" si="24"/>
        <v>0</v>
      </c>
      <c r="J130" s="45">
        <f t="shared" ca="1" si="25"/>
        <v>0</v>
      </c>
      <c r="K130" s="45">
        <f t="shared" ca="1" si="26"/>
        <v>0</v>
      </c>
      <c r="L130" s="45"/>
      <c r="M130" s="45">
        <f t="shared" ca="1" si="35"/>
        <v>0</v>
      </c>
      <c r="N130" s="257">
        <f t="shared" ca="1" si="27"/>
        <v>0</v>
      </c>
      <c r="O130" s="23"/>
      <c r="P130" s="255">
        <f t="shared" ca="1" si="28"/>
        <v>0</v>
      </c>
      <c r="Q130" s="163">
        <f t="shared" ca="1" si="29"/>
        <v>0</v>
      </c>
      <c r="R130" s="164">
        <f ca="1">NPV(Q129,K130:$K$244) + ($A$13+$A$14+$A$15)/POWER(1+Q129,$A$28-D130+1)</f>
        <v>0</v>
      </c>
      <c r="S130" s="164">
        <f ca="1">NPV(Q130,K130:$K$244) + ($A$13+$A$14+$A$15)/POWER(1+Q130,$A$28-D130+1)</f>
        <v>0</v>
      </c>
      <c r="T130" s="45">
        <f t="shared" ca="1" si="30"/>
        <v>0</v>
      </c>
      <c r="U130" s="45">
        <f t="shared" ca="1" si="36"/>
        <v>0</v>
      </c>
      <c r="V130" s="45">
        <f t="shared" ca="1" si="37"/>
        <v>0</v>
      </c>
      <c r="W130" s="45">
        <f t="shared" ca="1" si="31"/>
        <v>0</v>
      </c>
      <c r="X130" s="25">
        <f t="shared" ca="1" si="20"/>
        <v>0</v>
      </c>
      <c r="Z130" s="28">
        <f t="shared" ca="1" si="38"/>
        <v>0</v>
      </c>
      <c r="AA130" s="233"/>
      <c r="AB130" s="45">
        <f t="shared" ca="1" si="32"/>
        <v>0</v>
      </c>
      <c r="AC130" s="45">
        <f t="shared" ca="1" si="21"/>
        <v>0</v>
      </c>
      <c r="AD130" s="25">
        <f t="shared" ca="1" si="22"/>
        <v>0</v>
      </c>
    </row>
    <row r="131" spans="4:30" x14ac:dyDescent="0.35">
      <c r="D131" s="20">
        <v>127</v>
      </c>
      <c r="E131" s="21">
        <f t="shared" ca="1" si="33"/>
        <v>46387</v>
      </c>
      <c r="F131" s="44">
        <f t="shared" ca="1" si="23"/>
        <v>46751</v>
      </c>
      <c r="G131" s="22" t="s">
        <v>119</v>
      </c>
      <c r="H131" s="44">
        <f t="shared" ca="1" si="34"/>
        <v>46387</v>
      </c>
      <c r="I131" s="45">
        <f t="shared" ca="1" si="24"/>
        <v>0</v>
      </c>
      <c r="J131" s="45">
        <f t="shared" ca="1" si="25"/>
        <v>0</v>
      </c>
      <c r="K131" s="45">
        <f t="shared" ca="1" si="26"/>
        <v>0</v>
      </c>
      <c r="L131" s="45"/>
      <c r="M131" s="45">
        <f t="shared" ca="1" si="35"/>
        <v>0</v>
      </c>
      <c r="N131" s="257">
        <f t="shared" ca="1" si="27"/>
        <v>0</v>
      </c>
      <c r="O131" s="23"/>
      <c r="P131" s="255">
        <f t="shared" ca="1" si="28"/>
        <v>0</v>
      </c>
      <c r="Q131" s="163">
        <f t="shared" ca="1" si="29"/>
        <v>0</v>
      </c>
      <c r="R131" s="164">
        <f ca="1">NPV(Q130,K131:$K$244) + ($A$13+$A$14+$A$15)/POWER(1+Q130,$A$28-D131+1)</f>
        <v>0</v>
      </c>
      <c r="S131" s="164">
        <f ca="1">NPV(Q131,K131:$K$244) + ($A$13+$A$14+$A$15)/POWER(1+Q131,$A$28-D131+1)</f>
        <v>0</v>
      </c>
      <c r="T131" s="45">
        <f t="shared" ca="1" si="30"/>
        <v>0</v>
      </c>
      <c r="U131" s="45">
        <f t="shared" ca="1" si="36"/>
        <v>0</v>
      </c>
      <c r="V131" s="45">
        <f t="shared" ca="1" si="37"/>
        <v>0</v>
      </c>
      <c r="W131" s="45">
        <f t="shared" ca="1" si="31"/>
        <v>0</v>
      </c>
      <c r="X131" s="25">
        <f t="shared" ca="1" si="20"/>
        <v>0</v>
      </c>
      <c r="Z131" s="28">
        <f t="shared" ca="1" si="38"/>
        <v>0</v>
      </c>
      <c r="AA131" s="233"/>
      <c r="AB131" s="45">
        <f t="shared" ca="1" si="32"/>
        <v>0</v>
      </c>
      <c r="AC131" s="45">
        <f t="shared" ca="1" si="21"/>
        <v>0</v>
      </c>
      <c r="AD131" s="25">
        <f t="shared" ca="1" si="22"/>
        <v>0</v>
      </c>
    </row>
    <row r="132" spans="4:30" x14ac:dyDescent="0.35">
      <c r="D132" s="20">
        <v>128</v>
      </c>
      <c r="E132" s="21">
        <f t="shared" ca="1" si="33"/>
        <v>46752</v>
      </c>
      <c r="F132" s="44">
        <f t="shared" ca="1" si="23"/>
        <v>47117</v>
      </c>
      <c r="G132" s="22" t="s">
        <v>119</v>
      </c>
      <c r="H132" s="44">
        <f t="shared" ca="1" si="34"/>
        <v>46752</v>
      </c>
      <c r="I132" s="45">
        <f t="shared" ca="1" si="24"/>
        <v>0</v>
      </c>
      <c r="J132" s="45">
        <f t="shared" ca="1" si="25"/>
        <v>0</v>
      </c>
      <c r="K132" s="45">
        <f t="shared" ca="1" si="26"/>
        <v>0</v>
      </c>
      <c r="L132" s="45"/>
      <c r="M132" s="45">
        <f t="shared" ca="1" si="35"/>
        <v>0</v>
      </c>
      <c r="N132" s="257">
        <f t="shared" ca="1" si="27"/>
        <v>0</v>
      </c>
      <c r="O132" s="23"/>
      <c r="P132" s="255">
        <f t="shared" ca="1" si="28"/>
        <v>0</v>
      </c>
      <c r="Q132" s="163">
        <f t="shared" ca="1" si="29"/>
        <v>0</v>
      </c>
      <c r="R132" s="164">
        <f ca="1">NPV(Q131,K132:$K$244) + ($A$13+$A$14+$A$15)/POWER(1+Q131,$A$28-D132+1)</f>
        <v>0</v>
      </c>
      <c r="S132" s="164">
        <f ca="1">NPV(Q132,K132:$K$244) + ($A$13+$A$14+$A$15)/POWER(1+Q132,$A$28-D132+1)</f>
        <v>0</v>
      </c>
      <c r="T132" s="45">
        <f t="shared" ca="1" si="30"/>
        <v>0</v>
      </c>
      <c r="U132" s="45">
        <f t="shared" ca="1" si="36"/>
        <v>0</v>
      </c>
      <c r="V132" s="45">
        <f t="shared" ca="1" si="37"/>
        <v>0</v>
      </c>
      <c r="W132" s="45">
        <f t="shared" ca="1" si="31"/>
        <v>0</v>
      </c>
      <c r="X132" s="25">
        <f t="shared" ref="X132:X195" ca="1" si="39">T132+W132+U132+V132</f>
        <v>0</v>
      </c>
      <c r="Z132" s="28">
        <f t="shared" ca="1" si="38"/>
        <v>0</v>
      </c>
      <c r="AA132" s="233"/>
      <c r="AB132" s="45">
        <f t="shared" ca="1" si="32"/>
        <v>0</v>
      </c>
      <c r="AC132" s="45">
        <f t="shared" ref="AC132:AC195" ca="1" si="40">W132</f>
        <v>0</v>
      </c>
      <c r="AD132" s="25">
        <f t="shared" ref="AD132:AD195" ca="1" si="41">Z132-AA132-AB132+AC132</f>
        <v>0</v>
      </c>
    </row>
    <row r="133" spans="4:30" x14ac:dyDescent="0.35">
      <c r="D133" s="20">
        <v>129</v>
      </c>
      <c r="E133" s="21">
        <f t="shared" ca="1" si="33"/>
        <v>47118</v>
      </c>
      <c r="F133" s="44">
        <f t="shared" ref="F133:F196" ca="1" si="42">E134-1</f>
        <v>47482</v>
      </c>
      <c r="G133" s="22" t="s">
        <v>119</v>
      </c>
      <c r="H133" s="44">
        <f t="shared" ca="1" si="34"/>
        <v>47118</v>
      </c>
      <c r="I133" s="45">
        <f t="shared" ref="I133:I196" ca="1" si="43">IF(D133&gt;$A$28,0,$A$9)</f>
        <v>0</v>
      </c>
      <c r="J133" s="45">
        <f t="shared" ref="J133:J196" ca="1" si="44">IF(D133&gt;$A$28,0,$A$10)</f>
        <v>0</v>
      </c>
      <c r="K133" s="45">
        <f t="shared" ref="K133:K196" ca="1" si="45">IF(D133&gt;$A$28,0,$A$11)</f>
        <v>0</v>
      </c>
      <c r="L133" s="45"/>
      <c r="M133" s="45">
        <f t="shared" ca="1" si="35"/>
        <v>0</v>
      </c>
      <c r="N133" s="257">
        <f t="shared" ref="N133:N196" ca="1" si="46">$A$6</f>
        <v>0</v>
      </c>
      <c r="O133" s="23"/>
      <c r="P133" s="255">
        <f t="shared" ref="P133:P196" ca="1" si="47">$A$7</f>
        <v>0</v>
      </c>
      <c r="Q133" s="163">
        <f t="shared" ref="Q133:Q196" ca="1" si="48">$A$8</f>
        <v>0</v>
      </c>
      <c r="R133" s="164">
        <f ca="1">NPV(Q132,K133:$K$244) + ($A$13+$A$14+$A$15)/POWER(1+Q132,$A$28-D133+1)</f>
        <v>0</v>
      </c>
      <c r="S133" s="164">
        <f ca="1">NPV(Q133,K133:$K$244) + ($A$13+$A$14+$A$15)/POWER(1+Q133,$A$28-D133+1)</f>
        <v>0</v>
      </c>
      <c r="T133" s="45">
        <f t="shared" ref="T133:T196" ca="1" si="49">IF(ISBLANK(G133),0,X132)</f>
        <v>0</v>
      </c>
      <c r="U133" s="45">
        <f t="shared" ca="1" si="36"/>
        <v>0</v>
      </c>
      <c r="V133" s="45">
        <f t="shared" ca="1" si="37"/>
        <v>0</v>
      </c>
      <c r="W133" s="45">
        <f t="shared" ref="W133:W196" ca="1" si="50">S133-R133</f>
        <v>0</v>
      </c>
      <c r="X133" s="25">
        <f t="shared" ca="1" si="39"/>
        <v>0</v>
      </c>
      <c r="Z133" s="28">
        <f t="shared" ca="1" si="38"/>
        <v>0</v>
      </c>
      <c r="AA133" s="233"/>
      <c r="AB133" s="45">
        <f t="shared" ref="AB133:AB196" ca="1" si="51">IFERROR(Z133/($A$42-D133+1),0)</f>
        <v>0</v>
      </c>
      <c r="AC133" s="45">
        <f t="shared" ca="1" si="40"/>
        <v>0</v>
      </c>
      <c r="AD133" s="25">
        <f t="shared" ca="1" si="41"/>
        <v>0</v>
      </c>
    </row>
    <row r="134" spans="4:30" x14ac:dyDescent="0.35">
      <c r="D134" s="20">
        <v>130</v>
      </c>
      <c r="E134" s="21">
        <f t="shared" ref="E134:E197" ca="1" si="52">EOMONTH(H134,0)</f>
        <v>47483</v>
      </c>
      <c r="F134" s="44">
        <f t="shared" ca="1" si="42"/>
        <v>47847</v>
      </c>
      <c r="G134" s="22" t="s">
        <v>119</v>
      </c>
      <c r="H134" s="44">
        <f t="shared" ref="H134:H197" ca="1" si="53">EDATE(H133,12)</f>
        <v>47483</v>
      </c>
      <c r="I134" s="45">
        <f t="shared" ca="1" si="43"/>
        <v>0</v>
      </c>
      <c r="J134" s="45">
        <f t="shared" ca="1" si="44"/>
        <v>0</v>
      </c>
      <c r="K134" s="45">
        <f t="shared" ca="1" si="45"/>
        <v>0</v>
      </c>
      <c r="L134" s="45"/>
      <c r="M134" s="45">
        <f t="shared" ref="M134:M197" ca="1" si="54">K134+L134</f>
        <v>0</v>
      </c>
      <c r="N134" s="257">
        <f t="shared" ca="1" si="46"/>
        <v>0</v>
      </c>
      <c r="O134" s="23"/>
      <c r="P134" s="255">
        <f t="shared" ca="1" si="47"/>
        <v>0</v>
      </c>
      <c r="Q134" s="163">
        <f t="shared" ca="1" si="48"/>
        <v>0</v>
      </c>
      <c r="R134" s="164">
        <f ca="1">NPV(Q133,K134:$K$244) + ($A$13+$A$14+$A$15)/POWER(1+Q133,$A$28-D134+1)</f>
        <v>0</v>
      </c>
      <c r="S134" s="164">
        <f ca="1">NPV(Q134,K134:$K$244) + ($A$13+$A$14+$A$15)/POWER(1+Q134,$A$28-D134+1)</f>
        <v>0</v>
      </c>
      <c r="T134" s="45">
        <f t="shared" ca="1" si="49"/>
        <v>0</v>
      </c>
      <c r="U134" s="45">
        <f t="shared" ref="U134:U197" ca="1" si="55">S134*Q134</f>
        <v>0</v>
      </c>
      <c r="V134" s="45">
        <f t="shared" ref="V134:V197" ca="1" si="56">-(K134+L134)</f>
        <v>0</v>
      </c>
      <c r="W134" s="45">
        <f t="shared" ca="1" si="50"/>
        <v>0</v>
      </c>
      <c r="X134" s="25">
        <f t="shared" ca="1" si="39"/>
        <v>0</v>
      </c>
      <c r="Z134" s="28">
        <f t="shared" ref="Z134:Z197" ca="1" si="57">AD133</f>
        <v>0</v>
      </c>
      <c r="AA134" s="233"/>
      <c r="AB134" s="45">
        <f t="shared" ca="1" si="51"/>
        <v>0</v>
      </c>
      <c r="AC134" s="45">
        <f t="shared" ca="1" si="40"/>
        <v>0</v>
      </c>
      <c r="AD134" s="25">
        <f t="shared" ca="1" si="41"/>
        <v>0</v>
      </c>
    </row>
    <row r="135" spans="4:30" x14ac:dyDescent="0.35">
      <c r="D135" s="20">
        <v>131</v>
      </c>
      <c r="E135" s="21">
        <f t="shared" ca="1" si="52"/>
        <v>47848</v>
      </c>
      <c r="F135" s="44">
        <f t="shared" ca="1" si="42"/>
        <v>48212</v>
      </c>
      <c r="G135" s="22" t="s">
        <v>119</v>
      </c>
      <c r="H135" s="44">
        <f t="shared" ca="1" si="53"/>
        <v>47848</v>
      </c>
      <c r="I135" s="45">
        <f t="shared" ca="1" si="43"/>
        <v>0</v>
      </c>
      <c r="J135" s="45">
        <f t="shared" ca="1" si="44"/>
        <v>0</v>
      </c>
      <c r="K135" s="45">
        <f t="shared" ca="1" si="45"/>
        <v>0</v>
      </c>
      <c r="L135" s="45"/>
      <c r="M135" s="45">
        <f t="shared" ca="1" si="54"/>
        <v>0</v>
      </c>
      <c r="N135" s="257">
        <f t="shared" ca="1" si="46"/>
        <v>0</v>
      </c>
      <c r="O135" s="23"/>
      <c r="P135" s="255">
        <f t="shared" ca="1" si="47"/>
        <v>0</v>
      </c>
      <c r="Q135" s="163">
        <f t="shared" ca="1" si="48"/>
        <v>0</v>
      </c>
      <c r="R135" s="164">
        <f ca="1">NPV(Q134,K135:$K$244) + ($A$13+$A$14+$A$15)/POWER(1+Q134,$A$28-D135+1)</f>
        <v>0</v>
      </c>
      <c r="S135" s="164">
        <f ca="1">NPV(Q135,K135:$K$244) + ($A$13+$A$14+$A$15)/POWER(1+Q135,$A$28-D135+1)</f>
        <v>0</v>
      </c>
      <c r="T135" s="45">
        <f t="shared" ca="1" si="49"/>
        <v>0</v>
      </c>
      <c r="U135" s="45">
        <f t="shared" ca="1" si="55"/>
        <v>0</v>
      </c>
      <c r="V135" s="45">
        <f t="shared" ca="1" si="56"/>
        <v>0</v>
      </c>
      <c r="W135" s="45">
        <f t="shared" ca="1" si="50"/>
        <v>0</v>
      </c>
      <c r="X135" s="25">
        <f t="shared" ca="1" si="39"/>
        <v>0</v>
      </c>
      <c r="Z135" s="28">
        <f t="shared" ca="1" si="57"/>
        <v>0</v>
      </c>
      <c r="AA135" s="233"/>
      <c r="AB135" s="45">
        <f t="shared" ca="1" si="51"/>
        <v>0</v>
      </c>
      <c r="AC135" s="45">
        <f t="shared" ca="1" si="40"/>
        <v>0</v>
      </c>
      <c r="AD135" s="25">
        <f t="shared" ca="1" si="41"/>
        <v>0</v>
      </c>
    </row>
    <row r="136" spans="4:30" x14ac:dyDescent="0.35">
      <c r="D136" s="20">
        <v>132</v>
      </c>
      <c r="E136" s="21">
        <f t="shared" ca="1" si="52"/>
        <v>48213</v>
      </c>
      <c r="F136" s="44">
        <f t="shared" ca="1" si="42"/>
        <v>48578</v>
      </c>
      <c r="G136" s="22" t="s">
        <v>119</v>
      </c>
      <c r="H136" s="44">
        <f t="shared" ca="1" si="53"/>
        <v>48213</v>
      </c>
      <c r="I136" s="45">
        <f t="shared" ca="1" si="43"/>
        <v>0</v>
      </c>
      <c r="J136" s="45">
        <f t="shared" ca="1" si="44"/>
        <v>0</v>
      </c>
      <c r="K136" s="45">
        <f t="shared" ca="1" si="45"/>
        <v>0</v>
      </c>
      <c r="L136" s="45"/>
      <c r="M136" s="45">
        <f t="shared" ca="1" si="54"/>
        <v>0</v>
      </c>
      <c r="N136" s="257">
        <f t="shared" ca="1" si="46"/>
        <v>0</v>
      </c>
      <c r="O136" s="23"/>
      <c r="P136" s="255">
        <f t="shared" ca="1" si="47"/>
        <v>0</v>
      </c>
      <c r="Q136" s="163">
        <f t="shared" ca="1" si="48"/>
        <v>0</v>
      </c>
      <c r="R136" s="164">
        <f ca="1">NPV(Q135,K136:$K$244) + ($A$13+$A$14+$A$15)/POWER(1+Q135,$A$28-D136+1)</f>
        <v>0</v>
      </c>
      <c r="S136" s="164">
        <f ca="1">NPV(Q136,K136:$K$244) + ($A$13+$A$14+$A$15)/POWER(1+Q136,$A$28-D136+1)</f>
        <v>0</v>
      </c>
      <c r="T136" s="45">
        <f t="shared" ca="1" si="49"/>
        <v>0</v>
      </c>
      <c r="U136" s="45">
        <f t="shared" ca="1" si="55"/>
        <v>0</v>
      </c>
      <c r="V136" s="45">
        <f t="shared" ca="1" si="56"/>
        <v>0</v>
      </c>
      <c r="W136" s="45">
        <f t="shared" ca="1" si="50"/>
        <v>0</v>
      </c>
      <c r="X136" s="25">
        <f t="shared" ca="1" si="39"/>
        <v>0</v>
      </c>
      <c r="Z136" s="28">
        <f t="shared" ca="1" si="57"/>
        <v>0</v>
      </c>
      <c r="AA136" s="233"/>
      <c r="AB136" s="45">
        <f t="shared" ca="1" si="51"/>
        <v>0</v>
      </c>
      <c r="AC136" s="45">
        <f t="shared" ca="1" si="40"/>
        <v>0</v>
      </c>
      <c r="AD136" s="25">
        <f t="shared" ca="1" si="41"/>
        <v>0</v>
      </c>
    </row>
    <row r="137" spans="4:30" x14ac:dyDescent="0.35">
      <c r="D137" s="20">
        <v>133</v>
      </c>
      <c r="E137" s="21">
        <f t="shared" ca="1" si="52"/>
        <v>48579</v>
      </c>
      <c r="F137" s="44">
        <f t="shared" ca="1" si="42"/>
        <v>48943</v>
      </c>
      <c r="G137" s="22" t="s">
        <v>119</v>
      </c>
      <c r="H137" s="44">
        <f t="shared" ca="1" si="53"/>
        <v>48579</v>
      </c>
      <c r="I137" s="45">
        <f t="shared" ca="1" si="43"/>
        <v>0</v>
      </c>
      <c r="J137" s="45">
        <f t="shared" ca="1" si="44"/>
        <v>0</v>
      </c>
      <c r="K137" s="45">
        <f t="shared" ca="1" si="45"/>
        <v>0</v>
      </c>
      <c r="L137" s="45"/>
      <c r="M137" s="45">
        <f t="shared" ca="1" si="54"/>
        <v>0</v>
      </c>
      <c r="N137" s="257">
        <f t="shared" ca="1" si="46"/>
        <v>0</v>
      </c>
      <c r="O137" s="23"/>
      <c r="P137" s="255">
        <f t="shared" ca="1" si="47"/>
        <v>0</v>
      </c>
      <c r="Q137" s="163">
        <f t="shared" ca="1" si="48"/>
        <v>0</v>
      </c>
      <c r="R137" s="164">
        <f ca="1">NPV(Q136,K137:$K$244) + ($A$13+$A$14+$A$15)/POWER(1+Q136,$A$28-D137+1)</f>
        <v>0</v>
      </c>
      <c r="S137" s="164">
        <f ca="1">NPV(Q137,K137:$K$244) + ($A$13+$A$14+$A$15)/POWER(1+Q137,$A$28-D137+1)</f>
        <v>0</v>
      </c>
      <c r="T137" s="45">
        <f t="shared" ca="1" si="49"/>
        <v>0</v>
      </c>
      <c r="U137" s="45">
        <f t="shared" ca="1" si="55"/>
        <v>0</v>
      </c>
      <c r="V137" s="45">
        <f t="shared" ca="1" si="56"/>
        <v>0</v>
      </c>
      <c r="W137" s="45">
        <f t="shared" ca="1" si="50"/>
        <v>0</v>
      </c>
      <c r="X137" s="25">
        <f t="shared" ca="1" si="39"/>
        <v>0</v>
      </c>
      <c r="Z137" s="28">
        <f t="shared" ca="1" si="57"/>
        <v>0</v>
      </c>
      <c r="AA137" s="233"/>
      <c r="AB137" s="45">
        <f t="shared" ca="1" si="51"/>
        <v>0</v>
      </c>
      <c r="AC137" s="45">
        <f t="shared" ca="1" si="40"/>
        <v>0</v>
      </c>
      <c r="AD137" s="25">
        <f t="shared" ca="1" si="41"/>
        <v>0</v>
      </c>
    </row>
    <row r="138" spans="4:30" x14ac:dyDescent="0.35">
      <c r="D138" s="20">
        <v>134</v>
      </c>
      <c r="E138" s="21">
        <f t="shared" ca="1" si="52"/>
        <v>48944</v>
      </c>
      <c r="F138" s="44">
        <f t="shared" ca="1" si="42"/>
        <v>49308</v>
      </c>
      <c r="G138" s="22" t="s">
        <v>119</v>
      </c>
      <c r="H138" s="44">
        <f t="shared" ca="1" si="53"/>
        <v>48944</v>
      </c>
      <c r="I138" s="45">
        <f t="shared" ca="1" si="43"/>
        <v>0</v>
      </c>
      <c r="J138" s="45">
        <f t="shared" ca="1" si="44"/>
        <v>0</v>
      </c>
      <c r="K138" s="45">
        <f t="shared" ca="1" si="45"/>
        <v>0</v>
      </c>
      <c r="L138" s="45"/>
      <c r="M138" s="45">
        <f t="shared" ca="1" si="54"/>
        <v>0</v>
      </c>
      <c r="N138" s="257">
        <f t="shared" ca="1" si="46"/>
        <v>0</v>
      </c>
      <c r="O138" s="23"/>
      <c r="P138" s="255">
        <f t="shared" ca="1" si="47"/>
        <v>0</v>
      </c>
      <c r="Q138" s="163">
        <f t="shared" ca="1" si="48"/>
        <v>0</v>
      </c>
      <c r="R138" s="164">
        <f ca="1">NPV(Q137,K138:$K$244) + ($A$13+$A$14+$A$15)/POWER(1+Q137,$A$28-D138+1)</f>
        <v>0</v>
      </c>
      <c r="S138" s="164">
        <f ca="1">NPV(Q138,K138:$K$244) + ($A$13+$A$14+$A$15)/POWER(1+Q138,$A$28-D138+1)</f>
        <v>0</v>
      </c>
      <c r="T138" s="45">
        <f t="shared" ca="1" si="49"/>
        <v>0</v>
      </c>
      <c r="U138" s="45">
        <f t="shared" ca="1" si="55"/>
        <v>0</v>
      </c>
      <c r="V138" s="45">
        <f t="shared" ca="1" si="56"/>
        <v>0</v>
      </c>
      <c r="W138" s="45">
        <f t="shared" ca="1" si="50"/>
        <v>0</v>
      </c>
      <c r="X138" s="25">
        <f t="shared" ca="1" si="39"/>
        <v>0</v>
      </c>
      <c r="Z138" s="28">
        <f t="shared" ca="1" si="57"/>
        <v>0</v>
      </c>
      <c r="AA138" s="233"/>
      <c r="AB138" s="45">
        <f t="shared" ca="1" si="51"/>
        <v>0</v>
      </c>
      <c r="AC138" s="45">
        <f t="shared" ca="1" si="40"/>
        <v>0</v>
      </c>
      <c r="AD138" s="25">
        <f t="shared" ca="1" si="41"/>
        <v>0</v>
      </c>
    </row>
    <row r="139" spans="4:30" x14ac:dyDescent="0.35">
      <c r="D139" s="20">
        <v>135</v>
      </c>
      <c r="E139" s="21">
        <f t="shared" ca="1" si="52"/>
        <v>49309</v>
      </c>
      <c r="F139" s="44">
        <f t="shared" ca="1" si="42"/>
        <v>49673</v>
      </c>
      <c r="G139" s="22" t="s">
        <v>119</v>
      </c>
      <c r="H139" s="44">
        <f t="shared" ca="1" si="53"/>
        <v>49309</v>
      </c>
      <c r="I139" s="45">
        <f t="shared" ca="1" si="43"/>
        <v>0</v>
      </c>
      <c r="J139" s="45">
        <f t="shared" ca="1" si="44"/>
        <v>0</v>
      </c>
      <c r="K139" s="45">
        <f t="shared" ca="1" si="45"/>
        <v>0</v>
      </c>
      <c r="L139" s="45"/>
      <c r="M139" s="45">
        <f t="shared" ca="1" si="54"/>
        <v>0</v>
      </c>
      <c r="N139" s="257">
        <f t="shared" ca="1" si="46"/>
        <v>0</v>
      </c>
      <c r="O139" s="23"/>
      <c r="P139" s="255">
        <f t="shared" ca="1" si="47"/>
        <v>0</v>
      </c>
      <c r="Q139" s="163">
        <f t="shared" ca="1" si="48"/>
        <v>0</v>
      </c>
      <c r="R139" s="164">
        <f ca="1">NPV(Q138,K139:$K$244) + ($A$13+$A$14+$A$15)/POWER(1+Q138,$A$28-D139+1)</f>
        <v>0</v>
      </c>
      <c r="S139" s="164">
        <f ca="1">NPV(Q139,K139:$K$244) + ($A$13+$A$14+$A$15)/POWER(1+Q139,$A$28-D139+1)</f>
        <v>0</v>
      </c>
      <c r="T139" s="45">
        <f t="shared" ca="1" si="49"/>
        <v>0</v>
      </c>
      <c r="U139" s="45">
        <f t="shared" ca="1" si="55"/>
        <v>0</v>
      </c>
      <c r="V139" s="45">
        <f t="shared" ca="1" si="56"/>
        <v>0</v>
      </c>
      <c r="W139" s="45">
        <f t="shared" ca="1" si="50"/>
        <v>0</v>
      </c>
      <c r="X139" s="25">
        <f t="shared" ca="1" si="39"/>
        <v>0</v>
      </c>
      <c r="Z139" s="28">
        <f t="shared" ca="1" si="57"/>
        <v>0</v>
      </c>
      <c r="AA139" s="233"/>
      <c r="AB139" s="45">
        <f t="shared" ca="1" si="51"/>
        <v>0</v>
      </c>
      <c r="AC139" s="45">
        <f t="shared" ca="1" si="40"/>
        <v>0</v>
      </c>
      <c r="AD139" s="25">
        <f t="shared" ca="1" si="41"/>
        <v>0</v>
      </c>
    </row>
    <row r="140" spans="4:30" x14ac:dyDescent="0.35">
      <c r="D140" s="20">
        <v>136</v>
      </c>
      <c r="E140" s="21">
        <f t="shared" ca="1" si="52"/>
        <v>49674</v>
      </c>
      <c r="F140" s="44">
        <f t="shared" ca="1" si="42"/>
        <v>50039</v>
      </c>
      <c r="G140" s="22" t="s">
        <v>119</v>
      </c>
      <c r="H140" s="44">
        <f t="shared" ca="1" si="53"/>
        <v>49674</v>
      </c>
      <c r="I140" s="45">
        <f t="shared" ca="1" si="43"/>
        <v>0</v>
      </c>
      <c r="J140" s="45">
        <f t="shared" ca="1" si="44"/>
        <v>0</v>
      </c>
      <c r="K140" s="45">
        <f t="shared" ca="1" si="45"/>
        <v>0</v>
      </c>
      <c r="L140" s="45"/>
      <c r="M140" s="45">
        <f t="shared" ca="1" si="54"/>
        <v>0</v>
      </c>
      <c r="N140" s="257">
        <f t="shared" ca="1" si="46"/>
        <v>0</v>
      </c>
      <c r="O140" s="23"/>
      <c r="P140" s="255">
        <f t="shared" ca="1" si="47"/>
        <v>0</v>
      </c>
      <c r="Q140" s="163">
        <f t="shared" ca="1" si="48"/>
        <v>0</v>
      </c>
      <c r="R140" s="164">
        <f ca="1">NPV(Q139,K140:$K$244) + ($A$13+$A$14+$A$15)/POWER(1+Q139,$A$28-D140+1)</f>
        <v>0</v>
      </c>
      <c r="S140" s="164">
        <f ca="1">NPV(Q140,K140:$K$244) + ($A$13+$A$14+$A$15)/POWER(1+Q140,$A$28-D140+1)</f>
        <v>0</v>
      </c>
      <c r="T140" s="45">
        <f t="shared" ca="1" si="49"/>
        <v>0</v>
      </c>
      <c r="U140" s="45">
        <f t="shared" ca="1" si="55"/>
        <v>0</v>
      </c>
      <c r="V140" s="45">
        <f t="shared" ca="1" si="56"/>
        <v>0</v>
      </c>
      <c r="W140" s="45">
        <f t="shared" ca="1" si="50"/>
        <v>0</v>
      </c>
      <c r="X140" s="25">
        <f t="shared" ca="1" si="39"/>
        <v>0</v>
      </c>
      <c r="Z140" s="28">
        <f t="shared" ca="1" si="57"/>
        <v>0</v>
      </c>
      <c r="AA140" s="233"/>
      <c r="AB140" s="45">
        <f t="shared" ca="1" si="51"/>
        <v>0</v>
      </c>
      <c r="AC140" s="45">
        <f t="shared" ca="1" si="40"/>
        <v>0</v>
      </c>
      <c r="AD140" s="25">
        <f t="shared" ca="1" si="41"/>
        <v>0</v>
      </c>
    </row>
    <row r="141" spans="4:30" x14ac:dyDescent="0.35">
      <c r="D141" s="20">
        <v>137</v>
      </c>
      <c r="E141" s="21">
        <f t="shared" ca="1" si="52"/>
        <v>50040</v>
      </c>
      <c r="F141" s="44">
        <f t="shared" ca="1" si="42"/>
        <v>50404</v>
      </c>
      <c r="G141" s="22" t="s">
        <v>119</v>
      </c>
      <c r="H141" s="44">
        <f t="shared" ca="1" si="53"/>
        <v>50040</v>
      </c>
      <c r="I141" s="45">
        <f t="shared" ca="1" si="43"/>
        <v>0</v>
      </c>
      <c r="J141" s="45">
        <f t="shared" ca="1" si="44"/>
        <v>0</v>
      </c>
      <c r="K141" s="45">
        <f t="shared" ca="1" si="45"/>
        <v>0</v>
      </c>
      <c r="L141" s="45"/>
      <c r="M141" s="45">
        <f t="shared" ca="1" si="54"/>
        <v>0</v>
      </c>
      <c r="N141" s="257">
        <f t="shared" ca="1" si="46"/>
        <v>0</v>
      </c>
      <c r="O141" s="23"/>
      <c r="P141" s="255">
        <f t="shared" ca="1" si="47"/>
        <v>0</v>
      </c>
      <c r="Q141" s="163">
        <f t="shared" ca="1" si="48"/>
        <v>0</v>
      </c>
      <c r="R141" s="164">
        <f ca="1">NPV(Q140,K141:$K$244) + ($A$13+$A$14+$A$15)/POWER(1+Q140,$A$28-D141+1)</f>
        <v>0</v>
      </c>
      <c r="S141" s="164">
        <f ca="1">NPV(Q141,K141:$K$244) + ($A$13+$A$14+$A$15)/POWER(1+Q141,$A$28-D141+1)</f>
        <v>0</v>
      </c>
      <c r="T141" s="45">
        <f t="shared" ca="1" si="49"/>
        <v>0</v>
      </c>
      <c r="U141" s="45">
        <f t="shared" ca="1" si="55"/>
        <v>0</v>
      </c>
      <c r="V141" s="45">
        <f t="shared" ca="1" si="56"/>
        <v>0</v>
      </c>
      <c r="W141" s="45">
        <f t="shared" ca="1" si="50"/>
        <v>0</v>
      </c>
      <c r="X141" s="25">
        <f t="shared" ca="1" si="39"/>
        <v>0</v>
      </c>
      <c r="Z141" s="28">
        <f t="shared" ca="1" si="57"/>
        <v>0</v>
      </c>
      <c r="AA141" s="233"/>
      <c r="AB141" s="45">
        <f t="shared" ca="1" si="51"/>
        <v>0</v>
      </c>
      <c r="AC141" s="45">
        <f t="shared" ca="1" si="40"/>
        <v>0</v>
      </c>
      <c r="AD141" s="25">
        <f t="shared" ca="1" si="41"/>
        <v>0</v>
      </c>
    </row>
    <row r="142" spans="4:30" x14ac:dyDescent="0.35">
      <c r="D142" s="20">
        <v>138</v>
      </c>
      <c r="E142" s="21">
        <f t="shared" ca="1" si="52"/>
        <v>50405</v>
      </c>
      <c r="F142" s="44">
        <f t="shared" ca="1" si="42"/>
        <v>50769</v>
      </c>
      <c r="G142" s="22" t="s">
        <v>119</v>
      </c>
      <c r="H142" s="44">
        <f t="shared" ca="1" si="53"/>
        <v>50405</v>
      </c>
      <c r="I142" s="45">
        <f t="shared" ca="1" si="43"/>
        <v>0</v>
      </c>
      <c r="J142" s="45">
        <f t="shared" ca="1" si="44"/>
        <v>0</v>
      </c>
      <c r="K142" s="45">
        <f t="shared" ca="1" si="45"/>
        <v>0</v>
      </c>
      <c r="L142" s="45"/>
      <c r="M142" s="45">
        <f t="shared" ca="1" si="54"/>
        <v>0</v>
      </c>
      <c r="N142" s="257">
        <f t="shared" ca="1" si="46"/>
        <v>0</v>
      </c>
      <c r="O142" s="23"/>
      <c r="P142" s="255">
        <f t="shared" ca="1" si="47"/>
        <v>0</v>
      </c>
      <c r="Q142" s="163">
        <f t="shared" ca="1" si="48"/>
        <v>0</v>
      </c>
      <c r="R142" s="164">
        <f ca="1">NPV(Q141,K142:$K$244) + ($A$13+$A$14+$A$15)/POWER(1+Q141,$A$28-D142+1)</f>
        <v>0</v>
      </c>
      <c r="S142" s="164">
        <f ca="1">NPV(Q142,K142:$K$244) + ($A$13+$A$14+$A$15)/POWER(1+Q142,$A$28-D142+1)</f>
        <v>0</v>
      </c>
      <c r="T142" s="45">
        <f t="shared" ca="1" si="49"/>
        <v>0</v>
      </c>
      <c r="U142" s="45">
        <f t="shared" ca="1" si="55"/>
        <v>0</v>
      </c>
      <c r="V142" s="45">
        <f t="shared" ca="1" si="56"/>
        <v>0</v>
      </c>
      <c r="W142" s="45">
        <f t="shared" ca="1" si="50"/>
        <v>0</v>
      </c>
      <c r="X142" s="25">
        <f t="shared" ca="1" si="39"/>
        <v>0</v>
      </c>
      <c r="Z142" s="28">
        <f t="shared" ca="1" si="57"/>
        <v>0</v>
      </c>
      <c r="AA142" s="233"/>
      <c r="AB142" s="45">
        <f t="shared" ca="1" si="51"/>
        <v>0</v>
      </c>
      <c r="AC142" s="45">
        <f t="shared" ca="1" si="40"/>
        <v>0</v>
      </c>
      <c r="AD142" s="25">
        <f t="shared" ca="1" si="41"/>
        <v>0</v>
      </c>
    </row>
    <row r="143" spans="4:30" x14ac:dyDescent="0.35">
      <c r="D143" s="20">
        <v>139</v>
      </c>
      <c r="E143" s="21">
        <f t="shared" ca="1" si="52"/>
        <v>50770</v>
      </c>
      <c r="F143" s="44">
        <f t="shared" ca="1" si="42"/>
        <v>51134</v>
      </c>
      <c r="G143" s="22" t="s">
        <v>119</v>
      </c>
      <c r="H143" s="44">
        <f t="shared" ca="1" si="53"/>
        <v>50770</v>
      </c>
      <c r="I143" s="45">
        <f t="shared" ca="1" si="43"/>
        <v>0</v>
      </c>
      <c r="J143" s="45">
        <f t="shared" ca="1" si="44"/>
        <v>0</v>
      </c>
      <c r="K143" s="45">
        <f t="shared" ca="1" si="45"/>
        <v>0</v>
      </c>
      <c r="L143" s="45"/>
      <c r="M143" s="45">
        <f t="shared" ca="1" si="54"/>
        <v>0</v>
      </c>
      <c r="N143" s="257">
        <f t="shared" ca="1" si="46"/>
        <v>0</v>
      </c>
      <c r="O143" s="23"/>
      <c r="P143" s="255">
        <f t="shared" ca="1" si="47"/>
        <v>0</v>
      </c>
      <c r="Q143" s="163">
        <f t="shared" ca="1" si="48"/>
        <v>0</v>
      </c>
      <c r="R143" s="164">
        <f ca="1">NPV(Q142,K143:$K$244) + ($A$13+$A$14+$A$15)/POWER(1+Q142,$A$28-D143+1)</f>
        <v>0</v>
      </c>
      <c r="S143" s="164">
        <f ca="1">NPV(Q143,K143:$K$244) + ($A$13+$A$14+$A$15)/POWER(1+Q143,$A$28-D143+1)</f>
        <v>0</v>
      </c>
      <c r="T143" s="45">
        <f t="shared" ca="1" si="49"/>
        <v>0</v>
      </c>
      <c r="U143" s="45">
        <f t="shared" ca="1" si="55"/>
        <v>0</v>
      </c>
      <c r="V143" s="45">
        <f t="shared" ca="1" si="56"/>
        <v>0</v>
      </c>
      <c r="W143" s="45">
        <f t="shared" ca="1" si="50"/>
        <v>0</v>
      </c>
      <c r="X143" s="25">
        <f t="shared" ca="1" si="39"/>
        <v>0</v>
      </c>
      <c r="Z143" s="28">
        <f t="shared" ca="1" si="57"/>
        <v>0</v>
      </c>
      <c r="AA143" s="233"/>
      <c r="AB143" s="45">
        <f t="shared" ca="1" si="51"/>
        <v>0</v>
      </c>
      <c r="AC143" s="45">
        <f t="shared" ca="1" si="40"/>
        <v>0</v>
      </c>
      <c r="AD143" s="25">
        <f t="shared" ca="1" si="41"/>
        <v>0</v>
      </c>
    </row>
    <row r="144" spans="4:30" x14ac:dyDescent="0.35">
      <c r="D144" s="20">
        <v>140</v>
      </c>
      <c r="E144" s="21">
        <f t="shared" ca="1" si="52"/>
        <v>51135</v>
      </c>
      <c r="F144" s="44">
        <f t="shared" ca="1" si="42"/>
        <v>51500</v>
      </c>
      <c r="G144" s="22" t="s">
        <v>119</v>
      </c>
      <c r="H144" s="44">
        <f t="shared" ca="1" si="53"/>
        <v>51135</v>
      </c>
      <c r="I144" s="45">
        <f t="shared" ca="1" si="43"/>
        <v>0</v>
      </c>
      <c r="J144" s="45">
        <f t="shared" ca="1" si="44"/>
        <v>0</v>
      </c>
      <c r="K144" s="45">
        <f t="shared" ca="1" si="45"/>
        <v>0</v>
      </c>
      <c r="L144" s="45"/>
      <c r="M144" s="45">
        <f t="shared" ca="1" si="54"/>
        <v>0</v>
      </c>
      <c r="N144" s="257">
        <f t="shared" ca="1" si="46"/>
        <v>0</v>
      </c>
      <c r="O144" s="23"/>
      <c r="P144" s="255">
        <f t="shared" ca="1" si="47"/>
        <v>0</v>
      </c>
      <c r="Q144" s="163">
        <f t="shared" ca="1" si="48"/>
        <v>0</v>
      </c>
      <c r="R144" s="164">
        <f ca="1">NPV(Q143,K144:$K$244) + ($A$13+$A$14+$A$15)/POWER(1+Q143,$A$28-D144+1)</f>
        <v>0</v>
      </c>
      <c r="S144" s="164">
        <f ca="1">NPV(Q144,K144:$K$244) + ($A$13+$A$14+$A$15)/POWER(1+Q144,$A$28-D144+1)</f>
        <v>0</v>
      </c>
      <c r="T144" s="45">
        <f t="shared" ca="1" si="49"/>
        <v>0</v>
      </c>
      <c r="U144" s="45">
        <f t="shared" ca="1" si="55"/>
        <v>0</v>
      </c>
      <c r="V144" s="45">
        <f t="shared" ca="1" si="56"/>
        <v>0</v>
      </c>
      <c r="W144" s="45">
        <f t="shared" ca="1" si="50"/>
        <v>0</v>
      </c>
      <c r="X144" s="25">
        <f t="shared" ca="1" si="39"/>
        <v>0</v>
      </c>
      <c r="Z144" s="28">
        <f t="shared" ca="1" si="57"/>
        <v>0</v>
      </c>
      <c r="AA144" s="233"/>
      <c r="AB144" s="45">
        <f t="shared" ca="1" si="51"/>
        <v>0</v>
      </c>
      <c r="AC144" s="45">
        <f t="shared" ca="1" si="40"/>
        <v>0</v>
      </c>
      <c r="AD144" s="25">
        <f t="shared" ca="1" si="41"/>
        <v>0</v>
      </c>
    </row>
    <row r="145" spans="4:30" x14ac:dyDescent="0.35">
      <c r="D145" s="20">
        <v>141</v>
      </c>
      <c r="E145" s="21">
        <f t="shared" ca="1" si="52"/>
        <v>51501</v>
      </c>
      <c r="F145" s="44">
        <f t="shared" ca="1" si="42"/>
        <v>51865</v>
      </c>
      <c r="G145" s="22" t="s">
        <v>119</v>
      </c>
      <c r="H145" s="44">
        <f t="shared" ca="1" si="53"/>
        <v>51501</v>
      </c>
      <c r="I145" s="45">
        <f t="shared" ca="1" si="43"/>
        <v>0</v>
      </c>
      <c r="J145" s="45">
        <f t="shared" ca="1" si="44"/>
        <v>0</v>
      </c>
      <c r="K145" s="45">
        <f t="shared" ca="1" si="45"/>
        <v>0</v>
      </c>
      <c r="L145" s="45"/>
      <c r="M145" s="45">
        <f t="shared" ca="1" si="54"/>
        <v>0</v>
      </c>
      <c r="N145" s="257">
        <f t="shared" ca="1" si="46"/>
        <v>0</v>
      </c>
      <c r="O145" s="23"/>
      <c r="P145" s="255">
        <f t="shared" ca="1" si="47"/>
        <v>0</v>
      </c>
      <c r="Q145" s="163">
        <f t="shared" ca="1" si="48"/>
        <v>0</v>
      </c>
      <c r="R145" s="164">
        <f ca="1">NPV(Q144,K145:$K$244) + ($A$13+$A$14+$A$15)/POWER(1+Q144,$A$28-D145+1)</f>
        <v>0</v>
      </c>
      <c r="S145" s="164">
        <f ca="1">NPV(Q145,K145:$K$244) + ($A$13+$A$14+$A$15)/POWER(1+Q145,$A$28-D145+1)</f>
        <v>0</v>
      </c>
      <c r="T145" s="45">
        <f t="shared" ca="1" si="49"/>
        <v>0</v>
      </c>
      <c r="U145" s="45">
        <f t="shared" ca="1" si="55"/>
        <v>0</v>
      </c>
      <c r="V145" s="45">
        <f t="shared" ca="1" si="56"/>
        <v>0</v>
      </c>
      <c r="W145" s="45">
        <f t="shared" ca="1" si="50"/>
        <v>0</v>
      </c>
      <c r="X145" s="25">
        <f t="shared" ca="1" si="39"/>
        <v>0</v>
      </c>
      <c r="Z145" s="28">
        <f t="shared" ca="1" si="57"/>
        <v>0</v>
      </c>
      <c r="AA145" s="233"/>
      <c r="AB145" s="45">
        <f t="shared" ca="1" si="51"/>
        <v>0</v>
      </c>
      <c r="AC145" s="45">
        <f t="shared" ca="1" si="40"/>
        <v>0</v>
      </c>
      <c r="AD145" s="25">
        <f t="shared" ca="1" si="41"/>
        <v>0</v>
      </c>
    </row>
    <row r="146" spans="4:30" x14ac:dyDescent="0.35">
      <c r="D146" s="20">
        <v>142</v>
      </c>
      <c r="E146" s="21">
        <f t="shared" ca="1" si="52"/>
        <v>51866</v>
      </c>
      <c r="F146" s="44">
        <f t="shared" ca="1" si="42"/>
        <v>52230</v>
      </c>
      <c r="G146" s="22" t="s">
        <v>119</v>
      </c>
      <c r="H146" s="44">
        <f t="shared" ca="1" si="53"/>
        <v>51866</v>
      </c>
      <c r="I146" s="45">
        <f t="shared" ca="1" si="43"/>
        <v>0</v>
      </c>
      <c r="J146" s="45">
        <f t="shared" ca="1" si="44"/>
        <v>0</v>
      </c>
      <c r="K146" s="45">
        <f t="shared" ca="1" si="45"/>
        <v>0</v>
      </c>
      <c r="L146" s="45"/>
      <c r="M146" s="45">
        <f t="shared" ca="1" si="54"/>
        <v>0</v>
      </c>
      <c r="N146" s="257">
        <f t="shared" ca="1" si="46"/>
        <v>0</v>
      </c>
      <c r="O146" s="23"/>
      <c r="P146" s="255">
        <f t="shared" ca="1" si="47"/>
        <v>0</v>
      </c>
      <c r="Q146" s="163">
        <f t="shared" ca="1" si="48"/>
        <v>0</v>
      </c>
      <c r="R146" s="164">
        <f ca="1">NPV(Q145,K146:$K$244) + ($A$13+$A$14+$A$15)/POWER(1+Q145,$A$28-D146+1)</f>
        <v>0</v>
      </c>
      <c r="S146" s="164">
        <f ca="1">NPV(Q146,K146:$K$244) + ($A$13+$A$14+$A$15)/POWER(1+Q146,$A$28-D146+1)</f>
        <v>0</v>
      </c>
      <c r="T146" s="45">
        <f t="shared" ca="1" si="49"/>
        <v>0</v>
      </c>
      <c r="U146" s="45">
        <f t="shared" ca="1" si="55"/>
        <v>0</v>
      </c>
      <c r="V146" s="45">
        <f t="shared" ca="1" si="56"/>
        <v>0</v>
      </c>
      <c r="W146" s="45">
        <f t="shared" ca="1" si="50"/>
        <v>0</v>
      </c>
      <c r="X146" s="25">
        <f t="shared" ca="1" si="39"/>
        <v>0</v>
      </c>
      <c r="Z146" s="28">
        <f t="shared" ca="1" si="57"/>
        <v>0</v>
      </c>
      <c r="AA146" s="233"/>
      <c r="AB146" s="45">
        <f t="shared" ca="1" si="51"/>
        <v>0</v>
      </c>
      <c r="AC146" s="45">
        <f t="shared" ca="1" si="40"/>
        <v>0</v>
      </c>
      <c r="AD146" s="25">
        <f t="shared" ca="1" si="41"/>
        <v>0</v>
      </c>
    </row>
    <row r="147" spans="4:30" x14ac:dyDescent="0.35">
      <c r="D147" s="20">
        <v>143</v>
      </c>
      <c r="E147" s="21">
        <f t="shared" ca="1" si="52"/>
        <v>52231</v>
      </c>
      <c r="F147" s="44">
        <f t="shared" ca="1" si="42"/>
        <v>52595</v>
      </c>
      <c r="G147" s="22" t="s">
        <v>119</v>
      </c>
      <c r="H147" s="44">
        <f t="shared" ca="1" si="53"/>
        <v>52231</v>
      </c>
      <c r="I147" s="45">
        <f t="shared" ca="1" si="43"/>
        <v>0</v>
      </c>
      <c r="J147" s="45">
        <f t="shared" ca="1" si="44"/>
        <v>0</v>
      </c>
      <c r="K147" s="45">
        <f t="shared" ca="1" si="45"/>
        <v>0</v>
      </c>
      <c r="L147" s="45"/>
      <c r="M147" s="45">
        <f t="shared" ca="1" si="54"/>
        <v>0</v>
      </c>
      <c r="N147" s="257">
        <f t="shared" ca="1" si="46"/>
        <v>0</v>
      </c>
      <c r="O147" s="23"/>
      <c r="P147" s="255">
        <f t="shared" ca="1" si="47"/>
        <v>0</v>
      </c>
      <c r="Q147" s="163">
        <f t="shared" ca="1" si="48"/>
        <v>0</v>
      </c>
      <c r="R147" s="164">
        <f ca="1">NPV(Q146,K147:$K$244) + ($A$13+$A$14+$A$15)/POWER(1+Q146,$A$28-D147+1)</f>
        <v>0</v>
      </c>
      <c r="S147" s="164">
        <f ca="1">NPV(Q147,K147:$K$244) + ($A$13+$A$14+$A$15)/POWER(1+Q147,$A$28-D147+1)</f>
        <v>0</v>
      </c>
      <c r="T147" s="45">
        <f t="shared" ca="1" si="49"/>
        <v>0</v>
      </c>
      <c r="U147" s="45">
        <f t="shared" ca="1" si="55"/>
        <v>0</v>
      </c>
      <c r="V147" s="45">
        <f t="shared" ca="1" si="56"/>
        <v>0</v>
      </c>
      <c r="W147" s="45">
        <f t="shared" ca="1" si="50"/>
        <v>0</v>
      </c>
      <c r="X147" s="25">
        <f t="shared" ca="1" si="39"/>
        <v>0</v>
      </c>
      <c r="Z147" s="28">
        <f t="shared" ca="1" si="57"/>
        <v>0</v>
      </c>
      <c r="AA147" s="233"/>
      <c r="AB147" s="45">
        <f t="shared" ca="1" si="51"/>
        <v>0</v>
      </c>
      <c r="AC147" s="45">
        <f t="shared" ca="1" si="40"/>
        <v>0</v>
      </c>
      <c r="AD147" s="25">
        <f t="shared" ca="1" si="41"/>
        <v>0</v>
      </c>
    </row>
    <row r="148" spans="4:30" x14ac:dyDescent="0.35">
      <c r="D148" s="20">
        <v>144</v>
      </c>
      <c r="E148" s="21">
        <f t="shared" ca="1" si="52"/>
        <v>52596</v>
      </c>
      <c r="F148" s="44">
        <f t="shared" ca="1" si="42"/>
        <v>52961</v>
      </c>
      <c r="G148" s="22" t="s">
        <v>119</v>
      </c>
      <c r="H148" s="44">
        <f t="shared" ca="1" si="53"/>
        <v>52596</v>
      </c>
      <c r="I148" s="45">
        <f t="shared" ca="1" si="43"/>
        <v>0</v>
      </c>
      <c r="J148" s="45">
        <f t="shared" ca="1" si="44"/>
        <v>0</v>
      </c>
      <c r="K148" s="45">
        <f t="shared" ca="1" si="45"/>
        <v>0</v>
      </c>
      <c r="L148" s="45"/>
      <c r="M148" s="45">
        <f t="shared" ca="1" si="54"/>
        <v>0</v>
      </c>
      <c r="N148" s="257">
        <f t="shared" ca="1" si="46"/>
        <v>0</v>
      </c>
      <c r="O148" s="23"/>
      <c r="P148" s="255">
        <f t="shared" ca="1" si="47"/>
        <v>0</v>
      </c>
      <c r="Q148" s="163">
        <f t="shared" ca="1" si="48"/>
        <v>0</v>
      </c>
      <c r="R148" s="164">
        <f ca="1">NPV(Q147,K148:$K$244) + ($A$13+$A$14+$A$15)/POWER(1+Q147,$A$28-D148+1)</f>
        <v>0</v>
      </c>
      <c r="S148" s="164">
        <f ca="1">NPV(Q148,K148:$K$244) + ($A$13+$A$14+$A$15)/POWER(1+Q148,$A$28-D148+1)</f>
        <v>0</v>
      </c>
      <c r="T148" s="45">
        <f t="shared" ca="1" si="49"/>
        <v>0</v>
      </c>
      <c r="U148" s="45">
        <f t="shared" ca="1" si="55"/>
        <v>0</v>
      </c>
      <c r="V148" s="45">
        <f t="shared" ca="1" si="56"/>
        <v>0</v>
      </c>
      <c r="W148" s="45">
        <f t="shared" ca="1" si="50"/>
        <v>0</v>
      </c>
      <c r="X148" s="25">
        <f t="shared" ca="1" si="39"/>
        <v>0</v>
      </c>
      <c r="Z148" s="28">
        <f t="shared" ca="1" si="57"/>
        <v>0</v>
      </c>
      <c r="AA148" s="233"/>
      <c r="AB148" s="45">
        <f t="shared" ca="1" si="51"/>
        <v>0</v>
      </c>
      <c r="AC148" s="45">
        <f t="shared" ca="1" si="40"/>
        <v>0</v>
      </c>
      <c r="AD148" s="25">
        <f t="shared" ca="1" si="41"/>
        <v>0</v>
      </c>
    </row>
    <row r="149" spans="4:30" x14ac:dyDescent="0.35">
      <c r="D149" s="20">
        <v>145</v>
      </c>
      <c r="E149" s="21">
        <f t="shared" ca="1" si="52"/>
        <v>52962</v>
      </c>
      <c r="F149" s="44">
        <f t="shared" ca="1" si="42"/>
        <v>53326</v>
      </c>
      <c r="G149" s="22" t="s">
        <v>119</v>
      </c>
      <c r="H149" s="44">
        <f t="shared" ca="1" si="53"/>
        <v>52962</v>
      </c>
      <c r="I149" s="45">
        <f t="shared" ca="1" si="43"/>
        <v>0</v>
      </c>
      <c r="J149" s="45">
        <f t="shared" ca="1" si="44"/>
        <v>0</v>
      </c>
      <c r="K149" s="45">
        <f t="shared" ca="1" si="45"/>
        <v>0</v>
      </c>
      <c r="L149" s="45"/>
      <c r="M149" s="45">
        <f t="shared" ca="1" si="54"/>
        <v>0</v>
      </c>
      <c r="N149" s="257">
        <f t="shared" ca="1" si="46"/>
        <v>0</v>
      </c>
      <c r="O149" s="23"/>
      <c r="P149" s="255">
        <f t="shared" ca="1" si="47"/>
        <v>0</v>
      </c>
      <c r="Q149" s="163">
        <f t="shared" ca="1" si="48"/>
        <v>0</v>
      </c>
      <c r="R149" s="164">
        <f ca="1">NPV(Q148,K149:$K$244) + ($A$13+$A$14+$A$15)/POWER(1+Q148,$A$28-D149+1)</f>
        <v>0</v>
      </c>
      <c r="S149" s="164">
        <f ca="1">NPV(Q149,K149:$K$244) + ($A$13+$A$14+$A$15)/POWER(1+Q149,$A$28-D149+1)</f>
        <v>0</v>
      </c>
      <c r="T149" s="45">
        <f t="shared" ca="1" si="49"/>
        <v>0</v>
      </c>
      <c r="U149" s="45">
        <f t="shared" ca="1" si="55"/>
        <v>0</v>
      </c>
      <c r="V149" s="45">
        <f t="shared" ca="1" si="56"/>
        <v>0</v>
      </c>
      <c r="W149" s="45">
        <f t="shared" ca="1" si="50"/>
        <v>0</v>
      </c>
      <c r="X149" s="25">
        <f t="shared" ca="1" si="39"/>
        <v>0</v>
      </c>
      <c r="Z149" s="28">
        <f t="shared" ca="1" si="57"/>
        <v>0</v>
      </c>
      <c r="AA149" s="233"/>
      <c r="AB149" s="45">
        <f t="shared" ca="1" si="51"/>
        <v>0</v>
      </c>
      <c r="AC149" s="45">
        <f t="shared" ca="1" si="40"/>
        <v>0</v>
      </c>
      <c r="AD149" s="25">
        <f t="shared" ca="1" si="41"/>
        <v>0</v>
      </c>
    </row>
    <row r="150" spans="4:30" x14ac:dyDescent="0.35">
      <c r="D150" s="20">
        <v>146</v>
      </c>
      <c r="E150" s="21">
        <f t="shared" ca="1" si="52"/>
        <v>53327</v>
      </c>
      <c r="F150" s="44">
        <f t="shared" ca="1" si="42"/>
        <v>53691</v>
      </c>
      <c r="G150" s="22" t="s">
        <v>119</v>
      </c>
      <c r="H150" s="44">
        <f t="shared" ca="1" si="53"/>
        <v>53327</v>
      </c>
      <c r="I150" s="45">
        <f t="shared" ca="1" si="43"/>
        <v>0</v>
      </c>
      <c r="J150" s="45">
        <f t="shared" ca="1" si="44"/>
        <v>0</v>
      </c>
      <c r="K150" s="45">
        <f t="shared" ca="1" si="45"/>
        <v>0</v>
      </c>
      <c r="L150" s="45"/>
      <c r="M150" s="45">
        <f t="shared" ca="1" si="54"/>
        <v>0</v>
      </c>
      <c r="N150" s="257">
        <f t="shared" ca="1" si="46"/>
        <v>0</v>
      </c>
      <c r="O150" s="23"/>
      <c r="P150" s="255">
        <f t="shared" ca="1" si="47"/>
        <v>0</v>
      </c>
      <c r="Q150" s="163">
        <f t="shared" ca="1" si="48"/>
        <v>0</v>
      </c>
      <c r="R150" s="164">
        <f ca="1">NPV(Q149,K150:$K$244) + ($A$13+$A$14+$A$15)/POWER(1+Q149,$A$28-D150+1)</f>
        <v>0</v>
      </c>
      <c r="S150" s="164">
        <f ca="1">NPV(Q150,K150:$K$244) + ($A$13+$A$14+$A$15)/POWER(1+Q150,$A$28-D150+1)</f>
        <v>0</v>
      </c>
      <c r="T150" s="45">
        <f t="shared" ca="1" si="49"/>
        <v>0</v>
      </c>
      <c r="U150" s="45">
        <f t="shared" ca="1" si="55"/>
        <v>0</v>
      </c>
      <c r="V150" s="45">
        <f t="shared" ca="1" si="56"/>
        <v>0</v>
      </c>
      <c r="W150" s="45">
        <f t="shared" ca="1" si="50"/>
        <v>0</v>
      </c>
      <c r="X150" s="25">
        <f t="shared" ca="1" si="39"/>
        <v>0</v>
      </c>
      <c r="Z150" s="28">
        <f t="shared" ca="1" si="57"/>
        <v>0</v>
      </c>
      <c r="AA150" s="233"/>
      <c r="AB150" s="45">
        <f t="shared" ca="1" si="51"/>
        <v>0</v>
      </c>
      <c r="AC150" s="45">
        <f t="shared" ca="1" si="40"/>
        <v>0</v>
      </c>
      <c r="AD150" s="25">
        <f t="shared" ca="1" si="41"/>
        <v>0</v>
      </c>
    </row>
    <row r="151" spans="4:30" x14ac:dyDescent="0.35">
      <c r="D151" s="20">
        <v>147</v>
      </c>
      <c r="E151" s="21">
        <f t="shared" ca="1" si="52"/>
        <v>53692</v>
      </c>
      <c r="F151" s="44">
        <f t="shared" ca="1" si="42"/>
        <v>54056</v>
      </c>
      <c r="G151" s="22" t="s">
        <v>119</v>
      </c>
      <c r="H151" s="44">
        <f t="shared" ca="1" si="53"/>
        <v>53692</v>
      </c>
      <c r="I151" s="45">
        <f t="shared" ca="1" si="43"/>
        <v>0</v>
      </c>
      <c r="J151" s="45">
        <f t="shared" ca="1" si="44"/>
        <v>0</v>
      </c>
      <c r="K151" s="45">
        <f t="shared" ca="1" si="45"/>
        <v>0</v>
      </c>
      <c r="L151" s="45"/>
      <c r="M151" s="45">
        <f t="shared" ca="1" si="54"/>
        <v>0</v>
      </c>
      <c r="N151" s="257">
        <f t="shared" ca="1" si="46"/>
        <v>0</v>
      </c>
      <c r="O151" s="23"/>
      <c r="P151" s="255">
        <f t="shared" ca="1" si="47"/>
        <v>0</v>
      </c>
      <c r="Q151" s="163">
        <f t="shared" ca="1" si="48"/>
        <v>0</v>
      </c>
      <c r="R151" s="164">
        <f ca="1">NPV(Q150,K151:$K$244) + ($A$13+$A$14+$A$15)/POWER(1+Q150,$A$28-D151+1)</f>
        <v>0</v>
      </c>
      <c r="S151" s="164">
        <f ca="1">NPV(Q151,K151:$K$244) + ($A$13+$A$14+$A$15)/POWER(1+Q151,$A$28-D151+1)</f>
        <v>0</v>
      </c>
      <c r="T151" s="45">
        <f t="shared" ca="1" si="49"/>
        <v>0</v>
      </c>
      <c r="U151" s="45">
        <f t="shared" ca="1" si="55"/>
        <v>0</v>
      </c>
      <c r="V151" s="45">
        <f t="shared" ca="1" si="56"/>
        <v>0</v>
      </c>
      <c r="W151" s="45">
        <f t="shared" ca="1" si="50"/>
        <v>0</v>
      </c>
      <c r="X151" s="25">
        <f t="shared" ca="1" si="39"/>
        <v>0</v>
      </c>
      <c r="Z151" s="28">
        <f t="shared" ca="1" si="57"/>
        <v>0</v>
      </c>
      <c r="AA151" s="233"/>
      <c r="AB151" s="45">
        <f t="shared" ca="1" si="51"/>
        <v>0</v>
      </c>
      <c r="AC151" s="45">
        <f t="shared" ca="1" si="40"/>
        <v>0</v>
      </c>
      <c r="AD151" s="25">
        <f t="shared" ca="1" si="41"/>
        <v>0</v>
      </c>
    </row>
    <row r="152" spans="4:30" x14ac:dyDescent="0.35">
      <c r="D152" s="20">
        <v>148</v>
      </c>
      <c r="E152" s="21">
        <f t="shared" ca="1" si="52"/>
        <v>54057</v>
      </c>
      <c r="F152" s="44">
        <f t="shared" ca="1" si="42"/>
        <v>54422</v>
      </c>
      <c r="G152" s="22" t="s">
        <v>119</v>
      </c>
      <c r="H152" s="44">
        <f t="shared" ca="1" si="53"/>
        <v>54057</v>
      </c>
      <c r="I152" s="45">
        <f t="shared" ca="1" si="43"/>
        <v>0</v>
      </c>
      <c r="J152" s="45">
        <f t="shared" ca="1" si="44"/>
        <v>0</v>
      </c>
      <c r="K152" s="45">
        <f t="shared" ca="1" si="45"/>
        <v>0</v>
      </c>
      <c r="L152" s="45"/>
      <c r="M152" s="45">
        <f t="shared" ca="1" si="54"/>
        <v>0</v>
      </c>
      <c r="N152" s="257">
        <f t="shared" ca="1" si="46"/>
        <v>0</v>
      </c>
      <c r="O152" s="23"/>
      <c r="P152" s="255">
        <f t="shared" ca="1" si="47"/>
        <v>0</v>
      </c>
      <c r="Q152" s="163">
        <f t="shared" ca="1" si="48"/>
        <v>0</v>
      </c>
      <c r="R152" s="164">
        <f ca="1">NPV(Q151,K152:$K$244) + ($A$13+$A$14+$A$15)/POWER(1+Q151,$A$28-D152+1)</f>
        <v>0</v>
      </c>
      <c r="S152" s="164">
        <f ca="1">NPV(Q152,K152:$K$244) + ($A$13+$A$14+$A$15)/POWER(1+Q152,$A$28-D152+1)</f>
        <v>0</v>
      </c>
      <c r="T152" s="45">
        <f t="shared" ca="1" si="49"/>
        <v>0</v>
      </c>
      <c r="U152" s="45">
        <f t="shared" ca="1" si="55"/>
        <v>0</v>
      </c>
      <c r="V152" s="45">
        <f t="shared" ca="1" si="56"/>
        <v>0</v>
      </c>
      <c r="W152" s="45">
        <f t="shared" ca="1" si="50"/>
        <v>0</v>
      </c>
      <c r="X152" s="25">
        <f t="shared" ca="1" si="39"/>
        <v>0</v>
      </c>
      <c r="Z152" s="28">
        <f t="shared" ca="1" si="57"/>
        <v>0</v>
      </c>
      <c r="AA152" s="233"/>
      <c r="AB152" s="45">
        <f t="shared" ca="1" si="51"/>
        <v>0</v>
      </c>
      <c r="AC152" s="45">
        <f t="shared" ca="1" si="40"/>
        <v>0</v>
      </c>
      <c r="AD152" s="25">
        <f t="shared" ca="1" si="41"/>
        <v>0</v>
      </c>
    </row>
    <row r="153" spans="4:30" x14ac:dyDescent="0.35">
      <c r="D153" s="20">
        <v>149</v>
      </c>
      <c r="E153" s="21">
        <f t="shared" ca="1" si="52"/>
        <v>54423</v>
      </c>
      <c r="F153" s="44">
        <f t="shared" ca="1" si="42"/>
        <v>54787</v>
      </c>
      <c r="G153" s="22" t="s">
        <v>119</v>
      </c>
      <c r="H153" s="44">
        <f t="shared" ca="1" si="53"/>
        <v>54423</v>
      </c>
      <c r="I153" s="45">
        <f t="shared" ca="1" si="43"/>
        <v>0</v>
      </c>
      <c r="J153" s="45">
        <f t="shared" ca="1" si="44"/>
        <v>0</v>
      </c>
      <c r="K153" s="45">
        <f t="shared" ca="1" si="45"/>
        <v>0</v>
      </c>
      <c r="L153" s="45"/>
      <c r="M153" s="45">
        <f t="shared" ca="1" si="54"/>
        <v>0</v>
      </c>
      <c r="N153" s="257">
        <f t="shared" ca="1" si="46"/>
        <v>0</v>
      </c>
      <c r="O153" s="23"/>
      <c r="P153" s="255">
        <f t="shared" ca="1" si="47"/>
        <v>0</v>
      </c>
      <c r="Q153" s="163">
        <f t="shared" ca="1" si="48"/>
        <v>0</v>
      </c>
      <c r="R153" s="164">
        <f ca="1">NPV(Q152,K153:$K$244) + ($A$13+$A$14+$A$15)/POWER(1+Q152,$A$28-D153+1)</f>
        <v>0</v>
      </c>
      <c r="S153" s="164">
        <f ca="1">NPV(Q153,K153:$K$244) + ($A$13+$A$14+$A$15)/POWER(1+Q153,$A$28-D153+1)</f>
        <v>0</v>
      </c>
      <c r="T153" s="45">
        <f t="shared" ca="1" si="49"/>
        <v>0</v>
      </c>
      <c r="U153" s="45">
        <f t="shared" ca="1" si="55"/>
        <v>0</v>
      </c>
      <c r="V153" s="45">
        <f t="shared" ca="1" si="56"/>
        <v>0</v>
      </c>
      <c r="W153" s="45">
        <f t="shared" ca="1" si="50"/>
        <v>0</v>
      </c>
      <c r="X153" s="25">
        <f t="shared" ca="1" si="39"/>
        <v>0</v>
      </c>
      <c r="Z153" s="28">
        <f t="shared" ca="1" si="57"/>
        <v>0</v>
      </c>
      <c r="AA153" s="233"/>
      <c r="AB153" s="45">
        <f t="shared" ca="1" si="51"/>
        <v>0</v>
      </c>
      <c r="AC153" s="45">
        <f t="shared" ca="1" si="40"/>
        <v>0</v>
      </c>
      <c r="AD153" s="25">
        <f t="shared" ca="1" si="41"/>
        <v>0</v>
      </c>
    </row>
    <row r="154" spans="4:30" x14ac:dyDescent="0.35">
      <c r="D154" s="20">
        <v>150</v>
      </c>
      <c r="E154" s="21">
        <f t="shared" ca="1" si="52"/>
        <v>54788</v>
      </c>
      <c r="F154" s="44">
        <f t="shared" ca="1" si="42"/>
        <v>55152</v>
      </c>
      <c r="G154" s="22" t="s">
        <v>119</v>
      </c>
      <c r="H154" s="44">
        <f t="shared" ca="1" si="53"/>
        <v>54788</v>
      </c>
      <c r="I154" s="45">
        <f t="shared" ca="1" si="43"/>
        <v>0</v>
      </c>
      <c r="J154" s="45">
        <f t="shared" ca="1" si="44"/>
        <v>0</v>
      </c>
      <c r="K154" s="45">
        <f t="shared" ca="1" si="45"/>
        <v>0</v>
      </c>
      <c r="L154" s="45"/>
      <c r="M154" s="45">
        <f t="shared" ca="1" si="54"/>
        <v>0</v>
      </c>
      <c r="N154" s="257">
        <f t="shared" ca="1" si="46"/>
        <v>0</v>
      </c>
      <c r="O154" s="23"/>
      <c r="P154" s="255">
        <f t="shared" ca="1" si="47"/>
        <v>0</v>
      </c>
      <c r="Q154" s="163">
        <f t="shared" ca="1" si="48"/>
        <v>0</v>
      </c>
      <c r="R154" s="164">
        <f ca="1">NPV(Q153,K154:$K$244) + ($A$13+$A$14+$A$15)/POWER(1+Q153,$A$28-D154+1)</f>
        <v>0</v>
      </c>
      <c r="S154" s="164">
        <f ca="1">NPV(Q154,K154:$K$244) + ($A$13+$A$14+$A$15)/POWER(1+Q154,$A$28-D154+1)</f>
        <v>0</v>
      </c>
      <c r="T154" s="45">
        <f t="shared" ca="1" si="49"/>
        <v>0</v>
      </c>
      <c r="U154" s="45">
        <f t="shared" ca="1" si="55"/>
        <v>0</v>
      </c>
      <c r="V154" s="45">
        <f t="shared" ca="1" si="56"/>
        <v>0</v>
      </c>
      <c r="W154" s="45">
        <f t="shared" ca="1" si="50"/>
        <v>0</v>
      </c>
      <c r="X154" s="25">
        <f t="shared" ca="1" si="39"/>
        <v>0</v>
      </c>
      <c r="Z154" s="28">
        <f t="shared" ca="1" si="57"/>
        <v>0</v>
      </c>
      <c r="AA154" s="233"/>
      <c r="AB154" s="45">
        <f t="shared" ca="1" si="51"/>
        <v>0</v>
      </c>
      <c r="AC154" s="45">
        <f t="shared" ca="1" si="40"/>
        <v>0</v>
      </c>
      <c r="AD154" s="25">
        <f t="shared" ca="1" si="41"/>
        <v>0</v>
      </c>
    </row>
    <row r="155" spans="4:30" x14ac:dyDescent="0.35">
      <c r="D155" s="20">
        <v>151</v>
      </c>
      <c r="E155" s="21">
        <f t="shared" ca="1" si="52"/>
        <v>55153</v>
      </c>
      <c r="F155" s="44">
        <f t="shared" ca="1" si="42"/>
        <v>55517</v>
      </c>
      <c r="G155" s="22" t="s">
        <v>119</v>
      </c>
      <c r="H155" s="44">
        <f t="shared" ca="1" si="53"/>
        <v>55153</v>
      </c>
      <c r="I155" s="45">
        <f t="shared" ca="1" si="43"/>
        <v>0</v>
      </c>
      <c r="J155" s="45">
        <f t="shared" ca="1" si="44"/>
        <v>0</v>
      </c>
      <c r="K155" s="45">
        <f t="shared" ca="1" si="45"/>
        <v>0</v>
      </c>
      <c r="L155" s="45"/>
      <c r="M155" s="45">
        <f t="shared" ca="1" si="54"/>
        <v>0</v>
      </c>
      <c r="N155" s="257">
        <f t="shared" ca="1" si="46"/>
        <v>0</v>
      </c>
      <c r="O155" s="23"/>
      <c r="P155" s="255">
        <f t="shared" ca="1" si="47"/>
        <v>0</v>
      </c>
      <c r="Q155" s="163">
        <f t="shared" ca="1" si="48"/>
        <v>0</v>
      </c>
      <c r="R155" s="164">
        <f ca="1">NPV(Q154,K155:$K$244) + ($A$13+$A$14+$A$15)/POWER(1+Q154,$A$28-D155+1)</f>
        <v>0</v>
      </c>
      <c r="S155" s="164">
        <f ca="1">NPV(Q155,K155:$K$244) + ($A$13+$A$14+$A$15)/POWER(1+Q155,$A$28-D155+1)</f>
        <v>0</v>
      </c>
      <c r="T155" s="45">
        <f t="shared" ca="1" si="49"/>
        <v>0</v>
      </c>
      <c r="U155" s="45">
        <f t="shared" ca="1" si="55"/>
        <v>0</v>
      </c>
      <c r="V155" s="45">
        <f t="shared" ca="1" si="56"/>
        <v>0</v>
      </c>
      <c r="W155" s="45">
        <f t="shared" ca="1" si="50"/>
        <v>0</v>
      </c>
      <c r="X155" s="25">
        <f t="shared" ca="1" si="39"/>
        <v>0</v>
      </c>
      <c r="Z155" s="28">
        <f t="shared" ca="1" si="57"/>
        <v>0</v>
      </c>
      <c r="AA155" s="233"/>
      <c r="AB155" s="45">
        <f t="shared" ca="1" si="51"/>
        <v>0</v>
      </c>
      <c r="AC155" s="45">
        <f t="shared" ca="1" si="40"/>
        <v>0</v>
      </c>
      <c r="AD155" s="25">
        <f t="shared" ca="1" si="41"/>
        <v>0</v>
      </c>
    </row>
    <row r="156" spans="4:30" x14ac:dyDescent="0.35">
      <c r="D156" s="20">
        <v>152</v>
      </c>
      <c r="E156" s="21">
        <f t="shared" ca="1" si="52"/>
        <v>55518</v>
      </c>
      <c r="F156" s="44">
        <f t="shared" ca="1" si="42"/>
        <v>55883</v>
      </c>
      <c r="G156" s="22" t="s">
        <v>119</v>
      </c>
      <c r="H156" s="44">
        <f t="shared" ca="1" si="53"/>
        <v>55518</v>
      </c>
      <c r="I156" s="45">
        <f t="shared" ca="1" si="43"/>
        <v>0</v>
      </c>
      <c r="J156" s="45">
        <f t="shared" ca="1" si="44"/>
        <v>0</v>
      </c>
      <c r="K156" s="45">
        <f t="shared" ca="1" si="45"/>
        <v>0</v>
      </c>
      <c r="L156" s="45"/>
      <c r="M156" s="45">
        <f t="shared" ca="1" si="54"/>
        <v>0</v>
      </c>
      <c r="N156" s="257">
        <f t="shared" ca="1" si="46"/>
        <v>0</v>
      </c>
      <c r="O156" s="23"/>
      <c r="P156" s="255">
        <f t="shared" ca="1" si="47"/>
        <v>0</v>
      </c>
      <c r="Q156" s="163">
        <f t="shared" ca="1" si="48"/>
        <v>0</v>
      </c>
      <c r="R156" s="164">
        <f ca="1">NPV(Q155,K156:$K$244) + ($A$13+$A$14+$A$15)/POWER(1+Q155,$A$28-D156+1)</f>
        <v>0</v>
      </c>
      <c r="S156" s="164">
        <f ca="1">NPV(Q156,K156:$K$244) + ($A$13+$A$14+$A$15)/POWER(1+Q156,$A$28-D156+1)</f>
        <v>0</v>
      </c>
      <c r="T156" s="45">
        <f t="shared" ca="1" si="49"/>
        <v>0</v>
      </c>
      <c r="U156" s="45">
        <f t="shared" ca="1" si="55"/>
        <v>0</v>
      </c>
      <c r="V156" s="45">
        <f t="shared" ca="1" si="56"/>
        <v>0</v>
      </c>
      <c r="W156" s="45">
        <f t="shared" ca="1" si="50"/>
        <v>0</v>
      </c>
      <c r="X156" s="25">
        <f t="shared" ca="1" si="39"/>
        <v>0</v>
      </c>
      <c r="Z156" s="28">
        <f t="shared" ca="1" si="57"/>
        <v>0</v>
      </c>
      <c r="AA156" s="233"/>
      <c r="AB156" s="45">
        <f t="shared" ca="1" si="51"/>
        <v>0</v>
      </c>
      <c r="AC156" s="45">
        <f t="shared" ca="1" si="40"/>
        <v>0</v>
      </c>
      <c r="AD156" s="25">
        <f t="shared" ca="1" si="41"/>
        <v>0</v>
      </c>
    </row>
    <row r="157" spans="4:30" x14ac:dyDescent="0.35">
      <c r="D157" s="20">
        <v>153</v>
      </c>
      <c r="E157" s="21">
        <f t="shared" ca="1" si="52"/>
        <v>55884</v>
      </c>
      <c r="F157" s="44">
        <f t="shared" ca="1" si="42"/>
        <v>56248</v>
      </c>
      <c r="G157" s="22" t="s">
        <v>119</v>
      </c>
      <c r="H157" s="44">
        <f t="shared" ca="1" si="53"/>
        <v>55884</v>
      </c>
      <c r="I157" s="45">
        <f t="shared" ca="1" si="43"/>
        <v>0</v>
      </c>
      <c r="J157" s="45">
        <f t="shared" ca="1" si="44"/>
        <v>0</v>
      </c>
      <c r="K157" s="45">
        <f t="shared" ca="1" si="45"/>
        <v>0</v>
      </c>
      <c r="L157" s="45"/>
      <c r="M157" s="45">
        <f t="shared" ca="1" si="54"/>
        <v>0</v>
      </c>
      <c r="N157" s="257">
        <f t="shared" ca="1" si="46"/>
        <v>0</v>
      </c>
      <c r="O157" s="23"/>
      <c r="P157" s="255">
        <f t="shared" ca="1" si="47"/>
        <v>0</v>
      </c>
      <c r="Q157" s="163">
        <f t="shared" ca="1" si="48"/>
        <v>0</v>
      </c>
      <c r="R157" s="164">
        <f ca="1">NPV(Q156,K157:$K$244) + ($A$13+$A$14+$A$15)/POWER(1+Q156,$A$28-D157+1)</f>
        <v>0</v>
      </c>
      <c r="S157" s="164">
        <f ca="1">NPV(Q157,K157:$K$244) + ($A$13+$A$14+$A$15)/POWER(1+Q157,$A$28-D157+1)</f>
        <v>0</v>
      </c>
      <c r="T157" s="45">
        <f t="shared" ca="1" si="49"/>
        <v>0</v>
      </c>
      <c r="U157" s="45">
        <f t="shared" ca="1" si="55"/>
        <v>0</v>
      </c>
      <c r="V157" s="45">
        <f t="shared" ca="1" si="56"/>
        <v>0</v>
      </c>
      <c r="W157" s="45">
        <f t="shared" ca="1" si="50"/>
        <v>0</v>
      </c>
      <c r="X157" s="25">
        <f t="shared" ca="1" si="39"/>
        <v>0</v>
      </c>
      <c r="Z157" s="28">
        <f t="shared" ca="1" si="57"/>
        <v>0</v>
      </c>
      <c r="AA157" s="233"/>
      <c r="AB157" s="45">
        <f t="shared" ca="1" si="51"/>
        <v>0</v>
      </c>
      <c r="AC157" s="45">
        <f t="shared" ca="1" si="40"/>
        <v>0</v>
      </c>
      <c r="AD157" s="25">
        <f t="shared" ca="1" si="41"/>
        <v>0</v>
      </c>
    </row>
    <row r="158" spans="4:30" x14ac:dyDescent="0.35">
      <c r="D158" s="20">
        <v>154</v>
      </c>
      <c r="E158" s="21">
        <f t="shared" ca="1" si="52"/>
        <v>56249</v>
      </c>
      <c r="F158" s="44">
        <f t="shared" ca="1" si="42"/>
        <v>56613</v>
      </c>
      <c r="G158" s="22" t="s">
        <v>119</v>
      </c>
      <c r="H158" s="44">
        <f t="shared" ca="1" si="53"/>
        <v>56249</v>
      </c>
      <c r="I158" s="45">
        <f t="shared" ca="1" si="43"/>
        <v>0</v>
      </c>
      <c r="J158" s="45">
        <f t="shared" ca="1" si="44"/>
        <v>0</v>
      </c>
      <c r="K158" s="45">
        <f t="shared" ca="1" si="45"/>
        <v>0</v>
      </c>
      <c r="L158" s="45"/>
      <c r="M158" s="45">
        <f t="shared" ca="1" si="54"/>
        <v>0</v>
      </c>
      <c r="N158" s="257">
        <f t="shared" ca="1" si="46"/>
        <v>0</v>
      </c>
      <c r="O158" s="23"/>
      <c r="P158" s="255">
        <f t="shared" ca="1" si="47"/>
        <v>0</v>
      </c>
      <c r="Q158" s="163">
        <f t="shared" ca="1" si="48"/>
        <v>0</v>
      </c>
      <c r="R158" s="164">
        <f ca="1">NPV(Q157,K158:$K$244) + ($A$13+$A$14+$A$15)/POWER(1+Q157,$A$28-D158+1)</f>
        <v>0</v>
      </c>
      <c r="S158" s="164">
        <f ca="1">NPV(Q158,K158:$K$244) + ($A$13+$A$14+$A$15)/POWER(1+Q158,$A$28-D158+1)</f>
        <v>0</v>
      </c>
      <c r="T158" s="45">
        <f t="shared" ca="1" si="49"/>
        <v>0</v>
      </c>
      <c r="U158" s="45">
        <f t="shared" ca="1" si="55"/>
        <v>0</v>
      </c>
      <c r="V158" s="45">
        <f t="shared" ca="1" si="56"/>
        <v>0</v>
      </c>
      <c r="W158" s="45">
        <f t="shared" ca="1" si="50"/>
        <v>0</v>
      </c>
      <c r="X158" s="25">
        <f t="shared" ca="1" si="39"/>
        <v>0</v>
      </c>
      <c r="Z158" s="28">
        <f t="shared" ca="1" si="57"/>
        <v>0</v>
      </c>
      <c r="AA158" s="233"/>
      <c r="AB158" s="45">
        <f t="shared" ca="1" si="51"/>
        <v>0</v>
      </c>
      <c r="AC158" s="45">
        <f t="shared" ca="1" si="40"/>
        <v>0</v>
      </c>
      <c r="AD158" s="25">
        <f t="shared" ca="1" si="41"/>
        <v>0</v>
      </c>
    </row>
    <row r="159" spans="4:30" x14ac:dyDescent="0.35">
      <c r="D159" s="20">
        <v>155</v>
      </c>
      <c r="E159" s="21">
        <f t="shared" ca="1" si="52"/>
        <v>56614</v>
      </c>
      <c r="F159" s="44">
        <f t="shared" ca="1" si="42"/>
        <v>56978</v>
      </c>
      <c r="G159" s="22" t="s">
        <v>119</v>
      </c>
      <c r="H159" s="44">
        <f t="shared" ca="1" si="53"/>
        <v>56614</v>
      </c>
      <c r="I159" s="45">
        <f t="shared" ca="1" si="43"/>
        <v>0</v>
      </c>
      <c r="J159" s="45">
        <f t="shared" ca="1" si="44"/>
        <v>0</v>
      </c>
      <c r="K159" s="45">
        <f t="shared" ca="1" si="45"/>
        <v>0</v>
      </c>
      <c r="L159" s="45"/>
      <c r="M159" s="45">
        <f t="shared" ca="1" si="54"/>
        <v>0</v>
      </c>
      <c r="N159" s="257">
        <f t="shared" ca="1" si="46"/>
        <v>0</v>
      </c>
      <c r="O159" s="23"/>
      <c r="P159" s="255">
        <f t="shared" ca="1" si="47"/>
        <v>0</v>
      </c>
      <c r="Q159" s="163">
        <f t="shared" ca="1" si="48"/>
        <v>0</v>
      </c>
      <c r="R159" s="164">
        <f ca="1">NPV(Q158,K159:$K$244) + ($A$13+$A$14+$A$15)/POWER(1+Q158,$A$28-D159+1)</f>
        <v>0</v>
      </c>
      <c r="S159" s="164">
        <f ca="1">NPV(Q159,K159:$K$244) + ($A$13+$A$14+$A$15)/POWER(1+Q159,$A$28-D159+1)</f>
        <v>0</v>
      </c>
      <c r="T159" s="45">
        <f t="shared" ca="1" si="49"/>
        <v>0</v>
      </c>
      <c r="U159" s="45">
        <f t="shared" ca="1" si="55"/>
        <v>0</v>
      </c>
      <c r="V159" s="45">
        <f t="shared" ca="1" si="56"/>
        <v>0</v>
      </c>
      <c r="W159" s="45">
        <f t="shared" ca="1" si="50"/>
        <v>0</v>
      </c>
      <c r="X159" s="25">
        <f t="shared" ca="1" si="39"/>
        <v>0</v>
      </c>
      <c r="Z159" s="28">
        <f t="shared" ca="1" si="57"/>
        <v>0</v>
      </c>
      <c r="AA159" s="233"/>
      <c r="AB159" s="45">
        <f t="shared" ca="1" si="51"/>
        <v>0</v>
      </c>
      <c r="AC159" s="45">
        <f t="shared" ca="1" si="40"/>
        <v>0</v>
      </c>
      <c r="AD159" s="25">
        <f t="shared" ca="1" si="41"/>
        <v>0</v>
      </c>
    </row>
    <row r="160" spans="4:30" x14ac:dyDescent="0.35">
      <c r="D160" s="20">
        <v>156</v>
      </c>
      <c r="E160" s="21">
        <f t="shared" ca="1" si="52"/>
        <v>56979</v>
      </c>
      <c r="F160" s="44">
        <f t="shared" ca="1" si="42"/>
        <v>57344</v>
      </c>
      <c r="G160" s="22" t="s">
        <v>119</v>
      </c>
      <c r="H160" s="44">
        <f t="shared" ca="1" si="53"/>
        <v>56979</v>
      </c>
      <c r="I160" s="45">
        <f t="shared" ca="1" si="43"/>
        <v>0</v>
      </c>
      <c r="J160" s="45">
        <f t="shared" ca="1" si="44"/>
        <v>0</v>
      </c>
      <c r="K160" s="45">
        <f t="shared" ca="1" si="45"/>
        <v>0</v>
      </c>
      <c r="L160" s="45"/>
      <c r="M160" s="45">
        <f t="shared" ca="1" si="54"/>
        <v>0</v>
      </c>
      <c r="N160" s="257">
        <f t="shared" ca="1" si="46"/>
        <v>0</v>
      </c>
      <c r="O160" s="23"/>
      <c r="P160" s="255">
        <f t="shared" ca="1" si="47"/>
        <v>0</v>
      </c>
      <c r="Q160" s="163">
        <f t="shared" ca="1" si="48"/>
        <v>0</v>
      </c>
      <c r="R160" s="164">
        <f ca="1">NPV(Q159,K160:$K$244) + ($A$13+$A$14+$A$15)/POWER(1+Q159,$A$28-D160+1)</f>
        <v>0</v>
      </c>
      <c r="S160" s="164">
        <f ca="1">NPV(Q160,K160:$K$244) + ($A$13+$A$14+$A$15)/POWER(1+Q160,$A$28-D160+1)</f>
        <v>0</v>
      </c>
      <c r="T160" s="45">
        <f t="shared" ca="1" si="49"/>
        <v>0</v>
      </c>
      <c r="U160" s="45">
        <f t="shared" ca="1" si="55"/>
        <v>0</v>
      </c>
      <c r="V160" s="45">
        <f t="shared" ca="1" si="56"/>
        <v>0</v>
      </c>
      <c r="W160" s="45">
        <f t="shared" ca="1" si="50"/>
        <v>0</v>
      </c>
      <c r="X160" s="25">
        <f t="shared" ca="1" si="39"/>
        <v>0</v>
      </c>
      <c r="Z160" s="28">
        <f t="shared" ca="1" si="57"/>
        <v>0</v>
      </c>
      <c r="AA160" s="233"/>
      <c r="AB160" s="45">
        <f t="shared" ca="1" si="51"/>
        <v>0</v>
      </c>
      <c r="AC160" s="45">
        <f t="shared" ca="1" si="40"/>
        <v>0</v>
      </c>
      <c r="AD160" s="25">
        <f t="shared" ca="1" si="41"/>
        <v>0</v>
      </c>
    </row>
    <row r="161" spans="4:30" x14ac:dyDescent="0.35">
      <c r="D161" s="20">
        <v>157</v>
      </c>
      <c r="E161" s="21">
        <f t="shared" ca="1" si="52"/>
        <v>57345</v>
      </c>
      <c r="F161" s="44">
        <f t="shared" ca="1" si="42"/>
        <v>57709</v>
      </c>
      <c r="G161" s="22" t="s">
        <v>119</v>
      </c>
      <c r="H161" s="44">
        <f t="shared" ca="1" si="53"/>
        <v>57345</v>
      </c>
      <c r="I161" s="45">
        <f t="shared" ca="1" si="43"/>
        <v>0</v>
      </c>
      <c r="J161" s="45">
        <f t="shared" ca="1" si="44"/>
        <v>0</v>
      </c>
      <c r="K161" s="45">
        <f t="shared" ca="1" si="45"/>
        <v>0</v>
      </c>
      <c r="L161" s="45"/>
      <c r="M161" s="45">
        <f t="shared" ca="1" si="54"/>
        <v>0</v>
      </c>
      <c r="N161" s="257">
        <f t="shared" ca="1" si="46"/>
        <v>0</v>
      </c>
      <c r="O161" s="23"/>
      <c r="P161" s="255">
        <f t="shared" ca="1" si="47"/>
        <v>0</v>
      </c>
      <c r="Q161" s="163">
        <f t="shared" ca="1" si="48"/>
        <v>0</v>
      </c>
      <c r="R161" s="164">
        <f ca="1">NPV(Q160,K161:$K$244) + ($A$13+$A$14+$A$15)/POWER(1+Q160,$A$28-D161+1)</f>
        <v>0</v>
      </c>
      <c r="S161" s="164">
        <f ca="1">NPV(Q161,K161:$K$244) + ($A$13+$A$14+$A$15)/POWER(1+Q161,$A$28-D161+1)</f>
        <v>0</v>
      </c>
      <c r="T161" s="45">
        <f t="shared" ca="1" si="49"/>
        <v>0</v>
      </c>
      <c r="U161" s="45">
        <f t="shared" ca="1" si="55"/>
        <v>0</v>
      </c>
      <c r="V161" s="45">
        <f t="shared" ca="1" si="56"/>
        <v>0</v>
      </c>
      <c r="W161" s="45">
        <f t="shared" ca="1" si="50"/>
        <v>0</v>
      </c>
      <c r="X161" s="25">
        <f t="shared" ca="1" si="39"/>
        <v>0</v>
      </c>
      <c r="Z161" s="28">
        <f t="shared" ca="1" si="57"/>
        <v>0</v>
      </c>
      <c r="AA161" s="233"/>
      <c r="AB161" s="45">
        <f t="shared" ca="1" si="51"/>
        <v>0</v>
      </c>
      <c r="AC161" s="45">
        <f t="shared" ca="1" si="40"/>
        <v>0</v>
      </c>
      <c r="AD161" s="25">
        <f t="shared" ca="1" si="41"/>
        <v>0</v>
      </c>
    </row>
    <row r="162" spans="4:30" x14ac:dyDescent="0.35">
      <c r="D162" s="20">
        <v>158</v>
      </c>
      <c r="E162" s="21">
        <f t="shared" ca="1" si="52"/>
        <v>57710</v>
      </c>
      <c r="F162" s="44">
        <f t="shared" ca="1" si="42"/>
        <v>58074</v>
      </c>
      <c r="G162" s="22" t="s">
        <v>119</v>
      </c>
      <c r="H162" s="44">
        <f t="shared" ca="1" si="53"/>
        <v>57710</v>
      </c>
      <c r="I162" s="45">
        <f t="shared" ca="1" si="43"/>
        <v>0</v>
      </c>
      <c r="J162" s="45">
        <f t="shared" ca="1" si="44"/>
        <v>0</v>
      </c>
      <c r="K162" s="45">
        <f t="shared" ca="1" si="45"/>
        <v>0</v>
      </c>
      <c r="L162" s="45"/>
      <c r="M162" s="45">
        <f t="shared" ca="1" si="54"/>
        <v>0</v>
      </c>
      <c r="N162" s="257">
        <f t="shared" ca="1" si="46"/>
        <v>0</v>
      </c>
      <c r="O162" s="23"/>
      <c r="P162" s="255">
        <f t="shared" ca="1" si="47"/>
        <v>0</v>
      </c>
      <c r="Q162" s="163">
        <f t="shared" ca="1" si="48"/>
        <v>0</v>
      </c>
      <c r="R162" s="164">
        <f ca="1">NPV(Q161,K162:$K$244) + ($A$13+$A$14+$A$15)/POWER(1+Q161,$A$28-D162+1)</f>
        <v>0</v>
      </c>
      <c r="S162" s="164">
        <f ca="1">NPV(Q162,K162:$K$244) + ($A$13+$A$14+$A$15)/POWER(1+Q162,$A$28-D162+1)</f>
        <v>0</v>
      </c>
      <c r="T162" s="45">
        <f t="shared" ca="1" si="49"/>
        <v>0</v>
      </c>
      <c r="U162" s="45">
        <f t="shared" ca="1" si="55"/>
        <v>0</v>
      </c>
      <c r="V162" s="45">
        <f t="shared" ca="1" si="56"/>
        <v>0</v>
      </c>
      <c r="W162" s="45">
        <f t="shared" ca="1" si="50"/>
        <v>0</v>
      </c>
      <c r="X162" s="25">
        <f t="shared" ca="1" si="39"/>
        <v>0</v>
      </c>
      <c r="Z162" s="28">
        <f t="shared" ca="1" si="57"/>
        <v>0</v>
      </c>
      <c r="AA162" s="233"/>
      <c r="AB162" s="45">
        <f t="shared" ca="1" si="51"/>
        <v>0</v>
      </c>
      <c r="AC162" s="45">
        <f t="shared" ca="1" si="40"/>
        <v>0</v>
      </c>
      <c r="AD162" s="25">
        <f t="shared" ca="1" si="41"/>
        <v>0</v>
      </c>
    </row>
    <row r="163" spans="4:30" x14ac:dyDescent="0.35">
      <c r="D163" s="20">
        <v>159</v>
      </c>
      <c r="E163" s="21">
        <f t="shared" ca="1" si="52"/>
        <v>58075</v>
      </c>
      <c r="F163" s="44">
        <f t="shared" ca="1" si="42"/>
        <v>58439</v>
      </c>
      <c r="G163" s="22" t="s">
        <v>119</v>
      </c>
      <c r="H163" s="44">
        <f t="shared" ca="1" si="53"/>
        <v>58075</v>
      </c>
      <c r="I163" s="45">
        <f t="shared" ca="1" si="43"/>
        <v>0</v>
      </c>
      <c r="J163" s="45">
        <f t="shared" ca="1" si="44"/>
        <v>0</v>
      </c>
      <c r="K163" s="45">
        <f t="shared" ca="1" si="45"/>
        <v>0</v>
      </c>
      <c r="L163" s="45"/>
      <c r="M163" s="45">
        <f t="shared" ca="1" si="54"/>
        <v>0</v>
      </c>
      <c r="N163" s="257">
        <f t="shared" ca="1" si="46"/>
        <v>0</v>
      </c>
      <c r="O163" s="23"/>
      <c r="P163" s="255">
        <f t="shared" ca="1" si="47"/>
        <v>0</v>
      </c>
      <c r="Q163" s="163">
        <f t="shared" ca="1" si="48"/>
        <v>0</v>
      </c>
      <c r="R163" s="164">
        <f ca="1">NPV(Q162,K163:$K$244) + ($A$13+$A$14+$A$15)/POWER(1+Q162,$A$28-D163+1)</f>
        <v>0</v>
      </c>
      <c r="S163" s="164">
        <f ca="1">NPV(Q163,K163:$K$244) + ($A$13+$A$14+$A$15)/POWER(1+Q163,$A$28-D163+1)</f>
        <v>0</v>
      </c>
      <c r="T163" s="45">
        <f t="shared" ca="1" si="49"/>
        <v>0</v>
      </c>
      <c r="U163" s="45">
        <f t="shared" ca="1" si="55"/>
        <v>0</v>
      </c>
      <c r="V163" s="45">
        <f t="shared" ca="1" si="56"/>
        <v>0</v>
      </c>
      <c r="W163" s="45">
        <f t="shared" ca="1" si="50"/>
        <v>0</v>
      </c>
      <c r="X163" s="25">
        <f t="shared" ca="1" si="39"/>
        <v>0</v>
      </c>
      <c r="Z163" s="28">
        <f t="shared" ca="1" si="57"/>
        <v>0</v>
      </c>
      <c r="AA163" s="233"/>
      <c r="AB163" s="45">
        <f t="shared" ca="1" si="51"/>
        <v>0</v>
      </c>
      <c r="AC163" s="45">
        <f t="shared" ca="1" si="40"/>
        <v>0</v>
      </c>
      <c r="AD163" s="25">
        <f t="shared" ca="1" si="41"/>
        <v>0</v>
      </c>
    </row>
    <row r="164" spans="4:30" x14ac:dyDescent="0.35">
      <c r="D164" s="20">
        <v>160</v>
      </c>
      <c r="E164" s="21">
        <f t="shared" ca="1" si="52"/>
        <v>58440</v>
      </c>
      <c r="F164" s="44">
        <f t="shared" ca="1" si="42"/>
        <v>58805</v>
      </c>
      <c r="G164" s="22" t="s">
        <v>119</v>
      </c>
      <c r="H164" s="44">
        <f t="shared" ca="1" si="53"/>
        <v>58440</v>
      </c>
      <c r="I164" s="45">
        <f t="shared" ca="1" si="43"/>
        <v>0</v>
      </c>
      <c r="J164" s="45">
        <f t="shared" ca="1" si="44"/>
        <v>0</v>
      </c>
      <c r="K164" s="45">
        <f t="shared" ca="1" si="45"/>
        <v>0</v>
      </c>
      <c r="L164" s="45"/>
      <c r="M164" s="45">
        <f t="shared" ca="1" si="54"/>
        <v>0</v>
      </c>
      <c r="N164" s="257">
        <f t="shared" ca="1" si="46"/>
        <v>0</v>
      </c>
      <c r="O164" s="23"/>
      <c r="P164" s="255">
        <f t="shared" ca="1" si="47"/>
        <v>0</v>
      </c>
      <c r="Q164" s="163">
        <f t="shared" ca="1" si="48"/>
        <v>0</v>
      </c>
      <c r="R164" s="164">
        <f ca="1">NPV(Q163,K164:$K$244) + ($A$13+$A$14+$A$15)/POWER(1+Q163,$A$28-D164+1)</f>
        <v>0</v>
      </c>
      <c r="S164" s="164">
        <f ca="1">NPV(Q164,K164:$K$244) + ($A$13+$A$14+$A$15)/POWER(1+Q164,$A$28-D164+1)</f>
        <v>0</v>
      </c>
      <c r="T164" s="45">
        <f t="shared" ca="1" si="49"/>
        <v>0</v>
      </c>
      <c r="U164" s="45">
        <f t="shared" ca="1" si="55"/>
        <v>0</v>
      </c>
      <c r="V164" s="45">
        <f t="shared" ca="1" si="56"/>
        <v>0</v>
      </c>
      <c r="W164" s="45">
        <f t="shared" ca="1" si="50"/>
        <v>0</v>
      </c>
      <c r="X164" s="25">
        <f t="shared" ca="1" si="39"/>
        <v>0</v>
      </c>
      <c r="Z164" s="28">
        <f t="shared" ca="1" si="57"/>
        <v>0</v>
      </c>
      <c r="AA164" s="233"/>
      <c r="AB164" s="45">
        <f t="shared" ca="1" si="51"/>
        <v>0</v>
      </c>
      <c r="AC164" s="45">
        <f t="shared" ca="1" si="40"/>
        <v>0</v>
      </c>
      <c r="AD164" s="25">
        <f t="shared" ca="1" si="41"/>
        <v>0</v>
      </c>
    </row>
    <row r="165" spans="4:30" x14ac:dyDescent="0.35">
      <c r="D165" s="20">
        <v>161</v>
      </c>
      <c r="E165" s="21">
        <f t="shared" ca="1" si="52"/>
        <v>58806</v>
      </c>
      <c r="F165" s="44">
        <f t="shared" ca="1" si="42"/>
        <v>59170</v>
      </c>
      <c r="G165" s="22" t="s">
        <v>119</v>
      </c>
      <c r="H165" s="44">
        <f t="shared" ca="1" si="53"/>
        <v>58806</v>
      </c>
      <c r="I165" s="45">
        <f t="shared" ca="1" si="43"/>
        <v>0</v>
      </c>
      <c r="J165" s="45">
        <f t="shared" ca="1" si="44"/>
        <v>0</v>
      </c>
      <c r="K165" s="45">
        <f t="shared" ca="1" si="45"/>
        <v>0</v>
      </c>
      <c r="L165" s="45"/>
      <c r="M165" s="45">
        <f t="shared" ca="1" si="54"/>
        <v>0</v>
      </c>
      <c r="N165" s="257">
        <f t="shared" ca="1" si="46"/>
        <v>0</v>
      </c>
      <c r="O165" s="23"/>
      <c r="P165" s="255">
        <f t="shared" ca="1" si="47"/>
        <v>0</v>
      </c>
      <c r="Q165" s="163">
        <f t="shared" ca="1" si="48"/>
        <v>0</v>
      </c>
      <c r="R165" s="164">
        <f ca="1">NPV(Q164,K165:$K$244) + ($A$13+$A$14+$A$15)/POWER(1+Q164,$A$28-D165+1)</f>
        <v>0</v>
      </c>
      <c r="S165" s="164">
        <f ca="1">NPV(Q165,K165:$K$244) + ($A$13+$A$14+$A$15)/POWER(1+Q165,$A$28-D165+1)</f>
        <v>0</v>
      </c>
      <c r="T165" s="45">
        <f t="shared" ca="1" si="49"/>
        <v>0</v>
      </c>
      <c r="U165" s="45">
        <f t="shared" ca="1" si="55"/>
        <v>0</v>
      </c>
      <c r="V165" s="45">
        <f t="shared" ca="1" si="56"/>
        <v>0</v>
      </c>
      <c r="W165" s="45">
        <f t="shared" ca="1" si="50"/>
        <v>0</v>
      </c>
      <c r="X165" s="25">
        <f t="shared" ca="1" si="39"/>
        <v>0</v>
      </c>
      <c r="Z165" s="28">
        <f t="shared" ca="1" si="57"/>
        <v>0</v>
      </c>
      <c r="AA165" s="233"/>
      <c r="AB165" s="45">
        <f t="shared" ca="1" si="51"/>
        <v>0</v>
      </c>
      <c r="AC165" s="45">
        <f t="shared" ca="1" si="40"/>
        <v>0</v>
      </c>
      <c r="AD165" s="25">
        <f t="shared" ca="1" si="41"/>
        <v>0</v>
      </c>
    </row>
    <row r="166" spans="4:30" x14ac:dyDescent="0.35">
      <c r="D166" s="20">
        <v>162</v>
      </c>
      <c r="E166" s="21">
        <f t="shared" ca="1" si="52"/>
        <v>59171</v>
      </c>
      <c r="F166" s="44">
        <f t="shared" ca="1" si="42"/>
        <v>59535</v>
      </c>
      <c r="G166" s="22" t="s">
        <v>119</v>
      </c>
      <c r="H166" s="44">
        <f t="shared" ca="1" si="53"/>
        <v>59171</v>
      </c>
      <c r="I166" s="45">
        <f t="shared" ca="1" si="43"/>
        <v>0</v>
      </c>
      <c r="J166" s="45">
        <f t="shared" ca="1" si="44"/>
        <v>0</v>
      </c>
      <c r="K166" s="45">
        <f t="shared" ca="1" si="45"/>
        <v>0</v>
      </c>
      <c r="L166" s="45"/>
      <c r="M166" s="45">
        <f t="shared" ca="1" si="54"/>
        <v>0</v>
      </c>
      <c r="N166" s="257">
        <f t="shared" ca="1" si="46"/>
        <v>0</v>
      </c>
      <c r="O166" s="23"/>
      <c r="P166" s="255">
        <f t="shared" ca="1" si="47"/>
        <v>0</v>
      </c>
      <c r="Q166" s="163">
        <f t="shared" ca="1" si="48"/>
        <v>0</v>
      </c>
      <c r="R166" s="164">
        <f ca="1">NPV(Q165,K166:$K$244) + ($A$13+$A$14+$A$15)/POWER(1+Q165,$A$28-D166+1)</f>
        <v>0</v>
      </c>
      <c r="S166" s="164">
        <f ca="1">NPV(Q166,K166:$K$244) + ($A$13+$A$14+$A$15)/POWER(1+Q166,$A$28-D166+1)</f>
        <v>0</v>
      </c>
      <c r="T166" s="45">
        <f t="shared" ca="1" si="49"/>
        <v>0</v>
      </c>
      <c r="U166" s="45">
        <f t="shared" ca="1" si="55"/>
        <v>0</v>
      </c>
      <c r="V166" s="45">
        <f t="shared" ca="1" si="56"/>
        <v>0</v>
      </c>
      <c r="W166" s="45">
        <f t="shared" ca="1" si="50"/>
        <v>0</v>
      </c>
      <c r="X166" s="25">
        <f t="shared" ca="1" si="39"/>
        <v>0</v>
      </c>
      <c r="Z166" s="28">
        <f t="shared" ca="1" si="57"/>
        <v>0</v>
      </c>
      <c r="AA166" s="233"/>
      <c r="AB166" s="45">
        <f t="shared" ca="1" si="51"/>
        <v>0</v>
      </c>
      <c r="AC166" s="45">
        <f t="shared" ca="1" si="40"/>
        <v>0</v>
      </c>
      <c r="AD166" s="25">
        <f t="shared" ca="1" si="41"/>
        <v>0</v>
      </c>
    </row>
    <row r="167" spans="4:30" x14ac:dyDescent="0.35">
      <c r="D167" s="20">
        <v>163</v>
      </c>
      <c r="E167" s="21">
        <f t="shared" ca="1" si="52"/>
        <v>59536</v>
      </c>
      <c r="F167" s="44">
        <f t="shared" ca="1" si="42"/>
        <v>59900</v>
      </c>
      <c r="G167" s="22" t="s">
        <v>119</v>
      </c>
      <c r="H167" s="44">
        <f t="shared" ca="1" si="53"/>
        <v>59536</v>
      </c>
      <c r="I167" s="45">
        <f t="shared" ca="1" si="43"/>
        <v>0</v>
      </c>
      <c r="J167" s="45">
        <f t="shared" ca="1" si="44"/>
        <v>0</v>
      </c>
      <c r="K167" s="45">
        <f t="shared" ca="1" si="45"/>
        <v>0</v>
      </c>
      <c r="L167" s="45"/>
      <c r="M167" s="45">
        <f t="shared" ca="1" si="54"/>
        <v>0</v>
      </c>
      <c r="N167" s="257">
        <f t="shared" ca="1" si="46"/>
        <v>0</v>
      </c>
      <c r="O167" s="23"/>
      <c r="P167" s="255">
        <f t="shared" ca="1" si="47"/>
        <v>0</v>
      </c>
      <c r="Q167" s="163">
        <f t="shared" ca="1" si="48"/>
        <v>0</v>
      </c>
      <c r="R167" s="164">
        <f ca="1">NPV(Q166,K167:$K$244) + ($A$13+$A$14+$A$15)/POWER(1+Q166,$A$28-D167+1)</f>
        <v>0</v>
      </c>
      <c r="S167" s="164">
        <f ca="1">NPV(Q167,K167:$K$244) + ($A$13+$A$14+$A$15)/POWER(1+Q167,$A$28-D167+1)</f>
        <v>0</v>
      </c>
      <c r="T167" s="45">
        <f t="shared" ca="1" si="49"/>
        <v>0</v>
      </c>
      <c r="U167" s="45">
        <f t="shared" ca="1" si="55"/>
        <v>0</v>
      </c>
      <c r="V167" s="45">
        <f t="shared" ca="1" si="56"/>
        <v>0</v>
      </c>
      <c r="W167" s="45">
        <f t="shared" ca="1" si="50"/>
        <v>0</v>
      </c>
      <c r="X167" s="25">
        <f t="shared" ca="1" si="39"/>
        <v>0</v>
      </c>
      <c r="Z167" s="28">
        <f t="shared" ca="1" si="57"/>
        <v>0</v>
      </c>
      <c r="AA167" s="233"/>
      <c r="AB167" s="45">
        <f t="shared" ca="1" si="51"/>
        <v>0</v>
      </c>
      <c r="AC167" s="45">
        <f t="shared" ca="1" si="40"/>
        <v>0</v>
      </c>
      <c r="AD167" s="25">
        <f t="shared" ca="1" si="41"/>
        <v>0</v>
      </c>
    </row>
    <row r="168" spans="4:30" x14ac:dyDescent="0.35">
      <c r="D168" s="20">
        <v>164</v>
      </c>
      <c r="E168" s="21">
        <f t="shared" ca="1" si="52"/>
        <v>59901</v>
      </c>
      <c r="F168" s="44">
        <f t="shared" ca="1" si="42"/>
        <v>60266</v>
      </c>
      <c r="G168" s="22" t="s">
        <v>119</v>
      </c>
      <c r="H168" s="44">
        <f t="shared" ca="1" si="53"/>
        <v>59901</v>
      </c>
      <c r="I168" s="45">
        <f t="shared" ca="1" si="43"/>
        <v>0</v>
      </c>
      <c r="J168" s="45">
        <f t="shared" ca="1" si="44"/>
        <v>0</v>
      </c>
      <c r="K168" s="45">
        <f t="shared" ca="1" si="45"/>
        <v>0</v>
      </c>
      <c r="L168" s="45"/>
      <c r="M168" s="45">
        <f t="shared" ca="1" si="54"/>
        <v>0</v>
      </c>
      <c r="N168" s="257">
        <f t="shared" ca="1" si="46"/>
        <v>0</v>
      </c>
      <c r="O168" s="23"/>
      <c r="P168" s="255">
        <f t="shared" ca="1" si="47"/>
        <v>0</v>
      </c>
      <c r="Q168" s="163">
        <f t="shared" ca="1" si="48"/>
        <v>0</v>
      </c>
      <c r="R168" s="164">
        <f ca="1">NPV(Q167,K168:$K$244) + ($A$13+$A$14+$A$15)/POWER(1+Q167,$A$28-D168+1)</f>
        <v>0</v>
      </c>
      <c r="S168" s="164">
        <f ca="1">NPV(Q168,K168:$K$244) + ($A$13+$A$14+$A$15)/POWER(1+Q168,$A$28-D168+1)</f>
        <v>0</v>
      </c>
      <c r="T168" s="45">
        <f t="shared" ca="1" si="49"/>
        <v>0</v>
      </c>
      <c r="U168" s="45">
        <f t="shared" ca="1" si="55"/>
        <v>0</v>
      </c>
      <c r="V168" s="45">
        <f t="shared" ca="1" si="56"/>
        <v>0</v>
      </c>
      <c r="W168" s="45">
        <f t="shared" ca="1" si="50"/>
        <v>0</v>
      </c>
      <c r="X168" s="25">
        <f t="shared" ca="1" si="39"/>
        <v>0</v>
      </c>
      <c r="Z168" s="28">
        <f t="shared" ca="1" si="57"/>
        <v>0</v>
      </c>
      <c r="AA168" s="233"/>
      <c r="AB168" s="45">
        <f t="shared" ca="1" si="51"/>
        <v>0</v>
      </c>
      <c r="AC168" s="45">
        <f t="shared" ca="1" si="40"/>
        <v>0</v>
      </c>
      <c r="AD168" s="25">
        <f t="shared" ca="1" si="41"/>
        <v>0</v>
      </c>
    </row>
    <row r="169" spans="4:30" x14ac:dyDescent="0.35">
      <c r="D169" s="20">
        <v>165</v>
      </c>
      <c r="E169" s="21">
        <f t="shared" ca="1" si="52"/>
        <v>60267</v>
      </c>
      <c r="F169" s="44">
        <f t="shared" ca="1" si="42"/>
        <v>60631</v>
      </c>
      <c r="G169" s="22" t="s">
        <v>119</v>
      </c>
      <c r="H169" s="44">
        <f t="shared" ca="1" si="53"/>
        <v>60267</v>
      </c>
      <c r="I169" s="45">
        <f t="shared" ca="1" si="43"/>
        <v>0</v>
      </c>
      <c r="J169" s="45">
        <f t="shared" ca="1" si="44"/>
        <v>0</v>
      </c>
      <c r="K169" s="45">
        <f t="shared" ca="1" si="45"/>
        <v>0</v>
      </c>
      <c r="L169" s="45"/>
      <c r="M169" s="45">
        <f t="shared" ca="1" si="54"/>
        <v>0</v>
      </c>
      <c r="N169" s="257">
        <f t="shared" ca="1" si="46"/>
        <v>0</v>
      </c>
      <c r="O169" s="23"/>
      <c r="P169" s="255">
        <f t="shared" ca="1" si="47"/>
        <v>0</v>
      </c>
      <c r="Q169" s="163">
        <f t="shared" ca="1" si="48"/>
        <v>0</v>
      </c>
      <c r="R169" s="164">
        <f ca="1">NPV(Q168,K169:$K$244) + ($A$13+$A$14+$A$15)/POWER(1+Q168,$A$28-D169+1)</f>
        <v>0</v>
      </c>
      <c r="S169" s="164">
        <f ca="1">NPV(Q169,K169:$K$244) + ($A$13+$A$14+$A$15)/POWER(1+Q169,$A$28-D169+1)</f>
        <v>0</v>
      </c>
      <c r="T169" s="45">
        <f t="shared" ca="1" si="49"/>
        <v>0</v>
      </c>
      <c r="U169" s="45">
        <f t="shared" ca="1" si="55"/>
        <v>0</v>
      </c>
      <c r="V169" s="45">
        <f t="shared" ca="1" si="56"/>
        <v>0</v>
      </c>
      <c r="W169" s="45">
        <f t="shared" ca="1" si="50"/>
        <v>0</v>
      </c>
      <c r="X169" s="25">
        <f t="shared" ca="1" si="39"/>
        <v>0</v>
      </c>
      <c r="Z169" s="28">
        <f t="shared" ca="1" si="57"/>
        <v>0</v>
      </c>
      <c r="AA169" s="233"/>
      <c r="AB169" s="45">
        <f t="shared" ca="1" si="51"/>
        <v>0</v>
      </c>
      <c r="AC169" s="45">
        <f t="shared" ca="1" si="40"/>
        <v>0</v>
      </c>
      <c r="AD169" s="25">
        <f t="shared" ca="1" si="41"/>
        <v>0</v>
      </c>
    </row>
    <row r="170" spans="4:30" x14ac:dyDescent="0.35">
      <c r="D170" s="20">
        <v>166</v>
      </c>
      <c r="E170" s="21">
        <f t="shared" ca="1" si="52"/>
        <v>60632</v>
      </c>
      <c r="F170" s="44">
        <f t="shared" ca="1" si="42"/>
        <v>60996</v>
      </c>
      <c r="G170" s="22" t="s">
        <v>119</v>
      </c>
      <c r="H170" s="44">
        <f t="shared" ca="1" si="53"/>
        <v>60632</v>
      </c>
      <c r="I170" s="45">
        <f t="shared" ca="1" si="43"/>
        <v>0</v>
      </c>
      <c r="J170" s="45">
        <f t="shared" ca="1" si="44"/>
        <v>0</v>
      </c>
      <c r="K170" s="45">
        <f t="shared" ca="1" si="45"/>
        <v>0</v>
      </c>
      <c r="L170" s="45"/>
      <c r="M170" s="45">
        <f t="shared" ca="1" si="54"/>
        <v>0</v>
      </c>
      <c r="N170" s="257">
        <f t="shared" ca="1" si="46"/>
        <v>0</v>
      </c>
      <c r="O170" s="23"/>
      <c r="P170" s="255">
        <f t="shared" ca="1" si="47"/>
        <v>0</v>
      </c>
      <c r="Q170" s="163">
        <f t="shared" ca="1" si="48"/>
        <v>0</v>
      </c>
      <c r="R170" s="164">
        <f ca="1">NPV(Q169,K170:$K$244) + ($A$13+$A$14+$A$15)/POWER(1+Q169,$A$28-D170+1)</f>
        <v>0</v>
      </c>
      <c r="S170" s="164">
        <f ca="1">NPV(Q170,K170:$K$244) + ($A$13+$A$14+$A$15)/POWER(1+Q170,$A$28-D170+1)</f>
        <v>0</v>
      </c>
      <c r="T170" s="45">
        <f t="shared" ca="1" si="49"/>
        <v>0</v>
      </c>
      <c r="U170" s="45">
        <f t="shared" ca="1" si="55"/>
        <v>0</v>
      </c>
      <c r="V170" s="45">
        <f t="shared" ca="1" si="56"/>
        <v>0</v>
      </c>
      <c r="W170" s="45">
        <f t="shared" ca="1" si="50"/>
        <v>0</v>
      </c>
      <c r="X170" s="25">
        <f t="shared" ca="1" si="39"/>
        <v>0</v>
      </c>
      <c r="Z170" s="28">
        <f t="shared" ca="1" si="57"/>
        <v>0</v>
      </c>
      <c r="AA170" s="233"/>
      <c r="AB170" s="45">
        <f t="shared" ca="1" si="51"/>
        <v>0</v>
      </c>
      <c r="AC170" s="45">
        <f t="shared" ca="1" si="40"/>
        <v>0</v>
      </c>
      <c r="AD170" s="25">
        <f t="shared" ca="1" si="41"/>
        <v>0</v>
      </c>
    </row>
    <row r="171" spans="4:30" x14ac:dyDescent="0.35">
      <c r="D171" s="20">
        <v>167</v>
      </c>
      <c r="E171" s="21">
        <f t="shared" ca="1" si="52"/>
        <v>60997</v>
      </c>
      <c r="F171" s="44">
        <f t="shared" ca="1" si="42"/>
        <v>61361</v>
      </c>
      <c r="G171" s="22" t="s">
        <v>119</v>
      </c>
      <c r="H171" s="44">
        <f t="shared" ca="1" si="53"/>
        <v>60997</v>
      </c>
      <c r="I171" s="45">
        <f t="shared" ca="1" si="43"/>
        <v>0</v>
      </c>
      <c r="J171" s="45">
        <f t="shared" ca="1" si="44"/>
        <v>0</v>
      </c>
      <c r="K171" s="45">
        <f t="shared" ca="1" si="45"/>
        <v>0</v>
      </c>
      <c r="L171" s="45"/>
      <c r="M171" s="45">
        <f t="shared" ca="1" si="54"/>
        <v>0</v>
      </c>
      <c r="N171" s="257">
        <f t="shared" ca="1" si="46"/>
        <v>0</v>
      </c>
      <c r="O171" s="23"/>
      <c r="P171" s="255">
        <f t="shared" ca="1" si="47"/>
        <v>0</v>
      </c>
      <c r="Q171" s="163">
        <f t="shared" ca="1" si="48"/>
        <v>0</v>
      </c>
      <c r="R171" s="164">
        <f ca="1">NPV(Q170,K171:$K$244) + ($A$13+$A$14+$A$15)/POWER(1+Q170,$A$28-D171+1)</f>
        <v>0</v>
      </c>
      <c r="S171" s="164">
        <f ca="1">NPV(Q171,K171:$K$244) + ($A$13+$A$14+$A$15)/POWER(1+Q171,$A$28-D171+1)</f>
        <v>0</v>
      </c>
      <c r="T171" s="45">
        <f t="shared" ca="1" si="49"/>
        <v>0</v>
      </c>
      <c r="U171" s="45">
        <f t="shared" ca="1" si="55"/>
        <v>0</v>
      </c>
      <c r="V171" s="45">
        <f t="shared" ca="1" si="56"/>
        <v>0</v>
      </c>
      <c r="W171" s="45">
        <f t="shared" ca="1" si="50"/>
        <v>0</v>
      </c>
      <c r="X171" s="25">
        <f t="shared" ca="1" si="39"/>
        <v>0</v>
      </c>
      <c r="Z171" s="28">
        <f t="shared" ca="1" si="57"/>
        <v>0</v>
      </c>
      <c r="AA171" s="233"/>
      <c r="AB171" s="45">
        <f t="shared" ca="1" si="51"/>
        <v>0</v>
      </c>
      <c r="AC171" s="45">
        <f t="shared" ca="1" si="40"/>
        <v>0</v>
      </c>
      <c r="AD171" s="25">
        <f t="shared" ca="1" si="41"/>
        <v>0</v>
      </c>
    </row>
    <row r="172" spans="4:30" x14ac:dyDescent="0.35">
      <c r="D172" s="20">
        <v>168</v>
      </c>
      <c r="E172" s="21">
        <f t="shared" ca="1" si="52"/>
        <v>61362</v>
      </c>
      <c r="F172" s="44">
        <f t="shared" ca="1" si="42"/>
        <v>61727</v>
      </c>
      <c r="G172" s="22" t="s">
        <v>119</v>
      </c>
      <c r="H172" s="44">
        <f t="shared" ca="1" si="53"/>
        <v>61362</v>
      </c>
      <c r="I172" s="45">
        <f t="shared" ca="1" si="43"/>
        <v>0</v>
      </c>
      <c r="J172" s="45">
        <f t="shared" ca="1" si="44"/>
        <v>0</v>
      </c>
      <c r="K172" s="45">
        <f t="shared" ca="1" si="45"/>
        <v>0</v>
      </c>
      <c r="L172" s="45"/>
      <c r="M172" s="45">
        <f t="shared" ca="1" si="54"/>
        <v>0</v>
      </c>
      <c r="N172" s="257">
        <f t="shared" ca="1" si="46"/>
        <v>0</v>
      </c>
      <c r="O172" s="23"/>
      <c r="P172" s="255">
        <f t="shared" ca="1" si="47"/>
        <v>0</v>
      </c>
      <c r="Q172" s="163">
        <f t="shared" ca="1" si="48"/>
        <v>0</v>
      </c>
      <c r="R172" s="164">
        <f ca="1">NPV(Q171,K172:$K$244) + ($A$13+$A$14+$A$15)/POWER(1+Q171,$A$28-D172+1)</f>
        <v>0</v>
      </c>
      <c r="S172" s="164">
        <f ca="1">NPV(Q172,K172:$K$244) + ($A$13+$A$14+$A$15)/POWER(1+Q172,$A$28-D172+1)</f>
        <v>0</v>
      </c>
      <c r="T172" s="45">
        <f t="shared" ca="1" si="49"/>
        <v>0</v>
      </c>
      <c r="U172" s="45">
        <f t="shared" ca="1" si="55"/>
        <v>0</v>
      </c>
      <c r="V172" s="45">
        <f t="shared" ca="1" si="56"/>
        <v>0</v>
      </c>
      <c r="W172" s="45">
        <f t="shared" ca="1" si="50"/>
        <v>0</v>
      </c>
      <c r="X172" s="25">
        <f t="shared" ca="1" si="39"/>
        <v>0</v>
      </c>
      <c r="Z172" s="28">
        <f t="shared" ca="1" si="57"/>
        <v>0</v>
      </c>
      <c r="AA172" s="233"/>
      <c r="AB172" s="45">
        <f t="shared" ca="1" si="51"/>
        <v>0</v>
      </c>
      <c r="AC172" s="45">
        <f t="shared" ca="1" si="40"/>
        <v>0</v>
      </c>
      <c r="AD172" s="25">
        <f t="shared" ca="1" si="41"/>
        <v>0</v>
      </c>
    </row>
    <row r="173" spans="4:30" x14ac:dyDescent="0.35">
      <c r="D173" s="20">
        <v>169</v>
      </c>
      <c r="E173" s="21">
        <f t="shared" ca="1" si="52"/>
        <v>61728</v>
      </c>
      <c r="F173" s="44">
        <f t="shared" ca="1" si="42"/>
        <v>62092</v>
      </c>
      <c r="G173" s="22" t="s">
        <v>119</v>
      </c>
      <c r="H173" s="44">
        <f t="shared" ca="1" si="53"/>
        <v>61728</v>
      </c>
      <c r="I173" s="45">
        <f t="shared" ca="1" si="43"/>
        <v>0</v>
      </c>
      <c r="J173" s="45">
        <f t="shared" ca="1" si="44"/>
        <v>0</v>
      </c>
      <c r="K173" s="45">
        <f t="shared" ca="1" si="45"/>
        <v>0</v>
      </c>
      <c r="L173" s="45"/>
      <c r="M173" s="45">
        <f t="shared" ca="1" si="54"/>
        <v>0</v>
      </c>
      <c r="N173" s="257">
        <f t="shared" ca="1" si="46"/>
        <v>0</v>
      </c>
      <c r="O173" s="23"/>
      <c r="P173" s="255">
        <f t="shared" ca="1" si="47"/>
        <v>0</v>
      </c>
      <c r="Q173" s="163">
        <f t="shared" ca="1" si="48"/>
        <v>0</v>
      </c>
      <c r="R173" s="164">
        <f ca="1">NPV(Q172,K173:$K$244) + ($A$13+$A$14+$A$15)/POWER(1+Q172,$A$28-D173+1)</f>
        <v>0</v>
      </c>
      <c r="S173" s="164">
        <f ca="1">NPV(Q173,K173:$K$244) + ($A$13+$A$14+$A$15)/POWER(1+Q173,$A$28-D173+1)</f>
        <v>0</v>
      </c>
      <c r="T173" s="45">
        <f t="shared" ca="1" si="49"/>
        <v>0</v>
      </c>
      <c r="U173" s="45">
        <f t="shared" ca="1" si="55"/>
        <v>0</v>
      </c>
      <c r="V173" s="45">
        <f t="shared" ca="1" si="56"/>
        <v>0</v>
      </c>
      <c r="W173" s="45">
        <f t="shared" ca="1" si="50"/>
        <v>0</v>
      </c>
      <c r="X173" s="25">
        <f t="shared" ca="1" si="39"/>
        <v>0</v>
      </c>
      <c r="Z173" s="28">
        <f t="shared" ca="1" si="57"/>
        <v>0</v>
      </c>
      <c r="AA173" s="233"/>
      <c r="AB173" s="45">
        <f t="shared" ca="1" si="51"/>
        <v>0</v>
      </c>
      <c r="AC173" s="45">
        <f t="shared" ca="1" si="40"/>
        <v>0</v>
      </c>
      <c r="AD173" s="25">
        <f t="shared" ca="1" si="41"/>
        <v>0</v>
      </c>
    </row>
    <row r="174" spans="4:30" x14ac:dyDescent="0.35">
      <c r="D174" s="20">
        <v>170</v>
      </c>
      <c r="E174" s="21">
        <f t="shared" ca="1" si="52"/>
        <v>62093</v>
      </c>
      <c r="F174" s="44">
        <f t="shared" ca="1" si="42"/>
        <v>62457</v>
      </c>
      <c r="G174" s="22" t="s">
        <v>119</v>
      </c>
      <c r="H174" s="44">
        <f t="shared" ca="1" si="53"/>
        <v>62093</v>
      </c>
      <c r="I174" s="45">
        <f t="shared" ca="1" si="43"/>
        <v>0</v>
      </c>
      <c r="J174" s="45">
        <f t="shared" ca="1" si="44"/>
        <v>0</v>
      </c>
      <c r="K174" s="45">
        <f t="shared" ca="1" si="45"/>
        <v>0</v>
      </c>
      <c r="L174" s="45"/>
      <c r="M174" s="45">
        <f t="shared" ca="1" si="54"/>
        <v>0</v>
      </c>
      <c r="N174" s="257">
        <f t="shared" ca="1" si="46"/>
        <v>0</v>
      </c>
      <c r="O174" s="23"/>
      <c r="P174" s="255">
        <f t="shared" ca="1" si="47"/>
        <v>0</v>
      </c>
      <c r="Q174" s="163">
        <f t="shared" ca="1" si="48"/>
        <v>0</v>
      </c>
      <c r="R174" s="164">
        <f ca="1">NPV(Q173,K174:$K$244) + ($A$13+$A$14+$A$15)/POWER(1+Q173,$A$28-D174+1)</f>
        <v>0</v>
      </c>
      <c r="S174" s="164">
        <f ca="1">NPV(Q174,K174:$K$244) + ($A$13+$A$14+$A$15)/POWER(1+Q174,$A$28-D174+1)</f>
        <v>0</v>
      </c>
      <c r="T174" s="45">
        <f t="shared" ca="1" si="49"/>
        <v>0</v>
      </c>
      <c r="U174" s="45">
        <f t="shared" ca="1" si="55"/>
        <v>0</v>
      </c>
      <c r="V174" s="45">
        <f t="shared" ca="1" si="56"/>
        <v>0</v>
      </c>
      <c r="W174" s="45">
        <f t="shared" ca="1" si="50"/>
        <v>0</v>
      </c>
      <c r="X174" s="25">
        <f t="shared" ca="1" si="39"/>
        <v>0</v>
      </c>
      <c r="Z174" s="28">
        <f t="shared" ca="1" si="57"/>
        <v>0</v>
      </c>
      <c r="AA174" s="233"/>
      <c r="AB174" s="45">
        <f t="shared" ca="1" si="51"/>
        <v>0</v>
      </c>
      <c r="AC174" s="45">
        <f t="shared" ca="1" si="40"/>
        <v>0</v>
      </c>
      <c r="AD174" s="25">
        <f t="shared" ca="1" si="41"/>
        <v>0</v>
      </c>
    </row>
    <row r="175" spans="4:30" x14ac:dyDescent="0.35">
      <c r="D175" s="20">
        <v>171</v>
      </c>
      <c r="E175" s="21">
        <f t="shared" ca="1" si="52"/>
        <v>62458</v>
      </c>
      <c r="F175" s="44">
        <f t="shared" ca="1" si="42"/>
        <v>62822</v>
      </c>
      <c r="G175" s="22" t="s">
        <v>119</v>
      </c>
      <c r="H175" s="44">
        <f t="shared" ca="1" si="53"/>
        <v>62458</v>
      </c>
      <c r="I175" s="45">
        <f t="shared" ca="1" si="43"/>
        <v>0</v>
      </c>
      <c r="J175" s="45">
        <f t="shared" ca="1" si="44"/>
        <v>0</v>
      </c>
      <c r="K175" s="45">
        <f t="shared" ca="1" si="45"/>
        <v>0</v>
      </c>
      <c r="L175" s="45"/>
      <c r="M175" s="45">
        <f t="shared" ca="1" si="54"/>
        <v>0</v>
      </c>
      <c r="N175" s="257">
        <f t="shared" ca="1" si="46"/>
        <v>0</v>
      </c>
      <c r="O175" s="23"/>
      <c r="P175" s="255">
        <f t="shared" ca="1" si="47"/>
        <v>0</v>
      </c>
      <c r="Q175" s="163">
        <f t="shared" ca="1" si="48"/>
        <v>0</v>
      </c>
      <c r="R175" s="164">
        <f ca="1">NPV(Q174,K175:$K$244) + ($A$13+$A$14+$A$15)/POWER(1+Q174,$A$28-D175+1)</f>
        <v>0</v>
      </c>
      <c r="S175" s="164">
        <f ca="1">NPV(Q175,K175:$K$244) + ($A$13+$A$14+$A$15)/POWER(1+Q175,$A$28-D175+1)</f>
        <v>0</v>
      </c>
      <c r="T175" s="45">
        <f t="shared" ca="1" si="49"/>
        <v>0</v>
      </c>
      <c r="U175" s="45">
        <f t="shared" ca="1" si="55"/>
        <v>0</v>
      </c>
      <c r="V175" s="45">
        <f t="shared" ca="1" si="56"/>
        <v>0</v>
      </c>
      <c r="W175" s="45">
        <f t="shared" ca="1" si="50"/>
        <v>0</v>
      </c>
      <c r="X175" s="25">
        <f t="shared" ca="1" si="39"/>
        <v>0</v>
      </c>
      <c r="Z175" s="28">
        <f t="shared" ca="1" si="57"/>
        <v>0</v>
      </c>
      <c r="AA175" s="233"/>
      <c r="AB175" s="45">
        <f t="shared" ca="1" si="51"/>
        <v>0</v>
      </c>
      <c r="AC175" s="45">
        <f t="shared" ca="1" si="40"/>
        <v>0</v>
      </c>
      <c r="AD175" s="25">
        <f t="shared" ca="1" si="41"/>
        <v>0</v>
      </c>
    </row>
    <row r="176" spans="4:30" x14ac:dyDescent="0.35">
      <c r="D176" s="20">
        <v>172</v>
      </c>
      <c r="E176" s="21">
        <f t="shared" ca="1" si="52"/>
        <v>62823</v>
      </c>
      <c r="F176" s="44">
        <f t="shared" ca="1" si="42"/>
        <v>63188</v>
      </c>
      <c r="G176" s="22" t="s">
        <v>119</v>
      </c>
      <c r="H176" s="44">
        <f t="shared" ca="1" si="53"/>
        <v>62823</v>
      </c>
      <c r="I176" s="45">
        <f t="shared" ca="1" si="43"/>
        <v>0</v>
      </c>
      <c r="J176" s="45">
        <f t="shared" ca="1" si="44"/>
        <v>0</v>
      </c>
      <c r="K176" s="45">
        <f t="shared" ca="1" si="45"/>
        <v>0</v>
      </c>
      <c r="L176" s="45"/>
      <c r="M176" s="45">
        <f t="shared" ca="1" si="54"/>
        <v>0</v>
      </c>
      <c r="N176" s="257">
        <f t="shared" ca="1" si="46"/>
        <v>0</v>
      </c>
      <c r="O176" s="23"/>
      <c r="P176" s="255">
        <f t="shared" ca="1" si="47"/>
        <v>0</v>
      </c>
      <c r="Q176" s="163">
        <f t="shared" ca="1" si="48"/>
        <v>0</v>
      </c>
      <c r="R176" s="164">
        <f ca="1">NPV(Q175,K176:$K$244) + ($A$13+$A$14+$A$15)/POWER(1+Q175,$A$28-D176+1)</f>
        <v>0</v>
      </c>
      <c r="S176" s="164">
        <f ca="1">NPV(Q176,K176:$K$244) + ($A$13+$A$14+$A$15)/POWER(1+Q176,$A$28-D176+1)</f>
        <v>0</v>
      </c>
      <c r="T176" s="45">
        <f t="shared" ca="1" si="49"/>
        <v>0</v>
      </c>
      <c r="U176" s="45">
        <f t="shared" ca="1" si="55"/>
        <v>0</v>
      </c>
      <c r="V176" s="45">
        <f t="shared" ca="1" si="56"/>
        <v>0</v>
      </c>
      <c r="W176" s="45">
        <f t="shared" ca="1" si="50"/>
        <v>0</v>
      </c>
      <c r="X176" s="25">
        <f t="shared" ca="1" si="39"/>
        <v>0</v>
      </c>
      <c r="Z176" s="28">
        <f t="shared" ca="1" si="57"/>
        <v>0</v>
      </c>
      <c r="AA176" s="233"/>
      <c r="AB176" s="45">
        <f t="shared" ca="1" si="51"/>
        <v>0</v>
      </c>
      <c r="AC176" s="45">
        <f t="shared" ca="1" si="40"/>
        <v>0</v>
      </c>
      <c r="AD176" s="25">
        <f t="shared" ca="1" si="41"/>
        <v>0</v>
      </c>
    </row>
    <row r="177" spans="4:30" x14ac:dyDescent="0.35">
      <c r="D177" s="20">
        <v>173</v>
      </c>
      <c r="E177" s="21">
        <f t="shared" ca="1" si="52"/>
        <v>63189</v>
      </c>
      <c r="F177" s="44">
        <f t="shared" ca="1" si="42"/>
        <v>63553</v>
      </c>
      <c r="G177" s="22" t="s">
        <v>119</v>
      </c>
      <c r="H177" s="44">
        <f t="shared" ca="1" si="53"/>
        <v>63189</v>
      </c>
      <c r="I177" s="45">
        <f t="shared" ca="1" si="43"/>
        <v>0</v>
      </c>
      <c r="J177" s="45">
        <f t="shared" ca="1" si="44"/>
        <v>0</v>
      </c>
      <c r="K177" s="45">
        <f t="shared" ca="1" si="45"/>
        <v>0</v>
      </c>
      <c r="L177" s="45"/>
      <c r="M177" s="45">
        <f t="shared" ca="1" si="54"/>
        <v>0</v>
      </c>
      <c r="N177" s="257">
        <f t="shared" ca="1" si="46"/>
        <v>0</v>
      </c>
      <c r="O177" s="23"/>
      <c r="P177" s="255">
        <f t="shared" ca="1" si="47"/>
        <v>0</v>
      </c>
      <c r="Q177" s="163">
        <f t="shared" ca="1" si="48"/>
        <v>0</v>
      </c>
      <c r="R177" s="164">
        <f ca="1">NPV(Q176,K177:$K$244) + ($A$13+$A$14+$A$15)/POWER(1+Q176,$A$28-D177+1)</f>
        <v>0</v>
      </c>
      <c r="S177" s="164">
        <f ca="1">NPV(Q177,K177:$K$244) + ($A$13+$A$14+$A$15)/POWER(1+Q177,$A$28-D177+1)</f>
        <v>0</v>
      </c>
      <c r="T177" s="45">
        <f t="shared" ca="1" si="49"/>
        <v>0</v>
      </c>
      <c r="U177" s="45">
        <f t="shared" ca="1" si="55"/>
        <v>0</v>
      </c>
      <c r="V177" s="45">
        <f t="shared" ca="1" si="56"/>
        <v>0</v>
      </c>
      <c r="W177" s="45">
        <f t="shared" ca="1" si="50"/>
        <v>0</v>
      </c>
      <c r="X177" s="25">
        <f t="shared" ca="1" si="39"/>
        <v>0</v>
      </c>
      <c r="Z177" s="28">
        <f t="shared" ca="1" si="57"/>
        <v>0</v>
      </c>
      <c r="AA177" s="233"/>
      <c r="AB177" s="45">
        <f t="shared" ca="1" si="51"/>
        <v>0</v>
      </c>
      <c r="AC177" s="45">
        <f t="shared" ca="1" si="40"/>
        <v>0</v>
      </c>
      <c r="AD177" s="25">
        <f t="shared" ca="1" si="41"/>
        <v>0</v>
      </c>
    </row>
    <row r="178" spans="4:30" x14ac:dyDescent="0.35">
      <c r="D178" s="20">
        <v>174</v>
      </c>
      <c r="E178" s="21">
        <f t="shared" ca="1" si="52"/>
        <v>63554</v>
      </c>
      <c r="F178" s="44">
        <f t="shared" ca="1" si="42"/>
        <v>63918</v>
      </c>
      <c r="G178" s="22" t="s">
        <v>119</v>
      </c>
      <c r="H178" s="44">
        <f t="shared" ca="1" si="53"/>
        <v>63554</v>
      </c>
      <c r="I178" s="45">
        <f t="shared" ca="1" si="43"/>
        <v>0</v>
      </c>
      <c r="J178" s="45">
        <f t="shared" ca="1" si="44"/>
        <v>0</v>
      </c>
      <c r="K178" s="45">
        <f t="shared" ca="1" si="45"/>
        <v>0</v>
      </c>
      <c r="L178" s="45"/>
      <c r="M178" s="45">
        <f t="shared" ca="1" si="54"/>
        <v>0</v>
      </c>
      <c r="N178" s="257">
        <f t="shared" ca="1" si="46"/>
        <v>0</v>
      </c>
      <c r="O178" s="23"/>
      <c r="P178" s="255">
        <f t="shared" ca="1" si="47"/>
        <v>0</v>
      </c>
      <c r="Q178" s="163">
        <f t="shared" ca="1" si="48"/>
        <v>0</v>
      </c>
      <c r="R178" s="164">
        <f ca="1">NPV(Q177,K178:$K$244) + ($A$13+$A$14+$A$15)/POWER(1+Q177,$A$28-D178+1)</f>
        <v>0</v>
      </c>
      <c r="S178" s="164">
        <f ca="1">NPV(Q178,K178:$K$244) + ($A$13+$A$14+$A$15)/POWER(1+Q178,$A$28-D178+1)</f>
        <v>0</v>
      </c>
      <c r="T178" s="45">
        <f t="shared" ca="1" si="49"/>
        <v>0</v>
      </c>
      <c r="U178" s="45">
        <f t="shared" ca="1" si="55"/>
        <v>0</v>
      </c>
      <c r="V178" s="45">
        <f t="shared" ca="1" si="56"/>
        <v>0</v>
      </c>
      <c r="W178" s="45">
        <f t="shared" ca="1" si="50"/>
        <v>0</v>
      </c>
      <c r="X178" s="25">
        <f t="shared" ca="1" si="39"/>
        <v>0</v>
      </c>
      <c r="Z178" s="28">
        <f t="shared" ca="1" si="57"/>
        <v>0</v>
      </c>
      <c r="AA178" s="233"/>
      <c r="AB178" s="45">
        <f t="shared" ca="1" si="51"/>
        <v>0</v>
      </c>
      <c r="AC178" s="45">
        <f t="shared" ca="1" si="40"/>
        <v>0</v>
      </c>
      <c r="AD178" s="25">
        <f t="shared" ca="1" si="41"/>
        <v>0</v>
      </c>
    </row>
    <row r="179" spans="4:30" x14ac:dyDescent="0.35">
      <c r="D179" s="20">
        <v>175</v>
      </c>
      <c r="E179" s="21">
        <f t="shared" ca="1" si="52"/>
        <v>63919</v>
      </c>
      <c r="F179" s="44">
        <f t="shared" ca="1" si="42"/>
        <v>64283</v>
      </c>
      <c r="G179" s="22" t="s">
        <v>119</v>
      </c>
      <c r="H179" s="44">
        <f t="shared" ca="1" si="53"/>
        <v>63919</v>
      </c>
      <c r="I179" s="45">
        <f t="shared" ca="1" si="43"/>
        <v>0</v>
      </c>
      <c r="J179" s="45">
        <f t="shared" ca="1" si="44"/>
        <v>0</v>
      </c>
      <c r="K179" s="45">
        <f t="shared" ca="1" si="45"/>
        <v>0</v>
      </c>
      <c r="L179" s="45"/>
      <c r="M179" s="45">
        <f t="shared" ca="1" si="54"/>
        <v>0</v>
      </c>
      <c r="N179" s="257">
        <f t="shared" ca="1" si="46"/>
        <v>0</v>
      </c>
      <c r="O179" s="23"/>
      <c r="P179" s="255">
        <f t="shared" ca="1" si="47"/>
        <v>0</v>
      </c>
      <c r="Q179" s="163">
        <f t="shared" ca="1" si="48"/>
        <v>0</v>
      </c>
      <c r="R179" s="164">
        <f ca="1">NPV(Q178,K179:$K$244) + ($A$13+$A$14+$A$15)/POWER(1+Q178,$A$28-D179+1)</f>
        <v>0</v>
      </c>
      <c r="S179" s="164">
        <f ca="1">NPV(Q179,K179:$K$244) + ($A$13+$A$14+$A$15)/POWER(1+Q179,$A$28-D179+1)</f>
        <v>0</v>
      </c>
      <c r="T179" s="45">
        <f t="shared" ca="1" si="49"/>
        <v>0</v>
      </c>
      <c r="U179" s="45">
        <f t="shared" ca="1" si="55"/>
        <v>0</v>
      </c>
      <c r="V179" s="45">
        <f t="shared" ca="1" si="56"/>
        <v>0</v>
      </c>
      <c r="W179" s="45">
        <f t="shared" ca="1" si="50"/>
        <v>0</v>
      </c>
      <c r="X179" s="25">
        <f t="shared" ca="1" si="39"/>
        <v>0</v>
      </c>
      <c r="Z179" s="28">
        <f t="shared" ca="1" si="57"/>
        <v>0</v>
      </c>
      <c r="AA179" s="233"/>
      <c r="AB179" s="45">
        <f t="shared" ca="1" si="51"/>
        <v>0</v>
      </c>
      <c r="AC179" s="45">
        <f t="shared" ca="1" si="40"/>
        <v>0</v>
      </c>
      <c r="AD179" s="25">
        <f t="shared" ca="1" si="41"/>
        <v>0</v>
      </c>
    </row>
    <row r="180" spans="4:30" x14ac:dyDescent="0.35">
      <c r="D180" s="20">
        <v>176</v>
      </c>
      <c r="E180" s="21">
        <f t="shared" ca="1" si="52"/>
        <v>64284</v>
      </c>
      <c r="F180" s="44">
        <f t="shared" ca="1" si="42"/>
        <v>64649</v>
      </c>
      <c r="G180" s="22" t="s">
        <v>119</v>
      </c>
      <c r="H180" s="44">
        <f t="shared" ca="1" si="53"/>
        <v>64284</v>
      </c>
      <c r="I180" s="45">
        <f t="shared" ca="1" si="43"/>
        <v>0</v>
      </c>
      <c r="J180" s="45">
        <f t="shared" ca="1" si="44"/>
        <v>0</v>
      </c>
      <c r="K180" s="45">
        <f t="shared" ca="1" si="45"/>
        <v>0</v>
      </c>
      <c r="L180" s="45"/>
      <c r="M180" s="45">
        <f t="shared" ca="1" si="54"/>
        <v>0</v>
      </c>
      <c r="N180" s="257">
        <f t="shared" ca="1" si="46"/>
        <v>0</v>
      </c>
      <c r="O180" s="23"/>
      <c r="P180" s="255">
        <f t="shared" ca="1" si="47"/>
        <v>0</v>
      </c>
      <c r="Q180" s="163">
        <f t="shared" ca="1" si="48"/>
        <v>0</v>
      </c>
      <c r="R180" s="164">
        <f ca="1">NPV(Q179,K180:$K$244) + ($A$13+$A$14+$A$15)/POWER(1+Q179,$A$28-D180+1)</f>
        <v>0</v>
      </c>
      <c r="S180" s="164">
        <f ca="1">NPV(Q180,K180:$K$244) + ($A$13+$A$14+$A$15)/POWER(1+Q180,$A$28-D180+1)</f>
        <v>0</v>
      </c>
      <c r="T180" s="45">
        <f t="shared" ca="1" si="49"/>
        <v>0</v>
      </c>
      <c r="U180" s="45">
        <f t="shared" ca="1" si="55"/>
        <v>0</v>
      </c>
      <c r="V180" s="45">
        <f t="shared" ca="1" si="56"/>
        <v>0</v>
      </c>
      <c r="W180" s="45">
        <f t="shared" ca="1" si="50"/>
        <v>0</v>
      </c>
      <c r="X180" s="25">
        <f t="shared" ca="1" si="39"/>
        <v>0</v>
      </c>
      <c r="Z180" s="28">
        <f t="shared" ca="1" si="57"/>
        <v>0</v>
      </c>
      <c r="AA180" s="233"/>
      <c r="AB180" s="45">
        <f t="shared" ca="1" si="51"/>
        <v>0</v>
      </c>
      <c r="AC180" s="45">
        <f t="shared" ca="1" si="40"/>
        <v>0</v>
      </c>
      <c r="AD180" s="25">
        <f t="shared" ca="1" si="41"/>
        <v>0</v>
      </c>
    </row>
    <row r="181" spans="4:30" x14ac:dyDescent="0.35">
      <c r="D181" s="20">
        <v>177</v>
      </c>
      <c r="E181" s="21">
        <f t="shared" ca="1" si="52"/>
        <v>64650</v>
      </c>
      <c r="F181" s="44">
        <f t="shared" ca="1" si="42"/>
        <v>65014</v>
      </c>
      <c r="G181" s="22" t="s">
        <v>119</v>
      </c>
      <c r="H181" s="44">
        <f t="shared" ca="1" si="53"/>
        <v>64650</v>
      </c>
      <c r="I181" s="45">
        <f t="shared" ca="1" si="43"/>
        <v>0</v>
      </c>
      <c r="J181" s="45">
        <f t="shared" ca="1" si="44"/>
        <v>0</v>
      </c>
      <c r="K181" s="45">
        <f t="shared" ca="1" si="45"/>
        <v>0</v>
      </c>
      <c r="L181" s="45"/>
      <c r="M181" s="45">
        <f t="shared" ca="1" si="54"/>
        <v>0</v>
      </c>
      <c r="N181" s="257">
        <f t="shared" ca="1" si="46"/>
        <v>0</v>
      </c>
      <c r="O181" s="23"/>
      <c r="P181" s="255">
        <f t="shared" ca="1" si="47"/>
        <v>0</v>
      </c>
      <c r="Q181" s="163">
        <f t="shared" ca="1" si="48"/>
        <v>0</v>
      </c>
      <c r="R181" s="164">
        <f ca="1">NPV(Q180,K181:$K$244) + ($A$13+$A$14+$A$15)/POWER(1+Q180,$A$28-D181+1)</f>
        <v>0</v>
      </c>
      <c r="S181" s="164">
        <f ca="1">NPV(Q181,K181:$K$244) + ($A$13+$A$14+$A$15)/POWER(1+Q181,$A$28-D181+1)</f>
        <v>0</v>
      </c>
      <c r="T181" s="45">
        <f t="shared" ca="1" si="49"/>
        <v>0</v>
      </c>
      <c r="U181" s="45">
        <f t="shared" ca="1" si="55"/>
        <v>0</v>
      </c>
      <c r="V181" s="45">
        <f t="shared" ca="1" si="56"/>
        <v>0</v>
      </c>
      <c r="W181" s="45">
        <f t="shared" ca="1" si="50"/>
        <v>0</v>
      </c>
      <c r="X181" s="25">
        <f t="shared" ca="1" si="39"/>
        <v>0</v>
      </c>
      <c r="Z181" s="28">
        <f t="shared" ca="1" si="57"/>
        <v>0</v>
      </c>
      <c r="AA181" s="233"/>
      <c r="AB181" s="45">
        <f t="shared" ca="1" si="51"/>
        <v>0</v>
      </c>
      <c r="AC181" s="45">
        <f t="shared" ca="1" si="40"/>
        <v>0</v>
      </c>
      <c r="AD181" s="25">
        <f t="shared" ca="1" si="41"/>
        <v>0</v>
      </c>
    </row>
    <row r="182" spans="4:30" x14ac:dyDescent="0.35">
      <c r="D182" s="20">
        <v>178</v>
      </c>
      <c r="E182" s="21">
        <f t="shared" ca="1" si="52"/>
        <v>65015</v>
      </c>
      <c r="F182" s="44">
        <f t="shared" ca="1" si="42"/>
        <v>65379</v>
      </c>
      <c r="G182" s="22" t="s">
        <v>119</v>
      </c>
      <c r="H182" s="44">
        <f t="shared" ca="1" si="53"/>
        <v>65015</v>
      </c>
      <c r="I182" s="45">
        <f t="shared" ca="1" si="43"/>
        <v>0</v>
      </c>
      <c r="J182" s="45">
        <f t="shared" ca="1" si="44"/>
        <v>0</v>
      </c>
      <c r="K182" s="45">
        <f t="shared" ca="1" si="45"/>
        <v>0</v>
      </c>
      <c r="L182" s="45"/>
      <c r="M182" s="45">
        <f t="shared" ca="1" si="54"/>
        <v>0</v>
      </c>
      <c r="N182" s="257">
        <f t="shared" ca="1" si="46"/>
        <v>0</v>
      </c>
      <c r="O182" s="23"/>
      <c r="P182" s="255">
        <f t="shared" ca="1" si="47"/>
        <v>0</v>
      </c>
      <c r="Q182" s="163">
        <f t="shared" ca="1" si="48"/>
        <v>0</v>
      </c>
      <c r="R182" s="164">
        <f ca="1">NPV(Q181,K182:$K$244) + ($A$13+$A$14+$A$15)/POWER(1+Q181,$A$28-D182+1)</f>
        <v>0</v>
      </c>
      <c r="S182" s="164">
        <f ca="1">NPV(Q182,K182:$K$244) + ($A$13+$A$14+$A$15)/POWER(1+Q182,$A$28-D182+1)</f>
        <v>0</v>
      </c>
      <c r="T182" s="45">
        <f t="shared" ca="1" si="49"/>
        <v>0</v>
      </c>
      <c r="U182" s="45">
        <f t="shared" ca="1" si="55"/>
        <v>0</v>
      </c>
      <c r="V182" s="45">
        <f t="shared" ca="1" si="56"/>
        <v>0</v>
      </c>
      <c r="W182" s="45">
        <f t="shared" ca="1" si="50"/>
        <v>0</v>
      </c>
      <c r="X182" s="25">
        <f t="shared" ca="1" si="39"/>
        <v>0</v>
      </c>
      <c r="Z182" s="28">
        <f t="shared" ca="1" si="57"/>
        <v>0</v>
      </c>
      <c r="AA182" s="233"/>
      <c r="AB182" s="45">
        <f t="shared" ca="1" si="51"/>
        <v>0</v>
      </c>
      <c r="AC182" s="45">
        <f t="shared" ca="1" si="40"/>
        <v>0</v>
      </c>
      <c r="AD182" s="25">
        <f t="shared" ca="1" si="41"/>
        <v>0</v>
      </c>
    </row>
    <row r="183" spans="4:30" x14ac:dyDescent="0.35">
      <c r="D183" s="20">
        <v>179</v>
      </c>
      <c r="E183" s="21">
        <f t="shared" ca="1" si="52"/>
        <v>65380</v>
      </c>
      <c r="F183" s="44">
        <f t="shared" ca="1" si="42"/>
        <v>65744</v>
      </c>
      <c r="G183" s="22" t="s">
        <v>119</v>
      </c>
      <c r="H183" s="44">
        <f t="shared" ca="1" si="53"/>
        <v>65380</v>
      </c>
      <c r="I183" s="45">
        <f t="shared" ca="1" si="43"/>
        <v>0</v>
      </c>
      <c r="J183" s="45">
        <f t="shared" ca="1" si="44"/>
        <v>0</v>
      </c>
      <c r="K183" s="45">
        <f t="shared" ca="1" si="45"/>
        <v>0</v>
      </c>
      <c r="L183" s="45"/>
      <c r="M183" s="45">
        <f t="shared" ca="1" si="54"/>
        <v>0</v>
      </c>
      <c r="N183" s="257">
        <f t="shared" ca="1" si="46"/>
        <v>0</v>
      </c>
      <c r="O183" s="23"/>
      <c r="P183" s="255">
        <f t="shared" ca="1" si="47"/>
        <v>0</v>
      </c>
      <c r="Q183" s="163">
        <f t="shared" ca="1" si="48"/>
        <v>0</v>
      </c>
      <c r="R183" s="164">
        <f ca="1">NPV(Q182,K183:$K$244) + ($A$13+$A$14+$A$15)/POWER(1+Q182,$A$28-D183+1)</f>
        <v>0</v>
      </c>
      <c r="S183" s="164">
        <f ca="1">NPV(Q183,K183:$K$244) + ($A$13+$A$14+$A$15)/POWER(1+Q183,$A$28-D183+1)</f>
        <v>0</v>
      </c>
      <c r="T183" s="45">
        <f t="shared" ca="1" si="49"/>
        <v>0</v>
      </c>
      <c r="U183" s="45">
        <f t="shared" ca="1" si="55"/>
        <v>0</v>
      </c>
      <c r="V183" s="45">
        <f t="shared" ca="1" si="56"/>
        <v>0</v>
      </c>
      <c r="W183" s="45">
        <f t="shared" ca="1" si="50"/>
        <v>0</v>
      </c>
      <c r="X183" s="25">
        <f t="shared" ca="1" si="39"/>
        <v>0</v>
      </c>
      <c r="Z183" s="28">
        <f t="shared" ca="1" si="57"/>
        <v>0</v>
      </c>
      <c r="AA183" s="233"/>
      <c r="AB183" s="45">
        <f t="shared" ca="1" si="51"/>
        <v>0</v>
      </c>
      <c r="AC183" s="45">
        <f t="shared" ca="1" si="40"/>
        <v>0</v>
      </c>
      <c r="AD183" s="25">
        <f t="shared" ca="1" si="41"/>
        <v>0</v>
      </c>
    </row>
    <row r="184" spans="4:30" x14ac:dyDescent="0.35">
      <c r="D184" s="20">
        <v>180</v>
      </c>
      <c r="E184" s="21">
        <f t="shared" ca="1" si="52"/>
        <v>65745</v>
      </c>
      <c r="F184" s="44">
        <f t="shared" ca="1" si="42"/>
        <v>66110</v>
      </c>
      <c r="G184" s="22" t="s">
        <v>119</v>
      </c>
      <c r="H184" s="44">
        <f t="shared" ca="1" si="53"/>
        <v>65745</v>
      </c>
      <c r="I184" s="45">
        <f t="shared" ca="1" si="43"/>
        <v>0</v>
      </c>
      <c r="J184" s="45">
        <f t="shared" ca="1" si="44"/>
        <v>0</v>
      </c>
      <c r="K184" s="45">
        <f t="shared" ca="1" si="45"/>
        <v>0</v>
      </c>
      <c r="L184" s="45"/>
      <c r="M184" s="45">
        <f t="shared" ca="1" si="54"/>
        <v>0</v>
      </c>
      <c r="N184" s="257">
        <f t="shared" ca="1" si="46"/>
        <v>0</v>
      </c>
      <c r="O184" s="23"/>
      <c r="P184" s="255">
        <f t="shared" ca="1" si="47"/>
        <v>0</v>
      </c>
      <c r="Q184" s="163">
        <f t="shared" ca="1" si="48"/>
        <v>0</v>
      </c>
      <c r="R184" s="164">
        <f ca="1">NPV(Q183,K184:$K$244) + ($A$13+$A$14+$A$15)/POWER(1+Q183,$A$28-D184+1)</f>
        <v>0</v>
      </c>
      <c r="S184" s="164">
        <f ca="1">NPV(Q184,K184:$K$244) + ($A$13+$A$14+$A$15)/POWER(1+Q184,$A$28-D184+1)</f>
        <v>0</v>
      </c>
      <c r="T184" s="45">
        <f t="shared" ca="1" si="49"/>
        <v>0</v>
      </c>
      <c r="U184" s="45">
        <f t="shared" ca="1" si="55"/>
        <v>0</v>
      </c>
      <c r="V184" s="45">
        <f t="shared" ca="1" si="56"/>
        <v>0</v>
      </c>
      <c r="W184" s="45">
        <f t="shared" ca="1" si="50"/>
        <v>0</v>
      </c>
      <c r="X184" s="25">
        <f t="shared" ca="1" si="39"/>
        <v>0</v>
      </c>
      <c r="Z184" s="28">
        <f t="shared" ca="1" si="57"/>
        <v>0</v>
      </c>
      <c r="AA184" s="233"/>
      <c r="AB184" s="45">
        <f t="shared" ca="1" si="51"/>
        <v>0</v>
      </c>
      <c r="AC184" s="45">
        <f t="shared" ca="1" si="40"/>
        <v>0</v>
      </c>
      <c r="AD184" s="25">
        <f t="shared" ca="1" si="41"/>
        <v>0</v>
      </c>
    </row>
    <row r="185" spans="4:30" x14ac:dyDescent="0.35">
      <c r="D185" s="20">
        <v>181</v>
      </c>
      <c r="E185" s="21">
        <f t="shared" ca="1" si="52"/>
        <v>66111</v>
      </c>
      <c r="F185" s="44">
        <f t="shared" ca="1" si="42"/>
        <v>66475</v>
      </c>
      <c r="G185" s="22" t="s">
        <v>119</v>
      </c>
      <c r="H185" s="44">
        <f t="shared" ca="1" si="53"/>
        <v>66111</v>
      </c>
      <c r="I185" s="45">
        <f t="shared" ca="1" si="43"/>
        <v>0</v>
      </c>
      <c r="J185" s="45">
        <f t="shared" ca="1" si="44"/>
        <v>0</v>
      </c>
      <c r="K185" s="45">
        <f t="shared" ca="1" si="45"/>
        <v>0</v>
      </c>
      <c r="L185" s="45"/>
      <c r="M185" s="45">
        <f t="shared" ca="1" si="54"/>
        <v>0</v>
      </c>
      <c r="N185" s="257">
        <f t="shared" ca="1" si="46"/>
        <v>0</v>
      </c>
      <c r="O185" s="23"/>
      <c r="P185" s="255">
        <f t="shared" ca="1" si="47"/>
        <v>0</v>
      </c>
      <c r="Q185" s="163">
        <f t="shared" ca="1" si="48"/>
        <v>0</v>
      </c>
      <c r="R185" s="164">
        <f ca="1">NPV(Q184,K185:$K$244) + ($A$13+$A$14+$A$15)/POWER(1+Q184,$A$28-D185+1)</f>
        <v>0</v>
      </c>
      <c r="S185" s="164">
        <f ca="1">NPV(Q185,K185:$K$244) + ($A$13+$A$14+$A$15)/POWER(1+Q185,$A$28-D185+1)</f>
        <v>0</v>
      </c>
      <c r="T185" s="45">
        <f t="shared" ca="1" si="49"/>
        <v>0</v>
      </c>
      <c r="U185" s="45">
        <f t="shared" ca="1" si="55"/>
        <v>0</v>
      </c>
      <c r="V185" s="45">
        <f t="shared" ca="1" si="56"/>
        <v>0</v>
      </c>
      <c r="W185" s="45">
        <f t="shared" ca="1" si="50"/>
        <v>0</v>
      </c>
      <c r="X185" s="25">
        <f t="shared" ca="1" si="39"/>
        <v>0</v>
      </c>
      <c r="Z185" s="28">
        <f t="shared" ca="1" si="57"/>
        <v>0</v>
      </c>
      <c r="AA185" s="233"/>
      <c r="AB185" s="45">
        <f t="shared" ca="1" si="51"/>
        <v>0</v>
      </c>
      <c r="AC185" s="45">
        <f t="shared" ca="1" si="40"/>
        <v>0</v>
      </c>
      <c r="AD185" s="25">
        <f t="shared" ca="1" si="41"/>
        <v>0</v>
      </c>
    </row>
    <row r="186" spans="4:30" x14ac:dyDescent="0.35">
      <c r="D186" s="20">
        <v>182</v>
      </c>
      <c r="E186" s="21">
        <f t="shared" ca="1" si="52"/>
        <v>66476</v>
      </c>
      <c r="F186" s="44">
        <f t="shared" ca="1" si="42"/>
        <v>66840</v>
      </c>
      <c r="G186" s="22" t="s">
        <v>119</v>
      </c>
      <c r="H186" s="44">
        <f t="shared" ca="1" si="53"/>
        <v>66476</v>
      </c>
      <c r="I186" s="45">
        <f t="shared" ca="1" si="43"/>
        <v>0</v>
      </c>
      <c r="J186" s="45">
        <f t="shared" ca="1" si="44"/>
        <v>0</v>
      </c>
      <c r="K186" s="45">
        <f t="shared" ca="1" si="45"/>
        <v>0</v>
      </c>
      <c r="L186" s="45"/>
      <c r="M186" s="45">
        <f t="shared" ca="1" si="54"/>
        <v>0</v>
      </c>
      <c r="N186" s="257">
        <f t="shared" ca="1" si="46"/>
        <v>0</v>
      </c>
      <c r="O186" s="23"/>
      <c r="P186" s="255">
        <f t="shared" ca="1" si="47"/>
        <v>0</v>
      </c>
      <c r="Q186" s="163">
        <f t="shared" ca="1" si="48"/>
        <v>0</v>
      </c>
      <c r="R186" s="164">
        <f ca="1">NPV(Q185,K186:$K$244) + ($A$13+$A$14+$A$15)/POWER(1+Q185,$A$28-D186+1)</f>
        <v>0</v>
      </c>
      <c r="S186" s="164">
        <f ca="1">NPV(Q186,K186:$K$244) + ($A$13+$A$14+$A$15)/POWER(1+Q186,$A$28-D186+1)</f>
        <v>0</v>
      </c>
      <c r="T186" s="45">
        <f t="shared" ca="1" si="49"/>
        <v>0</v>
      </c>
      <c r="U186" s="45">
        <f t="shared" ca="1" si="55"/>
        <v>0</v>
      </c>
      <c r="V186" s="45">
        <f t="shared" ca="1" si="56"/>
        <v>0</v>
      </c>
      <c r="W186" s="45">
        <f t="shared" ca="1" si="50"/>
        <v>0</v>
      </c>
      <c r="X186" s="25">
        <f t="shared" ca="1" si="39"/>
        <v>0</v>
      </c>
      <c r="Z186" s="28">
        <f t="shared" ca="1" si="57"/>
        <v>0</v>
      </c>
      <c r="AA186" s="233"/>
      <c r="AB186" s="45">
        <f t="shared" ca="1" si="51"/>
        <v>0</v>
      </c>
      <c r="AC186" s="45">
        <f t="shared" ca="1" si="40"/>
        <v>0</v>
      </c>
      <c r="AD186" s="25">
        <f t="shared" ca="1" si="41"/>
        <v>0</v>
      </c>
    </row>
    <row r="187" spans="4:30" x14ac:dyDescent="0.35">
      <c r="D187" s="20">
        <v>183</v>
      </c>
      <c r="E187" s="21">
        <f t="shared" ca="1" si="52"/>
        <v>66841</v>
      </c>
      <c r="F187" s="44">
        <f t="shared" ca="1" si="42"/>
        <v>67205</v>
      </c>
      <c r="G187" s="22" t="s">
        <v>119</v>
      </c>
      <c r="H187" s="44">
        <f t="shared" ca="1" si="53"/>
        <v>66841</v>
      </c>
      <c r="I187" s="45">
        <f t="shared" ca="1" si="43"/>
        <v>0</v>
      </c>
      <c r="J187" s="45">
        <f t="shared" ca="1" si="44"/>
        <v>0</v>
      </c>
      <c r="K187" s="45">
        <f t="shared" ca="1" si="45"/>
        <v>0</v>
      </c>
      <c r="L187" s="45"/>
      <c r="M187" s="45">
        <f t="shared" ca="1" si="54"/>
        <v>0</v>
      </c>
      <c r="N187" s="257">
        <f t="shared" ca="1" si="46"/>
        <v>0</v>
      </c>
      <c r="O187" s="23"/>
      <c r="P187" s="255">
        <f t="shared" ca="1" si="47"/>
        <v>0</v>
      </c>
      <c r="Q187" s="163">
        <f t="shared" ca="1" si="48"/>
        <v>0</v>
      </c>
      <c r="R187" s="164">
        <f ca="1">NPV(Q186,K187:$K$244) + ($A$13+$A$14+$A$15)/POWER(1+Q186,$A$28-D187+1)</f>
        <v>0</v>
      </c>
      <c r="S187" s="164">
        <f ca="1">NPV(Q187,K187:$K$244) + ($A$13+$A$14+$A$15)/POWER(1+Q187,$A$28-D187+1)</f>
        <v>0</v>
      </c>
      <c r="T187" s="45">
        <f t="shared" ca="1" si="49"/>
        <v>0</v>
      </c>
      <c r="U187" s="45">
        <f t="shared" ca="1" si="55"/>
        <v>0</v>
      </c>
      <c r="V187" s="45">
        <f t="shared" ca="1" si="56"/>
        <v>0</v>
      </c>
      <c r="W187" s="45">
        <f t="shared" ca="1" si="50"/>
        <v>0</v>
      </c>
      <c r="X187" s="25">
        <f t="shared" ca="1" si="39"/>
        <v>0</v>
      </c>
      <c r="Z187" s="28">
        <f t="shared" ca="1" si="57"/>
        <v>0</v>
      </c>
      <c r="AA187" s="233"/>
      <c r="AB187" s="45">
        <f t="shared" ca="1" si="51"/>
        <v>0</v>
      </c>
      <c r="AC187" s="45">
        <f t="shared" ca="1" si="40"/>
        <v>0</v>
      </c>
      <c r="AD187" s="25">
        <f t="shared" ca="1" si="41"/>
        <v>0</v>
      </c>
    </row>
    <row r="188" spans="4:30" x14ac:dyDescent="0.35">
      <c r="D188" s="20">
        <v>184</v>
      </c>
      <c r="E188" s="21">
        <f t="shared" ca="1" si="52"/>
        <v>67206</v>
      </c>
      <c r="F188" s="44">
        <f t="shared" ca="1" si="42"/>
        <v>67571</v>
      </c>
      <c r="G188" s="22" t="s">
        <v>119</v>
      </c>
      <c r="H188" s="44">
        <f t="shared" ca="1" si="53"/>
        <v>67206</v>
      </c>
      <c r="I188" s="45">
        <f t="shared" ca="1" si="43"/>
        <v>0</v>
      </c>
      <c r="J188" s="45">
        <f t="shared" ca="1" si="44"/>
        <v>0</v>
      </c>
      <c r="K188" s="45">
        <f t="shared" ca="1" si="45"/>
        <v>0</v>
      </c>
      <c r="L188" s="45"/>
      <c r="M188" s="45">
        <f t="shared" ca="1" si="54"/>
        <v>0</v>
      </c>
      <c r="N188" s="257">
        <f t="shared" ca="1" si="46"/>
        <v>0</v>
      </c>
      <c r="O188" s="23"/>
      <c r="P188" s="255">
        <f t="shared" ca="1" si="47"/>
        <v>0</v>
      </c>
      <c r="Q188" s="163">
        <f t="shared" ca="1" si="48"/>
        <v>0</v>
      </c>
      <c r="R188" s="164">
        <f ca="1">NPV(Q187,K188:$K$244) + ($A$13+$A$14+$A$15)/POWER(1+Q187,$A$28-D188+1)</f>
        <v>0</v>
      </c>
      <c r="S188" s="164">
        <f ca="1">NPV(Q188,K188:$K$244) + ($A$13+$A$14+$A$15)/POWER(1+Q188,$A$28-D188+1)</f>
        <v>0</v>
      </c>
      <c r="T188" s="45">
        <f t="shared" ca="1" si="49"/>
        <v>0</v>
      </c>
      <c r="U188" s="45">
        <f t="shared" ca="1" si="55"/>
        <v>0</v>
      </c>
      <c r="V188" s="45">
        <f t="shared" ca="1" si="56"/>
        <v>0</v>
      </c>
      <c r="W188" s="45">
        <f t="shared" ca="1" si="50"/>
        <v>0</v>
      </c>
      <c r="X188" s="25">
        <f t="shared" ca="1" si="39"/>
        <v>0</v>
      </c>
      <c r="Z188" s="28">
        <f t="shared" ca="1" si="57"/>
        <v>0</v>
      </c>
      <c r="AA188" s="233"/>
      <c r="AB188" s="45">
        <f t="shared" ca="1" si="51"/>
        <v>0</v>
      </c>
      <c r="AC188" s="45">
        <f t="shared" ca="1" si="40"/>
        <v>0</v>
      </c>
      <c r="AD188" s="25">
        <f t="shared" ca="1" si="41"/>
        <v>0</v>
      </c>
    </row>
    <row r="189" spans="4:30" x14ac:dyDescent="0.35">
      <c r="D189" s="20">
        <v>185</v>
      </c>
      <c r="E189" s="21">
        <f t="shared" ca="1" si="52"/>
        <v>67572</v>
      </c>
      <c r="F189" s="44">
        <f t="shared" ca="1" si="42"/>
        <v>67936</v>
      </c>
      <c r="G189" s="22" t="s">
        <v>119</v>
      </c>
      <c r="H189" s="44">
        <f t="shared" ca="1" si="53"/>
        <v>67572</v>
      </c>
      <c r="I189" s="45">
        <f t="shared" ca="1" si="43"/>
        <v>0</v>
      </c>
      <c r="J189" s="45">
        <f t="shared" ca="1" si="44"/>
        <v>0</v>
      </c>
      <c r="K189" s="45">
        <f t="shared" ca="1" si="45"/>
        <v>0</v>
      </c>
      <c r="L189" s="45"/>
      <c r="M189" s="45">
        <f t="shared" ca="1" si="54"/>
        <v>0</v>
      </c>
      <c r="N189" s="257">
        <f t="shared" ca="1" si="46"/>
        <v>0</v>
      </c>
      <c r="O189" s="23"/>
      <c r="P189" s="255">
        <f t="shared" ca="1" si="47"/>
        <v>0</v>
      </c>
      <c r="Q189" s="163">
        <f t="shared" ca="1" si="48"/>
        <v>0</v>
      </c>
      <c r="R189" s="164">
        <f ca="1">NPV(Q188,K189:$K$244) + ($A$13+$A$14+$A$15)/POWER(1+Q188,$A$28-D189+1)</f>
        <v>0</v>
      </c>
      <c r="S189" s="164">
        <f ca="1">NPV(Q189,K189:$K$244) + ($A$13+$A$14+$A$15)/POWER(1+Q189,$A$28-D189+1)</f>
        <v>0</v>
      </c>
      <c r="T189" s="45">
        <f t="shared" ca="1" si="49"/>
        <v>0</v>
      </c>
      <c r="U189" s="45">
        <f t="shared" ca="1" si="55"/>
        <v>0</v>
      </c>
      <c r="V189" s="45">
        <f t="shared" ca="1" si="56"/>
        <v>0</v>
      </c>
      <c r="W189" s="45">
        <f t="shared" ca="1" si="50"/>
        <v>0</v>
      </c>
      <c r="X189" s="25">
        <f t="shared" ca="1" si="39"/>
        <v>0</v>
      </c>
      <c r="Z189" s="28">
        <f t="shared" ca="1" si="57"/>
        <v>0</v>
      </c>
      <c r="AA189" s="233"/>
      <c r="AB189" s="45">
        <f t="shared" ca="1" si="51"/>
        <v>0</v>
      </c>
      <c r="AC189" s="45">
        <f t="shared" ca="1" si="40"/>
        <v>0</v>
      </c>
      <c r="AD189" s="25">
        <f t="shared" ca="1" si="41"/>
        <v>0</v>
      </c>
    </row>
    <row r="190" spans="4:30" x14ac:dyDescent="0.35">
      <c r="D190" s="20">
        <v>186</v>
      </c>
      <c r="E190" s="21">
        <f t="shared" ca="1" si="52"/>
        <v>67937</v>
      </c>
      <c r="F190" s="44">
        <f t="shared" ca="1" si="42"/>
        <v>68301</v>
      </c>
      <c r="G190" s="22" t="s">
        <v>119</v>
      </c>
      <c r="H190" s="44">
        <f t="shared" ca="1" si="53"/>
        <v>67937</v>
      </c>
      <c r="I190" s="45">
        <f t="shared" ca="1" si="43"/>
        <v>0</v>
      </c>
      <c r="J190" s="45">
        <f t="shared" ca="1" si="44"/>
        <v>0</v>
      </c>
      <c r="K190" s="45">
        <f t="shared" ca="1" si="45"/>
        <v>0</v>
      </c>
      <c r="L190" s="45"/>
      <c r="M190" s="45">
        <f t="shared" ca="1" si="54"/>
        <v>0</v>
      </c>
      <c r="N190" s="257">
        <f t="shared" ca="1" si="46"/>
        <v>0</v>
      </c>
      <c r="O190" s="23"/>
      <c r="P190" s="255">
        <f t="shared" ca="1" si="47"/>
        <v>0</v>
      </c>
      <c r="Q190" s="163">
        <f t="shared" ca="1" si="48"/>
        <v>0</v>
      </c>
      <c r="R190" s="164">
        <f ca="1">NPV(Q189,K190:$K$244) + ($A$13+$A$14+$A$15)/POWER(1+Q189,$A$28-D190+1)</f>
        <v>0</v>
      </c>
      <c r="S190" s="164">
        <f ca="1">NPV(Q190,K190:$K$244) + ($A$13+$A$14+$A$15)/POWER(1+Q190,$A$28-D190+1)</f>
        <v>0</v>
      </c>
      <c r="T190" s="45">
        <f t="shared" ca="1" si="49"/>
        <v>0</v>
      </c>
      <c r="U190" s="45">
        <f t="shared" ca="1" si="55"/>
        <v>0</v>
      </c>
      <c r="V190" s="45">
        <f t="shared" ca="1" si="56"/>
        <v>0</v>
      </c>
      <c r="W190" s="45">
        <f t="shared" ca="1" si="50"/>
        <v>0</v>
      </c>
      <c r="X190" s="25">
        <f t="shared" ca="1" si="39"/>
        <v>0</v>
      </c>
      <c r="Z190" s="28">
        <f t="shared" ca="1" si="57"/>
        <v>0</v>
      </c>
      <c r="AA190" s="233"/>
      <c r="AB190" s="45">
        <f t="shared" ca="1" si="51"/>
        <v>0</v>
      </c>
      <c r="AC190" s="45">
        <f t="shared" ca="1" si="40"/>
        <v>0</v>
      </c>
      <c r="AD190" s="25">
        <f t="shared" ca="1" si="41"/>
        <v>0</v>
      </c>
    </row>
    <row r="191" spans="4:30" x14ac:dyDescent="0.35">
      <c r="D191" s="20">
        <v>187</v>
      </c>
      <c r="E191" s="21">
        <f t="shared" ca="1" si="52"/>
        <v>68302</v>
      </c>
      <c r="F191" s="44">
        <f t="shared" ca="1" si="42"/>
        <v>68666</v>
      </c>
      <c r="G191" s="22" t="s">
        <v>119</v>
      </c>
      <c r="H191" s="44">
        <f t="shared" ca="1" si="53"/>
        <v>68302</v>
      </c>
      <c r="I191" s="45">
        <f t="shared" ca="1" si="43"/>
        <v>0</v>
      </c>
      <c r="J191" s="45">
        <f t="shared" ca="1" si="44"/>
        <v>0</v>
      </c>
      <c r="K191" s="45">
        <f t="shared" ca="1" si="45"/>
        <v>0</v>
      </c>
      <c r="L191" s="45"/>
      <c r="M191" s="45">
        <f t="shared" ca="1" si="54"/>
        <v>0</v>
      </c>
      <c r="N191" s="257">
        <f t="shared" ca="1" si="46"/>
        <v>0</v>
      </c>
      <c r="O191" s="23"/>
      <c r="P191" s="255">
        <f t="shared" ca="1" si="47"/>
        <v>0</v>
      </c>
      <c r="Q191" s="163">
        <f t="shared" ca="1" si="48"/>
        <v>0</v>
      </c>
      <c r="R191" s="164">
        <f ca="1">NPV(Q190,K191:$K$244) + ($A$13+$A$14+$A$15)/POWER(1+Q190,$A$28-D191+1)</f>
        <v>0</v>
      </c>
      <c r="S191" s="164">
        <f ca="1">NPV(Q191,K191:$K$244) + ($A$13+$A$14+$A$15)/POWER(1+Q191,$A$28-D191+1)</f>
        <v>0</v>
      </c>
      <c r="T191" s="45">
        <f t="shared" ca="1" si="49"/>
        <v>0</v>
      </c>
      <c r="U191" s="45">
        <f t="shared" ca="1" si="55"/>
        <v>0</v>
      </c>
      <c r="V191" s="45">
        <f t="shared" ca="1" si="56"/>
        <v>0</v>
      </c>
      <c r="W191" s="45">
        <f t="shared" ca="1" si="50"/>
        <v>0</v>
      </c>
      <c r="X191" s="25">
        <f t="shared" ca="1" si="39"/>
        <v>0</v>
      </c>
      <c r="Z191" s="28">
        <f t="shared" ca="1" si="57"/>
        <v>0</v>
      </c>
      <c r="AA191" s="233"/>
      <c r="AB191" s="45">
        <f t="shared" ca="1" si="51"/>
        <v>0</v>
      </c>
      <c r="AC191" s="45">
        <f t="shared" ca="1" si="40"/>
        <v>0</v>
      </c>
      <c r="AD191" s="25">
        <f t="shared" ca="1" si="41"/>
        <v>0</v>
      </c>
    </row>
    <row r="192" spans="4:30" x14ac:dyDescent="0.35">
      <c r="D192" s="20">
        <v>188</v>
      </c>
      <c r="E192" s="21">
        <f t="shared" ca="1" si="52"/>
        <v>68667</v>
      </c>
      <c r="F192" s="44">
        <f t="shared" ca="1" si="42"/>
        <v>69032</v>
      </c>
      <c r="G192" s="22" t="s">
        <v>119</v>
      </c>
      <c r="H192" s="44">
        <f t="shared" ca="1" si="53"/>
        <v>68667</v>
      </c>
      <c r="I192" s="45">
        <f t="shared" ca="1" si="43"/>
        <v>0</v>
      </c>
      <c r="J192" s="45">
        <f t="shared" ca="1" si="44"/>
        <v>0</v>
      </c>
      <c r="K192" s="45">
        <f t="shared" ca="1" si="45"/>
        <v>0</v>
      </c>
      <c r="L192" s="45"/>
      <c r="M192" s="45">
        <f t="shared" ca="1" si="54"/>
        <v>0</v>
      </c>
      <c r="N192" s="257">
        <f t="shared" ca="1" si="46"/>
        <v>0</v>
      </c>
      <c r="O192" s="23"/>
      <c r="P192" s="255">
        <f t="shared" ca="1" si="47"/>
        <v>0</v>
      </c>
      <c r="Q192" s="163">
        <f t="shared" ca="1" si="48"/>
        <v>0</v>
      </c>
      <c r="R192" s="164">
        <f ca="1">NPV(Q191,K192:$K$244) + ($A$13+$A$14+$A$15)/POWER(1+Q191,$A$28-D192+1)</f>
        <v>0</v>
      </c>
      <c r="S192" s="164">
        <f ca="1">NPV(Q192,K192:$K$244) + ($A$13+$A$14+$A$15)/POWER(1+Q192,$A$28-D192+1)</f>
        <v>0</v>
      </c>
      <c r="T192" s="45">
        <f t="shared" ca="1" si="49"/>
        <v>0</v>
      </c>
      <c r="U192" s="45">
        <f t="shared" ca="1" si="55"/>
        <v>0</v>
      </c>
      <c r="V192" s="45">
        <f t="shared" ca="1" si="56"/>
        <v>0</v>
      </c>
      <c r="W192" s="45">
        <f t="shared" ca="1" si="50"/>
        <v>0</v>
      </c>
      <c r="X192" s="25">
        <f t="shared" ca="1" si="39"/>
        <v>0</v>
      </c>
      <c r="Z192" s="28">
        <f t="shared" ca="1" si="57"/>
        <v>0</v>
      </c>
      <c r="AA192" s="233"/>
      <c r="AB192" s="45">
        <f t="shared" ca="1" si="51"/>
        <v>0</v>
      </c>
      <c r="AC192" s="45">
        <f t="shared" ca="1" si="40"/>
        <v>0</v>
      </c>
      <c r="AD192" s="25">
        <f t="shared" ca="1" si="41"/>
        <v>0</v>
      </c>
    </row>
    <row r="193" spans="4:30" x14ac:dyDescent="0.35">
      <c r="D193" s="20">
        <v>189</v>
      </c>
      <c r="E193" s="21">
        <f t="shared" ca="1" si="52"/>
        <v>69033</v>
      </c>
      <c r="F193" s="44">
        <f t="shared" ca="1" si="42"/>
        <v>69397</v>
      </c>
      <c r="G193" s="22" t="s">
        <v>119</v>
      </c>
      <c r="H193" s="44">
        <f t="shared" ca="1" si="53"/>
        <v>69033</v>
      </c>
      <c r="I193" s="45">
        <f t="shared" ca="1" si="43"/>
        <v>0</v>
      </c>
      <c r="J193" s="45">
        <f t="shared" ca="1" si="44"/>
        <v>0</v>
      </c>
      <c r="K193" s="45">
        <f t="shared" ca="1" si="45"/>
        <v>0</v>
      </c>
      <c r="L193" s="45"/>
      <c r="M193" s="45">
        <f t="shared" ca="1" si="54"/>
        <v>0</v>
      </c>
      <c r="N193" s="257">
        <f t="shared" ca="1" si="46"/>
        <v>0</v>
      </c>
      <c r="O193" s="23"/>
      <c r="P193" s="255">
        <f t="shared" ca="1" si="47"/>
        <v>0</v>
      </c>
      <c r="Q193" s="163">
        <f t="shared" ca="1" si="48"/>
        <v>0</v>
      </c>
      <c r="R193" s="164">
        <f ca="1">NPV(Q192,K193:$K$244) + ($A$13+$A$14+$A$15)/POWER(1+Q192,$A$28-D193+1)</f>
        <v>0</v>
      </c>
      <c r="S193" s="164">
        <f ca="1">NPV(Q193,K193:$K$244) + ($A$13+$A$14+$A$15)/POWER(1+Q193,$A$28-D193+1)</f>
        <v>0</v>
      </c>
      <c r="T193" s="45">
        <f t="shared" ca="1" si="49"/>
        <v>0</v>
      </c>
      <c r="U193" s="45">
        <f t="shared" ca="1" si="55"/>
        <v>0</v>
      </c>
      <c r="V193" s="45">
        <f t="shared" ca="1" si="56"/>
        <v>0</v>
      </c>
      <c r="W193" s="45">
        <f t="shared" ca="1" si="50"/>
        <v>0</v>
      </c>
      <c r="X193" s="25">
        <f t="shared" ca="1" si="39"/>
        <v>0</v>
      </c>
      <c r="Z193" s="28">
        <f t="shared" ca="1" si="57"/>
        <v>0</v>
      </c>
      <c r="AA193" s="233"/>
      <c r="AB193" s="45">
        <f t="shared" ca="1" si="51"/>
        <v>0</v>
      </c>
      <c r="AC193" s="45">
        <f t="shared" ca="1" si="40"/>
        <v>0</v>
      </c>
      <c r="AD193" s="25">
        <f t="shared" ca="1" si="41"/>
        <v>0</v>
      </c>
    </row>
    <row r="194" spans="4:30" x14ac:dyDescent="0.35">
      <c r="D194" s="20">
        <v>190</v>
      </c>
      <c r="E194" s="21">
        <f t="shared" ca="1" si="52"/>
        <v>69398</v>
      </c>
      <c r="F194" s="44">
        <f t="shared" ca="1" si="42"/>
        <v>69762</v>
      </c>
      <c r="G194" s="22" t="s">
        <v>119</v>
      </c>
      <c r="H194" s="44">
        <f t="shared" ca="1" si="53"/>
        <v>69398</v>
      </c>
      <c r="I194" s="45">
        <f t="shared" ca="1" si="43"/>
        <v>0</v>
      </c>
      <c r="J194" s="45">
        <f t="shared" ca="1" si="44"/>
        <v>0</v>
      </c>
      <c r="K194" s="45">
        <f t="shared" ca="1" si="45"/>
        <v>0</v>
      </c>
      <c r="L194" s="45"/>
      <c r="M194" s="45">
        <f t="shared" ca="1" si="54"/>
        <v>0</v>
      </c>
      <c r="N194" s="257">
        <f t="shared" ca="1" si="46"/>
        <v>0</v>
      </c>
      <c r="O194" s="23"/>
      <c r="P194" s="255">
        <f t="shared" ca="1" si="47"/>
        <v>0</v>
      </c>
      <c r="Q194" s="163">
        <f t="shared" ca="1" si="48"/>
        <v>0</v>
      </c>
      <c r="R194" s="164">
        <f ca="1">NPV(Q193,K194:$K$244) + ($A$13+$A$14+$A$15)/POWER(1+Q193,$A$28-D194+1)</f>
        <v>0</v>
      </c>
      <c r="S194" s="164">
        <f ca="1">NPV(Q194,K194:$K$244) + ($A$13+$A$14+$A$15)/POWER(1+Q194,$A$28-D194+1)</f>
        <v>0</v>
      </c>
      <c r="T194" s="45">
        <f t="shared" ca="1" si="49"/>
        <v>0</v>
      </c>
      <c r="U194" s="45">
        <f t="shared" ca="1" si="55"/>
        <v>0</v>
      </c>
      <c r="V194" s="45">
        <f t="shared" ca="1" si="56"/>
        <v>0</v>
      </c>
      <c r="W194" s="45">
        <f t="shared" ca="1" si="50"/>
        <v>0</v>
      </c>
      <c r="X194" s="25">
        <f t="shared" ca="1" si="39"/>
        <v>0</v>
      </c>
      <c r="Z194" s="28">
        <f t="shared" ca="1" si="57"/>
        <v>0</v>
      </c>
      <c r="AA194" s="233"/>
      <c r="AB194" s="45">
        <f t="shared" ca="1" si="51"/>
        <v>0</v>
      </c>
      <c r="AC194" s="45">
        <f t="shared" ca="1" si="40"/>
        <v>0</v>
      </c>
      <c r="AD194" s="25">
        <f t="shared" ca="1" si="41"/>
        <v>0</v>
      </c>
    </row>
    <row r="195" spans="4:30" x14ac:dyDescent="0.35">
      <c r="D195" s="20">
        <v>191</v>
      </c>
      <c r="E195" s="21">
        <f t="shared" ca="1" si="52"/>
        <v>69763</v>
      </c>
      <c r="F195" s="44">
        <f t="shared" ca="1" si="42"/>
        <v>70127</v>
      </c>
      <c r="G195" s="22" t="s">
        <v>119</v>
      </c>
      <c r="H195" s="44">
        <f t="shared" ca="1" si="53"/>
        <v>69763</v>
      </c>
      <c r="I195" s="45">
        <f t="shared" ca="1" si="43"/>
        <v>0</v>
      </c>
      <c r="J195" s="45">
        <f t="shared" ca="1" si="44"/>
        <v>0</v>
      </c>
      <c r="K195" s="45">
        <f t="shared" ca="1" si="45"/>
        <v>0</v>
      </c>
      <c r="L195" s="45"/>
      <c r="M195" s="45">
        <f t="shared" ca="1" si="54"/>
        <v>0</v>
      </c>
      <c r="N195" s="257">
        <f t="shared" ca="1" si="46"/>
        <v>0</v>
      </c>
      <c r="O195" s="23"/>
      <c r="P195" s="255">
        <f t="shared" ca="1" si="47"/>
        <v>0</v>
      </c>
      <c r="Q195" s="163">
        <f t="shared" ca="1" si="48"/>
        <v>0</v>
      </c>
      <c r="R195" s="164">
        <f ca="1">NPV(Q194,K195:$K$244) + ($A$13+$A$14+$A$15)/POWER(1+Q194,$A$28-D195+1)</f>
        <v>0</v>
      </c>
      <c r="S195" s="164">
        <f ca="1">NPV(Q195,K195:$K$244) + ($A$13+$A$14+$A$15)/POWER(1+Q195,$A$28-D195+1)</f>
        <v>0</v>
      </c>
      <c r="T195" s="45">
        <f t="shared" ca="1" si="49"/>
        <v>0</v>
      </c>
      <c r="U195" s="45">
        <f t="shared" ca="1" si="55"/>
        <v>0</v>
      </c>
      <c r="V195" s="45">
        <f t="shared" ca="1" si="56"/>
        <v>0</v>
      </c>
      <c r="W195" s="45">
        <f t="shared" ca="1" si="50"/>
        <v>0</v>
      </c>
      <c r="X195" s="25">
        <f t="shared" ca="1" si="39"/>
        <v>0</v>
      </c>
      <c r="Z195" s="28">
        <f t="shared" ca="1" si="57"/>
        <v>0</v>
      </c>
      <c r="AA195" s="233"/>
      <c r="AB195" s="45">
        <f t="shared" ca="1" si="51"/>
        <v>0</v>
      </c>
      <c r="AC195" s="45">
        <f t="shared" ca="1" si="40"/>
        <v>0</v>
      </c>
      <c r="AD195" s="25">
        <f t="shared" ca="1" si="41"/>
        <v>0</v>
      </c>
    </row>
    <row r="196" spans="4:30" x14ac:dyDescent="0.35">
      <c r="D196" s="20">
        <v>192</v>
      </c>
      <c r="E196" s="21">
        <f t="shared" ca="1" si="52"/>
        <v>70128</v>
      </c>
      <c r="F196" s="44">
        <f t="shared" ca="1" si="42"/>
        <v>70493</v>
      </c>
      <c r="G196" s="22" t="s">
        <v>119</v>
      </c>
      <c r="H196" s="44">
        <f t="shared" ca="1" si="53"/>
        <v>70128</v>
      </c>
      <c r="I196" s="45">
        <f t="shared" ca="1" si="43"/>
        <v>0</v>
      </c>
      <c r="J196" s="45">
        <f t="shared" ca="1" si="44"/>
        <v>0</v>
      </c>
      <c r="K196" s="45">
        <f t="shared" ca="1" si="45"/>
        <v>0</v>
      </c>
      <c r="L196" s="45"/>
      <c r="M196" s="45">
        <f t="shared" ca="1" si="54"/>
        <v>0</v>
      </c>
      <c r="N196" s="257">
        <f t="shared" ca="1" si="46"/>
        <v>0</v>
      </c>
      <c r="O196" s="23"/>
      <c r="P196" s="255">
        <f t="shared" ca="1" si="47"/>
        <v>0</v>
      </c>
      <c r="Q196" s="163">
        <f t="shared" ca="1" si="48"/>
        <v>0</v>
      </c>
      <c r="R196" s="164">
        <f ca="1">NPV(Q195,K196:$K$244) + ($A$13+$A$14+$A$15)/POWER(1+Q195,$A$28-D196+1)</f>
        <v>0</v>
      </c>
      <c r="S196" s="164">
        <f ca="1">NPV(Q196,K196:$K$244) + ($A$13+$A$14+$A$15)/POWER(1+Q196,$A$28-D196+1)</f>
        <v>0</v>
      </c>
      <c r="T196" s="45">
        <f t="shared" ca="1" si="49"/>
        <v>0</v>
      </c>
      <c r="U196" s="45">
        <f t="shared" ca="1" si="55"/>
        <v>0</v>
      </c>
      <c r="V196" s="45">
        <f t="shared" ca="1" si="56"/>
        <v>0</v>
      </c>
      <c r="W196" s="45">
        <f t="shared" ca="1" si="50"/>
        <v>0</v>
      </c>
      <c r="X196" s="25">
        <f t="shared" ref="X196:X244" ca="1" si="58">T196+W196+U196+V196</f>
        <v>0</v>
      </c>
      <c r="Z196" s="28">
        <f t="shared" ca="1" si="57"/>
        <v>0</v>
      </c>
      <c r="AA196" s="233"/>
      <c r="AB196" s="45">
        <f t="shared" ca="1" si="51"/>
        <v>0</v>
      </c>
      <c r="AC196" s="45">
        <f t="shared" ref="AC196:AC244" ca="1" si="59">W196</f>
        <v>0</v>
      </c>
      <c r="AD196" s="25">
        <f t="shared" ref="AD196:AD244" ca="1" si="60">Z196-AA196-AB196+AC196</f>
        <v>0</v>
      </c>
    </row>
    <row r="197" spans="4:30" x14ac:dyDescent="0.35">
      <c r="D197" s="20">
        <v>193</v>
      </c>
      <c r="E197" s="21">
        <f t="shared" ca="1" si="52"/>
        <v>70494</v>
      </c>
      <c r="F197" s="44">
        <f t="shared" ref="F197:F244" ca="1" si="61">E198-1</f>
        <v>70858</v>
      </c>
      <c r="G197" s="22" t="s">
        <v>119</v>
      </c>
      <c r="H197" s="44">
        <f t="shared" ca="1" si="53"/>
        <v>70494</v>
      </c>
      <c r="I197" s="45">
        <f t="shared" ref="I197:I244" ca="1" si="62">IF(D197&gt;$A$28,0,$A$9)</f>
        <v>0</v>
      </c>
      <c r="J197" s="45">
        <f t="shared" ref="J197:J244" ca="1" si="63">IF(D197&gt;$A$28,0,$A$10)</f>
        <v>0</v>
      </c>
      <c r="K197" s="45">
        <f t="shared" ref="K197:K244" ca="1" si="64">IF(D197&gt;$A$28,0,$A$11)</f>
        <v>0</v>
      </c>
      <c r="L197" s="45"/>
      <c r="M197" s="45">
        <f t="shared" ca="1" si="54"/>
        <v>0</v>
      </c>
      <c r="N197" s="257">
        <f t="shared" ref="N197:N244" ca="1" si="65">$A$6</f>
        <v>0</v>
      </c>
      <c r="O197" s="23"/>
      <c r="P197" s="255">
        <f t="shared" ref="P197:P244" ca="1" si="66">$A$7</f>
        <v>0</v>
      </c>
      <c r="Q197" s="163">
        <f t="shared" ref="Q197:Q244" ca="1" si="67">$A$8</f>
        <v>0</v>
      </c>
      <c r="R197" s="164">
        <f ca="1">NPV(Q196,K197:$K$244) + ($A$13+$A$14+$A$15)/POWER(1+Q196,$A$28-D197+1)</f>
        <v>0</v>
      </c>
      <c r="S197" s="164">
        <f ca="1">NPV(Q197,K197:$K$244) + ($A$13+$A$14+$A$15)/POWER(1+Q197,$A$28-D197+1)</f>
        <v>0</v>
      </c>
      <c r="T197" s="45">
        <f t="shared" ref="T197:T244" ca="1" si="68">IF(ISBLANK(G197),0,X196)</f>
        <v>0</v>
      </c>
      <c r="U197" s="45">
        <f t="shared" ca="1" si="55"/>
        <v>0</v>
      </c>
      <c r="V197" s="45">
        <f t="shared" ca="1" si="56"/>
        <v>0</v>
      </c>
      <c r="W197" s="45">
        <f t="shared" ref="W197:W244" ca="1" si="69">S197-R197</f>
        <v>0</v>
      </c>
      <c r="X197" s="25">
        <f t="shared" ca="1" si="58"/>
        <v>0</v>
      </c>
      <c r="Z197" s="28">
        <f t="shared" ca="1" si="57"/>
        <v>0</v>
      </c>
      <c r="AA197" s="233"/>
      <c r="AB197" s="45">
        <f t="shared" ref="AB197:AB244" ca="1" si="70">IFERROR(Z197/($A$42-D197+1),0)</f>
        <v>0</v>
      </c>
      <c r="AC197" s="45">
        <f t="shared" ca="1" si="59"/>
        <v>0</v>
      </c>
      <c r="AD197" s="25">
        <f t="shared" ca="1" si="60"/>
        <v>0</v>
      </c>
    </row>
    <row r="198" spans="4:30" x14ac:dyDescent="0.35">
      <c r="D198" s="20">
        <v>194</v>
      </c>
      <c r="E198" s="21">
        <f t="shared" ref="E198:E244" ca="1" si="71">EOMONTH(H198,0)</f>
        <v>70859</v>
      </c>
      <c r="F198" s="44">
        <f t="shared" ca="1" si="61"/>
        <v>71223</v>
      </c>
      <c r="G198" s="22" t="s">
        <v>119</v>
      </c>
      <c r="H198" s="44">
        <f t="shared" ref="H198:H244" ca="1" si="72">EDATE(H197,12)</f>
        <v>70859</v>
      </c>
      <c r="I198" s="45">
        <f t="shared" ca="1" si="62"/>
        <v>0</v>
      </c>
      <c r="J198" s="45">
        <f t="shared" ca="1" si="63"/>
        <v>0</v>
      </c>
      <c r="K198" s="45">
        <f t="shared" ca="1" si="64"/>
        <v>0</v>
      </c>
      <c r="L198" s="45"/>
      <c r="M198" s="45">
        <f t="shared" ref="M198:M244" ca="1" si="73">K198+L198</f>
        <v>0</v>
      </c>
      <c r="N198" s="257">
        <f t="shared" ca="1" si="65"/>
        <v>0</v>
      </c>
      <c r="O198" s="23"/>
      <c r="P198" s="255">
        <f t="shared" ca="1" si="66"/>
        <v>0</v>
      </c>
      <c r="Q198" s="163">
        <f t="shared" ca="1" si="67"/>
        <v>0</v>
      </c>
      <c r="R198" s="164">
        <f ca="1">NPV(Q197,K198:$K$244) + ($A$13+$A$14+$A$15)/POWER(1+Q197,$A$28-D198+1)</f>
        <v>0</v>
      </c>
      <c r="S198" s="164">
        <f ca="1">NPV(Q198,K198:$K$244) + ($A$13+$A$14+$A$15)/POWER(1+Q198,$A$28-D198+1)</f>
        <v>0</v>
      </c>
      <c r="T198" s="45">
        <f t="shared" ca="1" si="68"/>
        <v>0</v>
      </c>
      <c r="U198" s="45">
        <f t="shared" ref="U198:U244" ca="1" si="74">S198*Q198</f>
        <v>0</v>
      </c>
      <c r="V198" s="45">
        <f t="shared" ref="V198:V244" ca="1" si="75">-(K198+L198)</f>
        <v>0</v>
      </c>
      <c r="W198" s="45">
        <f t="shared" ca="1" si="69"/>
        <v>0</v>
      </c>
      <c r="X198" s="25">
        <f t="shared" ca="1" si="58"/>
        <v>0</v>
      </c>
      <c r="Z198" s="28">
        <f t="shared" ref="Z198:Z244" ca="1" si="76">AD197</f>
        <v>0</v>
      </c>
      <c r="AA198" s="233"/>
      <c r="AB198" s="45">
        <f t="shared" ca="1" si="70"/>
        <v>0</v>
      </c>
      <c r="AC198" s="45">
        <f t="shared" ca="1" si="59"/>
        <v>0</v>
      </c>
      <c r="AD198" s="25">
        <f t="shared" ca="1" si="60"/>
        <v>0</v>
      </c>
    </row>
    <row r="199" spans="4:30" x14ac:dyDescent="0.35">
      <c r="D199" s="20">
        <v>195</v>
      </c>
      <c r="E199" s="21">
        <f t="shared" ca="1" si="71"/>
        <v>71224</v>
      </c>
      <c r="F199" s="44">
        <f t="shared" ca="1" si="61"/>
        <v>71588</v>
      </c>
      <c r="G199" s="22" t="s">
        <v>119</v>
      </c>
      <c r="H199" s="44">
        <f t="shared" ca="1" si="72"/>
        <v>71224</v>
      </c>
      <c r="I199" s="45">
        <f t="shared" ca="1" si="62"/>
        <v>0</v>
      </c>
      <c r="J199" s="45">
        <f t="shared" ca="1" si="63"/>
        <v>0</v>
      </c>
      <c r="K199" s="45">
        <f t="shared" ca="1" si="64"/>
        <v>0</v>
      </c>
      <c r="L199" s="45"/>
      <c r="M199" s="45">
        <f t="shared" ca="1" si="73"/>
        <v>0</v>
      </c>
      <c r="N199" s="257">
        <f t="shared" ca="1" si="65"/>
        <v>0</v>
      </c>
      <c r="O199" s="23"/>
      <c r="P199" s="255">
        <f t="shared" ca="1" si="66"/>
        <v>0</v>
      </c>
      <c r="Q199" s="163">
        <f t="shared" ca="1" si="67"/>
        <v>0</v>
      </c>
      <c r="R199" s="164">
        <f ca="1">NPV(Q198,K199:$K$244) + ($A$13+$A$14+$A$15)/POWER(1+Q198,$A$28-D199+1)</f>
        <v>0</v>
      </c>
      <c r="S199" s="164">
        <f ca="1">NPV(Q199,K199:$K$244) + ($A$13+$A$14+$A$15)/POWER(1+Q199,$A$28-D199+1)</f>
        <v>0</v>
      </c>
      <c r="T199" s="45">
        <f t="shared" ca="1" si="68"/>
        <v>0</v>
      </c>
      <c r="U199" s="45">
        <f t="shared" ca="1" si="74"/>
        <v>0</v>
      </c>
      <c r="V199" s="45">
        <f t="shared" ca="1" si="75"/>
        <v>0</v>
      </c>
      <c r="W199" s="45">
        <f t="shared" ca="1" si="69"/>
        <v>0</v>
      </c>
      <c r="X199" s="25">
        <f t="shared" ca="1" si="58"/>
        <v>0</v>
      </c>
      <c r="Z199" s="28">
        <f t="shared" ca="1" si="76"/>
        <v>0</v>
      </c>
      <c r="AA199" s="233"/>
      <c r="AB199" s="45">
        <f t="shared" ca="1" si="70"/>
        <v>0</v>
      </c>
      <c r="AC199" s="45">
        <f t="shared" ca="1" si="59"/>
        <v>0</v>
      </c>
      <c r="AD199" s="25">
        <f t="shared" ca="1" si="60"/>
        <v>0</v>
      </c>
    </row>
    <row r="200" spans="4:30" x14ac:dyDescent="0.35">
      <c r="D200" s="20">
        <v>196</v>
      </c>
      <c r="E200" s="21">
        <f t="shared" ca="1" si="71"/>
        <v>71589</v>
      </c>
      <c r="F200" s="44">
        <f t="shared" ca="1" si="61"/>
        <v>71954</v>
      </c>
      <c r="G200" s="22" t="s">
        <v>119</v>
      </c>
      <c r="H200" s="44">
        <f t="shared" ca="1" si="72"/>
        <v>71589</v>
      </c>
      <c r="I200" s="45">
        <f t="shared" ca="1" si="62"/>
        <v>0</v>
      </c>
      <c r="J200" s="45">
        <f t="shared" ca="1" si="63"/>
        <v>0</v>
      </c>
      <c r="K200" s="45">
        <f t="shared" ca="1" si="64"/>
        <v>0</v>
      </c>
      <c r="L200" s="45"/>
      <c r="M200" s="45">
        <f t="shared" ca="1" si="73"/>
        <v>0</v>
      </c>
      <c r="N200" s="257">
        <f t="shared" ca="1" si="65"/>
        <v>0</v>
      </c>
      <c r="O200" s="23"/>
      <c r="P200" s="255">
        <f t="shared" ca="1" si="66"/>
        <v>0</v>
      </c>
      <c r="Q200" s="163">
        <f t="shared" ca="1" si="67"/>
        <v>0</v>
      </c>
      <c r="R200" s="164">
        <f ca="1">NPV(Q199,K200:$K$244) + ($A$13+$A$14+$A$15)/POWER(1+Q199,$A$28-D200+1)</f>
        <v>0</v>
      </c>
      <c r="S200" s="164">
        <f ca="1">NPV(Q200,K200:$K$244) + ($A$13+$A$14+$A$15)/POWER(1+Q200,$A$28-D200+1)</f>
        <v>0</v>
      </c>
      <c r="T200" s="45">
        <f t="shared" ca="1" si="68"/>
        <v>0</v>
      </c>
      <c r="U200" s="45">
        <f t="shared" ca="1" si="74"/>
        <v>0</v>
      </c>
      <c r="V200" s="45">
        <f t="shared" ca="1" si="75"/>
        <v>0</v>
      </c>
      <c r="W200" s="45">
        <f t="shared" ca="1" si="69"/>
        <v>0</v>
      </c>
      <c r="X200" s="25">
        <f t="shared" ca="1" si="58"/>
        <v>0</v>
      </c>
      <c r="Z200" s="28">
        <f t="shared" ca="1" si="76"/>
        <v>0</v>
      </c>
      <c r="AA200" s="233"/>
      <c r="AB200" s="45">
        <f t="shared" ca="1" si="70"/>
        <v>0</v>
      </c>
      <c r="AC200" s="45">
        <f t="shared" ca="1" si="59"/>
        <v>0</v>
      </c>
      <c r="AD200" s="25">
        <f t="shared" ca="1" si="60"/>
        <v>0</v>
      </c>
    </row>
    <row r="201" spans="4:30" x14ac:dyDescent="0.35">
      <c r="D201" s="20">
        <v>197</v>
      </c>
      <c r="E201" s="21">
        <f t="shared" ca="1" si="71"/>
        <v>71955</v>
      </c>
      <c r="F201" s="44">
        <f t="shared" ca="1" si="61"/>
        <v>72319</v>
      </c>
      <c r="G201" s="22" t="s">
        <v>119</v>
      </c>
      <c r="H201" s="44">
        <f t="shared" ca="1" si="72"/>
        <v>71955</v>
      </c>
      <c r="I201" s="45">
        <f t="shared" ca="1" si="62"/>
        <v>0</v>
      </c>
      <c r="J201" s="45">
        <f t="shared" ca="1" si="63"/>
        <v>0</v>
      </c>
      <c r="K201" s="45">
        <f t="shared" ca="1" si="64"/>
        <v>0</v>
      </c>
      <c r="L201" s="45"/>
      <c r="M201" s="45">
        <f t="shared" ca="1" si="73"/>
        <v>0</v>
      </c>
      <c r="N201" s="257">
        <f t="shared" ca="1" si="65"/>
        <v>0</v>
      </c>
      <c r="O201" s="23"/>
      <c r="P201" s="255">
        <f t="shared" ca="1" si="66"/>
        <v>0</v>
      </c>
      <c r="Q201" s="163">
        <f t="shared" ca="1" si="67"/>
        <v>0</v>
      </c>
      <c r="R201" s="164">
        <f ca="1">NPV(Q200,K201:$K$244) + ($A$13+$A$14+$A$15)/POWER(1+Q200,$A$28-D201+1)</f>
        <v>0</v>
      </c>
      <c r="S201" s="164">
        <f ca="1">NPV(Q201,K201:$K$244) + ($A$13+$A$14+$A$15)/POWER(1+Q201,$A$28-D201+1)</f>
        <v>0</v>
      </c>
      <c r="T201" s="45">
        <f t="shared" ca="1" si="68"/>
        <v>0</v>
      </c>
      <c r="U201" s="45">
        <f t="shared" ca="1" si="74"/>
        <v>0</v>
      </c>
      <c r="V201" s="45">
        <f t="shared" ca="1" si="75"/>
        <v>0</v>
      </c>
      <c r="W201" s="45">
        <f t="shared" ca="1" si="69"/>
        <v>0</v>
      </c>
      <c r="X201" s="25">
        <f t="shared" ca="1" si="58"/>
        <v>0</v>
      </c>
      <c r="Z201" s="28">
        <f t="shared" ca="1" si="76"/>
        <v>0</v>
      </c>
      <c r="AA201" s="233"/>
      <c r="AB201" s="45">
        <f t="shared" ca="1" si="70"/>
        <v>0</v>
      </c>
      <c r="AC201" s="45">
        <f t="shared" ca="1" si="59"/>
        <v>0</v>
      </c>
      <c r="AD201" s="25">
        <f t="shared" ca="1" si="60"/>
        <v>0</v>
      </c>
    </row>
    <row r="202" spans="4:30" x14ac:dyDescent="0.35">
      <c r="D202" s="20">
        <v>198</v>
      </c>
      <c r="E202" s="21">
        <f t="shared" ca="1" si="71"/>
        <v>72320</v>
      </c>
      <c r="F202" s="44">
        <f t="shared" ca="1" si="61"/>
        <v>72684</v>
      </c>
      <c r="G202" s="22" t="s">
        <v>119</v>
      </c>
      <c r="H202" s="44">
        <f t="shared" ca="1" si="72"/>
        <v>72320</v>
      </c>
      <c r="I202" s="45">
        <f t="shared" ca="1" si="62"/>
        <v>0</v>
      </c>
      <c r="J202" s="45">
        <f t="shared" ca="1" si="63"/>
        <v>0</v>
      </c>
      <c r="K202" s="45">
        <f t="shared" ca="1" si="64"/>
        <v>0</v>
      </c>
      <c r="L202" s="45"/>
      <c r="M202" s="45">
        <f t="shared" ca="1" si="73"/>
        <v>0</v>
      </c>
      <c r="N202" s="257">
        <f t="shared" ca="1" si="65"/>
        <v>0</v>
      </c>
      <c r="O202" s="23"/>
      <c r="P202" s="255">
        <f t="shared" ca="1" si="66"/>
        <v>0</v>
      </c>
      <c r="Q202" s="163">
        <f t="shared" ca="1" si="67"/>
        <v>0</v>
      </c>
      <c r="R202" s="164">
        <f ca="1">NPV(Q201,K202:$K$244) + ($A$13+$A$14+$A$15)/POWER(1+Q201,$A$28-D202+1)</f>
        <v>0</v>
      </c>
      <c r="S202" s="164">
        <f ca="1">NPV(Q202,K202:$K$244) + ($A$13+$A$14+$A$15)/POWER(1+Q202,$A$28-D202+1)</f>
        <v>0</v>
      </c>
      <c r="T202" s="45">
        <f t="shared" ca="1" si="68"/>
        <v>0</v>
      </c>
      <c r="U202" s="45">
        <f t="shared" ca="1" si="74"/>
        <v>0</v>
      </c>
      <c r="V202" s="45">
        <f t="shared" ca="1" si="75"/>
        <v>0</v>
      </c>
      <c r="W202" s="45">
        <f t="shared" ca="1" si="69"/>
        <v>0</v>
      </c>
      <c r="X202" s="25">
        <f t="shared" ca="1" si="58"/>
        <v>0</v>
      </c>
      <c r="Z202" s="28">
        <f t="shared" ca="1" si="76"/>
        <v>0</v>
      </c>
      <c r="AA202" s="233"/>
      <c r="AB202" s="45">
        <f t="shared" ca="1" si="70"/>
        <v>0</v>
      </c>
      <c r="AC202" s="45">
        <f t="shared" ca="1" si="59"/>
        <v>0</v>
      </c>
      <c r="AD202" s="25">
        <f t="shared" ca="1" si="60"/>
        <v>0</v>
      </c>
    </row>
    <row r="203" spans="4:30" x14ac:dyDescent="0.35">
      <c r="D203" s="20">
        <v>199</v>
      </c>
      <c r="E203" s="21">
        <f t="shared" ca="1" si="71"/>
        <v>72685</v>
      </c>
      <c r="F203" s="44">
        <f t="shared" ca="1" si="61"/>
        <v>73049</v>
      </c>
      <c r="G203" s="22" t="s">
        <v>119</v>
      </c>
      <c r="H203" s="44">
        <f t="shared" ca="1" si="72"/>
        <v>72685</v>
      </c>
      <c r="I203" s="45">
        <f t="shared" ca="1" si="62"/>
        <v>0</v>
      </c>
      <c r="J203" s="45">
        <f t="shared" ca="1" si="63"/>
        <v>0</v>
      </c>
      <c r="K203" s="45">
        <f t="shared" ca="1" si="64"/>
        <v>0</v>
      </c>
      <c r="L203" s="45"/>
      <c r="M203" s="45">
        <f t="shared" ca="1" si="73"/>
        <v>0</v>
      </c>
      <c r="N203" s="257">
        <f t="shared" ca="1" si="65"/>
        <v>0</v>
      </c>
      <c r="O203" s="23"/>
      <c r="P203" s="255">
        <f t="shared" ca="1" si="66"/>
        <v>0</v>
      </c>
      <c r="Q203" s="163">
        <f t="shared" ca="1" si="67"/>
        <v>0</v>
      </c>
      <c r="R203" s="164">
        <f ca="1">NPV(Q202,K203:$K$244) + ($A$13+$A$14+$A$15)/POWER(1+Q202,$A$28-D203+1)</f>
        <v>0</v>
      </c>
      <c r="S203" s="164">
        <f ca="1">NPV(Q203,K203:$K$244) + ($A$13+$A$14+$A$15)/POWER(1+Q203,$A$28-D203+1)</f>
        <v>0</v>
      </c>
      <c r="T203" s="45">
        <f t="shared" ca="1" si="68"/>
        <v>0</v>
      </c>
      <c r="U203" s="45">
        <f t="shared" ca="1" si="74"/>
        <v>0</v>
      </c>
      <c r="V203" s="45">
        <f t="shared" ca="1" si="75"/>
        <v>0</v>
      </c>
      <c r="W203" s="45">
        <f t="shared" ca="1" si="69"/>
        <v>0</v>
      </c>
      <c r="X203" s="25">
        <f t="shared" ca="1" si="58"/>
        <v>0</v>
      </c>
      <c r="Z203" s="28">
        <f t="shared" ca="1" si="76"/>
        <v>0</v>
      </c>
      <c r="AA203" s="233"/>
      <c r="AB203" s="45">
        <f t="shared" ca="1" si="70"/>
        <v>0</v>
      </c>
      <c r="AC203" s="45">
        <f t="shared" ca="1" si="59"/>
        <v>0</v>
      </c>
      <c r="AD203" s="25">
        <f t="shared" ca="1" si="60"/>
        <v>0</v>
      </c>
    </row>
    <row r="204" spans="4:30" x14ac:dyDescent="0.35">
      <c r="D204" s="20">
        <v>200</v>
      </c>
      <c r="E204" s="21">
        <f t="shared" ca="1" si="71"/>
        <v>73050</v>
      </c>
      <c r="F204" s="44">
        <f t="shared" ca="1" si="61"/>
        <v>73414</v>
      </c>
      <c r="G204" s="22" t="s">
        <v>119</v>
      </c>
      <c r="H204" s="44">
        <f t="shared" ca="1" si="72"/>
        <v>73050</v>
      </c>
      <c r="I204" s="45">
        <f t="shared" ca="1" si="62"/>
        <v>0</v>
      </c>
      <c r="J204" s="45">
        <f t="shared" ca="1" si="63"/>
        <v>0</v>
      </c>
      <c r="K204" s="45">
        <f t="shared" ca="1" si="64"/>
        <v>0</v>
      </c>
      <c r="L204" s="45"/>
      <c r="M204" s="45">
        <f t="shared" ca="1" si="73"/>
        <v>0</v>
      </c>
      <c r="N204" s="257">
        <f t="shared" ca="1" si="65"/>
        <v>0</v>
      </c>
      <c r="O204" s="23"/>
      <c r="P204" s="255">
        <f t="shared" ca="1" si="66"/>
        <v>0</v>
      </c>
      <c r="Q204" s="163">
        <f t="shared" ca="1" si="67"/>
        <v>0</v>
      </c>
      <c r="R204" s="164">
        <f ca="1">NPV(Q203,K204:$K$244) + ($A$13+$A$14+$A$15)/POWER(1+Q203,$A$28-D204+1)</f>
        <v>0</v>
      </c>
      <c r="S204" s="164">
        <f ca="1">NPV(Q204,K204:$K$244) + ($A$13+$A$14+$A$15)/POWER(1+Q204,$A$28-D204+1)</f>
        <v>0</v>
      </c>
      <c r="T204" s="45">
        <f t="shared" ca="1" si="68"/>
        <v>0</v>
      </c>
      <c r="U204" s="45">
        <f t="shared" ca="1" si="74"/>
        <v>0</v>
      </c>
      <c r="V204" s="45">
        <f t="shared" ca="1" si="75"/>
        <v>0</v>
      </c>
      <c r="W204" s="45">
        <f t="shared" ca="1" si="69"/>
        <v>0</v>
      </c>
      <c r="X204" s="25">
        <f t="shared" ca="1" si="58"/>
        <v>0</v>
      </c>
      <c r="Z204" s="28">
        <f t="shared" ca="1" si="76"/>
        <v>0</v>
      </c>
      <c r="AA204" s="233"/>
      <c r="AB204" s="45">
        <f t="shared" ca="1" si="70"/>
        <v>0</v>
      </c>
      <c r="AC204" s="45">
        <f t="shared" ca="1" si="59"/>
        <v>0</v>
      </c>
      <c r="AD204" s="25">
        <f t="shared" ca="1" si="60"/>
        <v>0</v>
      </c>
    </row>
    <row r="205" spans="4:30" x14ac:dyDescent="0.35">
      <c r="D205" s="20">
        <v>201</v>
      </c>
      <c r="E205" s="21">
        <f t="shared" ca="1" si="71"/>
        <v>73415</v>
      </c>
      <c r="F205" s="44">
        <f t="shared" ca="1" si="61"/>
        <v>73779</v>
      </c>
      <c r="G205" s="22" t="s">
        <v>119</v>
      </c>
      <c r="H205" s="44">
        <f t="shared" ca="1" si="72"/>
        <v>73415</v>
      </c>
      <c r="I205" s="45">
        <f t="shared" ca="1" si="62"/>
        <v>0</v>
      </c>
      <c r="J205" s="45">
        <f t="shared" ca="1" si="63"/>
        <v>0</v>
      </c>
      <c r="K205" s="45">
        <f t="shared" ca="1" si="64"/>
        <v>0</v>
      </c>
      <c r="L205" s="45"/>
      <c r="M205" s="45">
        <f t="shared" ca="1" si="73"/>
        <v>0</v>
      </c>
      <c r="N205" s="257">
        <f t="shared" ca="1" si="65"/>
        <v>0</v>
      </c>
      <c r="O205" s="23"/>
      <c r="P205" s="255">
        <f t="shared" ca="1" si="66"/>
        <v>0</v>
      </c>
      <c r="Q205" s="163">
        <f t="shared" ca="1" si="67"/>
        <v>0</v>
      </c>
      <c r="R205" s="164">
        <f ca="1">NPV(Q204,K205:$K$244) + ($A$13+$A$14+$A$15)/POWER(1+Q204,$A$28-D205+1)</f>
        <v>0</v>
      </c>
      <c r="S205" s="164">
        <f ca="1">NPV(Q205,K205:$K$244) + ($A$13+$A$14+$A$15)/POWER(1+Q205,$A$28-D205+1)</f>
        <v>0</v>
      </c>
      <c r="T205" s="45">
        <f t="shared" ca="1" si="68"/>
        <v>0</v>
      </c>
      <c r="U205" s="45">
        <f t="shared" ca="1" si="74"/>
        <v>0</v>
      </c>
      <c r="V205" s="45">
        <f t="shared" ca="1" si="75"/>
        <v>0</v>
      </c>
      <c r="W205" s="45">
        <f t="shared" ca="1" si="69"/>
        <v>0</v>
      </c>
      <c r="X205" s="25">
        <f t="shared" ca="1" si="58"/>
        <v>0</v>
      </c>
      <c r="Z205" s="28">
        <f t="shared" ca="1" si="76"/>
        <v>0</v>
      </c>
      <c r="AA205" s="233"/>
      <c r="AB205" s="45">
        <f t="shared" ca="1" si="70"/>
        <v>0</v>
      </c>
      <c r="AC205" s="45">
        <f t="shared" ca="1" si="59"/>
        <v>0</v>
      </c>
      <c r="AD205" s="25">
        <f t="shared" ca="1" si="60"/>
        <v>0</v>
      </c>
    </row>
    <row r="206" spans="4:30" x14ac:dyDescent="0.35">
      <c r="D206" s="20">
        <v>202</v>
      </c>
      <c r="E206" s="21">
        <f t="shared" ca="1" si="71"/>
        <v>73780</v>
      </c>
      <c r="F206" s="44">
        <f t="shared" ca="1" si="61"/>
        <v>74144</v>
      </c>
      <c r="G206" s="22" t="s">
        <v>119</v>
      </c>
      <c r="H206" s="44">
        <f t="shared" ca="1" si="72"/>
        <v>73780</v>
      </c>
      <c r="I206" s="45">
        <f t="shared" ca="1" si="62"/>
        <v>0</v>
      </c>
      <c r="J206" s="45">
        <f t="shared" ca="1" si="63"/>
        <v>0</v>
      </c>
      <c r="K206" s="45">
        <f t="shared" ca="1" si="64"/>
        <v>0</v>
      </c>
      <c r="L206" s="45"/>
      <c r="M206" s="45">
        <f t="shared" ca="1" si="73"/>
        <v>0</v>
      </c>
      <c r="N206" s="257">
        <f t="shared" ca="1" si="65"/>
        <v>0</v>
      </c>
      <c r="O206" s="23"/>
      <c r="P206" s="255">
        <f t="shared" ca="1" si="66"/>
        <v>0</v>
      </c>
      <c r="Q206" s="163">
        <f t="shared" ca="1" si="67"/>
        <v>0</v>
      </c>
      <c r="R206" s="164">
        <f ca="1">NPV(Q205,K206:$K$244) + ($A$13+$A$14+$A$15)/POWER(1+Q205,$A$28-D206+1)</f>
        <v>0</v>
      </c>
      <c r="S206" s="164">
        <f ca="1">NPV(Q206,K206:$K$244) + ($A$13+$A$14+$A$15)/POWER(1+Q206,$A$28-D206+1)</f>
        <v>0</v>
      </c>
      <c r="T206" s="45">
        <f t="shared" ca="1" si="68"/>
        <v>0</v>
      </c>
      <c r="U206" s="45">
        <f t="shared" ca="1" si="74"/>
        <v>0</v>
      </c>
      <c r="V206" s="45">
        <f t="shared" ca="1" si="75"/>
        <v>0</v>
      </c>
      <c r="W206" s="45">
        <f t="shared" ca="1" si="69"/>
        <v>0</v>
      </c>
      <c r="X206" s="25">
        <f t="shared" ca="1" si="58"/>
        <v>0</v>
      </c>
      <c r="Z206" s="28">
        <f t="shared" ca="1" si="76"/>
        <v>0</v>
      </c>
      <c r="AA206" s="233"/>
      <c r="AB206" s="45">
        <f t="shared" ca="1" si="70"/>
        <v>0</v>
      </c>
      <c r="AC206" s="45">
        <f t="shared" ca="1" si="59"/>
        <v>0</v>
      </c>
      <c r="AD206" s="25">
        <f t="shared" ca="1" si="60"/>
        <v>0</v>
      </c>
    </row>
    <row r="207" spans="4:30" x14ac:dyDescent="0.35">
      <c r="D207" s="20">
        <v>203</v>
      </c>
      <c r="E207" s="21">
        <f t="shared" ca="1" si="71"/>
        <v>74145</v>
      </c>
      <c r="F207" s="44">
        <f t="shared" ca="1" si="61"/>
        <v>74509</v>
      </c>
      <c r="G207" s="22" t="s">
        <v>119</v>
      </c>
      <c r="H207" s="44">
        <f t="shared" ca="1" si="72"/>
        <v>74145</v>
      </c>
      <c r="I207" s="45">
        <f t="shared" ca="1" si="62"/>
        <v>0</v>
      </c>
      <c r="J207" s="45">
        <f t="shared" ca="1" si="63"/>
        <v>0</v>
      </c>
      <c r="K207" s="45">
        <f t="shared" ca="1" si="64"/>
        <v>0</v>
      </c>
      <c r="L207" s="45"/>
      <c r="M207" s="45">
        <f t="shared" ca="1" si="73"/>
        <v>0</v>
      </c>
      <c r="N207" s="257">
        <f t="shared" ca="1" si="65"/>
        <v>0</v>
      </c>
      <c r="O207" s="23"/>
      <c r="P207" s="255">
        <f t="shared" ca="1" si="66"/>
        <v>0</v>
      </c>
      <c r="Q207" s="163">
        <f t="shared" ca="1" si="67"/>
        <v>0</v>
      </c>
      <c r="R207" s="164">
        <f ca="1">NPV(Q206,K207:$K$244) + ($A$13+$A$14+$A$15)/POWER(1+Q206,$A$28-D207+1)</f>
        <v>0</v>
      </c>
      <c r="S207" s="164">
        <f ca="1">NPV(Q207,K207:$K$244) + ($A$13+$A$14+$A$15)/POWER(1+Q207,$A$28-D207+1)</f>
        <v>0</v>
      </c>
      <c r="T207" s="45">
        <f t="shared" ca="1" si="68"/>
        <v>0</v>
      </c>
      <c r="U207" s="45">
        <f t="shared" ca="1" si="74"/>
        <v>0</v>
      </c>
      <c r="V207" s="45">
        <f t="shared" ca="1" si="75"/>
        <v>0</v>
      </c>
      <c r="W207" s="45">
        <f t="shared" ca="1" si="69"/>
        <v>0</v>
      </c>
      <c r="X207" s="25">
        <f t="shared" ca="1" si="58"/>
        <v>0</v>
      </c>
      <c r="Z207" s="28">
        <f t="shared" ca="1" si="76"/>
        <v>0</v>
      </c>
      <c r="AA207" s="233"/>
      <c r="AB207" s="45">
        <f t="shared" ca="1" si="70"/>
        <v>0</v>
      </c>
      <c r="AC207" s="45">
        <f t="shared" ca="1" si="59"/>
        <v>0</v>
      </c>
      <c r="AD207" s="25">
        <f t="shared" ca="1" si="60"/>
        <v>0</v>
      </c>
    </row>
    <row r="208" spans="4:30" x14ac:dyDescent="0.35">
      <c r="D208" s="20">
        <v>204</v>
      </c>
      <c r="E208" s="21">
        <f t="shared" ca="1" si="71"/>
        <v>74510</v>
      </c>
      <c r="F208" s="44">
        <f t="shared" ca="1" si="61"/>
        <v>74875</v>
      </c>
      <c r="G208" s="22" t="s">
        <v>119</v>
      </c>
      <c r="H208" s="44">
        <f t="shared" ca="1" si="72"/>
        <v>74510</v>
      </c>
      <c r="I208" s="45">
        <f t="shared" ca="1" si="62"/>
        <v>0</v>
      </c>
      <c r="J208" s="45">
        <f t="shared" ca="1" si="63"/>
        <v>0</v>
      </c>
      <c r="K208" s="45">
        <f t="shared" ca="1" si="64"/>
        <v>0</v>
      </c>
      <c r="L208" s="45"/>
      <c r="M208" s="45">
        <f t="shared" ca="1" si="73"/>
        <v>0</v>
      </c>
      <c r="N208" s="257">
        <f t="shared" ca="1" si="65"/>
        <v>0</v>
      </c>
      <c r="O208" s="23"/>
      <c r="P208" s="255">
        <f t="shared" ca="1" si="66"/>
        <v>0</v>
      </c>
      <c r="Q208" s="163">
        <f t="shared" ca="1" si="67"/>
        <v>0</v>
      </c>
      <c r="R208" s="164">
        <f ca="1">NPV(Q207,K208:$K$244) + ($A$13+$A$14+$A$15)/POWER(1+Q207,$A$28-D208+1)</f>
        <v>0</v>
      </c>
      <c r="S208" s="164">
        <f ca="1">NPV(Q208,K208:$K$244) + ($A$13+$A$14+$A$15)/POWER(1+Q208,$A$28-D208+1)</f>
        <v>0</v>
      </c>
      <c r="T208" s="45">
        <f t="shared" ca="1" si="68"/>
        <v>0</v>
      </c>
      <c r="U208" s="45">
        <f t="shared" ca="1" si="74"/>
        <v>0</v>
      </c>
      <c r="V208" s="45">
        <f t="shared" ca="1" si="75"/>
        <v>0</v>
      </c>
      <c r="W208" s="45">
        <f t="shared" ca="1" si="69"/>
        <v>0</v>
      </c>
      <c r="X208" s="25">
        <f t="shared" ca="1" si="58"/>
        <v>0</v>
      </c>
      <c r="Z208" s="28">
        <f t="shared" ca="1" si="76"/>
        <v>0</v>
      </c>
      <c r="AA208" s="233"/>
      <c r="AB208" s="45">
        <f t="shared" ca="1" si="70"/>
        <v>0</v>
      </c>
      <c r="AC208" s="45">
        <f t="shared" ca="1" si="59"/>
        <v>0</v>
      </c>
      <c r="AD208" s="25">
        <f t="shared" ca="1" si="60"/>
        <v>0</v>
      </c>
    </row>
    <row r="209" spans="4:30" x14ac:dyDescent="0.35">
      <c r="D209" s="20">
        <v>205</v>
      </c>
      <c r="E209" s="21">
        <f t="shared" ca="1" si="71"/>
        <v>74876</v>
      </c>
      <c r="F209" s="44">
        <f t="shared" ca="1" si="61"/>
        <v>75240</v>
      </c>
      <c r="G209" s="22" t="s">
        <v>119</v>
      </c>
      <c r="H209" s="44">
        <f t="shared" ca="1" si="72"/>
        <v>74876</v>
      </c>
      <c r="I209" s="45">
        <f t="shared" ca="1" si="62"/>
        <v>0</v>
      </c>
      <c r="J209" s="45">
        <f t="shared" ca="1" si="63"/>
        <v>0</v>
      </c>
      <c r="K209" s="45">
        <f t="shared" ca="1" si="64"/>
        <v>0</v>
      </c>
      <c r="L209" s="45"/>
      <c r="M209" s="45">
        <f t="shared" ca="1" si="73"/>
        <v>0</v>
      </c>
      <c r="N209" s="257">
        <f t="shared" ca="1" si="65"/>
        <v>0</v>
      </c>
      <c r="O209" s="23"/>
      <c r="P209" s="255">
        <f t="shared" ca="1" si="66"/>
        <v>0</v>
      </c>
      <c r="Q209" s="163">
        <f t="shared" ca="1" si="67"/>
        <v>0</v>
      </c>
      <c r="R209" s="164">
        <f ca="1">NPV(Q208,K209:$K$244) + ($A$13+$A$14+$A$15)/POWER(1+Q208,$A$28-D209+1)</f>
        <v>0</v>
      </c>
      <c r="S209" s="164">
        <f ca="1">NPV(Q209,K209:$K$244) + ($A$13+$A$14+$A$15)/POWER(1+Q209,$A$28-D209+1)</f>
        <v>0</v>
      </c>
      <c r="T209" s="45">
        <f t="shared" ca="1" si="68"/>
        <v>0</v>
      </c>
      <c r="U209" s="45">
        <f t="shared" ca="1" si="74"/>
        <v>0</v>
      </c>
      <c r="V209" s="45">
        <f t="shared" ca="1" si="75"/>
        <v>0</v>
      </c>
      <c r="W209" s="45">
        <f t="shared" ca="1" si="69"/>
        <v>0</v>
      </c>
      <c r="X209" s="25">
        <f t="shared" ca="1" si="58"/>
        <v>0</v>
      </c>
      <c r="Z209" s="28">
        <f t="shared" ca="1" si="76"/>
        <v>0</v>
      </c>
      <c r="AA209" s="233"/>
      <c r="AB209" s="45">
        <f t="shared" ca="1" si="70"/>
        <v>0</v>
      </c>
      <c r="AC209" s="45">
        <f t="shared" ca="1" si="59"/>
        <v>0</v>
      </c>
      <c r="AD209" s="25">
        <f t="shared" ca="1" si="60"/>
        <v>0</v>
      </c>
    </row>
    <row r="210" spans="4:30" x14ac:dyDescent="0.35">
      <c r="D210" s="20">
        <v>206</v>
      </c>
      <c r="E210" s="21">
        <f t="shared" ca="1" si="71"/>
        <v>75241</v>
      </c>
      <c r="F210" s="44">
        <f t="shared" ca="1" si="61"/>
        <v>75605</v>
      </c>
      <c r="G210" s="22" t="s">
        <v>119</v>
      </c>
      <c r="H210" s="44">
        <f t="shared" ca="1" si="72"/>
        <v>75241</v>
      </c>
      <c r="I210" s="45">
        <f t="shared" ca="1" si="62"/>
        <v>0</v>
      </c>
      <c r="J210" s="45">
        <f t="shared" ca="1" si="63"/>
        <v>0</v>
      </c>
      <c r="K210" s="45">
        <f t="shared" ca="1" si="64"/>
        <v>0</v>
      </c>
      <c r="L210" s="45"/>
      <c r="M210" s="45">
        <f t="shared" ca="1" si="73"/>
        <v>0</v>
      </c>
      <c r="N210" s="257">
        <f t="shared" ca="1" si="65"/>
        <v>0</v>
      </c>
      <c r="O210" s="23"/>
      <c r="P210" s="255">
        <f t="shared" ca="1" si="66"/>
        <v>0</v>
      </c>
      <c r="Q210" s="163">
        <f t="shared" ca="1" si="67"/>
        <v>0</v>
      </c>
      <c r="R210" s="164">
        <f ca="1">NPV(Q209,K210:$K$244) + ($A$13+$A$14+$A$15)/POWER(1+Q209,$A$28-D210+1)</f>
        <v>0</v>
      </c>
      <c r="S210" s="164">
        <f ca="1">NPV(Q210,K210:$K$244) + ($A$13+$A$14+$A$15)/POWER(1+Q210,$A$28-D210+1)</f>
        <v>0</v>
      </c>
      <c r="T210" s="45">
        <f t="shared" ca="1" si="68"/>
        <v>0</v>
      </c>
      <c r="U210" s="45">
        <f t="shared" ca="1" si="74"/>
        <v>0</v>
      </c>
      <c r="V210" s="45">
        <f t="shared" ca="1" si="75"/>
        <v>0</v>
      </c>
      <c r="W210" s="45">
        <f t="shared" ca="1" si="69"/>
        <v>0</v>
      </c>
      <c r="X210" s="25">
        <f t="shared" ca="1" si="58"/>
        <v>0</v>
      </c>
      <c r="Z210" s="28">
        <f t="shared" ca="1" si="76"/>
        <v>0</v>
      </c>
      <c r="AA210" s="233"/>
      <c r="AB210" s="45">
        <f t="shared" ca="1" si="70"/>
        <v>0</v>
      </c>
      <c r="AC210" s="45">
        <f t="shared" ca="1" si="59"/>
        <v>0</v>
      </c>
      <c r="AD210" s="25">
        <f t="shared" ca="1" si="60"/>
        <v>0</v>
      </c>
    </row>
    <row r="211" spans="4:30" x14ac:dyDescent="0.35">
      <c r="D211" s="20">
        <v>207</v>
      </c>
      <c r="E211" s="21">
        <f t="shared" ca="1" si="71"/>
        <v>75606</v>
      </c>
      <c r="F211" s="44">
        <f t="shared" ca="1" si="61"/>
        <v>75970</v>
      </c>
      <c r="G211" s="22" t="s">
        <v>119</v>
      </c>
      <c r="H211" s="44">
        <f t="shared" ca="1" si="72"/>
        <v>75606</v>
      </c>
      <c r="I211" s="45">
        <f t="shared" ca="1" si="62"/>
        <v>0</v>
      </c>
      <c r="J211" s="45">
        <f t="shared" ca="1" si="63"/>
        <v>0</v>
      </c>
      <c r="K211" s="45">
        <f t="shared" ca="1" si="64"/>
        <v>0</v>
      </c>
      <c r="L211" s="45"/>
      <c r="M211" s="45">
        <f t="shared" ca="1" si="73"/>
        <v>0</v>
      </c>
      <c r="N211" s="257">
        <f t="shared" ca="1" si="65"/>
        <v>0</v>
      </c>
      <c r="O211" s="23"/>
      <c r="P211" s="255">
        <f t="shared" ca="1" si="66"/>
        <v>0</v>
      </c>
      <c r="Q211" s="163">
        <f t="shared" ca="1" si="67"/>
        <v>0</v>
      </c>
      <c r="R211" s="164">
        <f ca="1">NPV(Q210,K211:$K$244) + ($A$13+$A$14+$A$15)/POWER(1+Q210,$A$28-D211+1)</f>
        <v>0</v>
      </c>
      <c r="S211" s="164">
        <f ca="1">NPV(Q211,K211:$K$244) + ($A$13+$A$14+$A$15)/POWER(1+Q211,$A$28-D211+1)</f>
        <v>0</v>
      </c>
      <c r="T211" s="45">
        <f t="shared" ca="1" si="68"/>
        <v>0</v>
      </c>
      <c r="U211" s="45">
        <f t="shared" ca="1" si="74"/>
        <v>0</v>
      </c>
      <c r="V211" s="45">
        <f t="shared" ca="1" si="75"/>
        <v>0</v>
      </c>
      <c r="W211" s="45">
        <f t="shared" ca="1" si="69"/>
        <v>0</v>
      </c>
      <c r="X211" s="25">
        <f t="shared" ca="1" si="58"/>
        <v>0</v>
      </c>
      <c r="Z211" s="28">
        <f t="shared" ca="1" si="76"/>
        <v>0</v>
      </c>
      <c r="AA211" s="233"/>
      <c r="AB211" s="45">
        <f t="shared" ca="1" si="70"/>
        <v>0</v>
      </c>
      <c r="AC211" s="45">
        <f t="shared" ca="1" si="59"/>
        <v>0</v>
      </c>
      <c r="AD211" s="25">
        <f t="shared" ca="1" si="60"/>
        <v>0</v>
      </c>
    </row>
    <row r="212" spans="4:30" x14ac:dyDescent="0.35">
      <c r="D212" s="20">
        <v>208</v>
      </c>
      <c r="E212" s="21">
        <f t="shared" ca="1" si="71"/>
        <v>75971</v>
      </c>
      <c r="F212" s="44">
        <f t="shared" ca="1" si="61"/>
        <v>76336</v>
      </c>
      <c r="G212" s="22" t="s">
        <v>119</v>
      </c>
      <c r="H212" s="44">
        <f t="shared" ca="1" si="72"/>
        <v>75971</v>
      </c>
      <c r="I212" s="45">
        <f t="shared" ca="1" si="62"/>
        <v>0</v>
      </c>
      <c r="J212" s="45">
        <f t="shared" ca="1" si="63"/>
        <v>0</v>
      </c>
      <c r="K212" s="45">
        <f t="shared" ca="1" si="64"/>
        <v>0</v>
      </c>
      <c r="L212" s="45"/>
      <c r="M212" s="45">
        <f t="shared" ca="1" si="73"/>
        <v>0</v>
      </c>
      <c r="N212" s="257">
        <f t="shared" ca="1" si="65"/>
        <v>0</v>
      </c>
      <c r="O212" s="23"/>
      <c r="P212" s="255">
        <f t="shared" ca="1" si="66"/>
        <v>0</v>
      </c>
      <c r="Q212" s="163">
        <f t="shared" ca="1" si="67"/>
        <v>0</v>
      </c>
      <c r="R212" s="164">
        <f ca="1">NPV(Q211,K212:$K$244) + ($A$13+$A$14+$A$15)/POWER(1+Q211,$A$28-D212+1)</f>
        <v>0</v>
      </c>
      <c r="S212" s="164">
        <f ca="1">NPV(Q212,K212:$K$244) + ($A$13+$A$14+$A$15)/POWER(1+Q212,$A$28-D212+1)</f>
        <v>0</v>
      </c>
      <c r="T212" s="45">
        <f t="shared" ca="1" si="68"/>
        <v>0</v>
      </c>
      <c r="U212" s="45">
        <f t="shared" ca="1" si="74"/>
        <v>0</v>
      </c>
      <c r="V212" s="45">
        <f t="shared" ca="1" si="75"/>
        <v>0</v>
      </c>
      <c r="W212" s="45">
        <f t="shared" ca="1" si="69"/>
        <v>0</v>
      </c>
      <c r="X212" s="25">
        <f t="shared" ca="1" si="58"/>
        <v>0</v>
      </c>
      <c r="Z212" s="28">
        <f t="shared" ca="1" si="76"/>
        <v>0</v>
      </c>
      <c r="AA212" s="233"/>
      <c r="AB212" s="45">
        <f t="shared" ca="1" si="70"/>
        <v>0</v>
      </c>
      <c r="AC212" s="45">
        <f t="shared" ca="1" si="59"/>
        <v>0</v>
      </c>
      <c r="AD212" s="25">
        <f t="shared" ca="1" si="60"/>
        <v>0</v>
      </c>
    </row>
    <row r="213" spans="4:30" x14ac:dyDescent="0.35">
      <c r="D213" s="20">
        <v>209</v>
      </c>
      <c r="E213" s="21">
        <f t="shared" ca="1" si="71"/>
        <v>76337</v>
      </c>
      <c r="F213" s="44">
        <f t="shared" ca="1" si="61"/>
        <v>76701</v>
      </c>
      <c r="G213" s="22" t="s">
        <v>119</v>
      </c>
      <c r="H213" s="44">
        <f t="shared" ca="1" si="72"/>
        <v>76337</v>
      </c>
      <c r="I213" s="45">
        <f t="shared" ca="1" si="62"/>
        <v>0</v>
      </c>
      <c r="J213" s="45">
        <f t="shared" ca="1" si="63"/>
        <v>0</v>
      </c>
      <c r="K213" s="45">
        <f t="shared" ca="1" si="64"/>
        <v>0</v>
      </c>
      <c r="L213" s="45"/>
      <c r="M213" s="45">
        <f t="shared" ca="1" si="73"/>
        <v>0</v>
      </c>
      <c r="N213" s="257">
        <f t="shared" ca="1" si="65"/>
        <v>0</v>
      </c>
      <c r="O213" s="23"/>
      <c r="P213" s="255">
        <f t="shared" ca="1" si="66"/>
        <v>0</v>
      </c>
      <c r="Q213" s="163">
        <f t="shared" ca="1" si="67"/>
        <v>0</v>
      </c>
      <c r="R213" s="164">
        <f ca="1">NPV(Q212,K213:$K$244) + ($A$13+$A$14+$A$15)/POWER(1+Q212,$A$28-D213+1)</f>
        <v>0</v>
      </c>
      <c r="S213" s="164">
        <f ca="1">NPV(Q213,K213:$K$244) + ($A$13+$A$14+$A$15)/POWER(1+Q213,$A$28-D213+1)</f>
        <v>0</v>
      </c>
      <c r="T213" s="45">
        <f t="shared" ca="1" si="68"/>
        <v>0</v>
      </c>
      <c r="U213" s="45">
        <f t="shared" ca="1" si="74"/>
        <v>0</v>
      </c>
      <c r="V213" s="45">
        <f t="shared" ca="1" si="75"/>
        <v>0</v>
      </c>
      <c r="W213" s="45">
        <f t="shared" ca="1" si="69"/>
        <v>0</v>
      </c>
      <c r="X213" s="25">
        <f t="shared" ca="1" si="58"/>
        <v>0</v>
      </c>
      <c r="Z213" s="28">
        <f t="shared" ca="1" si="76"/>
        <v>0</v>
      </c>
      <c r="AA213" s="233"/>
      <c r="AB213" s="45">
        <f t="shared" ca="1" si="70"/>
        <v>0</v>
      </c>
      <c r="AC213" s="45">
        <f t="shared" ca="1" si="59"/>
        <v>0</v>
      </c>
      <c r="AD213" s="25">
        <f t="shared" ca="1" si="60"/>
        <v>0</v>
      </c>
    </row>
    <row r="214" spans="4:30" x14ac:dyDescent="0.35">
      <c r="D214" s="20">
        <v>210</v>
      </c>
      <c r="E214" s="21">
        <f t="shared" ca="1" si="71"/>
        <v>76702</v>
      </c>
      <c r="F214" s="44">
        <f t="shared" ca="1" si="61"/>
        <v>77066</v>
      </c>
      <c r="G214" s="22" t="s">
        <v>119</v>
      </c>
      <c r="H214" s="44">
        <f t="shared" ca="1" si="72"/>
        <v>76702</v>
      </c>
      <c r="I214" s="45">
        <f t="shared" ca="1" si="62"/>
        <v>0</v>
      </c>
      <c r="J214" s="45">
        <f t="shared" ca="1" si="63"/>
        <v>0</v>
      </c>
      <c r="K214" s="45">
        <f t="shared" ca="1" si="64"/>
        <v>0</v>
      </c>
      <c r="L214" s="45"/>
      <c r="M214" s="45">
        <f t="shared" ca="1" si="73"/>
        <v>0</v>
      </c>
      <c r="N214" s="257">
        <f t="shared" ca="1" si="65"/>
        <v>0</v>
      </c>
      <c r="O214" s="23"/>
      <c r="P214" s="255">
        <f t="shared" ca="1" si="66"/>
        <v>0</v>
      </c>
      <c r="Q214" s="163">
        <f t="shared" ca="1" si="67"/>
        <v>0</v>
      </c>
      <c r="R214" s="164">
        <f ca="1">NPV(Q213,K214:$K$244) + ($A$13+$A$14+$A$15)/POWER(1+Q213,$A$28-D214+1)</f>
        <v>0</v>
      </c>
      <c r="S214" s="164">
        <f ca="1">NPV(Q214,K214:$K$244) + ($A$13+$A$14+$A$15)/POWER(1+Q214,$A$28-D214+1)</f>
        <v>0</v>
      </c>
      <c r="T214" s="45">
        <f t="shared" ca="1" si="68"/>
        <v>0</v>
      </c>
      <c r="U214" s="45">
        <f t="shared" ca="1" si="74"/>
        <v>0</v>
      </c>
      <c r="V214" s="45">
        <f t="shared" ca="1" si="75"/>
        <v>0</v>
      </c>
      <c r="W214" s="45">
        <f t="shared" ca="1" si="69"/>
        <v>0</v>
      </c>
      <c r="X214" s="25">
        <f t="shared" ca="1" si="58"/>
        <v>0</v>
      </c>
      <c r="Z214" s="28">
        <f t="shared" ca="1" si="76"/>
        <v>0</v>
      </c>
      <c r="AA214" s="233"/>
      <c r="AB214" s="45">
        <f t="shared" ca="1" si="70"/>
        <v>0</v>
      </c>
      <c r="AC214" s="45">
        <f t="shared" ca="1" si="59"/>
        <v>0</v>
      </c>
      <c r="AD214" s="25">
        <f t="shared" ca="1" si="60"/>
        <v>0</v>
      </c>
    </row>
    <row r="215" spans="4:30" x14ac:dyDescent="0.35">
      <c r="D215" s="20">
        <v>211</v>
      </c>
      <c r="E215" s="21">
        <f t="shared" ca="1" si="71"/>
        <v>77067</v>
      </c>
      <c r="F215" s="44">
        <f t="shared" ca="1" si="61"/>
        <v>77431</v>
      </c>
      <c r="G215" s="22" t="s">
        <v>119</v>
      </c>
      <c r="H215" s="44">
        <f t="shared" ca="1" si="72"/>
        <v>77067</v>
      </c>
      <c r="I215" s="45">
        <f t="shared" ca="1" si="62"/>
        <v>0</v>
      </c>
      <c r="J215" s="45">
        <f t="shared" ca="1" si="63"/>
        <v>0</v>
      </c>
      <c r="K215" s="45">
        <f t="shared" ca="1" si="64"/>
        <v>0</v>
      </c>
      <c r="L215" s="45"/>
      <c r="M215" s="45">
        <f t="shared" ca="1" si="73"/>
        <v>0</v>
      </c>
      <c r="N215" s="257">
        <f t="shared" ca="1" si="65"/>
        <v>0</v>
      </c>
      <c r="O215" s="23"/>
      <c r="P215" s="255">
        <f t="shared" ca="1" si="66"/>
        <v>0</v>
      </c>
      <c r="Q215" s="163">
        <f t="shared" ca="1" si="67"/>
        <v>0</v>
      </c>
      <c r="R215" s="164">
        <f ca="1">NPV(Q214,K215:$K$244) + ($A$13+$A$14+$A$15)/POWER(1+Q214,$A$28-D215+1)</f>
        <v>0</v>
      </c>
      <c r="S215" s="164">
        <f ca="1">NPV(Q215,K215:$K$244) + ($A$13+$A$14+$A$15)/POWER(1+Q215,$A$28-D215+1)</f>
        <v>0</v>
      </c>
      <c r="T215" s="45">
        <f t="shared" ca="1" si="68"/>
        <v>0</v>
      </c>
      <c r="U215" s="45">
        <f t="shared" ca="1" si="74"/>
        <v>0</v>
      </c>
      <c r="V215" s="45">
        <f t="shared" ca="1" si="75"/>
        <v>0</v>
      </c>
      <c r="W215" s="45">
        <f t="shared" ca="1" si="69"/>
        <v>0</v>
      </c>
      <c r="X215" s="25">
        <f t="shared" ca="1" si="58"/>
        <v>0</v>
      </c>
      <c r="Z215" s="28">
        <f t="shared" ca="1" si="76"/>
        <v>0</v>
      </c>
      <c r="AA215" s="233"/>
      <c r="AB215" s="45">
        <f t="shared" ca="1" si="70"/>
        <v>0</v>
      </c>
      <c r="AC215" s="45">
        <f t="shared" ca="1" si="59"/>
        <v>0</v>
      </c>
      <c r="AD215" s="25">
        <f t="shared" ca="1" si="60"/>
        <v>0</v>
      </c>
    </row>
    <row r="216" spans="4:30" x14ac:dyDescent="0.35">
      <c r="D216" s="20">
        <v>212</v>
      </c>
      <c r="E216" s="21">
        <f t="shared" ca="1" si="71"/>
        <v>77432</v>
      </c>
      <c r="F216" s="44">
        <f t="shared" ca="1" si="61"/>
        <v>77797</v>
      </c>
      <c r="G216" s="22" t="s">
        <v>119</v>
      </c>
      <c r="H216" s="44">
        <f t="shared" ca="1" si="72"/>
        <v>77432</v>
      </c>
      <c r="I216" s="45">
        <f t="shared" ca="1" si="62"/>
        <v>0</v>
      </c>
      <c r="J216" s="45">
        <f t="shared" ca="1" si="63"/>
        <v>0</v>
      </c>
      <c r="K216" s="45">
        <f t="shared" ca="1" si="64"/>
        <v>0</v>
      </c>
      <c r="L216" s="45"/>
      <c r="M216" s="45">
        <f t="shared" ca="1" si="73"/>
        <v>0</v>
      </c>
      <c r="N216" s="257">
        <f t="shared" ca="1" si="65"/>
        <v>0</v>
      </c>
      <c r="O216" s="23"/>
      <c r="P216" s="255">
        <f t="shared" ca="1" si="66"/>
        <v>0</v>
      </c>
      <c r="Q216" s="163">
        <f t="shared" ca="1" si="67"/>
        <v>0</v>
      </c>
      <c r="R216" s="164">
        <f ca="1">NPV(Q215,K216:$K$244) + ($A$13+$A$14+$A$15)/POWER(1+Q215,$A$28-D216+1)</f>
        <v>0</v>
      </c>
      <c r="S216" s="164">
        <f ca="1">NPV(Q216,K216:$K$244) + ($A$13+$A$14+$A$15)/POWER(1+Q216,$A$28-D216+1)</f>
        <v>0</v>
      </c>
      <c r="T216" s="45">
        <f t="shared" ca="1" si="68"/>
        <v>0</v>
      </c>
      <c r="U216" s="45">
        <f t="shared" ca="1" si="74"/>
        <v>0</v>
      </c>
      <c r="V216" s="45">
        <f t="shared" ca="1" si="75"/>
        <v>0</v>
      </c>
      <c r="W216" s="45">
        <f t="shared" ca="1" si="69"/>
        <v>0</v>
      </c>
      <c r="X216" s="25">
        <f t="shared" ca="1" si="58"/>
        <v>0</v>
      </c>
      <c r="Z216" s="28">
        <f t="shared" ca="1" si="76"/>
        <v>0</v>
      </c>
      <c r="AA216" s="233"/>
      <c r="AB216" s="45">
        <f t="shared" ca="1" si="70"/>
        <v>0</v>
      </c>
      <c r="AC216" s="45">
        <f t="shared" ca="1" si="59"/>
        <v>0</v>
      </c>
      <c r="AD216" s="25">
        <f t="shared" ca="1" si="60"/>
        <v>0</v>
      </c>
    </row>
    <row r="217" spans="4:30" x14ac:dyDescent="0.35">
      <c r="D217" s="20">
        <v>213</v>
      </c>
      <c r="E217" s="21">
        <f t="shared" ca="1" si="71"/>
        <v>77798</v>
      </c>
      <c r="F217" s="44">
        <f t="shared" ca="1" si="61"/>
        <v>78162</v>
      </c>
      <c r="G217" s="22" t="s">
        <v>119</v>
      </c>
      <c r="H217" s="44">
        <f t="shared" ca="1" si="72"/>
        <v>77798</v>
      </c>
      <c r="I217" s="45">
        <f t="shared" ca="1" si="62"/>
        <v>0</v>
      </c>
      <c r="J217" s="45">
        <f t="shared" ca="1" si="63"/>
        <v>0</v>
      </c>
      <c r="K217" s="45">
        <f t="shared" ca="1" si="64"/>
        <v>0</v>
      </c>
      <c r="L217" s="45"/>
      <c r="M217" s="45">
        <f t="shared" ca="1" si="73"/>
        <v>0</v>
      </c>
      <c r="N217" s="257">
        <f t="shared" ca="1" si="65"/>
        <v>0</v>
      </c>
      <c r="O217" s="23"/>
      <c r="P217" s="255">
        <f t="shared" ca="1" si="66"/>
        <v>0</v>
      </c>
      <c r="Q217" s="163">
        <f t="shared" ca="1" si="67"/>
        <v>0</v>
      </c>
      <c r="R217" s="164">
        <f ca="1">NPV(Q216,K217:$K$244) + ($A$13+$A$14+$A$15)/POWER(1+Q216,$A$28-D217+1)</f>
        <v>0</v>
      </c>
      <c r="S217" s="164">
        <f ca="1">NPV(Q217,K217:$K$244) + ($A$13+$A$14+$A$15)/POWER(1+Q217,$A$28-D217+1)</f>
        <v>0</v>
      </c>
      <c r="T217" s="45">
        <f t="shared" ca="1" si="68"/>
        <v>0</v>
      </c>
      <c r="U217" s="45">
        <f t="shared" ca="1" si="74"/>
        <v>0</v>
      </c>
      <c r="V217" s="45">
        <f t="shared" ca="1" si="75"/>
        <v>0</v>
      </c>
      <c r="W217" s="45">
        <f t="shared" ca="1" si="69"/>
        <v>0</v>
      </c>
      <c r="X217" s="25">
        <f t="shared" ca="1" si="58"/>
        <v>0</v>
      </c>
      <c r="Z217" s="28">
        <f t="shared" ca="1" si="76"/>
        <v>0</v>
      </c>
      <c r="AA217" s="233"/>
      <c r="AB217" s="45">
        <f t="shared" ca="1" si="70"/>
        <v>0</v>
      </c>
      <c r="AC217" s="45">
        <f t="shared" ca="1" si="59"/>
        <v>0</v>
      </c>
      <c r="AD217" s="25">
        <f t="shared" ca="1" si="60"/>
        <v>0</v>
      </c>
    </row>
    <row r="218" spans="4:30" x14ac:dyDescent="0.35">
      <c r="D218" s="20">
        <v>214</v>
      </c>
      <c r="E218" s="21">
        <f t="shared" ca="1" si="71"/>
        <v>78163</v>
      </c>
      <c r="F218" s="44">
        <f t="shared" ca="1" si="61"/>
        <v>78527</v>
      </c>
      <c r="G218" s="22" t="s">
        <v>119</v>
      </c>
      <c r="H218" s="44">
        <f t="shared" ca="1" si="72"/>
        <v>78163</v>
      </c>
      <c r="I218" s="45">
        <f t="shared" ca="1" si="62"/>
        <v>0</v>
      </c>
      <c r="J218" s="45">
        <f t="shared" ca="1" si="63"/>
        <v>0</v>
      </c>
      <c r="K218" s="45">
        <f t="shared" ca="1" si="64"/>
        <v>0</v>
      </c>
      <c r="L218" s="45"/>
      <c r="M218" s="45">
        <f t="shared" ca="1" si="73"/>
        <v>0</v>
      </c>
      <c r="N218" s="257">
        <f t="shared" ca="1" si="65"/>
        <v>0</v>
      </c>
      <c r="O218" s="23"/>
      <c r="P218" s="255">
        <f t="shared" ca="1" si="66"/>
        <v>0</v>
      </c>
      <c r="Q218" s="163">
        <f t="shared" ca="1" si="67"/>
        <v>0</v>
      </c>
      <c r="R218" s="164">
        <f ca="1">NPV(Q217,K218:$K$244) + ($A$13+$A$14+$A$15)/POWER(1+Q217,$A$28-D218+1)</f>
        <v>0</v>
      </c>
      <c r="S218" s="164">
        <f ca="1">NPV(Q218,K218:$K$244) + ($A$13+$A$14+$A$15)/POWER(1+Q218,$A$28-D218+1)</f>
        <v>0</v>
      </c>
      <c r="T218" s="45">
        <f t="shared" ca="1" si="68"/>
        <v>0</v>
      </c>
      <c r="U218" s="45">
        <f t="shared" ca="1" si="74"/>
        <v>0</v>
      </c>
      <c r="V218" s="45">
        <f t="shared" ca="1" si="75"/>
        <v>0</v>
      </c>
      <c r="W218" s="45">
        <f t="shared" ca="1" si="69"/>
        <v>0</v>
      </c>
      <c r="X218" s="25">
        <f t="shared" ca="1" si="58"/>
        <v>0</v>
      </c>
      <c r="Z218" s="28">
        <f t="shared" ca="1" si="76"/>
        <v>0</v>
      </c>
      <c r="AA218" s="233"/>
      <c r="AB218" s="45">
        <f t="shared" ca="1" si="70"/>
        <v>0</v>
      </c>
      <c r="AC218" s="45">
        <f t="shared" ca="1" si="59"/>
        <v>0</v>
      </c>
      <c r="AD218" s="25">
        <f t="shared" ca="1" si="60"/>
        <v>0</v>
      </c>
    </row>
    <row r="219" spans="4:30" x14ac:dyDescent="0.35">
      <c r="D219" s="20">
        <v>215</v>
      </c>
      <c r="E219" s="21">
        <f t="shared" ca="1" si="71"/>
        <v>78528</v>
      </c>
      <c r="F219" s="44">
        <f t="shared" ca="1" si="61"/>
        <v>78892</v>
      </c>
      <c r="G219" s="22" t="s">
        <v>119</v>
      </c>
      <c r="H219" s="44">
        <f t="shared" ca="1" si="72"/>
        <v>78528</v>
      </c>
      <c r="I219" s="45">
        <f t="shared" ca="1" si="62"/>
        <v>0</v>
      </c>
      <c r="J219" s="45">
        <f t="shared" ca="1" si="63"/>
        <v>0</v>
      </c>
      <c r="K219" s="45">
        <f t="shared" ca="1" si="64"/>
        <v>0</v>
      </c>
      <c r="L219" s="45"/>
      <c r="M219" s="45">
        <f t="shared" ca="1" si="73"/>
        <v>0</v>
      </c>
      <c r="N219" s="257">
        <f t="shared" ca="1" si="65"/>
        <v>0</v>
      </c>
      <c r="O219" s="23"/>
      <c r="P219" s="255">
        <f t="shared" ca="1" si="66"/>
        <v>0</v>
      </c>
      <c r="Q219" s="163">
        <f t="shared" ca="1" si="67"/>
        <v>0</v>
      </c>
      <c r="R219" s="164">
        <f ca="1">NPV(Q218,K219:$K$244) + ($A$13+$A$14+$A$15)/POWER(1+Q218,$A$28-D219+1)</f>
        <v>0</v>
      </c>
      <c r="S219" s="164">
        <f ca="1">NPV(Q219,K219:$K$244) + ($A$13+$A$14+$A$15)/POWER(1+Q219,$A$28-D219+1)</f>
        <v>0</v>
      </c>
      <c r="T219" s="45">
        <f t="shared" ca="1" si="68"/>
        <v>0</v>
      </c>
      <c r="U219" s="45">
        <f t="shared" ca="1" si="74"/>
        <v>0</v>
      </c>
      <c r="V219" s="45">
        <f t="shared" ca="1" si="75"/>
        <v>0</v>
      </c>
      <c r="W219" s="45">
        <f t="shared" ca="1" si="69"/>
        <v>0</v>
      </c>
      <c r="X219" s="25">
        <f t="shared" ca="1" si="58"/>
        <v>0</v>
      </c>
      <c r="Z219" s="28">
        <f t="shared" ca="1" si="76"/>
        <v>0</v>
      </c>
      <c r="AA219" s="233"/>
      <c r="AB219" s="45">
        <f t="shared" ca="1" si="70"/>
        <v>0</v>
      </c>
      <c r="AC219" s="45">
        <f t="shared" ca="1" si="59"/>
        <v>0</v>
      </c>
      <c r="AD219" s="25">
        <f t="shared" ca="1" si="60"/>
        <v>0</v>
      </c>
    </row>
    <row r="220" spans="4:30" x14ac:dyDescent="0.35">
      <c r="D220" s="20">
        <v>216</v>
      </c>
      <c r="E220" s="21">
        <f t="shared" ca="1" si="71"/>
        <v>78893</v>
      </c>
      <c r="F220" s="44">
        <f t="shared" ca="1" si="61"/>
        <v>79258</v>
      </c>
      <c r="G220" s="22" t="s">
        <v>119</v>
      </c>
      <c r="H220" s="44">
        <f t="shared" ca="1" si="72"/>
        <v>78893</v>
      </c>
      <c r="I220" s="45">
        <f t="shared" ca="1" si="62"/>
        <v>0</v>
      </c>
      <c r="J220" s="45">
        <f t="shared" ca="1" si="63"/>
        <v>0</v>
      </c>
      <c r="K220" s="45">
        <f t="shared" ca="1" si="64"/>
        <v>0</v>
      </c>
      <c r="L220" s="45"/>
      <c r="M220" s="45">
        <f t="shared" ca="1" si="73"/>
        <v>0</v>
      </c>
      <c r="N220" s="257">
        <f t="shared" ca="1" si="65"/>
        <v>0</v>
      </c>
      <c r="O220" s="23"/>
      <c r="P220" s="255">
        <f t="shared" ca="1" si="66"/>
        <v>0</v>
      </c>
      <c r="Q220" s="163">
        <f t="shared" ca="1" si="67"/>
        <v>0</v>
      </c>
      <c r="R220" s="164">
        <f ca="1">NPV(Q219,K220:$K$244) + ($A$13+$A$14+$A$15)/POWER(1+Q219,$A$28-D220+1)</f>
        <v>0</v>
      </c>
      <c r="S220" s="164">
        <f ca="1">NPV(Q220,K220:$K$244) + ($A$13+$A$14+$A$15)/POWER(1+Q220,$A$28-D220+1)</f>
        <v>0</v>
      </c>
      <c r="T220" s="45">
        <f t="shared" ca="1" si="68"/>
        <v>0</v>
      </c>
      <c r="U220" s="45">
        <f t="shared" ca="1" si="74"/>
        <v>0</v>
      </c>
      <c r="V220" s="45">
        <f t="shared" ca="1" si="75"/>
        <v>0</v>
      </c>
      <c r="W220" s="45">
        <f t="shared" ca="1" si="69"/>
        <v>0</v>
      </c>
      <c r="X220" s="25">
        <f t="shared" ca="1" si="58"/>
        <v>0</v>
      </c>
      <c r="Z220" s="28">
        <f t="shared" ca="1" si="76"/>
        <v>0</v>
      </c>
      <c r="AA220" s="233"/>
      <c r="AB220" s="45">
        <f t="shared" ca="1" si="70"/>
        <v>0</v>
      </c>
      <c r="AC220" s="45">
        <f t="shared" ca="1" si="59"/>
        <v>0</v>
      </c>
      <c r="AD220" s="25">
        <f t="shared" ca="1" si="60"/>
        <v>0</v>
      </c>
    </row>
    <row r="221" spans="4:30" x14ac:dyDescent="0.35">
      <c r="D221" s="20">
        <v>217</v>
      </c>
      <c r="E221" s="21">
        <f t="shared" ca="1" si="71"/>
        <v>79259</v>
      </c>
      <c r="F221" s="44">
        <f t="shared" ca="1" si="61"/>
        <v>79623</v>
      </c>
      <c r="G221" s="22" t="s">
        <v>119</v>
      </c>
      <c r="H221" s="44">
        <f t="shared" ca="1" si="72"/>
        <v>79259</v>
      </c>
      <c r="I221" s="45">
        <f t="shared" ca="1" si="62"/>
        <v>0</v>
      </c>
      <c r="J221" s="45">
        <f t="shared" ca="1" si="63"/>
        <v>0</v>
      </c>
      <c r="K221" s="45">
        <f t="shared" ca="1" si="64"/>
        <v>0</v>
      </c>
      <c r="L221" s="45"/>
      <c r="M221" s="45">
        <f t="shared" ca="1" si="73"/>
        <v>0</v>
      </c>
      <c r="N221" s="257">
        <f t="shared" ca="1" si="65"/>
        <v>0</v>
      </c>
      <c r="O221" s="23"/>
      <c r="P221" s="255">
        <f t="shared" ca="1" si="66"/>
        <v>0</v>
      </c>
      <c r="Q221" s="163">
        <f t="shared" ca="1" si="67"/>
        <v>0</v>
      </c>
      <c r="R221" s="164">
        <f ca="1">NPV(Q220,K221:$K$244) + ($A$13+$A$14+$A$15)/POWER(1+Q220,$A$28-D221+1)</f>
        <v>0</v>
      </c>
      <c r="S221" s="164">
        <f ca="1">NPV(Q221,K221:$K$244) + ($A$13+$A$14+$A$15)/POWER(1+Q221,$A$28-D221+1)</f>
        <v>0</v>
      </c>
      <c r="T221" s="45">
        <f t="shared" ca="1" si="68"/>
        <v>0</v>
      </c>
      <c r="U221" s="45">
        <f t="shared" ca="1" si="74"/>
        <v>0</v>
      </c>
      <c r="V221" s="45">
        <f t="shared" ca="1" si="75"/>
        <v>0</v>
      </c>
      <c r="W221" s="45">
        <f t="shared" ca="1" si="69"/>
        <v>0</v>
      </c>
      <c r="X221" s="25">
        <f t="shared" ca="1" si="58"/>
        <v>0</v>
      </c>
      <c r="Z221" s="28">
        <f t="shared" ca="1" si="76"/>
        <v>0</v>
      </c>
      <c r="AA221" s="233"/>
      <c r="AB221" s="45">
        <f t="shared" ca="1" si="70"/>
        <v>0</v>
      </c>
      <c r="AC221" s="45">
        <f t="shared" ca="1" si="59"/>
        <v>0</v>
      </c>
      <c r="AD221" s="25">
        <f t="shared" ca="1" si="60"/>
        <v>0</v>
      </c>
    </row>
    <row r="222" spans="4:30" x14ac:dyDescent="0.35">
      <c r="D222" s="20">
        <v>218</v>
      </c>
      <c r="E222" s="21">
        <f t="shared" ca="1" si="71"/>
        <v>79624</v>
      </c>
      <c r="F222" s="44">
        <f t="shared" ca="1" si="61"/>
        <v>79988</v>
      </c>
      <c r="G222" s="22" t="s">
        <v>119</v>
      </c>
      <c r="H222" s="44">
        <f t="shared" ca="1" si="72"/>
        <v>79624</v>
      </c>
      <c r="I222" s="45">
        <f t="shared" ca="1" si="62"/>
        <v>0</v>
      </c>
      <c r="J222" s="45">
        <f t="shared" ca="1" si="63"/>
        <v>0</v>
      </c>
      <c r="K222" s="45">
        <f t="shared" ca="1" si="64"/>
        <v>0</v>
      </c>
      <c r="L222" s="45"/>
      <c r="M222" s="45">
        <f t="shared" ca="1" si="73"/>
        <v>0</v>
      </c>
      <c r="N222" s="257">
        <f t="shared" ca="1" si="65"/>
        <v>0</v>
      </c>
      <c r="O222" s="23"/>
      <c r="P222" s="255">
        <f t="shared" ca="1" si="66"/>
        <v>0</v>
      </c>
      <c r="Q222" s="163">
        <f t="shared" ca="1" si="67"/>
        <v>0</v>
      </c>
      <c r="R222" s="164">
        <f ca="1">NPV(Q221,K222:$K$244) + ($A$13+$A$14+$A$15)/POWER(1+Q221,$A$28-D222+1)</f>
        <v>0</v>
      </c>
      <c r="S222" s="164">
        <f ca="1">NPV(Q222,K222:$K$244) + ($A$13+$A$14+$A$15)/POWER(1+Q222,$A$28-D222+1)</f>
        <v>0</v>
      </c>
      <c r="T222" s="45">
        <f t="shared" ca="1" si="68"/>
        <v>0</v>
      </c>
      <c r="U222" s="45">
        <f t="shared" ca="1" si="74"/>
        <v>0</v>
      </c>
      <c r="V222" s="45">
        <f t="shared" ca="1" si="75"/>
        <v>0</v>
      </c>
      <c r="W222" s="45">
        <f t="shared" ca="1" si="69"/>
        <v>0</v>
      </c>
      <c r="X222" s="25">
        <f t="shared" ca="1" si="58"/>
        <v>0</v>
      </c>
      <c r="Z222" s="28">
        <f t="shared" ca="1" si="76"/>
        <v>0</v>
      </c>
      <c r="AA222" s="233"/>
      <c r="AB222" s="45">
        <f t="shared" ca="1" si="70"/>
        <v>0</v>
      </c>
      <c r="AC222" s="45">
        <f t="shared" ca="1" si="59"/>
        <v>0</v>
      </c>
      <c r="AD222" s="25">
        <f t="shared" ca="1" si="60"/>
        <v>0</v>
      </c>
    </row>
    <row r="223" spans="4:30" x14ac:dyDescent="0.35">
      <c r="D223" s="20">
        <v>219</v>
      </c>
      <c r="E223" s="21">
        <f t="shared" ca="1" si="71"/>
        <v>79989</v>
      </c>
      <c r="F223" s="44">
        <f t="shared" ca="1" si="61"/>
        <v>80353</v>
      </c>
      <c r="G223" s="22" t="s">
        <v>119</v>
      </c>
      <c r="H223" s="44">
        <f t="shared" ca="1" si="72"/>
        <v>79989</v>
      </c>
      <c r="I223" s="45">
        <f t="shared" ca="1" si="62"/>
        <v>0</v>
      </c>
      <c r="J223" s="45">
        <f t="shared" ca="1" si="63"/>
        <v>0</v>
      </c>
      <c r="K223" s="45">
        <f t="shared" ca="1" si="64"/>
        <v>0</v>
      </c>
      <c r="L223" s="45"/>
      <c r="M223" s="45">
        <f t="shared" ca="1" si="73"/>
        <v>0</v>
      </c>
      <c r="N223" s="257">
        <f t="shared" ca="1" si="65"/>
        <v>0</v>
      </c>
      <c r="O223" s="23"/>
      <c r="P223" s="255">
        <f t="shared" ca="1" si="66"/>
        <v>0</v>
      </c>
      <c r="Q223" s="163">
        <f t="shared" ca="1" si="67"/>
        <v>0</v>
      </c>
      <c r="R223" s="164">
        <f ca="1">NPV(Q222,K223:$K$244) + ($A$13+$A$14+$A$15)/POWER(1+Q222,$A$28-D223+1)</f>
        <v>0</v>
      </c>
      <c r="S223" s="164">
        <f ca="1">NPV(Q223,K223:$K$244) + ($A$13+$A$14+$A$15)/POWER(1+Q223,$A$28-D223+1)</f>
        <v>0</v>
      </c>
      <c r="T223" s="45">
        <f t="shared" ca="1" si="68"/>
        <v>0</v>
      </c>
      <c r="U223" s="45">
        <f t="shared" ca="1" si="74"/>
        <v>0</v>
      </c>
      <c r="V223" s="45">
        <f t="shared" ca="1" si="75"/>
        <v>0</v>
      </c>
      <c r="W223" s="45">
        <f t="shared" ca="1" si="69"/>
        <v>0</v>
      </c>
      <c r="X223" s="25">
        <f t="shared" ca="1" si="58"/>
        <v>0</v>
      </c>
      <c r="Z223" s="28">
        <f t="shared" ca="1" si="76"/>
        <v>0</v>
      </c>
      <c r="AA223" s="233"/>
      <c r="AB223" s="45">
        <f t="shared" ca="1" si="70"/>
        <v>0</v>
      </c>
      <c r="AC223" s="45">
        <f t="shared" ca="1" si="59"/>
        <v>0</v>
      </c>
      <c r="AD223" s="25">
        <f t="shared" ca="1" si="60"/>
        <v>0</v>
      </c>
    </row>
    <row r="224" spans="4:30" x14ac:dyDescent="0.35">
      <c r="D224" s="20">
        <v>220</v>
      </c>
      <c r="E224" s="21">
        <f t="shared" ca="1" si="71"/>
        <v>80354</v>
      </c>
      <c r="F224" s="44">
        <f t="shared" ca="1" si="61"/>
        <v>80719</v>
      </c>
      <c r="G224" s="22" t="s">
        <v>119</v>
      </c>
      <c r="H224" s="44">
        <f t="shared" ca="1" si="72"/>
        <v>80354</v>
      </c>
      <c r="I224" s="45">
        <f t="shared" ca="1" si="62"/>
        <v>0</v>
      </c>
      <c r="J224" s="45">
        <f t="shared" ca="1" si="63"/>
        <v>0</v>
      </c>
      <c r="K224" s="45">
        <f t="shared" ca="1" si="64"/>
        <v>0</v>
      </c>
      <c r="L224" s="45"/>
      <c r="M224" s="45">
        <f t="shared" ca="1" si="73"/>
        <v>0</v>
      </c>
      <c r="N224" s="257">
        <f t="shared" ca="1" si="65"/>
        <v>0</v>
      </c>
      <c r="O224" s="23"/>
      <c r="P224" s="255">
        <f t="shared" ca="1" si="66"/>
        <v>0</v>
      </c>
      <c r="Q224" s="163">
        <f t="shared" ca="1" si="67"/>
        <v>0</v>
      </c>
      <c r="R224" s="164">
        <f ca="1">NPV(Q223,K224:$K$244) + ($A$13+$A$14+$A$15)/POWER(1+Q223,$A$28-D224+1)</f>
        <v>0</v>
      </c>
      <c r="S224" s="164">
        <f ca="1">NPV(Q224,K224:$K$244) + ($A$13+$A$14+$A$15)/POWER(1+Q224,$A$28-D224+1)</f>
        <v>0</v>
      </c>
      <c r="T224" s="45">
        <f t="shared" ca="1" si="68"/>
        <v>0</v>
      </c>
      <c r="U224" s="45">
        <f t="shared" ca="1" si="74"/>
        <v>0</v>
      </c>
      <c r="V224" s="45">
        <f t="shared" ca="1" si="75"/>
        <v>0</v>
      </c>
      <c r="W224" s="45">
        <f t="shared" ca="1" si="69"/>
        <v>0</v>
      </c>
      <c r="X224" s="25">
        <f t="shared" ca="1" si="58"/>
        <v>0</v>
      </c>
      <c r="Z224" s="28">
        <f t="shared" ca="1" si="76"/>
        <v>0</v>
      </c>
      <c r="AA224" s="233"/>
      <c r="AB224" s="45">
        <f t="shared" ca="1" si="70"/>
        <v>0</v>
      </c>
      <c r="AC224" s="45">
        <f t="shared" ca="1" si="59"/>
        <v>0</v>
      </c>
      <c r="AD224" s="25">
        <f t="shared" ca="1" si="60"/>
        <v>0</v>
      </c>
    </row>
    <row r="225" spans="4:30" x14ac:dyDescent="0.35">
      <c r="D225" s="20">
        <v>221</v>
      </c>
      <c r="E225" s="21">
        <f t="shared" ca="1" si="71"/>
        <v>80720</v>
      </c>
      <c r="F225" s="44">
        <f t="shared" ca="1" si="61"/>
        <v>81084</v>
      </c>
      <c r="G225" s="22" t="s">
        <v>119</v>
      </c>
      <c r="H225" s="44">
        <f t="shared" ca="1" si="72"/>
        <v>80720</v>
      </c>
      <c r="I225" s="45">
        <f t="shared" ca="1" si="62"/>
        <v>0</v>
      </c>
      <c r="J225" s="45">
        <f t="shared" ca="1" si="63"/>
        <v>0</v>
      </c>
      <c r="K225" s="45">
        <f t="shared" ca="1" si="64"/>
        <v>0</v>
      </c>
      <c r="L225" s="45"/>
      <c r="M225" s="45">
        <f t="shared" ca="1" si="73"/>
        <v>0</v>
      </c>
      <c r="N225" s="257">
        <f t="shared" ca="1" si="65"/>
        <v>0</v>
      </c>
      <c r="O225" s="23"/>
      <c r="P225" s="255">
        <f t="shared" ca="1" si="66"/>
        <v>0</v>
      </c>
      <c r="Q225" s="163">
        <f t="shared" ca="1" si="67"/>
        <v>0</v>
      </c>
      <c r="R225" s="164">
        <f ca="1">NPV(Q224,K225:$K$244) + ($A$13+$A$14+$A$15)/POWER(1+Q224,$A$28-D225+1)</f>
        <v>0</v>
      </c>
      <c r="S225" s="164">
        <f ca="1">NPV(Q225,K225:$K$244) + ($A$13+$A$14+$A$15)/POWER(1+Q225,$A$28-D225+1)</f>
        <v>0</v>
      </c>
      <c r="T225" s="45">
        <f t="shared" ca="1" si="68"/>
        <v>0</v>
      </c>
      <c r="U225" s="45">
        <f t="shared" ca="1" si="74"/>
        <v>0</v>
      </c>
      <c r="V225" s="45">
        <f t="shared" ca="1" si="75"/>
        <v>0</v>
      </c>
      <c r="W225" s="45">
        <f t="shared" ca="1" si="69"/>
        <v>0</v>
      </c>
      <c r="X225" s="25">
        <f t="shared" ca="1" si="58"/>
        <v>0</v>
      </c>
      <c r="Z225" s="28">
        <f t="shared" ca="1" si="76"/>
        <v>0</v>
      </c>
      <c r="AA225" s="233"/>
      <c r="AB225" s="45">
        <f t="shared" ca="1" si="70"/>
        <v>0</v>
      </c>
      <c r="AC225" s="45">
        <f t="shared" ca="1" si="59"/>
        <v>0</v>
      </c>
      <c r="AD225" s="25">
        <f t="shared" ca="1" si="60"/>
        <v>0</v>
      </c>
    </row>
    <row r="226" spans="4:30" x14ac:dyDescent="0.35">
      <c r="D226" s="20">
        <v>222</v>
      </c>
      <c r="E226" s="21">
        <f t="shared" ca="1" si="71"/>
        <v>81085</v>
      </c>
      <c r="F226" s="44">
        <f t="shared" ca="1" si="61"/>
        <v>81449</v>
      </c>
      <c r="G226" s="22" t="s">
        <v>119</v>
      </c>
      <c r="H226" s="44">
        <f t="shared" ca="1" si="72"/>
        <v>81085</v>
      </c>
      <c r="I226" s="45">
        <f t="shared" ca="1" si="62"/>
        <v>0</v>
      </c>
      <c r="J226" s="45">
        <f t="shared" ca="1" si="63"/>
        <v>0</v>
      </c>
      <c r="K226" s="45">
        <f t="shared" ca="1" si="64"/>
        <v>0</v>
      </c>
      <c r="L226" s="45"/>
      <c r="M226" s="45">
        <f t="shared" ca="1" si="73"/>
        <v>0</v>
      </c>
      <c r="N226" s="257">
        <f t="shared" ca="1" si="65"/>
        <v>0</v>
      </c>
      <c r="O226" s="23"/>
      <c r="P226" s="255">
        <f t="shared" ca="1" si="66"/>
        <v>0</v>
      </c>
      <c r="Q226" s="163">
        <f t="shared" ca="1" si="67"/>
        <v>0</v>
      </c>
      <c r="R226" s="164">
        <f ca="1">NPV(Q225,K226:$K$244) + ($A$13+$A$14+$A$15)/POWER(1+Q225,$A$28-D226+1)</f>
        <v>0</v>
      </c>
      <c r="S226" s="164">
        <f ca="1">NPV(Q226,K226:$K$244) + ($A$13+$A$14+$A$15)/POWER(1+Q226,$A$28-D226+1)</f>
        <v>0</v>
      </c>
      <c r="T226" s="45">
        <f t="shared" ca="1" si="68"/>
        <v>0</v>
      </c>
      <c r="U226" s="45">
        <f t="shared" ca="1" si="74"/>
        <v>0</v>
      </c>
      <c r="V226" s="45">
        <f t="shared" ca="1" si="75"/>
        <v>0</v>
      </c>
      <c r="W226" s="45">
        <f t="shared" ca="1" si="69"/>
        <v>0</v>
      </c>
      <c r="X226" s="25">
        <f t="shared" ca="1" si="58"/>
        <v>0</v>
      </c>
      <c r="Z226" s="28">
        <f t="shared" ca="1" si="76"/>
        <v>0</v>
      </c>
      <c r="AA226" s="233"/>
      <c r="AB226" s="45">
        <f t="shared" ca="1" si="70"/>
        <v>0</v>
      </c>
      <c r="AC226" s="45">
        <f t="shared" ca="1" si="59"/>
        <v>0</v>
      </c>
      <c r="AD226" s="25">
        <f t="shared" ca="1" si="60"/>
        <v>0</v>
      </c>
    </row>
    <row r="227" spans="4:30" x14ac:dyDescent="0.35">
      <c r="D227" s="20">
        <v>223</v>
      </c>
      <c r="E227" s="21">
        <f t="shared" ca="1" si="71"/>
        <v>81450</v>
      </c>
      <c r="F227" s="44">
        <f t="shared" ca="1" si="61"/>
        <v>81814</v>
      </c>
      <c r="G227" s="22" t="s">
        <v>119</v>
      </c>
      <c r="H227" s="44">
        <f t="shared" ca="1" si="72"/>
        <v>81450</v>
      </c>
      <c r="I227" s="45">
        <f t="shared" ca="1" si="62"/>
        <v>0</v>
      </c>
      <c r="J227" s="45">
        <f t="shared" ca="1" si="63"/>
        <v>0</v>
      </c>
      <c r="K227" s="45">
        <f t="shared" ca="1" si="64"/>
        <v>0</v>
      </c>
      <c r="L227" s="45"/>
      <c r="M227" s="45">
        <f t="shared" ca="1" si="73"/>
        <v>0</v>
      </c>
      <c r="N227" s="257">
        <f t="shared" ca="1" si="65"/>
        <v>0</v>
      </c>
      <c r="O227" s="23"/>
      <c r="P227" s="255">
        <f t="shared" ca="1" si="66"/>
        <v>0</v>
      </c>
      <c r="Q227" s="163">
        <f t="shared" ca="1" si="67"/>
        <v>0</v>
      </c>
      <c r="R227" s="164">
        <f ca="1">NPV(Q226,K227:$K$244) + ($A$13+$A$14+$A$15)/POWER(1+Q226,$A$28-D227+1)</f>
        <v>0</v>
      </c>
      <c r="S227" s="164">
        <f ca="1">NPV(Q227,K227:$K$244) + ($A$13+$A$14+$A$15)/POWER(1+Q227,$A$28-D227+1)</f>
        <v>0</v>
      </c>
      <c r="T227" s="45">
        <f t="shared" ca="1" si="68"/>
        <v>0</v>
      </c>
      <c r="U227" s="45">
        <f t="shared" ca="1" si="74"/>
        <v>0</v>
      </c>
      <c r="V227" s="45">
        <f t="shared" ca="1" si="75"/>
        <v>0</v>
      </c>
      <c r="W227" s="45">
        <f t="shared" ca="1" si="69"/>
        <v>0</v>
      </c>
      <c r="X227" s="25">
        <f t="shared" ca="1" si="58"/>
        <v>0</v>
      </c>
      <c r="Z227" s="28">
        <f t="shared" ca="1" si="76"/>
        <v>0</v>
      </c>
      <c r="AA227" s="233"/>
      <c r="AB227" s="45">
        <f t="shared" ca="1" si="70"/>
        <v>0</v>
      </c>
      <c r="AC227" s="45">
        <f t="shared" ca="1" si="59"/>
        <v>0</v>
      </c>
      <c r="AD227" s="25">
        <f t="shared" ca="1" si="60"/>
        <v>0</v>
      </c>
    </row>
    <row r="228" spans="4:30" x14ac:dyDescent="0.35">
      <c r="D228" s="20">
        <v>224</v>
      </c>
      <c r="E228" s="21">
        <f t="shared" ca="1" si="71"/>
        <v>81815</v>
      </c>
      <c r="F228" s="44">
        <f t="shared" ca="1" si="61"/>
        <v>82180</v>
      </c>
      <c r="G228" s="22" t="s">
        <v>119</v>
      </c>
      <c r="H228" s="44">
        <f t="shared" ca="1" si="72"/>
        <v>81815</v>
      </c>
      <c r="I228" s="45">
        <f t="shared" ca="1" si="62"/>
        <v>0</v>
      </c>
      <c r="J228" s="45">
        <f t="shared" ca="1" si="63"/>
        <v>0</v>
      </c>
      <c r="K228" s="45">
        <f t="shared" ca="1" si="64"/>
        <v>0</v>
      </c>
      <c r="L228" s="45"/>
      <c r="M228" s="45">
        <f t="shared" ca="1" si="73"/>
        <v>0</v>
      </c>
      <c r="N228" s="257">
        <f t="shared" ca="1" si="65"/>
        <v>0</v>
      </c>
      <c r="O228" s="23"/>
      <c r="P228" s="255">
        <f t="shared" ca="1" si="66"/>
        <v>0</v>
      </c>
      <c r="Q228" s="163">
        <f t="shared" ca="1" si="67"/>
        <v>0</v>
      </c>
      <c r="R228" s="164">
        <f ca="1">NPV(Q227,K228:$K$244) + ($A$13+$A$14+$A$15)/POWER(1+Q227,$A$28-D228+1)</f>
        <v>0</v>
      </c>
      <c r="S228" s="164">
        <f ca="1">NPV(Q228,K228:$K$244) + ($A$13+$A$14+$A$15)/POWER(1+Q228,$A$28-D228+1)</f>
        <v>0</v>
      </c>
      <c r="T228" s="45">
        <f t="shared" ca="1" si="68"/>
        <v>0</v>
      </c>
      <c r="U228" s="45">
        <f t="shared" ca="1" si="74"/>
        <v>0</v>
      </c>
      <c r="V228" s="45">
        <f t="shared" ca="1" si="75"/>
        <v>0</v>
      </c>
      <c r="W228" s="45">
        <f t="shared" ca="1" si="69"/>
        <v>0</v>
      </c>
      <c r="X228" s="25">
        <f t="shared" ca="1" si="58"/>
        <v>0</v>
      </c>
      <c r="Z228" s="28">
        <f t="shared" ca="1" si="76"/>
        <v>0</v>
      </c>
      <c r="AA228" s="233"/>
      <c r="AB228" s="45">
        <f t="shared" ca="1" si="70"/>
        <v>0</v>
      </c>
      <c r="AC228" s="45">
        <f t="shared" ca="1" si="59"/>
        <v>0</v>
      </c>
      <c r="AD228" s="25">
        <f t="shared" ca="1" si="60"/>
        <v>0</v>
      </c>
    </row>
    <row r="229" spans="4:30" x14ac:dyDescent="0.35">
      <c r="D229" s="20">
        <v>225</v>
      </c>
      <c r="E229" s="21">
        <f t="shared" ca="1" si="71"/>
        <v>82181</v>
      </c>
      <c r="F229" s="44">
        <f t="shared" ca="1" si="61"/>
        <v>82545</v>
      </c>
      <c r="G229" s="22" t="s">
        <v>119</v>
      </c>
      <c r="H229" s="44">
        <f t="shared" ca="1" si="72"/>
        <v>82181</v>
      </c>
      <c r="I229" s="45">
        <f t="shared" ca="1" si="62"/>
        <v>0</v>
      </c>
      <c r="J229" s="45">
        <f t="shared" ca="1" si="63"/>
        <v>0</v>
      </c>
      <c r="K229" s="45">
        <f t="shared" ca="1" si="64"/>
        <v>0</v>
      </c>
      <c r="L229" s="45"/>
      <c r="M229" s="45">
        <f t="shared" ca="1" si="73"/>
        <v>0</v>
      </c>
      <c r="N229" s="257">
        <f t="shared" ca="1" si="65"/>
        <v>0</v>
      </c>
      <c r="O229" s="23"/>
      <c r="P229" s="255">
        <f t="shared" ca="1" si="66"/>
        <v>0</v>
      </c>
      <c r="Q229" s="163">
        <f t="shared" ca="1" si="67"/>
        <v>0</v>
      </c>
      <c r="R229" s="164">
        <f ca="1">NPV(Q228,K229:$K$244) + ($A$13+$A$14+$A$15)/POWER(1+Q228,$A$28-D229+1)</f>
        <v>0</v>
      </c>
      <c r="S229" s="164">
        <f ca="1">NPV(Q229,K229:$K$244) + ($A$13+$A$14+$A$15)/POWER(1+Q229,$A$28-D229+1)</f>
        <v>0</v>
      </c>
      <c r="T229" s="45">
        <f t="shared" ca="1" si="68"/>
        <v>0</v>
      </c>
      <c r="U229" s="45">
        <f t="shared" ca="1" si="74"/>
        <v>0</v>
      </c>
      <c r="V229" s="45">
        <f t="shared" ca="1" si="75"/>
        <v>0</v>
      </c>
      <c r="W229" s="45">
        <f t="shared" ca="1" si="69"/>
        <v>0</v>
      </c>
      <c r="X229" s="25">
        <f t="shared" ca="1" si="58"/>
        <v>0</v>
      </c>
      <c r="Z229" s="28">
        <f t="shared" ca="1" si="76"/>
        <v>0</v>
      </c>
      <c r="AA229" s="233"/>
      <c r="AB229" s="45">
        <f t="shared" ca="1" si="70"/>
        <v>0</v>
      </c>
      <c r="AC229" s="45">
        <f t="shared" ca="1" si="59"/>
        <v>0</v>
      </c>
      <c r="AD229" s="25">
        <f t="shared" ca="1" si="60"/>
        <v>0</v>
      </c>
    </row>
    <row r="230" spans="4:30" x14ac:dyDescent="0.35">
      <c r="D230" s="20">
        <v>226</v>
      </c>
      <c r="E230" s="21">
        <f t="shared" ca="1" si="71"/>
        <v>82546</v>
      </c>
      <c r="F230" s="44">
        <f t="shared" ca="1" si="61"/>
        <v>82910</v>
      </c>
      <c r="G230" s="22" t="s">
        <v>119</v>
      </c>
      <c r="H230" s="44">
        <f t="shared" ca="1" si="72"/>
        <v>82546</v>
      </c>
      <c r="I230" s="45">
        <f t="shared" ca="1" si="62"/>
        <v>0</v>
      </c>
      <c r="J230" s="45">
        <f t="shared" ca="1" si="63"/>
        <v>0</v>
      </c>
      <c r="K230" s="45">
        <f t="shared" ca="1" si="64"/>
        <v>0</v>
      </c>
      <c r="L230" s="45"/>
      <c r="M230" s="45">
        <f t="shared" ca="1" si="73"/>
        <v>0</v>
      </c>
      <c r="N230" s="257">
        <f t="shared" ca="1" si="65"/>
        <v>0</v>
      </c>
      <c r="O230" s="23"/>
      <c r="P230" s="255">
        <f t="shared" ca="1" si="66"/>
        <v>0</v>
      </c>
      <c r="Q230" s="163">
        <f t="shared" ca="1" si="67"/>
        <v>0</v>
      </c>
      <c r="R230" s="164">
        <f ca="1">NPV(Q229,K230:$K$244) + ($A$13+$A$14+$A$15)/POWER(1+Q229,$A$28-D230+1)</f>
        <v>0</v>
      </c>
      <c r="S230" s="164">
        <f ca="1">NPV(Q230,K230:$K$244) + ($A$13+$A$14+$A$15)/POWER(1+Q230,$A$28-D230+1)</f>
        <v>0</v>
      </c>
      <c r="T230" s="45">
        <f t="shared" ca="1" si="68"/>
        <v>0</v>
      </c>
      <c r="U230" s="45">
        <f t="shared" ca="1" si="74"/>
        <v>0</v>
      </c>
      <c r="V230" s="45">
        <f t="shared" ca="1" si="75"/>
        <v>0</v>
      </c>
      <c r="W230" s="45">
        <f t="shared" ca="1" si="69"/>
        <v>0</v>
      </c>
      <c r="X230" s="25">
        <f t="shared" ca="1" si="58"/>
        <v>0</v>
      </c>
      <c r="Z230" s="28">
        <f t="shared" ca="1" si="76"/>
        <v>0</v>
      </c>
      <c r="AA230" s="233"/>
      <c r="AB230" s="45">
        <f t="shared" ca="1" si="70"/>
        <v>0</v>
      </c>
      <c r="AC230" s="45">
        <f t="shared" ca="1" si="59"/>
        <v>0</v>
      </c>
      <c r="AD230" s="25">
        <f t="shared" ca="1" si="60"/>
        <v>0</v>
      </c>
    </row>
    <row r="231" spans="4:30" x14ac:dyDescent="0.35">
      <c r="D231" s="20">
        <v>227</v>
      </c>
      <c r="E231" s="21">
        <f t="shared" ca="1" si="71"/>
        <v>82911</v>
      </c>
      <c r="F231" s="44">
        <f t="shared" ca="1" si="61"/>
        <v>83275</v>
      </c>
      <c r="G231" s="22" t="s">
        <v>119</v>
      </c>
      <c r="H231" s="44">
        <f t="shared" ca="1" si="72"/>
        <v>82911</v>
      </c>
      <c r="I231" s="45">
        <f t="shared" ca="1" si="62"/>
        <v>0</v>
      </c>
      <c r="J231" s="45">
        <f t="shared" ca="1" si="63"/>
        <v>0</v>
      </c>
      <c r="K231" s="45">
        <f t="shared" ca="1" si="64"/>
        <v>0</v>
      </c>
      <c r="L231" s="45"/>
      <c r="M231" s="45">
        <f t="shared" ca="1" si="73"/>
        <v>0</v>
      </c>
      <c r="N231" s="257">
        <f t="shared" ca="1" si="65"/>
        <v>0</v>
      </c>
      <c r="O231" s="23"/>
      <c r="P231" s="255">
        <f t="shared" ca="1" si="66"/>
        <v>0</v>
      </c>
      <c r="Q231" s="163">
        <f t="shared" ca="1" si="67"/>
        <v>0</v>
      </c>
      <c r="R231" s="164">
        <f ca="1">NPV(Q230,K231:$K$244) + ($A$13+$A$14+$A$15)/POWER(1+Q230,$A$28-D231+1)</f>
        <v>0</v>
      </c>
      <c r="S231" s="164">
        <f ca="1">NPV(Q231,K231:$K$244) + ($A$13+$A$14+$A$15)/POWER(1+Q231,$A$28-D231+1)</f>
        <v>0</v>
      </c>
      <c r="T231" s="45">
        <f t="shared" ca="1" si="68"/>
        <v>0</v>
      </c>
      <c r="U231" s="45">
        <f t="shared" ca="1" si="74"/>
        <v>0</v>
      </c>
      <c r="V231" s="45">
        <f t="shared" ca="1" si="75"/>
        <v>0</v>
      </c>
      <c r="W231" s="45">
        <f t="shared" ca="1" si="69"/>
        <v>0</v>
      </c>
      <c r="X231" s="25">
        <f t="shared" ca="1" si="58"/>
        <v>0</v>
      </c>
      <c r="Z231" s="28">
        <f t="shared" ca="1" si="76"/>
        <v>0</v>
      </c>
      <c r="AA231" s="233"/>
      <c r="AB231" s="45">
        <f t="shared" ca="1" si="70"/>
        <v>0</v>
      </c>
      <c r="AC231" s="45">
        <f t="shared" ca="1" si="59"/>
        <v>0</v>
      </c>
      <c r="AD231" s="25">
        <f t="shared" ca="1" si="60"/>
        <v>0</v>
      </c>
    </row>
    <row r="232" spans="4:30" x14ac:dyDescent="0.35">
      <c r="D232" s="20">
        <v>228</v>
      </c>
      <c r="E232" s="21">
        <f t="shared" ca="1" si="71"/>
        <v>83276</v>
      </c>
      <c r="F232" s="44">
        <f t="shared" ca="1" si="61"/>
        <v>83641</v>
      </c>
      <c r="G232" s="22" t="s">
        <v>119</v>
      </c>
      <c r="H232" s="44">
        <f t="shared" ca="1" si="72"/>
        <v>83276</v>
      </c>
      <c r="I232" s="45">
        <f t="shared" ca="1" si="62"/>
        <v>0</v>
      </c>
      <c r="J232" s="45">
        <f t="shared" ca="1" si="63"/>
        <v>0</v>
      </c>
      <c r="K232" s="45">
        <f t="shared" ca="1" si="64"/>
        <v>0</v>
      </c>
      <c r="L232" s="45"/>
      <c r="M232" s="45">
        <f t="shared" ca="1" si="73"/>
        <v>0</v>
      </c>
      <c r="N232" s="257">
        <f t="shared" ca="1" si="65"/>
        <v>0</v>
      </c>
      <c r="O232" s="23"/>
      <c r="P232" s="255">
        <f t="shared" ca="1" si="66"/>
        <v>0</v>
      </c>
      <c r="Q232" s="163">
        <f t="shared" ca="1" si="67"/>
        <v>0</v>
      </c>
      <c r="R232" s="164">
        <f ca="1">NPV(Q231,K232:$K$244) + ($A$13+$A$14+$A$15)/POWER(1+Q231,$A$28-D232+1)</f>
        <v>0</v>
      </c>
      <c r="S232" s="164">
        <f ca="1">NPV(Q232,K232:$K$244) + ($A$13+$A$14+$A$15)/POWER(1+Q232,$A$28-D232+1)</f>
        <v>0</v>
      </c>
      <c r="T232" s="45">
        <f t="shared" ca="1" si="68"/>
        <v>0</v>
      </c>
      <c r="U232" s="45">
        <f t="shared" ca="1" si="74"/>
        <v>0</v>
      </c>
      <c r="V232" s="45">
        <f t="shared" ca="1" si="75"/>
        <v>0</v>
      </c>
      <c r="W232" s="45">
        <f t="shared" ca="1" si="69"/>
        <v>0</v>
      </c>
      <c r="X232" s="25">
        <f t="shared" ca="1" si="58"/>
        <v>0</v>
      </c>
      <c r="Z232" s="28">
        <f t="shared" ca="1" si="76"/>
        <v>0</v>
      </c>
      <c r="AA232" s="233"/>
      <c r="AB232" s="45">
        <f t="shared" ca="1" si="70"/>
        <v>0</v>
      </c>
      <c r="AC232" s="45">
        <f t="shared" ca="1" si="59"/>
        <v>0</v>
      </c>
      <c r="AD232" s="25">
        <f t="shared" ca="1" si="60"/>
        <v>0</v>
      </c>
    </row>
    <row r="233" spans="4:30" x14ac:dyDescent="0.35">
      <c r="D233" s="20">
        <v>229</v>
      </c>
      <c r="E233" s="21">
        <f t="shared" ca="1" si="71"/>
        <v>83642</v>
      </c>
      <c r="F233" s="44">
        <f t="shared" ca="1" si="61"/>
        <v>84006</v>
      </c>
      <c r="G233" s="22" t="s">
        <v>119</v>
      </c>
      <c r="H233" s="44">
        <f t="shared" ca="1" si="72"/>
        <v>83642</v>
      </c>
      <c r="I233" s="45">
        <f t="shared" ca="1" si="62"/>
        <v>0</v>
      </c>
      <c r="J233" s="45">
        <f t="shared" ca="1" si="63"/>
        <v>0</v>
      </c>
      <c r="K233" s="45">
        <f t="shared" ca="1" si="64"/>
        <v>0</v>
      </c>
      <c r="L233" s="45"/>
      <c r="M233" s="45">
        <f t="shared" ca="1" si="73"/>
        <v>0</v>
      </c>
      <c r="N233" s="257">
        <f t="shared" ca="1" si="65"/>
        <v>0</v>
      </c>
      <c r="O233" s="23"/>
      <c r="P233" s="255">
        <f t="shared" ca="1" si="66"/>
        <v>0</v>
      </c>
      <c r="Q233" s="163">
        <f t="shared" ca="1" si="67"/>
        <v>0</v>
      </c>
      <c r="R233" s="164">
        <f ca="1">NPV(Q232,K233:$K$244) + ($A$13+$A$14+$A$15)/POWER(1+Q232,$A$28-D233+1)</f>
        <v>0</v>
      </c>
      <c r="S233" s="164">
        <f ca="1">NPV(Q233,K233:$K$244) + ($A$13+$A$14+$A$15)/POWER(1+Q233,$A$28-D233+1)</f>
        <v>0</v>
      </c>
      <c r="T233" s="45">
        <f t="shared" ca="1" si="68"/>
        <v>0</v>
      </c>
      <c r="U233" s="45">
        <f t="shared" ca="1" si="74"/>
        <v>0</v>
      </c>
      <c r="V233" s="45">
        <f t="shared" ca="1" si="75"/>
        <v>0</v>
      </c>
      <c r="W233" s="45">
        <f t="shared" ca="1" si="69"/>
        <v>0</v>
      </c>
      <c r="X233" s="25">
        <f t="shared" ca="1" si="58"/>
        <v>0</v>
      </c>
      <c r="Z233" s="28">
        <f t="shared" ca="1" si="76"/>
        <v>0</v>
      </c>
      <c r="AA233" s="233"/>
      <c r="AB233" s="45">
        <f t="shared" ca="1" si="70"/>
        <v>0</v>
      </c>
      <c r="AC233" s="45">
        <f t="shared" ca="1" si="59"/>
        <v>0</v>
      </c>
      <c r="AD233" s="25">
        <f t="shared" ca="1" si="60"/>
        <v>0</v>
      </c>
    </row>
    <row r="234" spans="4:30" x14ac:dyDescent="0.35">
      <c r="D234" s="20">
        <v>230</v>
      </c>
      <c r="E234" s="21">
        <f t="shared" ca="1" si="71"/>
        <v>84007</v>
      </c>
      <c r="F234" s="44">
        <f t="shared" ca="1" si="61"/>
        <v>84371</v>
      </c>
      <c r="G234" s="22" t="s">
        <v>119</v>
      </c>
      <c r="H234" s="44">
        <f t="shared" ca="1" si="72"/>
        <v>84007</v>
      </c>
      <c r="I234" s="45">
        <f t="shared" ca="1" si="62"/>
        <v>0</v>
      </c>
      <c r="J234" s="45">
        <f t="shared" ca="1" si="63"/>
        <v>0</v>
      </c>
      <c r="K234" s="45">
        <f t="shared" ca="1" si="64"/>
        <v>0</v>
      </c>
      <c r="L234" s="45"/>
      <c r="M234" s="45">
        <f t="shared" ca="1" si="73"/>
        <v>0</v>
      </c>
      <c r="N234" s="257">
        <f t="shared" ca="1" si="65"/>
        <v>0</v>
      </c>
      <c r="O234" s="23"/>
      <c r="P234" s="255">
        <f t="shared" ca="1" si="66"/>
        <v>0</v>
      </c>
      <c r="Q234" s="163">
        <f t="shared" ca="1" si="67"/>
        <v>0</v>
      </c>
      <c r="R234" s="164">
        <f ca="1">NPV(Q233,K234:$K$244) + ($A$13+$A$14+$A$15)/POWER(1+Q233,$A$28-D234+1)</f>
        <v>0</v>
      </c>
      <c r="S234" s="164">
        <f ca="1">NPV(Q234,K234:$K$244) + ($A$13+$A$14+$A$15)/POWER(1+Q234,$A$28-D234+1)</f>
        <v>0</v>
      </c>
      <c r="T234" s="45">
        <f t="shared" ca="1" si="68"/>
        <v>0</v>
      </c>
      <c r="U234" s="45">
        <f t="shared" ca="1" si="74"/>
        <v>0</v>
      </c>
      <c r="V234" s="45">
        <f t="shared" ca="1" si="75"/>
        <v>0</v>
      </c>
      <c r="W234" s="45">
        <f t="shared" ca="1" si="69"/>
        <v>0</v>
      </c>
      <c r="X234" s="25">
        <f t="shared" ca="1" si="58"/>
        <v>0</v>
      </c>
      <c r="Z234" s="28">
        <f t="shared" ca="1" si="76"/>
        <v>0</v>
      </c>
      <c r="AA234" s="233"/>
      <c r="AB234" s="45">
        <f t="shared" ca="1" si="70"/>
        <v>0</v>
      </c>
      <c r="AC234" s="45">
        <f t="shared" ca="1" si="59"/>
        <v>0</v>
      </c>
      <c r="AD234" s="25">
        <f t="shared" ca="1" si="60"/>
        <v>0</v>
      </c>
    </row>
    <row r="235" spans="4:30" x14ac:dyDescent="0.35">
      <c r="D235" s="20">
        <v>231</v>
      </c>
      <c r="E235" s="21">
        <f t="shared" ca="1" si="71"/>
        <v>84372</v>
      </c>
      <c r="F235" s="44">
        <f t="shared" ca="1" si="61"/>
        <v>84736</v>
      </c>
      <c r="G235" s="22" t="s">
        <v>119</v>
      </c>
      <c r="H235" s="44">
        <f t="shared" ca="1" si="72"/>
        <v>84372</v>
      </c>
      <c r="I235" s="45">
        <f t="shared" ca="1" si="62"/>
        <v>0</v>
      </c>
      <c r="J235" s="45">
        <f t="shared" ca="1" si="63"/>
        <v>0</v>
      </c>
      <c r="K235" s="45">
        <f t="shared" ca="1" si="64"/>
        <v>0</v>
      </c>
      <c r="L235" s="45"/>
      <c r="M235" s="45">
        <f t="shared" ca="1" si="73"/>
        <v>0</v>
      </c>
      <c r="N235" s="257">
        <f t="shared" ca="1" si="65"/>
        <v>0</v>
      </c>
      <c r="O235" s="23"/>
      <c r="P235" s="255">
        <f t="shared" ca="1" si="66"/>
        <v>0</v>
      </c>
      <c r="Q235" s="163">
        <f t="shared" ca="1" si="67"/>
        <v>0</v>
      </c>
      <c r="R235" s="164">
        <f ca="1">NPV(Q234,K235:$K$244) + ($A$13+$A$14+$A$15)/POWER(1+Q234,$A$28-D235+1)</f>
        <v>0</v>
      </c>
      <c r="S235" s="164">
        <f ca="1">NPV(Q235,K235:$K$244) + ($A$13+$A$14+$A$15)/POWER(1+Q235,$A$28-D235+1)</f>
        <v>0</v>
      </c>
      <c r="T235" s="45">
        <f t="shared" ca="1" si="68"/>
        <v>0</v>
      </c>
      <c r="U235" s="45">
        <f t="shared" ca="1" si="74"/>
        <v>0</v>
      </c>
      <c r="V235" s="45">
        <f t="shared" ca="1" si="75"/>
        <v>0</v>
      </c>
      <c r="W235" s="45">
        <f t="shared" ca="1" si="69"/>
        <v>0</v>
      </c>
      <c r="X235" s="25">
        <f t="shared" ca="1" si="58"/>
        <v>0</v>
      </c>
      <c r="Z235" s="28">
        <f t="shared" ca="1" si="76"/>
        <v>0</v>
      </c>
      <c r="AA235" s="233"/>
      <c r="AB235" s="45">
        <f t="shared" ca="1" si="70"/>
        <v>0</v>
      </c>
      <c r="AC235" s="45">
        <f t="shared" ca="1" si="59"/>
        <v>0</v>
      </c>
      <c r="AD235" s="25">
        <f t="shared" ca="1" si="60"/>
        <v>0</v>
      </c>
    </row>
    <row r="236" spans="4:30" x14ac:dyDescent="0.35">
      <c r="D236" s="20">
        <v>232</v>
      </c>
      <c r="E236" s="21">
        <f t="shared" ca="1" si="71"/>
        <v>84737</v>
      </c>
      <c r="F236" s="44">
        <f t="shared" ca="1" si="61"/>
        <v>85102</v>
      </c>
      <c r="G236" s="22" t="s">
        <v>119</v>
      </c>
      <c r="H236" s="44">
        <f t="shared" ca="1" si="72"/>
        <v>84737</v>
      </c>
      <c r="I236" s="45">
        <f t="shared" ca="1" si="62"/>
        <v>0</v>
      </c>
      <c r="J236" s="45">
        <f t="shared" ca="1" si="63"/>
        <v>0</v>
      </c>
      <c r="K236" s="45">
        <f t="shared" ca="1" si="64"/>
        <v>0</v>
      </c>
      <c r="L236" s="45"/>
      <c r="M236" s="45">
        <f t="shared" ca="1" si="73"/>
        <v>0</v>
      </c>
      <c r="N236" s="257">
        <f t="shared" ca="1" si="65"/>
        <v>0</v>
      </c>
      <c r="O236" s="23"/>
      <c r="P236" s="255">
        <f t="shared" ca="1" si="66"/>
        <v>0</v>
      </c>
      <c r="Q236" s="163">
        <f t="shared" ca="1" si="67"/>
        <v>0</v>
      </c>
      <c r="R236" s="164">
        <f ca="1">NPV(Q235,K236:$K$244) + ($A$13+$A$14+$A$15)/POWER(1+Q235,$A$28-D236+1)</f>
        <v>0</v>
      </c>
      <c r="S236" s="164">
        <f ca="1">NPV(Q236,K236:$K$244) + ($A$13+$A$14+$A$15)/POWER(1+Q236,$A$28-D236+1)</f>
        <v>0</v>
      </c>
      <c r="T236" s="45">
        <f t="shared" ca="1" si="68"/>
        <v>0</v>
      </c>
      <c r="U236" s="45">
        <f t="shared" ca="1" si="74"/>
        <v>0</v>
      </c>
      <c r="V236" s="45">
        <f t="shared" ca="1" si="75"/>
        <v>0</v>
      </c>
      <c r="W236" s="45">
        <f t="shared" ca="1" si="69"/>
        <v>0</v>
      </c>
      <c r="X236" s="25">
        <f t="shared" ca="1" si="58"/>
        <v>0</v>
      </c>
      <c r="Z236" s="28">
        <f t="shared" ca="1" si="76"/>
        <v>0</v>
      </c>
      <c r="AA236" s="233"/>
      <c r="AB236" s="45">
        <f t="shared" ca="1" si="70"/>
        <v>0</v>
      </c>
      <c r="AC236" s="45">
        <f t="shared" ca="1" si="59"/>
        <v>0</v>
      </c>
      <c r="AD236" s="25">
        <f t="shared" ca="1" si="60"/>
        <v>0</v>
      </c>
    </row>
    <row r="237" spans="4:30" x14ac:dyDescent="0.35">
      <c r="D237" s="20">
        <v>233</v>
      </c>
      <c r="E237" s="21">
        <f t="shared" ca="1" si="71"/>
        <v>85103</v>
      </c>
      <c r="F237" s="44">
        <f t="shared" ca="1" si="61"/>
        <v>85467</v>
      </c>
      <c r="G237" s="22" t="s">
        <v>119</v>
      </c>
      <c r="H237" s="44">
        <f t="shared" ca="1" si="72"/>
        <v>85103</v>
      </c>
      <c r="I237" s="45">
        <f t="shared" ca="1" si="62"/>
        <v>0</v>
      </c>
      <c r="J237" s="45">
        <f t="shared" ca="1" si="63"/>
        <v>0</v>
      </c>
      <c r="K237" s="45">
        <f t="shared" ca="1" si="64"/>
        <v>0</v>
      </c>
      <c r="L237" s="45"/>
      <c r="M237" s="45">
        <f t="shared" ca="1" si="73"/>
        <v>0</v>
      </c>
      <c r="N237" s="257">
        <f t="shared" ca="1" si="65"/>
        <v>0</v>
      </c>
      <c r="O237" s="23"/>
      <c r="P237" s="255">
        <f t="shared" ca="1" si="66"/>
        <v>0</v>
      </c>
      <c r="Q237" s="163">
        <f t="shared" ca="1" si="67"/>
        <v>0</v>
      </c>
      <c r="R237" s="164">
        <f ca="1">NPV(Q236,K237:$K$244) + ($A$13+$A$14+$A$15)/POWER(1+Q236,$A$28-D237+1)</f>
        <v>0</v>
      </c>
      <c r="S237" s="164">
        <f ca="1">NPV(Q237,K237:$K$244) + ($A$13+$A$14+$A$15)/POWER(1+Q237,$A$28-D237+1)</f>
        <v>0</v>
      </c>
      <c r="T237" s="45">
        <f t="shared" ca="1" si="68"/>
        <v>0</v>
      </c>
      <c r="U237" s="45">
        <f t="shared" ca="1" si="74"/>
        <v>0</v>
      </c>
      <c r="V237" s="45">
        <f t="shared" ca="1" si="75"/>
        <v>0</v>
      </c>
      <c r="W237" s="45">
        <f t="shared" ca="1" si="69"/>
        <v>0</v>
      </c>
      <c r="X237" s="25">
        <f t="shared" ca="1" si="58"/>
        <v>0</v>
      </c>
      <c r="Z237" s="28">
        <f t="shared" ca="1" si="76"/>
        <v>0</v>
      </c>
      <c r="AA237" s="233"/>
      <c r="AB237" s="45">
        <f t="shared" ca="1" si="70"/>
        <v>0</v>
      </c>
      <c r="AC237" s="45">
        <f t="shared" ca="1" si="59"/>
        <v>0</v>
      </c>
      <c r="AD237" s="25">
        <f t="shared" ca="1" si="60"/>
        <v>0</v>
      </c>
    </row>
    <row r="238" spans="4:30" x14ac:dyDescent="0.35">
      <c r="D238" s="20">
        <v>234</v>
      </c>
      <c r="E238" s="21">
        <f t="shared" ca="1" si="71"/>
        <v>85468</v>
      </c>
      <c r="F238" s="44">
        <f t="shared" ca="1" si="61"/>
        <v>85832</v>
      </c>
      <c r="G238" s="22" t="s">
        <v>119</v>
      </c>
      <c r="H238" s="44">
        <f t="shared" ca="1" si="72"/>
        <v>85468</v>
      </c>
      <c r="I238" s="45">
        <f t="shared" ca="1" si="62"/>
        <v>0</v>
      </c>
      <c r="J238" s="45">
        <f t="shared" ca="1" si="63"/>
        <v>0</v>
      </c>
      <c r="K238" s="45">
        <f t="shared" ca="1" si="64"/>
        <v>0</v>
      </c>
      <c r="L238" s="45"/>
      <c r="M238" s="45">
        <f t="shared" ca="1" si="73"/>
        <v>0</v>
      </c>
      <c r="N238" s="257">
        <f t="shared" ca="1" si="65"/>
        <v>0</v>
      </c>
      <c r="O238" s="23"/>
      <c r="P238" s="255">
        <f t="shared" ca="1" si="66"/>
        <v>0</v>
      </c>
      <c r="Q238" s="163">
        <f t="shared" ca="1" si="67"/>
        <v>0</v>
      </c>
      <c r="R238" s="164">
        <f ca="1">NPV(Q237,K238:$K$244) + ($A$13+$A$14+$A$15)/POWER(1+Q237,$A$28-D238+1)</f>
        <v>0</v>
      </c>
      <c r="S238" s="164">
        <f ca="1">NPV(Q238,K238:$K$244) + ($A$13+$A$14+$A$15)/POWER(1+Q238,$A$28-D238+1)</f>
        <v>0</v>
      </c>
      <c r="T238" s="45">
        <f t="shared" ca="1" si="68"/>
        <v>0</v>
      </c>
      <c r="U238" s="45">
        <f t="shared" ca="1" si="74"/>
        <v>0</v>
      </c>
      <c r="V238" s="45">
        <f t="shared" ca="1" si="75"/>
        <v>0</v>
      </c>
      <c r="W238" s="45">
        <f t="shared" ca="1" si="69"/>
        <v>0</v>
      </c>
      <c r="X238" s="25">
        <f t="shared" ca="1" si="58"/>
        <v>0</v>
      </c>
      <c r="Z238" s="28">
        <f t="shared" ca="1" si="76"/>
        <v>0</v>
      </c>
      <c r="AA238" s="233"/>
      <c r="AB238" s="45">
        <f t="shared" ca="1" si="70"/>
        <v>0</v>
      </c>
      <c r="AC238" s="45">
        <f t="shared" ca="1" si="59"/>
        <v>0</v>
      </c>
      <c r="AD238" s="25">
        <f t="shared" ca="1" si="60"/>
        <v>0</v>
      </c>
    </row>
    <row r="239" spans="4:30" x14ac:dyDescent="0.35">
      <c r="D239" s="20">
        <v>235</v>
      </c>
      <c r="E239" s="21">
        <f t="shared" ca="1" si="71"/>
        <v>85833</v>
      </c>
      <c r="F239" s="44">
        <f t="shared" ca="1" si="61"/>
        <v>86197</v>
      </c>
      <c r="G239" s="22" t="s">
        <v>119</v>
      </c>
      <c r="H239" s="44">
        <f t="shared" ca="1" si="72"/>
        <v>85833</v>
      </c>
      <c r="I239" s="45">
        <f t="shared" ca="1" si="62"/>
        <v>0</v>
      </c>
      <c r="J239" s="45">
        <f t="shared" ca="1" si="63"/>
        <v>0</v>
      </c>
      <c r="K239" s="45">
        <f t="shared" ca="1" si="64"/>
        <v>0</v>
      </c>
      <c r="L239" s="45"/>
      <c r="M239" s="45">
        <f t="shared" ca="1" si="73"/>
        <v>0</v>
      </c>
      <c r="N239" s="257">
        <f t="shared" ca="1" si="65"/>
        <v>0</v>
      </c>
      <c r="O239" s="23"/>
      <c r="P239" s="255">
        <f t="shared" ca="1" si="66"/>
        <v>0</v>
      </c>
      <c r="Q239" s="163">
        <f t="shared" ca="1" si="67"/>
        <v>0</v>
      </c>
      <c r="R239" s="164">
        <f ca="1">NPV(Q238,K239:$K$244) + ($A$13+$A$14+$A$15)/POWER(1+Q238,$A$28-D239+1)</f>
        <v>0</v>
      </c>
      <c r="S239" s="164">
        <f ca="1">NPV(Q239,K239:$K$244) + ($A$13+$A$14+$A$15)/POWER(1+Q239,$A$28-D239+1)</f>
        <v>0</v>
      </c>
      <c r="T239" s="45">
        <f t="shared" ca="1" si="68"/>
        <v>0</v>
      </c>
      <c r="U239" s="45">
        <f t="shared" ca="1" si="74"/>
        <v>0</v>
      </c>
      <c r="V239" s="45">
        <f t="shared" ca="1" si="75"/>
        <v>0</v>
      </c>
      <c r="W239" s="45">
        <f t="shared" ca="1" si="69"/>
        <v>0</v>
      </c>
      <c r="X239" s="25">
        <f t="shared" ca="1" si="58"/>
        <v>0</v>
      </c>
      <c r="Z239" s="28">
        <f t="shared" ca="1" si="76"/>
        <v>0</v>
      </c>
      <c r="AA239" s="233"/>
      <c r="AB239" s="45">
        <f t="shared" ca="1" si="70"/>
        <v>0</v>
      </c>
      <c r="AC239" s="45">
        <f t="shared" ca="1" si="59"/>
        <v>0</v>
      </c>
      <c r="AD239" s="25">
        <f t="shared" ca="1" si="60"/>
        <v>0</v>
      </c>
    </row>
    <row r="240" spans="4:30" x14ac:dyDescent="0.35">
      <c r="D240" s="20">
        <v>236</v>
      </c>
      <c r="E240" s="21">
        <f t="shared" ca="1" si="71"/>
        <v>86198</v>
      </c>
      <c r="F240" s="44">
        <f t="shared" ca="1" si="61"/>
        <v>86563</v>
      </c>
      <c r="G240" s="22" t="s">
        <v>119</v>
      </c>
      <c r="H240" s="44">
        <f t="shared" ca="1" si="72"/>
        <v>86198</v>
      </c>
      <c r="I240" s="45">
        <f t="shared" ca="1" si="62"/>
        <v>0</v>
      </c>
      <c r="J240" s="45">
        <f t="shared" ca="1" si="63"/>
        <v>0</v>
      </c>
      <c r="K240" s="45">
        <f t="shared" ca="1" si="64"/>
        <v>0</v>
      </c>
      <c r="L240" s="45"/>
      <c r="M240" s="45">
        <f t="shared" ca="1" si="73"/>
        <v>0</v>
      </c>
      <c r="N240" s="257">
        <f t="shared" ca="1" si="65"/>
        <v>0</v>
      </c>
      <c r="O240" s="23"/>
      <c r="P240" s="255">
        <f t="shared" ca="1" si="66"/>
        <v>0</v>
      </c>
      <c r="Q240" s="163">
        <f t="shared" ca="1" si="67"/>
        <v>0</v>
      </c>
      <c r="R240" s="164">
        <f ca="1">NPV(Q239,K240:$K$244) + ($A$13+$A$14+$A$15)/POWER(1+Q239,$A$28-D240+1)</f>
        <v>0</v>
      </c>
      <c r="S240" s="164">
        <f ca="1">NPV(Q240,K240:$K$244) + ($A$13+$A$14+$A$15)/POWER(1+Q240,$A$28-D240+1)</f>
        <v>0</v>
      </c>
      <c r="T240" s="45">
        <f t="shared" ca="1" si="68"/>
        <v>0</v>
      </c>
      <c r="U240" s="45">
        <f t="shared" ca="1" si="74"/>
        <v>0</v>
      </c>
      <c r="V240" s="45">
        <f t="shared" ca="1" si="75"/>
        <v>0</v>
      </c>
      <c r="W240" s="45">
        <f t="shared" ca="1" si="69"/>
        <v>0</v>
      </c>
      <c r="X240" s="25">
        <f t="shared" ca="1" si="58"/>
        <v>0</v>
      </c>
      <c r="Z240" s="28">
        <f t="shared" ca="1" si="76"/>
        <v>0</v>
      </c>
      <c r="AA240" s="233"/>
      <c r="AB240" s="45">
        <f t="shared" ca="1" si="70"/>
        <v>0</v>
      </c>
      <c r="AC240" s="45">
        <f t="shared" ca="1" si="59"/>
        <v>0</v>
      </c>
      <c r="AD240" s="25">
        <f t="shared" ca="1" si="60"/>
        <v>0</v>
      </c>
    </row>
    <row r="241" spans="4:30" x14ac:dyDescent="0.35">
      <c r="D241" s="20">
        <v>237</v>
      </c>
      <c r="E241" s="21">
        <f t="shared" ca="1" si="71"/>
        <v>86564</v>
      </c>
      <c r="F241" s="44">
        <f t="shared" ca="1" si="61"/>
        <v>86928</v>
      </c>
      <c r="G241" s="22" t="s">
        <v>119</v>
      </c>
      <c r="H241" s="44">
        <f t="shared" ca="1" si="72"/>
        <v>86564</v>
      </c>
      <c r="I241" s="45">
        <f t="shared" ca="1" si="62"/>
        <v>0</v>
      </c>
      <c r="J241" s="45">
        <f t="shared" ca="1" si="63"/>
        <v>0</v>
      </c>
      <c r="K241" s="45">
        <f t="shared" ca="1" si="64"/>
        <v>0</v>
      </c>
      <c r="L241" s="45"/>
      <c r="M241" s="45">
        <f t="shared" ca="1" si="73"/>
        <v>0</v>
      </c>
      <c r="N241" s="257">
        <f t="shared" ca="1" si="65"/>
        <v>0</v>
      </c>
      <c r="O241" s="23"/>
      <c r="P241" s="255">
        <f t="shared" ca="1" si="66"/>
        <v>0</v>
      </c>
      <c r="Q241" s="163">
        <f t="shared" ca="1" si="67"/>
        <v>0</v>
      </c>
      <c r="R241" s="164">
        <f ca="1">NPV(Q240,K241:$K$244) + ($A$13+$A$14+$A$15)/POWER(1+Q240,$A$28-D241+1)</f>
        <v>0</v>
      </c>
      <c r="S241" s="164">
        <f ca="1">NPV(Q241,K241:$K$244) + ($A$13+$A$14+$A$15)/POWER(1+Q241,$A$28-D241+1)</f>
        <v>0</v>
      </c>
      <c r="T241" s="45">
        <f t="shared" ca="1" si="68"/>
        <v>0</v>
      </c>
      <c r="U241" s="45">
        <f t="shared" ca="1" si="74"/>
        <v>0</v>
      </c>
      <c r="V241" s="45">
        <f t="shared" ca="1" si="75"/>
        <v>0</v>
      </c>
      <c r="W241" s="45">
        <f t="shared" ca="1" si="69"/>
        <v>0</v>
      </c>
      <c r="X241" s="25">
        <f t="shared" ca="1" si="58"/>
        <v>0</v>
      </c>
      <c r="Z241" s="28">
        <f t="shared" ca="1" si="76"/>
        <v>0</v>
      </c>
      <c r="AA241" s="233"/>
      <c r="AB241" s="45">
        <f t="shared" ca="1" si="70"/>
        <v>0</v>
      </c>
      <c r="AC241" s="45">
        <f t="shared" ca="1" si="59"/>
        <v>0</v>
      </c>
      <c r="AD241" s="25">
        <f t="shared" ca="1" si="60"/>
        <v>0</v>
      </c>
    </row>
    <row r="242" spans="4:30" x14ac:dyDescent="0.35">
      <c r="D242" s="20">
        <v>238</v>
      </c>
      <c r="E242" s="21">
        <f t="shared" ca="1" si="71"/>
        <v>86929</v>
      </c>
      <c r="F242" s="44">
        <f t="shared" ca="1" si="61"/>
        <v>87293</v>
      </c>
      <c r="G242" s="22" t="s">
        <v>119</v>
      </c>
      <c r="H242" s="44">
        <f t="shared" ca="1" si="72"/>
        <v>86929</v>
      </c>
      <c r="I242" s="45">
        <f t="shared" ca="1" si="62"/>
        <v>0</v>
      </c>
      <c r="J242" s="45">
        <f t="shared" ca="1" si="63"/>
        <v>0</v>
      </c>
      <c r="K242" s="45">
        <f t="shared" ca="1" si="64"/>
        <v>0</v>
      </c>
      <c r="L242" s="45"/>
      <c r="M242" s="45">
        <f t="shared" ca="1" si="73"/>
        <v>0</v>
      </c>
      <c r="N242" s="257">
        <f t="shared" ca="1" si="65"/>
        <v>0</v>
      </c>
      <c r="O242" s="23"/>
      <c r="P242" s="255">
        <f t="shared" ca="1" si="66"/>
        <v>0</v>
      </c>
      <c r="Q242" s="163">
        <f t="shared" ca="1" si="67"/>
        <v>0</v>
      </c>
      <c r="R242" s="164">
        <f ca="1">NPV(Q241,K242:$K$244) + ($A$13+$A$14+$A$15)/POWER(1+Q241,$A$28-D242+1)</f>
        <v>0</v>
      </c>
      <c r="S242" s="164">
        <f ca="1">NPV(Q242,K242:$K$244) + ($A$13+$A$14+$A$15)/POWER(1+Q242,$A$28-D242+1)</f>
        <v>0</v>
      </c>
      <c r="T242" s="45">
        <f t="shared" ca="1" si="68"/>
        <v>0</v>
      </c>
      <c r="U242" s="45">
        <f t="shared" ca="1" si="74"/>
        <v>0</v>
      </c>
      <c r="V242" s="45">
        <f t="shared" ca="1" si="75"/>
        <v>0</v>
      </c>
      <c r="W242" s="45">
        <f t="shared" ca="1" si="69"/>
        <v>0</v>
      </c>
      <c r="X242" s="25">
        <f t="shared" ca="1" si="58"/>
        <v>0</v>
      </c>
      <c r="Z242" s="28">
        <f t="shared" ca="1" si="76"/>
        <v>0</v>
      </c>
      <c r="AA242" s="233"/>
      <c r="AB242" s="45">
        <f t="shared" ca="1" si="70"/>
        <v>0</v>
      </c>
      <c r="AC242" s="45">
        <f t="shared" ca="1" si="59"/>
        <v>0</v>
      </c>
      <c r="AD242" s="25">
        <f t="shared" ca="1" si="60"/>
        <v>0</v>
      </c>
    </row>
    <row r="243" spans="4:30" x14ac:dyDescent="0.35">
      <c r="D243" s="20">
        <v>239</v>
      </c>
      <c r="E243" s="21">
        <f t="shared" ca="1" si="71"/>
        <v>87294</v>
      </c>
      <c r="F243" s="44">
        <f t="shared" ca="1" si="61"/>
        <v>87658</v>
      </c>
      <c r="G243" s="22" t="s">
        <v>119</v>
      </c>
      <c r="H243" s="44">
        <f t="shared" ca="1" si="72"/>
        <v>87294</v>
      </c>
      <c r="I243" s="45">
        <f t="shared" ca="1" si="62"/>
        <v>0</v>
      </c>
      <c r="J243" s="45">
        <f t="shared" ca="1" si="63"/>
        <v>0</v>
      </c>
      <c r="K243" s="45">
        <f t="shared" ca="1" si="64"/>
        <v>0</v>
      </c>
      <c r="L243" s="45"/>
      <c r="M243" s="45">
        <f t="shared" ca="1" si="73"/>
        <v>0</v>
      </c>
      <c r="N243" s="257">
        <f t="shared" ca="1" si="65"/>
        <v>0</v>
      </c>
      <c r="O243" s="23"/>
      <c r="P243" s="255">
        <f t="shared" ca="1" si="66"/>
        <v>0</v>
      </c>
      <c r="Q243" s="163">
        <f t="shared" ca="1" si="67"/>
        <v>0</v>
      </c>
      <c r="R243" s="164">
        <f ca="1">NPV(Q242,K243:$K$244) + ($A$13+$A$14+$A$15)/POWER(1+Q242,$A$28-D243+1)</f>
        <v>0</v>
      </c>
      <c r="S243" s="164">
        <f ca="1">NPV(Q243,K243:$K$244) + ($A$13+$A$14+$A$15)/POWER(1+Q243,$A$28-D243+1)</f>
        <v>0</v>
      </c>
      <c r="T243" s="45">
        <f t="shared" ca="1" si="68"/>
        <v>0</v>
      </c>
      <c r="U243" s="45">
        <f t="shared" ca="1" si="74"/>
        <v>0</v>
      </c>
      <c r="V243" s="45">
        <f t="shared" ca="1" si="75"/>
        <v>0</v>
      </c>
      <c r="W243" s="45">
        <f t="shared" ca="1" si="69"/>
        <v>0</v>
      </c>
      <c r="X243" s="25">
        <f t="shared" ca="1" si="58"/>
        <v>0</v>
      </c>
      <c r="Z243" s="28">
        <f t="shared" ca="1" si="76"/>
        <v>0</v>
      </c>
      <c r="AA243" s="233"/>
      <c r="AB243" s="45">
        <f t="shared" ca="1" si="70"/>
        <v>0</v>
      </c>
      <c r="AC243" s="45">
        <f t="shared" ca="1" si="59"/>
        <v>0</v>
      </c>
      <c r="AD243" s="25">
        <f t="shared" ca="1" si="60"/>
        <v>0</v>
      </c>
    </row>
    <row r="244" spans="4:30" ht="15" thickBot="1" x14ac:dyDescent="0.4">
      <c r="D244" s="20">
        <v>240</v>
      </c>
      <c r="E244" s="40">
        <f t="shared" ca="1" si="71"/>
        <v>87659</v>
      </c>
      <c r="F244" s="47">
        <f t="shared" si="61"/>
        <v>-1</v>
      </c>
      <c r="G244" s="46" t="s">
        <v>119</v>
      </c>
      <c r="H244" s="44">
        <f t="shared" ca="1" si="72"/>
        <v>87659</v>
      </c>
      <c r="I244" s="41">
        <f t="shared" ca="1" si="62"/>
        <v>0</v>
      </c>
      <c r="J244" s="41">
        <f t="shared" ca="1" si="63"/>
        <v>0</v>
      </c>
      <c r="K244" s="41">
        <f t="shared" ca="1" si="64"/>
        <v>0</v>
      </c>
      <c r="L244" s="41"/>
      <c r="M244" s="41">
        <f t="shared" ca="1" si="73"/>
        <v>0</v>
      </c>
      <c r="N244" s="258">
        <f t="shared" ca="1" si="65"/>
        <v>0</v>
      </c>
      <c r="O244" s="23"/>
      <c r="P244" s="256">
        <f t="shared" ca="1" si="66"/>
        <v>0</v>
      </c>
      <c r="Q244" s="166">
        <f t="shared" ca="1" si="67"/>
        <v>0</v>
      </c>
      <c r="R244" s="164">
        <f ca="1">NPV(Q243,K244:$K$244) + ($A$13+$A$14+$A$15)/POWER(1+Q243,$A$28-D244+1)</f>
        <v>0</v>
      </c>
      <c r="S244" s="164">
        <f ca="1">NPV(Q244,K244:$K$244) + ($A$13+$A$14+$A$15)/POWER(1+Q244,$A$28-D244+1)</f>
        <v>0</v>
      </c>
      <c r="T244" s="41">
        <f t="shared" ca="1" si="68"/>
        <v>0</v>
      </c>
      <c r="U244" s="45">
        <f t="shared" ca="1" si="74"/>
        <v>0</v>
      </c>
      <c r="V244" s="41">
        <f t="shared" ca="1" si="75"/>
        <v>0</v>
      </c>
      <c r="W244" s="41">
        <f t="shared" ca="1" si="69"/>
        <v>0</v>
      </c>
      <c r="X244" s="42">
        <f t="shared" ca="1" si="58"/>
        <v>0</v>
      </c>
      <c r="Z244" s="43">
        <f t="shared" ca="1" si="76"/>
        <v>0</v>
      </c>
      <c r="AA244" s="234"/>
      <c r="AB244" s="41">
        <f t="shared" ca="1" si="70"/>
        <v>0</v>
      </c>
      <c r="AC244" s="41">
        <f t="shared" ca="1" si="59"/>
        <v>0</v>
      </c>
      <c r="AD244" s="42">
        <f t="shared" ca="1" si="60"/>
        <v>0</v>
      </c>
    </row>
    <row r="245" spans="4:30" x14ac:dyDescent="0.35">
      <c r="D245" s="159"/>
      <c r="E245" s="157"/>
      <c r="F245" s="157"/>
      <c r="G245" s="157"/>
      <c r="H245" s="157"/>
      <c r="I245" s="158"/>
      <c r="J245" s="158"/>
      <c r="K245" s="158"/>
      <c r="L245" s="158"/>
      <c r="M245" s="158"/>
      <c r="N245" s="23"/>
      <c r="O245" s="23"/>
      <c r="P245" s="23"/>
      <c r="Q245" s="160"/>
      <c r="R245" s="161"/>
      <c r="S245" s="161"/>
      <c r="T245" s="158"/>
      <c r="U245" s="158"/>
      <c r="V245" s="158"/>
      <c r="W245" s="158"/>
      <c r="X245" s="158"/>
      <c r="Y245" s="158"/>
      <c r="Z245" s="158"/>
      <c r="AA245" s="162"/>
      <c r="AB245" s="158"/>
      <c r="AC245" s="158"/>
      <c r="AD245" s="158"/>
    </row>
    <row r="246" spans="4:30" x14ac:dyDescent="0.35">
      <c r="D246" s="159"/>
      <c r="E246" s="157"/>
      <c r="F246" s="157"/>
      <c r="G246" s="157"/>
      <c r="H246" s="157"/>
      <c r="I246" s="158"/>
      <c r="J246" s="158"/>
      <c r="K246" s="158"/>
      <c r="L246" s="158"/>
      <c r="M246" s="158"/>
      <c r="N246" s="23"/>
      <c r="O246" s="23"/>
      <c r="P246" s="23"/>
      <c r="Q246" s="160"/>
      <c r="R246" s="161"/>
      <c r="S246" s="161"/>
      <c r="T246" s="158"/>
      <c r="U246" s="158"/>
      <c r="V246" s="158"/>
      <c r="W246" s="158"/>
      <c r="X246" s="158"/>
      <c r="Y246" s="158"/>
      <c r="Z246" s="158"/>
      <c r="AA246" s="162"/>
      <c r="AB246" s="158"/>
      <c r="AC246" s="158"/>
      <c r="AD246" s="158"/>
    </row>
    <row r="247" spans="4:30" x14ac:dyDescent="0.35">
      <c r="D247" s="159"/>
      <c r="E247" s="157"/>
      <c r="F247" s="157"/>
      <c r="G247" s="157"/>
      <c r="H247" s="157"/>
      <c r="I247" s="158"/>
      <c r="J247" s="158"/>
      <c r="K247" s="158"/>
      <c r="L247" s="158"/>
      <c r="M247" s="158"/>
      <c r="N247" s="23"/>
      <c r="O247" s="23"/>
      <c r="P247" s="23"/>
      <c r="Q247" s="160"/>
      <c r="R247" s="161"/>
      <c r="S247" s="161"/>
      <c r="T247" s="158"/>
      <c r="U247" s="158"/>
      <c r="V247" s="158"/>
      <c r="W247" s="158"/>
      <c r="X247" s="158"/>
      <c r="Y247" s="158"/>
      <c r="Z247" s="158"/>
      <c r="AA247" s="162"/>
      <c r="AB247" s="158"/>
      <c r="AC247" s="158"/>
      <c r="AD247" s="158"/>
    </row>
    <row r="248" spans="4:30" x14ac:dyDescent="0.35">
      <c r="D248" s="159"/>
      <c r="E248" s="157"/>
      <c r="F248" s="157"/>
      <c r="G248" s="157"/>
      <c r="H248" s="157"/>
      <c r="I248" s="158"/>
      <c r="J248" s="158"/>
      <c r="K248" s="158"/>
      <c r="L248" s="158"/>
      <c r="M248" s="158"/>
      <c r="N248" s="23"/>
      <c r="O248" s="23"/>
      <c r="P248" s="23"/>
      <c r="Q248" s="160"/>
      <c r="R248" s="161"/>
      <c r="S248" s="161"/>
      <c r="T248" s="158"/>
      <c r="U248" s="158"/>
      <c r="V248" s="158"/>
      <c r="W248" s="158"/>
      <c r="X248" s="158"/>
      <c r="Y248" s="158"/>
      <c r="Z248" s="158"/>
      <c r="AA248" s="162"/>
      <c r="AB248" s="158"/>
      <c r="AC248" s="158"/>
      <c r="AD248" s="158"/>
    </row>
    <row r="249" spans="4:30" x14ac:dyDescent="0.35">
      <c r="D249" s="159"/>
      <c r="E249" s="157"/>
      <c r="F249" s="157"/>
      <c r="G249" s="157"/>
      <c r="H249" s="157"/>
      <c r="I249" s="158"/>
      <c r="J249" s="158"/>
      <c r="K249" s="158"/>
      <c r="L249" s="158"/>
      <c r="M249" s="158"/>
      <c r="N249" s="23"/>
      <c r="O249" s="23"/>
      <c r="P249" s="23"/>
      <c r="Q249" s="160"/>
      <c r="R249" s="161"/>
      <c r="S249" s="161"/>
      <c r="T249" s="158"/>
      <c r="U249" s="158"/>
      <c r="V249" s="158"/>
      <c r="W249" s="158"/>
      <c r="X249" s="158"/>
      <c r="Y249" s="158"/>
      <c r="Z249" s="158"/>
      <c r="AA249" s="162"/>
      <c r="AB249" s="158"/>
      <c r="AC249" s="158"/>
      <c r="AD249" s="158"/>
    </row>
    <row r="250" spans="4:30" x14ac:dyDescent="0.35">
      <c r="D250" s="159"/>
      <c r="E250" s="157"/>
      <c r="F250" s="157"/>
      <c r="G250" s="157"/>
      <c r="H250" s="157"/>
      <c r="I250" s="158"/>
      <c r="J250" s="158"/>
      <c r="K250" s="158"/>
      <c r="L250" s="158"/>
      <c r="M250" s="158"/>
      <c r="N250" s="23"/>
      <c r="O250" s="23"/>
      <c r="P250" s="23"/>
      <c r="Q250" s="160"/>
      <c r="R250" s="161"/>
      <c r="S250" s="161"/>
      <c r="T250" s="158"/>
      <c r="U250" s="158"/>
      <c r="V250" s="158"/>
      <c r="W250" s="158"/>
      <c r="X250" s="158"/>
      <c r="Y250" s="158"/>
      <c r="Z250" s="158"/>
      <c r="AA250" s="162"/>
      <c r="AB250" s="158"/>
      <c r="AC250" s="158"/>
      <c r="AD250" s="158"/>
    </row>
    <row r="251" spans="4:30" x14ac:dyDescent="0.35">
      <c r="D251" s="159"/>
      <c r="E251" s="157"/>
      <c r="F251" s="157"/>
      <c r="G251" s="157"/>
      <c r="H251" s="157"/>
      <c r="I251" s="158"/>
      <c r="J251" s="158"/>
      <c r="K251" s="158"/>
      <c r="L251" s="158"/>
      <c r="M251" s="158"/>
      <c r="N251" s="23"/>
      <c r="O251" s="23"/>
      <c r="P251" s="23"/>
      <c r="Q251" s="160"/>
      <c r="R251" s="161"/>
      <c r="S251" s="161"/>
      <c r="T251" s="158"/>
      <c r="U251" s="158"/>
      <c r="V251" s="158"/>
      <c r="W251" s="158"/>
      <c r="X251" s="158"/>
      <c r="Y251" s="158"/>
      <c r="Z251" s="158"/>
      <c r="AA251" s="162"/>
      <c r="AB251" s="158"/>
      <c r="AC251" s="158"/>
      <c r="AD251" s="158"/>
    </row>
    <row r="252" spans="4:30" x14ac:dyDescent="0.35">
      <c r="D252" s="159"/>
      <c r="E252" s="157"/>
      <c r="F252" s="157"/>
      <c r="G252" s="157"/>
      <c r="H252" s="157"/>
      <c r="I252" s="158"/>
      <c r="J252" s="158"/>
      <c r="K252" s="158"/>
      <c r="L252" s="158"/>
      <c r="M252" s="158"/>
      <c r="N252" s="23"/>
      <c r="O252" s="23"/>
      <c r="P252" s="23"/>
      <c r="Q252" s="160"/>
      <c r="R252" s="161"/>
      <c r="S252" s="161"/>
      <c r="T252" s="158"/>
      <c r="U252" s="158"/>
      <c r="V252" s="158"/>
      <c r="W252" s="158"/>
      <c r="X252" s="158"/>
      <c r="Y252" s="158"/>
      <c r="Z252" s="158"/>
      <c r="AA252" s="162"/>
      <c r="AB252" s="158"/>
      <c r="AC252" s="158"/>
      <c r="AD252" s="158"/>
    </row>
    <row r="253" spans="4:30" x14ac:dyDescent="0.35">
      <c r="D253" s="159"/>
      <c r="E253" s="157"/>
      <c r="F253" s="157"/>
      <c r="G253" s="157"/>
      <c r="H253" s="157"/>
      <c r="I253" s="158"/>
      <c r="J253" s="158"/>
      <c r="K253" s="158"/>
      <c r="L253" s="158"/>
      <c r="M253" s="158"/>
      <c r="N253" s="23"/>
      <c r="O253" s="23"/>
      <c r="P253" s="23"/>
      <c r="Q253" s="160"/>
      <c r="R253" s="161"/>
      <c r="S253" s="161"/>
      <c r="T253" s="158"/>
      <c r="U253" s="158"/>
      <c r="V253" s="158"/>
      <c r="W253" s="158"/>
      <c r="X253" s="158"/>
      <c r="Y253" s="158"/>
      <c r="Z253" s="158"/>
      <c r="AA253" s="162"/>
      <c r="AB253" s="158"/>
      <c r="AC253" s="158"/>
      <c r="AD253" s="158"/>
    </row>
    <row r="254" spans="4:30" x14ac:dyDescent="0.35">
      <c r="D254" s="159"/>
      <c r="E254" s="157"/>
      <c r="F254" s="157"/>
      <c r="G254" s="157"/>
      <c r="H254" s="157"/>
      <c r="I254" s="158"/>
      <c r="J254" s="158"/>
      <c r="K254" s="158"/>
      <c r="L254" s="158"/>
      <c r="M254" s="158"/>
      <c r="N254" s="23"/>
      <c r="O254" s="23"/>
      <c r="P254" s="23"/>
      <c r="Q254" s="160"/>
      <c r="R254" s="161"/>
      <c r="S254" s="161"/>
      <c r="T254" s="158"/>
      <c r="U254" s="158"/>
      <c r="V254" s="158"/>
      <c r="W254" s="158"/>
      <c r="X254" s="158"/>
      <c r="Y254" s="158"/>
      <c r="Z254" s="158"/>
      <c r="AA254" s="162"/>
      <c r="AB254" s="158"/>
      <c r="AC254" s="158"/>
      <c r="AD254" s="158"/>
    </row>
    <row r="255" spans="4:30" x14ac:dyDescent="0.35">
      <c r="D255" s="159"/>
      <c r="E255" s="157"/>
      <c r="F255" s="157"/>
      <c r="G255" s="157"/>
      <c r="H255" s="157"/>
      <c r="I255" s="158"/>
      <c r="J255" s="158"/>
      <c r="K255" s="158"/>
      <c r="L255" s="158"/>
      <c r="M255" s="158"/>
      <c r="N255" s="23"/>
      <c r="O255" s="23"/>
      <c r="P255" s="23"/>
      <c r="Q255" s="160"/>
      <c r="R255" s="161"/>
      <c r="S255" s="161"/>
      <c r="T255" s="158"/>
      <c r="U255" s="158"/>
      <c r="V255" s="158"/>
      <c r="W255" s="158"/>
      <c r="X255" s="158"/>
      <c r="Y255" s="158"/>
      <c r="Z255" s="158"/>
      <c r="AA255" s="162"/>
      <c r="AB255" s="158"/>
      <c r="AC255" s="158"/>
      <c r="AD255" s="158"/>
    </row>
    <row r="256" spans="4:30" x14ac:dyDescent="0.35">
      <c r="D256" s="159"/>
      <c r="E256" s="157"/>
      <c r="F256" s="157"/>
      <c r="G256" s="157"/>
      <c r="H256" s="157"/>
      <c r="I256" s="158"/>
      <c r="J256" s="158"/>
      <c r="K256" s="158"/>
      <c r="L256" s="158"/>
      <c r="M256" s="158"/>
      <c r="N256" s="23"/>
      <c r="O256" s="23"/>
      <c r="P256" s="23"/>
      <c r="Q256" s="160"/>
      <c r="R256" s="161"/>
      <c r="S256" s="161"/>
      <c r="T256" s="158"/>
      <c r="U256" s="158"/>
      <c r="V256" s="158"/>
      <c r="W256" s="158"/>
      <c r="X256" s="158"/>
      <c r="Y256" s="158"/>
      <c r="Z256" s="158"/>
      <c r="AA256" s="162"/>
      <c r="AB256" s="158"/>
      <c r="AC256" s="158"/>
      <c r="AD256" s="158"/>
    </row>
    <row r="257" spans="4:30" x14ac:dyDescent="0.35">
      <c r="D257" s="159"/>
      <c r="E257" s="157"/>
      <c r="F257" s="157"/>
      <c r="G257" s="157"/>
      <c r="H257" s="157"/>
      <c r="I257" s="158"/>
      <c r="J257" s="158"/>
      <c r="K257" s="158"/>
      <c r="L257" s="158"/>
      <c r="M257" s="158"/>
      <c r="N257" s="23"/>
      <c r="O257" s="23"/>
      <c r="P257" s="23"/>
      <c r="Q257" s="160"/>
      <c r="R257" s="161"/>
      <c r="S257" s="161"/>
      <c r="T257" s="158"/>
      <c r="U257" s="158"/>
      <c r="V257" s="158"/>
      <c r="W257" s="158"/>
      <c r="X257" s="158"/>
      <c r="Y257" s="158"/>
      <c r="Z257" s="158"/>
      <c r="AA257" s="162"/>
      <c r="AB257" s="158"/>
      <c r="AC257" s="158"/>
      <c r="AD257" s="158"/>
    </row>
    <row r="258" spans="4:30" x14ac:dyDescent="0.35">
      <c r="D258" s="159"/>
      <c r="E258" s="157"/>
      <c r="F258" s="157"/>
      <c r="G258" s="157"/>
      <c r="H258" s="157"/>
      <c r="I258" s="158"/>
      <c r="J258" s="158"/>
      <c r="K258" s="158"/>
      <c r="L258" s="158"/>
      <c r="M258" s="158"/>
      <c r="N258" s="23"/>
      <c r="O258" s="23"/>
      <c r="P258" s="23"/>
      <c r="Q258" s="160"/>
      <c r="R258" s="161"/>
      <c r="S258" s="161"/>
      <c r="T258" s="158"/>
      <c r="U258" s="158"/>
      <c r="V258" s="158"/>
      <c r="W258" s="158"/>
      <c r="X258" s="158"/>
      <c r="Y258" s="158"/>
      <c r="Z258" s="158"/>
      <c r="AA258" s="162"/>
      <c r="AB258" s="158"/>
      <c r="AC258" s="158"/>
      <c r="AD258" s="158"/>
    </row>
    <row r="259" spans="4:30" x14ac:dyDescent="0.35">
      <c r="D259" s="159"/>
      <c r="E259" s="157"/>
      <c r="F259" s="157"/>
      <c r="G259" s="157"/>
      <c r="H259" s="157"/>
      <c r="I259" s="158"/>
      <c r="J259" s="158"/>
      <c r="K259" s="158"/>
      <c r="L259" s="158"/>
      <c r="M259" s="158"/>
      <c r="N259" s="23"/>
      <c r="O259" s="23"/>
      <c r="P259" s="23"/>
      <c r="Q259" s="160"/>
      <c r="R259" s="161"/>
      <c r="S259" s="161"/>
      <c r="T259" s="158"/>
      <c r="U259" s="158"/>
      <c r="V259" s="158"/>
      <c r="W259" s="158"/>
      <c r="X259" s="158"/>
      <c r="Y259" s="158"/>
      <c r="Z259" s="158"/>
      <c r="AA259" s="162"/>
      <c r="AB259" s="158"/>
      <c r="AC259" s="158"/>
      <c r="AD259" s="158"/>
    </row>
    <row r="260" spans="4:30" x14ac:dyDescent="0.35">
      <c r="D260" s="159"/>
      <c r="E260" s="157"/>
      <c r="F260" s="157"/>
      <c r="G260" s="157"/>
      <c r="H260" s="157"/>
      <c r="I260" s="158"/>
      <c r="J260" s="158"/>
      <c r="K260" s="158"/>
      <c r="L260" s="158"/>
      <c r="M260" s="158"/>
      <c r="N260" s="23"/>
      <c r="O260" s="23"/>
      <c r="P260" s="23"/>
      <c r="Q260" s="160"/>
      <c r="R260" s="161"/>
      <c r="S260" s="161"/>
      <c r="T260" s="158"/>
      <c r="U260" s="158"/>
      <c r="V260" s="158"/>
      <c r="W260" s="158"/>
      <c r="X260" s="158"/>
      <c r="Y260" s="158"/>
      <c r="Z260" s="158"/>
      <c r="AA260" s="162"/>
      <c r="AB260" s="158"/>
      <c r="AC260" s="158"/>
      <c r="AD260" s="158"/>
    </row>
    <row r="261" spans="4:30" x14ac:dyDescent="0.35">
      <c r="D261" s="159"/>
      <c r="E261" s="157"/>
      <c r="F261" s="157"/>
      <c r="G261" s="157"/>
      <c r="H261" s="157"/>
      <c r="I261" s="158"/>
      <c r="J261" s="158"/>
      <c r="K261" s="158"/>
      <c r="L261" s="158"/>
      <c r="M261" s="158"/>
      <c r="N261" s="23"/>
      <c r="O261" s="23"/>
      <c r="P261" s="23"/>
      <c r="Q261" s="160"/>
      <c r="R261" s="161"/>
      <c r="S261" s="161"/>
      <c r="T261" s="158"/>
      <c r="U261" s="158"/>
      <c r="V261" s="158"/>
      <c r="W261" s="158"/>
      <c r="X261" s="158"/>
      <c r="Y261" s="158"/>
      <c r="Z261" s="158"/>
      <c r="AA261" s="162"/>
      <c r="AB261" s="158"/>
      <c r="AC261" s="158"/>
      <c r="AD261" s="158"/>
    </row>
    <row r="262" spans="4:30" x14ac:dyDescent="0.35">
      <c r="D262" s="159"/>
      <c r="E262" s="157"/>
      <c r="F262" s="157"/>
      <c r="G262" s="157"/>
      <c r="H262" s="157"/>
      <c r="I262" s="158"/>
      <c r="J262" s="158"/>
      <c r="K262" s="158"/>
      <c r="L262" s="158"/>
      <c r="M262" s="158"/>
      <c r="N262" s="23"/>
      <c r="O262" s="23"/>
      <c r="P262" s="23"/>
      <c r="Q262" s="160"/>
      <c r="R262" s="161"/>
      <c r="S262" s="161"/>
      <c r="T262" s="158"/>
      <c r="U262" s="158"/>
      <c r="V262" s="158"/>
      <c r="W262" s="158"/>
      <c r="X262" s="158"/>
      <c r="Y262" s="158"/>
      <c r="Z262" s="158"/>
      <c r="AA262" s="162"/>
      <c r="AB262" s="158"/>
      <c r="AC262" s="158"/>
      <c r="AD262" s="158"/>
    </row>
    <row r="263" spans="4:30" x14ac:dyDescent="0.35">
      <c r="D263" s="159"/>
      <c r="E263" s="157"/>
      <c r="F263" s="157"/>
      <c r="G263" s="157"/>
      <c r="H263" s="157"/>
      <c r="I263" s="158"/>
      <c r="J263" s="158"/>
      <c r="K263" s="158"/>
      <c r="L263" s="158"/>
      <c r="M263" s="158"/>
      <c r="N263" s="23"/>
      <c r="O263" s="23"/>
      <c r="P263" s="23"/>
      <c r="Q263" s="160"/>
      <c r="R263" s="161"/>
      <c r="S263" s="161"/>
      <c r="T263" s="158"/>
      <c r="U263" s="158"/>
      <c r="V263" s="158"/>
      <c r="W263" s="158"/>
      <c r="X263" s="158"/>
      <c r="Y263" s="158"/>
      <c r="Z263" s="158"/>
      <c r="AA263" s="162"/>
      <c r="AB263" s="158"/>
      <c r="AC263" s="158"/>
      <c r="AD263" s="158"/>
    </row>
    <row r="264" spans="4:30" x14ac:dyDescent="0.35">
      <c r="D264" s="159"/>
      <c r="E264" s="157"/>
      <c r="F264" s="157"/>
      <c r="G264" s="157"/>
      <c r="H264" s="157"/>
      <c r="I264" s="158"/>
      <c r="J264" s="158"/>
      <c r="K264" s="158"/>
      <c r="L264" s="158"/>
      <c r="M264" s="158"/>
      <c r="N264" s="23"/>
      <c r="O264" s="23"/>
      <c r="P264" s="23"/>
      <c r="Q264" s="160"/>
      <c r="R264" s="161"/>
      <c r="S264" s="161"/>
      <c r="T264" s="158"/>
      <c r="U264" s="158"/>
      <c r="V264" s="158"/>
      <c r="W264" s="158"/>
      <c r="X264" s="158"/>
      <c r="Y264" s="158"/>
      <c r="Z264" s="158"/>
      <c r="AA264" s="162"/>
      <c r="AB264" s="158"/>
      <c r="AC264" s="158"/>
      <c r="AD264" s="158"/>
    </row>
    <row r="265" spans="4:30" x14ac:dyDescent="0.35">
      <c r="D265" s="159"/>
      <c r="E265" s="157"/>
      <c r="F265" s="157"/>
      <c r="G265" s="157"/>
      <c r="H265" s="157"/>
      <c r="I265" s="158"/>
      <c r="J265" s="158"/>
      <c r="K265" s="158"/>
      <c r="L265" s="158"/>
      <c r="M265" s="158"/>
      <c r="N265" s="23"/>
      <c r="O265" s="23"/>
      <c r="P265" s="23"/>
      <c r="Q265" s="160"/>
      <c r="R265" s="161"/>
      <c r="S265" s="161"/>
      <c r="T265" s="158"/>
      <c r="U265" s="158"/>
      <c r="V265" s="158"/>
      <c r="W265" s="158"/>
      <c r="X265" s="158"/>
      <c r="Y265" s="158"/>
      <c r="Z265" s="158"/>
      <c r="AA265" s="162"/>
      <c r="AB265" s="158"/>
      <c r="AC265" s="158"/>
      <c r="AD265" s="158"/>
    </row>
    <row r="266" spans="4:30" x14ac:dyDescent="0.35">
      <c r="D266" s="159"/>
      <c r="E266" s="157"/>
      <c r="F266" s="157"/>
      <c r="G266" s="157"/>
      <c r="H266" s="157"/>
      <c r="I266" s="158"/>
      <c r="J266" s="158"/>
      <c r="K266" s="158"/>
      <c r="L266" s="158"/>
      <c r="M266" s="158"/>
      <c r="N266" s="23"/>
      <c r="O266" s="23"/>
      <c r="P266" s="23"/>
      <c r="Q266" s="160"/>
      <c r="R266" s="161"/>
      <c r="S266" s="161"/>
      <c r="T266" s="158"/>
      <c r="U266" s="158"/>
      <c r="V266" s="158"/>
      <c r="W266" s="158"/>
      <c r="X266" s="158"/>
      <c r="Y266" s="158"/>
      <c r="Z266" s="158"/>
      <c r="AA266" s="162"/>
      <c r="AB266" s="158"/>
      <c r="AC266" s="158"/>
      <c r="AD266" s="158"/>
    </row>
    <row r="267" spans="4:30" x14ac:dyDescent="0.35">
      <c r="D267" s="159"/>
      <c r="E267" s="157"/>
      <c r="F267" s="157"/>
      <c r="G267" s="157"/>
      <c r="H267" s="157"/>
      <c r="I267" s="158"/>
      <c r="J267" s="158"/>
      <c r="K267" s="158"/>
      <c r="L267" s="158"/>
      <c r="M267" s="158"/>
      <c r="N267" s="23"/>
      <c r="O267" s="23"/>
      <c r="P267" s="23"/>
      <c r="Q267" s="160"/>
      <c r="R267" s="161"/>
      <c r="S267" s="161"/>
      <c r="T267" s="158"/>
      <c r="U267" s="158"/>
      <c r="V267" s="158"/>
      <c r="W267" s="158"/>
      <c r="X267" s="158"/>
      <c r="Y267" s="158"/>
      <c r="Z267" s="158"/>
      <c r="AA267" s="162"/>
      <c r="AB267" s="158"/>
      <c r="AC267" s="158"/>
      <c r="AD267" s="158"/>
    </row>
    <row r="268" spans="4:30" x14ac:dyDescent="0.35">
      <c r="D268" s="159"/>
      <c r="E268" s="157"/>
      <c r="F268" s="157"/>
      <c r="G268" s="157"/>
      <c r="H268" s="157"/>
      <c r="I268" s="158"/>
      <c r="J268" s="158"/>
      <c r="K268" s="158"/>
      <c r="L268" s="158"/>
      <c r="M268" s="158"/>
      <c r="N268" s="23"/>
      <c r="O268" s="23"/>
      <c r="P268" s="23"/>
      <c r="Q268" s="160"/>
      <c r="R268" s="161"/>
      <c r="S268" s="161"/>
      <c r="T268" s="158"/>
      <c r="U268" s="158"/>
      <c r="V268" s="158"/>
      <c r="W268" s="158"/>
      <c r="X268" s="158"/>
      <c r="Y268" s="158"/>
      <c r="Z268" s="158"/>
      <c r="AA268" s="162"/>
      <c r="AB268" s="158"/>
      <c r="AC268" s="158"/>
      <c r="AD268" s="158"/>
    </row>
    <row r="269" spans="4:30" x14ac:dyDescent="0.35">
      <c r="D269" s="159"/>
      <c r="E269" s="157"/>
      <c r="F269" s="157"/>
      <c r="G269" s="157"/>
      <c r="H269" s="157"/>
      <c r="I269" s="158"/>
      <c r="J269" s="158"/>
      <c r="K269" s="158"/>
      <c r="L269" s="158"/>
      <c r="M269" s="158"/>
      <c r="N269" s="23"/>
      <c r="O269" s="23"/>
      <c r="P269" s="23"/>
      <c r="Q269" s="160"/>
      <c r="R269" s="161"/>
      <c r="S269" s="161"/>
      <c r="T269" s="158"/>
      <c r="U269" s="158"/>
      <c r="V269" s="158"/>
      <c r="W269" s="158"/>
      <c r="X269" s="158"/>
      <c r="Y269" s="158"/>
      <c r="Z269" s="158"/>
      <c r="AA269" s="162"/>
      <c r="AB269" s="158"/>
      <c r="AC269" s="158"/>
      <c r="AD269" s="158"/>
    </row>
    <row r="270" spans="4:30" x14ac:dyDescent="0.35">
      <c r="D270" s="159"/>
      <c r="E270" s="157"/>
      <c r="F270" s="157"/>
      <c r="G270" s="157"/>
      <c r="H270" s="157"/>
      <c r="I270" s="158"/>
      <c r="J270" s="158"/>
      <c r="K270" s="158"/>
      <c r="L270" s="158"/>
      <c r="M270" s="158"/>
      <c r="N270" s="23"/>
      <c r="O270" s="23"/>
      <c r="P270" s="23"/>
      <c r="Q270" s="160"/>
      <c r="R270" s="161"/>
      <c r="S270" s="161"/>
      <c r="T270" s="158"/>
      <c r="U270" s="158"/>
      <c r="V270" s="158"/>
      <c r="W270" s="158"/>
      <c r="X270" s="158"/>
      <c r="Y270" s="158"/>
      <c r="Z270" s="158"/>
      <c r="AA270" s="162"/>
      <c r="AB270" s="158"/>
      <c r="AC270" s="158"/>
      <c r="AD270" s="158"/>
    </row>
    <row r="271" spans="4:30" x14ac:dyDescent="0.35">
      <c r="D271" s="159"/>
      <c r="E271" s="157"/>
      <c r="F271" s="157"/>
      <c r="G271" s="157"/>
      <c r="H271" s="157"/>
      <c r="I271" s="158"/>
      <c r="J271" s="158"/>
      <c r="K271" s="158"/>
      <c r="L271" s="158"/>
      <c r="M271" s="158"/>
      <c r="N271" s="23"/>
      <c r="O271" s="23"/>
      <c r="P271" s="23"/>
      <c r="Q271" s="160"/>
      <c r="R271" s="161"/>
      <c r="S271" s="161"/>
      <c r="T271" s="158"/>
      <c r="U271" s="158"/>
      <c r="V271" s="158"/>
      <c r="W271" s="158"/>
      <c r="X271" s="158"/>
      <c r="Y271" s="158"/>
      <c r="Z271" s="158"/>
      <c r="AA271" s="162"/>
      <c r="AB271" s="158"/>
      <c r="AC271" s="158"/>
      <c r="AD271" s="158"/>
    </row>
    <row r="272" spans="4:30" x14ac:dyDescent="0.35">
      <c r="D272" s="159"/>
      <c r="E272" s="157"/>
      <c r="F272" s="157"/>
      <c r="G272" s="157"/>
      <c r="H272" s="157"/>
      <c r="I272" s="158"/>
      <c r="J272" s="158"/>
      <c r="K272" s="158"/>
      <c r="L272" s="158"/>
      <c r="M272" s="158"/>
      <c r="N272" s="23"/>
      <c r="O272" s="23"/>
      <c r="P272" s="23"/>
      <c r="Q272" s="160"/>
      <c r="R272" s="161"/>
      <c r="S272" s="161"/>
      <c r="T272" s="158"/>
      <c r="U272" s="158"/>
      <c r="V272" s="158"/>
      <c r="W272" s="158"/>
      <c r="X272" s="158"/>
      <c r="Y272" s="158"/>
      <c r="Z272" s="158"/>
      <c r="AA272" s="162"/>
      <c r="AB272" s="158"/>
      <c r="AC272" s="158"/>
      <c r="AD272" s="158"/>
    </row>
    <row r="273" spans="4:30" x14ac:dyDescent="0.35">
      <c r="D273" s="159"/>
      <c r="E273" s="157"/>
      <c r="F273" s="157"/>
      <c r="G273" s="157"/>
      <c r="H273" s="157"/>
      <c r="I273" s="158"/>
      <c r="J273" s="158"/>
      <c r="K273" s="158"/>
      <c r="L273" s="158"/>
      <c r="M273" s="158"/>
      <c r="N273" s="23"/>
      <c r="O273" s="23"/>
      <c r="P273" s="23"/>
      <c r="Q273" s="160"/>
      <c r="R273" s="161"/>
      <c r="S273" s="161"/>
      <c r="T273" s="158"/>
      <c r="U273" s="158"/>
      <c r="V273" s="158"/>
      <c r="W273" s="158"/>
      <c r="X273" s="158"/>
      <c r="Y273" s="158"/>
      <c r="Z273" s="158"/>
      <c r="AA273" s="162"/>
      <c r="AB273" s="158"/>
      <c r="AC273" s="158"/>
      <c r="AD273" s="158"/>
    </row>
    <row r="274" spans="4:30" x14ac:dyDescent="0.35">
      <c r="D274" s="159"/>
      <c r="E274" s="157"/>
      <c r="F274" s="157"/>
      <c r="G274" s="157"/>
      <c r="H274" s="157"/>
      <c r="I274" s="158"/>
      <c r="J274" s="158"/>
      <c r="K274" s="158"/>
      <c r="L274" s="158"/>
      <c r="M274" s="158"/>
      <c r="N274" s="23"/>
      <c r="O274" s="23"/>
      <c r="P274" s="23"/>
      <c r="Q274" s="160"/>
      <c r="R274" s="161"/>
      <c r="S274" s="161"/>
      <c r="T274" s="158"/>
      <c r="U274" s="158"/>
      <c r="V274" s="158"/>
      <c r="W274" s="158"/>
      <c r="X274" s="158"/>
      <c r="Y274" s="158"/>
      <c r="Z274" s="158"/>
      <c r="AA274" s="162"/>
      <c r="AB274" s="158"/>
      <c r="AC274" s="158"/>
      <c r="AD274" s="158"/>
    </row>
    <row r="275" spans="4:30" x14ac:dyDescent="0.35">
      <c r="D275" s="159"/>
      <c r="E275" s="157"/>
      <c r="F275" s="157"/>
      <c r="G275" s="157"/>
      <c r="H275" s="157"/>
      <c r="I275" s="158"/>
      <c r="J275" s="158"/>
      <c r="K275" s="158"/>
      <c r="L275" s="158"/>
      <c r="M275" s="158"/>
      <c r="N275" s="23"/>
      <c r="O275" s="23"/>
      <c r="P275" s="23"/>
      <c r="Q275" s="160"/>
      <c r="R275" s="161"/>
      <c r="S275" s="161"/>
      <c r="T275" s="158"/>
      <c r="U275" s="158"/>
      <c r="V275" s="158"/>
      <c r="W275" s="158"/>
      <c r="X275" s="158"/>
      <c r="Y275" s="158"/>
      <c r="Z275" s="158"/>
      <c r="AA275" s="162"/>
      <c r="AB275" s="158"/>
      <c r="AC275" s="158"/>
      <c r="AD275" s="158"/>
    </row>
    <row r="276" spans="4:30" x14ac:dyDescent="0.35">
      <c r="D276" s="159"/>
      <c r="E276" s="157"/>
      <c r="F276" s="157"/>
      <c r="G276" s="157"/>
      <c r="H276" s="157"/>
      <c r="I276" s="158"/>
      <c r="J276" s="158"/>
      <c r="K276" s="158"/>
      <c r="L276" s="158"/>
      <c r="M276" s="158"/>
      <c r="N276" s="23"/>
      <c r="O276" s="23"/>
      <c r="P276" s="23"/>
      <c r="Q276" s="160"/>
      <c r="R276" s="161"/>
      <c r="S276" s="161"/>
      <c r="T276" s="158"/>
      <c r="U276" s="158"/>
      <c r="V276" s="158"/>
      <c r="W276" s="158"/>
      <c r="X276" s="158"/>
      <c r="Y276" s="158"/>
      <c r="Z276" s="158"/>
      <c r="AA276" s="162"/>
      <c r="AB276" s="158"/>
      <c r="AC276" s="158"/>
      <c r="AD276" s="158"/>
    </row>
    <row r="277" spans="4:30" x14ac:dyDescent="0.35">
      <c r="D277" s="159"/>
      <c r="E277" s="157"/>
      <c r="F277" s="157"/>
      <c r="G277" s="157"/>
      <c r="H277" s="157"/>
      <c r="I277" s="158"/>
      <c r="J277" s="158"/>
      <c r="K277" s="158"/>
      <c r="L277" s="158"/>
      <c r="M277" s="158"/>
      <c r="N277" s="23"/>
      <c r="O277" s="23"/>
      <c r="P277" s="23"/>
      <c r="Q277" s="160"/>
      <c r="R277" s="161"/>
      <c r="S277" s="161"/>
      <c r="T277" s="158"/>
      <c r="U277" s="158"/>
      <c r="V277" s="158"/>
      <c r="W277" s="158"/>
      <c r="X277" s="158"/>
      <c r="Y277" s="158"/>
      <c r="Z277" s="158"/>
      <c r="AA277" s="162"/>
      <c r="AB277" s="158"/>
      <c r="AC277" s="158"/>
      <c r="AD277" s="158"/>
    </row>
    <row r="278" spans="4:30" x14ac:dyDescent="0.35">
      <c r="D278" s="159"/>
      <c r="E278" s="157"/>
      <c r="F278" s="157"/>
      <c r="G278" s="157"/>
      <c r="H278" s="157"/>
      <c r="I278" s="158"/>
      <c r="J278" s="158"/>
      <c r="K278" s="158"/>
      <c r="L278" s="158"/>
      <c r="M278" s="158"/>
      <c r="N278" s="23"/>
      <c r="O278" s="23"/>
      <c r="P278" s="23"/>
      <c r="Q278" s="160"/>
      <c r="R278" s="161"/>
      <c r="S278" s="161"/>
      <c r="T278" s="158"/>
      <c r="U278" s="158"/>
      <c r="V278" s="158"/>
      <c r="W278" s="158"/>
      <c r="X278" s="158"/>
      <c r="Y278" s="158"/>
      <c r="Z278" s="158"/>
      <c r="AA278" s="162"/>
      <c r="AB278" s="158"/>
      <c r="AC278" s="158"/>
      <c r="AD278" s="158"/>
    </row>
    <row r="279" spans="4:30" x14ac:dyDescent="0.35">
      <c r="D279" s="159"/>
      <c r="E279" s="157"/>
      <c r="F279" s="157"/>
      <c r="G279" s="157"/>
      <c r="H279" s="157"/>
      <c r="I279" s="158"/>
      <c r="J279" s="158"/>
      <c r="K279" s="158"/>
      <c r="L279" s="158"/>
      <c r="M279" s="158"/>
      <c r="N279" s="23"/>
      <c r="O279" s="23"/>
      <c r="P279" s="23"/>
      <c r="Q279" s="160"/>
      <c r="R279" s="161"/>
      <c r="S279" s="161"/>
      <c r="T279" s="158"/>
      <c r="U279" s="158"/>
      <c r="V279" s="158"/>
      <c r="W279" s="158"/>
      <c r="X279" s="158"/>
      <c r="Y279" s="158"/>
      <c r="Z279" s="158"/>
      <c r="AA279" s="162"/>
      <c r="AB279" s="158"/>
      <c r="AC279" s="158"/>
      <c r="AD279" s="158"/>
    </row>
    <row r="280" spans="4:30" x14ac:dyDescent="0.35">
      <c r="D280" s="159"/>
      <c r="E280" s="157"/>
      <c r="F280" s="157"/>
      <c r="G280" s="157"/>
      <c r="H280" s="157"/>
      <c r="I280" s="158"/>
      <c r="J280" s="158"/>
      <c r="K280" s="158"/>
      <c r="L280" s="158"/>
      <c r="M280" s="158"/>
      <c r="N280" s="23"/>
      <c r="O280" s="23"/>
      <c r="P280" s="23"/>
      <c r="Q280" s="160"/>
      <c r="R280" s="161"/>
      <c r="S280" s="161"/>
      <c r="T280" s="158"/>
      <c r="U280" s="158"/>
      <c r="V280" s="158"/>
      <c r="W280" s="158"/>
      <c r="X280" s="158"/>
      <c r="Y280" s="158"/>
      <c r="Z280" s="158"/>
      <c r="AA280" s="162"/>
      <c r="AB280" s="158"/>
      <c r="AC280" s="158"/>
      <c r="AD280" s="158"/>
    </row>
    <row r="281" spans="4:30" x14ac:dyDescent="0.35">
      <c r="D281" s="159"/>
      <c r="E281" s="157"/>
      <c r="F281" s="157"/>
      <c r="G281" s="157"/>
      <c r="H281" s="157"/>
      <c r="I281" s="158"/>
      <c r="J281" s="158"/>
      <c r="K281" s="158"/>
      <c r="L281" s="158"/>
      <c r="M281" s="158"/>
      <c r="N281" s="23"/>
      <c r="O281" s="23"/>
      <c r="P281" s="23"/>
      <c r="Q281" s="160"/>
      <c r="R281" s="161"/>
      <c r="S281" s="161"/>
      <c r="T281" s="158"/>
      <c r="U281" s="158"/>
      <c r="V281" s="158"/>
      <c r="W281" s="158"/>
      <c r="X281" s="158"/>
      <c r="Y281" s="158"/>
      <c r="Z281" s="158"/>
      <c r="AA281" s="162"/>
      <c r="AB281" s="158"/>
      <c r="AC281" s="158"/>
      <c r="AD281" s="158"/>
    </row>
    <row r="282" spans="4:30" x14ac:dyDescent="0.35">
      <c r="D282" s="159"/>
      <c r="E282" s="157"/>
      <c r="F282" s="157"/>
      <c r="G282" s="157"/>
      <c r="H282" s="157"/>
      <c r="I282" s="158"/>
      <c r="J282" s="158"/>
      <c r="K282" s="158"/>
      <c r="L282" s="158"/>
      <c r="M282" s="158"/>
      <c r="N282" s="23"/>
      <c r="O282" s="23"/>
      <c r="P282" s="23"/>
      <c r="Q282" s="160"/>
      <c r="R282" s="161"/>
      <c r="S282" s="161"/>
      <c r="T282" s="158"/>
      <c r="U282" s="158"/>
      <c r="V282" s="158"/>
      <c r="W282" s="158"/>
      <c r="X282" s="158"/>
      <c r="Y282" s="158"/>
      <c r="Z282" s="158"/>
      <c r="AA282" s="162"/>
      <c r="AB282" s="158"/>
      <c r="AC282" s="158"/>
      <c r="AD282" s="158"/>
    </row>
    <row r="283" spans="4:30" x14ac:dyDescent="0.35">
      <c r="D283" s="159"/>
      <c r="E283" s="157"/>
      <c r="F283" s="157"/>
      <c r="G283" s="157"/>
      <c r="H283" s="157"/>
      <c r="I283" s="158"/>
      <c r="J283" s="158"/>
      <c r="K283" s="158"/>
      <c r="L283" s="158"/>
      <c r="M283" s="158"/>
      <c r="N283" s="23"/>
      <c r="O283" s="23"/>
      <c r="P283" s="23"/>
      <c r="Q283" s="160"/>
      <c r="R283" s="161"/>
      <c r="S283" s="161"/>
      <c r="T283" s="158"/>
      <c r="U283" s="158"/>
      <c r="V283" s="158"/>
      <c r="W283" s="158"/>
      <c r="X283" s="158"/>
      <c r="Y283" s="158"/>
      <c r="Z283" s="158"/>
      <c r="AA283" s="162"/>
      <c r="AB283" s="158"/>
      <c r="AC283" s="158"/>
      <c r="AD283" s="158"/>
    </row>
    <row r="284" spans="4:30" x14ac:dyDescent="0.35">
      <c r="D284" s="159"/>
      <c r="E284" s="157"/>
      <c r="F284" s="157"/>
      <c r="G284" s="157"/>
      <c r="H284" s="157"/>
      <c r="I284" s="158"/>
      <c r="J284" s="158"/>
      <c r="K284" s="158"/>
      <c r="L284" s="158"/>
      <c r="M284" s="158"/>
      <c r="N284" s="23"/>
      <c r="O284" s="23"/>
      <c r="P284" s="23"/>
      <c r="Q284" s="160"/>
      <c r="R284" s="161"/>
      <c r="S284" s="161"/>
      <c r="T284" s="158"/>
      <c r="U284" s="158"/>
      <c r="V284" s="158"/>
      <c r="W284" s="158"/>
      <c r="X284" s="158"/>
      <c r="Y284" s="158"/>
      <c r="Z284" s="158"/>
      <c r="AA284" s="162"/>
      <c r="AB284" s="158"/>
      <c r="AC284" s="158"/>
      <c r="AD284" s="158"/>
    </row>
    <row r="285" spans="4:30" x14ac:dyDescent="0.35">
      <c r="D285" s="159"/>
      <c r="E285" s="157"/>
      <c r="F285" s="157"/>
      <c r="G285" s="157"/>
      <c r="H285" s="157"/>
      <c r="I285" s="158"/>
      <c r="J285" s="158"/>
      <c r="K285" s="158"/>
      <c r="L285" s="158"/>
      <c r="M285" s="158"/>
      <c r="N285" s="23"/>
      <c r="O285" s="23"/>
      <c r="P285" s="23"/>
      <c r="Q285" s="160"/>
      <c r="R285" s="161"/>
      <c r="S285" s="161"/>
      <c r="T285" s="158"/>
      <c r="U285" s="158"/>
      <c r="V285" s="158"/>
      <c r="W285" s="158"/>
      <c r="X285" s="158"/>
      <c r="Y285" s="158"/>
      <c r="Z285" s="158"/>
      <c r="AA285" s="162"/>
      <c r="AB285" s="158"/>
      <c r="AC285" s="158"/>
      <c r="AD285" s="158"/>
    </row>
    <row r="286" spans="4:30" x14ac:dyDescent="0.35">
      <c r="D286" s="159"/>
      <c r="E286" s="157"/>
      <c r="F286" s="157"/>
      <c r="G286" s="157"/>
      <c r="H286" s="157"/>
      <c r="I286" s="158"/>
      <c r="J286" s="158"/>
      <c r="K286" s="158"/>
      <c r="L286" s="158"/>
      <c r="M286" s="158"/>
      <c r="N286" s="23"/>
      <c r="O286" s="23"/>
      <c r="P286" s="23"/>
      <c r="Q286" s="160"/>
      <c r="R286" s="161"/>
      <c r="S286" s="161"/>
      <c r="T286" s="158"/>
      <c r="U286" s="158"/>
      <c r="V286" s="158"/>
      <c r="W286" s="158"/>
      <c r="X286" s="158"/>
      <c r="Y286" s="158"/>
      <c r="Z286" s="158"/>
      <c r="AA286" s="162"/>
      <c r="AB286" s="158"/>
      <c r="AC286" s="158"/>
      <c r="AD286" s="158"/>
    </row>
    <row r="287" spans="4:30" x14ac:dyDescent="0.35">
      <c r="D287" s="159"/>
      <c r="E287" s="157"/>
      <c r="F287" s="157"/>
      <c r="G287" s="157"/>
      <c r="H287" s="157"/>
      <c r="I287" s="158"/>
      <c r="J287" s="158"/>
      <c r="K287" s="158"/>
      <c r="L287" s="158"/>
      <c r="M287" s="158"/>
      <c r="N287" s="23"/>
      <c r="O287" s="23"/>
      <c r="P287" s="23"/>
      <c r="Q287" s="160"/>
      <c r="R287" s="161"/>
      <c r="S287" s="161"/>
      <c r="T287" s="158"/>
      <c r="U287" s="158"/>
      <c r="V287" s="158"/>
      <c r="W287" s="158"/>
      <c r="X287" s="158"/>
      <c r="Y287" s="158"/>
      <c r="Z287" s="158"/>
      <c r="AA287" s="162"/>
      <c r="AB287" s="158"/>
      <c r="AC287" s="158"/>
      <c r="AD287" s="158"/>
    </row>
    <row r="288" spans="4:30" x14ac:dyDescent="0.35">
      <c r="D288" s="159"/>
      <c r="E288" s="157"/>
      <c r="F288" s="157"/>
      <c r="G288" s="157"/>
      <c r="H288" s="157"/>
      <c r="I288" s="158"/>
      <c r="J288" s="158"/>
      <c r="K288" s="158"/>
      <c r="L288" s="158"/>
      <c r="M288" s="158"/>
      <c r="N288" s="23"/>
      <c r="O288" s="23"/>
      <c r="P288" s="23"/>
      <c r="Q288" s="160"/>
      <c r="R288" s="161"/>
      <c r="S288" s="161"/>
      <c r="T288" s="158"/>
      <c r="U288" s="158"/>
      <c r="V288" s="158"/>
      <c r="W288" s="158"/>
      <c r="X288" s="158"/>
      <c r="Y288" s="158"/>
      <c r="Z288" s="158"/>
      <c r="AA288" s="162"/>
      <c r="AB288" s="158"/>
      <c r="AC288" s="158"/>
      <c r="AD288" s="158"/>
    </row>
    <row r="289" spans="4:30" x14ac:dyDescent="0.35">
      <c r="D289" s="159"/>
      <c r="E289" s="157"/>
      <c r="F289" s="157"/>
      <c r="G289" s="157"/>
      <c r="H289" s="157"/>
      <c r="I289" s="158"/>
      <c r="J289" s="158"/>
      <c r="K289" s="158"/>
      <c r="L289" s="158"/>
      <c r="M289" s="158"/>
      <c r="N289" s="23"/>
      <c r="O289" s="23"/>
      <c r="P289" s="23"/>
      <c r="Q289" s="160"/>
      <c r="R289" s="161"/>
      <c r="S289" s="161"/>
      <c r="T289" s="158"/>
      <c r="U289" s="158"/>
      <c r="V289" s="158"/>
      <c r="W289" s="158"/>
      <c r="X289" s="158"/>
      <c r="Y289" s="158"/>
      <c r="Z289" s="158"/>
      <c r="AA289" s="162"/>
      <c r="AB289" s="158"/>
      <c r="AC289" s="158"/>
      <c r="AD289" s="158"/>
    </row>
    <row r="290" spans="4:30" x14ac:dyDescent="0.35">
      <c r="D290" s="159"/>
      <c r="E290" s="157"/>
      <c r="F290" s="157"/>
      <c r="G290" s="157"/>
      <c r="H290" s="157"/>
      <c r="I290" s="158"/>
      <c r="J290" s="158"/>
      <c r="K290" s="158"/>
      <c r="L290" s="158"/>
      <c r="M290" s="158"/>
      <c r="N290" s="23"/>
      <c r="O290" s="23"/>
      <c r="P290" s="23"/>
      <c r="Q290" s="160"/>
      <c r="R290" s="161"/>
      <c r="S290" s="161"/>
      <c r="T290" s="158"/>
      <c r="U290" s="158"/>
      <c r="V290" s="158"/>
      <c r="W290" s="158"/>
      <c r="X290" s="158"/>
      <c r="Y290" s="158"/>
      <c r="Z290" s="158"/>
      <c r="AA290" s="162"/>
      <c r="AB290" s="158"/>
      <c r="AC290" s="158"/>
      <c r="AD290" s="158"/>
    </row>
    <row r="291" spans="4:30" x14ac:dyDescent="0.35">
      <c r="D291" s="159"/>
      <c r="E291" s="157"/>
      <c r="F291" s="157"/>
      <c r="G291" s="157"/>
      <c r="H291" s="157"/>
      <c r="I291" s="158"/>
      <c r="J291" s="158"/>
      <c r="K291" s="158"/>
      <c r="L291" s="158"/>
      <c r="M291" s="158"/>
      <c r="N291" s="23"/>
      <c r="O291" s="23"/>
      <c r="P291" s="23"/>
      <c r="Q291" s="160"/>
      <c r="R291" s="161"/>
      <c r="S291" s="161"/>
      <c r="T291" s="158"/>
      <c r="U291" s="158"/>
      <c r="V291" s="158"/>
      <c r="W291" s="158"/>
      <c r="X291" s="158"/>
      <c r="Y291" s="158"/>
      <c r="Z291" s="158"/>
      <c r="AA291" s="162"/>
      <c r="AB291" s="158"/>
      <c r="AC291" s="158"/>
      <c r="AD291" s="158"/>
    </row>
    <row r="292" spans="4:30" x14ac:dyDescent="0.35">
      <c r="D292" s="159"/>
      <c r="E292" s="157"/>
      <c r="F292" s="157"/>
      <c r="G292" s="157"/>
      <c r="H292" s="157"/>
      <c r="I292" s="158"/>
      <c r="J292" s="158"/>
      <c r="K292" s="158"/>
      <c r="L292" s="158"/>
      <c r="M292" s="158"/>
      <c r="N292" s="23"/>
      <c r="O292" s="23"/>
      <c r="P292" s="23"/>
      <c r="Q292" s="160"/>
      <c r="R292" s="161"/>
      <c r="S292" s="161"/>
      <c r="T292" s="158"/>
      <c r="U292" s="158"/>
      <c r="V292" s="158"/>
      <c r="W292" s="158"/>
      <c r="X292" s="158"/>
      <c r="Y292" s="158"/>
      <c r="Z292" s="158"/>
      <c r="AA292" s="162"/>
      <c r="AB292" s="158"/>
      <c r="AC292" s="158"/>
      <c r="AD292" s="158"/>
    </row>
    <row r="293" spans="4:30" x14ac:dyDescent="0.35">
      <c r="D293" s="159"/>
      <c r="E293" s="157"/>
      <c r="F293" s="157"/>
      <c r="G293" s="157"/>
      <c r="H293" s="157"/>
      <c r="I293" s="158"/>
      <c r="J293" s="158"/>
      <c r="K293" s="158"/>
      <c r="L293" s="158"/>
      <c r="M293" s="158"/>
      <c r="N293" s="23"/>
      <c r="O293" s="23"/>
      <c r="P293" s="23"/>
      <c r="Q293" s="160"/>
      <c r="R293" s="161"/>
      <c r="S293" s="161"/>
      <c r="T293" s="158"/>
      <c r="U293" s="158"/>
      <c r="V293" s="158"/>
      <c r="W293" s="158"/>
      <c r="X293" s="158"/>
      <c r="Y293" s="158"/>
      <c r="Z293" s="158"/>
      <c r="AA293" s="162"/>
      <c r="AB293" s="158"/>
      <c r="AC293" s="158"/>
      <c r="AD293" s="158"/>
    </row>
    <row r="294" spans="4:30" x14ac:dyDescent="0.35">
      <c r="D294" s="159"/>
      <c r="E294" s="157"/>
      <c r="F294" s="157"/>
      <c r="G294" s="157"/>
      <c r="H294" s="157"/>
      <c r="I294" s="158"/>
      <c r="J294" s="158"/>
      <c r="K294" s="158"/>
      <c r="L294" s="158"/>
      <c r="M294" s="158"/>
      <c r="N294" s="23"/>
      <c r="O294" s="23"/>
      <c r="P294" s="23"/>
      <c r="Q294" s="160"/>
      <c r="R294" s="161"/>
      <c r="S294" s="161"/>
      <c r="T294" s="158"/>
      <c r="U294" s="158"/>
      <c r="V294" s="158"/>
      <c r="W294" s="158"/>
      <c r="X294" s="158"/>
      <c r="Y294" s="158"/>
      <c r="Z294" s="158"/>
      <c r="AA294" s="162"/>
      <c r="AB294" s="158"/>
      <c r="AC294" s="158"/>
      <c r="AD294" s="158"/>
    </row>
    <row r="295" spans="4:30" x14ac:dyDescent="0.35">
      <c r="D295" s="159"/>
      <c r="E295" s="157"/>
      <c r="F295" s="157"/>
      <c r="G295" s="157"/>
      <c r="H295" s="157"/>
      <c r="I295" s="158"/>
      <c r="J295" s="158"/>
      <c r="K295" s="158"/>
      <c r="L295" s="158"/>
      <c r="M295" s="158"/>
      <c r="N295" s="23"/>
      <c r="O295" s="23"/>
      <c r="P295" s="23"/>
      <c r="Q295" s="160"/>
      <c r="R295" s="161"/>
      <c r="S295" s="161"/>
      <c r="T295" s="158"/>
      <c r="U295" s="158"/>
      <c r="V295" s="158"/>
      <c r="W295" s="158"/>
      <c r="X295" s="158"/>
      <c r="Y295" s="158"/>
      <c r="Z295" s="158"/>
      <c r="AA295" s="162"/>
      <c r="AB295" s="158"/>
      <c r="AC295" s="158"/>
      <c r="AD295" s="158"/>
    </row>
    <row r="296" spans="4:30" x14ac:dyDescent="0.35">
      <c r="D296" s="159"/>
      <c r="E296" s="157"/>
      <c r="F296" s="157"/>
      <c r="G296" s="157"/>
      <c r="H296" s="157"/>
      <c r="I296" s="158"/>
      <c r="J296" s="158"/>
      <c r="K296" s="158"/>
      <c r="L296" s="158"/>
      <c r="M296" s="158"/>
      <c r="N296" s="23"/>
      <c r="O296" s="23"/>
      <c r="P296" s="23"/>
      <c r="Q296" s="160"/>
      <c r="R296" s="161"/>
      <c r="S296" s="161"/>
      <c r="T296" s="158"/>
      <c r="U296" s="158"/>
      <c r="V296" s="158"/>
      <c r="W296" s="158"/>
      <c r="X296" s="158"/>
      <c r="Y296" s="158"/>
      <c r="Z296" s="158"/>
      <c r="AA296" s="162"/>
      <c r="AB296" s="158"/>
      <c r="AC296" s="158"/>
      <c r="AD296" s="158"/>
    </row>
    <row r="297" spans="4:30" x14ac:dyDescent="0.35">
      <c r="D297" s="159"/>
      <c r="E297" s="157"/>
      <c r="F297" s="157"/>
      <c r="G297" s="157"/>
      <c r="H297" s="157"/>
      <c r="I297" s="158"/>
      <c r="J297" s="158"/>
      <c r="K297" s="158"/>
      <c r="L297" s="158"/>
      <c r="M297" s="158"/>
      <c r="N297" s="23"/>
      <c r="O297" s="23"/>
      <c r="P297" s="23"/>
      <c r="Q297" s="160"/>
      <c r="R297" s="161"/>
      <c r="S297" s="161"/>
      <c r="T297" s="158"/>
      <c r="U297" s="158"/>
      <c r="V297" s="158"/>
      <c r="W297" s="158"/>
      <c r="X297" s="158"/>
      <c r="Y297" s="158"/>
      <c r="Z297" s="158"/>
      <c r="AA297" s="162"/>
      <c r="AB297" s="158"/>
      <c r="AC297" s="158"/>
      <c r="AD297" s="158"/>
    </row>
    <row r="298" spans="4:30" x14ac:dyDescent="0.35">
      <c r="D298" s="159"/>
      <c r="E298" s="157"/>
      <c r="F298" s="157"/>
      <c r="G298" s="157"/>
      <c r="H298" s="157"/>
      <c r="I298" s="158"/>
      <c r="J298" s="158"/>
      <c r="K298" s="158"/>
      <c r="L298" s="158"/>
      <c r="M298" s="158"/>
      <c r="N298" s="23"/>
      <c r="O298" s="23"/>
      <c r="P298" s="23"/>
      <c r="Q298" s="160"/>
      <c r="R298" s="161"/>
      <c r="S298" s="161"/>
      <c r="T298" s="158"/>
      <c r="U298" s="158"/>
      <c r="V298" s="158"/>
      <c r="W298" s="158"/>
      <c r="X298" s="158"/>
      <c r="Y298" s="158"/>
      <c r="Z298" s="158"/>
      <c r="AA298" s="162"/>
      <c r="AB298" s="158"/>
      <c r="AC298" s="158"/>
      <c r="AD298" s="158"/>
    </row>
    <row r="299" spans="4:30" x14ac:dyDescent="0.35">
      <c r="D299" s="159"/>
      <c r="E299" s="157"/>
      <c r="F299" s="157"/>
      <c r="G299" s="157"/>
      <c r="H299" s="157"/>
      <c r="I299" s="158"/>
      <c r="J299" s="158"/>
      <c r="K299" s="158"/>
      <c r="L299" s="158"/>
      <c r="M299" s="158"/>
      <c r="N299" s="23"/>
      <c r="O299" s="23"/>
      <c r="P299" s="23"/>
      <c r="Q299" s="160"/>
      <c r="R299" s="161"/>
      <c r="S299" s="161"/>
      <c r="T299" s="158"/>
      <c r="U299" s="158"/>
      <c r="V299" s="158"/>
      <c r="W299" s="158"/>
      <c r="X299" s="158"/>
      <c r="Y299" s="158"/>
      <c r="Z299" s="158"/>
      <c r="AA299" s="162"/>
      <c r="AB299" s="158"/>
      <c r="AC299" s="158"/>
      <c r="AD299" s="158"/>
    </row>
    <row r="300" spans="4:30" x14ac:dyDescent="0.35">
      <c r="D300" s="159"/>
      <c r="E300" s="157"/>
      <c r="F300" s="157"/>
      <c r="G300" s="157"/>
      <c r="H300" s="157"/>
      <c r="I300" s="158"/>
      <c r="J300" s="158"/>
      <c r="K300" s="158"/>
      <c r="L300" s="158"/>
      <c r="M300" s="158"/>
      <c r="N300" s="23"/>
      <c r="O300" s="23"/>
      <c r="P300" s="23"/>
      <c r="Q300" s="160"/>
      <c r="R300" s="161"/>
      <c r="S300" s="161"/>
      <c r="T300" s="158"/>
      <c r="U300" s="158"/>
      <c r="V300" s="158"/>
      <c r="W300" s="158"/>
      <c r="X300" s="158"/>
      <c r="Y300" s="158"/>
      <c r="Z300" s="158"/>
      <c r="AA300" s="162"/>
      <c r="AB300" s="158"/>
      <c r="AC300" s="158"/>
      <c r="AD300" s="158"/>
    </row>
    <row r="301" spans="4:30" x14ac:dyDescent="0.35">
      <c r="D301" s="159"/>
      <c r="E301" s="157"/>
      <c r="F301" s="157"/>
      <c r="G301" s="157"/>
      <c r="H301" s="157"/>
      <c r="I301" s="158"/>
      <c r="J301" s="158"/>
      <c r="K301" s="158"/>
      <c r="L301" s="158"/>
      <c r="M301" s="158"/>
      <c r="N301" s="23"/>
      <c r="O301" s="23"/>
      <c r="P301" s="23"/>
      <c r="Q301" s="160"/>
      <c r="R301" s="161"/>
      <c r="S301" s="161"/>
      <c r="T301" s="158"/>
      <c r="U301" s="158"/>
      <c r="V301" s="158"/>
      <c r="W301" s="158"/>
      <c r="X301" s="158"/>
      <c r="Y301" s="158"/>
      <c r="Z301" s="158"/>
      <c r="AA301" s="162"/>
      <c r="AB301" s="158"/>
      <c r="AC301" s="158"/>
      <c r="AD301" s="158"/>
    </row>
    <row r="302" spans="4:30" x14ac:dyDescent="0.35">
      <c r="D302" s="159"/>
      <c r="E302" s="157"/>
      <c r="F302" s="157"/>
      <c r="G302" s="157"/>
      <c r="H302" s="157"/>
      <c r="I302" s="158"/>
      <c r="J302" s="158"/>
      <c r="K302" s="158"/>
      <c r="L302" s="158"/>
      <c r="M302" s="158"/>
      <c r="N302" s="23"/>
      <c r="O302" s="23"/>
      <c r="P302" s="23"/>
      <c r="Q302" s="160"/>
      <c r="R302" s="161"/>
      <c r="S302" s="161"/>
      <c r="T302" s="158"/>
      <c r="U302" s="158"/>
      <c r="V302" s="158"/>
      <c r="W302" s="158"/>
      <c r="X302" s="158"/>
      <c r="Y302" s="158"/>
      <c r="Z302" s="158"/>
      <c r="AA302" s="162"/>
      <c r="AB302" s="158"/>
      <c r="AC302" s="158"/>
      <c r="AD302" s="158"/>
    </row>
    <row r="303" spans="4:30" x14ac:dyDescent="0.35">
      <c r="D303" s="159"/>
      <c r="E303" s="157"/>
      <c r="F303" s="157"/>
      <c r="G303" s="157"/>
      <c r="H303" s="157"/>
      <c r="I303" s="158"/>
      <c r="J303" s="158"/>
      <c r="K303" s="158"/>
      <c r="L303" s="158"/>
      <c r="M303" s="158"/>
      <c r="N303" s="23"/>
      <c r="O303" s="23"/>
      <c r="P303" s="23"/>
      <c r="Q303" s="160"/>
      <c r="R303" s="161"/>
      <c r="S303" s="161"/>
      <c r="T303" s="158"/>
      <c r="U303" s="158"/>
      <c r="V303" s="158"/>
      <c r="W303" s="158"/>
      <c r="X303" s="158"/>
      <c r="Y303" s="158"/>
      <c r="Z303" s="158"/>
      <c r="AA303" s="162"/>
      <c r="AB303" s="158"/>
      <c r="AC303" s="158"/>
      <c r="AD303" s="158"/>
    </row>
  </sheetData>
  <mergeCells count="8">
    <mergeCell ref="Z2:AD2"/>
    <mergeCell ref="A4:B4"/>
    <mergeCell ref="A23:B23"/>
    <mergeCell ref="A30:B30"/>
    <mergeCell ref="D2:D3"/>
    <mergeCell ref="E2:E3"/>
    <mergeCell ref="G2:N2"/>
    <mergeCell ref="P2:X2"/>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BF32DF-EE25-4064-ABEF-BFD4BF008E49}">
  <sheetPr>
    <tabColor theme="1"/>
  </sheetPr>
  <dimension ref="A1:AE303"/>
  <sheetViews>
    <sheetView workbookViewId="0"/>
  </sheetViews>
  <sheetFormatPr defaultColWidth="8.6328125" defaultRowHeight="14.5" outlineLevelCol="1" x14ac:dyDescent="0.35"/>
  <cols>
    <col min="1" max="1" width="21.453125" style="5" customWidth="1"/>
    <col min="2" max="2" width="66.36328125" style="5" customWidth="1"/>
    <col min="3" max="3" width="4.6328125" style="1" customWidth="1"/>
    <col min="4" max="4" width="7.36328125" style="5" customWidth="1"/>
    <col min="5" max="6" width="11.453125" style="5" customWidth="1"/>
    <col min="7" max="7" width="16.6328125" style="5" customWidth="1" outlineLevel="1"/>
    <col min="8" max="8" width="11.36328125" style="5" customWidth="1" outlineLevel="1"/>
    <col min="9" max="9" width="10.6328125" style="2" customWidth="1" outlineLevel="1"/>
    <col min="10" max="10" width="12.54296875" style="2" customWidth="1" outlineLevel="1"/>
    <col min="11" max="13" width="11.54296875" style="2" customWidth="1" outlineLevel="1"/>
    <col min="14" max="14" width="11.6328125" style="3" customWidth="1" outlineLevel="1"/>
    <col min="15" max="15" width="4.453125" style="3" customWidth="1"/>
    <col min="16" max="16" width="12.6328125" style="3" customWidth="1" outlineLevel="1"/>
    <col min="17" max="17" width="8.6328125" style="1" outlineLevel="1"/>
    <col min="18" max="18" width="14.36328125" style="4" customWidth="1" outlineLevel="1"/>
    <col min="19" max="19" width="16" style="4" customWidth="1" outlineLevel="1"/>
    <col min="20" max="20" width="14.6328125" style="2" bestFit="1" customWidth="1" outlineLevel="1"/>
    <col min="21" max="21" width="12.6328125" style="2" customWidth="1" outlineLevel="1"/>
    <col min="22" max="22" width="12.54296875" style="2" customWidth="1" outlineLevel="1"/>
    <col min="23" max="23" width="15.90625" style="2" customWidth="1" outlineLevel="1"/>
    <col min="24" max="24" width="13.36328125" style="2" customWidth="1" outlineLevel="1"/>
    <col min="25" max="25" width="4" style="2" customWidth="1"/>
    <col min="26" max="26" width="14.6328125" style="2" bestFit="1" customWidth="1" outlineLevel="1"/>
    <col min="27" max="27" width="12.36328125" style="2" customWidth="1" outlineLevel="1"/>
    <col min="28" max="28" width="14.453125" style="2" customWidth="1" outlineLevel="1"/>
    <col min="29" max="29" width="11.6328125" style="2" customWidth="1" outlineLevel="1"/>
    <col min="30" max="30" width="12.6328125" style="2" bestFit="1" customWidth="1" outlineLevel="1"/>
    <col min="31" max="31" width="3.6328125" style="5" customWidth="1"/>
    <col min="32" max="32" width="12.453125" style="5" customWidth="1"/>
    <col min="33" max="33" width="58.453125" style="5" customWidth="1"/>
    <col min="34" max="16384" width="8.6328125" style="5"/>
  </cols>
  <sheetData>
    <row r="1" spans="1:31" ht="22.25" customHeight="1" thickBot="1" x14ac:dyDescent="0.5">
      <c r="A1" s="236" t="s">
        <v>0</v>
      </c>
      <c r="B1" s="237"/>
      <c r="D1" s="236" t="s">
        <v>1</v>
      </c>
      <c r="E1" s="236"/>
      <c r="F1" s="236"/>
      <c r="G1" s="236"/>
      <c r="H1" s="236"/>
      <c r="I1" s="236"/>
    </row>
    <row r="2" spans="1:31" s="6" customFormat="1" ht="19.25" customHeight="1" x14ac:dyDescent="0.35">
      <c r="C2" s="7"/>
      <c r="D2" s="460" t="s">
        <v>2</v>
      </c>
      <c r="E2" s="462" t="s">
        <v>3</v>
      </c>
      <c r="F2" s="235"/>
      <c r="G2" s="464" t="s">
        <v>4</v>
      </c>
      <c r="H2" s="465"/>
      <c r="I2" s="465"/>
      <c r="J2" s="465"/>
      <c r="K2" s="465"/>
      <c r="L2" s="465"/>
      <c r="M2" s="465"/>
      <c r="N2" s="466"/>
      <c r="O2" s="8"/>
      <c r="P2" s="467" t="s">
        <v>5</v>
      </c>
      <c r="Q2" s="468"/>
      <c r="R2" s="468"/>
      <c r="S2" s="468"/>
      <c r="T2" s="468"/>
      <c r="U2" s="468"/>
      <c r="V2" s="468"/>
      <c r="W2" s="468"/>
      <c r="X2" s="469"/>
      <c r="Y2" s="8"/>
      <c r="Z2" s="453" t="s">
        <v>6</v>
      </c>
      <c r="AA2" s="454"/>
      <c r="AB2" s="454"/>
      <c r="AC2" s="454"/>
      <c r="AD2" s="455"/>
      <c r="AE2" s="8"/>
    </row>
    <row r="3" spans="1:31" ht="66.650000000000006" customHeight="1" thickBot="1" x14ac:dyDescent="0.4">
      <c r="A3" s="248" t="s">
        <v>71</v>
      </c>
      <c r="B3" s="249" t="str">
        <f ca="1">RIGHT(CELL("filename",A1),LEN(CELL("filename",A1))-FIND("]",CELL("filename",A1)))</f>
        <v>Lease9</v>
      </c>
      <c r="D3" s="461"/>
      <c r="E3" s="463"/>
      <c r="F3" s="406"/>
      <c r="G3" s="9" t="s">
        <v>7</v>
      </c>
      <c r="H3" s="9" t="s">
        <v>8</v>
      </c>
      <c r="I3" s="10" t="s">
        <v>9</v>
      </c>
      <c r="J3" s="10" t="s">
        <v>10</v>
      </c>
      <c r="K3" s="10" t="s">
        <v>11</v>
      </c>
      <c r="L3" s="49" t="s">
        <v>67</v>
      </c>
      <c r="M3" s="10" t="s">
        <v>12</v>
      </c>
      <c r="N3" s="11" t="s">
        <v>13</v>
      </c>
      <c r="O3" s="12"/>
      <c r="P3" s="13" t="s">
        <v>14</v>
      </c>
      <c r="Q3" s="14" t="s">
        <v>15</v>
      </c>
      <c r="R3" s="15" t="s">
        <v>16</v>
      </c>
      <c r="S3" s="15" t="s">
        <v>17</v>
      </c>
      <c r="T3" s="10" t="s">
        <v>18</v>
      </c>
      <c r="U3" s="10" t="s">
        <v>19</v>
      </c>
      <c r="V3" s="10" t="s">
        <v>20</v>
      </c>
      <c r="W3" s="10" t="s">
        <v>21</v>
      </c>
      <c r="X3" s="16" t="s">
        <v>22</v>
      </c>
      <c r="Y3" s="17"/>
      <c r="Z3" s="18" t="s">
        <v>18</v>
      </c>
      <c r="AA3" s="10" t="s">
        <v>23</v>
      </c>
      <c r="AB3" s="10" t="s">
        <v>24</v>
      </c>
      <c r="AC3" s="10" t="s">
        <v>25</v>
      </c>
      <c r="AD3" s="16" t="s">
        <v>22</v>
      </c>
    </row>
    <row r="4" spans="1:31" ht="15.5" x14ac:dyDescent="0.35">
      <c r="A4" s="456" t="s">
        <v>26</v>
      </c>
      <c r="B4" s="457"/>
      <c r="C4" s="19"/>
      <c r="D4" s="20"/>
      <c r="E4" s="21">
        <f t="shared" ref="E4" ca="1" si="0">EOMONTH($H$4,D4)</f>
        <v>31</v>
      </c>
      <c r="F4" s="44">
        <f ca="1">E5-1</f>
        <v>365</v>
      </c>
      <c r="G4" s="22" t="s">
        <v>27</v>
      </c>
      <c r="H4" s="44">
        <f ca="1">A5</f>
        <v>0</v>
      </c>
      <c r="I4" s="45"/>
      <c r="J4" s="45"/>
      <c r="K4" s="45"/>
      <c r="L4" s="45"/>
      <c r="M4" s="45"/>
      <c r="N4" s="257">
        <f ca="1">$A$6</f>
        <v>0</v>
      </c>
      <c r="O4" s="23"/>
      <c r="P4" s="255">
        <f ca="1">$A$7</f>
        <v>0</v>
      </c>
      <c r="Q4" s="163">
        <f ca="1">$A$8</f>
        <v>0</v>
      </c>
      <c r="R4" s="164"/>
      <c r="S4" s="164"/>
      <c r="T4" s="165">
        <f ca="1">A21</f>
        <v>0</v>
      </c>
      <c r="U4" s="45"/>
      <c r="V4" s="45"/>
      <c r="W4" s="45">
        <f>S4-R4</f>
        <v>0</v>
      </c>
      <c r="X4" s="25">
        <f t="shared" ref="X4:X67" ca="1" si="1">T4+W4+U4+V4</f>
        <v>0</v>
      </c>
      <c r="Z4" s="26">
        <f ca="1">A36</f>
        <v>0</v>
      </c>
      <c r="AA4" s="45"/>
      <c r="AB4" s="45"/>
      <c r="AC4" s="45">
        <f t="shared" ref="AC4:AC67" si="2">W4</f>
        <v>0</v>
      </c>
      <c r="AD4" s="25">
        <f t="shared" ref="AD4:AD67" ca="1" si="3">Z4-AA4-AB4+AC4</f>
        <v>0</v>
      </c>
    </row>
    <row r="5" spans="1:31" x14ac:dyDescent="0.35">
      <c r="A5" s="103">
        <f ca="1">VLOOKUP(B3,'Input Table'!B:L,3,0)</f>
        <v>0</v>
      </c>
      <c r="B5" s="27" t="s">
        <v>28</v>
      </c>
      <c r="D5" s="20">
        <v>1</v>
      </c>
      <c r="E5" s="21">
        <f ca="1">EOMONTH(H5,0)</f>
        <v>366</v>
      </c>
      <c r="F5" s="44">
        <f t="shared" ref="F5:F68" ca="1" si="4">E6-1</f>
        <v>730</v>
      </c>
      <c r="G5" s="22" t="s">
        <v>119</v>
      </c>
      <c r="H5" s="44">
        <f ca="1">EDATE(H4,12)</f>
        <v>366</v>
      </c>
      <c r="I5" s="45">
        <f t="shared" ref="I5:I68" ca="1" si="5">IF(D5&gt;$A$28,0,$A$9)</f>
        <v>0</v>
      </c>
      <c r="J5" s="45">
        <f t="shared" ref="J5:J68" ca="1" si="6">IF(D5&gt;$A$28,0,$A$10)</f>
        <v>0</v>
      </c>
      <c r="K5" s="45">
        <f t="shared" ref="K5:K68" ca="1" si="7">IF(D5&gt;$A$28,0,$A$11)</f>
        <v>0</v>
      </c>
      <c r="L5" s="158"/>
      <c r="M5" s="45">
        <f ca="1">K5+L5</f>
        <v>0</v>
      </c>
      <c r="N5" s="257">
        <f t="shared" ref="N5:N68" ca="1" si="8">$A$6</f>
        <v>0</v>
      </c>
      <c r="O5" s="23"/>
      <c r="P5" s="255">
        <f t="shared" ref="P5:P68" ca="1" si="9">$A$7</f>
        <v>0</v>
      </c>
      <c r="Q5" s="163">
        <f t="shared" ref="Q5:Q68" ca="1" si="10">$A$8</f>
        <v>0</v>
      </c>
      <c r="R5" s="164">
        <f ca="1">NPV(Q4,K5:$K$244) + ($A$13+$A$14+$A$15)/POWER(1+Q4,$A$28-D5+1)</f>
        <v>0</v>
      </c>
      <c r="S5" s="164">
        <f ca="1">NPV(Q5,K5:$K$244) + ($A$13+$A$14+$A$15)/POWER(1+Q5,$A$28-D5+1)</f>
        <v>0</v>
      </c>
      <c r="T5" s="45">
        <f t="shared" ref="T5:T68" ca="1" si="11">IF(ISBLANK(G5),0,X4)</f>
        <v>0</v>
      </c>
      <c r="U5" s="45">
        <f ca="1">S5*Q5</f>
        <v>0</v>
      </c>
      <c r="V5" s="45">
        <f ca="1">-(K5+L5)</f>
        <v>0</v>
      </c>
      <c r="W5" s="45">
        <f t="shared" ref="W5:W68" ca="1" si="12">S5-R5</f>
        <v>0</v>
      </c>
      <c r="X5" s="25">
        <f ca="1">T5+W5+U5+V5</f>
        <v>0</v>
      </c>
      <c r="Z5" s="28">
        <f ca="1">AD4</f>
        <v>0</v>
      </c>
      <c r="AA5" s="233"/>
      <c r="AB5" s="45">
        <f t="shared" ref="AB5:AB68" ca="1" si="13">IFERROR(Z5/($A$42-D5+1),0)</f>
        <v>0</v>
      </c>
      <c r="AC5" s="45">
        <f t="shared" ca="1" si="2"/>
        <v>0</v>
      </c>
      <c r="AD5" s="25">
        <f t="shared" ca="1" si="3"/>
        <v>0</v>
      </c>
    </row>
    <row r="6" spans="1:31" x14ac:dyDescent="0.35">
      <c r="A6" s="104">
        <f ca="1">VLOOKUP(B3,'Input Table'!B:L,4,0)</f>
        <v>0</v>
      </c>
      <c r="B6" s="27" t="s">
        <v>29</v>
      </c>
      <c r="D6" s="20">
        <v>2</v>
      </c>
      <c r="E6" s="21">
        <f t="shared" ref="E6:E69" ca="1" si="14">EOMONTH(H6,0)</f>
        <v>731</v>
      </c>
      <c r="F6" s="44">
        <f t="shared" ca="1" si="4"/>
        <v>1095</v>
      </c>
      <c r="G6" s="22" t="s">
        <v>119</v>
      </c>
      <c r="H6" s="44">
        <f t="shared" ref="H6:H69" ca="1" si="15">EDATE(H5,12)</f>
        <v>731</v>
      </c>
      <c r="I6" s="45">
        <f t="shared" ca="1" si="5"/>
        <v>0</v>
      </c>
      <c r="J6" s="45">
        <f t="shared" ca="1" si="6"/>
        <v>0</v>
      </c>
      <c r="K6" s="45">
        <f t="shared" ca="1" si="7"/>
        <v>0</v>
      </c>
      <c r="L6" s="45"/>
      <c r="M6" s="45">
        <f t="shared" ref="M6:M69" ca="1" si="16">K6+L6</f>
        <v>0</v>
      </c>
      <c r="N6" s="257">
        <f t="shared" ca="1" si="8"/>
        <v>0</v>
      </c>
      <c r="O6" s="23"/>
      <c r="P6" s="255">
        <f t="shared" ca="1" si="9"/>
        <v>0</v>
      </c>
      <c r="Q6" s="163">
        <f t="shared" ca="1" si="10"/>
        <v>0</v>
      </c>
      <c r="R6" s="164">
        <f ca="1">NPV(Q5,K6:$K$244) + ($A$13+$A$14+$A$15)/POWER(1+Q5,$A$28-D6+1)</f>
        <v>0</v>
      </c>
      <c r="S6" s="164">
        <f ca="1">NPV(Q6,K6:$K$244) + ($A$13+$A$14+$A$15)/POWER(1+Q6,$A$28-D6+1)</f>
        <v>0</v>
      </c>
      <c r="T6" s="45">
        <f t="shared" ca="1" si="11"/>
        <v>0</v>
      </c>
      <c r="U6" s="45">
        <f t="shared" ref="U6:U69" ca="1" si="17">S6*Q6</f>
        <v>0</v>
      </c>
      <c r="V6" s="45">
        <f t="shared" ref="V6:V69" ca="1" si="18">-(K6+L6)</f>
        <v>0</v>
      </c>
      <c r="W6" s="45">
        <f t="shared" ca="1" si="12"/>
        <v>0</v>
      </c>
      <c r="X6" s="25">
        <f t="shared" ca="1" si="1"/>
        <v>0</v>
      </c>
      <c r="Z6" s="28">
        <f t="shared" ref="Z6:Z69" ca="1" si="19">AD5</f>
        <v>0</v>
      </c>
      <c r="AA6" s="233"/>
      <c r="AB6" s="45">
        <f t="shared" ca="1" si="13"/>
        <v>0</v>
      </c>
      <c r="AC6" s="45">
        <f t="shared" ca="1" si="2"/>
        <v>0</v>
      </c>
      <c r="AD6" s="25">
        <f t="shared" ca="1" si="3"/>
        <v>0</v>
      </c>
    </row>
    <row r="7" spans="1:31" x14ac:dyDescent="0.35">
      <c r="A7" s="104">
        <f ca="1">VLOOKUP(B3,'Input Table'!B:L,5,0)</f>
        <v>0</v>
      </c>
      <c r="B7" s="27" t="s">
        <v>30</v>
      </c>
      <c r="D7" s="20">
        <v>3</v>
      </c>
      <c r="E7" s="21">
        <f t="shared" ca="1" si="14"/>
        <v>1096</v>
      </c>
      <c r="F7" s="44">
        <f t="shared" ca="1" si="4"/>
        <v>1460</v>
      </c>
      <c r="G7" s="22" t="s">
        <v>119</v>
      </c>
      <c r="H7" s="44">
        <f t="shared" ca="1" si="15"/>
        <v>1096</v>
      </c>
      <c r="I7" s="45">
        <f t="shared" ca="1" si="5"/>
        <v>0</v>
      </c>
      <c r="J7" s="45">
        <f t="shared" ca="1" si="6"/>
        <v>0</v>
      </c>
      <c r="K7" s="45">
        <f t="shared" ca="1" si="7"/>
        <v>0</v>
      </c>
      <c r="L7" s="45"/>
      <c r="M7" s="45">
        <f t="shared" ca="1" si="16"/>
        <v>0</v>
      </c>
      <c r="N7" s="257">
        <f t="shared" ca="1" si="8"/>
        <v>0</v>
      </c>
      <c r="O7" s="23"/>
      <c r="P7" s="255">
        <f t="shared" ca="1" si="9"/>
        <v>0</v>
      </c>
      <c r="Q7" s="163">
        <f t="shared" ca="1" si="10"/>
        <v>0</v>
      </c>
      <c r="R7" s="164">
        <f ca="1">NPV(Q6,K7:$K$244) + ($A$13+$A$14+$A$15)/POWER(1+Q6,$A$28-D7+1)</f>
        <v>0</v>
      </c>
      <c r="S7" s="164">
        <f ca="1">NPV(Q7,K7:$K$244) + ($A$13+$A$14+$A$15)/POWER(1+Q7,$A$28-D7+1)</f>
        <v>0</v>
      </c>
      <c r="T7" s="45">
        <f t="shared" ca="1" si="11"/>
        <v>0</v>
      </c>
      <c r="U7" s="45">
        <f t="shared" ca="1" si="17"/>
        <v>0</v>
      </c>
      <c r="V7" s="45">
        <f t="shared" ca="1" si="18"/>
        <v>0</v>
      </c>
      <c r="W7" s="45">
        <f t="shared" ca="1" si="12"/>
        <v>0</v>
      </c>
      <c r="X7" s="25">
        <f ca="1">T7+W7+U7+V7</f>
        <v>0</v>
      </c>
      <c r="Z7" s="28">
        <f t="shared" ca="1" si="19"/>
        <v>0</v>
      </c>
      <c r="AA7" s="233"/>
      <c r="AB7" s="45">
        <f t="shared" ca="1" si="13"/>
        <v>0</v>
      </c>
      <c r="AC7" s="45">
        <f t="shared" ca="1" si="2"/>
        <v>0</v>
      </c>
      <c r="AD7" s="25">
        <f t="shared" ca="1" si="3"/>
        <v>0</v>
      </c>
    </row>
    <row r="8" spans="1:31" x14ac:dyDescent="0.35">
      <c r="A8" s="246">
        <f ca="1">IF(A6=0,A7,A6)</f>
        <v>0</v>
      </c>
      <c r="B8" s="48" t="s">
        <v>15</v>
      </c>
      <c r="D8" s="20">
        <v>4</v>
      </c>
      <c r="E8" s="21">
        <f t="shared" ca="1" si="14"/>
        <v>1461</v>
      </c>
      <c r="F8" s="44">
        <f t="shared" ca="1" si="4"/>
        <v>1826</v>
      </c>
      <c r="G8" s="22" t="s">
        <v>119</v>
      </c>
      <c r="H8" s="44">
        <f t="shared" ca="1" si="15"/>
        <v>1461</v>
      </c>
      <c r="I8" s="45">
        <f t="shared" ca="1" si="5"/>
        <v>0</v>
      </c>
      <c r="J8" s="45">
        <f t="shared" ca="1" si="6"/>
        <v>0</v>
      </c>
      <c r="K8" s="45">
        <f t="shared" ca="1" si="7"/>
        <v>0</v>
      </c>
      <c r="L8" s="45"/>
      <c r="M8" s="45">
        <f t="shared" ca="1" si="16"/>
        <v>0</v>
      </c>
      <c r="N8" s="257">
        <f t="shared" ca="1" si="8"/>
        <v>0</v>
      </c>
      <c r="O8" s="23"/>
      <c r="P8" s="255">
        <f t="shared" ca="1" si="9"/>
        <v>0</v>
      </c>
      <c r="Q8" s="163">
        <f t="shared" ca="1" si="10"/>
        <v>0</v>
      </c>
      <c r="R8" s="164">
        <f ca="1">NPV(Q7,K8:$K$244) + ($A$13+$A$14+$A$15)/POWER(1+Q7,$A$28-D8+1)</f>
        <v>0</v>
      </c>
      <c r="S8" s="164">
        <f ca="1">NPV(Q8,K8:$K$244) + ($A$13+$A$14+$A$15)/POWER(1+Q8,$A$28-D8+1)</f>
        <v>0</v>
      </c>
      <c r="T8" s="45">
        <f ca="1">IF(ISBLANK(G8),0,X7)</f>
        <v>0</v>
      </c>
      <c r="U8" s="45">
        <f ca="1">S8*Q8</f>
        <v>0</v>
      </c>
      <c r="V8" s="45">
        <f t="shared" ca="1" si="18"/>
        <v>0</v>
      </c>
      <c r="W8" s="45">
        <f t="shared" ca="1" si="12"/>
        <v>0</v>
      </c>
      <c r="X8" s="25">
        <f t="shared" ca="1" si="1"/>
        <v>0</v>
      </c>
      <c r="Z8" s="28">
        <f t="shared" ca="1" si="19"/>
        <v>0</v>
      </c>
      <c r="AA8" s="233"/>
      <c r="AB8" s="45">
        <f t="shared" ca="1" si="13"/>
        <v>0</v>
      </c>
      <c r="AC8" s="45">
        <f t="shared" ca="1" si="2"/>
        <v>0</v>
      </c>
      <c r="AD8" s="25">
        <f t="shared" ca="1" si="3"/>
        <v>0</v>
      </c>
    </row>
    <row r="9" spans="1:31" x14ac:dyDescent="0.35">
      <c r="A9" s="105">
        <f ca="1">VLOOKUP($B$3,'Input Table'!B:L,6,0)</f>
        <v>0</v>
      </c>
      <c r="B9" s="27" t="s">
        <v>282</v>
      </c>
      <c r="D9" s="20">
        <v>5</v>
      </c>
      <c r="E9" s="21">
        <f t="shared" ca="1" si="14"/>
        <v>1827</v>
      </c>
      <c r="F9" s="44">
        <f t="shared" ca="1" si="4"/>
        <v>2191</v>
      </c>
      <c r="G9" s="22" t="s">
        <v>119</v>
      </c>
      <c r="H9" s="44">
        <f t="shared" ca="1" si="15"/>
        <v>1827</v>
      </c>
      <c r="I9" s="45">
        <f t="shared" ca="1" si="5"/>
        <v>0</v>
      </c>
      <c r="J9" s="45">
        <f t="shared" ca="1" si="6"/>
        <v>0</v>
      </c>
      <c r="K9" s="45">
        <f t="shared" ca="1" si="7"/>
        <v>0</v>
      </c>
      <c r="L9" s="45"/>
      <c r="M9" s="45">
        <f t="shared" ca="1" si="16"/>
        <v>0</v>
      </c>
      <c r="N9" s="257">
        <f t="shared" ca="1" si="8"/>
        <v>0</v>
      </c>
      <c r="O9" s="23"/>
      <c r="P9" s="255">
        <f t="shared" ca="1" si="9"/>
        <v>0</v>
      </c>
      <c r="Q9" s="163">
        <f t="shared" ca="1" si="10"/>
        <v>0</v>
      </c>
      <c r="R9" s="164">
        <f ca="1">NPV(Q8,K9:$K$244) + ($A$13+$A$14+$A$15)/POWER(1+Q8,$A$28-D9+1)</f>
        <v>0</v>
      </c>
      <c r="S9" s="164">
        <f ca="1">NPV(Q9,K9:$K$244) + ($A$13+$A$14+$A$15)/POWER(1+Q9,$A$28-D9+1)</f>
        <v>0</v>
      </c>
      <c r="T9" s="45">
        <f t="shared" ca="1" si="11"/>
        <v>0</v>
      </c>
      <c r="U9" s="45">
        <f t="shared" ca="1" si="17"/>
        <v>0</v>
      </c>
      <c r="V9" s="45">
        <f t="shared" ca="1" si="18"/>
        <v>0</v>
      </c>
      <c r="W9" s="45">
        <f t="shared" ca="1" si="12"/>
        <v>0</v>
      </c>
      <c r="X9" s="25">
        <f t="shared" ca="1" si="1"/>
        <v>0</v>
      </c>
      <c r="Z9" s="28">
        <f t="shared" ca="1" si="19"/>
        <v>0</v>
      </c>
      <c r="AA9" s="233"/>
      <c r="AB9" s="45">
        <f t="shared" ca="1" si="13"/>
        <v>0</v>
      </c>
      <c r="AC9" s="45">
        <f t="shared" ca="1" si="2"/>
        <v>0</v>
      </c>
      <c r="AD9" s="25">
        <f t="shared" ca="1" si="3"/>
        <v>0</v>
      </c>
    </row>
    <row r="10" spans="1:31" x14ac:dyDescent="0.35">
      <c r="A10" s="105">
        <f ca="1">VLOOKUP($B$3,'Input Table'!B:L,7,0)</f>
        <v>0</v>
      </c>
      <c r="B10" s="27" t="s">
        <v>32</v>
      </c>
      <c r="D10" s="20">
        <v>6</v>
      </c>
      <c r="E10" s="21">
        <f t="shared" ca="1" si="14"/>
        <v>2192</v>
      </c>
      <c r="F10" s="44">
        <f t="shared" ca="1" si="4"/>
        <v>2556</v>
      </c>
      <c r="G10" s="22" t="s">
        <v>119</v>
      </c>
      <c r="H10" s="44">
        <f t="shared" ca="1" si="15"/>
        <v>2192</v>
      </c>
      <c r="I10" s="45">
        <f t="shared" ca="1" si="5"/>
        <v>0</v>
      </c>
      <c r="J10" s="45">
        <f t="shared" ca="1" si="6"/>
        <v>0</v>
      </c>
      <c r="K10" s="45">
        <f t="shared" ca="1" si="7"/>
        <v>0</v>
      </c>
      <c r="L10" s="45"/>
      <c r="M10" s="45">
        <f t="shared" ca="1" si="16"/>
        <v>0</v>
      </c>
      <c r="N10" s="257">
        <f t="shared" ca="1" si="8"/>
        <v>0</v>
      </c>
      <c r="O10" s="23"/>
      <c r="P10" s="255">
        <f t="shared" ca="1" si="9"/>
        <v>0</v>
      </c>
      <c r="Q10" s="163">
        <f t="shared" ca="1" si="10"/>
        <v>0</v>
      </c>
      <c r="R10" s="164">
        <f ca="1">NPV(Q9,K10:$K$244) + ($A$13+$A$14+$A$15)/POWER(1+Q9,$A$28-D10+1)</f>
        <v>0</v>
      </c>
      <c r="S10" s="164">
        <f ca="1">NPV(Q10,K10:$K$244) + ($A$13+$A$14+$A$15)/POWER(1+Q10,$A$28-D10+1)</f>
        <v>0</v>
      </c>
      <c r="T10" s="45">
        <f t="shared" ca="1" si="11"/>
        <v>0</v>
      </c>
      <c r="U10" s="45">
        <f t="shared" ca="1" si="17"/>
        <v>0</v>
      </c>
      <c r="V10" s="45">
        <f t="shared" ca="1" si="18"/>
        <v>0</v>
      </c>
      <c r="W10" s="45">
        <f t="shared" ca="1" si="12"/>
        <v>0</v>
      </c>
      <c r="X10" s="25">
        <f ca="1">T10+W10+U10+V10</f>
        <v>0</v>
      </c>
      <c r="Z10" s="28">
        <f t="shared" ca="1" si="19"/>
        <v>0</v>
      </c>
      <c r="AA10" s="233"/>
      <c r="AB10" s="45">
        <f t="shared" ca="1" si="13"/>
        <v>0</v>
      </c>
      <c r="AC10" s="45">
        <f t="shared" ca="1" si="2"/>
        <v>0</v>
      </c>
      <c r="AD10" s="25">
        <f t="shared" ca="1" si="3"/>
        <v>0</v>
      </c>
    </row>
    <row r="11" spans="1:31" x14ac:dyDescent="0.35">
      <c r="A11" s="105">
        <f ca="1">A9-A10</f>
        <v>0</v>
      </c>
      <c r="B11" s="27" t="s">
        <v>33</v>
      </c>
      <c r="D11" s="20">
        <v>7</v>
      </c>
      <c r="E11" s="21">
        <f t="shared" ca="1" si="14"/>
        <v>2557</v>
      </c>
      <c r="F11" s="44">
        <f t="shared" ca="1" si="4"/>
        <v>2921</v>
      </c>
      <c r="G11" s="22" t="s">
        <v>119</v>
      </c>
      <c r="H11" s="44">
        <f t="shared" ca="1" si="15"/>
        <v>2557</v>
      </c>
      <c r="I11" s="45">
        <f t="shared" ca="1" si="5"/>
        <v>0</v>
      </c>
      <c r="J11" s="45">
        <f t="shared" ca="1" si="6"/>
        <v>0</v>
      </c>
      <c r="K11" s="45">
        <f t="shared" ca="1" si="7"/>
        <v>0</v>
      </c>
      <c r="L11" s="45"/>
      <c r="M11" s="45">
        <f t="shared" ca="1" si="16"/>
        <v>0</v>
      </c>
      <c r="N11" s="257">
        <f t="shared" ca="1" si="8"/>
        <v>0</v>
      </c>
      <c r="O11" s="23"/>
      <c r="P11" s="255">
        <f t="shared" ca="1" si="9"/>
        <v>0</v>
      </c>
      <c r="Q11" s="163">
        <f t="shared" ca="1" si="10"/>
        <v>0</v>
      </c>
      <c r="R11" s="164">
        <f ca="1">NPV(Q10,K11:$K$244) + ($A$13+$A$14+$A$15)/POWER(1+Q10,$A$28-D11+1)</f>
        <v>0</v>
      </c>
      <c r="S11" s="164">
        <f ca="1">NPV(Q11,K11:$K$244) + ($A$13+$A$14+$A$15)/POWER(1+Q11,$A$28-D11+1)</f>
        <v>0</v>
      </c>
      <c r="T11" s="45">
        <f ca="1">IF(ISBLANK(G11),0,X10)</f>
        <v>0</v>
      </c>
      <c r="U11" s="45">
        <f ca="1">S11*Q11</f>
        <v>0</v>
      </c>
      <c r="V11" s="45">
        <f t="shared" ca="1" si="18"/>
        <v>0</v>
      </c>
      <c r="W11" s="45">
        <f t="shared" ca="1" si="12"/>
        <v>0</v>
      </c>
      <c r="X11" s="25">
        <f ca="1">T11+W11+U11+V11</f>
        <v>0</v>
      </c>
      <c r="Z11" s="28">
        <f t="shared" ca="1" si="19"/>
        <v>0</v>
      </c>
      <c r="AA11" s="233"/>
      <c r="AB11" s="45">
        <f t="shared" ca="1" si="13"/>
        <v>0</v>
      </c>
      <c r="AC11" s="45">
        <f t="shared" ca="1" si="2"/>
        <v>0</v>
      </c>
      <c r="AD11" s="25">
        <f t="shared" ca="1" si="3"/>
        <v>0</v>
      </c>
    </row>
    <row r="12" spans="1:31" x14ac:dyDescent="0.35">
      <c r="A12" s="112">
        <f ca="1">VLOOKUP($B$3,'Input Table'!B:L,8,0)</f>
        <v>0</v>
      </c>
      <c r="B12" s="48" t="s">
        <v>34</v>
      </c>
      <c r="D12" s="20">
        <v>8</v>
      </c>
      <c r="E12" s="21">
        <f t="shared" ca="1" si="14"/>
        <v>2922</v>
      </c>
      <c r="F12" s="44">
        <f t="shared" ca="1" si="4"/>
        <v>3287</v>
      </c>
      <c r="G12" s="22" t="s">
        <v>119</v>
      </c>
      <c r="H12" s="44">
        <f t="shared" ca="1" si="15"/>
        <v>2922</v>
      </c>
      <c r="I12" s="45">
        <f t="shared" ca="1" si="5"/>
        <v>0</v>
      </c>
      <c r="J12" s="45">
        <f t="shared" ca="1" si="6"/>
        <v>0</v>
      </c>
      <c r="K12" s="45">
        <f t="shared" ca="1" si="7"/>
        <v>0</v>
      </c>
      <c r="L12" s="45"/>
      <c r="M12" s="45">
        <f t="shared" ca="1" si="16"/>
        <v>0</v>
      </c>
      <c r="N12" s="257">
        <f t="shared" ca="1" si="8"/>
        <v>0</v>
      </c>
      <c r="O12" s="23"/>
      <c r="P12" s="255">
        <f t="shared" ca="1" si="9"/>
        <v>0</v>
      </c>
      <c r="Q12" s="163">
        <f t="shared" ca="1" si="10"/>
        <v>0</v>
      </c>
      <c r="R12" s="164">
        <f ca="1">NPV(Q11,K12:$K$244) + ($A$13+$A$14+$A$15)/POWER(1+Q11,$A$28-D12+1)</f>
        <v>0</v>
      </c>
      <c r="S12" s="164">
        <f ca="1">NPV(Q12,K12:$K$244) + ($A$13+$A$14+$A$15)/POWER(1+Q12,$A$28-D12+1)</f>
        <v>0</v>
      </c>
      <c r="T12" s="45">
        <f t="shared" ca="1" si="11"/>
        <v>0</v>
      </c>
      <c r="U12" s="45">
        <f t="shared" ca="1" si="17"/>
        <v>0</v>
      </c>
      <c r="V12" s="45">
        <f t="shared" ca="1" si="18"/>
        <v>0</v>
      </c>
      <c r="W12" s="45">
        <f t="shared" ca="1" si="12"/>
        <v>0</v>
      </c>
      <c r="X12" s="25">
        <f t="shared" ca="1" si="1"/>
        <v>0</v>
      </c>
      <c r="Z12" s="28">
        <f t="shared" ca="1" si="19"/>
        <v>0</v>
      </c>
      <c r="AA12" s="233"/>
      <c r="AB12" s="45">
        <f t="shared" ca="1" si="13"/>
        <v>0</v>
      </c>
      <c r="AC12" s="45">
        <f t="shared" ca="1" si="2"/>
        <v>0</v>
      </c>
      <c r="AD12" s="25">
        <f t="shared" ca="1" si="3"/>
        <v>0</v>
      </c>
    </row>
    <row r="13" spans="1:31" x14ac:dyDescent="0.35">
      <c r="A13" s="105">
        <f ca="1">VLOOKUP($B$3,'Input Table'!B:L,9,0)</f>
        <v>0</v>
      </c>
      <c r="B13" s="27" t="s">
        <v>35</v>
      </c>
      <c r="D13" s="20">
        <v>9</v>
      </c>
      <c r="E13" s="21">
        <f t="shared" ca="1" si="14"/>
        <v>3288</v>
      </c>
      <c r="F13" s="44">
        <f t="shared" ca="1" si="4"/>
        <v>3652</v>
      </c>
      <c r="G13" s="22" t="s">
        <v>119</v>
      </c>
      <c r="H13" s="44">
        <f t="shared" ca="1" si="15"/>
        <v>3288</v>
      </c>
      <c r="I13" s="45">
        <f t="shared" ca="1" si="5"/>
        <v>0</v>
      </c>
      <c r="J13" s="45">
        <f t="shared" ca="1" si="6"/>
        <v>0</v>
      </c>
      <c r="K13" s="45">
        <f t="shared" ca="1" si="7"/>
        <v>0</v>
      </c>
      <c r="L13" s="45"/>
      <c r="M13" s="45">
        <f t="shared" ca="1" si="16"/>
        <v>0</v>
      </c>
      <c r="N13" s="257">
        <f t="shared" ca="1" si="8"/>
        <v>0</v>
      </c>
      <c r="O13" s="23"/>
      <c r="P13" s="255">
        <f t="shared" ca="1" si="9"/>
        <v>0</v>
      </c>
      <c r="Q13" s="163">
        <f t="shared" ca="1" si="10"/>
        <v>0</v>
      </c>
      <c r="R13" s="164">
        <f ca="1">NPV(Q12,K13:$K$244) + ($A$13+$A$14+$A$15)/POWER(1+Q12,$A$28-D13+1)</f>
        <v>0</v>
      </c>
      <c r="S13" s="164">
        <f ca="1">NPV(Q13,K13:$K$244) + ($A$13+$A$14+$A$15)/POWER(1+Q13,$A$28-D13+1)</f>
        <v>0</v>
      </c>
      <c r="T13" s="45">
        <f t="shared" ca="1" si="11"/>
        <v>0</v>
      </c>
      <c r="U13" s="45">
        <f t="shared" ca="1" si="17"/>
        <v>0</v>
      </c>
      <c r="V13" s="45">
        <f t="shared" ca="1" si="18"/>
        <v>0</v>
      </c>
      <c r="W13" s="45">
        <f t="shared" ca="1" si="12"/>
        <v>0</v>
      </c>
      <c r="X13" s="25">
        <f t="shared" ca="1" si="1"/>
        <v>0</v>
      </c>
      <c r="Z13" s="28">
        <f t="shared" ca="1" si="19"/>
        <v>0</v>
      </c>
      <c r="AA13" s="233"/>
      <c r="AB13" s="45">
        <f t="shared" ca="1" si="13"/>
        <v>0</v>
      </c>
      <c r="AC13" s="45">
        <f t="shared" ca="1" si="2"/>
        <v>0</v>
      </c>
      <c r="AD13" s="25">
        <f t="shared" ca="1" si="3"/>
        <v>0</v>
      </c>
    </row>
    <row r="14" spans="1:31" x14ac:dyDescent="0.35">
      <c r="A14" s="105">
        <f ca="1">VLOOKUP($B$3,'Input Table'!B:L,10,0)</f>
        <v>0</v>
      </c>
      <c r="B14" s="27" t="s">
        <v>36</v>
      </c>
      <c r="D14" s="20">
        <v>10</v>
      </c>
      <c r="E14" s="21">
        <f t="shared" ca="1" si="14"/>
        <v>3653</v>
      </c>
      <c r="F14" s="44">
        <f t="shared" ca="1" si="4"/>
        <v>4017</v>
      </c>
      <c r="G14" s="22" t="s">
        <v>119</v>
      </c>
      <c r="H14" s="44">
        <f t="shared" ca="1" si="15"/>
        <v>3653</v>
      </c>
      <c r="I14" s="45">
        <f t="shared" ca="1" si="5"/>
        <v>0</v>
      </c>
      <c r="J14" s="45">
        <f t="shared" ca="1" si="6"/>
        <v>0</v>
      </c>
      <c r="K14" s="45">
        <f t="shared" ca="1" si="7"/>
        <v>0</v>
      </c>
      <c r="L14" s="45"/>
      <c r="M14" s="45">
        <f t="shared" ca="1" si="16"/>
        <v>0</v>
      </c>
      <c r="N14" s="257">
        <f t="shared" ca="1" si="8"/>
        <v>0</v>
      </c>
      <c r="O14" s="23"/>
      <c r="P14" s="255">
        <f t="shared" ca="1" si="9"/>
        <v>0</v>
      </c>
      <c r="Q14" s="163">
        <f t="shared" ca="1" si="10"/>
        <v>0</v>
      </c>
      <c r="R14" s="164">
        <f ca="1">NPV(Q13,K14:$K$244) + ($A$13+$A$14+$A$15)/POWER(1+Q13,$A$28-D14+1)</f>
        <v>0</v>
      </c>
      <c r="S14" s="164">
        <f ca="1">NPV(Q14,K14:$K$244) + ($A$13+$A$14+$A$15)/POWER(1+Q14,$A$28-D14+1)</f>
        <v>0</v>
      </c>
      <c r="T14" s="45">
        <f t="shared" ca="1" si="11"/>
        <v>0</v>
      </c>
      <c r="U14" s="45">
        <f t="shared" ca="1" si="17"/>
        <v>0</v>
      </c>
      <c r="V14" s="45">
        <f t="shared" ca="1" si="18"/>
        <v>0</v>
      </c>
      <c r="W14" s="45">
        <f t="shared" ca="1" si="12"/>
        <v>0</v>
      </c>
      <c r="X14" s="25">
        <f t="shared" ca="1" si="1"/>
        <v>0</v>
      </c>
      <c r="Z14" s="28">
        <f t="shared" ca="1" si="19"/>
        <v>0</v>
      </c>
      <c r="AA14" s="233"/>
      <c r="AB14" s="45">
        <f t="shared" ca="1" si="13"/>
        <v>0</v>
      </c>
      <c r="AC14" s="45">
        <f t="shared" ca="1" si="2"/>
        <v>0</v>
      </c>
      <c r="AD14" s="25">
        <f t="shared" ca="1" si="3"/>
        <v>0</v>
      </c>
    </row>
    <row r="15" spans="1:31" x14ac:dyDescent="0.35">
      <c r="A15" s="105">
        <f ca="1">VLOOKUP($B$3,'Input Table'!B:L,11,0)</f>
        <v>0</v>
      </c>
      <c r="B15" s="27" t="s">
        <v>37</v>
      </c>
      <c r="D15" s="20">
        <v>11</v>
      </c>
      <c r="E15" s="21">
        <f t="shared" ca="1" si="14"/>
        <v>4018</v>
      </c>
      <c r="F15" s="44">
        <f t="shared" ca="1" si="4"/>
        <v>4382</v>
      </c>
      <c r="G15" s="22" t="s">
        <v>119</v>
      </c>
      <c r="H15" s="44">
        <f t="shared" ca="1" si="15"/>
        <v>4018</v>
      </c>
      <c r="I15" s="45">
        <f t="shared" ca="1" si="5"/>
        <v>0</v>
      </c>
      <c r="J15" s="45">
        <f t="shared" ca="1" si="6"/>
        <v>0</v>
      </c>
      <c r="K15" s="45">
        <f t="shared" ca="1" si="7"/>
        <v>0</v>
      </c>
      <c r="L15" s="45"/>
      <c r="M15" s="45">
        <f t="shared" ca="1" si="16"/>
        <v>0</v>
      </c>
      <c r="N15" s="257">
        <f t="shared" ca="1" si="8"/>
        <v>0</v>
      </c>
      <c r="O15" s="23"/>
      <c r="P15" s="255">
        <f t="shared" ca="1" si="9"/>
        <v>0</v>
      </c>
      <c r="Q15" s="163">
        <f t="shared" ca="1" si="10"/>
        <v>0</v>
      </c>
      <c r="R15" s="164">
        <f ca="1">NPV(Q14,K15:$K$244) + ($A$13+$A$14+$A$15)/POWER(1+Q14,$A$28-D15+1)</f>
        <v>0</v>
      </c>
      <c r="S15" s="164">
        <f ca="1">NPV(Q15,K15:$K$244) + ($A$13+$A$14+$A$15)/POWER(1+Q15,$A$28-D15+1)</f>
        <v>0</v>
      </c>
      <c r="T15" s="45">
        <f t="shared" ca="1" si="11"/>
        <v>0</v>
      </c>
      <c r="U15" s="45">
        <f t="shared" ca="1" si="17"/>
        <v>0</v>
      </c>
      <c r="V15" s="45">
        <f t="shared" ca="1" si="18"/>
        <v>0</v>
      </c>
      <c r="W15" s="45">
        <f t="shared" ca="1" si="12"/>
        <v>0</v>
      </c>
      <c r="X15" s="25">
        <f t="shared" ca="1" si="1"/>
        <v>0</v>
      </c>
      <c r="Z15" s="28">
        <f t="shared" ca="1" si="19"/>
        <v>0</v>
      </c>
      <c r="AA15" s="233"/>
      <c r="AB15" s="45">
        <f t="shared" ca="1" si="13"/>
        <v>0</v>
      </c>
      <c r="AC15" s="45">
        <f t="shared" ca="1" si="2"/>
        <v>0</v>
      </c>
      <c r="AD15" s="25">
        <f t="shared" ca="1" si="3"/>
        <v>0</v>
      </c>
    </row>
    <row r="16" spans="1:31" x14ac:dyDescent="0.35">
      <c r="A16" s="250">
        <f ca="1">-PV($A$8,$A$28,A11)</f>
        <v>0</v>
      </c>
      <c r="B16" s="48" t="s">
        <v>38</v>
      </c>
      <c r="D16" s="20">
        <v>12</v>
      </c>
      <c r="E16" s="21">
        <f t="shared" ca="1" si="14"/>
        <v>4383</v>
      </c>
      <c r="F16" s="44">
        <f t="shared" ca="1" si="4"/>
        <v>4748</v>
      </c>
      <c r="G16" s="22" t="s">
        <v>119</v>
      </c>
      <c r="H16" s="44">
        <f t="shared" ca="1" si="15"/>
        <v>4383</v>
      </c>
      <c r="I16" s="45">
        <f t="shared" ca="1" si="5"/>
        <v>0</v>
      </c>
      <c r="J16" s="45">
        <f t="shared" ca="1" si="6"/>
        <v>0</v>
      </c>
      <c r="K16" s="45">
        <f t="shared" ca="1" si="7"/>
        <v>0</v>
      </c>
      <c r="L16" s="45"/>
      <c r="M16" s="45">
        <f t="shared" ca="1" si="16"/>
        <v>0</v>
      </c>
      <c r="N16" s="257">
        <f t="shared" ca="1" si="8"/>
        <v>0</v>
      </c>
      <c r="O16" s="23"/>
      <c r="P16" s="255">
        <f t="shared" ca="1" si="9"/>
        <v>0</v>
      </c>
      <c r="Q16" s="163">
        <f t="shared" ca="1" si="10"/>
        <v>0</v>
      </c>
      <c r="R16" s="164">
        <f ca="1">NPV(Q15,K16:$K$244) + ($A$13+$A$14+$A$15)/POWER(1+Q15,$A$28-D16+1)</f>
        <v>0</v>
      </c>
      <c r="S16" s="164">
        <f ca="1">NPV(Q16,K16:$K$244) + ($A$13+$A$14+$A$15)/POWER(1+Q16,$A$28-D16+1)</f>
        <v>0</v>
      </c>
      <c r="T16" s="45">
        <f t="shared" ca="1" si="11"/>
        <v>0</v>
      </c>
      <c r="U16" s="45">
        <f t="shared" ca="1" si="17"/>
        <v>0</v>
      </c>
      <c r="V16" s="45">
        <f t="shared" ca="1" si="18"/>
        <v>0</v>
      </c>
      <c r="W16" s="45">
        <v>0</v>
      </c>
      <c r="X16" s="25">
        <f t="shared" ca="1" si="1"/>
        <v>0</v>
      </c>
      <c r="Z16" s="28">
        <f t="shared" ca="1" si="19"/>
        <v>0</v>
      </c>
      <c r="AA16" s="233"/>
      <c r="AB16" s="45">
        <f t="shared" ca="1" si="13"/>
        <v>0</v>
      </c>
      <c r="AC16" s="45">
        <v>0</v>
      </c>
      <c r="AD16" s="25">
        <f t="shared" ca="1" si="3"/>
        <v>0</v>
      </c>
    </row>
    <row r="17" spans="1:30" x14ac:dyDescent="0.35">
      <c r="A17" s="247">
        <v>0</v>
      </c>
      <c r="B17" s="48" t="s">
        <v>273</v>
      </c>
      <c r="D17" s="20">
        <v>13</v>
      </c>
      <c r="E17" s="21">
        <f t="shared" ca="1" si="14"/>
        <v>4749</v>
      </c>
      <c r="F17" s="44">
        <f t="shared" ca="1" si="4"/>
        <v>5113</v>
      </c>
      <c r="G17" s="22" t="s">
        <v>119</v>
      </c>
      <c r="H17" s="44">
        <f t="shared" ca="1" si="15"/>
        <v>4749</v>
      </c>
      <c r="I17" s="45">
        <f t="shared" ca="1" si="5"/>
        <v>0</v>
      </c>
      <c r="J17" s="45">
        <f t="shared" ca="1" si="6"/>
        <v>0</v>
      </c>
      <c r="K17" s="45">
        <f t="shared" ca="1" si="7"/>
        <v>0</v>
      </c>
      <c r="L17" s="45"/>
      <c r="M17" s="45">
        <f t="shared" ca="1" si="16"/>
        <v>0</v>
      </c>
      <c r="N17" s="257">
        <f t="shared" ca="1" si="8"/>
        <v>0</v>
      </c>
      <c r="O17" s="23"/>
      <c r="P17" s="255">
        <f t="shared" ca="1" si="9"/>
        <v>0</v>
      </c>
      <c r="Q17" s="163">
        <f t="shared" ca="1" si="10"/>
        <v>0</v>
      </c>
      <c r="R17" s="164">
        <f ca="1">NPV(Q16,K17:$K$244) + ($A$13+$A$14+$A$15)/POWER(1+Q16,$A$28-D17+1)</f>
        <v>0</v>
      </c>
      <c r="S17" s="164">
        <f ca="1">NPV(Q17,K17:$K$244) + ($A$13+$A$14+$A$15)/POWER(1+Q17,$A$28-D17+1)</f>
        <v>0</v>
      </c>
      <c r="T17" s="45">
        <f t="shared" ca="1" si="11"/>
        <v>0</v>
      </c>
      <c r="U17" s="45">
        <f t="shared" ca="1" si="17"/>
        <v>0</v>
      </c>
      <c r="V17" s="45">
        <f t="shared" ca="1" si="18"/>
        <v>0</v>
      </c>
      <c r="W17" s="45">
        <f t="shared" ca="1" si="12"/>
        <v>0</v>
      </c>
      <c r="X17" s="25">
        <f t="shared" ca="1" si="1"/>
        <v>0</v>
      </c>
      <c r="Z17" s="28">
        <f t="shared" ca="1" si="19"/>
        <v>0</v>
      </c>
      <c r="AA17" s="233"/>
      <c r="AB17" s="45">
        <f t="shared" ca="1" si="13"/>
        <v>0</v>
      </c>
      <c r="AC17" s="45">
        <f t="shared" ca="1" si="2"/>
        <v>0</v>
      </c>
      <c r="AD17" s="25">
        <f t="shared" ca="1" si="3"/>
        <v>0</v>
      </c>
    </row>
    <row r="18" spans="1:30" x14ac:dyDescent="0.35">
      <c r="A18" s="247">
        <f ca="1">A13/POWER(1+$A$8,$A$28)</f>
        <v>0</v>
      </c>
      <c r="B18" s="48" t="s">
        <v>39</v>
      </c>
      <c r="D18" s="20">
        <v>14</v>
      </c>
      <c r="E18" s="21">
        <f t="shared" ca="1" si="14"/>
        <v>5114</v>
      </c>
      <c r="F18" s="44">
        <f t="shared" ca="1" si="4"/>
        <v>5478</v>
      </c>
      <c r="G18" s="22" t="s">
        <v>119</v>
      </c>
      <c r="H18" s="44">
        <f t="shared" ca="1" si="15"/>
        <v>5114</v>
      </c>
      <c r="I18" s="45">
        <f t="shared" ca="1" si="5"/>
        <v>0</v>
      </c>
      <c r="J18" s="45">
        <f t="shared" ca="1" si="6"/>
        <v>0</v>
      </c>
      <c r="K18" s="45">
        <f t="shared" ca="1" si="7"/>
        <v>0</v>
      </c>
      <c r="L18" s="45"/>
      <c r="M18" s="45">
        <f t="shared" ca="1" si="16"/>
        <v>0</v>
      </c>
      <c r="N18" s="257">
        <f t="shared" ca="1" si="8"/>
        <v>0</v>
      </c>
      <c r="O18" s="23"/>
      <c r="P18" s="255">
        <f t="shared" ca="1" si="9"/>
        <v>0</v>
      </c>
      <c r="Q18" s="163">
        <f t="shared" ca="1" si="10"/>
        <v>0</v>
      </c>
      <c r="R18" s="164">
        <f ca="1">NPV(Q17,K18:$K$244) + ($A$13+$A$14+$A$15)/POWER(1+Q17,$A$28-D18+1)</f>
        <v>0</v>
      </c>
      <c r="S18" s="164">
        <f ca="1">NPV(Q18,K18:$K$244) + ($A$13+$A$14+$A$15)/POWER(1+Q18,$A$28-D18+1)</f>
        <v>0</v>
      </c>
      <c r="T18" s="45">
        <f t="shared" ca="1" si="11"/>
        <v>0</v>
      </c>
      <c r="U18" s="45">
        <f t="shared" ca="1" si="17"/>
        <v>0</v>
      </c>
      <c r="V18" s="45">
        <f t="shared" ca="1" si="18"/>
        <v>0</v>
      </c>
      <c r="W18" s="45">
        <v>0</v>
      </c>
      <c r="X18" s="25">
        <f t="shared" ca="1" si="1"/>
        <v>0</v>
      </c>
      <c r="Z18" s="28">
        <f t="shared" ca="1" si="19"/>
        <v>0</v>
      </c>
      <c r="AA18" s="233"/>
      <c r="AB18" s="45">
        <f t="shared" ca="1" si="13"/>
        <v>0</v>
      </c>
      <c r="AC18" s="45">
        <f t="shared" si="2"/>
        <v>0</v>
      </c>
      <c r="AD18" s="25">
        <f t="shared" ca="1" si="3"/>
        <v>0</v>
      </c>
    </row>
    <row r="19" spans="1:30" x14ac:dyDescent="0.35">
      <c r="A19" s="247">
        <f ca="1">A14/POWER(1+$A$8,$A$28)</f>
        <v>0</v>
      </c>
      <c r="B19" s="48" t="s">
        <v>40</v>
      </c>
      <c r="C19" s="29"/>
      <c r="D19" s="20">
        <v>15</v>
      </c>
      <c r="E19" s="21">
        <f t="shared" ca="1" si="14"/>
        <v>5479</v>
      </c>
      <c r="F19" s="44">
        <f t="shared" ca="1" si="4"/>
        <v>5843</v>
      </c>
      <c r="G19" s="22" t="s">
        <v>119</v>
      </c>
      <c r="H19" s="44">
        <f t="shared" ca="1" si="15"/>
        <v>5479</v>
      </c>
      <c r="I19" s="45">
        <f t="shared" ca="1" si="5"/>
        <v>0</v>
      </c>
      <c r="J19" s="45">
        <f t="shared" ca="1" si="6"/>
        <v>0</v>
      </c>
      <c r="K19" s="45">
        <f t="shared" ca="1" si="7"/>
        <v>0</v>
      </c>
      <c r="L19" s="45"/>
      <c r="M19" s="45">
        <f t="shared" ca="1" si="16"/>
        <v>0</v>
      </c>
      <c r="N19" s="257">
        <f t="shared" ca="1" si="8"/>
        <v>0</v>
      </c>
      <c r="O19" s="23"/>
      <c r="P19" s="255">
        <f t="shared" ca="1" si="9"/>
        <v>0</v>
      </c>
      <c r="Q19" s="163">
        <f t="shared" ca="1" si="10"/>
        <v>0</v>
      </c>
      <c r="R19" s="164">
        <f ca="1">NPV(Q18,K19:$K$244) + ($A$13+$A$14+$A$15)/POWER(1+Q18,$A$28-D19+1)</f>
        <v>0</v>
      </c>
      <c r="S19" s="164">
        <f ca="1">NPV(Q19,K19:$K$244) + ($A$13+$A$14+$A$15)/POWER(1+Q19,$A$28-D19+1)</f>
        <v>0</v>
      </c>
      <c r="T19" s="45">
        <f t="shared" ca="1" si="11"/>
        <v>0</v>
      </c>
      <c r="U19" s="45">
        <f t="shared" ca="1" si="17"/>
        <v>0</v>
      </c>
      <c r="V19" s="45">
        <f t="shared" ca="1" si="18"/>
        <v>0</v>
      </c>
      <c r="W19" s="45">
        <f t="shared" ca="1" si="12"/>
        <v>0</v>
      </c>
      <c r="X19" s="25">
        <f t="shared" ca="1" si="1"/>
        <v>0</v>
      </c>
      <c r="Z19" s="28">
        <f t="shared" ca="1" si="19"/>
        <v>0</v>
      </c>
      <c r="AA19" s="233"/>
      <c r="AB19" s="45">
        <f t="shared" ca="1" si="13"/>
        <v>0</v>
      </c>
      <c r="AC19" s="45">
        <f t="shared" ca="1" si="2"/>
        <v>0</v>
      </c>
      <c r="AD19" s="25">
        <f t="shared" ca="1" si="3"/>
        <v>0</v>
      </c>
    </row>
    <row r="20" spans="1:30" x14ac:dyDescent="0.35">
      <c r="A20" s="247">
        <f ca="1">A15/POWER(1+$A$8,$A$28)</f>
        <v>0</v>
      </c>
      <c r="B20" s="48" t="s">
        <v>41</v>
      </c>
      <c r="D20" s="20">
        <v>16</v>
      </c>
      <c r="E20" s="21">
        <f t="shared" ca="1" si="14"/>
        <v>5844</v>
      </c>
      <c r="F20" s="44">
        <f t="shared" ca="1" si="4"/>
        <v>6209</v>
      </c>
      <c r="G20" s="22" t="s">
        <v>119</v>
      </c>
      <c r="H20" s="44">
        <f t="shared" ca="1" si="15"/>
        <v>5844</v>
      </c>
      <c r="I20" s="45">
        <f t="shared" ca="1" si="5"/>
        <v>0</v>
      </c>
      <c r="J20" s="45">
        <f t="shared" ca="1" si="6"/>
        <v>0</v>
      </c>
      <c r="K20" s="45">
        <f t="shared" ca="1" si="7"/>
        <v>0</v>
      </c>
      <c r="L20" s="45"/>
      <c r="M20" s="45">
        <f t="shared" ca="1" si="16"/>
        <v>0</v>
      </c>
      <c r="N20" s="257">
        <f t="shared" ca="1" si="8"/>
        <v>0</v>
      </c>
      <c r="O20" s="23"/>
      <c r="P20" s="255">
        <f t="shared" ca="1" si="9"/>
        <v>0</v>
      </c>
      <c r="Q20" s="163">
        <f t="shared" ca="1" si="10"/>
        <v>0</v>
      </c>
      <c r="R20" s="164">
        <f ca="1">NPV(Q19,K20:$K$244) + ($A$13+$A$14+$A$15)/POWER(1+Q19,$A$28-D20+1)</f>
        <v>0</v>
      </c>
      <c r="S20" s="164">
        <f ca="1">NPV(Q20,K20:$K$244) + ($A$13+$A$14+$A$15)/POWER(1+Q20,$A$28-D20+1)</f>
        <v>0</v>
      </c>
      <c r="T20" s="45">
        <f t="shared" ca="1" si="11"/>
        <v>0</v>
      </c>
      <c r="U20" s="45">
        <f t="shared" ca="1" si="17"/>
        <v>0</v>
      </c>
      <c r="V20" s="45">
        <f t="shared" ca="1" si="18"/>
        <v>0</v>
      </c>
      <c r="W20" s="45">
        <f t="shared" ca="1" si="12"/>
        <v>0</v>
      </c>
      <c r="X20" s="25">
        <f t="shared" ca="1" si="1"/>
        <v>0</v>
      </c>
      <c r="Z20" s="28">
        <f t="shared" ca="1" si="19"/>
        <v>0</v>
      </c>
      <c r="AA20" s="233"/>
      <c r="AB20" s="45">
        <f t="shared" ca="1" si="13"/>
        <v>0</v>
      </c>
      <c r="AC20" s="45">
        <f t="shared" ca="1" si="2"/>
        <v>0</v>
      </c>
      <c r="AD20" s="25">
        <f t="shared" ca="1" si="3"/>
        <v>0</v>
      </c>
    </row>
    <row r="21" spans="1:30" ht="15" thickBot="1" x14ac:dyDescent="0.4">
      <c r="A21" s="273">
        <f ca="1">SUM(A16:A20)</f>
        <v>0</v>
      </c>
      <c r="B21" s="30" t="s">
        <v>42</v>
      </c>
      <c r="D21" s="20">
        <v>17</v>
      </c>
      <c r="E21" s="21">
        <f t="shared" ca="1" si="14"/>
        <v>6210</v>
      </c>
      <c r="F21" s="44">
        <f t="shared" ca="1" si="4"/>
        <v>6574</v>
      </c>
      <c r="G21" s="22" t="s">
        <v>119</v>
      </c>
      <c r="H21" s="44">
        <f t="shared" ca="1" si="15"/>
        <v>6210</v>
      </c>
      <c r="I21" s="45">
        <f t="shared" ca="1" si="5"/>
        <v>0</v>
      </c>
      <c r="J21" s="45">
        <f t="shared" ca="1" si="6"/>
        <v>0</v>
      </c>
      <c r="K21" s="45">
        <f t="shared" ca="1" si="7"/>
        <v>0</v>
      </c>
      <c r="L21" s="45"/>
      <c r="M21" s="45">
        <f t="shared" ca="1" si="16"/>
        <v>0</v>
      </c>
      <c r="N21" s="257">
        <f t="shared" ca="1" si="8"/>
        <v>0</v>
      </c>
      <c r="O21" s="23"/>
      <c r="P21" s="255">
        <f t="shared" ca="1" si="9"/>
        <v>0</v>
      </c>
      <c r="Q21" s="163">
        <f t="shared" ca="1" si="10"/>
        <v>0</v>
      </c>
      <c r="R21" s="164">
        <f ca="1">NPV(Q20,K21:$K$244) + ($A$13+$A$14+$A$15)/POWER(1+Q20,$A$28-D21+1)</f>
        <v>0</v>
      </c>
      <c r="S21" s="164">
        <f ca="1">NPV(Q21,K21:$K$244) + ($A$13+$A$14+$A$15)/POWER(1+Q21,$A$28-D21+1)</f>
        <v>0</v>
      </c>
      <c r="T21" s="45">
        <f t="shared" ca="1" si="11"/>
        <v>0</v>
      </c>
      <c r="U21" s="45">
        <f t="shared" ca="1" si="17"/>
        <v>0</v>
      </c>
      <c r="V21" s="45">
        <f t="shared" ca="1" si="18"/>
        <v>0</v>
      </c>
      <c r="W21" s="45">
        <f t="shared" ca="1" si="12"/>
        <v>0</v>
      </c>
      <c r="X21" s="25">
        <f t="shared" ca="1" si="1"/>
        <v>0</v>
      </c>
      <c r="Z21" s="28">
        <f t="shared" ca="1" si="19"/>
        <v>0</v>
      </c>
      <c r="AA21" s="233"/>
      <c r="AB21" s="45">
        <f t="shared" ca="1" si="13"/>
        <v>0</v>
      </c>
      <c r="AC21" s="45">
        <f t="shared" ca="1" si="2"/>
        <v>0</v>
      </c>
      <c r="AD21" s="25">
        <f t="shared" ca="1" si="3"/>
        <v>0</v>
      </c>
    </row>
    <row r="22" spans="1:30" ht="15" thickBot="1" x14ac:dyDescent="0.4">
      <c r="D22" s="20">
        <v>18</v>
      </c>
      <c r="E22" s="21">
        <f t="shared" ca="1" si="14"/>
        <v>6575</v>
      </c>
      <c r="F22" s="44">
        <f t="shared" ca="1" si="4"/>
        <v>6939</v>
      </c>
      <c r="G22" s="22" t="s">
        <v>119</v>
      </c>
      <c r="H22" s="44">
        <f t="shared" ca="1" si="15"/>
        <v>6575</v>
      </c>
      <c r="I22" s="45">
        <f t="shared" ca="1" si="5"/>
        <v>0</v>
      </c>
      <c r="J22" s="45">
        <f t="shared" ca="1" si="6"/>
        <v>0</v>
      </c>
      <c r="K22" s="45">
        <f t="shared" ca="1" si="7"/>
        <v>0</v>
      </c>
      <c r="L22" s="45"/>
      <c r="M22" s="45">
        <f t="shared" ca="1" si="16"/>
        <v>0</v>
      </c>
      <c r="N22" s="257">
        <f t="shared" ca="1" si="8"/>
        <v>0</v>
      </c>
      <c r="O22" s="23"/>
      <c r="P22" s="255">
        <f t="shared" ca="1" si="9"/>
        <v>0</v>
      </c>
      <c r="Q22" s="163">
        <f t="shared" ca="1" si="10"/>
        <v>0</v>
      </c>
      <c r="R22" s="164">
        <f ca="1">NPV(Q21,K22:$K$244) + ($A$13+$A$14+$A$15)/POWER(1+Q21,$A$28-D22+1)</f>
        <v>0</v>
      </c>
      <c r="S22" s="164">
        <f ca="1">NPV(Q22,K22:$K$244) + ($A$13+$A$14+$A$15)/POWER(1+Q22,$A$28-D22+1)</f>
        <v>0</v>
      </c>
      <c r="T22" s="45">
        <f t="shared" ca="1" si="11"/>
        <v>0</v>
      </c>
      <c r="U22" s="45">
        <f t="shared" ca="1" si="17"/>
        <v>0</v>
      </c>
      <c r="V22" s="45">
        <f t="shared" ca="1" si="18"/>
        <v>0</v>
      </c>
      <c r="W22" s="45">
        <f t="shared" ca="1" si="12"/>
        <v>0</v>
      </c>
      <c r="X22" s="25">
        <f t="shared" ca="1" si="1"/>
        <v>0</v>
      </c>
      <c r="Z22" s="28">
        <f t="shared" ca="1" si="19"/>
        <v>0</v>
      </c>
      <c r="AA22" s="233"/>
      <c r="AB22" s="45">
        <f t="shared" ca="1" si="13"/>
        <v>0</v>
      </c>
      <c r="AC22" s="45">
        <f t="shared" ca="1" si="2"/>
        <v>0</v>
      </c>
      <c r="AD22" s="25">
        <f t="shared" ca="1" si="3"/>
        <v>0</v>
      </c>
    </row>
    <row r="23" spans="1:30" ht="15.5" x14ac:dyDescent="0.35">
      <c r="A23" s="458" t="s">
        <v>43</v>
      </c>
      <c r="B23" s="459"/>
      <c r="D23" s="20">
        <v>19</v>
      </c>
      <c r="E23" s="21">
        <f t="shared" ca="1" si="14"/>
        <v>6940</v>
      </c>
      <c r="F23" s="44">
        <f t="shared" ca="1" si="4"/>
        <v>7304</v>
      </c>
      <c r="G23" s="22" t="s">
        <v>119</v>
      </c>
      <c r="H23" s="44">
        <f t="shared" ca="1" si="15"/>
        <v>6940</v>
      </c>
      <c r="I23" s="45">
        <f t="shared" ca="1" si="5"/>
        <v>0</v>
      </c>
      <c r="J23" s="45">
        <f t="shared" ca="1" si="6"/>
        <v>0</v>
      </c>
      <c r="K23" s="45">
        <f t="shared" ca="1" si="7"/>
        <v>0</v>
      </c>
      <c r="L23" s="45"/>
      <c r="M23" s="45">
        <f t="shared" ca="1" si="16"/>
        <v>0</v>
      </c>
      <c r="N23" s="257">
        <f t="shared" ca="1" si="8"/>
        <v>0</v>
      </c>
      <c r="O23" s="23"/>
      <c r="P23" s="255">
        <f t="shared" ca="1" si="9"/>
        <v>0</v>
      </c>
      <c r="Q23" s="163">
        <f t="shared" ca="1" si="10"/>
        <v>0</v>
      </c>
      <c r="R23" s="164">
        <f ca="1">NPV(Q22,K23:$K$244) + ($A$13+$A$14+$A$15)/POWER(1+Q22,$A$28-D23+1)</f>
        <v>0</v>
      </c>
      <c r="S23" s="164">
        <f ca="1">NPV(Q23,K23:$K$244) + ($A$13+$A$14+$A$15)/POWER(1+Q23,$A$28-D23+1)</f>
        <v>0</v>
      </c>
      <c r="T23" s="45">
        <f t="shared" ca="1" si="11"/>
        <v>0</v>
      </c>
      <c r="U23" s="45">
        <f t="shared" ca="1" si="17"/>
        <v>0</v>
      </c>
      <c r="V23" s="45">
        <f t="shared" ca="1" si="18"/>
        <v>0</v>
      </c>
      <c r="W23" s="45">
        <f t="shared" ca="1" si="12"/>
        <v>0</v>
      </c>
      <c r="X23" s="25">
        <f t="shared" ca="1" si="1"/>
        <v>0</v>
      </c>
      <c r="Z23" s="28">
        <f t="shared" ca="1" si="19"/>
        <v>0</v>
      </c>
      <c r="AA23" s="233"/>
      <c r="AB23" s="45">
        <f t="shared" ca="1" si="13"/>
        <v>0</v>
      </c>
      <c r="AC23" s="45">
        <f t="shared" ca="1" si="2"/>
        <v>0</v>
      </c>
      <c r="AD23" s="25">
        <f t="shared" ca="1" si="3"/>
        <v>0</v>
      </c>
    </row>
    <row r="24" spans="1:30" x14ac:dyDescent="0.35">
      <c r="A24" s="106">
        <f ca="1">VLOOKUP($B$3,'Input Table'!B:V,12,0)</f>
        <v>0</v>
      </c>
      <c r="B24" s="27" t="s">
        <v>280</v>
      </c>
      <c r="D24" s="20">
        <v>20</v>
      </c>
      <c r="E24" s="21">
        <f t="shared" ca="1" si="14"/>
        <v>7305</v>
      </c>
      <c r="F24" s="44">
        <f t="shared" ca="1" si="4"/>
        <v>7670</v>
      </c>
      <c r="G24" s="22" t="s">
        <v>119</v>
      </c>
      <c r="H24" s="44">
        <f t="shared" ca="1" si="15"/>
        <v>7305</v>
      </c>
      <c r="I24" s="45">
        <f t="shared" ca="1" si="5"/>
        <v>0</v>
      </c>
      <c r="J24" s="45">
        <f t="shared" ca="1" si="6"/>
        <v>0</v>
      </c>
      <c r="K24" s="45">
        <f t="shared" ca="1" si="7"/>
        <v>0</v>
      </c>
      <c r="L24" s="45"/>
      <c r="M24" s="45">
        <f t="shared" ca="1" si="16"/>
        <v>0</v>
      </c>
      <c r="N24" s="257">
        <f t="shared" ca="1" si="8"/>
        <v>0</v>
      </c>
      <c r="O24" s="23"/>
      <c r="P24" s="255">
        <f t="shared" ca="1" si="9"/>
        <v>0</v>
      </c>
      <c r="Q24" s="163">
        <f t="shared" ca="1" si="10"/>
        <v>0</v>
      </c>
      <c r="R24" s="164">
        <f ca="1">NPV(Q23,K24:$K$244) + ($A$13+$A$14+$A$15)/POWER(1+Q23,$A$28-D24+1)</f>
        <v>0</v>
      </c>
      <c r="S24" s="164">
        <f ca="1">NPV(Q24,K24:$K$244) + ($A$13+$A$14+$A$15)/POWER(1+Q24,$A$28-D24+1)</f>
        <v>0</v>
      </c>
      <c r="T24" s="45">
        <f t="shared" ca="1" si="11"/>
        <v>0</v>
      </c>
      <c r="U24" s="45">
        <f t="shared" ca="1" si="17"/>
        <v>0</v>
      </c>
      <c r="V24" s="45">
        <f t="shared" ca="1" si="18"/>
        <v>0</v>
      </c>
      <c r="W24" s="45">
        <f t="shared" ca="1" si="12"/>
        <v>0</v>
      </c>
      <c r="X24" s="25">
        <f t="shared" ca="1" si="1"/>
        <v>0</v>
      </c>
      <c r="Z24" s="28">
        <f t="shared" ca="1" si="19"/>
        <v>0</v>
      </c>
      <c r="AA24" s="233"/>
      <c r="AB24" s="45">
        <f t="shared" ca="1" si="13"/>
        <v>0</v>
      </c>
      <c r="AC24" s="45">
        <f t="shared" ca="1" si="2"/>
        <v>0</v>
      </c>
      <c r="AD24" s="25">
        <f t="shared" ca="1" si="3"/>
        <v>0</v>
      </c>
    </row>
    <row r="25" spans="1:30" x14ac:dyDescent="0.35">
      <c r="A25" s="106">
        <f ca="1">VLOOKUP($B$3,'Input Table'!B:V,13,0)</f>
        <v>0</v>
      </c>
      <c r="B25" s="27" t="s">
        <v>281</v>
      </c>
      <c r="C25" s="29"/>
      <c r="D25" s="20">
        <v>21</v>
      </c>
      <c r="E25" s="21">
        <f t="shared" ca="1" si="14"/>
        <v>7671</v>
      </c>
      <c r="F25" s="44">
        <f t="shared" ca="1" si="4"/>
        <v>8035</v>
      </c>
      <c r="G25" s="22" t="s">
        <v>119</v>
      </c>
      <c r="H25" s="44">
        <f t="shared" ca="1" si="15"/>
        <v>7671</v>
      </c>
      <c r="I25" s="45">
        <f t="shared" ca="1" si="5"/>
        <v>0</v>
      </c>
      <c r="J25" s="45">
        <f t="shared" ca="1" si="6"/>
        <v>0</v>
      </c>
      <c r="K25" s="45">
        <f t="shared" ca="1" si="7"/>
        <v>0</v>
      </c>
      <c r="L25" s="45"/>
      <c r="M25" s="45">
        <f t="shared" ca="1" si="16"/>
        <v>0</v>
      </c>
      <c r="N25" s="257">
        <f t="shared" ca="1" si="8"/>
        <v>0</v>
      </c>
      <c r="O25" s="23"/>
      <c r="P25" s="255">
        <f t="shared" ca="1" si="9"/>
        <v>0</v>
      </c>
      <c r="Q25" s="163">
        <f t="shared" ca="1" si="10"/>
        <v>0</v>
      </c>
      <c r="R25" s="164">
        <f ca="1">NPV(Q24,K25:$K$244) + ($A$13+$A$14+$A$15)/POWER(1+Q24,$A$28-D25+1)</f>
        <v>0</v>
      </c>
      <c r="S25" s="164">
        <f ca="1">NPV(Q25,K25:$K$244) + ($A$13+$A$14+$A$15)/POWER(1+Q25,$A$28-D25+1)</f>
        <v>0</v>
      </c>
      <c r="T25" s="45">
        <f t="shared" ca="1" si="11"/>
        <v>0</v>
      </c>
      <c r="U25" s="45">
        <f t="shared" ca="1" si="17"/>
        <v>0</v>
      </c>
      <c r="V25" s="45">
        <f t="shared" ca="1" si="18"/>
        <v>0</v>
      </c>
      <c r="W25" s="45">
        <f t="shared" ca="1" si="12"/>
        <v>0</v>
      </c>
      <c r="X25" s="25">
        <f t="shared" ca="1" si="1"/>
        <v>0</v>
      </c>
      <c r="Z25" s="28">
        <f t="shared" ca="1" si="19"/>
        <v>0</v>
      </c>
      <c r="AA25" s="233"/>
      <c r="AB25" s="45">
        <f t="shared" ca="1" si="13"/>
        <v>0</v>
      </c>
      <c r="AC25" s="45">
        <f t="shared" ca="1" si="2"/>
        <v>0</v>
      </c>
      <c r="AD25" s="25">
        <f t="shared" ca="1" si="3"/>
        <v>0</v>
      </c>
    </row>
    <row r="26" spans="1:30" x14ac:dyDescent="0.35">
      <c r="A26" s="106">
        <f ca="1">VLOOKUP($B$3,'Input Table'!B:V,14,0)</f>
        <v>0</v>
      </c>
      <c r="B26" s="27" t="s">
        <v>361</v>
      </c>
      <c r="D26" s="20">
        <v>22</v>
      </c>
      <c r="E26" s="21">
        <f t="shared" ca="1" si="14"/>
        <v>8036</v>
      </c>
      <c r="F26" s="44">
        <f t="shared" ca="1" si="4"/>
        <v>8400</v>
      </c>
      <c r="G26" s="22" t="s">
        <v>119</v>
      </c>
      <c r="H26" s="44">
        <f t="shared" ca="1" si="15"/>
        <v>8036</v>
      </c>
      <c r="I26" s="45">
        <f t="shared" ca="1" si="5"/>
        <v>0</v>
      </c>
      <c r="J26" s="45">
        <f t="shared" ca="1" si="6"/>
        <v>0</v>
      </c>
      <c r="K26" s="45">
        <f t="shared" ca="1" si="7"/>
        <v>0</v>
      </c>
      <c r="L26" s="45"/>
      <c r="M26" s="45">
        <f t="shared" ca="1" si="16"/>
        <v>0</v>
      </c>
      <c r="N26" s="257">
        <f t="shared" ca="1" si="8"/>
        <v>0</v>
      </c>
      <c r="O26" s="23"/>
      <c r="P26" s="255">
        <f t="shared" ca="1" si="9"/>
        <v>0</v>
      </c>
      <c r="Q26" s="163">
        <f t="shared" ca="1" si="10"/>
        <v>0</v>
      </c>
      <c r="R26" s="164">
        <f ca="1">NPV(Q25,K26:$K$244) + ($A$13+$A$14+$A$15)/POWER(1+Q25,$A$28-D26+1)</f>
        <v>0</v>
      </c>
      <c r="S26" s="164">
        <f ca="1">NPV(Q26,K26:$K$244) + ($A$13+$A$14+$A$15)/POWER(1+Q26,$A$28-D26+1)</f>
        <v>0</v>
      </c>
      <c r="T26" s="45">
        <f t="shared" ca="1" si="11"/>
        <v>0</v>
      </c>
      <c r="U26" s="45">
        <f t="shared" ca="1" si="17"/>
        <v>0</v>
      </c>
      <c r="V26" s="45">
        <f t="shared" ca="1" si="18"/>
        <v>0</v>
      </c>
      <c r="W26" s="45">
        <f t="shared" ca="1" si="12"/>
        <v>0</v>
      </c>
      <c r="X26" s="25">
        <f t="shared" ca="1" si="1"/>
        <v>0</v>
      </c>
      <c r="Z26" s="28">
        <f t="shared" ca="1" si="19"/>
        <v>0</v>
      </c>
      <c r="AA26" s="233"/>
      <c r="AB26" s="45">
        <f t="shared" ca="1" si="13"/>
        <v>0</v>
      </c>
      <c r="AC26" s="45">
        <f t="shared" ca="1" si="2"/>
        <v>0</v>
      </c>
      <c r="AD26" s="25">
        <f t="shared" ca="1" si="3"/>
        <v>0</v>
      </c>
    </row>
    <row r="27" spans="1:30" x14ac:dyDescent="0.35">
      <c r="A27" s="106">
        <f ca="1">VLOOKUP($B$3,'Input Table'!B:V,15,0)</f>
        <v>0</v>
      </c>
      <c r="B27" s="48" t="s">
        <v>345</v>
      </c>
      <c r="C27" s="19"/>
      <c r="D27" s="20">
        <v>23</v>
      </c>
      <c r="E27" s="21">
        <f t="shared" ca="1" si="14"/>
        <v>8401</v>
      </c>
      <c r="F27" s="44">
        <f t="shared" ca="1" si="4"/>
        <v>8765</v>
      </c>
      <c r="G27" s="22" t="s">
        <v>119</v>
      </c>
      <c r="H27" s="44">
        <f t="shared" ca="1" si="15"/>
        <v>8401</v>
      </c>
      <c r="I27" s="45">
        <f t="shared" ca="1" si="5"/>
        <v>0</v>
      </c>
      <c r="J27" s="45">
        <f t="shared" ca="1" si="6"/>
        <v>0</v>
      </c>
      <c r="K27" s="45">
        <f t="shared" ca="1" si="7"/>
        <v>0</v>
      </c>
      <c r="L27" s="45"/>
      <c r="M27" s="45">
        <f t="shared" ca="1" si="16"/>
        <v>0</v>
      </c>
      <c r="N27" s="257">
        <f t="shared" ca="1" si="8"/>
        <v>0</v>
      </c>
      <c r="O27" s="23"/>
      <c r="P27" s="255">
        <f t="shared" ca="1" si="9"/>
        <v>0</v>
      </c>
      <c r="Q27" s="163">
        <f t="shared" ca="1" si="10"/>
        <v>0</v>
      </c>
      <c r="R27" s="164">
        <f ca="1">NPV(Q26,K27:$K$244) + ($A$13+$A$14+$A$15)/POWER(1+Q26,$A$28-D27+1)</f>
        <v>0</v>
      </c>
      <c r="S27" s="164">
        <f ca="1">NPV(Q27,K27:$K$244) + ($A$13+$A$14+$A$15)/POWER(1+Q27,$A$28-D27+1)</f>
        <v>0</v>
      </c>
      <c r="T27" s="45">
        <f t="shared" ca="1" si="11"/>
        <v>0</v>
      </c>
      <c r="U27" s="45">
        <f t="shared" ca="1" si="17"/>
        <v>0</v>
      </c>
      <c r="V27" s="45">
        <f t="shared" ca="1" si="18"/>
        <v>0</v>
      </c>
      <c r="W27" s="45">
        <f t="shared" ca="1" si="12"/>
        <v>0</v>
      </c>
      <c r="X27" s="25">
        <f t="shared" ca="1" si="1"/>
        <v>0</v>
      </c>
      <c r="Z27" s="28">
        <f t="shared" ca="1" si="19"/>
        <v>0</v>
      </c>
      <c r="AA27" s="233"/>
      <c r="AB27" s="45">
        <f t="shared" ca="1" si="13"/>
        <v>0</v>
      </c>
      <c r="AC27" s="45">
        <f t="shared" ca="1" si="2"/>
        <v>0</v>
      </c>
      <c r="AD27" s="25">
        <f t="shared" ca="1" si="3"/>
        <v>0</v>
      </c>
    </row>
    <row r="28" spans="1:30" ht="15" thickBot="1" x14ac:dyDescent="0.4">
      <c r="A28" s="107">
        <f ca="1">IF(A27&lt;&gt;0,A27,IF(OR(A24&lt;&gt;0,A25=0),A24+A26,A25+A26))</f>
        <v>0</v>
      </c>
      <c r="B28" s="30" t="s">
        <v>256</v>
      </c>
      <c r="D28" s="20">
        <v>24</v>
      </c>
      <c r="E28" s="21">
        <f t="shared" ca="1" si="14"/>
        <v>8766</v>
      </c>
      <c r="F28" s="44">
        <f t="shared" ca="1" si="4"/>
        <v>9131</v>
      </c>
      <c r="G28" s="22" t="s">
        <v>119</v>
      </c>
      <c r="H28" s="44">
        <f t="shared" ca="1" si="15"/>
        <v>8766</v>
      </c>
      <c r="I28" s="45">
        <f t="shared" ca="1" si="5"/>
        <v>0</v>
      </c>
      <c r="J28" s="45">
        <f t="shared" ca="1" si="6"/>
        <v>0</v>
      </c>
      <c r="K28" s="45">
        <f t="shared" ca="1" si="7"/>
        <v>0</v>
      </c>
      <c r="L28" s="45"/>
      <c r="M28" s="45">
        <f t="shared" ca="1" si="16"/>
        <v>0</v>
      </c>
      <c r="N28" s="257">
        <f t="shared" ca="1" si="8"/>
        <v>0</v>
      </c>
      <c r="O28" s="23"/>
      <c r="P28" s="255">
        <f t="shared" ca="1" si="9"/>
        <v>0</v>
      </c>
      <c r="Q28" s="163">
        <f t="shared" ca="1" si="10"/>
        <v>0</v>
      </c>
      <c r="R28" s="164">
        <f ca="1">NPV(Q27,K28:$K$244) + ($A$13+$A$14+$A$15)/POWER(1+Q27,$A$28-D28+1)</f>
        <v>0</v>
      </c>
      <c r="S28" s="164">
        <f ca="1">NPV(Q28,K28:$K$244) + ($A$13+$A$14+$A$15)/POWER(1+Q28,$A$28-D28+1)</f>
        <v>0</v>
      </c>
      <c r="T28" s="45">
        <f t="shared" ca="1" si="11"/>
        <v>0</v>
      </c>
      <c r="U28" s="45">
        <f t="shared" ca="1" si="17"/>
        <v>0</v>
      </c>
      <c r="V28" s="45">
        <f t="shared" ca="1" si="18"/>
        <v>0</v>
      </c>
      <c r="W28" s="45">
        <f t="shared" ca="1" si="12"/>
        <v>0</v>
      </c>
      <c r="X28" s="25">
        <f t="shared" ca="1" si="1"/>
        <v>0</v>
      </c>
      <c r="Z28" s="28">
        <f t="shared" ca="1" si="19"/>
        <v>0</v>
      </c>
      <c r="AA28" s="233"/>
      <c r="AB28" s="45">
        <f t="shared" ca="1" si="13"/>
        <v>0</v>
      </c>
      <c r="AC28" s="45">
        <f t="shared" ca="1" si="2"/>
        <v>0</v>
      </c>
      <c r="AD28" s="25">
        <f t="shared" ca="1" si="3"/>
        <v>0</v>
      </c>
    </row>
    <row r="29" spans="1:30" ht="15" thickBot="1" x14ac:dyDescent="0.4">
      <c r="D29" s="20">
        <v>25</v>
      </c>
      <c r="E29" s="21">
        <f t="shared" ca="1" si="14"/>
        <v>9132</v>
      </c>
      <c r="F29" s="44">
        <f t="shared" ca="1" si="4"/>
        <v>9496</v>
      </c>
      <c r="G29" s="22" t="s">
        <v>119</v>
      </c>
      <c r="H29" s="44">
        <f t="shared" ca="1" si="15"/>
        <v>9132</v>
      </c>
      <c r="I29" s="45">
        <f t="shared" ca="1" si="5"/>
        <v>0</v>
      </c>
      <c r="J29" s="45">
        <f t="shared" ca="1" si="6"/>
        <v>0</v>
      </c>
      <c r="K29" s="45">
        <f t="shared" ca="1" si="7"/>
        <v>0</v>
      </c>
      <c r="L29" s="45"/>
      <c r="M29" s="45">
        <f t="shared" ca="1" si="16"/>
        <v>0</v>
      </c>
      <c r="N29" s="257">
        <f t="shared" ca="1" si="8"/>
        <v>0</v>
      </c>
      <c r="O29" s="23"/>
      <c r="P29" s="255">
        <f t="shared" ca="1" si="9"/>
        <v>0</v>
      </c>
      <c r="Q29" s="163">
        <f t="shared" ca="1" si="10"/>
        <v>0</v>
      </c>
      <c r="R29" s="164">
        <f ca="1">NPV(Q28,K29:$K$244) + ($A$13+$A$14+$A$15)/POWER(1+Q28,$A$28-D29+1)</f>
        <v>0</v>
      </c>
      <c r="S29" s="164">
        <f ca="1">NPV(Q29,K29:$K$244) + ($A$13+$A$14+$A$15)/POWER(1+Q29,$A$28-D29+1)</f>
        <v>0</v>
      </c>
      <c r="T29" s="45">
        <f t="shared" ca="1" si="11"/>
        <v>0</v>
      </c>
      <c r="U29" s="45">
        <f t="shared" ca="1" si="17"/>
        <v>0</v>
      </c>
      <c r="V29" s="45">
        <f t="shared" ca="1" si="18"/>
        <v>0</v>
      </c>
      <c r="W29" s="45">
        <f t="shared" ca="1" si="12"/>
        <v>0</v>
      </c>
      <c r="X29" s="25">
        <f t="shared" ca="1" si="1"/>
        <v>0</v>
      </c>
      <c r="Z29" s="28">
        <f t="shared" ca="1" si="19"/>
        <v>0</v>
      </c>
      <c r="AA29" s="233"/>
      <c r="AB29" s="45">
        <f t="shared" ca="1" si="13"/>
        <v>0</v>
      </c>
      <c r="AC29" s="45">
        <f t="shared" ca="1" si="2"/>
        <v>0</v>
      </c>
      <c r="AD29" s="25">
        <f t="shared" ca="1" si="3"/>
        <v>0</v>
      </c>
    </row>
    <row r="30" spans="1:30" ht="15.5" x14ac:dyDescent="0.35">
      <c r="A30" s="458" t="s">
        <v>45</v>
      </c>
      <c r="B30" s="459"/>
      <c r="D30" s="20">
        <v>26</v>
      </c>
      <c r="E30" s="21">
        <f t="shared" ca="1" si="14"/>
        <v>9497</v>
      </c>
      <c r="F30" s="44">
        <f t="shared" ca="1" si="4"/>
        <v>9861</v>
      </c>
      <c r="G30" s="22" t="s">
        <v>119</v>
      </c>
      <c r="H30" s="44">
        <f t="shared" ca="1" si="15"/>
        <v>9497</v>
      </c>
      <c r="I30" s="45">
        <f t="shared" ca="1" si="5"/>
        <v>0</v>
      </c>
      <c r="J30" s="45">
        <f t="shared" ca="1" si="6"/>
        <v>0</v>
      </c>
      <c r="K30" s="45">
        <f t="shared" ca="1" si="7"/>
        <v>0</v>
      </c>
      <c r="L30" s="45"/>
      <c r="M30" s="45">
        <f t="shared" ca="1" si="16"/>
        <v>0</v>
      </c>
      <c r="N30" s="257">
        <f t="shared" ca="1" si="8"/>
        <v>0</v>
      </c>
      <c r="O30" s="23"/>
      <c r="P30" s="255">
        <f t="shared" ca="1" si="9"/>
        <v>0</v>
      </c>
      <c r="Q30" s="163">
        <f t="shared" ca="1" si="10"/>
        <v>0</v>
      </c>
      <c r="R30" s="164">
        <f ca="1">NPV(Q29,K30:$K$244) + ($A$13+$A$14+$A$15)/POWER(1+Q29,$A$28-D30+1)</f>
        <v>0</v>
      </c>
      <c r="S30" s="164">
        <f ca="1">NPV(Q30,K30:$K$244) + ($A$13+$A$14+$A$15)/POWER(1+Q30,$A$28-D30+1)</f>
        <v>0</v>
      </c>
      <c r="T30" s="45">
        <f t="shared" ca="1" si="11"/>
        <v>0</v>
      </c>
      <c r="U30" s="45">
        <f t="shared" ca="1" si="17"/>
        <v>0</v>
      </c>
      <c r="V30" s="45">
        <f t="shared" ca="1" si="18"/>
        <v>0</v>
      </c>
      <c r="W30" s="45">
        <f t="shared" ca="1" si="12"/>
        <v>0</v>
      </c>
      <c r="X30" s="25">
        <f t="shared" ca="1" si="1"/>
        <v>0</v>
      </c>
      <c r="Z30" s="28">
        <f t="shared" ca="1" si="19"/>
        <v>0</v>
      </c>
      <c r="AA30" s="233"/>
      <c r="AB30" s="45">
        <f t="shared" ca="1" si="13"/>
        <v>0</v>
      </c>
      <c r="AC30" s="45">
        <f t="shared" ca="1" si="2"/>
        <v>0</v>
      </c>
      <c r="AD30" s="25">
        <f t="shared" ca="1" si="3"/>
        <v>0</v>
      </c>
    </row>
    <row r="31" spans="1:30" x14ac:dyDescent="0.35">
      <c r="A31" s="105">
        <f ca="1">T4</f>
        <v>0</v>
      </c>
      <c r="B31" s="27" t="s">
        <v>46</v>
      </c>
      <c r="D31" s="20">
        <v>27</v>
      </c>
      <c r="E31" s="21">
        <f t="shared" ca="1" si="14"/>
        <v>9862</v>
      </c>
      <c r="F31" s="44">
        <f t="shared" ca="1" si="4"/>
        <v>10226</v>
      </c>
      <c r="G31" s="22" t="s">
        <v>119</v>
      </c>
      <c r="H31" s="44">
        <f t="shared" ca="1" si="15"/>
        <v>9862</v>
      </c>
      <c r="I31" s="45">
        <f t="shared" ca="1" si="5"/>
        <v>0</v>
      </c>
      <c r="J31" s="45">
        <f t="shared" ca="1" si="6"/>
        <v>0</v>
      </c>
      <c r="K31" s="45">
        <f t="shared" ca="1" si="7"/>
        <v>0</v>
      </c>
      <c r="L31" s="45"/>
      <c r="M31" s="45">
        <f t="shared" ca="1" si="16"/>
        <v>0</v>
      </c>
      <c r="N31" s="257">
        <f t="shared" ca="1" si="8"/>
        <v>0</v>
      </c>
      <c r="O31" s="23"/>
      <c r="P31" s="255">
        <f t="shared" ca="1" si="9"/>
        <v>0</v>
      </c>
      <c r="Q31" s="163">
        <f t="shared" ca="1" si="10"/>
        <v>0</v>
      </c>
      <c r="R31" s="164">
        <f ca="1">NPV(Q30,K31:$K$244) + ($A$13+$A$14+$A$15)/POWER(1+Q30,$A$28-D31+1)</f>
        <v>0</v>
      </c>
      <c r="S31" s="164">
        <f ca="1">NPV(Q31,K31:$K$244) + ($A$13+$A$14+$A$15)/POWER(1+Q31,$A$28-D31+1)</f>
        <v>0</v>
      </c>
      <c r="T31" s="45">
        <f t="shared" ca="1" si="11"/>
        <v>0</v>
      </c>
      <c r="U31" s="45">
        <f t="shared" ca="1" si="17"/>
        <v>0</v>
      </c>
      <c r="V31" s="45">
        <f t="shared" ca="1" si="18"/>
        <v>0</v>
      </c>
      <c r="W31" s="45">
        <f t="shared" ca="1" si="12"/>
        <v>0</v>
      </c>
      <c r="X31" s="25">
        <f t="shared" ca="1" si="1"/>
        <v>0</v>
      </c>
      <c r="Z31" s="28">
        <f t="shared" ca="1" si="19"/>
        <v>0</v>
      </c>
      <c r="AA31" s="233"/>
      <c r="AB31" s="45">
        <f t="shared" ca="1" si="13"/>
        <v>0</v>
      </c>
      <c r="AC31" s="45">
        <f t="shared" ca="1" si="2"/>
        <v>0</v>
      </c>
      <c r="AD31" s="25">
        <f t="shared" ca="1" si="3"/>
        <v>0</v>
      </c>
    </row>
    <row r="32" spans="1:30" x14ac:dyDescent="0.35">
      <c r="A32" s="105">
        <f ca="1">VLOOKUP($B$3,'Input Table'!B:V,16,0)</f>
        <v>0</v>
      </c>
      <c r="B32" s="27" t="s">
        <v>47</v>
      </c>
      <c r="C32" s="29"/>
      <c r="D32" s="20">
        <v>28</v>
      </c>
      <c r="E32" s="21">
        <f t="shared" ca="1" si="14"/>
        <v>10227</v>
      </c>
      <c r="F32" s="44">
        <f t="shared" ca="1" si="4"/>
        <v>10592</v>
      </c>
      <c r="G32" s="22" t="s">
        <v>119</v>
      </c>
      <c r="H32" s="44">
        <f t="shared" ca="1" si="15"/>
        <v>10227</v>
      </c>
      <c r="I32" s="45">
        <f t="shared" ca="1" si="5"/>
        <v>0</v>
      </c>
      <c r="J32" s="45">
        <f t="shared" ca="1" si="6"/>
        <v>0</v>
      </c>
      <c r="K32" s="45">
        <f t="shared" ca="1" si="7"/>
        <v>0</v>
      </c>
      <c r="L32" s="45"/>
      <c r="M32" s="45">
        <f t="shared" ca="1" si="16"/>
        <v>0</v>
      </c>
      <c r="N32" s="257">
        <f t="shared" ca="1" si="8"/>
        <v>0</v>
      </c>
      <c r="O32" s="23"/>
      <c r="P32" s="255">
        <f t="shared" ca="1" si="9"/>
        <v>0</v>
      </c>
      <c r="Q32" s="163">
        <f t="shared" ca="1" si="10"/>
        <v>0</v>
      </c>
      <c r="R32" s="164">
        <f ca="1">NPV(Q31,K32:$K$244) + ($A$13+$A$14+$A$15)/POWER(1+Q31,$A$28-D32+1)</f>
        <v>0</v>
      </c>
      <c r="S32" s="164">
        <f ca="1">NPV(Q32,K32:$K$244) + ($A$13+$A$14+$A$15)/POWER(1+Q32,$A$28-D32+1)</f>
        <v>0</v>
      </c>
      <c r="T32" s="45">
        <f t="shared" ca="1" si="11"/>
        <v>0</v>
      </c>
      <c r="U32" s="45">
        <f t="shared" ca="1" si="17"/>
        <v>0</v>
      </c>
      <c r="V32" s="45">
        <f t="shared" ca="1" si="18"/>
        <v>0</v>
      </c>
      <c r="W32" s="45">
        <f t="shared" ca="1" si="12"/>
        <v>0</v>
      </c>
      <c r="X32" s="25">
        <f t="shared" ca="1" si="1"/>
        <v>0</v>
      </c>
      <c r="Z32" s="28">
        <f t="shared" ca="1" si="19"/>
        <v>0</v>
      </c>
      <c r="AA32" s="233"/>
      <c r="AB32" s="45">
        <f t="shared" ca="1" si="13"/>
        <v>0</v>
      </c>
      <c r="AC32" s="45">
        <f t="shared" ca="1" si="2"/>
        <v>0</v>
      </c>
      <c r="AD32" s="25">
        <f t="shared" ca="1" si="3"/>
        <v>0</v>
      </c>
    </row>
    <row r="33" spans="1:30" x14ac:dyDescent="0.35">
      <c r="A33" s="105">
        <f ca="1">VLOOKUP($B$3,'Input Table'!B:V,17,0)</f>
        <v>0</v>
      </c>
      <c r="B33" s="27" t="s">
        <v>48</v>
      </c>
      <c r="D33" s="20">
        <v>29</v>
      </c>
      <c r="E33" s="21">
        <f t="shared" ca="1" si="14"/>
        <v>10593</v>
      </c>
      <c r="F33" s="44">
        <f t="shared" ca="1" si="4"/>
        <v>10957</v>
      </c>
      <c r="G33" s="22" t="s">
        <v>119</v>
      </c>
      <c r="H33" s="44">
        <f t="shared" ca="1" si="15"/>
        <v>10593</v>
      </c>
      <c r="I33" s="45">
        <f t="shared" ca="1" si="5"/>
        <v>0</v>
      </c>
      <c r="J33" s="45">
        <f t="shared" ca="1" si="6"/>
        <v>0</v>
      </c>
      <c r="K33" s="45">
        <f t="shared" ca="1" si="7"/>
        <v>0</v>
      </c>
      <c r="L33" s="45"/>
      <c r="M33" s="45">
        <f t="shared" ca="1" si="16"/>
        <v>0</v>
      </c>
      <c r="N33" s="257">
        <f t="shared" ca="1" si="8"/>
        <v>0</v>
      </c>
      <c r="O33" s="23"/>
      <c r="P33" s="255">
        <f t="shared" ca="1" si="9"/>
        <v>0</v>
      </c>
      <c r="Q33" s="163">
        <f t="shared" ca="1" si="10"/>
        <v>0</v>
      </c>
      <c r="R33" s="164">
        <f ca="1">NPV(Q32,K33:$K$244) + ($A$13+$A$14+$A$15)/POWER(1+Q32,$A$28-D33+1)</f>
        <v>0</v>
      </c>
      <c r="S33" s="164">
        <f ca="1">NPV(Q33,K33:$K$244) + ($A$13+$A$14+$A$15)/POWER(1+Q33,$A$28-D33+1)</f>
        <v>0</v>
      </c>
      <c r="T33" s="45">
        <f t="shared" ca="1" si="11"/>
        <v>0</v>
      </c>
      <c r="U33" s="45">
        <f t="shared" ca="1" si="17"/>
        <v>0</v>
      </c>
      <c r="V33" s="45">
        <f t="shared" ca="1" si="18"/>
        <v>0</v>
      </c>
      <c r="W33" s="45">
        <f t="shared" ca="1" si="12"/>
        <v>0</v>
      </c>
      <c r="X33" s="25">
        <f t="shared" ca="1" si="1"/>
        <v>0</v>
      </c>
      <c r="Z33" s="28">
        <f t="shared" ca="1" si="19"/>
        <v>0</v>
      </c>
      <c r="AA33" s="233"/>
      <c r="AB33" s="45">
        <f t="shared" ca="1" si="13"/>
        <v>0</v>
      </c>
      <c r="AC33" s="45">
        <f t="shared" ca="1" si="2"/>
        <v>0</v>
      </c>
      <c r="AD33" s="25">
        <f t="shared" ca="1" si="3"/>
        <v>0</v>
      </c>
    </row>
    <row r="34" spans="1:30" x14ac:dyDescent="0.35">
      <c r="A34" s="112">
        <f ca="1">-VLOOKUP($B$3,'Input Table'!B:V,18,0)</f>
        <v>0</v>
      </c>
      <c r="B34" s="27" t="s">
        <v>267</v>
      </c>
      <c r="C34" s="31"/>
      <c r="D34" s="20">
        <v>30</v>
      </c>
      <c r="E34" s="21">
        <f t="shared" ca="1" si="14"/>
        <v>10958</v>
      </c>
      <c r="F34" s="44">
        <f t="shared" ca="1" si="4"/>
        <v>11322</v>
      </c>
      <c r="G34" s="22" t="s">
        <v>119</v>
      </c>
      <c r="H34" s="44">
        <f t="shared" ca="1" si="15"/>
        <v>10958</v>
      </c>
      <c r="I34" s="45">
        <f t="shared" ca="1" si="5"/>
        <v>0</v>
      </c>
      <c r="J34" s="45">
        <f t="shared" ca="1" si="6"/>
        <v>0</v>
      </c>
      <c r="K34" s="45">
        <f t="shared" ca="1" si="7"/>
        <v>0</v>
      </c>
      <c r="L34" s="45"/>
      <c r="M34" s="45">
        <f t="shared" ca="1" si="16"/>
        <v>0</v>
      </c>
      <c r="N34" s="257">
        <f t="shared" ca="1" si="8"/>
        <v>0</v>
      </c>
      <c r="O34" s="23"/>
      <c r="P34" s="255">
        <f t="shared" ca="1" si="9"/>
        <v>0</v>
      </c>
      <c r="Q34" s="163">
        <f t="shared" ca="1" si="10"/>
        <v>0</v>
      </c>
      <c r="R34" s="164">
        <f ca="1">NPV(Q33,K34:$K$244) + ($A$13+$A$14+$A$15)/POWER(1+Q33,$A$28-D34+1)</f>
        <v>0</v>
      </c>
      <c r="S34" s="164">
        <f ca="1">NPV(Q34,K34:$K$244) + ($A$13+$A$14+$A$15)/POWER(1+Q34,$A$28-D34+1)</f>
        <v>0</v>
      </c>
      <c r="T34" s="45">
        <f t="shared" ca="1" si="11"/>
        <v>0</v>
      </c>
      <c r="U34" s="45">
        <f t="shared" ca="1" si="17"/>
        <v>0</v>
      </c>
      <c r="V34" s="45">
        <f t="shared" ca="1" si="18"/>
        <v>0</v>
      </c>
      <c r="W34" s="45">
        <f t="shared" ca="1" si="12"/>
        <v>0</v>
      </c>
      <c r="X34" s="25">
        <f t="shared" ca="1" si="1"/>
        <v>0</v>
      </c>
      <c r="Z34" s="28">
        <f t="shared" ca="1" si="19"/>
        <v>0</v>
      </c>
      <c r="AA34" s="233"/>
      <c r="AB34" s="45">
        <f t="shared" ca="1" si="13"/>
        <v>0</v>
      </c>
      <c r="AC34" s="45">
        <f t="shared" ca="1" si="2"/>
        <v>0</v>
      </c>
      <c r="AD34" s="25">
        <f t="shared" ca="1" si="3"/>
        <v>0</v>
      </c>
    </row>
    <row r="35" spans="1:30" x14ac:dyDescent="0.35">
      <c r="A35" s="105">
        <f ca="1">VLOOKUP($B$3,'Input Table'!B:V,19,0)</f>
        <v>0</v>
      </c>
      <c r="B35" s="27" t="s">
        <v>49</v>
      </c>
      <c r="C35" s="31"/>
      <c r="D35" s="20">
        <v>31</v>
      </c>
      <c r="E35" s="21">
        <f t="shared" ca="1" si="14"/>
        <v>11323</v>
      </c>
      <c r="F35" s="44">
        <f t="shared" ca="1" si="4"/>
        <v>11687</v>
      </c>
      <c r="G35" s="22" t="s">
        <v>119</v>
      </c>
      <c r="H35" s="44">
        <f t="shared" ca="1" si="15"/>
        <v>11323</v>
      </c>
      <c r="I35" s="45">
        <f t="shared" ca="1" si="5"/>
        <v>0</v>
      </c>
      <c r="J35" s="45">
        <f t="shared" ca="1" si="6"/>
        <v>0</v>
      </c>
      <c r="K35" s="45">
        <f t="shared" ca="1" si="7"/>
        <v>0</v>
      </c>
      <c r="L35" s="45"/>
      <c r="M35" s="45">
        <f t="shared" ca="1" si="16"/>
        <v>0</v>
      </c>
      <c r="N35" s="257">
        <f t="shared" ca="1" si="8"/>
        <v>0</v>
      </c>
      <c r="O35" s="23"/>
      <c r="P35" s="255">
        <f t="shared" ca="1" si="9"/>
        <v>0</v>
      </c>
      <c r="Q35" s="163">
        <f t="shared" ca="1" si="10"/>
        <v>0</v>
      </c>
      <c r="R35" s="164">
        <f ca="1">NPV(Q34,K35:$K$244) + ($A$13+$A$14+$A$15)/POWER(1+Q34,$A$28-D35+1)</f>
        <v>0</v>
      </c>
      <c r="S35" s="164">
        <f ca="1">NPV(Q35,K35:$K$244) + ($A$13+$A$14+$A$15)/POWER(1+Q35,$A$28-D35+1)</f>
        <v>0</v>
      </c>
      <c r="T35" s="45">
        <f ca="1">IF(ISBLANK(G35),0,X34)</f>
        <v>0</v>
      </c>
      <c r="U35" s="45">
        <f t="shared" ca="1" si="17"/>
        <v>0</v>
      </c>
      <c r="V35" s="45">
        <f t="shared" ca="1" si="18"/>
        <v>0</v>
      </c>
      <c r="W35" s="45">
        <f t="shared" ca="1" si="12"/>
        <v>0</v>
      </c>
      <c r="X35" s="25">
        <f t="shared" ca="1" si="1"/>
        <v>0</v>
      </c>
      <c r="Z35" s="28">
        <f ca="1">AD34</f>
        <v>0</v>
      </c>
      <c r="AA35" s="233"/>
      <c r="AB35" s="45">
        <f t="shared" ca="1" si="13"/>
        <v>0</v>
      </c>
      <c r="AC35" s="45">
        <f t="shared" ca="1" si="2"/>
        <v>0</v>
      </c>
      <c r="AD35" s="25">
        <f t="shared" ca="1" si="3"/>
        <v>0</v>
      </c>
    </row>
    <row r="36" spans="1:30" ht="15" thickBot="1" x14ac:dyDescent="0.4">
      <c r="A36" s="111">
        <f ca="1">SUM(A31:A35)</f>
        <v>0</v>
      </c>
      <c r="B36" s="32" t="s">
        <v>50</v>
      </c>
      <c r="D36" s="20">
        <v>32</v>
      </c>
      <c r="E36" s="21">
        <f t="shared" ca="1" si="14"/>
        <v>11688</v>
      </c>
      <c r="F36" s="44">
        <f t="shared" ca="1" si="4"/>
        <v>12053</v>
      </c>
      <c r="G36" s="22" t="s">
        <v>119</v>
      </c>
      <c r="H36" s="44">
        <f t="shared" ca="1" si="15"/>
        <v>11688</v>
      </c>
      <c r="I36" s="45">
        <f t="shared" ca="1" si="5"/>
        <v>0</v>
      </c>
      <c r="J36" s="45">
        <f t="shared" ca="1" si="6"/>
        <v>0</v>
      </c>
      <c r="K36" s="45">
        <f t="shared" ca="1" si="7"/>
        <v>0</v>
      </c>
      <c r="L36" s="45"/>
      <c r="M36" s="45">
        <f t="shared" ca="1" si="16"/>
        <v>0</v>
      </c>
      <c r="N36" s="257">
        <f t="shared" ca="1" si="8"/>
        <v>0</v>
      </c>
      <c r="O36" s="23"/>
      <c r="P36" s="255">
        <f t="shared" ca="1" si="9"/>
        <v>0</v>
      </c>
      <c r="Q36" s="163">
        <f t="shared" ca="1" si="10"/>
        <v>0</v>
      </c>
      <c r="R36" s="164">
        <f ca="1">NPV(Q35,K36:$K$244) + ($A$13+$A$14+$A$15)/POWER(1+Q35,$A$28-D36+1)</f>
        <v>0</v>
      </c>
      <c r="S36" s="164">
        <f ca="1">NPV(Q36,K36:$K$244) + ($A$13+$A$14+$A$15)/POWER(1+Q36,$A$28-D36+1)</f>
        <v>0</v>
      </c>
      <c r="T36" s="45">
        <f t="shared" ca="1" si="11"/>
        <v>0</v>
      </c>
      <c r="U36" s="45">
        <f t="shared" ca="1" si="17"/>
        <v>0</v>
      </c>
      <c r="V36" s="45">
        <f t="shared" ca="1" si="18"/>
        <v>0</v>
      </c>
      <c r="W36" s="45">
        <f t="shared" ca="1" si="12"/>
        <v>0</v>
      </c>
      <c r="X36" s="25">
        <f t="shared" ca="1" si="1"/>
        <v>0</v>
      </c>
      <c r="Z36" s="28">
        <f t="shared" ca="1" si="19"/>
        <v>0</v>
      </c>
      <c r="AA36" s="233"/>
      <c r="AB36" s="45">
        <f t="shared" ca="1" si="13"/>
        <v>0</v>
      </c>
      <c r="AC36" s="45">
        <f t="shared" ca="1" si="2"/>
        <v>0</v>
      </c>
      <c r="AD36" s="25">
        <f t="shared" ca="1" si="3"/>
        <v>0</v>
      </c>
    </row>
    <row r="37" spans="1:30" ht="14.75" customHeight="1" thickBot="1" x14ac:dyDescent="0.4">
      <c r="A37" s="24"/>
      <c r="B37" s="33"/>
      <c r="C37" s="29"/>
      <c r="D37" s="20">
        <v>33</v>
      </c>
      <c r="E37" s="21">
        <f t="shared" ca="1" si="14"/>
        <v>12054</v>
      </c>
      <c r="F37" s="44">
        <f t="shared" ca="1" si="4"/>
        <v>12418</v>
      </c>
      <c r="G37" s="22" t="s">
        <v>119</v>
      </c>
      <c r="H37" s="44">
        <f t="shared" ca="1" si="15"/>
        <v>12054</v>
      </c>
      <c r="I37" s="45">
        <f t="shared" ca="1" si="5"/>
        <v>0</v>
      </c>
      <c r="J37" s="45">
        <f t="shared" ca="1" si="6"/>
        <v>0</v>
      </c>
      <c r="K37" s="45">
        <f t="shared" ca="1" si="7"/>
        <v>0</v>
      </c>
      <c r="L37" s="45"/>
      <c r="M37" s="45">
        <f t="shared" ca="1" si="16"/>
        <v>0</v>
      </c>
      <c r="N37" s="257">
        <f t="shared" ca="1" si="8"/>
        <v>0</v>
      </c>
      <c r="O37" s="23"/>
      <c r="P37" s="255">
        <f t="shared" ca="1" si="9"/>
        <v>0</v>
      </c>
      <c r="Q37" s="163">
        <f t="shared" ca="1" si="10"/>
        <v>0</v>
      </c>
      <c r="R37" s="164">
        <f ca="1">NPV(Q36,K37:$K$244) + ($A$13+$A$14+$A$15)/POWER(1+Q36,$A$28-D37+1)</f>
        <v>0</v>
      </c>
      <c r="S37" s="164">
        <f ca="1">NPV(Q37,K37:$K$244) + ($A$13+$A$14+$A$15)/POWER(1+Q37,$A$28-D37+1)</f>
        <v>0</v>
      </c>
      <c r="T37" s="45">
        <f t="shared" ca="1" si="11"/>
        <v>0</v>
      </c>
      <c r="U37" s="45">
        <f t="shared" ca="1" si="17"/>
        <v>0</v>
      </c>
      <c r="V37" s="45">
        <f t="shared" ca="1" si="18"/>
        <v>0</v>
      </c>
      <c r="W37" s="45">
        <f t="shared" ca="1" si="12"/>
        <v>0</v>
      </c>
      <c r="X37" s="25">
        <f t="shared" ca="1" si="1"/>
        <v>0</v>
      </c>
      <c r="Z37" s="28">
        <f t="shared" ca="1" si="19"/>
        <v>0</v>
      </c>
      <c r="AA37" s="233"/>
      <c r="AB37" s="45">
        <f t="shared" ca="1" si="13"/>
        <v>0</v>
      </c>
      <c r="AC37" s="45">
        <f t="shared" ca="1" si="2"/>
        <v>0</v>
      </c>
      <c r="AD37" s="25">
        <f t="shared" ca="1" si="3"/>
        <v>0</v>
      </c>
    </row>
    <row r="38" spans="1:30" ht="14.75" customHeight="1" x14ac:dyDescent="0.35">
      <c r="A38" s="404" t="s">
        <v>51</v>
      </c>
      <c r="B38" s="405"/>
      <c r="D38" s="20">
        <v>34</v>
      </c>
      <c r="E38" s="21">
        <f t="shared" ca="1" si="14"/>
        <v>12419</v>
      </c>
      <c r="F38" s="44">
        <f t="shared" ca="1" si="4"/>
        <v>12783</v>
      </c>
      <c r="G38" s="22" t="s">
        <v>119</v>
      </c>
      <c r="H38" s="44">
        <f t="shared" ca="1" si="15"/>
        <v>12419</v>
      </c>
      <c r="I38" s="45">
        <f t="shared" ca="1" si="5"/>
        <v>0</v>
      </c>
      <c r="J38" s="45">
        <f t="shared" ca="1" si="6"/>
        <v>0</v>
      </c>
      <c r="K38" s="45">
        <f t="shared" ca="1" si="7"/>
        <v>0</v>
      </c>
      <c r="L38" s="45"/>
      <c r="M38" s="45">
        <f t="shared" ca="1" si="16"/>
        <v>0</v>
      </c>
      <c r="N38" s="257">
        <f t="shared" ca="1" si="8"/>
        <v>0</v>
      </c>
      <c r="O38" s="23"/>
      <c r="P38" s="255">
        <f t="shared" ca="1" si="9"/>
        <v>0</v>
      </c>
      <c r="Q38" s="163">
        <f t="shared" ca="1" si="10"/>
        <v>0</v>
      </c>
      <c r="R38" s="164">
        <f ca="1">NPV(Q37,K38:$K$244) + ($A$13+$A$14+$A$15)/POWER(1+Q37,$A$28-D38+1)</f>
        <v>0</v>
      </c>
      <c r="S38" s="164">
        <f ca="1">NPV(Q38,K38:$K$244) + ($A$13+$A$14+$A$15)/POWER(1+Q38,$A$28-D38+1)</f>
        <v>0</v>
      </c>
      <c r="T38" s="45">
        <f t="shared" ca="1" si="11"/>
        <v>0</v>
      </c>
      <c r="U38" s="45">
        <f t="shared" ca="1" si="17"/>
        <v>0</v>
      </c>
      <c r="V38" s="45">
        <f t="shared" ca="1" si="18"/>
        <v>0</v>
      </c>
      <c r="W38" s="45">
        <f t="shared" ca="1" si="12"/>
        <v>0</v>
      </c>
      <c r="X38" s="25">
        <f t="shared" ca="1" si="1"/>
        <v>0</v>
      </c>
      <c r="Z38" s="28">
        <f t="shared" ca="1" si="19"/>
        <v>0</v>
      </c>
      <c r="AA38" s="233"/>
      <c r="AB38" s="45">
        <f t="shared" ca="1" si="13"/>
        <v>0</v>
      </c>
      <c r="AC38" s="45">
        <f t="shared" ca="1" si="2"/>
        <v>0</v>
      </c>
      <c r="AD38" s="25">
        <f t="shared" ca="1" si="3"/>
        <v>0</v>
      </c>
    </row>
    <row r="39" spans="1:30" ht="14.75" customHeight="1" x14ac:dyDescent="0.35">
      <c r="A39" s="108" t="str">
        <f ca="1">VLOOKUP($B$3,'Input Table'!B:V,20,0)</f>
        <v>Please Select</v>
      </c>
      <c r="B39" s="34" t="s">
        <v>53</v>
      </c>
      <c r="D39" s="20">
        <v>35</v>
      </c>
      <c r="E39" s="21">
        <f t="shared" ca="1" si="14"/>
        <v>12784</v>
      </c>
      <c r="F39" s="44">
        <f t="shared" ca="1" si="4"/>
        <v>13148</v>
      </c>
      <c r="G39" s="22" t="s">
        <v>119</v>
      </c>
      <c r="H39" s="44">
        <f t="shared" ca="1" si="15"/>
        <v>12784</v>
      </c>
      <c r="I39" s="45">
        <f t="shared" ca="1" si="5"/>
        <v>0</v>
      </c>
      <c r="J39" s="45">
        <f t="shared" ca="1" si="6"/>
        <v>0</v>
      </c>
      <c r="K39" s="45">
        <f t="shared" ca="1" si="7"/>
        <v>0</v>
      </c>
      <c r="L39" s="45"/>
      <c r="M39" s="45">
        <f t="shared" ca="1" si="16"/>
        <v>0</v>
      </c>
      <c r="N39" s="257">
        <f t="shared" ca="1" si="8"/>
        <v>0</v>
      </c>
      <c r="O39" s="23"/>
      <c r="P39" s="255">
        <f t="shared" ca="1" si="9"/>
        <v>0</v>
      </c>
      <c r="Q39" s="163">
        <f t="shared" ca="1" si="10"/>
        <v>0</v>
      </c>
      <c r="R39" s="164">
        <f ca="1">NPV(Q38,K39:$K$244) + ($A$13+$A$14+$A$15)/POWER(1+Q38,$A$28-D39+1)</f>
        <v>0</v>
      </c>
      <c r="S39" s="164">
        <f ca="1">NPV(Q39,K39:$K$244) + ($A$13+$A$14+$A$15)/POWER(1+Q39,$A$28-D39+1)</f>
        <v>0</v>
      </c>
      <c r="T39" s="45">
        <f t="shared" ca="1" si="11"/>
        <v>0</v>
      </c>
      <c r="U39" s="45">
        <f t="shared" ca="1" si="17"/>
        <v>0</v>
      </c>
      <c r="V39" s="45">
        <f t="shared" ca="1" si="18"/>
        <v>0</v>
      </c>
      <c r="W39" s="45">
        <f t="shared" ca="1" si="12"/>
        <v>0</v>
      </c>
      <c r="X39" s="25">
        <f t="shared" ca="1" si="1"/>
        <v>0</v>
      </c>
      <c r="Z39" s="28">
        <f t="shared" ca="1" si="19"/>
        <v>0</v>
      </c>
      <c r="AA39" s="233"/>
      <c r="AB39" s="45">
        <f t="shared" ca="1" si="13"/>
        <v>0</v>
      </c>
      <c r="AC39" s="45">
        <f t="shared" ca="1" si="2"/>
        <v>0</v>
      </c>
      <c r="AD39" s="25">
        <f t="shared" ca="1" si="3"/>
        <v>0</v>
      </c>
    </row>
    <row r="40" spans="1:30" x14ac:dyDescent="0.35">
      <c r="A40" s="106">
        <f ca="1">VLOOKUP($B$3,'Input Table'!B:V,21,0)</f>
        <v>0</v>
      </c>
      <c r="B40" s="34" t="s">
        <v>265</v>
      </c>
      <c r="D40" s="20">
        <v>36</v>
      </c>
      <c r="E40" s="21">
        <f t="shared" ca="1" si="14"/>
        <v>13149</v>
      </c>
      <c r="F40" s="44">
        <f t="shared" ca="1" si="4"/>
        <v>13514</v>
      </c>
      <c r="G40" s="22" t="s">
        <v>119</v>
      </c>
      <c r="H40" s="44">
        <f t="shared" ca="1" si="15"/>
        <v>13149</v>
      </c>
      <c r="I40" s="45">
        <f t="shared" ca="1" si="5"/>
        <v>0</v>
      </c>
      <c r="J40" s="45">
        <f t="shared" ca="1" si="6"/>
        <v>0</v>
      </c>
      <c r="K40" s="45">
        <f t="shared" ca="1" si="7"/>
        <v>0</v>
      </c>
      <c r="L40" s="45"/>
      <c r="M40" s="45">
        <f t="shared" ca="1" si="16"/>
        <v>0</v>
      </c>
      <c r="N40" s="257">
        <f t="shared" ca="1" si="8"/>
        <v>0</v>
      </c>
      <c r="O40" s="23"/>
      <c r="P40" s="255">
        <f t="shared" ca="1" si="9"/>
        <v>0</v>
      </c>
      <c r="Q40" s="163">
        <f t="shared" ca="1" si="10"/>
        <v>0</v>
      </c>
      <c r="R40" s="164">
        <f ca="1">NPV(Q39,K40:$K$244) + ($A$13+$A$14+$A$15)/POWER(1+Q39,$A$28-D40+1)</f>
        <v>0</v>
      </c>
      <c r="S40" s="164">
        <f ca="1">NPV(Q40,K40:$K$244) + ($A$13+$A$14+$A$15)/POWER(1+Q40,$A$28-D40+1)</f>
        <v>0</v>
      </c>
      <c r="T40" s="45">
        <f t="shared" ca="1" si="11"/>
        <v>0</v>
      </c>
      <c r="U40" s="45">
        <f t="shared" ca="1" si="17"/>
        <v>0</v>
      </c>
      <c r="V40" s="45">
        <f t="shared" ca="1" si="18"/>
        <v>0</v>
      </c>
      <c r="W40" s="45">
        <f t="shared" ca="1" si="12"/>
        <v>0</v>
      </c>
      <c r="X40" s="25">
        <f t="shared" ca="1" si="1"/>
        <v>0</v>
      </c>
      <c r="Z40" s="28">
        <f t="shared" ca="1" si="19"/>
        <v>0</v>
      </c>
      <c r="AA40" s="233"/>
      <c r="AB40" s="45">
        <f t="shared" ca="1" si="13"/>
        <v>0</v>
      </c>
      <c r="AC40" s="45">
        <f t="shared" ca="1" si="2"/>
        <v>0</v>
      </c>
      <c r="AD40" s="25">
        <f t="shared" ca="1" si="3"/>
        <v>0</v>
      </c>
    </row>
    <row r="41" spans="1:30" x14ac:dyDescent="0.35">
      <c r="A41" s="109">
        <f ca="1">A28</f>
        <v>0</v>
      </c>
      <c r="B41" s="27" t="s">
        <v>255</v>
      </c>
      <c r="D41" s="20">
        <v>37</v>
      </c>
      <c r="E41" s="21">
        <f t="shared" ca="1" si="14"/>
        <v>13515</v>
      </c>
      <c r="F41" s="44">
        <f t="shared" ca="1" si="4"/>
        <v>13879</v>
      </c>
      <c r="G41" s="22" t="s">
        <v>119</v>
      </c>
      <c r="H41" s="44">
        <f t="shared" ca="1" si="15"/>
        <v>13515</v>
      </c>
      <c r="I41" s="45">
        <f t="shared" ca="1" si="5"/>
        <v>0</v>
      </c>
      <c r="J41" s="45">
        <f t="shared" ca="1" si="6"/>
        <v>0</v>
      </c>
      <c r="K41" s="45">
        <f t="shared" ca="1" si="7"/>
        <v>0</v>
      </c>
      <c r="L41" s="45"/>
      <c r="M41" s="45">
        <f t="shared" ca="1" si="16"/>
        <v>0</v>
      </c>
      <c r="N41" s="257">
        <f t="shared" ca="1" si="8"/>
        <v>0</v>
      </c>
      <c r="O41" s="23"/>
      <c r="P41" s="255">
        <f t="shared" ca="1" si="9"/>
        <v>0</v>
      </c>
      <c r="Q41" s="163">
        <f t="shared" ca="1" si="10"/>
        <v>0</v>
      </c>
      <c r="R41" s="164">
        <f ca="1">NPV(Q40,K41:$K$244) + ($A$13+$A$14+$A$15)/POWER(1+Q40,$A$28-D41+1)</f>
        <v>0</v>
      </c>
      <c r="S41" s="164">
        <f ca="1">NPV(Q41,K41:$K$244) + ($A$13+$A$14+$A$15)/POWER(1+Q41,$A$28-D41+1)</f>
        <v>0</v>
      </c>
      <c r="T41" s="45">
        <f t="shared" ca="1" si="11"/>
        <v>0</v>
      </c>
      <c r="U41" s="45">
        <f t="shared" ca="1" si="17"/>
        <v>0</v>
      </c>
      <c r="V41" s="45">
        <f t="shared" ca="1" si="18"/>
        <v>0</v>
      </c>
      <c r="W41" s="45">
        <f t="shared" ca="1" si="12"/>
        <v>0</v>
      </c>
      <c r="X41" s="25">
        <f t="shared" ca="1" si="1"/>
        <v>0</v>
      </c>
      <c r="Z41" s="28">
        <f t="shared" ca="1" si="19"/>
        <v>0</v>
      </c>
      <c r="AA41" s="233"/>
      <c r="AB41" s="45">
        <f t="shared" ca="1" si="13"/>
        <v>0</v>
      </c>
      <c r="AC41" s="45">
        <f t="shared" ca="1" si="2"/>
        <v>0</v>
      </c>
      <c r="AD41" s="25">
        <f t="shared" ca="1" si="3"/>
        <v>0</v>
      </c>
    </row>
    <row r="42" spans="1:30" ht="15" thickBot="1" x14ac:dyDescent="0.4">
      <c r="A42" s="35">
        <f ca="1">IF(A39="Yes",A40,A41)</f>
        <v>0</v>
      </c>
      <c r="B42" s="32" t="s">
        <v>55</v>
      </c>
      <c r="D42" s="20">
        <v>38</v>
      </c>
      <c r="E42" s="21">
        <f t="shared" ca="1" si="14"/>
        <v>13880</v>
      </c>
      <c r="F42" s="44">
        <f t="shared" ca="1" si="4"/>
        <v>14244</v>
      </c>
      <c r="G42" s="22" t="s">
        <v>119</v>
      </c>
      <c r="H42" s="44">
        <f t="shared" ca="1" si="15"/>
        <v>13880</v>
      </c>
      <c r="I42" s="45">
        <f t="shared" ca="1" si="5"/>
        <v>0</v>
      </c>
      <c r="J42" s="45">
        <f t="shared" ca="1" si="6"/>
        <v>0</v>
      </c>
      <c r="K42" s="45">
        <f t="shared" ca="1" si="7"/>
        <v>0</v>
      </c>
      <c r="L42" s="45"/>
      <c r="M42" s="45">
        <f t="shared" ca="1" si="16"/>
        <v>0</v>
      </c>
      <c r="N42" s="257">
        <f t="shared" ca="1" si="8"/>
        <v>0</v>
      </c>
      <c r="O42" s="23"/>
      <c r="P42" s="255">
        <f t="shared" ca="1" si="9"/>
        <v>0</v>
      </c>
      <c r="Q42" s="163">
        <f t="shared" ca="1" si="10"/>
        <v>0</v>
      </c>
      <c r="R42" s="164">
        <f ca="1">NPV(Q41,K42:$K$244) + ($A$13+$A$14+$A$15)/POWER(1+Q41,$A$28-D42+1)</f>
        <v>0</v>
      </c>
      <c r="S42" s="164">
        <f ca="1">NPV(Q42,K42:$K$244) + ($A$13+$A$14+$A$15)/POWER(1+Q42,$A$28-D42+1)</f>
        <v>0</v>
      </c>
      <c r="T42" s="45">
        <f t="shared" ca="1" si="11"/>
        <v>0</v>
      </c>
      <c r="U42" s="45">
        <f t="shared" ca="1" si="17"/>
        <v>0</v>
      </c>
      <c r="V42" s="45">
        <f t="shared" ca="1" si="18"/>
        <v>0</v>
      </c>
      <c r="W42" s="45">
        <f t="shared" ca="1" si="12"/>
        <v>0</v>
      </c>
      <c r="X42" s="25">
        <f t="shared" ca="1" si="1"/>
        <v>0</v>
      </c>
      <c r="Z42" s="28">
        <f t="shared" ca="1" si="19"/>
        <v>0</v>
      </c>
      <c r="AA42" s="233"/>
      <c r="AB42" s="45">
        <f t="shared" ca="1" si="13"/>
        <v>0</v>
      </c>
      <c r="AC42" s="45">
        <f t="shared" ca="1" si="2"/>
        <v>0</v>
      </c>
      <c r="AD42" s="25">
        <f t="shared" ca="1" si="3"/>
        <v>0</v>
      </c>
    </row>
    <row r="43" spans="1:30" x14ac:dyDescent="0.35">
      <c r="D43" s="20">
        <v>39</v>
      </c>
      <c r="E43" s="21">
        <f t="shared" ca="1" si="14"/>
        <v>14245</v>
      </c>
      <c r="F43" s="44">
        <f t="shared" ca="1" si="4"/>
        <v>14609</v>
      </c>
      <c r="G43" s="22" t="s">
        <v>119</v>
      </c>
      <c r="H43" s="44">
        <f t="shared" ca="1" si="15"/>
        <v>14245</v>
      </c>
      <c r="I43" s="45">
        <f t="shared" ca="1" si="5"/>
        <v>0</v>
      </c>
      <c r="J43" s="45">
        <f t="shared" ca="1" si="6"/>
        <v>0</v>
      </c>
      <c r="K43" s="45">
        <f t="shared" ca="1" si="7"/>
        <v>0</v>
      </c>
      <c r="L43" s="45"/>
      <c r="M43" s="45">
        <f t="shared" ca="1" si="16"/>
        <v>0</v>
      </c>
      <c r="N43" s="257">
        <f t="shared" ca="1" si="8"/>
        <v>0</v>
      </c>
      <c r="O43" s="23"/>
      <c r="P43" s="255">
        <f t="shared" ca="1" si="9"/>
        <v>0</v>
      </c>
      <c r="Q43" s="163">
        <f t="shared" ca="1" si="10"/>
        <v>0</v>
      </c>
      <c r="R43" s="164">
        <f ca="1">NPV(Q42,K43:$K$244) + ($A$13+$A$14+$A$15)/POWER(1+Q42,$A$28-D43+1)</f>
        <v>0</v>
      </c>
      <c r="S43" s="164">
        <f ca="1">NPV(Q43,K43:$K$244) + ($A$13+$A$14+$A$15)/POWER(1+Q43,$A$28-D43+1)</f>
        <v>0</v>
      </c>
      <c r="T43" s="45">
        <f t="shared" ca="1" si="11"/>
        <v>0</v>
      </c>
      <c r="U43" s="45">
        <f t="shared" ca="1" si="17"/>
        <v>0</v>
      </c>
      <c r="V43" s="45">
        <f t="shared" ca="1" si="18"/>
        <v>0</v>
      </c>
      <c r="W43" s="45">
        <f t="shared" ca="1" si="12"/>
        <v>0</v>
      </c>
      <c r="X43" s="25">
        <f t="shared" ca="1" si="1"/>
        <v>0</v>
      </c>
      <c r="Z43" s="28">
        <f t="shared" ca="1" si="19"/>
        <v>0</v>
      </c>
      <c r="AA43" s="233"/>
      <c r="AB43" s="45">
        <f t="shared" ca="1" si="13"/>
        <v>0</v>
      </c>
      <c r="AC43" s="45">
        <f t="shared" ca="1" si="2"/>
        <v>0</v>
      </c>
      <c r="AD43" s="25">
        <f t="shared" ca="1" si="3"/>
        <v>0</v>
      </c>
    </row>
    <row r="44" spans="1:30" x14ac:dyDescent="0.35">
      <c r="D44" s="20">
        <v>40</v>
      </c>
      <c r="E44" s="21">
        <f t="shared" ca="1" si="14"/>
        <v>14610</v>
      </c>
      <c r="F44" s="44">
        <f t="shared" ca="1" si="4"/>
        <v>14975</v>
      </c>
      <c r="G44" s="22" t="s">
        <v>119</v>
      </c>
      <c r="H44" s="44">
        <f t="shared" ca="1" si="15"/>
        <v>14610</v>
      </c>
      <c r="I44" s="45">
        <f t="shared" ca="1" si="5"/>
        <v>0</v>
      </c>
      <c r="J44" s="45">
        <f t="shared" ca="1" si="6"/>
        <v>0</v>
      </c>
      <c r="K44" s="45">
        <f t="shared" ca="1" si="7"/>
        <v>0</v>
      </c>
      <c r="L44" s="45"/>
      <c r="M44" s="45">
        <f t="shared" ca="1" si="16"/>
        <v>0</v>
      </c>
      <c r="N44" s="257">
        <f t="shared" ca="1" si="8"/>
        <v>0</v>
      </c>
      <c r="O44" s="23"/>
      <c r="P44" s="255">
        <f t="shared" ca="1" si="9"/>
        <v>0</v>
      </c>
      <c r="Q44" s="163">
        <f t="shared" ca="1" si="10"/>
        <v>0</v>
      </c>
      <c r="R44" s="164">
        <f ca="1">NPV(Q43,K44:$K$244) + ($A$13+$A$14+$A$15)/POWER(1+Q43,$A$28-D44+1)</f>
        <v>0</v>
      </c>
      <c r="S44" s="164">
        <f ca="1">NPV(Q44,K44:$K$244) + ($A$13+$A$14+$A$15)/POWER(1+Q44,$A$28-D44+1)</f>
        <v>0</v>
      </c>
      <c r="T44" s="45">
        <f t="shared" ca="1" si="11"/>
        <v>0</v>
      </c>
      <c r="U44" s="45">
        <f t="shared" ca="1" si="17"/>
        <v>0</v>
      </c>
      <c r="V44" s="45">
        <f t="shared" ca="1" si="18"/>
        <v>0</v>
      </c>
      <c r="W44" s="45">
        <f t="shared" ca="1" si="12"/>
        <v>0</v>
      </c>
      <c r="X44" s="25">
        <f t="shared" ca="1" si="1"/>
        <v>0</v>
      </c>
      <c r="Z44" s="28">
        <f t="shared" ca="1" si="19"/>
        <v>0</v>
      </c>
      <c r="AA44" s="233"/>
      <c r="AB44" s="45">
        <f t="shared" ca="1" si="13"/>
        <v>0</v>
      </c>
      <c r="AC44" s="45">
        <f t="shared" ca="1" si="2"/>
        <v>0</v>
      </c>
      <c r="AD44" s="25">
        <f t="shared" ca="1" si="3"/>
        <v>0</v>
      </c>
    </row>
    <row r="45" spans="1:30" x14ac:dyDescent="0.35">
      <c r="D45" s="20">
        <v>41</v>
      </c>
      <c r="E45" s="21">
        <f t="shared" ca="1" si="14"/>
        <v>14976</v>
      </c>
      <c r="F45" s="44">
        <f t="shared" ca="1" si="4"/>
        <v>15340</v>
      </c>
      <c r="G45" s="22" t="s">
        <v>119</v>
      </c>
      <c r="H45" s="44">
        <f t="shared" ca="1" si="15"/>
        <v>14976</v>
      </c>
      <c r="I45" s="45">
        <f t="shared" ca="1" si="5"/>
        <v>0</v>
      </c>
      <c r="J45" s="45">
        <f t="shared" ca="1" si="6"/>
        <v>0</v>
      </c>
      <c r="K45" s="45">
        <f t="shared" ca="1" si="7"/>
        <v>0</v>
      </c>
      <c r="L45" s="45"/>
      <c r="M45" s="45">
        <f t="shared" ca="1" si="16"/>
        <v>0</v>
      </c>
      <c r="N45" s="257">
        <f t="shared" ca="1" si="8"/>
        <v>0</v>
      </c>
      <c r="O45" s="23"/>
      <c r="P45" s="255">
        <f t="shared" ca="1" si="9"/>
        <v>0</v>
      </c>
      <c r="Q45" s="163">
        <f t="shared" ca="1" si="10"/>
        <v>0</v>
      </c>
      <c r="R45" s="164">
        <f ca="1">NPV(Q44,K45:$K$244) + ($A$13+$A$14+$A$15)/POWER(1+Q44,$A$28-D45+1)</f>
        <v>0</v>
      </c>
      <c r="S45" s="164">
        <f ca="1">NPV(Q45,K45:$K$244) + ($A$13+$A$14+$A$15)/POWER(1+Q45,$A$28-D45+1)</f>
        <v>0</v>
      </c>
      <c r="T45" s="45">
        <f t="shared" ca="1" si="11"/>
        <v>0</v>
      </c>
      <c r="U45" s="45">
        <f t="shared" ca="1" si="17"/>
        <v>0</v>
      </c>
      <c r="V45" s="45">
        <f t="shared" ca="1" si="18"/>
        <v>0</v>
      </c>
      <c r="W45" s="45">
        <f t="shared" ca="1" si="12"/>
        <v>0</v>
      </c>
      <c r="X45" s="25">
        <f t="shared" ca="1" si="1"/>
        <v>0</v>
      </c>
      <c r="Z45" s="28">
        <f t="shared" ca="1" si="19"/>
        <v>0</v>
      </c>
      <c r="AA45" s="233"/>
      <c r="AB45" s="45">
        <f t="shared" ca="1" si="13"/>
        <v>0</v>
      </c>
      <c r="AC45" s="45">
        <f t="shared" ca="1" si="2"/>
        <v>0</v>
      </c>
      <c r="AD45" s="25">
        <f t="shared" ca="1" si="3"/>
        <v>0</v>
      </c>
    </row>
    <row r="46" spans="1:30" x14ac:dyDescent="0.35">
      <c r="A46" s="238"/>
      <c r="B46" s="239" t="s">
        <v>56</v>
      </c>
      <c r="D46" s="20">
        <v>42</v>
      </c>
      <c r="E46" s="21">
        <f t="shared" ca="1" si="14"/>
        <v>15341</v>
      </c>
      <c r="F46" s="44">
        <f t="shared" ca="1" si="4"/>
        <v>15705</v>
      </c>
      <c r="G46" s="22" t="s">
        <v>119</v>
      </c>
      <c r="H46" s="44">
        <f t="shared" ca="1" si="15"/>
        <v>15341</v>
      </c>
      <c r="I46" s="45">
        <f t="shared" ca="1" si="5"/>
        <v>0</v>
      </c>
      <c r="J46" s="45">
        <f t="shared" ca="1" si="6"/>
        <v>0</v>
      </c>
      <c r="K46" s="45">
        <f t="shared" ca="1" si="7"/>
        <v>0</v>
      </c>
      <c r="L46" s="45"/>
      <c r="M46" s="45">
        <f t="shared" ca="1" si="16"/>
        <v>0</v>
      </c>
      <c r="N46" s="257">
        <f t="shared" ca="1" si="8"/>
        <v>0</v>
      </c>
      <c r="O46" s="23"/>
      <c r="P46" s="255">
        <f t="shared" ca="1" si="9"/>
        <v>0</v>
      </c>
      <c r="Q46" s="163">
        <f t="shared" ca="1" si="10"/>
        <v>0</v>
      </c>
      <c r="R46" s="164">
        <f ca="1">NPV(Q45,K46:$K$244) + ($A$13+$A$14+$A$15)/POWER(1+Q45,$A$28-D46+1)</f>
        <v>0</v>
      </c>
      <c r="S46" s="164">
        <f ca="1">NPV(Q46,K46:$K$244) + ($A$13+$A$14+$A$15)/POWER(1+Q46,$A$28-D46+1)</f>
        <v>0</v>
      </c>
      <c r="T46" s="45">
        <f t="shared" ca="1" si="11"/>
        <v>0</v>
      </c>
      <c r="U46" s="45">
        <f t="shared" ca="1" si="17"/>
        <v>0</v>
      </c>
      <c r="V46" s="45">
        <f t="shared" ca="1" si="18"/>
        <v>0</v>
      </c>
      <c r="W46" s="45">
        <f t="shared" ca="1" si="12"/>
        <v>0</v>
      </c>
      <c r="X46" s="25">
        <f t="shared" ca="1" si="1"/>
        <v>0</v>
      </c>
      <c r="Z46" s="28">
        <f t="shared" ca="1" si="19"/>
        <v>0</v>
      </c>
      <c r="AA46" s="233"/>
      <c r="AB46" s="45">
        <f t="shared" ca="1" si="13"/>
        <v>0</v>
      </c>
      <c r="AC46" s="45">
        <f t="shared" ca="1" si="2"/>
        <v>0</v>
      </c>
      <c r="AD46" s="25">
        <f t="shared" ca="1" si="3"/>
        <v>0</v>
      </c>
    </row>
    <row r="47" spans="1:30" x14ac:dyDescent="0.35">
      <c r="A47" s="240">
        <f ca="1">A21</f>
        <v>0</v>
      </c>
      <c r="B47" s="241" t="s">
        <v>57</v>
      </c>
      <c r="D47" s="20">
        <v>43</v>
      </c>
      <c r="E47" s="21">
        <f t="shared" ca="1" si="14"/>
        <v>15706</v>
      </c>
      <c r="F47" s="44">
        <f t="shared" ca="1" si="4"/>
        <v>16070</v>
      </c>
      <c r="G47" s="22" t="s">
        <v>119</v>
      </c>
      <c r="H47" s="44">
        <f t="shared" ca="1" si="15"/>
        <v>15706</v>
      </c>
      <c r="I47" s="45">
        <f t="shared" ca="1" si="5"/>
        <v>0</v>
      </c>
      <c r="J47" s="45">
        <f t="shared" ca="1" si="6"/>
        <v>0</v>
      </c>
      <c r="K47" s="45">
        <f t="shared" ca="1" si="7"/>
        <v>0</v>
      </c>
      <c r="L47" s="45"/>
      <c r="M47" s="45">
        <f t="shared" ca="1" si="16"/>
        <v>0</v>
      </c>
      <c r="N47" s="257">
        <f t="shared" ca="1" si="8"/>
        <v>0</v>
      </c>
      <c r="O47" s="23"/>
      <c r="P47" s="255">
        <f t="shared" ca="1" si="9"/>
        <v>0</v>
      </c>
      <c r="Q47" s="163">
        <f t="shared" ca="1" si="10"/>
        <v>0</v>
      </c>
      <c r="R47" s="164">
        <f ca="1">NPV(Q46,K47:$K$244) + ($A$13+$A$14+$A$15)/POWER(1+Q46,$A$28-D47+1)</f>
        <v>0</v>
      </c>
      <c r="S47" s="164">
        <f ca="1">NPV(Q47,K47:$K$244) + ($A$13+$A$14+$A$15)/POWER(1+Q47,$A$28-D47+1)</f>
        <v>0</v>
      </c>
      <c r="T47" s="45">
        <f t="shared" ca="1" si="11"/>
        <v>0</v>
      </c>
      <c r="U47" s="45">
        <f t="shared" ca="1" si="17"/>
        <v>0</v>
      </c>
      <c r="V47" s="45">
        <f t="shared" ca="1" si="18"/>
        <v>0</v>
      </c>
      <c r="W47" s="45">
        <f t="shared" ca="1" si="12"/>
        <v>0</v>
      </c>
      <c r="X47" s="25">
        <f t="shared" ca="1" si="1"/>
        <v>0</v>
      </c>
      <c r="Z47" s="28">
        <f t="shared" ca="1" si="19"/>
        <v>0</v>
      </c>
      <c r="AA47" s="233"/>
      <c r="AB47" s="45">
        <f t="shared" ca="1" si="13"/>
        <v>0</v>
      </c>
      <c r="AC47" s="45">
        <f t="shared" ca="1" si="2"/>
        <v>0</v>
      </c>
      <c r="AD47" s="25">
        <f t="shared" ca="1" si="3"/>
        <v>0</v>
      </c>
    </row>
    <row r="48" spans="1:30" x14ac:dyDescent="0.35">
      <c r="A48" s="240">
        <f ca="1">SUM(U5:U244)</f>
        <v>0</v>
      </c>
      <c r="B48" s="242" t="s">
        <v>58</v>
      </c>
      <c r="D48" s="20">
        <v>44</v>
      </c>
      <c r="E48" s="21">
        <f t="shared" ca="1" si="14"/>
        <v>16071</v>
      </c>
      <c r="F48" s="44">
        <f t="shared" ca="1" si="4"/>
        <v>16436</v>
      </c>
      <c r="G48" s="22" t="s">
        <v>119</v>
      </c>
      <c r="H48" s="44">
        <f t="shared" ca="1" si="15"/>
        <v>16071</v>
      </c>
      <c r="I48" s="45">
        <f t="shared" ca="1" si="5"/>
        <v>0</v>
      </c>
      <c r="J48" s="45">
        <f t="shared" ca="1" si="6"/>
        <v>0</v>
      </c>
      <c r="K48" s="45">
        <f t="shared" ca="1" si="7"/>
        <v>0</v>
      </c>
      <c r="L48" s="45"/>
      <c r="M48" s="45">
        <f t="shared" ca="1" si="16"/>
        <v>0</v>
      </c>
      <c r="N48" s="257">
        <f t="shared" ca="1" si="8"/>
        <v>0</v>
      </c>
      <c r="O48" s="23"/>
      <c r="P48" s="255">
        <f t="shared" ca="1" si="9"/>
        <v>0</v>
      </c>
      <c r="Q48" s="163">
        <f t="shared" ca="1" si="10"/>
        <v>0</v>
      </c>
      <c r="R48" s="164">
        <f ca="1">NPV(Q47,K48:$K$244) + ($A$13+$A$14+$A$15)/POWER(1+Q47,$A$28-D48+1)</f>
        <v>0</v>
      </c>
      <c r="S48" s="164">
        <f ca="1">NPV(Q48,K48:$K$244) + ($A$13+$A$14+$A$15)/POWER(1+Q48,$A$28-D48+1)</f>
        <v>0</v>
      </c>
      <c r="T48" s="45">
        <f t="shared" ca="1" si="11"/>
        <v>0</v>
      </c>
      <c r="U48" s="45">
        <f t="shared" ca="1" si="17"/>
        <v>0</v>
      </c>
      <c r="V48" s="45">
        <f t="shared" ca="1" si="18"/>
        <v>0</v>
      </c>
      <c r="W48" s="45">
        <f t="shared" ca="1" si="12"/>
        <v>0</v>
      </c>
      <c r="X48" s="25">
        <f t="shared" ca="1" si="1"/>
        <v>0</v>
      </c>
      <c r="Z48" s="28">
        <f t="shared" ca="1" si="19"/>
        <v>0</v>
      </c>
      <c r="AA48" s="233"/>
      <c r="AB48" s="45">
        <f t="shared" ca="1" si="13"/>
        <v>0</v>
      </c>
      <c r="AC48" s="45">
        <f t="shared" ca="1" si="2"/>
        <v>0</v>
      </c>
      <c r="AD48" s="25">
        <f t="shared" ca="1" si="3"/>
        <v>0</v>
      </c>
    </row>
    <row r="49" spans="1:30" x14ac:dyDescent="0.35">
      <c r="A49" s="240">
        <f ca="1">SUM(W5:W244)</f>
        <v>0</v>
      </c>
      <c r="B49" s="241" t="s">
        <v>59</v>
      </c>
      <c r="D49" s="20">
        <v>45</v>
      </c>
      <c r="E49" s="21">
        <f t="shared" ca="1" si="14"/>
        <v>16437</v>
      </c>
      <c r="F49" s="44">
        <f t="shared" ca="1" si="4"/>
        <v>16801</v>
      </c>
      <c r="G49" s="22" t="s">
        <v>119</v>
      </c>
      <c r="H49" s="44">
        <f t="shared" ca="1" si="15"/>
        <v>16437</v>
      </c>
      <c r="I49" s="45">
        <f t="shared" ca="1" si="5"/>
        <v>0</v>
      </c>
      <c r="J49" s="45">
        <f t="shared" ca="1" si="6"/>
        <v>0</v>
      </c>
      <c r="K49" s="45">
        <f t="shared" ca="1" si="7"/>
        <v>0</v>
      </c>
      <c r="L49" s="45"/>
      <c r="M49" s="45">
        <f t="shared" ca="1" si="16"/>
        <v>0</v>
      </c>
      <c r="N49" s="257">
        <f t="shared" ca="1" si="8"/>
        <v>0</v>
      </c>
      <c r="O49" s="23"/>
      <c r="P49" s="255">
        <f t="shared" ca="1" si="9"/>
        <v>0</v>
      </c>
      <c r="Q49" s="163">
        <f t="shared" ca="1" si="10"/>
        <v>0</v>
      </c>
      <c r="R49" s="164">
        <f ca="1">NPV(Q48,K49:$K$244) + ($A$13+$A$14+$A$15)/POWER(1+Q48,$A$28-D49+1)</f>
        <v>0</v>
      </c>
      <c r="S49" s="164">
        <f ca="1">NPV(Q49,K49:$K$244) + ($A$13+$A$14+$A$15)/POWER(1+Q49,$A$28-D49+1)</f>
        <v>0</v>
      </c>
      <c r="T49" s="45">
        <f t="shared" ca="1" si="11"/>
        <v>0</v>
      </c>
      <c r="U49" s="45">
        <f t="shared" ca="1" si="17"/>
        <v>0</v>
      </c>
      <c r="V49" s="45">
        <f t="shared" ca="1" si="18"/>
        <v>0</v>
      </c>
      <c r="W49" s="45">
        <f t="shared" ca="1" si="12"/>
        <v>0</v>
      </c>
      <c r="X49" s="25">
        <f t="shared" ca="1" si="1"/>
        <v>0</v>
      </c>
      <c r="Z49" s="28">
        <f t="shared" ca="1" si="19"/>
        <v>0</v>
      </c>
      <c r="AA49" s="233"/>
      <c r="AB49" s="45">
        <f t="shared" ca="1" si="13"/>
        <v>0</v>
      </c>
      <c r="AC49" s="45">
        <f t="shared" ca="1" si="2"/>
        <v>0</v>
      </c>
      <c r="AD49" s="25">
        <f t="shared" ca="1" si="3"/>
        <v>0</v>
      </c>
    </row>
    <row r="50" spans="1:30" x14ac:dyDescent="0.35">
      <c r="A50" s="240">
        <f ca="1">SUM(V5:V244)</f>
        <v>0</v>
      </c>
      <c r="B50" s="242" t="s">
        <v>60</v>
      </c>
      <c r="D50" s="20">
        <v>46</v>
      </c>
      <c r="E50" s="21">
        <f t="shared" ca="1" si="14"/>
        <v>16802</v>
      </c>
      <c r="F50" s="44">
        <f t="shared" ca="1" si="4"/>
        <v>17166</v>
      </c>
      <c r="G50" s="22" t="s">
        <v>119</v>
      </c>
      <c r="H50" s="44">
        <f t="shared" ca="1" si="15"/>
        <v>16802</v>
      </c>
      <c r="I50" s="45">
        <f t="shared" ca="1" si="5"/>
        <v>0</v>
      </c>
      <c r="J50" s="45">
        <f t="shared" ca="1" si="6"/>
        <v>0</v>
      </c>
      <c r="K50" s="45">
        <f t="shared" ca="1" si="7"/>
        <v>0</v>
      </c>
      <c r="L50" s="45"/>
      <c r="M50" s="45">
        <f t="shared" ca="1" si="16"/>
        <v>0</v>
      </c>
      <c r="N50" s="257">
        <f t="shared" ca="1" si="8"/>
        <v>0</v>
      </c>
      <c r="O50" s="23"/>
      <c r="P50" s="255">
        <f t="shared" ca="1" si="9"/>
        <v>0</v>
      </c>
      <c r="Q50" s="163">
        <f t="shared" ca="1" si="10"/>
        <v>0</v>
      </c>
      <c r="R50" s="164">
        <f ca="1">NPV(Q49,K50:$K$244) + ($A$13+$A$14+$A$15)/POWER(1+Q49,$A$28-D50+1)</f>
        <v>0</v>
      </c>
      <c r="S50" s="164">
        <f ca="1">NPV(Q50,K50:$K$244) + ($A$13+$A$14+$A$15)/POWER(1+Q50,$A$28-D50+1)</f>
        <v>0</v>
      </c>
      <c r="T50" s="45">
        <f t="shared" ca="1" si="11"/>
        <v>0</v>
      </c>
      <c r="U50" s="45">
        <f t="shared" ca="1" si="17"/>
        <v>0</v>
      </c>
      <c r="V50" s="45">
        <f t="shared" ca="1" si="18"/>
        <v>0</v>
      </c>
      <c r="W50" s="45">
        <f t="shared" ca="1" si="12"/>
        <v>0</v>
      </c>
      <c r="X50" s="25">
        <f t="shared" ca="1" si="1"/>
        <v>0</v>
      </c>
      <c r="Z50" s="28">
        <f t="shared" ca="1" si="19"/>
        <v>0</v>
      </c>
      <c r="AA50" s="233"/>
      <c r="AB50" s="45">
        <f t="shared" ca="1" si="13"/>
        <v>0</v>
      </c>
      <c r="AC50" s="45">
        <f t="shared" ca="1" si="2"/>
        <v>0</v>
      </c>
      <c r="AD50" s="25">
        <f t="shared" ca="1" si="3"/>
        <v>0</v>
      </c>
    </row>
    <row r="51" spans="1:30" x14ac:dyDescent="0.35">
      <c r="A51" s="240">
        <f ca="1">-(A13+A14+A15)</f>
        <v>0</v>
      </c>
      <c r="B51" s="243" t="s">
        <v>61</v>
      </c>
      <c r="C51" s="36"/>
      <c r="D51" s="20">
        <v>47</v>
      </c>
      <c r="E51" s="21">
        <f t="shared" ca="1" si="14"/>
        <v>17167</v>
      </c>
      <c r="F51" s="44">
        <f t="shared" ca="1" si="4"/>
        <v>17531</v>
      </c>
      <c r="G51" s="22" t="s">
        <v>119</v>
      </c>
      <c r="H51" s="44">
        <f t="shared" ca="1" si="15"/>
        <v>17167</v>
      </c>
      <c r="I51" s="45">
        <f t="shared" ca="1" si="5"/>
        <v>0</v>
      </c>
      <c r="J51" s="45">
        <f t="shared" ca="1" si="6"/>
        <v>0</v>
      </c>
      <c r="K51" s="45">
        <f t="shared" ca="1" si="7"/>
        <v>0</v>
      </c>
      <c r="L51" s="45"/>
      <c r="M51" s="45">
        <f t="shared" ca="1" si="16"/>
        <v>0</v>
      </c>
      <c r="N51" s="257">
        <f t="shared" ca="1" si="8"/>
        <v>0</v>
      </c>
      <c r="O51" s="23"/>
      <c r="P51" s="255">
        <f t="shared" ca="1" si="9"/>
        <v>0</v>
      </c>
      <c r="Q51" s="163">
        <f t="shared" ca="1" si="10"/>
        <v>0</v>
      </c>
      <c r="R51" s="164">
        <f ca="1">NPV(Q50,K51:$K$244) + ($A$13+$A$14+$A$15)/POWER(1+Q50,$A$28-D51+1)</f>
        <v>0</v>
      </c>
      <c r="S51" s="164">
        <f ca="1">NPV(Q51,K51:$K$244) + ($A$13+$A$14+$A$15)/POWER(1+Q51,$A$28-D51+1)</f>
        <v>0</v>
      </c>
      <c r="T51" s="45">
        <f t="shared" ca="1" si="11"/>
        <v>0</v>
      </c>
      <c r="U51" s="45">
        <f t="shared" ca="1" si="17"/>
        <v>0</v>
      </c>
      <c r="V51" s="45">
        <f t="shared" ca="1" si="18"/>
        <v>0</v>
      </c>
      <c r="W51" s="45">
        <f t="shared" ca="1" si="12"/>
        <v>0</v>
      </c>
      <c r="X51" s="25">
        <f t="shared" ca="1" si="1"/>
        <v>0</v>
      </c>
      <c r="Z51" s="28">
        <f t="shared" ca="1" si="19"/>
        <v>0</v>
      </c>
      <c r="AA51" s="233"/>
      <c r="AB51" s="45">
        <f t="shared" ca="1" si="13"/>
        <v>0</v>
      </c>
      <c r="AC51" s="45">
        <f t="shared" ca="1" si="2"/>
        <v>0</v>
      </c>
      <c r="AD51" s="25">
        <f t="shared" ca="1" si="3"/>
        <v>0</v>
      </c>
    </row>
    <row r="52" spans="1:30" x14ac:dyDescent="0.35">
      <c r="A52" s="244">
        <f ca="1">SUM(A47:A51)</f>
        <v>0</v>
      </c>
      <c r="B52" s="245" t="s">
        <v>254</v>
      </c>
      <c r="C52" s="38"/>
      <c r="D52" s="20">
        <v>48</v>
      </c>
      <c r="E52" s="21">
        <f t="shared" ca="1" si="14"/>
        <v>17532</v>
      </c>
      <c r="F52" s="44">
        <f t="shared" ca="1" si="4"/>
        <v>17897</v>
      </c>
      <c r="G52" s="22" t="s">
        <v>119</v>
      </c>
      <c r="H52" s="44">
        <f t="shared" ca="1" si="15"/>
        <v>17532</v>
      </c>
      <c r="I52" s="45">
        <f t="shared" ca="1" si="5"/>
        <v>0</v>
      </c>
      <c r="J52" s="45">
        <f t="shared" ca="1" si="6"/>
        <v>0</v>
      </c>
      <c r="K52" s="45">
        <f t="shared" ca="1" si="7"/>
        <v>0</v>
      </c>
      <c r="L52" s="45"/>
      <c r="M52" s="45">
        <f t="shared" ca="1" si="16"/>
        <v>0</v>
      </c>
      <c r="N52" s="257">
        <f t="shared" ca="1" si="8"/>
        <v>0</v>
      </c>
      <c r="O52" s="23"/>
      <c r="P52" s="255">
        <f t="shared" ca="1" si="9"/>
        <v>0</v>
      </c>
      <c r="Q52" s="163">
        <f t="shared" ca="1" si="10"/>
        <v>0</v>
      </c>
      <c r="R52" s="164">
        <f ca="1">NPV(Q51,K52:$K$244) + ($A$13+$A$14+$A$15)/POWER(1+Q51,$A$28-D52+1)</f>
        <v>0</v>
      </c>
      <c r="S52" s="164">
        <f ca="1">NPV(Q52,K52:$K$244) + ($A$13+$A$14+$A$15)/POWER(1+Q52,$A$28-D52+1)</f>
        <v>0</v>
      </c>
      <c r="T52" s="45">
        <f t="shared" ca="1" si="11"/>
        <v>0</v>
      </c>
      <c r="U52" s="45">
        <f t="shared" ca="1" si="17"/>
        <v>0</v>
      </c>
      <c r="V52" s="45">
        <f t="shared" ca="1" si="18"/>
        <v>0</v>
      </c>
      <c r="W52" s="45">
        <f t="shared" ca="1" si="12"/>
        <v>0</v>
      </c>
      <c r="X52" s="25">
        <f t="shared" ca="1" si="1"/>
        <v>0</v>
      </c>
      <c r="Z52" s="28">
        <f t="shared" ca="1" si="19"/>
        <v>0</v>
      </c>
      <c r="AA52" s="233"/>
      <c r="AB52" s="45">
        <f t="shared" ca="1" si="13"/>
        <v>0</v>
      </c>
      <c r="AC52" s="45">
        <f t="shared" ca="1" si="2"/>
        <v>0</v>
      </c>
      <c r="AD52" s="25">
        <f t="shared" ca="1" si="3"/>
        <v>0</v>
      </c>
    </row>
    <row r="53" spans="1:30" x14ac:dyDescent="0.35">
      <c r="A53" s="37"/>
      <c r="B53" s="37"/>
      <c r="C53" s="39"/>
      <c r="D53" s="20">
        <v>49</v>
      </c>
      <c r="E53" s="21">
        <f t="shared" ca="1" si="14"/>
        <v>17898</v>
      </c>
      <c r="F53" s="44">
        <f t="shared" ca="1" si="4"/>
        <v>18262</v>
      </c>
      <c r="G53" s="22" t="s">
        <v>119</v>
      </c>
      <c r="H53" s="44">
        <f t="shared" ca="1" si="15"/>
        <v>17898</v>
      </c>
      <c r="I53" s="45">
        <f t="shared" ca="1" si="5"/>
        <v>0</v>
      </c>
      <c r="J53" s="45">
        <f t="shared" ca="1" si="6"/>
        <v>0</v>
      </c>
      <c r="K53" s="45">
        <f t="shared" ca="1" si="7"/>
        <v>0</v>
      </c>
      <c r="L53" s="45"/>
      <c r="M53" s="45">
        <f t="shared" ca="1" si="16"/>
        <v>0</v>
      </c>
      <c r="N53" s="257">
        <f t="shared" ca="1" si="8"/>
        <v>0</v>
      </c>
      <c r="O53" s="23"/>
      <c r="P53" s="255">
        <f t="shared" ca="1" si="9"/>
        <v>0</v>
      </c>
      <c r="Q53" s="163">
        <f t="shared" ca="1" si="10"/>
        <v>0</v>
      </c>
      <c r="R53" s="164">
        <f ca="1">NPV(Q52,K53:$K$244) + ($A$13+$A$14+$A$15)/POWER(1+Q52,$A$28-D53+1)</f>
        <v>0</v>
      </c>
      <c r="S53" s="164">
        <f ca="1">NPV(Q53,K53:$K$244) + ($A$13+$A$14+$A$15)/POWER(1+Q53,$A$28-D53+1)</f>
        <v>0</v>
      </c>
      <c r="T53" s="45">
        <f t="shared" ca="1" si="11"/>
        <v>0</v>
      </c>
      <c r="U53" s="45">
        <f t="shared" ca="1" si="17"/>
        <v>0</v>
      </c>
      <c r="V53" s="45">
        <f t="shared" ca="1" si="18"/>
        <v>0</v>
      </c>
      <c r="W53" s="45">
        <f t="shared" ca="1" si="12"/>
        <v>0</v>
      </c>
      <c r="X53" s="25">
        <f t="shared" ca="1" si="1"/>
        <v>0</v>
      </c>
      <c r="Z53" s="28">
        <f t="shared" ca="1" si="19"/>
        <v>0</v>
      </c>
      <c r="AA53" s="233"/>
      <c r="AB53" s="45">
        <f t="shared" ca="1" si="13"/>
        <v>0</v>
      </c>
      <c r="AC53" s="45">
        <f t="shared" ca="1" si="2"/>
        <v>0</v>
      </c>
      <c r="AD53" s="25">
        <f t="shared" ca="1" si="3"/>
        <v>0</v>
      </c>
    </row>
    <row r="54" spans="1:30" x14ac:dyDescent="0.35">
      <c r="A54" s="238"/>
      <c r="B54" s="239" t="s">
        <v>62</v>
      </c>
      <c r="C54" s="38"/>
      <c r="D54" s="20">
        <v>50</v>
      </c>
      <c r="E54" s="21">
        <f t="shared" ca="1" si="14"/>
        <v>18263</v>
      </c>
      <c r="F54" s="44">
        <f t="shared" ca="1" si="4"/>
        <v>18627</v>
      </c>
      <c r="G54" s="22" t="s">
        <v>119</v>
      </c>
      <c r="H54" s="44">
        <f t="shared" ca="1" si="15"/>
        <v>18263</v>
      </c>
      <c r="I54" s="45">
        <f t="shared" ca="1" si="5"/>
        <v>0</v>
      </c>
      <c r="J54" s="45">
        <f t="shared" ca="1" si="6"/>
        <v>0</v>
      </c>
      <c r="K54" s="45">
        <f t="shared" ca="1" si="7"/>
        <v>0</v>
      </c>
      <c r="L54" s="45"/>
      <c r="M54" s="45">
        <f t="shared" ca="1" si="16"/>
        <v>0</v>
      </c>
      <c r="N54" s="257">
        <f t="shared" ca="1" si="8"/>
        <v>0</v>
      </c>
      <c r="O54" s="23"/>
      <c r="P54" s="255">
        <f t="shared" ca="1" si="9"/>
        <v>0</v>
      </c>
      <c r="Q54" s="163">
        <f t="shared" ca="1" si="10"/>
        <v>0</v>
      </c>
      <c r="R54" s="164">
        <f ca="1">NPV(Q53,K54:$K$244) + ($A$13+$A$14+$A$15)/POWER(1+Q53,$A$28-D54+1)</f>
        <v>0</v>
      </c>
      <c r="S54" s="164">
        <f ca="1">NPV(Q54,K54:$K$244) + ($A$13+$A$14+$A$15)/POWER(1+Q54,$A$28-D54+1)</f>
        <v>0</v>
      </c>
      <c r="T54" s="45">
        <f t="shared" ca="1" si="11"/>
        <v>0</v>
      </c>
      <c r="U54" s="45">
        <f t="shared" ca="1" si="17"/>
        <v>0</v>
      </c>
      <c r="V54" s="45">
        <f t="shared" ca="1" si="18"/>
        <v>0</v>
      </c>
      <c r="W54" s="45">
        <f t="shared" ca="1" si="12"/>
        <v>0</v>
      </c>
      <c r="X54" s="25">
        <f t="shared" ca="1" si="1"/>
        <v>0</v>
      </c>
      <c r="Z54" s="28">
        <f t="shared" ca="1" si="19"/>
        <v>0</v>
      </c>
      <c r="AA54" s="233"/>
      <c r="AB54" s="45">
        <f t="shared" ca="1" si="13"/>
        <v>0</v>
      </c>
      <c r="AC54" s="45">
        <f t="shared" ca="1" si="2"/>
        <v>0</v>
      </c>
      <c r="AD54" s="25">
        <f t="shared" ca="1" si="3"/>
        <v>0</v>
      </c>
    </row>
    <row r="55" spans="1:30" x14ac:dyDescent="0.35">
      <c r="A55" s="240">
        <f ca="1">A36</f>
        <v>0</v>
      </c>
      <c r="B55" s="241" t="s">
        <v>57</v>
      </c>
      <c r="C55" s="39"/>
      <c r="D55" s="20">
        <v>51</v>
      </c>
      <c r="E55" s="21">
        <f t="shared" ca="1" si="14"/>
        <v>18628</v>
      </c>
      <c r="F55" s="44">
        <f t="shared" ca="1" si="4"/>
        <v>18992</v>
      </c>
      <c r="G55" s="22" t="s">
        <v>119</v>
      </c>
      <c r="H55" s="44">
        <f t="shared" ca="1" si="15"/>
        <v>18628</v>
      </c>
      <c r="I55" s="45">
        <f t="shared" ca="1" si="5"/>
        <v>0</v>
      </c>
      <c r="J55" s="45">
        <f t="shared" ca="1" si="6"/>
        <v>0</v>
      </c>
      <c r="K55" s="45">
        <f t="shared" ca="1" si="7"/>
        <v>0</v>
      </c>
      <c r="L55" s="45"/>
      <c r="M55" s="45">
        <f t="shared" ca="1" si="16"/>
        <v>0</v>
      </c>
      <c r="N55" s="257">
        <f t="shared" ca="1" si="8"/>
        <v>0</v>
      </c>
      <c r="O55" s="23"/>
      <c r="P55" s="255">
        <f t="shared" ca="1" si="9"/>
        <v>0</v>
      </c>
      <c r="Q55" s="163">
        <f t="shared" ca="1" si="10"/>
        <v>0</v>
      </c>
      <c r="R55" s="164">
        <f ca="1">NPV(Q54,K55:$K$244) + ($A$13+$A$14+$A$15)/POWER(1+Q54,$A$28-D55+1)</f>
        <v>0</v>
      </c>
      <c r="S55" s="164">
        <f ca="1">NPV(Q55,K55:$K$244) + ($A$13+$A$14+$A$15)/POWER(1+Q55,$A$28-D55+1)</f>
        <v>0</v>
      </c>
      <c r="T55" s="45">
        <f t="shared" ca="1" si="11"/>
        <v>0</v>
      </c>
      <c r="U55" s="45">
        <f t="shared" ca="1" si="17"/>
        <v>0</v>
      </c>
      <c r="V55" s="45">
        <f t="shared" ca="1" si="18"/>
        <v>0</v>
      </c>
      <c r="W55" s="45">
        <f t="shared" ca="1" si="12"/>
        <v>0</v>
      </c>
      <c r="X55" s="25">
        <f t="shared" ca="1" si="1"/>
        <v>0</v>
      </c>
      <c r="Z55" s="28">
        <f t="shared" ca="1" si="19"/>
        <v>0</v>
      </c>
      <c r="AA55" s="233"/>
      <c r="AB55" s="45">
        <f t="shared" ca="1" si="13"/>
        <v>0</v>
      </c>
      <c r="AC55" s="45">
        <f t="shared" ca="1" si="2"/>
        <v>0</v>
      </c>
      <c r="AD55" s="25">
        <f t="shared" ca="1" si="3"/>
        <v>0</v>
      </c>
    </row>
    <row r="56" spans="1:30" x14ac:dyDescent="0.35">
      <c r="A56" s="240">
        <f>-SUM(AA5:AA244)</f>
        <v>0</v>
      </c>
      <c r="B56" s="241" t="s">
        <v>63</v>
      </c>
      <c r="D56" s="20">
        <v>52</v>
      </c>
      <c r="E56" s="21">
        <f t="shared" ca="1" si="14"/>
        <v>18993</v>
      </c>
      <c r="F56" s="44">
        <f t="shared" ca="1" si="4"/>
        <v>19358</v>
      </c>
      <c r="G56" s="22" t="s">
        <v>119</v>
      </c>
      <c r="H56" s="44">
        <f t="shared" ca="1" si="15"/>
        <v>18993</v>
      </c>
      <c r="I56" s="45">
        <f t="shared" ca="1" si="5"/>
        <v>0</v>
      </c>
      <c r="J56" s="45">
        <f t="shared" ca="1" si="6"/>
        <v>0</v>
      </c>
      <c r="K56" s="45">
        <f t="shared" ca="1" si="7"/>
        <v>0</v>
      </c>
      <c r="L56" s="45"/>
      <c r="M56" s="45">
        <f t="shared" ca="1" si="16"/>
        <v>0</v>
      </c>
      <c r="N56" s="257">
        <f t="shared" ca="1" si="8"/>
        <v>0</v>
      </c>
      <c r="O56" s="23"/>
      <c r="P56" s="255">
        <f t="shared" ca="1" si="9"/>
        <v>0</v>
      </c>
      <c r="Q56" s="163">
        <f t="shared" ca="1" si="10"/>
        <v>0</v>
      </c>
      <c r="R56" s="164">
        <f ca="1">NPV(Q55,K56:$K$244) + ($A$13+$A$14+$A$15)/POWER(1+Q55,$A$28-D56+1)</f>
        <v>0</v>
      </c>
      <c r="S56" s="164">
        <f ca="1">NPV(Q56,K56:$K$244) + ($A$13+$A$14+$A$15)/POWER(1+Q56,$A$28-D56+1)</f>
        <v>0</v>
      </c>
      <c r="T56" s="45">
        <f t="shared" ca="1" si="11"/>
        <v>0</v>
      </c>
      <c r="U56" s="45">
        <f t="shared" ca="1" si="17"/>
        <v>0</v>
      </c>
      <c r="V56" s="45">
        <f t="shared" ca="1" si="18"/>
        <v>0</v>
      </c>
      <c r="W56" s="45">
        <f t="shared" ca="1" si="12"/>
        <v>0</v>
      </c>
      <c r="X56" s="25">
        <f t="shared" ca="1" si="1"/>
        <v>0</v>
      </c>
      <c r="Z56" s="28">
        <f t="shared" ca="1" si="19"/>
        <v>0</v>
      </c>
      <c r="AA56" s="233"/>
      <c r="AB56" s="45">
        <f t="shared" ca="1" si="13"/>
        <v>0</v>
      </c>
      <c r="AC56" s="45">
        <f t="shared" ca="1" si="2"/>
        <v>0</v>
      </c>
      <c r="AD56" s="25">
        <f t="shared" ca="1" si="3"/>
        <v>0</v>
      </c>
    </row>
    <row r="57" spans="1:30" x14ac:dyDescent="0.35">
      <c r="A57" s="240">
        <f ca="1">-SUM(AB5:AB244)</f>
        <v>0</v>
      </c>
      <c r="B57" s="241" t="s">
        <v>64</v>
      </c>
      <c r="C57" s="29"/>
      <c r="D57" s="20">
        <v>53</v>
      </c>
      <c r="E57" s="21">
        <f t="shared" ca="1" si="14"/>
        <v>19359</v>
      </c>
      <c r="F57" s="44">
        <f t="shared" ca="1" si="4"/>
        <v>19723</v>
      </c>
      <c r="G57" s="22" t="s">
        <v>119</v>
      </c>
      <c r="H57" s="44">
        <f t="shared" ca="1" si="15"/>
        <v>19359</v>
      </c>
      <c r="I57" s="45">
        <f t="shared" ca="1" si="5"/>
        <v>0</v>
      </c>
      <c r="J57" s="45">
        <f t="shared" ca="1" si="6"/>
        <v>0</v>
      </c>
      <c r="K57" s="45">
        <f t="shared" ca="1" si="7"/>
        <v>0</v>
      </c>
      <c r="L57" s="45"/>
      <c r="M57" s="45">
        <f t="shared" ca="1" si="16"/>
        <v>0</v>
      </c>
      <c r="N57" s="257">
        <f t="shared" ca="1" si="8"/>
        <v>0</v>
      </c>
      <c r="O57" s="23"/>
      <c r="P57" s="255">
        <f t="shared" ca="1" si="9"/>
        <v>0</v>
      </c>
      <c r="Q57" s="163">
        <f t="shared" ca="1" si="10"/>
        <v>0</v>
      </c>
      <c r="R57" s="164">
        <f ca="1">NPV(Q56,K57:$K$244) + ($A$13+$A$14+$A$15)/POWER(1+Q56,$A$28-D57+1)</f>
        <v>0</v>
      </c>
      <c r="S57" s="164">
        <f ca="1">NPV(Q57,K57:$K$244) + ($A$13+$A$14+$A$15)/POWER(1+Q57,$A$28-D57+1)</f>
        <v>0</v>
      </c>
      <c r="T57" s="45">
        <f t="shared" ca="1" si="11"/>
        <v>0</v>
      </c>
      <c r="U57" s="45">
        <f t="shared" ca="1" si="17"/>
        <v>0</v>
      </c>
      <c r="V57" s="45">
        <f t="shared" ca="1" si="18"/>
        <v>0</v>
      </c>
      <c r="W57" s="45">
        <f t="shared" ca="1" si="12"/>
        <v>0</v>
      </c>
      <c r="X57" s="25">
        <f t="shared" ca="1" si="1"/>
        <v>0</v>
      </c>
      <c r="Z57" s="28">
        <f t="shared" ca="1" si="19"/>
        <v>0</v>
      </c>
      <c r="AA57" s="233"/>
      <c r="AB57" s="45">
        <f t="shared" ca="1" si="13"/>
        <v>0</v>
      </c>
      <c r="AC57" s="45">
        <f t="shared" ca="1" si="2"/>
        <v>0</v>
      </c>
      <c r="AD57" s="25">
        <f t="shared" ca="1" si="3"/>
        <v>0</v>
      </c>
    </row>
    <row r="58" spans="1:30" x14ac:dyDescent="0.35">
      <c r="A58" s="240">
        <f ca="1">SUM(AC5:AC244)</f>
        <v>0</v>
      </c>
      <c r="B58" s="241" t="s">
        <v>65</v>
      </c>
      <c r="D58" s="20">
        <v>54</v>
      </c>
      <c r="E58" s="21">
        <f t="shared" ca="1" si="14"/>
        <v>19724</v>
      </c>
      <c r="F58" s="44">
        <f t="shared" ca="1" si="4"/>
        <v>20088</v>
      </c>
      <c r="G58" s="22" t="s">
        <v>119</v>
      </c>
      <c r="H58" s="44">
        <f t="shared" ca="1" si="15"/>
        <v>19724</v>
      </c>
      <c r="I58" s="45">
        <f t="shared" ca="1" si="5"/>
        <v>0</v>
      </c>
      <c r="J58" s="45">
        <f t="shared" ca="1" si="6"/>
        <v>0</v>
      </c>
      <c r="K58" s="45">
        <f t="shared" ca="1" si="7"/>
        <v>0</v>
      </c>
      <c r="L58" s="45"/>
      <c r="M58" s="45">
        <f t="shared" ca="1" si="16"/>
        <v>0</v>
      </c>
      <c r="N58" s="257">
        <f t="shared" ca="1" si="8"/>
        <v>0</v>
      </c>
      <c r="O58" s="23"/>
      <c r="P58" s="255">
        <f t="shared" ca="1" si="9"/>
        <v>0</v>
      </c>
      <c r="Q58" s="163">
        <f t="shared" ca="1" si="10"/>
        <v>0</v>
      </c>
      <c r="R58" s="164">
        <f ca="1">NPV(Q57,K58:$K$244) + ($A$13+$A$14+$A$15)/POWER(1+Q57,$A$28-D58+1)</f>
        <v>0</v>
      </c>
      <c r="S58" s="164">
        <f ca="1">NPV(Q58,K58:$K$244) + ($A$13+$A$14+$A$15)/POWER(1+Q58,$A$28-D58+1)</f>
        <v>0</v>
      </c>
      <c r="T58" s="45">
        <f t="shared" ca="1" si="11"/>
        <v>0</v>
      </c>
      <c r="U58" s="45">
        <f t="shared" ca="1" si="17"/>
        <v>0</v>
      </c>
      <c r="V58" s="45">
        <f t="shared" ca="1" si="18"/>
        <v>0</v>
      </c>
      <c r="W58" s="45">
        <f t="shared" ca="1" si="12"/>
        <v>0</v>
      </c>
      <c r="X58" s="25">
        <f t="shared" ca="1" si="1"/>
        <v>0</v>
      </c>
      <c r="Z58" s="28">
        <f t="shared" ca="1" si="19"/>
        <v>0</v>
      </c>
      <c r="AA58" s="233"/>
      <c r="AB58" s="45">
        <f t="shared" ca="1" si="13"/>
        <v>0</v>
      </c>
      <c r="AC58" s="45">
        <f t="shared" ca="1" si="2"/>
        <v>0</v>
      </c>
      <c r="AD58" s="25">
        <f t="shared" ca="1" si="3"/>
        <v>0</v>
      </c>
    </row>
    <row r="59" spans="1:30" x14ac:dyDescent="0.35">
      <c r="A59" s="244">
        <f ca="1">SUM(A55:A58)</f>
        <v>0</v>
      </c>
      <c r="B59" s="245" t="s">
        <v>254</v>
      </c>
      <c r="C59" s="36"/>
      <c r="D59" s="20">
        <v>55</v>
      </c>
      <c r="E59" s="21">
        <f t="shared" ca="1" si="14"/>
        <v>20089</v>
      </c>
      <c r="F59" s="44">
        <f t="shared" ca="1" si="4"/>
        <v>20453</v>
      </c>
      <c r="G59" s="22" t="s">
        <v>119</v>
      </c>
      <c r="H59" s="44">
        <f t="shared" ca="1" si="15"/>
        <v>20089</v>
      </c>
      <c r="I59" s="45">
        <f t="shared" ca="1" si="5"/>
        <v>0</v>
      </c>
      <c r="J59" s="45">
        <f t="shared" ca="1" si="6"/>
        <v>0</v>
      </c>
      <c r="K59" s="45">
        <f t="shared" ca="1" si="7"/>
        <v>0</v>
      </c>
      <c r="L59" s="45"/>
      <c r="M59" s="45">
        <f t="shared" ca="1" si="16"/>
        <v>0</v>
      </c>
      <c r="N59" s="257">
        <f t="shared" ca="1" si="8"/>
        <v>0</v>
      </c>
      <c r="O59" s="23"/>
      <c r="P59" s="255">
        <f t="shared" ca="1" si="9"/>
        <v>0</v>
      </c>
      <c r="Q59" s="163">
        <f t="shared" ca="1" si="10"/>
        <v>0</v>
      </c>
      <c r="R59" s="164">
        <f ca="1">NPV(Q58,K59:$K$244) + ($A$13+$A$14+$A$15)/POWER(1+Q58,$A$28-D59+1)</f>
        <v>0</v>
      </c>
      <c r="S59" s="164">
        <f ca="1">NPV(Q59,K59:$K$244) + ($A$13+$A$14+$A$15)/POWER(1+Q59,$A$28-D59+1)</f>
        <v>0</v>
      </c>
      <c r="T59" s="45">
        <f t="shared" ca="1" si="11"/>
        <v>0</v>
      </c>
      <c r="U59" s="45">
        <f t="shared" ca="1" si="17"/>
        <v>0</v>
      </c>
      <c r="V59" s="45">
        <f t="shared" ca="1" si="18"/>
        <v>0</v>
      </c>
      <c r="W59" s="45">
        <f t="shared" ca="1" si="12"/>
        <v>0</v>
      </c>
      <c r="X59" s="25">
        <f t="shared" ca="1" si="1"/>
        <v>0</v>
      </c>
      <c r="Z59" s="28">
        <f t="shared" ca="1" si="19"/>
        <v>0</v>
      </c>
      <c r="AA59" s="233"/>
      <c r="AB59" s="45">
        <f t="shared" ca="1" si="13"/>
        <v>0</v>
      </c>
      <c r="AC59" s="45">
        <f t="shared" ca="1" si="2"/>
        <v>0</v>
      </c>
      <c r="AD59" s="25">
        <f t="shared" ca="1" si="3"/>
        <v>0</v>
      </c>
    </row>
    <row r="60" spans="1:30" x14ac:dyDescent="0.35">
      <c r="C60" s="38"/>
      <c r="D60" s="20">
        <v>56</v>
      </c>
      <c r="E60" s="21">
        <f t="shared" ca="1" si="14"/>
        <v>20454</v>
      </c>
      <c r="F60" s="44">
        <f t="shared" ca="1" si="4"/>
        <v>20819</v>
      </c>
      <c r="G60" s="22" t="s">
        <v>119</v>
      </c>
      <c r="H60" s="44">
        <f t="shared" ca="1" si="15"/>
        <v>20454</v>
      </c>
      <c r="I60" s="45">
        <f t="shared" ca="1" si="5"/>
        <v>0</v>
      </c>
      <c r="J60" s="45">
        <f t="shared" ca="1" si="6"/>
        <v>0</v>
      </c>
      <c r="K60" s="45">
        <f t="shared" ca="1" si="7"/>
        <v>0</v>
      </c>
      <c r="L60" s="45"/>
      <c r="M60" s="45">
        <f t="shared" ca="1" si="16"/>
        <v>0</v>
      </c>
      <c r="N60" s="257">
        <f t="shared" ca="1" si="8"/>
        <v>0</v>
      </c>
      <c r="O60" s="23"/>
      <c r="P60" s="255">
        <f t="shared" ca="1" si="9"/>
        <v>0</v>
      </c>
      <c r="Q60" s="163">
        <f t="shared" ca="1" si="10"/>
        <v>0</v>
      </c>
      <c r="R60" s="164">
        <f ca="1">NPV(Q59,K60:$K$244) + ($A$13+$A$14+$A$15)/POWER(1+Q59,$A$28-D60+1)</f>
        <v>0</v>
      </c>
      <c r="S60" s="164">
        <f ca="1">NPV(Q60,K60:$K$244) + ($A$13+$A$14+$A$15)/POWER(1+Q60,$A$28-D60+1)</f>
        <v>0</v>
      </c>
      <c r="T60" s="45">
        <f t="shared" ca="1" si="11"/>
        <v>0</v>
      </c>
      <c r="U60" s="45">
        <f t="shared" ca="1" si="17"/>
        <v>0</v>
      </c>
      <c r="V60" s="45">
        <f t="shared" ca="1" si="18"/>
        <v>0</v>
      </c>
      <c r="W60" s="45">
        <f t="shared" ca="1" si="12"/>
        <v>0</v>
      </c>
      <c r="X60" s="25">
        <f t="shared" ca="1" si="1"/>
        <v>0</v>
      </c>
      <c r="Z60" s="28">
        <f t="shared" ca="1" si="19"/>
        <v>0</v>
      </c>
      <c r="AA60" s="233"/>
      <c r="AB60" s="45">
        <f t="shared" ca="1" si="13"/>
        <v>0</v>
      </c>
      <c r="AC60" s="45">
        <f t="shared" ca="1" si="2"/>
        <v>0</v>
      </c>
      <c r="AD60" s="25">
        <f t="shared" ca="1" si="3"/>
        <v>0</v>
      </c>
    </row>
    <row r="61" spans="1:30" x14ac:dyDescent="0.35">
      <c r="C61" s="38"/>
      <c r="D61" s="20">
        <v>57</v>
      </c>
      <c r="E61" s="21">
        <f t="shared" ca="1" si="14"/>
        <v>20820</v>
      </c>
      <c r="F61" s="44">
        <f t="shared" ca="1" si="4"/>
        <v>21184</v>
      </c>
      <c r="G61" s="22" t="s">
        <v>119</v>
      </c>
      <c r="H61" s="44">
        <f t="shared" ca="1" si="15"/>
        <v>20820</v>
      </c>
      <c r="I61" s="45">
        <f t="shared" ca="1" si="5"/>
        <v>0</v>
      </c>
      <c r="J61" s="45">
        <f t="shared" ca="1" si="6"/>
        <v>0</v>
      </c>
      <c r="K61" s="45">
        <f t="shared" ca="1" si="7"/>
        <v>0</v>
      </c>
      <c r="L61" s="45"/>
      <c r="M61" s="45">
        <f t="shared" ca="1" si="16"/>
        <v>0</v>
      </c>
      <c r="N61" s="257">
        <f t="shared" ca="1" si="8"/>
        <v>0</v>
      </c>
      <c r="O61" s="23"/>
      <c r="P61" s="255">
        <f t="shared" ca="1" si="9"/>
        <v>0</v>
      </c>
      <c r="Q61" s="163">
        <f t="shared" ca="1" si="10"/>
        <v>0</v>
      </c>
      <c r="R61" s="164">
        <f ca="1">NPV(Q60,K61:$K$244) + ($A$13+$A$14+$A$15)/POWER(1+Q60,$A$28-D61+1)</f>
        <v>0</v>
      </c>
      <c r="S61" s="164">
        <f ca="1">NPV(Q61,K61:$K$244) + ($A$13+$A$14+$A$15)/POWER(1+Q61,$A$28-D61+1)</f>
        <v>0</v>
      </c>
      <c r="T61" s="45">
        <f t="shared" ca="1" si="11"/>
        <v>0</v>
      </c>
      <c r="U61" s="45">
        <f t="shared" ca="1" si="17"/>
        <v>0</v>
      </c>
      <c r="V61" s="45">
        <f t="shared" ca="1" si="18"/>
        <v>0</v>
      </c>
      <c r="W61" s="45">
        <f t="shared" ca="1" si="12"/>
        <v>0</v>
      </c>
      <c r="X61" s="25">
        <f t="shared" ca="1" si="1"/>
        <v>0</v>
      </c>
      <c r="Z61" s="28">
        <f t="shared" ca="1" si="19"/>
        <v>0</v>
      </c>
      <c r="AA61" s="233"/>
      <c r="AB61" s="45">
        <f t="shared" ca="1" si="13"/>
        <v>0</v>
      </c>
      <c r="AC61" s="45">
        <f t="shared" ca="1" si="2"/>
        <v>0</v>
      </c>
      <c r="AD61" s="25">
        <f t="shared" ca="1" si="3"/>
        <v>0</v>
      </c>
    </row>
    <row r="62" spans="1:30" x14ac:dyDescent="0.35">
      <c r="C62" s="38"/>
      <c r="D62" s="20">
        <v>58</v>
      </c>
      <c r="E62" s="21">
        <f t="shared" ca="1" si="14"/>
        <v>21185</v>
      </c>
      <c r="F62" s="44">
        <f t="shared" ca="1" si="4"/>
        <v>21549</v>
      </c>
      <c r="G62" s="22" t="s">
        <v>119</v>
      </c>
      <c r="H62" s="44">
        <f t="shared" ca="1" si="15"/>
        <v>21185</v>
      </c>
      <c r="I62" s="45">
        <f t="shared" ca="1" si="5"/>
        <v>0</v>
      </c>
      <c r="J62" s="45">
        <f t="shared" ca="1" si="6"/>
        <v>0</v>
      </c>
      <c r="K62" s="45">
        <f t="shared" ca="1" si="7"/>
        <v>0</v>
      </c>
      <c r="L62" s="45"/>
      <c r="M62" s="45">
        <f t="shared" ca="1" si="16"/>
        <v>0</v>
      </c>
      <c r="N62" s="257">
        <f t="shared" ca="1" si="8"/>
        <v>0</v>
      </c>
      <c r="O62" s="23"/>
      <c r="P62" s="255">
        <f t="shared" ca="1" si="9"/>
        <v>0</v>
      </c>
      <c r="Q62" s="163">
        <f t="shared" ca="1" si="10"/>
        <v>0</v>
      </c>
      <c r="R62" s="164">
        <f ca="1">NPV(Q61,K62:$K$244) + ($A$13+$A$14+$A$15)/POWER(1+Q61,$A$28-D62+1)</f>
        <v>0</v>
      </c>
      <c r="S62" s="164">
        <f ca="1">NPV(Q62,K62:$K$244) + ($A$13+$A$14+$A$15)/POWER(1+Q62,$A$28-D62+1)</f>
        <v>0</v>
      </c>
      <c r="T62" s="45">
        <f t="shared" ca="1" si="11"/>
        <v>0</v>
      </c>
      <c r="U62" s="45">
        <f t="shared" ca="1" si="17"/>
        <v>0</v>
      </c>
      <c r="V62" s="45">
        <f t="shared" ca="1" si="18"/>
        <v>0</v>
      </c>
      <c r="W62" s="45">
        <f t="shared" ca="1" si="12"/>
        <v>0</v>
      </c>
      <c r="X62" s="25">
        <f t="shared" ca="1" si="1"/>
        <v>0</v>
      </c>
      <c r="Z62" s="28">
        <f t="shared" ca="1" si="19"/>
        <v>0</v>
      </c>
      <c r="AA62" s="233"/>
      <c r="AB62" s="45">
        <f t="shared" ca="1" si="13"/>
        <v>0</v>
      </c>
      <c r="AC62" s="45">
        <f t="shared" ca="1" si="2"/>
        <v>0</v>
      </c>
      <c r="AD62" s="25">
        <f t="shared" ca="1" si="3"/>
        <v>0</v>
      </c>
    </row>
    <row r="63" spans="1:30" x14ac:dyDescent="0.35">
      <c r="C63" s="38"/>
      <c r="D63" s="20">
        <v>59</v>
      </c>
      <c r="E63" s="21">
        <f t="shared" ca="1" si="14"/>
        <v>21550</v>
      </c>
      <c r="F63" s="44">
        <f t="shared" ca="1" si="4"/>
        <v>21914</v>
      </c>
      <c r="G63" s="22" t="s">
        <v>119</v>
      </c>
      <c r="H63" s="44">
        <f t="shared" ca="1" si="15"/>
        <v>21550</v>
      </c>
      <c r="I63" s="45">
        <f t="shared" ca="1" si="5"/>
        <v>0</v>
      </c>
      <c r="J63" s="45">
        <f t="shared" ca="1" si="6"/>
        <v>0</v>
      </c>
      <c r="K63" s="45">
        <f t="shared" ca="1" si="7"/>
        <v>0</v>
      </c>
      <c r="L63" s="45"/>
      <c r="M63" s="45">
        <f t="shared" ca="1" si="16"/>
        <v>0</v>
      </c>
      <c r="N63" s="257">
        <f t="shared" ca="1" si="8"/>
        <v>0</v>
      </c>
      <c r="O63" s="23"/>
      <c r="P63" s="255">
        <f t="shared" ca="1" si="9"/>
        <v>0</v>
      </c>
      <c r="Q63" s="163">
        <f t="shared" ca="1" si="10"/>
        <v>0</v>
      </c>
      <c r="R63" s="164">
        <f ca="1">NPV(Q62,K63:$K$244) + ($A$13+$A$14+$A$15)/POWER(1+Q62,$A$28-D63+1)</f>
        <v>0</v>
      </c>
      <c r="S63" s="164">
        <f ca="1">NPV(Q63,K63:$K$244) + ($A$13+$A$14+$A$15)/POWER(1+Q63,$A$28-D63+1)</f>
        <v>0</v>
      </c>
      <c r="T63" s="45">
        <f t="shared" ca="1" si="11"/>
        <v>0</v>
      </c>
      <c r="U63" s="45">
        <f t="shared" ca="1" si="17"/>
        <v>0</v>
      </c>
      <c r="V63" s="45">
        <f t="shared" ca="1" si="18"/>
        <v>0</v>
      </c>
      <c r="W63" s="45">
        <f t="shared" ca="1" si="12"/>
        <v>0</v>
      </c>
      <c r="X63" s="25">
        <f t="shared" ca="1" si="1"/>
        <v>0</v>
      </c>
      <c r="Z63" s="28">
        <f t="shared" ca="1" si="19"/>
        <v>0</v>
      </c>
      <c r="AA63" s="233"/>
      <c r="AB63" s="45">
        <f t="shared" ca="1" si="13"/>
        <v>0</v>
      </c>
      <c r="AC63" s="45">
        <f t="shared" ca="1" si="2"/>
        <v>0</v>
      </c>
      <c r="AD63" s="25">
        <f t="shared" ca="1" si="3"/>
        <v>0</v>
      </c>
    </row>
    <row r="64" spans="1:30" x14ac:dyDescent="0.35">
      <c r="C64" s="29"/>
      <c r="D64" s="20">
        <v>60</v>
      </c>
      <c r="E64" s="21">
        <f t="shared" ca="1" si="14"/>
        <v>21915</v>
      </c>
      <c r="F64" s="44">
        <f t="shared" ca="1" si="4"/>
        <v>22280</v>
      </c>
      <c r="G64" s="22" t="s">
        <v>119</v>
      </c>
      <c r="H64" s="44">
        <f t="shared" ca="1" si="15"/>
        <v>21915</v>
      </c>
      <c r="I64" s="45">
        <f t="shared" ca="1" si="5"/>
        <v>0</v>
      </c>
      <c r="J64" s="45">
        <f t="shared" ca="1" si="6"/>
        <v>0</v>
      </c>
      <c r="K64" s="45">
        <f t="shared" ca="1" si="7"/>
        <v>0</v>
      </c>
      <c r="L64" s="45"/>
      <c r="M64" s="45">
        <f t="shared" ca="1" si="16"/>
        <v>0</v>
      </c>
      <c r="N64" s="257">
        <f t="shared" ca="1" si="8"/>
        <v>0</v>
      </c>
      <c r="O64" s="23"/>
      <c r="P64" s="255">
        <f t="shared" ca="1" si="9"/>
        <v>0</v>
      </c>
      <c r="Q64" s="163">
        <f t="shared" ca="1" si="10"/>
        <v>0</v>
      </c>
      <c r="R64" s="164">
        <f ca="1">NPV(Q63,K64:$K$244) + ($A$13+$A$14+$A$15)/POWER(1+Q63,$A$28-D64+1)</f>
        <v>0</v>
      </c>
      <c r="S64" s="164">
        <f ca="1">NPV(Q64,K64:$K$244) + ($A$13+$A$14+$A$15)/POWER(1+Q64,$A$28-D64+1)</f>
        <v>0</v>
      </c>
      <c r="T64" s="45">
        <f t="shared" ca="1" si="11"/>
        <v>0</v>
      </c>
      <c r="U64" s="45">
        <f t="shared" ca="1" si="17"/>
        <v>0</v>
      </c>
      <c r="V64" s="45">
        <f t="shared" ca="1" si="18"/>
        <v>0</v>
      </c>
      <c r="W64" s="45">
        <f t="shared" ca="1" si="12"/>
        <v>0</v>
      </c>
      <c r="X64" s="25">
        <f t="shared" ca="1" si="1"/>
        <v>0</v>
      </c>
      <c r="Z64" s="28">
        <f t="shared" ca="1" si="19"/>
        <v>0</v>
      </c>
      <c r="AA64" s="233"/>
      <c r="AB64" s="45">
        <f t="shared" ca="1" si="13"/>
        <v>0</v>
      </c>
      <c r="AC64" s="45">
        <f t="shared" ca="1" si="2"/>
        <v>0</v>
      </c>
      <c r="AD64" s="25">
        <f t="shared" ca="1" si="3"/>
        <v>0</v>
      </c>
    </row>
    <row r="65" spans="4:30" x14ac:dyDescent="0.35">
      <c r="D65" s="20">
        <v>61</v>
      </c>
      <c r="E65" s="21">
        <f t="shared" ca="1" si="14"/>
        <v>22281</v>
      </c>
      <c r="F65" s="44">
        <f t="shared" ca="1" si="4"/>
        <v>22645</v>
      </c>
      <c r="G65" s="22" t="s">
        <v>119</v>
      </c>
      <c r="H65" s="44">
        <f t="shared" ca="1" si="15"/>
        <v>22281</v>
      </c>
      <c r="I65" s="45">
        <f t="shared" ca="1" si="5"/>
        <v>0</v>
      </c>
      <c r="J65" s="45">
        <f t="shared" ca="1" si="6"/>
        <v>0</v>
      </c>
      <c r="K65" s="45">
        <f t="shared" ca="1" si="7"/>
        <v>0</v>
      </c>
      <c r="L65" s="45"/>
      <c r="M65" s="45">
        <f t="shared" ca="1" si="16"/>
        <v>0</v>
      </c>
      <c r="N65" s="257">
        <f t="shared" ca="1" si="8"/>
        <v>0</v>
      </c>
      <c r="O65" s="23"/>
      <c r="P65" s="255">
        <f t="shared" ca="1" si="9"/>
        <v>0</v>
      </c>
      <c r="Q65" s="163">
        <f t="shared" ca="1" si="10"/>
        <v>0</v>
      </c>
      <c r="R65" s="164">
        <f ca="1">NPV(Q64,K65:$K$244) + ($A$13+$A$14+$A$15)/POWER(1+Q64,$A$28-D65+1)</f>
        <v>0</v>
      </c>
      <c r="S65" s="164">
        <f ca="1">NPV(Q65,K65:$K$244) + ($A$13+$A$14+$A$15)/POWER(1+Q65,$A$28-D65+1)</f>
        <v>0</v>
      </c>
      <c r="T65" s="45">
        <f t="shared" ca="1" si="11"/>
        <v>0</v>
      </c>
      <c r="U65" s="45">
        <f t="shared" ca="1" si="17"/>
        <v>0</v>
      </c>
      <c r="V65" s="45">
        <f t="shared" ca="1" si="18"/>
        <v>0</v>
      </c>
      <c r="W65" s="45">
        <f t="shared" ca="1" si="12"/>
        <v>0</v>
      </c>
      <c r="X65" s="25">
        <f t="shared" ca="1" si="1"/>
        <v>0</v>
      </c>
      <c r="Z65" s="28">
        <f t="shared" ca="1" si="19"/>
        <v>0</v>
      </c>
      <c r="AA65" s="233"/>
      <c r="AB65" s="45">
        <f t="shared" ca="1" si="13"/>
        <v>0</v>
      </c>
      <c r="AC65" s="45">
        <f t="shared" ca="1" si="2"/>
        <v>0</v>
      </c>
      <c r="AD65" s="25">
        <f t="shared" ca="1" si="3"/>
        <v>0</v>
      </c>
    </row>
    <row r="66" spans="4:30" x14ac:dyDescent="0.35">
      <c r="D66" s="20">
        <v>62</v>
      </c>
      <c r="E66" s="21">
        <f t="shared" ca="1" si="14"/>
        <v>22646</v>
      </c>
      <c r="F66" s="44">
        <f t="shared" ca="1" si="4"/>
        <v>23010</v>
      </c>
      <c r="G66" s="22" t="s">
        <v>119</v>
      </c>
      <c r="H66" s="44">
        <f t="shared" ca="1" si="15"/>
        <v>22646</v>
      </c>
      <c r="I66" s="45">
        <f t="shared" ca="1" si="5"/>
        <v>0</v>
      </c>
      <c r="J66" s="45">
        <f t="shared" ca="1" si="6"/>
        <v>0</v>
      </c>
      <c r="K66" s="45">
        <f t="shared" ca="1" si="7"/>
        <v>0</v>
      </c>
      <c r="L66" s="45"/>
      <c r="M66" s="45">
        <f t="shared" ca="1" si="16"/>
        <v>0</v>
      </c>
      <c r="N66" s="257">
        <f t="shared" ca="1" si="8"/>
        <v>0</v>
      </c>
      <c r="O66" s="23"/>
      <c r="P66" s="255">
        <f t="shared" ca="1" si="9"/>
        <v>0</v>
      </c>
      <c r="Q66" s="163">
        <f t="shared" ca="1" si="10"/>
        <v>0</v>
      </c>
      <c r="R66" s="164">
        <f ca="1">NPV(Q65,K66:$K$244) + ($A$13+$A$14+$A$15)/POWER(1+Q65,$A$28-D66+1)</f>
        <v>0</v>
      </c>
      <c r="S66" s="164">
        <f ca="1">NPV(Q66,K66:$K$244) + ($A$13+$A$14+$A$15)/POWER(1+Q66,$A$28-D66+1)</f>
        <v>0</v>
      </c>
      <c r="T66" s="45">
        <f t="shared" ca="1" si="11"/>
        <v>0</v>
      </c>
      <c r="U66" s="45">
        <f t="shared" ca="1" si="17"/>
        <v>0</v>
      </c>
      <c r="V66" s="45">
        <f t="shared" ca="1" si="18"/>
        <v>0</v>
      </c>
      <c r="W66" s="45">
        <f t="shared" ca="1" si="12"/>
        <v>0</v>
      </c>
      <c r="X66" s="25">
        <f t="shared" ca="1" si="1"/>
        <v>0</v>
      </c>
      <c r="Z66" s="28">
        <f t="shared" ca="1" si="19"/>
        <v>0</v>
      </c>
      <c r="AA66" s="233"/>
      <c r="AB66" s="45">
        <f t="shared" ca="1" si="13"/>
        <v>0</v>
      </c>
      <c r="AC66" s="45">
        <f t="shared" ca="1" si="2"/>
        <v>0</v>
      </c>
      <c r="AD66" s="25">
        <f t="shared" ca="1" si="3"/>
        <v>0</v>
      </c>
    </row>
    <row r="67" spans="4:30" x14ac:dyDescent="0.35">
      <c r="D67" s="20">
        <v>63</v>
      </c>
      <c r="E67" s="21">
        <f t="shared" ca="1" si="14"/>
        <v>23011</v>
      </c>
      <c r="F67" s="44">
        <f t="shared" ca="1" si="4"/>
        <v>23375</v>
      </c>
      <c r="G67" s="22" t="s">
        <v>119</v>
      </c>
      <c r="H67" s="44">
        <f t="shared" ca="1" si="15"/>
        <v>23011</v>
      </c>
      <c r="I67" s="45">
        <f t="shared" ca="1" si="5"/>
        <v>0</v>
      </c>
      <c r="J67" s="45">
        <f t="shared" ca="1" si="6"/>
        <v>0</v>
      </c>
      <c r="K67" s="45">
        <f t="shared" ca="1" si="7"/>
        <v>0</v>
      </c>
      <c r="L67" s="45"/>
      <c r="M67" s="45">
        <f t="shared" ca="1" si="16"/>
        <v>0</v>
      </c>
      <c r="N67" s="257">
        <f t="shared" ca="1" si="8"/>
        <v>0</v>
      </c>
      <c r="O67" s="23"/>
      <c r="P67" s="255">
        <f t="shared" ca="1" si="9"/>
        <v>0</v>
      </c>
      <c r="Q67" s="163">
        <f t="shared" ca="1" si="10"/>
        <v>0</v>
      </c>
      <c r="R67" s="164">
        <f ca="1">NPV(Q66,K67:$K$244) + ($A$13+$A$14+$A$15)/POWER(1+Q66,$A$28-D67+1)</f>
        <v>0</v>
      </c>
      <c r="S67" s="164">
        <f ca="1">NPV(Q67,K67:$K$244) + ($A$13+$A$14+$A$15)/POWER(1+Q67,$A$28-D67+1)</f>
        <v>0</v>
      </c>
      <c r="T67" s="45">
        <f t="shared" ca="1" si="11"/>
        <v>0</v>
      </c>
      <c r="U67" s="45">
        <f t="shared" ca="1" si="17"/>
        <v>0</v>
      </c>
      <c r="V67" s="45">
        <f t="shared" ca="1" si="18"/>
        <v>0</v>
      </c>
      <c r="W67" s="45">
        <f t="shared" ca="1" si="12"/>
        <v>0</v>
      </c>
      <c r="X67" s="25">
        <f t="shared" ca="1" si="1"/>
        <v>0</v>
      </c>
      <c r="Z67" s="28">
        <f t="shared" ca="1" si="19"/>
        <v>0</v>
      </c>
      <c r="AA67" s="233"/>
      <c r="AB67" s="45">
        <f t="shared" ca="1" si="13"/>
        <v>0</v>
      </c>
      <c r="AC67" s="45">
        <f t="shared" ca="1" si="2"/>
        <v>0</v>
      </c>
      <c r="AD67" s="25">
        <f t="shared" ca="1" si="3"/>
        <v>0</v>
      </c>
    </row>
    <row r="68" spans="4:30" x14ac:dyDescent="0.35">
      <c r="D68" s="20">
        <v>64</v>
      </c>
      <c r="E68" s="21">
        <f t="shared" ca="1" si="14"/>
        <v>23376</v>
      </c>
      <c r="F68" s="44">
        <f t="shared" ca="1" si="4"/>
        <v>23741</v>
      </c>
      <c r="G68" s="22" t="s">
        <v>119</v>
      </c>
      <c r="H68" s="44">
        <f t="shared" ca="1" si="15"/>
        <v>23376</v>
      </c>
      <c r="I68" s="45">
        <f t="shared" ca="1" si="5"/>
        <v>0</v>
      </c>
      <c r="J68" s="45">
        <f t="shared" ca="1" si="6"/>
        <v>0</v>
      </c>
      <c r="K68" s="45">
        <f t="shared" ca="1" si="7"/>
        <v>0</v>
      </c>
      <c r="L68" s="45"/>
      <c r="M68" s="45">
        <f t="shared" ca="1" si="16"/>
        <v>0</v>
      </c>
      <c r="N68" s="257">
        <f t="shared" ca="1" si="8"/>
        <v>0</v>
      </c>
      <c r="O68" s="23"/>
      <c r="P68" s="255">
        <f t="shared" ca="1" si="9"/>
        <v>0</v>
      </c>
      <c r="Q68" s="163">
        <f t="shared" ca="1" si="10"/>
        <v>0</v>
      </c>
      <c r="R68" s="164">
        <f ca="1">NPV(Q67,K68:$K$244) + ($A$13+$A$14+$A$15)/POWER(1+Q67,$A$28-D68+1)</f>
        <v>0</v>
      </c>
      <c r="S68" s="164">
        <f ca="1">NPV(Q68,K68:$K$244) + ($A$13+$A$14+$A$15)/POWER(1+Q68,$A$28-D68+1)</f>
        <v>0</v>
      </c>
      <c r="T68" s="45">
        <f t="shared" ca="1" si="11"/>
        <v>0</v>
      </c>
      <c r="U68" s="45">
        <f t="shared" ca="1" si="17"/>
        <v>0</v>
      </c>
      <c r="V68" s="45">
        <f t="shared" ca="1" si="18"/>
        <v>0</v>
      </c>
      <c r="W68" s="45">
        <f t="shared" ca="1" si="12"/>
        <v>0</v>
      </c>
      <c r="X68" s="25">
        <f t="shared" ref="X68:X131" ca="1" si="20">T68+W68+U68+V68</f>
        <v>0</v>
      </c>
      <c r="Z68" s="28">
        <f t="shared" ca="1" si="19"/>
        <v>0</v>
      </c>
      <c r="AA68" s="233"/>
      <c r="AB68" s="45">
        <f t="shared" ca="1" si="13"/>
        <v>0</v>
      </c>
      <c r="AC68" s="45">
        <f t="shared" ref="AC68:AC131" ca="1" si="21">W68</f>
        <v>0</v>
      </c>
      <c r="AD68" s="25">
        <f t="shared" ref="AD68:AD131" ca="1" si="22">Z68-AA68-AB68+AC68</f>
        <v>0</v>
      </c>
    </row>
    <row r="69" spans="4:30" x14ac:dyDescent="0.35">
      <c r="D69" s="20">
        <v>65</v>
      </c>
      <c r="E69" s="21">
        <f t="shared" ca="1" si="14"/>
        <v>23742</v>
      </c>
      <c r="F69" s="44">
        <f t="shared" ref="F69:F132" ca="1" si="23">E70-1</f>
        <v>24106</v>
      </c>
      <c r="G69" s="22" t="s">
        <v>119</v>
      </c>
      <c r="H69" s="44">
        <f t="shared" ca="1" si="15"/>
        <v>23742</v>
      </c>
      <c r="I69" s="45">
        <f t="shared" ref="I69:I132" ca="1" si="24">IF(D69&gt;$A$28,0,$A$9)</f>
        <v>0</v>
      </c>
      <c r="J69" s="45">
        <f t="shared" ref="J69:J132" ca="1" si="25">IF(D69&gt;$A$28,0,$A$10)</f>
        <v>0</v>
      </c>
      <c r="K69" s="45">
        <f t="shared" ref="K69:K132" ca="1" si="26">IF(D69&gt;$A$28,0,$A$11)</f>
        <v>0</v>
      </c>
      <c r="L69" s="45"/>
      <c r="M69" s="45">
        <f t="shared" ca="1" si="16"/>
        <v>0</v>
      </c>
      <c r="N69" s="257">
        <f t="shared" ref="N69:N132" ca="1" si="27">$A$6</f>
        <v>0</v>
      </c>
      <c r="O69" s="23"/>
      <c r="P69" s="255">
        <f t="shared" ref="P69:P132" ca="1" si="28">$A$7</f>
        <v>0</v>
      </c>
      <c r="Q69" s="163">
        <f t="shared" ref="Q69:Q132" ca="1" si="29">$A$8</f>
        <v>0</v>
      </c>
      <c r="R69" s="164">
        <f ca="1">NPV(Q68,K69:$K$244) + ($A$13+$A$14+$A$15)/POWER(1+Q68,$A$28-D69+1)</f>
        <v>0</v>
      </c>
      <c r="S69" s="164">
        <f ca="1">NPV(Q69,K69:$K$244) + ($A$13+$A$14+$A$15)/POWER(1+Q69,$A$28-D69+1)</f>
        <v>0</v>
      </c>
      <c r="T69" s="45">
        <f t="shared" ref="T69:T132" ca="1" si="30">IF(ISBLANK(G69),0,X68)</f>
        <v>0</v>
      </c>
      <c r="U69" s="45">
        <f t="shared" ca="1" si="17"/>
        <v>0</v>
      </c>
      <c r="V69" s="45">
        <f t="shared" ca="1" si="18"/>
        <v>0</v>
      </c>
      <c r="W69" s="45">
        <f t="shared" ref="W69:W132" ca="1" si="31">S69-R69</f>
        <v>0</v>
      </c>
      <c r="X69" s="25">
        <f t="shared" ca="1" si="20"/>
        <v>0</v>
      </c>
      <c r="Z69" s="28">
        <f t="shared" ca="1" si="19"/>
        <v>0</v>
      </c>
      <c r="AA69" s="233"/>
      <c r="AB69" s="45">
        <f t="shared" ref="AB69:AB132" ca="1" si="32">IFERROR(Z69/($A$42-D69+1),0)</f>
        <v>0</v>
      </c>
      <c r="AC69" s="45">
        <f t="shared" ca="1" si="21"/>
        <v>0</v>
      </c>
      <c r="AD69" s="25">
        <f t="shared" ca="1" si="22"/>
        <v>0</v>
      </c>
    </row>
    <row r="70" spans="4:30" x14ac:dyDescent="0.35">
      <c r="D70" s="20">
        <v>66</v>
      </c>
      <c r="E70" s="21">
        <f t="shared" ref="E70:E133" ca="1" si="33">EOMONTH(H70,0)</f>
        <v>24107</v>
      </c>
      <c r="F70" s="44">
        <f t="shared" ca="1" si="23"/>
        <v>24471</v>
      </c>
      <c r="G70" s="22" t="s">
        <v>119</v>
      </c>
      <c r="H70" s="44">
        <f t="shared" ref="H70:H133" ca="1" si="34">EDATE(H69,12)</f>
        <v>24107</v>
      </c>
      <c r="I70" s="45">
        <f t="shared" ca="1" si="24"/>
        <v>0</v>
      </c>
      <c r="J70" s="45">
        <f t="shared" ca="1" si="25"/>
        <v>0</v>
      </c>
      <c r="K70" s="45">
        <f t="shared" ca="1" si="26"/>
        <v>0</v>
      </c>
      <c r="L70" s="45"/>
      <c r="M70" s="45">
        <f t="shared" ref="M70:M133" ca="1" si="35">K70+L70</f>
        <v>0</v>
      </c>
      <c r="N70" s="257">
        <f t="shared" ca="1" si="27"/>
        <v>0</v>
      </c>
      <c r="O70" s="23"/>
      <c r="P70" s="255">
        <f t="shared" ca="1" si="28"/>
        <v>0</v>
      </c>
      <c r="Q70" s="163">
        <f t="shared" ca="1" si="29"/>
        <v>0</v>
      </c>
      <c r="R70" s="164">
        <f ca="1">NPV(Q69,K70:$K$244) + ($A$13+$A$14+$A$15)/POWER(1+Q69,$A$28-D70+1)</f>
        <v>0</v>
      </c>
      <c r="S70" s="164">
        <f ca="1">NPV(Q70,K70:$K$244) + ($A$13+$A$14+$A$15)/POWER(1+Q70,$A$28-D70+1)</f>
        <v>0</v>
      </c>
      <c r="T70" s="45">
        <f t="shared" ca="1" si="30"/>
        <v>0</v>
      </c>
      <c r="U70" s="45">
        <f t="shared" ref="U70:U133" ca="1" si="36">S70*Q70</f>
        <v>0</v>
      </c>
      <c r="V70" s="45">
        <f t="shared" ref="V70:V133" ca="1" si="37">-(K70+L70)</f>
        <v>0</v>
      </c>
      <c r="W70" s="45">
        <f t="shared" ca="1" si="31"/>
        <v>0</v>
      </c>
      <c r="X70" s="25">
        <f t="shared" ca="1" si="20"/>
        <v>0</v>
      </c>
      <c r="Z70" s="28">
        <f t="shared" ref="Z70:Z133" ca="1" si="38">AD69</f>
        <v>0</v>
      </c>
      <c r="AA70" s="233"/>
      <c r="AB70" s="45">
        <f t="shared" ca="1" si="32"/>
        <v>0</v>
      </c>
      <c r="AC70" s="45">
        <f t="shared" ca="1" si="21"/>
        <v>0</v>
      </c>
      <c r="AD70" s="25">
        <f t="shared" ca="1" si="22"/>
        <v>0</v>
      </c>
    </row>
    <row r="71" spans="4:30" x14ac:dyDescent="0.35">
      <c r="D71" s="20">
        <v>67</v>
      </c>
      <c r="E71" s="21">
        <f t="shared" ca="1" si="33"/>
        <v>24472</v>
      </c>
      <c r="F71" s="44">
        <f t="shared" ca="1" si="23"/>
        <v>24836</v>
      </c>
      <c r="G71" s="22" t="s">
        <v>119</v>
      </c>
      <c r="H71" s="44">
        <f t="shared" ca="1" si="34"/>
        <v>24472</v>
      </c>
      <c r="I71" s="45">
        <f t="shared" ca="1" si="24"/>
        <v>0</v>
      </c>
      <c r="J71" s="45">
        <f t="shared" ca="1" si="25"/>
        <v>0</v>
      </c>
      <c r="K71" s="45">
        <f t="shared" ca="1" si="26"/>
        <v>0</v>
      </c>
      <c r="L71" s="45"/>
      <c r="M71" s="45">
        <f t="shared" ca="1" si="35"/>
        <v>0</v>
      </c>
      <c r="N71" s="257">
        <f t="shared" ca="1" si="27"/>
        <v>0</v>
      </c>
      <c r="O71" s="23"/>
      <c r="P71" s="255">
        <f t="shared" ca="1" si="28"/>
        <v>0</v>
      </c>
      <c r="Q71" s="163">
        <f t="shared" ca="1" si="29"/>
        <v>0</v>
      </c>
      <c r="R71" s="164">
        <f ca="1">NPV(Q70,K71:$K$244) + ($A$13+$A$14+$A$15)/POWER(1+Q70,$A$28-D71+1)</f>
        <v>0</v>
      </c>
      <c r="S71" s="164">
        <f ca="1">NPV(Q71,K71:$K$244) + ($A$13+$A$14+$A$15)/POWER(1+Q71,$A$28-D71+1)</f>
        <v>0</v>
      </c>
      <c r="T71" s="45">
        <f t="shared" ca="1" si="30"/>
        <v>0</v>
      </c>
      <c r="U71" s="45">
        <f t="shared" ca="1" si="36"/>
        <v>0</v>
      </c>
      <c r="V71" s="45">
        <f t="shared" ca="1" si="37"/>
        <v>0</v>
      </c>
      <c r="W71" s="45">
        <f t="shared" ca="1" si="31"/>
        <v>0</v>
      </c>
      <c r="X71" s="25">
        <f t="shared" ca="1" si="20"/>
        <v>0</v>
      </c>
      <c r="Z71" s="28">
        <f t="shared" ca="1" si="38"/>
        <v>0</v>
      </c>
      <c r="AA71" s="233"/>
      <c r="AB71" s="45">
        <f t="shared" ca="1" si="32"/>
        <v>0</v>
      </c>
      <c r="AC71" s="45">
        <f t="shared" ca="1" si="21"/>
        <v>0</v>
      </c>
      <c r="AD71" s="25">
        <f t="shared" ca="1" si="22"/>
        <v>0</v>
      </c>
    </row>
    <row r="72" spans="4:30" x14ac:dyDescent="0.35">
      <c r="D72" s="20">
        <v>68</v>
      </c>
      <c r="E72" s="21">
        <f t="shared" ca="1" si="33"/>
        <v>24837</v>
      </c>
      <c r="F72" s="44">
        <f t="shared" ca="1" si="23"/>
        <v>25202</v>
      </c>
      <c r="G72" s="22" t="s">
        <v>119</v>
      </c>
      <c r="H72" s="44">
        <f t="shared" ca="1" si="34"/>
        <v>24837</v>
      </c>
      <c r="I72" s="45">
        <f t="shared" ca="1" si="24"/>
        <v>0</v>
      </c>
      <c r="J72" s="45">
        <f t="shared" ca="1" si="25"/>
        <v>0</v>
      </c>
      <c r="K72" s="45">
        <f t="shared" ca="1" si="26"/>
        <v>0</v>
      </c>
      <c r="L72" s="45"/>
      <c r="M72" s="45">
        <f t="shared" ca="1" si="35"/>
        <v>0</v>
      </c>
      <c r="N72" s="257">
        <f t="shared" ca="1" si="27"/>
        <v>0</v>
      </c>
      <c r="O72" s="23"/>
      <c r="P72" s="255">
        <f t="shared" ca="1" si="28"/>
        <v>0</v>
      </c>
      <c r="Q72" s="163">
        <f t="shared" ca="1" si="29"/>
        <v>0</v>
      </c>
      <c r="R72" s="164">
        <f ca="1">NPV(Q71,K72:$K$244) + ($A$13+$A$14+$A$15)/POWER(1+Q71,$A$28-D72+1)</f>
        <v>0</v>
      </c>
      <c r="S72" s="164">
        <f ca="1">NPV(Q72,K72:$K$244) + ($A$13+$A$14+$A$15)/POWER(1+Q72,$A$28-D72+1)</f>
        <v>0</v>
      </c>
      <c r="T72" s="45">
        <f t="shared" ca="1" si="30"/>
        <v>0</v>
      </c>
      <c r="U72" s="45">
        <f t="shared" ca="1" si="36"/>
        <v>0</v>
      </c>
      <c r="V72" s="45">
        <f t="shared" ca="1" si="37"/>
        <v>0</v>
      </c>
      <c r="W72" s="45">
        <f t="shared" ca="1" si="31"/>
        <v>0</v>
      </c>
      <c r="X72" s="25">
        <f t="shared" ca="1" si="20"/>
        <v>0</v>
      </c>
      <c r="Z72" s="28">
        <f t="shared" ca="1" si="38"/>
        <v>0</v>
      </c>
      <c r="AA72" s="233"/>
      <c r="AB72" s="45">
        <f t="shared" ca="1" si="32"/>
        <v>0</v>
      </c>
      <c r="AC72" s="45">
        <f t="shared" ca="1" si="21"/>
        <v>0</v>
      </c>
      <c r="AD72" s="25">
        <f t="shared" ca="1" si="22"/>
        <v>0</v>
      </c>
    </row>
    <row r="73" spans="4:30" x14ac:dyDescent="0.35">
      <c r="D73" s="20">
        <v>69</v>
      </c>
      <c r="E73" s="21">
        <f t="shared" ca="1" si="33"/>
        <v>25203</v>
      </c>
      <c r="F73" s="44">
        <f t="shared" ca="1" si="23"/>
        <v>25567</v>
      </c>
      <c r="G73" s="22" t="s">
        <v>119</v>
      </c>
      <c r="H73" s="44">
        <f t="shared" ca="1" si="34"/>
        <v>25203</v>
      </c>
      <c r="I73" s="45">
        <f t="shared" ca="1" si="24"/>
        <v>0</v>
      </c>
      <c r="J73" s="45">
        <f t="shared" ca="1" si="25"/>
        <v>0</v>
      </c>
      <c r="K73" s="45">
        <f t="shared" ca="1" si="26"/>
        <v>0</v>
      </c>
      <c r="L73" s="45"/>
      <c r="M73" s="45">
        <f t="shared" ca="1" si="35"/>
        <v>0</v>
      </c>
      <c r="N73" s="257">
        <f t="shared" ca="1" si="27"/>
        <v>0</v>
      </c>
      <c r="O73" s="23"/>
      <c r="P73" s="255">
        <f t="shared" ca="1" si="28"/>
        <v>0</v>
      </c>
      <c r="Q73" s="163">
        <f t="shared" ca="1" si="29"/>
        <v>0</v>
      </c>
      <c r="R73" s="164">
        <f ca="1">NPV(Q72,K73:$K$244) + ($A$13+$A$14+$A$15)/POWER(1+Q72,$A$28-D73+1)</f>
        <v>0</v>
      </c>
      <c r="S73" s="164">
        <f ca="1">NPV(Q73,K73:$K$244) + ($A$13+$A$14+$A$15)/POWER(1+Q73,$A$28-D73+1)</f>
        <v>0</v>
      </c>
      <c r="T73" s="45">
        <f t="shared" ca="1" si="30"/>
        <v>0</v>
      </c>
      <c r="U73" s="45">
        <f t="shared" ca="1" si="36"/>
        <v>0</v>
      </c>
      <c r="V73" s="45">
        <f t="shared" ca="1" si="37"/>
        <v>0</v>
      </c>
      <c r="W73" s="45">
        <f t="shared" ca="1" si="31"/>
        <v>0</v>
      </c>
      <c r="X73" s="25">
        <f t="shared" ca="1" si="20"/>
        <v>0</v>
      </c>
      <c r="Z73" s="28">
        <f t="shared" ca="1" si="38"/>
        <v>0</v>
      </c>
      <c r="AA73" s="233"/>
      <c r="AB73" s="45">
        <f t="shared" ca="1" si="32"/>
        <v>0</v>
      </c>
      <c r="AC73" s="45">
        <f t="shared" ca="1" si="21"/>
        <v>0</v>
      </c>
      <c r="AD73" s="25">
        <f t="shared" ca="1" si="22"/>
        <v>0</v>
      </c>
    </row>
    <row r="74" spans="4:30" x14ac:dyDescent="0.35">
      <c r="D74" s="20">
        <v>70</v>
      </c>
      <c r="E74" s="21">
        <f t="shared" ca="1" si="33"/>
        <v>25568</v>
      </c>
      <c r="F74" s="44">
        <f t="shared" ca="1" si="23"/>
        <v>25932</v>
      </c>
      <c r="G74" s="22" t="s">
        <v>119</v>
      </c>
      <c r="H74" s="44">
        <f t="shared" ca="1" si="34"/>
        <v>25568</v>
      </c>
      <c r="I74" s="45">
        <f t="shared" ca="1" si="24"/>
        <v>0</v>
      </c>
      <c r="J74" s="45">
        <f t="shared" ca="1" si="25"/>
        <v>0</v>
      </c>
      <c r="K74" s="45">
        <f t="shared" ca="1" si="26"/>
        <v>0</v>
      </c>
      <c r="L74" s="45"/>
      <c r="M74" s="45">
        <f t="shared" ca="1" si="35"/>
        <v>0</v>
      </c>
      <c r="N74" s="257">
        <f t="shared" ca="1" si="27"/>
        <v>0</v>
      </c>
      <c r="O74" s="23"/>
      <c r="P74" s="255">
        <f t="shared" ca="1" si="28"/>
        <v>0</v>
      </c>
      <c r="Q74" s="163">
        <f t="shared" ca="1" si="29"/>
        <v>0</v>
      </c>
      <c r="R74" s="164">
        <f ca="1">NPV(Q73,K74:$K$244) + ($A$13+$A$14+$A$15)/POWER(1+Q73,$A$28-D74+1)</f>
        <v>0</v>
      </c>
      <c r="S74" s="164">
        <f ca="1">NPV(Q74,K74:$K$244) + ($A$13+$A$14+$A$15)/POWER(1+Q74,$A$28-D74+1)</f>
        <v>0</v>
      </c>
      <c r="T74" s="45">
        <f t="shared" ca="1" si="30"/>
        <v>0</v>
      </c>
      <c r="U74" s="45">
        <f t="shared" ca="1" si="36"/>
        <v>0</v>
      </c>
      <c r="V74" s="45">
        <f t="shared" ca="1" si="37"/>
        <v>0</v>
      </c>
      <c r="W74" s="45">
        <f t="shared" ca="1" si="31"/>
        <v>0</v>
      </c>
      <c r="X74" s="25">
        <f t="shared" ca="1" si="20"/>
        <v>0</v>
      </c>
      <c r="Z74" s="28">
        <f t="shared" ca="1" si="38"/>
        <v>0</v>
      </c>
      <c r="AA74" s="233"/>
      <c r="AB74" s="45">
        <f t="shared" ca="1" si="32"/>
        <v>0</v>
      </c>
      <c r="AC74" s="45">
        <f t="shared" ca="1" si="21"/>
        <v>0</v>
      </c>
      <c r="AD74" s="25">
        <f t="shared" ca="1" si="22"/>
        <v>0</v>
      </c>
    </row>
    <row r="75" spans="4:30" x14ac:dyDescent="0.35">
      <c r="D75" s="20">
        <v>71</v>
      </c>
      <c r="E75" s="21">
        <f t="shared" ca="1" si="33"/>
        <v>25933</v>
      </c>
      <c r="F75" s="44">
        <f t="shared" ca="1" si="23"/>
        <v>26297</v>
      </c>
      <c r="G75" s="22" t="s">
        <v>119</v>
      </c>
      <c r="H75" s="44">
        <f t="shared" ca="1" si="34"/>
        <v>25933</v>
      </c>
      <c r="I75" s="45">
        <f t="shared" ca="1" si="24"/>
        <v>0</v>
      </c>
      <c r="J75" s="45">
        <f t="shared" ca="1" si="25"/>
        <v>0</v>
      </c>
      <c r="K75" s="45">
        <f t="shared" ca="1" si="26"/>
        <v>0</v>
      </c>
      <c r="L75" s="45"/>
      <c r="M75" s="45">
        <f t="shared" ca="1" si="35"/>
        <v>0</v>
      </c>
      <c r="N75" s="257">
        <f t="shared" ca="1" si="27"/>
        <v>0</v>
      </c>
      <c r="O75" s="23"/>
      <c r="P75" s="255">
        <f t="shared" ca="1" si="28"/>
        <v>0</v>
      </c>
      <c r="Q75" s="163">
        <f t="shared" ca="1" si="29"/>
        <v>0</v>
      </c>
      <c r="R75" s="164">
        <f ca="1">NPV(Q74,K75:$K$244) + ($A$13+$A$14+$A$15)/POWER(1+Q74,$A$28-D75+1)</f>
        <v>0</v>
      </c>
      <c r="S75" s="164">
        <f ca="1">NPV(Q75,K75:$K$244) + ($A$13+$A$14+$A$15)/POWER(1+Q75,$A$28-D75+1)</f>
        <v>0</v>
      </c>
      <c r="T75" s="45">
        <f t="shared" ca="1" si="30"/>
        <v>0</v>
      </c>
      <c r="U75" s="45">
        <f t="shared" ca="1" si="36"/>
        <v>0</v>
      </c>
      <c r="V75" s="45">
        <f t="shared" ca="1" si="37"/>
        <v>0</v>
      </c>
      <c r="W75" s="45">
        <f t="shared" ca="1" si="31"/>
        <v>0</v>
      </c>
      <c r="X75" s="25">
        <f t="shared" ca="1" si="20"/>
        <v>0</v>
      </c>
      <c r="Z75" s="28">
        <f t="shared" ca="1" si="38"/>
        <v>0</v>
      </c>
      <c r="AA75" s="233"/>
      <c r="AB75" s="45">
        <f t="shared" ca="1" si="32"/>
        <v>0</v>
      </c>
      <c r="AC75" s="45">
        <f t="shared" ca="1" si="21"/>
        <v>0</v>
      </c>
      <c r="AD75" s="25">
        <f t="shared" ca="1" si="22"/>
        <v>0</v>
      </c>
    </row>
    <row r="76" spans="4:30" x14ac:dyDescent="0.35">
      <c r="D76" s="20">
        <v>72</v>
      </c>
      <c r="E76" s="21">
        <f t="shared" ca="1" si="33"/>
        <v>26298</v>
      </c>
      <c r="F76" s="44">
        <f t="shared" ca="1" si="23"/>
        <v>26663</v>
      </c>
      <c r="G76" s="22" t="s">
        <v>119</v>
      </c>
      <c r="H76" s="44">
        <f t="shared" ca="1" si="34"/>
        <v>26298</v>
      </c>
      <c r="I76" s="45">
        <f t="shared" ca="1" si="24"/>
        <v>0</v>
      </c>
      <c r="J76" s="45">
        <f t="shared" ca="1" si="25"/>
        <v>0</v>
      </c>
      <c r="K76" s="45">
        <f t="shared" ca="1" si="26"/>
        <v>0</v>
      </c>
      <c r="L76" s="45"/>
      <c r="M76" s="45">
        <f t="shared" ca="1" si="35"/>
        <v>0</v>
      </c>
      <c r="N76" s="257">
        <f t="shared" ca="1" si="27"/>
        <v>0</v>
      </c>
      <c r="O76" s="23"/>
      <c r="P76" s="255">
        <f t="shared" ca="1" si="28"/>
        <v>0</v>
      </c>
      <c r="Q76" s="163">
        <f t="shared" ca="1" si="29"/>
        <v>0</v>
      </c>
      <c r="R76" s="164">
        <f ca="1">NPV(Q75,K76:$K$244) + ($A$13+$A$14+$A$15)/POWER(1+Q75,$A$28-D76+1)</f>
        <v>0</v>
      </c>
      <c r="S76" s="164">
        <f ca="1">NPV(Q76,K76:$K$244) + ($A$13+$A$14+$A$15)/POWER(1+Q76,$A$28-D76+1)</f>
        <v>0</v>
      </c>
      <c r="T76" s="45">
        <f t="shared" ca="1" si="30"/>
        <v>0</v>
      </c>
      <c r="U76" s="45">
        <f t="shared" ca="1" si="36"/>
        <v>0</v>
      </c>
      <c r="V76" s="45">
        <f t="shared" ca="1" si="37"/>
        <v>0</v>
      </c>
      <c r="W76" s="45">
        <f t="shared" ca="1" si="31"/>
        <v>0</v>
      </c>
      <c r="X76" s="25">
        <f t="shared" ca="1" si="20"/>
        <v>0</v>
      </c>
      <c r="Z76" s="28">
        <f t="shared" ca="1" si="38"/>
        <v>0</v>
      </c>
      <c r="AA76" s="233"/>
      <c r="AB76" s="45">
        <f t="shared" ca="1" si="32"/>
        <v>0</v>
      </c>
      <c r="AC76" s="45">
        <f t="shared" ca="1" si="21"/>
        <v>0</v>
      </c>
      <c r="AD76" s="25">
        <f t="shared" ca="1" si="22"/>
        <v>0</v>
      </c>
    </row>
    <row r="77" spans="4:30" x14ac:dyDescent="0.35">
      <c r="D77" s="20">
        <v>73</v>
      </c>
      <c r="E77" s="21">
        <f t="shared" ca="1" si="33"/>
        <v>26664</v>
      </c>
      <c r="F77" s="44">
        <f t="shared" ca="1" si="23"/>
        <v>27028</v>
      </c>
      <c r="G77" s="22" t="s">
        <v>119</v>
      </c>
      <c r="H77" s="44">
        <f t="shared" ca="1" si="34"/>
        <v>26664</v>
      </c>
      <c r="I77" s="45">
        <f t="shared" ca="1" si="24"/>
        <v>0</v>
      </c>
      <c r="J77" s="45">
        <f t="shared" ca="1" si="25"/>
        <v>0</v>
      </c>
      <c r="K77" s="45">
        <f t="shared" ca="1" si="26"/>
        <v>0</v>
      </c>
      <c r="L77" s="45"/>
      <c r="M77" s="45">
        <f t="shared" ca="1" si="35"/>
        <v>0</v>
      </c>
      <c r="N77" s="257">
        <f t="shared" ca="1" si="27"/>
        <v>0</v>
      </c>
      <c r="O77" s="23"/>
      <c r="P77" s="255">
        <f t="shared" ca="1" si="28"/>
        <v>0</v>
      </c>
      <c r="Q77" s="163">
        <f t="shared" ca="1" si="29"/>
        <v>0</v>
      </c>
      <c r="R77" s="164">
        <f ca="1">NPV(Q76,K77:$K$244) + ($A$13+$A$14+$A$15)/POWER(1+Q76,$A$28-D77+1)</f>
        <v>0</v>
      </c>
      <c r="S77" s="164">
        <f ca="1">NPV(Q77,K77:$K$244) + ($A$13+$A$14+$A$15)/POWER(1+Q77,$A$28-D77+1)</f>
        <v>0</v>
      </c>
      <c r="T77" s="45">
        <f t="shared" ca="1" si="30"/>
        <v>0</v>
      </c>
      <c r="U77" s="45">
        <f t="shared" ca="1" si="36"/>
        <v>0</v>
      </c>
      <c r="V77" s="45">
        <f t="shared" ca="1" si="37"/>
        <v>0</v>
      </c>
      <c r="W77" s="45">
        <f t="shared" ca="1" si="31"/>
        <v>0</v>
      </c>
      <c r="X77" s="25">
        <f t="shared" ca="1" si="20"/>
        <v>0</v>
      </c>
      <c r="Z77" s="28">
        <f t="shared" ca="1" si="38"/>
        <v>0</v>
      </c>
      <c r="AA77" s="233"/>
      <c r="AB77" s="45">
        <f t="shared" ca="1" si="32"/>
        <v>0</v>
      </c>
      <c r="AC77" s="45">
        <f t="shared" ca="1" si="21"/>
        <v>0</v>
      </c>
      <c r="AD77" s="25">
        <f t="shared" ca="1" si="22"/>
        <v>0</v>
      </c>
    </row>
    <row r="78" spans="4:30" x14ac:dyDescent="0.35">
      <c r="D78" s="20">
        <v>74</v>
      </c>
      <c r="E78" s="21">
        <f t="shared" ca="1" si="33"/>
        <v>27029</v>
      </c>
      <c r="F78" s="44">
        <f t="shared" ca="1" si="23"/>
        <v>27393</v>
      </c>
      <c r="G78" s="22" t="s">
        <v>119</v>
      </c>
      <c r="H78" s="44">
        <f t="shared" ca="1" si="34"/>
        <v>27029</v>
      </c>
      <c r="I78" s="45">
        <f t="shared" ca="1" si="24"/>
        <v>0</v>
      </c>
      <c r="J78" s="45">
        <f t="shared" ca="1" si="25"/>
        <v>0</v>
      </c>
      <c r="K78" s="45">
        <f t="shared" ca="1" si="26"/>
        <v>0</v>
      </c>
      <c r="L78" s="45"/>
      <c r="M78" s="45">
        <f t="shared" ca="1" si="35"/>
        <v>0</v>
      </c>
      <c r="N78" s="257">
        <f t="shared" ca="1" si="27"/>
        <v>0</v>
      </c>
      <c r="O78" s="23"/>
      <c r="P78" s="255">
        <f t="shared" ca="1" si="28"/>
        <v>0</v>
      </c>
      <c r="Q78" s="163">
        <f t="shared" ca="1" si="29"/>
        <v>0</v>
      </c>
      <c r="R78" s="164">
        <f ca="1">NPV(Q77,K78:$K$244) + ($A$13+$A$14+$A$15)/POWER(1+Q77,$A$28-D78+1)</f>
        <v>0</v>
      </c>
      <c r="S78" s="164">
        <f ca="1">NPV(Q78,K78:$K$244) + ($A$13+$A$14+$A$15)/POWER(1+Q78,$A$28-D78+1)</f>
        <v>0</v>
      </c>
      <c r="T78" s="45">
        <f t="shared" ca="1" si="30"/>
        <v>0</v>
      </c>
      <c r="U78" s="45">
        <f t="shared" ca="1" si="36"/>
        <v>0</v>
      </c>
      <c r="V78" s="45">
        <f t="shared" ca="1" si="37"/>
        <v>0</v>
      </c>
      <c r="W78" s="45">
        <f t="shared" ca="1" si="31"/>
        <v>0</v>
      </c>
      <c r="X78" s="25">
        <f t="shared" ca="1" si="20"/>
        <v>0</v>
      </c>
      <c r="Z78" s="28">
        <f t="shared" ca="1" si="38"/>
        <v>0</v>
      </c>
      <c r="AA78" s="233"/>
      <c r="AB78" s="45">
        <f t="shared" ca="1" si="32"/>
        <v>0</v>
      </c>
      <c r="AC78" s="45">
        <f t="shared" ca="1" si="21"/>
        <v>0</v>
      </c>
      <c r="AD78" s="25">
        <f t="shared" ca="1" si="22"/>
        <v>0</v>
      </c>
    </row>
    <row r="79" spans="4:30" x14ac:dyDescent="0.35">
      <c r="D79" s="20">
        <v>75</v>
      </c>
      <c r="E79" s="21">
        <f t="shared" ca="1" si="33"/>
        <v>27394</v>
      </c>
      <c r="F79" s="44">
        <f t="shared" ca="1" si="23"/>
        <v>27758</v>
      </c>
      <c r="G79" s="22" t="s">
        <v>119</v>
      </c>
      <c r="H79" s="44">
        <f t="shared" ca="1" si="34"/>
        <v>27394</v>
      </c>
      <c r="I79" s="45">
        <f t="shared" ca="1" si="24"/>
        <v>0</v>
      </c>
      <c r="J79" s="45">
        <f t="shared" ca="1" si="25"/>
        <v>0</v>
      </c>
      <c r="K79" s="45">
        <f t="shared" ca="1" si="26"/>
        <v>0</v>
      </c>
      <c r="L79" s="45"/>
      <c r="M79" s="45">
        <f t="shared" ca="1" si="35"/>
        <v>0</v>
      </c>
      <c r="N79" s="257">
        <f t="shared" ca="1" si="27"/>
        <v>0</v>
      </c>
      <c r="O79" s="23"/>
      <c r="P79" s="255">
        <f t="shared" ca="1" si="28"/>
        <v>0</v>
      </c>
      <c r="Q79" s="163">
        <f t="shared" ca="1" si="29"/>
        <v>0</v>
      </c>
      <c r="R79" s="164">
        <f ca="1">NPV(Q78,K79:$K$244) + ($A$13+$A$14+$A$15)/POWER(1+Q78,$A$28-D79+1)</f>
        <v>0</v>
      </c>
      <c r="S79" s="164">
        <f ca="1">NPV(Q79,K79:$K$244) + ($A$13+$A$14+$A$15)/POWER(1+Q79,$A$28-D79+1)</f>
        <v>0</v>
      </c>
      <c r="T79" s="45">
        <f t="shared" ca="1" si="30"/>
        <v>0</v>
      </c>
      <c r="U79" s="45">
        <f t="shared" ca="1" si="36"/>
        <v>0</v>
      </c>
      <c r="V79" s="45">
        <f t="shared" ca="1" si="37"/>
        <v>0</v>
      </c>
      <c r="W79" s="45">
        <f t="shared" ca="1" si="31"/>
        <v>0</v>
      </c>
      <c r="X79" s="25">
        <f t="shared" ca="1" si="20"/>
        <v>0</v>
      </c>
      <c r="Z79" s="28">
        <f t="shared" ca="1" si="38"/>
        <v>0</v>
      </c>
      <c r="AA79" s="233"/>
      <c r="AB79" s="45">
        <f t="shared" ca="1" si="32"/>
        <v>0</v>
      </c>
      <c r="AC79" s="45">
        <f t="shared" ca="1" si="21"/>
        <v>0</v>
      </c>
      <c r="AD79" s="25">
        <f t="shared" ca="1" si="22"/>
        <v>0</v>
      </c>
    </row>
    <row r="80" spans="4:30" x14ac:dyDescent="0.35">
      <c r="D80" s="20">
        <v>76</v>
      </c>
      <c r="E80" s="21">
        <f t="shared" ca="1" si="33"/>
        <v>27759</v>
      </c>
      <c r="F80" s="44">
        <f t="shared" ca="1" si="23"/>
        <v>28124</v>
      </c>
      <c r="G80" s="22" t="s">
        <v>119</v>
      </c>
      <c r="H80" s="44">
        <f t="shared" ca="1" si="34"/>
        <v>27759</v>
      </c>
      <c r="I80" s="45">
        <f t="shared" ca="1" si="24"/>
        <v>0</v>
      </c>
      <c r="J80" s="45">
        <f t="shared" ca="1" si="25"/>
        <v>0</v>
      </c>
      <c r="K80" s="45">
        <f t="shared" ca="1" si="26"/>
        <v>0</v>
      </c>
      <c r="L80" s="45"/>
      <c r="M80" s="45">
        <f t="shared" ca="1" si="35"/>
        <v>0</v>
      </c>
      <c r="N80" s="257">
        <f t="shared" ca="1" si="27"/>
        <v>0</v>
      </c>
      <c r="O80" s="23"/>
      <c r="P80" s="255">
        <f t="shared" ca="1" si="28"/>
        <v>0</v>
      </c>
      <c r="Q80" s="163">
        <f t="shared" ca="1" si="29"/>
        <v>0</v>
      </c>
      <c r="R80" s="164">
        <f ca="1">NPV(Q79,K80:$K$244) + ($A$13+$A$14+$A$15)/POWER(1+Q79,$A$28-D80+1)</f>
        <v>0</v>
      </c>
      <c r="S80" s="164">
        <f ca="1">NPV(Q80,K80:$K$244) + ($A$13+$A$14+$A$15)/POWER(1+Q80,$A$28-D80+1)</f>
        <v>0</v>
      </c>
      <c r="T80" s="45">
        <f t="shared" ca="1" si="30"/>
        <v>0</v>
      </c>
      <c r="U80" s="45">
        <f t="shared" ca="1" si="36"/>
        <v>0</v>
      </c>
      <c r="V80" s="45">
        <f t="shared" ca="1" si="37"/>
        <v>0</v>
      </c>
      <c r="W80" s="45">
        <f t="shared" ca="1" si="31"/>
        <v>0</v>
      </c>
      <c r="X80" s="25">
        <f t="shared" ca="1" si="20"/>
        <v>0</v>
      </c>
      <c r="Z80" s="28">
        <f t="shared" ca="1" si="38"/>
        <v>0</v>
      </c>
      <c r="AA80" s="233"/>
      <c r="AB80" s="45">
        <f t="shared" ca="1" si="32"/>
        <v>0</v>
      </c>
      <c r="AC80" s="45">
        <f t="shared" ca="1" si="21"/>
        <v>0</v>
      </c>
      <c r="AD80" s="25">
        <f t="shared" ca="1" si="22"/>
        <v>0</v>
      </c>
    </row>
    <row r="81" spans="4:30" x14ac:dyDescent="0.35">
      <c r="D81" s="20">
        <v>77</v>
      </c>
      <c r="E81" s="21">
        <f t="shared" ca="1" si="33"/>
        <v>28125</v>
      </c>
      <c r="F81" s="44">
        <f t="shared" ca="1" si="23"/>
        <v>28489</v>
      </c>
      <c r="G81" s="22" t="s">
        <v>119</v>
      </c>
      <c r="H81" s="44">
        <f t="shared" ca="1" si="34"/>
        <v>28125</v>
      </c>
      <c r="I81" s="45">
        <f t="shared" ca="1" si="24"/>
        <v>0</v>
      </c>
      <c r="J81" s="45">
        <f t="shared" ca="1" si="25"/>
        <v>0</v>
      </c>
      <c r="K81" s="45">
        <f t="shared" ca="1" si="26"/>
        <v>0</v>
      </c>
      <c r="L81" s="45"/>
      <c r="M81" s="45">
        <f t="shared" ca="1" si="35"/>
        <v>0</v>
      </c>
      <c r="N81" s="257">
        <f t="shared" ca="1" si="27"/>
        <v>0</v>
      </c>
      <c r="O81" s="23"/>
      <c r="P81" s="255">
        <f t="shared" ca="1" si="28"/>
        <v>0</v>
      </c>
      <c r="Q81" s="163">
        <f t="shared" ca="1" si="29"/>
        <v>0</v>
      </c>
      <c r="R81" s="164">
        <f ca="1">NPV(Q80,K81:$K$244) + ($A$13+$A$14+$A$15)/POWER(1+Q80,$A$28-D81+1)</f>
        <v>0</v>
      </c>
      <c r="S81" s="164">
        <f ca="1">NPV(Q81,K81:$K$244) + ($A$13+$A$14+$A$15)/POWER(1+Q81,$A$28-D81+1)</f>
        <v>0</v>
      </c>
      <c r="T81" s="45">
        <f t="shared" ca="1" si="30"/>
        <v>0</v>
      </c>
      <c r="U81" s="45">
        <f t="shared" ca="1" si="36"/>
        <v>0</v>
      </c>
      <c r="V81" s="45">
        <f t="shared" ca="1" si="37"/>
        <v>0</v>
      </c>
      <c r="W81" s="45">
        <f t="shared" ca="1" si="31"/>
        <v>0</v>
      </c>
      <c r="X81" s="25">
        <f t="shared" ca="1" si="20"/>
        <v>0</v>
      </c>
      <c r="Z81" s="28">
        <f t="shared" ca="1" si="38"/>
        <v>0</v>
      </c>
      <c r="AA81" s="233"/>
      <c r="AB81" s="45">
        <f t="shared" ca="1" si="32"/>
        <v>0</v>
      </c>
      <c r="AC81" s="45">
        <f t="shared" ca="1" si="21"/>
        <v>0</v>
      </c>
      <c r="AD81" s="25">
        <f t="shared" ca="1" si="22"/>
        <v>0</v>
      </c>
    </row>
    <row r="82" spans="4:30" x14ac:dyDescent="0.35">
      <c r="D82" s="20">
        <v>78</v>
      </c>
      <c r="E82" s="21">
        <f t="shared" ca="1" si="33"/>
        <v>28490</v>
      </c>
      <c r="F82" s="44">
        <f t="shared" ca="1" si="23"/>
        <v>28854</v>
      </c>
      <c r="G82" s="22" t="s">
        <v>119</v>
      </c>
      <c r="H82" s="44">
        <f t="shared" ca="1" si="34"/>
        <v>28490</v>
      </c>
      <c r="I82" s="45">
        <f t="shared" ca="1" si="24"/>
        <v>0</v>
      </c>
      <c r="J82" s="45">
        <f t="shared" ca="1" si="25"/>
        <v>0</v>
      </c>
      <c r="K82" s="45">
        <f t="shared" ca="1" si="26"/>
        <v>0</v>
      </c>
      <c r="L82" s="45"/>
      <c r="M82" s="45">
        <f t="shared" ca="1" si="35"/>
        <v>0</v>
      </c>
      <c r="N82" s="257">
        <f t="shared" ca="1" si="27"/>
        <v>0</v>
      </c>
      <c r="O82" s="23"/>
      <c r="P82" s="255">
        <f t="shared" ca="1" si="28"/>
        <v>0</v>
      </c>
      <c r="Q82" s="163">
        <f t="shared" ca="1" si="29"/>
        <v>0</v>
      </c>
      <c r="R82" s="164">
        <f ca="1">NPV(Q81,K82:$K$244) + ($A$13+$A$14+$A$15)/POWER(1+Q81,$A$28-D82+1)</f>
        <v>0</v>
      </c>
      <c r="S82" s="164">
        <f ca="1">NPV(Q82,K82:$K$244) + ($A$13+$A$14+$A$15)/POWER(1+Q82,$A$28-D82+1)</f>
        <v>0</v>
      </c>
      <c r="T82" s="45">
        <f t="shared" ca="1" si="30"/>
        <v>0</v>
      </c>
      <c r="U82" s="45">
        <f t="shared" ca="1" si="36"/>
        <v>0</v>
      </c>
      <c r="V82" s="45">
        <f t="shared" ca="1" si="37"/>
        <v>0</v>
      </c>
      <c r="W82" s="45">
        <f t="shared" ca="1" si="31"/>
        <v>0</v>
      </c>
      <c r="X82" s="25">
        <f t="shared" ca="1" si="20"/>
        <v>0</v>
      </c>
      <c r="Z82" s="28">
        <f t="shared" ca="1" si="38"/>
        <v>0</v>
      </c>
      <c r="AA82" s="233"/>
      <c r="AB82" s="45">
        <f t="shared" ca="1" si="32"/>
        <v>0</v>
      </c>
      <c r="AC82" s="45">
        <f t="shared" ca="1" si="21"/>
        <v>0</v>
      </c>
      <c r="AD82" s="25">
        <f t="shared" ca="1" si="22"/>
        <v>0</v>
      </c>
    </row>
    <row r="83" spans="4:30" x14ac:dyDescent="0.35">
      <c r="D83" s="20">
        <v>79</v>
      </c>
      <c r="E83" s="21">
        <f t="shared" ca="1" si="33"/>
        <v>28855</v>
      </c>
      <c r="F83" s="44">
        <f t="shared" ca="1" si="23"/>
        <v>29219</v>
      </c>
      <c r="G83" s="22" t="s">
        <v>119</v>
      </c>
      <c r="H83" s="44">
        <f t="shared" ca="1" si="34"/>
        <v>28855</v>
      </c>
      <c r="I83" s="45">
        <f t="shared" ca="1" si="24"/>
        <v>0</v>
      </c>
      <c r="J83" s="45">
        <f t="shared" ca="1" si="25"/>
        <v>0</v>
      </c>
      <c r="K83" s="45">
        <f t="shared" ca="1" si="26"/>
        <v>0</v>
      </c>
      <c r="L83" s="45"/>
      <c r="M83" s="45">
        <f t="shared" ca="1" si="35"/>
        <v>0</v>
      </c>
      <c r="N83" s="257">
        <f t="shared" ca="1" si="27"/>
        <v>0</v>
      </c>
      <c r="O83" s="23"/>
      <c r="P83" s="255">
        <f t="shared" ca="1" si="28"/>
        <v>0</v>
      </c>
      <c r="Q83" s="163">
        <f t="shared" ca="1" si="29"/>
        <v>0</v>
      </c>
      <c r="R83" s="164">
        <f ca="1">NPV(Q82,K83:$K$244) + ($A$13+$A$14+$A$15)/POWER(1+Q82,$A$28-D83+1)</f>
        <v>0</v>
      </c>
      <c r="S83" s="164">
        <f ca="1">NPV(Q83,K83:$K$244) + ($A$13+$A$14+$A$15)/POWER(1+Q83,$A$28-D83+1)</f>
        <v>0</v>
      </c>
      <c r="T83" s="45">
        <f t="shared" ca="1" si="30"/>
        <v>0</v>
      </c>
      <c r="U83" s="45">
        <f t="shared" ca="1" si="36"/>
        <v>0</v>
      </c>
      <c r="V83" s="45">
        <f t="shared" ca="1" si="37"/>
        <v>0</v>
      </c>
      <c r="W83" s="45">
        <f t="shared" ca="1" si="31"/>
        <v>0</v>
      </c>
      <c r="X83" s="25">
        <f t="shared" ca="1" si="20"/>
        <v>0</v>
      </c>
      <c r="Z83" s="28">
        <f t="shared" ca="1" si="38"/>
        <v>0</v>
      </c>
      <c r="AA83" s="233"/>
      <c r="AB83" s="45">
        <f t="shared" ca="1" si="32"/>
        <v>0</v>
      </c>
      <c r="AC83" s="45">
        <f t="shared" ca="1" si="21"/>
        <v>0</v>
      </c>
      <c r="AD83" s="25">
        <f t="shared" ca="1" si="22"/>
        <v>0</v>
      </c>
    </row>
    <row r="84" spans="4:30" x14ac:dyDescent="0.35">
      <c r="D84" s="20">
        <v>80</v>
      </c>
      <c r="E84" s="21">
        <f t="shared" ca="1" si="33"/>
        <v>29220</v>
      </c>
      <c r="F84" s="44">
        <f t="shared" ca="1" si="23"/>
        <v>29585</v>
      </c>
      <c r="G84" s="22" t="s">
        <v>119</v>
      </c>
      <c r="H84" s="44">
        <f t="shared" ca="1" si="34"/>
        <v>29220</v>
      </c>
      <c r="I84" s="45">
        <f t="shared" ca="1" si="24"/>
        <v>0</v>
      </c>
      <c r="J84" s="45">
        <f t="shared" ca="1" si="25"/>
        <v>0</v>
      </c>
      <c r="K84" s="45">
        <f t="shared" ca="1" si="26"/>
        <v>0</v>
      </c>
      <c r="L84" s="45"/>
      <c r="M84" s="45">
        <f t="shared" ca="1" si="35"/>
        <v>0</v>
      </c>
      <c r="N84" s="257">
        <f t="shared" ca="1" si="27"/>
        <v>0</v>
      </c>
      <c r="O84" s="23"/>
      <c r="P84" s="255">
        <f t="shared" ca="1" si="28"/>
        <v>0</v>
      </c>
      <c r="Q84" s="163">
        <f t="shared" ca="1" si="29"/>
        <v>0</v>
      </c>
      <c r="R84" s="164">
        <f ca="1">NPV(Q83,K84:$K$244) + ($A$13+$A$14+$A$15)/POWER(1+Q83,$A$28-D84+1)</f>
        <v>0</v>
      </c>
      <c r="S84" s="164">
        <f ca="1">NPV(Q84,K84:$K$244) + ($A$13+$A$14+$A$15)/POWER(1+Q84,$A$28-D84+1)</f>
        <v>0</v>
      </c>
      <c r="T84" s="45">
        <f t="shared" ca="1" si="30"/>
        <v>0</v>
      </c>
      <c r="U84" s="45">
        <f t="shared" ca="1" si="36"/>
        <v>0</v>
      </c>
      <c r="V84" s="45">
        <f t="shared" ca="1" si="37"/>
        <v>0</v>
      </c>
      <c r="W84" s="45">
        <f t="shared" ca="1" si="31"/>
        <v>0</v>
      </c>
      <c r="X84" s="25">
        <f t="shared" ca="1" si="20"/>
        <v>0</v>
      </c>
      <c r="Z84" s="28">
        <f t="shared" ca="1" si="38"/>
        <v>0</v>
      </c>
      <c r="AA84" s="233"/>
      <c r="AB84" s="45">
        <f t="shared" ca="1" si="32"/>
        <v>0</v>
      </c>
      <c r="AC84" s="45">
        <f t="shared" ca="1" si="21"/>
        <v>0</v>
      </c>
      <c r="AD84" s="25">
        <f t="shared" ca="1" si="22"/>
        <v>0</v>
      </c>
    </row>
    <row r="85" spans="4:30" x14ac:dyDescent="0.35">
      <c r="D85" s="20">
        <v>81</v>
      </c>
      <c r="E85" s="21">
        <f t="shared" ca="1" si="33"/>
        <v>29586</v>
      </c>
      <c r="F85" s="44">
        <f t="shared" ca="1" si="23"/>
        <v>29950</v>
      </c>
      <c r="G85" s="22" t="s">
        <v>119</v>
      </c>
      <c r="H85" s="44">
        <f t="shared" ca="1" si="34"/>
        <v>29586</v>
      </c>
      <c r="I85" s="45">
        <f t="shared" ca="1" si="24"/>
        <v>0</v>
      </c>
      <c r="J85" s="45">
        <f t="shared" ca="1" si="25"/>
        <v>0</v>
      </c>
      <c r="K85" s="45">
        <f t="shared" ca="1" si="26"/>
        <v>0</v>
      </c>
      <c r="L85" s="45"/>
      <c r="M85" s="45">
        <f t="shared" ca="1" si="35"/>
        <v>0</v>
      </c>
      <c r="N85" s="257">
        <f t="shared" ca="1" si="27"/>
        <v>0</v>
      </c>
      <c r="O85" s="23"/>
      <c r="P85" s="255">
        <f t="shared" ca="1" si="28"/>
        <v>0</v>
      </c>
      <c r="Q85" s="163">
        <f t="shared" ca="1" si="29"/>
        <v>0</v>
      </c>
      <c r="R85" s="164">
        <f ca="1">NPV(Q84,K85:$K$244) + ($A$13+$A$14+$A$15)/POWER(1+Q84,$A$28-D85+1)</f>
        <v>0</v>
      </c>
      <c r="S85" s="164">
        <f ca="1">NPV(Q85,K85:$K$244) + ($A$13+$A$14+$A$15)/POWER(1+Q85,$A$28-D85+1)</f>
        <v>0</v>
      </c>
      <c r="T85" s="45">
        <f t="shared" ca="1" si="30"/>
        <v>0</v>
      </c>
      <c r="U85" s="45">
        <f t="shared" ca="1" si="36"/>
        <v>0</v>
      </c>
      <c r="V85" s="45">
        <f t="shared" ca="1" si="37"/>
        <v>0</v>
      </c>
      <c r="W85" s="45">
        <f t="shared" ca="1" si="31"/>
        <v>0</v>
      </c>
      <c r="X85" s="25">
        <f t="shared" ca="1" si="20"/>
        <v>0</v>
      </c>
      <c r="Z85" s="28">
        <f t="shared" ca="1" si="38"/>
        <v>0</v>
      </c>
      <c r="AA85" s="233"/>
      <c r="AB85" s="45">
        <f t="shared" ca="1" si="32"/>
        <v>0</v>
      </c>
      <c r="AC85" s="45">
        <f t="shared" ca="1" si="21"/>
        <v>0</v>
      </c>
      <c r="AD85" s="25">
        <f t="shared" ca="1" si="22"/>
        <v>0</v>
      </c>
    </row>
    <row r="86" spans="4:30" x14ac:dyDescent="0.35">
      <c r="D86" s="20">
        <v>82</v>
      </c>
      <c r="E86" s="21">
        <f t="shared" ca="1" si="33"/>
        <v>29951</v>
      </c>
      <c r="F86" s="44">
        <f t="shared" ca="1" si="23"/>
        <v>30315</v>
      </c>
      <c r="G86" s="22" t="s">
        <v>119</v>
      </c>
      <c r="H86" s="44">
        <f t="shared" ca="1" si="34"/>
        <v>29951</v>
      </c>
      <c r="I86" s="45">
        <f t="shared" ca="1" si="24"/>
        <v>0</v>
      </c>
      <c r="J86" s="45">
        <f t="shared" ca="1" si="25"/>
        <v>0</v>
      </c>
      <c r="K86" s="45">
        <f t="shared" ca="1" si="26"/>
        <v>0</v>
      </c>
      <c r="L86" s="45"/>
      <c r="M86" s="45">
        <f t="shared" ca="1" si="35"/>
        <v>0</v>
      </c>
      <c r="N86" s="257">
        <f t="shared" ca="1" si="27"/>
        <v>0</v>
      </c>
      <c r="O86" s="23"/>
      <c r="P86" s="255">
        <f t="shared" ca="1" si="28"/>
        <v>0</v>
      </c>
      <c r="Q86" s="163">
        <f t="shared" ca="1" si="29"/>
        <v>0</v>
      </c>
      <c r="R86" s="164">
        <f ca="1">NPV(Q85,K86:$K$244) + ($A$13+$A$14+$A$15)/POWER(1+Q85,$A$28-D86+1)</f>
        <v>0</v>
      </c>
      <c r="S86" s="164">
        <f ca="1">NPV(Q86,K86:$K$244) + ($A$13+$A$14+$A$15)/POWER(1+Q86,$A$28-D86+1)</f>
        <v>0</v>
      </c>
      <c r="T86" s="45">
        <f t="shared" ca="1" si="30"/>
        <v>0</v>
      </c>
      <c r="U86" s="45">
        <f t="shared" ca="1" si="36"/>
        <v>0</v>
      </c>
      <c r="V86" s="45">
        <f t="shared" ca="1" si="37"/>
        <v>0</v>
      </c>
      <c r="W86" s="45">
        <f t="shared" ca="1" si="31"/>
        <v>0</v>
      </c>
      <c r="X86" s="25">
        <f t="shared" ca="1" si="20"/>
        <v>0</v>
      </c>
      <c r="Z86" s="28">
        <f t="shared" ca="1" si="38"/>
        <v>0</v>
      </c>
      <c r="AA86" s="233"/>
      <c r="AB86" s="45">
        <f t="shared" ca="1" si="32"/>
        <v>0</v>
      </c>
      <c r="AC86" s="45">
        <f t="shared" ca="1" si="21"/>
        <v>0</v>
      </c>
      <c r="AD86" s="25">
        <f t="shared" ca="1" si="22"/>
        <v>0</v>
      </c>
    </row>
    <row r="87" spans="4:30" x14ac:dyDescent="0.35">
      <c r="D87" s="20">
        <v>83</v>
      </c>
      <c r="E87" s="21">
        <f t="shared" ca="1" si="33"/>
        <v>30316</v>
      </c>
      <c r="F87" s="44">
        <f t="shared" ca="1" si="23"/>
        <v>30680</v>
      </c>
      <c r="G87" s="22" t="s">
        <v>119</v>
      </c>
      <c r="H87" s="44">
        <f t="shared" ca="1" si="34"/>
        <v>30316</v>
      </c>
      <c r="I87" s="45">
        <f t="shared" ca="1" si="24"/>
        <v>0</v>
      </c>
      <c r="J87" s="45">
        <f t="shared" ca="1" si="25"/>
        <v>0</v>
      </c>
      <c r="K87" s="45">
        <f t="shared" ca="1" si="26"/>
        <v>0</v>
      </c>
      <c r="L87" s="45"/>
      <c r="M87" s="45">
        <f t="shared" ca="1" si="35"/>
        <v>0</v>
      </c>
      <c r="N87" s="257">
        <f t="shared" ca="1" si="27"/>
        <v>0</v>
      </c>
      <c r="O87" s="23"/>
      <c r="P87" s="255">
        <f t="shared" ca="1" si="28"/>
        <v>0</v>
      </c>
      <c r="Q87" s="163">
        <f t="shared" ca="1" si="29"/>
        <v>0</v>
      </c>
      <c r="R87" s="164">
        <f ca="1">NPV(Q86,K87:$K$244) + ($A$13+$A$14+$A$15)/POWER(1+Q86,$A$28-D87+1)</f>
        <v>0</v>
      </c>
      <c r="S87" s="164">
        <f ca="1">NPV(Q87,K87:$K$244) + ($A$13+$A$14+$A$15)/POWER(1+Q87,$A$28-D87+1)</f>
        <v>0</v>
      </c>
      <c r="T87" s="45">
        <f t="shared" ca="1" si="30"/>
        <v>0</v>
      </c>
      <c r="U87" s="45">
        <f t="shared" ca="1" si="36"/>
        <v>0</v>
      </c>
      <c r="V87" s="45">
        <f t="shared" ca="1" si="37"/>
        <v>0</v>
      </c>
      <c r="W87" s="45">
        <f t="shared" ca="1" si="31"/>
        <v>0</v>
      </c>
      <c r="X87" s="25">
        <f t="shared" ca="1" si="20"/>
        <v>0</v>
      </c>
      <c r="Z87" s="28">
        <f t="shared" ca="1" si="38"/>
        <v>0</v>
      </c>
      <c r="AA87" s="233"/>
      <c r="AB87" s="45">
        <f t="shared" ca="1" si="32"/>
        <v>0</v>
      </c>
      <c r="AC87" s="45">
        <f t="shared" ca="1" si="21"/>
        <v>0</v>
      </c>
      <c r="AD87" s="25">
        <f t="shared" ca="1" si="22"/>
        <v>0</v>
      </c>
    </row>
    <row r="88" spans="4:30" x14ac:dyDescent="0.35">
      <c r="D88" s="20">
        <v>84</v>
      </c>
      <c r="E88" s="21">
        <f t="shared" ca="1" si="33"/>
        <v>30681</v>
      </c>
      <c r="F88" s="44">
        <f t="shared" ca="1" si="23"/>
        <v>31046</v>
      </c>
      <c r="G88" s="22" t="s">
        <v>119</v>
      </c>
      <c r="H88" s="44">
        <f t="shared" ca="1" si="34"/>
        <v>30681</v>
      </c>
      <c r="I88" s="45">
        <f t="shared" ca="1" si="24"/>
        <v>0</v>
      </c>
      <c r="J88" s="45">
        <f t="shared" ca="1" si="25"/>
        <v>0</v>
      </c>
      <c r="K88" s="45">
        <f t="shared" ca="1" si="26"/>
        <v>0</v>
      </c>
      <c r="L88" s="45"/>
      <c r="M88" s="45">
        <f t="shared" ca="1" si="35"/>
        <v>0</v>
      </c>
      <c r="N88" s="257">
        <f t="shared" ca="1" si="27"/>
        <v>0</v>
      </c>
      <c r="O88" s="23"/>
      <c r="P88" s="255">
        <f t="shared" ca="1" si="28"/>
        <v>0</v>
      </c>
      <c r="Q88" s="163">
        <f t="shared" ca="1" si="29"/>
        <v>0</v>
      </c>
      <c r="R88" s="164">
        <f ca="1">NPV(Q87,K88:$K$244) + ($A$13+$A$14+$A$15)/POWER(1+Q87,$A$28-D88+1)</f>
        <v>0</v>
      </c>
      <c r="S88" s="164">
        <f ca="1">NPV(Q88,K88:$K$244) + ($A$13+$A$14+$A$15)/POWER(1+Q88,$A$28-D88+1)</f>
        <v>0</v>
      </c>
      <c r="T88" s="45">
        <f t="shared" ca="1" si="30"/>
        <v>0</v>
      </c>
      <c r="U88" s="45">
        <f t="shared" ca="1" si="36"/>
        <v>0</v>
      </c>
      <c r="V88" s="45">
        <f t="shared" ca="1" si="37"/>
        <v>0</v>
      </c>
      <c r="W88" s="45">
        <f t="shared" ca="1" si="31"/>
        <v>0</v>
      </c>
      <c r="X88" s="25">
        <f t="shared" ca="1" si="20"/>
        <v>0</v>
      </c>
      <c r="Z88" s="28">
        <f t="shared" ca="1" si="38"/>
        <v>0</v>
      </c>
      <c r="AA88" s="233"/>
      <c r="AB88" s="45">
        <f t="shared" ca="1" si="32"/>
        <v>0</v>
      </c>
      <c r="AC88" s="45">
        <f t="shared" ca="1" si="21"/>
        <v>0</v>
      </c>
      <c r="AD88" s="25">
        <f t="shared" ca="1" si="22"/>
        <v>0</v>
      </c>
    </row>
    <row r="89" spans="4:30" x14ac:dyDescent="0.35">
      <c r="D89" s="20">
        <v>85</v>
      </c>
      <c r="E89" s="21">
        <f t="shared" ca="1" si="33"/>
        <v>31047</v>
      </c>
      <c r="F89" s="44">
        <f t="shared" ca="1" si="23"/>
        <v>31411</v>
      </c>
      <c r="G89" s="22" t="s">
        <v>119</v>
      </c>
      <c r="H89" s="44">
        <f t="shared" ca="1" si="34"/>
        <v>31047</v>
      </c>
      <c r="I89" s="45">
        <f t="shared" ca="1" si="24"/>
        <v>0</v>
      </c>
      <c r="J89" s="45">
        <f t="shared" ca="1" si="25"/>
        <v>0</v>
      </c>
      <c r="K89" s="45">
        <f t="shared" ca="1" si="26"/>
        <v>0</v>
      </c>
      <c r="L89" s="45"/>
      <c r="M89" s="45">
        <f t="shared" ca="1" si="35"/>
        <v>0</v>
      </c>
      <c r="N89" s="257">
        <f t="shared" ca="1" si="27"/>
        <v>0</v>
      </c>
      <c r="O89" s="23"/>
      <c r="P89" s="255">
        <f t="shared" ca="1" si="28"/>
        <v>0</v>
      </c>
      <c r="Q89" s="163">
        <f t="shared" ca="1" si="29"/>
        <v>0</v>
      </c>
      <c r="R89" s="164">
        <f ca="1">NPV(Q88,K89:$K$244) + ($A$13+$A$14+$A$15)/POWER(1+Q88,$A$28-D89+1)</f>
        <v>0</v>
      </c>
      <c r="S89" s="164">
        <f ca="1">NPV(Q89,K89:$K$244) + ($A$13+$A$14+$A$15)/POWER(1+Q89,$A$28-D89+1)</f>
        <v>0</v>
      </c>
      <c r="T89" s="45">
        <f t="shared" ca="1" si="30"/>
        <v>0</v>
      </c>
      <c r="U89" s="45">
        <f t="shared" ca="1" si="36"/>
        <v>0</v>
      </c>
      <c r="V89" s="45">
        <f t="shared" ca="1" si="37"/>
        <v>0</v>
      </c>
      <c r="W89" s="45">
        <f t="shared" ca="1" si="31"/>
        <v>0</v>
      </c>
      <c r="X89" s="25">
        <f t="shared" ca="1" si="20"/>
        <v>0</v>
      </c>
      <c r="Z89" s="28">
        <f t="shared" ca="1" si="38"/>
        <v>0</v>
      </c>
      <c r="AA89" s="233"/>
      <c r="AB89" s="45">
        <f t="shared" ca="1" si="32"/>
        <v>0</v>
      </c>
      <c r="AC89" s="45">
        <f t="shared" ca="1" si="21"/>
        <v>0</v>
      </c>
      <c r="AD89" s="25">
        <f t="shared" ca="1" si="22"/>
        <v>0</v>
      </c>
    </row>
    <row r="90" spans="4:30" x14ac:dyDescent="0.35">
      <c r="D90" s="20">
        <v>86</v>
      </c>
      <c r="E90" s="21">
        <f t="shared" ca="1" si="33"/>
        <v>31412</v>
      </c>
      <c r="F90" s="44">
        <f t="shared" ca="1" si="23"/>
        <v>31776</v>
      </c>
      <c r="G90" s="22" t="s">
        <v>119</v>
      </c>
      <c r="H90" s="44">
        <f t="shared" ca="1" si="34"/>
        <v>31412</v>
      </c>
      <c r="I90" s="45">
        <f t="shared" ca="1" si="24"/>
        <v>0</v>
      </c>
      <c r="J90" s="45">
        <f t="shared" ca="1" si="25"/>
        <v>0</v>
      </c>
      <c r="K90" s="45">
        <f t="shared" ca="1" si="26"/>
        <v>0</v>
      </c>
      <c r="L90" s="45"/>
      <c r="M90" s="45">
        <f t="shared" ca="1" si="35"/>
        <v>0</v>
      </c>
      <c r="N90" s="257">
        <f t="shared" ca="1" si="27"/>
        <v>0</v>
      </c>
      <c r="O90" s="23"/>
      <c r="P90" s="255">
        <f t="shared" ca="1" si="28"/>
        <v>0</v>
      </c>
      <c r="Q90" s="163">
        <f t="shared" ca="1" si="29"/>
        <v>0</v>
      </c>
      <c r="R90" s="164">
        <f ca="1">NPV(Q89,K90:$K$244) + ($A$13+$A$14+$A$15)/POWER(1+Q89,$A$28-D90+1)</f>
        <v>0</v>
      </c>
      <c r="S90" s="164">
        <f ca="1">NPV(Q90,K90:$K$244) + ($A$13+$A$14+$A$15)/POWER(1+Q90,$A$28-D90+1)</f>
        <v>0</v>
      </c>
      <c r="T90" s="45">
        <f t="shared" ca="1" si="30"/>
        <v>0</v>
      </c>
      <c r="U90" s="45">
        <f t="shared" ca="1" si="36"/>
        <v>0</v>
      </c>
      <c r="V90" s="45">
        <f t="shared" ca="1" si="37"/>
        <v>0</v>
      </c>
      <c r="W90" s="45">
        <f t="shared" ca="1" si="31"/>
        <v>0</v>
      </c>
      <c r="X90" s="25">
        <f t="shared" ca="1" si="20"/>
        <v>0</v>
      </c>
      <c r="Z90" s="28">
        <f t="shared" ca="1" si="38"/>
        <v>0</v>
      </c>
      <c r="AA90" s="233"/>
      <c r="AB90" s="45">
        <f t="shared" ca="1" si="32"/>
        <v>0</v>
      </c>
      <c r="AC90" s="45">
        <f t="shared" ca="1" si="21"/>
        <v>0</v>
      </c>
      <c r="AD90" s="25">
        <f t="shared" ca="1" si="22"/>
        <v>0</v>
      </c>
    </row>
    <row r="91" spans="4:30" x14ac:dyDescent="0.35">
      <c r="D91" s="20">
        <v>87</v>
      </c>
      <c r="E91" s="21">
        <f t="shared" ca="1" si="33"/>
        <v>31777</v>
      </c>
      <c r="F91" s="44">
        <f t="shared" ca="1" si="23"/>
        <v>32141</v>
      </c>
      <c r="G91" s="22" t="s">
        <v>119</v>
      </c>
      <c r="H91" s="44">
        <f t="shared" ca="1" si="34"/>
        <v>31777</v>
      </c>
      <c r="I91" s="45">
        <f t="shared" ca="1" si="24"/>
        <v>0</v>
      </c>
      <c r="J91" s="45">
        <f t="shared" ca="1" si="25"/>
        <v>0</v>
      </c>
      <c r="K91" s="45">
        <f t="shared" ca="1" si="26"/>
        <v>0</v>
      </c>
      <c r="L91" s="45"/>
      <c r="M91" s="45">
        <f t="shared" ca="1" si="35"/>
        <v>0</v>
      </c>
      <c r="N91" s="257">
        <f t="shared" ca="1" si="27"/>
        <v>0</v>
      </c>
      <c r="O91" s="23"/>
      <c r="P91" s="255">
        <f t="shared" ca="1" si="28"/>
        <v>0</v>
      </c>
      <c r="Q91" s="163">
        <f t="shared" ca="1" si="29"/>
        <v>0</v>
      </c>
      <c r="R91" s="164">
        <f ca="1">NPV(Q90,K91:$K$244) + ($A$13+$A$14+$A$15)/POWER(1+Q90,$A$28-D91+1)</f>
        <v>0</v>
      </c>
      <c r="S91" s="164">
        <f ca="1">NPV(Q91,K91:$K$244) + ($A$13+$A$14+$A$15)/POWER(1+Q91,$A$28-D91+1)</f>
        <v>0</v>
      </c>
      <c r="T91" s="45">
        <f t="shared" ca="1" si="30"/>
        <v>0</v>
      </c>
      <c r="U91" s="45">
        <f t="shared" ca="1" si="36"/>
        <v>0</v>
      </c>
      <c r="V91" s="45">
        <f t="shared" ca="1" si="37"/>
        <v>0</v>
      </c>
      <c r="W91" s="45">
        <f t="shared" ca="1" si="31"/>
        <v>0</v>
      </c>
      <c r="X91" s="25">
        <f t="shared" ca="1" si="20"/>
        <v>0</v>
      </c>
      <c r="Z91" s="28">
        <f t="shared" ca="1" si="38"/>
        <v>0</v>
      </c>
      <c r="AA91" s="233"/>
      <c r="AB91" s="45">
        <f t="shared" ca="1" si="32"/>
        <v>0</v>
      </c>
      <c r="AC91" s="45">
        <f t="shared" ca="1" si="21"/>
        <v>0</v>
      </c>
      <c r="AD91" s="25">
        <f t="shared" ca="1" si="22"/>
        <v>0</v>
      </c>
    </row>
    <row r="92" spans="4:30" x14ac:dyDescent="0.35">
      <c r="D92" s="20">
        <v>88</v>
      </c>
      <c r="E92" s="21">
        <f t="shared" ca="1" si="33"/>
        <v>32142</v>
      </c>
      <c r="F92" s="44">
        <f t="shared" ca="1" si="23"/>
        <v>32507</v>
      </c>
      <c r="G92" s="22" t="s">
        <v>119</v>
      </c>
      <c r="H92" s="44">
        <f t="shared" ca="1" si="34"/>
        <v>32142</v>
      </c>
      <c r="I92" s="45">
        <f t="shared" ca="1" si="24"/>
        <v>0</v>
      </c>
      <c r="J92" s="45">
        <f t="shared" ca="1" si="25"/>
        <v>0</v>
      </c>
      <c r="K92" s="45">
        <f t="shared" ca="1" si="26"/>
        <v>0</v>
      </c>
      <c r="L92" s="45"/>
      <c r="M92" s="45">
        <f t="shared" ca="1" si="35"/>
        <v>0</v>
      </c>
      <c r="N92" s="257">
        <f t="shared" ca="1" si="27"/>
        <v>0</v>
      </c>
      <c r="O92" s="23"/>
      <c r="P92" s="255">
        <f t="shared" ca="1" si="28"/>
        <v>0</v>
      </c>
      <c r="Q92" s="163">
        <f t="shared" ca="1" si="29"/>
        <v>0</v>
      </c>
      <c r="R92" s="164">
        <f ca="1">NPV(Q91,K92:$K$244) + ($A$13+$A$14+$A$15)/POWER(1+Q91,$A$28-D92+1)</f>
        <v>0</v>
      </c>
      <c r="S92" s="164">
        <f ca="1">NPV(Q92,K92:$K$244) + ($A$13+$A$14+$A$15)/POWER(1+Q92,$A$28-D92+1)</f>
        <v>0</v>
      </c>
      <c r="T92" s="45">
        <f t="shared" ca="1" si="30"/>
        <v>0</v>
      </c>
      <c r="U92" s="45">
        <f t="shared" ca="1" si="36"/>
        <v>0</v>
      </c>
      <c r="V92" s="45">
        <f t="shared" ca="1" si="37"/>
        <v>0</v>
      </c>
      <c r="W92" s="45">
        <f t="shared" ca="1" si="31"/>
        <v>0</v>
      </c>
      <c r="X92" s="25">
        <f t="shared" ca="1" si="20"/>
        <v>0</v>
      </c>
      <c r="Z92" s="28">
        <f t="shared" ca="1" si="38"/>
        <v>0</v>
      </c>
      <c r="AA92" s="233"/>
      <c r="AB92" s="45">
        <f t="shared" ca="1" si="32"/>
        <v>0</v>
      </c>
      <c r="AC92" s="45">
        <f t="shared" ca="1" si="21"/>
        <v>0</v>
      </c>
      <c r="AD92" s="25">
        <f t="shared" ca="1" si="22"/>
        <v>0</v>
      </c>
    </row>
    <row r="93" spans="4:30" x14ac:dyDescent="0.35">
      <c r="D93" s="20">
        <v>89</v>
      </c>
      <c r="E93" s="21">
        <f t="shared" ca="1" si="33"/>
        <v>32508</v>
      </c>
      <c r="F93" s="44">
        <f t="shared" ca="1" si="23"/>
        <v>32872</v>
      </c>
      <c r="G93" s="22" t="s">
        <v>119</v>
      </c>
      <c r="H93" s="44">
        <f t="shared" ca="1" si="34"/>
        <v>32508</v>
      </c>
      <c r="I93" s="45">
        <f t="shared" ca="1" si="24"/>
        <v>0</v>
      </c>
      <c r="J93" s="45">
        <f t="shared" ca="1" si="25"/>
        <v>0</v>
      </c>
      <c r="K93" s="45">
        <f t="shared" ca="1" si="26"/>
        <v>0</v>
      </c>
      <c r="L93" s="45"/>
      <c r="M93" s="45">
        <f t="shared" ca="1" si="35"/>
        <v>0</v>
      </c>
      <c r="N93" s="257">
        <f t="shared" ca="1" si="27"/>
        <v>0</v>
      </c>
      <c r="O93" s="23"/>
      <c r="P93" s="255">
        <f t="shared" ca="1" si="28"/>
        <v>0</v>
      </c>
      <c r="Q93" s="163">
        <f t="shared" ca="1" si="29"/>
        <v>0</v>
      </c>
      <c r="R93" s="164">
        <f ca="1">NPV(Q92,K93:$K$244) + ($A$13+$A$14+$A$15)/POWER(1+Q92,$A$28-D93+1)</f>
        <v>0</v>
      </c>
      <c r="S93" s="164">
        <f ca="1">NPV(Q93,K93:$K$244) + ($A$13+$A$14+$A$15)/POWER(1+Q93,$A$28-D93+1)</f>
        <v>0</v>
      </c>
      <c r="T93" s="45">
        <f t="shared" ca="1" si="30"/>
        <v>0</v>
      </c>
      <c r="U93" s="45">
        <f t="shared" ca="1" si="36"/>
        <v>0</v>
      </c>
      <c r="V93" s="45">
        <f t="shared" ca="1" si="37"/>
        <v>0</v>
      </c>
      <c r="W93" s="45">
        <f t="shared" ca="1" si="31"/>
        <v>0</v>
      </c>
      <c r="X93" s="25">
        <f t="shared" ca="1" si="20"/>
        <v>0</v>
      </c>
      <c r="Z93" s="28">
        <f t="shared" ca="1" si="38"/>
        <v>0</v>
      </c>
      <c r="AA93" s="233"/>
      <c r="AB93" s="45">
        <f t="shared" ca="1" si="32"/>
        <v>0</v>
      </c>
      <c r="AC93" s="45">
        <f t="shared" ca="1" si="21"/>
        <v>0</v>
      </c>
      <c r="AD93" s="25">
        <f t="shared" ca="1" si="22"/>
        <v>0</v>
      </c>
    </row>
    <row r="94" spans="4:30" x14ac:dyDescent="0.35">
      <c r="D94" s="20">
        <v>90</v>
      </c>
      <c r="E94" s="21">
        <f t="shared" ca="1" si="33"/>
        <v>32873</v>
      </c>
      <c r="F94" s="44">
        <f t="shared" ca="1" si="23"/>
        <v>33237</v>
      </c>
      <c r="G94" s="22" t="s">
        <v>119</v>
      </c>
      <c r="H94" s="44">
        <f t="shared" ca="1" si="34"/>
        <v>32873</v>
      </c>
      <c r="I94" s="45">
        <f t="shared" ca="1" si="24"/>
        <v>0</v>
      </c>
      <c r="J94" s="45">
        <f t="shared" ca="1" si="25"/>
        <v>0</v>
      </c>
      <c r="K94" s="45">
        <f t="shared" ca="1" si="26"/>
        <v>0</v>
      </c>
      <c r="L94" s="45"/>
      <c r="M94" s="45">
        <f t="shared" ca="1" si="35"/>
        <v>0</v>
      </c>
      <c r="N94" s="257">
        <f t="shared" ca="1" si="27"/>
        <v>0</v>
      </c>
      <c r="O94" s="23"/>
      <c r="P94" s="255">
        <f t="shared" ca="1" si="28"/>
        <v>0</v>
      </c>
      <c r="Q94" s="163">
        <f t="shared" ca="1" si="29"/>
        <v>0</v>
      </c>
      <c r="R94" s="164">
        <f ca="1">NPV(Q93,K94:$K$244) + ($A$13+$A$14+$A$15)/POWER(1+Q93,$A$28-D94+1)</f>
        <v>0</v>
      </c>
      <c r="S94" s="164">
        <f ca="1">NPV(Q94,K94:$K$244) + ($A$13+$A$14+$A$15)/POWER(1+Q94,$A$28-D94+1)</f>
        <v>0</v>
      </c>
      <c r="T94" s="45">
        <f t="shared" ca="1" si="30"/>
        <v>0</v>
      </c>
      <c r="U94" s="45">
        <f t="shared" ca="1" si="36"/>
        <v>0</v>
      </c>
      <c r="V94" s="45">
        <f t="shared" ca="1" si="37"/>
        <v>0</v>
      </c>
      <c r="W94" s="45">
        <f t="shared" ca="1" si="31"/>
        <v>0</v>
      </c>
      <c r="X94" s="25">
        <f t="shared" ca="1" si="20"/>
        <v>0</v>
      </c>
      <c r="Z94" s="28">
        <f t="shared" ca="1" si="38"/>
        <v>0</v>
      </c>
      <c r="AA94" s="233"/>
      <c r="AB94" s="45">
        <f t="shared" ca="1" si="32"/>
        <v>0</v>
      </c>
      <c r="AC94" s="45">
        <f t="shared" ca="1" si="21"/>
        <v>0</v>
      </c>
      <c r="AD94" s="25">
        <f t="shared" ca="1" si="22"/>
        <v>0</v>
      </c>
    </row>
    <row r="95" spans="4:30" x14ac:dyDescent="0.35">
      <c r="D95" s="20">
        <v>91</v>
      </c>
      <c r="E95" s="21">
        <f t="shared" ca="1" si="33"/>
        <v>33238</v>
      </c>
      <c r="F95" s="44">
        <f t="shared" ca="1" si="23"/>
        <v>33602</v>
      </c>
      <c r="G95" s="22" t="s">
        <v>119</v>
      </c>
      <c r="H95" s="44">
        <f t="shared" ca="1" si="34"/>
        <v>33238</v>
      </c>
      <c r="I95" s="45">
        <f t="shared" ca="1" si="24"/>
        <v>0</v>
      </c>
      <c r="J95" s="45">
        <f t="shared" ca="1" si="25"/>
        <v>0</v>
      </c>
      <c r="K95" s="45">
        <f t="shared" ca="1" si="26"/>
        <v>0</v>
      </c>
      <c r="L95" s="45"/>
      <c r="M95" s="45">
        <f t="shared" ca="1" si="35"/>
        <v>0</v>
      </c>
      <c r="N95" s="257">
        <f t="shared" ca="1" si="27"/>
        <v>0</v>
      </c>
      <c r="O95" s="23"/>
      <c r="P95" s="255">
        <f t="shared" ca="1" si="28"/>
        <v>0</v>
      </c>
      <c r="Q95" s="163">
        <f t="shared" ca="1" si="29"/>
        <v>0</v>
      </c>
      <c r="R95" s="164">
        <f ca="1">NPV(Q94,K95:$K$244) + ($A$13+$A$14+$A$15)/POWER(1+Q94,$A$28-D95+1)</f>
        <v>0</v>
      </c>
      <c r="S95" s="164">
        <f ca="1">NPV(Q95,K95:$K$244) + ($A$13+$A$14+$A$15)/POWER(1+Q95,$A$28-D95+1)</f>
        <v>0</v>
      </c>
      <c r="T95" s="45">
        <f t="shared" ca="1" si="30"/>
        <v>0</v>
      </c>
      <c r="U95" s="45">
        <f t="shared" ca="1" si="36"/>
        <v>0</v>
      </c>
      <c r="V95" s="45">
        <f t="shared" ca="1" si="37"/>
        <v>0</v>
      </c>
      <c r="W95" s="45">
        <f t="shared" ca="1" si="31"/>
        <v>0</v>
      </c>
      <c r="X95" s="25">
        <f t="shared" ca="1" si="20"/>
        <v>0</v>
      </c>
      <c r="Z95" s="28">
        <f t="shared" ca="1" si="38"/>
        <v>0</v>
      </c>
      <c r="AA95" s="233"/>
      <c r="AB95" s="45">
        <f t="shared" ca="1" si="32"/>
        <v>0</v>
      </c>
      <c r="AC95" s="45">
        <f t="shared" ca="1" si="21"/>
        <v>0</v>
      </c>
      <c r="AD95" s="25">
        <f t="shared" ca="1" si="22"/>
        <v>0</v>
      </c>
    </row>
    <row r="96" spans="4:30" x14ac:dyDescent="0.35">
      <c r="D96" s="20">
        <v>92</v>
      </c>
      <c r="E96" s="21">
        <f t="shared" ca="1" si="33"/>
        <v>33603</v>
      </c>
      <c r="F96" s="44">
        <f t="shared" ca="1" si="23"/>
        <v>33968</v>
      </c>
      <c r="G96" s="22" t="s">
        <v>119</v>
      </c>
      <c r="H96" s="44">
        <f t="shared" ca="1" si="34"/>
        <v>33603</v>
      </c>
      <c r="I96" s="45">
        <f t="shared" ca="1" si="24"/>
        <v>0</v>
      </c>
      <c r="J96" s="45">
        <f t="shared" ca="1" si="25"/>
        <v>0</v>
      </c>
      <c r="K96" s="45">
        <f t="shared" ca="1" si="26"/>
        <v>0</v>
      </c>
      <c r="L96" s="45"/>
      <c r="M96" s="45">
        <f t="shared" ca="1" si="35"/>
        <v>0</v>
      </c>
      <c r="N96" s="257">
        <f t="shared" ca="1" si="27"/>
        <v>0</v>
      </c>
      <c r="O96" s="23"/>
      <c r="P96" s="255">
        <f t="shared" ca="1" si="28"/>
        <v>0</v>
      </c>
      <c r="Q96" s="163">
        <f t="shared" ca="1" si="29"/>
        <v>0</v>
      </c>
      <c r="R96" s="164">
        <f ca="1">NPV(Q95,K96:$K$244) + ($A$13+$A$14+$A$15)/POWER(1+Q95,$A$28-D96+1)</f>
        <v>0</v>
      </c>
      <c r="S96" s="164">
        <f ca="1">NPV(Q96,K96:$K$244) + ($A$13+$A$14+$A$15)/POWER(1+Q96,$A$28-D96+1)</f>
        <v>0</v>
      </c>
      <c r="T96" s="45">
        <f t="shared" ca="1" si="30"/>
        <v>0</v>
      </c>
      <c r="U96" s="45">
        <f t="shared" ca="1" si="36"/>
        <v>0</v>
      </c>
      <c r="V96" s="45">
        <f t="shared" ca="1" si="37"/>
        <v>0</v>
      </c>
      <c r="W96" s="45">
        <f t="shared" ca="1" si="31"/>
        <v>0</v>
      </c>
      <c r="X96" s="25">
        <f t="shared" ca="1" si="20"/>
        <v>0</v>
      </c>
      <c r="Z96" s="28">
        <f t="shared" ca="1" si="38"/>
        <v>0</v>
      </c>
      <c r="AA96" s="233"/>
      <c r="AB96" s="45">
        <f t="shared" ca="1" si="32"/>
        <v>0</v>
      </c>
      <c r="AC96" s="45">
        <f t="shared" ca="1" si="21"/>
        <v>0</v>
      </c>
      <c r="AD96" s="25">
        <f t="shared" ca="1" si="22"/>
        <v>0</v>
      </c>
    </row>
    <row r="97" spans="4:30" x14ac:dyDescent="0.35">
      <c r="D97" s="20">
        <v>93</v>
      </c>
      <c r="E97" s="21">
        <f t="shared" ca="1" si="33"/>
        <v>33969</v>
      </c>
      <c r="F97" s="44">
        <f t="shared" ca="1" si="23"/>
        <v>34333</v>
      </c>
      <c r="G97" s="22" t="s">
        <v>119</v>
      </c>
      <c r="H97" s="44">
        <f t="shared" ca="1" si="34"/>
        <v>33969</v>
      </c>
      <c r="I97" s="45">
        <f t="shared" ca="1" si="24"/>
        <v>0</v>
      </c>
      <c r="J97" s="45">
        <f t="shared" ca="1" si="25"/>
        <v>0</v>
      </c>
      <c r="K97" s="45">
        <f t="shared" ca="1" si="26"/>
        <v>0</v>
      </c>
      <c r="L97" s="45"/>
      <c r="M97" s="45">
        <f t="shared" ca="1" si="35"/>
        <v>0</v>
      </c>
      <c r="N97" s="257">
        <f t="shared" ca="1" si="27"/>
        <v>0</v>
      </c>
      <c r="O97" s="23"/>
      <c r="P97" s="255">
        <f t="shared" ca="1" si="28"/>
        <v>0</v>
      </c>
      <c r="Q97" s="163">
        <f t="shared" ca="1" si="29"/>
        <v>0</v>
      </c>
      <c r="R97" s="164">
        <f ca="1">NPV(Q96,K97:$K$244) + ($A$13+$A$14+$A$15)/POWER(1+Q96,$A$28-D97+1)</f>
        <v>0</v>
      </c>
      <c r="S97" s="164">
        <f ca="1">NPV(Q97,K97:$K$244) + ($A$13+$A$14+$A$15)/POWER(1+Q97,$A$28-D97+1)</f>
        <v>0</v>
      </c>
      <c r="T97" s="45">
        <f t="shared" ca="1" si="30"/>
        <v>0</v>
      </c>
      <c r="U97" s="45">
        <f t="shared" ca="1" si="36"/>
        <v>0</v>
      </c>
      <c r="V97" s="45">
        <f t="shared" ca="1" si="37"/>
        <v>0</v>
      </c>
      <c r="W97" s="45">
        <f t="shared" ca="1" si="31"/>
        <v>0</v>
      </c>
      <c r="X97" s="25">
        <f t="shared" ca="1" si="20"/>
        <v>0</v>
      </c>
      <c r="Z97" s="28">
        <f t="shared" ca="1" si="38"/>
        <v>0</v>
      </c>
      <c r="AA97" s="233"/>
      <c r="AB97" s="45">
        <f t="shared" ca="1" si="32"/>
        <v>0</v>
      </c>
      <c r="AC97" s="45">
        <f t="shared" ca="1" si="21"/>
        <v>0</v>
      </c>
      <c r="AD97" s="25">
        <f t="shared" ca="1" si="22"/>
        <v>0</v>
      </c>
    </row>
    <row r="98" spans="4:30" x14ac:dyDescent="0.35">
      <c r="D98" s="20">
        <v>94</v>
      </c>
      <c r="E98" s="21">
        <f t="shared" ca="1" si="33"/>
        <v>34334</v>
      </c>
      <c r="F98" s="44">
        <f t="shared" ca="1" si="23"/>
        <v>34698</v>
      </c>
      <c r="G98" s="22" t="s">
        <v>119</v>
      </c>
      <c r="H98" s="44">
        <f t="shared" ca="1" si="34"/>
        <v>34334</v>
      </c>
      <c r="I98" s="45">
        <f t="shared" ca="1" si="24"/>
        <v>0</v>
      </c>
      <c r="J98" s="45">
        <f t="shared" ca="1" si="25"/>
        <v>0</v>
      </c>
      <c r="K98" s="45">
        <f t="shared" ca="1" si="26"/>
        <v>0</v>
      </c>
      <c r="L98" s="45"/>
      <c r="M98" s="45">
        <f t="shared" ca="1" si="35"/>
        <v>0</v>
      </c>
      <c r="N98" s="257">
        <f t="shared" ca="1" si="27"/>
        <v>0</v>
      </c>
      <c r="O98" s="23"/>
      <c r="P98" s="255">
        <f t="shared" ca="1" si="28"/>
        <v>0</v>
      </c>
      <c r="Q98" s="163">
        <f t="shared" ca="1" si="29"/>
        <v>0</v>
      </c>
      <c r="R98" s="164">
        <f ca="1">NPV(Q97,K98:$K$244) + ($A$13+$A$14+$A$15)/POWER(1+Q97,$A$28-D98+1)</f>
        <v>0</v>
      </c>
      <c r="S98" s="164">
        <f ca="1">NPV(Q98,K98:$K$244) + ($A$13+$A$14+$A$15)/POWER(1+Q98,$A$28-D98+1)</f>
        <v>0</v>
      </c>
      <c r="T98" s="45">
        <f t="shared" ca="1" si="30"/>
        <v>0</v>
      </c>
      <c r="U98" s="45">
        <f t="shared" ca="1" si="36"/>
        <v>0</v>
      </c>
      <c r="V98" s="45">
        <f t="shared" ca="1" si="37"/>
        <v>0</v>
      </c>
      <c r="W98" s="45">
        <f t="shared" ca="1" si="31"/>
        <v>0</v>
      </c>
      <c r="X98" s="25">
        <f t="shared" ca="1" si="20"/>
        <v>0</v>
      </c>
      <c r="Z98" s="28">
        <f t="shared" ca="1" si="38"/>
        <v>0</v>
      </c>
      <c r="AA98" s="233"/>
      <c r="AB98" s="45">
        <f t="shared" ca="1" si="32"/>
        <v>0</v>
      </c>
      <c r="AC98" s="45">
        <f t="shared" ca="1" si="21"/>
        <v>0</v>
      </c>
      <c r="AD98" s="25">
        <f t="shared" ca="1" si="22"/>
        <v>0</v>
      </c>
    </row>
    <row r="99" spans="4:30" x14ac:dyDescent="0.35">
      <c r="D99" s="20">
        <v>95</v>
      </c>
      <c r="E99" s="21">
        <f t="shared" ca="1" si="33"/>
        <v>34699</v>
      </c>
      <c r="F99" s="44">
        <f t="shared" ca="1" si="23"/>
        <v>35063</v>
      </c>
      <c r="G99" s="22" t="s">
        <v>119</v>
      </c>
      <c r="H99" s="44">
        <f t="shared" ca="1" si="34"/>
        <v>34699</v>
      </c>
      <c r="I99" s="45">
        <f t="shared" ca="1" si="24"/>
        <v>0</v>
      </c>
      <c r="J99" s="45">
        <f t="shared" ca="1" si="25"/>
        <v>0</v>
      </c>
      <c r="K99" s="45">
        <f t="shared" ca="1" si="26"/>
        <v>0</v>
      </c>
      <c r="L99" s="45"/>
      <c r="M99" s="45">
        <f t="shared" ca="1" si="35"/>
        <v>0</v>
      </c>
      <c r="N99" s="257">
        <f t="shared" ca="1" si="27"/>
        <v>0</v>
      </c>
      <c r="O99" s="23"/>
      <c r="P99" s="255">
        <f t="shared" ca="1" si="28"/>
        <v>0</v>
      </c>
      <c r="Q99" s="163">
        <f t="shared" ca="1" si="29"/>
        <v>0</v>
      </c>
      <c r="R99" s="164">
        <f ca="1">NPV(Q98,K99:$K$244) + ($A$13+$A$14+$A$15)/POWER(1+Q98,$A$28-D99+1)</f>
        <v>0</v>
      </c>
      <c r="S99" s="164">
        <f ca="1">NPV(Q99,K99:$K$244) + ($A$13+$A$14+$A$15)/POWER(1+Q99,$A$28-D99+1)</f>
        <v>0</v>
      </c>
      <c r="T99" s="45">
        <f t="shared" ca="1" si="30"/>
        <v>0</v>
      </c>
      <c r="U99" s="45">
        <f t="shared" ca="1" si="36"/>
        <v>0</v>
      </c>
      <c r="V99" s="45">
        <f t="shared" ca="1" si="37"/>
        <v>0</v>
      </c>
      <c r="W99" s="45">
        <f t="shared" ca="1" si="31"/>
        <v>0</v>
      </c>
      <c r="X99" s="25">
        <f t="shared" ca="1" si="20"/>
        <v>0</v>
      </c>
      <c r="Z99" s="28">
        <f t="shared" ca="1" si="38"/>
        <v>0</v>
      </c>
      <c r="AA99" s="233"/>
      <c r="AB99" s="45">
        <f t="shared" ca="1" si="32"/>
        <v>0</v>
      </c>
      <c r="AC99" s="45">
        <f t="shared" ca="1" si="21"/>
        <v>0</v>
      </c>
      <c r="AD99" s="25">
        <f t="shared" ca="1" si="22"/>
        <v>0</v>
      </c>
    </row>
    <row r="100" spans="4:30" x14ac:dyDescent="0.35">
      <c r="D100" s="20">
        <v>96</v>
      </c>
      <c r="E100" s="21">
        <f t="shared" ca="1" si="33"/>
        <v>35064</v>
      </c>
      <c r="F100" s="44">
        <f t="shared" ca="1" si="23"/>
        <v>35429</v>
      </c>
      <c r="G100" s="22" t="s">
        <v>119</v>
      </c>
      <c r="H100" s="44">
        <f t="shared" ca="1" si="34"/>
        <v>35064</v>
      </c>
      <c r="I100" s="45">
        <f t="shared" ca="1" si="24"/>
        <v>0</v>
      </c>
      <c r="J100" s="45">
        <f t="shared" ca="1" si="25"/>
        <v>0</v>
      </c>
      <c r="K100" s="45">
        <f t="shared" ca="1" si="26"/>
        <v>0</v>
      </c>
      <c r="L100" s="45"/>
      <c r="M100" s="45">
        <f t="shared" ca="1" si="35"/>
        <v>0</v>
      </c>
      <c r="N100" s="257">
        <f t="shared" ca="1" si="27"/>
        <v>0</v>
      </c>
      <c r="O100" s="23"/>
      <c r="P100" s="255">
        <f t="shared" ca="1" si="28"/>
        <v>0</v>
      </c>
      <c r="Q100" s="163">
        <f t="shared" ca="1" si="29"/>
        <v>0</v>
      </c>
      <c r="R100" s="164">
        <f ca="1">NPV(Q99,K100:$K$244) + ($A$13+$A$14+$A$15)/POWER(1+Q99,$A$28-D100+1)</f>
        <v>0</v>
      </c>
      <c r="S100" s="164">
        <f ca="1">NPV(Q100,K100:$K$244) + ($A$13+$A$14+$A$15)/POWER(1+Q100,$A$28-D100+1)</f>
        <v>0</v>
      </c>
      <c r="T100" s="45">
        <f t="shared" ca="1" si="30"/>
        <v>0</v>
      </c>
      <c r="U100" s="45">
        <f t="shared" ca="1" si="36"/>
        <v>0</v>
      </c>
      <c r="V100" s="45">
        <f t="shared" ca="1" si="37"/>
        <v>0</v>
      </c>
      <c r="W100" s="45">
        <f t="shared" ca="1" si="31"/>
        <v>0</v>
      </c>
      <c r="X100" s="25">
        <f t="shared" ca="1" si="20"/>
        <v>0</v>
      </c>
      <c r="Z100" s="28">
        <f t="shared" ca="1" si="38"/>
        <v>0</v>
      </c>
      <c r="AA100" s="233"/>
      <c r="AB100" s="45">
        <f t="shared" ca="1" si="32"/>
        <v>0</v>
      </c>
      <c r="AC100" s="45">
        <f t="shared" ca="1" si="21"/>
        <v>0</v>
      </c>
      <c r="AD100" s="25">
        <f t="shared" ca="1" si="22"/>
        <v>0</v>
      </c>
    </row>
    <row r="101" spans="4:30" x14ac:dyDescent="0.35">
      <c r="D101" s="20">
        <v>97</v>
      </c>
      <c r="E101" s="21">
        <f t="shared" ca="1" si="33"/>
        <v>35430</v>
      </c>
      <c r="F101" s="44">
        <f t="shared" ca="1" si="23"/>
        <v>35794</v>
      </c>
      <c r="G101" s="22" t="s">
        <v>119</v>
      </c>
      <c r="H101" s="44">
        <f t="shared" ca="1" si="34"/>
        <v>35430</v>
      </c>
      <c r="I101" s="45">
        <f t="shared" ca="1" si="24"/>
        <v>0</v>
      </c>
      <c r="J101" s="45">
        <f t="shared" ca="1" si="25"/>
        <v>0</v>
      </c>
      <c r="K101" s="45">
        <f t="shared" ca="1" si="26"/>
        <v>0</v>
      </c>
      <c r="L101" s="45"/>
      <c r="M101" s="45">
        <f t="shared" ca="1" si="35"/>
        <v>0</v>
      </c>
      <c r="N101" s="257">
        <f t="shared" ca="1" si="27"/>
        <v>0</v>
      </c>
      <c r="O101" s="23"/>
      <c r="P101" s="255">
        <f t="shared" ca="1" si="28"/>
        <v>0</v>
      </c>
      <c r="Q101" s="163">
        <f t="shared" ca="1" si="29"/>
        <v>0</v>
      </c>
      <c r="R101" s="164">
        <f ca="1">NPV(Q100,K101:$K$244) + ($A$13+$A$14+$A$15)/POWER(1+Q100,$A$28-D101+1)</f>
        <v>0</v>
      </c>
      <c r="S101" s="164">
        <f ca="1">NPV(Q101,K101:$K$244) + ($A$13+$A$14+$A$15)/POWER(1+Q101,$A$28-D101+1)</f>
        <v>0</v>
      </c>
      <c r="T101" s="45">
        <f t="shared" ca="1" si="30"/>
        <v>0</v>
      </c>
      <c r="U101" s="45">
        <f t="shared" ca="1" si="36"/>
        <v>0</v>
      </c>
      <c r="V101" s="45">
        <f t="shared" ca="1" si="37"/>
        <v>0</v>
      </c>
      <c r="W101" s="45">
        <f t="shared" ca="1" si="31"/>
        <v>0</v>
      </c>
      <c r="X101" s="25">
        <f t="shared" ca="1" si="20"/>
        <v>0</v>
      </c>
      <c r="Z101" s="28">
        <f t="shared" ca="1" si="38"/>
        <v>0</v>
      </c>
      <c r="AA101" s="233"/>
      <c r="AB101" s="45">
        <f t="shared" ca="1" si="32"/>
        <v>0</v>
      </c>
      <c r="AC101" s="45">
        <f t="shared" ca="1" si="21"/>
        <v>0</v>
      </c>
      <c r="AD101" s="25">
        <f t="shared" ca="1" si="22"/>
        <v>0</v>
      </c>
    </row>
    <row r="102" spans="4:30" x14ac:dyDescent="0.35">
      <c r="D102" s="20">
        <v>98</v>
      </c>
      <c r="E102" s="21">
        <f t="shared" ca="1" si="33"/>
        <v>35795</v>
      </c>
      <c r="F102" s="44">
        <f t="shared" ca="1" si="23"/>
        <v>36159</v>
      </c>
      <c r="G102" s="22" t="s">
        <v>119</v>
      </c>
      <c r="H102" s="44">
        <f t="shared" ca="1" si="34"/>
        <v>35795</v>
      </c>
      <c r="I102" s="45">
        <f t="shared" ca="1" si="24"/>
        <v>0</v>
      </c>
      <c r="J102" s="45">
        <f t="shared" ca="1" si="25"/>
        <v>0</v>
      </c>
      <c r="K102" s="45">
        <f t="shared" ca="1" si="26"/>
        <v>0</v>
      </c>
      <c r="L102" s="45"/>
      <c r="M102" s="45">
        <f t="shared" ca="1" si="35"/>
        <v>0</v>
      </c>
      <c r="N102" s="257">
        <f t="shared" ca="1" si="27"/>
        <v>0</v>
      </c>
      <c r="O102" s="23"/>
      <c r="P102" s="255">
        <f t="shared" ca="1" si="28"/>
        <v>0</v>
      </c>
      <c r="Q102" s="163">
        <f t="shared" ca="1" si="29"/>
        <v>0</v>
      </c>
      <c r="R102" s="164">
        <f ca="1">NPV(Q101,K102:$K$244) + ($A$13+$A$14+$A$15)/POWER(1+Q101,$A$28-D102+1)</f>
        <v>0</v>
      </c>
      <c r="S102" s="164">
        <f ca="1">NPV(Q102,K102:$K$244) + ($A$13+$A$14+$A$15)/POWER(1+Q102,$A$28-D102+1)</f>
        <v>0</v>
      </c>
      <c r="T102" s="45">
        <f t="shared" ca="1" si="30"/>
        <v>0</v>
      </c>
      <c r="U102" s="45">
        <f t="shared" ca="1" si="36"/>
        <v>0</v>
      </c>
      <c r="V102" s="45">
        <f t="shared" ca="1" si="37"/>
        <v>0</v>
      </c>
      <c r="W102" s="45">
        <f t="shared" ca="1" si="31"/>
        <v>0</v>
      </c>
      <c r="X102" s="25">
        <f t="shared" ca="1" si="20"/>
        <v>0</v>
      </c>
      <c r="Z102" s="28">
        <f t="shared" ca="1" si="38"/>
        <v>0</v>
      </c>
      <c r="AA102" s="233"/>
      <c r="AB102" s="45">
        <f t="shared" ca="1" si="32"/>
        <v>0</v>
      </c>
      <c r="AC102" s="45">
        <f t="shared" ca="1" si="21"/>
        <v>0</v>
      </c>
      <c r="AD102" s="25">
        <f t="shared" ca="1" si="22"/>
        <v>0</v>
      </c>
    </row>
    <row r="103" spans="4:30" x14ac:dyDescent="0.35">
      <c r="D103" s="20">
        <v>99</v>
      </c>
      <c r="E103" s="21">
        <f t="shared" ca="1" si="33"/>
        <v>36160</v>
      </c>
      <c r="F103" s="44">
        <f t="shared" ca="1" si="23"/>
        <v>36524</v>
      </c>
      <c r="G103" s="22" t="s">
        <v>119</v>
      </c>
      <c r="H103" s="44">
        <f t="shared" ca="1" si="34"/>
        <v>36160</v>
      </c>
      <c r="I103" s="45">
        <f t="shared" ca="1" si="24"/>
        <v>0</v>
      </c>
      <c r="J103" s="45">
        <f t="shared" ca="1" si="25"/>
        <v>0</v>
      </c>
      <c r="K103" s="45">
        <f t="shared" ca="1" si="26"/>
        <v>0</v>
      </c>
      <c r="L103" s="45"/>
      <c r="M103" s="45">
        <f t="shared" ca="1" si="35"/>
        <v>0</v>
      </c>
      <c r="N103" s="257">
        <f t="shared" ca="1" si="27"/>
        <v>0</v>
      </c>
      <c r="O103" s="23"/>
      <c r="P103" s="255">
        <f t="shared" ca="1" si="28"/>
        <v>0</v>
      </c>
      <c r="Q103" s="163">
        <f t="shared" ca="1" si="29"/>
        <v>0</v>
      </c>
      <c r="R103" s="164">
        <f ca="1">NPV(Q102,K103:$K$244) + ($A$13+$A$14+$A$15)/POWER(1+Q102,$A$28-D103+1)</f>
        <v>0</v>
      </c>
      <c r="S103" s="164">
        <f ca="1">NPV(Q103,K103:$K$244) + ($A$13+$A$14+$A$15)/POWER(1+Q103,$A$28-D103+1)</f>
        <v>0</v>
      </c>
      <c r="T103" s="45">
        <f t="shared" ca="1" si="30"/>
        <v>0</v>
      </c>
      <c r="U103" s="45">
        <f t="shared" ca="1" si="36"/>
        <v>0</v>
      </c>
      <c r="V103" s="45">
        <f t="shared" ca="1" si="37"/>
        <v>0</v>
      </c>
      <c r="W103" s="45">
        <f t="shared" ca="1" si="31"/>
        <v>0</v>
      </c>
      <c r="X103" s="25">
        <f t="shared" ca="1" si="20"/>
        <v>0</v>
      </c>
      <c r="Z103" s="28">
        <f t="shared" ca="1" si="38"/>
        <v>0</v>
      </c>
      <c r="AA103" s="233"/>
      <c r="AB103" s="45">
        <f t="shared" ca="1" si="32"/>
        <v>0</v>
      </c>
      <c r="AC103" s="45">
        <f t="shared" ca="1" si="21"/>
        <v>0</v>
      </c>
      <c r="AD103" s="25">
        <f t="shared" ca="1" si="22"/>
        <v>0</v>
      </c>
    </row>
    <row r="104" spans="4:30" x14ac:dyDescent="0.35">
      <c r="D104" s="20">
        <v>100</v>
      </c>
      <c r="E104" s="21">
        <f t="shared" ca="1" si="33"/>
        <v>36525</v>
      </c>
      <c r="F104" s="44">
        <f t="shared" ca="1" si="23"/>
        <v>36890</v>
      </c>
      <c r="G104" s="22" t="s">
        <v>119</v>
      </c>
      <c r="H104" s="44">
        <f t="shared" ca="1" si="34"/>
        <v>36525</v>
      </c>
      <c r="I104" s="45">
        <f t="shared" ca="1" si="24"/>
        <v>0</v>
      </c>
      <c r="J104" s="45">
        <f t="shared" ca="1" si="25"/>
        <v>0</v>
      </c>
      <c r="K104" s="45">
        <f t="shared" ca="1" si="26"/>
        <v>0</v>
      </c>
      <c r="L104" s="45"/>
      <c r="M104" s="45">
        <f t="shared" ca="1" si="35"/>
        <v>0</v>
      </c>
      <c r="N104" s="257">
        <f t="shared" ca="1" si="27"/>
        <v>0</v>
      </c>
      <c r="O104" s="23"/>
      <c r="P104" s="255">
        <f t="shared" ca="1" si="28"/>
        <v>0</v>
      </c>
      <c r="Q104" s="163">
        <f t="shared" ca="1" si="29"/>
        <v>0</v>
      </c>
      <c r="R104" s="164">
        <f ca="1">NPV(Q103,K104:$K$244) + ($A$13+$A$14+$A$15)/POWER(1+Q103,$A$28-D104+1)</f>
        <v>0</v>
      </c>
      <c r="S104" s="164">
        <f ca="1">NPV(Q104,K104:$K$244) + ($A$13+$A$14+$A$15)/POWER(1+Q104,$A$28-D104+1)</f>
        <v>0</v>
      </c>
      <c r="T104" s="45">
        <f t="shared" ca="1" si="30"/>
        <v>0</v>
      </c>
      <c r="U104" s="45">
        <f t="shared" ca="1" si="36"/>
        <v>0</v>
      </c>
      <c r="V104" s="45">
        <f t="shared" ca="1" si="37"/>
        <v>0</v>
      </c>
      <c r="W104" s="45">
        <f t="shared" ca="1" si="31"/>
        <v>0</v>
      </c>
      <c r="X104" s="25">
        <f t="shared" ca="1" si="20"/>
        <v>0</v>
      </c>
      <c r="Z104" s="28">
        <f t="shared" ca="1" si="38"/>
        <v>0</v>
      </c>
      <c r="AA104" s="233"/>
      <c r="AB104" s="45">
        <f t="shared" ca="1" si="32"/>
        <v>0</v>
      </c>
      <c r="AC104" s="45">
        <f t="shared" ca="1" si="21"/>
        <v>0</v>
      </c>
      <c r="AD104" s="25">
        <f t="shared" ca="1" si="22"/>
        <v>0</v>
      </c>
    </row>
    <row r="105" spans="4:30" x14ac:dyDescent="0.35">
      <c r="D105" s="20">
        <v>101</v>
      </c>
      <c r="E105" s="21">
        <f t="shared" ca="1" si="33"/>
        <v>36891</v>
      </c>
      <c r="F105" s="44">
        <f t="shared" ca="1" si="23"/>
        <v>37255</v>
      </c>
      <c r="G105" s="22" t="s">
        <v>119</v>
      </c>
      <c r="H105" s="44">
        <f t="shared" ca="1" si="34"/>
        <v>36891</v>
      </c>
      <c r="I105" s="45">
        <f t="shared" ca="1" si="24"/>
        <v>0</v>
      </c>
      <c r="J105" s="45">
        <f t="shared" ca="1" si="25"/>
        <v>0</v>
      </c>
      <c r="K105" s="45">
        <f t="shared" ca="1" si="26"/>
        <v>0</v>
      </c>
      <c r="L105" s="45"/>
      <c r="M105" s="45">
        <f t="shared" ca="1" si="35"/>
        <v>0</v>
      </c>
      <c r="N105" s="257">
        <f t="shared" ca="1" si="27"/>
        <v>0</v>
      </c>
      <c r="O105" s="23"/>
      <c r="P105" s="255">
        <f t="shared" ca="1" si="28"/>
        <v>0</v>
      </c>
      <c r="Q105" s="163">
        <f t="shared" ca="1" si="29"/>
        <v>0</v>
      </c>
      <c r="R105" s="164">
        <f ca="1">NPV(Q104,K105:$K$244) + ($A$13+$A$14+$A$15)/POWER(1+Q104,$A$28-D105+1)</f>
        <v>0</v>
      </c>
      <c r="S105" s="164">
        <f ca="1">NPV(Q105,K105:$K$244) + ($A$13+$A$14+$A$15)/POWER(1+Q105,$A$28-D105+1)</f>
        <v>0</v>
      </c>
      <c r="T105" s="45">
        <f t="shared" ca="1" si="30"/>
        <v>0</v>
      </c>
      <c r="U105" s="45">
        <f t="shared" ca="1" si="36"/>
        <v>0</v>
      </c>
      <c r="V105" s="45">
        <f t="shared" ca="1" si="37"/>
        <v>0</v>
      </c>
      <c r="W105" s="45">
        <f t="shared" ca="1" si="31"/>
        <v>0</v>
      </c>
      <c r="X105" s="25">
        <f t="shared" ca="1" si="20"/>
        <v>0</v>
      </c>
      <c r="Z105" s="28">
        <f t="shared" ca="1" si="38"/>
        <v>0</v>
      </c>
      <c r="AA105" s="233"/>
      <c r="AB105" s="45">
        <f t="shared" ca="1" si="32"/>
        <v>0</v>
      </c>
      <c r="AC105" s="45">
        <f t="shared" ca="1" si="21"/>
        <v>0</v>
      </c>
      <c r="AD105" s="25">
        <f t="shared" ca="1" si="22"/>
        <v>0</v>
      </c>
    </row>
    <row r="106" spans="4:30" x14ac:dyDescent="0.35">
      <c r="D106" s="20">
        <v>102</v>
      </c>
      <c r="E106" s="21">
        <f t="shared" ca="1" si="33"/>
        <v>37256</v>
      </c>
      <c r="F106" s="44">
        <f t="shared" ca="1" si="23"/>
        <v>37620</v>
      </c>
      <c r="G106" s="22" t="s">
        <v>119</v>
      </c>
      <c r="H106" s="44">
        <f t="shared" ca="1" si="34"/>
        <v>37256</v>
      </c>
      <c r="I106" s="45">
        <f t="shared" ca="1" si="24"/>
        <v>0</v>
      </c>
      <c r="J106" s="45">
        <f t="shared" ca="1" si="25"/>
        <v>0</v>
      </c>
      <c r="K106" s="45">
        <f t="shared" ca="1" si="26"/>
        <v>0</v>
      </c>
      <c r="L106" s="45"/>
      <c r="M106" s="45">
        <f t="shared" ca="1" si="35"/>
        <v>0</v>
      </c>
      <c r="N106" s="257">
        <f t="shared" ca="1" si="27"/>
        <v>0</v>
      </c>
      <c r="O106" s="23"/>
      <c r="P106" s="255">
        <f t="shared" ca="1" si="28"/>
        <v>0</v>
      </c>
      <c r="Q106" s="163">
        <f t="shared" ca="1" si="29"/>
        <v>0</v>
      </c>
      <c r="R106" s="164">
        <f ca="1">NPV(Q105,K106:$K$244) + ($A$13+$A$14+$A$15)/POWER(1+Q105,$A$28-D106+1)</f>
        <v>0</v>
      </c>
      <c r="S106" s="164">
        <f ca="1">NPV(Q106,K106:$K$244) + ($A$13+$A$14+$A$15)/POWER(1+Q106,$A$28-D106+1)</f>
        <v>0</v>
      </c>
      <c r="T106" s="45">
        <f t="shared" ca="1" si="30"/>
        <v>0</v>
      </c>
      <c r="U106" s="45">
        <f t="shared" ca="1" si="36"/>
        <v>0</v>
      </c>
      <c r="V106" s="45">
        <f t="shared" ca="1" si="37"/>
        <v>0</v>
      </c>
      <c r="W106" s="45">
        <f t="shared" ca="1" si="31"/>
        <v>0</v>
      </c>
      <c r="X106" s="25">
        <f t="shared" ca="1" si="20"/>
        <v>0</v>
      </c>
      <c r="Z106" s="28">
        <f t="shared" ca="1" si="38"/>
        <v>0</v>
      </c>
      <c r="AA106" s="233"/>
      <c r="AB106" s="45">
        <f t="shared" ca="1" si="32"/>
        <v>0</v>
      </c>
      <c r="AC106" s="45">
        <f t="shared" ca="1" si="21"/>
        <v>0</v>
      </c>
      <c r="AD106" s="25">
        <f t="shared" ca="1" si="22"/>
        <v>0</v>
      </c>
    </row>
    <row r="107" spans="4:30" x14ac:dyDescent="0.35">
      <c r="D107" s="20">
        <v>103</v>
      </c>
      <c r="E107" s="21">
        <f t="shared" ca="1" si="33"/>
        <v>37621</v>
      </c>
      <c r="F107" s="44">
        <f t="shared" ca="1" si="23"/>
        <v>37985</v>
      </c>
      <c r="G107" s="22" t="s">
        <v>119</v>
      </c>
      <c r="H107" s="44">
        <f t="shared" ca="1" si="34"/>
        <v>37621</v>
      </c>
      <c r="I107" s="45">
        <f t="shared" ca="1" si="24"/>
        <v>0</v>
      </c>
      <c r="J107" s="45">
        <f t="shared" ca="1" si="25"/>
        <v>0</v>
      </c>
      <c r="K107" s="45">
        <f t="shared" ca="1" si="26"/>
        <v>0</v>
      </c>
      <c r="L107" s="45"/>
      <c r="M107" s="45">
        <f t="shared" ca="1" si="35"/>
        <v>0</v>
      </c>
      <c r="N107" s="257">
        <f t="shared" ca="1" si="27"/>
        <v>0</v>
      </c>
      <c r="O107" s="23"/>
      <c r="P107" s="255">
        <f t="shared" ca="1" si="28"/>
        <v>0</v>
      </c>
      <c r="Q107" s="163">
        <f t="shared" ca="1" si="29"/>
        <v>0</v>
      </c>
      <c r="R107" s="164">
        <f ca="1">NPV(Q106,K107:$K$244) + ($A$13+$A$14+$A$15)/POWER(1+Q106,$A$28-D107+1)</f>
        <v>0</v>
      </c>
      <c r="S107" s="164">
        <f ca="1">NPV(Q107,K107:$K$244) + ($A$13+$A$14+$A$15)/POWER(1+Q107,$A$28-D107+1)</f>
        <v>0</v>
      </c>
      <c r="T107" s="45">
        <f t="shared" ca="1" si="30"/>
        <v>0</v>
      </c>
      <c r="U107" s="45">
        <f t="shared" ca="1" si="36"/>
        <v>0</v>
      </c>
      <c r="V107" s="45">
        <f t="shared" ca="1" si="37"/>
        <v>0</v>
      </c>
      <c r="W107" s="45">
        <f t="shared" ca="1" si="31"/>
        <v>0</v>
      </c>
      <c r="X107" s="25">
        <f t="shared" ca="1" si="20"/>
        <v>0</v>
      </c>
      <c r="Z107" s="28">
        <f t="shared" ca="1" si="38"/>
        <v>0</v>
      </c>
      <c r="AA107" s="233"/>
      <c r="AB107" s="45">
        <f t="shared" ca="1" si="32"/>
        <v>0</v>
      </c>
      <c r="AC107" s="45">
        <f t="shared" ca="1" si="21"/>
        <v>0</v>
      </c>
      <c r="AD107" s="25">
        <f t="shared" ca="1" si="22"/>
        <v>0</v>
      </c>
    </row>
    <row r="108" spans="4:30" x14ac:dyDescent="0.35">
      <c r="D108" s="20">
        <v>104</v>
      </c>
      <c r="E108" s="21">
        <f t="shared" ca="1" si="33"/>
        <v>37986</v>
      </c>
      <c r="F108" s="44">
        <f t="shared" ca="1" si="23"/>
        <v>38351</v>
      </c>
      <c r="G108" s="22" t="s">
        <v>119</v>
      </c>
      <c r="H108" s="44">
        <f t="shared" ca="1" si="34"/>
        <v>37986</v>
      </c>
      <c r="I108" s="45">
        <f t="shared" ca="1" si="24"/>
        <v>0</v>
      </c>
      <c r="J108" s="45">
        <f t="shared" ca="1" si="25"/>
        <v>0</v>
      </c>
      <c r="K108" s="45">
        <f t="shared" ca="1" si="26"/>
        <v>0</v>
      </c>
      <c r="L108" s="45"/>
      <c r="M108" s="45">
        <f t="shared" ca="1" si="35"/>
        <v>0</v>
      </c>
      <c r="N108" s="257">
        <f t="shared" ca="1" si="27"/>
        <v>0</v>
      </c>
      <c r="O108" s="23"/>
      <c r="P108" s="255">
        <f t="shared" ca="1" si="28"/>
        <v>0</v>
      </c>
      <c r="Q108" s="163">
        <f t="shared" ca="1" si="29"/>
        <v>0</v>
      </c>
      <c r="R108" s="164">
        <f ca="1">NPV(Q107,K108:$K$244) + ($A$13+$A$14+$A$15)/POWER(1+Q107,$A$28-D108+1)</f>
        <v>0</v>
      </c>
      <c r="S108" s="164">
        <f ca="1">NPV(Q108,K108:$K$244) + ($A$13+$A$14+$A$15)/POWER(1+Q108,$A$28-D108+1)</f>
        <v>0</v>
      </c>
      <c r="T108" s="45">
        <f t="shared" ca="1" si="30"/>
        <v>0</v>
      </c>
      <c r="U108" s="45">
        <f t="shared" ca="1" si="36"/>
        <v>0</v>
      </c>
      <c r="V108" s="45">
        <f t="shared" ca="1" si="37"/>
        <v>0</v>
      </c>
      <c r="W108" s="45">
        <f t="shared" ca="1" si="31"/>
        <v>0</v>
      </c>
      <c r="X108" s="25">
        <f t="shared" ca="1" si="20"/>
        <v>0</v>
      </c>
      <c r="Z108" s="28">
        <f t="shared" ca="1" si="38"/>
        <v>0</v>
      </c>
      <c r="AA108" s="233"/>
      <c r="AB108" s="45">
        <f t="shared" ca="1" si="32"/>
        <v>0</v>
      </c>
      <c r="AC108" s="45">
        <f t="shared" ca="1" si="21"/>
        <v>0</v>
      </c>
      <c r="AD108" s="25">
        <f t="shared" ca="1" si="22"/>
        <v>0</v>
      </c>
    </row>
    <row r="109" spans="4:30" x14ac:dyDescent="0.35">
      <c r="D109" s="20">
        <v>105</v>
      </c>
      <c r="E109" s="21">
        <f t="shared" ca="1" si="33"/>
        <v>38352</v>
      </c>
      <c r="F109" s="44">
        <f t="shared" ca="1" si="23"/>
        <v>38716</v>
      </c>
      <c r="G109" s="22" t="s">
        <v>119</v>
      </c>
      <c r="H109" s="44">
        <f t="shared" ca="1" si="34"/>
        <v>38352</v>
      </c>
      <c r="I109" s="45">
        <f t="shared" ca="1" si="24"/>
        <v>0</v>
      </c>
      <c r="J109" s="45">
        <f t="shared" ca="1" si="25"/>
        <v>0</v>
      </c>
      <c r="K109" s="45">
        <f t="shared" ca="1" si="26"/>
        <v>0</v>
      </c>
      <c r="L109" s="45"/>
      <c r="M109" s="45">
        <f t="shared" ca="1" si="35"/>
        <v>0</v>
      </c>
      <c r="N109" s="257">
        <f t="shared" ca="1" si="27"/>
        <v>0</v>
      </c>
      <c r="O109" s="23"/>
      <c r="P109" s="255">
        <f t="shared" ca="1" si="28"/>
        <v>0</v>
      </c>
      <c r="Q109" s="163">
        <f t="shared" ca="1" si="29"/>
        <v>0</v>
      </c>
      <c r="R109" s="164">
        <f ca="1">NPV(Q108,K109:$K$244) + ($A$13+$A$14+$A$15)/POWER(1+Q108,$A$28-D109+1)</f>
        <v>0</v>
      </c>
      <c r="S109" s="164">
        <f ca="1">NPV(Q109,K109:$K$244) + ($A$13+$A$14+$A$15)/POWER(1+Q109,$A$28-D109+1)</f>
        <v>0</v>
      </c>
      <c r="T109" s="45">
        <f t="shared" ca="1" si="30"/>
        <v>0</v>
      </c>
      <c r="U109" s="45">
        <f t="shared" ca="1" si="36"/>
        <v>0</v>
      </c>
      <c r="V109" s="45">
        <f t="shared" ca="1" si="37"/>
        <v>0</v>
      </c>
      <c r="W109" s="45">
        <f t="shared" ca="1" si="31"/>
        <v>0</v>
      </c>
      <c r="X109" s="25">
        <f t="shared" ca="1" si="20"/>
        <v>0</v>
      </c>
      <c r="Z109" s="28">
        <f t="shared" ca="1" si="38"/>
        <v>0</v>
      </c>
      <c r="AA109" s="233"/>
      <c r="AB109" s="45">
        <f t="shared" ca="1" si="32"/>
        <v>0</v>
      </c>
      <c r="AC109" s="45">
        <f t="shared" ca="1" si="21"/>
        <v>0</v>
      </c>
      <c r="AD109" s="25">
        <f t="shared" ca="1" si="22"/>
        <v>0</v>
      </c>
    </row>
    <row r="110" spans="4:30" x14ac:dyDescent="0.35">
      <c r="D110" s="20">
        <v>106</v>
      </c>
      <c r="E110" s="21">
        <f t="shared" ca="1" si="33"/>
        <v>38717</v>
      </c>
      <c r="F110" s="44">
        <f t="shared" ca="1" si="23"/>
        <v>39081</v>
      </c>
      <c r="G110" s="22" t="s">
        <v>119</v>
      </c>
      <c r="H110" s="44">
        <f t="shared" ca="1" si="34"/>
        <v>38717</v>
      </c>
      <c r="I110" s="45">
        <f t="shared" ca="1" si="24"/>
        <v>0</v>
      </c>
      <c r="J110" s="45">
        <f t="shared" ca="1" si="25"/>
        <v>0</v>
      </c>
      <c r="K110" s="45">
        <f t="shared" ca="1" si="26"/>
        <v>0</v>
      </c>
      <c r="L110" s="45"/>
      <c r="M110" s="45">
        <f t="shared" ca="1" si="35"/>
        <v>0</v>
      </c>
      <c r="N110" s="257">
        <f t="shared" ca="1" si="27"/>
        <v>0</v>
      </c>
      <c r="O110" s="23"/>
      <c r="P110" s="255">
        <f t="shared" ca="1" si="28"/>
        <v>0</v>
      </c>
      <c r="Q110" s="163">
        <f t="shared" ca="1" si="29"/>
        <v>0</v>
      </c>
      <c r="R110" s="164">
        <f ca="1">NPV(Q109,K110:$K$244) + ($A$13+$A$14+$A$15)/POWER(1+Q109,$A$28-D110+1)</f>
        <v>0</v>
      </c>
      <c r="S110" s="164">
        <f ca="1">NPV(Q110,K110:$K$244) + ($A$13+$A$14+$A$15)/POWER(1+Q110,$A$28-D110+1)</f>
        <v>0</v>
      </c>
      <c r="T110" s="45">
        <f t="shared" ca="1" si="30"/>
        <v>0</v>
      </c>
      <c r="U110" s="45">
        <f t="shared" ca="1" si="36"/>
        <v>0</v>
      </c>
      <c r="V110" s="45">
        <f t="shared" ca="1" si="37"/>
        <v>0</v>
      </c>
      <c r="W110" s="45">
        <f t="shared" ca="1" si="31"/>
        <v>0</v>
      </c>
      <c r="X110" s="25">
        <f t="shared" ca="1" si="20"/>
        <v>0</v>
      </c>
      <c r="Z110" s="28">
        <f t="shared" ca="1" si="38"/>
        <v>0</v>
      </c>
      <c r="AA110" s="233"/>
      <c r="AB110" s="45">
        <f t="shared" ca="1" si="32"/>
        <v>0</v>
      </c>
      <c r="AC110" s="45">
        <f t="shared" ca="1" si="21"/>
        <v>0</v>
      </c>
      <c r="AD110" s="25">
        <f t="shared" ca="1" si="22"/>
        <v>0</v>
      </c>
    </row>
    <row r="111" spans="4:30" x14ac:dyDescent="0.35">
      <c r="D111" s="20">
        <v>107</v>
      </c>
      <c r="E111" s="21">
        <f t="shared" ca="1" si="33"/>
        <v>39082</v>
      </c>
      <c r="F111" s="44">
        <f t="shared" ca="1" si="23"/>
        <v>39446</v>
      </c>
      <c r="G111" s="22" t="s">
        <v>119</v>
      </c>
      <c r="H111" s="44">
        <f t="shared" ca="1" si="34"/>
        <v>39082</v>
      </c>
      <c r="I111" s="45">
        <f t="shared" ca="1" si="24"/>
        <v>0</v>
      </c>
      <c r="J111" s="45">
        <f t="shared" ca="1" si="25"/>
        <v>0</v>
      </c>
      <c r="K111" s="45">
        <f t="shared" ca="1" si="26"/>
        <v>0</v>
      </c>
      <c r="L111" s="45"/>
      <c r="M111" s="45">
        <f t="shared" ca="1" si="35"/>
        <v>0</v>
      </c>
      <c r="N111" s="257">
        <f t="shared" ca="1" si="27"/>
        <v>0</v>
      </c>
      <c r="O111" s="23"/>
      <c r="P111" s="255">
        <f t="shared" ca="1" si="28"/>
        <v>0</v>
      </c>
      <c r="Q111" s="163">
        <f t="shared" ca="1" si="29"/>
        <v>0</v>
      </c>
      <c r="R111" s="164">
        <f ca="1">NPV(Q110,K111:$K$244) + ($A$13+$A$14+$A$15)/POWER(1+Q110,$A$28-D111+1)</f>
        <v>0</v>
      </c>
      <c r="S111" s="164">
        <f ca="1">NPV(Q111,K111:$K$244) + ($A$13+$A$14+$A$15)/POWER(1+Q111,$A$28-D111+1)</f>
        <v>0</v>
      </c>
      <c r="T111" s="45">
        <f t="shared" ca="1" si="30"/>
        <v>0</v>
      </c>
      <c r="U111" s="45">
        <f t="shared" ca="1" si="36"/>
        <v>0</v>
      </c>
      <c r="V111" s="45">
        <f t="shared" ca="1" si="37"/>
        <v>0</v>
      </c>
      <c r="W111" s="45">
        <f t="shared" ca="1" si="31"/>
        <v>0</v>
      </c>
      <c r="X111" s="25">
        <f t="shared" ca="1" si="20"/>
        <v>0</v>
      </c>
      <c r="Z111" s="28">
        <f t="shared" ca="1" si="38"/>
        <v>0</v>
      </c>
      <c r="AA111" s="233"/>
      <c r="AB111" s="45">
        <f t="shared" ca="1" si="32"/>
        <v>0</v>
      </c>
      <c r="AC111" s="45">
        <f t="shared" ca="1" si="21"/>
        <v>0</v>
      </c>
      <c r="AD111" s="25">
        <f t="shared" ca="1" si="22"/>
        <v>0</v>
      </c>
    </row>
    <row r="112" spans="4:30" x14ac:dyDescent="0.35">
      <c r="D112" s="20">
        <v>108</v>
      </c>
      <c r="E112" s="21">
        <f t="shared" ca="1" si="33"/>
        <v>39447</v>
      </c>
      <c r="F112" s="44">
        <f t="shared" ca="1" si="23"/>
        <v>39812</v>
      </c>
      <c r="G112" s="22" t="s">
        <v>119</v>
      </c>
      <c r="H112" s="44">
        <f t="shared" ca="1" si="34"/>
        <v>39447</v>
      </c>
      <c r="I112" s="45">
        <f t="shared" ca="1" si="24"/>
        <v>0</v>
      </c>
      <c r="J112" s="45">
        <f t="shared" ca="1" si="25"/>
        <v>0</v>
      </c>
      <c r="K112" s="45">
        <f t="shared" ca="1" si="26"/>
        <v>0</v>
      </c>
      <c r="L112" s="45"/>
      <c r="M112" s="45">
        <f t="shared" ca="1" si="35"/>
        <v>0</v>
      </c>
      <c r="N112" s="257">
        <f t="shared" ca="1" si="27"/>
        <v>0</v>
      </c>
      <c r="O112" s="23"/>
      <c r="P112" s="255">
        <f t="shared" ca="1" si="28"/>
        <v>0</v>
      </c>
      <c r="Q112" s="163">
        <f t="shared" ca="1" si="29"/>
        <v>0</v>
      </c>
      <c r="R112" s="164">
        <f ca="1">NPV(Q111,K112:$K$244) + ($A$13+$A$14+$A$15)/POWER(1+Q111,$A$28-D112+1)</f>
        <v>0</v>
      </c>
      <c r="S112" s="164">
        <f ca="1">NPV(Q112,K112:$K$244) + ($A$13+$A$14+$A$15)/POWER(1+Q112,$A$28-D112+1)</f>
        <v>0</v>
      </c>
      <c r="T112" s="45">
        <f t="shared" ca="1" si="30"/>
        <v>0</v>
      </c>
      <c r="U112" s="45">
        <f t="shared" ca="1" si="36"/>
        <v>0</v>
      </c>
      <c r="V112" s="45">
        <f t="shared" ca="1" si="37"/>
        <v>0</v>
      </c>
      <c r="W112" s="45">
        <f t="shared" ca="1" si="31"/>
        <v>0</v>
      </c>
      <c r="X112" s="25">
        <f t="shared" ca="1" si="20"/>
        <v>0</v>
      </c>
      <c r="Z112" s="28">
        <f t="shared" ca="1" si="38"/>
        <v>0</v>
      </c>
      <c r="AA112" s="233"/>
      <c r="AB112" s="45">
        <f t="shared" ca="1" si="32"/>
        <v>0</v>
      </c>
      <c r="AC112" s="45">
        <f t="shared" ca="1" si="21"/>
        <v>0</v>
      </c>
      <c r="AD112" s="25">
        <f t="shared" ca="1" si="22"/>
        <v>0</v>
      </c>
    </row>
    <row r="113" spans="4:30" x14ac:dyDescent="0.35">
      <c r="D113" s="20">
        <v>109</v>
      </c>
      <c r="E113" s="21">
        <f t="shared" ca="1" si="33"/>
        <v>39813</v>
      </c>
      <c r="F113" s="44">
        <f t="shared" ca="1" si="23"/>
        <v>40177</v>
      </c>
      <c r="G113" s="22" t="s">
        <v>119</v>
      </c>
      <c r="H113" s="44">
        <f t="shared" ca="1" si="34"/>
        <v>39813</v>
      </c>
      <c r="I113" s="45">
        <f t="shared" ca="1" si="24"/>
        <v>0</v>
      </c>
      <c r="J113" s="45">
        <f t="shared" ca="1" si="25"/>
        <v>0</v>
      </c>
      <c r="K113" s="45">
        <f t="shared" ca="1" si="26"/>
        <v>0</v>
      </c>
      <c r="L113" s="45"/>
      <c r="M113" s="45">
        <f t="shared" ca="1" si="35"/>
        <v>0</v>
      </c>
      <c r="N113" s="257">
        <f t="shared" ca="1" si="27"/>
        <v>0</v>
      </c>
      <c r="O113" s="23"/>
      <c r="P113" s="255">
        <f t="shared" ca="1" si="28"/>
        <v>0</v>
      </c>
      <c r="Q113" s="163">
        <f t="shared" ca="1" si="29"/>
        <v>0</v>
      </c>
      <c r="R113" s="164">
        <f ca="1">NPV(Q112,K113:$K$244) + ($A$13+$A$14+$A$15)/POWER(1+Q112,$A$28-D113+1)</f>
        <v>0</v>
      </c>
      <c r="S113" s="164">
        <f ca="1">NPV(Q113,K113:$K$244) + ($A$13+$A$14+$A$15)/POWER(1+Q113,$A$28-D113+1)</f>
        <v>0</v>
      </c>
      <c r="T113" s="45">
        <f t="shared" ca="1" si="30"/>
        <v>0</v>
      </c>
      <c r="U113" s="45">
        <f t="shared" ca="1" si="36"/>
        <v>0</v>
      </c>
      <c r="V113" s="45">
        <f t="shared" ca="1" si="37"/>
        <v>0</v>
      </c>
      <c r="W113" s="45">
        <f t="shared" ca="1" si="31"/>
        <v>0</v>
      </c>
      <c r="X113" s="25">
        <f t="shared" ca="1" si="20"/>
        <v>0</v>
      </c>
      <c r="Z113" s="28">
        <f t="shared" ca="1" si="38"/>
        <v>0</v>
      </c>
      <c r="AA113" s="233"/>
      <c r="AB113" s="45">
        <f t="shared" ca="1" si="32"/>
        <v>0</v>
      </c>
      <c r="AC113" s="45">
        <f t="shared" ca="1" si="21"/>
        <v>0</v>
      </c>
      <c r="AD113" s="25">
        <f t="shared" ca="1" si="22"/>
        <v>0</v>
      </c>
    </row>
    <row r="114" spans="4:30" x14ac:dyDescent="0.35">
      <c r="D114" s="20">
        <v>110</v>
      </c>
      <c r="E114" s="21">
        <f t="shared" ca="1" si="33"/>
        <v>40178</v>
      </c>
      <c r="F114" s="44">
        <f t="shared" ca="1" si="23"/>
        <v>40542</v>
      </c>
      <c r="G114" s="22" t="s">
        <v>119</v>
      </c>
      <c r="H114" s="44">
        <f t="shared" ca="1" si="34"/>
        <v>40178</v>
      </c>
      <c r="I114" s="45">
        <f t="shared" ca="1" si="24"/>
        <v>0</v>
      </c>
      <c r="J114" s="45">
        <f t="shared" ca="1" si="25"/>
        <v>0</v>
      </c>
      <c r="K114" s="45">
        <f t="shared" ca="1" si="26"/>
        <v>0</v>
      </c>
      <c r="L114" s="45"/>
      <c r="M114" s="45">
        <f t="shared" ca="1" si="35"/>
        <v>0</v>
      </c>
      <c r="N114" s="257">
        <f t="shared" ca="1" si="27"/>
        <v>0</v>
      </c>
      <c r="O114" s="23"/>
      <c r="P114" s="255">
        <f t="shared" ca="1" si="28"/>
        <v>0</v>
      </c>
      <c r="Q114" s="163">
        <f t="shared" ca="1" si="29"/>
        <v>0</v>
      </c>
      <c r="R114" s="164">
        <f ca="1">NPV(Q113,K114:$K$244) + ($A$13+$A$14+$A$15)/POWER(1+Q113,$A$28-D114+1)</f>
        <v>0</v>
      </c>
      <c r="S114" s="164">
        <f ca="1">NPV(Q114,K114:$K$244) + ($A$13+$A$14+$A$15)/POWER(1+Q114,$A$28-D114+1)</f>
        <v>0</v>
      </c>
      <c r="T114" s="45">
        <f t="shared" ca="1" si="30"/>
        <v>0</v>
      </c>
      <c r="U114" s="45">
        <f t="shared" ca="1" si="36"/>
        <v>0</v>
      </c>
      <c r="V114" s="45">
        <f t="shared" ca="1" si="37"/>
        <v>0</v>
      </c>
      <c r="W114" s="45">
        <f t="shared" ca="1" si="31"/>
        <v>0</v>
      </c>
      <c r="X114" s="25">
        <f t="shared" ca="1" si="20"/>
        <v>0</v>
      </c>
      <c r="Z114" s="28">
        <f t="shared" ca="1" si="38"/>
        <v>0</v>
      </c>
      <c r="AA114" s="233"/>
      <c r="AB114" s="45">
        <f t="shared" ca="1" si="32"/>
        <v>0</v>
      </c>
      <c r="AC114" s="45">
        <f t="shared" ca="1" si="21"/>
        <v>0</v>
      </c>
      <c r="AD114" s="25">
        <f t="shared" ca="1" si="22"/>
        <v>0</v>
      </c>
    </row>
    <row r="115" spans="4:30" x14ac:dyDescent="0.35">
      <c r="D115" s="20">
        <v>111</v>
      </c>
      <c r="E115" s="21">
        <f t="shared" ca="1" si="33"/>
        <v>40543</v>
      </c>
      <c r="F115" s="44">
        <f t="shared" ca="1" si="23"/>
        <v>40907</v>
      </c>
      <c r="G115" s="22" t="s">
        <v>119</v>
      </c>
      <c r="H115" s="44">
        <f t="shared" ca="1" si="34"/>
        <v>40543</v>
      </c>
      <c r="I115" s="45">
        <f t="shared" ca="1" si="24"/>
        <v>0</v>
      </c>
      <c r="J115" s="45">
        <f t="shared" ca="1" si="25"/>
        <v>0</v>
      </c>
      <c r="K115" s="45">
        <f t="shared" ca="1" si="26"/>
        <v>0</v>
      </c>
      <c r="L115" s="45"/>
      <c r="M115" s="45">
        <f t="shared" ca="1" si="35"/>
        <v>0</v>
      </c>
      <c r="N115" s="257">
        <f t="shared" ca="1" si="27"/>
        <v>0</v>
      </c>
      <c r="O115" s="23"/>
      <c r="P115" s="255">
        <f t="shared" ca="1" si="28"/>
        <v>0</v>
      </c>
      <c r="Q115" s="163">
        <f t="shared" ca="1" si="29"/>
        <v>0</v>
      </c>
      <c r="R115" s="164">
        <f ca="1">NPV(Q114,K115:$K$244) + ($A$13+$A$14+$A$15)/POWER(1+Q114,$A$28-D115+1)</f>
        <v>0</v>
      </c>
      <c r="S115" s="164">
        <f ca="1">NPV(Q115,K115:$K$244) + ($A$13+$A$14+$A$15)/POWER(1+Q115,$A$28-D115+1)</f>
        <v>0</v>
      </c>
      <c r="T115" s="45">
        <f t="shared" ca="1" si="30"/>
        <v>0</v>
      </c>
      <c r="U115" s="45">
        <f t="shared" ca="1" si="36"/>
        <v>0</v>
      </c>
      <c r="V115" s="45">
        <f t="shared" ca="1" si="37"/>
        <v>0</v>
      </c>
      <c r="W115" s="45">
        <f t="shared" ca="1" si="31"/>
        <v>0</v>
      </c>
      <c r="X115" s="25">
        <f t="shared" ca="1" si="20"/>
        <v>0</v>
      </c>
      <c r="Z115" s="28">
        <f t="shared" ca="1" si="38"/>
        <v>0</v>
      </c>
      <c r="AA115" s="233"/>
      <c r="AB115" s="45">
        <f t="shared" ca="1" si="32"/>
        <v>0</v>
      </c>
      <c r="AC115" s="45">
        <f t="shared" ca="1" si="21"/>
        <v>0</v>
      </c>
      <c r="AD115" s="25">
        <f t="shared" ca="1" si="22"/>
        <v>0</v>
      </c>
    </row>
    <row r="116" spans="4:30" x14ac:dyDescent="0.35">
      <c r="D116" s="20">
        <v>112</v>
      </c>
      <c r="E116" s="21">
        <f t="shared" ca="1" si="33"/>
        <v>40908</v>
      </c>
      <c r="F116" s="44">
        <f t="shared" ca="1" si="23"/>
        <v>41273</v>
      </c>
      <c r="G116" s="22" t="s">
        <v>119</v>
      </c>
      <c r="H116" s="44">
        <f t="shared" ca="1" si="34"/>
        <v>40908</v>
      </c>
      <c r="I116" s="45">
        <f t="shared" ca="1" si="24"/>
        <v>0</v>
      </c>
      <c r="J116" s="45">
        <f t="shared" ca="1" si="25"/>
        <v>0</v>
      </c>
      <c r="K116" s="45">
        <f t="shared" ca="1" si="26"/>
        <v>0</v>
      </c>
      <c r="L116" s="45"/>
      <c r="M116" s="45">
        <f t="shared" ca="1" si="35"/>
        <v>0</v>
      </c>
      <c r="N116" s="257">
        <f t="shared" ca="1" si="27"/>
        <v>0</v>
      </c>
      <c r="O116" s="23"/>
      <c r="P116" s="255">
        <f t="shared" ca="1" si="28"/>
        <v>0</v>
      </c>
      <c r="Q116" s="163">
        <f t="shared" ca="1" si="29"/>
        <v>0</v>
      </c>
      <c r="R116" s="164">
        <f ca="1">NPV(Q115,K116:$K$244) + ($A$13+$A$14+$A$15)/POWER(1+Q115,$A$28-D116+1)</f>
        <v>0</v>
      </c>
      <c r="S116" s="164">
        <f ca="1">NPV(Q116,K116:$K$244) + ($A$13+$A$14+$A$15)/POWER(1+Q116,$A$28-D116+1)</f>
        <v>0</v>
      </c>
      <c r="T116" s="45">
        <f t="shared" ca="1" si="30"/>
        <v>0</v>
      </c>
      <c r="U116" s="45">
        <f t="shared" ca="1" si="36"/>
        <v>0</v>
      </c>
      <c r="V116" s="45">
        <f t="shared" ca="1" si="37"/>
        <v>0</v>
      </c>
      <c r="W116" s="45">
        <f t="shared" ca="1" si="31"/>
        <v>0</v>
      </c>
      <c r="X116" s="25">
        <f t="shared" ca="1" si="20"/>
        <v>0</v>
      </c>
      <c r="Z116" s="28">
        <f t="shared" ca="1" si="38"/>
        <v>0</v>
      </c>
      <c r="AA116" s="233"/>
      <c r="AB116" s="45">
        <f t="shared" ca="1" si="32"/>
        <v>0</v>
      </c>
      <c r="AC116" s="45">
        <f t="shared" ca="1" si="21"/>
        <v>0</v>
      </c>
      <c r="AD116" s="25">
        <f t="shared" ca="1" si="22"/>
        <v>0</v>
      </c>
    </row>
    <row r="117" spans="4:30" x14ac:dyDescent="0.35">
      <c r="D117" s="20">
        <v>113</v>
      </c>
      <c r="E117" s="21">
        <f t="shared" ca="1" si="33"/>
        <v>41274</v>
      </c>
      <c r="F117" s="44">
        <f t="shared" ca="1" si="23"/>
        <v>41638</v>
      </c>
      <c r="G117" s="22" t="s">
        <v>119</v>
      </c>
      <c r="H117" s="44">
        <f t="shared" ca="1" si="34"/>
        <v>41274</v>
      </c>
      <c r="I117" s="45">
        <f t="shared" ca="1" si="24"/>
        <v>0</v>
      </c>
      <c r="J117" s="45">
        <f t="shared" ca="1" si="25"/>
        <v>0</v>
      </c>
      <c r="K117" s="45">
        <f t="shared" ca="1" si="26"/>
        <v>0</v>
      </c>
      <c r="L117" s="45"/>
      <c r="M117" s="45">
        <f t="shared" ca="1" si="35"/>
        <v>0</v>
      </c>
      <c r="N117" s="257">
        <f t="shared" ca="1" si="27"/>
        <v>0</v>
      </c>
      <c r="O117" s="23"/>
      <c r="P117" s="255">
        <f t="shared" ca="1" si="28"/>
        <v>0</v>
      </c>
      <c r="Q117" s="163">
        <f t="shared" ca="1" si="29"/>
        <v>0</v>
      </c>
      <c r="R117" s="164">
        <f ca="1">NPV(Q116,K117:$K$244) + ($A$13+$A$14+$A$15)/POWER(1+Q116,$A$28-D117+1)</f>
        <v>0</v>
      </c>
      <c r="S117" s="164">
        <f ca="1">NPV(Q117,K117:$K$244) + ($A$13+$A$14+$A$15)/POWER(1+Q117,$A$28-D117+1)</f>
        <v>0</v>
      </c>
      <c r="T117" s="45">
        <f t="shared" ca="1" si="30"/>
        <v>0</v>
      </c>
      <c r="U117" s="45">
        <f t="shared" ca="1" si="36"/>
        <v>0</v>
      </c>
      <c r="V117" s="45">
        <f t="shared" ca="1" si="37"/>
        <v>0</v>
      </c>
      <c r="W117" s="45">
        <f t="shared" ca="1" si="31"/>
        <v>0</v>
      </c>
      <c r="X117" s="25">
        <f t="shared" ca="1" si="20"/>
        <v>0</v>
      </c>
      <c r="Z117" s="28">
        <f t="shared" ca="1" si="38"/>
        <v>0</v>
      </c>
      <c r="AA117" s="233"/>
      <c r="AB117" s="45">
        <f t="shared" ca="1" si="32"/>
        <v>0</v>
      </c>
      <c r="AC117" s="45">
        <f t="shared" ca="1" si="21"/>
        <v>0</v>
      </c>
      <c r="AD117" s="25">
        <f t="shared" ca="1" si="22"/>
        <v>0</v>
      </c>
    </row>
    <row r="118" spans="4:30" x14ac:dyDescent="0.35">
      <c r="D118" s="20">
        <v>114</v>
      </c>
      <c r="E118" s="21">
        <f t="shared" ca="1" si="33"/>
        <v>41639</v>
      </c>
      <c r="F118" s="44">
        <f t="shared" ca="1" si="23"/>
        <v>42003</v>
      </c>
      <c r="G118" s="22" t="s">
        <v>119</v>
      </c>
      <c r="H118" s="44">
        <f t="shared" ca="1" si="34"/>
        <v>41639</v>
      </c>
      <c r="I118" s="45">
        <f t="shared" ca="1" si="24"/>
        <v>0</v>
      </c>
      <c r="J118" s="45">
        <f t="shared" ca="1" si="25"/>
        <v>0</v>
      </c>
      <c r="K118" s="45">
        <f t="shared" ca="1" si="26"/>
        <v>0</v>
      </c>
      <c r="L118" s="45"/>
      <c r="M118" s="45">
        <f t="shared" ca="1" si="35"/>
        <v>0</v>
      </c>
      <c r="N118" s="257">
        <f t="shared" ca="1" si="27"/>
        <v>0</v>
      </c>
      <c r="O118" s="23"/>
      <c r="P118" s="255">
        <f t="shared" ca="1" si="28"/>
        <v>0</v>
      </c>
      <c r="Q118" s="163">
        <f t="shared" ca="1" si="29"/>
        <v>0</v>
      </c>
      <c r="R118" s="164">
        <f ca="1">NPV(Q117,K118:$K$244) + ($A$13+$A$14+$A$15)/POWER(1+Q117,$A$28-D118+1)</f>
        <v>0</v>
      </c>
      <c r="S118" s="164">
        <f ca="1">NPV(Q118,K118:$K$244) + ($A$13+$A$14+$A$15)/POWER(1+Q118,$A$28-D118+1)</f>
        <v>0</v>
      </c>
      <c r="T118" s="45">
        <f t="shared" ca="1" si="30"/>
        <v>0</v>
      </c>
      <c r="U118" s="45">
        <f t="shared" ca="1" si="36"/>
        <v>0</v>
      </c>
      <c r="V118" s="45">
        <f t="shared" ca="1" si="37"/>
        <v>0</v>
      </c>
      <c r="W118" s="45">
        <f t="shared" ca="1" si="31"/>
        <v>0</v>
      </c>
      <c r="X118" s="25">
        <f t="shared" ca="1" si="20"/>
        <v>0</v>
      </c>
      <c r="Z118" s="28">
        <f t="shared" ca="1" si="38"/>
        <v>0</v>
      </c>
      <c r="AA118" s="233"/>
      <c r="AB118" s="45">
        <f t="shared" ca="1" si="32"/>
        <v>0</v>
      </c>
      <c r="AC118" s="45">
        <f t="shared" ca="1" si="21"/>
        <v>0</v>
      </c>
      <c r="AD118" s="25">
        <f t="shared" ca="1" si="22"/>
        <v>0</v>
      </c>
    </row>
    <row r="119" spans="4:30" x14ac:dyDescent="0.35">
      <c r="D119" s="20">
        <v>115</v>
      </c>
      <c r="E119" s="21">
        <f t="shared" ca="1" si="33"/>
        <v>42004</v>
      </c>
      <c r="F119" s="44">
        <f t="shared" ca="1" si="23"/>
        <v>42368</v>
      </c>
      <c r="G119" s="22" t="s">
        <v>119</v>
      </c>
      <c r="H119" s="44">
        <f t="shared" ca="1" si="34"/>
        <v>42004</v>
      </c>
      <c r="I119" s="45">
        <f t="shared" ca="1" si="24"/>
        <v>0</v>
      </c>
      <c r="J119" s="45">
        <f t="shared" ca="1" si="25"/>
        <v>0</v>
      </c>
      <c r="K119" s="45">
        <f t="shared" ca="1" si="26"/>
        <v>0</v>
      </c>
      <c r="L119" s="45"/>
      <c r="M119" s="45">
        <f t="shared" ca="1" si="35"/>
        <v>0</v>
      </c>
      <c r="N119" s="257">
        <f t="shared" ca="1" si="27"/>
        <v>0</v>
      </c>
      <c r="O119" s="23"/>
      <c r="P119" s="255">
        <f t="shared" ca="1" si="28"/>
        <v>0</v>
      </c>
      <c r="Q119" s="163">
        <f t="shared" ca="1" si="29"/>
        <v>0</v>
      </c>
      <c r="R119" s="164">
        <f ca="1">NPV(Q118,K119:$K$244) + ($A$13+$A$14+$A$15)/POWER(1+Q118,$A$28-D119+1)</f>
        <v>0</v>
      </c>
      <c r="S119" s="164">
        <f ca="1">NPV(Q119,K119:$K$244) + ($A$13+$A$14+$A$15)/POWER(1+Q119,$A$28-D119+1)</f>
        <v>0</v>
      </c>
      <c r="T119" s="45">
        <f t="shared" ca="1" si="30"/>
        <v>0</v>
      </c>
      <c r="U119" s="45">
        <f t="shared" ca="1" si="36"/>
        <v>0</v>
      </c>
      <c r="V119" s="45">
        <f t="shared" ca="1" si="37"/>
        <v>0</v>
      </c>
      <c r="W119" s="45">
        <f t="shared" ca="1" si="31"/>
        <v>0</v>
      </c>
      <c r="X119" s="25">
        <f t="shared" ca="1" si="20"/>
        <v>0</v>
      </c>
      <c r="Z119" s="28">
        <f t="shared" ca="1" si="38"/>
        <v>0</v>
      </c>
      <c r="AA119" s="233"/>
      <c r="AB119" s="45">
        <f t="shared" ca="1" si="32"/>
        <v>0</v>
      </c>
      <c r="AC119" s="45">
        <f t="shared" ca="1" si="21"/>
        <v>0</v>
      </c>
      <c r="AD119" s="25">
        <f t="shared" ca="1" si="22"/>
        <v>0</v>
      </c>
    </row>
    <row r="120" spans="4:30" x14ac:dyDescent="0.35">
      <c r="D120" s="20">
        <v>116</v>
      </c>
      <c r="E120" s="21">
        <f t="shared" ca="1" si="33"/>
        <v>42369</v>
      </c>
      <c r="F120" s="44">
        <f t="shared" ca="1" si="23"/>
        <v>42734</v>
      </c>
      <c r="G120" s="22" t="s">
        <v>119</v>
      </c>
      <c r="H120" s="44">
        <f t="shared" ca="1" si="34"/>
        <v>42369</v>
      </c>
      <c r="I120" s="45">
        <f t="shared" ca="1" si="24"/>
        <v>0</v>
      </c>
      <c r="J120" s="45">
        <f t="shared" ca="1" si="25"/>
        <v>0</v>
      </c>
      <c r="K120" s="45">
        <f t="shared" ca="1" si="26"/>
        <v>0</v>
      </c>
      <c r="L120" s="45"/>
      <c r="M120" s="45">
        <f t="shared" ca="1" si="35"/>
        <v>0</v>
      </c>
      <c r="N120" s="257">
        <f t="shared" ca="1" si="27"/>
        <v>0</v>
      </c>
      <c r="O120" s="23"/>
      <c r="P120" s="255">
        <f t="shared" ca="1" si="28"/>
        <v>0</v>
      </c>
      <c r="Q120" s="163">
        <f t="shared" ca="1" si="29"/>
        <v>0</v>
      </c>
      <c r="R120" s="164">
        <f ca="1">NPV(Q119,K120:$K$244) + ($A$13+$A$14+$A$15)/POWER(1+Q119,$A$28-D120+1)</f>
        <v>0</v>
      </c>
      <c r="S120" s="164">
        <f ca="1">NPV(Q120,K120:$K$244) + ($A$13+$A$14+$A$15)/POWER(1+Q120,$A$28-D120+1)</f>
        <v>0</v>
      </c>
      <c r="T120" s="45">
        <f t="shared" ca="1" si="30"/>
        <v>0</v>
      </c>
      <c r="U120" s="45">
        <f t="shared" ca="1" si="36"/>
        <v>0</v>
      </c>
      <c r="V120" s="45">
        <f t="shared" ca="1" si="37"/>
        <v>0</v>
      </c>
      <c r="W120" s="45">
        <f t="shared" ca="1" si="31"/>
        <v>0</v>
      </c>
      <c r="X120" s="25">
        <f t="shared" ca="1" si="20"/>
        <v>0</v>
      </c>
      <c r="Z120" s="28">
        <f t="shared" ca="1" si="38"/>
        <v>0</v>
      </c>
      <c r="AA120" s="233"/>
      <c r="AB120" s="45">
        <f t="shared" ca="1" si="32"/>
        <v>0</v>
      </c>
      <c r="AC120" s="45">
        <f t="shared" ca="1" si="21"/>
        <v>0</v>
      </c>
      <c r="AD120" s="25">
        <f t="shared" ca="1" si="22"/>
        <v>0</v>
      </c>
    </row>
    <row r="121" spans="4:30" x14ac:dyDescent="0.35">
      <c r="D121" s="20">
        <v>117</v>
      </c>
      <c r="E121" s="21">
        <f t="shared" ca="1" si="33"/>
        <v>42735</v>
      </c>
      <c r="F121" s="44">
        <f t="shared" ca="1" si="23"/>
        <v>43099</v>
      </c>
      <c r="G121" s="22" t="s">
        <v>119</v>
      </c>
      <c r="H121" s="44">
        <f t="shared" ca="1" si="34"/>
        <v>42735</v>
      </c>
      <c r="I121" s="45">
        <f t="shared" ca="1" si="24"/>
        <v>0</v>
      </c>
      <c r="J121" s="45">
        <f t="shared" ca="1" si="25"/>
        <v>0</v>
      </c>
      <c r="K121" s="45">
        <f t="shared" ca="1" si="26"/>
        <v>0</v>
      </c>
      <c r="L121" s="45"/>
      <c r="M121" s="45">
        <f t="shared" ca="1" si="35"/>
        <v>0</v>
      </c>
      <c r="N121" s="257">
        <f t="shared" ca="1" si="27"/>
        <v>0</v>
      </c>
      <c r="O121" s="23"/>
      <c r="P121" s="255">
        <f t="shared" ca="1" si="28"/>
        <v>0</v>
      </c>
      <c r="Q121" s="163">
        <f t="shared" ca="1" si="29"/>
        <v>0</v>
      </c>
      <c r="R121" s="164">
        <f ca="1">NPV(Q120,K121:$K$244) + ($A$13+$A$14+$A$15)/POWER(1+Q120,$A$28-D121+1)</f>
        <v>0</v>
      </c>
      <c r="S121" s="164">
        <f ca="1">NPV(Q121,K121:$K$244) + ($A$13+$A$14+$A$15)/POWER(1+Q121,$A$28-D121+1)</f>
        <v>0</v>
      </c>
      <c r="T121" s="45">
        <f t="shared" ca="1" si="30"/>
        <v>0</v>
      </c>
      <c r="U121" s="45">
        <f t="shared" ca="1" si="36"/>
        <v>0</v>
      </c>
      <c r="V121" s="45">
        <f t="shared" ca="1" si="37"/>
        <v>0</v>
      </c>
      <c r="W121" s="45">
        <f t="shared" ca="1" si="31"/>
        <v>0</v>
      </c>
      <c r="X121" s="25">
        <f t="shared" ca="1" si="20"/>
        <v>0</v>
      </c>
      <c r="Z121" s="28">
        <f t="shared" ca="1" si="38"/>
        <v>0</v>
      </c>
      <c r="AA121" s="233"/>
      <c r="AB121" s="45">
        <f t="shared" ca="1" si="32"/>
        <v>0</v>
      </c>
      <c r="AC121" s="45">
        <f t="shared" ca="1" si="21"/>
        <v>0</v>
      </c>
      <c r="AD121" s="25">
        <f t="shared" ca="1" si="22"/>
        <v>0</v>
      </c>
    </row>
    <row r="122" spans="4:30" x14ac:dyDescent="0.35">
      <c r="D122" s="20">
        <v>118</v>
      </c>
      <c r="E122" s="21">
        <f t="shared" ca="1" si="33"/>
        <v>43100</v>
      </c>
      <c r="F122" s="44">
        <f t="shared" ca="1" si="23"/>
        <v>43464</v>
      </c>
      <c r="G122" s="22" t="s">
        <v>119</v>
      </c>
      <c r="H122" s="44">
        <f t="shared" ca="1" si="34"/>
        <v>43100</v>
      </c>
      <c r="I122" s="45">
        <f t="shared" ca="1" si="24"/>
        <v>0</v>
      </c>
      <c r="J122" s="45">
        <f t="shared" ca="1" si="25"/>
        <v>0</v>
      </c>
      <c r="K122" s="45">
        <f t="shared" ca="1" si="26"/>
        <v>0</v>
      </c>
      <c r="L122" s="45"/>
      <c r="M122" s="45">
        <f t="shared" ca="1" si="35"/>
        <v>0</v>
      </c>
      <c r="N122" s="257">
        <f t="shared" ca="1" si="27"/>
        <v>0</v>
      </c>
      <c r="O122" s="23"/>
      <c r="P122" s="255">
        <f t="shared" ca="1" si="28"/>
        <v>0</v>
      </c>
      <c r="Q122" s="163">
        <f t="shared" ca="1" si="29"/>
        <v>0</v>
      </c>
      <c r="R122" s="164">
        <f ca="1">NPV(Q121,K122:$K$244) + ($A$13+$A$14+$A$15)/POWER(1+Q121,$A$28-D122+1)</f>
        <v>0</v>
      </c>
      <c r="S122" s="164">
        <f ca="1">NPV(Q122,K122:$K$244) + ($A$13+$A$14+$A$15)/POWER(1+Q122,$A$28-D122+1)</f>
        <v>0</v>
      </c>
      <c r="T122" s="45">
        <f t="shared" ca="1" si="30"/>
        <v>0</v>
      </c>
      <c r="U122" s="45">
        <f t="shared" ca="1" si="36"/>
        <v>0</v>
      </c>
      <c r="V122" s="45">
        <f t="shared" ca="1" si="37"/>
        <v>0</v>
      </c>
      <c r="W122" s="45">
        <f t="shared" ca="1" si="31"/>
        <v>0</v>
      </c>
      <c r="X122" s="25">
        <f t="shared" ca="1" si="20"/>
        <v>0</v>
      </c>
      <c r="Z122" s="28">
        <f t="shared" ca="1" si="38"/>
        <v>0</v>
      </c>
      <c r="AA122" s="233"/>
      <c r="AB122" s="45">
        <f t="shared" ca="1" si="32"/>
        <v>0</v>
      </c>
      <c r="AC122" s="45">
        <f t="shared" ca="1" si="21"/>
        <v>0</v>
      </c>
      <c r="AD122" s="25">
        <f t="shared" ca="1" si="22"/>
        <v>0</v>
      </c>
    </row>
    <row r="123" spans="4:30" x14ac:dyDescent="0.35">
      <c r="D123" s="20">
        <v>119</v>
      </c>
      <c r="E123" s="21">
        <f t="shared" ca="1" si="33"/>
        <v>43465</v>
      </c>
      <c r="F123" s="44">
        <f t="shared" ca="1" si="23"/>
        <v>43829</v>
      </c>
      <c r="G123" s="22" t="s">
        <v>119</v>
      </c>
      <c r="H123" s="44">
        <f t="shared" ca="1" si="34"/>
        <v>43465</v>
      </c>
      <c r="I123" s="45">
        <f t="shared" ca="1" si="24"/>
        <v>0</v>
      </c>
      <c r="J123" s="45">
        <f t="shared" ca="1" si="25"/>
        <v>0</v>
      </c>
      <c r="K123" s="45">
        <f t="shared" ca="1" si="26"/>
        <v>0</v>
      </c>
      <c r="L123" s="45"/>
      <c r="M123" s="45">
        <f t="shared" ca="1" si="35"/>
        <v>0</v>
      </c>
      <c r="N123" s="257">
        <f t="shared" ca="1" si="27"/>
        <v>0</v>
      </c>
      <c r="O123" s="23"/>
      <c r="P123" s="255">
        <f t="shared" ca="1" si="28"/>
        <v>0</v>
      </c>
      <c r="Q123" s="163">
        <f t="shared" ca="1" si="29"/>
        <v>0</v>
      </c>
      <c r="R123" s="164">
        <f ca="1">NPV(Q122,K123:$K$244) + ($A$13+$A$14+$A$15)/POWER(1+Q122,$A$28-D123+1)</f>
        <v>0</v>
      </c>
      <c r="S123" s="164">
        <f ca="1">NPV(Q123,K123:$K$244) + ($A$13+$A$14+$A$15)/POWER(1+Q123,$A$28-D123+1)</f>
        <v>0</v>
      </c>
      <c r="T123" s="45">
        <f t="shared" ca="1" si="30"/>
        <v>0</v>
      </c>
      <c r="U123" s="45">
        <f t="shared" ca="1" si="36"/>
        <v>0</v>
      </c>
      <c r="V123" s="45">
        <f t="shared" ca="1" si="37"/>
        <v>0</v>
      </c>
      <c r="W123" s="45">
        <f t="shared" ca="1" si="31"/>
        <v>0</v>
      </c>
      <c r="X123" s="25">
        <f t="shared" ca="1" si="20"/>
        <v>0</v>
      </c>
      <c r="Z123" s="28">
        <f t="shared" ca="1" si="38"/>
        <v>0</v>
      </c>
      <c r="AA123" s="233"/>
      <c r="AB123" s="45">
        <f t="shared" ca="1" si="32"/>
        <v>0</v>
      </c>
      <c r="AC123" s="45">
        <f t="shared" ca="1" si="21"/>
        <v>0</v>
      </c>
      <c r="AD123" s="25">
        <f t="shared" ca="1" si="22"/>
        <v>0</v>
      </c>
    </row>
    <row r="124" spans="4:30" x14ac:dyDescent="0.35">
      <c r="D124" s="20">
        <v>120</v>
      </c>
      <c r="E124" s="21">
        <f t="shared" ca="1" si="33"/>
        <v>43830</v>
      </c>
      <c r="F124" s="44">
        <f t="shared" ca="1" si="23"/>
        <v>44195</v>
      </c>
      <c r="G124" s="22" t="s">
        <v>119</v>
      </c>
      <c r="H124" s="44">
        <f t="shared" ca="1" si="34"/>
        <v>43830</v>
      </c>
      <c r="I124" s="45">
        <f t="shared" ca="1" si="24"/>
        <v>0</v>
      </c>
      <c r="J124" s="45">
        <f t="shared" ca="1" si="25"/>
        <v>0</v>
      </c>
      <c r="K124" s="45">
        <f t="shared" ca="1" si="26"/>
        <v>0</v>
      </c>
      <c r="L124" s="45"/>
      <c r="M124" s="45">
        <f t="shared" ca="1" si="35"/>
        <v>0</v>
      </c>
      <c r="N124" s="257">
        <f t="shared" ca="1" si="27"/>
        <v>0</v>
      </c>
      <c r="O124" s="23"/>
      <c r="P124" s="255">
        <f t="shared" ca="1" si="28"/>
        <v>0</v>
      </c>
      <c r="Q124" s="163">
        <f t="shared" ca="1" si="29"/>
        <v>0</v>
      </c>
      <c r="R124" s="164">
        <f ca="1">NPV(Q123,K124:$K$244) + ($A$13+$A$14+$A$15)/POWER(1+Q123,$A$28-D124+1)</f>
        <v>0</v>
      </c>
      <c r="S124" s="164">
        <f ca="1">NPV(Q124,K124:$K$244) + ($A$13+$A$14+$A$15)/POWER(1+Q124,$A$28-D124+1)</f>
        <v>0</v>
      </c>
      <c r="T124" s="45">
        <f t="shared" ca="1" si="30"/>
        <v>0</v>
      </c>
      <c r="U124" s="45">
        <f t="shared" ca="1" si="36"/>
        <v>0</v>
      </c>
      <c r="V124" s="45">
        <f t="shared" ca="1" si="37"/>
        <v>0</v>
      </c>
      <c r="W124" s="45">
        <f t="shared" ca="1" si="31"/>
        <v>0</v>
      </c>
      <c r="X124" s="25">
        <f t="shared" ca="1" si="20"/>
        <v>0</v>
      </c>
      <c r="Z124" s="28">
        <f t="shared" ca="1" si="38"/>
        <v>0</v>
      </c>
      <c r="AA124" s="233"/>
      <c r="AB124" s="45">
        <f t="shared" ca="1" si="32"/>
        <v>0</v>
      </c>
      <c r="AC124" s="45">
        <f t="shared" ca="1" si="21"/>
        <v>0</v>
      </c>
      <c r="AD124" s="25">
        <f t="shared" ca="1" si="22"/>
        <v>0</v>
      </c>
    </row>
    <row r="125" spans="4:30" x14ac:dyDescent="0.35">
      <c r="D125" s="20">
        <v>121</v>
      </c>
      <c r="E125" s="21">
        <f t="shared" ca="1" si="33"/>
        <v>44196</v>
      </c>
      <c r="F125" s="44">
        <f t="shared" ca="1" si="23"/>
        <v>44560</v>
      </c>
      <c r="G125" s="22" t="s">
        <v>119</v>
      </c>
      <c r="H125" s="44">
        <f t="shared" ca="1" si="34"/>
        <v>44196</v>
      </c>
      <c r="I125" s="45">
        <f t="shared" ca="1" si="24"/>
        <v>0</v>
      </c>
      <c r="J125" s="45">
        <f t="shared" ca="1" si="25"/>
        <v>0</v>
      </c>
      <c r="K125" s="45">
        <f t="shared" ca="1" si="26"/>
        <v>0</v>
      </c>
      <c r="L125" s="45"/>
      <c r="M125" s="45">
        <f t="shared" ca="1" si="35"/>
        <v>0</v>
      </c>
      <c r="N125" s="257">
        <f t="shared" ca="1" si="27"/>
        <v>0</v>
      </c>
      <c r="O125" s="23"/>
      <c r="P125" s="255">
        <f t="shared" ca="1" si="28"/>
        <v>0</v>
      </c>
      <c r="Q125" s="163">
        <f t="shared" ca="1" si="29"/>
        <v>0</v>
      </c>
      <c r="R125" s="164">
        <f ca="1">NPV(Q124,K125:$K$244) + ($A$13+$A$14+$A$15)/POWER(1+Q124,$A$28-D125+1)</f>
        <v>0</v>
      </c>
      <c r="S125" s="164">
        <f ca="1">NPV(Q125,K125:$K$244) + ($A$13+$A$14+$A$15)/POWER(1+Q125,$A$28-D125+1)</f>
        <v>0</v>
      </c>
      <c r="T125" s="45">
        <f t="shared" ca="1" si="30"/>
        <v>0</v>
      </c>
      <c r="U125" s="45">
        <f t="shared" ca="1" si="36"/>
        <v>0</v>
      </c>
      <c r="V125" s="45">
        <f t="shared" ca="1" si="37"/>
        <v>0</v>
      </c>
      <c r="W125" s="45">
        <f t="shared" ca="1" si="31"/>
        <v>0</v>
      </c>
      <c r="X125" s="25">
        <f t="shared" ca="1" si="20"/>
        <v>0</v>
      </c>
      <c r="Z125" s="28">
        <f t="shared" ca="1" si="38"/>
        <v>0</v>
      </c>
      <c r="AA125" s="233"/>
      <c r="AB125" s="45">
        <f t="shared" ca="1" si="32"/>
        <v>0</v>
      </c>
      <c r="AC125" s="45">
        <f t="shared" ca="1" si="21"/>
        <v>0</v>
      </c>
      <c r="AD125" s="25">
        <f t="shared" ca="1" si="22"/>
        <v>0</v>
      </c>
    </row>
    <row r="126" spans="4:30" x14ac:dyDescent="0.35">
      <c r="D126" s="20">
        <v>122</v>
      </c>
      <c r="E126" s="21">
        <f t="shared" ca="1" si="33"/>
        <v>44561</v>
      </c>
      <c r="F126" s="44">
        <f t="shared" ca="1" si="23"/>
        <v>44925</v>
      </c>
      <c r="G126" s="22" t="s">
        <v>119</v>
      </c>
      <c r="H126" s="44">
        <f t="shared" ca="1" si="34"/>
        <v>44561</v>
      </c>
      <c r="I126" s="45">
        <f t="shared" ca="1" si="24"/>
        <v>0</v>
      </c>
      <c r="J126" s="45">
        <f t="shared" ca="1" si="25"/>
        <v>0</v>
      </c>
      <c r="K126" s="45">
        <f t="shared" ca="1" si="26"/>
        <v>0</v>
      </c>
      <c r="L126" s="45"/>
      <c r="M126" s="45">
        <f t="shared" ca="1" si="35"/>
        <v>0</v>
      </c>
      <c r="N126" s="257">
        <f t="shared" ca="1" si="27"/>
        <v>0</v>
      </c>
      <c r="O126" s="23"/>
      <c r="P126" s="255">
        <f t="shared" ca="1" si="28"/>
        <v>0</v>
      </c>
      <c r="Q126" s="163">
        <f t="shared" ca="1" si="29"/>
        <v>0</v>
      </c>
      <c r="R126" s="164">
        <f ca="1">NPV(Q125,K126:$K$244) + ($A$13+$A$14+$A$15)/POWER(1+Q125,$A$28-D126+1)</f>
        <v>0</v>
      </c>
      <c r="S126" s="164">
        <f ca="1">NPV(Q126,K126:$K$244) + ($A$13+$A$14+$A$15)/POWER(1+Q126,$A$28-D126+1)</f>
        <v>0</v>
      </c>
      <c r="T126" s="45">
        <f t="shared" ca="1" si="30"/>
        <v>0</v>
      </c>
      <c r="U126" s="45">
        <f t="shared" ca="1" si="36"/>
        <v>0</v>
      </c>
      <c r="V126" s="45">
        <f t="shared" ca="1" si="37"/>
        <v>0</v>
      </c>
      <c r="W126" s="45">
        <f t="shared" ca="1" si="31"/>
        <v>0</v>
      </c>
      <c r="X126" s="25">
        <f t="shared" ca="1" si="20"/>
        <v>0</v>
      </c>
      <c r="Z126" s="28">
        <f t="shared" ca="1" si="38"/>
        <v>0</v>
      </c>
      <c r="AA126" s="233"/>
      <c r="AB126" s="45">
        <f t="shared" ca="1" si="32"/>
        <v>0</v>
      </c>
      <c r="AC126" s="45">
        <f t="shared" ca="1" si="21"/>
        <v>0</v>
      </c>
      <c r="AD126" s="25">
        <f t="shared" ca="1" si="22"/>
        <v>0</v>
      </c>
    </row>
    <row r="127" spans="4:30" x14ac:dyDescent="0.35">
      <c r="D127" s="20">
        <v>123</v>
      </c>
      <c r="E127" s="21">
        <f t="shared" ca="1" si="33"/>
        <v>44926</v>
      </c>
      <c r="F127" s="44">
        <f t="shared" ca="1" si="23"/>
        <v>45290</v>
      </c>
      <c r="G127" s="22" t="s">
        <v>119</v>
      </c>
      <c r="H127" s="44">
        <f t="shared" ca="1" si="34"/>
        <v>44926</v>
      </c>
      <c r="I127" s="45">
        <f t="shared" ca="1" si="24"/>
        <v>0</v>
      </c>
      <c r="J127" s="45">
        <f t="shared" ca="1" si="25"/>
        <v>0</v>
      </c>
      <c r="K127" s="45">
        <f t="shared" ca="1" si="26"/>
        <v>0</v>
      </c>
      <c r="L127" s="45"/>
      <c r="M127" s="45">
        <f t="shared" ca="1" si="35"/>
        <v>0</v>
      </c>
      <c r="N127" s="257">
        <f t="shared" ca="1" si="27"/>
        <v>0</v>
      </c>
      <c r="O127" s="23"/>
      <c r="P127" s="255">
        <f t="shared" ca="1" si="28"/>
        <v>0</v>
      </c>
      <c r="Q127" s="163">
        <f t="shared" ca="1" si="29"/>
        <v>0</v>
      </c>
      <c r="R127" s="164">
        <f ca="1">NPV(Q126,K127:$K$244) + ($A$13+$A$14+$A$15)/POWER(1+Q126,$A$28-D127+1)</f>
        <v>0</v>
      </c>
      <c r="S127" s="164">
        <f ca="1">NPV(Q127,K127:$K$244) + ($A$13+$A$14+$A$15)/POWER(1+Q127,$A$28-D127+1)</f>
        <v>0</v>
      </c>
      <c r="T127" s="45">
        <f t="shared" ca="1" si="30"/>
        <v>0</v>
      </c>
      <c r="U127" s="45">
        <f t="shared" ca="1" si="36"/>
        <v>0</v>
      </c>
      <c r="V127" s="45">
        <f t="shared" ca="1" si="37"/>
        <v>0</v>
      </c>
      <c r="W127" s="45">
        <f t="shared" ca="1" si="31"/>
        <v>0</v>
      </c>
      <c r="X127" s="25">
        <f t="shared" ca="1" si="20"/>
        <v>0</v>
      </c>
      <c r="Z127" s="28">
        <f t="shared" ca="1" si="38"/>
        <v>0</v>
      </c>
      <c r="AA127" s="233"/>
      <c r="AB127" s="45">
        <f t="shared" ca="1" si="32"/>
        <v>0</v>
      </c>
      <c r="AC127" s="45">
        <f t="shared" ca="1" si="21"/>
        <v>0</v>
      </c>
      <c r="AD127" s="25">
        <f t="shared" ca="1" si="22"/>
        <v>0</v>
      </c>
    </row>
    <row r="128" spans="4:30" x14ac:dyDescent="0.35">
      <c r="D128" s="20">
        <v>124</v>
      </c>
      <c r="E128" s="21">
        <f t="shared" ca="1" si="33"/>
        <v>45291</v>
      </c>
      <c r="F128" s="44">
        <f t="shared" ca="1" si="23"/>
        <v>45656</v>
      </c>
      <c r="G128" s="22" t="s">
        <v>119</v>
      </c>
      <c r="H128" s="44">
        <f t="shared" ca="1" si="34"/>
        <v>45291</v>
      </c>
      <c r="I128" s="45">
        <f t="shared" ca="1" si="24"/>
        <v>0</v>
      </c>
      <c r="J128" s="45">
        <f t="shared" ca="1" si="25"/>
        <v>0</v>
      </c>
      <c r="K128" s="45">
        <f t="shared" ca="1" si="26"/>
        <v>0</v>
      </c>
      <c r="L128" s="45"/>
      <c r="M128" s="45">
        <f t="shared" ca="1" si="35"/>
        <v>0</v>
      </c>
      <c r="N128" s="257">
        <f t="shared" ca="1" si="27"/>
        <v>0</v>
      </c>
      <c r="O128" s="23"/>
      <c r="P128" s="255">
        <f t="shared" ca="1" si="28"/>
        <v>0</v>
      </c>
      <c r="Q128" s="163">
        <f t="shared" ca="1" si="29"/>
        <v>0</v>
      </c>
      <c r="R128" s="164">
        <f ca="1">NPV(Q127,K128:$K$244) + ($A$13+$A$14+$A$15)/POWER(1+Q127,$A$28-D128+1)</f>
        <v>0</v>
      </c>
      <c r="S128" s="164">
        <f ca="1">NPV(Q128,K128:$K$244) + ($A$13+$A$14+$A$15)/POWER(1+Q128,$A$28-D128+1)</f>
        <v>0</v>
      </c>
      <c r="T128" s="45">
        <f t="shared" ca="1" si="30"/>
        <v>0</v>
      </c>
      <c r="U128" s="45">
        <f t="shared" ca="1" si="36"/>
        <v>0</v>
      </c>
      <c r="V128" s="45">
        <f t="shared" ca="1" si="37"/>
        <v>0</v>
      </c>
      <c r="W128" s="45">
        <f t="shared" ca="1" si="31"/>
        <v>0</v>
      </c>
      <c r="X128" s="25">
        <f t="shared" ca="1" si="20"/>
        <v>0</v>
      </c>
      <c r="Z128" s="28">
        <f t="shared" ca="1" si="38"/>
        <v>0</v>
      </c>
      <c r="AA128" s="233"/>
      <c r="AB128" s="45">
        <f t="shared" ca="1" si="32"/>
        <v>0</v>
      </c>
      <c r="AC128" s="45">
        <f t="shared" ca="1" si="21"/>
        <v>0</v>
      </c>
      <c r="AD128" s="25">
        <f t="shared" ca="1" si="22"/>
        <v>0</v>
      </c>
    </row>
    <row r="129" spans="4:30" x14ac:dyDescent="0.35">
      <c r="D129" s="20">
        <v>125</v>
      </c>
      <c r="E129" s="21">
        <f t="shared" ca="1" si="33"/>
        <v>45657</v>
      </c>
      <c r="F129" s="44">
        <f t="shared" ca="1" si="23"/>
        <v>46021</v>
      </c>
      <c r="G129" s="22" t="s">
        <v>119</v>
      </c>
      <c r="H129" s="44">
        <f t="shared" ca="1" si="34"/>
        <v>45657</v>
      </c>
      <c r="I129" s="45">
        <f t="shared" ca="1" si="24"/>
        <v>0</v>
      </c>
      <c r="J129" s="45">
        <f t="shared" ca="1" si="25"/>
        <v>0</v>
      </c>
      <c r="K129" s="45">
        <f t="shared" ca="1" si="26"/>
        <v>0</v>
      </c>
      <c r="L129" s="45"/>
      <c r="M129" s="45">
        <f t="shared" ca="1" si="35"/>
        <v>0</v>
      </c>
      <c r="N129" s="257">
        <f t="shared" ca="1" si="27"/>
        <v>0</v>
      </c>
      <c r="O129" s="23"/>
      <c r="P129" s="255">
        <f t="shared" ca="1" si="28"/>
        <v>0</v>
      </c>
      <c r="Q129" s="163">
        <f t="shared" ca="1" si="29"/>
        <v>0</v>
      </c>
      <c r="R129" s="164">
        <f ca="1">NPV(Q128,K129:$K$244) + ($A$13+$A$14+$A$15)/POWER(1+Q128,$A$28-D129+1)</f>
        <v>0</v>
      </c>
      <c r="S129" s="164">
        <f ca="1">NPV(Q129,K129:$K$244) + ($A$13+$A$14+$A$15)/POWER(1+Q129,$A$28-D129+1)</f>
        <v>0</v>
      </c>
      <c r="T129" s="45">
        <f t="shared" ca="1" si="30"/>
        <v>0</v>
      </c>
      <c r="U129" s="45">
        <f t="shared" ca="1" si="36"/>
        <v>0</v>
      </c>
      <c r="V129" s="45">
        <f t="shared" ca="1" si="37"/>
        <v>0</v>
      </c>
      <c r="W129" s="45">
        <f t="shared" ca="1" si="31"/>
        <v>0</v>
      </c>
      <c r="X129" s="25">
        <f t="shared" ca="1" si="20"/>
        <v>0</v>
      </c>
      <c r="Z129" s="28">
        <f t="shared" ca="1" si="38"/>
        <v>0</v>
      </c>
      <c r="AA129" s="233"/>
      <c r="AB129" s="45">
        <f t="shared" ca="1" si="32"/>
        <v>0</v>
      </c>
      <c r="AC129" s="45">
        <f t="shared" ca="1" si="21"/>
        <v>0</v>
      </c>
      <c r="AD129" s="25">
        <f t="shared" ca="1" si="22"/>
        <v>0</v>
      </c>
    </row>
    <row r="130" spans="4:30" x14ac:dyDescent="0.35">
      <c r="D130" s="20">
        <v>126</v>
      </c>
      <c r="E130" s="21">
        <f t="shared" ca="1" si="33"/>
        <v>46022</v>
      </c>
      <c r="F130" s="44">
        <f t="shared" ca="1" si="23"/>
        <v>46386</v>
      </c>
      <c r="G130" s="22" t="s">
        <v>119</v>
      </c>
      <c r="H130" s="44">
        <f t="shared" ca="1" si="34"/>
        <v>46022</v>
      </c>
      <c r="I130" s="45">
        <f t="shared" ca="1" si="24"/>
        <v>0</v>
      </c>
      <c r="J130" s="45">
        <f t="shared" ca="1" si="25"/>
        <v>0</v>
      </c>
      <c r="K130" s="45">
        <f t="shared" ca="1" si="26"/>
        <v>0</v>
      </c>
      <c r="L130" s="45"/>
      <c r="M130" s="45">
        <f t="shared" ca="1" si="35"/>
        <v>0</v>
      </c>
      <c r="N130" s="257">
        <f t="shared" ca="1" si="27"/>
        <v>0</v>
      </c>
      <c r="O130" s="23"/>
      <c r="P130" s="255">
        <f t="shared" ca="1" si="28"/>
        <v>0</v>
      </c>
      <c r="Q130" s="163">
        <f t="shared" ca="1" si="29"/>
        <v>0</v>
      </c>
      <c r="R130" s="164">
        <f ca="1">NPV(Q129,K130:$K$244) + ($A$13+$A$14+$A$15)/POWER(1+Q129,$A$28-D130+1)</f>
        <v>0</v>
      </c>
      <c r="S130" s="164">
        <f ca="1">NPV(Q130,K130:$K$244) + ($A$13+$A$14+$A$15)/POWER(1+Q130,$A$28-D130+1)</f>
        <v>0</v>
      </c>
      <c r="T130" s="45">
        <f t="shared" ca="1" si="30"/>
        <v>0</v>
      </c>
      <c r="U130" s="45">
        <f t="shared" ca="1" si="36"/>
        <v>0</v>
      </c>
      <c r="V130" s="45">
        <f t="shared" ca="1" si="37"/>
        <v>0</v>
      </c>
      <c r="W130" s="45">
        <f t="shared" ca="1" si="31"/>
        <v>0</v>
      </c>
      <c r="X130" s="25">
        <f t="shared" ca="1" si="20"/>
        <v>0</v>
      </c>
      <c r="Z130" s="28">
        <f t="shared" ca="1" si="38"/>
        <v>0</v>
      </c>
      <c r="AA130" s="233"/>
      <c r="AB130" s="45">
        <f t="shared" ca="1" si="32"/>
        <v>0</v>
      </c>
      <c r="AC130" s="45">
        <f t="shared" ca="1" si="21"/>
        <v>0</v>
      </c>
      <c r="AD130" s="25">
        <f t="shared" ca="1" si="22"/>
        <v>0</v>
      </c>
    </row>
    <row r="131" spans="4:30" x14ac:dyDescent="0.35">
      <c r="D131" s="20">
        <v>127</v>
      </c>
      <c r="E131" s="21">
        <f t="shared" ca="1" si="33"/>
        <v>46387</v>
      </c>
      <c r="F131" s="44">
        <f t="shared" ca="1" si="23"/>
        <v>46751</v>
      </c>
      <c r="G131" s="22" t="s">
        <v>119</v>
      </c>
      <c r="H131" s="44">
        <f t="shared" ca="1" si="34"/>
        <v>46387</v>
      </c>
      <c r="I131" s="45">
        <f t="shared" ca="1" si="24"/>
        <v>0</v>
      </c>
      <c r="J131" s="45">
        <f t="shared" ca="1" si="25"/>
        <v>0</v>
      </c>
      <c r="K131" s="45">
        <f t="shared" ca="1" si="26"/>
        <v>0</v>
      </c>
      <c r="L131" s="45"/>
      <c r="M131" s="45">
        <f t="shared" ca="1" si="35"/>
        <v>0</v>
      </c>
      <c r="N131" s="257">
        <f t="shared" ca="1" si="27"/>
        <v>0</v>
      </c>
      <c r="O131" s="23"/>
      <c r="P131" s="255">
        <f t="shared" ca="1" si="28"/>
        <v>0</v>
      </c>
      <c r="Q131" s="163">
        <f t="shared" ca="1" si="29"/>
        <v>0</v>
      </c>
      <c r="R131" s="164">
        <f ca="1">NPV(Q130,K131:$K$244) + ($A$13+$A$14+$A$15)/POWER(1+Q130,$A$28-D131+1)</f>
        <v>0</v>
      </c>
      <c r="S131" s="164">
        <f ca="1">NPV(Q131,K131:$K$244) + ($A$13+$A$14+$A$15)/POWER(1+Q131,$A$28-D131+1)</f>
        <v>0</v>
      </c>
      <c r="T131" s="45">
        <f t="shared" ca="1" si="30"/>
        <v>0</v>
      </c>
      <c r="U131" s="45">
        <f t="shared" ca="1" si="36"/>
        <v>0</v>
      </c>
      <c r="V131" s="45">
        <f t="shared" ca="1" si="37"/>
        <v>0</v>
      </c>
      <c r="W131" s="45">
        <f t="shared" ca="1" si="31"/>
        <v>0</v>
      </c>
      <c r="X131" s="25">
        <f t="shared" ca="1" si="20"/>
        <v>0</v>
      </c>
      <c r="Z131" s="28">
        <f t="shared" ca="1" si="38"/>
        <v>0</v>
      </c>
      <c r="AA131" s="233"/>
      <c r="AB131" s="45">
        <f t="shared" ca="1" si="32"/>
        <v>0</v>
      </c>
      <c r="AC131" s="45">
        <f t="shared" ca="1" si="21"/>
        <v>0</v>
      </c>
      <c r="AD131" s="25">
        <f t="shared" ca="1" si="22"/>
        <v>0</v>
      </c>
    </row>
    <row r="132" spans="4:30" x14ac:dyDescent="0.35">
      <c r="D132" s="20">
        <v>128</v>
      </c>
      <c r="E132" s="21">
        <f t="shared" ca="1" si="33"/>
        <v>46752</v>
      </c>
      <c r="F132" s="44">
        <f t="shared" ca="1" si="23"/>
        <v>47117</v>
      </c>
      <c r="G132" s="22" t="s">
        <v>119</v>
      </c>
      <c r="H132" s="44">
        <f t="shared" ca="1" si="34"/>
        <v>46752</v>
      </c>
      <c r="I132" s="45">
        <f t="shared" ca="1" si="24"/>
        <v>0</v>
      </c>
      <c r="J132" s="45">
        <f t="shared" ca="1" si="25"/>
        <v>0</v>
      </c>
      <c r="K132" s="45">
        <f t="shared" ca="1" si="26"/>
        <v>0</v>
      </c>
      <c r="L132" s="45"/>
      <c r="M132" s="45">
        <f t="shared" ca="1" si="35"/>
        <v>0</v>
      </c>
      <c r="N132" s="257">
        <f t="shared" ca="1" si="27"/>
        <v>0</v>
      </c>
      <c r="O132" s="23"/>
      <c r="P132" s="255">
        <f t="shared" ca="1" si="28"/>
        <v>0</v>
      </c>
      <c r="Q132" s="163">
        <f t="shared" ca="1" si="29"/>
        <v>0</v>
      </c>
      <c r="R132" s="164">
        <f ca="1">NPV(Q131,K132:$K$244) + ($A$13+$A$14+$A$15)/POWER(1+Q131,$A$28-D132+1)</f>
        <v>0</v>
      </c>
      <c r="S132" s="164">
        <f ca="1">NPV(Q132,K132:$K$244) + ($A$13+$A$14+$A$15)/POWER(1+Q132,$A$28-D132+1)</f>
        <v>0</v>
      </c>
      <c r="T132" s="45">
        <f t="shared" ca="1" si="30"/>
        <v>0</v>
      </c>
      <c r="U132" s="45">
        <f t="shared" ca="1" si="36"/>
        <v>0</v>
      </c>
      <c r="V132" s="45">
        <f t="shared" ca="1" si="37"/>
        <v>0</v>
      </c>
      <c r="W132" s="45">
        <f t="shared" ca="1" si="31"/>
        <v>0</v>
      </c>
      <c r="X132" s="25">
        <f t="shared" ref="X132:X195" ca="1" si="39">T132+W132+U132+V132</f>
        <v>0</v>
      </c>
      <c r="Z132" s="28">
        <f t="shared" ca="1" si="38"/>
        <v>0</v>
      </c>
      <c r="AA132" s="233"/>
      <c r="AB132" s="45">
        <f t="shared" ca="1" si="32"/>
        <v>0</v>
      </c>
      <c r="AC132" s="45">
        <f t="shared" ref="AC132:AC195" ca="1" si="40">W132</f>
        <v>0</v>
      </c>
      <c r="AD132" s="25">
        <f t="shared" ref="AD132:AD195" ca="1" si="41">Z132-AA132-AB132+AC132</f>
        <v>0</v>
      </c>
    </row>
    <row r="133" spans="4:30" x14ac:dyDescent="0.35">
      <c r="D133" s="20">
        <v>129</v>
      </c>
      <c r="E133" s="21">
        <f t="shared" ca="1" si="33"/>
        <v>47118</v>
      </c>
      <c r="F133" s="44">
        <f t="shared" ref="F133:F196" ca="1" si="42">E134-1</f>
        <v>47482</v>
      </c>
      <c r="G133" s="22" t="s">
        <v>119</v>
      </c>
      <c r="H133" s="44">
        <f t="shared" ca="1" si="34"/>
        <v>47118</v>
      </c>
      <c r="I133" s="45">
        <f t="shared" ref="I133:I196" ca="1" si="43">IF(D133&gt;$A$28,0,$A$9)</f>
        <v>0</v>
      </c>
      <c r="J133" s="45">
        <f t="shared" ref="J133:J196" ca="1" si="44">IF(D133&gt;$A$28,0,$A$10)</f>
        <v>0</v>
      </c>
      <c r="K133" s="45">
        <f t="shared" ref="K133:K196" ca="1" si="45">IF(D133&gt;$A$28,0,$A$11)</f>
        <v>0</v>
      </c>
      <c r="L133" s="45"/>
      <c r="M133" s="45">
        <f t="shared" ca="1" si="35"/>
        <v>0</v>
      </c>
      <c r="N133" s="257">
        <f t="shared" ref="N133:N196" ca="1" si="46">$A$6</f>
        <v>0</v>
      </c>
      <c r="O133" s="23"/>
      <c r="P133" s="255">
        <f t="shared" ref="P133:P196" ca="1" si="47">$A$7</f>
        <v>0</v>
      </c>
      <c r="Q133" s="163">
        <f t="shared" ref="Q133:Q196" ca="1" si="48">$A$8</f>
        <v>0</v>
      </c>
      <c r="R133" s="164">
        <f ca="1">NPV(Q132,K133:$K$244) + ($A$13+$A$14+$A$15)/POWER(1+Q132,$A$28-D133+1)</f>
        <v>0</v>
      </c>
      <c r="S133" s="164">
        <f ca="1">NPV(Q133,K133:$K$244) + ($A$13+$A$14+$A$15)/POWER(1+Q133,$A$28-D133+1)</f>
        <v>0</v>
      </c>
      <c r="T133" s="45">
        <f t="shared" ref="T133:T196" ca="1" si="49">IF(ISBLANK(G133),0,X132)</f>
        <v>0</v>
      </c>
      <c r="U133" s="45">
        <f t="shared" ca="1" si="36"/>
        <v>0</v>
      </c>
      <c r="V133" s="45">
        <f t="shared" ca="1" si="37"/>
        <v>0</v>
      </c>
      <c r="W133" s="45">
        <f t="shared" ref="W133:W196" ca="1" si="50">S133-R133</f>
        <v>0</v>
      </c>
      <c r="X133" s="25">
        <f t="shared" ca="1" si="39"/>
        <v>0</v>
      </c>
      <c r="Z133" s="28">
        <f t="shared" ca="1" si="38"/>
        <v>0</v>
      </c>
      <c r="AA133" s="233"/>
      <c r="AB133" s="45">
        <f t="shared" ref="AB133:AB196" ca="1" si="51">IFERROR(Z133/($A$42-D133+1),0)</f>
        <v>0</v>
      </c>
      <c r="AC133" s="45">
        <f t="shared" ca="1" si="40"/>
        <v>0</v>
      </c>
      <c r="AD133" s="25">
        <f t="shared" ca="1" si="41"/>
        <v>0</v>
      </c>
    </row>
    <row r="134" spans="4:30" x14ac:dyDescent="0.35">
      <c r="D134" s="20">
        <v>130</v>
      </c>
      <c r="E134" s="21">
        <f t="shared" ref="E134:E197" ca="1" si="52">EOMONTH(H134,0)</f>
        <v>47483</v>
      </c>
      <c r="F134" s="44">
        <f t="shared" ca="1" si="42"/>
        <v>47847</v>
      </c>
      <c r="G134" s="22" t="s">
        <v>119</v>
      </c>
      <c r="H134" s="44">
        <f t="shared" ref="H134:H197" ca="1" si="53">EDATE(H133,12)</f>
        <v>47483</v>
      </c>
      <c r="I134" s="45">
        <f t="shared" ca="1" si="43"/>
        <v>0</v>
      </c>
      <c r="J134" s="45">
        <f t="shared" ca="1" si="44"/>
        <v>0</v>
      </c>
      <c r="K134" s="45">
        <f t="shared" ca="1" si="45"/>
        <v>0</v>
      </c>
      <c r="L134" s="45"/>
      <c r="M134" s="45">
        <f t="shared" ref="M134:M197" ca="1" si="54">K134+L134</f>
        <v>0</v>
      </c>
      <c r="N134" s="257">
        <f t="shared" ca="1" si="46"/>
        <v>0</v>
      </c>
      <c r="O134" s="23"/>
      <c r="P134" s="255">
        <f t="shared" ca="1" si="47"/>
        <v>0</v>
      </c>
      <c r="Q134" s="163">
        <f t="shared" ca="1" si="48"/>
        <v>0</v>
      </c>
      <c r="R134" s="164">
        <f ca="1">NPV(Q133,K134:$K$244) + ($A$13+$A$14+$A$15)/POWER(1+Q133,$A$28-D134+1)</f>
        <v>0</v>
      </c>
      <c r="S134" s="164">
        <f ca="1">NPV(Q134,K134:$K$244) + ($A$13+$A$14+$A$15)/POWER(1+Q134,$A$28-D134+1)</f>
        <v>0</v>
      </c>
      <c r="T134" s="45">
        <f t="shared" ca="1" si="49"/>
        <v>0</v>
      </c>
      <c r="U134" s="45">
        <f t="shared" ref="U134:U197" ca="1" si="55">S134*Q134</f>
        <v>0</v>
      </c>
      <c r="V134" s="45">
        <f t="shared" ref="V134:V197" ca="1" si="56">-(K134+L134)</f>
        <v>0</v>
      </c>
      <c r="W134" s="45">
        <f t="shared" ca="1" si="50"/>
        <v>0</v>
      </c>
      <c r="X134" s="25">
        <f t="shared" ca="1" si="39"/>
        <v>0</v>
      </c>
      <c r="Z134" s="28">
        <f t="shared" ref="Z134:Z197" ca="1" si="57">AD133</f>
        <v>0</v>
      </c>
      <c r="AA134" s="233"/>
      <c r="AB134" s="45">
        <f t="shared" ca="1" si="51"/>
        <v>0</v>
      </c>
      <c r="AC134" s="45">
        <f t="shared" ca="1" si="40"/>
        <v>0</v>
      </c>
      <c r="AD134" s="25">
        <f t="shared" ca="1" si="41"/>
        <v>0</v>
      </c>
    </row>
    <row r="135" spans="4:30" x14ac:dyDescent="0.35">
      <c r="D135" s="20">
        <v>131</v>
      </c>
      <c r="E135" s="21">
        <f t="shared" ca="1" si="52"/>
        <v>47848</v>
      </c>
      <c r="F135" s="44">
        <f t="shared" ca="1" si="42"/>
        <v>48212</v>
      </c>
      <c r="G135" s="22" t="s">
        <v>119</v>
      </c>
      <c r="H135" s="44">
        <f t="shared" ca="1" si="53"/>
        <v>47848</v>
      </c>
      <c r="I135" s="45">
        <f t="shared" ca="1" si="43"/>
        <v>0</v>
      </c>
      <c r="J135" s="45">
        <f t="shared" ca="1" si="44"/>
        <v>0</v>
      </c>
      <c r="K135" s="45">
        <f t="shared" ca="1" si="45"/>
        <v>0</v>
      </c>
      <c r="L135" s="45"/>
      <c r="M135" s="45">
        <f t="shared" ca="1" si="54"/>
        <v>0</v>
      </c>
      <c r="N135" s="257">
        <f t="shared" ca="1" si="46"/>
        <v>0</v>
      </c>
      <c r="O135" s="23"/>
      <c r="P135" s="255">
        <f t="shared" ca="1" si="47"/>
        <v>0</v>
      </c>
      <c r="Q135" s="163">
        <f t="shared" ca="1" si="48"/>
        <v>0</v>
      </c>
      <c r="R135" s="164">
        <f ca="1">NPV(Q134,K135:$K$244) + ($A$13+$A$14+$A$15)/POWER(1+Q134,$A$28-D135+1)</f>
        <v>0</v>
      </c>
      <c r="S135" s="164">
        <f ca="1">NPV(Q135,K135:$K$244) + ($A$13+$A$14+$A$15)/POWER(1+Q135,$A$28-D135+1)</f>
        <v>0</v>
      </c>
      <c r="T135" s="45">
        <f t="shared" ca="1" si="49"/>
        <v>0</v>
      </c>
      <c r="U135" s="45">
        <f t="shared" ca="1" si="55"/>
        <v>0</v>
      </c>
      <c r="V135" s="45">
        <f t="shared" ca="1" si="56"/>
        <v>0</v>
      </c>
      <c r="W135" s="45">
        <f t="shared" ca="1" si="50"/>
        <v>0</v>
      </c>
      <c r="X135" s="25">
        <f t="shared" ca="1" si="39"/>
        <v>0</v>
      </c>
      <c r="Z135" s="28">
        <f t="shared" ca="1" si="57"/>
        <v>0</v>
      </c>
      <c r="AA135" s="233"/>
      <c r="AB135" s="45">
        <f t="shared" ca="1" si="51"/>
        <v>0</v>
      </c>
      <c r="AC135" s="45">
        <f t="shared" ca="1" si="40"/>
        <v>0</v>
      </c>
      <c r="AD135" s="25">
        <f t="shared" ca="1" si="41"/>
        <v>0</v>
      </c>
    </row>
    <row r="136" spans="4:30" x14ac:dyDescent="0.35">
      <c r="D136" s="20">
        <v>132</v>
      </c>
      <c r="E136" s="21">
        <f t="shared" ca="1" si="52"/>
        <v>48213</v>
      </c>
      <c r="F136" s="44">
        <f t="shared" ca="1" si="42"/>
        <v>48578</v>
      </c>
      <c r="G136" s="22" t="s">
        <v>119</v>
      </c>
      <c r="H136" s="44">
        <f t="shared" ca="1" si="53"/>
        <v>48213</v>
      </c>
      <c r="I136" s="45">
        <f t="shared" ca="1" si="43"/>
        <v>0</v>
      </c>
      <c r="J136" s="45">
        <f t="shared" ca="1" si="44"/>
        <v>0</v>
      </c>
      <c r="K136" s="45">
        <f t="shared" ca="1" si="45"/>
        <v>0</v>
      </c>
      <c r="L136" s="45"/>
      <c r="M136" s="45">
        <f t="shared" ca="1" si="54"/>
        <v>0</v>
      </c>
      <c r="N136" s="257">
        <f t="shared" ca="1" si="46"/>
        <v>0</v>
      </c>
      <c r="O136" s="23"/>
      <c r="P136" s="255">
        <f t="shared" ca="1" si="47"/>
        <v>0</v>
      </c>
      <c r="Q136" s="163">
        <f t="shared" ca="1" si="48"/>
        <v>0</v>
      </c>
      <c r="R136" s="164">
        <f ca="1">NPV(Q135,K136:$K$244) + ($A$13+$A$14+$A$15)/POWER(1+Q135,$A$28-D136+1)</f>
        <v>0</v>
      </c>
      <c r="S136" s="164">
        <f ca="1">NPV(Q136,K136:$K$244) + ($A$13+$A$14+$A$15)/POWER(1+Q136,$A$28-D136+1)</f>
        <v>0</v>
      </c>
      <c r="T136" s="45">
        <f t="shared" ca="1" si="49"/>
        <v>0</v>
      </c>
      <c r="U136" s="45">
        <f t="shared" ca="1" si="55"/>
        <v>0</v>
      </c>
      <c r="V136" s="45">
        <f t="shared" ca="1" si="56"/>
        <v>0</v>
      </c>
      <c r="W136" s="45">
        <f t="shared" ca="1" si="50"/>
        <v>0</v>
      </c>
      <c r="X136" s="25">
        <f t="shared" ca="1" si="39"/>
        <v>0</v>
      </c>
      <c r="Z136" s="28">
        <f t="shared" ca="1" si="57"/>
        <v>0</v>
      </c>
      <c r="AA136" s="233"/>
      <c r="AB136" s="45">
        <f t="shared" ca="1" si="51"/>
        <v>0</v>
      </c>
      <c r="AC136" s="45">
        <f t="shared" ca="1" si="40"/>
        <v>0</v>
      </c>
      <c r="AD136" s="25">
        <f t="shared" ca="1" si="41"/>
        <v>0</v>
      </c>
    </row>
    <row r="137" spans="4:30" x14ac:dyDescent="0.35">
      <c r="D137" s="20">
        <v>133</v>
      </c>
      <c r="E137" s="21">
        <f t="shared" ca="1" si="52"/>
        <v>48579</v>
      </c>
      <c r="F137" s="44">
        <f t="shared" ca="1" si="42"/>
        <v>48943</v>
      </c>
      <c r="G137" s="22" t="s">
        <v>119</v>
      </c>
      <c r="H137" s="44">
        <f t="shared" ca="1" si="53"/>
        <v>48579</v>
      </c>
      <c r="I137" s="45">
        <f t="shared" ca="1" si="43"/>
        <v>0</v>
      </c>
      <c r="J137" s="45">
        <f t="shared" ca="1" si="44"/>
        <v>0</v>
      </c>
      <c r="K137" s="45">
        <f t="shared" ca="1" si="45"/>
        <v>0</v>
      </c>
      <c r="L137" s="45"/>
      <c r="M137" s="45">
        <f t="shared" ca="1" si="54"/>
        <v>0</v>
      </c>
      <c r="N137" s="257">
        <f t="shared" ca="1" si="46"/>
        <v>0</v>
      </c>
      <c r="O137" s="23"/>
      <c r="P137" s="255">
        <f t="shared" ca="1" si="47"/>
        <v>0</v>
      </c>
      <c r="Q137" s="163">
        <f t="shared" ca="1" si="48"/>
        <v>0</v>
      </c>
      <c r="R137" s="164">
        <f ca="1">NPV(Q136,K137:$K$244) + ($A$13+$A$14+$A$15)/POWER(1+Q136,$A$28-D137+1)</f>
        <v>0</v>
      </c>
      <c r="S137" s="164">
        <f ca="1">NPV(Q137,K137:$K$244) + ($A$13+$A$14+$A$15)/POWER(1+Q137,$A$28-D137+1)</f>
        <v>0</v>
      </c>
      <c r="T137" s="45">
        <f t="shared" ca="1" si="49"/>
        <v>0</v>
      </c>
      <c r="U137" s="45">
        <f t="shared" ca="1" si="55"/>
        <v>0</v>
      </c>
      <c r="V137" s="45">
        <f t="shared" ca="1" si="56"/>
        <v>0</v>
      </c>
      <c r="W137" s="45">
        <f t="shared" ca="1" si="50"/>
        <v>0</v>
      </c>
      <c r="X137" s="25">
        <f t="shared" ca="1" si="39"/>
        <v>0</v>
      </c>
      <c r="Z137" s="28">
        <f t="shared" ca="1" si="57"/>
        <v>0</v>
      </c>
      <c r="AA137" s="233"/>
      <c r="AB137" s="45">
        <f t="shared" ca="1" si="51"/>
        <v>0</v>
      </c>
      <c r="AC137" s="45">
        <f t="shared" ca="1" si="40"/>
        <v>0</v>
      </c>
      <c r="AD137" s="25">
        <f t="shared" ca="1" si="41"/>
        <v>0</v>
      </c>
    </row>
    <row r="138" spans="4:30" x14ac:dyDescent="0.35">
      <c r="D138" s="20">
        <v>134</v>
      </c>
      <c r="E138" s="21">
        <f t="shared" ca="1" si="52"/>
        <v>48944</v>
      </c>
      <c r="F138" s="44">
        <f t="shared" ca="1" si="42"/>
        <v>49308</v>
      </c>
      <c r="G138" s="22" t="s">
        <v>119</v>
      </c>
      <c r="H138" s="44">
        <f t="shared" ca="1" si="53"/>
        <v>48944</v>
      </c>
      <c r="I138" s="45">
        <f t="shared" ca="1" si="43"/>
        <v>0</v>
      </c>
      <c r="J138" s="45">
        <f t="shared" ca="1" si="44"/>
        <v>0</v>
      </c>
      <c r="K138" s="45">
        <f t="shared" ca="1" si="45"/>
        <v>0</v>
      </c>
      <c r="L138" s="45"/>
      <c r="M138" s="45">
        <f t="shared" ca="1" si="54"/>
        <v>0</v>
      </c>
      <c r="N138" s="257">
        <f t="shared" ca="1" si="46"/>
        <v>0</v>
      </c>
      <c r="O138" s="23"/>
      <c r="P138" s="255">
        <f t="shared" ca="1" si="47"/>
        <v>0</v>
      </c>
      <c r="Q138" s="163">
        <f t="shared" ca="1" si="48"/>
        <v>0</v>
      </c>
      <c r="R138" s="164">
        <f ca="1">NPV(Q137,K138:$K$244) + ($A$13+$A$14+$A$15)/POWER(1+Q137,$A$28-D138+1)</f>
        <v>0</v>
      </c>
      <c r="S138" s="164">
        <f ca="1">NPV(Q138,K138:$K$244) + ($A$13+$A$14+$A$15)/POWER(1+Q138,$A$28-D138+1)</f>
        <v>0</v>
      </c>
      <c r="T138" s="45">
        <f t="shared" ca="1" si="49"/>
        <v>0</v>
      </c>
      <c r="U138" s="45">
        <f t="shared" ca="1" si="55"/>
        <v>0</v>
      </c>
      <c r="V138" s="45">
        <f t="shared" ca="1" si="56"/>
        <v>0</v>
      </c>
      <c r="W138" s="45">
        <f t="shared" ca="1" si="50"/>
        <v>0</v>
      </c>
      <c r="X138" s="25">
        <f t="shared" ca="1" si="39"/>
        <v>0</v>
      </c>
      <c r="Z138" s="28">
        <f t="shared" ca="1" si="57"/>
        <v>0</v>
      </c>
      <c r="AA138" s="233"/>
      <c r="AB138" s="45">
        <f t="shared" ca="1" si="51"/>
        <v>0</v>
      </c>
      <c r="AC138" s="45">
        <f t="shared" ca="1" si="40"/>
        <v>0</v>
      </c>
      <c r="AD138" s="25">
        <f t="shared" ca="1" si="41"/>
        <v>0</v>
      </c>
    </row>
    <row r="139" spans="4:30" x14ac:dyDescent="0.35">
      <c r="D139" s="20">
        <v>135</v>
      </c>
      <c r="E139" s="21">
        <f t="shared" ca="1" si="52"/>
        <v>49309</v>
      </c>
      <c r="F139" s="44">
        <f t="shared" ca="1" si="42"/>
        <v>49673</v>
      </c>
      <c r="G139" s="22" t="s">
        <v>119</v>
      </c>
      <c r="H139" s="44">
        <f t="shared" ca="1" si="53"/>
        <v>49309</v>
      </c>
      <c r="I139" s="45">
        <f t="shared" ca="1" si="43"/>
        <v>0</v>
      </c>
      <c r="J139" s="45">
        <f t="shared" ca="1" si="44"/>
        <v>0</v>
      </c>
      <c r="K139" s="45">
        <f t="shared" ca="1" si="45"/>
        <v>0</v>
      </c>
      <c r="L139" s="45"/>
      <c r="M139" s="45">
        <f t="shared" ca="1" si="54"/>
        <v>0</v>
      </c>
      <c r="N139" s="257">
        <f t="shared" ca="1" si="46"/>
        <v>0</v>
      </c>
      <c r="O139" s="23"/>
      <c r="P139" s="255">
        <f t="shared" ca="1" si="47"/>
        <v>0</v>
      </c>
      <c r="Q139" s="163">
        <f t="shared" ca="1" si="48"/>
        <v>0</v>
      </c>
      <c r="R139" s="164">
        <f ca="1">NPV(Q138,K139:$K$244) + ($A$13+$A$14+$A$15)/POWER(1+Q138,$A$28-D139+1)</f>
        <v>0</v>
      </c>
      <c r="S139" s="164">
        <f ca="1">NPV(Q139,K139:$K$244) + ($A$13+$A$14+$A$15)/POWER(1+Q139,$A$28-D139+1)</f>
        <v>0</v>
      </c>
      <c r="T139" s="45">
        <f t="shared" ca="1" si="49"/>
        <v>0</v>
      </c>
      <c r="U139" s="45">
        <f t="shared" ca="1" si="55"/>
        <v>0</v>
      </c>
      <c r="V139" s="45">
        <f t="shared" ca="1" si="56"/>
        <v>0</v>
      </c>
      <c r="W139" s="45">
        <f t="shared" ca="1" si="50"/>
        <v>0</v>
      </c>
      <c r="X139" s="25">
        <f t="shared" ca="1" si="39"/>
        <v>0</v>
      </c>
      <c r="Z139" s="28">
        <f t="shared" ca="1" si="57"/>
        <v>0</v>
      </c>
      <c r="AA139" s="233"/>
      <c r="AB139" s="45">
        <f t="shared" ca="1" si="51"/>
        <v>0</v>
      </c>
      <c r="AC139" s="45">
        <f t="shared" ca="1" si="40"/>
        <v>0</v>
      </c>
      <c r="AD139" s="25">
        <f t="shared" ca="1" si="41"/>
        <v>0</v>
      </c>
    </row>
    <row r="140" spans="4:30" x14ac:dyDescent="0.35">
      <c r="D140" s="20">
        <v>136</v>
      </c>
      <c r="E140" s="21">
        <f t="shared" ca="1" si="52"/>
        <v>49674</v>
      </c>
      <c r="F140" s="44">
        <f t="shared" ca="1" si="42"/>
        <v>50039</v>
      </c>
      <c r="G140" s="22" t="s">
        <v>119</v>
      </c>
      <c r="H140" s="44">
        <f t="shared" ca="1" si="53"/>
        <v>49674</v>
      </c>
      <c r="I140" s="45">
        <f t="shared" ca="1" si="43"/>
        <v>0</v>
      </c>
      <c r="J140" s="45">
        <f t="shared" ca="1" si="44"/>
        <v>0</v>
      </c>
      <c r="K140" s="45">
        <f t="shared" ca="1" si="45"/>
        <v>0</v>
      </c>
      <c r="L140" s="45"/>
      <c r="M140" s="45">
        <f t="shared" ca="1" si="54"/>
        <v>0</v>
      </c>
      <c r="N140" s="257">
        <f t="shared" ca="1" si="46"/>
        <v>0</v>
      </c>
      <c r="O140" s="23"/>
      <c r="P140" s="255">
        <f t="shared" ca="1" si="47"/>
        <v>0</v>
      </c>
      <c r="Q140" s="163">
        <f t="shared" ca="1" si="48"/>
        <v>0</v>
      </c>
      <c r="R140" s="164">
        <f ca="1">NPV(Q139,K140:$K$244) + ($A$13+$A$14+$A$15)/POWER(1+Q139,$A$28-D140+1)</f>
        <v>0</v>
      </c>
      <c r="S140" s="164">
        <f ca="1">NPV(Q140,K140:$K$244) + ($A$13+$A$14+$A$15)/POWER(1+Q140,$A$28-D140+1)</f>
        <v>0</v>
      </c>
      <c r="T140" s="45">
        <f t="shared" ca="1" si="49"/>
        <v>0</v>
      </c>
      <c r="U140" s="45">
        <f t="shared" ca="1" si="55"/>
        <v>0</v>
      </c>
      <c r="V140" s="45">
        <f t="shared" ca="1" si="56"/>
        <v>0</v>
      </c>
      <c r="W140" s="45">
        <f t="shared" ca="1" si="50"/>
        <v>0</v>
      </c>
      <c r="X140" s="25">
        <f t="shared" ca="1" si="39"/>
        <v>0</v>
      </c>
      <c r="Z140" s="28">
        <f t="shared" ca="1" si="57"/>
        <v>0</v>
      </c>
      <c r="AA140" s="233"/>
      <c r="AB140" s="45">
        <f t="shared" ca="1" si="51"/>
        <v>0</v>
      </c>
      <c r="AC140" s="45">
        <f t="shared" ca="1" si="40"/>
        <v>0</v>
      </c>
      <c r="AD140" s="25">
        <f t="shared" ca="1" si="41"/>
        <v>0</v>
      </c>
    </row>
    <row r="141" spans="4:30" x14ac:dyDescent="0.35">
      <c r="D141" s="20">
        <v>137</v>
      </c>
      <c r="E141" s="21">
        <f t="shared" ca="1" si="52"/>
        <v>50040</v>
      </c>
      <c r="F141" s="44">
        <f t="shared" ca="1" si="42"/>
        <v>50404</v>
      </c>
      <c r="G141" s="22" t="s">
        <v>119</v>
      </c>
      <c r="H141" s="44">
        <f t="shared" ca="1" si="53"/>
        <v>50040</v>
      </c>
      <c r="I141" s="45">
        <f t="shared" ca="1" si="43"/>
        <v>0</v>
      </c>
      <c r="J141" s="45">
        <f t="shared" ca="1" si="44"/>
        <v>0</v>
      </c>
      <c r="K141" s="45">
        <f t="shared" ca="1" si="45"/>
        <v>0</v>
      </c>
      <c r="L141" s="45"/>
      <c r="M141" s="45">
        <f t="shared" ca="1" si="54"/>
        <v>0</v>
      </c>
      <c r="N141" s="257">
        <f t="shared" ca="1" si="46"/>
        <v>0</v>
      </c>
      <c r="O141" s="23"/>
      <c r="P141" s="255">
        <f t="shared" ca="1" si="47"/>
        <v>0</v>
      </c>
      <c r="Q141" s="163">
        <f t="shared" ca="1" si="48"/>
        <v>0</v>
      </c>
      <c r="R141" s="164">
        <f ca="1">NPV(Q140,K141:$K$244) + ($A$13+$A$14+$A$15)/POWER(1+Q140,$A$28-D141+1)</f>
        <v>0</v>
      </c>
      <c r="S141" s="164">
        <f ca="1">NPV(Q141,K141:$K$244) + ($A$13+$A$14+$A$15)/POWER(1+Q141,$A$28-D141+1)</f>
        <v>0</v>
      </c>
      <c r="T141" s="45">
        <f t="shared" ca="1" si="49"/>
        <v>0</v>
      </c>
      <c r="U141" s="45">
        <f t="shared" ca="1" si="55"/>
        <v>0</v>
      </c>
      <c r="V141" s="45">
        <f t="shared" ca="1" si="56"/>
        <v>0</v>
      </c>
      <c r="W141" s="45">
        <f t="shared" ca="1" si="50"/>
        <v>0</v>
      </c>
      <c r="X141" s="25">
        <f t="shared" ca="1" si="39"/>
        <v>0</v>
      </c>
      <c r="Z141" s="28">
        <f t="shared" ca="1" si="57"/>
        <v>0</v>
      </c>
      <c r="AA141" s="233"/>
      <c r="AB141" s="45">
        <f t="shared" ca="1" si="51"/>
        <v>0</v>
      </c>
      <c r="AC141" s="45">
        <f t="shared" ca="1" si="40"/>
        <v>0</v>
      </c>
      <c r="AD141" s="25">
        <f t="shared" ca="1" si="41"/>
        <v>0</v>
      </c>
    </row>
    <row r="142" spans="4:30" x14ac:dyDescent="0.35">
      <c r="D142" s="20">
        <v>138</v>
      </c>
      <c r="E142" s="21">
        <f t="shared" ca="1" si="52"/>
        <v>50405</v>
      </c>
      <c r="F142" s="44">
        <f t="shared" ca="1" si="42"/>
        <v>50769</v>
      </c>
      <c r="G142" s="22" t="s">
        <v>119</v>
      </c>
      <c r="H142" s="44">
        <f t="shared" ca="1" si="53"/>
        <v>50405</v>
      </c>
      <c r="I142" s="45">
        <f t="shared" ca="1" si="43"/>
        <v>0</v>
      </c>
      <c r="J142" s="45">
        <f t="shared" ca="1" si="44"/>
        <v>0</v>
      </c>
      <c r="K142" s="45">
        <f t="shared" ca="1" si="45"/>
        <v>0</v>
      </c>
      <c r="L142" s="45"/>
      <c r="M142" s="45">
        <f t="shared" ca="1" si="54"/>
        <v>0</v>
      </c>
      <c r="N142" s="257">
        <f t="shared" ca="1" si="46"/>
        <v>0</v>
      </c>
      <c r="O142" s="23"/>
      <c r="P142" s="255">
        <f t="shared" ca="1" si="47"/>
        <v>0</v>
      </c>
      <c r="Q142" s="163">
        <f t="shared" ca="1" si="48"/>
        <v>0</v>
      </c>
      <c r="R142" s="164">
        <f ca="1">NPV(Q141,K142:$K$244) + ($A$13+$A$14+$A$15)/POWER(1+Q141,$A$28-D142+1)</f>
        <v>0</v>
      </c>
      <c r="S142" s="164">
        <f ca="1">NPV(Q142,K142:$K$244) + ($A$13+$A$14+$A$15)/POWER(1+Q142,$A$28-D142+1)</f>
        <v>0</v>
      </c>
      <c r="T142" s="45">
        <f t="shared" ca="1" si="49"/>
        <v>0</v>
      </c>
      <c r="U142" s="45">
        <f t="shared" ca="1" si="55"/>
        <v>0</v>
      </c>
      <c r="V142" s="45">
        <f t="shared" ca="1" si="56"/>
        <v>0</v>
      </c>
      <c r="W142" s="45">
        <f t="shared" ca="1" si="50"/>
        <v>0</v>
      </c>
      <c r="X142" s="25">
        <f t="shared" ca="1" si="39"/>
        <v>0</v>
      </c>
      <c r="Z142" s="28">
        <f t="shared" ca="1" si="57"/>
        <v>0</v>
      </c>
      <c r="AA142" s="233"/>
      <c r="AB142" s="45">
        <f t="shared" ca="1" si="51"/>
        <v>0</v>
      </c>
      <c r="AC142" s="45">
        <f t="shared" ca="1" si="40"/>
        <v>0</v>
      </c>
      <c r="AD142" s="25">
        <f t="shared" ca="1" si="41"/>
        <v>0</v>
      </c>
    </row>
    <row r="143" spans="4:30" x14ac:dyDescent="0.35">
      <c r="D143" s="20">
        <v>139</v>
      </c>
      <c r="E143" s="21">
        <f t="shared" ca="1" si="52"/>
        <v>50770</v>
      </c>
      <c r="F143" s="44">
        <f t="shared" ca="1" si="42"/>
        <v>51134</v>
      </c>
      <c r="G143" s="22" t="s">
        <v>119</v>
      </c>
      <c r="H143" s="44">
        <f t="shared" ca="1" si="53"/>
        <v>50770</v>
      </c>
      <c r="I143" s="45">
        <f t="shared" ca="1" si="43"/>
        <v>0</v>
      </c>
      <c r="J143" s="45">
        <f t="shared" ca="1" si="44"/>
        <v>0</v>
      </c>
      <c r="K143" s="45">
        <f t="shared" ca="1" si="45"/>
        <v>0</v>
      </c>
      <c r="L143" s="45"/>
      <c r="M143" s="45">
        <f t="shared" ca="1" si="54"/>
        <v>0</v>
      </c>
      <c r="N143" s="257">
        <f t="shared" ca="1" si="46"/>
        <v>0</v>
      </c>
      <c r="O143" s="23"/>
      <c r="P143" s="255">
        <f t="shared" ca="1" si="47"/>
        <v>0</v>
      </c>
      <c r="Q143" s="163">
        <f t="shared" ca="1" si="48"/>
        <v>0</v>
      </c>
      <c r="R143" s="164">
        <f ca="1">NPV(Q142,K143:$K$244) + ($A$13+$A$14+$A$15)/POWER(1+Q142,$A$28-D143+1)</f>
        <v>0</v>
      </c>
      <c r="S143" s="164">
        <f ca="1">NPV(Q143,K143:$K$244) + ($A$13+$A$14+$A$15)/POWER(1+Q143,$A$28-D143+1)</f>
        <v>0</v>
      </c>
      <c r="T143" s="45">
        <f t="shared" ca="1" si="49"/>
        <v>0</v>
      </c>
      <c r="U143" s="45">
        <f t="shared" ca="1" si="55"/>
        <v>0</v>
      </c>
      <c r="V143" s="45">
        <f t="shared" ca="1" si="56"/>
        <v>0</v>
      </c>
      <c r="W143" s="45">
        <f t="shared" ca="1" si="50"/>
        <v>0</v>
      </c>
      <c r="X143" s="25">
        <f t="shared" ca="1" si="39"/>
        <v>0</v>
      </c>
      <c r="Z143" s="28">
        <f t="shared" ca="1" si="57"/>
        <v>0</v>
      </c>
      <c r="AA143" s="233"/>
      <c r="AB143" s="45">
        <f t="shared" ca="1" si="51"/>
        <v>0</v>
      </c>
      <c r="AC143" s="45">
        <f t="shared" ca="1" si="40"/>
        <v>0</v>
      </c>
      <c r="AD143" s="25">
        <f t="shared" ca="1" si="41"/>
        <v>0</v>
      </c>
    </row>
    <row r="144" spans="4:30" x14ac:dyDescent="0.35">
      <c r="D144" s="20">
        <v>140</v>
      </c>
      <c r="E144" s="21">
        <f t="shared" ca="1" si="52"/>
        <v>51135</v>
      </c>
      <c r="F144" s="44">
        <f t="shared" ca="1" si="42"/>
        <v>51500</v>
      </c>
      <c r="G144" s="22" t="s">
        <v>119</v>
      </c>
      <c r="H144" s="44">
        <f t="shared" ca="1" si="53"/>
        <v>51135</v>
      </c>
      <c r="I144" s="45">
        <f t="shared" ca="1" si="43"/>
        <v>0</v>
      </c>
      <c r="J144" s="45">
        <f t="shared" ca="1" si="44"/>
        <v>0</v>
      </c>
      <c r="K144" s="45">
        <f t="shared" ca="1" si="45"/>
        <v>0</v>
      </c>
      <c r="L144" s="45"/>
      <c r="M144" s="45">
        <f t="shared" ca="1" si="54"/>
        <v>0</v>
      </c>
      <c r="N144" s="257">
        <f t="shared" ca="1" si="46"/>
        <v>0</v>
      </c>
      <c r="O144" s="23"/>
      <c r="P144" s="255">
        <f t="shared" ca="1" si="47"/>
        <v>0</v>
      </c>
      <c r="Q144" s="163">
        <f t="shared" ca="1" si="48"/>
        <v>0</v>
      </c>
      <c r="R144" s="164">
        <f ca="1">NPV(Q143,K144:$K$244) + ($A$13+$A$14+$A$15)/POWER(1+Q143,$A$28-D144+1)</f>
        <v>0</v>
      </c>
      <c r="S144" s="164">
        <f ca="1">NPV(Q144,K144:$K$244) + ($A$13+$A$14+$A$15)/POWER(1+Q144,$A$28-D144+1)</f>
        <v>0</v>
      </c>
      <c r="T144" s="45">
        <f t="shared" ca="1" si="49"/>
        <v>0</v>
      </c>
      <c r="U144" s="45">
        <f t="shared" ca="1" si="55"/>
        <v>0</v>
      </c>
      <c r="V144" s="45">
        <f t="shared" ca="1" si="56"/>
        <v>0</v>
      </c>
      <c r="W144" s="45">
        <f t="shared" ca="1" si="50"/>
        <v>0</v>
      </c>
      <c r="X144" s="25">
        <f t="shared" ca="1" si="39"/>
        <v>0</v>
      </c>
      <c r="Z144" s="28">
        <f t="shared" ca="1" si="57"/>
        <v>0</v>
      </c>
      <c r="AA144" s="233"/>
      <c r="AB144" s="45">
        <f t="shared" ca="1" si="51"/>
        <v>0</v>
      </c>
      <c r="AC144" s="45">
        <f t="shared" ca="1" si="40"/>
        <v>0</v>
      </c>
      <c r="AD144" s="25">
        <f t="shared" ca="1" si="41"/>
        <v>0</v>
      </c>
    </row>
    <row r="145" spans="4:30" x14ac:dyDescent="0.35">
      <c r="D145" s="20">
        <v>141</v>
      </c>
      <c r="E145" s="21">
        <f t="shared" ca="1" si="52"/>
        <v>51501</v>
      </c>
      <c r="F145" s="44">
        <f t="shared" ca="1" si="42"/>
        <v>51865</v>
      </c>
      <c r="G145" s="22" t="s">
        <v>119</v>
      </c>
      <c r="H145" s="44">
        <f t="shared" ca="1" si="53"/>
        <v>51501</v>
      </c>
      <c r="I145" s="45">
        <f t="shared" ca="1" si="43"/>
        <v>0</v>
      </c>
      <c r="J145" s="45">
        <f t="shared" ca="1" si="44"/>
        <v>0</v>
      </c>
      <c r="K145" s="45">
        <f t="shared" ca="1" si="45"/>
        <v>0</v>
      </c>
      <c r="L145" s="45"/>
      <c r="M145" s="45">
        <f t="shared" ca="1" si="54"/>
        <v>0</v>
      </c>
      <c r="N145" s="257">
        <f t="shared" ca="1" si="46"/>
        <v>0</v>
      </c>
      <c r="O145" s="23"/>
      <c r="P145" s="255">
        <f t="shared" ca="1" si="47"/>
        <v>0</v>
      </c>
      <c r="Q145" s="163">
        <f t="shared" ca="1" si="48"/>
        <v>0</v>
      </c>
      <c r="R145" s="164">
        <f ca="1">NPV(Q144,K145:$K$244) + ($A$13+$A$14+$A$15)/POWER(1+Q144,$A$28-D145+1)</f>
        <v>0</v>
      </c>
      <c r="S145" s="164">
        <f ca="1">NPV(Q145,K145:$K$244) + ($A$13+$A$14+$A$15)/POWER(1+Q145,$A$28-D145+1)</f>
        <v>0</v>
      </c>
      <c r="T145" s="45">
        <f t="shared" ca="1" si="49"/>
        <v>0</v>
      </c>
      <c r="U145" s="45">
        <f t="shared" ca="1" si="55"/>
        <v>0</v>
      </c>
      <c r="V145" s="45">
        <f t="shared" ca="1" si="56"/>
        <v>0</v>
      </c>
      <c r="W145" s="45">
        <f t="shared" ca="1" si="50"/>
        <v>0</v>
      </c>
      <c r="X145" s="25">
        <f t="shared" ca="1" si="39"/>
        <v>0</v>
      </c>
      <c r="Z145" s="28">
        <f t="shared" ca="1" si="57"/>
        <v>0</v>
      </c>
      <c r="AA145" s="233"/>
      <c r="AB145" s="45">
        <f t="shared" ca="1" si="51"/>
        <v>0</v>
      </c>
      <c r="AC145" s="45">
        <f t="shared" ca="1" si="40"/>
        <v>0</v>
      </c>
      <c r="AD145" s="25">
        <f t="shared" ca="1" si="41"/>
        <v>0</v>
      </c>
    </row>
    <row r="146" spans="4:30" x14ac:dyDescent="0.35">
      <c r="D146" s="20">
        <v>142</v>
      </c>
      <c r="E146" s="21">
        <f t="shared" ca="1" si="52"/>
        <v>51866</v>
      </c>
      <c r="F146" s="44">
        <f t="shared" ca="1" si="42"/>
        <v>52230</v>
      </c>
      <c r="G146" s="22" t="s">
        <v>119</v>
      </c>
      <c r="H146" s="44">
        <f t="shared" ca="1" si="53"/>
        <v>51866</v>
      </c>
      <c r="I146" s="45">
        <f t="shared" ca="1" si="43"/>
        <v>0</v>
      </c>
      <c r="J146" s="45">
        <f t="shared" ca="1" si="44"/>
        <v>0</v>
      </c>
      <c r="K146" s="45">
        <f t="shared" ca="1" si="45"/>
        <v>0</v>
      </c>
      <c r="L146" s="45"/>
      <c r="M146" s="45">
        <f t="shared" ca="1" si="54"/>
        <v>0</v>
      </c>
      <c r="N146" s="257">
        <f t="shared" ca="1" si="46"/>
        <v>0</v>
      </c>
      <c r="O146" s="23"/>
      <c r="P146" s="255">
        <f t="shared" ca="1" si="47"/>
        <v>0</v>
      </c>
      <c r="Q146" s="163">
        <f t="shared" ca="1" si="48"/>
        <v>0</v>
      </c>
      <c r="R146" s="164">
        <f ca="1">NPV(Q145,K146:$K$244) + ($A$13+$A$14+$A$15)/POWER(1+Q145,$A$28-D146+1)</f>
        <v>0</v>
      </c>
      <c r="S146" s="164">
        <f ca="1">NPV(Q146,K146:$K$244) + ($A$13+$A$14+$A$15)/POWER(1+Q146,$A$28-D146+1)</f>
        <v>0</v>
      </c>
      <c r="T146" s="45">
        <f t="shared" ca="1" si="49"/>
        <v>0</v>
      </c>
      <c r="U146" s="45">
        <f t="shared" ca="1" si="55"/>
        <v>0</v>
      </c>
      <c r="V146" s="45">
        <f t="shared" ca="1" si="56"/>
        <v>0</v>
      </c>
      <c r="W146" s="45">
        <f t="shared" ca="1" si="50"/>
        <v>0</v>
      </c>
      <c r="X146" s="25">
        <f t="shared" ca="1" si="39"/>
        <v>0</v>
      </c>
      <c r="Z146" s="28">
        <f t="shared" ca="1" si="57"/>
        <v>0</v>
      </c>
      <c r="AA146" s="233"/>
      <c r="AB146" s="45">
        <f t="shared" ca="1" si="51"/>
        <v>0</v>
      </c>
      <c r="AC146" s="45">
        <f t="shared" ca="1" si="40"/>
        <v>0</v>
      </c>
      <c r="AD146" s="25">
        <f t="shared" ca="1" si="41"/>
        <v>0</v>
      </c>
    </row>
    <row r="147" spans="4:30" x14ac:dyDescent="0.35">
      <c r="D147" s="20">
        <v>143</v>
      </c>
      <c r="E147" s="21">
        <f t="shared" ca="1" si="52"/>
        <v>52231</v>
      </c>
      <c r="F147" s="44">
        <f t="shared" ca="1" si="42"/>
        <v>52595</v>
      </c>
      <c r="G147" s="22" t="s">
        <v>119</v>
      </c>
      <c r="H147" s="44">
        <f t="shared" ca="1" si="53"/>
        <v>52231</v>
      </c>
      <c r="I147" s="45">
        <f t="shared" ca="1" si="43"/>
        <v>0</v>
      </c>
      <c r="J147" s="45">
        <f t="shared" ca="1" si="44"/>
        <v>0</v>
      </c>
      <c r="K147" s="45">
        <f t="shared" ca="1" si="45"/>
        <v>0</v>
      </c>
      <c r="L147" s="45"/>
      <c r="M147" s="45">
        <f t="shared" ca="1" si="54"/>
        <v>0</v>
      </c>
      <c r="N147" s="257">
        <f t="shared" ca="1" si="46"/>
        <v>0</v>
      </c>
      <c r="O147" s="23"/>
      <c r="P147" s="255">
        <f t="shared" ca="1" si="47"/>
        <v>0</v>
      </c>
      <c r="Q147" s="163">
        <f t="shared" ca="1" si="48"/>
        <v>0</v>
      </c>
      <c r="R147" s="164">
        <f ca="1">NPV(Q146,K147:$K$244) + ($A$13+$A$14+$A$15)/POWER(1+Q146,$A$28-D147+1)</f>
        <v>0</v>
      </c>
      <c r="S147" s="164">
        <f ca="1">NPV(Q147,K147:$K$244) + ($A$13+$A$14+$A$15)/POWER(1+Q147,$A$28-D147+1)</f>
        <v>0</v>
      </c>
      <c r="T147" s="45">
        <f t="shared" ca="1" si="49"/>
        <v>0</v>
      </c>
      <c r="U147" s="45">
        <f t="shared" ca="1" si="55"/>
        <v>0</v>
      </c>
      <c r="V147" s="45">
        <f t="shared" ca="1" si="56"/>
        <v>0</v>
      </c>
      <c r="W147" s="45">
        <f t="shared" ca="1" si="50"/>
        <v>0</v>
      </c>
      <c r="X147" s="25">
        <f t="shared" ca="1" si="39"/>
        <v>0</v>
      </c>
      <c r="Z147" s="28">
        <f t="shared" ca="1" si="57"/>
        <v>0</v>
      </c>
      <c r="AA147" s="233"/>
      <c r="AB147" s="45">
        <f t="shared" ca="1" si="51"/>
        <v>0</v>
      </c>
      <c r="AC147" s="45">
        <f t="shared" ca="1" si="40"/>
        <v>0</v>
      </c>
      <c r="AD147" s="25">
        <f t="shared" ca="1" si="41"/>
        <v>0</v>
      </c>
    </row>
    <row r="148" spans="4:30" x14ac:dyDescent="0.35">
      <c r="D148" s="20">
        <v>144</v>
      </c>
      <c r="E148" s="21">
        <f t="shared" ca="1" si="52"/>
        <v>52596</v>
      </c>
      <c r="F148" s="44">
        <f t="shared" ca="1" si="42"/>
        <v>52961</v>
      </c>
      <c r="G148" s="22" t="s">
        <v>119</v>
      </c>
      <c r="H148" s="44">
        <f t="shared" ca="1" si="53"/>
        <v>52596</v>
      </c>
      <c r="I148" s="45">
        <f t="shared" ca="1" si="43"/>
        <v>0</v>
      </c>
      <c r="J148" s="45">
        <f t="shared" ca="1" si="44"/>
        <v>0</v>
      </c>
      <c r="K148" s="45">
        <f t="shared" ca="1" si="45"/>
        <v>0</v>
      </c>
      <c r="L148" s="45"/>
      <c r="M148" s="45">
        <f t="shared" ca="1" si="54"/>
        <v>0</v>
      </c>
      <c r="N148" s="257">
        <f t="shared" ca="1" si="46"/>
        <v>0</v>
      </c>
      <c r="O148" s="23"/>
      <c r="P148" s="255">
        <f t="shared" ca="1" si="47"/>
        <v>0</v>
      </c>
      <c r="Q148" s="163">
        <f t="shared" ca="1" si="48"/>
        <v>0</v>
      </c>
      <c r="R148" s="164">
        <f ca="1">NPV(Q147,K148:$K$244) + ($A$13+$A$14+$A$15)/POWER(1+Q147,$A$28-D148+1)</f>
        <v>0</v>
      </c>
      <c r="S148" s="164">
        <f ca="1">NPV(Q148,K148:$K$244) + ($A$13+$A$14+$A$15)/POWER(1+Q148,$A$28-D148+1)</f>
        <v>0</v>
      </c>
      <c r="T148" s="45">
        <f t="shared" ca="1" si="49"/>
        <v>0</v>
      </c>
      <c r="U148" s="45">
        <f t="shared" ca="1" si="55"/>
        <v>0</v>
      </c>
      <c r="V148" s="45">
        <f t="shared" ca="1" si="56"/>
        <v>0</v>
      </c>
      <c r="W148" s="45">
        <f t="shared" ca="1" si="50"/>
        <v>0</v>
      </c>
      <c r="X148" s="25">
        <f t="shared" ca="1" si="39"/>
        <v>0</v>
      </c>
      <c r="Z148" s="28">
        <f t="shared" ca="1" si="57"/>
        <v>0</v>
      </c>
      <c r="AA148" s="233"/>
      <c r="AB148" s="45">
        <f t="shared" ca="1" si="51"/>
        <v>0</v>
      </c>
      <c r="AC148" s="45">
        <f t="shared" ca="1" si="40"/>
        <v>0</v>
      </c>
      <c r="AD148" s="25">
        <f t="shared" ca="1" si="41"/>
        <v>0</v>
      </c>
    </row>
    <row r="149" spans="4:30" x14ac:dyDescent="0.35">
      <c r="D149" s="20">
        <v>145</v>
      </c>
      <c r="E149" s="21">
        <f t="shared" ca="1" si="52"/>
        <v>52962</v>
      </c>
      <c r="F149" s="44">
        <f t="shared" ca="1" si="42"/>
        <v>53326</v>
      </c>
      <c r="G149" s="22" t="s">
        <v>119</v>
      </c>
      <c r="H149" s="44">
        <f t="shared" ca="1" si="53"/>
        <v>52962</v>
      </c>
      <c r="I149" s="45">
        <f t="shared" ca="1" si="43"/>
        <v>0</v>
      </c>
      <c r="J149" s="45">
        <f t="shared" ca="1" si="44"/>
        <v>0</v>
      </c>
      <c r="K149" s="45">
        <f t="shared" ca="1" si="45"/>
        <v>0</v>
      </c>
      <c r="L149" s="45"/>
      <c r="M149" s="45">
        <f t="shared" ca="1" si="54"/>
        <v>0</v>
      </c>
      <c r="N149" s="257">
        <f t="shared" ca="1" si="46"/>
        <v>0</v>
      </c>
      <c r="O149" s="23"/>
      <c r="P149" s="255">
        <f t="shared" ca="1" si="47"/>
        <v>0</v>
      </c>
      <c r="Q149" s="163">
        <f t="shared" ca="1" si="48"/>
        <v>0</v>
      </c>
      <c r="R149" s="164">
        <f ca="1">NPV(Q148,K149:$K$244) + ($A$13+$A$14+$A$15)/POWER(1+Q148,$A$28-D149+1)</f>
        <v>0</v>
      </c>
      <c r="S149" s="164">
        <f ca="1">NPV(Q149,K149:$K$244) + ($A$13+$A$14+$A$15)/POWER(1+Q149,$A$28-D149+1)</f>
        <v>0</v>
      </c>
      <c r="T149" s="45">
        <f t="shared" ca="1" si="49"/>
        <v>0</v>
      </c>
      <c r="U149" s="45">
        <f t="shared" ca="1" si="55"/>
        <v>0</v>
      </c>
      <c r="V149" s="45">
        <f t="shared" ca="1" si="56"/>
        <v>0</v>
      </c>
      <c r="W149" s="45">
        <f t="shared" ca="1" si="50"/>
        <v>0</v>
      </c>
      <c r="X149" s="25">
        <f t="shared" ca="1" si="39"/>
        <v>0</v>
      </c>
      <c r="Z149" s="28">
        <f t="shared" ca="1" si="57"/>
        <v>0</v>
      </c>
      <c r="AA149" s="233"/>
      <c r="AB149" s="45">
        <f t="shared" ca="1" si="51"/>
        <v>0</v>
      </c>
      <c r="AC149" s="45">
        <f t="shared" ca="1" si="40"/>
        <v>0</v>
      </c>
      <c r="AD149" s="25">
        <f t="shared" ca="1" si="41"/>
        <v>0</v>
      </c>
    </row>
    <row r="150" spans="4:30" x14ac:dyDescent="0.35">
      <c r="D150" s="20">
        <v>146</v>
      </c>
      <c r="E150" s="21">
        <f t="shared" ca="1" si="52"/>
        <v>53327</v>
      </c>
      <c r="F150" s="44">
        <f t="shared" ca="1" si="42"/>
        <v>53691</v>
      </c>
      <c r="G150" s="22" t="s">
        <v>119</v>
      </c>
      <c r="H150" s="44">
        <f t="shared" ca="1" si="53"/>
        <v>53327</v>
      </c>
      <c r="I150" s="45">
        <f t="shared" ca="1" si="43"/>
        <v>0</v>
      </c>
      <c r="J150" s="45">
        <f t="shared" ca="1" si="44"/>
        <v>0</v>
      </c>
      <c r="K150" s="45">
        <f t="shared" ca="1" si="45"/>
        <v>0</v>
      </c>
      <c r="L150" s="45"/>
      <c r="M150" s="45">
        <f t="shared" ca="1" si="54"/>
        <v>0</v>
      </c>
      <c r="N150" s="257">
        <f t="shared" ca="1" si="46"/>
        <v>0</v>
      </c>
      <c r="O150" s="23"/>
      <c r="P150" s="255">
        <f t="shared" ca="1" si="47"/>
        <v>0</v>
      </c>
      <c r="Q150" s="163">
        <f t="shared" ca="1" si="48"/>
        <v>0</v>
      </c>
      <c r="R150" s="164">
        <f ca="1">NPV(Q149,K150:$K$244) + ($A$13+$A$14+$A$15)/POWER(1+Q149,$A$28-D150+1)</f>
        <v>0</v>
      </c>
      <c r="S150" s="164">
        <f ca="1">NPV(Q150,K150:$K$244) + ($A$13+$A$14+$A$15)/POWER(1+Q150,$A$28-D150+1)</f>
        <v>0</v>
      </c>
      <c r="T150" s="45">
        <f t="shared" ca="1" si="49"/>
        <v>0</v>
      </c>
      <c r="U150" s="45">
        <f t="shared" ca="1" si="55"/>
        <v>0</v>
      </c>
      <c r="V150" s="45">
        <f t="shared" ca="1" si="56"/>
        <v>0</v>
      </c>
      <c r="W150" s="45">
        <f t="shared" ca="1" si="50"/>
        <v>0</v>
      </c>
      <c r="X150" s="25">
        <f t="shared" ca="1" si="39"/>
        <v>0</v>
      </c>
      <c r="Z150" s="28">
        <f t="shared" ca="1" si="57"/>
        <v>0</v>
      </c>
      <c r="AA150" s="233"/>
      <c r="AB150" s="45">
        <f t="shared" ca="1" si="51"/>
        <v>0</v>
      </c>
      <c r="AC150" s="45">
        <f t="shared" ca="1" si="40"/>
        <v>0</v>
      </c>
      <c r="AD150" s="25">
        <f t="shared" ca="1" si="41"/>
        <v>0</v>
      </c>
    </row>
    <row r="151" spans="4:30" x14ac:dyDescent="0.35">
      <c r="D151" s="20">
        <v>147</v>
      </c>
      <c r="E151" s="21">
        <f t="shared" ca="1" si="52"/>
        <v>53692</v>
      </c>
      <c r="F151" s="44">
        <f t="shared" ca="1" si="42"/>
        <v>54056</v>
      </c>
      <c r="G151" s="22" t="s">
        <v>119</v>
      </c>
      <c r="H151" s="44">
        <f t="shared" ca="1" si="53"/>
        <v>53692</v>
      </c>
      <c r="I151" s="45">
        <f t="shared" ca="1" si="43"/>
        <v>0</v>
      </c>
      <c r="J151" s="45">
        <f t="shared" ca="1" si="44"/>
        <v>0</v>
      </c>
      <c r="K151" s="45">
        <f t="shared" ca="1" si="45"/>
        <v>0</v>
      </c>
      <c r="L151" s="45"/>
      <c r="M151" s="45">
        <f t="shared" ca="1" si="54"/>
        <v>0</v>
      </c>
      <c r="N151" s="257">
        <f t="shared" ca="1" si="46"/>
        <v>0</v>
      </c>
      <c r="O151" s="23"/>
      <c r="P151" s="255">
        <f t="shared" ca="1" si="47"/>
        <v>0</v>
      </c>
      <c r="Q151" s="163">
        <f t="shared" ca="1" si="48"/>
        <v>0</v>
      </c>
      <c r="R151" s="164">
        <f ca="1">NPV(Q150,K151:$K$244) + ($A$13+$A$14+$A$15)/POWER(1+Q150,$A$28-D151+1)</f>
        <v>0</v>
      </c>
      <c r="S151" s="164">
        <f ca="1">NPV(Q151,K151:$K$244) + ($A$13+$A$14+$A$15)/POWER(1+Q151,$A$28-D151+1)</f>
        <v>0</v>
      </c>
      <c r="T151" s="45">
        <f t="shared" ca="1" si="49"/>
        <v>0</v>
      </c>
      <c r="U151" s="45">
        <f t="shared" ca="1" si="55"/>
        <v>0</v>
      </c>
      <c r="V151" s="45">
        <f t="shared" ca="1" si="56"/>
        <v>0</v>
      </c>
      <c r="W151" s="45">
        <f t="shared" ca="1" si="50"/>
        <v>0</v>
      </c>
      <c r="X151" s="25">
        <f t="shared" ca="1" si="39"/>
        <v>0</v>
      </c>
      <c r="Z151" s="28">
        <f t="shared" ca="1" si="57"/>
        <v>0</v>
      </c>
      <c r="AA151" s="233"/>
      <c r="AB151" s="45">
        <f t="shared" ca="1" si="51"/>
        <v>0</v>
      </c>
      <c r="AC151" s="45">
        <f t="shared" ca="1" si="40"/>
        <v>0</v>
      </c>
      <c r="AD151" s="25">
        <f t="shared" ca="1" si="41"/>
        <v>0</v>
      </c>
    </row>
    <row r="152" spans="4:30" x14ac:dyDescent="0.35">
      <c r="D152" s="20">
        <v>148</v>
      </c>
      <c r="E152" s="21">
        <f t="shared" ca="1" si="52"/>
        <v>54057</v>
      </c>
      <c r="F152" s="44">
        <f t="shared" ca="1" si="42"/>
        <v>54422</v>
      </c>
      <c r="G152" s="22" t="s">
        <v>119</v>
      </c>
      <c r="H152" s="44">
        <f t="shared" ca="1" si="53"/>
        <v>54057</v>
      </c>
      <c r="I152" s="45">
        <f t="shared" ca="1" si="43"/>
        <v>0</v>
      </c>
      <c r="J152" s="45">
        <f t="shared" ca="1" si="44"/>
        <v>0</v>
      </c>
      <c r="K152" s="45">
        <f t="shared" ca="1" si="45"/>
        <v>0</v>
      </c>
      <c r="L152" s="45"/>
      <c r="M152" s="45">
        <f t="shared" ca="1" si="54"/>
        <v>0</v>
      </c>
      <c r="N152" s="257">
        <f t="shared" ca="1" si="46"/>
        <v>0</v>
      </c>
      <c r="O152" s="23"/>
      <c r="P152" s="255">
        <f t="shared" ca="1" si="47"/>
        <v>0</v>
      </c>
      <c r="Q152" s="163">
        <f t="shared" ca="1" si="48"/>
        <v>0</v>
      </c>
      <c r="R152" s="164">
        <f ca="1">NPV(Q151,K152:$K$244) + ($A$13+$A$14+$A$15)/POWER(1+Q151,$A$28-D152+1)</f>
        <v>0</v>
      </c>
      <c r="S152" s="164">
        <f ca="1">NPV(Q152,K152:$K$244) + ($A$13+$A$14+$A$15)/POWER(1+Q152,$A$28-D152+1)</f>
        <v>0</v>
      </c>
      <c r="T152" s="45">
        <f t="shared" ca="1" si="49"/>
        <v>0</v>
      </c>
      <c r="U152" s="45">
        <f t="shared" ca="1" si="55"/>
        <v>0</v>
      </c>
      <c r="V152" s="45">
        <f t="shared" ca="1" si="56"/>
        <v>0</v>
      </c>
      <c r="W152" s="45">
        <f t="shared" ca="1" si="50"/>
        <v>0</v>
      </c>
      <c r="X152" s="25">
        <f t="shared" ca="1" si="39"/>
        <v>0</v>
      </c>
      <c r="Z152" s="28">
        <f t="shared" ca="1" si="57"/>
        <v>0</v>
      </c>
      <c r="AA152" s="233"/>
      <c r="AB152" s="45">
        <f t="shared" ca="1" si="51"/>
        <v>0</v>
      </c>
      <c r="AC152" s="45">
        <f t="shared" ca="1" si="40"/>
        <v>0</v>
      </c>
      <c r="AD152" s="25">
        <f t="shared" ca="1" si="41"/>
        <v>0</v>
      </c>
    </row>
    <row r="153" spans="4:30" x14ac:dyDescent="0.35">
      <c r="D153" s="20">
        <v>149</v>
      </c>
      <c r="E153" s="21">
        <f t="shared" ca="1" si="52"/>
        <v>54423</v>
      </c>
      <c r="F153" s="44">
        <f t="shared" ca="1" si="42"/>
        <v>54787</v>
      </c>
      <c r="G153" s="22" t="s">
        <v>119</v>
      </c>
      <c r="H153" s="44">
        <f t="shared" ca="1" si="53"/>
        <v>54423</v>
      </c>
      <c r="I153" s="45">
        <f t="shared" ca="1" si="43"/>
        <v>0</v>
      </c>
      <c r="J153" s="45">
        <f t="shared" ca="1" si="44"/>
        <v>0</v>
      </c>
      <c r="K153" s="45">
        <f t="shared" ca="1" si="45"/>
        <v>0</v>
      </c>
      <c r="L153" s="45"/>
      <c r="M153" s="45">
        <f t="shared" ca="1" si="54"/>
        <v>0</v>
      </c>
      <c r="N153" s="257">
        <f t="shared" ca="1" si="46"/>
        <v>0</v>
      </c>
      <c r="O153" s="23"/>
      <c r="P153" s="255">
        <f t="shared" ca="1" si="47"/>
        <v>0</v>
      </c>
      <c r="Q153" s="163">
        <f t="shared" ca="1" si="48"/>
        <v>0</v>
      </c>
      <c r="R153" s="164">
        <f ca="1">NPV(Q152,K153:$K$244) + ($A$13+$A$14+$A$15)/POWER(1+Q152,$A$28-D153+1)</f>
        <v>0</v>
      </c>
      <c r="S153" s="164">
        <f ca="1">NPV(Q153,K153:$K$244) + ($A$13+$A$14+$A$15)/POWER(1+Q153,$A$28-D153+1)</f>
        <v>0</v>
      </c>
      <c r="T153" s="45">
        <f t="shared" ca="1" si="49"/>
        <v>0</v>
      </c>
      <c r="U153" s="45">
        <f t="shared" ca="1" si="55"/>
        <v>0</v>
      </c>
      <c r="V153" s="45">
        <f t="shared" ca="1" si="56"/>
        <v>0</v>
      </c>
      <c r="W153" s="45">
        <f t="shared" ca="1" si="50"/>
        <v>0</v>
      </c>
      <c r="X153" s="25">
        <f t="shared" ca="1" si="39"/>
        <v>0</v>
      </c>
      <c r="Z153" s="28">
        <f t="shared" ca="1" si="57"/>
        <v>0</v>
      </c>
      <c r="AA153" s="233"/>
      <c r="AB153" s="45">
        <f t="shared" ca="1" si="51"/>
        <v>0</v>
      </c>
      <c r="AC153" s="45">
        <f t="shared" ca="1" si="40"/>
        <v>0</v>
      </c>
      <c r="AD153" s="25">
        <f t="shared" ca="1" si="41"/>
        <v>0</v>
      </c>
    </row>
    <row r="154" spans="4:30" x14ac:dyDescent="0.35">
      <c r="D154" s="20">
        <v>150</v>
      </c>
      <c r="E154" s="21">
        <f t="shared" ca="1" si="52"/>
        <v>54788</v>
      </c>
      <c r="F154" s="44">
        <f t="shared" ca="1" si="42"/>
        <v>55152</v>
      </c>
      <c r="G154" s="22" t="s">
        <v>119</v>
      </c>
      <c r="H154" s="44">
        <f t="shared" ca="1" si="53"/>
        <v>54788</v>
      </c>
      <c r="I154" s="45">
        <f t="shared" ca="1" si="43"/>
        <v>0</v>
      </c>
      <c r="J154" s="45">
        <f t="shared" ca="1" si="44"/>
        <v>0</v>
      </c>
      <c r="K154" s="45">
        <f t="shared" ca="1" si="45"/>
        <v>0</v>
      </c>
      <c r="L154" s="45"/>
      <c r="M154" s="45">
        <f t="shared" ca="1" si="54"/>
        <v>0</v>
      </c>
      <c r="N154" s="257">
        <f t="shared" ca="1" si="46"/>
        <v>0</v>
      </c>
      <c r="O154" s="23"/>
      <c r="P154" s="255">
        <f t="shared" ca="1" si="47"/>
        <v>0</v>
      </c>
      <c r="Q154" s="163">
        <f t="shared" ca="1" si="48"/>
        <v>0</v>
      </c>
      <c r="R154" s="164">
        <f ca="1">NPV(Q153,K154:$K$244) + ($A$13+$A$14+$A$15)/POWER(1+Q153,$A$28-D154+1)</f>
        <v>0</v>
      </c>
      <c r="S154" s="164">
        <f ca="1">NPV(Q154,K154:$K$244) + ($A$13+$A$14+$A$15)/POWER(1+Q154,$A$28-D154+1)</f>
        <v>0</v>
      </c>
      <c r="T154" s="45">
        <f t="shared" ca="1" si="49"/>
        <v>0</v>
      </c>
      <c r="U154" s="45">
        <f t="shared" ca="1" si="55"/>
        <v>0</v>
      </c>
      <c r="V154" s="45">
        <f t="shared" ca="1" si="56"/>
        <v>0</v>
      </c>
      <c r="W154" s="45">
        <f t="shared" ca="1" si="50"/>
        <v>0</v>
      </c>
      <c r="X154" s="25">
        <f t="shared" ca="1" si="39"/>
        <v>0</v>
      </c>
      <c r="Z154" s="28">
        <f t="shared" ca="1" si="57"/>
        <v>0</v>
      </c>
      <c r="AA154" s="233"/>
      <c r="AB154" s="45">
        <f t="shared" ca="1" si="51"/>
        <v>0</v>
      </c>
      <c r="AC154" s="45">
        <f t="shared" ca="1" si="40"/>
        <v>0</v>
      </c>
      <c r="AD154" s="25">
        <f t="shared" ca="1" si="41"/>
        <v>0</v>
      </c>
    </row>
    <row r="155" spans="4:30" x14ac:dyDescent="0.35">
      <c r="D155" s="20">
        <v>151</v>
      </c>
      <c r="E155" s="21">
        <f t="shared" ca="1" si="52"/>
        <v>55153</v>
      </c>
      <c r="F155" s="44">
        <f t="shared" ca="1" si="42"/>
        <v>55517</v>
      </c>
      <c r="G155" s="22" t="s">
        <v>119</v>
      </c>
      <c r="H155" s="44">
        <f t="shared" ca="1" si="53"/>
        <v>55153</v>
      </c>
      <c r="I155" s="45">
        <f t="shared" ca="1" si="43"/>
        <v>0</v>
      </c>
      <c r="J155" s="45">
        <f t="shared" ca="1" si="44"/>
        <v>0</v>
      </c>
      <c r="K155" s="45">
        <f t="shared" ca="1" si="45"/>
        <v>0</v>
      </c>
      <c r="L155" s="45"/>
      <c r="M155" s="45">
        <f t="shared" ca="1" si="54"/>
        <v>0</v>
      </c>
      <c r="N155" s="257">
        <f t="shared" ca="1" si="46"/>
        <v>0</v>
      </c>
      <c r="O155" s="23"/>
      <c r="P155" s="255">
        <f t="shared" ca="1" si="47"/>
        <v>0</v>
      </c>
      <c r="Q155" s="163">
        <f t="shared" ca="1" si="48"/>
        <v>0</v>
      </c>
      <c r="R155" s="164">
        <f ca="1">NPV(Q154,K155:$K$244) + ($A$13+$A$14+$A$15)/POWER(1+Q154,$A$28-D155+1)</f>
        <v>0</v>
      </c>
      <c r="S155" s="164">
        <f ca="1">NPV(Q155,K155:$K$244) + ($A$13+$A$14+$A$15)/POWER(1+Q155,$A$28-D155+1)</f>
        <v>0</v>
      </c>
      <c r="T155" s="45">
        <f t="shared" ca="1" si="49"/>
        <v>0</v>
      </c>
      <c r="U155" s="45">
        <f t="shared" ca="1" si="55"/>
        <v>0</v>
      </c>
      <c r="V155" s="45">
        <f t="shared" ca="1" si="56"/>
        <v>0</v>
      </c>
      <c r="W155" s="45">
        <f t="shared" ca="1" si="50"/>
        <v>0</v>
      </c>
      <c r="X155" s="25">
        <f t="shared" ca="1" si="39"/>
        <v>0</v>
      </c>
      <c r="Z155" s="28">
        <f t="shared" ca="1" si="57"/>
        <v>0</v>
      </c>
      <c r="AA155" s="233"/>
      <c r="AB155" s="45">
        <f t="shared" ca="1" si="51"/>
        <v>0</v>
      </c>
      <c r="AC155" s="45">
        <f t="shared" ca="1" si="40"/>
        <v>0</v>
      </c>
      <c r="AD155" s="25">
        <f t="shared" ca="1" si="41"/>
        <v>0</v>
      </c>
    </row>
    <row r="156" spans="4:30" x14ac:dyDescent="0.35">
      <c r="D156" s="20">
        <v>152</v>
      </c>
      <c r="E156" s="21">
        <f t="shared" ca="1" si="52"/>
        <v>55518</v>
      </c>
      <c r="F156" s="44">
        <f t="shared" ca="1" si="42"/>
        <v>55883</v>
      </c>
      <c r="G156" s="22" t="s">
        <v>119</v>
      </c>
      <c r="H156" s="44">
        <f t="shared" ca="1" si="53"/>
        <v>55518</v>
      </c>
      <c r="I156" s="45">
        <f t="shared" ca="1" si="43"/>
        <v>0</v>
      </c>
      <c r="J156" s="45">
        <f t="shared" ca="1" si="44"/>
        <v>0</v>
      </c>
      <c r="K156" s="45">
        <f t="shared" ca="1" si="45"/>
        <v>0</v>
      </c>
      <c r="L156" s="45"/>
      <c r="M156" s="45">
        <f t="shared" ca="1" si="54"/>
        <v>0</v>
      </c>
      <c r="N156" s="257">
        <f t="shared" ca="1" si="46"/>
        <v>0</v>
      </c>
      <c r="O156" s="23"/>
      <c r="P156" s="255">
        <f t="shared" ca="1" si="47"/>
        <v>0</v>
      </c>
      <c r="Q156" s="163">
        <f t="shared" ca="1" si="48"/>
        <v>0</v>
      </c>
      <c r="R156" s="164">
        <f ca="1">NPV(Q155,K156:$K$244) + ($A$13+$A$14+$A$15)/POWER(1+Q155,$A$28-D156+1)</f>
        <v>0</v>
      </c>
      <c r="S156" s="164">
        <f ca="1">NPV(Q156,K156:$K$244) + ($A$13+$A$14+$A$15)/POWER(1+Q156,$A$28-D156+1)</f>
        <v>0</v>
      </c>
      <c r="T156" s="45">
        <f t="shared" ca="1" si="49"/>
        <v>0</v>
      </c>
      <c r="U156" s="45">
        <f t="shared" ca="1" si="55"/>
        <v>0</v>
      </c>
      <c r="V156" s="45">
        <f t="shared" ca="1" si="56"/>
        <v>0</v>
      </c>
      <c r="W156" s="45">
        <f t="shared" ca="1" si="50"/>
        <v>0</v>
      </c>
      <c r="X156" s="25">
        <f t="shared" ca="1" si="39"/>
        <v>0</v>
      </c>
      <c r="Z156" s="28">
        <f t="shared" ca="1" si="57"/>
        <v>0</v>
      </c>
      <c r="AA156" s="233"/>
      <c r="AB156" s="45">
        <f t="shared" ca="1" si="51"/>
        <v>0</v>
      </c>
      <c r="AC156" s="45">
        <f t="shared" ca="1" si="40"/>
        <v>0</v>
      </c>
      <c r="AD156" s="25">
        <f t="shared" ca="1" si="41"/>
        <v>0</v>
      </c>
    </row>
    <row r="157" spans="4:30" x14ac:dyDescent="0.35">
      <c r="D157" s="20">
        <v>153</v>
      </c>
      <c r="E157" s="21">
        <f t="shared" ca="1" si="52"/>
        <v>55884</v>
      </c>
      <c r="F157" s="44">
        <f t="shared" ca="1" si="42"/>
        <v>56248</v>
      </c>
      <c r="G157" s="22" t="s">
        <v>119</v>
      </c>
      <c r="H157" s="44">
        <f t="shared" ca="1" si="53"/>
        <v>55884</v>
      </c>
      <c r="I157" s="45">
        <f t="shared" ca="1" si="43"/>
        <v>0</v>
      </c>
      <c r="J157" s="45">
        <f t="shared" ca="1" si="44"/>
        <v>0</v>
      </c>
      <c r="K157" s="45">
        <f t="shared" ca="1" si="45"/>
        <v>0</v>
      </c>
      <c r="L157" s="45"/>
      <c r="M157" s="45">
        <f t="shared" ca="1" si="54"/>
        <v>0</v>
      </c>
      <c r="N157" s="257">
        <f t="shared" ca="1" si="46"/>
        <v>0</v>
      </c>
      <c r="O157" s="23"/>
      <c r="P157" s="255">
        <f t="shared" ca="1" si="47"/>
        <v>0</v>
      </c>
      <c r="Q157" s="163">
        <f t="shared" ca="1" si="48"/>
        <v>0</v>
      </c>
      <c r="R157" s="164">
        <f ca="1">NPV(Q156,K157:$K$244) + ($A$13+$A$14+$A$15)/POWER(1+Q156,$A$28-D157+1)</f>
        <v>0</v>
      </c>
      <c r="S157" s="164">
        <f ca="1">NPV(Q157,K157:$K$244) + ($A$13+$A$14+$A$15)/POWER(1+Q157,$A$28-D157+1)</f>
        <v>0</v>
      </c>
      <c r="T157" s="45">
        <f t="shared" ca="1" si="49"/>
        <v>0</v>
      </c>
      <c r="U157" s="45">
        <f t="shared" ca="1" si="55"/>
        <v>0</v>
      </c>
      <c r="V157" s="45">
        <f t="shared" ca="1" si="56"/>
        <v>0</v>
      </c>
      <c r="W157" s="45">
        <f t="shared" ca="1" si="50"/>
        <v>0</v>
      </c>
      <c r="X157" s="25">
        <f t="shared" ca="1" si="39"/>
        <v>0</v>
      </c>
      <c r="Z157" s="28">
        <f t="shared" ca="1" si="57"/>
        <v>0</v>
      </c>
      <c r="AA157" s="233"/>
      <c r="AB157" s="45">
        <f t="shared" ca="1" si="51"/>
        <v>0</v>
      </c>
      <c r="AC157" s="45">
        <f t="shared" ca="1" si="40"/>
        <v>0</v>
      </c>
      <c r="AD157" s="25">
        <f t="shared" ca="1" si="41"/>
        <v>0</v>
      </c>
    </row>
    <row r="158" spans="4:30" x14ac:dyDescent="0.35">
      <c r="D158" s="20">
        <v>154</v>
      </c>
      <c r="E158" s="21">
        <f t="shared" ca="1" si="52"/>
        <v>56249</v>
      </c>
      <c r="F158" s="44">
        <f t="shared" ca="1" si="42"/>
        <v>56613</v>
      </c>
      <c r="G158" s="22" t="s">
        <v>119</v>
      </c>
      <c r="H158" s="44">
        <f t="shared" ca="1" si="53"/>
        <v>56249</v>
      </c>
      <c r="I158" s="45">
        <f t="shared" ca="1" si="43"/>
        <v>0</v>
      </c>
      <c r="J158" s="45">
        <f t="shared" ca="1" si="44"/>
        <v>0</v>
      </c>
      <c r="K158" s="45">
        <f t="shared" ca="1" si="45"/>
        <v>0</v>
      </c>
      <c r="L158" s="45"/>
      <c r="M158" s="45">
        <f t="shared" ca="1" si="54"/>
        <v>0</v>
      </c>
      <c r="N158" s="257">
        <f t="shared" ca="1" si="46"/>
        <v>0</v>
      </c>
      <c r="O158" s="23"/>
      <c r="P158" s="255">
        <f t="shared" ca="1" si="47"/>
        <v>0</v>
      </c>
      <c r="Q158" s="163">
        <f t="shared" ca="1" si="48"/>
        <v>0</v>
      </c>
      <c r="R158" s="164">
        <f ca="1">NPV(Q157,K158:$K$244) + ($A$13+$A$14+$A$15)/POWER(1+Q157,$A$28-D158+1)</f>
        <v>0</v>
      </c>
      <c r="S158" s="164">
        <f ca="1">NPV(Q158,K158:$K$244) + ($A$13+$A$14+$A$15)/POWER(1+Q158,$A$28-D158+1)</f>
        <v>0</v>
      </c>
      <c r="T158" s="45">
        <f t="shared" ca="1" si="49"/>
        <v>0</v>
      </c>
      <c r="U158" s="45">
        <f t="shared" ca="1" si="55"/>
        <v>0</v>
      </c>
      <c r="V158" s="45">
        <f t="shared" ca="1" si="56"/>
        <v>0</v>
      </c>
      <c r="W158" s="45">
        <f t="shared" ca="1" si="50"/>
        <v>0</v>
      </c>
      <c r="X158" s="25">
        <f t="shared" ca="1" si="39"/>
        <v>0</v>
      </c>
      <c r="Z158" s="28">
        <f t="shared" ca="1" si="57"/>
        <v>0</v>
      </c>
      <c r="AA158" s="233"/>
      <c r="AB158" s="45">
        <f t="shared" ca="1" si="51"/>
        <v>0</v>
      </c>
      <c r="AC158" s="45">
        <f t="shared" ca="1" si="40"/>
        <v>0</v>
      </c>
      <c r="AD158" s="25">
        <f t="shared" ca="1" si="41"/>
        <v>0</v>
      </c>
    </row>
    <row r="159" spans="4:30" x14ac:dyDescent="0.35">
      <c r="D159" s="20">
        <v>155</v>
      </c>
      <c r="E159" s="21">
        <f t="shared" ca="1" si="52"/>
        <v>56614</v>
      </c>
      <c r="F159" s="44">
        <f t="shared" ca="1" si="42"/>
        <v>56978</v>
      </c>
      <c r="G159" s="22" t="s">
        <v>119</v>
      </c>
      <c r="H159" s="44">
        <f t="shared" ca="1" si="53"/>
        <v>56614</v>
      </c>
      <c r="I159" s="45">
        <f t="shared" ca="1" si="43"/>
        <v>0</v>
      </c>
      <c r="J159" s="45">
        <f t="shared" ca="1" si="44"/>
        <v>0</v>
      </c>
      <c r="K159" s="45">
        <f t="shared" ca="1" si="45"/>
        <v>0</v>
      </c>
      <c r="L159" s="45"/>
      <c r="M159" s="45">
        <f t="shared" ca="1" si="54"/>
        <v>0</v>
      </c>
      <c r="N159" s="257">
        <f t="shared" ca="1" si="46"/>
        <v>0</v>
      </c>
      <c r="O159" s="23"/>
      <c r="P159" s="255">
        <f t="shared" ca="1" si="47"/>
        <v>0</v>
      </c>
      <c r="Q159" s="163">
        <f t="shared" ca="1" si="48"/>
        <v>0</v>
      </c>
      <c r="R159" s="164">
        <f ca="1">NPV(Q158,K159:$K$244) + ($A$13+$A$14+$A$15)/POWER(1+Q158,$A$28-D159+1)</f>
        <v>0</v>
      </c>
      <c r="S159" s="164">
        <f ca="1">NPV(Q159,K159:$K$244) + ($A$13+$A$14+$A$15)/POWER(1+Q159,$A$28-D159+1)</f>
        <v>0</v>
      </c>
      <c r="T159" s="45">
        <f t="shared" ca="1" si="49"/>
        <v>0</v>
      </c>
      <c r="U159" s="45">
        <f t="shared" ca="1" si="55"/>
        <v>0</v>
      </c>
      <c r="V159" s="45">
        <f t="shared" ca="1" si="56"/>
        <v>0</v>
      </c>
      <c r="W159" s="45">
        <f t="shared" ca="1" si="50"/>
        <v>0</v>
      </c>
      <c r="X159" s="25">
        <f t="shared" ca="1" si="39"/>
        <v>0</v>
      </c>
      <c r="Z159" s="28">
        <f t="shared" ca="1" si="57"/>
        <v>0</v>
      </c>
      <c r="AA159" s="233"/>
      <c r="AB159" s="45">
        <f t="shared" ca="1" si="51"/>
        <v>0</v>
      </c>
      <c r="AC159" s="45">
        <f t="shared" ca="1" si="40"/>
        <v>0</v>
      </c>
      <c r="AD159" s="25">
        <f t="shared" ca="1" si="41"/>
        <v>0</v>
      </c>
    </row>
    <row r="160" spans="4:30" x14ac:dyDescent="0.35">
      <c r="D160" s="20">
        <v>156</v>
      </c>
      <c r="E160" s="21">
        <f t="shared" ca="1" si="52"/>
        <v>56979</v>
      </c>
      <c r="F160" s="44">
        <f t="shared" ca="1" si="42"/>
        <v>57344</v>
      </c>
      <c r="G160" s="22" t="s">
        <v>119</v>
      </c>
      <c r="H160" s="44">
        <f t="shared" ca="1" si="53"/>
        <v>56979</v>
      </c>
      <c r="I160" s="45">
        <f t="shared" ca="1" si="43"/>
        <v>0</v>
      </c>
      <c r="J160" s="45">
        <f t="shared" ca="1" si="44"/>
        <v>0</v>
      </c>
      <c r="K160" s="45">
        <f t="shared" ca="1" si="45"/>
        <v>0</v>
      </c>
      <c r="L160" s="45"/>
      <c r="M160" s="45">
        <f t="shared" ca="1" si="54"/>
        <v>0</v>
      </c>
      <c r="N160" s="257">
        <f t="shared" ca="1" si="46"/>
        <v>0</v>
      </c>
      <c r="O160" s="23"/>
      <c r="P160" s="255">
        <f t="shared" ca="1" si="47"/>
        <v>0</v>
      </c>
      <c r="Q160" s="163">
        <f t="shared" ca="1" si="48"/>
        <v>0</v>
      </c>
      <c r="R160" s="164">
        <f ca="1">NPV(Q159,K160:$K$244) + ($A$13+$A$14+$A$15)/POWER(1+Q159,$A$28-D160+1)</f>
        <v>0</v>
      </c>
      <c r="S160" s="164">
        <f ca="1">NPV(Q160,K160:$K$244) + ($A$13+$A$14+$A$15)/POWER(1+Q160,$A$28-D160+1)</f>
        <v>0</v>
      </c>
      <c r="T160" s="45">
        <f t="shared" ca="1" si="49"/>
        <v>0</v>
      </c>
      <c r="U160" s="45">
        <f t="shared" ca="1" si="55"/>
        <v>0</v>
      </c>
      <c r="V160" s="45">
        <f t="shared" ca="1" si="56"/>
        <v>0</v>
      </c>
      <c r="W160" s="45">
        <f t="shared" ca="1" si="50"/>
        <v>0</v>
      </c>
      <c r="X160" s="25">
        <f t="shared" ca="1" si="39"/>
        <v>0</v>
      </c>
      <c r="Z160" s="28">
        <f t="shared" ca="1" si="57"/>
        <v>0</v>
      </c>
      <c r="AA160" s="233"/>
      <c r="AB160" s="45">
        <f t="shared" ca="1" si="51"/>
        <v>0</v>
      </c>
      <c r="AC160" s="45">
        <f t="shared" ca="1" si="40"/>
        <v>0</v>
      </c>
      <c r="AD160" s="25">
        <f t="shared" ca="1" si="41"/>
        <v>0</v>
      </c>
    </row>
    <row r="161" spans="4:30" x14ac:dyDescent="0.35">
      <c r="D161" s="20">
        <v>157</v>
      </c>
      <c r="E161" s="21">
        <f t="shared" ca="1" si="52"/>
        <v>57345</v>
      </c>
      <c r="F161" s="44">
        <f t="shared" ca="1" si="42"/>
        <v>57709</v>
      </c>
      <c r="G161" s="22" t="s">
        <v>119</v>
      </c>
      <c r="H161" s="44">
        <f t="shared" ca="1" si="53"/>
        <v>57345</v>
      </c>
      <c r="I161" s="45">
        <f t="shared" ca="1" si="43"/>
        <v>0</v>
      </c>
      <c r="J161" s="45">
        <f t="shared" ca="1" si="44"/>
        <v>0</v>
      </c>
      <c r="K161" s="45">
        <f t="shared" ca="1" si="45"/>
        <v>0</v>
      </c>
      <c r="L161" s="45"/>
      <c r="M161" s="45">
        <f t="shared" ca="1" si="54"/>
        <v>0</v>
      </c>
      <c r="N161" s="257">
        <f t="shared" ca="1" si="46"/>
        <v>0</v>
      </c>
      <c r="O161" s="23"/>
      <c r="P161" s="255">
        <f t="shared" ca="1" si="47"/>
        <v>0</v>
      </c>
      <c r="Q161" s="163">
        <f t="shared" ca="1" si="48"/>
        <v>0</v>
      </c>
      <c r="R161" s="164">
        <f ca="1">NPV(Q160,K161:$K$244) + ($A$13+$A$14+$A$15)/POWER(1+Q160,$A$28-D161+1)</f>
        <v>0</v>
      </c>
      <c r="S161" s="164">
        <f ca="1">NPV(Q161,K161:$K$244) + ($A$13+$A$14+$A$15)/POWER(1+Q161,$A$28-D161+1)</f>
        <v>0</v>
      </c>
      <c r="T161" s="45">
        <f t="shared" ca="1" si="49"/>
        <v>0</v>
      </c>
      <c r="U161" s="45">
        <f t="shared" ca="1" si="55"/>
        <v>0</v>
      </c>
      <c r="V161" s="45">
        <f t="shared" ca="1" si="56"/>
        <v>0</v>
      </c>
      <c r="W161" s="45">
        <f t="shared" ca="1" si="50"/>
        <v>0</v>
      </c>
      <c r="X161" s="25">
        <f t="shared" ca="1" si="39"/>
        <v>0</v>
      </c>
      <c r="Z161" s="28">
        <f t="shared" ca="1" si="57"/>
        <v>0</v>
      </c>
      <c r="AA161" s="233"/>
      <c r="AB161" s="45">
        <f t="shared" ca="1" si="51"/>
        <v>0</v>
      </c>
      <c r="AC161" s="45">
        <f t="shared" ca="1" si="40"/>
        <v>0</v>
      </c>
      <c r="AD161" s="25">
        <f t="shared" ca="1" si="41"/>
        <v>0</v>
      </c>
    </row>
    <row r="162" spans="4:30" x14ac:dyDescent="0.35">
      <c r="D162" s="20">
        <v>158</v>
      </c>
      <c r="E162" s="21">
        <f t="shared" ca="1" si="52"/>
        <v>57710</v>
      </c>
      <c r="F162" s="44">
        <f t="shared" ca="1" si="42"/>
        <v>58074</v>
      </c>
      <c r="G162" s="22" t="s">
        <v>119</v>
      </c>
      <c r="H162" s="44">
        <f t="shared" ca="1" si="53"/>
        <v>57710</v>
      </c>
      <c r="I162" s="45">
        <f t="shared" ca="1" si="43"/>
        <v>0</v>
      </c>
      <c r="J162" s="45">
        <f t="shared" ca="1" si="44"/>
        <v>0</v>
      </c>
      <c r="K162" s="45">
        <f t="shared" ca="1" si="45"/>
        <v>0</v>
      </c>
      <c r="L162" s="45"/>
      <c r="M162" s="45">
        <f t="shared" ca="1" si="54"/>
        <v>0</v>
      </c>
      <c r="N162" s="257">
        <f t="shared" ca="1" si="46"/>
        <v>0</v>
      </c>
      <c r="O162" s="23"/>
      <c r="P162" s="255">
        <f t="shared" ca="1" si="47"/>
        <v>0</v>
      </c>
      <c r="Q162" s="163">
        <f t="shared" ca="1" si="48"/>
        <v>0</v>
      </c>
      <c r="R162" s="164">
        <f ca="1">NPV(Q161,K162:$K$244) + ($A$13+$A$14+$A$15)/POWER(1+Q161,$A$28-D162+1)</f>
        <v>0</v>
      </c>
      <c r="S162" s="164">
        <f ca="1">NPV(Q162,K162:$K$244) + ($A$13+$A$14+$A$15)/POWER(1+Q162,$A$28-D162+1)</f>
        <v>0</v>
      </c>
      <c r="T162" s="45">
        <f t="shared" ca="1" si="49"/>
        <v>0</v>
      </c>
      <c r="U162" s="45">
        <f t="shared" ca="1" si="55"/>
        <v>0</v>
      </c>
      <c r="V162" s="45">
        <f t="shared" ca="1" si="56"/>
        <v>0</v>
      </c>
      <c r="W162" s="45">
        <f t="shared" ca="1" si="50"/>
        <v>0</v>
      </c>
      <c r="X162" s="25">
        <f t="shared" ca="1" si="39"/>
        <v>0</v>
      </c>
      <c r="Z162" s="28">
        <f t="shared" ca="1" si="57"/>
        <v>0</v>
      </c>
      <c r="AA162" s="233"/>
      <c r="AB162" s="45">
        <f t="shared" ca="1" si="51"/>
        <v>0</v>
      </c>
      <c r="AC162" s="45">
        <f t="shared" ca="1" si="40"/>
        <v>0</v>
      </c>
      <c r="AD162" s="25">
        <f t="shared" ca="1" si="41"/>
        <v>0</v>
      </c>
    </row>
    <row r="163" spans="4:30" x14ac:dyDescent="0.35">
      <c r="D163" s="20">
        <v>159</v>
      </c>
      <c r="E163" s="21">
        <f t="shared" ca="1" si="52"/>
        <v>58075</v>
      </c>
      <c r="F163" s="44">
        <f t="shared" ca="1" si="42"/>
        <v>58439</v>
      </c>
      <c r="G163" s="22" t="s">
        <v>119</v>
      </c>
      <c r="H163" s="44">
        <f t="shared" ca="1" si="53"/>
        <v>58075</v>
      </c>
      <c r="I163" s="45">
        <f t="shared" ca="1" si="43"/>
        <v>0</v>
      </c>
      <c r="J163" s="45">
        <f t="shared" ca="1" si="44"/>
        <v>0</v>
      </c>
      <c r="K163" s="45">
        <f t="shared" ca="1" si="45"/>
        <v>0</v>
      </c>
      <c r="L163" s="45"/>
      <c r="M163" s="45">
        <f t="shared" ca="1" si="54"/>
        <v>0</v>
      </c>
      <c r="N163" s="257">
        <f t="shared" ca="1" si="46"/>
        <v>0</v>
      </c>
      <c r="O163" s="23"/>
      <c r="P163" s="255">
        <f t="shared" ca="1" si="47"/>
        <v>0</v>
      </c>
      <c r="Q163" s="163">
        <f t="shared" ca="1" si="48"/>
        <v>0</v>
      </c>
      <c r="R163" s="164">
        <f ca="1">NPV(Q162,K163:$K$244) + ($A$13+$A$14+$A$15)/POWER(1+Q162,$A$28-D163+1)</f>
        <v>0</v>
      </c>
      <c r="S163" s="164">
        <f ca="1">NPV(Q163,K163:$K$244) + ($A$13+$A$14+$A$15)/POWER(1+Q163,$A$28-D163+1)</f>
        <v>0</v>
      </c>
      <c r="T163" s="45">
        <f t="shared" ca="1" si="49"/>
        <v>0</v>
      </c>
      <c r="U163" s="45">
        <f t="shared" ca="1" si="55"/>
        <v>0</v>
      </c>
      <c r="V163" s="45">
        <f t="shared" ca="1" si="56"/>
        <v>0</v>
      </c>
      <c r="W163" s="45">
        <f t="shared" ca="1" si="50"/>
        <v>0</v>
      </c>
      <c r="X163" s="25">
        <f t="shared" ca="1" si="39"/>
        <v>0</v>
      </c>
      <c r="Z163" s="28">
        <f t="shared" ca="1" si="57"/>
        <v>0</v>
      </c>
      <c r="AA163" s="233"/>
      <c r="AB163" s="45">
        <f t="shared" ca="1" si="51"/>
        <v>0</v>
      </c>
      <c r="AC163" s="45">
        <f t="shared" ca="1" si="40"/>
        <v>0</v>
      </c>
      <c r="AD163" s="25">
        <f t="shared" ca="1" si="41"/>
        <v>0</v>
      </c>
    </row>
    <row r="164" spans="4:30" x14ac:dyDescent="0.35">
      <c r="D164" s="20">
        <v>160</v>
      </c>
      <c r="E164" s="21">
        <f t="shared" ca="1" si="52"/>
        <v>58440</v>
      </c>
      <c r="F164" s="44">
        <f t="shared" ca="1" si="42"/>
        <v>58805</v>
      </c>
      <c r="G164" s="22" t="s">
        <v>119</v>
      </c>
      <c r="H164" s="44">
        <f t="shared" ca="1" si="53"/>
        <v>58440</v>
      </c>
      <c r="I164" s="45">
        <f t="shared" ca="1" si="43"/>
        <v>0</v>
      </c>
      <c r="J164" s="45">
        <f t="shared" ca="1" si="44"/>
        <v>0</v>
      </c>
      <c r="K164" s="45">
        <f t="shared" ca="1" si="45"/>
        <v>0</v>
      </c>
      <c r="L164" s="45"/>
      <c r="M164" s="45">
        <f t="shared" ca="1" si="54"/>
        <v>0</v>
      </c>
      <c r="N164" s="257">
        <f t="shared" ca="1" si="46"/>
        <v>0</v>
      </c>
      <c r="O164" s="23"/>
      <c r="P164" s="255">
        <f t="shared" ca="1" si="47"/>
        <v>0</v>
      </c>
      <c r="Q164" s="163">
        <f t="shared" ca="1" si="48"/>
        <v>0</v>
      </c>
      <c r="R164" s="164">
        <f ca="1">NPV(Q163,K164:$K$244) + ($A$13+$A$14+$A$15)/POWER(1+Q163,$A$28-D164+1)</f>
        <v>0</v>
      </c>
      <c r="S164" s="164">
        <f ca="1">NPV(Q164,K164:$K$244) + ($A$13+$A$14+$A$15)/POWER(1+Q164,$A$28-D164+1)</f>
        <v>0</v>
      </c>
      <c r="T164" s="45">
        <f t="shared" ca="1" si="49"/>
        <v>0</v>
      </c>
      <c r="U164" s="45">
        <f t="shared" ca="1" si="55"/>
        <v>0</v>
      </c>
      <c r="V164" s="45">
        <f t="shared" ca="1" si="56"/>
        <v>0</v>
      </c>
      <c r="W164" s="45">
        <f t="shared" ca="1" si="50"/>
        <v>0</v>
      </c>
      <c r="X164" s="25">
        <f t="shared" ca="1" si="39"/>
        <v>0</v>
      </c>
      <c r="Z164" s="28">
        <f t="shared" ca="1" si="57"/>
        <v>0</v>
      </c>
      <c r="AA164" s="233"/>
      <c r="AB164" s="45">
        <f t="shared" ca="1" si="51"/>
        <v>0</v>
      </c>
      <c r="AC164" s="45">
        <f t="shared" ca="1" si="40"/>
        <v>0</v>
      </c>
      <c r="AD164" s="25">
        <f t="shared" ca="1" si="41"/>
        <v>0</v>
      </c>
    </row>
    <row r="165" spans="4:30" x14ac:dyDescent="0.35">
      <c r="D165" s="20">
        <v>161</v>
      </c>
      <c r="E165" s="21">
        <f t="shared" ca="1" si="52"/>
        <v>58806</v>
      </c>
      <c r="F165" s="44">
        <f t="shared" ca="1" si="42"/>
        <v>59170</v>
      </c>
      <c r="G165" s="22" t="s">
        <v>119</v>
      </c>
      <c r="H165" s="44">
        <f t="shared" ca="1" si="53"/>
        <v>58806</v>
      </c>
      <c r="I165" s="45">
        <f t="shared" ca="1" si="43"/>
        <v>0</v>
      </c>
      <c r="J165" s="45">
        <f t="shared" ca="1" si="44"/>
        <v>0</v>
      </c>
      <c r="K165" s="45">
        <f t="shared" ca="1" si="45"/>
        <v>0</v>
      </c>
      <c r="L165" s="45"/>
      <c r="M165" s="45">
        <f t="shared" ca="1" si="54"/>
        <v>0</v>
      </c>
      <c r="N165" s="257">
        <f t="shared" ca="1" si="46"/>
        <v>0</v>
      </c>
      <c r="O165" s="23"/>
      <c r="P165" s="255">
        <f t="shared" ca="1" si="47"/>
        <v>0</v>
      </c>
      <c r="Q165" s="163">
        <f t="shared" ca="1" si="48"/>
        <v>0</v>
      </c>
      <c r="R165" s="164">
        <f ca="1">NPV(Q164,K165:$K$244) + ($A$13+$A$14+$A$15)/POWER(1+Q164,$A$28-D165+1)</f>
        <v>0</v>
      </c>
      <c r="S165" s="164">
        <f ca="1">NPV(Q165,K165:$K$244) + ($A$13+$A$14+$A$15)/POWER(1+Q165,$A$28-D165+1)</f>
        <v>0</v>
      </c>
      <c r="T165" s="45">
        <f t="shared" ca="1" si="49"/>
        <v>0</v>
      </c>
      <c r="U165" s="45">
        <f t="shared" ca="1" si="55"/>
        <v>0</v>
      </c>
      <c r="V165" s="45">
        <f t="shared" ca="1" si="56"/>
        <v>0</v>
      </c>
      <c r="W165" s="45">
        <f t="shared" ca="1" si="50"/>
        <v>0</v>
      </c>
      <c r="X165" s="25">
        <f t="shared" ca="1" si="39"/>
        <v>0</v>
      </c>
      <c r="Z165" s="28">
        <f t="shared" ca="1" si="57"/>
        <v>0</v>
      </c>
      <c r="AA165" s="233"/>
      <c r="AB165" s="45">
        <f t="shared" ca="1" si="51"/>
        <v>0</v>
      </c>
      <c r="AC165" s="45">
        <f t="shared" ca="1" si="40"/>
        <v>0</v>
      </c>
      <c r="AD165" s="25">
        <f t="shared" ca="1" si="41"/>
        <v>0</v>
      </c>
    </row>
    <row r="166" spans="4:30" x14ac:dyDescent="0.35">
      <c r="D166" s="20">
        <v>162</v>
      </c>
      <c r="E166" s="21">
        <f t="shared" ca="1" si="52"/>
        <v>59171</v>
      </c>
      <c r="F166" s="44">
        <f t="shared" ca="1" si="42"/>
        <v>59535</v>
      </c>
      <c r="G166" s="22" t="s">
        <v>119</v>
      </c>
      <c r="H166" s="44">
        <f t="shared" ca="1" si="53"/>
        <v>59171</v>
      </c>
      <c r="I166" s="45">
        <f t="shared" ca="1" si="43"/>
        <v>0</v>
      </c>
      <c r="J166" s="45">
        <f t="shared" ca="1" si="44"/>
        <v>0</v>
      </c>
      <c r="K166" s="45">
        <f t="shared" ca="1" si="45"/>
        <v>0</v>
      </c>
      <c r="L166" s="45"/>
      <c r="M166" s="45">
        <f t="shared" ca="1" si="54"/>
        <v>0</v>
      </c>
      <c r="N166" s="257">
        <f t="shared" ca="1" si="46"/>
        <v>0</v>
      </c>
      <c r="O166" s="23"/>
      <c r="P166" s="255">
        <f t="shared" ca="1" si="47"/>
        <v>0</v>
      </c>
      <c r="Q166" s="163">
        <f t="shared" ca="1" si="48"/>
        <v>0</v>
      </c>
      <c r="R166" s="164">
        <f ca="1">NPV(Q165,K166:$K$244) + ($A$13+$A$14+$A$15)/POWER(1+Q165,$A$28-D166+1)</f>
        <v>0</v>
      </c>
      <c r="S166" s="164">
        <f ca="1">NPV(Q166,K166:$K$244) + ($A$13+$A$14+$A$15)/POWER(1+Q166,$A$28-D166+1)</f>
        <v>0</v>
      </c>
      <c r="T166" s="45">
        <f t="shared" ca="1" si="49"/>
        <v>0</v>
      </c>
      <c r="U166" s="45">
        <f t="shared" ca="1" si="55"/>
        <v>0</v>
      </c>
      <c r="V166" s="45">
        <f t="shared" ca="1" si="56"/>
        <v>0</v>
      </c>
      <c r="W166" s="45">
        <f t="shared" ca="1" si="50"/>
        <v>0</v>
      </c>
      <c r="X166" s="25">
        <f t="shared" ca="1" si="39"/>
        <v>0</v>
      </c>
      <c r="Z166" s="28">
        <f t="shared" ca="1" si="57"/>
        <v>0</v>
      </c>
      <c r="AA166" s="233"/>
      <c r="AB166" s="45">
        <f t="shared" ca="1" si="51"/>
        <v>0</v>
      </c>
      <c r="AC166" s="45">
        <f t="shared" ca="1" si="40"/>
        <v>0</v>
      </c>
      <c r="AD166" s="25">
        <f t="shared" ca="1" si="41"/>
        <v>0</v>
      </c>
    </row>
    <row r="167" spans="4:30" x14ac:dyDescent="0.35">
      <c r="D167" s="20">
        <v>163</v>
      </c>
      <c r="E167" s="21">
        <f t="shared" ca="1" si="52"/>
        <v>59536</v>
      </c>
      <c r="F167" s="44">
        <f t="shared" ca="1" si="42"/>
        <v>59900</v>
      </c>
      <c r="G167" s="22" t="s">
        <v>119</v>
      </c>
      <c r="H167" s="44">
        <f t="shared" ca="1" si="53"/>
        <v>59536</v>
      </c>
      <c r="I167" s="45">
        <f t="shared" ca="1" si="43"/>
        <v>0</v>
      </c>
      <c r="J167" s="45">
        <f t="shared" ca="1" si="44"/>
        <v>0</v>
      </c>
      <c r="K167" s="45">
        <f t="shared" ca="1" si="45"/>
        <v>0</v>
      </c>
      <c r="L167" s="45"/>
      <c r="M167" s="45">
        <f t="shared" ca="1" si="54"/>
        <v>0</v>
      </c>
      <c r="N167" s="257">
        <f t="shared" ca="1" si="46"/>
        <v>0</v>
      </c>
      <c r="O167" s="23"/>
      <c r="P167" s="255">
        <f t="shared" ca="1" si="47"/>
        <v>0</v>
      </c>
      <c r="Q167" s="163">
        <f t="shared" ca="1" si="48"/>
        <v>0</v>
      </c>
      <c r="R167" s="164">
        <f ca="1">NPV(Q166,K167:$K$244) + ($A$13+$A$14+$A$15)/POWER(1+Q166,$A$28-D167+1)</f>
        <v>0</v>
      </c>
      <c r="S167" s="164">
        <f ca="1">NPV(Q167,K167:$K$244) + ($A$13+$A$14+$A$15)/POWER(1+Q167,$A$28-D167+1)</f>
        <v>0</v>
      </c>
      <c r="T167" s="45">
        <f t="shared" ca="1" si="49"/>
        <v>0</v>
      </c>
      <c r="U167" s="45">
        <f t="shared" ca="1" si="55"/>
        <v>0</v>
      </c>
      <c r="V167" s="45">
        <f t="shared" ca="1" si="56"/>
        <v>0</v>
      </c>
      <c r="W167" s="45">
        <f t="shared" ca="1" si="50"/>
        <v>0</v>
      </c>
      <c r="X167" s="25">
        <f t="shared" ca="1" si="39"/>
        <v>0</v>
      </c>
      <c r="Z167" s="28">
        <f t="shared" ca="1" si="57"/>
        <v>0</v>
      </c>
      <c r="AA167" s="233"/>
      <c r="AB167" s="45">
        <f t="shared" ca="1" si="51"/>
        <v>0</v>
      </c>
      <c r="AC167" s="45">
        <f t="shared" ca="1" si="40"/>
        <v>0</v>
      </c>
      <c r="AD167" s="25">
        <f t="shared" ca="1" si="41"/>
        <v>0</v>
      </c>
    </row>
    <row r="168" spans="4:30" x14ac:dyDescent="0.35">
      <c r="D168" s="20">
        <v>164</v>
      </c>
      <c r="E168" s="21">
        <f t="shared" ca="1" si="52"/>
        <v>59901</v>
      </c>
      <c r="F168" s="44">
        <f t="shared" ca="1" si="42"/>
        <v>60266</v>
      </c>
      <c r="G168" s="22" t="s">
        <v>119</v>
      </c>
      <c r="H168" s="44">
        <f t="shared" ca="1" si="53"/>
        <v>59901</v>
      </c>
      <c r="I168" s="45">
        <f t="shared" ca="1" si="43"/>
        <v>0</v>
      </c>
      <c r="J168" s="45">
        <f t="shared" ca="1" si="44"/>
        <v>0</v>
      </c>
      <c r="K168" s="45">
        <f t="shared" ca="1" si="45"/>
        <v>0</v>
      </c>
      <c r="L168" s="45"/>
      <c r="M168" s="45">
        <f t="shared" ca="1" si="54"/>
        <v>0</v>
      </c>
      <c r="N168" s="257">
        <f t="shared" ca="1" si="46"/>
        <v>0</v>
      </c>
      <c r="O168" s="23"/>
      <c r="P168" s="255">
        <f t="shared" ca="1" si="47"/>
        <v>0</v>
      </c>
      <c r="Q168" s="163">
        <f t="shared" ca="1" si="48"/>
        <v>0</v>
      </c>
      <c r="R168" s="164">
        <f ca="1">NPV(Q167,K168:$K$244) + ($A$13+$A$14+$A$15)/POWER(1+Q167,$A$28-D168+1)</f>
        <v>0</v>
      </c>
      <c r="S168" s="164">
        <f ca="1">NPV(Q168,K168:$K$244) + ($A$13+$A$14+$A$15)/POWER(1+Q168,$A$28-D168+1)</f>
        <v>0</v>
      </c>
      <c r="T168" s="45">
        <f t="shared" ca="1" si="49"/>
        <v>0</v>
      </c>
      <c r="U168" s="45">
        <f t="shared" ca="1" si="55"/>
        <v>0</v>
      </c>
      <c r="V168" s="45">
        <f t="shared" ca="1" si="56"/>
        <v>0</v>
      </c>
      <c r="W168" s="45">
        <f t="shared" ca="1" si="50"/>
        <v>0</v>
      </c>
      <c r="X168" s="25">
        <f t="shared" ca="1" si="39"/>
        <v>0</v>
      </c>
      <c r="Z168" s="28">
        <f t="shared" ca="1" si="57"/>
        <v>0</v>
      </c>
      <c r="AA168" s="233"/>
      <c r="AB168" s="45">
        <f t="shared" ca="1" si="51"/>
        <v>0</v>
      </c>
      <c r="AC168" s="45">
        <f t="shared" ca="1" si="40"/>
        <v>0</v>
      </c>
      <c r="AD168" s="25">
        <f t="shared" ca="1" si="41"/>
        <v>0</v>
      </c>
    </row>
    <row r="169" spans="4:30" x14ac:dyDescent="0.35">
      <c r="D169" s="20">
        <v>165</v>
      </c>
      <c r="E169" s="21">
        <f t="shared" ca="1" si="52"/>
        <v>60267</v>
      </c>
      <c r="F169" s="44">
        <f t="shared" ca="1" si="42"/>
        <v>60631</v>
      </c>
      <c r="G169" s="22" t="s">
        <v>119</v>
      </c>
      <c r="H169" s="44">
        <f t="shared" ca="1" si="53"/>
        <v>60267</v>
      </c>
      <c r="I169" s="45">
        <f t="shared" ca="1" si="43"/>
        <v>0</v>
      </c>
      <c r="J169" s="45">
        <f t="shared" ca="1" si="44"/>
        <v>0</v>
      </c>
      <c r="K169" s="45">
        <f t="shared" ca="1" si="45"/>
        <v>0</v>
      </c>
      <c r="L169" s="45"/>
      <c r="M169" s="45">
        <f t="shared" ca="1" si="54"/>
        <v>0</v>
      </c>
      <c r="N169" s="257">
        <f t="shared" ca="1" si="46"/>
        <v>0</v>
      </c>
      <c r="O169" s="23"/>
      <c r="P169" s="255">
        <f t="shared" ca="1" si="47"/>
        <v>0</v>
      </c>
      <c r="Q169" s="163">
        <f t="shared" ca="1" si="48"/>
        <v>0</v>
      </c>
      <c r="R169" s="164">
        <f ca="1">NPV(Q168,K169:$K$244) + ($A$13+$A$14+$A$15)/POWER(1+Q168,$A$28-D169+1)</f>
        <v>0</v>
      </c>
      <c r="S169" s="164">
        <f ca="1">NPV(Q169,K169:$K$244) + ($A$13+$A$14+$A$15)/POWER(1+Q169,$A$28-D169+1)</f>
        <v>0</v>
      </c>
      <c r="T169" s="45">
        <f t="shared" ca="1" si="49"/>
        <v>0</v>
      </c>
      <c r="U169" s="45">
        <f t="shared" ca="1" si="55"/>
        <v>0</v>
      </c>
      <c r="V169" s="45">
        <f t="shared" ca="1" si="56"/>
        <v>0</v>
      </c>
      <c r="W169" s="45">
        <f t="shared" ca="1" si="50"/>
        <v>0</v>
      </c>
      <c r="X169" s="25">
        <f t="shared" ca="1" si="39"/>
        <v>0</v>
      </c>
      <c r="Z169" s="28">
        <f t="shared" ca="1" si="57"/>
        <v>0</v>
      </c>
      <c r="AA169" s="233"/>
      <c r="AB169" s="45">
        <f t="shared" ca="1" si="51"/>
        <v>0</v>
      </c>
      <c r="AC169" s="45">
        <f t="shared" ca="1" si="40"/>
        <v>0</v>
      </c>
      <c r="AD169" s="25">
        <f t="shared" ca="1" si="41"/>
        <v>0</v>
      </c>
    </row>
    <row r="170" spans="4:30" x14ac:dyDescent="0.35">
      <c r="D170" s="20">
        <v>166</v>
      </c>
      <c r="E170" s="21">
        <f t="shared" ca="1" si="52"/>
        <v>60632</v>
      </c>
      <c r="F170" s="44">
        <f t="shared" ca="1" si="42"/>
        <v>60996</v>
      </c>
      <c r="G170" s="22" t="s">
        <v>119</v>
      </c>
      <c r="H170" s="44">
        <f t="shared" ca="1" si="53"/>
        <v>60632</v>
      </c>
      <c r="I170" s="45">
        <f t="shared" ca="1" si="43"/>
        <v>0</v>
      </c>
      <c r="J170" s="45">
        <f t="shared" ca="1" si="44"/>
        <v>0</v>
      </c>
      <c r="K170" s="45">
        <f t="shared" ca="1" si="45"/>
        <v>0</v>
      </c>
      <c r="L170" s="45"/>
      <c r="M170" s="45">
        <f t="shared" ca="1" si="54"/>
        <v>0</v>
      </c>
      <c r="N170" s="257">
        <f t="shared" ca="1" si="46"/>
        <v>0</v>
      </c>
      <c r="O170" s="23"/>
      <c r="P170" s="255">
        <f t="shared" ca="1" si="47"/>
        <v>0</v>
      </c>
      <c r="Q170" s="163">
        <f t="shared" ca="1" si="48"/>
        <v>0</v>
      </c>
      <c r="R170" s="164">
        <f ca="1">NPV(Q169,K170:$K$244) + ($A$13+$A$14+$A$15)/POWER(1+Q169,$A$28-D170+1)</f>
        <v>0</v>
      </c>
      <c r="S170" s="164">
        <f ca="1">NPV(Q170,K170:$K$244) + ($A$13+$A$14+$A$15)/POWER(1+Q170,$A$28-D170+1)</f>
        <v>0</v>
      </c>
      <c r="T170" s="45">
        <f t="shared" ca="1" si="49"/>
        <v>0</v>
      </c>
      <c r="U170" s="45">
        <f t="shared" ca="1" si="55"/>
        <v>0</v>
      </c>
      <c r="V170" s="45">
        <f t="shared" ca="1" si="56"/>
        <v>0</v>
      </c>
      <c r="W170" s="45">
        <f t="shared" ca="1" si="50"/>
        <v>0</v>
      </c>
      <c r="X170" s="25">
        <f t="shared" ca="1" si="39"/>
        <v>0</v>
      </c>
      <c r="Z170" s="28">
        <f t="shared" ca="1" si="57"/>
        <v>0</v>
      </c>
      <c r="AA170" s="233"/>
      <c r="AB170" s="45">
        <f t="shared" ca="1" si="51"/>
        <v>0</v>
      </c>
      <c r="AC170" s="45">
        <f t="shared" ca="1" si="40"/>
        <v>0</v>
      </c>
      <c r="AD170" s="25">
        <f t="shared" ca="1" si="41"/>
        <v>0</v>
      </c>
    </row>
    <row r="171" spans="4:30" x14ac:dyDescent="0.35">
      <c r="D171" s="20">
        <v>167</v>
      </c>
      <c r="E171" s="21">
        <f t="shared" ca="1" si="52"/>
        <v>60997</v>
      </c>
      <c r="F171" s="44">
        <f t="shared" ca="1" si="42"/>
        <v>61361</v>
      </c>
      <c r="G171" s="22" t="s">
        <v>119</v>
      </c>
      <c r="H171" s="44">
        <f t="shared" ca="1" si="53"/>
        <v>60997</v>
      </c>
      <c r="I171" s="45">
        <f t="shared" ca="1" si="43"/>
        <v>0</v>
      </c>
      <c r="J171" s="45">
        <f t="shared" ca="1" si="44"/>
        <v>0</v>
      </c>
      <c r="K171" s="45">
        <f t="shared" ca="1" si="45"/>
        <v>0</v>
      </c>
      <c r="L171" s="45"/>
      <c r="M171" s="45">
        <f t="shared" ca="1" si="54"/>
        <v>0</v>
      </c>
      <c r="N171" s="257">
        <f t="shared" ca="1" si="46"/>
        <v>0</v>
      </c>
      <c r="O171" s="23"/>
      <c r="P171" s="255">
        <f t="shared" ca="1" si="47"/>
        <v>0</v>
      </c>
      <c r="Q171" s="163">
        <f t="shared" ca="1" si="48"/>
        <v>0</v>
      </c>
      <c r="R171" s="164">
        <f ca="1">NPV(Q170,K171:$K$244) + ($A$13+$A$14+$A$15)/POWER(1+Q170,$A$28-D171+1)</f>
        <v>0</v>
      </c>
      <c r="S171" s="164">
        <f ca="1">NPV(Q171,K171:$K$244) + ($A$13+$A$14+$A$15)/POWER(1+Q171,$A$28-D171+1)</f>
        <v>0</v>
      </c>
      <c r="T171" s="45">
        <f t="shared" ca="1" si="49"/>
        <v>0</v>
      </c>
      <c r="U171" s="45">
        <f t="shared" ca="1" si="55"/>
        <v>0</v>
      </c>
      <c r="V171" s="45">
        <f t="shared" ca="1" si="56"/>
        <v>0</v>
      </c>
      <c r="W171" s="45">
        <f t="shared" ca="1" si="50"/>
        <v>0</v>
      </c>
      <c r="X171" s="25">
        <f t="shared" ca="1" si="39"/>
        <v>0</v>
      </c>
      <c r="Z171" s="28">
        <f t="shared" ca="1" si="57"/>
        <v>0</v>
      </c>
      <c r="AA171" s="233"/>
      <c r="AB171" s="45">
        <f t="shared" ca="1" si="51"/>
        <v>0</v>
      </c>
      <c r="AC171" s="45">
        <f t="shared" ca="1" si="40"/>
        <v>0</v>
      </c>
      <c r="AD171" s="25">
        <f t="shared" ca="1" si="41"/>
        <v>0</v>
      </c>
    </row>
    <row r="172" spans="4:30" x14ac:dyDescent="0.35">
      <c r="D172" s="20">
        <v>168</v>
      </c>
      <c r="E172" s="21">
        <f t="shared" ca="1" si="52"/>
        <v>61362</v>
      </c>
      <c r="F172" s="44">
        <f t="shared" ca="1" si="42"/>
        <v>61727</v>
      </c>
      <c r="G172" s="22" t="s">
        <v>119</v>
      </c>
      <c r="H172" s="44">
        <f t="shared" ca="1" si="53"/>
        <v>61362</v>
      </c>
      <c r="I172" s="45">
        <f t="shared" ca="1" si="43"/>
        <v>0</v>
      </c>
      <c r="J172" s="45">
        <f t="shared" ca="1" si="44"/>
        <v>0</v>
      </c>
      <c r="K172" s="45">
        <f t="shared" ca="1" si="45"/>
        <v>0</v>
      </c>
      <c r="L172" s="45"/>
      <c r="M172" s="45">
        <f t="shared" ca="1" si="54"/>
        <v>0</v>
      </c>
      <c r="N172" s="257">
        <f t="shared" ca="1" si="46"/>
        <v>0</v>
      </c>
      <c r="O172" s="23"/>
      <c r="P172" s="255">
        <f t="shared" ca="1" si="47"/>
        <v>0</v>
      </c>
      <c r="Q172" s="163">
        <f t="shared" ca="1" si="48"/>
        <v>0</v>
      </c>
      <c r="R172" s="164">
        <f ca="1">NPV(Q171,K172:$K$244) + ($A$13+$A$14+$A$15)/POWER(1+Q171,$A$28-D172+1)</f>
        <v>0</v>
      </c>
      <c r="S172" s="164">
        <f ca="1">NPV(Q172,K172:$K$244) + ($A$13+$A$14+$A$15)/POWER(1+Q172,$A$28-D172+1)</f>
        <v>0</v>
      </c>
      <c r="T172" s="45">
        <f t="shared" ca="1" si="49"/>
        <v>0</v>
      </c>
      <c r="U172" s="45">
        <f t="shared" ca="1" si="55"/>
        <v>0</v>
      </c>
      <c r="V172" s="45">
        <f t="shared" ca="1" si="56"/>
        <v>0</v>
      </c>
      <c r="W172" s="45">
        <f t="shared" ca="1" si="50"/>
        <v>0</v>
      </c>
      <c r="X172" s="25">
        <f t="shared" ca="1" si="39"/>
        <v>0</v>
      </c>
      <c r="Z172" s="28">
        <f t="shared" ca="1" si="57"/>
        <v>0</v>
      </c>
      <c r="AA172" s="233"/>
      <c r="AB172" s="45">
        <f t="shared" ca="1" si="51"/>
        <v>0</v>
      </c>
      <c r="AC172" s="45">
        <f t="shared" ca="1" si="40"/>
        <v>0</v>
      </c>
      <c r="AD172" s="25">
        <f t="shared" ca="1" si="41"/>
        <v>0</v>
      </c>
    </row>
    <row r="173" spans="4:30" x14ac:dyDescent="0.35">
      <c r="D173" s="20">
        <v>169</v>
      </c>
      <c r="E173" s="21">
        <f t="shared" ca="1" si="52"/>
        <v>61728</v>
      </c>
      <c r="F173" s="44">
        <f t="shared" ca="1" si="42"/>
        <v>62092</v>
      </c>
      <c r="G173" s="22" t="s">
        <v>119</v>
      </c>
      <c r="H173" s="44">
        <f t="shared" ca="1" si="53"/>
        <v>61728</v>
      </c>
      <c r="I173" s="45">
        <f t="shared" ca="1" si="43"/>
        <v>0</v>
      </c>
      <c r="J173" s="45">
        <f t="shared" ca="1" si="44"/>
        <v>0</v>
      </c>
      <c r="K173" s="45">
        <f t="shared" ca="1" si="45"/>
        <v>0</v>
      </c>
      <c r="L173" s="45"/>
      <c r="M173" s="45">
        <f t="shared" ca="1" si="54"/>
        <v>0</v>
      </c>
      <c r="N173" s="257">
        <f t="shared" ca="1" si="46"/>
        <v>0</v>
      </c>
      <c r="O173" s="23"/>
      <c r="P173" s="255">
        <f t="shared" ca="1" si="47"/>
        <v>0</v>
      </c>
      <c r="Q173" s="163">
        <f t="shared" ca="1" si="48"/>
        <v>0</v>
      </c>
      <c r="R173" s="164">
        <f ca="1">NPV(Q172,K173:$K$244) + ($A$13+$A$14+$A$15)/POWER(1+Q172,$A$28-D173+1)</f>
        <v>0</v>
      </c>
      <c r="S173" s="164">
        <f ca="1">NPV(Q173,K173:$K$244) + ($A$13+$A$14+$A$15)/POWER(1+Q173,$A$28-D173+1)</f>
        <v>0</v>
      </c>
      <c r="T173" s="45">
        <f t="shared" ca="1" si="49"/>
        <v>0</v>
      </c>
      <c r="U173" s="45">
        <f t="shared" ca="1" si="55"/>
        <v>0</v>
      </c>
      <c r="V173" s="45">
        <f t="shared" ca="1" si="56"/>
        <v>0</v>
      </c>
      <c r="W173" s="45">
        <f t="shared" ca="1" si="50"/>
        <v>0</v>
      </c>
      <c r="X173" s="25">
        <f t="shared" ca="1" si="39"/>
        <v>0</v>
      </c>
      <c r="Z173" s="28">
        <f t="shared" ca="1" si="57"/>
        <v>0</v>
      </c>
      <c r="AA173" s="233"/>
      <c r="AB173" s="45">
        <f t="shared" ca="1" si="51"/>
        <v>0</v>
      </c>
      <c r="AC173" s="45">
        <f t="shared" ca="1" si="40"/>
        <v>0</v>
      </c>
      <c r="AD173" s="25">
        <f t="shared" ca="1" si="41"/>
        <v>0</v>
      </c>
    </row>
    <row r="174" spans="4:30" x14ac:dyDescent="0.35">
      <c r="D174" s="20">
        <v>170</v>
      </c>
      <c r="E174" s="21">
        <f t="shared" ca="1" si="52"/>
        <v>62093</v>
      </c>
      <c r="F174" s="44">
        <f t="shared" ca="1" si="42"/>
        <v>62457</v>
      </c>
      <c r="G174" s="22" t="s">
        <v>119</v>
      </c>
      <c r="H174" s="44">
        <f t="shared" ca="1" si="53"/>
        <v>62093</v>
      </c>
      <c r="I174" s="45">
        <f t="shared" ca="1" si="43"/>
        <v>0</v>
      </c>
      <c r="J174" s="45">
        <f t="shared" ca="1" si="44"/>
        <v>0</v>
      </c>
      <c r="K174" s="45">
        <f t="shared" ca="1" si="45"/>
        <v>0</v>
      </c>
      <c r="L174" s="45"/>
      <c r="M174" s="45">
        <f t="shared" ca="1" si="54"/>
        <v>0</v>
      </c>
      <c r="N174" s="257">
        <f t="shared" ca="1" si="46"/>
        <v>0</v>
      </c>
      <c r="O174" s="23"/>
      <c r="P174" s="255">
        <f t="shared" ca="1" si="47"/>
        <v>0</v>
      </c>
      <c r="Q174" s="163">
        <f t="shared" ca="1" si="48"/>
        <v>0</v>
      </c>
      <c r="R174" s="164">
        <f ca="1">NPV(Q173,K174:$K$244) + ($A$13+$A$14+$A$15)/POWER(1+Q173,$A$28-D174+1)</f>
        <v>0</v>
      </c>
      <c r="S174" s="164">
        <f ca="1">NPV(Q174,K174:$K$244) + ($A$13+$A$14+$A$15)/POWER(1+Q174,$A$28-D174+1)</f>
        <v>0</v>
      </c>
      <c r="T174" s="45">
        <f t="shared" ca="1" si="49"/>
        <v>0</v>
      </c>
      <c r="U174" s="45">
        <f t="shared" ca="1" si="55"/>
        <v>0</v>
      </c>
      <c r="V174" s="45">
        <f t="shared" ca="1" si="56"/>
        <v>0</v>
      </c>
      <c r="W174" s="45">
        <f t="shared" ca="1" si="50"/>
        <v>0</v>
      </c>
      <c r="X174" s="25">
        <f t="shared" ca="1" si="39"/>
        <v>0</v>
      </c>
      <c r="Z174" s="28">
        <f t="shared" ca="1" si="57"/>
        <v>0</v>
      </c>
      <c r="AA174" s="233"/>
      <c r="AB174" s="45">
        <f t="shared" ca="1" si="51"/>
        <v>0</v>
      </c>
      <c r="AC174" s="45">
        <f t="shared" ca="1" si="40"/>
        <v>0</v>
      </c>
      <c r="AD174" s="25">
        <f t="shared" ca="1" si="41"/>
        <v>0</v>
      </c>
    </row>
    <row r="175" spans="4:30" x14ac:dyDescent="0.35">
      <c r="D175" s="20">
        <v>171</v>
      </c>
      <c r="E175" s="21">
        <f t="shared" ca="1" si="52"/>
        <v>62458</v>
      </c>
      <c r="F175" s="44">
        <f t="shared" ca="1" si="42"/>
        <v>62822</v>
      </c>
      <c r="G175" s="22" t="s">
        <v>119</v>
      </c>
      <c r="H175" s="44">
        <f t="shared" ca="1" si="53"/>
        <v>62458</v>
      </c>
      <c r="I175" s="45">
        <f t="shared" ca="1" si="43"/>
        <v>0</v>
      </c>
      <c r="J175" s="45">
        <f t="shared" ca="1" si="44"/>
        <v>0</v>
      </c>
      <c r="K175" s="45">
        <f t="shared" ca="1" si="45"/>
        <v>0</v>
      </c>
      <c r="L175" s="45"/>
      <c r="M175" s="45">
        <f t="shared" ca="1" si="54"/>
        <v>0</v>
      </c>
      <c r="N175" s="257">
        <f t="shared" ca="1" si="46"/>
        <v>0</v>
      </c>
      <c r="O175" s="23"/>
      <c r="P175" s="255">
        <f t="shared" ca="1" si="47"/>
        <v>0</v>
      </c>
      <c r="Q175" s="163">
        <f t="shared" ca="1" si="48"/>
        <v>0</v>
      </c>
      <c r="R175" s="164">
        <f ca="1">NPV(Q174,K175:$K$244) + ($A$13+$A$14+$A$15)/POWER(1+Q174,$A$28-D175+1)</f>
        <v>0</v>
      </c>
      <c r="S175" s="164">
        <f ca="1">NPV(Q175,K175:$K$244) + ($A$13+$A$14+$A$15)/POWER(1+Q175,$A$28-D175+1)</f>
        <v>0</v>
      </c>
      <c r="T175" s="45">
        <f t="shared" ca="1" si="49"/>
        <v>0</v>
      </c>
      <c r="U175" s="45">
        <f t="shared" ca="1" si="55"/>
        <v>0</v>
      </c>
      <c r="V175" s="45">
        <f t="shared" ca="1" si="56"/>
        <v>0</v>
      </c>
      <c r="W175" s="45">
        <f t="shared" ca="1" si="50"/>
        <v>0</v>
      </c>
      <c r="X175" s="25">
        <f t="shared" ca="1" si="39"/>
        <v>0</v>
      </c>
      <c r="Z175" s="28">
        <f t="shared" ca="1" si="57"/>
        <v>0</v>
      </c>
      <c r="AA175" s="233"/>
      <c r="AB175" s="45">
        <f t="shared" ca="1" si="51"/>
        <v>0</v>
      </c>
      <c r="AC175" s="45">
        <f t="shared" ca="1" si="40"/>
        <v>0</v>
      </c>
      <c r="AD175" s="25">
        <f t="shared" ca="1" si="41"/>
        <v>0</v>
      </c>
    </row>
    <row r="176" spans="4:30" x14ac:dyDescent="0.35">
      <c r="D176" s="20">
        <v>172</v>
      </c>
      <c r="E176" s="21">
        <f t="shared" ca="1" si="52"/>
        <v>62823</v>
      </c>
      <c r="F176" s="44">
        <f t="shared" ca="1" si="42"/>
        <v>63188</v>
      </c>
      <c r="G176" s="22" t="s">
        <v>119</v>
      </c>
      <c r="H176" s="44">
        <f t="shared" ca="1" si="53"/>
        <v>62823</v>
      </c>
      <c r="I176" s="45">
        <f t="shared" ca="1" si="43"/>
        <v>0</v>
      </c>
      <c r="J176" s="45">
        <f t="shared" ca="1" si="44"/>
        <v>0</v>
      </c>
      <c r="K176" s="45">
        <f t="shared" ca="1" si="45"/>
        <v>0</v>
      </c>
      <c r="L176" s="45"/>
      <c r="M176" s="45">
        <f t="shared" ca="1" si="54"/>
        <v>0</v>
      </c>
      <c r="N176" s="257">
        <f t="shared" ca="1" si="46"/>
        <v>0</v>
      </c>
      <c r="O176" s="23"/>
      <c r="P176" s="255">
        <f t="shared" ca="1" si="47"/>
        <v>0</v>
      </c>
      <c r="Q176" s="163">
        <f t="shared" ca="1" si="48"/>
        <v>0</v>
      </c>
      <c r="R176" s="164">
        <f ca="1">NPV(Q175,K176:$K$244) + ($A$13+$A$14+$A$15)/POWER(1+Q175,$A$28-D176+1)</f>
        <v>0</v>
      </c>
      <c r="S176" s="164">
        <f ca="1">NPV(Q176,K176:$K$244) + ($A$13+$A$14+$A$15)/POWER(1+Q176,$A$28-D176+1)</f>
        <v>0</v>
      </c>
      <c r="T176" s="45">
        <f t="shared" ca="1" si="49"/>
        <v>0</v>
      </c>
      <c r="U176" s="45">
        <f t="shared" ca="1" si="55"/>
        <v>0</v>
      </c>
      <c r="V176" s="45">
        <f t="shared" ca="1" si="56"/>
        <v>0</v>
      </c>
      <c r="W176" s="45">
        <f t="shared" ca="1" si="50"/>
        <v>0</v>
      </c>
      <c r="X176" s="25">
        <f t="shared" ca="1" si="39"/>
        <v>0</v>
      </c>
      <c r="Z176" s="28">
        <f t="shared" ca="1" si="57"/>
        <v>0</v>
      </c>
      <c r="AA176" s="233"/>
      <c r="AB176" s="45">
        <f t="shared" ca="1" si="51"/>
        <v>0</v>
      </c>
      <c r="AC176" s="45">
        <f t="shared" ca="1" si="40"/>
        <v>0</v>
      </c>
      <c r="AD176" s="25">
        <f t="shared" ca="1" si="41"/>
        <v>0</v>
      </c>
    </row>
    <row r="177" spans="4:30" x14ac:dyDescent="0.35">
      <c r="D177" s="20">
        <v>173</v>
      </c>
      <c r="E177" s="21">
        <f t="shared" ca="1" si="52"/>
        <v>63189</v>
      </c>
      <c r="F177" s="44">
        <f t="shared" ca="1" si="42"/>
        <v>63553</v>
      </c>
      <c r="G177" s="22" t="s">
        <v>119</v>
      </c>
      <c r="H177" s="44">
        <f t="shared" ca="1" si="53"/>
        <v>63189</v>
      </c>
      <c r="I177" s="45">
        <f t="shared" ca="1" si="43"/>
        <v>0</v>
      </c>
      <c r="J177" s="45">
        <f t="shared" ca="1" si="44"/>
        <v>0</v>
      </c>
      <c r="K177" s="45">
        <f t="shared" ca="1" si="45"/>
        <v>0</v>
      </c>
      <c r="L177" s="45"/>
      <c r="M177" s="45">
        <f t="shared" ca="1" si="54"/>
        <v>0</v>
      </c>
      <c r="N177" s="257">
        <f t="shared" ca="1" si="46"/>
        <v>0</v>
      </c>
      <c r="O177" s="23"/>
      <c r="P177" s="255">
        <f t="shared" ca="1" si="47"/>
        <v>0</v>
      </c>
      <c r="Q177" s="163">
        <f t="shared" ca="1" si="48"/>
        <v>0</v>
      </c>
      <c r="R177" s="164">
        <f ca="1">NPV(Q176,K177:$K$244) + ($A$13+$A$14+$A$15)/POWER(1+Q176,$A$28-D177+1)</f>
        <v>0</v>
      </c>
      <c r="S177" s="164">
        <f ca="1">NPV(Q177,K177:$K$244) + ($A$13+$A$14+$A$15)/POWER(1+Q177,$A$28-D177+1)</f>
        <v>0</v>
      </c>
      <c r="T177" s="45">
        <f t="shared" ca="1" si="49"/>
        <v>0</v>
      </c>
      <c r="U177" s="45">
        <f t="shared" ca="1" si="55"/>
        <v>0</v>
      </c>
      <c r="V177" s="45">
        <f t="shared" ca="1" si="56"/>
        <v>0</v>
      </c>
      <c r="W177" s="45">
        <f t="shared" ca="1" si="50"/>
        <v>0</v>
      </c>
      <c r="X177" s="25">
        <f t="shared" ca="1" si="39"/>
        <v>0</v>
      </c>
      <c r="Z177" s="28">
        <f t="shared" ca="1" si="57"/>
        <v>0</v>
      </c>
      <c r="AA177" s="233"/>
      <c r="AB177" s="45">
        <f t="shared" ca="1" si="51"/>
        <v>0</v>
      </c>
      <c r="AC177" s="45">
        <f t="shared" ca="1" si="40"/>
        <v>0</v>
      </c>
      <c r="AD177" s="25">
        <f t="shared" ca="1" si="41"/>
        <v>0</v>
      </c>
    </row>
    <row r="178" spans="4:30" x14ac:dyDescent="0.35">
      <c r="D178" s="20">
        <v>174</v>
      </c>
      <c r="E178" s="21">
        <f t="shared" ca="1" si="52"/>
        <v>63554</v>
      </c>
      <c r="F178" s="44">
        <f t="shared" ca="1" si="42"/>
        <v>63918</v>
      </c>
      <c r="G178" s="22" t="s">
        <v>119</v>
      </c>
      <c r="H178" s="44">
        <f t="shared" ca="1" si="53"/>
        <v>63554</v>
      </c>
      <c r="I178" s="45">
        <f t="shared" ca="1" si="43"/>
        <v>0</v>
      </c>
      <c r="J178" s="45">
        <f t="shared" ca="1" si="44"/>
        <v>0</v>
      </c>
      <c r="K178" s="45">
        <f t="shared" ca="1" si="45"/>
        <v>0</v>
      </c>
      <c r="L178" s="45"/>
      <c r="M178" s="45">
        <f t="shared" ca="1" si="54"/>
        <v>0</v>
      </c>
      <c r="N178" s="257">
        <f t="shared" ca="1" si="46"/>
        <v>0</v>
      </c>
      <c r="O178" s="23"/>
      <c r="P178" s="255">
        <f t="shared" ca="1" si="47"/>
        <v>0</v>
      </c>
      <c r="Q178" s="163">
        <f t="shared" ca="1" si="48"/>
        <v>0</v>
      </c>
      <c r="R178" s="164">
        <f ca="1">NPV(Q177,K178:$K$244) + ($A$13+$A$14+$A$15)/POWER(1+Q177,$A$28-D178+1)</f>
        <v>0</v>
      </c>
      <c r="S178" s="164">
        <f ca="1">NPV(Q178,K178:$K$244) + ($A$13+$A$14+$A$15)/POWER(1+Q178,$A$28-D178+1)</f>
        <v>0</v>
      </c>
      <c r="T178" s="45">
        <f t="shared" ca="1" si="49"/>
        <v>0</v>
      </c>
      <c r="U178" s="45">
        <f t="shared" ca="1" si="55"/>
        <v>0</v>
      </c>
      <c r="V178" s="45">
        <f t="shared" ca="1" si="56"/>
        <v>0</v>
      </c>
      <c r="W178" s="45">
        <f t="shared" ca="1" si="50"/>
        <v>0</v>
      </c>
      <c r="X178" s="25">
        <f t="shared" ca="1" si="39"/>
        <v>0</v>
      </c>
      <c r="Z178" s="28">
        <f t="shared" ca="1" si="57"/>
        <v>0</v>
      </c>
      <c r="AA178" s="233"/>
      <c r="AB178" s="45">
        <f t="shared" ca="1" si="51"/>
        <v>0</v>
      </c>
      <c r="AC178" s="45">
        <f t="shared" ca="1" si="40"/>
        <v>0</v>
      </c>
      <c r="AD178" s="25">
        <f t="shared" ca="1" si="41"/>
        <v>0</v>
      </c>
    </row>
    <row r="179" spans="4:30" x14ac:dyDescent="0.35">
      <c r="D179" s="20">
        <v>175</v>
      </c>
      <c r="E179" s="21">
        <f t="shared" ca="1" si="52"/>
        <v>63919</v>
      </c>
      <c r="F179" s="44">
        <f t="shared" ca="1" si="42"/>
        <v>64283</v>
      </c>
      <c r="G179" s="22" t="s">
        <v>119</v>
      </c>
      <c r="H179" s="44">
        <f t="shared" ca="1" si="53"/>
        <v>63919</v>
      </c>
      <c r="I179" s="45">
        <f t="shared" ca="1" si="43"/>
        <v>0</v>
      </c>
      <c r="J179" s="45">
        <f t="shared" ca="1" si="44"/>
        <v>0</v>
      </c>
      <c r="K179" s="45">
        <f t="shared" ca="1" si="45"/>
        <v>0</v>
      </c>
      <c r="L179" s="45"/>
      <c r="M179" s="45">
        <f t="shared" ca="1" si="54"/>
        <v>0</v>
      </c>
      <c r="N179" s="257">
        <f t="shared" ca="1" si="46"/>
        <v>0</v>
      </c>
      <c r="O179" s="23"/>
      <c r="P179" s="255">
        <f t="shared" ca="1" si="47"/>
        <v>0</v>
      </c>
      <c r="Q179" s="163">
        <f t="shared" ca="1" si="48"/>
        <v>0</v>
      </c>
      <c r="R179" s="164">
        <f ca="1">NPV(Q178,K179:$K$244) + ($A$13+$A$14+$A$15)/POWER(1+Q178,$A$28-D179+1)</f>
        <v>0</v>
      </c>
      <c r="S179" s="164">
        <f ca="1">NPV(Q179,K179:$K$244) + ($A$13+$A$14+$A$15)/POWER(1+Q179,$A$28-D179+1)</f>
        <v>0</v>
      </c>
      <c r="T179" s="45">
        <f t="shared" ca="1" si="49"/>
        <v>0</v>
      </c>
      <c r="U179" s="45">
        <f t="shared" ca="1" si="55"/>
        <v>0</v>
      </c>
      <c r="V179" s="45">
        <f t="shared" ca="1" si="56"/>
        <v>0</v>
      </c>
      <c r="W179" s="45">
        <f t="shared" ca="1" si="50"/>
        <v>0</v>
      </c>
      <c r="X179" s="25">
        <f t="shared" ca="1" si="39"/>
        <v>0</v>
      </c>
      <c r="Z179" s="28">
        <f t="shared" ca="1" si="57"/>
        <v>0</v>
      </c>
      <c r="AA179" s="233"/>
      <c r="AB179" s="45">
        <f t="shared" ca="1" si="51"/>
        <v>0</v>
      </c>
      <c r="AC179" s="45">
        <f t="shared" ca="1" si="40"/>
        <v>0</v>
      </c>
      <c r="AD179" s="25">
        <f t="shared" ca="1" si="41"/>
        <v>0</v>
      </c>
    </row>
    <row r="180" spans="4:30" x14ac:dyDescent="0.35">
      <c r="D180" s="20">
        <v>176</v>
      </c>
      <c r="E180" s="21">
        <f t="shared" ca="1" si="52"/>
        <v>64284</v>
      </c>
      <c r="F180" s="44">
        <f t="shared" ca="1" si="42"/>
        <v>64649</v>
      </c>
      <c r="G180" s="22" t="s">
        <v>119</v>
      </c>
      <c r="H180" s="44">
        <f t="shared" ca="1" si="53"/>
        <v>64284</v>
      </c>
      <c r="I180" s="45">
        <f t="shared" ca="1" si="43"/>
        <v>0</v>
      </c>
      <c r="J180" s="45">
        <f t="shared" ca="1" si="44"/>
        <v>0</v>
      </c>
      <c r="K180" s="45">
        <f t="shared" ca="1" si="45"/>
        <v>0</v>
      </c>
      <c r="L180" s="45"/>
      <c r="M180" s="45">
        <f t="shared" ca="1" si="54"/>
        <v>0</v>
      </c>
      <c r="N180" s="257">
        <f t="shared" ca="1" si="46"/>
        <v>0</v>
      </c>
      <c r="O180" s="23"/>
      <c r="P180" s="255">
        <f t="shared" ca="1" si="47"/>
        <v>0</v>
      </c>
      <c r="Q180" s="163">
        <f t="shared" ca="1" si="48"/>
        <v>0</v>
      </c>
      <c r="R180" s="164">
        <f ca="1">NPV(Q179,K180:$K$244) + ($A$13+$A$14+$A$15)/POWER(1+Q179,$A$28-D180+1)</f>
        <v>0</v>
      </c>
      <c r="S180" s="164">
        <f ca="1">NPV(Q180,K180:$K$244) + ($A$13+$A$14+$A$15)/POWER(1+Q180,$A$28-D180+1)</f>
        <v>0</v>
      </c>
      <c r="T180" s="45">
        <f t="shared" ca="1" si="49"/>
        <v>0</v>
      </c>
      <c r="U180" s="45">
        <f t="shared" ca="1" si="55"/>
        <v>0</v>
      </c>
      <c r="V180" s="45">
        <f t="shared" ca="1" si="56"/>
        <v>0</v>
      </c>
      <c r="W180" s="45">
        <f t="shared" ca="1" si="50"/>
        <v>0</v>
      </c>
      <c r="X180" s="25">
        <f t="shared" ca="1" si="39"/>
        <v>0</v>
      </c>
      <c r="Z180" s="28">
        <f t="shared" ca="1" si="57"/>
        <v>0</v>
      </c>
      <c r="AA180" s="233"/>
      <c r="AB180" s="45">
        <f t="shared" ca="1" si="51"/>
        <v>0</v>
      </c>
      <c r="AC180" s="45">
        <f t="shared" ca="1" si="40"/>
        <v>0</v>
      </c>
      <c r="AD180" s="25">
        <f t="shared" ca="1" si="41"/>
        <v>0</v>
      </c>
    </row>
    <row r="181" spans="4:30" x14ac:dyDescent="0.35">
      <c r="D181" s="20">
        <v>177</v>
      </c>
      <c r="E181" s="21">
        <f t="shared" ca="1" si="52"/>
        <v>64650</v>
      </c>
      <c r="F181" s="44">
        <f t="shared" ca="1" si="42"/>
        <v>65014</v>
      </c>
      <c r="G181" s="22" t="s">
        <v>119</v>
      </c>
      <c r="H181" s="44">
        <f t="shared" ca="1" si="53"/>
        <v>64650</v>
      </c>
      <c r="I181" s="45">
        <f t="shared" ca="1" si="43"/>
        <v>0</v>
      </c>
      <c r="J181" s="45">
        <f t="shared" ca="1" si="44"/>
        <v>0</v>
      </c>
      <c r="K181" s="45">
        <f t="shared" ca="1" si="45"/>
        <v>0</v>
      </c>
      <c r="L181" s="45"/>
      <c r="M181" s="45">
        <f t="shared" ca="1" si="54"/>
        <v>0</v>
      </c>
      <c r="N181" s="257">
        <f t="shared" ca="1" si="46"/>
        <v>0</v>
      </c>
      <c r="O181" s="23"/>
      <c r="P181" s="255">
        <f t="shared" ca="1" si="47"/>
        <v>0</v>
      </c>
      <c r="Q181" s="163">
        <f t="shared" ca="1" si="48"/>
        <v>0</v>
      </c>
      <c r="R181" s="164">
        <f ca="1">NPV(Q180,K181:$K$244) + ($A$13+$A$14+$A$15)/POWER(1+Q180,$A$28-D181+1)</f>
        <v>0</v>
      </c>
      <c r="S181" s="164">
        <f ca="1">NPV(Q181,K181:$K$244) + ($A$13+$A$14+$A$15)/POWER(1+Q181,$A$28-D181+1)</f>
        <v>0</v>
      </c>
      <c r="T181" s="45">
        <f t="shared" ca="1" si="49"/>
        <v>0</v>
      </c>
      <c r="U181" s="45">
        <f t="shared" ca="1" si="55"/>
        <v>0</v>
      </c>
      <c r="V181" s="45">
        <f t="shared" ca="1" si="56"/>
        <v>0</v>
      </c>
      <c r="W181" s="45">
        <f t="shared" ca="1" si="50"/>
        <v>0</v>
      </c>
      <c r="X181" s="25">
        <f t="shared" ca="1" si="39"/>
        <v>0</v>
      </c>
      <c r="Z181" s="28">
        <f t="shared" ca="1" si="57"/>
        <v>0</v>
      </c>
      <c r="AA181" s="233"/>
      <c r="AB181" s="45">
        <f t="shared" ca="1" si="51"/>
        <v>0</v>
      </c>
      <c r="AC181" s="45">
        <f t="shared" ca="1" si="40"/>
        <v>0</v>
      </c>
      <c r="AD181" s="25">
        <f t="shared" ca="1" si="41"/>
        <v>0</v>
      </c>
    </row>
    <row r="182" spans="4:30" x14ac:dyDescent="0.35">
      <c r="D182" s="20">
        <v>178</v>
      </c>
      <c r="E182" s="21">
        <f t="shared" ca="1" si="52"/>
        <v>65015</v>
      </c>
      <c r="F182" s="44">
        <f t="shared" ca="1" si="42"/>
        <v>65379</v>
      </c>
      <c r="G182" s="22" t="s">
        <v>119</v>
      </c>
      <c r="H182" s="44">
        <f t="shared" ca="1" si="53"/>
        <v>65015</v>
      </c>
      <c r="I182" s="45">
        <f t="shared" ca="1" si="43"/>
        <v>0</v>
      </c>
      <c r="J182" s="45">
        <f t="shared" ca="1" si="44"/>
        <v>0</v>
      </c>
      <c r="K182" s="45">
        <f t="shared" ca="1" si="45"/>
        <v>0</v>
      </c>
      <c r="L182" s="45"/>
      <c r="M182" s="45">
        <f t="shared" ca="1" si="54"/>
        <v>0</v>
      </c>
      <c r="N182" s="257">
        <f t="shared" ca="1" si="46"/>
        <v>0</v>
      </c>
      <c r="O182" s="23"/>
      <c r="P182" s="255">
        <f t="shared" ca="1" si="47"/>
        <v>0</v>
      </c>
      <c r="Q182" s="163">
        <f t="shared" ca="1" si="48"/>
        <v>0</v>
      </c>
      <c r="R182" s="164">
        <f ca="1">NPV(Q181,K182:$K$244) + ($A$13+$A$14+$A$15)/POWER(1+Q181,$A$28-D182+1)</f>
        <v>0</v>
      </c>
      <c r="S182" s="164">
        <f ca="1">NPV(Q182,K182:$K$244) + ($A$13+$A$14+$A$15)/POWER(1+Q182,$A$28-D182+1)</f>
        <v>0</v>
      </c>
      <c r="T182" s="45">
        <f t="shared" ca="1" si="49"/>
        <v>0</v>
      </c>
      <c r="U182" s="45">
        <f t="shared" ca="1" si="55"/>
        <v>0</v>
      </c>
      <c r="V182" s="45">
        <f t="shared" ca="1" si="56"/>
        <v>0</v>
      </c>
      <c r="W182" s="45">
        <f t="shared" ca="1" si="50"/>
        <v>0</v>
      </c>
      <c r="X182" s="25">
        <f t="shared" ca="1" si="39"/>
        <v>0</v>
      </c>
      <c r="Z182" s="28">
        <f t="shared" ca="1" si="57"/>
        <v>0</v>
      </c>
      <c r="AA182" s="233"/>
      <c r="AB182" s="45">
        <f t="shared" ca="1" si="51"/>
        <v>0</v>
      </c>
      <c r="AC182" s="45">
        <f t="shared" ca="1" si="40"/>
        <v>0</v>
      </c>
      <c r="AD182" s="25">
        <f t="shared" ca="1" si="41"/>
        <v>0</v>
      </c>
    </row>
    <row r="183" spans="4:30" x14ac:dyDescent="0.35">
      <c r="D183" s="20">
        <v>179</v>
      </c>
      <c r="E183" s="21">
        <f t="shared" ca="1" si="52"/>
        <v>65380</v>
      </c>
      <c r="F183" s="44">
        <f t="shared" ca="1" si="42"/>
        <v>65744</v>
      </c>
      <c r="G183" s="22" t="s">
        <v>119</v>
      </c>
      <c r="H183" s="44">
        <f t="shared" ca="1" si="53"/>
        <v>65380</v>
      </c>
      <c r="I183" s="45">
        <f t="shared" ca="1" si="43"/>
        <v>0</v>
      </c>
      <c r="J183" s="45">
        <f t="shared" ca="1" si="44"/>
        <v>0</v>
      </c>
      <c r="K183" s="45">
        <f t="shared" ca="1" si="45"/>
        <v>0</v>
      </c>
      <c r="L183" s="45"/>
      <c r="M183" s="45">
        <f t="shared" ca="1" si="54"/>
        <v>0</v>
      </c>
      <c r="N183" s="257">
        <f t="shared" ca="1" si="46"/>
        <v>0</v>
      </c>
      <c r="O183" s="23"/>
      <c r="P183" s="255">
        <f t="shared" ca="1" si="47"/>
        <v>0</v>
      </c>
      <c r="Q183" s="163">
        <f t="shared" ca="1" si="48"/>
        <v>0</v>
      </c>
      <c r="R183" s="164">
        <f ca="1">NPV(Q182,K183:$K$244) + ($A$13+$A$14+$A$15)/POWER(1+Q182,$A$28-D183+1)</f>
        <v>0</v>
      </c>
      <c r="S183" s="164">
        <f ca="1">NPV(Q183,K183:$K$244) + ($A$13+$A$14+$A$15)/POWER(1+Q183,$A$28-D183+1)</f>
        <v>0</v>
      </c>
      <c r="T183" s="45">
        <f t="shared" ca="1" si="49"/>
        <v>0</v>
      </c>
      <c r="U183" s="45">
        <f t="shared" ca="1" si="55"/>
        <v>0</v>
      </c>
      <c r="V183" s="45">
        <f t="shared" ca="1" si="56"/>
        <v>0</v>
      </c>
      <c r="W183" s="45">
        <f t="shared" ca="1" si="50"/>
        <v>0</v>
      </c>
      <c r="X183" s="25">
        <f t="shared" ca="1" si="39"/>
        <v>0</v>
      </c>
      <c r="Z183" s="28">
        <f t="shared" ca="1" si="57"/>
        <v>0</v>
      </c>
      <c r="AA183" s="233"/>
      <c r="AB183" s="45">
        <f t="shared" ca="1" si="51"/>
        <v>0</v>
      </c>
      <c r="AC183" s="45">
        <f t="shared" ca="1" si="40"/>
        <v>0</v>
      </c>
      <c r="AD183" s="25">
        <f t="shared" ca="1" si="41"/>
        <v>0</v>
      </c>
    </row>
    <row r="184" spans="4:30" x14ac:dyDescent="0.35">
      <c r="D184" s="20">
        <v>180</v>
      </c>
      <c r="E184" s="21">
        <f t="shared" ca="1" si="52"/>
        <v>65745</v>
      </c>
      <c r="F184" s="44">
        <f t="shared" ca="1" si="42"/>
        <v>66110</v>
      </c>
      <c r="G184" s="22" t="s">
        <v>119</v>
      </c>
      <c r="H184" s="44">
        <f t="shared" ca="1" si="53"/>
        <v>65745</v>
      </c>
      <c r="I184" s="45">
        <f t="shared" ca="1" si="43"/>
        <v>0</v>
      </c>
      <c r="J184" s="45">
        <f t="shared" ca="1" si="44"/>
        <v>0</v>
      </c>
      <c r="K184" s="45">
        <f t="shared" ca="1" si="45"/>
        <v>0</v>
      </c>
      <c r="L184" s="45"/>
      <c r="M184" s="45">
        <f t="shared" ca="1" si="54"/>
        <v>0</v>
      </c>
      <c r="N184" s="257">
        <f t="shared" ca="1" si="46"/>
        <v>0</v>
      </c>
      <c r="O184" s="23"/>
      <c r="P184" s="255">
        <f t="shared" ca="1" si="47"/>
        <v>0</v>
      </c>
      <c r="Q184" s="163">
        <f t="shared" ca="1" si="48"/>
        <v>0</v>
      </c>
      <c r="R184" s="164">
        <f ca="1">NPV(Q183,K184:$K$244) + ($A$13+$A$14+$A$15)/POWER(1+Q183,$A$28-D184+1)</f>
        <v>0</v>
      </c>
      <c r="S184" s="164">
        <f ca="1">NPV(Q184,K184:$K$244) + ($A$13+$A$14+$A$15)/POWER(1+Q184,$A$28-D184+1)</f>
        <v>0</v>
      </c>
      <c r="T184" s="45">
        <f t="shared" ca="1" si="49"/>
        <v>0</v>
      </c>
      <c r="U184" s="45">
        <f t="shared" ca="1" si="55"/>
        <v>0</v>
      </c>
      <c r="V184" s="45">
        <f t="shared" ca="1" si="56"/>
        <v>0</v>
      </c>
      <c r="W184" s="45">
        <f t="shared" ca="1" si="50"/>
        <v>0</v>
      </c>
      <c r="X184" s="25">
        <f t="shared" ca="1" si="39"/>
        <v>0</v>
      </c>
      <c r="Z184" s="28">
        <f t="shared" ca="1" si="57"/>
        <v>0</v>
      </c>
      <c r="AA184" s="233"/>
      <c r="AB184" s="45">
        <f t="shared" ca="1" si="51"/>
        <v>0</v>
      </c>
      <c r="AC184" s="45">
        <f t="shared" ca="1" si="40"/>
        <v>0</v>
      </c>
      <c r="AD184" s="25">
        <f t="shared" ca="1" si="41"/>
        <v>0</v>
      </c>
    </row>
    <row r="185" spans="4:30" x14ac:dyDescent="0.35">
      <c r="D185" s="20">
        <v>181</v>
      </c>
      <c r="E185" s="21">
        <f t="shared" ca="1" si="52"/>
        <v>66111</v>
      </c>
      <c r="F185" s="44">
        <f t="shared" ca="1" si="42"/>
        <v>66475</v>
      </c>
      <c r="G185" s="22" t="s">
        <v>119</v>
      </c>
      <c r="H185" s="44">
        <f t="shared" ca="1" si="53"/>
        <v>66111</v>
      </c>
      <c r="I185" s="45">
        <f t="shared" ca="1" si="43"/>
        <v>0</v>
      </c>
      <c r="J185" s="45">
        <f t="shared" ca="1" si="44"/>
        <v>0</v>
      </c>
      <c r="K185" s="45">
        <f t="shared" ca="1" si="45"/>
        <v>0</v>
      </c>
      <c r="L185" s="45"/>
      <c r="M185" s="45">
        <f t="shared" ca="1" si="54"/>
        <v>0</v>
      </c>
      <c r="N185" s="257">
        <f t="shared" ca="1" si="46"/>
        <v>0</v>
      </c>
      <c r="O185" s="23"/>
      <c r="P185" s="255">
        <f t="shared" ca="1" si="47"/>
        <v>0</v>
      </c>
      <c r="Q185" s="163">
        <f t="shared" ca="1" si="48"/>
        <v>0</v>
      </c>
      <c r="R185" s="164">
        <f ca="1">NPV(Q184,K185:$K$244) + ($A$13+$A$14+$A$15)/POWER(1+Q184,$A$28-D185+1)</f>
        <v>0</v>
      </c>
      <c r="S185" s="164">
        <f ca="1">NPV(Q185,K185:$K$244) + ($A$13+$A$14+$A$15)/POWER(1+Q185,$A$28-D185+1)</f>
        <v>0</v>
      </c>
      <c r="T185" s="45">
        <f t="shared" ca="1" si="49"/>
        <v>0</v>
      </c>
      <c r="U185" s="45">
        <f t="shared" ca="1" si="55"/>
        <v>0</v>
      </c>
      <c r="V185" s="45">
        <f t="shared" ca="1" si="56"/>
        <v>0</v>
      </c>
      <c r="W185" s="45">
        <f t="shared" ca="1" si="50"/>
        <v>0</v>
      </c>
      <c r="X185" s="25">
        <f t="shared" ca="1" si="39"/>
        <v>0</v>
      </c>
      <c r="Z185" s="28">
        <f t="shared" ca="1" si="57"/>
        <v>0</v>
      </c>
      <c r="AA185" s="233"/>
      <c r="AB185" s="45">
        <f t="shared" ca="1" si="51"/>
        <v>0</v>
      </c>
      <c r="AC185" s="45">
        <f t="shared" ca="1" si="40"/>
        <v>0</v>
      </c>
      <c r="AD185" s="25">
        <f t="shared" ca="1" si="41"/>
        <v>0</v>
      </c>
    </row>
    <row r="186" spans="4:30" x14ac:dyDescent="0.35">
      <c r="D186" s="20">
        <v>182</v>
      </c>
      <c r="E186" s="21">
        <f t="shared" ca="1" si="52"/>
        <v>66476</v>
      </c>
      <c r="F186" s="44">
        <f t="shared" ca="1" si="42"/>
        <v>66840</v>
      </c>
      <c r="G186" s="22" t="s">
        <v>119</v>
      </c>
      <c r="H186" s="44">
        <f t="shared" ca="1" si="53"/>
        <v>66476</v>
      </c>
      <c r="I186" s="45">
        <f t="shared" ca="1" si="43"/>
        <v>0</v>
      </c>
      <c r="J186" s="45">
        <f t="shared" ca="1" si="44"/>
        <v>0</v>
      </c>
      <c r="K186" s="45">
        <f t="shared" ca="1" si="45"/>
        <v>0</v>
      </c>
      <c r="L186" s="45"/>
      <c r="M186" s="45">
        <f t="shared" ca="1" si="54"/>
        <v>0</v>
      </c>
      <c r="N186" s="257">
        <f t="shared" ca="1" si="46"/>
        <v>0</v>
      </c>
      <c r="O186" s="23"/>
      <c r="P186" s="255">
        <f t="shared" ca="1" si="47"/>
        <v>0</v>
      </c>
      <c r="Q186" s="163">
        <f t="shared" ca="1" si="48"/>
        <v>0</v>
      </c>
      <c r="R186" s="164">
        <f ca="1">NPV(Q185,K186:$K$244) + ($A$13+$A$14+$A$15)/POWER(1+Q185,$A$28-D186+1)</f>
        <v>0</v>
      </c>
      <c r="S186" s="164">
        <f ca="1">NPV(Q186,K186:$K$244) + ($A$13+$A$14+$A$15)/POWER(1+Q186,$A$28-D186+1)</f>
        <v>0</v>
      </c>
      <c r="T186" s="45">
        <f t="shared" ca="1" si="49"/>
        <v>0</v>
      </c>
      <c r="U186" s="45">
        <f t="shared" ca="1" si="55"/>
        <v>0</v>
      </c>
      <c r="V186" s="45">
        <f t="shared" ca="1" si="56"/>
        <v>0</v>
      </c>
      <c r="W186" s="45">
        <f t="shared" ca="1" si="50"/>
        <v>0</v>
      </c>
      <c r="X186" s="25">
        <f t="shared" ca="1" si="39"/>
        <v>0</v>
      </c>
      <c r="Z186" s="28">
        <f t="shared" ca="1" si="57"/>
        <v>0</v>
      </c>
      <c r="AA186" s="233"/>
      <c r="AB186" s="45">
        <f t="shared" ca="1" si="51"/>
        <v>0</v>
      </c>
      <c r="AC186" s="45">
        <f t="shared" ca="1" si="40"/>
        <v>0</v>
      </c>
      <c r="AD186" s="25">
        <f t="shared" ca="1" si="41"/>
        <v>0</v>
      </c>
    </row>
    <row r="187" spans="4:30" x14ac:dyDescent="0.35">
      <c r="D187" s="20">
        <v>183</v>
      </c>
      <c r="E187" s="21">
        <f t="shared" ca="1" si="52"/>
        <v>66841</v>
      </c>
      <c r="F187" s="44">
        <f t="shared" ca="1" si="42"/>
        <v>67205</v>
      </c>
      <c r="G187" s="22" t="s">
        <v>119</v>
      </c>
      <c r="H187" s="44">
        <f t="shared" ca="1" si="53"/>
        <v>66841</v>
      </c>
      <c r="I187" s="45">
        <f t="shared" ca="1" si="43"/>
        <v>0</v>
      </c>
      <c r="J187" s="45">
        <f t="shared" ca="1" si="44"/>
        <v>0</v>
      </c>
      <c r="K187" s="45">
        <f t="shared" ca="1" si="45"/>
        <v>0</v>
      </c>
      <c r="L187" s="45"/>
      <c r="M187" s="45">
        <f t="shared" ca="1" si="54"/>
        <v>0</v>
      </c>
      <c r="N187" s="257">
        <f t="shared" ca="1" si="46"/>
        <v>0</v>
      </c>
      <c r="O187" s="23"/>
      <c r="P187" s="255">
        <f t="shared" ca="1" si="47"/>
        <v>0</v>
      </c>
      <c r="Q187" s="163">
        <f t="shared" ca="1" si="48"/>
        <v>0</v>
      </c>
      <c r="R187" s="164">
        <f ca="1">NPV(Q186,K187:$K$244) + ($A$13+$A$14+$A$15)/POWER(1+Q186,$A$28-D187+1)</f>
        <v>0</v>
      </c>
      <c r="S187" s="164">
        <f ca="1">NPV(Q187,K187:$K$244) + ($A$13+$A$14+$A$15)/POWER(1+Q187,$A$28-D187+1)</f>
        <v>0</v>
      </c>
      <c r="T187" s="45">
        <f t="shared" ca="1" si="49"/>
        <v>0</v>
      </c>
      <c r="U187" s="45">
        <f t="shared" ca="1" si="55"/>
        <v>0</v>
      </c>
      <c r="V187" s="45">
        <f t="shared" ca="1" si="56"/>
        <v>0</v>
      </c>
      <c r="W187" s="45">
        <f t="shared" ca="1" si="50"/>
        <v>0</v>
      </c>
      <c r="X187" s="25">
        <f t="shared" ca="1" si="39"/>
        <v>0</v>
      </c>
      <c r="Z187" s="28">
        <f t="shared" ca="1" si="57"/>
        <v>0</v>
      </c>
      <c r="AA187" s="233"/>
      <c r="AB187" s="45">
        <f t="shared" ca="1" si="51"/>
        <v>0</v>
      </c>
      <c r="AC187" s="45">
        <f t="shared" ca="1" si="40"/>
        <v>0</v>
      </c>
      <c r="AD187" s="25">
        <f t="shared" ca="1" si="41"/>
        <v>0</v>
      </c>
    </row>
    <row r="188" spans="4:30" x14ac:dyDescent="0.35">
      <c r="D188" s="20">
        <v>184</v>
      </c>
      <c r="E188" s="21">
        <f t="shared" ca="1" si="52"/>
        <v>67206</v>
      </c>
      <c r="F188" s="44">
        <f t="shared" ca="1" si="42"/>
        <v>67571</v>
      </c>
      <c r="G188" s="22" t="s">
        <v>119</v>
      </c>
      <c r="H188" s="44">
        <f t="shared" ca="1" si="53"/>
        <v>67206</v>
      </c>
      <c r="I188" s="45">
        <f t="shared" ca="1" si="43"/>
        <v>0</v>
      </c>
      <c r="J188" s="45">
        <f t="shared" ca="1" si="44"/>
        <v>0</v>
      </c>
      <c r="K188" s="45">
        <f t="shared" ca="1" si="45"/>
        <v>0</v>
      </c>
      <c r="L188" s="45"/>
      <c r="M188" s="45">
        <f t="shared" ca="1" si="54"/>
        <v>0</v>
      </c>
      <c r="N188" s="257">
        <f t="shared" ca="1" si="46"/>
        <v>0</v>
      </c>
      <c r="O188" s="23"/>
      <c r="P188" s="255">
        <f t="shared" ca="1" si="47"/>
        <v>0</v>
      </c>
      <c r="Q188" s="163">
        <f t="shared" ca="1" si="48"/>
        <v>0</v>
      </c>
      <c r="R188" s="164">
        <f ca="1">NPV(Q187,K188:$K$244) + ($A$13+$A$14+$A$15)/POWER(1+Q187,$A$28-D188+1)</f>
        <v>0</v>
      </c>
      <c r="S188" s="164">
        <f ca="1">NPV(Q188,K188:$K$244) + ($A$13+$A$14+$A$15)/POWER(1+Q188,$A$28-D188+1)</f>
        <v>0</v>
      </c>
      <c r="T188" s="45">
        <f t="shared" ca="1" si="49"/>
        <v>0</v>
      </c>
      <c r="U188" s="45">
        <f t="shared" ca="1" si="55"/>
        <v>0</v>
      </c>
      <c r="V188" s="45">
        <f t="shared" ca="1" si="56"/>
        <v>0</v>
      </c>
      <c r="W188" s="45">
        <f t="shared" ca="1" si="50"/>
        <v>0</v>
      </c>
      <c r="X188" s="25">
        <f t="shared" ca="1" si="39"/>
        <v>0</v>
      </c>
      <c r="Z188" s="28">
        <f t="shared" ca="1" si="57"/>
        <v>0</v>
      </c>
      <c r="AA188" s="233"/>
      <c r="AB188" s="45">
        <f t="shared" ca="1" si="51"/>
        <v>0</v>
      </c>
      <c r="AC188" s="45">
        <f t="shared" ca="1" si="40"/>
        <v>0</v>
      </c>
      <c r="AD188" s="25">
        <f t="shared" ca="1" si="41"/>
        <v>0</v>
      </c>
    </row>
    <row r="189" spans="4:30" x14ac:dyDescent="0.35">
      <c r="D189" s="20">
        <v>185</v>
      </c>
      <c r="E189" s="21">
        <f t="shared" ca="1" si="52"/>
        <v>67572</v>
      </c>
      <c r="F189" s="44">
        <f t="shared" ca="1" si="42"/>
        <v>67936</v>
      </c>
      <c r="G189" s="22" t="s">
        <v>119</v>
      </c>
      <c r="H189" s="44">
        <f t="shared" ca="1" si="53"/>
        <v>67572</v>
      </c>
      <c r="I189" s="45">
        <f t="shared" ca="1" si="43"/>
        <v>0</v>
      </c>
      <c r="J189" s="45">
        <f t="shared" ca="1" si="44"/>
        <v>0</v>
      </c>
      <c r="K189" s="45">
        <f t="shared" ca="1" si="45"/>
        <v>0</v>
      </c>
      <c r="L189" s="45"/>
      <c r="M189" s="45">
        <f t="shared" ca="1" si="54"/>
        <v>0</v>
      </c>
      <c r="N189" s="257">
        <f t="shared" ca="1" si="46"/>
        <v>0</v>
      </c>
      <c r="O189" s="23"/>
      <c r="P189" s="255">
        <f t="shared" ca="1" si="47"/>
        <v>0</v>
      </c>
      <c r="Q189" s="163">
        <f t="shared" ca="1" si="48"/>
        <v>0</v>
      </c>
      <c r="R189" s="164">
        <f ca="1">NPV(Q188,K189:$K$244) + ($A$13+$A$14+$A$15)/POWER(1+Q188,$A$28-D189+1)</f>
        <v>0</v>
      </c>
      <c r="S189" s="164">
        <f ca="1">NPV(Q189,K189:$K$244) + ($A$13+$A$14+$A$15)/POWER(1+Q189,$A$28-D189+1)</f>
        <v>0</v>
      </c>
      <c r="T189" s="45">
        <f t="shared" ca="1" si="49"/>
        <v>0</v>
      </c>
      <c r="U189" s="45">
        <f t="shared" ca="1" si="55"/>
        <v>0</v>
      </c>
      <c r="V189" s="45">
        <f t="shared" ca="1" si="56"/>
        <v>0</v>
      </c>
      <c r="W189" s="45">
        <f t="shared" ca="1" si="50"/>
        <v>0</v>
      </c>
      <c r="X189" s="25">
        <f t="shared" ca="1" si="39"/>
        <v>0</v>
      </c>
      <c r="Z189" s="28">
        <f t="shared" ca="1" si="57"/>
        <v>0</v>
      </c>
      <c r="AA189" s="233"/>
      <c r="AB189" s="45">
        <f t="shared" ca="1" si="51"/>
        <v>0</v>
      </c>
      <c r="AC189" s="45">
        <f t="shared" ca="1" si="40"/>
        <v>0</v>
      </c>
      <c r="AD189" s="25">
        <f t="shared" ca="1" si="41"/>
        <v>0</v>
      </c>
    </row>
    <row r="190" spans="4:30" x14ac:dyDescent="0.35">
      <c r="D190" s="20">
        <v>186</v>
      </c>
      <c r="E190" s="21">
        <f t="shared" ca="1" si="52"/>
        <v>67937</v>
      </c>
      <c r="F190" s="44">
        <f t="shared" ca="1" si="42"/>
        <v>68301</v>
      </c>
      <c r="G190" s="22" t="s">
        <v>119</v>
      </c>
      <c r="H190" s="44">
        <f t="shared" ca="1" si="53"/>
        <v>67937</v>
      </c>
      <c r="I190" s="45">
        <f t="shared" ca="1" si="43"/>
        <v>0</v>
      </c>
      <c r="J190" s="45">
        <f t="shared" ca="1" si="44"/>
        <v>0</v>
      </c>
      <c r="K190" s="45">
        <f t="shared" ca="1" si="45"/>
        <v>0</v>
      </c>
      <c r="L190" s="45"/>
      <c r="M190" s="45">
        <f t="shared" ca="1" si="54"/>
        <v>0</v>
      </c>
      <c r="N190" s="257">
        <f t="shared" ca="1" si="46"/>
        <v>0</v>
      </c>
      <c r="O190" s="23"/>
      <c r="P190" s="255">
        <f t="shared" ca="1" si="47"/>
        <v>0</v>
      </c>
      <c r="Q190" s="163">
        <f t="shared" ca="1" si="48"/>
        <v>0</v>
      </c>
      <c r="R190" s="164">
        <f ca="1">NPV(Q189,K190:$K$244) + ($A$13+$A$14+$A$15)/POWER(1+Q189,$A$28-D190+1)</f>
        <v>0</v>
      </c>
      <c r="S190" s="164">
        <f ca="1">NPV(Q190,K190:$K$244) + ($A$13+$A$14+$A$15)/POWER(1+Q190,$A$28-D190+1)</f>
        <v>0</v>
      </c>
      <c r="T190" s="45">
        <f t="shared" ca="1" si="49"/>
        <v>0</v>
      </c>
      <c r="U190" s="45">
        <f t="shared" ca="1" si="55"/>
        <v>0</v>
      </c>
      <c r="V190" s="45">
        <f t="shared" ca="1" si="56"/>
        <v>0</v>
      </c>
      <c r="W190" s="45">
        <f t="shared" ca="1" si="50"/>
        <v>0</v>
      </c>
      <c r="X190" s="25">
        <f t="shared" ca="1" si="39"/>
        <v>0</v>
      </c>
      <c r="Z190" s="28">
        <f t="shared" ca="1" si="57"/>
        <v>0</v>
      </c>
      <c r="AA190" s="233"/>
      <c r="AB190" s="45">
        <f t="shared" ca="1" si="51"/>
        <v>0</v>
      </c>
      <c r="AC190" s="45">
        <f t="shared" ca="1" si="40"/>
        <v>0</v>
      </c>
      <c r="AD190" s="25">
        <f t="shared" ca="1" si="41"/>
        <v>0</v>
      </c>
    </row>
    <row r="191" spans="4:30" x14ac:dyDescent="0.35">
      <c r="D191" s="20">
        <v>187</v>
      </c>
      <c r="E191" s="21">
        <f t="shared" ca="1" si="52"/>
        <v>68302</v>
      </c>
      <c r="F191" s="44">
        <f t="shared" ca="1" si="42"/>
        <v>68666</v>
      </c>
      <c r="G191" s="22" t="s">
        <v>119</v>
      </c>
      <c r="H191" s="44">
        <f t="shared" ca="1" si="53"/>
        <v>68302</v>
      </c>
      <c r="I191" s="45">
        <f t="shared" ca="1" si="43"/>
        <v>0</v>
      </c>
      <c r="J191" s="45">
        <f t="shared" ca="1" si="44"/>
        <v>0</v>
      </c>
      <c r="K191" s="45">
        <f t="shared" ca="1" si="45"/>
        <v>0</v>
      </c>
      <c r="L191" s="45"/>
      <c r="M191" s="45">
        <f t="shared" ca="1" si="54"/>
        <v>0</v>
      </c>
      <c r="N191" s="257">
        <f t="shared" ca="1" si="46"/>
        <v>0</v>
      </c>
      <c r="O191" s="23"/>
      <c r="P191" s="255">
        <f t="shared" ca="1" si="47"/>
        <v>0</v>
      </c>
      <c r="Q191" s="163">
        <f t="shared" ca="1" si="48"/>
        <v>0</v>
      </c>
      <c r="R191" s="164">
        <f ca="1">NPV(Q190,K191:$K$244) + ($A$13+$A$14+$A$15)/POWER(1+Q190,$A$28-D191+1)</f>
        <v>0</v>
      </c>
      <c r="S191" s="164">
        <f ca="1">NPV(Q191,K191:$K$244) + ($A$13+$A$14+$A$15)/POWER(1+Q191,$A$28-D191+1)</f>
        <v>0</v>
      </c>
      <c r="T191" s="45">
        <f t="shared" ca="1" si="49"/>
        <v>0</v>
      </c>
      <c r="U191" s="45">
        <f t="shared" ca="1" si="55"/>
        <v>0</v>
      </c>
      <c r="V191" s="45">
        <f t="shared" ca="1" si="56"/>
        <v>0</v>
      </c>
      <c r="W191" s="45">
        <f t="shared" ca="1" si="50"/>
        <v>0</v>
      </c>
      <c r="X191" s="25">
        <f t="shared" ca="1" si="39"/>
        <v>0</v>
      </c>
      <c r="Z191" s="28">
        <f t="shared" ca="1" si="57"/>
        <v>0</v>
      </c>
      <c r="AA191" s="233"/>
      <c r="AB191" s="45">
        <f t="shared" ca="1" si="51"/>
        <v>0</v>
      </c>
      <c r="AC191" s="45">
        <f t="shared" ca="1" si="40"/>
        <v>0</v>
      </c>
      <c r="AD191" s="25">
        <f t="shared" ca="1" si="41"/>
        <v>0</v>
      </c>
    </row>
    <row r="192" spans="4:30" x14ac:dyDescent="0.35">
      <c r="D192" s="20">
        <v>188</v>
      </c>
      <c r="E192" s="21">
        <f t="shared" ca="1" si="52"/>
        <v>68667</v>
      </c>
      <c r="F192" s="44">
        <f t="shared" ca="1" si="42"/>
        <v>69032</v>
      </c>
      <c r="G192" s="22" t="s">
        <v>119</v>
      </c>
      <c r="H192" s="44">
        <f t="shared" ca="1" si="53"/>
        <v>68667</v>
      </c>
      <c r="I192" s="45">
        <f t="shared" ca="1" si="43"/>
        <v>0</v>
      </c>
      <c r="J192" s="45">
        <f t="shared" ca="1" si="44"/>
        <v>0</v>
      </c>
      <c r="K192" s="45">
        <f t="shared" ca="1" si="45"/>
        <v>0</v>
      </c>
      <c r="L192" s="45"/>
      <c r="M192" s="45">
        <f t="shared" ca="1" si="54"/>
        <v>0</v>
      </c>
      <c r="N192" s="257">
        <f t="shared" ca="1" si="46"/>
        <v>0</v>
      </c>
      <c r="O192" s="23"/>
      <c r="P192" s="255">
        <f t="shared" ca="1" si="47"/>
        <v>0</v>
      </c>
      <c r="Q192" s="163">
        <f t="shared" ca="1" si="48"/>
        <v>0</v>
      </c>
      <c r="R192" s="164">
        <f ca="1">NPV(Q191,K192:$K$244) + ($A$13+$A$14+$A$15)/POWER(1+Q191,$A$28-D192+1)</f>
        <v>0</v>
      </c>
      <c r="S192" s="164">
        <f ca="1">NPV(Q192,K192:$K$244) + ($A$13+$A$14+$A$15)/POWER(1+Q192,$A$28-D192+1)</f>
        <v>0</v>
      </c>
      <c r="T192" s="45">
        <f t="shared" ca="1" si="49"/>
        <v>0</v>
      </c>
      <c r="U192" s="45">
        <f t="shared" ca="1" si="55"/>
        <v>0</v>
      </c>
      <c r="V192" s="45">
        <f t="shared" ca="1" si="56"/>
        <v>0</v>
      </c>
      <c r="W192" s="45">
        <f t="shared" ca="1" si="50"/>
        <v>0</v>
      </c>
      <c r="X192" s="25">
        <f t="shared" ca="1" si="39"/>
        <v>0</v>
      </c>
      <c r="Z192" s="28">
        <f t="shared" ca="1" si="57"/>
        <v>0</v>
      </c>
      <c r="AA192" s="233"/>
      <c r="AB192" s="45">
        <f t="shared" ca="1" si="51"/>
        <v>0</v>
      </c>
      <c r="AC192" s="45">
        <f t="shared" ca="1" si="40"/>
        <v>0</v>
      </c>
      <c r="AD192" s="25">
        <f t="shared" ca="1" si="41"/>
        <v>0</v>
      </c>
    </row>
    <row r="193" spans="4:30" x14ac:dyDescent="0.35">
      <c r="D193" s="20">
        <v>189</v>
      </c>
      <c r="E193" s="21">
        <f t="shared" ca="1" si="52"/>
        <v>69033</v>
      </c>
      <c r="F193" s="44">
        <f t="shared" ca="1" si="42"/>
        <v>69397</v>
      </c>
      <c r="G193" s="22" t="s">
        <v>119</v>
      </c>
      <c r="H193" s="44">
        <f t="shared" ca="1" si="53"/>
        <v>69033</v>
      </c>
      <c r="I193" s="45">
        <f t="shared" ca="1" si="43"/>
        <v>0</v>
      </c>
      <c r="J193" s="45">
        <f t="shared" ca="1" si="44"/>
        <v>0</v>
      </c>
      <c r="K193" s="45">
        <f t="shared" ca="1" si="45"/>
        <v>0</v>
      </c>
      <c r="L193" s="45"/>
      <c r="M193" s="45">
        <f t="shared" ca="1" si="54"/>
        <v>0</v>
      </c>
      <c r="N193" s="257">
        <f t="shared" ca="1" si="46"/>
        <v>0</v>
      </c>
      <c r="O193" s="23"/>
      <c r="P193" s="255">
        <f t="shared" ca="1" si="47"/>
        <v>0</v>
      </c>
      <c r="Q193" s="163">
        <f t="shared" ca="1" si="48"/>
        <v>0</v>
      </c>
      <c r="R193" s="164">
        <f ca="1">NPV(Q192,K193:$K$244) + ($A$13+$A$14+$A$15)/POWER(1+Q192,$A$28-D193+1)</f>
        <v>0</v>
      </c>
      <c r="S193" s="164">
        <f ca="1">NPV(Q193,K193:$K$244) + ($A$13+$A$14+$A$15)/POWER(1+Q193,$A$28-D193+1)</f>
        <v>0</v>
      </c>
      <c r="T193" s="45">
        <f t="shared" ca="1" si="49"/>
        <v>0</v>
      </c>
      <c r="U193" s="45">
        <f t="shared" ca="1" si="55"/>
        <v>0</v>
      </c>
      <c r="V193" s="45">
        <f t="shared" ca="1" si="56"/>
        <v>0</v>
      </c>
      <c r="W193" s="45">
        <f t="shared" ca="1" si="50"/>
        <v>0</v>
      </c>
      <c r="X193" s="25">
        <f t="shared" ca="1" si="39"/>
        <v>0</v>
      </c>
      <c r="Z193" s="28">
        <f t="shared" ca="1" si="57"/>
        <v>0</v>
      </c>
      <c r="AA193" s="233"/>
      <c r="AB193" s="45">
        <f t="shared" ca="1" si="51"/>
        <v>0</v>
      </c>
      <c r="AC193" s="45">
        <f t="shared" ca="1" si="40"/>
        <v>0</v>
      </c>
      <c r="AD193" s="25">
        <f t="shared" ca="1" si="41"/>
        <v>0</v>
      </c>
    </row>
    <row r="194" spans="4:30" x14ac:dyDescent="0.35">
      <c r="D194" s="20">
        <v>190</v>
      </c>
      <c r="E194" s="21">
        <f t="shared" ca="1" si="52"/>
        <v>69398</v>
      </c>
      <c r="F194" s="44">
        <f t="shared" ca="1" si="42"/>
        <v>69762</v>
      </c>
      <c r="G194" s="22" t="s">
        <v>119</v>
      </c>
      <c r="H194" s="44">
        <f t="shared" ca="1" si="53"/>
        <v>69398</v>
      </c>
      <c r="I194" s="45">
        <f t="shared" ca="1" si="43"/>
        <v>0</v>
      </c>
      <c r="J194" s="45">
        <f t="shared" ca="1" si="44"/>
        <v>0</v>
      </c>
      <c r="K194" s="45">
        <f t="shared" ca="1" si="45"/>
        <v>0</v>
      </c>
      <c r="L194" s="45"/>
      <c r="M194" s="45">
        <f t="shared" ca="1" si="54"/>
        <v>0</v>
      </c>
      <c r="N194" s="257">
        <f t="shared" ca="1" si="46"/>
        <v>0</v>
      </c>
      <c r="O194" s="23"/>
      <c r="P194" s="255">
        <f t="shared" ca="1" si="47"/>
        <v>0</v>
      </c>
      <c r="Q194" s="163">
        <f t="shared" ca="1" si="48"/>
        <v>0</v>
      </c>
      <c r="R194" s="164">
        <f ca="1">NPV(Q193,K194:$K$244) + ($A$13+$A$14+$A$15)/POWER(1+Q193,$A$28-D194+1)</f>
        <v>0</v>
      </c>
      <c r="S194" s="164">
        <f ca="1">NPV(Q194,K194:$K$244) + ($A$13+$A$14+$A$15)/POWER(1+Q194,$A$28-D194+1)</f>
        <v>0</v>
      </c>
      <c r="T194" s="45">
        <f t="shared" ca="1" si="49"/>
        <v>0</v>
      </c>
      <c r="U194" s="45">
        <f t="shared" ca="1" si="55"/>
        <v>0</v>
      </c>
      <c r="V194" s="45">
        <f t="shared" ca="1" si="56"/>
        <v>0</v>
      </c>
      <c r="W194" s="45">
        <f t="shared" ca="1" si="50"/>
        <v>0</v>
      </c>
      <c r="X194" s="25">
        <f t="shared" ca="1" si="39"/>
        <v>0</v>
      </c>
      <c r="Z194" s="28">
        <f t="shared" ca="1" si="57"/>
        <v>0</v>
      </c>
      <c r="AA194" s="233"/>
      <c r="AB194" s="45">
        <f t="shared" ca="1" si="51"/>
        <v>0</v>
      </c>
      <c r="AC194" s="45">
        <f t="shared" ca="1" si="40"/>
        <v>0</v>
      </c>
      <c r="AD194" s="25">
        <f t="shared" ca="1" si="41"/>
        <v>0</v>
      </c>
    </row>
    <row r="195" spans="4:30" x14ac:dyDescent="0.35">
      <c r="D195" s="20">
        <v>191</v>
      </c>
      <c r="E195" s="21">
        <f t="shared" ca="1" si="52"/>
        <v>69763</v>
      </c>
      <c r="F195" s="44">
        <f t="shared" ca="1" si="42"/>
        <v>70127</v>
      </c>
      <c r="G195" s="22" t="s">
        <v>119</v>
      </c>
      <c r="H195" s="44">
        <f t="shared" ca="1" si="53"/>
        <v>69763</v>
      </c>
      <c r="I195" s="45">
        <f t="shared" ca="1" si="43"/>
        <v>0</v>
      </c>
      <c r="J195" s="45">
        <f t="shared" ca="1" si="44"/>
        <v>0</v>
      </c>
      <c r="K195" s="45">
        <f t="shared" ca="1" si="45"/>
        <v>0</v>
      </c>
      <c r="L195" s="45"/>
      <c r="M195" s="45">
        <f t="shared" ca="1" si="54"/>
        <v>0</v>
      </c>
      <c r="N195" s="257">
        <f t="shared" ca="1" si="46"/>
        <v>0</v>
      </c>
      <c r="O195" s="23"/>
      <c r="P195" s="255">
        <f t="shared" ca="1" si="47"/>
        <v>0</v>
      </c>
      <c r="Q195" s="163">
        <f t="shared" ca="1" si="48"/>
        <v>0</v>
      </c>
      <c r="R195" s="164">
        <f ca="1">NPV(Q194,K195:$K$244) + ($A$13+$A$14+$A$15)/POWER(1+Q194,$A$28-D195+1)</f>
        <v>0</v>
      </c>
      <c r="S195" s="164">
        <f ca="1">NPV(Q195,K195:$K$244) + ($A$13+$A$14+$A$15)/POWER(1+Q195,$A$28-D195+1)</f>
        <v>0</v>
      </c>
      <c r="T195" s="45">
        <f t="shared" ca="1" si="49"/>
        <v>0</v>
      </c>
      <c r="U195" s="45">
        <f t="shared" ca="1" si="55"/>
        <v>0</v>
      </c>
      <c r="V195" s="45">
        <f t="shared" ca="1" si="56"/>
        <v>0</v>
      </c>
      <c r="W195" s="45">
        <f t="shared" ca="1" si="50"/>
        <v>0</v>
      </c>
      <c r="X195" s="25">
        <f t="shared" ca="1" si="39"/>
        <v>0</v>
      </c>
      <c r="Z195" s="28">
        <f t="shared" ca="1" si="57"/>
        <v>0</v>
      </c>
      <c r="AA195" s="233"/>
      <c r="AB195" s="45">
        <f t="shared" ca="1" si="51"/>
        <v>0</v>
      </c>
      <c r="AC195" s="45">
        <f t="shared" ca="1" si="40"/>
        <v>0</v>
      </c>
      <c r="AD195" s="25">
        <f t="shared" ca="1" si="41"/>
        <v>0</v>
      </c>
    </row>
    <row r="196" spans="4:30" x14ac:dyDescent="0.35">
      <c r="D196" s="20">
        <v>192</v>
      </c>
      <c r="E196" s="21">
        <f t="shared" ca="1" si="52"/>
        <v>70128</v>
      </c>
      <c r="F196" s="44">
        <f t="shared" ca="1" si="42"/>
        <v>70493</v>
      </c>
      <c r="G196" s="22" t="s">
        <v>119</v>
      </c>
      <c r="H196" s="44">
        <f t="shared" ca="1" si="53"/>
        <v>70128</v>
      </c>
      <c r="I196" s="45">
        <f t="shared" ca="1" si="43"/>
        <v>0</v>
      </c>
      <c r="J196" s="45">
        <f t="shared" ca="1" si="44"/>
        <v>0</v>
      </c>
      <c r="K196" s="45">
        <f t="shared" ca="1" si="45"/>
        <v>0</v>
      </c>
      <c r="L196" s="45"/>
      <c r="M196" s="45">
        <f t="shared" ca="1" si="54"/>
        <v>0</v>
      </c>
      <c r="N196" s="257">
        <f t="shared" ca="1" si="46"/>
        <v>0</v>
      </c>
      <c r="O196" s="23"/>
      <c r="P196" s="255">
        <f t="shared" ca="1" si="47"/>
        <v>0</v>
      </c>
      <c r="Q196" s="163">
        <f t="shared" ca="1" si="48"/>
        <v>0</v>
      </c>
      <c r="R196" s="164">
        <f ca="1">NPV(Q195,K196:$K$244) + ($A$13+$A$14+$A$15)/POWER(1+Q195,$A$28-D196+1)</f>
        <v>0</v>
      </c>
      <c r="S196" s="164">
        <f ca="1">NPV(Q196,K196:$K$244) + ($A$13+$A$14+$A$15)/POWER(1+Q196,$A$28-D196+1)</f>
        <v>0</v>
      </c>
      <c r="T196" s="45">
        <f t="shared" ca="1" si="49"/>
        <v>0</v>
      </c>
      <c r="U196" s="45">
        <f t="shared" ca="1" si="55"/>
        <v>0</v>
      </c>
      <c r="V196" s="45">
        <f t="shared" ca="1" si="56"/>
        <v>0</v>
      </c>
      <c r="W196" s="45">
        <f t="shared" ca="1" si="50"/>
        <v>0</v>
      </c>
      <c r="X196" s="25">
        <f t="shared" ref="X196:X244" ca="1" si="58">T196+W196+U196+V196</f>
        <v>0</v>
      </c>
      <c r="Z196" s="28">
        <f t="shared" ca="1" si="57"/>
        <v>0</v>
      </c>
      <c r="AA196" s="233"/>
      <c r="AB196" s="45">
        <f t="shared" ca="1" si="51"/>
        <v>0</v>
      </c>
      <c r="AC196" s="45">
        <f t="shared" ref="AC196:AC244" ca="1" si="59">W196</f>
        <v>0</v>
      </c>
      <c r="AD196" s="25">
        <f t="shared" ref="AD196:AD244" ca="1" si="60">Z196-AA196-AB196+AC196</f>
        <v>0</v>
      </c>
    </row>
    <row r="197" spans="4:30" x14ac:dyDescent="0.35">
      <c r="D197" s="20">
        <v>193</v>
      </c>
      <c r="E197" s="21">
        <f t="shared" ca="1" si="52"/>
        <v>70494</v>
      </c>
      <c r="F197" s="44">
        <f t="shared" ref="F197:F244" ca="1" si="61">E198-1</f>
        <v>70858</v>
      </c>
      <c r="G197" s="22" t="s">
        <v>119</v>
      </c>
      <c r="H197" s="44">
        <f t="shared" ca="1" si="53"/>
        <v>70494</v>
      </c>
      <c r="I197" s="45">
        <f t="shared" ref="I197:I244" ca="1" si="62">IF(D197&gt;$A$28,0,$A$9)</f>
        <v>0</v>
      </c>
      <c r="J197" s="45">
        <f t="shared" ref="J197:J244" ca="1" si="63">IF(D197&gt;$A$28,0,$A$10)</f>
        <v>0</v>
      </c>
      <c r="K197" s="45">
        <f t="shared" ref="K197:K244" ca="1" si="64">IF(D197&gt;$A$28,0,$A$11)</f>
        <v>0</v>
      </c>
      <c r="L197" s="45"/>
      <c r="M197" s="45">
        <f t="shared" ca="1" si="54"/>
        <v>0</v>
      </c>
      <c r="N197" s="257">
        <f t="shared" ref="N197:N244" ca="1" si="65">$A$6</f>
        <v>0</v>
      </c>
      <c r="O197" s="23"/>
      <c r="P197" s="255">
        <f t="shared" ref="P197:P244" ca="1" si="66">$A$7</f>
        <v>0</v>
      </c>
      <c r="Q197" s="163">
        <f t="shared" ref="Q197:Q244" ca="1" si="67">$A$8</f>
        <v>0</v>
      </c>
      <c r="R197" s="164">
        <f ca="1">NPV(Q196,K197:$K$244) + ($A$13+$A$14+$A$15)/POWER(1+Q196,$A$28-D197+1)</f>
        <v>0</v>
      </c>
      <c r="S197" s="164">
        <f ca="1">NPV(Q197,K197:$K$244) + ($A$13+$A$14+$A$15)/POWER(1+Q197,$A$28-D197+1)</f>
        <v>0</v>
      </c>
      <c r="T197" s="45">
        <f t="shared" ref="T197:T244" ca="1" si="68">IF(ISBLANK(G197),0,X196)</f>
        <v>0</v>
      </c>
      <c r="U197" s="45">
        <f t="shared" ca="1" si="55"/>
        <v>0</v>
      </c>
      <c r="V197" s="45">
        <f t="shared" ca="1" si="56"/>
        <v>0</v>
      </c>
      <c r="W197" s="45">
        <f t="shared" ref="W197:W244" ca="1" si="69">S197-R197</f>
        <v>0</v>
      </c>
      <c r="X197" s="25">
        <f t="shared" ca="1" si="58"/>
        <v>0</v>
      </c>
      <c r="Z197" s="28">
        <f t="shared" ca="1" si="57"/>
        <v>0</v>
      </c>
      <c r="AA197" s="233"/>
      <c r="AB197" s="45">
        <f t="shared" ref="AB197:AB244" ca="1" si="70">IFERROR(Z197/($A$42-D197+1),0)</f>
        <v>0</v>
      </c>
      <c r="AC197" s="45">
        <f t="shared" ca="1" si="59"/>
        <v>0</v>
      </c>
      <c r="AD197" s="25">
        <f t="shared" ca="1" si="60"/>
        <v>0</v>
      </c>
    </row>
    <row r="198" spans="4:30" x14ac:dyDescent="0.35">
      <c r="D198" s="20">
        <v>194</v>
      </c>
      <c r="E198" s="21">
        <f t="shared" ref="E198:E244" ca="1" si="71">EOMONTH(H198,0)</f>
        <v>70859</v>
      </c>
      <c r="F198" s="44">
        <f t="shared" ca="1" si="61"/>
        <v>71223</v>
      </c>
      <c r="G198" s="22" t="s">
        <v>119</v>
      </c>
      <c r="H198" s="44">
        <f t="shared" ref="H198:H244" ca="1" si="72">EDATE(H197,12)</f>
        <v>70859</v>
      </c>
      <c r="I198" s="45">
        <f t="shared" ca="1" si="62"/>
        <v>0</v>
      </c>
      <c r="J198" s="45">
        <f t="shared" ca="1" si="63"/>
        <v>0</v>
      </c>
      <c r="K198" s="45">
        <f t="shared" ca="1" si="64"/>
        <v>0</v>
      </c>
      <c r="L198" s="45"/>
      <c r="M198" s="45">
        <f t="shared" ref="M198:M244" ca="1" si="73">K198+L198</f>
        <v>0</v>
      </c>
      <c r="N198" s="257">
        <f t="shared" ca="1" si="65"/>
        <v>0</v>
      </c>
      <c r="O198" s="23"/>
      <c r="P198" s="255">
        <f t="shared" ca="1" si="66"/>
        <v>0</v>
      </c>
      <c r="Q198" s="163">
        <f t="shared" ca="1" si="67"/>
        <v>0</v>
      </c>
      <c r="R198" s="164">
        <f ca="1">NPV(Q197,K198:$K$244) + ($A$13+$A$14+$A$15)/POWER(1+Q197,$A$28-D198+1)</f>
        <v>0</v>
      </c>
      <c r="S198" s="164">
        <f ca="1">NPV(Q198,K198:$K$244) + ($A$13+$A$14+$A$15)/POWER(1+Q198,$A$28-D198+1)</f>
        <v>0</v>
      </c>
      <c r="T198" s="45">
        <f t="shared" ca="1" si="68"/>
        <v>0</v>
      </c>
      <c r="U198" s="45">
        <f t="shared" ref="U198:U244" ca="1" si="74">S198*Q198</f>
        <v>0</v>
      </c>
      <c r="V198" s="45">
        <f t="shared" ref="V198:V244" ca="1" si="75">-(K198+L198)</f>
        <v>0</v>
      </c>
      <c r="W198" s="45">
        <f t="shared" ca="1" si="69"/>
        <v>0</v>
      </c>
      <c r="X198" s="25">
        <f t="shared" ca="1" si="58"/>
        <v>0</v>
      </c>
      <c r="Z198" s="28">
        <f t="shared" ref="Z198:Z244" ca="1" si="76">AD197</f>
        <v>0</v>
      </c>
      <c r="AA198" s="233"/>
      <c r="AB198" s="45">
        <f t="shared" ca="1" si="70"/>
        <v>0</v>
      </c>
      <c r="AC198" s="45">
        <f t="shared" ca="1" si="59"/>
        <v>0</v>
      </c>
      <c r="AD198" s="25">
        <f t="shared" ca="1" si="60"/>
        <v>0</v>
      </c>
    </row>
    <row r="199" spans="4:30" x14ac:dyDescent="0.35">
      <c r="D199" s="20">
        <v>195</v>
      </c>
      <c r="E199" s="21">
        <f t="shared" ca="1" si="71"/>
        <v>71224</v>
      </c>
      <c r="F199" s="44">
        <f t="shared" ca="1" si="61"/>
        <v>71588</v>
      </c>
      <c r="G199" s="22" t="s">
        <v>119</v>
      </c>
      <c r="H199" s="44">
        <f t="shared" ca="1" si="72"/>
        <v>71224</v>
      </c>
      <c r="I199" s="45">
        <f t="shared" ca="1" si="62"/>
        <v>0</v>
      </c>
      <c r="J199" s="45">
        <f t="shared" ca="1" si="63"/>
        <v>0</v>
      </c>
      <c r="K199" s="45">
        <f t="shared" ca="1" si="64"/>
        <v>0</v>
      </c>
      <c r="L199" s="45"/>
      <c r="M199" s="45">
        <f t="shared" ca="1" si="73"/>
        <v>0</v>
      </c>
      <c r="N199" s="257">
        <f t="shared" ca="1" si="65"/>
        <v>0</v>
      </c>
      <c r="O199" s="23"/>
      <c r="P199" s="255">
        <f t="shared" ca="1" si="66"/>
        <v>0</v>
      </c>
      <c r="Q199" s="163">
        <f t="shared" ca="1" si="67"/>
        <v>0</v>
      </c>
      <c r="R199" s="164">
        <f ca="1">NPV(Q198,K199:$K$244) + ($A$13+$A$14+$A$15)/POWER(1+Q198,$A$28-D199+1)</f>
        <v>0</v>
      </c>
      <c r="S199" s="164">
        <f ca="1">NPV(Q199,K199:$K$244) + ($A$13+$A$14+$A$15)/POWER(1+Q199,$A$28-D199+1)</f>
        <v>0</v>
      </c>
      <c r="T199" s="45">
        <f t="shared" ca="1" si="68"/>
        <v>0</v>
      </c>
      <c r="U199" s="45">
        <f t="shared" ca="1" si="74"/>
        <v>0</v>
      </c>
      <c r="V199" s="45">
        <f t="shared" ca="1" si="75"/>
        <v>0</v>
      </c>
      <c r="W199" s="45">
        <f t="shared" ca="1" si="69"/>
        <v>0</v>
      </c>
      <c r="X199" s="25">
        <f t="shared" ca="1" si="58"/>
        <v>0</v>
      </c>
      <c r="Z199" s="28">
        <f t="shared" ca="1" si="76"/>
        <v>0</v>
      </c>
      <c r="AA199" s="233"/>
      <c r="AB199" s="45">
        <f t="shared" ca="1" si="70"/>
        <v>0</v>
      </c>
      <c r="AC199" s="45">
        <f t="shared" ca="1" si="59"/>
        <v>0</v>
      </c>
      <c r="AD199" s="25">
        <f t="shared" ca="1" si="60"/>
        <v>0</v>
      </c>
    </row>
    <row r="200" spans="4:30" x14ac:dyDescent="0.35">
      <c r="D200" s="20">
        <v>196</v>
      </c>
      <c r="E200" s="21">
        <f t="shared" ca="1" si="71"/>
        <v>71589</v>
      </c>
      <c r="F200" s="44">
        <f t="shared" ca="1" si="61"/>
        <v>71954</v>
      </c>
      <c r="G200" s="22" t="s">
        <v>119</v>
      </c>
      <c r="H200" s="44">
        <f t="shared" ca="1" si="72"/>
        <v>71589</v>
      </c>
      <c r="I200" s="45">
        <f t="shared" ca="1" si="62"/>
        <v>0</v>
      </c>
      <c r="J200" s="45">
        <f t="shared" ca="1" si="63"/>
        <v>0</v>
      </c>
      <c r="K200" s="45">
        <f t="shared" ca="1" si="64"/>
        <v>0</v>
      </c>
      <c r="L200" s="45"/>
      <c r="M200" s="45">
        <f t="shared" ca="1" si="73"/>
        <v>0</v>
      </c>
      <c r="N200" s="257">
        <f t="shared" ca="1" si="65"/>
        <v>0</v>
      </c>
      <c r="O200" s="23"/>
      <c r="P200" s="255">
        <f t="shared" ca="1" si="66"/>
        <v>0</v>
      </c>
      <c r="Q200" s="163">
        <f t="shared" ca="1" si="67"/>
        <v>0</v>
      </c>
      <c r="R200" s="164">
        <f ca="1">NPV(Q199,K200:$K$244) + ($A$13+$A$14+$A$15)/POWER(1+Q199,$A$28-D200+1)</f>
        <v>0</v>
      </c>
      <c r="S200" s="164">
        <f ca="1">NPV(Q200,K200:$K$244) + ($A$13+$A$14+$A$15)/POWER(1+Q200,$A$28-D200+1)</f>
        <v>0</v>
      </c>
      <c r="T200" s="45">
        <f t="shared" ca="1" si="68"/>
        <v>0</v>
      </c>
      <c r="U200" s="45">
        <f t="shared" ca="1" si="74"/>
        <v>0</v>
      </c>
      <c r="V200" s="45">
        <f t="shared" ca="1" si="75"/>
        <v>0</v>
      </c>
      <c r="W200" s="45">
        <f t="shared" ca="1" si="69"/>
        <v>0</v>
      </c>
      <c r="X200" s="25">
        <f t="shared" ca="1" si="58"/>
        <v>0</v>
      </c>
      <c r="Z200" s="28">
        <f t="shared" ca="1" si="76"/>
        <v>0</v>
      </c>
      <c r="AA200" s="233"/>
      <c r="AB200" s="45">
        <f t="shared" ca="1" si="70"/>
        <v>0</v>
      </c>
      <c r="AC200" s="45">
        <f t="shared" ca="1" si="59"/>
        <v>0</v>
      </c>
      <c r="AD200" s="25">
        <f t="shared" ca="1" si="60"/>
        <v>0</v>
      </c>
    </row>
    <row r="201" spans="4:30" x14ac:dyDescent="0.35">
      <c r="D201" s="20">
        <v>197</v>
      </c>
      <c r="E201" s="21">
        <f t="shared" ca="1" si="71"/>
        <v>71955</v>
      </c>
      <c r="F201" s="44">
        <f t="shared" ca="1" si="61"/>
        <v>72319</v>
      </c>
      <c r="G201" s="22" t="s">
        <v>119</v>
      </c>
      <c r="H201" s="44">
        <f t="shared" ca="1" si="72"/>
        <v>71955</v>
      </c>
      <c r="I201" s="45">
        <f t="shared" ca="1" si="62"/>
        <v>0</v>
      </c>
      <c r="J201" s="45">
        <f t="shared" ca="1" si="63"/>
        <v>0</v>
      </c>
      <c r="K201" s="45">
        <f t="shared" ca="1" si="64"/>
        <v>0</v>
      </c>
      <c r="L201" s="45"/>
      <c r="M201" s="45">
        <f t="shared" ca="1" si="73"/>
        <v>0</v>
      </c>
      <c r="N201" s="257">
        <f t="shared" ca="1" si="65"/>
        <v>0</v>
      </c>
      <c r="O201" s="23"/>
      <c r="P201" s="255">
        <f t="shared" ca="1" si="66"/>
        <v>0</v>
      </c>
      <c r="Q201" s="163">
        <f t="shared" ca="1" si="67"/>
        <v>0</v>
      </c>
      <c r="R201" s="164">
        <f ca="1">NPV(Q200,K201:$K$244) + ($A$13+$A$14+$A$15)/POWER(1+Q200,$A$28-D201+1)</f>
        <v>0</v>
      </c>
      <c r="S201" s="164">
        <f ca="1">NPV(Q201,K201:$K$244) + ($A$13+$A$14+$A$15)/POWER(1+Q201,$A$28-D201+1)</f>
        <v>0</v>
      </c>
      <c r="T201" s="45">
        <f t="shared" ca="1" si="68"/>
        <v>0</v>
      </c>
      <c r="U201" s="45">
        <f t="shared" ca="1" si="74"/>
        <v>0</v>
      </c>
      <c r="V201" s="45">
        <f t="shared" ca="1" si="75"/>
        <v>0</v>
      </c>
      <c r="W201" s="45">
        <f t="shared" ca="1" si="69"/>
        <v>0</v>
      </c>
      <c r="X201" s="25">
        <f t="shared" ca="1" si="58"/>
        <v>0</v>
      </c>
      <c r="Z201" s="28">
        <f t="shared" ca="1" si="76"/>
        <v>0</v>
      </c>
      <c r="AA201" s="233"/>
      <c r="AB201" s="45">
        <f t="shared" ca="1" si="70"/>
        <v>0</v>
      </c>
      <c r="AC201" s="45">
        <f t="shared" ca="1" si="59"/>
        <v>0</v>
      </c>
      <c r="AD201" s="25">
        <f t="shared" ca="1" si="60"/>
        <v>0</v>
      </c>
    </row>
    <row r="202" spans="4:30" x14ac:dyDescent="0.35">
      <c r="D202" s="20">
        <v>198</v>
      </c>
      <c r="E202" s="21">
        <f t="shared" ca="1" si="71"/>
        <v>72320</v>
      </c>
      <c r="F202" s="44">
        <f t="shared" ca="1" si="61"/>
        <v>72684</v>
      </c>
      <c r="G202" s="22" t="s">
        <v>119</v>
      </c>
      <c r="H202" s="44">
        <f t="shared" ca="1" si="72"/>
        <v>72320</v>
      </c>
      <c r="I202" s="45">
        <f t="shared" ca="1" si="62"/>
        <v>0</v>
      </c>
      <c r="J202" s="45">
        <f t="shared" ca="1" si="63"/>
        <v>0</v>
      </c>
      <c r="K202" s="45">
        <f t="shared" ca="1" si="64"/>
        <v>0</v>
      </c>
      <c r="L202" s="45"/>
      <c r="M202" s="45">
        <f t="shared" ca="1" si="73"/>
        <v>0</v>
      </c>
      <c r="N202" s="257">
        <f t="shared" ca="1" si="65"/>
        <v>0</v>
      </c>
      <c r="O202" s="23"/>
      <c r="P202" s="255">
        <f t="shared" ca="1" si="66"/>
        <v>0</v>
      </c>
      <c r="Q202" s="163">
        <f t="shared" ca="1" si="67"/>
        <v>0</v>
      </c>
      <c r="R202" s="164">
        <f ca="1">NPV(Q201,K202:$K$244) + ($A$13+$A$14+$A$15)/POWER(1+Q201,$A$28-D202+1)</f>
        <v>0</v>
      </c>
      <c r="S202" s="164">
        <f ca="1">NPV(Q202,K202:$K$244) + ($A$13+$A$14+$A$15)/POWER(1+Q202,$A$28-D202+1)</f>
        <v>0</v>
      </c>
      <c r="T202" s="45">
        <f t="shared" ca="1" si="68"/>
        <v>0</v>
      </c>
      <c r="U202" s="45">
        <f t="shared" ca="1" si="74"/>
        <v>0</v>
      </c>
      <c r="V202" s="45">
        <f t="shared" ca="1" si="75"/>
        <v>0</v>
      </c>
      <c r="W202" s="45">
        <f t="shared" ca="1" si="69"/>
        <v>0</v>
      </c>
      <c r="X202" s="25">
        <f t="shared" ca="1" si="58"/>
        <v>0</v>
      </c>
      <c r="Z202" s="28">
        <f t="shared" ca="1" si="76"/>
        <v>0</v>
      </c>
      <c r="AA202" s="233"/>
      <c r="AB202" s="45">
        <f t="shared" ca="1" si="70"/>
        <v>0</v>
      </c>
      <c r="AC202" s="45">
        <f t="shared" ca="1" si="59"/>
        <v>0</v>
      </c>
      <c r="AD202" s="25">
        <f t="shared" ca="1" si="60"/>
        <v>0</v>
      </c>
    </row>
    <row r="203" spans="4:30" x14ac:dyDescent="0.35">
      <c r="D203" s="20">
        <v>199</v>
      </c>
      <c r="E203" s="21">
        <f t="shared" ca="1" si="71"/>
        <v>72685</v>
      </c>
      <c r="F203" s="44">
        <f t="shared" ca="1" si="61"/>
        <v>73049</v>
      </c>
      <c r="G203" s="22" t="s">
        <v>119</v>
      </c>
      <c r="H203" s="44">
        <f t="shared" ca="1" si="72"/>
        <v>72685</v>
      </c>
      <c r="I203" s="45">
        <f t="shared" ca="1" si="62"/>
        <v>0</v>
      </c>
      <c r="J203" s="45">
        <f t="shared" ca="1" si="63"/>
        <v>0</v>
      </c>
      <c r="K203" s="45">
        <f t="shared" ca="1" si="64"/>
        <v>0</v>
      </c>
      <c r="L203" s="45"/>
      <c r="M203" s="45">
        <f t="shared" ca="1" si="73"/>
        <v>0</v>
      </c>
      <c r="N203" s="257">
        <f t="shared" ca="1" si="65"/>
        <v>0</v>
      </c>
      <c r="O203" s="23"/>
      <c r="P203" s="255">
        <f t="shared" ca="1" si="66"/>
        <v>0</v>
      </c>
      <c r="Q203" s="163">
        <f t="shared" ca="1" si="67"/>
        <v>0</v>
      </c>
      <c r="R203" s="164">
        <f ca="1">NPV(Q202,K203:$K$244) + ($A$13+$A$14+$A$15)/POWER(1+Q202,$A$28-D203+1)</f>
        <v>0</v>
      </c>
      <c r="S203" s="164">
        <f ca="1">NPV(Q203,K203:$K$244) + ($A$13+$A$14+$A$15)/POWER(1+Q203,$A$28-D203+1)</f>
        <v>0</v>
      </c>
      <c r="T203" s="45">
        <f t="shared" ca="1" si="68"/>
        <v>0</v>
      </c>
      <c r="U203" s="45">
        <f t="shared" ca="1" si="74"/>
        <v>0</v>
      </c>
      <c r="V203" s="45">
        <f t="shared" ca="1" si="75"/>
        <v>0</v>
      </c>
      <c r="W203" s="45">
        <f t="shared" ca="1" si="69"/>
        <v>0</v>
      </c>
      <c r="X203" s="25">
        <f t="shared" ca="1" si="58"/>
        <v>0</v>
      </c>
      <c r="Z203" s="28">
        <f t="shared" ca="1" si="76"/>
        <v>0</v>
      </c>
      <c r="AA203" s="233"/>
      <c r="AB203" s="45">
        <f t="shared" ca="1" si="70"/>
        <v>0</v>
      </c>
      <c r="AC203" s="45">
        <f t="shared" ca="1" si="59"/>
        <v>0</v>
      </c>
      <c r="AD203" s="25">
        <f t="shared" ca="1" si="60"/>
        <v>0</v>
      </c>
    </row>
    <row r="204" spans="4:30" x14ac:dyDescent="0.35">
      <c r="D204" s="20">
        <v>200</v>
      </c>
      <c r="E204" s="21">
        <f t="shared" ca="1" si="71"/>
        <v>73050</v>
      </c>
      <c r="F204" s="44">
        <f t="shared" ca="1" si="61"/>
        <v>73414</v>
      </c>
      <c r="G204" s="22" t="s">
        <v>119</v>
      </c>
      <c r="H204" s="44">
        <f t="shared" ca="1" si="72"/>
        <v>73050</v>
      </c>
      <c r="I204" s="45">
        <f t="shared" ca="1" si="62"/>
        <v>0</v>
      </c>
      <c r="J204" s="45">
        <f t="shared" ca="1" si="63"/>
        <v>0</v>
      </c>
      <c r="K204" s="45">
        <f t="shared" ca="1" si="64"/>
        <v>0</v>
      </c>
      <c r="L204" s="45"/>
      <c r="M204" s="45">
        <f t="shared" ca="1" si="73"/>
        <v>0</v>
      </c>
      <c r="N204" s="257">
        <f t="shared" ca="1" si="65"/>
        <v>0</v>
      </c>
      <c r="O204" s="23"/>
      <c r="P204" s="255">
        <f t="shared" ca="1" si="66"/>
        <v>0</v>
      </c>
      <c r="Q204" s="163">
        <f t="shared" ca="1" si="67"/>
        <v>0</v>
      </c>
      <c r="R204" s="164">
        <f ca="1">NPV(Q203,K204:$K$244) + ($A$13+$A$14+$A$15)/POWER(1+Q203,$A$28-D204+1)</f>
        <v>0</v>
      </c>
      <c r="S204" s="164">
        <f ca="1">NPV(Q204,K204:$K$244) + ($A$13+$A$14+$A$15)/POWER(1+Q204,$A$28-D204+1)</f>
        <v>0</v>
      </c>
      <c r="T204" s="45">
        <f t="shared" ca="1" si="68"/>
        <v>0</v>
      </c>
      <c r="U204" s="45">
        <f t="shared" ca="1" si="74"/>
        <v>0</v>
      </c>
      <c r="V204" s="45">
        <f t="shared" ca="1" si="75"/>
        <v>0</v>
      </c>
      <c r="W204" s="45">
        <f t="shared" ca="1" si="69"/>
        <v>0</v>
      </c>
      <c r="X204" s="25">
        <f t="shared" ca="1" si="58"/>
        <v>0</v>
      </c>
      <c r="Z204" s="28">
        <f t="shared" ca="1" si="76"/>
        <v>0</v>
      </c>
      <c r="AA204" s="233"/>
      <c r="AB204" s="45">
        <f t="shared" ca="1" si="70"/>
        <v>0</v>
      </c>
      <c r="AC204" s="45">
        <f t="shared" ca="1" si="59"/>
        <v>0</v>
      </c>
      <c r="AD204" s="25">
        <f t="shared" ca="1" si="60"/>
        <v>0</v>
      </c>
    </row>
    <row r="205" spans="4:30" x14ac:dyDescent="0.35">
      <c r="D205" s="20">
        <v>201</v>
      </c>
      <c r="E205" s="21">
        <f t="shared" ca="1" si="71"/>
        <v>73415</v>
      </c>
      <c r="F205" s="44">
        <f t="shared" ca="1" si="61"/>
        <v>73779</v>
      </c>
      <c r="G205" s="22" t="s">
        <v>119</v>
      </c>
      <c r="H205" s="44">
        <f t="shared" ca="1" si="72"/>
        <v>73415</v>
      </c>
      <c r="I205" s="45">
        <f t="shared" ca="1" si="62"/>
        <v>0</v>
      </c>
      <c r="J205" s="45">
        <f t="shared" ca="1" si="63"/>
        <v>0</v>
      </c>
      <c r="K205" s="45">
        <f t="shared" ca="1" si="64"/>
        <v>0</v>
      </c>
      <c r="L205" s="45"/>
      <c r="M205" s="45">
        <f t="shared" ca="1" si="73"/>
        <v>0</v>
      </c>
      <c r="N205" s="257">
        <f t="shared" ca="1" si="65"/>
        <v>0</v>
      </c>
      <c r="O205" s="23"/>
      <c r="P205" s="255">
        <f t="shared" ca="1" si="66"/>
        <v>0</v>
      </c>
      <c r="Q205" s="163">
        <f t="shared" ca="1" si="67"/>
        <v>0</v>
      </c>
      <c r="R205" s="164">
        <f ca="1">NPV(Q204,K205:$K$244) + ($A$13+$A$14+$A$15)/POWER(1+Q204,$A$28-D205+1)</f>
        <v>0</v>
      </c>
      <c r="S205" s="164">
        <f ca="1">NPV(Q205,K205:$K$244) + ($A$13+$A$14+$A$15)/POWER(1+Q205,$A$28-D205+1)</f>
        <v>0</v>
      </c>
      <c r="T205" s="45">
        <f t="shared" ca="1" si="68"/>
        <v>0</v>
      </c>
      <c r="U205" s="45">
        <f t="shared" ca="1" si="74"/>
        <v>0</v>
      </c>
      <c r="V205" s="45">
        <f t="shared" ca="1" si="75"/>
        <v>0</v>
      </c>
      <c r="W205" s="45">
        <f t="shared" ca="1" si="69"/>
        <v>0</v>
      </c>
      <c r="X205" s="25">
        <f t="shared" ca="1" si="58"/>
        <v>0</v>
      </c>
      <c r="Z205" s="28">
        <f t="shared" ca="1" si="76"/>
        <v>0</v>
      </c>
      <c r="AA205" s="233"/>
      <c r="AB205" s="45">
        <f t="shared" ca="1" si="70"/>
        <v>0</v>
      </c>
      <c r="AC205" s="45">
        <f t="shared" ca="1" si="59"/>
        <v>0</v>
      </c>
      <c r="AD205" s="25">
        <f t="shared" ca="1" si="60"/>
        <v>0</v>
      </c>
    </row>
    <row r="206" spans="4:30" x14ac:dyDescent="0.35">
      <c r="D206" s="20">
        <v>202</v>
      </c>
      <c r="E206" s="21">
        <f t="shared" ca="1" si="71"/>
        <v>73780</v>
      </c>
      <c r="F206" s="44">
        <f t="shared" ca="1" si="61"/>
        <v>74144</v>
      </c>
      <c r="G206" s="22" t="s">
        <v>119</v>
      </c>
      <c r="H206" s="44">
        <f t="shared" ca="1" si="72"/>
        <v>73780</v>
      </c>
      <c r="I206" s="45">
        <f t="shared" ca="1" si="62"/>
        <v>0</v>
      </c>
      <c r="J206" s="45">
        <f t="shared" ca="1" si="63"/>
        <v>0</v>
      </c>
      <c r="K206" s="45">
        <f t="shared" ca="1" si="64"/>
        <v>0</v>
      </c>
      <c r="L206" s="45"/>
      <c r="M206" s="45">
        <f t="shared" ca="1" si="73"/>
        <v>0</v>
      </c>
      <c r="N206" s="257">
        <f t="shared" ca="1" si="65"/>
        <v>0</v>
      </c>
      <c r="O206" s="23"/>
      <c r="P206" s="255">
        <f t="shared" ca="1" si="66"/>
        <v>0</v>
      </c>
      <c r="Q206" s="163">
        <f t="shared" ca="1" si="67"/>
        <v>0</v>
      </c>
      <c r="R206" s="164">
        <f ca="1">NPV(Q205,K206:$K$244) + ($A$13+$A$14+$A$15)/POWER(1+Q205,$A$28-D206+1)</f>
        <v>0</v>
      </c>
      <c r="S206" s="164">
        <f ca="1">NPV(Q206,K206:$K$244) + ($A$13+$A$14+$A$15)/POWER(1+Q206,$A$28-D206+1)</f>
        <v>0</v>
      </c>
      <c r="T206" s="45">
        <f t="shared" ca="1" si="68"/>
        <v>0</v>
      </c>
      <c r="U206" s="45">
        <f t="shared" ca="1" si="74"/>
        <v>0</v>
      </c>
      <c r="V206" s="45">
        <f t="shared" ca="1" si="75"/>
        <v>0</v>
      </c>
      <c r="W206" s="45">
        <f t="shared" ca="1" si="69"/>
        <v>0</v>
      </c>
      <c r="X206" s="25">
        <f t="shared" ca="1" si="58"/>
        <v>0</v>
      </c>
      <c r="Z206" s="28">
        <f t="shared" ca="1" si="76"/>
        <v>0</v>
      </c>
      <c r="AA206" s="233"/>
      <c r="AB206" s="45">
        <f t="shared" ca="1" si="70"/>
        <v>0</v>
      </c>
      <c r="AC206" s="45">
        <f t="shared" ca="1" si="59"/>
        <v>0</v>
      </c>
      <c r="AD206" s="25">
        <f t="shared" ca="1" si="60"/>
        <v>0</v>
      </c>
    </row>
    <row r="207" spans="4:30" x14ac:dyDescent="0.35">
      <c r="D207" s="20">
        <v>203</v>
      </c>
      <c r="E207" s="21">
        <f t="shared" ca="1" si="71"/>
        <v>74145</v>
      </c>
      <c r="F207" s="44">
        <f t="shared" ca="1" si="61"/>
        <v>74509</v>
      </c>
      <c r="G207" s="22" t="s">
        <v>119</v>
      </c>
      <c r="H207" s="44">
        <f t="shared" ca="1" si="72"/>
        <v>74145</v>
      </c>
      <c r="I207" s="45">
        <f t="shared" ca="1" si="62"/>
        <v>0</v>
      </c>
      <c r="J207" s="45">
        <f t="shared" ca="1" si="63"/>
        <v>0</v>
      </c>
      <c r="K207" s="45">
        <f t="shared" ca="1" si="64"/>
        <v>0</v>
      </c>
      <c r="L207" s="45"/>
      <c r="M207" s="45">
        <f t="shared" ca="1" si="73"/>
        <v>0</v>
      </c>
      <c r="N207" s="257">
        <f t="shared" ca="1" si="65"/>
        <v>0</v>
      </c>
      <c r="O207" s="23"/>
      <c r="P207" s="255">
        <f t="shared" ca="1" si="66"/>
        <v>0</v>
      </c>
      <c r="Q207" s="163">
        <f t="shared" ca="1" si="67"/>
        <v>0</v>
      </c>
      <c r="R207" s="164">
        <f ca="1">NPV(Q206,K207:$K$244) + ($A$13+$A$14+$A$15)/POWER(1+Q206,$A$28-D207+1)</f>
        <v>0</v>
      </c>
      <c r="S207" s="164">
        <f ca="1">NPV(Q207,K207:$K$244) + ($A$13+$A$14+$A$15)/POWER(1+Q207,$A$28-D207+1)</f>
        <v>0</v>
      </c>
      <c r="T207" s="45">
        <f t="shared" ca="1" si="68"/>
        <v>0</v>
      </c>
      <c r="U207" s="45">
        <f t="shared" ca="1" si="74"/>
        <v>0</v>
      </c>
      <c r="V207" s="45">
        <f t="shared" ca="1" si="75"/>
        <v>0</v>
      </c>
      <c r="W207" s="45">
        <f t="shared" ca="1" si="69"/>
        <v>0</v>
      </c>
      <c r="X207" s="25">
        <f t="shared" ca="1" si="58"/>
        <v>0</v>
      </c>
      <c r="Z207" s="28">
        <f t="shared" ca="1" si="76"/>
        <v>0</v>
      </c>
      <c r="AA207" s="233"/>
      <c r="AB207" s="45">
        <f t="shared" ca="1" si="70"/>
        <v>0</v>
      </c>
      <c r="AC207" s="45">
        <f t="shared" ca="1" si="59"/>
        <v>0</v>
      </c>
      <c r="AD207" s="25">
        <f t="shared" ca="1" si="60"/>
        <v>0</v>
      </c>
    </row>
    <row r="208" spans="4:30" x14ac:dyDescent="0.35">
      <c r="D208" s="20">
        <v>204</v>
      </c>
      <c r="E208" s="21">
        <f t="shared" ca="1" si="71"/>
        <v>74510</v>
      </c>
      <c r="F208" s="44">
        <f t="shared" ca="1" si="61"/>
        <v>74875</v>
      </c>
      <c r="G208" s="22" t="s">
        <v>119</v>
      </c>
      <c r="H208" s="44">
        <f t="shared" ca="1" si="72"/>
        <v>74510</v>
      </c>
      <c r="I208" s="45">
        <f t="shared" ca="1" si="62"/>
        <v>0</v>
      </c>
      <c r="J208" s="45">
        <f t="shared" ca="1" si="63"/>
        <v>0</v>
      </c>
      <c r="K208" s="45">
        <f t="shared" ca="1" si="64"/>
        <v>0</v>
      </c>
      <c r="L208" s="45"/>
      <c r="M208" s="45">
        <f t="shared" ca="1" si="73"/>
        <v>0</v>
      </c>
      <c r="N208" s="257">
        <f t="shared" ca="1" si="65"/>
        <v>0</v>
      </c>
      <c r="O208" s="23"/>
      <c r="P208" s="255">
        <f t="shared" ca="1" si="66"/>
        <v>0</v>
      </c>
      <c r="Q208" s="163">
        <f t="shared" ca="1" si="67"/>
        <v>0</v>
      </c>
      <c r="R208" s="164">
        <f ca="1">NPV(Q207,K208:$K$244) + ($A$13+$A$14+$A$15)/POWER(1+Q207,$A$28-D208+1)</f>
        <v>0</v>
      </c>
      <c r="S208" s="164">
        <f ca="1">NPV(Q208,K208:$K$244) + ($A$13+$A$14+$A$15)/POWER(1+Q208,$A$28-D208+1)</f>
        <v>0</v>
      </c>
      <c r="T208" s="45">
        <f t="shared" ca="1" si="68"/>
        <v>0</v>
      </c>
      <c r="U208" s="45">
        <f t="shared" ca="1" si="74"/>
        <v>0</v>
      </c>
      <c r="V208" s="45">
        <f t="shared" ca="1" si="75"/>
        <v>0</v>
      </c>
      <c r="W208" s="45">
        <f t="shared" ca="1" si="69"/>
        <v>0</v>
      </c>
      <c r="X208" s="25">
        <f t="shared" ca="1" si="58"/>
        <v>0</v>
      </c>
      <c r="Z208" s="28">
        <f t="shared" ca="1" si="76"/>
        <v>0</v>
      </c>
      <c r="AA208" s="233"/>
      <c r="AB208" s="45">
        <f t="shared" ca="1" si="70"/>
        <v>0</v>
      </c>
      <c r="AC208" s="45">
        <f t="shared" ca="1" si="59"/>
        <v>0</v>
      </c>
      <c r="AD208" s="25">
        <f t="shared" ca="1" si="60"/>
        <v>0</v>
      </c>
    </row>
    <row r="209" spans="4:30" x14ac:dyDescent="0.35">
      <c r="D209" s="20">
        <v>205</v>
      </c>
      <c r="E209" s="21">
        <f t="shared" ca="1" si="71"/>
        <v>74876</v>
      </c>
      <c r="F209" s="44">
        <f t="shared" ca="1" si="61"/>
        <v>75240</v>
      </c>
      <c r="G209" s="22" t="s">
        <v>119</v>
      </c>
      <c r="H209" s="44">
        <f t="shared" ca="1" si="72"/>
        <v>74876</v>
      </c>
      <c r="I209" s="45">
        <f t="shared" ca="1" si="62"/>
        <v>0</v>
      </c>
      <c r="J209" s="45">
        <f t="shared" ca="1" si="63"/>
        <v>0</v>
      </c>
      <c r="K209" s="45">
        <f t="shared" ca="1" si="64"/>
        <v>0</v>
      </c>
      <c r="L209" s="45"/>
      <c r="M209" s="45">
        <f t="shared" ca="1" si="73"/>
        <v>0</v>
      </c>
      <c r="N209" s="257">
        <f t="shared" ca="1" si="65"/>
        <v>0</v>
      </c>
      <c r="O209" s="23"/>
      <c r="P209" s="255">
        <f t="shared" ca="1" si="66"/>
        <v>0</v>
      </c>
      <c r="Q209" s="163">
        <f t="shared" ca="1" si="67"/>
        <v>0</v>
      </c>
      <c r="R209" s="164">
        <f ca="1">NPV(Q208,K209:$K$244) + ($A$13+$A$14+$A$15)/POWER(1+Q208,$A$28-D209+1)</f>
        <v>0</v>
      </c>
      <c r="S209" s="164">
        <f ca="1">NPV(Q209,K209:$K$244) + ($A$13+$A$14+$A$15)/POWER(1+Q209,$A$28-D209+1)</f>
        <v>0</v>
      </c>
      <c r="T209" s="45">
        <f t="shared" ca="1" si="68"/>
        <v>0</v>
      </c>
      <c r="U209" s="45">
        <f t="shared" ca="1" si="74"/>
        <v>0</v>
      </c>
      <c r="V209" s="45">
        <f t="shared" ca="1" si="75"/>
        <v>0</v>
      </c>
      <c r="W209" s="45">
        <f t="shared" ca="1" si="69"/>
        <v>0</v>
      </c>
      <c r="X209" s="25">
        <f t="shared" ca="1" si="58"/>
        <v>0</v>
      </c>
      <c r="Z209" s="28">
        <f t="shared" ca="1" si="76"/>
        <v>0</v>
      </c>
      <c r="AA209" s="233"/>
      <c r="AB209" s="45">
        <f t="shared" ca="1" si="70"/>
        <v>0</v>
      </c>
      <c r="AC209" s="45">
        <f t="shared" ca="1" si="59"/>
        <v>0</v>
      </c>
      <c r="AD209" s="25">
        <f t="shared" ca="1" si="60"/>
        <v>0</v>
      </c>
    </row>
    <row r="210" spans="4:30" x14ac:dyDescent="0.35">
      <c r="D210" s="20">
        <v>206</v>
      </c>
      <c r="E210" s="21">
        <f t="shared" ca="1" si="71"/>
        <v>75241</v>
      </c>
      <c r="F210" s="44">
        <f t="shared" ca="1" si="61"/>
        <v>75605</v>
      </c>
      <c r="G210" s="22" t="s">
        <v>119</v>
      </c>
      <c r="H210" s="44">
        <f t="shared" ca="1" si="72"/>
        <v>75241</v>
      </c>
      <c r="I210" s="45">
        <f t="shared" ca="1" si="62"/>
        <v>0</v>
      </c>
      <c r="J210" s="45">
        <f t="shared" ca="1" si="63"/>
        <v>0</v>
      </c>
      <c r="K210" s="45">
        <f t="shared" ca="1" si="64"/>
        <v>0</v>
      </c>
      <c r="L210" s="45"/>
      <c r="M210" s="45">
        <f t="shared" ca="1" si="73"/>
        <v>0</v>
      </c>
      <c r="N210" s="257">
        <f t="shared" ca="1" si="65"/>
        <v>0</v>
      </c>
      <c r="O210" s="23"/>
      <c r="P210" s="255">
        <f t="shared" ca="1" si="66"/>
        <v>0</v>
      </c>
      <c r="Q210" s="163">
        <f t="shared" ca="1" si="67"/>
        <v>0</v>
      </c>
      <c r="R210" s="164">
        <f ca="1">NPV(Q209,K210:$K$244) + ($A$13+$A$14+$A$15)/POWER(1+Q209,$A$28-D210+1)</f>
        <v>0</v>
      </c>
      <c r="S210" s="164">
        <f ca="1">NPV(Q210,K210:$K$244) + ($A$13+$A$14+$A$15)/POWER(1+Q210,$A$28-D210+1)</f>
        <v>0</v>
      </c>
      <c r="T210" s="45">
        <f t="shared" ca="1" si="68"/>
        <v>0</v>
      </c>
      <c r="U210" s="45">
        <f t="shared" ca="1" si="74"/>
        <v>0</v>
      </c>
      <c r="V210" s="45">
        <f t="shared" ca="1" si="75"/>
        <v>0</v>
      </c>
      <c r="W210" s="45">
        <f t="shared" ca="1" si="69"/>
        <v>0</v>
      </c>
      <c r="X210" s="25">
        <f t="shared" ca="1" si="58"/>
        <v>0</v>
      </c>
      <c r="Z210" s="28">
        <f t="shared" ca="1" si="76"/>
        <v>0</v>
      </c>
      <c r="AA210" s="233"/>
      <c r="AB210" s="45">
        <f t="shared" ca="1" si="70"/>
        <v>0</v>
      </c>
      <c r="AC210" s="45">
        <f t="shared" ca="1" si="59"/>
        <v>0</v>
      </c>
      <c r="AD210" s="25">
        <f t="shared" ca="1" si="60"/>
        <v>0</v>
      </c>
    </row>
    <row r="211" spans="4:30" x14ac:dyDescent="0.35">
      <c r="D211" s="20">
        <v>207</v>
      </c>
      <c r="E211" s="21">
        <f t="shared" ca="1" si="71"/>
        <v>75606</v>
      </c>
      <c r="F211" s="44">
        <f t="shared" ca="1" si="61"/>
        <v>75970</v>
      </c>
      <c r="G211" s="22" t="s">
        <v>119</v>
      </c>
      <c r="H211" s="44">
        <f t="shared" ca="1" si="72"/>
        <v>75606</v>
      </c>
      <c r="I211" s="45">
        <f t="shared" ca="1" si="62"/>
        <v>0</v>
      </c>
      <c r="J211" s="45">
        <f t="shared" ca="1" si="63"/>
        <v>0</v>
      </c>
      <c r="K211" s="45">
        <f t="shared" ca="1" si="64"/>
        <v>0</v>
      </c>
      <c r="L211" s="45"/>
      <c r="M211" s="45">
        <f t="shared" ca="1" si="73"/>
        <v>0</v>
      </c>
      <c r="N211" s="257">
        <f t="shared" ca="1" si="65"/>
        <v>0</v>
      </c>
      <c r="O211" s="23"/>
      <c r="P211" s="255">
        <f t="shared" ca="1" si="66"/>
        <v>0</v>
      </c>
      <c r="Q211" s="163">
        <f t="shared" ca="1" si="67"/>
        <v>0</v>
      </c>
      <c r="R211" s="164">
        <f ca="1">NPV(Q210,K211:$K$244) + ($A$13+$A$14+$A$15)/POWER(1+Q210,$A$28-D211+1)</f>
        <v>0</v>
      </c>
      <c r="S211" s="164">
        <f ca="1">NPV(Q211,K211:$K$244) + ($A$13+$A$14+$A$15)/POWER(1+Q211,$A$28-D211+1)</f>
        <v>0</v>
      </c>
      <c r="T211" s="45">
        <f t="shared" ca="1" si="68"/>
        <v>0</v>
      </c>
      <c r="U211" s="45">
        <f t="shared" ca="1" si="74"/>
        <v>0</v>
      </c>
      <c r="V211" s="45">
        <f t="shared" ca="1" si="75"/>
        <v>0</v>
      </c>
      <c r="W211" s="45">
        <f t="shared" ca="1" si="69"/>
        <v>0</v>
      </c>
      <c r="X211" s="25">
        <f t="shared" ca="1" si="58"/>
        <v>0</v>
      </c>
      <c r="Z211" s="28">
        <f t="shared" ca="1" si="76"/>
        <v>0</v>
      </c>
      <c r="AA211" s="233"/>
      <c r="AB211" s="45">
        <f t="shared" ca="1" si="70"/>
        <v>0</v>
      </c>
      <c r="AC211" s="45">
        <f t="shared" ca="1" si="59"/>
        <v>0</v>
      </c>
      <c r="AD211" s="25">
        <f t="shared" ca="1" si="60"/>
        <v>0</v>
      </c>
    </row>
    <row r="212" spans="4:30" x14ac:dyDescent="0.35">
      <c r="D212" s="20">
        <v>208</v>
      </c>
      <c r="E212" s="21">
        <f t="shared" ca="1" si="71"/>
        <v>75971</v>
      </c>
      <c r="F212" s="44">
        <f t="shared" ca="1" si="61"/>
        <v>76336</v>
      </c>
      <c r="G212" s="22" t="s">
        <v>119</v>
      </c>
      <c r="H212" s="44">
        <f t="shared" ca="1" si="72"/>
        <v>75971</v>
      </c>
      <c r="I212" s="45">
        <f t="shared" ca="1" si="62"/>
        <v>0</v>
      </c>
      <c r="J212" s="45">
        <f t="shared" ca="1" si="63"/>
        <v>0</v>
      </c>
      <c r="K212" s="45">
        <f t="shared" ca="1" si="64"/>
        <v>0</v>
      </c>
      <c r="L212" s="45"/>
      <c r="M212" s="45">
        <f t="shared" ca="1" si="73"/>
        <v>0</v>
      </c>
      <c r="N212" s="257">
        <f t="shared" ca="1" si="65"/>
        <v>0</v>
      </c>
      <c r="O212" s="23"/>
      <c r="P212" s="255">
        <f t="shared" ca="1" si="66"/>
        <v>0</v>
      </c>
      <c r="Q212" s="163">
        <f t="shared" ca="1" si="67"/>
        <v>0</v>
      </c>
      <c r="R212" s="164">
        <f ca="1">NPV(Q211,K212:$K$244) + ($A$13+$A$14+$A$15)/POWER(1+Q211,$A$28-D212+1)</f>
        <v>0</v>
      </c>
      <c r="S212" s="164">
        <f ca="1">NPV(Q212,K212:$K$244) + ($A$13+$A$14+$A$15)/POWER(1+Q212,$A$28-D212+1)</f>
        <v>0</v>
      </c>
      <c r="T212" s="45">
        <f t="shared" ca="1" si="68"/>
        <v>0</v>
      </c>
      <c r="U212" s="45">
        <f t="shared" ca="1" si="74"/>
        <v>0</v>
      </c>
      <c r="V212" s="45">
        <f t="shared" ca="1" si="75"/>
        <v>0</v>
      </c>
      <c r="W212" s="45">
        <f t="shared" ca="1" si="69"/>
        <v>0</v>
      </c>
      <c r="X212" s="25">
        <f t="shared" ca="1" si="58"/>
        <v>0</v>
      </c>
      <c r="Z212" s="28">
        <f t="shared" ca="1" si="76"/>
        <v>0</v>
      </c>
      <c r="AA212" s="233"/>
      <c r="AB212" s="45">
        <f t="shared" ca="1" si="70"/>
        <v>0</v>
      </c>
      <c r="AC212" s="45">
        <f t="shared" ca="1" si="59"/>
        <v>0</v>
      </c>
      <c r="AD212" s="25">
        <f t="shared" ca="1" si="60"/>
        <v>0</v>
      </c>
    </row>
    <row r="213" spans="4:30" x14ac:dyDescent="0.35">
      <c r="D213" s="20">
        <v>209</v>
      </c>
      <c r="E213" s="21">
        <f t="shared" ca="1" si="71"/>
        <v>76337</v>
      </c>
      <c r="F213" s="44">
        <f t="shared" ca="1" si="61"/>
        <v>76701</v>
      </c>
      <c r="G213" s="22" t="s">
        <v>119</v>
      </c>
      <c r="H213" s="44">
        <f t="shared" ca="1" si="72"/>
        <v>76337</v>
      </c>
      <c r="I213" s="45">
        <f t="shared" ca="1" si="62"/>
        <v>0</v>
      </c>
      <c r="J213" s="45">
        <f t="shared" ca="1" si="63"/>
        <v>0</v>
      </c>
      <c r="K213" s="45">
        <f t="shared" ca="1" si="64"/>
        <v>0</v>
      </c>
      <c r="L213" s="45"/>
      <c r="M213" s="45">
        <f t="shared" ca="1" si="73"/>
        <v>0</v>
      </c>
      <c r="N213" s="257">
        <f t="shared" ca="1" si="65"/>
        <v>0</v>
      </c>
      <c r="O213" s="23"/>
      <c r="P213" s="255">
        <f t="shared" ca="1" si="66"/>
        <v>0</v>
      </c>
      <c r="Q213" s="163">
        <f t="shared" ca="1" si="67"/>
        <v>0</v>
      </c>
      <c r="R213" s="164">
        <f ca="1">NPV(Q212,K213:$K$244) + ($A$13+$A$14+$A$15)/POWER(1+Q212,$A$28-D213+1)</f>
        <v>0</v>
      </c>
      <c r="S213" s="164">
        <f ca="1">NPV(Q213,K213:$K$244) + ($A$13+$A$14+$A$15)/POWER(1+Q213,$A$28-D213+1)</f>
        <v>0</v>
      </c>
      <c r="T213" s="45">
        <f t="shared" ca="1" si="68"/>
        <v>0</v>
      </c>
      <c r="U213" s="45">
        <f t="shared" ca="1" si="74"/>
        <v>0</v>
      </c>
      <c r="V213" s="45">
        <f t="shared" ca="1" si="75"/>
        <v>0</v>
      </c>
      <c r="W213" s="45">
        <f t="shared" ca="1" si="69"/>
        <v>0</v>
      </c>
      <c r="X213" s="25">
        <f t="shared" ca="1" si="58"/>
        <v>0</v>
      </c>
      <c r="Z213" s="28">
        <f t="shared" ca="1" si="76"/>
        <v>0</v>
      </c>
      <c r="AA213" s="233"/>
      <c r="AB213" s="45">
        <f t="shared" ca="1" si="70"/>
        <v>0</v>
      </c>
      <c r="AC213" s="45">
        <f t="shared" ca="1" si="59"/>
        <v>0</v>
      </c>
      <c r="AD213" s="25">
        <f t="shared" ca="1" si="60"/>
        <v>0</v>
      </c>
    </row>
    <row r="214" spans="4:30" x14ac:dyDescent="0.35">
      <c r="D214" s="20">
        <v>210</v>
      </c>
      <c r="E214" s="21">
        <f t="shared" ca="1" si="71"/>
        <v>76702</v>
      </c>
      <c r="F214" s="44">
        <f t="shared" ca="1" si="61"/>
        <v>77066</v>
      </c>
      <c r="G214" s="22" t="s">
        <v>119</v>
      </c>
      <c r="H214" s="44">
        <f t="shared" ca="1" si="72"/>
        <v>76702</v>
      </c>
      <c r="I214" s="45">
        <f t="shared" ca="1" si="62"/>
        <v>0</v>
      </c>
      <c r="J214" s="45">
        <f t="shared" ca="1" si="63"/>
        <v>0</v>
      </c>
      <c r="K214" s="45">
        <f t="shared" ca="1" si="64"/>
        <v>0</v>
      </c>
      <c r="L214" s="45"/>
      <c r="M214" s="45">
        <f t="shared" ca="1" si="73"/>
        <v>0</v>
      </c>
      <c r="N214" s="257">
        <f t="shared" ca="1" si="65"/>
        <v>0</v>
      </c>
      <c r="O214" s="23"/>
      <c r="P214" s="255">
        <f t="shared" ca="1" si="66"/>
        <v>0</v>
      </c>
      <c r="Q214" s="163">
        <f t="shared" ca="1" si="67"/>
        <v>0</v>
      </c>
      <c r="R214" s="164">
        <f ca="1">NPV(Q213,K214:$K$244) + ($A$13+$A$14+$A$15)/POWER(1+Q213,$A$28-D214+1)</f>
        <v>0</v>
      </c>
      <c r="S214" s="164">
        <f ca="1">NPV(Q214,K214:$K$244) + ($A$13+$A$14+$A$15)/POWER(1+Q214,$A$28-D214+1)</f>
        <v>0</v>
      </c>
      <c r="T214" s="45">
        <f t="shared" ca="1" si="68"/>
        <v>0</v>
      </c>
      <c r="U214" s="45">
        <f t="shared" ca="1" si="74"/>
        <v>0</v>
      </c>
      <c r="V214" s="45">
        <f t="shared" ca="1" si="75"/>
        <v>0</v>
      </c>
      <c r="W214" s="45">
        <f t="shared" ca="1" si="69"/>
        <v>0</v>
      </c>
      <c r="X214" s="25">
        <f t="shared" ca="1" si="58"/>
        <v>0</v>
      </c>
      <c r="Z214" s="28">
        <f t="shared" ca="1" si="76"/>
        <v>0</v>
      </c>
      <c r="AA214" s="233"/>
      <c r="AB214" s="45">
        <f t="shared" ca="1" si="70"/>
        <v>0</v>
      </c>
      <c r="AC214" s="45">
        <f t="shared" ca="1" si="59"/>
        <v>0</v>
      </c>
      <c r="AD214" s="25">
        <f t="shared" ca="1" si="60"/>
        <v>0</v>
      </c>
    </row>
    <row r="215" spans="4:30" x14ac:dyDescent="0.35">
      <c r="D215" s="20">
        <v>211</v>
      </c>
      <c r="E215" s="21">
        <f t="shared" ca="1" si="71"/>
        <v>77067</v>
      </c>
      <c r="F215" s="44">
        <f t="shared" ca="1" si="61"/>
        <v>77431</v>
      </c>
      <c r="G215" s="22" t="s">
        <v>119</v>
      </c>
      <c r="H215" s="44">
        <f t="shared" ca="1" si="72"/>
        <v>77067</v>
      </c>
      <c r="I215" s="45">
        <f t="shared" ca="1" si="62"/>
        <v>0</v>
      </c>
      <c r="J215" s="45">
        <f t="shared" ca="1" si="63"/>
        <v>0</v>
      </c>
      <c r="K215" s="45">
        <f t="shared" ca="1" si="64"/>
        <v>0</v>
      </c>
      <c r="L215" s="45"/>
      <c r="M215" s="45">
        <f t="shared" ca="1" si="73"/>
        <v>0</v>
      </c>
      <c r="N215" s="257">
        <f t="shared" ca="1" si="65"/>
        <v>0</v>
      </c>
      <c r="O215" s="23"/>
      <c r="P215" s="255">
        <f t="shared" ca="1" si="66"/>
        <v>0</v>
      </c>
      <c r="Q215" s="163">
        <f t="shared" ca="1" si="67"/>
        <v>0</v>
      </c>
      <c r="R215" s="164">
        <f ca="1">NPV(Q214,K215:$K$244) + ($A$13+$A$14+$A$15)/POWER(1+Q214,$A$28-D215+1)</f>
        <v>0</v>
      </c>
      <c r="S215" s="164">
        <f ca="1">NPV(Q215,K215:$K$244) + ($A$13+$A$14+$A$15)/POWER(1+Q215,$A$28-D215+1)</f>
        <v>0</v>
      </c>
      <c r="T215" s="45">
        <f t="shared" ca="1" si="68"/>
        <v>0</v>
      </c>
      <c r="U215" s="45">
        <f t="shared" ca="1" si="74"/>
        <v>0</v>
      </c>
      <c r="V215" s="45">
        <f t="shared" ca="1" si="75"/>
        <v>0</v>
      </c>
      <c r="W215" s="45">
        <f t="shared" ca="1" si="69"/>
        <v>0</v>
      </c>
      <c r="X215" s="25">
        <f t="shared" ca="1" si="58"/>
        <v>0</v>
      </c>
      <c r="Z215" s="28">
        <f t="shared" ca="1" si="76"/>
        <v>0</v>
      </c>
      <c r="AA215" s="233"/>
      <c r="AB215" s="45">
        <f t="shared" ca="1" si="70"/>
        <v>0</v>
      </c>
      <c r="AC215" s="45">
        <f t="shared" ca="1" si="59"/>
        <v>0</v>
      </c>
      <c r="AD215" s="25">
        <f t="shared" ca="1" si="60"/>
        <v>0</v>
      </c>
    </row>
    <row r="216" spans="4:30" x14ac:dyDescent="0.35">
      <c r="D216" s="20">
        <v>212</v>
      </c>
      <c r="E216" s="21">
        <f t="shared" ca="1" si="71"/>
        <v>77432</v>
      </c>
      <c r="F216" s="44">
        <f t="shared" ca="1" si="61"/>
        <v>77797</v>
      </c>
      <c r="G216" s="22" t="s">
        <v>119</v>
      </c>
      <c r="H216" s="44">
        <f t="shared" ca="1" si="72"/>
        <v>77432</v>
      </c>
      <c r="I216" s="45">
        <f t="shared" ca="1" si="62"/>
        <v>0</v>
      </c>
      <c r="J216" s="45">
        <f t="shared" ca="1" si="63"/>
        <v>0</v>
      </c>
      <c r="K216" s="45">
        <f t="shared" ca="1" si="64"/>
        <v>0</v>
      </c>
      <c r="L216" s="45"/>
      <c r="M216" s="45">
        <f t="shared" ca="1" si="73"/>
        <v>0</v>
      </c>
      <c r="N216" s="257">
        <f t="shared" ca="1" si="65"/>
        <v>0</v>
      </c>
      <c r="O216" s="23"/>
      <c r="P216" s="255">
        <f t="shared" ca="1" si="66"/>
        <v>0</v>
      </c>
      <c r="Q216" s="163">
        <f t="shared" ca="1" si="67"/>
        <v>0</v>
      </c>
      <c r="R216" s="164">
        <f ca="1">NPV(Q215,K216:$K$244) + ($A$13+$A$14+$A$15)/POWER(1+Q215,$A$28-D216+1)</f>
        <v>0</v>
      </c>
      <c r="S216" s="164">
        <f ca="1">NPV(Q216,K216:$K$244) + ($A$13+$A$14+$A$15)/POWER(1+Q216,$A$28-D216+1)</f>
        <v>0</v>
      </c>
      <c r="T216" s="45">
        <f t="shared" ca="1" si="68"/>
        <v>0</v>
      </c>
      <c r="U216" s="45">
        <f t="shared" ca="1" si="74"/>
        <v>0</v>
      </c>
      <c r="V216" s="45">
        <f t="shared" ca="1" si="75"/>
        <v>0</v>
      </c>
      <c r="W216" s="45">
        <f t="shared" ca="1" si="69"/>
        <v>0</v>
      </c>
      <c r="X216" s="25">
        <f t="shared" ca="1" si="58"/>
        <v>0</v>
      </c>
      <c r="Z216" s="28">
        <f t="shared" ca="1" si="76"/>
        <v>0</v>
      </c>
      <c r="AA216" s="233"/>
      <c r="AB216" s="45">
        <f t="shared" ca="1" si="70"/>
        <v>0</v>
      </c>
      <c r="AC216" s="45">
        <f t="shared" ca="1" si="59"/>
        <v>0</v>
      </c>
      <c r="AD216" s="25">
        <f t="shared" ca="1" si="60"/>
        <v>0</v>
      </c>
    </row>
    <row r="217" spans="4:30" x14ac:dyDescent="0.35">
      <c r="D217" s="20">
        <v>213</v>
      </c>
      <c r="E217" s="21">
        <f t="shared" ca="1" si="71"/>
        <v>77798</v>
      </c>
      <c r="F217" s="44">
        <f t="shared" ca="1" si="61"/>
        <v>78162</v>
      </c>
      <c r="G217" s="22" t="s">
        <v>119</v>
      </c>
      <c r="H217" s="44">
        <f t="shared" ca="1" si="72"/>
        <v>77798</v>
      </c>
      <c r="I217" s="45">
        <f t="shared" ca="1" si="62"/>
        <v>0</v>
      </c>
      <c r="J217" s="45">
        <f t="shared" ca="1" si="63"/>
        <v>0</v>
      </c>
      <c r="K217" s="45">
        <f t="shared" ca="1" si="64"/>
        <v>0</v>
      </c>
      <c r="L217" s="45"/>
      <c r="M217" s="45">
        <f t="shared" ca="1" si="73"/>
        <v>0</v>
      </c>
      <c r="N217" s="257">
        <f t="shared" ca="1" si="65"/>
        <v>0</v>
      </c>
      <c r="O217" s="23"/>
      <c r="P217" s="255">
        <f t="shared" ca="1" si="66"/>
        <v>0</v>
      </c>
      <c r="Q217" s="163">
        <f t="shared" ca="1" si="67"/>
        <v>0</v>
      </c>
      <c r="R217" s="164">
        <f ca="1">NPV(Q216,K217:$K$244) + ($A$13+$A$14+$A$15)/POWER(1+Q216,$A$28-D217+1)</f>
        <v>0</v>
      </c>
      <c r="S217" s="164">
        <f ca="1">NPV(Q217,K217:$K$244) + ($A$13+$A$14+$A$15)/POWER(1+Q217,$A$28-D217+1)</f>
        <v>0</v>
      </c>
      <c r="T217" s="45">
        <f t="shared" ca="1" si="68"/>
        <v>0</v>
      </c>
      <c r="U217" s="45">
        <f t="shared" ca="1" si="74"/>
        <v>0</v>
      </c>
      <c r="V217" s="45">
        <f t="shared" ca="1" si="75"/>
        <v>0</v>
      </c>
      <c r="W217" s="45">
        <f t="shared" ca="1" si="69"/>
        <v>0</v>
      </c>
      <c r="X217" s="25">
        <f t="shared" ca="1" si="58"/>
        <v>0</v>
      </c>
      <c r="Z217" s="28">
        <f t="shared" ca="1" si="76"/>
        <v>0</v>
      </c>
      <c r="AA217" s="233"/>
      <c r="AB217" s="45">
        <f t="shared" ca="1" si="70"/>
        <v>0</v>
      </c>
      <c r="AC217" s="45">
        <f t="shared" ca="1" si="59"/>
        <v>0</v>
      </c>
      <c r="AD217" s="25">
        <f t="shared" ca="1" si="60"/>
        <v>0</v>
      </c>
    </row>
    <row r="218" spans="4:30" x14ac:dyDescent="0.35">
      <c r="D218" s="20">
        <v>214</v>
      </c>
      <c r="E218" s="21">
        <f t="shared" ca="1" si="71"/>
        <v>78163</v>
      </c>
      <c r="F218" s="44">
        <f t="shared" ca="1" si="61"/>
        <v>78527</v>
      </c>
      <c r="G218" s="22" t="s">
        <v>119</v>
      </c>
      <c r="H218" s="44">
        <f t="shared" ca="1" si="72"/>
        <v>78163</v>
      </c>
      <c r="I218" s="45">
        <f t="shared" ca="1" si="62"/>
        <v>0</v>
      </c>
      <c r="J218" s="45">
        <f t="shared" ca="1" si="63"/>
        <v>0</v>
      </c>
      <c r="K218" s="45">
        <f t="shared" ca="1" si="64"/>
        <v>0</v>
      </c>
      <c r="L218" s="45"/>
      <c r="M218" s="45">
        <f t="shared" ca="1" si="73"/>
        <v>0</v>
      </c>
      <c r="N218" s="257">
        <f t="shared" ca="1" si="65"/>
        <v>0</v>
      </c>
      <c r="O218" s="23"/>
      <c r="P218" s="255">
        <f t="shared" ca="1" si="66"/>
        <v>0</v>
      </c>
      <c r="Q218" s="163">
        <f t="shared" ca="1" si="67"/>
        <v>0</v>
      </c>
      <c r="R218" s="164">
        <f ca="1">NPV(Q217,K218:$K$244) + ($A$13+$A$14+$A$15)/POWER(1+Q217,$A$28-D218+1)</f>
        <v>0</v>
      </c>
      <c r="S218" s="164">
        <f ca="1">NPV(Q218,K218:$K$244) + ($A$13+$A$14+$A$15)/POWER(1+Q218,$A$28-D218+1)</f>
        <v>0</v>
      </c>
      <c r="T218" s="45">
        <f t="shared" ca="1" si="68"/>
        <v>0</v>
      </c>
      <c r="U218" s="45">
        <f t="shared" ca="1" si="74"/>
        <v>0</v>
      </c>
      <c r="V218" s="45">
        <f t="shared" ca="1" si="75"/>
        <v>0</v>
      </c>
      <c r="W218" s="45">
        <f t="shared" ca="1" si="69"/>
        <v>0</v>
      </c>
      <c r="X218" s="25">
        <f t="shared" ca="1" si="58"/>
        <v>0</v>
      </c>
      <c r="Z218" s="28">
        <f t="shared" ca="1" si="76"/>
        <v>0</v>
      </c>
      <c r="AA218" s="233"/>
      <c r="AB218" s="45">
        <f t="shared" ca="1" si="70"/>
        <v>0</v>
      </c>
      <c r="AC218" s="45">
        <f t="shared" ca="1" si="59"/>
        <v>0</v>
      </c>
      <c r="AD218" s="25">
        <f t="shared" ca="1" si="60"/>
        <v>0</v>
      </c>
    </row>
    <row r="219" spans="4:30" x14ac:dyDescent="0.35">
      <c r="D219" s="20">
        <v>215</v>
      </c>
      <c r="E219" s="21">
        <f t="shared" ca="1" si="71"/>
        <v>78528</v>
      </c>
      <c r="F219" s="44">
        <f t="shared" ca="1" si="61"/>
        <v>78892</v>
      </c>
      <c r="G219" s="22" t="s">
        <v>119</v>
      </c>
      <c r="H219" s="44">
        <f t="shared" ca="1" si="72"/>
        <v>78528</v>
      </c>
      <c r="I219" s="45">
        <f t="shared" ca="1" si="62"/>
        <v>0</v>
      </c>
      <c r="J219" s="45">
        <f t="shared" ca="1" si="63"/>
        <v>0</v>
      </c>
      <c r="K219" s="45">
        <f t="shared" ca="1" si="64"/>
        <v>0</v>
      </c>
      <c r="L219" s="45"/>
      <c r="M219" s="45">
        <f t="shared" ca="1" si="73"/>
        <v>0</v>
      </c>
      <c r="N219" s="257">
        <f t="shared" ca="1" si="65"/>
        <v>0</v>
      </c>
      <c r="O219" s="23"/>
      <c r="P219" s="255">
        <f t="shared" ca="1" si="66"/>
        <v>0</v>
      </c>
      <c r="Q219" s="163">
        <f t="shared" ca="1" si="67"/>
        <v>0</v>
      </c>
      <c r="R219" s="164">
        <f ca="1">NPV(Q218,K219:$K$244) + ($A$13+$A$14+$A$15)/POWER(1+Q218,$A$28-D219+1)</f>
        <v>0</v>
      </c>
      <c r="S219" s="164">
        <f ca="1">NPV(Q219,K219:$K$244) + ($A$13+$A$14+$A$15)/POWER(1+Q219,$A$28-D219+1)</f>
        <v>0</v>
      </c>
      <c r="T219" s="45">
        <f t="shared" ca="1" si="68"/>
        <v>0</v>
      </c>
      <c r="U219" s="45">
        <f t="shared" ca="1" si="74"/>
        <v>0</v>
      </c>
      <c r="V219" s="45">
        <f t="shared" ca="1" si="75"/>
        <v>0</v>
      </c>
      <c r="W219" s="45">
        <f t="shared" ca="1" si="69"/>
        <v>0</v>
      </c>
      <c r="X219" s="25">
        <f t="shared" ca="1" si="58"/>
        <v>0</v>
      </c>
      <c r="Z219" s="28">
        <f t="shared" ca="1" si="76"/>
        <v>0</v>
      </c>
      <c r="AA219" s="233"/>
      <c r="AB219" s="45">
        <f t="shared" ca="1" si="70"/>
        <v>0</v>
      </c>
      <c r="AC219" s="45">
        <f t="shared" ca="1" si="59"/>
        <v>0</v>
      </c>
      <c r="AD219" s="25">
        <f t="shared" ca="1" si="60"/>
        <v>0</v>
      </c>
    </row>
    <row r="220" spans="4:30" x14ac:dyDescent="0.35">
      <c r="D220" s="20">
        <v>216</v>
      </c>
      <c r="E220" s="21">
        <f t="shared" ca="1" si="71"/>
        <v>78893</v>
      </c>
      <c r="F220" s="44">
        <f t="shared" ca="1" si="61"/>
        <v>79258</v>
      </c>
      <c r="G220" s="22" t="s">
        <v>119</v>
      </c>
      <c r="H220" s="44">
        <f t="shared" ca="1" si="72"/>
        <v>78893</v>
      </c>
      <c r="I220" s="45">
        <f t="shared" ca="1" si="62"/>
        <v>0</v>
      </c>
      <c r="J220" s="45">
        <f t="shared" ca="1" si="63"/>
        <v>0</v>
      </c>
      <c r="K220" s="45">
        <f t="shared" ca="1" si="64"/>
        <v>0</v>
      </c>
      <c r="L220" s="45"/>
      <c r="M220" s="45">
        <f t="shared" ca="1" si="73"/>
        <v>0</v>
      </c>
      <c r="N220" s="257">
        <f t="shared" ca="1" si="65"/>
        <v>0</v>
      </c>
      <c r="O220" s="23"/>
      <c r="P220" s="255">
        <f t="shared" ca="1" si="66"/>
        <v>0</v>
      </c>
      <c r="Q220" s="163">
        <f t="shared" ca="1" si="67"/>
        <v>0</v>
      </c>
      <c r="R220" s="164">
        <f ca="1">NPV(Q219,K220:$K$244) + ($A$13+$A$14+$A$15)/POWER(1+Q219,$A$28-D220+1)</f>
        <v>0</v>
      </c>
      <c r="S220" s="164">
        <f ca="1">NPV(Q220,K220:$K$244) + ($A$13+$A$14+$A$15)/POWER(1+Q220,$A$28-D220+1)</f>
        <v>0</v>
      </c>
      <c r="T220" s="45">
        <f t="shared" ca="1" si="68"/>
        <v>0</v>
      </c>
      <c r="U220" s="45">
        <f t="shared" ca="1" si="74"/>
        <v>0</v>
      </c>
      <c r="V220" s="45">
        <f t="shared" ca="1" si="75"/>
        <v>0</v>
      </c>
      <c r="W220" s="45">
        <f t="shared" ca="1" si="69"/>
        <v>0</v>
      </c>
      <c r="X220" s="25">
        <f t="shared" ca="1" si="58"/>
        <v>0</v>
      </c>
      <c r="Z220" s="28">
        <f t="shared" ca="1" si="76"/>
        <v>0</v>
      </c>
      <c r="AA220" s="233"/>
      <c r="AB220" s="45">
        <f t="shared" ca="1" si="70"/>
        <v>0</v>
      </c>
      <c r="AC220" s="45">
        <f t="shared" ca="1" si="59"/>
        <v>0</v>
      </c>
      <c r="AD220" s="25">
        <f t="shared" ca="1" si="60"/>
        <v>0</v>
      </c>
    </row>
    <row r="221" spans="4:30" x14ac:dyDescent="0.35">
      <c r="D221" s="20">
        <v>217</v>
      </c>
      <c r="E221" s="21">
        <f t="shared" ca="1" si="71"/>
        <v>79259</v>
      </c>
      <c r="F221" s="44">
        <f t="shared" ca="1" si="61"/>
        <v>79623</v>
      </c>
      <c r="G221" s="22" t="s">
        <v>119</v>
      </c>
      <c r="H221" s="44">
        <f t="shared" ca="1" si="72"/>
        <v>79259</v>
      </c>
      <c r="I221" s="45">
        <f t="shared" ca="1" si="62"/>
        <v>0</v>
      </c>
      <c r="J221" s="45">
        <f t="shared" ca="1" si="63"/>
        <v>0</v>
      </c>
      <c r="K221" s="45">
        <f t="shared" ca="1" si="64"/>
        <v>0</v>
      </c>
      <c r="L221" s="45"/>
      <c r="M221" s="45">
        <f t="shared" ca="1" si="73"/>
        <v>0</v>
      </c>
      <c r="N221" s="257">
        <f t="shared" ca="1" si="65"/>
        <v>0</v>
      </c>
      <c r="O221" s="23"/>
      <c r="P221" s="255">
        <f t="shared" ca="1" si="66"/>
        <v>0</v>
      </c>
      <c r="Q221" s="163">
        <f t="shared" ca="1" si="67"/>
        <v>0</v>
      </c>
      <c r="R221" s="164">
        <f ca="1">NPV(Q220,K221:$K$244) + ($A$13+$A$14+$A$15)/POWER(1+Q220,$A$28-D221+1)</f>
        <v>0</v>
      </c>
      <c r="S221" s="164">
        <f ca="1">NPV(Q221,K221:$K$244) + ($A$13+$A$14+$A$15)/POWER(1+Q221,$A$28-D221+1)</f>
        <v>0</v>
      </c>
      <c r="T221" s="45">
        <f t="shared" ca="1" si="68"/>
        <v>0</v>
      </c>
      <c r="U221" s="45">
        <f t="shared" ca="1" si="74"/>
        <v>0</v>
      </c>
      <c r="V221" s="45">
        <f t="shared" ca="1" si="75"/>
        <v>0</v>
      </c>
      <c r="W221" s="45">
        <f t="shared" ca="1" si="69"/>
        <v>0</v>
      </c>
      <c r="X221" s="25">
        <f t="shared" ca="1" si="58"/>
        <v>0</v>
      </c>
      <c r="Z221" s="28">
        <f t="shared" ca="1" si="76"/>
        <v>0</v>
      </c>
      <c r="AA221" s="233"/>
      <c r="AB221" s="45">
        <f t="shared" ca="1" si="70"/>
        <v>0</v>
      </c>
      <c r="AC221" s="45">
        <f t="shared" ca="1" si="59"/>
        <v>0</v>
      </c>
      <c r="AD221" s="25">
        <f t="shared" ca="1" si="60"/>
        <v>0</v>
      </c>
    </row>
    <row r="222" spans="4:30" x14ac:dyDescent="0.35">
      <c r="D222" s="20">
        <v>218</v>
      </c>
      <c r="E222" s="21">
        <f t="shared" ca="1" si="71"/>
        <v>79624</v>
      </c>
      <c r="F222" s="44">
        <f t="shared" ca="1" si="61"/>
        <v>79988</v>
      </c>
      <c r="G222" s="22" t="s">
        <v>119</v>
      </c>
      <c r="H222" s="44">
        <f t="shared" ca="1" si="72"/>
        <v>79624</v>
      </c>
      <c r="I222" s="45">
        <f t="shared" ca="1" si="62"/>
        <v>0</v>
      </c>
      <c r="J222" s="45">
        <f t="shared" ca="1" si="63"/>
        <v>0</v>
      </c>
      <c r="K222" s="45">
        <f t="shared" ca="1" si="64"/>
        <v>0</v>
      </c>
      <c r="L222" s="45"/>
      <c r="M222" s="45">
        <f t="shared" ca="1" si="73"/>
        <v>0</v>
      </c>
      <c r="N222" s="257">
        <f t="shared" ca="1" si="65"/>
        <v>0</v>
      </c>
      <c r="O222" s="23"/>
      <c r="P222" s="255">
        <f t="shared" ca="1" si="66"/>
        <v>0</v>
      </c>
      <c r="Q222" s="163">
        <f t="shared" ca="1" si="67"/>
        <v>0</v>
      </c>
      <c r="R222" s="164">
        <f ca="1">NPV(Q221,K222:$K$244) + ($A$13+$A$14+$A$15)/POWER(1+Q221,$A$28-D222+1)</f>
        <v>0</v>
      </c>
      <c r="S222" s="164">
        <f ca="1">NPV(Q222,K222:$K$244) + ($A$13+$A$14+$A$15)/POWER(1+Q222,$A$28-D222+1)</f>
        <v>0</v>
      </c>
      <c r="T222" s="45">
        <f t="shared" ca="1" si="68"/>
        <v>0</v>
      </c>
      <c r="U222" s="45">
        <f t="shared" ca="1" si="74"/>
        <v>0</v>
      </c>
      <c r="V222" s="45">
        <f t="shared" ca="1" si="75"/>
        <v>0</v>
      </c>
      <c r="W222" s="45">
        <f t="shared" ca="1" si="69"/>
        <v>0</v>
      </c>
      <c r="X222" s="25">
        <f t="shared" ca="1" si="58"/>
        <v>0</v>
      </c>
      <c r="Z222" s="28">
        <f t="shared" ca="1" si="76"/>
        <v>0</v>
      </c>
      <c r="AA222" s="233"/>
      <c r="AB222" s="45">
        <f t="shared" ca="1" si="70"/>
        <v>0</v>
      </c>
      <c r="AC222" s="45">
        <f t="shared" ca="1" si="59"/>
        <v>0</v>
      </c>
      <c r="AD222" s="25">
        <f t="shared" ca="1" si="60"/>
        <v>0</v>
      </c>
    </row>
    <row r="223" spans="4:30" x14ac:dyDescent="0.35">
      <c r="D223" s="20">
        <v>219</v>
      </c>
      <c r="E223" s="21">
        <f t="shared" ca="1" si="71"/>
        <v>79989</v>
      </c>
      <c r="F223" s="44">
        <f t="shared" ca="1" si="61"/>
        <v>80353</v>
      </c>
      <c r="G223" s="22" t="s">
        <v>119</v>
      </c>
      <c r="H223" s="44">
        <f t="shared" ca="1" si="72"/>
        <v>79989</v>
      </c>
      <c r="I223" s="45">
        <f t="shared" ca="1" si="62"/>
        <v>0</v>
      </c>
      <c r="J223" s="45">
        <f t="shared" ca="1" si="63"/>
        <v>0</v>
      </c>
      <c r="K223" s="45">
        <f t="shared" ca="1" si="64"/>
        <v>0</v>
      </c>
      <c r="L223" s="45"/>
      <c r="M223" s="45">
        <f t="shared" ca="1" si="73"/>
        <v>0</v>
      </c>
      <c r="N223" s="257">
        <f t="shared" ca="1" si="65"/>
        <v>0</v>
      </c>
      <c r="O223" s="23"/>
      <c r="P223" s="255">
        <f t="shared" ca="1" si="66"/>
        <v>0</v>
      </c>
      <c r="Q223" s="163">
        <f t="shared" ca="1" si="67"/>
        <v>0</v>
      </c>
      <c r="R223" s="164">
        <f ca="1">NPV(Q222,K223:$K$244) + ($A$13+$A$14+$A$15)/POWER(1+Q222,$A$28-D223+1)</f>
        <v>0</v>
      </c>
      <c r="S223" s="164">
        <f ca="1">NPV(Q223,K223:$K$244) + ($A$13+$A$14+$A$15)/POWER(1+Q223,$A$28-D223+1)</f>
        <v>0</v>
      </c>
      <c r="T223" s="45">
        <f t="shared" ca="1" si="68"/>
        <v>0</v>
      </c>
      <c r="U223" s="45">
        <f t="shared" ca="1" si="74"/>
        <v>0</v>
      </c>
      <c r="V223" s="45">
        <f t="shared" ca="1" si="75"/>
        <v>0</v>
      </c>
      <c r="W223" s="45">
        <f t="shared" ca="1" si="69"/>
        <v>0</v>
      </c>
      <c r="X223" s="25">
        <f t="shared" ca="1" si="58"/>
        <v>0</v>
      </c>
      <c r="Z223" s="28">
        <f t="shared" ca="1" si="76"/>
        <v>0</v>
      </c>
      <c r="AA223" s="233"/>
      <c r="AB223" s="45">
        <f t="shared" ca="1" si="70"/>
        <v>0</v>
      </c>
      <c r="AC223" s="45">
        <f t="shared" ca="1" si="59"/>
        <v>0</v>
      </c>
      <c r="AD223" s="25">
        <f t="shared" ca="1" si="60"/>
        <v>0</v>
      </c>
    </row>
    <row r="224" spans="4:30" x14ac:dyDescent="0.35">
      <c r="D224" s="20">
        <v>220</v>
      </c>
      <c r="E224" s="21">
        <f t="shared" ca="1" si="71"/>
        <v>80354</v>
      </c>
      <c r="F224" s="44">
        <f t="shared" ca="1" si="61"/>
        <v>80719</v>
      </c>
      <c r="G224" s="22" t="s">
        <v>119</v>
      </c>
      <c r="H224" s="44">
        <f t="shared" ca="1" si="72"/>
        <v>80354</v>
      </c>
      <c r="I224" s="45">
        <f t="shared" ca="1" si="62"/>
        <v>0</v>
      </c>
      <c r="J224" s="45">
        <f t="shared" ca="1" si="63"/>
        <v>0</v>
      </c>
      <c r="K224" s="45">
        <f t="shared" ca="1" si="64"/>
        <v>0</v>
      </c>
      <c r="L224" s="45"/>
      <c r="M224" s="45">
        <f t="shared" ca="1" si="73"/>
        <v>0</v>
      </c>
      <c r="N224" s="257">
        <f t="shared" ca="1" si="65"/>
        <v>0</v>
      </c>
      <c r="O224" s="23"/>
      <c r="P224" s="255">
        <f t="shared" ca="1" si="66"/>
        <v>0</v>
      </c>
      <c r="Q224" s="163">
        <f t="shared" ca="1" si="67"/>
        <v>0</v>
      </c>
      <c r="R224" s="164">
        <f ca="1">NPV(Q223,K224:$K$244) + ($A$13+$A$14+$A$15)/POWER(1+Q223,$A$28-D224+1)</f>
        <v>0</v>
      </c>
      <c r="S224" s="164">
        <f ca="1">NPV(Q224,K224:$K$244) + ($A$13+$A$14+$A$15)/POWER(1+Q224,$A$28-D224+1)</f>
        <v>0</v>
      </c>
      <c r="T224" s="45">
        <f t="shared" ca="1" si="68"/>
        <v>0</v>
      </c>
      <c r="U224" s="45">
        <f t="shared" ca="1" si="74"/>
        <v>0</v>
      </c>
      <c r="V224" s="45">
        <f t="shared" ca="1" si="75"/>
        <v>0</v>
      </c>
      <c r="W224" s="45">
        <f t="shared" ca="1" si="69"/>
        <v>0</v>
      </c>
      <c r="X224" s="25">
        <f t="shared" ca="1" si="58"/>
        <v>0</v>
      </c>
      <c r="Z224" s="28">
        <f t="shared" ca="1" si="76"/>
        <v>0</v>
      </c>
      <c r="AA224" s="233"/>
      <c r="AB224" s="45">
        <f t="shared" ca="1" si="70"/>
        <v>0</v>
      </c>
      <c r="AC224" s="45">
        <f t="shared" ca="1" si="59"/>
        <v>0</v>
      </c>
      <c r="AD224" s="25">
        <f t="shared" ca="1" si="60"/>
        <v>0</v>
      </c>
    </row>
    <row r="225" spans="4:30" x14ac:dyDescent="0.35">
      <c r="D225" s="20">
        <v>221</v>
      </c>
      <c r="E225" s="21">
        <f t="shared" ca="1" si="71"/>
        <v>80720</v>
      </c>
      <c r="F225" s="44">
        <f t="shared" ca="1" si="61"/>
        <v>81084</v>
      </c>
      <c r="G225" s="22" t="s">
        <v>119</v>
      </c>
      <c r="H225" s="44">
        <f t="shared" ca="1" si="72"/>
        <v>80720</v>
      </c>
      <c r="I225" s="45">
        <f t="shared" ca="1" si="62"/>
        <v>0</v>
      </c>
      <c r="J225" s="45">
        <f t="shared" ca="1" si="63"/>
        <v>0</v>
      </c>
      <c r="K225" s="45">
        <f t="shared" ca="1" si="64"/>
        <v>0</v>
      </c>
      <c r="L225" s="45"/>
      <c r="M225" s="45">
        <f t="shared" ca="1" si="73"/>
        <v>0</v>
      </c>
      <c r="N225" s="257">
        <f t="shared" ca="1" si="65"/>
        <v>0</v>
      </c>
      <c r="O225" s="23"/>
      <c r="P225" s="255">
        <f t="shared" ca="1" si="66"/>
        <v>0</v>
      </c>
      <c r="Q225" s="163">
        <f t="shared" ca="1" si="67"/>
        <v>0</v>
      </c>
      <c r="R225" s="164">
        <f ca="1">NPV(Q224,K225:$K$244) + ($A$13+$A$14+$A$15)/POWER(1+Q224,$A$28-D225+1)</f>
        <v>0</v>
      </c>
      <c r="S225" s="164">
        <f ca="1">NPV(Q225,K225:$K$244) + ($A$13+$A$14+$A$15)/POWER(1+Q225,$A$28-D225+1)</f>
        <v>0</v>
      </c>
      <c r="T225" s="45">
        <f t="shared" ca="1" si="68"/>
        <v>0</v>
      </c>
      <c r="U225" s="45">
        <f t="shared" ca="1" si="74"/>
        <v>0</v>
      </c>
      <c r="V225" s="45">
        <f t="shared" ca="1" si="75"/>
        <v>0</v>
      </c>
      <c r="W225" s="45">
        <f t="shared" ca="1" si="69"/>
        <v>0</v>
      </c>
      <c r="X225" s="25">
        <f t="shared" ca="1" si="58"/>
        <v>0</v>
      </c>
      <c r="Z225" s="28">
        <f t="shared" ca="1" si="76"/>
        <v>0</v>
      </c>
      <c r="AA225" s="233"/>
      <c r="AB225" s="45">
        <f t="shared" ca="1" si="70"/>
        <v>0</v>
      </c>
      <c r="AC225" s="45">
        <f t="shared" ca="1" si="59"/>
        <v>0</v>
      </c>
      <c r="AD225" s="25">
        <f t="shared" ca="1" si="60"/>
        <v>0</v>
      </c>
    </row>
    <row r="226" spans="4:30" x14ac:dyDescent="0.35">
      <c r="D226" s="20">
        <v>222</v>
      </c>
      <c r="E226" s="21">
        <f t="shared" ca="1" si="71"/>
        <v>81085</v>
      </c>
      <c r="F226" s="44">
        <f t="shared" ca="1" si="61"/>
        <v>81449</v>
      </c>
      <c r="G226" s="22" t="s">
        <v>119</v>
      </c>
      <c r="H226" s="44">
        <f t="shared" ca="1" si="72"/>
        <v>81085</v>
      </c>
      <c r="I226" s="45">
        <f t="shared" ca="1" si="62"/>
        <v>0</v>
      </c>
      <c r="J226" s="45">
        <f t="shared" ca="1" si="63"/>
        <v>0</v>
      </c>
      <c r="K226" s="45">
        <f t="shared" ca="1" si="64"/>
        <v>0</v>
      </c>
      <c r="L226" s="45"/>
      <c r="M226" s="45">
        <f t="shared" ca="1" si="73"/>
        <v>0</v>
      </c>
      <c r="N226" s="257">
        <f t="shared" ca="1" si="65"/>
        <v>0</v>
      </c>
      <c r="O226" s="23"/>
      <c r="P226" s="255">
        <f t="shared" ca="1" si="66"/>
        <v>0</v>
      </c>
      <c r="Q226" s="163">
        <f t="shared" ca="1" si="67"/>
        <v>0</v>
      </c>
      <c r="R226" s="164">
        <f ca="1">NPV(Q225,K226:$K$244) + ($A$13+$A$14+$A$15)/POWER(1+Q225,$A$28-D226+1)</f>
        <v>0</v>
      </c>
      <c r="S226" s="164">
        <f ca="1">NPV(Q226,K226:$K$244) + ($A$13+$A$14+$A$15)/POWER(1+Q226,$A$28-D226+1)</f>
        <v>0</v>
      </c>
      <c r="T226" s="45">
        <f t="shared" ca="1" si="68"/>
        <v>0</v>
      </c>
      <c r="U226" s="45">
        <f t="shared" ca="1" si="74"/>
        <v>0</v>
      </c>
      <c r="V226" s="45">
        <f t="shared" ca="1" si="75"/>
        <v>0</v>
      </c>
      <c r="W226" s="45">
        <f t="shared" ca="1" si="69"/>
        <v>0</v>
      </c>
      <c r="X226" s="25">
        <f t="shared" ca="1" si="58"/>
        <v>0</v>
      </c>
      <c r="Z226" s="28">
        <f t="shared" ca="1" si="76"/>
        <v>0</v>
      </c>
      <c r="AA226" s="233"/>
      <c r="AB226" s="45">
        <f t="shared" ca="1" si="70"/>
        <v>0</v>
      </c>
      <c r="AC226" s="45">
        <f t="shared" ca="1" si="59"/>
        <v>0</v>
      </c>
      <c r="AD226" s="25">
        <f t="shared" ca="1" si="60"/>
        <v>0</v>
      </c>
    </row>
    <row r="227" spans="4:30" x14ac:dyDescent="0.35">
      <c r="D227" s="20">
        <v>223</v>
      </c>
      <c r="E227" s="21">
        <f t="shared" ca="1" si="71"/>
        <v>81450</v>
      </c>
      <c r="F227" s="44">
        <f t="shared" ca="1" si="61"/>
        <v>81814</v>
      </c>
      <c r="G227" s="22" t="s">
        <v>119</v>
      </c>
      <c r="H227" s="44">
        <f t="shared" ca="1" si="72"/>
        <v>81450</v>
      </c>
      <c r="I227" s="45">
        <f t="shared" ca="1" si="62"/>
        <v>0</v>
      </c>
      <c r="J227" s="45">
        <f t="shared" ca="1" si="63"/>
        <v>0</v>
      </c>
      <c r="K227" s="45">
        <f t="shared" ca="1" si="64"/>
        <v>0</v>
      </c>
      <c r="L227" s="45"/>
      <c r="M227" s="45">
        <f t="shared" ca="1" si="73"/>
        <v>0</v>
      </c>
      <c r="N227" s="257">
        <f t="shared" ca="1" si="65"/>
        <v>0</v>
      </c>
      <c r="O227" s="23"/>
      <c r="P227" s="255">
        <f t="shared" ca="1" si="66"/>
        <v>0</v>
      </c>
      <c r="Q227" s="163">
        <f t="shared" ca="1" si="67"/>
        <v>0</v>
      </c>
      <c r="R227" s="164">
        <f ca="1">NPV(Q226,K227:$K$244) + ($A$13+$A$14+$A$15)/POWER(1+Q226,$A$28-D227+1)</f>
        <v>0</v>
      </c>
      <c r="S227" s="164">
        <f ca="1">NPV(Q227,K227:$K$244) + ($A$13+$A$14+$A$15)/POWER(1+Q227,$A$28-D227+1)</f>
        <v>0</v>
      </c>
      <c r="T227" s="45">
        <f t="shared" ca="1" si="68"/>
        <v>0</v>
      </c>
      <c r="U227" s="45">
        <f t="shared" ca="1" si="74"/>
        <v>0</v>
      </c>
      <c r="V227" s="45">
        <f t="shared" ca="1" si="75"/>
        <v>0</v>
      </c>
      <c r="W227" s="45">
        <f t="shared" ca="1" si="69"/>
        <v>0</v>
      </c>
      <c r="X227" s="25">
        <f t="shared" ca="1" si="58"/>
        <v>0</v>
      </c>
      <c r="Z227" s="28">
        <f t="shared" ca="1" si="76"/>
        <v>0</v>
      </c>
      <c r="AA227" s="233"/>
      <c r="AB227" s="45">
        <f t="shared" ca="1" si="70"/>
        <v>0</v>
      </c>
      <c r="AC227" s="45">
        <f t="shared" ca="1" si="59"/>
        <v>0</v>
      </c>
      <c r="AD227" s="25">
        <f t="shared" ca="1" si="60"/>
        <v>0</v>
      </c>
    </row>
    <row r="228" spans="4:30" x14ac:dyDescent="0.35">
      <c r="D228" s="20">
        <v>224</v>
      </c>
      <c r="E228" s="21">
        <f t="shared" ca="1" si="71"/>
        <v>81815</v>
      </c>
      <c r="F228" s="44">
        <f t="shared" ca="1" si="61"/>
        <v>82180</v>
      </c>
      <c r="G228" s="22" t="s">
        <v>119</v>
      </c>
      <c r="H228" s="44">
        <f t="shared" ca="1" si="72"/>
        <v>81815</v>
      </c>
      <c r="I228" s="45">
        <f t="shared" ca="1" si="62"/>
        <v>0</v>
      </c>
      <c r="J228" s="45">
        <f t="shared" ca="1" si="63"/>
        <v>0</v>
      </c>
      <c r="K228" s="45">
        <f t="shared" ca="1" si="64"/>
        <v>0</v>
      </c>
      <c r="L228" s="45"/>
      <c r="M228" s="45">
        <f t="shared" ca="1" si="73"/>
        <v>0</v>
      </c>
      <c r="N228" s="257">
        <f t="shared" ca="1" si="65"/>
        <v>0</v>
      </c>
      <c r="O228" s="23"/>
      <c r="P228" s="255">
        <f t="shared" ca="1" si="66"/>
        <v>0</v>
      </c>
      <c r="Q228" s="163">
        <f t="shared" ca="1" si="67"/>
        <v>0</v>
      </c>
      <c r="R228" s="164">
        <f ca="1">NPV(Q227,K228:$K$244) + ($A$13+$A$14+$A$15)/POWER(1+Q227,$A$28-D228+1)</f>
        <v>0</v>
      </c>
      <c r="S228" s="164">
        <f ca="1">NPV(Q228,K228:$K$244) + ($A$13+$A$14+$A$15)/POWER(1+Q228,$A$28-D228+1)</f>
        <v>0</v>
      </c>
      <c r="T228" s="45">
        <f t="shared" ca="1" si="68"/>
        <v>0</v>
      </c>
      <c r="U228" s="45">
        <f t="shared" ca="1" si="74"/>
        <v>0</v>
      </c>
      <c r="V228" s="45">
        <f t="shared" ca="1" si="75"/>
        <v>0</v>
      </c>
      <c r="W228" s="45">
        <f t="shared" ca="1" si="69"/>
        <v>0</v>
      </c>
      <c r="X228" s="25">
        <f t="shared" ca="1" si="58"/>
        <v>0</v>
      </c>
      <c r="Z228" s="28">
        <f t="shared" ca="1" si="76"/>
        <v>0</v>
      </c>
      <c r="AA228" s="233"/>
      <c r="AB228" s="45">
        <f t="shared" ca="1" si="70"/>
        <v>0</v>
      </c>
      <c r="AC228" s="45">
        <f t="shared" ca="1" si="59"/>
        <v>0</v>
      </c>
      <c r="AD228" s="25">
        <f t="shared" ca="1" si="60"/>
        <v>0</v>
      </c>
    </row>
    <row r="229" spans="4:30" x14ac:dyDescent="0.35">
      <c r="D229" s="20">
        <v>225</v>
      </c>
      <c r="E229" s="21">
        <f t="shared" ca="1" si="71"/>
        <v>82181</v>
      </c>
      <c r="F229" s="44">
        <f t="shared" ca="1" si="61"/>
        <v>82545</v>
      </c>
      <c r="G229" s="22" t="s">
        <v>119</v>
      </c>
      <c r="H229" s="44">
        <f t="shared" ca="1" si="72"/>
        <v>82181</v>
      </c>
      <c r="I229" s="45">
        <f t="shared" ca="1" si="62"/>
        <v>0</v>
      </c>
      <c r="J229" s="45">
        <f t="shared" ca="1" si="63"/>
        <v>0</v>
      </c>
      <c r="K229" s="45">
        <f t="shared" ca="1" si="64"/>
        <v>0</v>
      </c>
      <c r="L229" s="45"/>
      <c r="M229" s="45">
        <f t="shared" ca="1" si="73"/>
        <v>0</v>
      </c>
      <c r="N229" s="257">
        <f t="shared" ca="1" si="65"/>
        <v>0</v>
      </c>
      <c r="O229" s="23"/>
      <c r="P229" s="255">
        <f t="shared" ca="1" si="66"/>
        <v>0</v>
      </c>
      <c r="Q229" s="163">
        <f t="shared" ca="1" si="67"/>
        <v>0</v>
      </c>
      <c r="R229" s="164">
        <f ca="1">NPV(Q228,K229:$K$244) + ($A$13+$A$14+$A$15)/POWER(1+Q228,$A$28-D229+1)</f>
        <v>0</v>
      </c>
      <c r="S229" s="164">
        <f ca="1">NPV(Q229,K229:$K$244) + ($A$13+$A$14+$A$15)/POWER(1+Q229,$A$28-D229+1)</f>
        <v>0</v>
      </c>
      <c r="T229" s="45">
        <f t="shared" ca="1" si="68"/>
        <v>0</v>
      </c>
      <c r="U229" s="45">
        <f t="shared" ca="1" si="74"/>
        <v>0</v>
      </c>
      <c r="V229" s="45">
        <f t="shared" ca="1" si="75"/>
        <v>0</v>
      </c>
      <c r="W229" s="45">
        <f t="shared" ca="1" si="69"/>
        <v>0</v>
      </c>
      <c r="X229" s="25">
        <f t="shared" ca="1" si="58"/>
        <v>0</v>
      </c>
      <c r="Z229" s="28">
        <f t="shared" ca="1" si="76"/>
        <v>0</v>
      </c>
      <c r="AA229" s="233"/>
      <c r="AB229" s="45">
        <f t="shared" ca="1" si="70"/>
        <v>0</v>
      </c>
      <c r="AC229" s="45">
        <f t="shared" ca="1" si="59"/>
        <v>0</v>
      </c>
      <c r="AD229" s="25">
        <f t="shared" ca="1" si="60"/>
        <v>0</v>
      </c>
    </row>
    <row r="230" spans="4:30" x14ac:dyDescent="0.35">
      <c r="D230" s="20">
        <v>226</v>
      </c>
      <c r="E230" s="21">
        <f t="shared" ca="1" si="71"/>
        <v>82546</v>
      </c>
      <c r="F230" s="44">
        <f t="shared" ca="1" si="61"/>
        <v>82910</v>
      </c>
      <c r="G230" s="22" t="s">
        <v>119</v>
      </c>
      <c r="H230" s="44">
        <f t="shared" ca="1" si="72"/>
        <v>82546</v>
      </c>
      <c r="I230" s="45">
        <f t="shared" ca="1" si="62"/>
        <v>0</v>
      </c>
      <c r="J230" s="45">
        <f t="shared" ca="1" si="63"/>
        <v>0</v>
      </c>
      <c r="K230" s="45">
        <f t="shared" ca="1" si="64"/>
        <v>0</v>
      </c>
      <c r="L230" s="45"/>
      <c r="M230" s="45">
        <f t="shared" ca="1" si="73"/>
        <v>0</v>
      </c>
      <c r="N230" s="257">
        <f t="shared" ca="1" si="65"/>
        <v>0</v>
      </c>
      <c r="O230" s="23"/>
      <c r="P230" s="255">
        <f t="shared" ca="1" si="66"/>
        <v>0</v>
      </c>
      <c r="Q230" s="163">
        <f t="shared" ca="1" si="67"/>
        <v>0</v>
      </c>
      <c r="R230" s="164">
        <f ca="1">NPV(Q229,K230:$K$244) + ($A$13+$A$14+$A$15)/POWER(1+Q229,$A$28-D230+1)</f>
        <v>0</v>
      </c>
      <c r="S230" s="164">
        <f ca="1">NPV(Q230,K230:$K$244) + ($A$13+$A$14+$A$15)/POWER(1+Q230,$A$28-D230+1)</f>
        <v>0</v>
      </c>
      <c r="T230" s="45">
        <f t="shared" ca="1" si="68"/>
        <v>0</v>
      </c>
      <c r="U230" s="45">
        <f t="shared" ca="1" si="74"/>
        <v>0</v>
      </c>
      <c r="V230" s="45">
        <f t="shared" ca="1" si="75"/>
        <v>0</v>
      </c>
      <c r="W230" s="45">
        <f t="shared" ca="1" si="69"/>
        <v>0</v>
      </c>
      <c r="X230" s="25">
        <f t="shared" ca="1" si="58"/>
        <v>0</v>
      </c>
      <c r="Z230" s="28">
        <f t="shared" ca="1" si="76"/>
        <v>0</v>
      </c>
      <c r="AA230" s="233"/>
      <c r="AB230" s="45">
        <f t="shared" ca="1" si="70"/>
        <v>0</v>
      </c>
      <c r="AC230" s="45">
        <f t="shared" ca="1" si="59"/>
        <v>0</v>
      </c>
      <c r="AD230" s="25">
        <f t="shared" ca="1" si="60"/>
        <v>0</v>
      </c>
    </row>
    <row r="231" spans="4:30" x14ac:dyDescent="0.35">
      <c r="D231" s="20">
        <v>227</v>
      </c>
      <c r="E231" s="21">
        <f t="shared" ca="1" si="71"/>
        <v>82911</v>
      </c>
      <c r="F231" s="44">
        <f t="shared" ca="1" si="61"/>
        <v>83275</v>
      </c>
      <c r="G231" s="22" t="s">
        <v>119</v>
      </c>
      <c r="H231" s="44">
        <f t="shared" ca="1" si="72"/>
        <v>82911</v>
      </c>
      <c r="I231" s="45">
        <f t="shared" ca="1" si="62"/>
        <v>0</v>
      </c>
      <c r="J231" s="45">
        <f t="shared" ca="1" si="63"/>
        <v>0</v>
      </c>
      <c r="K231" s="45">
        <f t="shared" ca="1" si="64"/>
        <v>0</v>
      </c>
      <c r="L231" s="45"/>
      <c r="M231" s="45">
        <f t="shared" ca="1" si="73"/>
        <v>0</v>
      </c>
      <c r="N231" s="257">
        <f t="shared" ca="1" si="65"/>
        <v>0</v>
      </c>
      <c r="O231" s="23"/>
      <c r="P231" s="255">
        <f t="shared" ca="1" si="66"/>
        <v>0</v>
      </c>
      <c r="Q231" s="163">
        <f t="shared" ca="1" si="67"/>
        <v>0</v>
      </c>
      <c r="R231" s="164">
        <f ca="1">NPV(Q230,K231:$K$244) + ($A$13+$A$14+$A$15)/POWER(1+Q230,$A$28-D231+1)</f>
        <v>0</v>
      </c>
      <c r="S231" s="164">
        <f ca="1">NPV(Q231,K231:$K$244) + ($A$13+$A$14+$A$15)/POWER(1+Q231,$A$28-D231+1)</f>
        <v>0</v>
      </c>
      <c r="T231" s="45">
        <f t="shared" ca="1" si="68"/>
        <v>0</v>
      </c>
      <c r="U231" s="45">
        <f t="shared" ca="1" si="74"/>
        <v>0</v>
      </c>
      <c r="V231" s="45">
        <f t="shared" ca="1" si="75"/>
        <v>0</v>
      </c>
      <c r="W231" s="45">
        <f t="shared" ca="1" si="69"/>
        <v>0</v>
      </c>
      <c r="X231" s="25">
        <f t="shared" ca="1" si="58"/>
        <v>0</v>
      </c>
      <c r="Z231" s="28">
        <f t="shared" ca="1" si="76"/>
        <v>0</v>
      </c>
      <c r="AA231" s="233"/>
      <c r="AB231" s="45">
        <f t="shared" ca="1" si="70"/>
        <v>0</v>
      </c>
      <c r="AC231" s="45">
        <f t="shared" ca="1" si="59"/>
        <v>0</v>
      </c>
      <c r="AD231" s="25">
        <f t="shared" ca="1" si="60"/>
        <v>0</v>
      </c>
    </row>
    <row r="232" spans="4:30" x14ac:dyDescent="0.35">
      <c r="D232" s="20">
        <v>228</v>
      </c>
      <c r="E232" s="21">
        <f t="shared" ca="1" si="71"/>
        <v>83276</v>
      </c>
      <c r="F232" s="44">
        <f t="shared" ca="1" si="61"/>
        <v>83641</v>
      </c>
      <c r="G232" s="22" t="s">
        <v>119</v>
      </c>
      <c r="H232" s="44">
        <f t="shared" ca="1" si="72"/>
        <v>83276</v>
      </c>
      <c r="I232" s="45">
        <f t="shared" ca="1" si="62"/>
        <v>0</v>
      </c>
      <c r="J232" s="45">
        <f t="shared" ca="1" si="63"/>
        <v>0</v>
      </c>
      <c r="K232" s="45">
        <f t="shared" ca="1" si="64"/>
        <v>0</v>
      </c>
      <c r="L232" s="45"/>
      <c r="M232" s="45">
        <f t="shared" ca="1" si="73"/>
        <v>0</v>
      </c>
      <c r="N232" s="257">
        <f t="shared" ca="1" si="65"/>
        <v>0</v>
      </c>
      <c r="O232" s="23"/>
      <c r="P232" s="255">
        <f t="shared" ca="1" si="66"/>
        <v>0</v>
      </c>
      <c r="Q232" s="163">
        <f t="shared" ca="1" si="67"/>
        <v>0</v>
      </c>
      <c r="R232" s="164">
        <f ca="1">NPV(Q231,K232:$K$244) + ($A$13+$A$14+$A$15)/POWER(1+Q231,$A$28-D232+1)</f>
        <v>0</v>
      </c>
      <c r="S232" s="164">
        <f ca="1">NPV(Q232,K232:$K$244) + ($A$13+$A$14+$A$15)/POWER(1+Q232,$A$28-D232+1)</f>
        <v>0</v>
      </c>
      <c r="T232" s="45">
        <f t="shared" ca="1" si="68"/>
        <v>0</v>
      </c>
      <c r="U232" s="45">
        <f t="shared" ca="1" si="74"/>
        <v>0</v>
      </c>
      <c r="V232" s="45">
        <f t="shared" ca="1" si="75"/>
        <v>0</v>
      </c>
      <c r="W232" s="45">
        <f t="shared" ca="1" si="69"/>
        <v>0</v>
      </c>
      <c r="X232" s="25">
        <f t="shared" ca="1" si="58"/>
        <v>0</v>
      </c>
      <c r="Z232" s="28">
        <f t="shared" ca="1" si="76"/>
        <v>0</v>
      </c>
      <c r="AA232" s="233"/>
      <c r="AB232" s="45">
        <f t="shared" ca="1" si="70"/>
        <v>0</v>
      </c>
      <c r="AC232" s="45">
        <f t="shared" ca="1" si="59"/>
        <v>0</v>
      </c>
      <c r="AD232" s="25">
        <f t="shared" ca="1" si="60"/>
        <v>0</v>
      </c>
    </row>
    <row r="233" spans="4:30" x14ac:dyDescent="0.35">
      <c r="D233" s="20">
        <v>229</v>
      </c>
      <c r="E233" s="21">
        <f t="shared" ca="1" si="71"/>
        <v>83642</v>
      </c>
      <c r="F233" s="44">
        <f t="shared" ca="1" si="61"/>
        <v>84006</v>
      </c>
      <c r="G233" s="22" t="s">
        <v>119</v>
      </c>
      <c r="H233" s="44">
        <f t="shared" ca="1" si="72"/>
        <v>83642</v>
      </c>
      <c r="I233" s="45">
        <f t="shared" ca="1" si="62"/>
        <v>0</v>
      </c>
      <c r="J233" s="45">
        <f t="shared" ca="1" si="63"/>
        <v>0</v>
      </c>
      <c r="K233" s="45">
        <f t="shared" ca="1" si="64"/>
        <v>0</v>
      </c>
      <c r="L233" s="45"/>
      <c r="M233" s="45">
        <f t="shared" ca="1" si="73"/>
        <v>0</v>
      </c>
      <c r="N233" s="257">
        <f t="shared" ca="1" si="65"/>
        <v>0</v>
      </c>
      <c r="O233" s="23"/>
      <c r="P233" s="255">
        <f t="shared" ca="1" si="66"/>
        <v>0</v>
      </c>
      <c r="Q233" s="163">
        <f t="shared" ca="1" si="67"/>
        <v>0</v>
      </c>
      <c r="R233" s="164">
        <f ca="1">NPV(Q232,K233:$K$244) + ($A$13+$A$14+$A$15)/POWER(1+Q232,$A$28-D233+1)</f>
        <v>0</v>
      </c>
      <c r="S233" s="164">
        <f ca="1">NPV(Q233,K233:$K$244) + ($A$13+$A$14+$A$15)/POWER(1+Q233,$A$28-D233+1)</f>
        <v>0</v>
      </c>
      <c r="T233" s="45">
        <f t="shared" ca="1" si="68"/>
        <v>0</v>
      </c>
      <c r="U233" s="45">
        <f t="shared" ca="1" si="74"/>
        <v>0</v>
      </c>
      <c r="V233" s="45">
        <f t="shared" ca="1" si="75"/>
        <v>0</v>
      </c>
      <c r="W233" s="45">
        <f t="shared" ca="1" si="69"/>
        <v>0</v>
      </c>
      <c r="X233" s="25">
        <f t="shared" ca="1" si="58"/>
        <v>0</v>
      </c>
      <c r="Z233" s="28">
        <f t="shared" ca="1" si="76"/>
        <v>0</v>
      </c>
      <c r="AA233" s="233"/>
      <c r="AB233" s="45">
        <f t="shared" ca="1" si="70"/>
        <v>0</v>
      </c>
      <c r="AC233" s="45">
        <f t="shared" ca="1" si="59"/>
        <v>0</v>
      </c>
      <c r="AD233" s="25">
        <f t="shared" ca="1" si="60"/>
        <v>0</v>
      </c>
    </row>
    <row r="234" spans="4:30" x14ac:dyDescent="0.35">
      <c r="D234" s="20">
        <v>230</v>
      </c>
      <c r="E234" s="21">
        <f t="shared" ca="1" si="71"/>
        <v>84007</v>
      </c>
      <c r="F234" s="44">
        <f t="shared" ca="1" si="61"/>
        <v>84371</v>
      </c>
      <c r="G234" s="22" t="s">
        <v>119</v>
      </c>
      <c r="H234" s="44">
        <f t="shared" ca="1" si="72"/>
        <v>84007</v>
      </c>
      <c r="I234" s="45">
        <f t="shared" ca="1" si="62"/>
        <v>0</v>
      </c>
      <c r="J234" s="45">
        <f t="shared" ca="1" si="63"/>
        <v>0</v>
      </c>
      <c r="K234" s="45">
        <f t="shared" ca="1" si="64"/>
        <v>0</v>
      </c>
      <c r="L234" s="45"/>
      <c r="M234" s="45">
        <f t="shared" ca="1" si="73"/>
        <v>0</v>
      </c>
      <c r="N234" s="257">
        <f t="shared" ca="1" si="65"/>
        <v>0</v>
      </c>
      <c r="O234" s="23"/>
      <c r="P234" s="255">
        <f t="shared" ca="1" si="66"/>
        <v>0</v>
      </c>
      <c r="Q234" s="163">
        <f t="shared" ca="1" si="67"/>
        <v>0</v>
      </c>
      <c r="R234" s="164">
        <f ca="1">NPV(Q233,K234:$K$244) + ($A$13+$A$14+$A$15)/POWER(1+Q233,$A$28-D234+1)</f>
        <v>0</v>
      </c>
      <c r="S234" s="164">
        <f ca="1">NPV(Q234,K234:$K$244) + ($A$13+$A$14+$A$15)/POWER(1+Q234,$A$28-D234+1)</f>
        <v>0</v>
      </c>
      <c r="T234" s="45">
        <f t="shared" ca="1" si="68"/>
        <v>0</v>
      </c>
      <c r="U234" s="45">
        <f t="shared" ca="1" si="74"/>
        <v>0</v>
      </c>
      <c r="V234" s="45">
        <f t="shared" ca="1" si="75"/>
        <v>0</v>
      </c>
      <c r="W234" s="45">
        <f t="shared" ca="1" si="69"/>
        <v>0</v>
      </c>
      <c r="X234" s="25">
        <f t="shared" ca="1" si="58"/>
        <v>0</v>
      </c>
      <c r="Z234" s="28">
        <f t="shared" ca="1" si="76"/>
        <v>0</v>
      </c>
      <c r="AA234" s="233"/>
      <c r="AB234" s="45">
        <f t="shared" ca="1" si="70"/>
        <v>0</v>
      </c>
      <c r="AC234" s="45">
        <f t="shared" ca="1" si="59"/>
        <v>0</v>
      </c>
      <c r="AD234" s="25">
        <f t="shared" ca="1" si="60"/>
        <v>0</v>
      </c>
    </row>
    <row r="235" spans="4:30" x14ac:dyDescent="0.35">
      <c r="D235" s="20">
        <v>231</v>
      </c>
      <c r="E235" s="21">
        <f t="shared" ca="1" si="71"/>
        <v>84372</v>
      </c>
      <c r="F235" s="44">
        <f t="shared" ca="1" si="61"/>
        <v>84736</v>
      </c>
      <c r="G235" s="22" t="s">
        <v>119</v>
      </c>
      <c r="H235" s="44">
        <f t="shared" ca="1" si="72"/>
        <v>84372</v>
      </c>
      <c r="I235" s="45">
        <f t="shared" ca="1" si="62"/>
        <v>0</v>
      </c>
      <c r="J235" s="45">
        <f t="shared" ca="1" si="63"/>
        <v>0</v>
      </c>
      <c r="K235" s="45">
        <f t="shared" ca="1" si="64"/>
        <v>0</v>
      </c>
      <c r="L235" s="45"/>
      <c r="M235" s="45">
        <f t="shared" ca="1" si="73"/>
        <v>0</v>
      </c>
      <c r="N235" s="257">
        <f t="shared" ca="1" si="65"/>
        <v>0</v>
      </c>
      <c r="O235" s="23"/>
      <c r="P235" s="255">
        <f t="shared" ca="1" si="66"/>
        <v>0</v>
      </c>
      <c r="Q235" s="163">
        <f t="shared" ca="1" si="67"/>
        <v>0</v>
      </c>
      <c r="R235" s="164">
        <f ca="1">NPV(Q234,K235:$K$244) + ($A$13+$A$14+$A$15)/POWER(1+Q234,$A$28-D235+1)</f>
        <v>0</v>
      </c>
      <c r="S235" s="164">
        <f ca="1">NPV(Q235,K235:$K$244) + ($A$13+$A$14+$A$15)/POWER(1+Q235,$A$28-D235+1)</f>
        <v>0</v>
      </c>
      <c r="T235" s="45">
        <f t="shared" ca="1" si="68"/>
        <v>0</v>
      </c>
      <c r="U235" s="45">
        <f t="shared" ca="1" si="74"/>
        <v>0</v>
      </c>
      <c r="V235" s="45">
        <f t="shared" ca="1" si="75"/>
        <v>0</v>
      </c>
      <c r="W235" s="45">
        <f t="shared" ca="1" si="69"/>
        <v>0</v>
      </c>
      <c r="X235" s="25">
        <f t="shared" ca="1" si="58"/>
        <v>0</v>
      </c>
      <c r="Z235" s="28">
        <f t="shared" ca="1" si="76"/>
        <v>0</v>
      </c>
      <c r="AA235" s="233"/>
      <c r="AB235" s="45">
        <f t="shared" ca="1" si="70"/>
        <v>0</v>
      </c>
      <c r="AC235" s="45">
        <f t="shared" ca="1" si="59"/>
        <v>0</v>
      </c>
      <c r="AD235" s="25">
        <f t="shared" ca="1" si="60"/>
        <v>0</v>
      </c>
    </row>
    <row r="236" spans="4:30" x14ac:dyDescent="0.35">
      <c r="D236" s="20">
        <v>232</v>
      </c>
      <c r="E236" s="21">
        <f t="shared" ca="1" si="71"/>
        <v>84737</v>
      </c>
      <c r="F236" s="44">
        <f t="shared" ca="1" si="61"/>
        <v>85102</v>
      </c>
      <c r="G236" s="22" t="s">
        <v>119</v>
      </c>
      <c r="H236" s="44">
        <f t="shared" ca="1" si="72"/>
        <v>84737</v>
      </c>
      <c r="I236" s="45">
        <f t="shared" ca="1" si="62"/>
        <v>0</v>
      </c>
      <c r="J236" s="45">
        <f t="shared" ca="1" si="63"/>
        <v>0</v>
      </c>
      <c r="K236" s="45">
        <f t="shared" ca="1" si="64"/>
        <v>0</v>
      </c>
      <c r="L236" s="45"/>
      <c r="M236" s="45">
        <f t="shared" ca="1" si="73"/>
        <v>0</v>
      </c>
      <c r="N236" s="257">
        <f t="shared" ca="1" si="65"/>
        <v>0</v>
      </c>
      <c r="O236" s="23"/>
      <c r="P236" s="255">
        <f t="shared" ca="1" si="66"/>
        <v>0</v>
      </c>
      <c r="Q236" s="163">
        <f t="shared" ca="1" si="67"/>
        <v>0</v>
      </c>
      <c r="R236" s="164">
        <f ca="1">NPV(Q235,K236:$K$244) + ($A$13+$A$14+$A$15)/POWER(1+Q235,$A$28-D236+1)</f>
        <v>0</v>
      </c>
      <c r="S236" s="164">
        <f ca="1">NPV(Q236,K236:$K$244) + ($A$13+$A$14+$A$15)/POWER(1+Q236,$A$28-D236+1)</f>
        <v>0</v>
      </c>
      <c r="T236" s="45">
        <f t="shared" ca="1" si="68"/>
        <v>0</v>
      </c>
      <c r="U236" s="45">
        <f t="shared" ca="1" si="74"/>
        <v>0</v>
      </c>
      <c r="V236" s="45">
        <f t="shared" ca="1" si="75"/>
        <v>0</v>
      </c>
      <c r="W236" s="45">
        <f t="shared" ca="1" si="69"/>
        <v>0</v>
      </c>
      <c r="X236" s="25">
        <f t="shared" ca="1" si="58"/>
        <v>0</v>
      </c>
      <c r="Z236" s="28">
        <f t="shared" ca="1" si="76"/>
        <v>0</v>
      </c>
      <c r="AA236" s="233"/>
      <c r="AB236" s="45">
        <f t="shared" ca="1" si="70"/>
        <v>0</v>
      </c>
      <c r="AC236" s="45">
        <f t="shared" ca="1" si="59"/>
        <v>0</v>
      </c>
      <c r="AD236" s="25">
        <f t="shared" ca="1" si="60"/>
        <v>0</v>
      </c>
    </row>
    <row r="237" spans="4:30" x14ac:dyDescent="0.35">
      <c r="D237" s="20">
        <v>233</v>
      </c>
      <c r="E237" s="21">
        <f t="shared" ca="1" si="71"/>
        <v>85103</v>
      </c>
      <c r="F237" s="44">
        <f t="shared" ca="1" si="61"/>
        <v>85467</v>
      </c>
      <c r="G237" s="22" t="s">
        <v>119</v>
      </c>
      <c r="H237" s="44">
        <f t="shared" ca="1" si="72"/>
        <v>85103</v>
      </c>
      <c r="I237" s="45">
        <f t="shared" ca="1" si="62"/>
        <v>0</v>
      </c>
      <c r="J237" s="45">
        <f t="shared" ca="1" si="63"/>
        <v>0</v>
      </c>
      <c r="K237" s="45">
        <f t="shared" ca="1" si="64"/>
        <v>0</v>
      </c>
      <c r="L237" s="45"/>
      <c r="M237" s="45">
        <f t="shared" ca="1" si="73"/>
        <v>0</v>
      </c>
      <c r="N237" s="257">
        <f t="shared" ca="1" si="65"/>
        <v>0</v>
      </c>
      <c r="O237" s="23"/>
      <c r="P237" s="255">
        <f t="shared" ca="1" si="66"/>
        <v>0</v>
      </c>
      <c r="Q237" s="163">
        <f t="shared" ca="1" si="67"/>
        <v>0</v>
      </c>
      <c r="R237" s="164">
        <f ca="1">NPV(Q236,K237:$K$244) + ($A$13+$A$14+$A$15)/POWER(1+Q236,$A$28-D237+1)</f>
        <v>0</v>
      </c>
      <c r="S237" s="164">
        <f ca="1">NPV(Q237,K237:$K$244) + ($A$13+$A$14+$A$15)/POWER(1+Q237,$A$28-D237+1)</f>
        <v>0</v>
      </c>
      <c r="T237" s="45">
        <f t="shared" ca="1" si="68"/>
        <v>0</v>
      </c>
      <c r="U237" s="45">
        <f t="shared" ca="1" si="74"/>
        <v>0</v>
      </c>
      <c r="V237" s="45">
        <f t="shared" ca="1" si="75"/>
        <v>0</v>
      </c>
      <c r="W237" s="45">
        <f t="shared" ca="1" si="69"/>
        <v>0</v>
      </c>
      <c r="X237" s="25">
        <f t="shared" ca="1" si="58"/>
        <v>0</v>
      </c>
      <c r="Z237" s="28">
        <f t="shared" ca="1" si="76"/>
        <v>0</v>
      </c>
      <c r="AA237" s="233"/>
      <c r="AB237" s="45">
        <f t="shared" ca="1" si="70"/>
        <v>0</v>
      </c>
      <c r="AC237" s="45">
        <f t="shared" ca="1" si="59"/>
        <v>0</v>
      </c>
      <c r="AD237" s="25">
        <f t="shared" ca="1" si="60"/>
        <v>0</v>
      </c>
    </row>
    <row r="238" spans="4:30" x14ac:dyDescent="0.35">
      <c r="D238" s="20">
        <v>234</v>
      </c>
      <c r="E238" s="21">
        <f t="shared" ca="1" si="71"/>
        <v>85468</v>
      </c>
      <c r="F238" s="44">
        <f t="shared" ca="1" si="61"/>
        <v>85832</v>
      </c>
      <c r="G238" s="22" t="s">
        <v>119</v>
      </c>
      <c r="H238" s="44">
        <f t="shared" ca="1" si="72"/>
        <v>85468</v>
      </c>
      <c r="I238" s="45">
        <f t="shared" ca="1" si="62"/>
        <v>0</v>
      </c>
      <c r="J238" s="45">
        <f t="shared" ca="1" si="63"/>
        <v>0</v>
      </c>
      <c r="K238" s="45">
        <f t="shared" ca="1" si="64"/>
        <v>0</v>
      </c>
      <c r="L238" s="45"/>
      <c r="M238" s="45">
        <f t="shared" ca="1" si="73"/>
        <v>0</v>
      </c>
      <c r="N238" s="257">
        <f t="shared" ca="1" si="65"/>
        <v>0</v>
      </c>
      <c r="O238" s="23"/>
      <c r="P238" s="255">
        <f t="shared" ca="1" si="66"/>
        <v>0</v>
      </c>
      <c r="Q238" s="163">
        <f t="shared" ca="1" si="67"/>
        <v>0</v>
      </c>
      <c r="R238" s="164">
        <f ca="1">NPV(Q237,K238:$K$244) + ($A$13+$A$14+$A$15)/POWER(1+Q237,$A$28-D238+1)</f>
        <v>0</v>
      </c>
      <c r="S238" s="164">
        <f ca="1">NPV(Q238,K238:$K$244) + ($A$13+$A$14+$A$15)/POWER(1+Q238,$A$28-D238+1)</f>
        <v>0</v>
      </c>
      <c r="T238" s="45">
        <f t="shared" ca="1" si="68"/>
        <v>0</v>
      </c>
      <c r="U238" s="45">
        <f t="shared" ca="1" si="74"/>
        <v>0</v>
      </c>
      <c r="V238" s="45">
        <f t="shared" ca="1" si="75"/>
        <v>0</v>
      </c>
      <c r="W238" s="45">
        <f t="shared" ca="1" si="69"/>
        <v>0</v>
      </c>
      <c r="X238" s="25">
        <f t="shared" ca="1" si="58"/>
        <v>0</v>
      </c>
      <c r="Z238" s="28">
        <f t="shared" ca="1" si="76"/>
        <v>0</v>
      </c>
      <c r="AA238" s="233"/>
      <c r="AB238" s="45">
        <f t="shared" ca="1" si="70"/>
        <v>0</v>
      </c>
      <c r="AC238" s="45">
        <f t="shared" ca="1" si="59"/>
        <v>0</v>
      </c>
      <c r="AD238" s="25">
        <f t="shared" ca="1" si="60"/>
        <v>0</v>
      </c>
    </row>
    <row r="239" spans="4:30" x14ac:dyDescent="0.35">
      <c r="D239" s="20">
        <v>235</v>
      </c>
      <c r="E239" s="21">
        <f t="shared" ca="1" si="71"/>
        <v>85833</v>
      </c>
      <c r="F239" s="44">
        <f t="shared" ca="1" si="61"/>
        <v>86197</v>
      </c>
      <c r="G239" s="22" t="s">
        <v>119</v>
      </c>
      <c r="H239" s="44">
        <f t="shared" ca="1" si="72"/>
        <v>85833</v>
      </c>
      <c r="I239" s="45">
        <f t="shared" ca="1" si="62"/>
        <v>0</v>
      </c>
      <c r="J239" s="45">
        <f t="shared" ca="1" si="63"/>
        <v>0</v>
      </c>
      <c r="K239" s="45">
        <f t="shared" ca="1" si="64"/>
        <v>0</v>
      </c>
      <c r="L239" s="45"/>
      <c r="M239" s="45">
        <f t="shared" ca="1" si="73"/>
        <v>0</v>
      </c>
      <c r="N239" s="257">
        <f t="shared" ca="1" si="65"/>
        <v>0</v>
      </c>
      <c r="O239" s="23"/>
      <c r="P239" s="255">
        <f t="shared" ca="1" si="66"/>
        <v>0</v>
      </c>
      <c r="Q239" s="163">
        <f t="shared" ca="1" si="67"/>
        <v>0</v>
      </c>
      <c r="R239" s="164">
        <f ca="1">NPV(Q238,K239:$K$244) + ($A$13+$A$14+$A$15)/POWER(1+Q238,$A$28-D239+1)</f>
        <v>0</v>
      </c>
      <c r="S239" s="164">
        <f ca="1">NPV(Q239,K239:$K$244) + ($A$13+$A$14+$A$15)/POWER(1+Q239,$A$28-D239+1)</f>
        <v>0</v>
      </c>
      <c r="T239" s="45">
        <f t="shared" ca="1" si="68"/>
        <v>0</v>
      </c>
      <c r="U239" s="45">
        <f t="shared" ca="1" si="74"/>
        <v>0</v>
      </c>
      <c r="V239" s="45">
        <f t="shared" ca="1" si="75"/>
        <v>0</v>
      </c>
      <c r="W239" s="45">
        <f t="shared" ca="1" si="69"/>
        <v>0</v>
      </c>
      <c r="X239" s="25">
        <f t="shared" ca="1" si="58"/>
        <v>0</v>
      </c>
      <c r="Z239" s="28">
        <f t="shared" ca="1" si="76"/>
        <v>0</v>
      </c>
      <c r="AA239" s="233"/>
      <c r="AB239" s="45">
        <f t="shared" ca="1" si="70"/>
        <v>0</v>
      </c>
      <c r="AC239" s="45">
        <f t="shared" ca="1" si="59"/>
        <v>0</v>
      </c>
      <c r="AD239" s="25">
        <f t="shared" ca="1" si="60"/>
        <v>0</v>
      </c>
    </row>
    <row r="240" spans="4:30" x14ac:dyDescent="0.35">
      <c r="D240" s="20">
        <v>236</v>
      </c>
      <c r="E240" s="21">
        <f t="shared" ca="1" si="71"/>
        <v>86198</v>
      </c>
      <c r="F240" s="44">
        <f t="shared" ca="1" si="61"/>
        <v>86563</v>
      </c>
      <c r="G240" s="22" t="s">
        <v>119</v>
      </c>
      <c r="H240" s="44">
        <f t="shared" ca="1" si="72"/>
        <v>86198</v>
      </c>
      <c r="I240" s="45">
        <f t="shared" ca="1" si="62"/>
        <v>0</v>
      </c>
      <c r="J240" s="45">
        <f t="shared" ca="1" si="63"/>
        <v>0</v>
      </c>
      <c r="K240" s="45">
        <f t="shared" ca="1" si="64"/>
        <v>0</v>
      </c>
      <c r="L240" s="45"/>
      <c r="M240" s="45">
        <f t="shared" ca="1" si="73"/>
        <v>0</v>
      </c>
      <c r="N240" s="257">
        <f t="shared" ca="1" si="65"/>
        <v>0</v>
      </c>
      <c r="O240" s="23"/>
      <c r="P240" s="255">
        <f t="shared" ca="1" si="66"/>
        <v>0</v>
      </c>
      <c r="Q240" s="163">
        <f t="shared" ca="1" si="67"/>
        <v>0</v>
      </c>
      <c r="R240" s="164">
        <f ca="1">NPV(Q239,K240:$K$244) + ($A$13+$A$14+$A$15)/POWER(1+Q239,$A$28-D240+1)</f>
        <v>0</v>
      </c>
      <c r="S240" s="164">
        <f ca="1">NPV(Q240,K240:$K$244) + ($A$13+$A$14+$A$15)/POWER(1+Q240,$A$28-D240+1)</f>
        <v>0</v>
      </c>
      <c r="T240" s="45">
        <f t="shared" ca="1" si="68"/>
        <v>0</v>
      </c>
      <c r="U240" s="45">
        <f t="shared" ca="1" si="74"/>
        <v>0</v>
      </c>
      <c r="V240" s="45">
        <f t="shared" ca="1" si="75"/>
        <v>0</v>
      </c>
      <c r="W240" s="45">
        <f t="shared" ca="1" si="69"/>
        <v>0</v>
      </c>
      <c r="X240" s="25">
        <f t="shared" ca="1" si="58"/>
        <v>0</v>
      </c>
      <c r="Z240" s="28">
        <f t="shared" ca="1" si="76"/>
        <v>0</v>
      </c>
      <c r="AA240" s="233"/>
      <c r="AB240" s="45">
        <f t="shared" ca="1" si="70"/>
        <v>0</v>
      </c>
      <c r="AC240" s="45">
        <f t="shared" ca="1" si="59"/>
        <v>0</v>
      </c>
      <c r="AD240" s="25">
        <f t="shared" ca="1" si="60"/>
        <v>0</v>
      </c>
    </row>
    <row r="241" spans="4:30" x14ac:dyDescent="0.35">
      <c r="D241" s="20">
        <v>237</v>
      </c>
      <c r="E241" s="21">
        <f t="shared" ca="1" si="71"/>
        <v>86564</v>
      </c>
      <c r="F241" s="44">
        <f t="shared" ca="1" si="61"/>
        <v>86928</v>
      </c>
      <c r="G241" s="22" t="s">
        <v>119</v>
      </c>
      <c r="H241" s="44">
        <f t="shared" ca="1" si="72"/>
        <v>86564</v>
      </c>
      <c r="I241" s="45">
        <f t="shared" ca="1" si="62"/>
        <v>0</v>
      </c>
      <c r="J241" s="45">
        <f t="shared" ca="1" si="63"/>
        <v>0</v>
      </c>
      <c r="K241" s="45">
        <f t="shared" ca="1" si="64"/>
        <v>0</v>
      </c>
      <c r="L241" s="45"/>
      <c r="M241" s="45">
        <f t="shared" ca="1" si="73"/>
        <v>0</v>
      </c>
      <c r="N241" s="257">
        <f t="shared" ca="1" si="65"/>
        <v>0</v>
      </c>
      <c r="O241" s="23"/>
      <c r="P241" s="255">
        <f t="shared" ca="1" si="66"/>
        <v>0</v>
      </c>
      <c r="Q241" s="163">
        <f t="shared" ca="1" si="67"/>
        <v>0</v>
      </c>
      <c r="R241" s="164">
        <f ca="1">NPV(Q240,K241:$K$244) + ($A$13+$A$14+$A$15)/POWER(1+Q240,$A$28-D241+1)</f>
        <v>0</v>
      </c>
      <c r="S241" s="164">
        <f ca="1">NPV(Q241,K241:$K$244) + ($A$13+$A$14+$A$15)/POWER(1+Q241,$A$28-D241+1)</f>
        <v>0</v>
      </c>
      <c r="T241" s="45">
        <f t="shared" ca="1" si="68"/>
        <v>0</v>
      </c>
      <c r="U241" s="45">
        <f t="shared" ca="1" si="74"/>
        <v>0</v>
      </c>
      <c r="V241" s="45">
        <f t="shared" ca="1" si="75"/>
        <v>0</v>
      </c>
      <c r="W241" s="45">
        <f t="shared" ca="1" si="69"/>
        <v>0</v>
      </c>
      <c r="X241" s="25">
        <f t="shared" ca="1" si="58"/>
        <v>0</v>
      </c>
      <c r="Z241" s="28">
        <f t="shared" ca="1" si="76"/>
        <v>0</v>
      </c>
      <c r="AA241" s="233"/>
      <c r="AB241" s="45">
        <f t="shared" ca="1" si="70"/>
        <v>0</v>
      </c>
      <c r="AC241" s="45">
        <f t="shared" ca="1" si="59"/>
        <v>0</v>
      </c>
      <c r="AD241" s="25">
        <f t="shared" ca="1" si="60"/>
        <v>0</v>
      </c>
    </row>
    <row r="242" spans="4:30" x14ac:dyDescent="0.35">
      <c r="D242" s="20">
        <v>238</v>
      </c>
      <c r="E242" s="21">
        <f t="shared" ca="1" si="71"/>
        <v>86929</v>
      </c>
      <c r="F242" s="44">
        <f t="shared" ca="1" si="61"/>
        <v>87293</v>
      </c>
      <c r="G242" s="22" t="s">
        <v>119</v>
      </c>
      <c r="H242" s="44">
        <f t="shared" ca="1" si="72"/>
        <v>86929</v>
      </c>
      <c r="I242" s="45">
        <f t="shared" ca="1" si="62"/>
        <v>0</v>
      </c>
      <c r="J242" s="45">
        <f t="shared" ca="1" si="63"/>
        <v>0</v>
      </c>
      <c r="K242" s="45">
        <f t="shared" ca="1" si="64"/>
        <v>0</v>
      </c>
      <c r="L242" s="45"/>
      <c r="M242" s="45">
        <f t="shared" ca="1" si="73"/>
        <v>0</v>
      </c>
      <c r="N242" s="257">
        <f t="shared" ca="1" si="65"/>
        <v>0</v>
      </c>
      <c r="O242" s="23"/>
      <c r="P242" s="255">
        <f t="shared" ca="1" si="66"/>
        <v>0</v>
      </c>
      <c r="Q242" s="163">
        <f t="shared" ca="1" si="67"/>
        <v>0</v>
      </c>
      <c r="R242" s="164">
        <f ca="1">NPV(Q241,K242:$K$244) + ($A$13+$A$14+$A$15)/POWER(1+Q241,$A$28-D242+1)</f>
        <v>0</v>
      </c>
      <c r="S242" s="164">
        <f ca="1">NPV(Q242,K242:$K$244) + ($A$13+$A$14+$A$15)/POWER(1+Q242,$A$28-D242+1)</f>
        <v>0</v>
      </c>
      <c r="T242" s="45">
        <f t="shared" ca="1" si="68"/>
        <v>0</v>
      </c>
      <c r="U242" s="45">
        <f t="shared" ca="1" si="74"/>
        <v>0</v>
      </c>
      <c r="V242" s="45">
        <f t="shared" ca="1" si="75"/>
        <v>0</v>
      </c>
      <c r="W242" s="45">
        <f t="shared" ca="1" si="69"/>
        <v>0</v>
      </c>
      <c r="X242" s="25">
        <f t="shared" ca="1" si="58"/>
        <v>0</v>
      </c>
      <c r="Z242" s="28">
        <f t="shared" ca="1" si="76"/>
        <v>0</v>
      </c>
      <c r="AA242" s="233"/>
      <c r="AB242" s="45">
        <f t="shared" ca="1" si="70"/>
        <v>0</v>
      </c>
      <c r="AC242" s="45">
        <f t="shared" ca="1" si="59"/>
        <v>0</v>
      </c>
      <c r="AD242" s="25">
        <f t="shared" ca="1" si="60"/>
        <v>0</v>
      </c>
    </row>
    <row r="243" spans="4:30" x14ac:dyDescent="0.35">
      <c r="D243" s="20">
        <v>239</v>
      </c>
      <c r="E243" s="21">
        <f t="shared" ca="1" si="71"/>
        <v>87294</v>
      </c>
      <c r="F243" s="44">
        <f t="shared" ca="1" si="61"/>
        <v>87658</v>
      </c>
      <c r="G243" s="22" t="s">
        <v>119</v>
      </c>
      <c r="H243" s="44">
        <f t="shared" ca="1" si="72"/>
        <v>87294</v>
      </c>
      <c r="I243" s="45">
        <f t="shared" ca="1" si="62"/>
        <v>0</v>
      </c>
      <c r="J243" s="45">
        <f t="shared" ca="1" si="63"/>
        <v>0</v>
      </c>
      <c r="K243" s="45">
        <f t="shared" ca="1" si="64"/>
        <v>0</v>
      </c>
      <c r="L243" s="45"/>
      <c r="M243" s="45">
        <f t="shared" ca="1" si="73"/>
        <v>0</v>
      </c>
      <c r="N243" s="257">
        <f t="shared" ca="1" si="65"/>
        <v>0</v>
      </c>
      <c r="O243" s="23"/>
      <c r="P243" s="255">
        <f t="shared" ca="1" si="66"/>
        <v>0</v>
      </c>
      <c r="Q243" s="163">
        <f t="shared" ca="1" si="67"/>
        <v>0</v>
      </c>
      <c r="R243" s="164">
        <f ca="1">NPV(Q242,K243:$K$244) + ($A$13+$A$14+$A$15)/POWER(1+Q242,$A$28-D243+1)</f>
        <v>0</v>
      </c>
      <c r="S243" s="164">
        <f ca="1">NPV(Q243,K243:$K$244) + ($A$13+$A$14+$A$15)/POWER(1+Q243,$A$28-D243+1)</f>
        <v>0</v>
      </c>
      <c r="T243" s="45">
        <f t="shared" ca="1" si="68"/>
        <v>0</v>
      </c>
      <c r="U243" s="45">
        <f t="shared" ca="1" si="74"/>
        <v>0</v>
      </c>
      <c r="V243" s="45">
        <f t="shared" ca="1" si="75"/>
        <v>0</v>
      </c>
      <c r="W243" s="45">
        <f t="shared" ca="1" si="69"/>
        <v>0</v>
      </c>
      <c r="X243" s="25">
        <f t="shared" ca="1" si="58"/>
        <v>0</v>
      </c>
      <c r="Z243" s="28">
        <f t="shared" ca="1" si="76"/>
        <v>0</v>
      </c>
      <c r="AA243" s="233"/>
      <c r="AB243" s="45">
        <f t="shared" ca="1" si="70"/>
        <v>0</v>
      </c>
      <c r="AC243" s="45">
        <f t="shared" ca="1" si="59"/>
        <v>0</v>
      </c>
      <c r="AD243" s="25">
        <f t="shared" ca="1" si="60"/>
        <v>0</v>
      </c>
    </row>
    <row r="244" spans="4:30" ht="15" thickBot="1" x14ac:dyDescent="0.4">
      <c r="D244" s="20">
        <v>240</v>
      </c>
      <c r="E244" s="40">
        <f t="shared" ca="1" si="71"/>
        <v>87659</v>
      </c>
      <c r="F244" s="47">
        <f t="shared" si="61"/>
        <v>-1</v>
      </c>
      <c r="G244" s="46" t="s">
        <v>119</v>
      </c>
      <c r="H244" s="44">
        <f t="shared" ca="1" si="72"/>
        <v>87659</v>
      </c>
      <c r="I244" s="41">
        <f t="shared" ca="1" si="62"/>
        <v>0</v>
      </c>
      <c r="J244" s="41">
        <f t="shared" ca="1" si="63"/>
        <v>0</v>
      </c>
      <c r="K244" s="41">
        <f t="shared" ca="1" si="64"/>
        <v>0</v>
      </c>
      <c r="L244" s="41"/>
      <c r="M244" s="41">
        <f t="shared" ca="1" si="73"/>
        <v>0</v>
      </c>
      <c r="N244" s="258">
        <f t="shared" ca="1" si="65"/>
        <v>0</v>
      </c>
      <c r="O244" s="23"/>
      <c r="P244" s="256">
        <f t="shared" ca="1" si="66"/>
        <v>0</v>
      </c>
      <c r="Q244" s="166">
        <f t="shared" ca="1" si="67"/>
        <v>0</v>
      </c>
      <c r="R244" s="164">
        <f ca="1">NPV(Q243,K244:$K$244) + ($A$13+$A$14+$A$15)/POWER(1+Q243,$A$28-D244+1)</f>
        <v>0</v>
      </c>
      <c r="S244" s="164">
        <f ca="1">NPV(Q244,K244:$K$244) + ($A$13+$A$14+$A$15)/POWER(1+Q244,$A$28-D244+1)</f>
        <v>0</v>
      </c>
      <c r="T244" s="41">
        <f t="shared" ca="1" si="68"/>
        <v>0</v>
      </c>
      <c r="U244" s="45">
        <f t="shared" ca="1" si="74"/>
        <v>0</v>
      </c>
      <c r="V244" s="41">
        <f t="shared" ca="1" si="75"/>
        <v>0</v>
      </c>
      <c r="W244" s="41">
        <f t="shared" ca="1" si="69"/>
        <v>0</v>
      </c>
      <c r="X244" s="42">
        <f t="shared" ca="1" si="58"/>
        <v>0</v>
      </c>
      <c r="Z244" s="43">
        <f t="shared" ca="1" si="76"/>
        <v>0</v>
      </c>
      <c r="AA244" s="234"/>
      <c r="AB244" s="41">
        <f t="shared" ca="1" si="70"/>
        <v>0</v>
      </c>
      <c r="AC244" s="41">
        <f t="shared" ca="1" si="59"/>
        <v>0</v>
      </c>
      <c r="AD244" s="42">
        <f t="shared" ca="1" si="60"/>
        <v>0</v>
      </c>
    </row>
    <row r="245" spans="4:30" x14ac:dyDescent="0.35">
      <c r="D245" s="159"/>
      <c r="E245" s="157"/>
      <c r="F245" s="157"/>
      <c r="G245" s="157"/>
      <c r="H245" s="157"/>
      <c r="I245" s="158"/>
      <c r="J245" s="158"/>
      <c r="K245" s="158"/>
      <c r="L245" s="158"/>
      <c r="M245" s="158"/>
      <c r="N245" s="23"/>
      <c r="O245" s="23"/>
      <c r="P245" s="23"/>
      <c r="Q245" s="160"/>
      <c r="R245" s="161"/>
      <c r="S245" s="161"/>
      <c r="T245" s="158"/>
      <c r="U245" s="158"/>
      <c r="V245" s="158"/>
      <c r="W245" s="158"/>
      <c r="X245" s="158"/>
      <c r="Y245" s="158"/>
      <c r="Z245" s="158"/>
      <c r="AA245" s="162"/>
      <c r="AB245" s="158"/>
      <c r="AC245" s="158"/>
      <c r="AD245" s="158"/>
    </row>
    <row r="246" spans="4:30" x14ac:dyDescent="0.35">
      <c r="D246" s="159"/>
      <c r="E246" s="157"/>
      <c r="F246" s="157"/>
      <c r="G246" s="157"/>
      <c r="H246" s="157"/>
      <c r="I246" s="158"/>
      <c r="J246" s="158"/>
      <c r="K246" s="158"/>
      <c r="L246" s="158"/>
      <c r="M246" s="158"/>
      <c r="N246" s="23"/>
      <c r="O246" s="23"/>
      <c r="P246" s="23"/>
      <c r="Q246" s="160"/>
      <c r="R246" s="161"/>
      <c r="S246" s="161"/>
      <c r="T246" s="158"/>
      <c r="U246" s="158"/>
      <c r="V246" s="158"/>
      <c r="W246" s="158"/>
      <c r="X246" s="158"/>
      <c r="Y246" s="158"/>
      <c r="Z246" s="158"/>
      <c r="AA246" s="162"/>
      <c r="AB246" s="158"/>
      <c r="AC246" s="158"/>
      <c r="AD246" s="158"/>
    </row>
    <row r="247" spans="4:30" x14ac:dyDescent="0.35">
      <c r="D247" s="159"/>
      <c r="E247" s="157"/>
      <c r="F247" s="157"/>
      <c r="G247" s="157"/>
      <c r="H247" s="157"/>
      <c r="I247" s="158"/>
      <c r="J247" s="158"/>
      <c r="K247" s="158"/>
      <c r="L247" s="158"/>
      <c r="M247" s="158"/>
      <c r="N247" s="23"/>
      <c r="O247" s="23"/>
      <c r="P247" s="23"/>
      <c r="Q247" s="160"/>
      <c r="R247" s="161"/>
      <c r="S247" s="161"/>
      <c r="T247" s="158"/>
      <c r="U247" s="158"/>
      <c r="V247" s="158"/>
      <c r="W247" s="158"/>
      <c r="X247" s="158"/>
      <c r="Y247" s="158"/>
      <c r="Z247" s="158"/>
      <c r="AA247" s="162"/>
      <c r="AB247" s="158"/>
      <c r="AC247" s="158"/>
      <c r="AD247" s="158"/>
    </row>
    <row r="248" spans="4:30" x14ac:dyDescent="0.35">
      <c r="D248" s="159"/>
      <c r="E248" s="157"/>
      <c r="F248" s="157"/>
      <c r="G248" s="157"/>
      <c r="H248" s="157"/>
      <c r="I248" s="158"/>
      <c r="J248" s="158"/>
      <c r="K248" s="158"/>
      <c r="L248" s="158"/>
      <c r="M248" s="158"/>
      <c r="N248" s="23"/>
      <c r="O248" s="23"/>
      <c r="P248" s="23"/>
      <c r="Q248" s="160"/>
      <c r="R248" s="161"/>
      <c r="S248" s="161"/>
      <c r="T248" s="158"/>
      <c r="U248" s="158"/>
      <c r="V248" s="158"/>
      <c r="W248" s="158"/>
      <c r="X248" s="158"/>
      <c r="Y248" s="158"/>
      <c r="Z248" s="158"/>
      <c r="AA248" s="162"/>
      <c r="AB248" s="158"/>
      <c r="AC248" s="158"/>
      <c r="AD248" s="158"/>
    </row>
    <row r="249" spans="4:30" x14ac:dyDescent="0.35">
      <c r="D249" s="159"/>
      <c r="E249" s="157"/>
      <c r="F249" s="157"/>
      <c r="G249" s="157"/>
      <c r="H249" s="157"/>
      <c r="I249" s="158"/>
      <c r="J249" s="158"/>
      <c r="K249" s="158"/>
      <c r="L249" s="158"/>
      <c r="M249" s="158"/>
      <c r="N249" s="23"/>
      <c r="O249" s="23"/>
      <c r="P249" s="23"/>
      <c r="Q249" s="160"/>
      <c r="R249" s="161"/>
      <c r="S249" s="161"/>
      <c r="T249" s="158"/>
      <c r="U249" s="158"/>
      <c r="V249" s="158"/>
      <c r="W249" s="158"/>
      <c r="X249" s="158"/>
      <c r="Y249" s="158"/>
      <c r="Z249" s="158"/>
      <c r="AA249" s="162"/>
      <c r="AB249" s="158"/>
      <c r="AC249" s="158"/>
      <c r="AD249" s="158"/>
    </row>
    <row r="250" spans="4:30" x14ac:dyDescent="0.35">
      <c r="D250" s="159"/>
      <c r="E250" s="157"/>
      <c r="F250" s="157"/>
      <c r="G250" s="157"/>
      <c r="H250" s="157"/>
      <c r="I250" s="158"/>
      <c r="J250" s="158"/>
      <c r="K250" s="158"/>
      <c r="L250" s="158"/>
      <c r="M250" s="158"/>
      <c r="N250" s="23"/>
      <c r="O250" s="23"/>
      <c r="P250" s="23"/>
      <c r="Q250" s="160"/>
      <c r="R250" s="161"/>
      <c r="S250" s="161"/>
      <c r="T250" s="158"/>
      <c r="U250" s="158"/>
      <c r="V250" s="158"/>
      <c r="W250" s="158"/>
      <c r="X250" s="158"/>
      <c r="Y250" s="158"/>
      <c r="Z250" s="158"/>
      <c r="AA250" s="162"/>
      <c r="AB250" s="158"/>
      <c r="AC250" s="158"/>
      <c r="AD250" s="158"/>
    </row>
    <row r="251" spans="4:30" x14ac:dyDescent="0.35">
      <c r="D251" s="159"/>
      <c r="E251" s="157"/>
      <c r="F251" s="157"/>
      <c r="G251" s="157"/>
      <c r="H251" s="157"/>
      <c r="I251" s="158"/>
      <c r="J251" s="158"/>
      <c r="K251" s="158"/>
      <c r="L251" s="158"/>
      <c r="M251" s="158"/>
      <c r="N251" s="23"/>
      <c r="O251" s="23"/>
      <c r="P251" s="23"/>
      <c r="Q251" s="160"/>
      <c r="R251" s="161"/>
      <c r="S251" s="161"/>
      <c r="T251" s="158"/>
      <c r="U251" s="158"/>
      <c r="V251" s="158"/>
      <c r="W251" s="158"/>
      <c r="X251" s="158"/>
      <c r="Y251" s="158"/>
      <c r="Z251" s="158"/>
      <c r="AA251" s="162"/>
      <c r="AB251" s="158"/>
      <c r="AC251" s="158"/>
      <c r="AD251" s="158"/>
    </row>
    <row r="252" spans="4:30" x14ac:dyDescent="0.35">
      <c r="D252" s="159"/>
      <c r="E252" s="157"/>
      <c r="F252" s="157"/>
      <c r="G252" s="157"/>
      <c r="H252" s="157"/>
      <c r="I252" s="158"/>
      <c r="J252" s="158"/>
      <c r="K252" s="158"/>
      <c r="L252" s="158"/>
      <c r="M252" s="158"/>
      <c r="N252" s="23"/>
      <c r="O252" s="23"/>
      <c r="P252" s="23"/>
      <c r="Q252" s="160"/>
      <c r="R252" s="161"/>
      <c r="S252" s="161"/>
      <c r="T252" s="158"/>
      <c r="U252" s="158"/>
      <c r="V252" s="158"/>
      <c r="W252" s="158"/>
      <c r="X252" s="158"/>
      <c r="Y252" s="158"/>
      <c r="Z252" s="158"/>
      <c r="AA252" s="162"/>
      <c r="AB252" s="158"/>
      <c r="AC252" s="158"/>
      <c r="AD252" s="158"/>
    </row>
    <row r="253" spans="4:30" x14ac:dyDescent="0.35">
      <c r="D253" s="159"/>
      <c r="E253" s="157"/>
      <c r="F253" s="157"/>
      <c r="G253" s="157"/>
      <c r="H253" s="157"/>
      <c r="I253" s="158"/>
      <c r="J253" s="158"/>
      <c r="K253" s="158"/>
      <c r="L253" s="158"/>
      <c r="M253" s="158"/>
      <c r="N253" s="23"/>
      <c r="O253" s="23"/>
      <c r="P253" s="23"/>
      <c r="Q253" s="160"/>
      <c r="R253" s="161"/>
      <c r="S253" s="161"/>
      <c r="T253" s="158"/>
      <c r="U253" s="158"/>
      <c r="V253" s="158"/>
      <c r="W253" s="158"/>
      <c r="X253" s="158"/>
      <c r="Y253" s="158"/>
      <c r="Z253" s="158"/>
      <c r="AA253" s="162"/>
      <c r="AB253" s="158"/>
      <c r="AC253" s="158"/>
      <c r="AD253" s="158"/>
    </row>
    <row r="254" spans="4:30" x14ac:dyDescent="0.35">
      <c r="D254" s="159"/>
      <c r="E254" s="157"/>
      <c r="F254" s="157"/>
      <c r="G254" s="157"/>
      <c r="H254" s="157"/>
      <c r="I254" s="158"/>
      <c r="J254" s="158"/>
      <c r="K254" s="158"/>
      <c r="L254" s="158"/>
      <c r="M254" s="158"/>
      <c r="N254" s="23"/>
      <c r="O254" s="23"/>
      <c r="P254" s="23"/>
      <c r="Q254" s="160"/>
      <c r="R254" s="161"/>
      <c r="S254" s="161"/>
      <c r="T254" s="158"/>
      <c r="U254" s="158"/>
      <c r="V254" s="158"/>
      <c r="W254" s="158"/>
      <c r="X254" s="158"/>
      <c r="Y254" s="158"/>
      <c r="Z254" s="158"/>
      <c r="AA254" s="162"/>
      <c r="AB254" s="158"/>
      <c r="AC254" s="158"/>
      <c r="AD254" s="158"/>
    </row>
    <row r="255" spans="4:30" x14ac:dyDescent="0.35">
      <c r="D255" s="159"/>
      <c r="E255" s="157"/>
      <c r="F255" s="157"/>
      <c r="G255" s="157"/>
      <c r="H255" s="157"/>
      <c r="I255" s="158"/>
      <c r="J255" s="158"/>
      <c r="K255" s="158"/>
      <c r="L255" s="158"/>
      <c r="M255" s="158"/>
      <c r="N255" s="23"/>
      <c r="O255" s="23"/>
      <c r="P255" s="23"/>
      <c r="Q255" s="160"/>
      <c r="R255" s="161"/>
      <c r="S255" s="161"/>
      <c r="T255" s="158"/>
      <c r="U255" s="158"/>
      <c r="V255" s="158"/>
      <c r="W255" s="158"/>
      <c r="X255" s="158"/>
      <c r="Y255" s="158"/>
      <c r="Z255" s="158"/>
      <c r="AA255" s="162"/>
      <c r="AB255" s="158"/>
      <c r="AC255" s="158"/>
      <c r="AD255" s="158"/>
    </row>
    <row r="256" spans="4:30" x14ac:dyDescent="0.35">
      <c r="D256" s="159"/>
      <c r="E256" s="157"/>
      <c r="F256" s="157"/>
      <c r="G256" s="157"/>
      <c r="H256" s="157"/>
      <c r="I256" s="158"/>
      <c r="J256" s="158"/>
      <c r="K256" s="158"/>
      <c r="L256" s="158"/>
      <c r="M256" s="158"/>
      <c r="N256" s="23"/>
      <c r="O256" s="23"/>
      <c r="P256" s="23"/>
      <c r="Q256" s="160"/>
      <c r="R256" s="161"/>
      <c r="S256" s="161"/>
      <c r="T256" s="158"/>
      <c r="U256" s="158"/>
      <c r="V256" s="158"/>
      <c r="W256" s="158"/>
      <c r="X256" s="158"/>
      <c r="Y256" s="158"/>
      <c r="Z256" s="158"/>
      <c r="AA256" s="162"/>
      <c r="AB256" s="158"/>
      <c r="AC256" s="158"/>
      <c r="AD256" s="158"/>
    </row>
    <row r="257" spans="4:30" x14ac:dyDescent="0.35">
      <c r="D257" s="159"/>
      <c r="E257" s="157"/>
      <c r="F257" s="157"/>
      <c r="G257" s="157"/>
      <c r="H257" s="157"/>
      <c r="I257" s="158"/>
      <c r="J257" s="158"/>
      <c r="K257" s="158"/>
      <c r="L257" s="158"/>
      <c r="M257" s="158"/>
      <c r="N257" s="23"/>
      <c r="O257" s="23"/>
      <c r="P257" s="23"/>
      <c r="Q257" s="160"/>
      <c r="R257" s="161"/>
      <c r="S257" s="161"/>
      <c r="T257" s="158"/>
      <c r="U257" s="158"/>
      <c r="V257" s="158"/>
      <c r="W257" s="158"/>
      <c r="X257" s="158"/>
      <c r="Y257" s="158"/>
      <c r="Z257" s="158"/>
      <c r="AA257" s="162"/>
      <c r="AB257" s="158"/>
      <c r="AC257" s="158"/>
      <c r="AD257" s="158"/>
    </row>
    <row r="258" spans="4:30" x14ac:dyDescent="0.35">
      <c r="D258" s="159"/>
      <c r="E258" s="157"/>
      <c r="F258" s="157"/>
      <c r="G258" s="157"/>
      <c r="H258" s="157"/>
      <c r="I258" s="158"/>
      <c r="J258" s="158"/>
      <c r="K258" s="158"/>
      <c r="L258" s="158"/>
      <c r="M258" s="158"/>
      <c r="N258" s="23"/>
      <c r="O258" s="23"/>
      <c r="P258" s="23"/>
      <c r="Q258" s="160"/>
      <c r="R258" s="161"/>
      <c r="S258" s="161"/>
      <c r="T258" s="158"/>
      <c r="U258" s="158"/>
      <c r="V258" s="158"/>
      <c r="W258" s="158"/>
      <c r="X258" s="158"/>
      <c r="Y258" s="158"/>
      <c r="Z258" s="158"/>
      <c r="AA258" s="162"/>
      <c r="AB258" s="158"/>
      <c r="AC258" s="158"/>
      <c r="AD258" s="158"/>
    </row>
    <row r="259" spans="4:30" x14ac:dyDescent="0.35">
      <c r="D259" s="159"/>
      <c r="E259" s="157"/>
      <c r="F259" s="157"/>
      <c r="G259" s="157"/>
      <c r="H259" s="157"/>
      <c r="I259" s="158"/>
      <c r="J259" s="158"/>
      <c r="K259" s="158"/>
      <c r="L259" s="158"/>
      <c r="M259" s="158"/>
      <c r="N259" s="23"/>
      <c r="O259" s="23"/>
      <c r="P259" s="23"/>
      <c r="Q259" s="160"/>
      <c r="R259" s="161"/>
      <c r="S259" s="161"/>
      <c r="T259" s="158"/>
      <c r="U259" s="158"/>
      <c r="V259" s="158"/>
      <c r="W259" s="158"/>
      <c r="X259" s="158"/>
      <c r="Y259" s="158"/>
      <c r="Z259" s="158"/>
      <c r="AA259" s="162"/>
      <c r="AB259" s="158"/>
      <c r="AC259" s="158"/>
      <c r="AD259" s="158"/>
    </row>
    <row r="260" spans="4:30" x14ac:dyDescent="0.35">
      <c r="D260" s="159"/>
      <c r="E260" s="157"/>
      <c r="F260" s="157"/>
      <c r="G260" s="157"/>
      <c r="H260" s="157"/>
      <c r="I260" s="158"/>
      <c r="J260" s="158"/>
      <c r="K260" s="158"/>
      <c r="L260" s="158"/>
      <c r="M260" s="158"/>
      <c r="N260" s="23"/>
      <c r="O260" s="23"/>
      <c r="P260" s="23"/>
      <c r="Q260" s="160"/>
      <c r="R260" s="161"/>
      <c r="S260" s="161"/>
      <c r="T260" s="158"/>
      <c r="U260" s="158"/>
      <c r="V260" s="158"/>
      <c r="W260" s="158"/>
      <c r="X260" s="158"/>
      <c r="Y260" s="158"/>
      <c r="Z260" s="158"/>
      <c r="AA260" s="162"/>
      <c r="AB260" s="158"/>
      <c r="AC260" s="158"/>
      <c r="AD260" s="158"/>
    </row>
    <row r="261" spans="4:30" x14ac:dyDescent="0.35">
      <c r="D261" s="159"/>
      <c r="E261" s="157"/>
      <c r="F261" s="157"/>
      <c r="G261" s="157"/>
      <c r="H261" s="157"/>
      <c r="I261" s="158"/>
      <c r="J261" s="158"/>
      <c r="K261" s="158"/>
      <c r="L261" s="158"/>
      <c r="M261" s="158"/>
      <c r="N261" s="23"/>
      <c r="O261" s="23"/>
      <c r="P261" s="23"/>
      <c r="Q261" s="160"/>
      <c r="R261" s="161"/>
      <c r="S261" s="161"/>
      <c r="T261" s="158"/>
      <c r="U261" s="158"/>
      <c r="V261" s="158"/>
      <c r="W261" s="158"/>
      <c r="X261" s="158"/>
      <c r="Y261" s="158"/>
      <c r="Z261" s="158"/>
      <c r="AA261" s="162"/>
      <c r="AB261" s="158"/>
      <c r="AC261" s="158"/>
      <c r="AD261" s="158"/>
    </row>
    <row r="262" spans="4:30" x14ac:dyDescent="0.35">
      <c r="D262" s="159"/>
      <c r="E262" s="157"/>
      <c r="F262" s="157"/>
      <c r="G262" s="157"/>
      <c r="H262" s="157"/>
      <c r="I262" s="158"/>
      <c r="J262" s="158"/>
      <c r="K262" s="158"/>
      <c r="L262" s="158"/>
      <c r="M262" s="158"/>
      <c r="N262" s="23"/>
      <c r="O262" s="23"/>
      <c r="P262" s="23"/>
      <c r="Q262" s="160"/>
      <c r="R262" s="161"/>
      <c r="S262" s="161"/>
      <c r="T262" s="158"/>
      <c r="U262" s="158"/>
      <c r="V262" s="158"/>
      <c r="W262" s="158"/>
      <c r="X262" s="158"/>
      <c r="Y262" s="158"/>
      <c r="Z262" s="158"/>
      <c r="AA262" s="162"/>
      <c r="AB262" s="158"/>
      <c r="AC262" s="158"/>
      <c r="AD262" s="158"/>
    </row>
    <row r="263" spans="4:30" x14ac:dyDescent="0.35">
      <c r="D263" s="159"/>
      <c r="E263" s="157"/>
      <c r="F263" s="157"/>
      <c r="G263" s="157"/>
      <c r="H263" s="157"/>
      <c r="I263" s="158"/>
      <c r="J263" s="158"/>
      <c r="K263" s="158"/>
      <c r="L263" s="158"/>
      <c r="M263" s="158"/>
      <c r="N263" s="23"/>
      <c r="O263" s="23"/>
      <c r="P263" s="23"/>
      <c r="Q263" s="160"/>
      <c r="R263" s="161"/>
      <c r="S263" s="161"/>
      <c r="T263" s="158"/>
      <c r="U263" s="158"/>
      <c r="V263" s="158"/>
      <c r="W263" s="158"/>
      <c r="X263" s="158"/>
      <c r="Y263" s="158"/>
      <c r="Z263" s="158"/>
      <c r="AA263" s="162"/>
      <c r="AB263" s="158"/>
      <c r="AC263" s="158"/>
      <c r="AD263" s="158"/>
    </row>
    <row r="264" spans="4:30" x14ac:dyDescent="0.35">
      <c r="D264" s="159"/>
      <c r="E264" s="157"/>
      <c r="F264" s="157"/>
      <c r="G264" s="157"/>
      <c r="H264" s="157"/>
      <c r="I264" s="158"/>
      <c r="J264" s="158"/>
      <c r="K264" s="158"/>
      <c r="L264" s="158"/>
      <c r="M264" s="158"/>
      <c r="N264" s="23"/>
      <c r="O264" s="23"/>
      <c r="P264" s="23"/>
      <c r="Q264" s="160"/>
      <c r="R264" s="161"/>
      <c r="S264" s="161"/>
      <c r="T264" s="158"/>
      <c r="U264" s="158"/>
      <c r="V264" s="158"/>
      <c r="W264" s="158"/>
      <c r="X264" s="158"/>
      <c r="Y264" s="158"/>
      <c r="Z264" s="158"/>
      <c r="AA264" s="162"/>
      <c r="AB264" s="158"/>
      <c r="AC264" s="158"/>
      <c r="AD264" s="158"/>
    </row>
    <row r="265" spans="4:30" x14ac:dyDescent="0.35">
      <c r="D265" s="159"/>
      <c r="E265" s="157"/>
      <c r="F265" s="157"/>
      <c r="G265" s="157"/>
      <c r="H265" s="157"/>
      <c r="I265" s="158"/>
      <c r="J265" s="158"/>
      <c r="K265" s="158"/>
      <c r="L265" s="158"/>
      <c r="M265" s="158"/>
      <c r="N265" s="23"/>
      <c r="O265" s="23"/>
      <c r="P265" s="23"/>
      <c r="Q265" s="160"/>
      <c r="R265" s="161"/>
      <c r="S265" s="161"/>
      <c r="T265" s="158"/>
      <c r="U265" s="158"/>
      <c r="V265" s="158"/>
      <c r="W265" s="158"/>
      <c r="X265" s="158"/>
      <c r="Y265" s="158"/>
      <c r="Z265" s="158"/>
      <c r="AA265" s="162"/>
      <c r="AB265" s="158"/>
      <c r="AC265" s="158"/>
      <c r="AD265" s="158"/>
    </row>
    <row r="266" spans="4:30" x14ac:dyDescent="0.35">
      <c r="D266" s="159"/>
      <c r="E266" s="157"/>
      <c r="F266" s="157"/>
      <c r="G266" s="157"/>
      <c r="H266" s="157"/>
      <c r="I266" s="158"/>
      <c r="J266" s="158"/>
      <c r="K266" s="158"/>
      <c r="L266" s="158"/>
      <c r="M266" s="158"/>
      <c r="N266" s="23"/>
      <c r="O266" s="23"/>
      <c r="P266" s="23"/>
      <c r="Q266" s="160"/>
      <c r="R266" s="161"/>
      <c r="S266" s="161"/>
      <c r="T266" s="158"/>
      <c r="U266" s="158"/>
      <c r="V266" s="158"/>
      <c r="W266" s="158"/>
      <c r="X266" s="158"/>
      <c r="Y266" s="158"/>
      <c r="Z266" s="158"/>
      <c r="AA266" s="162"/>
      <c r="AB266" s="158"/>
      <c r="AC266" s="158"/>
      <c r="AD266" s="158"/>
    </row>
    <row r="267" spans="4:30" x14ac:dyDescent="0.35">
      <c r="D267" s="159"/>
      <c r="E267" s="157"/>
      <c r="F267" s="157"/>
      <c r="G267" s="157"/>
      <c r="H267" s="157"/>
      <c r="I267" s="158"/>
      <c r="J267" s="158"/>
      <c r="K267" s="158"/>
      <c r="L267" s="158"/>
      <c r="M267" s="158"/>
      <c r="N267" s="23"/>
      <c r="O267" s="23"/>
      <c r="P267" s="23"/>
      <c r="Q267" s="160"/>
      <c r="R267" s="161"/>
      <c r="S267" s="161"/>
      <c r="T267" s="158"/>
      <c r="U267" s="158"/>
      <c r="V267" s="158"/>
      <c r="W267" s="158"/>
      <c r="X267" s="158"/>
      <c r="Y267" s="158"/>
      <c r="Z267" s="158"/>
      <c r="AA267" s="162"/>
      <c r="AB267" s="158"/>
      <c r="AC267" s="158"/>
      <c r="AD267" s="158"/>
    </row>
    <row r="268" spans="4:30" x14ac:dyDescent="0.35">
      <c r="D268" s="159"/>
      <c r="E268" s="157"/>
      <c r="F268" s="157"/>
      <c r="G268" s="157"/>
      <c r="H268" s="157"/>
      <c r="I268" s="158"/>
      <c r="J268" s="158"/>
      <c r="K268" s="158"/>
      <c r="L268" s="158"/>
      <c r="M268" s="158"/>
      <c r="N268" s="23"/>
      <c r="O268" s="23"/>
      <c r="P268" s="23"/>
      <c r="Q268" s="160"/>
      <c r="R268" s="161"/>
      <c r="S268" s="161"/>
      <c r="T268" s="158"/>
      <c r="U268" s="158"/>
      <c r="V268" s="158"/>
      <c r="W268" s="158"/>
      <c r="X268" s="158"/>
      <c r="Y268" s="158"/>
      <c r="Z268" s="158"/>
      <c r="AA268" s="162"/>
      <c r="AB268" s="158"/>
      <c r="AC268" s="158"/>
      <c r="AD268" s="158"/>
    </row>
    <row r="269" spans="4:30" x14ac:dyDescent="0.35">
      <c r="D269" s="159"/>
      <c r="E269" s="157"/>
      <c r="F269" s="157"/>
      <c r="G269" s="157"/>
      <c r="H269" s="157"/>
      <c r="I269" s="158"/>
      <c r="J269" s="158"/>
      <c r="K269" s="158"/>
      <c r="L269" s="158"/>
      <c r="M269" s="158"/>
      <c r="N269" s="23"/>
      <c r="O269" s="23"/>
      <c r="P269" s="23"/>
      <c r="Q269" s="160"/>
      <c r="R269" s="161"/>
      <c r="S269" s="161"/>
      <c r="T269" s="158"/>
      <c r="U269" s="158"/>
      <c r="V269" s="158"/>
      <c r="W269" s="158"/>
      <c r="X269" s="158"/>
      <c r="Y269" s="158"/>
      <c r="Z269" s="158"/>
      <c r="AA269" s="162"/>
      <c r="AB269" s="158"/>
      <c r="AC269" s="158"/>
      <c r="AD269" s="158"/>
    </row>
    <row r="270" spans="4:30" x14ac:dyDescent="0.35">
      <c r="D270" s="159"/>
      <c r="E270" s="157"/>
      <c r="F270" s="157"/>
      <c r="G270" s="157"/>
      <c r="H270" s="157"/>
      <c r="I270" s="158"/>
      <c r="J270" s="158"/>
      <c r="K270" s="158"/>
      <c r="L270" s="158"/>
      <c r="M270" s="158"/>
      <c r="N270" s="23"/>
      <c r="O270" s="23"/>
      <c r="P270" s="23"/>
      <c r="Q270" s="160"/>
      <c r="R270" s="161"/>
      <c r="S270" s="161"/>
      <c r="T270" s="158"/>
      <c r="U270" s="158"/>
      <c r="V270" s="158"/>
      <c r="W270" s="158"/>
      <c r="X270" s="158"/>
      <c r="Y270" s="158"/>
      <c r="Z270" s="158"/>
      <c r="AA270" s="162"/>
      <c r="AB270" s="158"/>
      <c r="AC270" s="158"/>
      <c r="AD270" s="158"/>
    </row>
    <row r="271" spans="4:30" x14ac:dyDescent="0.35">
      <c r="D271" s="159"/>
      <c r="E271" s="157"/>
      <c r="F271" s="157"/>
      <c r="G271" s="157"/>
      <c r="H271" s="157"/>
      <c r="I271" s="158"/>
      <c r="J271" s="158"/>
      <c r="K271" s="158"/>
      <c r="L271" s="158"/>
      <c r="M271" s="158"/>
      <c r="N271" s="23"/>
      <c r="O271" s="23"/>
      <c r="P271" s="23"/>
      <c r="Q271" s="160"/>
      <c r="R271" s="161"/>
      <c r="S271" s="161"/>
      <c r="T271" s="158"/>
      <c r="U271" s="158"/>
      <c r="V271" s="158"/>
      <c r="W271" s="158"/>
      <c r="X271" s="158"/>
      <c r="Y271" s="158"/>
      <c r="Z271" s="158"/>
      <c r="AA271" s="162"/>
      <c r="AB271" s="158"/>
      <c r="AC271" s="158"/>
      <c r="AD271" s="158"/>
    </row>
    <row r="272" spans="4:30" x14ac:dyDescent="0.35">
      <c r="D272" s="159"/>
      <c r="E272" s="157"/>
      <c r="F272" s="157"/>
      <c r="G272" s="157"/>
      <c r="H272" s="157"/>
      <c r="I272" s="158"/>
      <c r="J272" s="158"/>
      <c r="K272" s="158"/>
      <c r="L272" s="158"/>
      <c r="M272" s="158"/>
      <c r="N272" s="23"/>
      <c r="O272" s="23"/>
      <c r="P272" s="23"/>
      <c r="Q272" s="160"/>
      <c r="R272" s="161"/>
      <c r="S272" s="161"/>
      <c r="T272" s="158"/>
      <c r="U272" s="158"/>
      <c r="V272" s="158"/>
      <c r="W272" s="158"/>
      <c r="X272" s="158"/>
      <c r="Y272" s="158"/>
      <c r="Z272" s="158"/>
      <c r="AA272" s="162"/>
      <c r="AB272" s="158"/>
      <c r="AC272" s="158"/>
      <c r="AD272" s="158"/>
    </row>
    <row r="273" spans="4:30" x14ac:dyDescent="0.35">
      <c r="D273" s="159"/>
      <c r="E273" s="157"/>
      <c r="F273" s="157"/>
      <c r="G273" s="157"/>
      <c r="H273" s="157"/>
      <c r="I273" s="158"/>
      <c r="J273" s="158"/>
      <c r="K273" s="158"/>
      <c r="L273" s="158"/>
      <c r="M273" s="158"/>
      <c r="N273" s="23"/>
      <c r="O273" s="23"/>
      <c r="P273" s="23"/>
      <c r="Q273" s="160"/>
      <c r="R273" s="161"/>
      <c r="S273" s="161"/>
      <c r="T273" s="158"/>
      <c r="U273" s="158"/>
      <c r="V273" s="158"/>
      <c r="W273" s="158"/>
      <c r="X273" s="158"/>
      <c r="Y273" s="158"/>
      <c r="Z273" s="158"/>
      <c r="AA273" s="162"/>
      <c r="AB273" s="158"/>
      <c r="AC273" s="158"/>
      <c r="AD273" s="158"/>
    </row>
    <row r="274" spans="4:30" x14ac:dyDescent="0.35">
      <c r="D274" s="159"/>
      <c r="E274" s="157"/>
      <c r="F274" s="157"/>
      <c r="G274" s="157"/>
      <c r="H274" s="157"/>
      <c r="I274" s="158"/>
      <c r="J274" s="158"/>
      <c r="K274" s="158"/>
      <c r="L274" s="158"/>
      <c r="M274" s="158"/>
      <c r="N274" s="23"/>
      <c r="O274" s="23"/>
      <c r="P274" s="23"/>
      <c r="Q274" s="160"/>
      <c r="R274" s="161"/>
      <c r="S274" s="161"/>
      <c r="T274" s="158"/>
      <c r="U274" s="158"/>
      <c r="V274" s="158"/>
      <c r="W274" s="158"/>
      <c r="X274" s="158"/>
      <c r="Y274" s="158"/>
      <c r="Z274" s="158"/>
      <c r="AA274" s="162"/>
      <c r="AB274" s="158"/>
      <c r="AC274" s="158"/>
      <c r="AD274" s="158"/>
    </row>
    <row r="275" spans="4:30" x14ac:dyDescent="0.35">
      <c r="D275" s="159"/>
      <c r="E275" s="157"/>
      <c r="F275" s="157"/>
      <c r="G275" s="157"/>
      <c r="H275" s="157"/>
      <c r="I275" s="158"/>
      <c r="J275" s="158"/>
      <c r="K275" s="158"/>
      <c r="L275" s="158"/>
      <c r="M275" s="158"/>
      <c r="N275" s="23"/>
      <c r="O275" s="23"/>
      <c r="P275" s="23"/>
      <c r="Q275" s="160"/>
      <c r="R275" s="161"/>
      <c r="S275" s="161"/>
      <c r="T275" s="158"/>
      <c r="U275" s="158"/>
      <c r="V275" s="158"/>
      <c r="W275" s="158"/>
      <c r="X275" s="158"/>
      <c r="Y275" s="158"/>
      <c r="Z275" s="158"/>
      <c r="AA275" s="162"/>
      <c r="AB275" s="158"/>
      <c r="AC275" s="158"/>
      <c r="AD275" s="158"/>
    </row>
    <row r="276" spans="4:30" x14ac:dyDescent="0.35">
      <c r="D276" s="159"/>
      <c r="E276" s="157"/>
      <c r="F276" s="157"/>
      <c r="G276" s="157"/>
      <c r="H276" s="157"/>
      <c r="I276" s="158"/>
      <c r="J276" s="158"/>
      <c r="K276" s="158"/>
      <c r="L276" s="158"/>
      <c r="M276" s="158"/>
      <c r="N276" s="23"/>
      <c r="O276" s="23"/>
      <c r="P276" s="23"/>
      <c r="Q276" s="160"/>
      <c r="R276" s="161"/>
      <c r="S276" s="161"/>
      <c r="T276" s="158"/>
      <c r="U276" s="158"/>
      <c r="V276" s="158"/>
      <c r="W276" s="158"/>
      <c r="X276" s="158"/>
      <c r="Y276" s="158"/>
      <c r="Z276" s="158"/>
      <c r="AA276" s="162"/>
      <c r="AB276" s="158"/>
      <c r="AC276" s="158"/>
      <c r="AD276" s="158"/>
    </row>
    <row r="277" spans="4:30" x14ac:dyDescent="0.35">
      <c r="D277" s="159"/>
      <c r="E277" s="157"/>
      <c r="F277" s="157"/>
      <c r="G277" s="157"/>
      <c r="H277" s="157"/>
      <c r="I277" s="158"/>
      <c r="J277" s="158"/>
      <c r="K277" s="158"/>
      <c r="L277" s="158"/>
      <c r="M277" s="158"/>
      <c r="N277" s="23"/>
      <c r="O277" s="23"/>
      <c r="P277" s="23"/>
      <c r="Q277" s="160"/>
      <c r="R277" s="161"/>
      <c r="S277" s="161"/>
      <c r="T277" s="158"/>
      <c r="U277" s="158"/>
      <c r="V277" s="158"/>
      <c r="W277" s="158"/>
      <c r="X277" s="158"/>
      <c r="Y277" s="158"/>
      <c r="Z277" s="158"/>
      <c r="AA277" s="162"/>
      <c r="AB277" s="158"/>
      <c r="AC277" s="158"/>
      <c r="AD277" s="158"/>
    </row>
    <row r="278" spans="4:30" x14ac:dyDescent="0.35">
      <c r="D278" s="159"/>
      <c r="E278" s="157"/>
      <c r="F278" s="157"/>
      <c r="G278" s="157"/>
      <c r="H278" s="157"/>
      <c r="I278" s="158"/>
      <c r="J278" s="158"/>
      <c r="K278" s="158"/>
      <c r="L278" s="158"/>
      <c r="M278" s="158"/>
      <c r="N278" s="23"/>
      <c r="O278" s="23"/>
      <c r="P278" s="23"/>
      <c r="Q278" s="160"/>
      <c r="R278" s="161"/>
      <c r="S278" s="161"/>
      <c r="T278" s="158"/>
      <c r="U278" s="158"/>
      <c r="V278" s="158"/>
      <c r="W278" s="158"/>
      <c r="X278" s="158"/>
      <c r="Y278" s="158"/>
      <c r="Z278" s="158"/>
      <c r="AA278" s="162"/>
      <c r="AB278" s="158"/>
      <c r="AC278" s="158"/>
      <c r="AD278" s="158"/>
    </row>
    <row r="279" spans="4:30" x14ac:dyDescent="0.35">
      <c r="D279" s="159"/>
      <c r="E279" s="157"/>
      <c r="F279" s="157"/>
      <c r="G279" s="157"/>
      <c r="H279" s="157"/>
      <c r="I279" s="158"/>
      <c r="J279" s="158"/>
      <c r="K279" s="158"/>
      <c r="L279" s="158"/>
      <c r="M279" s="158"/>
      <c r="N279" s="23"/>
      <c r="O279" s="23"/>
      <c r="P279" s="23"/>
      <c r="Q279" s="160"/>
      <c r="R279" s="161"/>
      <c r="S279" s="161"/>
      <c r="T279" s="158"/>
      <c r="U279" s="158"/>
      <c r="V279" s="158"/>
      <c r="W279" s="158"/>
      <c r="X279" s="158"/>
      <c r="Y279" s="158"/>
      <c r="Z279" s="158"/>
      <c r="AA279" s="162"/>
      <c r="AB279" s="158"/>
      <c r="AC279" s="158"/>
      <c r="AD279" s="158"/>
    </row>
    <row r="280" spans="4:30" x14ac:dyDescent="0.35">
      <c r="D280" s="159"/>
      <c r="E280" s="157"/>
      <c r="F280" s="157"/>
      <c r="G280" s="157"/>
      <c r="H280" s="157"/>
      <c r="I280" s="158"/>
      <c r="J280" s="158"/>
      <c r="K280" s="158"/>
      <c r="L280" s="158"/>
      <c r="M280" s="158"/>
      <c r="N280" s="23"/>
      <c r="O280" s="23"/>
      <c r="P280" s="23"/>
      <c r="Q280" s="160"/>
      <c r="R280" s="161"/>
      <c r="S280" s="161"/>
      <c r="T280" s="158"/>
      <c r="U280" s="158"/>
      <c r="V280" s="158"/>
      <c r="W280" s="158"/>
      <c r="X280" s="158"/>
      <c r="Y280" s="158"/>
      <c r="Z280" s="158"/>
      <c r="AA280" s="162"/>
      <c r="AB280" s="158"/>
      <c r="AC280" s="158"/>
      <c r="AD280" s="158"/>
    </row>
    <row r="281" spans="4:30" x14ac:dyDescent="0.35">
      <c r="D281" s="159"/>
      <c r="E281" s="157"/>
      <c r="F281" s="157"/>
      <c r="G281" s="157"/>
      <c r="H281" s="157"/>
      <c r="I281" s="158"/>
      <c r="J281" s="158"/>
      <c r="K281" s="158"/>
      <c r="L281" s="158"/>
      <c r="M281" s="158"/>
      <c r="N281" s="23"/>
      <c r="O281" s="23"/>
      <c r="P281" s="23"/>
      <c r="Q281" s="160"/>
      <c r="R281" s="161"/>
      <c r="S281" s="161"/>
      <c r="T281" s="158"/>
      <c r="U281" s="158"/>
      <c r="V281" s="158"/>
      <c r="W281" s="158"/>
      <c r="X281" s="158"/>
      <c r="Y281" s="158"/>
      <c r="Z281" s="158"/>
      <c r="AA281" s="162"/>
      <c r="AB281" s="158"/>
      <c r="AC281" s="158"/>
      <c r="AD281" s="158"/>
    </row>
    <row r="282" spans="4:30" x14ac:dyDescent="0.35">
      <c r="D282" s="159"/>
      <c r="E282" s="157"/>
      <c r="F282" s="157"/>
      <c r="G282" s="157"/>
      <c r="H282" s="157"/>
      <c r="I282" s="158"/>
      <c r="J282" s="158"/>
      <c r="K282" s="158"/>
      <c r="L282" s="158"/>
      <c r="M282" s="158"/>
      <c r="N282" s="23"/>
      <c r="O282" s="23"/>
      <c r="P282" s="23"/>
      <c r="Q282" s="160"/>
      <c r="R282" s="161"/>
      <c r="S282" s="161"/>
      <c r="T282" s="158"/>
      <c r="U282" s="158"/>
      <c r="V282" s="158"/>
      <c r="W282" s="158"/>
      <c r="X282" s="158"/>
      <c r="Y282" s="158"/>
      <c r="Z282" s="158"/>
      <c r="AA282" s="162"/>
      <c r="AB282" s="158"/>
      <c r="AC282" s="158"/>
      <c r="AD282" s="158"/>
    </row>
    <row r="283" spans="4:30" x14ac:dyDescent="0.35">
      <c r="D283" s="159"/>
      <c r="E283" s="157"/>
      <c r="F283" s="157"/>
      <c r="G283" s="157"/>
      <c r="H283" s="157"/>
      <c r="I283" s="158"/>
      <c r="J283" s="158"/>
      <c r="K283" s="158"/>
      <c r="L283" s="158"/>
      <c r="M283" s="158"/>
      <c r="N283" s="23"/>
      <c r="O283" s="23"/>
      <c r="P283" s="23"/>
      <c r="Q283" s="160"/>
      <c r="R283" s="161"/>
      <c r="S283" s="161"/>
      <c r="T283" s="158"/>
      <c r="U283" s="158"/>
      <c r="V283" s="158"/>
      <c r="W283" s="158"/>
      <c r="X283" s="158"/>
      <c r="Y283" s="158"/>
      <c r="Z283" s="158"/>
      <c r="AA283" s="162"/>
      <c r="AB283" s="158"/>
      <c r="AC283" s="158"/>
      <c r="AD283" s="158"/>
    </row>
    <row r="284" spans="4:30" x14ac:dyDescent="0.35">
      <c r="D284" s="159"/>
      <c r="E284" s="157"/>
      <c r="F284" s="157"/>
      <c r="G284" s="157"/>
      <c r="H284" s="157"/>
      <c r="I284" s="158"/>
      <c r="J284" s="158"/>
      <c r="K284" s="158"/>
      <c r="L284" s="158"/>
      <c r="M284" s="158"/>
      <c r="N284" s="23"/>
      <c r="O284" s="23"/>
      <c r="P284" s="23"/>
      <c r="Q284" s="160"/>
      <c r="R284" s="161"/>
      <c r="S284" s="161"/>
      <c r="T284" s="158"/>
      <c r="U284" s="158"/>
      <c r="V284" s="158"/>
      <c r="W284" s="158"/>
      <c r="X284" s="158"/>
      <c r="Y284" s="158"/>
      <c r="Z284" s="158"/>
      <c r="AA284" s="162"/>
      <c r="AB284" s="158"/>
      <c r="AC284" s="158"/>
      <c r="AD284" s="158"/>
    </row>
    <row r="285" spans="4:30" x14ac:dyDescent="0.35">
      <c r="D285" s="159"/>
      <c r="E285" s="157"/>
      <c r="F285" s="157"/>
      <c r="G285" s="157"/>
      <c r="H285" s="157"/>
      <c r="I285" s="158"/>
      <c r="J285" s="158"/>
      <c r="K285" s="158"/>
      <c r="L285" s="158"/>
      <c r="M285" s="158"/>
      <c r="N285" s="23"/>
      <c r="O285" s="23"/>
      <c r="P285" s="23"/>
      <c r="Q285" s="160"/>
      <c r="R285" s="161"/>
      <c r="S285" s="161"/>
      <c r="T285" s="158"/>
      <c r="U285" s="158"/>
      <c r="V285" s="158"/>
      <c r="W285" s="158"/>
      <c r="X285" s="158"/>
      <c r="Y285" s="158"/>
      <c r="Z285" s="158"/>
      <c r="AA285" s="162"/>
      <c r="AB285" s="158"/>
      <c r="AC285" s="158"/>
      <c r="AD285" s="158"/>
    </row>
    <row r="286" spans="4:30" x14ac:dyDescent="0.35">
      <c r="D286" s="159"/>
      <c r="E286" s="157"/>
      <c r="F286" s="157"/>
      <c r="G286" s="157"/>
      <c r="H286" s="157"/>
      <c r="I286" s="158"/>
      <c r="J286" s="158"/>
      <c r="K286" s="158"/>
      <c r="L286" s="158"/>
      <c r="M286" s="158"/>
      <c r="N286" s="23"/>
      <c r="O286" s="23"/>
      <c r="P286" s="23"/>
      <c r="Q286" s="160"/>
      <c r="R286" s="161"/>
      <c r="S286" s="161"/>
      <c r="T286" s="158"/>
      <c r="U286" s="158"/>
      <c r="V286" s="158"/>
      <c r="W286" s="158"/>
      <c r="X286" s="158"/>
      <c r="Y286" s="158"/>
      <c r="Z286" s="158"/>
      <c r="AA286" s="162"/>
      <c r="AB286" s="158"/>
      <c r="AC286" s="158"/>
      <c r="AD286" s="158"/>
    </row>
    <row r="287" spans="4:30" x14ac:dyDescent="0.35">
      <c r="D287" s="159"/>
      <c r="E287" s="157"/>
      <c r="F287" s="157"/>
      <c r="G287" s="157"/>
      <c r="H287" s="157"/>
      <c r="I287" s="158"/>
      <c r="J287" s="158"/>
      <c r="K287" s="158"/>
      <c r="L287" s="158"/>
      <c r="M287" s="158"/>
      <c r="N287" s="23"/>
      <c r="O287" s="23"/>
      <c r="P287" s="23"/>
      <c r="Q287" s="160"/>
      <c r="R287" s="161"/>
      <c r="S287" s="161"/>
      <c r="T287" s="158"/>
      <c r="U287" s="158"/>
      <c r="V287" s="158"/>
      <c r="W287" s="158"/>
      <c r="X287" s="158"/>
      <c r="Y287" s="158"/>
      <c r="Z287" s="158"/>
      <c r="AA287" s="162"/>
      <c r="AB287" s="158"/>
      <c r="AC287" s="158"/>
      <c r="AD287" s="158"/>
    </row>
    <row r="288" spans="4:30" x14ac:dyDescent="0.35">
      <c r="D288" s="159"/>
      <c r="E288" s="157"/>
      <c r="F288" s="157"/>
      <c r="G288" s="157"/>
      <c r="H288" s="157"/>
      <c r="I288" s="158"/>
      <c r="J288" s="158"/>
      <c r="K288" s="158"/>
      <c r="L288" s="158"/>
      <c r="M288" s="158"/>
      <c r="N288" s="23"/>
      <c r="O288" s="23"/>
      <c r="P288" s="23"/>
      <c r="Q288" s="160"/>
      <c r="R288" s="161"/>
      <c r="S288" s="161"/>
      <c r="T288" s="158"/>
      <c r="U288" s="158"/>
      <c r="V288" s="158"/>
      <c r="W288" s="158"/>
      <c r="X288" s="158"/>
      <c r="Y288" s="158"/>
      <c r="Z288" s="158"/>
      <c r="AA288" s="162"/>
      <c r="AB288" s="158"/>
      <c r="AC288" s="158"/>
      <c r="AD288" s="158"/>
    </row>
    <row r="289" spans="4:30" x14ac:dyDescent="0.35">
      <c r="D289" s="159"/>
      <c r="E289" s="157"/>
      <c r="F289" s="157"/>
      <c r="G289" s="157"/>
      <c r="H289" s="157"/>
      <c r="I289" s="158"/>
      <c r="J289" s="158"/>
      <c r="K289" s="158"/>
      <c r="L289" s="158"/>
      <c r="M289" s="158"/>
      <c r="N289" s="23"/>
      <c r="O289" s="23"/>
      <c r="P289" s="23"/>
      <c r="Q289" s="160"/>
      <c r="R289" s="161"/>
      <c r="S289" s="161"/>
      <c r="T289" s="158"/>
      <c r="U289" s="158"/>
      <c r="V289" s="158"/>
      <c r="W289" s="158"/>
      <c r="X289" s="158"/>
      <c r="Y289" s="158"/>
      <c r="Z289" s="158"/>
      <c r="AA289" s="162"/>
      <c r="AB289" s="158"/>
      <c r="AC289" s="158"/>
      <c r="AD289" s="158"/>
    </row>
    <row r="290" spans="4:30" x14ac:dyDescent="0.35">
      <c r="D290" s="159"/>
      <c r="E290" s="157"/>
      <c r="F290" s="157"/>
      <c r="G290" s="157"/>
      <c r="H290" s="157"/>
      <c r="I290" s="158"/>
      <c r="J290" s="158"/>
      <c r="K290" s="158"/>
      <c r="L290" s="158"/>
      <c r="M290" s="158"/>
      <c r="N290" s="23"/>
      <c r="O290" s="23"/>
      <c r="P290" s="23"/>
      <c r="Q290" s="160"/>
      <c r="R290" s="161"/>
      <c r="S290" s="161"/>
      <c r="T290" s="158"/>
      <c r="U290" s="158"/>
      <c r="V290" s="158"/>
      <c r="W290" s="158"/>
      <c r="X290" s="158"/>
      <c r="Y290" s="158"/>
      <c r="Z290" s="158"/>
      <c r="AA290" s="162"/>
      <c r="AB290" s="158"/>
      <c r="AC290" s="158"/>
      <c r="AD290" s="158"/>
    </row>
    <row r="291" spans="4:30" x14ac:dyDescent="0.35">
      <c r="D291" s="159"/>
      <c r="E291" s="157"/>
      <c r="F291" s="157"/>
      <c r="G291" s="157"/>
      <c r="H291" s="157"/>
      <c r="I291" s="158"/>
      <c r="J291" s="158"/>
      <c r="K291" s="158"/>
      <c r="L291" s="158"/>
      <c r="M291" s="158"/>
      <c r="N291" s="23"/>
      <c r="O291" s="23"/>
      <c r="P291" s="23"/>
      <c r="Q291" s="160"/>
      <c r="R291" s="161"/>
      <c r="S291" s="161"/>
      <c r="T291" s="158"/>
      <c r="U291" s="158"/>
      <c r="V291" s="158"/>
      <c r="W291" s="158"/>
      <c r="X291" s="158"/>
      <c r="Y291" s="158"/>
      <c r="Z291" s="158"/>
      <c r="AA291" s="162"/>
      <c r="AB291" s="158"/>
      <c r="AC291" s="158"/>
      <c r="AD291" s="158"/>
    </row>
    <row r="292" spans="4:30" x14ac:dyDescent="0.35">
      <c r="D292" s="159"/>
      <c r="E292" s="157"/>
      <c r="F292" s="157"/>
      <c r="G292" s="157"/>
      <c r="H292" s="157"/>
      <c r="I292" s="158"/>
      <c r="J292" s="158"/>
      <c r="K292" s="158"/>
      <c r="L292" s="158"/>
      <c r="M292" s="158"/>
      <c r="N292" s="23"/>
      <c r="O292" s="23"/>
      <c r="P292" s="23"/>
      <c r="Q292" s="160"/>
      <c r="R292" s="161"/>
      <c r="S292" s="161"/>
      <c r="T292" s="158"/>
      <c r="U292" s="158"/>
      <c r="V292" s="158"/>
      <c r="W292" s="158"/>
      <c r="X292" s="158"/>
      <c r="Y292" s="158"/>
      <c r="Z292" s="158"/>
      <c r="AA292" s="162"/>
      <c r="AB292" s="158"/>
      <c r="AC292" s="158"/>
      <c r="AD292" s="158"/>
    </row>
    <row r="293" spans="4:30" x14ac:dyDescent="0.35">
      <c r="D293" s="159"/>
      <c r="E293" s="157"/>
      <c r="F293" s="157"/>
      <c r="G293" s="157"/>
      <c r="H293" s="157"/>
      <c r="I293" s="158"/>
      <c r="J293" s="158"/>
      <c r="K293" s="158"/>
      <c r="L293" s="158"/>
      <c r="M293" s="158"/>
      <c r="N293" s="23"/>
      <c r="O293" s="23"/>
      <c r="P293" s="23"/>
      <c r="Q293" s="160"/>
      <c r="R293" s="161"/>
      <c r="S293" s="161"/>
      <c r="T293" s="158"/>
      <c r="U293" s="158"/>
      <c r="V293" s="158"/>
      <c r="W293" s="158"/>
      <c r="X293" s="158"/>
      <c r="Y293" s="158"/>
      <c r="Z293" s="158"/>
      <c r="AA293" s="162"/>
      <c r="AB293" s="158"/>
      <c r="AC293" s="158"/>
      <c r="AD293" s="158"/>
    </row>
    <row r="294" spans="4:30" x14ac:dyDescent="0.35">
      <c r="D294" s="159"/>
      <c r="E294" s="157"/>
      <c r="F294" s="157"/>
      <c r="G294" s="157"/>
      <c r="H294" s="157"/>
      <c r="I294" s="158"/>
      <c r="J294" s="158"/>
      <c r="K294" s="158"/>
      <c r="L294" s="158"/>
      <c r="M294" s="158"/>
      <c r="N294" s="23"/>
      <c r="O294" s="23"/>
      <c r="P294" s="23"/>
      <c r="Q294" s="160"/>
      <c r="R294" s="161"/>
      <c r="S294" s="161"/>
      <c r="T294" s="158"/>
      <c r="U294" s="158"/>
      <c r="V294" s="158"/>
      <c r="W294" s="158"/>
      <c r="X294" s="158"/>
      <c r="Y294" s="158"/>
      <c r="Z294" s="158"/>
      <c r="AA294" s="162"/>
      <c r="AB294" s="158"/>
      <c r="AC294" s="158"/>
      <c r="AD294" s="158"/>
    </row>
    <row r="295" spans="4:30" x14ac:dyDescent="0.35">
      <c r="D295" s="159"/>
      <c r="E295" s="157"/>
      <c r="F295" s="157"/>
      <c r="G295" s="157"/>
      <c r="H295" s="157"/>
      <c r="I295" s="158"/>
      <c r="J295" s="158"/>
      <c r="K295" s="158"/>
      <c r="L295" s="158"/>
      <c r="M295" s="158"/>
      <c r="N295" s="23"/>
      <c r="O295" s="23"/>
      <c r="P295" s="23"/>
      <c r="Q295" s="160"/>
      <c r="R295" s="161"/>
      <c r="S295" s="161"/>
      <c r="T295" s="158"/>
      <c r="U295" s="158"/>
      <c r="V295" s="158"/>
      <c r="W295" s="158"/>
      <c r="X295" s="158"/>
      <c r="Y295" s="158"/>
      <c r="Z295" s="158"/>
      <c r="AA295" s="162"/>
      <c r="AB295" s="158"/>
      <c r="AC295" s="158"/>
      <c r="AD295" s="158"/>
    </row>
    <row r="296" spans="4:30" x14ac:dyDescent="0.35">
      <c r="D296" s="159"/>
      <c r="E296" s="157"/>
      <c r="F296" s="157"/>
      <c r="G296" s="157"/>
      <c r="H296" s="157"/>
      <c r="I296" s="158"/>
      <c r="J296" s="158"/>
      <c r="K296" s="158"/>
      <c r="L296" s="158"/>
      <c r="M296" s="158"/>
      <c r="N296" s="23"/>
      <c r="O296" s="23"/>
      <c r="P296" s="23"/>
      <c r="Q296" s="160"/>
      <c r="R296" s="161"/>
      <c r="S296" s="161"/>
      <c r="T296" s="158"/>
      <c r="U296" s="158"/>
      <c r="V296" s="158"/>
      <c r="W296" s="158"/>
      <c r="X296" s="158"/>
      <c r="Y296" s="158"/>
      <c r="Z296" s="158"/>
      <c r="AA296" s="162"/>
      <c r="AB296" s="158"/>
      <c r="AC296" s="158"/>
      <c r="AD296" s="158"/>
    </row>
    <row r="297" spans="4:30" x14ac:dyDescent="0.35">
      <c r="D297" s="159"/>
      <c r="E297" s="157"/>
      <c r="F297" s="157"/>
      <c r="G297" s="157"/>
      <c r="H297" s="157"/>
      <c r="I297" s="158"/>
      <c r="J297" s="158"/>
      <c r="K297" s="158"/>
      <c r="L297" s="158"/>
      <c r="M297" s="158"/>
      <c r="N297" s="23"/>
      <c r="O297" s="23"/>
      <c r="P297" s="23"/>
      <c r="Q297" s="160"/>
      <c r="R297" s="161"/>
      <c r="S297" s="161"/>
      <c r="T297" s="158"/>
      <c r="U297" s="158"/>
      <c r="V297" s="158"/>
      <c r="W297" s="158"/>
      <c r="X297" s="158"/>
      <c r="Y297" s="158"/>
      <c r="Z297" s="158"/>
      <c r="AA297" s="162"/>
      <c r="AB297" s="158"/>
      <c r="AC297" s="158"/>
      <c r="AD297" s="158"/>
    </row>
    <row r="298" spans="4:30" x14ac:dyDescent="0.35">
      <c r="D298" s="159"/>
      <c r="E298" s="157"/>
      <c r="F298" s="157"/>
      <c r="G298" s="157"/>
      <c r="H298" s="157"/>
      <c r="I298" s="158"/>
      <c r="J298" s="158"/>
      <c r="K298" s="158"/>
      <c r="L298" s="158"/>
      <c r="M298" s="158"/>
      <c r="N298" s="23"/>
      <c r="O298" s="23"/>
      <c r="P298" s="23"/>
      <c r="Q298" s="160"/>
      <c r="R298" s="161"/>
      <c r="S298" s="161"/>
      <c r="T298" s="158"/>
      <c r="U298" s="158"/>
      <c r="V298" s="158"/>
      <c r="W298" s="158"/>
      <c r="X298" s="158"/>
      <c r="Y298" s="158"/>
      <c r="Z298" s="158"/>
      <c r="AA298" s="162"/>
      <c r="AB298" s="158"/>
      <c r="AC298" s="158"/>
      <c r="AD298" s="158"/>
    </row>
    <row r="299" spans="4:30" x14ac:dyDescent="0.35">
      <c r="D299" s="159"/>
      <c r="E299" s="157"/>
      <c r="F299" s="157"/>
      <c r="G299" s="157"/>
      <c r="H299" s="157"/>
      <c r="I299" s="158"/>
      <c r="J299" s="158"/>
      <c r="K299" s="158"/>
      <c r="L299" s="158"/>
      <c r="M299" s="158"/>
      <c r="N299" s="23"/>
      <c r="O299" s="23"/>
      <c r="P299" s="23"/>
      <c r="Q299" s="160"/>
      <c r="R299" s="161"/>
      <c r="S299" s="161"/>
      <c r="T299" s="158"/>
      <c r="U299" s="158"/>
      <c r="V299" s="158"/>
      <c r="W299" s="158"/>
      <c r="X299" s="158"/>
      <c r="Y299" s="158"/>
      <c r="Z299" s="158"/>
      <c r="AA299" s="162"/>
      <c r="AB299" s="158"/>
      <c r="AC299" s="158"/>
      <c r="AD299" s="158"/>
    </row>
    <row r="300" spans="4:30" x14ac:dyDescent="0.35">
      <c r="D300" s="159"/>
      <c r="E300" s="157"/>
      <c r="F300" s="157"/>
      <c r="G300" s="157"/>
      <c r="H300" s="157"/>
      <c r="I300" s="158"/>
      <c r="J300" s="158"/>
      <c r="K300" s="158"/>
      <c r="L300" s="158"/>
      <c r="M300" s="158"/>
      <c r="N300" s="23"/>
      <c r="O300" s="23"/>
      <c r="P300" s="23"/>
      <c r="Q300" s="160"/>
      <c r="R300" s="161"/>
      <c r="S300" s="161"/>
      <c r="T300" s="158"/>
      <c r="U300" s="158"/>
      <c r="V300" s="158"/>
      <c r="W300" s="158"/>
      <c r="X300" s="158"/>
      <c r="Y300" s="158"/>
      <c r="Z300" s="158"/>
      <c r="AA300" s="162"/>
      <c r="AB300" s="158"/>
      <c r="AC300" s="158"/>
      <c r="AD300" s="158"/>
    </row>
    <row r="301" spans="4:30" x14ac:dyDescent="0.35">
      <c r="D301" s="159"/>
      <c r="E301" s="157"/>
      <c r="F301" s="157"/>
      <c r="G301" s="157"/>
      <c r="H301" s="157"/>
      <c r="I301" s="158"/>
      <c r="J301" s="158"/>
      <c r="K301" s="158"/>
      <c r="L301" s="158"/>
      <c r="M301" s="158"/>
      <c r="N301" s="23"/>
      <c r="O301" s="23"/>
      <c r="P301" s="23"/>
      <c r="Q301" s="160"/>
      <c r="R301" s="161"/>
      <c r="S301" s="161"/>
      <c r="T301" s="158"/>
      <c r="U301" s="158"/>
      <c r="V301" s="158"/>
      <c r="W301" s="158"/>
      <c r="X301" s="158"/>
      <c r="Y301" s="158"/>
      <c r="Z301" s="158"/>
      <c r="AA301" s="162"/>
      <c r="AB301" s="158"/>
      <c r="AC301" s="158"/>
      <c r="AD301" s="158"/>
    </row>
    <row r="302" spans="4:30" x14ac:dyDescent="0.35">
      <c r="D302" s="159"/>
      <c r="E302" s="157"/>
      <c r="F302" s="157"/>
      <c r="G302" s="157"/>
      <c r="H302" s="157"/>
      <c r="I302" s="158"/>
      <c r="J302" s="158"/>
      <c r="K302" s="158"/>
      <c r="L302" s="158"/>
      <c r="M302" s="158"/>
      <c r="N302" s="23"/>
      <c r="O302" s="23"/>
      <c r="P302" s="23"/>
      <c r="Q302" s="160"/>
      <c r="R302" s="161"/>
      <c r="S302" s="161"/>
      <c r="T302" s="158"/>
      <c r="U302" s="158"/>
      <c r="V302" s="158"/>
      <c r="W302" s="158"/>
      <c r="X302" s="158"/>
      <c r="Y302" s="158"/>
      <c r="Z302" s="158"/>
      <c r="AA302" s="162"/>
      <c r="AB302" s="158"/>
      <c r="AC302" s="158"/>
      <c r="AD302" s="158"/>
    </row>
    <row r="303" spans="4:30" x14ac:dyDescent="0.35">
      <c r="D303" s="159"/>
      <c r="E303" s="157"/>
      <c r="F303" s="157"/>
      <c r="G303" s="157"/>
      <c r="H303" s="157"/>
      <c r="I303" s="158"/>
      <c r="J303" s="158"/>
      <c r="K303" s="158"/>
      <c r="L303" s="158"/>
      <c r="M303" s="158"/>
      <c r="N303" s="23"/>
      <c r="O303" s="23"/>
      <c r="P303" s="23"/>
      <c r="Q303" s="160"/>
      <c r="R303" s="161"/>
      <c r="S303" s="161"/>
      <c r="T303" s="158"/>
      <c r="U303" s="158"/>
      <c r="V303" s="158"/>
      <c r="W303" s="158"/>
      <c r="X303" s="158"/>
      <c r="Y303" s="158"/>
      <c r="Z303" s="158"/>
      <c r="AA303" s="162"/>
      <c r="AB303" s="158"/>
      <c r="AC303" s="158"/>
      <c r="AD303" s="158"/>
    </row>
  </sheetData>
  <mergeCells count="8">
    <mergeCell ref="Z2:AD2"/>
    <mergeCell ref="A4:B4"/>
    <mergeCell ref="A23:B23"/>
    <mergeCell ref="A30:B30"/>
    <mergeCell ref="D2:D3"/>
    <mergeCell ref="E2:E3"/>
    <mergeCell ref="G2:N2"/>
    <mergeCell ref="P2:X2"/>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CC79BA-E628-4FAA-B6FE-90ECFD06AE96}">
  <sheetPr>
    <tabColor theme="1"/>
  </sheetPr>
  <dimension ref="A1:AE303"/>
  <sheetViews>
    <sheetView workbookViewId="0"/>
  </sheetViews>
  <sheetFormatPr defaultColWidth="8.6328125" defaultRowHeight="14.5" outlineLevelCol="1" x14ac:dyDescent="0.35"/>
  <cols>
    <col min="1" max="1" width="21.453125" style="5" customWidth="1"/>
    <col min="2" max="2" width="66.36328125" style="5" customWidth="1"/>
    <col min="3" max="3" width="4.6328125" style="1" customWidth="1"/>
    <col min="4" max="4" width="7.36328125" style="5" customWidth="1"/>
    <col min="5" max="6" width="11.453125" style="5" customWidth="1"/>
    <col min="7" max="7" width="16.6328125" style="5" customWidth="1" outlineLevel="1"/>
    <col min="8" max="8" width="11.36328125" style="5" customWidth="1" outlineLevel="1"/>
    <col min="9" max="9" width="10.6328125" style="2" customWidth="1" outlineLevel="1"/>
    <col min="10" max="10" width="12.54296875" style="2" customWidth="1" outlineLevel="1"/>
    <col min="11" max="13" width="11.54296875" style="2" customWidth="1" outlineLevel="1"/>
    <col min="14" max="14" width="11.6328125" style="3" customWidth="1" outlineLevel="1"/>
    <col min="15" max="15" width="4.453125" style="3" customWidth="1"/>
    <col min="16" max="16" width="12.6328125" style="3" customWidth="1" outlineLevel="1"/>
    <col min="17" max="17" width="8.6328125" style="1" outlineLevel="1"/>
    <col min="18" max="18" width="14.36328125" style="4" customWidth="1" outlineLevel="1"/>
    <col min="19" max="19" width="16" style="4" customWidth="1" outlineLevel="1"/>
    <col min="20" max="20" width="14.6328125" style="2" bestFit="1" customWidth="1" outlineLevel="1"/>
    <col min="21" max="21" width="12.6328125" style="2" customWidth="1" outlineLevel="1"/>
    <col min="22" max="22" width="12.54296875" style="2" customWidth="1" outlineLevel="1"/>
    <col min="23" max="23" width="15.90625" style="2" customWidth="1" outlineLevel="1"/>
    <col min="24" max="24" width="13.36328125" style="2" customWidth="1" outlineLevel="1"/>
    <col min="25" max="25" width="4" style="2" customWidth="1"/>
    <col min="26" max="26" width="14.6328125" style="2" bestFit="1" customWidth="1" outlineLevel="1"/>
    <col min="27" max="27" width="12.36328125" style="2" customWidth="1" outlineLevel="1"/>
    <col min="28" max="28" width="14.453125" style="2" customWidth="1" outlineLevel="1"/>
    <col min="29" max="29" width="11.6328125" style="2" customWidth="1" outlineLevel="1"/>
    <col min="30" max="30" width="12.6328125" style="2" bestFit="1" customWidth="1" outlineLevel="1"/>
    <col min="31" max="31" width="3.6328125" style="5" customWidth="1"/>
    <col min="32" max="32" width="12.453125" style="5" customWidth="1"/>
    <col min="33" max="33" width="58.453125" style="5" customWidth="1"/>
    <col min="34" max="16384" width="8.6328125" style="5"/>
  </cols>
  <sheetData>
    <row r="1" spans="1:31" ht="22.25" customHeight="1" thickBot="1" x14ac:dyDescent="0.5">
      <c r="A1" s="236" t="s">
        <v>0</v>
      </c>
      <c r="B1" s="237"/>
      <c r="D1" s="236" t="s">
        <v>1</v>
      </c>
      <c r="E1" s="236"/>
      <c r="F1" s="236"/>
      <c r="G1" s="236"/>
      <c r="H1" s="236"/>
      <c r="I1" s="236"/>
    </row>
    <row r="2" spans="1:31" s="6" customFormat="1" ht="19.25" customHeight="1" x14ac:dyDescent="0.35">
      <c r="C2" s="7"/>
      <c r="D2" s="460" t="s">
        <v>2</v>
      </c>
      <c r="E2" s="462" t="s">
        <v>3</v>
      </c>
      <c r="F2" s="235"/>
      <c r="G2" s="464" t="s">
        <v>4</v>
      </c>
      <c r="H2" s="465"/>
      <c r="I2" s="465"/>
      <c r="J2" s="465"/>
      <c r="K2" s="465"/>
      <c r="L2" s="465"/>
      <c r="M2" s="465"/>
      <c r="N2" s="466"/>
      <c r="O2" s="8"/>
      <c r="P2" s="467" t="s">
        <v>5</v>
      </c>
      <c r="Q2" s="468"/>
      <c r="R2" s="468"/>
      <c r="S2" s="468"/>
      <c r="T2" s="468"/>
      <c r="U2" s="468"/>
      <c r="V2" s="468"/>
      <c r="W2" s="468"/>
      <c r="X2" s="469"/>
      <c r="Y2" s="8"/>
      <c r="Z2" s="453" t="s">
        <v>6</v>
      </c>
      <c r="AA2" s="454"/>
      <c r="AB2" s="454"/>
      <c r="AC2" s="454"/>
      <c r="AD2" s="455"/>
      <c r="AE2" s="8"/>
    </row>
    <row r="3" spans="1:31" ht="66.650000000000006" customHeight="1" thickBot="1" x14ac:dyDescent="0.4">
      <c r="A3" s="248" t="s">
        <v>71</v>
      </c>
      <c r="B3" s="249" t="str">
        <f ca="1">RIGHT(CELL("filename",A1),LEN(CELL("filename",A1))-FIND("]",CELL("filename",A1)))</f>
        <v>Lease10</v>
      </c>
      <c r="D3" s="461"/>
      <c r="E3" s="463"/>
      <c r="F3" s="406"/>
      <c r="G3" s="9" t="s">
        <v>7</v>
      </c>
      <c r="H3" s="9" t="s">
        <v>8</v>
      </c>
      <c r="I3" s="10" t="s">
        <v>9</v>
      </c>
      <c r="J3" s="10" t="s">
        <v>10</v>
      </c>
      <c r="K3" s="10" t="s">
        <v>11</v>
      </c>
      <c r="L3" s="49" t="s">
        <v>67</v>
      </c>
      <c r="M3" s="10" t="s">
        <v>12</v>
      </c>
      <c r="N3" s="11" t="s">
        <v>13</v>
      </c>
      <c r="O3" s="12"/>
      <c r="P3" s="13" t="s">
        <v>14</v>
      </c>
      <c r="Q3" s="14" t="s">
        <v>15</v>
      </c>
      <c r="R3" s="15" t="s">
        <v>16</v>
      </c>
      <c r="S3" s="15" t="s">
        <v>17</v>
      </c>
      <c r="T3" s="10" t="s">
        <v>18</v>
      </c>
      <c r="U3" s="10" t="s">
        <v>19</v>
      </c>
      <c r="V3" s="10" t="s">
        <v>20</v>
      </c>
      <c r="W3" s="10" t="s">
        <v>21</v>
      </c>
      <c r="X3" s="16" t="s">
        <v>22</v>
      </c>
      <c r="Y3" s="17"/>
      <c r="Z3" s="18" t="s">
        <v>18</v>
      </c>
      <c r="AA3" s="10" t="s">
        <v>23</v>
      </c>
      <c r="AB3" s="10" t="s">
        <v>24</v>
      </c>
      <c r="AC3" s="10" t="s">
        <v>25</v>
      </c>
      <c r="AD3" s="16" t="s">
        <v>22</v>
      </c>
    </row>
    <row r="4" spans="1:31" ht="15.5" x14ac:dyDescent="0.35">
      <c r="A4" s="456" t="s">
        <v>26</v>
      </c>
      <c r="B4" s="457"/>
      <c r="C4" s="19"/>
      <c r="D4" s="20"/>
      <c r="E4" s="21">
        <f t="shared" ref="E4" ca="1" si="0">EOMONTH($H$4,D4)</f>
        <v>31</v>
      </c>
      <c r="F4" s="44">
        <f ca="1">E5-1</f>
        <v>365</v>
      </c>
      <c r="G4" s="22" t="s">
        <v>27</v>
      </c>
      <c r="H4" s="44">
        <f ca="1">A5</f>
        <v>0</v>
      </c>
      <c r="I4" s="45"/>
      <c r="J4" s="45"/>
      <c r="K4" s="45"/>
      <c r="L4" s="45"/>
      <c r="M4" s="45"/>
      <c r="N4" s="257">
        <f ca="1">$A$6</f>
        <v>0</v>
      </c>
      <c r="O4" s="23"/>
      <c r="P4" s="255">
        <f ca="1">$A$7</f>
        <v>0</v>
      </c>
      <c r="Q4" s="163">
        <f ca="1">$A$8</f>
        <v>0</v>
      </c>
      <c r="R4" s="164"/>
      <c r="S4" s="164"/>
      <c r="T4" s="165">
        <f ca="1">A21</f>
        <v>0</v>
      </c>
      <c r="U4" s="45"/>
      <c r="V4" s="45"/>
      <c r="W4" s="45">
        <f>S4-R4</f>
        <v>0</v>
      </c>
      <c r="X4" s="25">
        <f t="shared" ref="X4:X67" ca="1" si="1">T4+W4+U4+V4</f>
        <v>0</v>
      </c>
      <c r="Z4" s="26">
        <f ca="1">A36</f>
        <v>0</v>
      </c>
      <c r="AA4" s="45"/>
      <c r="AB4" s="45"/>
      <c r="AC4" s="45">
        <f t="shared" ref="AC4:AC67" si="2">W4</f>
        <v>0</v>
      </c>
      <c r="AD4" s="25">
        <f t="shared" ref="AD4:AD67" ca="1" si="3">Z4-AA4-AB4+AC4</f>
        <v>0</v>
      </c>
    </row>
    <row r="5" spans="1:31" x14ac:dyDescent="0.35">
      <c r="A5" s="103">
        <f ca="1">VLOOKUP(B3,'Input Table'!B:L,3,0)</f>
        <v>0</v>
      </c>
      <c r="B5" s="27" t="s">
        <v>28</v>
      </c>
      <c r="D5" s="20">
        <v>1</v>
      </c>
      <c r="E5" s="21">
        <f ca="1">EOMONTH(H5,0)</f>
        <v>366</v>
      </c>
      <c r="F5" s="44">
        <f t="shared" ref="F5:F68" ca="1" si="4">E6-1</f>
        <v>730</v>
      </c>
      <c r="G5" s="22" t="s">
        <v>119</v>
      </c>
      <c r="H5" s="44">
        <f ca="1">EDATE(H4,12)</f>
        <v>366</v>
      </c>
      <c r="I5" s="45">
        <f t="shared" ref="I5:I68" ca="1" si="5">IF(D5&gt;$A$28,0,$A$9)</f>
        <v>0</v>
      </c>
      <c r="J5" s="45">
        <f t="shared" ref="J5:J68" ca="1" si="6">IF(D5&gt;$A$28,0,$A$10)</f>
        <v>0</v>
      </c>
      <c r="K5" s="45">
        <f t="shared" ref="K5:K68" ca="1" si="7">IF(D5&gt;$A$28,0,$A$11)</f>
        <v>0</v>
      </c>
      <c r="L5" s="158"/>
      <c r="M5" s="45">
        <f ca="1">K5+L5</f>
        <v>0</v>
      </c>
      <c r="N5" s="257">
        <f t="shared" ref="N5:N68" ca="1" si="8">$A$6</f>
        <v>0</v>
      </c>
      <c r="O5" s="23"/>
      <c r="P5" s="255">
        <f t="shared" ref="P5:P68" ca="1" si="9">$A$7</f>
        <v>0</v>
      </c>
      <c r="Q5" s="163">
        <f t="shared" ref="Q5:Q68" ca="1" si="10">$A$8</f>
        <v>0</v>
      </c>
      <c r="R5" s="164">
        <f ca="1">NPV(Q4,K5:$K$244) + ($A$13+$A$14+$A$15)/POWER(1+Q4,$A$28-D5+1)</f>
        <v>0</v>
      </c>
      <c r="S5" s="164">
        <f ca="1">NPV(Q5,K5:$K$244) + ($A$13+$A$14+$A$15)/POWER(1+Q5,$A$28-D5+1)</f>
        <v>0</v>
      </c>
      <c r="T5" s="45">
        <f t="shared" ref="T5:T68" ca="1" si="11">IF(ISBLANK(G5),0,X4)</f>
        <v>0</v>
      </c>
      <c r="U5" s="45">
        <f ca="1">S5*Q5</f>
        <v>0</v>
      </c>
      <c r="V5" s="45">
        <f ca="1">-(K5+L5)</f>
        <v>0</v>
      </c>
      <c r="W5" s="45">
        <f t="shared" ref="W5:W68" ca="1" si="12">S5-R5</f>
        <v>0</v>
      </c>
      <c r="X5" s="25">
        <f ca="1">T5+W5+U5+V5</f>
        <v>0</v>
      </c>
      <c r="Z5" s="28">
        <f ca="1">AD4</f>
        <v>0</v>
      </c>
      <c r="AA5" s="233"/>
      <c r="AB5" s="45">
        <f t="shared" ref="AB5:AB68" ca="1" si="13">IFERROR(Z5/($A$42-D5+1),0)</f>
        <v>0</v>
      </c>
      <c r="AC5" s="45">
        <f t="shared" ca="1" si="2"/>
        <v>0</v>
      </c>
      <c r="AD5" s="25">
        <f t="shared" ca="1" si="3"/>
        <v>0</v>
      </c>
    </row>
    <row r="6" spans="1:31" x14ac:dyDescent="0.35">
      <c r="A6" s="104">
        <f ca="1">VLOOKUP(B3,'Input Table'!B:L,4,0)</f>
        <v>0</v>
      </c>
      <c r="B6" s="27" t="s">
        <v>29</v>
      </c>
      <c r="D6" s="20">
        <v>2</v>
      </c>
      <c r="E6" s="21">
        <f t="shared" ref="E6:E69" ca="1" si="14">EOMONTH(H6,0)</f>
        <v>731</v>
      </c>
      <c r="F6" s="44">
        <f t="shared" ca="1" si="4"/>
        <v>1095</v>
      </c>
      <c r="G6" s="22" t="s">
        <v>119</v>
      </c>
      <c r="H6" s="44">
        <f t="shared" ref="H6:H69" ca="1" si="15">EDATE(H5,12)</f>
        <v>731</v>
      </c>
      <c r="I6" s="45">
        <f t="shared" ca="1" si="5"/>
        <v>0</v>
      </c>
      <c r="J6" s="45">
        <f t="shared" ca="1" si="6"/>
        <v>0</v>
      </c>
      <c r="K6" s="45">
        <f t="shared" ca="1" si="7"/>
        <v>0</v>
      </c>
      <c r="L6" s="45"/>
      <c r="M6" s="45">
        <f t="shared" ref="M6:M69" ca="1" si="16">K6+L6</f>
        <v>0</v>
      </c>
      <c r="N6" s="257">
        <f t="shared" ca="1" si="8"/>
        <v>0</v>
      </c>
      <c r="O6" s="23"/>
      <c r="P6" s="255">
        <f t="shared" ca="1" si="9"/>
        <v>0</v>
      </c>
      <c r="Q6" s="163">
        <f t="shared" ca="1" si="10"/>
        <v>0</v>
      </c>
      <c r="R6" s="164">
        <f ca="1">NPV(Q5,K6:$K$244) + ($A$13+$A$14+$A$15)/POWER(1+Q5,$A$28-D6+1)</f>
        <v>0</v>
      </c>
      <c r="S6" s="164">
        <f ca="1">NPV(Q6,K6:$K$244) + ($A$13+$A$14+$A$15)/POWER(1+Q6,$A$28-D6+1)</f>
        <v>0</v>
      </c>
      <c r="T6" s="45">
        <f t="shared" ca="1" si="11"/>
        <v>0</v>
      </c>
      <c r="U6" s="45">
        <f t="shared" ref="U6:U69" ca="1" si="17">S6*Q6</f>
        <v>0</v>
      </c>
      <c r="V6" s="45">
        <f t="shared" ref="V6:V69" ca="1" si="18">-(K6+L6)</f>
        <v>0</v>
      </c>
      <c r="W6" s="45">
        <f t="shared" ca="1" si="12"/>
        <v>0</v>
      </c>
      <c r="X6" s="25">
        <f t="shared" ca="1" si="1"/>
        <v>0</v>
      </c>
      <c r="Z6" s="28">
        <f t="shared" ref="Z6:Z69" ca="1" si="19">AD5</f>
        <v>0</v>
      </c>
      <c r="AA6" s="233"/>
      <c r="AB6" s="45">
        <f t="shared" ca="1" si="13"/>
        <v>0</v>
      </c>
      <c r="AC6" s="45">
        <f t="shared" ca="1" si="2"/>
        <v>0</v>
      </c>
      <c r="AD6" s="25">
        <f t="shared" ca="1" si="3"/>
        <v>0</v>
      </c>
    </row>
    <row r="7" spans="1:31" x14ac:dyDescent="0.35">
      <c r="A7" s="104">
        <f ca="1">VLOOKUP(B3,'Input Table'!B:L,5,0)</f>
        <v>0</v>
      </c>
      <c r="B7" s="27" t="s">
        <v>30</v>
      </c>
      <c r="D7" s="20">
        <v>3</v>
      </c>
      <c r="E7" s="21">
        <f t="shared" ca="1" si="14"/>
        <v>1096</v>
      </c>
      <c r="F7" s="44">
        <f t="shared" ca="1" si="4"/>
        <v>1460</v>
      </c>
      <c r="G7" s="22" t="s">
        <v>119</v>
      </c>
      <c r="H7" s="44">
        <f t="shared" ca="1" si="15"/>
        <v>1096</v>
      </c>
      <c r="I7" s="45">
        <f t="shared" ca="1" si="5"/>
        <v>0</v>
      </c>
      <c r="J7" s="45">
        <f t="shared" ca="1" si="6"/>
        <v>0</v>
      </c>
      <c r="K7" s="45">
        <f t="shared" ca="1" si="7"/>
        <v>0</v>
      </c>
      <c r="L7" s="45"/>
      <c r="M7" s="45">
        <f t="shared" ca="1" si="16"/>
        <v>0</v>
      </c>
      <c r="N7" s="257">
        <f t="shared" ca="1" si="8"/>
        <v>0</v>
      </c>
      <c r="O7" s="23"/>
      <c r="P7" s="255">
        <f t="shared" ca="1" si="9"/>
        <v>0</v>
      </c>
      <c r="Q7" s="163">
        <f t="shared" ca="1" si="10"/>
        <v>0</v>
      </c>
      <c r="R7" s="164">
        <f ca="1">NPV(Q6,K7:$K$244) + ($A$13+$A$14+$A$15)/POWER(1+Q6,$A$28-D7+1)</f>
        <v>0</v>
      </c>
      <c r="S7" s="164">
        <f ca="1">NPV(Q7,K7:$K$244) + ($A$13+$A$14+$A$15)/POWER(1+Q7,$A$28-D7+1)</f>
        <v>0</v>
      </c>
      <c r="T7" s="45">
        <f t="shared" ca="1" si="11"/>
        <v>0</v>
      </c>
      <c r="U7" s="45">
        <f t="shared" ca="1" si="17"/>
        <v>0</v>
      </c>
      <c r="V7" s="45">
        <f t="shared" ca="1" si="18"/>
        <v>0</v>
      </c>
      <c r="W7" s="45">
        <f t="shared" ca="1" si="12"/>
        <v>0</v>
      </c>
      <c r="X7" s="25">
        <f ca="1">T7+W7+U7+V7</f>
        <v>0</v>
      </c>
      <c r="Z7" s="28">
        <f t="shared" ca="1" si="19"/>
        <v>0</v>
      </c>
      <c r="AA7" s="233"/>
      <c r="AB7" s="45">
        <f t="shared" ca="1" si="13"/>
        <v>0</v>
      </c>
      <c r="AC7" s="45">
        <f t="shared" ca="1" si="2"/>
        <v>0</v>
      </c>
      <c r="AD7" s="25">
        <f t="shared" ca="1" si="3"/>
        <v>0</v>
      </c>
    </row>
    <row r="8" spans="1:31" x14ac:dyDescent="0.35">
      <c r="A8" s="246">
        <f ca="1">IF(A6=0,A7,A6)</f>
        <v>0</v>
      </c>
      <c r="B8" s="48" t="s">
        <v>15</v>
      </c>
      <c r="D8" s="20">
        <v>4</v>
      </c>
      <c r="E8" s="21">
        <f t="shared" ca="1" si="14"/>
        <v>1461</v>
      </c>
      <c r="F8" s="44">
        <f t="shared" ca="1" si="4"/>
        <v>1826</v>
      </c>
      <c r="G8" s="22" t="s">
        <v>119</v>
      </c>
      <c r="H8" s="44">
        <f t="shared" ca="1" si="15"/>
        <v>1461</v>
      </c>
      <c r="I8" s="45">
        <f t="shared" ca="1" si="5"/>
        <v>0</v>
      </c>
      <c r="J8" s="45">
        <f t="shared" ca="1" si="6"/>
        <v>0</v>
      </c>
      <c r="K8" s="45">
        <f t="shared" ca="1" si="7"/>
        <v>0</v>
      </c>
      <c r="L8" s="45"/>
      <c r="M8" s="45">
        <f t="shared" ca="1" si="16"/>
        <v>0</v>
      </c>
      <c r="N8" s="257">
        <f t="shared" ca="1" si="8"/>
        <v>0</v>
      </c>
      <c r="O8" s="23"/>
      <c r="P8" s="255">
        <f t="shared" ca="1" si="9"/>
        <v>0</v>
      </c>
      <c r="Q8" s="163">
        <f t="shared" ca="1" si="10"/>
        <v>0</v>
      </c>
      <c r="R8" s="164">
        <f ca="1">NPV(Q7,K8:$K$244) + ($A$13+$A$14+$A$15)/POWER(1+Q7,$A$28-D8+1)</f>
        <v>0</v>
      </c>
      <c r="S8" s="164">
        <f ca="1">NPV(Q8,K8:$K$244) + ($A$13+$A$14+$A$15)/POWER(1+Q8,$A$28-D8+1)</f>
        <v>0</v>
      </c>
      <c r="T8" s="45">
        <f ca="1">IF(ISBLANK(G8),0,X7)</f>
        <v>0</v>
      </c>
      <c r="U8" s="45">
        <f ca="1">S8*Q8</f>
        <v>0</v>
      </c>
      <c r="V8" s="45">
        <f t="shared" ca="1" si="18"/>
        <v>0</v>
      </c>
      <c r="W8" s="45">
        <f t="shared" ca="1" si="12"/>
        <v>0</v>
      </c>
      <c r="X8" s="25">
        <f t="shared" ca="1" si="1"/>
        <v>0</v>
      </c>
      <c r="Z8" s="28">
        <f t="shared" ca="1" si="19"/>
        <v>0</v>
      </c>
      <c r="AA8" s="233"/>
      <c r="AB8" s="45">
        <f t="shared" ca="1" si="13"/>
        <v>0</v>
      </c>
      <c r="AC8" s="45">
        <f t="shared" ca="1" si="2"/>
        <v>0</v>
      </c>
      <c r="AD8" s="25">
        <f t="shared" ca="1" si="3"/>
        <v>0</v>
      </c>
    </row>
    <row r="9" spans="1:31" x14ac:dyDescent="0.35">
      <c r="A9" s="105">
        <f ca="1">VLOOKUP($B$3,'Input Table'!B:L,6,0)</f>
        <v>0</v>
      </c>
      <c r="B9" s="27" t="s">
        <v>282</v>
      </c>
      <c r="D9" s="20">
        <v>5</v>
      </c>
      <c r="E9" s="21">
        <f t="shared" ca="1" si="14"/>
        <v>1827</v>
      </c>
      <c r="F9" s="44">
        <f t="shared" ca="1" si="4"/>
        <v>2191</v>
      </c>
      <c r="G9" s="22" t="s">
        <v>119</v>
      </c>
      <c r="H9" s="44">
        <f t="shared" ca="1" si="15"/>
        <v>1827</v>
      </c>
      <c r="I9" s="45">
        <f t="shared" ca="1" si="5"/>
        <v>0</v>
      </c>
      <c r="J9" s="45">
        <f t="shared" ca="1" si="6"/>
        <v>0</v>
      </c>
      <c r="K9" s="45">
        <f t="shared" ca="1" si="7"/>
        <v>0</v>
      </c>
      <c r="L9" s="45"/>
      <c r="M9" s="45">
        <f t="shared" ca="1" si="16"/>
        <v>0</v>
      </c>
      <c r="N9" s="257">
        <f t="shared" ca="1" si="8"/>
        <v>0</v>
      </c>
      <c r="O9" s="23"/>
      <c r="P9" s="255">
        <f t="shared" ca="1" si="9"/>
        <v>0</v>
      </c>
      <c r="Q9" s="163">
        <f t="shared" ca="1" si="10"/>
        <v>0</v>
      </c>
      <c r="R9" s="164">
        <f ca="1">NPV(Q8,K9:$K$244) + ($A$13+$A$14+$A$15)/POWER(1+Q8,$A$28-D9+1)</f>
        <v>0</v>
      </c>
      <c r="S9" s="164">
        <f ca="1">NPV(Q9,K9:$K$244) + ($A$13+$A$14+$A$15)/POWER(1+Q9,$A$28-D9+1)</f>
        <v>0</v>
      </c>
      <c r="T9" s="45">
        <f t="shared" ca="1" si="11"/>
        <v>0</v>
      </c>
      <c r="U9" s="45">
        <f t="shared" ca="1" si="17"/>
        <v>0</v>
      </c>
      <c r="V9" s="45">
        <f t="shared" ca="1" si="18"/>
        <v>0</v>
      </c>
      <c r="W9" s="45">
        <f t="shared" ca="1" si="12"/>
        <v>0</v>
      </c>
      <c r="X9" s="25">
        <f t="shared" ca="1" si="1"/>
        <v>0</v>
      </c>
      <c r="Z9" s="28">
        <f t="shared" ca="1" si="19"/>
        <v>0</v>
      </c>
      <c r="AA9" s="233"/>
      <c r="AB9" s="45">
        <f t="shared" ca="1" si="13"/>
        <v>0</v>
      </c>
      <c r="AC9" s="45">
        <f t="shared" ca="1" si="2"/>
        <v>0</v>
      </c>
      <c r="AD9" s="25">
        <f t="shared" ca="1" si="3"/>
        <v>0</v>
      </c>
    </row>
    <row r="10" spans="1:31" x14ac:dyDescent="0.35">
      <c r="A10" s="105">
        <f ca="1">VLOOKUP($B$3,'Input Table'!B:L,7,0)</f>
        <v>0</v>
      </c>
      <c r="B10" s="27" t="s">
        <v>32</v>
      </c>
      <c r="D10" s="20">
        <v>6</v>
      </c>
      <c r="E10" s="21">
        <f t="shared" ca="1" si="14"/>
        <v>2192</v>
      </c>
      <c r="F10" s="44">
        <f t="shared" ca="1" si="4"/>
        <v>2556</v>
      </c>
      <c r="G10" s="22" t="s">
        <v>119</v>
      </c>
      <c r="H10" s="44">
        <f t="shared" ca="1" si="15"/>
        <v>2192</v>
      </c>
      <c r="I10" s="45">
        <f t="shared" ca="1" si="5"/>
        <v>0</v>
      </c>
      <c r="J10" s="45">
        <f t="shared" ca="1" si="6"/>
        <v>0</v>
      </c>
      <c r="K10" s="45">
        <f t="shared" ca="1" si="7"/>
        <v>0</v>
      </c>
      <c r="L10" s="45"/>
      <c r="M10" s="45">
        <f t="shared" ca="1" si="16"/>
        <v>0</v>
      </c>
      <c r="N10" s="257">
        <f t="shared" ca="1" si="8"/>
        <v>0</v>
      </c>
      <c r="O10" s="23"/>
      <c r="P10" s="255">
        <f t="shared" ca="1" si="9"/>
        <v>0</v>
      </c>
      <c r="Q10" s="163">
        <f t="shared" ca="1" si="10"/>
        <v>0</v>
      </c>
      <c r="R10" s="164">
        <f ca="1">NPV(Q9,K10:$K$244) + ($A$13+$A$14+$A$15)/POWER(1+Q9,$A$28-D10+1)</f>
        <v>0</v>
      </c>
      <c r="S10" s="164">
        <f ca="1">NPV(Q10,K10:$K$244) + ($A$13+$A$14+$A$15)/POWER(1+Q10,$A$28-D10+1)</f>
        <v>0</v>
      </c>
      <c r="T10" s="45">
        <f t="shared" ca="1" si="11"/>
        <v>0</v>
      </c>
      <c r="U10" s="45">
        <f t="shared" ca="1" si="17"/>
        <v>0</v>
      </c>
      <c r="V10" s="45">
        <f t="shared" ca="1" si="18"/>
        <v>0</v>
      </c>
      <c r="W10" s="45">
        <f t="shared" ca="1" si="12"/>
        <v>0</v>
      </c>
      <c r="X10" s="25">
        <f ca="1">T10+W10+U10+V10</f>
        <v>0</v>
      </c>
      <c r="Z10" s="28">
        <f t="shared" ca="1" si="19"/>
        <v>0</v>
      </c>
      <c r="AA10" s="233"/>
      <c r="AB10" s="45">
        <f t="shared" ca="1" si="13"/>
        <v>0</v>
      </c>
      <c r="AC10" s="45">
        <f t="shared" ca="1" si="2"/>
        <v>0</v>
      </c>
      <c r="AD10" s="25">
        <f t="shared" ca="1" si="3"/>
        <v>0</v>
      </c>
    </row>
    <row r="11" spans="1:31" x14ac:dyDescent="0.35">
      <c r="A11" s="105">
        <f ca="1">A9-A10</f>
        <v>0</v>
      </c>
      <c r="B11" s="27" t="s">
        <v>33</v>
      </c>
      <c r="D11" s="20">
        <v>7</v>
      </c>
      <c r="E11" s="21">
        <f t="shared" ca="1" si="14"/>
        <v>2557</v>
      </c>
      <c r="F11" s="44">
        <f t="shared" ca="1" si="4"/>
        <v>2921</v>
      </c>
      <c r="G11" s="22" t="s">
        <v>119</v>
      </c>
      <c r="H11" s="44">
        <f t="shared" ca="1" si="15"/>
        <v>2557</v>
      </c>
      <c r="I11" s="45">
        <f t="shared" ca="1" si="5"/>
        <v>0</v>
      </c>
      <c r="J11" s="45">
        <f t="shared" ca="1" si="6"/>
        <v>0</v>
      </c>
      <c r="K11" s="45">
        <f t="shared" ca="1" si="7"/>
        <v>0</v>
      </c>
      <c r="L11" s="45"/>
      <c r="M11" s="45">
        <f t="shared" ca="1" si="16"/>
        <v>0</v>
      </c>
      <c r="N11" s="257">
        <f t="shared" ca="1" si="8"/>
        <v>0</v>
      </c>
      <c r="O11" s="23"/>
      <c r="P11" s="255">
        <f t="shared" ca="1" si="9"/>
        <v>0</v>
      </c>
      <c r="Q11" s="163">
        <f t="shared" ca="1" si="10"/>
        <v>0</v>
      </c>
      <c r="R11" s="164">
        <f ca="1">NPV(Q10,K11:$K$244) + ($A$13+$A$14+$A$15)/POWER(1+Q10,$A$28-D11+1)</f>
        <v>0</v>
      </c>
      <c r="S11" s="164">
        <f ca="1">NPV(Q11,K11:$K$244) + ($A$13+$A$14+$A$15)/POWER(1+Q11,$A$28-D11+1)</f>
        <v>0</v>
      </c>
      <c r="T11" s="45">
        <f ca="1">IF(ISBLANK(G11),0,X10)</f>
        <v>0</v>
      </c>
      <c r="U11" s="45">
        <f ca="1">S11*Q11</f>
        <v>0</v>
      </c>
      <c r="V11" s="45">
        <f t="shared" ca="1" si="18"/>
        <v>0</v>
      </c>
      <c r="W11" s="45">
        <f t="shared" ca="1" si="12"/>
        <v>0</v>
      </c>
      <c r="X11" s="25">
        <f ca="1">T11+W11+U11+V11</f>
        <v>0</v>
      </c>
      <c r="Z11" s="28">
        <f t="shared" ca="1" si="19"/>
        <v>0</v>
      </c>
      <c r="AA11" s="233"/>
      <c r="AB11" s="45">
        <f t="shared" ca="1" si="13"/>
        <v>0</v>
      </c>
      <c r="AC11" s="45">
        <f t="shared" ca="1" si="2"/>
        <v>0</v>
      </c>
      <c r="AD11" s="25">
        <f t="shared" ca="1" si="3"/>
        <v>0</v>
      </c>
    </row>
    <row r="12" spans="1:31" x14ac:dyDescent="0.35">
      <c r="A12" s="112">
        <f ca="1">VLOOKUP($B$3,'Input Table'!B:L,8,0)</f>
        <v>0</v>
      </c>
      <c r="B12" s="48" t="s">
        <v>34</v>
      </c>
      <c r="D12" s="20">
        <v>8</v>
      </c>
      <c r="E12" s="21">
        <f t="shared" ca="1" si="14"/>
        <v>2922</v>
      </c>
      <c r="F12" s="44">
        <f t="shared" ca="1" si="4"/>
        <v>3287</v>
      </c>
      <c r="G12" s="22" t="s">
        <v>119</v>
      </c>
      <c r="H12" s="44">
        <f t="shared" ca="1" si="15"/>
        <v>2922</v>
      </c>
      <c r="I12" s="45">
        <f t="shared" ca="1" si="5"/>
        <v>0</v>
      </c>
      <c r="J12" s="45">
        <f t="shared" ca="1" si="6"/>
        <v>0</v>
      </c>
      <c r="K12" s="45">
        <f t="shared" ca="1" si="7"/>
        <v>0</v>
      </c>
      <c r="L12" s="45"/>
      <c r="M12" s="45">
        <f t="shared" ca="1" si="16"/>
        <v>0</v>
      </c>
      <c r="N12" s="257">
        <f t="shared" ca="1" si="8"/>
        <v>0</v>
      </c>
      <c r="O12" s="23"/>
      <c r="P12" s="255">
        <f t="shared" ca="1" si="9"/>
        <v>0</v>
      </c>
      <c r="Q12" s="163">
        <f t="shared" ca="1" si="10"/>
        <v>0</v>
      </c>
      <c r="R12" s="164">
        <f ca="1">NPV(Q11,K12:$K$244) + ($A$13+$A$14+$A$15)/POWER(1+Q11,$A$28-D12+1)</f>
        <v>0</v>
      </c>
      <c r="S12" s="164">
        <f ca="1">NPV(Q12,K12:$K$244) + ($A$13+$A$14+$A$15)/POWER(1+Q12,$A$28-D12+1)</f>
        <v>0</v>
      </c>
      <c r="T12" s="45">
        <f t="shared" ca="1" si="11"/>
        <v>0</v>
      </c>
      <c r="U12" s="45">
        <f t="shared" ca="1" si="17"/>
        <v>0</v>
      </c>
      <c r="V12" s="45">
        <f t="shared" ca="1" si="18"/>
        <v>0</v>
      </c>
      <c r="W12" s="45">
        <f t="shared" ca="1" si="12"/>
        <v>0</v>
      </c>
      <c r="X12" s="25">
        <f t="shared" ca="1" si="1"/>
        <v>0</v>
      </c>
      <c r="Z12" s="28">
        <f t="shared" ca="1" si="19"/>
        <v>0</v>
      </c>
      <c r="AA12" s="233"/>
      <c r="AB12" s="45">
        <f t="shared" ca="1" si="13"/>
        <v>0</v>
      </c>
      <c r="AC12" s="45">
        <f t="shared" ca="1" si="2"/>
        <v>0</v>
      </c>
      <c r="AD12" s="25">
        <f t="shared" ca="1" si="3"/>
        <v>0</v>
      </c>
    </row>
    <row r="13" spans="1:31" x14ac:dyDescent="0.35">
      <c r="A13" s="105">
        <f ca="1">VLOOKUP($B$3,'Input Table'!B:L,9,0)</f>
        <v>0</v>
      </c>
      <c r="B13" s="27" t="s">
        <v>35</v>
      </c>
      <c r="D13" s="20">
        <v>9</v>
      </c>
      <c r="E13" s="21">
        <f t="shared" ca="1" si="14"/>
        <v>3288</v>
      </c>
      <c r="F13" s="44">
        <f t="shared" ca="1" si="4"/>
        <v>3652</v>
      </c>
      <c r="G13" s="22" t="s">
        <v>119</v>
      </c>
      <c r="H13" s="44">
        <f t="shared" ca="1" si="15"/>
        <v>3288</v>
      </c>
      <c r="I13" s="45">
        <f t="shared" ca="1" si="5"/>
        <v>0</v>
      </c>
      <c r="J13" s="45">
        <f t="shared" ca="1" si="6"/>
        <v>0</v>
      </c>
      <c r="K13" s="45">
        <f t="shared" ca="1" si="7"/>
        <v>0</v>
      </c>
      <c r="L13" s="45"/>
      <c r="M13" s="45">
        <f t="shared" ca="1" si="16"/>
        <v>0</v>
      </c>
      <c r="N13" s="257">
        <f t="shared" ca="1" si="8"/>
        <v>0</v>
      </c>
      <c r="O13" s="23"/>
      <c r="P13" s="255">
        <f t="shared" ca="1" si="9"/>
        <v>0</v>
      </c>
      <c r="Q13" s="163">
        <f t="shared" ca="1" si="10"/>
        <v>0</v>
      </c>
      <c r="R13" s="164">
        <f ca="1">NPV(Q12,K13:$K$244) + ($A$13+$A$14+$A$15)/POWER(1+Q12,$A$28-D13+1)</f>
        <v>0</v>
      </c>
      <c r="S13" s="164">
        <f ca="1">NPV(Q13,K13:$K$244) + ($A$13+$A$14+$A$15)/POWER(1+Q13,$A$28-D13+1)</f>
        <v>0</v>
      </c>
      <c r="T13" s="45">
        <f t="shared" ca="1" si="11"/>
        <v>0</v>
      </c>
      <c r="U13" s="45">
        <f t="shared" ca="1" si="17"/>
        <v>0</v>
      </c>
      <c r="V13" s="45">
        <f t="shared" ca="1" si="18"/>
        <v>0</v>
      </c>
      <c r="W13" s="45">
        <f t="shared" ca="1" si="12"/>
        <v>0</v>
      </c>
      <c r="X13" s="25">
        <f t="shared" ca="1" si="1"/>
        <v>0</v>
      </c>
      <c r="Z13" s="28">
        <f t="shared" ca="1" si="19"/>
        <v>0</v>
      </c>
      <c r="AA13" s="233"/>
      <c r="AB13" s="45">
        <f t="shared" ca="1" si="13"/>
        <v>0</v>
      </c>
      <c r="AC13" s="45">
        <f t="shared" ca="1" si="2"/>
        <v>0</v>
      </c>
      <c r="AD13" s="25">
        <f t="shared" ca="1" si="3"/>
        <v>0</v>
      </c>
    </row>
    <row r="14" spans="1:31" x14ac:dyDescent="0.35">
      <c r="A14" s="105">
        <f ca="1">VLOOKUP($B$3,'Input Table'!B:L,10,0)</f>
        <v>0</v>
      </c>
      <c r="B14" s="27" t="s">
        <v>36</v>
      </c>
      <c r="D14" s="20">
        <v>10</v>
      </c>
      <c r="E14" s="21">
        <f t="shared" ca="1" si="14"/>
        <v>3653</v>
      </c>
      <c r="F14" s="44">
        <f t="shared" ca="1" si="4"/>
        <v>4017</v>
      </c>
      <c r="G14" s="22" t="s">
        <v>119</v>
      </c>
      <c r="H14" s="44">
        <f t="shared" ca="1" si="15"/>
        <v>3653</v>
      </c>
      <c r="I14" s="45">
        <f t="shared" ca="1" si="5"/>
        <v>0</v>
      </c>
      <c r="J14" s="45">
        <f t="shared" ca="1" si="6"/>
        <v>0</v>
      </c>
      <c r="K14" s="45">
        <f t="shared" ca="1" si="7"/>
        <v>0</v>
      </c>
      <c r="L14" s="45"/>
      <c r="M14" s="45">
        <f t="shared" ca="1" si="16"/>
        <v>0</v>
      </c>
      <c r="N14" s="257">
        <f t="shared" ca="1" si="8"/>
        <v>0</v>
      </c>
      <c r="O14" s="23"/>
      <c r="P14" s="255">
        <f t="shared" ca="1" si="9"/>
        <v>0</v>
      </c>
      <c r="Q14" s="163">
        <f t="shared" ca="1" si="10"/>
        <v>0</v>
      </c>
      <c r="R14" s="164">
        <f ca="1">NPV(Q13,K14:$K$244) + ($A$13+$A$14+$A$15)/POWER(1+Q13,$A$28-D14+1)</f>
        <v>0</v>
      </c>
      <c r="S14" s="164">
        <f ca="1">NPV(Q14,K14:$K$244) + ($A$13+$A$14+$A$15)/POWER(1+Q14,$A$28-D14+1)</f>
        <v>0</v>
      </c>
      <c r="T14" s="45">
        <f t="shared" ca="1" si="11"/>
        <v>0</v>
      </c>
      <c r="U14" s="45">
        <f t="shared" ca="1" si="17"/>
        <v>0</v>
      </c>
      <c r="V14" s="45">
        <f t="shared" ca="1" si="18"/>
        <v>0</v>
      </c>
      <c r="W14" s="45">
        <f t="shared" ca="1" si="12"/>
        <v>0</v>
      </c>
      <c r="X14" s="25">
        <f t="shared" ca="1" si="1"/>
        <v>0</v>
      </c>
      <c r="Z14" s="28">
        <f t="shared" ca="1" si="19"/>
        <v>0</v>
      </c>
      <c r="AA14" s="233"/>
      <c r="AB14" s="45">
        <f t="shared" ca="1" si="13"/>
        <v>0</v>
      </c>
      <c r="AC14" s="45">
        <f t="shared" ca="1" si="2"/>
        <v>0</v>
      </c>
      <c r="AD14" s="25">
        <f t="shared" ca="1" si="3"/>
        <v>0</v>
      </c>
    </row>
    <row r="15" spans="1:31" x14ac:dyDescent="0.35">
      <c r="A15" s="105">
        <f ca="1">VLOOKUP($B$3,'Input Table'!B:L,11,0)</f>
        <v>0</v>
      </c>
      <c r="B15" s="27" t="s">
        <v>37</v>
      </c>
      <c r="D15" s="20">
        <v>11</v>
      </c>
      <c r="E15" s="21">
        <f t="shared" ca="1" si="14"/>
        <v>4018</v>
      </c>
      <c r="F15" s="44">
        <f t="shared" ca="1" si="4"/>
        <v>4382</v>
      </c>
      <c r="G15" s="22" t="s">
        <v>119</v>
      </c>
      <c r="H15" s="44">
        <f t="shared" ca="1" si="15"/>
        <v>4018</v>
      </c>
      <c r="I15" s="45">
        <f t="shared" ca="1" si="5"/>
        <v>0</v>
      </c>
      <c r="J15" s="45">
        <f t="shared" ca="1" si="6"/>
        <v>0</v>
      </c>
      <c r="K15" s="45">
        <f t="shared" ca="1" si="7"/>
        <v>0</v>
      </c>
      <c r="L15" s="45"/>
      <c r="M15" s="45">
        <f t="shared" ca="1" si="16"/>
        <v>0</v>
      </c>
      <c r="N15" s="257">
        <f t="shared" ca="1" si="8"/>
        <v>0</v>
      </c>
      <c r="O15" s="23"/>
      <c r="P15" s="255">
        <f t="shared" ca="1" si="9"/>
        <v>0</v>
      </c>
      <c r="Q15" s="163">
        <f t="shared" ca="1" si="10"/>
        <v>0</v>
      </c>
      <c r="R15" s="164">
        <f ca="1">NPV(Q14,K15:$K$244) + ($A$13+$A$14+$A$15)/POWER(1+Q14,$A$28-D15+1)</f>
        <v>0</v>
      </c>
      <c r="S15" s="164">
        <f ca="1">NPV(Q15,K15:$K$244) + ($A$13+$A$14+$A$15)/POWER(1+Q15,$A$28-D15+1)</f>
        <v>0</v>
      </c>
      <c r="T15" s="45">
        <f t="shared" ca="1" si="11"/>
        <v>0</v>
      </c>
      <c r="U15" s="45">
        <f t="shared" ca="1" si="17"/>
        <v>0</v>
      </c>
      <c r="V15" s="45">
        <f t="shared" ca="1" si="18"/>
        <v>0</v>
      </c>
      <c r="W15" s="45">
        <f t="shared" ca="1" si="12"/>
        <v>0</v>
      </c>
      <c r="X15" s="25">
        <f t="shared" ca="1" si="1"/>
        <v>0</v>
      </c>
      <c r="Z15" s="28">
        <f t="shared" ca="1" si="19"/>
        <v>0</v>
      </c>
      <c r="AA15" s="233"/>
      <c r="AB15" s="45">
        <f t="shared" ca="1" si="13"/>
        <v>0</v>
      </c>
      <c r="AC15" s="45">
        <f t="shared" ca="1" si="2"/>
        <v>0</v>
      </c>
      <c r="AD15" s="25">
        <f t="shared" ca="1" si="3"/>
        <v>0</v>
      </c>
    </row>
    <row r="16" spans="1:31" x14ac:dyDescent="0.35">
      <c r="A16" s="250">
        <f ca="1">-PV($A$8,$A$28,A11)</f>
        <v>0</v>
      </c>
      <c r="B16" s="48" t="s">
        <v>38</v>
      </c>
      <c r="D16" s="20">
        <v>12</v>
      </c>
      <c r="E16" s="21">
        <f t="shared" ca="1" si="14"/>
        <v>4383</v>
      </c>
      <c r="F16" s="44">
        <f t="shared" ca="1" si="4"/>
        <v>4748</v>
      </c>
      <c r="G16" s="22" t="s">
        <v>119</v>
      </c>
      <c r="H16" s="44">
        <f t="shared" ca="1" si="15"/>
        <v>4383</v>
      </c>
      <c r="I16" s="45">
        <f t="shared" ca="1" si="5"/>
        <v>0</v>
      </c>
      <c r="J16" s="45">
        <f t="shared" ca="1" si="6"/>
        <v>0</v>
      </c>
      <c r="K16" s="45">
        <f t="shared" ca="1" si="7"/>
        <v>0</v>
      </c>
      <c r="L16" s="45"/>
      <c r="M16" s="45">
        <f t="shared" ca="1" si="16"/>
        <v>0</v>
      </c>
      <c r="N16" s="257">
        <f t="shared" ca="1" si="8"/>
        <v>0</v>
      </c>
      <c r="O16" s="23"/>
      <c r="P16" s="255">
        <f t="shared" ca="1" si="9"/>
        <v>0</v>
      </c>
      <c r="Q16" s="163">
        <f t="shared" ca="1" si="10"/>
        <v>0</v>
      </c>
      <c r="R16" s="164">
        <f ca="1">NPV(Q15,K16:$K$244) + ($A$13+$A$14+$A$15)/POWER(1+Q15,$A$28-D16+1)</f>
        <v>0</v>
      </c>
      <c r="S16" s="164">
        <f ca="1">NPV(Q16,K16:$K$244) + ($A$13+$A$14+$A$15)/POWER(1+Q16,$A$28-D16+1)</f>
        <v>0</v>
      </c>
      <c r="T16" s="45">
        <f t="shared" ca="1" si="11"/>
        <v>0</v>
      </c>
      <c r="U16" s="45">
        <f t="shared" ca="1" si="17"/>
        <v>0</v>
      </c>
      <c r="V16" s="45">
        <f t="shared" ca="1" si="18"/>
        <v>0</v>
      </c>
      <c r="W16" s="45">
        <v>0</v>
      </c>
      <c r="X16" s="25">
        <f t="shared" ca="1" si="1"/>
        <v>0</v>
      </c>
      <c r="Z16" s="28">
        <f t="shared" ca="1" si="19"/>
        <v>0</v>
      </c>
      <c r="AA16" s="233"/>
      <c r="AB16" s="45">
        <f t="shared" ca="1" si="13"/>
        <v>0</v>
      </c>
      <c r="AC16" s="45">
        <v>0</v>
      </c>
      <c r="AD16" s="25">
        <f t="shared" ca="1" si="3"/>
        <v>0</v>
      </c>
    </row>
    <row r="17" spans="1:30" x14ac:dyDescent="0.35">
      <c r="A17" s="247">
        <v>0</v>
      </c>
      <c r="B17" s="48" t="s">
        <v>273</v>
      </c>
      <c r="D17" s="20">
        <v>13</v>
      </c>
      <c r="E17" s="21">
        <f t="shared" ca="1" si="14"/>
        <v>4749</v>
      </c>
      <c r="F17" s="44">
        <f t="shared" ca="1" si="4"/>
        <v>5113</v>
      </c>
      <c r="G17" s="22" t="s">
        <v>119</v>
      </c>
      <c r="H17" s="44">
        <f t="shared" ca="1" si="15"/>
        <v>4749</v>
      </c>
      <c r="I17" s="45">
        <f t="shared" ca="1" si="5"/>
        <v>0</v>
      </c>
      <c r="J17" s="45">
        <f t="shared" ca="1" si="6"/>
        <v>0</v>
      </c>
      <c r="K17" s="45">
        <f t="shared" ca="1" si="7"/>
        <v>0</v>
      </c>
      <c r="L17" s="45"/>
      <c r="M17" s="45">
        <f t="shared" ca="1" si="16"/>
        <v>0</v>
      </c>
      <c r="N17" s="257">
        <f t="shared" ca="1" si="8"/>
        <v>0</v>
      </c>
      <c r="O17" s="23"/>
      <c r="P17" s="255">
        <f t="shared" ca="1" si="9"/>
        <v>0</v>
      </c>
      <c r="Q17" s="163">
        <f t="shared" ca="1" si="10"/>
        <v>0</v>
      </c>
      <c r="R17" s="164">
        <f ca="1">NPV(Q16,K17:$K$244) + ($A$13+$A$14+$A$15)/POWER(1+Q16,$A$28-D17+1)</f>
        <v>0</v>
      </c>
      <c r="S17" s="164">
        <f ca="1">NPV(Q17,K17:$K$244) + ($A$13+$A$14+$A$15)/POWER(1+Q17,$A$28-D17+1)</f>
        <v>0</v>
      </c>
      <c r="T17" s="45">
        <f t="shared" ca="1" si="11"/>
        <v>0</v>
      </c>
      <c r="U17" s="45">
        <f t="shared" ca="1" si="17"/>
        <v>0</v>
      </c>
      <c r="V17" s="45">
        <f t="shared" ca="1" si="18"/>
        <v>0</v>
      </c>
      <c r="W17" s="45">
        <f t="shared" ca="1" si="12"/>
        <v>0</v>
      </c>
      <c r="X17" s="25">
        <f t="shared" ca="1" si="1"/>
        <v>0</v>
      </c>
      <c r="Z17" s="28">
        <f t="shared" ca="1" si="19"/>
        <v>0</v>
      </c>
      <c r="AA17" s="233"/>
      <c r="AB17" s="45">
        <f t="shared" ca="1" si="13"/>
        <v>0</v>
      </c>
      <c r="AC17" s="45">
        <f t="shared" ca="1" si="2"/>
        <v>0</v>
      </c>
      <c r="AD17" s="25">
        <f t="shared" ca="1" si="3"/>
        <v>0</v>
      </c>
    </row>
    <row r="18" spans="1:30" x14ac:dyDescent="0.35">
      <c r="A18" s="247">
        <f ca="1">A13/POWER(1+$A$8,$A$28)</f>
        <v>0</v>
      </c>
      <c r="B18" s="48" t="s">
        <v>39</v>
      </c>
      <c r="D18" s="20">
        <v>14</v>
      </c>
      <c r="E18" s="21">
        <f t="shared" ca="1" si="14"/>
        <v>5114</v>
      </c>
      <c r="F18" s="44">
        <f t="shared" ca="1" si="4"/>
        <v>5478</v>
      </c>
      <c r="G18" s="22" t="s">
        <v>119</v>
      </c>
      <c r="H18" s="44">
        <f t="shared" ca="1" si="15"/>
        <v>5114</v>
      </c>
      <c r="I18" s="45">
        <f t="shared" ca="1" si="5"/>
        <v>0</v>
      </c>
      <c r="J18" s="45">
        <f t="shared" ca="1" si="6"/>
        <v>0</v>
      </c>
      <c r="K18" s="45">
        <f t="shared" ca="1" si="7"/>
        <v>0</v>
      </c>
      <c r="L18" s="45"/>
      <c r="M18" s="45">
        <f t="shared" ca="1" si="16"/>
        <v>0</v>
      </c>
      <c r="N18" s="257">
        <f t="shared" ca="1" si="8"/>
        <v>0</v>
      </c>
      <c r="O18" s="23"/>
      <c r="P18" s="255">
        <f t="shared" ca="1" si="9"/>
        <v>0</v>
      </c>
      <c r="Q18" s="163">
        <f t="shared" ca="1" si="10"/>
        <v>0</v>
      </c>
      <c r="R18" s="164">
        <f ca="1">NPV(Q17,K18:$K$244) + ($A$13+$A$14+$A$15)/POWER(1+Q17,$A$28-D18+1)</f>
        <v>0</v>
      </c>
      <c r="S18" s="164">
        <f ca="1">NPV(Q18,K18:$K$244) + ($A$13+$A$14+$A$15)/POWER(1+Q18,$A$28-D18+1)</f>
        <v>0</v>
      </c>
      <c r="T18" s="45">
        <f t="shared" ca="1" si="11"/>
        <v>0</v>
      </c>
      <c r="U18" s="45">
        <f t="shared" ca="1" si="17"/>
        <v>0</v>
      </c>
      <c r="V18" s="45">
        <f t="shared" ca="1" si="18"/>
        <v>0</v>
      </c>
      <c r="W18" s="45">
        <v>0</v>
      </c>
      <c r="X18" s="25">
        <f t="shared" ca="1" si="1"/>
        <v>0</v>
      </c>
      <c r="Z18" s="28">
        <f t="shared" ca="1" si="19"/>
        <v>0</v>
      </c>
      <c r="AA18" s="233"/>
      <c r="AB18" s="45">
        <f t="shared" ca="1" si="13"/>
        <v>0</v>
      </c>
      <c r="AC18" s="45">
        <f t="shared" si="2"/>
        <v>0</v>
      </c>
      <c r="AD18" s="25">
        <f t="shared" ca="1" si="3"/>
        <v>0</v>
      </c>
    </row>
    <row r="19" spans="1:30" x14ac:dyDescent="0.35">
      <c r="A19" s="247">
        <f ca="1">A14/POWER(1+$A$8,$A$28)</f>
        <v>0</v>
      </c>
      <c r="B19" s="48" t="s">
        <v>40</v>
      </c>
      <c r="C19" s="29"/>
      <c r="D19" s="20">
        <v>15</v>
      </c>
      <c r="E19" s="21">
        <f t="shared" ca="1" si="14"/>
        <v>5479</v>
      </c>
      <c r="F19" s="44">
        <f t="shared" ca="1" si="4"/>
        <v>5843</v>
      </c>
      <c r="G19" s="22" t="s">
        <v>119</v>
      </c>
      <c r="H19" s="44">
        <f t="shared" ca="1" si="15"/>
        <v>5479</v>
      </c>
      <c r="I19" s="45">
        <f t="shared" ca="1" si="5"/>
        <v>0</v>
      </c>
      <c r="J19" s="45">
        <f t="shared" ca="1" si="6"/>
        <v>0</v>
      </c>
      <c r="K19" s="45">
        <f t="shared" ca="1" si="7"/>
        <v>0</v>
      </c>
      <c r="L19" s="45"/>
      <c r="M19" s="45">
        <f t="shared" ca="1" si="16"/>
        <v>0</v>
      </c>
      <c r="N19" s="257">
        <f t="shared" ca="1" si="8"/>
        <v>0</v>
      </c>
      <c r="O19" s="23"/>
      <c r="P19" s="255">
        <f t="shared" ca="1" si="9"/>
        <v>0</v>
      </c>
      <c r="Q19" s="163">
        <f t="shared" ca="1" si="10"/>
        <v>0</v>
      </c>
      <c r="R19" s="164">
        <f ca="1">NPV(Q18,K19:$K$244) + ($A$13+$A$14+$A$15)/POWER(1+Q18,$A$28-D19+1)</f>
        <v>0</v>
      </c>
      <c r="S19" s="164">
        <f ca="1">NPV(Q19,K19:$K$244) + ($A$13+$A$14+$A$15)/POWER(1+Q19,$A$28-D19+1)</f>
        <v>0</v>
      </c>
      <c r="T19" s="45">
        <f t="shared" ca="1" si="11"/>
        <v>0</v>
      </c>
      <c r="U19" s="45">
        <f t="shared" ca="1" si="17"/>
        <v>0</v>
      </c>
      <c r="V19" s="45">
        <f t="shared" ca="1" si="18"/>
        <v>0</v>
      </c>
      <c r="W19" s="45">
        <f t="shared" ca="1" si="12"/>
        <v>0</v>
      </c>
      <c r="X19" s="25">
        <f t="shared" ca="1" si="1"/>
        <v>0</v>
      </c>
      <c r="Z19" s="28">
        <f t="shared" ca="1" si="19"/>
        <v>0</v>
      </c>
      <c r="AA19" s="233"/>
      <c r="AB19" s="45">
        <f t="shared" ca="1" si="13"/>
        <v>0</v>
      </c>
      <c r="AC19" s="45">
        <f t="shared" ca="1" si="2"/>
        <v>0</v>
      </c>
      <c r="AD19" s="25">
        <f t="shared" ca="1" si="3"/>
        <v>0</v>
      </c>
    </row>
    <row r="20" spans="1:30" x14ac:dyDescent="0.35">
      <c r="A20" s="247">
        <f ca="1">A15/POWER(1+$A$8,$A$28)</f>
        <v>0</v>
      </c>
      <c r="B20" s="48" t="s">
        <v>41</v>
      </c>
      <c r="D20" s="20">
        <v>16</v>
      </c>
      <c r="E20" s="21">
        <f t="shared" ca="1" si="14"/>
        <v>5844</v>
      </c>
      <c r="F20" s="44">
        <f t="shared" ca="1" si="4"/>
        <v>6209</v>
      </c>
      <c r="G20" s="22" t="s">
        <v>119</v>
      </c>
      <c r="H20" s="44">
        <f t="shared" ca="1" si="15"/>
        <v>5844</v>
      </c>
      <c r="I20" s="45">
        <f t="shared" ca="1" si="5"/>
        <v>0</v>
      </c>
      <c r="J20" s="45">
        <f t="shared" ca="1" si="6"/>
        <v>0</v>
      </c>
      <c r="K20" s="45">
        <f t="shared" ca="1" si="7"/>
        <v>0</v>
      </c>
      <c r="L20" s="45"/>
      <c r="M20" s="45">
        <f t="shared" ca="1" si="16"/>
        <v>0</v>
      </c>
      <c r="N20" s="257">
        <f t="shared" ca="1" si="8"/>
        <v>0</v>
      </c>
      <c r="O20" s="23"/>
      <c r="P20" s="255">
        <f t="shared" ca="1" si="9"/>
        <v>0</v>
      </c>
      <c r="Q20" s="163">
        <f t="shared" ca="1" si="10"/>
        <v>0</v>
      </c>
      <c r="R20" s="164">
        <f ca="1">NPV(Q19,K20:$K$244) + ($A$13+$A$14+$A$15)/POWER(1+Q19,$A$28-D20+1)</f>
        <v>0</v>
      </c>
      <c r="S20" s="164">
        <f ca="1">NPV(Q20,K20:$K$244) + ($A$13+$A$14+$A$15)/POWER(1+Q20,$A$28-D20+1)</f>
        <v>0</v>
      </c>
      <c r="T20" s="45">
        <f t="shared" ca="1" si="11"/>
        <v>0</v>
      </c>
      <c r="U20" s="45">
        <f t="shared" ca="1" si="17"/>
        <v>0</v>
      </c>
      <c r="V20" s="45">
        <f t="shared" ca="1" si="18"/>
        <v>0</v>
      </c>
      <c r="W20" s="45">
        <f t="shared" ca="1" si="12"/>
        <v>0</v>
      </c>
      <c r="X20" s="25">
        <f t="shared" ca="1" si="1"/>
        <v>0</v>
      </c>
      <c r="Z20" s="28">
        <f t="shared" ca="1" si="19"/>
        <v>0</v>
      </c>
      <c r="AA20" s="233"/>
      <c r="AB20" s="45">
        <f t="shared" ca="1" si="13"/>
        <v>0</v>
      </c>
      <c r="AC20" s="45">
        <f t="shared" ca="1" si="2"/>
        <v>0</v>
      </c>
      <c r="AD20" s="25">
        <f t="shared" ca="1" si="3"/>
        <v>0</v>
      </c>
    </row>
    <row r="21" spans="1:30" ht="15" thickBot="1" x14ac:dyDescent="0.4">
      <c r="A21" s="273">
        <f ca="1">SUM(A16:A20)</f>
        <v>0</v>
      </c>
      <c r="B21" s="30" t="s">
        <v>42</v>
      </c>
      <c r="D21" s="20">
        <v>17</v>
      </c>
      <c r="E21" s="21">
        <f t="shared" ca="1" si="14"/>
        <v>6210</v>
      </c>
      <c r="F21" s="44">
        <f t="shared" ca="1" si="4"/>
        <v>6574</v>
      </c>
      <c r="G21" s="22" t="s">
        <v>119</v>
      </c>
      <c r="H21" s="44">
        <f t="shared" ca="1" si="15"/>
        <v>6210</v>
      </c>
      <c r="I21" s="45">
        <f t="shared" ca="1" si="5"/>
        <v>0</v>
      </c>
      <c r="J21" s="45">
        <f t="shared" ca="1" si="6"/>
        <v>0</v>
      </c>
      <c r="K21" s="45">
        <f t="shared" ca="1" si="7"/>
        <v>0</v>
      </c>
      <c r="L21" s="45"/>
      <c r="M21" s="45">
        <f t="shared" ca="1" si="16"/>
        <v>0</v>
      </c>
      <c r="N21" s="257">
        <f t="shared" ca="1" si="8"/>
        <v>0</v>
      </c>
      <c r="O21" s="23"/>
      <c r="P21" s="255">
        <f t="shared" ca="1" si="9"/>
        <v>0</v>
      </c>
      <c r="Q21" s="163">
        <f t="shared" ca="1" si="10"/>
        <v>0</v>
      </c>
      <c r="R21" s="164">
        <f ca="1">NPV(Q20,K21:$K$244) + ($A$13+$A$14+$A$15)/POWER(1+Q20,$A$28-D21+1)</f>
        <v>0</v>
      </c>
      <c r="S21" s="164">
        <f ca="1">NPV(Q21,K21:$K$244) + ($A$13+$A$14+$A$15)/POWER(1+Q21,$A$28-D21+1)</f>
        <v>0</v>
      </c>
      <c r="T21" s="45">
        <f t="shared" ca="1" si="11"/>
        <v>0</v>
      </c>
      <c r="U21" s="45">
        <f t="shared" ca="1" si="17"/>
        <v>0</v>
      </c>
      <c r="V21" s="45">
        <f t="shared" ca="1" si="18"/>
        <v>0</v>
      </c>
      <c r="W21" s="45">
        <f t="shared" ca="1" si="12"/>
        <v>0</v>
      </c>
      <c r="X21" s="25">
        <f t="shared" ca="1" si="1"/>
        <v>0</v>
      </c>
      <c r="Z21" s="28">
        <f t="shared" ca="1" si="19"/>
        <v>0</v>
      </c>
      <c r="AA21" s="233"/>
      <c r="AB21" s="45">
        <f t="shared" ca="1" si="13"/>
        <v>0</v>
      </c>
      <c r="AC21" s="45">
        <f t="shared" ca="1" si="2"/>
        <v>0</v>
      </c>
      <c r="AD21" s="25">
        <f t="shared" ca="1" si="3"/>
        <v>0</v>
      </c>
    </row>
    <row r="22" spans="1:30" ht="15" thickBot="1" x14ac:dyDescent="0.4">
      <c r="D22" s="20">
        <v>18</v>
      </c>
      <c r="E22" s="21">
        <f t="shared" ca="1" si="14"/>
        <v>6575</v>
      </c>
      <c r="F22" s="44">
        <f t="shared" ca="1" si="4"/>
        <v>6939</v>
      </c>
      <c r="G22" s="22" t="s">
        <v>119</v>
      </c>
      <c r="H22" s="44">
        <f t="shared" ca="1" si="15"/>
        <v>6575</v>
      </c>
      <c r="I22" s="45">
        <f t="shared" ca="1" si="5"/>
        <v>0</v>
      </c>
      <c r="J22" s="45">
        <f t="shared" ca="1" si="6"/>
        <v>0</v>
      </c>
      <c r="K22" s="45">
        <f t="shared" ca="1" si="7"/>
        <v>0</v>
      </c>
      <c r="L22" s="45"/>
      <c r="M22" s="45">
        <f t="shared" ca="1" si="16"/>
        <v>0</v>
      </c>
      <c r="N22" s="257">
        <f t="shared" ca="1" si="8"/>
        <v>0</v>
      </c>
      <c r="O22" s="23"/>
      <c r="P22" s="255">
        <f t="shared" ca="1" si="9"/>
        <v>0</v>
      </c>
      <c r="Q22" s="163">
        <f t="shared" ca="1" si="10"/>
        <v>0</v>
      </c>
      <c r="R22" s="164">
        <f ca="1">NPV(Q21,K22:$K$244) + ($A$13+$A$14+$A$15)/POWER(1+Q21,$A$28-D22+1)</f>
        <v>0</v>
      </c>
      <c r="S22" s="164">
        <f ca="1">NPV(Q22,K22:$K$244) + ($A$13+$A$14+$A$15)/POWER(1+Q22,$A$28-D22+1)</f>
        <v>0</v>
      </c>
      <c r="T22" s="45">
        <f t="shared" ca="1" si="11"/>
        <v>0</v>
      </c>
      <c r="U22" s="45">
        <f t="shared" ca="1" si="17"/>
        <v>0</v>
      </c>
      <c r="V22" s="45">
        <f t="shared" ca="1" si="18"/>
        <v>0</v>
      </c>
      <c r="W22" s="45">
        <f t="shared" ca="1" si="12"/>
        <v>0</v>
      </c>
      <c r="X22" s="25">
        <f t="shared" ca="1" si="1"/>
        <v>0</v>
      </c>
      <c r="Z22" s="28">
        <f t="shared" ca="1" si="19"/>
        <v>0</v>
      </c>
      <c r="AA22" s="233"/>
      <c r="AB22" s="45">
        <f t="shared" ca="1" si="13"/>
        <v>0</v>
      </c>
      <c r="AC22" s="45">
        <f t="shared" ca="1" si="2"/>
        <v>0</v>
      </c>
      <c r="AD22" s="25">
        <f t="shared" ca="1" si="3"/>
        <v>0</v>
      </c>
    </row>
    <row r="23" spans="1:30" ht="15.5" x14ac:dyDescent="0.35">
      <c r="A23" s="458" t="s">
        <v>43</v>
      </c>
      <c r="B23" s="459"/>
      <c r="D23" s="20">
        <v>19</v>
      </c>
      <c r="E23" s="21">
        <f t="shared" ca="1" si="14"/>
        <v>6940</v>
      </c>
      <c r="F23" s="44">
        <f t="shared" ca="1" si="4"/>
        <v>7304</v>
      </c>
      <c r="G23" s="22" t="s">
        <v>119</v>
      </c>
      <c r="H23" s="44">
        <f t="shared" ca="1" si="15"/>
        <v>6940</v>
      </c>
      <c r="I23" s="45">
        <f t="shared" ca="1" si="5"/>
        <v>0</v>
      </c>
      <c r="J23" s="45">
        <f t="shared" ca="1" si="6"/>
        <v>0</v>
      </c>
      <c r="K23" s="45">
        <f t="shared" ca="1" si="7"/>
        <v>0</v>
      </c>
      <c r="L23" s="45"/>
      <c r="M23" s="45">
        <f t="shared" ca="1" si="16"/>
        <v>0</v>
      </c>
      <c r="N23" s="257">
        <f t="shared" ca="1" si="8"/>
        <v>0</v>
      </c>
      <c r="O23" s="23"/>
      <c r="P23" s="255">
        <f t="shared" ca="1" si="9"/>
        <v>0</v>
      </c>
      <c r="Q23" s="163">
        <f t="shared" ca="1" si="10"/>
        <v>0</v>
      </c>
      <c r="R23" s="164">
        <f ca="1">NPV(Q22,K23:$K$244) + ($A$13+$A$14+$A$15)/POWER(1+Q22,$A$28-D23+1)</f>
        <v>0</v>
      </c>
      <c r="S23" s="164">
        <f ca="1">NPV(Q23,K23:$K$244) + ($A$13+$A$14+$A$15)/POWER(1+Q23,$A$28-D23+1)</f>
        <v>0</v>
      </c>
      <c r="T23" s="45">
        <f t="shared" ca="1" si="11"/>
        <v>0</v>
      </c>
      <c r="U23" s="45">
        <f t="shared" ca="1" si="17"/>
        <v>0</v>
      </c>
      <c r="V23" s="45">
        <f t="shared" ca="1" si="18"/>
        <v>0</v>
      </c>
      <c r="W23" s="45">
        <f t="shared" ca="1" si="12"/>
        <v>0</v>
      </c>
      <c r="X23" s="25">
        <f t="shared" ca="1" si="1"/>
        <v>0</v>
      </c>
      <c r="Z23" s="28">
        <f t="shared" ca="1" si="19"/>
        <v>0</v>
      </c>
      <c r="AA23" s="233"/>
      <c r="AB23" s="45">
        <f t="shared" ca="1" si="13"/>
        <v>0</v>
      </c>
      <c r="AC23" s="45">
        <f t="shared" ca="1" si="2"/>
        <v>0</v>
      </c>
      <c r="AD23" s="25">
        <f t="shared" ca="1" si="3"/>
        <v>0</v>
      </c>
    </row>
    <row r="24" spans="1:30" x14ac:dyDescent="0.35">
      <c r="A24" s="106">
        <f ca="1">VLOOKUP($B$3,'Input Table'!B:V,12,0)</f>
        <v>0</v>
      </c>
      <c r="B24" s="27" t="s">
        <v>280</v>
      </c>
      <c r="D24" s="20">
        <v>20</v>
      </c>
      <c r="E24" s="21">
        <f t="shared" ca="1" si="14"/>
        <v>7305</v>
      </c>
      <c r="F24" s="44">
        <f t="shared" ca="1" si="4"/>
        <v>7670</v>
      </c>
      <c r="G24" s="22" t="s">
        <v>119</v>
      </c>
      <c r="H24" s="44">
        <f t="shared" ca="1" si="15"/>
        <v>7305</v>
      </c>
      <c r="I24" s="45">
        <f t="shared" ca="1" si="5"/>
        <v>0</v>
      </c>
      <c r="J24" s="45">
        <f t="shared" ca="1" si="6"/>
        <v>0</v>
      </c>
      <c r="K24" s="45">
        <f t="shared" ca="1" si="7"/>
        <v>0</v>
      </c>
      <c r="L24" s="45"/>
      <c r="M24" s="45">
        <f t="shared" ca="1" si="16"/>
        <v>0</v>
      </c>
      <c r="N24" s="257">
        <f t="shared" ca="1" si="8"/>
        <v>0</v>
      </c>
      <c r="O24" s="23"/>
      <c r="P24" s="255">
        <f t="shared" ca="1" si="9"/>
        <v>0</v>
      </c>
      <c r="Q24" s="163">
        <f t="shared" ca="1" si="10"/>
        <v>0</v>
      </c>
      <c r="R24" s="164">
        <f ca="1">NPV(Q23,K24:$K$244) + ($A$13+$A$14+$A$15)/POWER(1+Q23,$A$28-D24+1)</f>
        <v>0</v>
      </c>
      <c r="S24" s="164">
        <f ca="1">NPV(Q24,K24:$K$244) + ($A$13+$A$14+$A$15)/POWER(1+Q24,$A$28-D24+1)</f>
        <v>0</v>
      </c>
      <c r="T24" s="45">
        <f t="shared" ca="1" si="11"/>
        <v>0</v>
      </c>
      <c r="U24" s="45">
        <f t="shared" ca="1" si="17"/>
        <v>0</v>
      </c>
      <c r="V24" s="45">
        <f t="shared" ca="1" si="18"/>
        <v>0</v>
      </c>
      <c r="W24" s="45">
        <f t="shared" ca="1" si="12"/>
        <v>0</v>
      </c>
      <c r="X24" s="25">
        <f t="shared" ca="1" si="1"/>
        <v>0</v>
      </c>
      <c r="Z24" s="28">
        <f t="shared" ca="1" si="19"/>
        <v>0</v>
      </c>
      <c r="AA24" s="233"/>
      <c r="AB24" s="45">
        <f t="shared" ca="1" si="13"/>
        <v>0</v>
      </c>
      <c r="AC24" s="45">
        <f t="shared" ca="1" si="2"/>
        <v>0</v>
      </c>
      <c r="AD24" s="25">
        <f t="shared" ca="1" si="3"/>
        <v>0</v>
      </c>
    </row>
    <row r="25" spans="1:30" x14ac:dyDescent="0.35">
      <c r="A25" s="106">
        <f ca="1">VLOOKUP($B$3,'Input Table'!B:V,13,0)</f>
        <v>0</v>
      </c>
      <c r="B25" s="27" t="s">
        <v>281</v>
      </c>
      <c r="C25" s="29"/>
      <c r="D25" s="20">
        <v>21</v>
      </c>
      <c r="E25" s="21">
        <f t="shared" ca="1" si="14"/>
        <v>7671</v>
      </c>
      <c r="F25" s="44">
        <f t="shared" ca="1" si="4"/>
        <v>8035</v>
      </c>
      <c r="G25" s="22" t="s">
        <v>119</v>
      </c>
      <c r="H25" s="44">
        <f t="shared" ca="1" si="15"/>
        <v>7671</v>
      </c>
      <c r="I25" s="45">
        <f t="shared" ca="1" si="5"/>
        <v>0</v>
      </c>
      <c r="J25" s="45">
        <f t="shared" ca="1" si="6"/>
        <v>0</v>
      </c>
      <c r="K25" s="45">
        <f t="shared" ca="1" si="7"/>
        <v>0</v>
      </c>
      <c r="L25" s="45"/>
      <c r="M25" s="45">
        <f t="shared" ca="1" si="16"/>
        <v>0</v>
      </c>
      <c r="N25" s="257">
        <f t="shared" ca="1" si="8"/>
        <v>0</v>
      </c>
      <c r="O25" s="23"/>
      <c r="P25" s="255">
        <f t="shared" ca="1" si="9"/>
        <v>0</v>
      </c>
      <c r="Q25" s="163">
        <f t="shared" ca="1" si="10"/>
        <v>0</v>
      </c>
      <c r="R25" s="164">
        <f ca="1">NPV(Q24,K25:$K$244) + ($A$13+$A$14+$A$15)/POWER(1+Q24,$A$28-D25+1)</f>
        <v>0</v>
      </c>
      <c r="S25" s="164">
        <f ca="1">NPV(Q25,K25:$K$244) + ($A$13+$A$14+$A$15)/POWER(1+Q25,$A$28-D25+1)</f>
        <v>0</v>
      </c>
      <c r="T25" s="45">
        <f t="shared" ca="1" si="11"/>
        <v>0</v>
      </c>
      <c r="U25" s="45">
        <f t="shared" ca="1" si="17"/>
        <v>0</v>
      </c>
      <c r="V25" s="45">
        <f t="shared" ca="1" si="18"/>
        <v>0</v>
      </c>
      <c r="W25" s="45">
        <f t="shared" ca="1" si="12"/>
        <v>0</v>
      </c>
      <c r="X25" s="25">
        <f t="shared" ca="1" si="1"/>
        <v>0</v>
      </c>
      <c r="Z25" s="28">
        <f t="shared" ca="1" si="19"/>
        <v>0</v>
      </c>
      <c r="AA25" s="233"/>
      <c r="AB25" s="45">
        <f t="shared" ca="1" si="13"/>
        <v>0</v>
      </c>
      <c r="AC25" s="45">
        <f t="shared" ca="1" si="2"/>
        <v>0</v>
      </c>
      <c r="AD25" s="25">
        <f t="shared" ca="1" si="3"/>
        <v>0</v>
      </c>
    </row>
    <row r="26" spans="1:30" x14ac:dyDescent="0.35">
      <c r="A26" s="106">
        <f ca="1">VLOOKUP($B$3,'Input Table'!B:V,14,0)</f>
        <v>0</v>
      </c>
      <c r="B26" s="27" t="s">
        <v>361</v>
      </c>
      <c r="D26" s="20">
        <v>22</v>
      </c>
      <c r="E26" s="21">
        <f t="shared" ca="1" si="14"/>
        <v>8036</v>
      </c>
      <c r="F26" s="44">
        <f t="shared" ca="1" si="4"/>
        <v>8400</v>
      </c>
      <c r="G26" s="22" t="s">
        <v>119</v>
      </c>
      <c r="H26" s="44">
        <f t="shared" ca="1" si="15"/>
        <v>8036</v>
      </c>
      <c r="I26" s="45">
        <f t="shared" ca="1" si="5"/>
        <v>0</v>
      </c>
      <c r="J26" s="45">
        <f t="shared" ca="1" si="6"/>
        <v>0</v>
      </c>
      <c r="K26" s="45">
        <f t="shared" ca="1" si="7"/>
        <v>0</v>
      </c>
      <c r="L26" s="45"/>
      <c r="M26" s="45">
        <f t="shared" ca="1" si="16"/>
        <v>0</v>
      </c>
      <c r="N26" s="257">
        <f t="shared" ca="1" si="8"/>
        <v>0</v>
      </c>
      <c r="O26" s="23"/>
      <c r="P26" s="255">
        <f t="shared" ca="1" si="9"/>
        <v>0</v>
      </c>
      <c r="Q26" s="163">
        <f t="shared" ca="1" si="10"/>
        <v>0</v>
      </c>
      <c r="R26" s="164">
        <f ca="1">NPV(Q25,K26:$K$244) + ($A$13+$A$14+$A$15)/POWER(1+Q25,$A$28-D26+1)</f>
        <v>0</v>
      </c>
      <c r="S26" s="164">
        <f ca="1">NPV(Q26,K26:$K$244) + ($A$13+$A$14+$A$15)/POWER(1+Q26,$A$28-D26+1)</f>
        <v>0</v>
      </c>
      <c r="T26" s="45">
        <f t="shared" ca="1" si="11"/>
        <v>0</v>
      </c>
      <c r="U26" s="45">
        <f t="shared" ca="1" si="17"/>
        <v>0</v>
      </c>
      <c r="V26" s="45">
        <f t="shared" ca="1" si="18"/>
        <v>0</v>
      </c>
      <c r="W26" s="45">
        <f t="shared" ca="1" si="12"/>
        <v>0</v>
      </c>
      <c r="X26" s="25">
        <f t="shared" ca="1" si="1"/>
        <v>0</v>
      </c>
      <c r="Z26" s="28">
        <f t="shared" ca="1" si="19"/>
        <v>0</v>
      </c>
      <c r="AA26" s="233"/>
      <c r="AB26" s="45">
        <f t="shared" ca="1" si="13"/>
        <v>0</v>
      </c>
      <c r="AC26" s="45">
        <f t="shared" ca="1" si="2"/>
        <v>0</v>
      </c>
      <c r="AD26" s="25">
        <f t="shared" ca="1" si="3"/>
        <v>0</v>
      </c>
    </row>
    <row r="27" spans="1:30" x14ac:dyDescent="0.35">
      <c r="A27" s="106">
        <f ca="1">VLOOKUP($B$3,'Input Table'!B:V,15,0)</f>
        <v>0</v>
      </c>
      <c r="B27" s="48" t="s">
        <v>345</v>
      </c>
      <c r="C27" s="19"/>
      <c r="D27" s="20">
        <v>23</v>
      </c>
      <c r="E27" s="21">
        <f t="shared" ca="1" si="14"/>
        <v>8401</v>
      </c>
      <c r="F27" s="44">
        <f t="shared" ca="1" si="4"/>
        <v>8765</v>
      </c>
      <c r="G27" s="22" t="s">
        <v>119</v>
      </c>
      <c r="H27" s="44">
        <f t="shared" ca="1" si="15"/>
        <v>8401</v>
      </c>
      <c r="I27" s="45">
        <f t="shared" ca="1" si="5"/>
        <v>0</v>
      </c>
      <c r="J27" s="45">
        <f t="shared" ca="1" si="6"/>
        <v>0</v>
      </c>
      <c r="K27" s="45">
        <f t="shared" ca="1" si="7"/>
        <v>0</v>
      </c>
      <c r="L27" s="45"/>
      <c r="M27" s="45">
        <f t="shared" ca="1" si="16"/>
        <v>0</v>
      </c>
      <c r="N27" s="257">
        <f t="shared" ca="1" si="8"/>
        <v>0</v>
      </c>
      <c r="O27" s="23"/>
      <c r="P27" s="255">
        <f t="shared" ca="1" si="9"/>
        <v>0</v>
      </c>
      <c r="Q27" s="163">
        <f t="shared" ca="1" si="10"/>
        <v>0</v>
      </c>
      <c r="R27" s="164">
        <f ca="1">NPV(Q26,K27:$K$244) + ($A$13+$A$14+$A$15)/POWER(1+Q26,$A$28-D27+1)</f>
        <v>0</v>
      </c>
      <c r="S27" s="164">
        <f ca="1">NPV(Q27,K27:$K$244) + ($A$13+$A$14+$A$15)/POWER(1+Q27,$A$28-D27+1)</f>
        <v>0</v>
      </c>
      <c r="T27" s="45">
        <f t="shared" ca="1" si="11"/>
        <v>0</v>
      </c>
      <c r="U27" s="45">
        <f t="shared" ca="1" si="17"/>
        <v>0</v>
      </c>
      <c r="V27" s="45">
        <f t="shared" ca="1" si="18"/>
        <v>0</v>
      </c>
      <c r="W27" s="45">
        <f t="shared" ca="1" si="12"/>
        <v>0</v>
      </c>
      <c r="X27" s="25">
        <f t="shared" ca="1" si="1"/>
        <v>0</v>
      </c>
      <c r="Z27" s="28">
        <f t="shared" ca="1" si="19"/>
        <v>0</v>
      </c>
      <c r="AA27" s="233"/>
      <c r="AB27" s="45">
        <f t="shared" ca="1" si="13"/>
        <v>0</v>
      </c>
      <c r="AC27" s="45">
        <f t="shared" ca="1" si="2"/>
        <v>0</v>
      </c>
      <c r="AD27" s="25">
        <f t="shared" ca="1" si="3"/>
        <v>0</v>
      </c>
    </row>
    <row r="28" spans="1:30" ht="15" thickBot="1" x14ac:dyDescent="0.4">
      <c r="A28" s="107">
        <f ca="1">IF(A27&lt;&gt;0,A27,IF(OR(A24&lt;&gt;0,A25=0),A24+A26,A25+A26))</f>
        <v>0</v>
      </c>
      <c r="B28" s="30" t="s">
        <v>256</v>
      </c>
      <c r="D28" s="20">
        <v>24</v>
      </c>
      <c r="E28" s="21">
        <f t="shared" ca="1" si="14"/>
        <v>8766</v>
      </c>
      <c r="F28" s="44">
        <f t="shared" ca="1" si="4"/>
        <v>9131</v>
      </c>
      <c r="G28" s="22" t="s">
        <v>119</v>
      </c>
      <c r="H28" s="44">
        <f t="shared" ca="1" si="15"/>
        <v>8766</v>
      </c>
      <c r="I28" s="45">
        <f t="shared" ca="1" si="5"/>
        <v>0</v>
      </c>
      <c r="J28" s="45">
        <f t="shared" ca="1" si="6"/>
        <v>0</v>
      </c>
      <c r="K28" s="45">
        <f t="shared" ca="1" si="7"/>
        <v>0</v>
      </c>
      <c r="L28" s="45"/>
      <c r="M28" s="45">
        <f t="shared" ca="1" si="16"/>
        <v>0</v>
      </c>
      <c r="N28" s="257">
        <f t="shared" ca="1" si="8"/>
        <v>0</v>
      </c>
      <c r="O28" s="23"/>
      <c r="P28" s="255">
        <f t="shared" ca="1" si="9"/>
        <v>0</v>
      </c>
      <c r="Q28" s="163">
        <f t="shared" ca="1" si="10"/>
        <v>0</v>
      </c>
      <c r="R28" s="164">
        <f ca="1">NPV(Q27,K28:$K$244) + ($A$13+$A$14+$A$15)/POWER(1+Q27,$A$28-D28+1)</f>
        <v>0</v>
      </c>
      <c r="S28" s="164">
        <f ca="1">NPV(Q28,K28:$K$244) + ($A$13+$A$14+$A$15)/POWER(1+Q28,$A$28-D28+1)</f>
        <v>0</v>
      </c>
      <c r="T28" s="45">
        <f t="shared" ca="1" si="11"/>
        <v>0</v>
      </c>
      <c r="U28" s="45">
        <f t="shared" ca="1" si="17"/>
        <v>0</v>
      </c>
      <c r="V28" s="45">
        <f t="shared" ca="1" si="18"/>
        <v>0</v>
      </c>
      <c r="W28" s="45">
        <f t="shared" ca="1" si="12"/>
        <v>0</v>
      </c>
      <c r="X28" s="25">
        <f t="shared" ca="1" si="1"/>
        <v>0</v>
      </c>
      <c r="Z28" s="28">
        <f t="shared" ca="1" si="19"/>
        <v>0</v>
      </c>
      <c r="AA28" s="233"/>
      <c r="AB28" s="45">
        <f t="shared" ca="1" si="13"/>
        <v>0</v>
      </c>
      <c r="AC28" s="45">
        <f t="shared" ca="1" si="2"/>
        <v>0</v>
      </c>
      <c r="AD28" s="25">
        <f t="shared" ca="1" si="3"/>
        <v>0</v>
      </c>
    </row>
    <row r="29" spans="1:30" ht="15" thickBot="1" x14ac:dyDescent="0.4">
      <c r="D29" s="20">
        <v>25</v>
      </c>
      <c r="E29" s="21">
        <f t="shared" ca="1" si="14"/>
        <v>9132</v>
      </c>
      <c r="F29" s="44">
        <f t="shared" ca="1" si="4"/>
        <v>9496</v>
      </c>
      <c r="G29" s="22" t="s">
        <v>119</v>
      </c>
      <c r="H29" s="44">
        <f t="shared" ca="1" si="15"/>
        <v>9132</v>
      </c>
      <c r="I29" s="45">
        <f t="shared" ca="1" si="5"/>
        <v>0</v>
      </c>
      <c r="J29" s="45">
        <f t="shared" ca="1" si="6"/>
        <v>0</v>
      </c>
      <c r="K29" s="45">
        <f t="shared" ca="1" si="7"/>
        <v>0</v>
      </c>
      <c r="L29" s="45"/>
      <c r="M29" s="45">
        <f t="shared" ca="1" si="16"/>
        <v>0</v>
      </c>
      <c r="N29" s="257">
        <f t="shared" ca="1" si="8"/>
        <v>0</v>
      </c>
      <c r="O29" s="23"/>
      <c r="P29" s="255">
        <f t="shared" ca="1" si="9"/>
        <v>0</v>
      </c>
      <c r="Q29" s="163">
        <f t="shared" ca="1" si="10"/>
        <v>0</v>
      </c>
      <c r="R29" s="164">
        <f ca="1">NPV(Q28,K29:$K$244) + ($A$13+$A$14+$A$15)/POWER(1+Q28,$A$28-D29+1)</f>
        <v>0</v>
      </c>
      <c r="S29" s="164">
        <f ca="1">NPV(Q29,K29:$K$244) + ($A$13+$A$14+$A$15)/POWER(1+Q29,$A$28-D29+1)</f>
        <v>0</v>
      </c>
      <c r="T29" s="45">
        <f t="shared" ca="1" si="11"/>
        <v>0</v>
      </c>
      <c r="U29" s="45">
        <f t="shared" ca="1" si="17"/>
        <v>0</v>
      </c>
      <c r="V29" s="45">
        <f t="shared" ca="1" si="18"/>
        <v>0</v>
      </c>
      <c r="W29" s="45">
        <f t="shared" ca="1" si="12"/>
        <v>0</v>
      </c>
      <c r="X29" s="25">
        <f t="shared" ca="1" si="1"/>
        <v>0</v>
      </c>
      <c r="Z29" s="28">
        <f t="shared" ca="1" si="19"/>
        <v>0</v>
      </c>
      <c r="AA29" s="233"/>
      <c r="AB29" s="45">
        <f t="shared" ca="1" si="13"/>
        <v>0</v>
      </c>
      <c r="AC29" s="45">
        <f t="shared" ca="1" si="2"/>
        <v>0</v>
      </c>
      <c r="AD29" s="25">
        <f t="shared" ca="1" si="3"/>
        <v>0</v>
      </c>
    </row>
    <row r="30" spans="1:30" ht="15.5" x14ac:dyDescent="0.35">
      <c r="A30" s="458" t="s">
        <v>45</v>
      </c>
      <c r="B30" s="459"/>
      <c r="D30" s="20">
        <v>26</v>
      </c>
      <c r="E30" s="21">
        <f t="shared" ca="1" si="14"/>
        <v>9497</v>
      </c>
      <c r="F30" s="44">
        <f t="shared" ca="1" si="4"/>
        <v>9861</v>
      </c>
      <c r="G30" s="22" t="s">
        <v>119</v>
      </c>
      <c r="H30" s="44">
        <f t="shared" ca="1" si="15"/>
        <v>9497</v>
      </c>
      <c r="I30" s="45">
        <f t="shared" ca="1" si="5"/>
        <v>0</v>
      </c>
      <c r="J30" s="45">
        <f t="shared" ca="1" si="6"/>
        <v>0</v>
      </c>
      <c r="K30" s="45">
        <f t="shared" ca="1" si="7"/>
        <v>0</v>
      </c>
      <c r="L30" s="45"/>
      <c r="M30" s="45">
        <f t="shared" ca="1" si="16"/>
        <v>0</v>
      </c>
      <c r="N30" s="257">
        <f t="shared" ca="1" si="8"/>
        <v>0</v>
      </c>
      <c r="O30" s="23"/>
      <c r="P30" s="255">
        <f t="shared" ca="1" si="9"/>
        <v>0</v>
      </c>
      <c r="Q30" s="163">
        <f t="shared" ca="1" si="10"/>
        <v>0</v>
      </c>
      <c r="R30" s="164">
        <f ca="1">NPV(Q29,K30:$K$244) + ($A$13+$A$14+$A$15)/POWER(1+Q29,$A$28-D30+1)</f>
        <v>0</v>
      </c>
      <c r="S30" s="164">
        <f ca="1">NPV(Q30,K30:$K$244) + ($A$13+$A$14+$A$15)/POWER(1+Q30,$A$28-D30+1)</f>
        <v>0</v>
      </c>
      <c r="T30" s="45">
        <f t="shared" ca="1" si="11"/>
        <v>0</v>
      </c>
      <c r="U30" s="45">
        <f t="shared" ca="1" si="17"/>
        <v>0</v>
      </c>
      <c r="V30" s="45">
        <f t="shared" ca="1" si="18"/>
        <v>0</v>
      </c>
      <c r="W30" s="45">
        <f t="shared" ca="1" si="12"/>
        <v>0</v>
      </c>
      <c r="X30" s="25">
        <f t="shared" ca="1" si="1"/>
        <v>0</v>
      </c>
      <c r="Z30" s="28">
        <f t="shared" ca="1" si="19"/>
        <v>0</v>
      </c>
      <c r="AA30" s="233"/>
      <c r="AB30" s="45">
        <f t="shared" ca="1" si="13"/>
        <v>0</v>
      </c>
      <c r="AC30" s="45">
        <f t="shared" ca="1" si="2"/>
        <v>0</v>
      </c>
      <c r="AD30" s="25">
        <f t="shared" ca="1" si="3"/>
        <v>0</v>
      </c>
    </row>
    <row r="31" spans="1:30" x14ac:dyDescent="0.35">
      <c r="A31" s="105">
        <f ca="1">T4</f>
        <v>0</v>
      </c>
      <c r="B31" s="27" t="s">
        <v>46</v>
      </c>
      <c r="D31" s="20">
        <v>27</v>
      </c>
      <c r="E31" s="21">
        <f t="shared" ca="1" si="14"/>
        <v>9862</v>
      </c>
      <c r="F31" s="44">
        <f t="shared" ca="1" si="4"/>
        <v>10226</v>
      </c>
      <c r="G31" s="22" t="s">
        <v>119</v>
      </c>
      <c r="H31" s="44">
        <f t="shared" ca="1" si="15"/>
        <v>9862</v>
      </c>
      <c r="I31" s="45">
        <f t="shared" ca="1" si="5"/>
        <v>0</v>
      </c>
      <c r="J31" s="45">
        <f t="shared" ca="1" si="6"/>
        <v>0</v>
      </c>
      <c r="K31" s="45">
        <f t="shared" ca="1" si="7"/>
        <v>0</v>
      </c>
      <c r="L31" s="45"/>
      <c r="M31" s="45">
        <f t="shared" ca="1" si="16"/>
        <v>0</v>
      </c>
      <c r="N31" s="257">
        <f t="shared" ca="1" si="8"/>
        <v>0</v>
      </c>
      <c r="O31" s="23"/>
      <c r="P31" s="255">
        <f t="shared" ca="1" si="9"/>
        <v>0</v>
      </c>
      <c r="Q31" s="163">
        <f t="shared" ca="1" si="10"/>
        <v>0</v>
      </c>
      <c r="R31" s="164">
        <f ca="1">NPV(Q30,K31:$K$244) + ($A$13+$A$14+$A$15)/POWER(1+Q30,$A$28-D31+1)</f>
        <v>0</v>
      </c>
      <c r="S31" s="164">
        <f ca="1">NPV(Q31,K31:$K$244) + ($A$13+$A$14+$A$15)/POWER(1+Q31,$A$28-D31+1)</f>
        <v>0</v>
      </c>
      <c r="T31" s="45">
        <f t="shared" ca="1" si="11"/>
        <v>0</v>
      </c>
      <c r="U31" s="45">
        <f t="shared" ca="1" si="17"/>
        <v>0</v>
      </c>
      <c r="V31" s="45">
        <f t="shared" ca="1" si="18"/>
        <v>0</v>
      </c>
      <c r="W31" s="45">
        <f t="shared" ca="1" si="12"/>
        <v>0</v>
      </c>
      <c r="X31" s="25">
        <f t="shared" ca="1" si="1"/>
        <v>0</v>
      </c>
      <c r="Z31" s="28">
        <f t="shared" ca="1" si="19"/>
        <v>0</v>
      </c>
      <c r="AA31" s="233"/>
      <c r="AB31" s="45">
        <f t="shared" ca="1" si="13"/>
        <v>0</v>
      </c>
      <c r="AC31" s="45">
        <f t="shared" ca="1" si="2"/>
        <v>0</v>
      </c>
      <c r="AD31" s="25">
        <f t="shared" ca="1" si="3"/>
        <v>0</v>
      </c>
    </row>
    <row r="32" spans="1:30" x14ac:dyDescent="0.35">
      <c r="A32" s="105">
        <f ca="1">VLOOKUP($B$3,'Input Table'!B:V,16,0)</f>
        <v>0</v>
      </c>
      <c r="B32" s="27" t="s">
        <v>47</v>
      </c>
      <c r="C32" s="29"/>
      <c r="D32" s="20">
        <v>28</v>
      </c>
      <c r="E32" s="21">
        <f t="shared" ca="1" si="14"/>
        <v>10227</v>
      </c>
      <c r="F32" s="44">
        <f t="shared" ca="1" si="4"/>
        <v>10592</v>
      </c>
      <c r="G32" s="22" t="s">
        <v>119</v>
      </c>
      <c r="H32" s="44">
        <f t="shared" ca="1" si="15"/>
        <v>10227</v>
      </c>
      <c r="I32" s="45">
        <f t="shared" ca="1" si="5"/>
        <v>0</v>
      </c>
      <c r="J32" s="45">
        <f t="shared" ca="1" si="6"/>
        <v>0</v>
      </c>
      <c r="K32" s="45">
        <f t="shared" ca="1" si="7"/>
        <v>0</v>
      </c>
      <c r="L32" s="45"/>
      <c r="M32" s="45">
        <f t="shared" ca="1" si="16"/>
        <v>0</v>
      </c>
      <c r="N32" s="257">
        <f t="shared" ca="1" si="8"/>
        <v>0</v>
      </c>
      <c r="O32" s="23"/>
      <c r="P32" s="255">
        <f t="shared" ca="1" si="9"/>
        <v>0</v>
      </c>
      <c r="Q32" s="163">
        <f t="shared" ca="1" si="10"/>
        <v>0</v>
      </c>
      <c r="R32" s="164">
        <f ca="1">NPV(Q31,K32:$K$244) + ($A$13+$A$14+$A$15)/POWER(1+Q31,$A$28-D32+1)</f>
        <v>0</v>
      </c>
      <c r="S32" s="164">
        <f ca="1">NPV(Q32,K32:$K$244) + ($A$13+$A$14+$A$15)/POWER(1+Q32,$A$28-D32+1)</f>
        <v>0</v>
      </c>
      <c r="T32" s="45">
        <f t="shared" ca="1" si="11"/>
        <v>0</v>
      </c>
      <c r="U32" s="45">
        <f t="shared" ca="1" si="17"/>
        <v>0</v>
      </c>
      <c r="V32" s="45">
        <f t="shared" ca="1" si="18"/>
        <v>0</v>
      </c>
      <c r="W32" s="45">
        <f t="shared" ca="1" si="12"/>
        <v>0</v>
      </c>
      <c r="X32" s="25">
        <f t="shared" ca="1" si="1"/>
        <v>0</v>
      </c>
      <c r="Z32" s="28">
        <f t="shared" ca="1" si="19"/>
        <v>0</v>
      </c>
      <c r="AA32" s="233"/>
      <c r="AB32" s="45">
        <f t="shared" ca="1" si="13"/>
        <v>0</v>
      </c>
      <c r="AC32" s="45">
        <f t="shared" ca="1" si="2"/>
        <v>0</v>
      </c>
      <c r="AD32" s="25">
        <f t="shared" ca="1" si="3"/>
        <v>0</v>
      </c>
    </row>
    <row r="33" spans="1:30" x14ac:dyDescent="0.35">
      <c r="A33" s="105">
        <f ca="1">VLOOKUP($B$3,'Input Table'!B:V,17,0)</f>
        <v>0</v>
      </c>
      <c r="B33" s="27" t="s">
        <v>48</v>
      </c>
      <c r="D33" s="20">
        <v>29</v>
      </c>
      <c r="E33" s="21">
        <f t="shared" ca="1" si="14"/>
        <v>10593</v>
      </c>
      <c r="F33" s="44">
        <f t="shared" ca="1" si="4"/>
        <v>10957</v>
      </c>
      <c r="G33" s="22" t="s">
        <v>119</v>
      </c>
      <c r="H33" s="44">
        <f t="shared" ca="1" si="15"/>
        <v>10593</v>
      </c>
      <c r="I33" s="45">
        <f t="shared" ca="1" si="5"/>
        <v>0</v>
      </c>
      <c r="J33" s="45">
        <f t="shared" ca="1" si="6"/>
        <v>0</v>
      </c>
      <c r="K33" s="45">
        <f t="shared" ca="1" si="7"/>
        <v>0</v>
      </c>
      <c r="L33" s="45"/>
      <c r="M33" s="45">
        <f t="shared" ca="1" si="16"/>
        <v>0</v>
      </c>
      <c r="N33" s="257">
        <f t="shared" ca="1" si="8"/>
        <v>0</v>
      </c>
      <c r="O33" s="23"/>
      <c r="P33" s="255">
        <f t="shared" ca="1" si="9"/>
        <v>0</v>
      </c>
      <c r="Q33" s="163">
        <f t="shared" ca="1" si="10"/>
        <v>0</v>
      </c>
      <c r="R33" s="164">
        <f ca="1">NPV(Q32,K33:$K$244) + ($A$13+$A$14+$A$15)/POWER(1+Q32,$A$28-D33+1)</f>
        <v>0</v>
      </c>
      <c r="S33" s="164">
        <f ca="1">NPV(Q33,K33:$K$244) + ($A$13+$A$14+$A$15)/POWER(1+Q33,$A$28-D33+1)</f>
        <v>0</v>
      </c>
      <c r="T33" s="45">
        <f t="shared" ca="1" si="11"/>
        <v>0</v>
      </c>
      <c r="U33" s="45">
        <f t="shared" ca="1" si="17"/>
        <v>0</v>
      </c>
      <c r="V33" s="45">
        <f t="shared" ca="1" si="18"/>
        <v>0</v>
      </c>
      <c r="W33" s="45">
        <f t="shared" ca="1" si="12"/>
        <v>0</v>
      </c>
      <c r="X33" s="25">
        <f t="shared" ca="1" si="1"/>
        <v>0</v>
      </c>
      <c r="Z33" s="28">
        <f t="shared" ca="1" si="19"/>
        <v>0</v>
      </c>
      <c r="AA33" s="233"/>
      <c r="AB33" s="45">
        <f t="shared" ca="1" si="13"/>
        <v>0</v>
      </c>
      <c r="AC33" s="45">
        <f t="shared" ca="1" si="2"/>
        <v>0</v>
      </c>
      <c r="AD33" s="25">
        <f t="shared" ca="1" si="3"/>
        <v>0</v>
      </c>
    </row>
    <row r="34" spans="1:30" x14ac:dyDescent="0.35">
      <c r="A34" s="112">
        <f ca="1">-VLOOKUP($B$3,'Input Table'!B:V,18,0)</f>
        <v>0</v>
      </c>
      <c r="B34" s="27" t="s">
        <v>267</v>
      </c>
      <c r="C34" s="31"/>
      <c r="D34" s="20">
        <v>30</v>
      </c>
      <c r="E34" s="21">
        <f t="shared" ca="1" si="14"/>
        <v>10958</v>
      </c>
      <c r="F34" s="44">
        <f t="shared" ca="1" si="4"/>
        <v>11322</v>
      </c>
      <c r="G34" s="22" t="s">
        <v>119</v>
      </c>
      <c r="H34" s="44">
        <f t="shared" ca="1" si="15"/>
        <v>10958</v>
      </c>
      <c r="I34" s="45">
        <f t="shared" ca="1" si="5"/>
        <v>0</v>
      </c>
      <c r="J34" s="45">
        <f t="shared" ca="1" si="6"/>
        <v>0</v>
      </c>
      <c r="K34" s="45">
        <f t="shared" ca="1" si="7"/>
        <v>0</v>
      </c>
      <c r="L34" s="45"/>
      <c r="M34" s="45">
        <f t="shared" ca="1" si="16"/>
        <v>0</v>
      </c>
      <c r="N34" s="257">
        <f t="shared" ca="1" si="8"/>
        <v>0</v>
      </c>
      <c r="O34" s="23"/>
      <c r="P34" s="255">
        <f t="shared" ca="1" si="9"/>
        <v>0</v>
      </c>
      <c r="Q34" s="163">
        <f t="shared" ca="1" si="10"/>
        <v>0</v>
      </c>
      <c r="R34" s="164">
        <f ca="1">NPV(Q33,K34:$K$244) + ($A$13+$A$14+$A$15)/POWER(1+Q33,$A$28-D34+1)</f>
        <v>0</v>
      </c>
      <c r="S34" s="164">
        <f ca="1">NPV(Q34,K34:$K$244) + ($A$13+$A$14+$A$15)/POWER(1+Q34,$A$28-D34+1)</f>
        <v>0</v>
      </c>
      <c r="T34" s="45">
        <f t="shared" ca="1" si="11"/>
        <v>0</v>
      </c>
      <c r="U34" s="45">
        <f t="shared" ca="1" si="17"/>
        <v>0</v>
      </c>
      <c r="V34" s="45">
        <f t="shared" ca="1" si="18"/>
        <v>0</v>
      </c>
      <c r="W34" s="45">
        <f t="shared" ca="1" si="12"/>
        <v>0</v>
      </c>
      <c r="X34" s="25">
        <f t="shared" ca="1" si="1"/>
        <v>0</v>
      </c>
      <c r="Z34" s="28">
        <f t="shared" ca="1" si="19"/>
        <v>0</v>
      </c>
      <c r="AA34" s="233"/>
      <c r="AB34" s="45">
        <f t="shared" ca="1" si="13"/>
        <v>0</v>
      </c>
      <c r="AC34" s="45">
        <f t="shared" ca="1" si="2"/>
        <v>0</v>
      </c>
      <c r="AD34" s="25">
        <f t="shared" ca="1" si="3"/>
        <v>0</v>
      </c>
    </row>
    <row r="35" spans="1:30" x14ac:dyDescent="0.35">
      <c r="A35" s="105">
        <f ca="1">VLOOKUP($B$3,'Input Table'!B:V,19,0)</f>
        <v>0</v>
      </c>
      <c r="B35" s="27" t="s">
        <v>49</v>
      </c>
      <c r="C35" s="31"/>
      <c r="D35" s="20">
        <v>31</v>
      </c>
      <c r="E35" s="21">
        <f t="shared" ca="1" si="14"/>
        <v>11323</v>
      </c>
      <c r="F35" s="44">
        <f t="shared" ca="1" si="4"/>
        <v>11687</v>
      </c>
      <c r="G35" s="22" t="s">
        <v>119</v>
      </c>
      <c r="H35" s="44">
        <f t="shared" ca="1" si="15"/>
        <v>11323</v>
      </c>
      <c r="I35" s="45">
        <f t="shared" ca="1" si="5"/>
        <v>0</v>
      </c>
      <c r="J35" s="45">
        <f t="shared" ca="1" si="6"/>
        <v>0</v>
      </c>
      <c r="K35" s="45">
        <f t="shared" ca="1" si="7"/>
        <v>0</v>
      </c>
      <c r="L35" s="45"/>
      <c r="M35" s="45">
        <f t="shared" ca="1" si="16"/>
        <v>0</v>
      </c>
      <c r="N35" s="257">
        <f t="shared" ca="1" si="8"/>
        <v>0</v>
      </c>
      <c r="O35" s="23"/>
      <c r="P35" s="255">
        <f t="shared" ca="1" si="9"/>
        <v>0</v>
      </c>
      <c r="Q35" s="163">
        <f t="shared" ca="1" si="10"/>
        <v>0</v>
      </c>
      <c r="R35" s="164">
        <f ca="1">NPV(Q34,K35:$K$244) + ($A$13+$A$14+$A$15)/POWER(1+Q34,$A$28-D35+1)</f>
        <v>0</v>
      </c>
      <c r="S35" s="164">
        <f ca="1">NPV(Q35,K35:$K$244) + ($A$13+$A$14+$A$15)/POWER(1+Q35,$A$28-D35+1)</f>
        <v>0</v>
      </c>
      <c r="T35" s="45">
        <f ca="1">IF(ISBLANK(G35),0,X34)</f>
        <v>0</v>
      </c>
      <c r="U35" s="45">
        <f t="shared" ca="1" si="17"/>
        <v>0</v>
      </c>
      <c r="V35" s="45">
        <f t="shared" ca="1" si="18"/>
        <v>0</v>
      </c>
      <c r="W35" s="45">
        <f t="shared" ca="1" si="12"/>
        <v>0</v>
      </c>
      <c r="X35" s="25">
        <f t="shared" ca="1" si="1"/>
        <v>0</v>
      </c>
      <c r="Z35" s="28">
        <f ca="1">AD34</f>
        <v>0</v>
      </c>
      <c r="AA35" s="233"/>
      <c r="AB35" s="45">
        <f t="shared" ca="1" si="13"/>
        <v>0</v>
      </c>
      <c r="AC35" s="45">
        <f t="shared" ca="1" si="2"/>
        <v>0</v>
      </c>
      <c r="AD35" s="25">
        <f t="shared" ca="1" si="3"/>
        <v>0</v>
      </c>
    </row>
    <row r="36" spans="1:30" ht="15" thickBot="1" x14ac:dyDescent="0.4">
      <c r="A36" s="111">
        <f ca="1">SUM(A31:A35)</f>
        <v>0</v>
      </c>
      <c r="B36" s="32" t="s">
        <v>50</v>
      </c>
      <c r="D36" s="20">
        <v>32</v>
      </c>
      <c r="E36" s="21">
        <f t="shared" ca="1" si="14"/>
        <v>11688</v>
      </c>
      <c r="F36" s="44">
        <f t="shared" ca="1" si="4"/>
        <v>12053</v>
      </c>
      <c r="G36" s="22" t="s">
        <v>119</v>
      </c>
      <c r="H36" s="44">
        <f t="shared" ca="1" si="15"/>
        <v>11688</v>
      </c>
      <c r="I36" s="45">
        <f t="shared" ca="1" si="5"/>
        <v>0</v>
      </c>
      <c r="J36" s="45">
        <f t="shared" ca="1" si="6"/>
        <v>0</v>
      </c>
      <c r="K36" s="45">
        <f t="shared" ca="1" si="7"/>
        <v>0</v>
      </c>
      <c r="L36" s="45"/>
      <c r="M36" s="45">
        <f t="shared" ca="1" si="16"/>
        <v>0</v>
      </c>
      <c r="N36" s="257">
        <f t="shared" ca="1" si="8"/>
        <v>0</v>
      </c>
      <c r="O36" s="23"/>
      <c r="P36" s="255">
        <f t="shared" ca="1" si="9"/>
        <v>0</v>
      </c>
      <c r="Q36" s="163">
        <f t="shared" ca="1" si="10"/>
        <v>0</v>
      </c>
      <c r="R36" s="164">
        <f ca="1">NPV(Q35,K36:$K$244) + ($A$13+$A$14+$A$15)/POWER(1+Q35,$A$28-D36+1)</f>
        <v>0</v>
      </c>
      <c r="S36" s="164">
        <f ca="1">NPV(Q36,K36:$K$244) + ($A$13+$A$14+$A$15)/POWER(1+Q36,$A$28-D36+1)</f>
        <v>0</v>
      </c>
      <c r="T36" s="45">
        <f t="shared" ca="1" si="11"/>
        <v>0</v>
      </c>
      <c r="U36" s="45">
        <f t="shared" ca="1" si="17"/>
        <v>0</v>
      </c>
      <c r="V36" s="45">
        <f t="shared" ca="1" si="18"/>
        <v>0</v>
      </c>
      <c r="W36" s="45">
        <f t="shared" ca="1" si="12"/>
        <v>0</v>
      </c>
      <c r="X36" s="25">
        <f t="shared" ca="1" si="1"/>
        <v>0</v>
      </c>
      <c r="Z36" s="28">
        <f t="shared" ca="1" si="19"/>
        <v>0</v>
      </c>
      <c r="AA36" s="233"/>
      <c r="AB36" s="45">
        <f t="shared" ca="1" si="13"/>
        <v>0</v>
      </c>
      <c r="AC36" s="45">
        <f t="shared" ca="1" si="2"/>
        <v>0</v>
      </c>
      <c r="AD36" s="25">
        <f t="shared" ca="1" si="3"/>
        <v>0</v>
      </c>
    </row>
    <row r="37" spans="1:30" ht="14.75" customHeight="1" thickBot="1" x14ac:dyDescent="0.4">
      <c r="A37" s="24"/>
      <c r="B37" s="33"/>
      <c r="C37" s="29"/>
      <c r="D37" s="20">
        <v>33</v>
      </c>
      <c r="E37" s="21">
        <f t="shared" ca="1" si="14"/>
        <v>12054</v>
      </c>
      <c r="F37" s="44">
        <f t="shared" ca="1" si="4"/>
        <v>12418</v>
      </c>
      <c r="G37" s="22" t="s">
        <v>119</v>
      </c>
      <c r="H37" s="44">
        <f t="shared" ca="1" si="15"/>
        <v>12054</v>
      </c>
      <c r="I37" s="45">
        <f t="shared" ca="1" si="5"/>
        <v>0</v>
      </c>
      <c r="J37" s="45">
        <f t="shared" ca="1" si="6"/>
        <v>0</v>
      </c>
      <c r="K37" s="45">
        <f t="shared" ca="1" si="7"/>
        <v>0</v>
      </c>
      <c r="L37" s="45"/>
      <c r="M37" s="45">
        <f t="shared" ca="1" si="16"/>
        <v>0</v>
      </c>
      <c r="N37" s="257">
        <f t="shared" ca="1" si="8"/>
        <v>0</v>
      </c>
      <c r="O37" s="23"/>
      <c r="P37" s="255">
        <f t="shared" ca="1" si="9"/>
        <v>0</v>
      </c>
      <c r="Q37" s="163">
        <f t="shared" ca="1" si="10"/>
        <v>0</v>
      </c>
      <c r="R37" s="164">
        <f ca="1">NPV(Q36,K37:$K$244) + ($A$13+$A$14+$A$15)/POWER(1+Q36,$A$28-D37+1)</f>
        <v>0</v>
      </c>
      <c r="S37" s="164">
        <f ca="1">NPV(Q37,K37:$K$244) + ($A$13+$A$14+$A$15)/POWER(1+Q37,$A$28-D37+1)</f>
        <v>0</v>
      </c>
      <c r="T37" s="45">
        <f t="shared" ca="1" si="11"/>
        <v>0</v>
      </c>
      <c r="U37" s="45">
        <f t="shared" ca="1" si="17"/>
        <v>0</v>
      </c>
      <c r="V37" s="45">
        <f t="shared" ca="1" si="18"/>
        <v>0</v>
      </c>
      <c r="W37" s="45">
        <f t="shared" ca="1" si="12"/>
        <v>0</v>
      </c>
      <c r="X37" s="25">
        <f t="shared" ca="1" si="1"/>
        <v>0</v>
      </c>
      <c r="Z37" s="28">
        <f t="shared" ca="1" si="19"/>
        <v>0</v>
      </c>
      <c r="AA37" s="233"/>
      <c r="AB37" s="45">
        <f t="shared" ca="1" si="13"/>
        <v>0</v>
      </c>
      <c r="AC37" s="45">
        <f t="shared" ca="1" si="2"/>
        <v>0</v>
      </c>
      <c r="AD37" s="25">
        <f t="shared" ca="1" si="3"/>
        <v>0</v>
      </c>
    </row>
    <row r="38" spans="1:30" ht="14.75" customHeight="1" x14ac:dyDescent="0.35">
      <c r="A38" s="404" t="s">
        <v>51</v>
      </c>
      <c r="B38" s="405"/>
      <c r="D38" s="20">
        <v>34</v>
      </c>
      <c r="E38" s="21">
        <f t="shared" ca="1" si="14"/>
        <v>12419</v>
      </c>
      <c r="F38" s="44">
        <f t="shared" ca="1" si="4"/>
        <v>12783</v>
      </c>
      <c r="G38" s="22" t="s">
        <v>119</v>
      </c>
      <c r="H38" s="44">
        <f t="shared" ca="1" si="15"/>
        <v>12419</v>
      </c>
      <c r="I38" s="45">
        <f t="shared" ca="1" si="5"/>
        <v>0</v>
      </c>
      <c r="J38" s="45">
        <f t="shared" ca="1" si="6"/>
        <v>0</v>
      </c>
      <c r="K38" s="45">
        <f t="shared" ca="1" si="7"/>
        <v>0</v>
      </c>
      <c r="L38" s="45"/>
      <c r="M38" s="45">
        <f t="shared" ca="1" si="16"/>
        <v>0</v>
      </c>
      <c r="N38" s="257">
        <f t="shared" ca="1" si="8"/>
        <v>0</v>
      </c>
      <c r="O38" s="23"/>
      <c r="P38" s="255">
        <f t="shared" ca="1" si="9"/>
        <v>0</v>
      </c>
      <c r="Q38" s="163">
        <f t="shared" ca="1" si="10"/>
        <v>0</v>
      </c>
      <c r="R38" s="164">
        <f ca="1">NPV(Q37,K38:$K$244) + ($A$13+$A$14+$A$15)/POWER(1+Q37,$A$28-D38+1)</f>
        <v>0</v>
      </c>
      <c r="S38" s="164">
        <f ca="1">NPV(Q38,K38:$K$244) + ($A$13+$A$14+$A$15)/POWER(1+Q38,$A$28-D38+1)</f>
        <v>0</v>
      </c>
      <c r="T38" s="45">
        <f t="shared" ca="1" si="11"/>
        <v>0</v>
      </c>
      <c r="U38" s="45">
        <f t="shared" ca="1" si="17"/>
        <v>0</v>
      </c>
      <c r="V38" s="45">
        <f t="shared" ca="1" si="18"/>
        <v>0</v>
      </c>
      <c r="W38" s="45">
        <f t="shared" ca="1" si="12"/>
        <v>0</v>
      </c>
      <c r="X38" s="25">
        <f t="shared" ca="1" si="1"/>
        <v>0</v>
      </c>
      <c r="Z38" s="28">
        <f t="shared" ca="1" si="19"/>
        <v>0</v>
      </c>
      <c r="AA38" s="233"/>
      <c r="AB38" s="45">
        <f t="shared" ca="1" si="13"/>
        <v>0</v>
      </c>
      <c r="AC38" s="45">
        <f t="shared" ca="1" si="2"/>
        <v>0</v>
      </c>
      <c r="AD38" s="25">
        <f t="shared" ca="1" si="3"/>
        <v>0</v>
      </c>
    </row>
    <row r="39" spans="1:30" ht="14.75" customHeight="1" x14ac:dyDescent="0.35">
      <c r="A39" s="108" t="str">
        <f ca="1">VLOOKUP($B$3,'Input Table'!B:V,20,0)</f>
        <v>Please Select</v>
      </c>
      <c r="B39" s="34" t="s">
        <v>53</v>
      </c>
      <c r="D39" s="20">
        <v>35</v>
      </c>
      <c r="E39" s="21">
        <f t="shared" ca="1" si="14"/>
        <v>12784</v>
      </c>
      <c r="F39" s="44">
        <f t="shared" ca="1" si="4"/>
        <v>13148</v>
      </c>
      <c r="G39" s="22" t="s">
        <v>119</v>
      </c>
      <c r="H39" s="44">
        <f t="shared" ca="1" si="15"/>
        <v>12784</v>
      </c>
      <c r="I39" s="45">
        <f t="shared" ca="1" si="5"/>
        <v>0</v>
      </c>
      <c r="J39" s="45">
        <f t="shared" ca="1" si="6"/>
        <v>0</v>
      </c>
      <c r="K39" s="45">
        <f t="shared" ca="1" si="7"/>
        <v>0</v>
      </c>
      <c r="L39" s="45"/>
      <c r="M39" s="45">
        <f t="shared" ca="1" si="16"/>
        <v>0</v>
      </c>
      <c r="N39" s="257">
        <f t="shared" ca="1" si="8"/>
        <v>0</v>
      </c>
      <c r="O39" s="23"/>
      <c r="P39" s="255">
        <f t="shared" ca="1" si="9"/>
        <v>0</v>
      </c>
      <c r="Q39" s="163">
        <f t="shared" ca="1" si="10"/>
        <v>0</v>
      </c>
      <c r="R39" s="164">
        <f ca="1">NPV(Q38,K39:$K$244) + ($A$13+$A$14+$A$15)/POWER(1+Q38,$A$28-D39+1)</f>
        <v>0</v>
      </c>
      <c r="S39" s="164">
        <f ca="1">NPV(Q39,K39:$K$244) + ($A$13+$A$14+$A$15)/POWER(1+Q39,$A$28-D39+1)</f>
        <v>0</v>
      </c>
      <c r="T39" s="45">
        <f t="shared" ca="1" si="11"/>
        <v>0</v>
      </c>
      <c r="U39" s="45">
        <f t="shared" ca="1" si="17"/>
        <v>0</v>
      </c>
      <c r="V39" s="45">
        <f t="shared" ca="1" si="18"/>
        <v>0</v>
      </c>
      <c r="W39" s="45">
        <f t="shared" ca="1" si="12"/>
        <v>0</v>
      </c>
      <c r="X39" s="25">
        <f t="shared" ca="1" si="1"/>
        <v>0</v>
      </c>
      <c r="Z39" s="28">
        <f t="shared" ca="1" si="19"/>
        <v>0</v>
      </c>
      <c r="AA39" s="233"/>
      <c r="AB39" s="45">
        <f t="shared" ca="1" si="13"/>
        <v>0</v>
      </c>
      <c r="AC39" s="45">
        <f t="shared" ca="1" si="2"/>
        <v>0</v>
      </c>
      <c r="AD39" s="25">
        <f t="shared" ca="1" si="3"/>
        <v>0</v>
      </c>
    </row>
    <row r="40" spans="1:30" x14ac:dyDescent="0.35">
      <c r="A40" s="106">
        <f ca="1">VLOOKUP($B$3,'Input Table'!B:V,21,0)</f>
        <v>0</v>
      </c>
      <c r="B40" s="34" t="s">
        <v>265</v>
      </c>
      <c r="D40" s="20">
        <v>36</v>
      </c>
      <c r="E40" s="21">
        <f t="shared" ca="1" si="14"/>
        <v>13149</v>
      </c>
      <c r="F40" s="44">
        <f t="shared" ca="1" si="4"/>
        <v>13514</v>
      </c>
      <c r="G40" s="22" t="s">
        <v>119</v>
      </c>
      <c r="H40" s="44">
        <f t="shared" ca="1" si="15"/>
        <v>13149</v>
      </c>
      <c r="I40" s="45">
        <f t="shared" ca="1" si="5"/>
        <v>0</v>
      </c>
      <c r="J40" s="45">
        <f t="shared" ca="1" si="6"/>
        <v>0</v>
      </c>
      <c r="K40" s="45">
        <f t="shared" ca="1" si="7"/>
        <v>0</v>
      </c>
      <c r="L40" s="45"/>
      <c r="M40" s="45">
        <f t="shared" ca="1" si="16"/>
        <v>0</v>
      </c>
      <c r="N40" s="257">
        <f t="shared" ca="1" si="8"/>
        <v>0</v>
      </c>
      <c r="O40" s="23"/>
      <c r="P40" s="255">
        <f t="shared" ca="1" si="9"/>
        <v>0</v>
      </c>
      <c r="Q40" s="163">
        <f t="shared" ca="1" si="10"/>
        <v>0</v>
      </c>
      <c r="R40" s="164">
        <f ca="1">NPV(Q39,K40:$K$244) + ($A$13+$A$14+$A$15)/POWER(1+Q39,$A$28-D40+1)</f>
        <v>0</v>
      </c>
      <c r="S40" s="164">
        <f ca="1">NPV(Q40,K40:$K$244) + ($A$13+$A$14+$A$15)/POWER(1+Q40,$A$28-D40+1)</f>
        <v>0</v>
      </c>
      <c r="T40" s="45">
        <f t="shared" ca="1" si="11"/>
        <v>0</v>
      </c>
      <c r="U40" s="45">
        <f t="shared" ca="1" si="17"/>
        <v>0</v>
      </c>
      <c r="V40" s="45">
        <f t="shared" ca="1" si="18"/>
        <v>0</v>
      </c>
      <c r="W40" s="45">
        <f t="shared" ca="1" si="12"/>
        <v>0</v>
      </c>
      <c r="X40" s="25">
        <f t="shared" ca="1" si="1"/>
        <v>0</v>
      </c>
      <c r="Z40" s="28">
        <f t="shared" ca="1" si="19"/>
        <v>0</v>
      </c>
      <c r="AA40" s="233"/>
      <c r="AB40" s="45">
        <f t="shared" ca="1" si="13"/>
        <v>0</v>
      </c>
      <c r="AC40" s="45">
        <f t="shared" ca="1" si="2"/>
        <v>0</v>
      </c>
      <c r="AD40" s="25">
        <f t="shared" ca="1" si="3"/>
        <v>0</v>
      </c>
    </row>
    <row r="41" spans="1:30" x14ac:dyDescent="0.35">
      <c r="A41" s="109">
        <f ca="1">A28</f>
        <v>0</v>
      </c>
      <c r="B41" s="27" t="s">
        <v>255</v>
      </c>
      <c r="D41" s="20">
        <v>37</v>
      </c>
      <c r="E41" s="21">
        <f t="shared" ca="1" si="14"/>
        <v>13515</v>
      </c>
      <c r="F41" s="44">
        <f t="shared" ca="1" si="4"/>
        <v>13879</v>
      </c>
      <c r="G41" s="22" t="s">
        <v>119</v>
      </c>
      <c r="H41" s="44">
        <f t="shared" ca="1" si="15"/>
        <v>13515</v>
      </c>
      <c r="I41" s="45">
        <f t="shared" ca="1" si="5"/>
        <v>0</v>
      </c>
      <c r="J41" s="45">
        <f t="shared" ca="1" si="6"/>
        <v>0</v>
      </c>
      <c r="K41" s="45">
        <f t="shared" ca="1" si="7"/>
        <v>0</v>
      </c>
      <c r="L41" s="45"/>
      <c r="M41" s="45">
        <f t="shared" ca="1" si="16"/>
        <v>0</v>
      </c>
      <c r="N41" s="257">
        <f t="shared" ca="1" si="8"/>
        <v>0</v>
      </c>
      <c r="O41" s="23"/>
      <c r="P41" s="255">
        <f t="shared" ca="1" si="9"/>
        <v>0</v>
      </c>
      <c r="Q41" s="163">
        <f t="shared" ca="1" si="10"/>
        <v>0</v>
      </c>
      <c r="R41" s="164">
        <f ca="1">NPV(Q40,K41:$K$244) + ($A$13+$A$14+$A$15)/POWER(1+Q40,$A$28-D41+1)</f>
        <v>0</v>
      </c>
      <c r="S41" s="164">
        <f ca="1">NPV(Q41,K41:$K$244) + ($A$13+$A$14+$A$15)/POWER(1+Q41,$A$28-D41+1)</f>
        <v>0</v>
      </c>
      <c r="T41" s="45">
        <f t="shared" ca="1" si="11"/>
        <v>0</v>
      </c>
      <c r="U41" s="45">
        <f t="shared" ca="1" si="17"/>
        <v>0</v>
      </c>
      <c r="V41" s="45">
        <f t="shared" ca="1" si="18"/>
        <v>0</v>
      </c>
      <c r="W41" s="45">
        <f t="shared" ca="1" si="12"/>
        <v>0</v>
      </c>
      <c r="X41" s="25">
        <f t="shared" ca="1" si="1"/>
        <v>0</v>
      </c>
      <c r="Z41" s="28">
        <f t="shared" ca="1" si="19"/>
        <v>0</v>
      </c>
      <c r="AA41" s="233"/>
      <c r="AB41" s="45">
        <f t="shared" ca="1" si="13"/>
        <v>0</v>
      </c>
      <c r="AC41" s="45">
        <f t="shared" ca="1" si="2"/>
        <v>0</v>
      </c>
      <c r="AD41" s="25">
        <f t="shared" ca="1" si="3"/>
        <v>0</v>
      </c>
    </row>
    <row r="42" spans="1:30" ht="15" thickBot="1" x14ac:dyDescent="0.4">
      <c r="A42" s="35">
        <f ca="1">IF(A39="Yes",A40,A41)</f>
        <v>0</v>
      </c>
      <c r="B42" s="32" t="s">
        <v>55</v>
      </c>
      <c r="D42" s="20">
        <v>38</v>
      </c>
      <c r="E42" s="21">
        <f t="shared" ca="1" si="14"/>
        <v>13880</v>
      </c>
      <c r="F42" s="44">
        <f t="shared" ca="1" si="4"/>
        <v>14244</v>
      </c>
      <c r="G42" s="22" t="s">
        <v>119</v>
      </c>
      <c r="H42" s="44">
        <f t="shared" ca="1" si="15"/>
        <v>13880</v>
      </c>
      <c r="I42" s="45">
        <f t="shared" ca="1" si="5"/>
        <v>0</v>
      </c>
      <c r="J42" s="45">
        <f t="shared" ca="1" si="6"/>
        <v>0</v>
      </c>
      <c r="K42" s="45">
        <f t="shared" ca="1" si="7"/>
        <v>0</v>
      </c>
      <c r="L42" s="45"/>
      <c r="M42" s="45">
        <f t="shared" ca="1" si="16"/>
        <v>0</v>
      </c>
      <c r="N42" s="257">
        <f t="shared" ca="1" si="8"/>
        <v>0</v>
      </c>
      <c r="O42" s="23"/>
      <c r="P42" s="255">
        <f t="shared" ca="1" si="9"/>
        <v>0</v>
      </c>
      <c r="Q42" s="163">
        <f t="shared" ca="1" si="10"/>
        <v>0</v>
      </c>
      <c r="R42" s="164">
        <f ca="1">NPV(Q41,K42:$K$244) + ($A$13+$A$14+$A$15)/POWER(1+Q41,$A$28-D42+1)</f>
        <v>0</v>
      </c>
      <c r="S42" s="164">
        <f ca="1">NPV(Q42,K42:$K$244) + ($A$13+$A$14+$A$15)/POWER(1+Q42,$A$28-D42+1)</f>
        <v>0</v>
      </c>
      <c r="T42" s="45">
        <f t="shared" ca="1" si="11"/>
        <v>0</v>
      </c>
      <c r="U42" s="45">
        <f t="shared" ca="1" si="17"/>
        <v>0</v>
      </c>
      <c r="V42" s="45">
        <f t="shared" ca="1" si="18"/>
        <v>0</v>
      </c>
      <c r="W42" s="45">
        <f t="shared" ca="1" si="12"/>
        <v>0</v>
      </c>
      <c r="X42" s="25">
        <f t="shared" ca="1" si="1"/>
        <v>0</v>
      </c>
      <c r="Z42" s="28">
        <f t="shared" ca="1" si="19"/>
        <v>0</v>
      </c>
      <c r="AA42" s="233"/>
      <c r="AB42" s="45">
        <f t="shared" ca="1" si="13"/>
        <v>0</v>
      </c>
      <c r="AC42" s="45">
        <f t="shared" ca="1" si="2"/>
        <v>0</v>
      </c>
      <c r="AD42" s="25">
        <f t="shared" ca="1" si="3"/>
        <v>0</v>
      </c>
    </row>
    <row r="43" spans="1:30" x14ac:dyDescent="0.35">
      <c r="D43" s="20">
        <v>39</v>
      </c>
      <c r="E43" s="21">
        <f t="shared" ca="1" si="14"/>
        <v>14245</v>
      </c>
      <c r="F43" s="44">
        <f t="shared" ca="1" si="4"/>
        <v>14609</v>
      </c>
      <c r="G43" s="22" t="s">
        <v>119</v>
      </c>
      <c r="H43" s="44">
        <f t="shared" ca="1" si="15"/>
        <v>14245</v>
      </c>
      <c r="I43" s="45">
        <f t="shared" ca="1" si="5"/>
        <v>0</v>
      </c>
      <c r="J43" s="45">
        <f t="shared" ca="1" si="6"/>
        <v>0</v>
      </c>
      <c r="K43" s="45">
        <f t="shared" ca="1" si="7"/>
        <v>0</v>
      </c>
      <c r="L43" s="45"/>
      <c r="M43" s="45">
        <f t="shared" ca="1" si="16"/>
        <v>0</v>
      </c>
      <c r="N43" s="257">
        <f t="shared" ca="1" si="8"/>
        <v>0</v>
      </c>
      <c r="O43" s="23"/>
      <c r="P43" s="255">
        <f t="shared" ca="1" si="9"/>
        <v>0</v>
      </c>
      <c r="Q43" s="163">
        <f t="shared" ca="1" si="10"/>
        <v>0</v>
      </c>
      <c r="R43" s="164">
        <f ca="1">NPV(Q42,K43:$K$244) + ($A$13+$A$14+$A$15)/POWER(1+Q42,$A$28-D43+1)</f>
        <v>0</v>
      </c>
      <c r="S43" s="164">
        <f ca="1">NPV(Q43,K43:$K$244) + ($A$13+$A$14+$A$15)/POWER(1+Q43,$A$28-D43+1)</f>
        <v>0</v>
      </c>
      <c r="T43" s="45">
        <f t="shared" ca="1" si="11"/>
        <v>0</v>
      </c>
      <c r="U43" s="45">
        <f t="shared" ca="1" si="17"/>
        <v>0</v>
      </c>
      <c r="V43" s="45">
        <f t="shared" ca="1" si="18"/>
        <v>0</v>
      </c>
      <c r="W43" s="45">
        <f t="shared" ca="1" si="12"/>
        <v>0</v>
      </c>
      <c r="X43" s="25">
        <f t="shared" ca="1" si="1"/>
        <v>0</v>
      </c>
      <c r="Z43" s="28">
        <f t="shared" ca="1" si="19"/>
        <v>0</v>
      </c>
      <c r="AA43" s="233"/>
      <c r="AB43" s="45">
        <f t="shared" ca="1" si="13"/>
        <v>0</v>
      </c>
      <c r="AC43" s="45">
        <f t="shared" ca="1" si="2"/>
        <v>0</v>
      </c>
      <c r="AD43" s="25">
        <f t="shared" ca="1" si="3"/>
        <v>0</v>
      </c>
    </row>
    <row r="44" spans="1:30" x14ac:dyDescent="0.35">
      <c r="D44" s="20">
        <v>40</v>
      </c>
      <c r="E44" s="21">
        <f t="shared" ca="1" si="14"/>
        <v>14610</v>
      </c>
      <c r="F44" s="44">
        <f t="shared" ca="1" si="4"/>
        <v>14975</v>
      </c>
      <c r="G44" s="22" t="s">
        <v>119</v>
      </c>
      <c r="H44" s="44">
        <f t="shared" ca="1" si="15"/>
        <v>14610</v>
      </c>
      <c r="I44" s="45">
        <f t="shared" ca="1" si="5"/>
        <v>0</v>
      </c>
      <c r="J44" s="45">
        <f t="shared" ca="1" si="6"/>
        <v>0</v>
      </c>
      <c r="K44" s="45">
        <f t="shared" ca="1" si="7"/>
        <v>0</v>
      </c>
      <c r="L44" s="45"/>
      <c r="M44" s="45">
        <f t="shared" ca="1" si="16"/>
        <v>0</v>
      </c>
      <c r="N44" s="257">
        <f t="shared" ca="1" si="8"/>
        <v>0</v>
      </c>
      <c r="O44" s="23"/>
      <c r="P44" s="255">
        <f t="shared" ca="1" si="9"/>
        <v>0</v>
      </c>
      <c r="Q44" s="163">
        <f t="shared" ca="1" si="10"/>
        <v>0</v>
      </c>
      <c r="R44" s="164">
        <f ca="1">NPV(Q43,K44:$K$244) + ($A$13+$A$14+$A$15)/POWER(1+Q43,$A$28-D44+1)</f>
        <v>0</v>
      </c>
      <c r="S44" s="164">
        <f ca="1">NPV(Q44,K44:$K$244) + ($A$13+$A$14+$A$15)/POWER(1+Q44,$A$28-D44+1)</f>
        <v>0</v>
      </c>
      <c r="T44" s="45">
        <f t="shared" ca="1" si="11"/>
        <v>0</v>
      </c>
      <c r="U44" s="45">
        <f t="shared" ca="1" si="17"/>
        <v>0</v>
      </c>
      <c r="V44" s="45">
        <f t="shared" ca="1" si="18"/>
        <v>0</v>
      </c>
      <c r="W44" s="45">
        <f t="shared" ca="1" si="12"/>
        <v>0</v>
      </c>
      <c r="X44" s="25">
        <f t="shared" ca="1" si="1"/>
        <v>0</v>
      </c>
      <c r="Z44" s="28">
        <f t="shared" ca="1" si="19"/>
        <v>0</v>
      </c>
      <c r="AA44" s="233"/>
      <c r="AB44" s="45">
        <f t="shared" ca="1" si="13"/>
        <v>0</v>
      </c>
      <c r="AC44" s="45">
        <f t="shared" ca="1" si="2"/>
        <v>0</v>
      </c>
      <c r="AD44" s="25">
        <f t="shared" ca="1" si="3"/>
        <v>0</v>
      </c>
    </row>
    <row r="45" spans="1:30" x14ac:dyDescent="0.35">
      <c r="D45" s="20">
        <v>41</v>
      </c>
      <c r="E45" s="21">
        <f t="shared" ca="1" si="14"/>
        <v>14976</v>
      </c>
      <c r="F45" s="44">
        <f t="shared" ca="1" si="4"/>
        <v>15340</v>
      </c>
      <c r="G45" s="22" t="s">
        <v>119</v>
      </c>
      <c r="H45" s="44">
        <f t="shared" ca="1" si="15"/>
        <v>14976</v>
      </c>
      <c r="I45" s="45">
        <f t="shared" ca="1" si="5"/>
        <v>0</v>
      </c>
      <c r="J45" s="45">
        <f t="shared" ca="1" si="6"/>
        <v>0</v>
      </c>
      <c r="K45" s="45">
        <f t="shared" ca="1" si="7"/>
        <v>0</v>
      </c>
      <c r="L45" s="45"/>
      <c r="M45" s="45">
        <f t="shared" ca="1" si="16"/>
        <v>0</v>
      </c>
      <c r="N45" s="257">
        <f t="shared" ca="1" si="8"/>
        <v>0</v>
      </c>
      <c r="O45" s="23"/>
      <c r="P45" s="255">
        <f t="shared" ca="1" si="9"/>
        <v>0</v>
      </c>
      <c r="Q45" s="163">
        <f t="shared" ca="1" si="10"/>
        <v>0</v>
      </c>
      <c r="R45" s="164">
        <f ca="1">NPV(Q44,K45:$K$244) + ($A$13+$A$14+$A$15)/POWER(1+Q44,$A$28-D45+1)</f>
        <v>0</v>
      </c>
      <c r="S45" s="164">
        <f ca="1">NPV(Q45,K45:$K$244) + ($A$13+$A$14+$A$15)/POWER(1+Q45,$A$28-D45+1)</f>
        <v>0</v>
      </c>
      <c r="T45" s="45">
        <f t="shared" ca="1" si="11"/>
        <v>0</v>
      </c>
      <c r="U45" s="45">
        <f t="shared" ca="1" si="17"/>
        <v>0</v>
      </c>
      <c r="V45" s="45">
        <f t="shared" ca="1" si="18"/>
        <v>0</v>
      </c>
      <c r="W45" s="45">
        <f t="shared" ca="1" si="12"/>
        <v>0</v>
      </c>
      <c r="X45" s="25">
        <f t="shared" ca="1" si="1"/>
        <v>0</v>
      </c>
      <c r="Z45" s="28">
        <f t="shared" ca="1" si="19"/>
        <v>0</v>
      </c>
      <c r="AA45" s="233"/>
      <c r="AB45" s="45">
        <f t="shared" ca="1" si="13"/>
        <v>0</v>
      </c>
      <c r="AC45" s="45">
        <f t="shared" ca="1" si="2"/>
        <v>0</v>
      </c>
      <c r="AD45" s="25">
        <f t="shared" ca="1" si="3"/>
        <v>0</v>
      </c>
    </row>
    <row r="46" spans="1:30" x14ac:dyDescent="0.35">
      <c r="A46" s="238"/>
      <c r="B46" s="239" t="s">
        <v>56</v>
      </c>
      <c r="D46" s="20">
        <v>42</v>
      </c>
      <c r="E46" s="21">
        <f t="shared" ca="1" si="14"/>
        <v>15341</v>
      </c>
      <c r="F46" s="44">
        <f t="shared" ca="1" si="4"/>
        <v>15705</v>
      </c>
      <c r="G46" s="22" t="s">
        <v>119</v>
      </c>
      <c r="H46" s="44">
        <f t="shared" ca="1" si="15"/>
        <v>15341</v>
      </c>
      <c r="I46" s="45">
        <f t="shared" ca="1" si="5"/>
        <v>0</v>
      </c>
      <c r="J46" s="45">
        <f t="shared" ca="1" si="6"/>
        <v>0</v>
      </c>
      <c r="K46" s="45">
        <f t="shared" ca="1" si="7"/>
        <v>0</v>
      </c>
      <c r="L46" s="45"/>
      <c r="M46" s="45">
        <f t="shared" ca="1" si="16"/>
        <v>0</v>
      </c>
      <c r="N46" s="257">
        <f t="shared" ca="1" si="8"/>
        <v>0</v>
      </c>
      <c r="O46" s="23"/>
      <c r="P46" s="255">
        <f t="shared" ca="1" si="9"/>
        <v>0</v>
      </c>
      <c r="Q46" s="163">
        <f t="shared" ca="1" si="10"/>
        <v>0</v>
      </c>
      <c r="R46" s="164">
        <f ca="1">NPV(Q45,K46:$K$244) + ($A$13+$A$14+$A$15)/POWER(1+Q45,$A$28-D46+1)</f>
        <v>0</v>
      </c>
      <c r="S46" s="164">
        <f ca="1">NPV(Q46,K46:$K$244) + ($A$13+$A$14+$A$15)/POWER(1+Q46,$A$28-D46+1)</f>
        <v>0</v>
      </c>
      <c r="T46" s="45">
        <f t="shared" ca="1" si="11"/>
        <v>0</v>
      </c>
      <c r="U46" s="45">
        <f t="shared" ca="1" si="17"/>
        <v>0</v>
      </c>
      <c r="V46" s="45">
        <f t="shared" ca="1" si="18"/>
        <v>0</v>
      </c>
      <c r="W46" s="45">
        <f t="shared" ca="1" si="12"/>
        <v>0</v>
      </c>
      <c r="X46" s="25">
        <f t="shared" ca="1" si="1"/>
        <v>0</v>
      </c>
      <c r="Z46" s="28">
        <f t="shared" ca="1" si="19"/>
        <v>0</v>
      </c>
      <c r="AA46" s="233"/>
      <c r="AB46" s="45">
        <f t="shared" ca="1" si="13"/>
        <v>0</v>
      </c>
      <c r="AC46" s="45">
        <f t="shared" ca="1" si="2"/>
        <v>0</v>
      </c>
      <c r="AD46" s="25">
        <f t="shared" ca="1" si="3"/>
        <v>0</v>
      </c>
    </row>
    <row r="47" spans="1:30" x14ac:dyDescent="0.35">
      <c r="A47" s="240">
        <f ca="1">A21</f>
        <v>0</v>
      </c>
      <c r="B47" s="241" t="s">
        <v>57</v>
      </c>
      <c r="D47" s="20">
        <v>43</v>
      </c>
      <c r="E47" s="21">
        <f t="shared" ca="1" si="14"/>
        <v>15706</v>
      </c>
      <c r="F47" s="44">
        <f t="shared" ca="1" si="4"/>
        <v>16070</v>
      </c>
      <c r="G47" s="22" t="s">
        <v>119</v>
      </c>
      <c r="H47" s="44">
        <f t="shared" ca="1" si="15"/>
        <v>15706</v>
      </c>
      <c r="I47" s="45">
        <f t="shared" ca="1" si="5"/>
        <v>0</v>
      </c>
      <c r="J47" s="45">
        <f t="shared" ca="1" si="6"/>
        <v>0</v>
      </c>
      <c r="K47" s="45">
        <f t="shared" ca="1" si="7"/>
        <v>0</v>
      </c>
      <c r="L47" s="45"/>
      <c r="M47" s="45">
        <f t="shared" ca="1" si="16"/>
        <v>0</v>
      </c>
      <c r="N47" s="257">
        <f t="shared" ca="1" si="8"/>
        <v>0</v>
      </c>
      <c r="O47" s="23"/>
      <c r="P47" s="255">
        <f t="shared" ca="1" si="9"/>
        <v>0</v>
      </c>
      <c r="Q47" s="163">
        <f t="shared" ca="1" si="10"/>
        <v>0</v>
      </c>
      <c r="R47" s="164">
        <f ca="1">NPV(Q46,K47:$K$244) + ($A$13+$A$14+$A$15)/POWER(1+Q46,$A$28-D47+1)</f>
        <v>0</v>
      </c>
      <c r="S47" s="164">
        <f ca="1">NPV(Q47,K47:$K$244) + ($A$13+$A$14+$A$15)/POWER(1+Q47,$A$28-D47+1)</f>
        <v>0</v>
      </c>
      <c r="T47" s="45">
        <f t="shared" ca="1" si="11"/>
        <v>0</v>
      </c>
      <c r="U47" s="45">
        <f t="shared" ca="1" si="17"/>
        <v>0</v>
      </c>
      <c r="V47" s="45">
        <f t="shared" ca="1" si="18"/>
        <v>0</v>
      </c>
      <c r="W47" s="45">
        <f t="shared" ca="1" si="12"/>
        <v>0</v>
      </c>
      <c r="X47" s="25">
        <f t="shared" ca="1" si="1"/>
        <v>0</v>
      </c>
      <c r="Z47" s="28">
        <f t="shared" ca="1" si="19"/>
        <v>0</v>
      </c>
      <c r="AA47" s="233"/>
      <c r="AB47" s="45">
        <f t="shared" ca="1" si="13"/>
        <v>0</v>
      </c>
      <c r="AC47" s="45">
        <f t="shared" ca="1" si="2"/>
        <v>0</v>
      </c>
      <c r="AD47" s="25">
        <f t="shared" ca="1" si="3"/>
        <v>0</v>
      </c>
    </row>
    <row r="48" spans="1:30" x14ac:dyDescent="0.35">
      <c r="A48" s="240">
        <f ca="1">SUM(U5:U244)</f>
        <v>0</v>
      </c>
      <c r="B48" s="242" t="s">
        <v>58</v>
      </c>
      <c r="D48" s="20">
        <v>44</v>
      </c>
      <c r="E48" s="21">
        <f t="shared" ca="1" si="14"/>
        <v>16071</v>
      </c>
      <c r="F48" s="44">
        <f t="shared" ca="1" si="4"/>
        <v>16436</v>
      </c>
      <c r="G48" s="22" t="s">
        <v>119</v>
      </c>
      <c r="H48" s="44">
        <f t="shared" ca="1" si="15"/>
        <v>16071</v>
      </c>
      <c r="I48" s="45">
        <f t="shared" ca="1" si="5"/>
        <v>0</v>
      </c>
      <c r="J48" s="45">
        <f t="shared" ca="1" si="6"/>
        <v>0</v>
      </c>
      <c r="K48" s="45">
        <f t="shared" ca="1" si="7"/>
        <v>0</v>
      </c>
      <c r="L48" s="45"/>
      <c r="M48" s="45">
        <f t="shared" ca="1" si="16"/>
        <v>0</v>
      </c>
      <c r="N48" s="257">
        <f t="shared" ca="1" si="8"/>
        <v>0</v>
      </c>
      <c r="O48" s="23"/>
      <c r="P48" s="255">
        <f t="shared" ca="1" si="9"/>
        <v>0</v>
      </c>
      <c r="Q48" s="163">
        <f t="shared" ca="1" si="10"/>
        <v>0</v>
      </c>
      <c r="R48" s="164">
        <f ca="1">NPV(Q47,K48:$K$244) + ($A$13+$A$14+$A$15)/POWER(1+Q47,$A$28-D48+1)</f>
        <v>0</v>
      </c>
      <c r="S48" s="164">
        <f ca="1">NPV(Q48,K48:$K$244) + ($A$13+$A$14+$A$15)/POWER(1+Q48,$A$28-D48+1)</f>
        <v>0</v>
      </c>
      <c r="T48" s="45">
        <f t="shared" ca="1" si="11"/>
        <v>0</v>
      </c>
      <c r="U48" s="45">
        <f t="shared" ca="1" si="17"/>
        <v>0</v>
      </c>
      <c r="V48" s="45">
        <f t="shared" ca="1" si="18"/>
        <v>0</v>
      </c>
      <c r="W48" s="45">
        <f t="shared" ca="1" si="12"/>
        <v>0</v>
      </c>
      <c r="X48" s="25">
        <f t="shared" ca="1" si="1"/>
        <v>0</v>
      </c>
      <c r="Z48" s="28">
        <f t="shared" ca="1" si="19"/>
        <v>0</v>
      </c>
      <c r="AA48" s="233"/>
      <c r="AB48" s="45">
        <f t="shared" ca="1" si="13"/>
        <v>0</v>
      </c>
      <c r="AC48" s="45">
        <f t="shared" ca="1" si="2"/>
        <v>0</v>
      </c>
      <c r="AD48" s="25">
        <f t="shared" ca="1" si="3"/>
        <v>0</v>
      </c>
    </row>
    <row r="49" spans="1:30" x14ac:dyDescent="0.35">
      <c r="A49" s="240">
        <f ca="1">SUM(W5:W244)</f>
        <v>0</v>
      </c>
      <c r="B49" s="241" t="s">
        <v>59</v>
      </c>
      <c r="D49" s="20">
        <v>45</v>
      </c>
      <c r="E49" s="21">
        <f t="shared" ca="1" si="14"/>
        <v>16437</v>
      </c>
      <c r="F49" s="44">
        <f t="shared" ca="1" si="4"/>
        <v>16801</v>
      </c>
      <c r="G49" s="22" t="s">
        <v>119</v>
      </c>
      <c r="H49" s="44">
        <f t="shared" ca="1" si="15"/>
        <v>16437</v>
      </c>
      <c r="I49" s="45">
        <f t="shared" ca="1" si="5"/>
        <v>0</v>
      </c>
      <c r="J49" s="45">
        <f t="shared" ca="1" si="6"/>
        <v>0</v>
      </c>
      <c r="K49" s="45">
        <f t="shared" ca="1" si="7"/>
        <v>0</v>
      </c>
      <c r="L49" s="45"/>
      <c r="M49" s="45">
        <f t="shared" ca="1" si="16"/>
        <v>0</v>
      </c>
      <c r="N49" s="257">
        <f t="shared" ca="1" si="8"/>
        <v>0</v>
      </c>
      <c r="O49" s="23"/>
      <c r="P49" s="255">
        <f t="shared" ca="1" si="9"/>
        <v>0</v>
      </c>
      <c r="Q49" s="163">
        <f t="shared" ca="1" si="10"/>
        <v>0</v>
      </c>
      <c r="R49" s="164">
        <f ca="1">NPV(Q48,K49:$K$244) + ($A$13+$A$14+$A$15)/POWER(1+Q48,$A$28-D49+1)</f>
        <v>0</v>
      </c>
      <c r="S49" s="164">
        <f ca="1">NPV(Q49,K49:$K$244) + ($A$13+$A$14+$A$15)/POWER(1+Q49,$A$28-D49+1)</f>
        <v>0</v>
      </c>
      <c r="T49" s="45">
        <f t="shared" ca="1" si="11"/>
        <v>0</v>
      </c>
      <c r="U49" s="45">
        <f t="shared" ca="1" si="17"/>
        <v>0</v>
      </c>
      <c r="V49" s="45">
        <f t="shared" ca="1" si="18"/>
        <v>0</v>
      </c>
      <c r="W49" s="45">
        <f t="shared" ca="1" si="12"/>
        <v>0</v>
      </c>
      <c r="X49" s="25">
        <f t="shared" ca="1" si="1"/>
        <v>0</v>
      </c>
      <c r="Z49" s="28">
        <f t="shared" ca="1" si="19"/>
        <v>0</v>
      </c>
      <c r="AA49" s="233"/>
      <c r="AB49" s="45">
        <f t="shared" ca="1" si="13"/>
        <v>0</v>
      </c>
      <c r="AC49" s="45">
        <f t="shared" ca="1" si="2"/>
        <v>0</v>
      </c>
      <c r="AD49" s="25">
        <f t="shared" ca="1" si="3"/>
        <v>0</v>
      </c>
    </row>
    <row r="50" spans="1:30" x14ac:dyDescent="0.35">
      <c r="A50" s="240">
        <f ca="1">SUM(V5:V244)</f>
        <v>0</v>
      </c>
      <c r="B50" s="242" t="s">
        <v>60</v>
      </c>
      <c r="D50" s="20">
        <v>46</v>
      </c>
      <c r="E50" s="21">
        <f t="shared" ca="1" si="14"/>
        <v>16802</v>
      </c>
      <c r="F50" s="44">
        <f t="shared" ca="1" si="4"/>
        <v>17166</v>
      </c>
      <c r="G50" s="22" t="s">
        <v>119</v>
      </c>
      <c r="H50" s="44">
        <f t="shared" ca="1" si="15"/>
        <v>16802</v>
      </c>
      <c r="I50" s="45">
        <f t="shared" ca="1" si="5"/>
        <v>0</v>
      </c>
      <c r="J50" s="45">
        <f t="shared" ca="1" si="6"/>
        <v>0</v>
      </c>
      <c r="K50" s="45">
        <f t="shared" ca="1" si="7"/>
        <v>0</v>
      </c>
      <c r="L50" s="45"/>
      <c r="M50" s="45">
        <f t="shared" ca="1" si="16"/>
        <v>0</v>
      </c>
      <c r="N50" s="257">
        <f t="shared" ca="1" si="8"/>
        <v>0</v>
      </c>
      <c r="O50" s="23"/>
      <c r="P50" s="255">
        <f t="shared" ca="1" si="9"/>
        <v>0</v>
      </c>
      <c r="Q50" s="163">
        <f t="shared" ca="1" si="10"/>
        <v>0</v>
      </c>
      <c r="R50" s="164">
        <f ca="1">NPV(Q49,K50:$K$244) + ($A$13+$A$14+$A$15)/POWER(1+Q49,$A$28-D50+1)</f>
        <v>0</v>
      </c>
      <c r="S50" s="164">
        <f ca="1">NPV(Q50,K50:$K$244) + ($A$13+$A$14+$A$15)/POWER(1+Q50,$A$28-D50+1)</f>
        <v>0</v>
      </c>
      <c r="T50" s="45">
        <f t="shared" ca="1" si="11"/>
        <v>0</v>
      </c>
      <c r="U50" s="45">
        <f t="shared" ca="1" si="17"/>
        <v>0</v>
      </c>
      <c r="V50" s="45">
        <f t="shared" ca="1" si="18"/>
        <v>0</v>
      </c>
      <c r="W50" s="45">
        <f t="shared" ca="1" si="12"/>
        <v>0</v>
      </c>
      <c r="X50" s="25">
        <f t="shared" ca="1" si="1"/>
        <v>0</v>
      </c>
      <c r="Z50" s="28">
        <f t="shared" ca="1" si="19"/>
        <v>0</v>
      </c>
      <c r="AA50" s="233"/>
      <c r="AB50" s="45">
        <f t="shared" ca="1" si="13"/>
        <v>0</v>
      </c>
      <c r="AC50" s="45">
        <f t="shared" ca="1" si="2"/>
        <v>0</v>
      </c>
      <c r="AD50" s="25">
        <f t="shared" ca="1" si="3"/>
        <v>0</v>
      </c>
    </row>
    <row r="51" spans="1:30" x14ac:dyDescent="0.35">
      <c r="A51" s="240">
        <f ca="1">-(A13+A14+A15)</f>
        <v>0</v>
      </c>
      <c r="B51" s="243" t="s">
        <v>61</v>
      </c>
      <c r="C51" s="36"/>
      <c r="D51" s="20">
        <v>47</v>
      </c>
      <c r="E51" s="21">
        <f t="shared" ca="1" si="14"/>
        <v>17167</v>
      </c>
      <c r="F51" s="44">
        <f t="shared" ca="1" si="4"/>
        <v>17531</v>
      </c>
      <c r="G51" s="22" t="s">
        <v>119</v>
      </c>
      <c r="H51" s="44">
        <f t="shared" ca="1" si="15"/>
        <v>17167</v>
      </c>
      <c r="I51" s="45">
        <f t="shared" ca="1" si="5"/>
        <v>0</v>
      </c>
      <c r="J51" s="45">
        <f t="shared" ca="1" si="6"/>
        <v>0</v>
      </c>
      <c r="K51" s="45">
        <f t="shared" ca="1" si="7"/>
        <v>0</v>
      </c>
      <c r="L51" s="45"/>
      <c r="M51" s="45">
        <f t="shared" ca="1" si="16"/>
        <v>0</v>
      </c>
      <c r="N51" s="257">
        <f t="shared" ca="1" si="8"/>
        <v>0</v>
      </c>
      <c r="O51" s="23"/>
      <c r="P51" s="255">
        <f t="shared" ca="1" si="9"/>
        <v>0</v>
      </c>
      <c r="Q51" s="163">
        <f t="shared" ca="1" si="10"/>
        <v>0</v>
      </c>
      <c r="R51" s="164">
        <f ca="1">NPV(Q50,K51:$K$244) + ($A$13+$A$14+$A$15)/POWER(1+Q50,$A$28-D51+1)</f>
        <v>0</v>
      </c>
      <c r="S51" s="164">
        <f ca="1">NPV(Q51,K51:$K$244) + ($A$13+$A$14+$A$15)/POWER(1+Q51,$A$28-D51+1)</f>
        <v>0</v>
      </c>
      <c r="T51" s="45">
        <f t="shared" ca="1" si="11"/>
        <v>0</v>
      </c>
      <c r="U51" s="45">
        <f t="shared" ca="1" si="17"/>
        <v>0</v>
      </c>
      <c r="V51" s="45">
        <f t="shared" ca="1" si="18"/>
        <v>0</v>
      </c>
      <c r="W51" s="45">
        <f t="shared" ca="1" si="12"/>
        <v>0</v>
      </c>
      <c r="X51" s="25">
        <f t="shared" ca="1" si="1"/>
        <v>0</v>
      </c>
      <c r="Z51" s="28">
        <f t="shared" ca="1" si="19"/>
        <v>0</v>
      </c>
      <c r="AA51" s="233"/>
      <c r="AB51" s="45">
        <f t="shared" ca="1" si="13"/>
        <v>0</v>
      </c>
      <c r="AC51" s="45">
        <f t="shared" ca="1" si="2"/>
        <v>0</v>
      </c>
      <c r="AD51" s="25">
        <f t="shared" ca="1" si="3"/>
        <v>0</v>
      </c>
    </row>
    <row r="52" spans="1:30" x14ac:dyDescent="0.35">
      <c r="A52" s="244">
        <f ca="1">SUM(A47:A51)</f>
        <v>0</v>
      </c>
      <c r="B52" s="245" t="s">
        <v>254</v>
      </c>
      <c r="C52" s="38"/>
      <c r="D52" s="20">
        <v>48</v>
      </c>
      <c r="E52" s="21">
        <f t="shared" ca="1" si="14"/>
        <v>17532</v>
      </c>
      <c r="F52" s="44">
        <f t="shared" ca="1" si="4"/>
        <v>17897</v>
      </c>
      <c r="G52" s="22" t="s">
        <v>119</v>
      </c>
      <c r="H52" s="44">
        <f t="shared" ca="1" si="15"/>
        <v>17532</v>
      </c>
      <c r="I52" s="45">
        <f t="shared" ca="1" si="5"/>
        <v>0</v>
      </c>
      <c r="J52" s="45">
        <f t="shared" ca="1" si="6"/>
        <v>0</v>
      </c>
      <c r="K52" s="45">
        <f t="shared" ca="1" si="7"/>
        <v>0</v>
      </c>
      <c r="L52" s="45"/>
      <c r="M52" s="45">
        <f t="shared" ca="1" si="16"/>
        <v>0</v>
      </c>
      <c r="N52" s="257">
        <f t="shared" ca="1" si="8"/>
        <v>0</v>
      </c>
      <c r="O52" s="23"/>
      <c r="P52" s="255">
        <f t="shared" ca="1" si="9"/>
        <v>0</v>
      </c>
      <c r="Q52" s="163">
        <f t="shared" ca="1" si="10"/>
        <v>0</v>
      </c>
      <c r="R52" s="164">
        <f ca="1">NPV(Q51,K52:$K$244) + ($A$13+$A$14+$A$15)/POWER(1+Q51,$A$28-D52+1)</f>
        <v>0</v>
      </c>
      <c r="S52" s="164">
        <f ca="1">NPV(Q52,K52:$K$244) + ($A$13+$A$14+$A$15)/POWER(1+Q52,$A$28-D52+1)</f>
        <v>0</v>
      </c>
      <c r="T52" s="45">
        <f t="shared" ca="1" si="11"/>
        <v>0</v>
      </c>
      <c r="U52" s="45">
        <f t="shared" ca="1" si="17"/>
        <v>0</v>
      </c>
      <c r="V52" s="45">
        <f t="shared" ca="1" si="18"/>
        <v>0</v>
      </c>
      <c r="W52" s="45">
        <f t="shared" ca="1" si="12"/>
        <v>0</v>
      </c>
      <c r="X52" s="25">
        <f t="shared" ca="1" si="1"/>
        <v>0</v>
      </c>
      <c r="Z52" s="28">
        <f t="shared" ca="1" si="19"/>
        <v>0</v>
      </c>
      <c r="AA52" s="233"/>
      <c r="AB52" s="45">
        <f t="shared" ca="1" si="13"/>
        <v>0</v>
      </c>
      <c r="AC52" s="45">
        <f t="shared" ca="1" si="2"/>
        <v>0</v>
      </c>
      <c r="AD52" s="25">
        <f t="shared" ca="1" si="3"/>
        <v>0</v>
      </c>
    </row>
    <row r="53" spans="1:30" x14ac:dyDescent="0.35">
      <c r="A53" s="37"/>
      <c r="B53" s="37"/>
      <c r="C53" s="39"/>
      <c r="D53" s="20">
        <v>49</v>
      </c>
      <c r="E53" s="21">
        <f t="shared" ca="1" si="14"/>
        <v>17898</v>
      </c>
      <c r="F53" s="44">
        <f t="shared" ca="1" si="4"/>
        <v>18262</v>
      </c>
      <c r="G53" s="22" t="s">
        <v>119</v>
      </c>
      <c r="H53" s="44">
        <f t="shared" ca="1" si="15"/>
        <v>17898</v>
      </c>
      <c r="I53" s="45">
        <f t="shared" ca="1" si="5"/>
        <v>0</v>
      </c>
      <c r="J53" s="45">
        <f t="shared" ca="1" si="6"/>
        <v>0</v>
      </c>
      <c r="K53" s="45">
        <f t="shared" ca="1" si="7"/>
        <v>0</v>
      </c>
      <c r="L53" s="45"/>
      <c r="M53" s="45">
        <f t="shared" ca="1" si="16"/>
        <v>0</v>
      </c>
      <c r="N53" s="257">
        <f t="shared" ca="1" si="8"/>
        <v>0</v>
      </c>
      <c r="O53" s="23"/>
      <c r="P53" s="255">
        <f t="shared" ca="1" si="9"/>
        <v>0</v>
      </c>
      <c r="Q53" s="163">
        <f t="shared" ca="1" si="10"/>
        <v>0</v>
      </c>
      <c r="R53" s="164">
        <f ca="1">NPV(Q52,K53:$K$244) + ($A$13+$A$14+$A$15)/POWER(1+Q52,$A$28-D53+1)</f>
        <v>0</v>
      </c>
      <c r="S53" s="164">
        <f ca="1">NPV(Q53,K53:$K$244) + ($A$13+$A$14+$A$15)/POWER(1+Q53,$A$28-D53+1)</f>
        <v>0</v>
      </c>
      <c r="T53" s="45">
        <f t="shared" ca="1" si="11"/>
        <v>0</v>
      </c>
      <c r="U53" s="45">
        <f t="shared" ca="1" si="17"/>
        <v>0</v>
      </c>
      <c r="V53" s="45">
        <f t="shared" ca="1" si="18"/>
        <v>0</v>
      </c>
      <c r="W53" s="45">
        <f t="shared" ca="1" si="12"/>
        <v>0</v>
      </c>
      <c r="X53" s="25">
        <f t="shared" ca="1" si="1"/>
        <v>0</v>
      </c>
      <c r="Z53" s="28">
        <f t="shared" ca="1" si="19"/>
        <v>0</v>
      </c>
      <c r="AA53" s="233"/>
      <c r="AB53" s="45">
        <f t="shared" ca="1" si="13"/>
        <v>0</v>
      </c>
      <c r="AC53" s="45">
        <f t="shared" ca="1" si="2"/>
        <v>0</v>
      </c>
      <c r="AD53" s="25">
        <f t="shared" ca="1" si="3"/>
        <v>0</v>
      </c>
    </row>
    <row r="54" spans="1:30" x14ac:dyDescent="0.35">
      <c r="A54" s="238"/>
      <c r="B54" s="239" t="s">
        <v>62</v>
      </c>
      <c r="C54" s="38"/>
      <c r="D54" s="20">
        <v>50</v>
      </c>
      <c r="E54" s="21">
        <f t="shared" ca="1" si="14"/>
        <v>18263</v>
      </c>
      <c r="F54" s="44">
        <f t="shared" ca="1" si="4"/>
        <v>18627</v>
      </c>
      <c r="G54" s="22" t="s">
        <v>119</v>
      </c>
      <c r="H54" s="44">
        <f t="shared" ca="1" si="15"/>
        <v>18263</v>
      </c>
      <c r="I54" s="45">
        <f t="shared" ca="1" si="5"/>
        <v>0</v>
      </c>
      <c r="J54" s="45">
        <f t="shared" ca="1" si="6"/>
        <v>0</v>
      </c>
      <c r="K54" s="45">
        <f t="shared" ca="1" si="7"/>
        <v>0</v>
      </c>
      <c r="L54" s="45"/>
      <c r="M54" s="45">
        <f t="shared" ca="1" si="16"/>
        <v>0</v>
      </c>
      <c r="N54" s="257">
        <f t="shared" ca="1" si="8"/>
        <v>0</v>
      </c>
      <c r="O54" s="23"/>
      <c r="P54" s="255">
        <f t="shared" ca="1" si="9"/>
        <v>0</v>
      </c>
      <c r="Q54" s="163">
        <f t="shared" ca="1" si="10"/>
        <v>0</v>
      </c>
      <c r="R54" s="164">
        <f ca="1">NPV(Q53,K54:$K$244) + ($A$13+$A$14+$A$15)/POWER(1+Q53,$A$28-D54+1)</f>
        <v>0</v>
      </c>
      <c r="S54" s="164">
        <f ca="1">NPV(Q54,K54:$K$244) + ($A$13+$A$14+$A$15)/POWER(1+Q54,$A$28-D54+1)</f>
        <v>0</v>
      </c>
      <c r="T54" s="45">
        <f t="shared" ca="1" si="11"/>
        <v>0</v>
      </c>
      <c r="U54" s="45">
        <f t="shared" ca="1" si="17"/>
        <v>0</v>
      </c>
      <c r="V54" s="45">
        <f t="shared" ca="1" si="18"/>
        <v>0</v>
      </c>
      <c r="W54" s="45">
        <f t="shared" ca="1" si="12"/>
        <v>0</v>
      </c>
      <c r="X54" s="25">
        <f t="shared" ca="1" si="1"/>
        <v>0</v>
      </c>
      <c r="Z54" s="28">
        <f t="shared" ca="1" si="19"/>
        <v>0</v>
      </c>
      <c r="AA54" s="233"/>
      <c r="AB54" s="45">
        <f t="shared" ca="1" si="13"/>
        <v>0</v>
      </c>
      <c r="AC54" s="45">
        <f t="shared" ca="1" si="2"/>
        <v>0</v>
      </c>
      <c r="AD54" s="25">
        <f t="shared" ca="1" si="3"/>
        <v>0</v>
      </c>
    </row>
    <row r="55" spans="1:30" x14ac:dyDescent="0.35">
      <c r="A55" s="240">
        <f ca="1">A36</f>
        <v>0</v>
      </c>
      <c r="B55" s="241" t="s">
        <v>57</v>
      </c>
      <c r="C55" s="39"/>
      <c r="D55" s="20">
        <v>51</v>
      </c>
      <c r="E55" s="21">
        <f t="shared" ca="1" si="14"/>
        <v>18628</v>
      </c>
      <c r="F55" s="44">
        <f t="shared" ca="1" si="4"/>
        <v>18992</v>
      </c>
      <c r="G55" s="22" t="s">
        <v>119</v>
      </c>
      <c r="H55" s="44">
        <f t="shared" ca="1" si="15"/>
        <v>18628</v>
      </c>
      <c r="I55" s="45">
        <f t="shared" ca="1" si="5"/>
        <v>0</v>
      </c>
      <c r="J55" s="45">
        <f t="shared" ca="1" si="6"/>
        <v>0</v>
      </c>
      <c r="K55" s="45">
        <f t="shared" ca="1" si="7"/>
        <v>0</v>
      </c>
      <c r="L55" s="45"/>
      <c r="M55" s="45">
        <f t="shared" ca="1" si="16"/>
        <v>0</v>
      </c>
      <c r="N55" s="257">
        <f t="shared" ca="1" si="8"/>
        <v>0</v>
      </c>
      <c r="O55" s="23"/>
      <c r="P55" s="255">
        <f t="shared" ca="1" si="9"/>
        <v>0</v>
      </c>
      <c r="Q55" s="163">
        <f t="shared" ca="1" si="10"/>
        <v>0</v>
      </c>
      <c r="R55" s="164">
        <f ca="1">NPV(Q54,K55:$K$244) + ($A$13+$A$14+$A$15)/POWER(1+Q54,$A$28-D55+1)</f>
        <v>0</v>
      </c>
      <c r="S55" s="164">
        <f ca="1">NPV(Q55,K55:$K$244) + ($A$13+$A$14+$A$15)/POWER(1+Q55,$A$28-D55+1)</f>
        <v>0</v>
      </c>
      <c r="T55" s="45">
        <f t="shared" ca="1" si="11"/>
        <v>0</v>
      </c>
      <c r="U55" s="45">
        <f t="shared" ca="1" si="17"/>
        <v>0</v>
      </c>
      <c r="V55" s="45">
        <f t="shared" ca="1" si="18"/>
        <v>0</v>
      </c>
      <c r="W55" s="45">
        <f t="shared" ca="1" si="12"/>
        <v>0</v>
      </c>
      <c r="X55" s="25">
        <f t="shared" ca="1" si="1"/>
        <v>0</v>
      </c>
      <c r="Z55" s="28">
        <f t="shared" ca="1" si="19"/>
        <v>0</v>
      </c>
      <c r="AA55" s="233"/>
      <c r="AB55" s="45">
        <f t="shared" ca="1" si="13"/>
        <v>0</v>
      </c>
      <c r="AC55" s="45">
        <f t="shared" ca="1" si="2"/>
        <v>0</v>
      </c>
      <c r="AD55" s="25">
        <f t="shared" ca="1" si="3"/>
        <v>0</v>
      </c>
    </row>
    <row r="56" spans="1:30" x14ac:dyDescent="0.35">
      <c r="A56" s="240">
        <f>-SUM(AA5:AA244)</f>
        <v>0</v>
      </c>
      <c r="B56" s="241" t="s">
        <v>63</v>
      </c>
      <c r="D56" s="20">
        <v>52</v>
      </c>
      <c r="E56" s="21">
        <f t="shared" ca="1" si="14"/>
        <v>18993</v>
      </c>
      <c r="F56" s="44">
        <f t="shared" ca="1" si="4"/>
        <v>19358</v>
      </c>
      <c r="G56" s="22" t="s">
        <v>119</v>
      </c>
      <c r="H56" s="44">
        <f t="shared" ca="1" si="15"/>
        <v>18993</v>
      </c>
      <c r="I56" s="45">
        <f t="shared" ca="1" si="5"/>
        <v>0</v>
      </c>
      <c r="J56" s="45">
        <f t="shared" ca="1" si="6"/>
        <v>0</v>
      </c>
      <c r="K56" s="45">
        <f t="shared" ca="1" si="7"/>
        <v>0</v>
      </c>
      <c r="L56" s="45"/>
      <c r="M56" s="45">
        <f t="shared" ca="1" si="16"/>
        <v>0</v>
      </c>
      <c r="N56" s="257">
        <f t="shared" ca="1" si="8"/>
        <v>0</v>
      </c>
      <c r="O56" s="23"/>
      <c r="P56" s="255">
        <f t="shared" ca="1" si="9"/>
        <v>0</v>
      </c>
      <c r="Q56" s="163">
        <f t="shared" ca="1" si="10"/>
        <v>0</v>
      </c>
      <c r="R56" s="164">
        <f ca="1">NPV(Q55,K56:$K$244) + ($A$13+$A$14+$A$15)/POWER(1+Q55,$A$28-D56+1)</f>
        <v>0</v>
      </c>
      <c r="S56" s="164">
        <f ca="1">NPV(Q56,K56:$K$244) + ($A$13+$A$14+$A$15)/POWER(1+Q56,$A$28-D56+1)</f>
        <v>0</v>
      </c>
      <c r="T56" s="45">
        <f t="shared" ca="1" si="11"/>
        <v>0</v>
      </c>
      <c r="U56" s="45">
        <f t="shared" ca="1" si="17"/>
        <v>0</v>
      </c>
      <c r="V56" s="45">
        <f t="shared" ca="1" si="18"/>
        <v>0</v>
      </c>
      <c r="W56" s="45">
        <f t="shared" ca="1" si="12"/>
        <v>0</v>
      </c>
      <c r="X56" s="25">
        <f t="shared" ca="1" si="1"/>
        <v>0</v>
      </c>
      <c r="Z56" s="28">
        <f t="shared" ca="1" si="19"/>
        <v>0</v>
      </c>
      <c r="AA56" s="233"/>
      <c r="AB56" s="45">
        <f t="shared" ca="1" si="13"/>
        <v>0</v>
      </c>
      <c r="AC56" s="45">
        <f t="shared" ca="1" si="2"/>
        <v>0</v>
      </c>
      <c r="AD56" s="25">
        <f t="shared" ca="1" si="3"/>
        <v>0</v>
      </c>
    </row>
    <row r="57" spans="1:30" x14ac:dyDescent="0.35">
      <c r="A57" s="240">
        <f ca="1">-SUM(AB5:AB244)</f>
        <v>0</v>
      </c>
      <c r="B57" s="241" t="s">
        <v>64</v>
      </c>
      <c r="C57" s="29"/>
      <c r="D57" s="20">
        <v>53</v>
      </c>
      <c r="E57" s="21">
        <f t="shared" ca="1" si="14"/>
        <v>19359</v>
      </c>
      <c r="F57" s="44">
        <f t="shared" ca="1" si="4"/>
        <v>19723</v>
      </c>
      <c r="G57" s="22" t="s">
        <v>119</v>
      </c>
      <c r="H57" s="44">
        <f t="shared" ca="1" si="15"/>
        <v>19359</v>
      </c>
      <c r="I57" s="45">
        <f t="shared" ca="1" si="5"/>
        <v>0</v>
      </c>
      <c r="J57" s="45">
        <f t="shared" ca="1" si="6"/>
        <v>0</v>
      </c>
      <c r="K57" s="45">
        <f t="shared" ca="1" si="7"/>
        <v>0</v>
      </c>
      <c r="L57" s="45"/>
      <c r="M57" s="45">
        <f t="shared" ca="1" si="16"/>
        <v>0</v>
      </c>
      <c r="N57" s="257">
        <f t="shared" ca="1" si="8"/>
        <v>0</v>
      </c>
      <c r="O57" s="23"/>
      <c r="P57" s="255">
        <f t="shared" ca="1" si="9"/>
        <v>0</v>
      </c>
      <c r="Q57" s="163">
        <f t="shared" ca="1" si="10"/>
        <v>0</v>
      </c>
      <c r="R57" s="164">
        <f ca="1">NPV(Q56,K57:$K$244) + ($A$13+$A$14+$A$15)/POWER(1+Q56,$A$28-D57+1)</f>
        <v>0</v>
      </c>
      <c r="S57" s="164">
        <f ca="1">NPV(Q57,K57:$K$244) + ($A$13+$A$14+$A$15)/POWER(1+Q57,$A$28-D57+1)</f>
        <v>0</v>
      </c>
      <c r="T57" s="45">
        <f t="shared" ca="1" si="11"/>
        <v>0</v>
      </c>
      <c r="U57" s="45">
        <f t="shared" ca="1" si="17"/>
        <v>0</v>
      </c>
      <c r="V57" s="45">
        <f t="shared" ca="1" si="18"/>
        <v>0</v>
      </c>
      <c r="W57" s="45">
        <f t="shared" ca="1" si="12"/>
        <v>0</v>
      </c>
      <c r="X57" s="25">
        <f t="shared" ca="1" si="1"/>
        <v>0</v>
      </c>
      <c r="Z57" s="28">
        <f t="shared" ca="1" si="19"/>
        <v>0</v>
      </c>
      <c r="AA57" s="233"/>
      <c r="AB57" s="45">
        <f t="shared" ca="1" si="13"/>
        <v>0</v>
      </c>
      <c r="AC57" s="45">
        <f t="shared" ca="1" si="2"/>
        <v>0</v>
      </c>
      <c r="AD57" s="25">
        <f t="shared" ca="1" si="3"/>
        <v>0</v>
      </c>
    </row>
    <row r="58" spans="1:30" x14ac:dyDescent="0.35">
      <c r="A58" s="240">
        <f ca="1">SUM(AC5:AC244)</f>
        <v>0</v>
      </c>
      <c r="B58" s="241" t="s">
        <v>65</v>
      </c>
      <c r="D58" s="20">
        <v>54</v>
      </c>
      <c r="E58" s="21">
        <f t="shared" ca="1" si="14"/>
        <v>19724</v>
      </c>
      <c r="F58" s="44">
        <f t="shared" ca="1" si="4"/>
        <v>20088</v>
      </c>
      <c r="G58" s="22" t="s">
        <v>119</v>
      </c>
      <c r="H58" s="44">
        <f t="shared" ca="1" si="15"/>
        <v>19724</v>
      </c>
      <c r="I58" s="45">
        <f t="shared" ca="1" si="5"/>
        <v>0</v>
      </c>
      <c r="J58" s="45">
        <f t="shared" ca="1" si="6"/>
        <v>0</v>
      </c>
      <c r="K58" s="45">
        <f t="shared" ca="1" si="7"/>
        <v>0</v>
      </c>
      <c r="L58" s="45"/>
      <c r="M58" s="45">
        <f t="shared" ca="1" si="16"/>
        <v>0</v>
      </c>
      <c r="N58" s="257">
        <f t="shared" ca="1" si="8"/>
        <v>0</v>
      </c>
      <c r="O58" s="23"/>
      <c r="P58" s="255">
        <f t="shared" ca="1" si="9"/>
        <v>0</v>
      </c>
      <c r="Q58" s="163">
        <f t="shared" ca="1" si="10"/>
        <v>0</v>
      </c>
      <c r="R58" s="164">
        <f ca="1">NPV(Q57,K58:$K$244) + ($A$13+$A$14+$A$15)/POWER(1+Q57,$A$28-D58+1)</f>
        <v>0</v>
      </c>
      <c r="S58" s="164">
        <f ca="1">NPV(Q58,K58:$K$244) + ($A$13+$A$14+$A$15)/POWER(1+Q58,$A$28-D58+1)</f>
        <v>0</v>
      </c>
      <c r="T58" s="45">
        <f t="shared" ca="1" si="11"/>
        <v>0</v>
      </c>
      <c r="U58" s="45">
        <f t="shared" ca="1" si="17"/>
        <v>0</v>
      </c>
      <c r="V58" s="45">
        <f t="shared" ca="1" si="18"/>
        <v>0</v>
      </c>
      <c r="W58" s="45">
        <f t="shared" ca="1" si="12"/>
        <v>0</v>
      </c>
      <c r="X58" s="25">
        <f t="shared" ca="1" si="1"/>
        <v>0</v>
      </c>
      <c r="Z58" s="28">
        <f t="shared" ca="1" si="19"/>
        <v>0</v>
      </c>
      <c r="AA58" s="233"/>
      <c r="AB58" s="45">
        <f t="shared" ca="1" si="13"/>
        <v>0</v>
      </c>
      <c r="AC58" s="45">
        <f t="shared" ca="1" si="2"/>
        <v>0</v>
      </c>
      <c r="AD58" s="25">
        <f t="shared" ca="1" si="3"/>
        <v>0</v>
      </c>
    </row>
    <row r="59" spans="1:30" x14ac:dyDescent="0.35">
      <c r="A59" s="244">
        <f ca="1">SUM(A55:A58)</f>
        <v>0</v>
      </c>
      <c r="B59" s="245" t="s">
        <v>254</v>
      </c>
      <c r="C59" s="36"/>
      <c r="D59" s="20">
        <v>55</v>
      </c>
      <c r="E59" s="21">
        <f t="shared" ca="1" si="14"/>
        <v>20089</v>
      </c>
      <c r="F59" s="44">
        <f t="shared" ca="1" si="4"/>
        <v>20453</v>
      </c>
      <c r="G59" s="22" t="s">
        <v>119</v>
      </c>
      <c r="H59" s="44">
        <f t="shared" ca="1" si="15"/>
        <v>20089</v>
      </c>
      <c r="I59" s="45">
        <f t="shared" ca="1" si="5"/>
        <v>0</v>
      </c>
      <c r="J59" s="45">
        <f t="shared" ca="1" si="6"/>
        <v>0</v>
      </c>
      <c r="K59" s="45">
        <f t="shared" ca="1" si="7"/>
        <v>0</v>
      </c>
      <c r="L59" s="45"/>
      <c r="M59" s="45">
        <f t="shared" ca="1" si="16"/>
        <v>0</v>
      </c>
      <c r="N59" s="257">
        <f t="shared" ca="1" si="8"/>
        <v>0</v>
      </c>
      <c r="O59" s="23"/>
      <c r="P59" s="255">
        <f t="shared" ca="1" si="9"/>
        <v>0</v>
      </c>
      <c r="Q59" s="163">
        <f t="shared" ca="1" si="10"/>
        <v>0</v>
      </c>
      <c r="R59" s="164">
        <f ca="1">NPV(Q58,K59:$K$244) + ($A$13+$A$14+$A$15)/POWER(1+Q58,$A$28-D59+1)</f>
        <v>0</v>
      </c>
      <c r="S59" s="164">
        <f ca="1">NPV(Q59,K59:$K$244) + ($A$13+$A$14+$A$15)/POWER(1+Q59,$A$28-D59+1)</f>
        <v>0</v>
      </c>
      <c r="T59" s="45">
        <f t="shared" ca="1" si="11"/>
        <v>0</v>
      </c>
      <c r="U59" s="45">
        <f t="shared" ca="1" si="17"/>
        <v>0</v>
      </c>
      <c r="V59" s="45">
        <f t="shared" ca="1" si="18"/>
        <v>0</v>
      </c>
      <c r="W59" s="45">
        <f t="shared" ca="1" si="12"/>
        <v>0</v>
      </c>
      <c r="X59" s="25">
        <f t="shared" ca="1" si="1"/>
        <v>0</v>
      </c>
      <c r="Z59" s="28">
        <f t="shared" ca="1" si="19"/>
        <v>0</v>
      </c>
      <c r="AA59" s="233"/>
      <c r="AB59" s="45">
        <f t="shared" ca="1" si="13"/>
        <v>0</v>
      </c>
      <c r="AC59" s="45">
        <f t="shared" ca="1" si="2"/>
        <v>0</v>
      </c>
      <c r="AD59" s="25">
        <f t="shared" ca="1" si="3"/>
        <v>0</v>
      </c>
    </row>
    <row r="60" spans="1:30" x14ac:dyDescent="0.35">
      <c r="C60" s="38"/>
      <c r="D60" s="20">
        <v>56</v>
      </c>
      <c r="E60" s="21">
        <f t="shared" ca="1" si="14"/>
        <v>20454</v>
      </c>
      <c r="F60" s="44">
        <f t="shared" ca="1" si="4"/>
        <v>20819</v>
      </c>
      <c r="G60" s="22" t="s">
        <v>119</v>
      </c>
      <c r="H60" s="44">
        <f t="shared" ca="1" si="15"/>
        <v>20454</v>
      </c>
      <c r="I60" s="45">
        <f t="shared" ca="1" si="5"/>
        <v>0</v>
      </c>
      <c r="J60" s="45">
        <f t="shared" ca="1" si="6"/>
        <v>0</v>
      </c>
      <c r="K60" s="45">
        <f t="shared" ca="1" si="7"/>
        <v>0</v>
      </c>
      <c r="L60" s="45"/>
      <c r="M60" s="45">
        <f t="shared" ca="1" si="16"/>
        <v>0</v>
      </c>
      <c r="N60" s="257">
        <f t="shared" ca="1" si="8"/>
        <v>0</v>
      </c>
      <c r="O60" s="23"/>
      <c r="P60" s="255">
        <f t="shared" ca="1" si="9"/>
        <v>0</v>
      </c>
      <c r="Q60" s="163">
        <f t="shared" ca="1" si="10"/>
        <v>0</v>
      </c>
      <c r="R60" s="164">
        <f ca="1">NPV(Q59,K60:$K$244) + ($A$13+$A$14+$A$15)/POWER(1+Q59,$A$28-D60+1)</f>
        <v>0</v>
      </c>
      <c r="S60" s="164">
        <f ca="1">NPV(Q60,K60:$K$244) + ($A$13+$A$14+$A$15)/POWER(1+Q60,$A$28-D60+1)</f>
        <v>0</v>
      </c>
      <c r="T60" s="45">
        <f t="shared" ca="1" si="11"/>
        <v>0</v>
      </c>
      <c r="U60" s="45">
        <f t="shared" ca="1" si="17"/>
        <v>0</v>
      </c>
      <c r="V60" s="45">
        <f t="shared" ca="1" si="18"/>
        <v>0</v>
      </c>
      <c r="W60" s="45">
        <f t="shared" ca="1" si="12"/>
        <v>0</v>
      </c>
      <c r="X60" s="25">
        <f t="shared" ca="1" si="1"/>
        <v>0</v>
      </c>
      <c r="Z60" s="28">
        <f t="shared" ca="1" si="19"/>
        <v>0</v>
      </c>
      <c r="AA60" s="233"/>
      <c r="AB60" s="45">
        <f t="shared" ca="1" si="13"/>
        <v>0</v>
      </c>
      <c r="AC60" s="45">
        <f t="shared" ca="1" si="2"/>
        <v>0</v>
      </c>
      <c r="AD60" s="25">
        <f t="shared" ca="1" si="3"/>
        <v>0</v>
      </c>
    </row>
    <row r="61" spans="1:30" x14ac:dyDescent="0.35">
      <c r="C61" s="38"/>
      <c r="D61" s="20">
        <v>57</v>
      </c>
      <c r="E61" s="21">
        <f t="shared" ca="1" si="14"/>
        <v>20820</v>
      </c>
      <c r="F61" s="44">
        <f t="shared" ca="1" si="4"/>
        <v>21184</v>
      </c>
      <c r="G61" s="22" t="s">
        <v>119</v>
      </c>
      <c r="H61" s="44">
        <f t="shared" ca="1" si="15"/>
        <v>20820</v>
      </c>
      <c r="I61" s="45">
        <f t="shared" ca="1" si="5"/>
        <v>0</v>
      </c>
      <c r="J61" s="45">
        <f t="shared" ca="1" si="6"/>
        <v>0</v>
      </c>
      <c r="K61" s="45">
        <f t="shared" ca="1" si="7"/>
        <v>0</v>
      </c>
      <c r="L61" s="45"/>
      <c r="M61" s="45">
        <f t="shared" ca="1" si="16"/>
        <v>0</v>
      </c>
      <c r="N61" s="257">
        <f t="shared" ca="1" si="8"/>
        <v>0</v>
      </c>
      <c r="O61" s="23"/>
      <c r="P61" s="255">
        <f t="shared" ca="1" si="9"/>
        <v>0</v>
      </c>
      <c r="Q61" s="163">
        <f t="shared" ca="1" si="10"/>
        <v>0</v>
      </c>
      <c r="R61" s="164">
        <f ca="1">NPV(Q60,K61:$K$244) + ($A$13+$A$14+$A$15)/POWER(1+Q60,$A$28-D61+1)</f>
        <v>0</v>
      </c>
      <c r="S61" s="164">
        <f ca="1">NPV(Q61,K61:$K$244) + ($A$13+$A$14+$A$15)/POWER(1+Q61,$A$28-D61+1)</f>
        <v>0</v>
      </c>
      <c r="T61" s="45">
        <f t="shared" ca="1" si="11"/>
        <v>0</v>
      </c>
      <c r="U61" s="45">
        <f t="shared" ca="1" si="17"/>
        <v>0</v>
      </c>
      <c r="V61" s="45">
        <f t="shared" ca="1" si="18"/>
        <v>0</v>
      </c>
      <c r="W61" s="45">
        <f t="shared" ca="1" si="12"/>
        <v>0</v>
      </c>
      <c r="X61" s="25">
        <f t="shared" ca="1" si="1"/>
        <v>0</v>
      </c>
      <c r="Z61" s="28">
        <f t="shared" ca="1" si="19"/>
        <v>0</v>
      </c>
      <c r="AA61" s="233"/>
      <c r="AB61" s="45">
        <f t="shared" ca="1" si="13"/>
        <v>0</v>
      </c>
      <c r="AC61" s="45">
        <f t="shared" ca="1" si="2"/>
        <v>0</v>
      </c>
      <c r="AD61" s="25">
        <f t="shared" ca="1" si="3"/>
        <v>0</v>
      </c>
    </row>
    <row r="62" spans="1:30" x14ac:dyDescent="0.35">
      <c r="C62" s="38"/>
      <c r="D62" s="20">
        <v>58</v>
      </c>
      <c r="E62" s="21">
        <f t="shared" ca="1" si="14"/>
        <v>21185</v>
      </c>
      <c r="F62" s="44">
        <f t="shared" ca="1" si="4"/>
        <v>21549</v>
      </c>
      <c r="G62" s="22" t="s">
        <v>119</v>
      </c>
      <c r="H62" s="44">
        <f t="shared" ca="1" si="15"/>
        <v>21185</v>
      </c>
      <c r="I62" s="45">
        <f t="shared" ca="1" si="5"/>
        <v>0</v>
      </c>
      <c r="J62" s="45">
        <f t="shared" ca="1" si="6"/>
        <v>0</v>
      </c>
      <c r="K62" s="45">
        <f t="shared" ca="1" si="7"/>
        <v>0</v>
      </c>
      <c r="L62" s="45"/>
      <c r="M62" s="45">
        <f t="shared" ca="1" si="16"/>
        <v>0</v>
      </c>
      <c r="N62" s="257">
        <f t="shared" ca="1" si="8"/>
        <v>0</v>
      </c>
      <c r="O62" s="23"/>
      <c r="P62" s="255">
        <f t="shared" ca="1" si="9"/>
        <v>0</v>
      </c>
      <c r="Q62" s="163">
        <f t="shared" ca="1" si="10"/>
        <v>0</v>
      </c>
      <c r="R62" s="164">
        <f ca="1">NPV(Q61,K62:$K$244) + ($A$13+$A$14+$A$15)/POWER(1+Q61,$A$28-D62+1)</f>
        <v>0</v>
      </c>
      <c r="S62" s="164">
        <f ca="1">NPV(Q62,K62:$K$244) + ($A$13+$A$14+$A$15)/POWER(1+Q62,$A$28-D62+1)</f>
        <v>0</v>
      </c>
      <c r="T62" s="45">
        <f t="shared" ca="1" si="11"/>
        <v>0</v>
      </c>
      <c r="U62" s="45">
        <f t="shared" ca="1" si="17"/>
        <v>0</v>
      </c>
      <c r="V62" s="45">
        <f t="shared" ca="1" si="18"/>
        <v>0</v>
      </c>
      <c r="W62" s="45">
        <f t="shared" ca="1" si="12"/>
        <v>0</v>
      </c>
      <c r="X62" s="25">
        <f t="shared" ca="1" si="1"/>
        <v>0</v>
      </c>
      <c r="Z62" s="28">
        <f t="shared" ca="1" si="19"/>
        <v>0</v>
      </c>
      <c r="AA62" s="233"/>
      <c r="AB62" s="45">
        <f t="shared" ca="1" si="13"/>
        <v>0</v>
      </c>
      <c r="AC62" s="45">
        <f t="shared" ca="1" si="2"/>
        <v>0</v>
      </c>
      <c r="AD62" s="25">
        <f t="shared" ca="1" si="3"/>
        <v>0</v>
      </c>
    </row>
    <row r="63" spans="1:30" x14ac:dyDescent="0.35">
      <c r="C63" s="38"/>
      <c r="D63" s="20">
        <v>59</v>
      </c>
      <c r="E63" s="21">
        <f t="shared" ca="1" si="14"/>
        <v>21550</v>
      </c>
      <c r="F63" s="44">
        <f t="shared" ca="1" si="4"/>
        <v>21914</v>
      </c>
      <c r="G63" s="22" t="s">
        <v>119</v>
      </c>
      <c r="H63" s="44">
        <f t="shared" ca="1" si="15"/>
        <v>21550</v>
      </c>
      <c r="I63" s="45">
        <f t="shared" ca="1" si="5"/>
        <v>0</v>
      </c>
      <c r="J63" s="45">
        <f t="shared" ca="1" si="6"/>
        <v>0</v>
      </c>
      <c r="K63" s="45">
        <f t="shared" ca="1" si="7"/>
        <v>0</v>
      </c>
      <c r="L63" s="45"/>
      <c r="M63" s="45">
        <f t="shared" ca="1" si="16"/>
        <v>0</v>
      </c>
      <c r="N63" s="257">
        <f t="shared" ca="1" si="8"/>
        <v>0</v>
      </c>
      <c r="O63" s="23"/>
      <c r="P63" s="255">
        <f t="shared" ca="1" si="9"/>
        <v>0</v>
      </c>
      <c r="Q63" s="163">
        <f t="shared" ca="1" si="10"/>
        <v>0</v>
      </c>
      <c r="R63" s="164">
        <f ca="1">NPV(Q62,K63:$K$244) + ($A$13+$A$14+$A$15)/POWER(1+Q62,$A$28-D63+1)</f>
        <v>0</v>
      </c>
      <c r="S63" s="164">
        <f ca="1">NPV(Q63,K63:$K$244) + ($A$13+$A$14+$A$15)/POWER(1+Q63,$A$28-D63+1)</f>
        <v>0</v>
      </c>
      <c r="T63" s="45">
        <f t="shared" ca="1" si="11"/>
        <v>0</v>
      </c>
      <c r="U63" s="45">
        <f t="shared" ca="1" si="17"/>
        <v>0</v>
      </c>
      <c r="V63" s="45">
        <f t="shared" ca="1" si="18"/>
        <v>0</v>
      </c>
      <c r="W63" s="45">
        <f t="shared" ca="1" si="12"/>
        <v>0</v>
      </c>
      <c r="X63" s="25">
        <f t="shared" ca="1" si="1"/>
        <v>0</v>
      </c>
      <c r="Z63" s="28">
        <f t="shared" ca="1" si="19"/>
        <v>0</v>
      </c>
      <c r="AA63" s="233"/>
      <c r="AB63" s="45">
        <f t="shared" ca="1" si="13"/>
        <v>0</v>
      </c>
      <c r="AC63" s="45">
        <f t="shared" ca="1" si="2"/>
        <v>0</v>
      </c>
      <c r="AD63" s="25">
        <f t="shared" ca="1" si="3"/>
        <v>0</v>
      </c>
    </row>
    <row r="64" spans="1:30" x14ac:dyDescent="0.35">
      <c r="C64" s="29"/>
      <c r="D64" s="20">
        <v>60</v>
      </c>
      <c r="E64" s="21">
        <f t="shared" ca="1" si="14"/>
        <v>21915</v>
      </c>
      <c r="F64" s="44">
        <f t="shared" ca="1" si="4"/>
        <v>22280</v>
      </c>
      <c r="G64" s="22" t="s">
        <v>119</v>
      </c>
      <c r="H64" s="44">
        <f t="shared" ca="1" si="15"/>
        <v>21915</v>
      </c>
      <c r="I64" s="45">
        <f t="shared" ca="1" si="5"/>
        <v>0</v>
      </c>
      <c r="J64" s="45">
        <f t="shared" ca="1" si="6"/>
        <v>0</v>
      </c>
      <c r="K64" s="45">
        <f t="shared" ca="1" si="7"/>
        <v>0</v>
      </c>
      <c r="L64" s="45"/>
      <c r="M64" s="45">
        <f t="shared" ca="1" si="16"/>
        <v>0</v>
      </c>
      <c r="N64" s="257">
        <f t="shared" ca="1" si="8"/>
        <v>0</v>
      </c>
      <c r="O64" s="23"/>
      <c r="P64" s="255">
        <f t="shared" ca="1" si="9"/>
        <v>0</v>
      </c>
      <c r="Q64" s="163">
        <f t="shared" ca="1" si="10"/>
        <v>0</v>
      </c>
      <c r="R64" s="164">
        <f ca="1">NPV(Q63,K64:$K$244) + ($A$13+$A$14+$A$15)/POWER(1+Q63,$A$28-D64+1)</f>
        <v>0</v>
      </c>
      <c r="S64" s="164">
        <f ca="1">NPV(Q64,K64:$K$244) + ($A$13+$A$14+$A$15)/POWER(1+Q64,$A$28-D64+1)</f>
        <v>0</v>
      </c>
      <c r="T64" s="45">
        <f t="shared" ca="1" si="11"/>
        <v>0</v>
      </c>
      <c r="U64" s="45">
        <f t="shared" ca="1" si="17"/>
        <v>0</v>
      </c>
      <c r="V64" s="45">
        <f t="shared" ca="1" si="18"/>
        <v>0</v>
      </c>
      <c r="W64" s="45">
        <f t="shared" ca="1" si="12"/>
        <v>0</v>
      </c>
      <c r="X64" s="25">
        <f t="shared" ca="1" si="1"/>
        <v>0</v>
      </c>
      <c r="Z64" s="28">
        <f t="shared" ca="1" si="19"/>
        <v>0</v>
      </c>
      <c r="AA64" s="233"/>
      <c r="AB64" s="45">
        <f t="shared" ca="1" si="13"/>
        <v>0</v>
      </c>
      <c r="AC64" s="45">
        <f t="shared" ca="1" si="2"/>
        <v>0</v>
      </c>
      <c r="AD64" s="25">
        <f t="shared" ca="1" si="3"/>
        <v>0</v>
      </c>
    </row>
    <row r="65" spans="4:30" x14ac:dyDescent="0.35">
      <c r="D65" s="20">
        <v>61</v>
      </c>
      <c r="E65" s="21">
        <f t="shared" ca="1" si="14"/>
        <v>22281</v>
      </c>
      <c r="F65" s="44">
        <f t="shared" ca="1" si="4"/>
        <v>22645</v>
      </c>
      <c r="G65" s="22" t="s">
        <v>119</v>
      </c>
      <c r="H65" s="44">
        <f t="shared" ca="1" si="15"/>
        <v>22281</v>
      </c>
      <c r="I65" s="45">
        <f t="shared" ca="1" si="5"/>
        <v>0</v>
      </c>
      <c r="J65" s="45">
        <f t="shared" ca="1" si="6"/>
        <v>0</v>
      </c>
      <c r="K65" s="45">
        <f t="shared" ca="1" si="7"/>
        <v>0</v>
      </c>
      <c r="L65" s="45"/>
      <c r="M65" s="45">
        <f t="shared" ca="1" si="16"/>
        <v>0</v>
      </c>
      <c r="N65" s="257">
        <f t="shared" ca="1" si="8"/>
        <v>0</v>
      </c>
      <c r="O65" s="23"/>
      <c r="P65" s="255">
        <f t="shared" ca="1" si="9"/>
        <v>0</v>
      </c>
      <c r="Q65" s="163">
        <f t="shared" ca="1" si="10"/>
        <v>0</v>
      </c>
      <c r="R65" s="164">
        <f ca="1">NPV(Q64,K65:$K$244) + ($A$13+$A$14+$A$15)/POWER(1+Q64,$A$28-D65+1)</f>
        <v>0</v>
      </c>
      <c r="S65" s="164">
        <f ca="1">NPV(Q65,K65:$K$244) + ($A$13+$A$14+$A$15)/POWER(1+Q65,$A$28-D65+1)</f>
        <v>0</v>
      </c>
      <c r="T65" s="45">
        <f t="shared" ca="1" si="11"/>
        <v>0</v>
      </c>
      <c r="U65" s="45">
        <f t="shared" ca="1" si="17"/>
        <v>0</v>
      </c>
      <c r="V65" s="45">
        <f t="shared" ca="1" si="18"/>
        <v>0</v>
      </c>
      <c r="W65" s="45">
        <f t="shared" ca="1" si="12"/>
        <v>0</v>
      </c>
      <c r="X65" s="25">
        <f t="shared" ca="1" si="1"/>
        <v>0</v>
      </c>
      <c r="Z65" s="28">
        <f t="shared" ca="1" si="19"/>
        <v>0</v>
      </c>
      <c r="AA65" s="233"/>
      <c r="AB65" s="45">
        <f t="shared" ca="1" si="13"/>
        <v>0</v>
      </c>
      <c r="AC65" s="45">
        <f t="shared" ca="1" si="2"/>
        <v>0</v>
      </c>
      <c r="AD65" s="25">
        <f t="shared" ca="1" si="3"/>
        <v>0</v>
      </c>
    </row>
    <row r="66" spans="4:30" x14ac:dyDescent="0.35">
      <c r="D66" s="20">
        <v>62</v>
      </c>
      <c r="E66" s="21">
        <f t="shared" ca="1" si="14"/>
        <v>22646</v>
      </c>
      <c r="F66" s="44">
        <f t="shared" ca="1" si="4"/>
        <v>23010</v>
      </c>
      <c r="G66" s="22" t="s">
        <v>119</v>
      </c>
      <c r="H66" s="44">
        <f t="shared" ca="1" si="15"/>
        <v>22646</v>
      </c>
      <c r="I66" s="45">
        <f t="shared" ca="1" si="5"/>
        <v>0</v>
      </c>
      <c r="J66" s="45">
        <f t="shared" ca="1" si="6"/>
        <v>0</v>
      </c>
      <c r="K66" s="45">
        <f t="shared" ca="1" si="7"/>
        <v>0</v>
      </c>
      <c r="L66" s="45"/>
      <c r="M66" s="45">
        <f t="shared" ca="1" si="16"/>
        <v>0</v>
      </c>
      <c r="N66" s="257">
        <f t="shared" ca="1" si="8"/>
        <v>0</v>
      </c>
      <c r="O66" s="23"/>
      <c r="P66" s="255">
        <f t="shared" ca="1" si="9"/>
        <v>0</v>
      </c>
      <c r="Q66" s="163">
        <f t="shared" ca="1" si="10"/>
        <v>0</v>
      </c>
      <c r="R66" s="164">
        <f ca="1">NPV(Q65,K66:$K$244) + ($A$13+$A$14+$A$15)/POWER(1+Q65,$A$28-D66+1)</f>
        <v>0</v>
      </c>
      <c r="S66" s="164">
        <f ca="1">NPV(Q66,K66:$K$244) + ($A$13+$A$14+$A$15)/POWER(1+Q66,$A$28-D66+1)</f>
        <v>0</v>
      </c>
      <c r="T66" s="45">
        <f t="shared" ca="1" si="11"/>
        <v>0</v>
      </c>
      <c r="U66" s="45">
        <f t="shared" ca="1" si="17"/>
        <v>0</v>
      </c>
      <c r="V66" s="45">
        <f t="shared" ca="1" si="18"/>
        <v>0</v>
      </c>
      <c r="W66" s="45">
        <f t="shared" ca="1" si="12"/>
        <v>0</v>
      </c>
      <c r="X66" s="25">
        <f t="shared" ca="1" si="1"/>
        <v>0</v>
      </c>
      <c r="Z66" s="28">
        <f t="shared" ca="1" si="19"/>
        <v>0</v>
      </c>
      <c r="AA66" s="233"/>
      <c r="AB66" s="45">
        <f t="shared" ca="1" si="13"/>
        <v>0</v>
      </c>
      <c r="AC66" s="45">
        <f t="shared" ca="1" si="2"/>
        <v>0</v>
      </c>
      <c r="AD66" s="25">
        <f t="shared" ca="1" si="3"/>
        <v>0</v>
      </c>
    </row>
    <row r="67" spans="4:30" x14ac:dyDescent="0.35">
      <c r="D67" s="20">
        <v>63</v>
      </c>
      <c r="E67" s="21">
        <f t="shared" ca="1" si="14"/>
        <v>23011</v>
      </c>
      <c r="F67" s="44">
        <f t="shared" ca="1" si="4"/>
        <v>23375</v>
      </c>
      <c r="G67" s="22" t="s">
        <v>119</v>
      </c>
      <c r="H67" s="44">
        <f t="shared" ca="1" si="15"/>
        <v>23011</v>
      </c>
      <c r="I67" s="45">
        <f t="shared" ca="1" si="5"/>
        <v>0</v>
      </c>
      <c r="J67" s="45">
        <f t="shared" ca="1" si="6"/>
        <v>0</v>
      </c>
      <c r="K67" s="45">
        <f t="shared" ca="1" si="7"/>
        <v>0</v>
      </c>
      <c r="L67" s="45"/>
      <c r="M67" s="45">
        <f t="shared" ca="1" si="16"/>
        <v>0</v>
      </c>
      <c r="N67" s="257">
        <f t="shared" ca="1" si="8"/>
        <v>0</v>
      </c>
      <c r="O67" s="23"/>
      <c r="P67" s="255">
        <f t="shared" ca="1" si="9"/>
        <v>0</v>
      </c>
      <c r="Q67" s="163">
        <f t="shared" ca="1" si="10"/>
        <v>0</v>
      </c>
      <c r="R67" s="164">
        <f ca="1">NPV(Q66,K67:$K$244) + ($A$13+$A$14+$A$15)/POWER(1+Q66,$A$28-D67+1)</f>
        <v>0</v>
      </c>
      <c r="S67" s="164">
        <f ca="1">NPV(Q67,K67:$K$244) + ($A$13+$A$14+$A$15)/POWER(1+Q67,$A$28-D67+1)</f>
        <v>0</v>
      </c>
      <c r="T67" s="45">
        <f t="shared" ca="1" si="11"/>
        <v>0</v>
      </c>
      <c r="U67" s="45">
        <f t="shared" ca="1" si="17"/>
        <v>0</v>
      </c>
      <c r="V67" s="45">
        <f t="shared" ca="1" si="18"/>
        <v>0</v>
      </c>
      <c r="W67" s="45">
        <f t="shared" ca="1" si="12"/>
        <v>0</v>
      </c>
      <c r="X67" s="25">
        <f t="shared" ca="1" si="1"/>
        <v>0</v>
      </c>
      <c r="Z67" s="28">
        <f t="shared" ca="1" si="19"/>
        <v>0</v>
      </c>
      <c r="AA67" s="233"/>
      <c r="AB67" s="45">
        <f t="shared" ca="1" si="13"/>
        <v>0</v>
      </c>
      <c r="AC67" s="45">
        <f t="shared" ca="1" si="2"/>
        <v>0</v>
      </c>
      <c r="AD67" s="25">
        <f t="shared" ca="1" si="3"/>
        <v>0</v>
      </c>
    </row>
    <row r="68" spans="4:30" x14ac:dyDescent="0.35">
      <c r="D68" s="20">
        <v>64</v>
      </c>
      <c r="E68" s="21">
        <f t="shared" ca="1" si="14"/>
        <v>23376</v>
      </c>
      <c r="F68" s="44">
        <f t="shared" ca="1" si="4"/>
        <v>23741</v>
      </c>
      <c r="G68" s="22" t="s">
        <v>119</v>
      </c>
      <c r="H68" s="44">
        <f t="shared" ca="1" si="15"/>
        <v>23376</v>
      </c>
      <c r="I68" s="45">
        <f t="shared" ca="1" si="5"/>
        <v>0</v>
      </c>
      <c r="J68" s="45">
        <f t="shared" ca="1" si="6"/>
        <v>0</v>
      </c>
      <c r="K68" s="45">
        <f t="shared" ca="1" si="7"/>
        <v>0</v>
      </c>
      <c r="L68" s="45"/>
      <c r="M68" s="45">
        <f t="shared" ca="1" si="16"/>
        <v>0</v>
      </c>
      <c r="N68" s="257">
        <f t="shared" ca="1" si="8"/>
        <v>0</v>
      </c>
      <c r="O68" s="23"/>
      <c r="P68" s="255">
        <f t="shared" ca="1" si="9"/>
        <v>0</v>
      </c>
      <c r="Q68" s="163">
        <f t="shared" ca="1" si="10"/>
        <v>0</v>
      </c>
      <c r="R68" s="164">
        <f ca="1">NPV(Q67,K68:$K$244) + ($A$13+$A$14+$A$15)/POWER(1+Q67,$A$28-D68+1)</f>
        <v>0</v>
      </c>
      <c r="S68" s="164">
        <f ca="1">NPV(Q68,K68:$K$244) + ($A$13+$A$14+$A$15)/POWER(1+Q68,$A$28-D68+1)</f>
        <v>0</v>
      </c>
      <c r="T68" s="45">
        <f t="shared" ca="1" si="11"/>
        <v>0</v>
      </c>
      <c r="U68" s="45">
        <f t="shared" ca="1" si="17"/>
        <v>0</v>
      </c>
      <c r="V68" s="45">
        <f t="shared" ca="1" si="18"/>
        <v>0</v>
      </c>
      <c r="W68" s="45">
        <f t="shared" ca="1" si="12"/>
        <v>0</v>
      </c>
      <c r="X68" s="25">
        <f t="shared" ref="X68:X131" ca="1" si="20">T68+W68+U68+V68</f>
        <v>0</v>
      </c>
      <c r="Z68" s="28">
        <f t="shared" ca="1" si="19"/>
        <v>0</v>
      </c>
      <c r="AA68" s="233"/>
      <c r="AB68" s="45">
        <f t="shared" ca="1" si="13"/>
        <v>0</v>
      </c>
      <c r="AC68" s="45">
        <f t="shared" ref="AC68:AC131" ca="1" si="21">W68</f>
        <v>0</v>
      </c>
      <c r="AD68" s="25">
        <f t="shared" ref="AD68:AD131" ca="1" si="22">Z68-AA68-AB68+AC68</f>
        <v>0</v>
      </c>
    </row>
    <row r="69" spans="4:30" x14ac:dyDescent="0.35">
      <c r="D69" s="20">
        <v>65</v>
      </c>
      <c r="E69" s="21">
        <f t="shared" ca="1" si="14"/>
        <v>23742</v>
      </c>
      <c r="F69" s="44">
        <f t="shared" ref="F69:F132" ca="1" si="23">E70-1</f>
        <v>24106</v>
      </c>
      <c r="G69" s="22" t="s">
        <v>119</v>
      </c>
      <c r="H69" s="44">
        <f t="shared" ca="1" si="15"/>
        <v>23742</v>
      </c>
      <c r="I69" s="45">
        <f t="shared" ref="I69:I132" ca="1" si="24">IF(D69&gt;$A$28,0,$A$9)</f>
        <v>0</v>
      </c>
      <c r="J69" s="45">
        <f t="shared" ref="J69:J132" ca="1" si="25">IF(D69&gt;$A$28,0,$A$10)</f>
        <v>0</v>
      </c>
      <c r="K69" s="45">
        <f t="shared" ref="K69:K132" ca="1" si="26">IF(D69&gt;$A$28,0,$A$11)</f>
        <v>0</v>
      </c>
      <c r="L69" s="45"/>
      <c r="M69" s="45">
        <f t="shared" ca="1" si="16"/>
        <v>0</v>
      </c>
      <c r="N69" s="257">
        <f t="shared" ref="N69:N132" ca="1" si="27">$A$6</f>
        <v>0</v>
      </c>
      <c r="O69" s="23"/>
      <c r="P69" s="255">
        <f t="shared" ref="P69:P132" ca="1" si="28">$A$7</f>
        <v>0</v>
      </c>
      <c r="Q69" s="163">
        <f t="shared" ref="Q69:Q132" ca="1" si="29">$A$8</f>
        <v>0</v>
      </c>
      <c r="R69" s="164">
        <f ca="1">NPV(Q68,K69:$K$244) + ($A$13+$A$14+$A$15)/POWER(1+Q68,$A$28-D69+1)</f>
        <v>0</v>
      </c>
      <c r="S69" s="164">
        <f ca="1">NPV(Q69,K69:$K$244) + ($A$13+$A$14+$A$15)/POWER(1+Q69,$A$28-D69+1)</f>
        <v>0</v>
      </c>
      <c r="T69" s="45">
        <f t="shared" ref="T69:T132" ca="1" si="30">IF(ISBLANK(G69),0,X68)</f>
        <v>0</v>
      </c>
      <c r="U69" s="45">
        <f t="shared" ca="1" si="17"/>
        <v>0</v>
      </c>
      <c r="V69" s="45">
        <f t="shared" ca="1" si="18"/>
        <v>0</v>
      </c>
      <c r="W69" s="45">
        <f t="shared" ref="W69:W132" ca="1" si="31">S69-R69</f>
        <v>0</v>
      </c>
      <c r="X69" s="25">
        <f t="shared" ca="1" si="20"/>
        <v>0</v>
      </c>
      <c r="Z69" s="28">
        <f t="shared" ca="1" si="19"/>
        <v>0</v>
      </c>
      <c r="AA69" s="233"/>
      <c r="AB69" s="45">
        <f t="shared" ref="AB69:AB132" ca="1" si="32">IFERROR(Z69/($A$42-D69+1),0)</f>
        <v>0</v>
      </c>
      <c r="AC69" s="45">
        <f t="shared" ca="1" si="21"/>
        <v>0</v>
      </c>
      <c r="AD69" s="25">
        <f t="shared" ca="1" si="22"/>
        <v>0</v>
      </c>
    </row>
    <row r="70" spans="4:30" x14ac:dyDescent="0.35">
      <c r="D70" s="20">
        <v>66</v>
      </c>
      <c r="E70" s="21">
        <f t="shared" ref="E70:E133" ca="1" si="33">EOMONTH(H70,0)</f>
        <v>24107</v>
      </c>
      <c r="F70" s="44">
        <f t="shared" ca="1" si="23"/>
        <v>24471</v>
      </c>
      <c r="G70" s="22" t="s">
        <v>119</v>
      </c>
      <c r="H70" s="44">
        <f t="shared" ref="H70:H133" ca="1" si="34">EDATE(H69,12)</f>
        <v>24107</v>
      </c>
      <c r="I70" s="45">
        <f t="shared" ca="1" si="24"/>
        <v>0</v>
      </c>
      <c r="J70" s="45">
        <f t="shared" ca="1" si="25"/>
        <v>0</v>
      </c>
      <c r="K70" s="45">
        <f t="shared" ca="1" si="26"/>
        <v>0</v>
      </c>
      <c r="L70" s="45"/>
      <c r="M70" s="45">
        <f t="shared" ref="M70:M133" ca="1" si="35">K70+L70</f>
        <v>0</v>
      </c>
      <c r="N70" s="257">
        <f t="shared" ca="1" si="27"/>
        <v>0</v>
      </c>
      <c r="O70" s="23"/>
      <c r="P70" s="255">
        <f t="shared" ca="1" si="28"/>
        <v>0</v>
      </c>
      <c r="Q70" s="163">
        <f t="shared" ca="1" si="29"/>
        <v>0</v>
      </c>
      <c r="R70" s="164">
        <f ca="1">NPV(Q69,K70:$K$244) + ($A$13+$A$14+$A$15)/POWER(1+Q69,$A$28-D70+1)</f>
        <v>0</v>
      </c>
      <c r="S70" s="164">
        <f ca="1">NPV(Q70,K70:$K$244) + ($A$13+$A$14+$A$15)/POWER(1+Q70,$A$28-D70+1)</f>
        <v>0</v>
      </c>
      <c r="T70" s="45">
        <f t="shared" ca="1" si="30"/>
        <v>0</v>
      </c>
      <c r="U70" s="45">
        <f t="shared" ref="U70:U133" ca="1" si="36">S70*Q70</f>
        <v>0</v>
      </c>
      <c r="V70" s="45">
        <f t="shared" ref="V70:V133" ca="1" si="37">-(K70+L70)</f>
        <v>0</v>
      </c>
      <c r="W70" s="45">
        <f t="shared" ca="1" si="31"/>
        <v>0</v>
      </c>
      <c r="X70" s="25">
        <f t="shared" ca="1" si="20"/>
        <v>0</v>
      </c>
      <c r="Z70" s="28">
        <f t="shared" ref="Z70:Z133" ca="1" si="38">AD69</f>
        <v>0</v>
      </c>
      <c r="AA70" s="233"/>
      <c r="AB70" s="45">
        <f t="shared" ca="1" si="32"/>
        <v>0</v>
      </c>
      <c r="AC70" s="45">
        <f t="shared" ca="1" si="21"/>
        <v>0</v>
      </c>
      <c r="AD70" s="25">
        <f t="shared" ca="1" si="22"/>
        <v>0</v>
      </c>
    </row>
    <row r="71" spans="4:30" x14ac:dyDescent="0.35">
      <c r="D71" s="20">
        <v>67</v>
      </c>
      <c r="E71" s="21">
        <f t="shared" ca="1" si="33"/>
        <v>24472</v>
      </c>
      <c r="F71" s="44">
        <f t="shared" ca="1" si="23"/>
        <v>24836</v>
      </c>
      <c r="G71" s="22" t="s">
        <v>119</v>
      </c>
      <c r="H71" s="44">
        <f t="shared" ca="1" si="34"/>
        <v>24472</v>
      </c>
      <c r="I71" s="45">
        <f t="shared" ca="1" si="24"/>
        <v>0</v>
      </c>
      <c r="J71" s="45">
        <f t="shared" ca="1" si="25"/>
        <v>0</v>
      </c>
      <c r="K71" s="45">
        <f t="shared" ca="1" si="26"/>
        <v>0</v>
      </c>
      <c r="L71" s="45"/>
      <c r="M71" s="45">
        <f t="shared" ca="1" si="35"/>
        <v>0</v>
      </c>
      <c r="N71" s="257">
        <f t="shared" ca="1" si="27"/>
        <v>0</v>
      </c>
      <c r="O71" s="23"/>
      <c r="P71" s="255">
        <f t="shared" ca="1" si="28"/>
        <v>0</v>
      </c>
      <c r="Q71" s="163">
        <f t="shared" ca="1" si="29"/>
        <v>0</v>
      </c>
      <c r="R71" s="164">
        <f ca="1">NPV(Q70,K71:$K$244) + ($A$13+$A$14+$A$15)/POWER(1+Q70,$A$28-D71+1)</f>
        <v>0</v>
      </c>
      <c r="S71" s="164">
        <f ca="1">NPV(Q71,K71:$K$244) + ($A$13+$A$14+$A$15)/POWER(1+Q71,$A$28-D71+1)</f>
        <v>0</v>
      </c>
      <c r="T71" s="45">
        <f t="shared" ca="1" si="30"/>
        <v>0</v>
      </c>
      <c r="U71" s="45">
        <f t="shared" ca="1" si="36"/>
        <v>0</v>
      </c>
      <c r="V71" s="45">
        <f t="shared" ca="1" si="37"/>
        <v>0</v>
      </c>
      <c r="W71" s="45">
        <f t="shared" ca="1" si="31"/>
        <v>0</v>
      </c>
      <c r="X71" s="25">
        <f t="shared" ca="1" si="20"/>
        <v>0</v>
      </c>
      <c r="Z71" s="28">
        <f t="shared" ca="1" si="38"/>
        <v>0</v>
      </c>
      <c r="AA71" s="233"/>
      <c r="AB71" s="45">
        <f t="shared" ca="1" si="32"/>
        <v>0</v>
      </c>
      <c r="AC71" s="45">
        <f t="shared" ca="1" si="21"/>
        <v>0</v>
      </c>
      <c r="AD71" s="25">
        <f t="shared" ca="1" si="22"/>
        <v>0</v>
      </c>
    </row>
    <row r="72" spans="4:30" x14ac:dyDescent="0.35">
      <c r="D72" s="20">
        <v>68</v>
      </c>
      <c r="E72" s="21">
        <f t="shared" ca="1" si="33"/>
        <v>24837</v>
      </c>
      <c r="F72" s="44">
        <f t="shared" ca="1" si="23"/>
        <v>25202</v>
      </c>
      <c r="G72" s="22" t="s">
        <v>119</v>
      </c>
      <c r="H72" s="44">
        <f t="shared" ca="1" si="34"/>
        <v>24837</v>
      </c>
      <c r="I72" s="45">
        <f t="shared" ca="1" si="24"/>
        <v>0</v>
      </c>
      <c r="J72" s="45">
        <f t="shared" ca="1" si="25"/>
        <v>0</v>
      </c>
      <c r="K72" s="45">
        <f t="shared" ca="1" si="26"/>
        <v>0</v>
      </c>
      <c r="L72" s="45"/>
      <c r="M72" s="45">
        <f t="shared" ca="1" si="35"/>
        <v>0</v>
      </c>
      <c r="N72" s="257">
        <f t="shared" ca="1" si="27"/>
        <v>0</v>
      </c>
      <c r="O72" s="23"/>
      <c r="P72" s="255">
        <f t="shared" ca="1" si="28"/>
        <v>0</v>
      </c>
      <c r="Q72" s="163">
        <f t="shared" ca="1" si="29"/>
        <v>0</v>
      </c>
      <c r="R72" s="164">
        <f ca="1">NPV(Q71,K72:$K$244) + ($A$13+$A$14+$A$15)/POWER(1+Q71,$A$28-D72+1)</f>
        <v>0</v>
      </c>
      <c r="S72" s="164">
        <f ca="1">NPV(Q72,K72:$K$244) + ($A$13+$A$14+$A$15)/POWER(1+Q72,$A$28-D72+1)</f>
        <v>0</v>
      </c>
      <c r="T72" s="45">
        <f t="shared" ca="1" si="30"/>
        <v>0</v>
      </c>
      <c r="U72" s="45">
        <f t="shared" ca="1" si="36"/>
        <v>0</v>
      </c>
      <c r="V72" s="45">
        <f t="shared" ca="1" si="37"/>
        <v>0</v>
      </c>
      <c r="W72" s="45">
        <f t="shared" ca="1" si="31"/>
        <v>0</v>
      </c>
      <c r="X72" s="25">
        <f t="shared" ca="1" si="20"/>
        <v>0</v>
      </c>
      <c r="Z72" s="28">
        <f t="shared" ca="1" si="38"/>
        <v>0</v>
      </c>
      <c r="AA72" s="233"/>
      <c r="AB72" s="45">
        <f t="shared" ca="1" si="32"/>
        <v>0</v>
      </c>
      <c r="AC72" s="45">
        <f t="shared" ca="1" si="21"/>
        <v>0</v>
      </c>
      <c r="AD72" s="25">
        <f t="shared" ca="1" si="22"/>
        <v>0</v>
      </c>
    </row>
    <row r="73" spans="4:30" x14ac:dyDescent="0.35">
      <c r="D73" s="20">
        <v>69</v>
      </c>
      <c r="E73" s="21">
        <f t="shared" ca="1" si="33"/>
        <v>25203</v>
      </c>
      <c r="F73" s="44">
        <f t="shared" ca="1" si="23"/>
        <v>25567</v>
      </c>
      <c r="G73" s="22" t="s">
        <v>119</v>
      </c>
      <c r="H73" s="44">
        <f t="shared" ca="1" si="34"/>
        <v>25203</v>
      </c>
      <c r="I73" s="45">
        <f t="shared" ca="1" si="24"/>
        <v>0</v>
      </c>
      <c r="J73" s="45">
        <f t="shared" ca="1" si="25"/>
        <v>0</v>
      </c>
      <c r="K73" s="45">
        <f t="shared" ca="1" si="26"/>
        <v>0</v>
      </c>
      <c r="L73" s="45"/>
      <c r="M73" s="45">
        <f t="shared" ca="1" si="35"/>
        <v>0</v>
      </c>
      <c r="N73" s="257">
        <f t="shared" ca="1" si="27"/>
        <v>0</v>
      </c>
      <c r="O73" s="23"/>
      <c r="P73" s="255">
        <f t="shared" ca="1" si="28"/>
        <v>0</v>
      </c>
      <c r="Q73" s="163">
        <f t="shared" ca="1" si="29"/>
        <v>0</v>
      </c>
      <c r="R73" s="164">
        <f ca="1">NPV(Q72,K73:$K$244) + ($A$13+$A$14+$A$15)/POWER(1+Q72,$A$28-D73+1)</f>
        <v>0</v>
      </c>
      <c r="S73" s="164">
        <f ca="1">NPV(Q73,K73:$K$244) + ($A$13+$A$14+$A$15)/POWER(1+Q73,$A$28-D73+1)</f>
        <v>0</v>
      </c>
      <c r="T73" s="45">
        <f t="shared" ca="1" si="30"/>
        <v>0</v>
      </c>
      <c r="U73" s="45">
        <f t="shared" ca="1" si="36"/>
        <v>0</v>
      </c>
      <c r="V73" s="45">
        <f t="shared" ca="1" si="37"/>
        <v>0</v>
      </c>
      <c r="W73" s="45">
        <f t="shared" ca="1" si="31"/>
        <v>0</v>
      </c>
      <c r="X73" s="25">
        <f t="shared" ca="1" si="20"/>
        <v>0</v>
      </c>
      <c r="Z73" s="28">
        <f t="shared" ca="1" si="38"/>
        <v>0</v>
      </c>
      <c r="AA73" s="233"/>
      <c r="AB73" s="45">
        <f t="shared" ca="1" si="32"/>
        <v>0</v>
      </c>
      <c r="AC73" s="45">
        <f t="shared" ca="1" si="21"/>
        <v>0</v>
      </c>
      <c r="AD73" s="25">
        <f t="shared" ca="1" si="22"/>
        <v>0</v>
      </c>
    </row>
    <row r="74" spans="4:30" x14ac:dyDescent="0.35">
      <c r="D74" s="20">
        <v>70</v>
      </c>
      <c r="E74" s="21">
        <f t="shared" ca="1" si="33"/>
        <v>25568</v>
      </c>
      <c r="F74" s="44">
        <f t="shared" ca="1" si="23"/>
        <v>25932</v>
      </c>
      <c r="G74" s="22" t="s">
        <v>119</v>
      </c>
      <c r="H74" s="44">
        <f t="shared" ca="1" si="34"/>
        <v>25568</v>
      </c>
      <c r="I74" s="45">
        <f t="shared" ca="1" si="24"/>
        <v>0</v>
      </c>
      <c r="J74" s="45">
        <f t="shared" ca="1" si="25"/>
        <v>0</v>
      </c>
      <c r="K74" s="45">
        <f t="shared" ca="1" si="26"/>
        <v>0</v>
      </c>
      <c r="L74" s="45"/>
      <c r="M74" s="45">
        <f t="shared" ca="1" si="35"/>
        <v>0</v>
      </c>
      <c r="N74" s="257">
        <f t="shared" ca="1" si="27"/>
        <v>0</v>
      </c>
      <c r="O74" s="23"/>
      <c r="P74" s="255">
        <f t="shared" ca="1" si="28"/>
        <v>0</v>
      </c>
      <c r="Q74" s="163">
        <f t="shared" ca="1" si="29"/>
        <v>0</v>
      </c>
      <c r="R74" s="164">
        <f ca="1">NPV(Q73,K74:$K$244) + ($A$13+$A$14+$A$15)/POWER(1+Q73,$A$28-D74+1)</f>
        <v>0</v>
      </c>
      <c r="S74" s="164">
        <f ca="1">NPV(Q74,K74:$K$244) + ($A$13+$A$14+$A$15)/POWER(1+Q74,$A$28-D74+1)</f>
        <v>0</v>
      </c>
      <c r="T74" s="45">
        <f t="shared" ca="1" si="30"/>
        <v>0</v>
      </c>
      <c r="U74" s="45">
        <f t="shared" ca="1" si="36"/>
        <v>0</v>
      </c>
      <c r="V74" s="45">
        <f t="shared" ca="1" si="37"/>
        <v>0</v>
      </c>
      <c r="W74" s="45">
        <f t="shared" ca="1" si="31"/>
        <v>0</v>
      </c>
      <c r="X74" s="25">
        <f t="shared" ca="1" si="20"/>
        <v>0</v>
      </c>
      <c r="Z74" s="28">
        <f t="shared" ca="1" si="38"/>
        <v>0</v>
      </c>
      <c r="AA74" s="233"/>
      <c r="AB74" s="45">
        <f t="shared" ca="1" si="32"/>
        <v>0</v>
      </c>
      <c r="AC74" s="45">
        <f t="shared" ca="1" si="21"/>
        <v>0</v>
      </c>
      <c r="AD74" s="25">
        <f t="shared" ca="1" si="22"/>
        <v>0</v>
      </c>
    </row>
    <row r="75" spans="4:30" x14ac:dyDescent="0.35">
      <c r="D75" s="20">
        <v>71</v>
      </c>
      <c r="E75" s="21">
        <f t="shared" ca="1" si="33"/>
        <v>25933</v>
      </c>
      <c r="F75" s="44">
        <f t="shared" ca="1" si="23"/>
        <v>26297</v>
      </c>
      <c r="G75" s="22" t="s">
        <v>119</v>
      </c>
      <c r="H75" s="44">
        <f t="shared" ca="1" si="34"/>
        <v>25933</v>
      </c>
      <c r="I75" s="45">
        <f t="shared" ca="1" si="24"/>
        <v>0</v>
      </c>
      <c r="J75" s="45">
        <f t="shared" ca="1" si="25"/>
        <v>0</v>
      </c>
      <c r="K75" s="45">
        <f t="shared" ca="1" si="26"/>
        <v>0</v>
      </c>
      <c r="L75" s="45"/>
      <c r="M75" s="45">
        <f t="shared" ca="1" si="35"/>
        <v>0</v>
      </c>
      <c r="N75" s="257">
        <f t="shared" ca="1" si="27"/>
        <v>0</v>
      </c>
      <c r="O75" s="23"/>
      <c r="P75" s="255">
        <f t="shared" ca="1" si="28"/>
        <v>0</v>
      </c>
      <c r="Q75" s="163">
        <f t="shared" ca="1" si="29"/>
        <v>0</v>
      </c>
      <c r="R75" s="164">
        <f ca="1">NPV(Q74,K75:$K$244) + ($A$13+$A$14+$A$15)/POWER(1+Q74,$A$28-D75+1)</f>
        <v>0</v>
      </c>
      <c r="S75" s="164">
        <f ca="1">NPV(Q75,K75:$K$244) + ($A$13+$A$14+$A$15)/POWER(1+Q75,$A$28-D75+1)</f>
        <v>0</v>
      </c>
      <c r="T75" s="45">
        <f t="shared" ca="1" si="30"/>
        <v>0</v>
      </c>
      <c r="U75" s="45">
        <f t="shared" ca="1" si="36"/>
        <v>0</v>
      </c>
      <c r="V75" s="45">
        <f t="shared" ca="1" si="37"/>
        <v>0</v>
      </c>
      <c r="W75" s="45">
        <f t="shared" ca="1" si="31"/>
        <v>0</v>
      </c>
      <c r="X75" s="25">
        <f t="shared" ca="1" si="20"/>
        <v>0</v>
      </c>
      <c r="Z75" s="28">
        <f t="shared" ca="1" si="38"/>
        <v>0</v>
      </c>
      <c r="AA75" s="233"/>
      <c r="AB75" s="45">
        <f t="shared" ca="1" si="32"/>
        <v>0</v>
      </c>
      <c r="AC75" s="45">
        <f t="shared" ca="1" si="21"/>
        <v>0</v>
      </c>
      <c r="AD75" s="25">
        <f t="shared" ca="1" si="22"/>
        <v>0</v>
      </c>
    </row>
    <row r="76" spans="4:30" x14ac:dyDescent="0.35">
      <c r="D76" s="20">
        <v>72</v>
      </c>
      <c r="E76" s="21">
        <f t="shared" ca="1" si="33"/>
        <v>26298</v>
      </c>
      <c r="F76" s="44">
        <f t="shared" ca="1" si="23"/>
        <v>26663</v>
      </c>
      <c r="G76" s="22" t="s">
        <v>119</v>
      </c>
      <c r="H76" s="44">
        <f t="shared" ca="1" si="34"/>
        <v>26298</v>
      </c>
      <c r="I76" s="45">
        <f t="shared" ca="1" si="24"/>
        <v>0</v>
      </c>
      <c r="J76" s="45">
        <f t="shared" ca="1" si="25"/>
        <v>0</v>
      </c>
      <c r="K76" s="45">
        <f t="shared" ca="1" si="26"/>
        <v>0</v>
      </c>
      <c r="L76" s="45"/>
      <c r="M76" s="45">
        <f t="shared" ca="1" si="35"/>
        <v>0</v>
      </c>
      <c r="N76" s="257">
        <f t="shared" ca="1" si="27"/>
        <v>0</v>
      </c>
      <c r="O76" s="23"/>
      <c r="P76" s="255">
        <f t="shared" ca="1" si="28"/>
        <v>0</v>
      </c>
      <c r="Q76" s="163">
        <f t="shared" ca="1" si="29"/>
        <v>0</v>
      </c>
      <c r="R76" s="164">
        <f ca="1">NPV(Q75,K76:$K$244) + ($A$13+$A$14+$A$15)/POWER(1+Q75,$A$28-D76+1)</f>
        <v>0</v>
      </c>
      <c r="S76" s="164">
        <f ca="1">NPV(Q76,K76:$K$244) + ($A$13+$A$14+$A$15)/POWER(1+Q76,$A$28-D76+1)</f>
        <v>0</v>
      </c>
      <c r="T76" s="45">
        <f t="shared" ca="1" si="30"/>
        <v>0</v>
      </c>
      <c r="U76" s="45">
        <f t="shared" ca="1" si="36"/>
        <v>0</v>
      </c>
      <c r="V76" s="45">
        <f t="shared" ca="1" si="37"/>
        <v>0</v>
      </c>
      <c r="W76" s="45">
        <f t="shared" ca="1" si="31"/>
        <v>0</v>
      </c>
      <c r="X76" s="25">
        <f t="shared" ca="1" si="20"/>
        <v>0</v>
      </c>
      <c r="Z76" s="28">
        <f t="shared" ca="1" si="38"/>
        <v>0</v>
      </c>
      <c r="AA76" s="233"/>
      <c r="AB76" s="45">
        <f t="shared" ca="1" si="32"/>
        <v>0</v>
      </c>
      <c r="AC76" s="45">
        <f t="shared" ca="1" si="21"/>
        <v>0</v>
      </c>
      <c r="AD76" s="25">
        <f t="shared" ca="1" si="22"/>
        <v>0</v>
      </c>
    </row>
    <row r="77" spans="4:30" x14ac:dyDescent="0.35">
      <c r="D77" s="20">
        <v>73</v>
      </c>
      <c r="E77" s="21">
        <f t="shared" ca="1" si="33"/>
        <v>26664</v>
      </c>
      <c r="F77" s="44">
        <f t="shared" ca="1" si="23"/>
        <v>27028</v>
      </c>
      <c r="G77" s="22" t="s">
        <v>119</v>
      </c>
      <c r="H77" s="44">
        <f t="shared" ca="1" si="34"/>
        <v>26664</v>
      </c>
      <c r="I77" s="45">
        <f t="shared" ca="1" si="24"/>
        <v>0</v>
      </c>
      <c r="J77" s="45">
        <f t="shared" ca="1" si="25"/>
        <v>0</v>
      </c>
      <c r="K77" s="45">
        <f t="shared" ca="1" si="26"/>
        <v>0</v>
      </c>
      <c r="L77" s="45"/>
      <c r="M77" s="45">
        <f t="shared" ca="1" si="35"/>
        <v>0</v>
      </c>
      <c r="N77" s="257">
        <f t="shared" ca="1" si="27"/>
        <v>0</v>
      </c>
      <c r="O77" s="23"/>
      <c r="P77" s="255">
        <f t="shared" ca="1" si="28"/>
        <v>0</v>
      </c>
      <c r="Q77" s="163">
        <f t="shared" ca="1" si="29"/>
        <v>0</v>
      </c>
      <c r="R77" s="164">
        <f ca="1">NPV(Q76,K77:$K$244) + ($A$13+$A$14+$A$15)/POWER(1+Q76,$A$28-D77+1)</f>
        <v>0</v>
      </c>
      <c r="S77" s="164">
        <f ca="1">NPV(Q77,K77:$K$244) + ($A$13+$A$14+$A$15)/POWER(1+Q77,$A$28-D77+1)</f>
        <v>0</v>
      </c>
      <c r="T77" s="45">
        <f t="shared" ca="1" si="30"/>
        <v>0</v>
      </c>
      <c r="U77" s="45">
        <f t="shared" ca="1" si="36"/>
        <v>0</v>
      </c>
      <c r="V77" s="45">
        <f t="shared" ca="1" si="37"/>
        <v>0</v>
      </c>
      <c r="W77" s="45">
        <f t="shared" ca="1" si="31"/>
        <v>0</v>
      </c>
      <c r="X77" s="25">
        <f t="shared" ca="1" si="20"/>
        <v>0</v>
      </c>
      <c r="Z77" s="28">
        <f t="shared" ca="1" si="38"/>
        <v>0</v>
      </c>
      <c r="AA77" s="233"/>
      <c r="AB77" s="45">
        <f t="shared" ca="1" si="32"/>
        <v>0</v>
      </c>
      <c r="AC77" s="45">
        <f t="shared" ca="1" si="21"/>
        <v>0</v>
      </c>
      <c r="AD77" s="25">
        <f t="shared" ca="1" si="22"/>
        <v>0</v>
      </c>
    </row>
    <row r="78" spans="4:30" x14ac:dyDescent="0.35">
      <c r="D78" s="20">
        <v>74</v>
      </c>
      <c r="E78" s="21">
        <f t="shared" ca="1" si="33"/>
        <v>27029</v>
      </c>
      <c r="F78" s="44">
        <f t="shared" ca="1" si="23"/>
        <v>27393</v>
      </c>
      <c r="G78" s="22" t="s">
        <v>119</v>
      </c>
      <c r="H78" s="44">
        <f t="shared" ca="1" si="34"/>
        <v>27029</v>
      </c>
      <c r="I78" s="45">
        <f t="shared" ca="1" si="24"/>
        <v>0</v>
      </c>
      <c r="J78" s="45">
        <f t="shared" ca="1" si="25"/>
        <v>0</v>
      </c>
      <c r="K78" s="45">
        <f t="shared" ca="1" si="26"/>
        <v>0</v>
      </c>
      <c r="L78" s="45"/>
      <c r="M78" s="45">
        <f t="shared" ca="1" si="35"/>
        <v>0</v>
      </c>
      <c r="N78" s="257">
        <f t="shared" ca="1" si="27"/>
        <v>0</v>
      </c>
      <c r="O78" s="23"/>
      <c r="P78" s="255">
        <f t="shared" ca="1" si="28"/>
        <v>0</v>
      </c>
      <c r="Q78" s="163">
        <f t="shared" ca="1" si="29"/>
        <v>0</v>
      </c>
      <c r="R78" s="164">
        <f ca="1">NPV(Q77,K78:$K$244) + ($A$13+$A$14+$A$15)/POWER(1+Q77,$A$28-D78+1)</f>
        <v>0</v>
      </c>
      <c r="S78" s="164">
        <f ca="1">NPV(Q78,K78:$K$244) + ($A$13+$A$14+$A$15)/POWER(1+Q78,$A$28-D78+1)</f>
        <v>0</v>
      </c>
      <c r="T78" s="45">
        <f t="shared" ca="1" si="30"/>
        <v>0</v>
      </c>
      <c r="U78" s="45">
        <f t="shared" ca="1" si="36"/>
        <v>0</v>
      </c>
      <c r="V78" s="45">
        <f t="shared" ca="1" si="37"/>
        <v>0</v>
      </c>
      <c r="W78" s="45">
        <f t="shared" ca="1" si="31"/>
        <v>0</v>
      </c>
      <c r="X78" s="25">
        <f t="shared" ca="1" si="20"/>
        <v>0</v>
      </c>
      <c r="Z78" s="28">
        <f t="shared" ca="1" si="38"/>
        <v>0</v>
      </c>
      <c r="AA78" s="233"/>
      <c r="AB78" s="45">
        <f t="shared" ca="1" si="32"/>
        <v>0</v>
      </c>
      <c r="AC78" s="45">
        <f t="shared" ca="1" si="21"/>
        <v>0</v>
      </c>
      <c r="AD78" s="25">
        <f t="shared" ca="1" si="22"/>
        <v>0</v>
      </c>
    </row>
    <row r="79" spans="4:30" x14ac:dyDescent="0.35">
      <c r="D79" s="20">
        <v>75</v>
      </c>
      <c r="E79" s="21">
        <f t="shared" ca="1" si="33"/>
        <v>27394</v>
      </c>
      <c r="F79" s="44">
        <f t="shared" ca="1" si="23"/>
        <v>27758</v>
      </c>
      <c r="G79" s="22" t="s">
        <v>119</v>
      </c>
      <c r="H79" s="44">
        <f t="shared" ca="1" si="34"/>
        <v>27394</v>
      </c>
      <c r="I79" s="45">
        <f t="shared" ca="1" si="24"/>
        <v>0</v>
      </c>
      <c r="J79" s="45">
        <f t="shared" ca="1" si="25"/>
        <v>0</v>
      </c>
      <c r="K79" s="45">
        <f t="shared" ca="1" si="26"/>
        <v>0</v>
      </c>
      <c r="L79" s="45"/>
      <c r="M79" s="45">
        <f t="shared" ca="1" si="35"/>
        <v>0</v>
      </c>
      <c r="N79" s="257">
        <f t="shared" ca="1" si="27"/>
        <v>0</v>
      </c>
      <c r="O79" s="23"/>
      <c r="P79" s="255">
        <f t="shared" ca="1" si="28"/>
        <v>0</v>
      </c>
      <c r="Q79" s="163">
        <f t="shared" ca="1" si="29"/>
        <v>0</v>
      </c>
      <c r="R79" s="164">
        <f ca="1">NPV(Q78,K79:$K$244) + ($A$13+$A$14+$A$15)/POWER(1+Q78,$A$28-D79+1)</f>
        <v>0</v>
      </c>
      <c r="S79" s="164">
        <f ca="1">NPV(Q79,K79:$K$244) + ($A$13+$A$14+$A$15)/POWER(1+Q79,$A$28-D79+1)</f>
        <v>0</v>
      </c>
      <c r="T79" s="45">
        <f t="shared" ca="1" si="30"/>
        <v>0</v>
      </c>
      <c r="U79" s="45">
        <f t="shared" ca="1" si="36"/>
        <v>0</v>
      </c>
      <c r="V79" s="45">
        <f t="shared" ca="1" si="37"/>
        <v>0</v>
      </c>
      <c r="W79" s="45">
        <f t="shared" ca="1" si="31"/>
        <v>0</v>
      </c>
      <c r="X79" s="25">
        <f t="shared" ca="1" si="20"/>
        <v>0</v>
      </c>
      <c r="Z79" s="28">
        <f t="shared" ca="1" si="38"/>
        <v>0</v>
      </c>
      <c r="AA79" s="233"/>
      <c r="AB79" s="45">
        <f t="shared" ca="1" si="32"/>
        <v>0</v>
      </c>
      <c r="AC79" s="45">
        <f t="shared" ca="1" si="21"/>
        <v>0</v>
      </c>
      <c r="AD79" s="25">
        <f t="shared" ca="1" si="22"/>
        <v>0</v>
      </c>
    </row>
    <row r="80" spans="4:30" x14ac:dyDescent="0.35">
      <c r="D80" s="20">
        <v>76</v>
      </c>
      <c r="E80" s="21">
        <f t="shared" ca="1" si="33"/>
        <v>27759</v>
      </c>
      <c r="F80" s="44">
        <f t="shared" ca="1" si="23"/>
        <v>28124</v>
      </c>
      <c r="G80" s="22" t="s">
        <v>119</v>
      </c>
      <c r="H80" s="44">
        <f t="shared" ca="1" si="34"/>
        <v>27759</v>
      </c>
      <c r="I80" s="45">
        <f t="shared" ca="1" si="24"/>
        <v>0</v>
      </c>
      <c r="J80" s="45">
        <f t="shared" ca="1" si="25"/>
        <v>0</v>
      </c>
      <c r="K80" s="45">
        <f t="shared" ca="1" si="26"/>
        <v>0</v>
      </c>
      <c r="L80" s="45"/>
      <c r="M80" s="45">
        <f t="shared" ca="1" si="35"/>
        <v>0</v>
      </c>
      <c r="N80" s="257">
        <f t="shared" ca="1" si="27"/>
        <v>0</v>
      </c>
      <c r="O80" s="23"/>
      <c r="P80" s="255">
        <f t="shared" ca="1" si="28"/>
        <v>0</v>
      </c>
      <c r="Q80" s="163">
        <f t="shared" ca="1" si="29"/>
        <v>0</v>
      </c>
      <c r="R80" s="164">
        <f ca="1">NPV(Q79,K80:$K$244) + ($A$13+$A$14+$A$15)/POWER(1+Q79,$A$28-D80+1)</f>
        <v>0</v>
      </c>
      <c r="S80" s="164">
        <f ca="1">NPV(Q80,K80:$K$244) + ($A$13+$A$14+$A$15)/POWER(1+Q80,$A$28-D80+1)</f>
        <v>0</v>
      </c>
      <c r="T80" s="45">
        <f t="shared" ca="1" si="30"/>
        <v>0</v>
      </c>
      <c r="U80" s="45">
        <f t="shared" ca="1" si="36"/>
        <v>0</v>
      </c>
      <c r="V80" s="45">
        <f t="shared" ca="1" si="37"/>
        <v>0</v>
      </c>
      <c r="W80" s="45">
        <f t="shared" ca="1" si="31"/>
        <v>0</v>
      </c>
      <c r="X80" s="25">
        <f t="shared" ca="1" si="20"/>
        <v>0</v>
      </c>
      <c r="Z80" s="28">
        <f t="shared" ca="1" si="38"/>
        <v>0</v>
      </c>
      <c r="AA80" s="233"/>
      <c r="AB80" s="45">
        <f t="shared" ca="1" si="32"/>
        <v>0</v>
      </c>
      <c r="AC80" s="45">
        <f t="shared" ca="1" si="21"/>
        <v>0</v>
      </c>
      <c r="AD80" s="25">
        <f t="shared" ca="1" si="22"/>
        <v>0</v>
      </c>
    </row>
    <row r="81" spans="4:30" x14ac:dyDescent="0.35">
      <c r="D81" s="20">
        <v>77</v>
      </c>
      <c r="E81" s="21">
        <f t="shared" ca="1" si="33"/>
        <v>28125</v>
      </c>
      <c r="F81" s="44">
        <f t="shared" ca="1" si="23"/>
        <v>28489</v>
      </c>
      <c r="G81" s="22" t="s">
        <v>119</v>
      </c>
      <c r="H81" s="44">
        <f t="shared" ca="1" si="34"/>
        <v>28125</v>
      </c>
      <c r="I81" s="45">
        <f t="shared" ca="1" si="24"/>
        <v>0</v>
      </c>
      <c r="J81" s="45">
        <f t="shared" ca="1" si="25"/>
        <v>0</v>
      </c>
      <c r="K81" s="45">
        <f t="shared" ca="1" si="26"/>
        <v>0</v>
      </c>
      <c r="L81" s="45"/>
      <c r="M81" s="45">
        <f t="shared" ca="1" si="35"/>
        <v>0</v>
      </c>
      <c r="N81" s="257">
        <f t="shared" ca="1" si="27"/>
        <v>0</v>
      </c>
      <c r="O81" s="23"/>
      <c r="P81" s="255">
        <f t="shared" ca="1" si="28"/>
        <v>0</v>
      </c>
      <c r="Q81" s="163">
        <f t="shared" ca="1" si="29"/>
        <v>0</v>
      </c>
      <c r="R81" s="164">
        <f ca="1">NPV(Q80,K81:$K$244) + ($A$13+$A$14+$A$15)/POWER(1+Q80,$A$28-D81+1)</f>
        <v>0</v>
      </c>
      <c r="S81" s="164">
        <f ca="1">NPV(Q81,K81:$K$244) + ($A$13+$A$14+$A$15)/POWER(1+Q81,$A$28-D81+1)</f>
        <v>0</v>
      </c>
      <c r="T81" s="45">
        <f t="shared" ca="1" si="30"/>
        <v>0</v>
      </c>
      <c r="U81" s="45">
        <f t="shared" ca="1" si="36"/>
        <v>0</v>
      </c>
      <c r="V81" s="45">
        <f t="shared" ca="1" si="37"/>
        <v>0</v>
      </c>
      <c r="W81" s="45">
        <f t="shared" ca="1" si="31"/>
        <v>0</v>
      </c>
      <c r="X81" s="25">
        <f t="shared" ca="1" si="20"/>
        <v>0</v>
      </c>
      <c r="Z81" s="28">
        <f t="shared" ca="1" si="38"/>
        <v>0</v>
      </c>
      <c r="AA81" s="233"/>
      <c r="AB81" s="45">
        <f t="shared" ca="1" si="32"/>
        <v>0</v>
      </c>
      <c r="AC81" s="45">
        <f t="shared" ca="1" si="21"/>
        <v>0</v>
      </c>
      <c r="AD81" s="25">
        <f t="shared" ca="1" si="22"/>
        <v>0</v>
      </c>
    </row>
    <row r="82" spans="4:30" x14ac:dyDescent="0.35">
      <c r="D82" s="20">
        <v>78</v>
      </c>
      <c r="E82" s="21">
        <f t="shared" ca="1" si="33"/>
        <v>28490</v>
      </c>
      <c r="F82" s="44">
        <f t="shared" ca="1" si="23"/>
        <v>28854</v>
      </c>
      <c r="G82" s="22" t="s">
        <v>119</v>
      </c>
      <c r="H82" s="44">
        <f t="shared" ca="1" si="34"/>
        <v>28490</v>
      </c>
      <c r="I82" s="45">
        <f t="shared" ca="1" si="24"/>
        <v>0</v>
      </c>
      <c r="J82" s="45">
        <f t="shared" ca="1" si="25"/>
        <v>0</v>
      </c>
      <c r="K82" s="45">
        <f t="shared" ca="1" si="26"/>
        <v>0</v>
      </c>
      <c r="L82" s="45"/>
      <c r="M82" s="45">
        <f t="shared" ca="1" si="35"/>
        <v>0</v>
      </c>
      <c r="N82" s="257">
        <f t="shared" ca="1" si="27"/>
        <v>0</v>
      </c>
      <c r="O82" s="23"/>
      <c r="P82" s="255">
        <f t="shared" ca="1" si="28"/>
        <v>0</v>
      </c>
      <c r="Q82" s="163">
        <f t="shared" ca="1" si="29"/>
        <v>0</v>
      </c>
      <c r="R82" s="164">
        <f ca="1">NPV(Q81,K82:$K$244) + ($A$13+$A$14+$A$15)/POWER(1+Q81,$A$28-D82+1)</f>
        <v>0</v>
      </c>
      <c r="S82" s="164">
        <f ca="1">NPV(Q82,K82:$K$244) + ($A$13+$A$14+$A$15)/POWER(1+Q82,$A$28-D82+1)</f>
        <v>0</v>
      </c>
      <c r="T82" s="45">
        <f t="shared" ca="1" si="30"/>
        <v>0</v>
      </c>
      <c r="U82" s="45">
        <f t="shared" ca="1" si="36"/>
        <v>0</v>
      </c>
      <c r="V82" s="45">
        <f t="shared" ca="1" si="37"/>
        <v>0</v>
      </c>
      <c r="W82" s="45">
        <f t="shared" ca="1" si="31"/>
        <v>0</v>
      </c>
      <c r="X82" s="25">
        <f t="shared" ca="1" si="20"/>
        <v>0</v>
      </c>
      <c r="Z82" s="28">
        <f t="shared" ca="1" si="38"/>
        <v>0</v>
      </c>
      <c r="AA82" s="233"/>
      <c r="AB82" s="45">
        <f t="shared" ca="1" si="32"/>
        <v>0</v>
      </c>
      <c r="AC82" s="45">
        <f t="shared" ca="1" si="21"/>
        <v>0</v>
      </c>
      <c r="AD82" s="25">
        <f t="shared" ca="1" si="22"/>
        <v>0</v>
      </c>
    </row>
    <row r="83" spans="4:30" x14ac:dyDescent="0.35">
      <c r="D83" s="20">
        <v>79</v>
      </c>
      <c r="E83" s="21">
        <f t="shared" ca="1" si="33"/>
        <v>28855</v>
      </c>
      <c r="F83" s="44">
        <f t="shared" ca="1" si="23"/>
        <v>29219</v>
      </c>
      <c r="G83" s="22" t="s">
        <v>119</v>
      </c>
      <c r="H83" s="44">
        <f t="shared" ca="1" si="34"/>
        <v>28855</v>
      </c>
      <c r="I83" s="45">
        <f t="shared" ca="1" si="24"/>
        <v>0</v>
      </c>
      <c r="J83" s="45">
        <f t="shared" ca="1" si="25"/>
        <v>0</v>
      </c>
      <c r="K83" s="45">
        <f t="shared" ca="1" si="26"/>
        <v>0</v>
      </c>
      <c r="L83" s="45"/>
      <c r="M83" s="45">
        <f t="shared" ca="1" si="35"/>
        <v>0</v>
      </c>
      <c r="N83" s="257">
        <f t="shared" ca="1" si="27"/>
        <v>0</v>
      </c>
      <c r="O83" s="23"/>
      <c r="P83" s="255">
        <f t="shared" ca="1" si="28"/>
        <v>0</v>
      </c>
      <c r="Q83" s="163">
        <f t="shared" ca="1" si="29"/>
        <v>0</v>
      </c>
      <c r="R83" s="164">
        <f ca="1">NPV(Q82,K83:$K$244) + ($A$13+$A$14+$A$15)/POWER(1+Q82,$A$28-D83+1)</f>
        <v>0</v>
      </c>
      <c r="S83" s="164">
        <f ca="1">NPV(Q83,K83:$K$244) + ($A$13+$A$14+$A$15)/POWER(1+Q83,$A$28-D83+1)</f>
        <v>0</v>
      </c>
      <c r="T83" s="45">
        <f t="shared" ca="1" si="30"/>
        <v>0</v>
      </c>
      <c r="U83" s="45">
        <f t="shared" ca="1" si="36"/>
        <v>0</v>
      </c>
      <c r="V83" s="45">
        <f t="shared" ca="1" si="37"/>
        <v>0</v>
      </c>
      <c r="W83" s="45">
        <f t="shared" ca="1" si="31"/>
        <v>0</v>
      </c>
      <c r="X83" s="25">
        <f t="shared" ca="1" si="20"/>
        <v>0</v>
      </c>
      <c r="Z83" s="28">
        <f t="shared" ca="1" si="38"/>
        <v>0</v>
      </c>
      <c r="AA83" s="233"/>
      <c r="AB83" s="45">
        <f t="shared" ca="1" si="32"/>
        <v>0</v>
      </c>
      <c r="AC83" s="45">
        <f t="shared" ca="1" si="21"/>
        <v>0</v>
      </c>
      <c r="AD83" s="25">
        <f t="shared" ca="1" si="22"/>
        <v>0</v>
      </c>
    </row>
    <row r="84" spans="4:30" x14ac:dyDescent="0.35">
      <c r="D84" s="20">
        <v>80</v>
      </c>
      <c r="E84" s="21">
        <f t="shared" ca="1" si="33"/>
        <v>29220</v>
      </c>
      <c r="F84" s="44">
        <f t="shared" ca="1" si="23"/>
        <v>29585</v>
      </c>
      <c r="G84" s="22" t="s">
        <v>119</v>
      </c>
      <c r="H84" s="44">
        <f t="shared" ca="1" si="34"/>
        <v>29220</v>
      </c>
      <c r="I84" s="45">
        <f t="shared" ca="1" si="24"/>
        <v>0</v>
      </c>
      <c r="J84" s="45">
        <f t="shared" ca="1" si="25"/>
        <v>0</v>
      </c>
      <c r="K84" s="45">
        <f t="shared" ca="1" si="26"/>
        <v>0</v>
      </c>
      <c r="L84" s="45"/>
      <c r="M84" s="45">
        <f t="shared" ca="1" si="35"/>
        <v>0</v>
      </c>
      <c r="N84" s="257">
        <f t="shared" ca="1" si="27"/>
        <v>0</v>
      </c>
      <c r="O84" s="23"/>
      <c r="P84" s="255">
        <f t="shared" ca="1" si="28"/>
        <v>0</v>
      </c>
      <c r="Q84" s="163">
        <f t="shared" ca="1" si="29"/>
        <v>0</v>
      </c>
      <c r="R84" s="164">
        <f ca="1">NPV(Q83,K84:$K$244) + ($A$13+$A$14+$A$15)/POWER(1+Q83,$A$28-D84+1)</f>
        <v>0</v>
      </c>
      <c r="S84" s="164">
        <f ca="1">NPV(Q84,K84:$K$244) + ($A$13+$A$14+$A$15)/POWER(1+Q84,$A$28-D84+1)</f>
        <v>0</v>
      </c>
      <c r="T84" s="45">
        <f t="shared" ca="1" si="30"/>
        <v>0</v>
      </c>
      <c r="U84" s="45">
        <f t="shared" ca="1" si="36"/>
        <v>0</v>
      </c>
      <c r="V84" s="45">
        <f t="shared" ca="1" si="37"/>
        <v>0</v>
      </c>
      <c r="W84" s="45">
        <f t="shared" ca="1" si="31"/>
        <v>0</v>
      </c>
      <c r="X84" s="25">
        <f t="shared" ca="1" si="20"/>
        <v>0</v>
      </c>
      <c r="Z84" s="28">
        <f t="shared" ca="1" si="38"/>
        <v>0</v>
      </c>
      <c r="AA84" s="233"/>
      <c r="AB84" s="45">
        <f t="shared" ca="1" si="32"/>
        <v>0</v>
      </c>
      <c r="AC84" s="45">
        <f t="shared" ca="1" si="21"/>
        <v>0</v>
      </c>
      <c r="AD84" s="25">
        <f t="shared" ca="1" si="22"/>
        <v>0</v>
      </c>
    </row>
    <row r="85" spans="4:30" x14ac:dyDescent="0.35">
      <c r="D85" s="20">
        <v>81</v>
      </c>
      <c r="E85" s="21">
        <f t="shared" ca="1" si="33"/>
        <v>29586</v>
      </c>
      <c r="F85" s="44">
        <f t="shared" ca="1" si="23"/>
        <v>29950</v>
      </c>
      <c r="G85" s="22" t="s">
        <v>119</v>
      </c>
      <c r="H85" s="44">
        <f t="shared" ca="1" si="34"/>
        <v>29586</v>
      </c>
      <c r="I85" s="45">
        <f t="shared" ca="1" si="24"/>
        <v>0</v>
      </c>
      <c r="J85" s="45">
        <f t="shared" ca="1" si="25"/>
        <v>0</v>
      </c>
      <c r="K85" s="45">
        <f t="shared" ca="1" si="26"/>
        <v>0</v>
      </c>
      <c r="L85" s="45"/>
      <c r="M85" s="45">
        <f t="shared" ca="1" si="35"/>
        <v>0</v>
      </c>
      <c r="N85" s="257">
        <f t="shared" ca="1" si="27"/>
        <v>0</v>
      </c>
      <c r="O85" s="23"/>
      <c r="P85" s="255">
        <f t="shared" ca="1" si="28"/>
        <v>0</v>
      </c>
      <c r="Q85" s="163">
        <f t="shared" ca="1" si="29"/>
        <v>0</v>
      </c>
      <c r="R85" s="164">
        <f ca="1">NPV(Q84,K85:$K$244) + ($A$13+$A$14+$A$15)/POWER(1+Q84,$A$28-D85+1)</f>
        <v>0</v>
      </c>
      <c r="S85" s="164">
        <f ca="1">NPV(Q85,K85:$K$244) + ($A$13+$A$14+$A$15)/POWER(1+Q85,$A$28-D85+1)</f>
        <v>0</v>
      </c>
      <c r="T85" s="45">
        <f t="shared" ca="1" si="30"/>
        <v>0</v>
      </c>
      <c r="U85" s="45">
        <f t="shared" ca="1" si="36"/>
        <v>0</v>
      </c>
      <c r="V85" s="45">
        <f t="shared" ca="1" si="37"/>
        <v>0</v>
      </c>
      <c r="W85" s="45">
        <f t="shared" ca="1" si="31"/>
        <v>0</v>
      </c>
      <c r="X85" s="25">
        <f t="shared" ca="1" si="20"/>
        <v>0</v>
      </c>
      <c r="Z85" s="28">
        <f t="shared" ca="1" si="38"/>
        <v>0</v>
      </c>
      <c r="AA85" s="233"/>
      <c r="AB85" s="45">
        <f t="shared" ca="1" si="32"/>
        <v>0</v>
      </c>
      <c r="AC85" s="45">
        <f t="shared" ca="1" si="21"/>
        <v>0</v>
      </c>
      <c r="AD85" s="25">
        <f t="shared" ca="1" si="22"/>
        <v>0</v>
      </c>
    </row>
    <row r="86" spans="4:30" x14ac:dyDescent="0.35">
      <c r="D86" s="20">
        <v>82</v>
      </c>
      <c r="E86" s="21">
        <f t="shared" ca="1" si="33"/>
        <v>29951</v>
      </c>
      <c r="F86" s="44">
        <f t="shared" ca="1" si="23"/>
        <v>30315</v>
      </c>
      <c r="G86" s="22" t="s">
        <v>119</v>
      </c>
      <c r="H86" s="44">
        <f t="shared" ca="1" si="34"/>
        <v>29951</v>
      </c>
      <c r="I86" s="45">
        <f t="shared" ca="1" si="24"/>
        <v>0</v>
      </c>
      <c r="J86" s="45">
        <f t="shared" ca="1" si="25"/>
        <v>0</v>
      </c>
      <c r="K86" s="45">
        <f t="shared" ca="1" si="26"/>
        <v>0</v>
      </c>
      <c r="L86" s="45"/>
      <c r="M86" s="45">
        <f t="shared" ca="1" si="35"/>
        <v>0</v>
      </c>
      <c r="N86" s="257">
        <f t="shared" ca="1" si="27"/>
        <v>0</v>
      </c>
      <c r="O86" s="23"/>
      <c r="P86" s="255">
        <f t="shared" ca="1" si="28"/>
        <v>0</v>
      </c>
      <c r="Q86" s="163">
        <f t="shared" ca="1" si="29"/>
        <v>0</v>
      </c>
      <c r="R86" s="164">
        <f ca="1">NPV(Q85,K86:$K$244) + ($A$13+$A$14+$A$15)/POWER(1+Q85,$A$28-D86+1)</f>
        <v>0</v>
      </c>
      <c r="S86" s="164">
        <f ca="1">NPV(Q86,K86:$K$244) + ($A$13+$A$14+$A$15)/POWER(1+Q86,$A$28-D86+1)</f>
        <v>0</v>
      </c>
      <c r="T86" s="45">
        <f t="shared" ca="1" si="30"/>
        <v>0</v>
      </c>
      <c r="U86" s="45">
        <f t="shared" ca="1" si="36"/>
        <v>0</v>
      </c>
      <c r="V86" s="45">
        <f t="shared" ca="1" si="37"/>
        <v>0</v>
      </c>
      <c r="W86" s="45">
        <f t="shared" ca="1" si="31"/>
        <v>0</v>
      </c>
      <c r="X86" s="25">
        <f t="shared" ca="1" si="20"/>
        <v>0</v>
      </c>
      <c r="Z86" s="28">
        <f t="shared" ca="1" si="38"/>
        <v>0</v>
      </c>
      <c r="AA86" s="233"/>
      <c r="AB86" s="45">
        <f t="shared" ca="1" si="32"/>
        <v>0</v>
      </c>
      <c r="AC86" s="45">
        <f t="shared" ca="1" si="21"/>
        <v>0</v>
      </c>
      <c r="AD86" s="25">
        <f t="shared" ca="1" si="22"/>
        <v>0</v>
      </c>
    </row>
    <row r="87" spans="4:30" x14ac:dyDescent="0.35">
      <c r="D87" s="20">
        <v>83</v>
      </c>
      <c r="E87" s="21">
        <f t="shared" ca="1" si="33"/>
        <v>30316</v>
      </c>
      <c r="F87" s="44">
        <f t="shared" ca="1" si="23"/>
        <v>30680</v>
      </c>
      <c r="G87" s="22" t="s">
        <v>119</v>
      </c>
      <c r="H87" s="44">
        <f t="shared" ca="1" si="34"/>
        <v>30316</v>
      </c>
      <c r="I87" s="45">
        <f t="shared" ca="1" si="24"/>
        <v>0</v>
      </c>
      <c r="J87" s="45">
        <f t="shared" ca="1" si="25"/>
        <v>0</v>
      </c>
      <c r="K87" s="45">
        <f t="shared" ca="1" si="26"/>
        <v>0</v>
      </c>
      <c r="L87" s="45"/>
      <c r="M87" s="45">
        <f t="shared" ca="1" si="35"/>
        <v>0</v>
      </c>
      <c r="N87" s="257">
        <f t="shared" ca="1" si="27"/>
        <v>0</v>
      </c>
      <c r="O87" s="23"/>
      <c r="P87" s="255">
        <f t="shared" ca="1" si="28"/>
        <v>0</v>
      </c>
      <c r="Q87" s="163">
        <f t="shared" ca="1" si="29"/>
        <v>0</v>
      </c>
      <c r="R87" s="164">
        <f ca="1">NPV(Q86,K87:$K$244) + ($A$13+$A$14+$A$15)/POWER(1+Q86,$A$28-D87+1)</f>
        <v>0</v>
      </c>
      <c r="S87" s="164">
        <f ca="1">NPV(Q87,K87:$K$244) + ($A$13+$A$14+$A$15)/POWER(1+Q87,$A$28-D87+1)</f>
        <v>0</v>
      </c>
      <c r="T87" s="45">
        <f t="shared" ca="1" si="30"/>
        <v>0</v>
      </c>
      <c r="U87" s="45">
        <f t="shared" ca="1" si="36"/>
        <v>0</v>
      </c>
      <c r="V87" s="45">
        <f t="shared" ca="1" si="37"/>
        <v>0</v>
      </c>
      <c r="W87" s="45">
        <f t="shared" ca="1" si="31"/>
        <v>0</v>
      </c>
      <c r="X87" s="25">
        <f t="shared" ca="1" si="20"/>
        <v>0</v>
      </c>
      <c r="Z87" s="28">
        <f t="shared" ca="1" si="38"/>
        <v>0</v>
      </c>
      <c r="AA87" s="233"/>
      <c r="AB87" s="45">
        <f t="shared" ca="1" si="32"/>
        <v>0</v>
      </c>
      <c r="AC87" s="45">
        <f t="shared" ca="1" si="21"/>
        <v>0</v>
      </c>
      <c r="AD87" s="25">
        <f t="shared" ca="1" si="22"/>
        <v>0</v>
      </c>
    </row>
    <row r="88" spans="4:30" x14ac:dyDescent="0.35">
      <c r="D88" s="20">
        <v>84</v>
      </c>
      <c r="E88" s="21">
        <f t="shared" ca="1" si="33"/>
        <v>30681</v>
      </c>
      <c r="F88" s="44">
        <f t="shared" ca="1" si="23"/>
        <v>31046</v>
      </c>
      <c r="G88" s="22" t="s">
        <v>119</v>
      </c>
      <c r="H88" s="44">
        <f t="shared" ca="1" si="34"/>
        <v>30681</v>
      </c>
      <c r="I88" s="45">
        <f t="shared" ca="1" si="24"/>
        <v>0</v>
      </c>
      <c r="J88" s="45">
        <f t="shared" ca="1" si="25"/>
        <v>0</v>
      </c>
      <c r="K88" s="45">
        <f t="shared" ca="1" si="26"/>
        <v>0</v>
      </c>
      <c r="L88" s="45"/>
      <c r="M88" s="45">
        <f t="shared" ca="1" si="35"/>
        <v>0</v>
      </c>
      <c r="N88" s="257">
        <f t="shared" ca="1" si="27"/>
        <v>0</v>
      </c>
      <c r="O88" s="23"/>
      <c r="P88" s="255">
        <f t="shared" ca="1" si="28"/>
        <v>0</v>
      </c>
      <c r="Q88" s="163">
        <f t="shared" ca="1" si="29"/>
        <v>0</v>
      </c>
      <c r="R88" s="164">
        <f ca="1">NPV(Q87,K88:$K$244) + ($A$13+$A$14+$A$15)/POWER(1+Q87,$A$28-D88+1)</f>
        <v>0</v>
      </c>
      <c r="S88" s="164">
        <f ca="1">NPV(Q88,K88:$K$244) + ($A$13+$A$14+$A$15)/POWER(1+Q88,$A$28-D88+1)</f>
        <v>0</v>
      </c>
      <c r="T88" s="45">
        <f t="shared" ca="1" si="30"/>
        <v>0</v>
      </c>
      <c r="U88" s="45">
        <f t="shared" ca="1" si="36"/>
        <v>0</v>
      </c>
      <c r="V88" s="45">
        <f t="shared" ca="1" si="37"/>
        <v>0</v>
      </c>
      <c r="W88" s="45">
        <f t="shared" ca="1" si="31"/>
        <v>0</v>
      </c>
      <c r="X88" s="25">
        <f t="shared" ca="1" si="20"/>
        <v>0</v>
      </c>
      <c r="Z88" s="28">
        <f t="shared" ca="1" si="38"/>
        <v>0</v>
      </c>
      <c r="AA88" s="233"/>
      <c r="AB88" s="45">
        <f t="shared" ca="1" si="32"/>
        <v>0</v>
      </c>
      <c r="AC88" s="45">
        <f t="shared" ca="1" si="21"/>
        <v>0</v>
      </c>
      <c r="AD88" s="25">
        <f t="shared" ca="1" si="22"/>
        <v>0</v>
      </c>
    </row>
    <row r="89" spans="4:30" x14ac:dyDescent="0.35">
      <c r="D89" s="20">
        <v>85</v>
      </c>
      <c r="E89" s="21">
        <f t="shared" ca="1" si="33"/>
        <v>31047</v>
      </c>
      <c r="F89" s="44">
        <f t="shared" ca="1" si="23"/>
        <v>31411</v>
      </c>
      <c r="G89" s="22" t="s">
        <v>119</v>
      </c>
      <c r="H89" s="44">
        <f t="shared" ca="1" si="34"/>
        <v>31047</v>
      </c>
      <c r="I89" s="45">
        <f t="shared" ca="1" si="24"/>
        <v>0</v>
      </c>
      <c r="J89" s="45">
        <f t="shared" ca="1" si="25"/>
        <v>0</v>
      </c>
      <c r="K89" s="45">
        <f t="shared" ca="1" si="26"/>
        <v>0</v>
      </c>
      <c r="L89" s="45"/>
      <c r="M89" s="45">
        <f t="shared" ca="1" si="35"/>
        <v>0</v>
      </c>
      <c r="N89" s="257">
        <f t="shared" ca="1" si="27"/>
        <v>0</v>
      </c>
      <c r="O89" s="23"/>
      <c r="P89" s="255">
        <f t="shared" ca="1" si="28"/>
        <v>0</v>
      </c>
      <c r="Q89" s="163">
        <f t="shared" ca="1" si="29"/>
        <v>0</v>
      </c>
      <c r="R89" s="164">
        <f ca="1">NPV(Q88,K89:$K$244) + ($A$13+$A$14+$A$15)/POWER(1+Q88,$A$28-D89+1)</f>
        <v>0</v>
      </c>
      <c r="S89" s="164">
        <f ca="1">NPV(Q89,K89:$K$244) + ($A$13+$A$14+$A$15)/POWER(1+Q89,$A$28-D89+1)</f>
        <v>0</v>
      </c>
      <c r="T89" s="45">
        <f t="shared" ca="1" si="30"/>
        <v>0</v>
      </c>
      <c r="U89" s="45">
        <f t="shared" ca="1" si="36"/>
        <v>0</v>
      </c>
      <c r="V89" s="45">
        <f t="shared" ca="1" si="37"/>
        <v>0</v>
      </c>
      <c r="W89" s="45">
        <f t="shared" ca="1" si="31"/>
        <v>0</v>
      </c>
      <c r="X89" s="25">
        <f t="shared" ca="1" si="20"/>
        <v>0</v>
      </c>
      <c r="Z89" s="28">
        <f t="shared" ca="1" si="38"/>
        <v>0</v>
      </c>
      <c r="AA89" s="233"/>
      <c r="AB89" s="45">
        <f t="shared" ca="1" si="32"/>
        <v>0</v>
      </c>
      <c r="AC89" s="45">
        <f t="shared" ca="1" si="21"/>
        <v>0</v>
      </c>
      <c r="AD89" s="25">
        <f t="shared" ca="1" si="22"/>
        <v>0</v>
      </c>
    </row>
    <row r="90" spans="4:30" x14ac:dyDescent="0.35">
      <c r="D90" s="20">
        <v>86</v>
      </c>
      <c r="E90" s="21">
        <f t="shared" ca="1" si="33"/>
        <v>31412</v>
      </c>
      <c r="F90" s="44">
        <f t="shared" ca="1" si="23"/>
        <v>31776</v>
      </c>
      <c r="G90" s="22" t="s">
        <v>119</v>
      </c>
      <c r="H90" s="44">
        <f t="shared" ca="1" si="34"/>
        <v>31412</v>
      </c>
      <c r="I90" s="45">
        <f t="shared" ca="1" si="24"/>
        <v>0</v>
      </c>
      <c r="J90" s="45">
        <f t="shared" ca="1" si="25"/>
        <v>0</v>
      </c>
      <c r="K90" s="45">
        <f t="shared" ca="1" si="26"/>
        <v>0</v>
      </c>
      <c r="L90" s="45"/>
      <c r="M90" s="45">
        <f t="shared" ca="1" si="35"/>
        <v>0</v>
      </c>
      <c r="N90" s="257">
        <f t="shared" ca="1" si="27"/>
        <v>0</v>
      </c>
      <c r="O90" s="23"/>
      <c r="P90" s="255">
        <f t="shared" ca="1" si="28"/>
        <v>0</v>
      </c>
      <c r="Q90" s="163">
        <f t="shared" ca="1" si="29"/>
        <v>0</v>
      </c>
      <c r="R90" s="164">
        <f ca="1">NPV(Q89,K90:$K$244) + ($A$13+$A$14+$A$15)/POWER(1+Q89,$A$28-D90+1)</f>
        <v>0</v>
      </c>
      <c r="S90" s="164">
        <f ca="1">NPV(Q90,K90:$K$244) + ($A$13+$A$14+$A$15)/POWER(1+Q90,$A$28-D90+1)</f>
        <v>0</v>
      </c>
      <c r="T90" s="45">
        <f t="shared" ca="1" si="30"/>
        <v>0</v>
      </c>
      <c r="U90" s="45">
        <f t="shared" ca="1" si="36"/>
        <v>0</v>
      </c>
      <c r="V90" s="45">
        <f t="shared" ca="1" si="37"/>
        <v>0</v>
      </c>
      <c r="W90" s="45">
        <f t="shared" ca="1" si="31"/>
        <v>0</v>
      </c>
      <c r="X90" s="25">
        <f t="shared" ca="1" si="20"/>
        <v>0</v>
      </c>
      <c r="Z90" s="28">
        <f t="shared" ca="1" si="38"/>
        <v>0</v>
      </c>
      <c r="AA90" s="233"/>
      <c r="AB90" s="45">
        <f t="shared" ca="1" si="32"/>
        <v>0</v>
      </c>
      <c r="AC90" s="45">
        <f t="shared" ca="1" si="21"/>
        <v>0</v>
      </c>
      <c r="AD90" s="25">
        <f t="shared" ca="1" si="22"/>
        <v>0</v>
      </c>
    </row>
    <row r="91" spans="4:30" x14ac:dyDescent="0.35">
      <c r="D91" s="20">
        <v>87</v>
      </c>
      <c r="E91" s="21">
        <f t="shared" ca="1" si="33"/>
        <v>31777</v>
      </c>
      <c r="F91" s="44">
        <f t="shared" ca="1" si="23"/>
        <v>32141</v>
      </c>
      <c r="G91" s="22" t="s">
        <v>119</v>
      </c>
      <c r="H91" s="44">
        <f t="shared" ca="1" si="34"/>
        <v>31777</v>
      </c>
      <c r="I91" s="45">
        <f t="shared" ca="1" si="24"/>
        <v>0</v>
      </c>
      <c r="J91" s="45">
        <f t="shared" ca="1" si="25"/>
        <v>0</v>
      </c>
      <c r="K91" s="45">
        <f t="shared" ca="1" si="26"/>
        <v>0</v>
      </c>
      <c r="L91" s="45"/>
      <c r="M91" s="45">
        <f t="shared" ca="1" si="35"/>
        <v>0</v>
      </c>
      <c r="N91" s="257">
        <f t="shared" ca="1" si="27"/>
        <v>0</v>
      </c>
      <c r="O91" s="23"/>
      <c r="P91" s="255">
        <f t="shared" ca="1" si="28"/>
        <v>0</v>
      </c>
      <c r="Q91" s="163">
        <f t="shared" ca="1" si="29"/>
        <v>0</v>
      </c>
      <c r="R91" s="164">
        <f ca="1">NPV(Q90,K91:$K$244) + ($A$13+$A$14+$A$15)/POWER(1+Q90,$A$28-D91+1)</f>
        <v>0</v>
      </c>
      <c r="S91" s="164">
        <f ca="1">NPV(Q91,K91:$K$244) + ($A$13+$A$14+$A$15)/POWER(1+Q91,$A$28-D91+1)</f>
        <v>0</v>
      </c>
      <c r="T91" s="45">
        <f t="shared" ca="1" si="30"/>
        <v>0</v>
      </c>
      <c r="U91" s="45">
        <f t="shared" ca="1" si="36"/>
        <v>0</v>
      </c>
      <c r="V91" s="45">
        <f t="shared" ca="1" si="37"/>
        <v>0</v>
      </c>
      <c r="W91" s="45">
        <f t="shared" ca="1" si="31"/>
        <v>0</v>
      </c>
      <c r="X91" s="25">
        <f t="shared" ca="1" si="20"/>
        <v>0</v>
      </c>
      <c r="Z91" s="28">
        <f t="shared" ca="1" si="38"/>
        <v>0</v>
      </c>
      <c r="AA91" s="233"/>
      <c r="AB91" s="45">
        <f t="shared" ca="1" si="32"/>
        <v>0</v>
      </c>
      <c r="AC91" s="45">
        <f t="shared" ca="1" si="21"/>
        <v>0</v>
      </c>
      <c r="AD91" s="25">
        <f t="shared" ca="1" si="22"/>
        <v>0</v>
      </c>
    </row>
    <row r="92" spans="4:30" x14ac:dyDescent="0.35">
      <c r="D92" s="20">
        <v>88</v>
      </c>
      <c r="E92" s="21">
        <f t="shared" ca="1" si="33"/>
        <v>32142</v>
      </c>
      <c r="F92" s="44">
        <f t="shared" ca="1" si="23"/>
        <v>32507</v>
      </c>
      <c r="G92" s="22" t="s">
        <v>119</v>
      </c>
      <c r="H92" s="44">
        <f t="shared" ca="1" si="34"/>
        <v>32142</v>
      </c>
      <c r="I92" s="45">
        <f t="shared" ca="1" si="24"/>
        <v>0</v>
      </c>
      <c r="J92" s="45">
        <f t="shared" ca="1" si="25"/>
        <v>0</v>
      </c>
      <c r="K92" s="45">
        <f t="shared" ca="1" si="26"/>
        <v>0</v>
      </c>
      <c r="L92" s="45"/>
      <c r="M92" s="45">
        <f t="shared" ca="1" si="35"/>
        <v>0</v>
      </c>
      <c r="N92" s="257">
        <f t="shared" ca="1" si="27"/>
        <v>0</v>
      </c>
      <c r="O92" s="23"/>
      <c r="P92" s="255">
        <f t="shared" ca="1" si="28"/>
        <v>0</v>
      </c>
      <c r="Q92" s="163">
        <f t="shared" ca="1" si="29"/>
        <v>0</v>
      </c>
      <c r="R92" s="164">
        <f ca="1">NPV(Q91,K92:$K$244) + ($A$13+$A$14+$A$15)/POWER(1+Q91,$A$28-D92+1)</f>
        <v>0</v>
      </c>
      <c r="S92" s="164">
        <f ca="1">NPV(Q92,K92:$K$244) + ($A$13+$A$14+$A$15)/POWER(1+Q92,$A$28-D92+1)</f>
        <v>0</v>
      </c>
      <c r="T92" s="45">
        <f t="shared" ca="1" si="30"/>
        <v>0</v>
      </c>
      <c r="U92" s="45">
        <f t="shared" ca="1" si="36"/>
        <v>0</v>
      </c>
      <c r="V92" s="45">
        <f t="shared" ca="1" si="37"/>
        <v>0</v>
      </c>
      <c r="W92" s="45">
        <f t="shared" ca="1" si="31"/>
        <v>0</v>
      </c>
      <c r="X92" s="25">
        <f t="shared" ca="1" si="20"/>
        <v>0</v>
      </c>
      <c r="Z92" s="28">
        <f t="shared" ca="1" si="38"/>
        <v>0</v>
      </c>
      <c r="AA92" s="233"/>
      <c r="AB92" s="45">
        <f t="shared" ca="1" si="32"/>
        <v>0</v>
      </c>
      <c r="AC92" s="45">
        <f t="shared" ca="1" si="21"/>
        <v>0</v>
      </c>
      <c r="AD92" s="25">
        <f t="shared" ca="1" si="22"/>
        <v>0</v>
      </c>
    </row>
    <row r="93" spans="4:30" x14ac:dyDescent="0.35">
      <c r="D93" s="20">
        <v>89</v>
      </c>
      <c r="E93" s="21">
        <f t="shared" ca="1" si="33"/>
        <v>32508</v>
      </c>
      <c r="F93" s="44">
        <f t="shared" ca="1" si="23"/>
        <v>32872</v>
      </c>
      <c r="G93" s="22" t="s">
        <v>119</v>
      </c>
      <c r="H93" s="44">
        <f t="shared" ca="1" si="34"/>
        <v>32508</v>
      </c>
      <c r="I93" s="45">
        <f t="shared" ca="1" si="24"/>
        <v>0</v>
      </c>
      <c r="J93" s="45">
        <f t="shared" ca="1" si="25"/>
        <v>0</v>
      </c>
      <c r="K93" s="45">
        <f t="shared" ca="1" si="26"/>
        <v>0</v>
      </c>
      <c r="L93" s="45"/>
      <c r="M93" s="45">
        <f t="shared" ca="1" si="35"/>
        <v>0</v>
      </c>
      <c r="N93" s="257">
        <f t="shared" ca="1" si="27"/>
        <v>0</v>
      </c>
      <c r="O93" s="23"/>
      <c r="P93" s="255">
        <f t="shared" ca="1" si="28"/>
        <v>0</v>
      </c>
      <c r="Q93" s="163">
        <f t="shared" ca="1" si="29"/>
        <v>0</v>
      </c>
      <c r="R93" s="164">
        <f ca="1">NPV(Q92,K93:$K$244) + ($A$13+$A$14+$A$15)/POWER(1+Q92,$A$28-D93+1)</f>
        <v>0</v>
      </c>
      <c r="S93" s="164">
        <f ca="1">NPV(Q93,K93:$K$244) + ($A$13+$A$14+$A$15)/POWER(1+Q93,$A$28-D93+1)</f>
        <v>0</v>
      </c>
      <c r="T93" s="45">
        <f t="shared" ca="1" si="30"/>
        <v>0</v>
      </c>
      <c r="U93" s="45">
        <f t="shared" ca="1" si="36"/>
        <v>0</v>
      </c>
      <c r="V93" s="45">
        <f t="shared" ca="1" si="37"/>
        <v>0</v>
      </c>
      <c r="W93" s="45">
        <f t="shared" ca="1" si="31"/>
        <v>0</v>
      </c>
      <c r="X93" s="25">
        <f t="shared" ca="1" si="20"/>
        <v>0</v>
      </c>
      <c r="Z93" s="28">
        <f t="shared" ca="1" si="38"/>
        <v>0</v>
      </c>
      <c r="AA93" s="233"/>
      <c r="AB93" s="45">
        <f t="shared" ca="1" si="32"/>
        <v>0</v>
      </c>
      <c r="AC93" s="45">
        <f t="shared" ca="1" si="21"/>
        <v>0</v>
      </c>
      <c r="AD93" s="25">
        <f t="shared" ca="1" si="22"/>
        <v>0</v>
      </c>
    </row>
    <row r="94" spans="4:30" x14ac:dyDescent="0.35">
      <c r="D94" s="20">
        <v>90</v>
      </c>
      <c r="E94" s="21">
        <f t="shared" ca="1" si="33"/>
        <v>32873</v>
      </c>
      <c r="F94" s="44">
        <f t="shared" ca="1" si="23"/>
        <v>33237</v>
      </c>
      <c r="G94" s="22" t="s">
        <v>119</v>
      </c>
      <c r="H94" s="44">
        <f t="shared" ca="1" si="34"/>
        <v>32873</v>
      </c>
      <c r="I94" s="45">
        <f t="shared" ca="1" si="24"/>
        <v>0</v>
      </c>
      <c r="J94" s="45">
        <f t="shared" ca="1" si="25"/>
        <v>0</v>
      </c>
      <c r="K94" s="45">
        <f t="shared" ca="1" si="26"/>
        <v>0</v>
      </c>
      <c r="L94" s="45"/>
      <c r="M94" s="45">
        <f t="shared" ca="1" si="35"/>
        <v>0</v>
      </c>
      <c r="N94" s="257">
        <f t="shared" ca="1" si="27"/>
        <v>0</v>
      </c>
      <c r="O94" s="23"/>
      <c r="P94" s="255">
        <f t="shared" ca="1" si="28"/>
        <v>0</v>
      </c>
      <c r="Q94" s="163">
        <f t="shared" ca="1" si="29"/>
        <v>0</v>
      </c>
      <c r="R94" s="164">
        <f ca="1">NPV(Q93,K94:$K$244) + ($A$13+$A$14+$A$15)/POWER(1+Q93,$A$28-D94+1)</f>
        <v>0</v>
      </c>
      <c r="S94" s="164">
        <f ca="1">NPV(Q94,K94:$K$244) + ($A$13+$A$14+$A$15)/POWER(1+Q94,$A$28-D94+1)</f>
        <v>0</v>
      </c>
      <c r="T94" s="45">
        <f t="shared" ca="1" si="30"/>
        <v>0</v>
      </c>
      <c r="U94" s="45">
        <f t="shared" ca="1" si="36"/>
        <v>0</v>
      </c>
      <c r="V94" s="45">
        <f t="shared" ca="1" si="37"/>
        <v>0</v>
      </c>
      <c r="W94" s="45">
        <f t="shared" ca="1" si="31"/>
        <v>0</v>
      </c>
      <c r="X94" s="25">
        <f t="shared" ca="1" si="20"/>
        <v>0</v>
      </c>
      <c r="Z94" s="28">
        <f t="shared" ca="1" si="38"/>
        <v>0</v>
      </c>
      <c r="AA94" s="233"/>
      <c r="AB94" s="45">
        <f t="shared" ca="1" si="32"/>
        <v>0</v>
      </c>
      <c r="AC94" s="45">
        <f t="shared" ca="1" si="21"/>
        <v>0</v>
      </c>
      <c r="AD94" s="25">
        <f t="shared" ca="1" si="22"/>
        <v>0</v>
      </c>
    </row>
    <row r="95" spans="4:30" x14ac:dyDescent="0.35">
      <c r="D95" s="20">
        <v>91</v>
      </c>
      <c r="E95" s="21">
        <f t="shared" ca="1" si="33"/>
        <v>33238</v>
      </c>
      <c r="F95" s="44">
        <f t="shared" ca="1" si="23"/>
        <v>33602</v>
      </c>
      <c r="G95" s="22" t="s">
        <v>119</v>
      </c>
      <c r="H95" s="44">
        <f t="shared" ca="1" si="34"/>
        <v>33238</v>
      </c>
      <c r="I95" s="45">
        <f t="shared" ca="1" si="24"/>
        <v>0</v>
      </c>
      <c r="J95" s="45">
        <f t="shared" ca="1" si="25"/>
        <v>0</v>
      </c>
      <c r="K95" s="45">
        <f t="shared" ca="1" si="26"/>
        <v>0</v>
      </c>
      <c r="L95" s="45"/>
      <c r="M95" s="45">
        <f t="shared" ca="1" si="35"/>
        <v>0</v>
      </c>
      <c r="N95" s="257">
        <f t="shared" ca="1" si="27"/>
        <v>0</v>
      </c>
      <c r="O95" s="23"/>
      <c r="P95" s="255">
        <f t="shared" ca="1" si="28"/>
        <v>0</v>
      </c>
      <c r="Q95" s="163">
        <f t="shared" ca="1" si="29"/>
        <v>0</v>
      </c>
      <c r="R95" s="164">
        <f ca="1">NPV(Q94,K95:$K$244) + ($A$13+$A$14+$A$15)/POWER(1+Q94,$A$28-D95+1)</f>
        <v>0</v>
      </c>
      <c r="S95" s="164">
        <f ca="1">NPV(Q95,K95:$K$244) + ($A$13+$A$14+$A$15)/POWER(1+Q95,$A$28-D95+1)</f>
        <v>0</v>
      </c>
      <c r="T95" s="45">
        <f t="shared" ca="1" si="30"/>
        <v>0</v>
      </c>
      <c r="U95" s="45">
        <f t="shared" ca="1" si="36"/>
        <v>0</v>
      </c>
      <c r="V95" s="45">
        <f t="shared" ca="1" si="37"/>
        <v>0</v>
      </c>
      <c r="W95" s="45">
        <f t="shared" ca="1" si="31"/>
        <v>0</v>
      </c>
      <c r="X95" s="25">
        <f t="shared" ca="1" si="20"/>
        <v>0</v>
      </c>
      <c r="Z95" s="28">
        <f t="shared" ca="1" si="38"/>
        <v>0</v>
      </c>
      <c r="AA95" s="233"/>
      <c r="AB95" s="45">
        <f t="shared" ca="1" si="32"/>
        <v>0</v>
      </c>
      <c r="AC95" s="45">
        <f t="shared" ca="1" si="21"/>
        <v>0</v>
      </c>
      <c r="AD95" s="25">
        <f t="shared" ca="1" si="22"/>
        <v>0</v>
      </c>
    </row>
    <row r="96" spans="4:30" x14ac:dyDescent="0.35">
      <c r="D96" s="20">
        <v>92</v>
      </c>
      <c r="E96" s="21">
        <f t="shared" ca="1" si="33"/>
        <v>33603</v>
      </c>
      <c r="F96" s="44">
        <f t="shared" ca="1" si="23"/>
        <v>33968</v>
      </c>
      <c r="G96" s="22" t="s">
        <v>119</v>
      </c>
      <c r="H96" s="44">
        <f t="shared" ca="1" si="34"/>
        <v>33603</v>
      </c>
      <c r="I96" s="45">
        <f t="shared" ca="1" si="24"/>
        <v>0</v>
      </c>
      <c r="J96" s="45">
        <f t="shared" ca="1" si="25"/>
        <v>0</v>
      </c>
      <c r="K96" s="45">
        <f t="shared" ca="1" si="26"/>
        <v>0</v>
      </c>
      <c r="L96" s="45"/>
      <c r="M96" s="45">
        <f t="shared" ca="1" si="35"/>
        <v>0</v>
      </c>
      <c r="N96" s="257">
        <f t="shared" ca="1" si="27"/>
        <v>0</v>
      </c>
      <c r="O96" s="23"/>
      <c r="P96" s="255">
        <f t="shared" ca="1" si="28"/>
        <v>0</v>
      </c>
      <c r="Q96" s="163">
        <f t="shared" ca="1" si="29"/>
        <v>0</v>
      </c>
      <c r="R96" s="164">
        <f ca="1">NPV(Q95,K96:$K$244) + ($A$13+$A$14+$A$15)/POWER(1+Q95,$A$28-D96+1)</f>
        <v>0</v>
      </c>
      <c r="S96" s="164">
        <f ca="1">NPV(Q96,K96:$K$244) + ($A$13+$A$14+$A$15)/POWER(1+Q96,$A$28-D96+1)</f>
        <v>0</v>
      </c>
      <c r="T96" s="45">
        <f t="shared" ca="1" si="30"/>
        <v>0</v>
      </c>
      <c r="U96" s="45">
        <f t="shared" ca="1" si="36"/>
        <v>0</v>
      </c>
      <c r="V96" s="45">
        <f t="shared" ca="1" si="37"/>
        <v>0</v>
      </c>
      <c r="W96" s="45">
        <f t="shared" ca="1" si="31"/>
        <v>0</v>
      </c>
      <c r="X96" s="25">
        <f t="shared" ca="1" si="20"/>
        <v>0</v>
      </c>
      <c r="Z96" s="28">
        <f t="shared" ca="1" si="38"/>
        <v>0</v>
      </c>
      <c r="AA96" s="233"/>
      <c r="AB96" s="45">
        <f t="shared" ca="1" si="32"/>
        <v>0</v>
      </c>
      <c r="AC96" s="45">
        <f t="shared" ca="1" si="21"/>
        <v>0</v>
      </c>
      <c r="AD96" s="25">
        <f t="shared" ca="1" si="22"/>
        <v>0</v>
      </c>
    </row>
    <row r="97" spans="4:30" x14ac:dyDescent="0.35">
      <c r="D97" s="20">
        <v>93</v>
      </c>
      <c r="E97" s="21">
        <f t="shared" ca="1" si="33"/>
        <v>33969</v>
      </c>
      <c r="F97" s="44">
        <f t="shared" ca="1" si="23"/>
        <v>34333</v>
      </c>
      <c r="G97" s="22" t="s">
        <v>119</v>
      </c>
      <c r="H97" s="44">
        <f t="shared" ca="1" si="34"/>
        <v>33969</v>
      </c>
      <c r="I97" s="45">
        <f t="shared" ca="1" si="24"/>
        <v>0</v>
      </c>
      <c r="J97" s="45">
        <f t="shared" ca="1" si="25"/>
        <v>0</v>
      </c>
      <c r="K97" s="45">
        <f t="shared" ca="1" si="26"/>
        <v>0</v>
      </c>
      <c r="L97" s="45"/>
      <c r="M97" s="45">
        <f t="shared" ca="1" si="35"/>
        <v>0</v>
      </c>
      <c r="N97" s="257">
        <f t="shared" ca="1" si="27"/>
        <v>0</v>
      </c>
      <c r="O97" s="23"/>
      <c r="P97" s="255">
        <f t="shared" ca="1" si="28"/>
        <v>0</v>
      </c>
      <c r="Q97" s="163">
        <f t="shared" ca="1" si="29"/>
        <v>0</v>
      </c>
      <c r="R97" s="164">
        <f ca="1">NPV(Q96,K97:$K$244) + ($A$13+$A$14+$A$15)/POWER(1+Q96,$A$28-D97+1)</f>
        <v>0</v>
      </c>
      <c r="S97" s="164">
        <f ca="1">NPV(Q97,K97:$K$244) + ($A$13+$A$14+$A$15)/POWER(1+Q97,$A$28-D97+1)</f>
        <v>0</v>
      </c>
      <c r="T97" s="45">
        <f t="shared" ca="1" si="30"/>
        <v>0</v>
      </c>
      <c r="U97" s="45">
        <f t="shared" ca="1" si="36"/>
        <v>0</v>
      </c>
      <c r="V97" s="45">
        <f t="shared" ca="1" si="37"/>
        <v>0</v>
      </c>
      <c r="W97" s="45">
        <f t="shared" ca="1" si="31"/>
        <v>0</v>
      </c>
      <c r="X97" s="25">
        <f t="shared" ca="1" si="20"/>
        <v>0</v>
      </c>
      <c r="Z97" s="28">
        <f t="shared" ca="1" si="38"/>
        <v>0</v>
      </c>
      <c r="AA97" s="233"/>
      <c r="AB97" s="45">
        <f t="shared" ca="1" si="32"/>
        <v>0</v>
      </c>
      <c r="AC97" s="45">
        <f t="shared" ca="1" si="21"/>
        <v>0</v>
      </c>
      <c r="AD97" s="25">
        <f t="shared" ca="1" si="22"/>
        <v>0</v>
      </c>
    </row>
    <row r="98" spans="4:30" x14ac:dyDescent="0.35">
      <c r="D98" s="20">
        <v>94</v>
      </c>
      <c r="E98" s="21">
        <f t="shared" ca="1" si="33"/>
        <v>34334</v>
      </c>
      <c r="F98" s="44">
        <f t="shared" ca="1" si="23"/>
        <v>34698</v>
      </c>
      <c r="G98" s="22" t="s">
        <v>119</v>
      </c>
      <c r="H98" s="44">
        <f t="shared" ca="1" si="34"/>
        <v>34334</v>
      </c>
      <c r="I98" s="45">
        <f t="shared" ca="1" si="24"/>
        <v>0</v>
      </c>
      <c r="J98" s="45">
        <f t="shared" ca="1" si="25"/>
        <v>0</v>
      </c>
      <c r="K98" s="45">
        <f t="shared" ca="1" si="26"/>
        <v>0</v>
      </c>
      <c r="L98" s="45"/>
      <c r="M98" s="45">
        <f t="shared" ca="1" si="35"/>
        <v>0</v>
      </c>
      <c r="N98" s="257">
        <f t="shared" ca="1" si="27"/>
        <v>0</v>
      </c>
      <c r="O98" s="23"/>
      <c r="P98" s="255">
        <f t="shared" ca="1" si="28"/>
        <v>0</v>
      </c>
      <c r="Q98" s="163">
        <f t="shared" ca="1" si="29"/>
        <v>0</v>
      </c>
      <c r="R98" s="164">
        <f ca="1">NPV(Q97,K98:$K$244) + ($A$13+$A$14+$A$15)/POWER(1+Q97,$A$28-D98+1)</f>
        <v>0</v>
      </c>
      <c r="S98" s="164">
        <f ca="1">NPV(Q98,K98:$K$244) + ($A$13+$A$14+$A$15)/POWER(1+Q98,$A$28-D98+1)</f>
        <v>0</v>
      </c>
      <c r="T98" s="45">
        <f t="shared" ca="1" si="30"/>
        <v>0</v>
      </c>
      <c r="U98" s="45">
        <f t="shared" ca="1" si="36"/>
        <v>0</v>
      </c>
      <c r="V98" s="45">
        <f t="shared" ca="1" si="37"/>
        <v>0</v>
      </c>
      <c r="W98" s="45">
        <f t="shared" ca="1" si="31"/>
        <v>0</v>
      </c>
      <c r="X98" s="25">
        <f t="shared" ca="1" si="20"/>
        <v>0</v>
      </c>
      <c r="Z98" s="28">
        <f t="shared" ca="1" si="38"/>
        <v>0</v>
      </c>
      <c r="AA98" s="233"/>
      <c r="AB98" s="45">
        <f t="shared" ca="1" si="32"/>
        <v>0</v>
      </c>
      <c r="AC98" s="45">
        <f t="shared" ca="1" si="21"/>
        <v>0</v>
      </c>
      <c r="AD98" s="25">
        <f t="shared" ca="1" si="22"/>
        <v>0</v>
      </c>
    </row>
    <row r="99" spans="4:30" x14ac:dyDescent="0.35">
      <c r="D99" s="20">
        <v>95</v>
      </c>
      <c r="E99" s="21">
        <f t="shared" ca="1" si="33"/>
        <v>34699</v>
      </c>
      <c r="F99" s="44">
        <f t="shared" ca="1" si="23"/>
        <v>35063</v>
      </c>
      <c r="G99" s="22" t="s">
        <v>119</v>
      </c>
      <c r="H99" s="44">
        <f t="shared" ca="1" si="34"/>
        <v>34699</v>
      </c>
      <c r="I99" s="45">
        <f t="shared" ca="1" si="24"/>
        <v>0</v>
      </c>
      <c r="J99" s="45">
        <f t="shared" ca="1" si="25"/>
        <v>0</v>
      </c>
      <c r="K99" s="45">
        <f t="shared" ca="1" si="26"/>
        <v>0</v>
      </c>
      <c r="L99" s="45"/>
      <c r="M99" s="45">
        <f t="shared" ca="1" si="35"/>
        <v>0</v>
      </c>
      <c r="N99" s="257">
        <f t="shared" ca="1" si="27"/>
        <v>0</v>
      </c>
      <c r="O99" s="23"/>
      <c r="P99" s="255">
        <f t="shared" ca="1" si="28"/>
        <v>0</v>
      </c>
      <c r="Q99" s="163">
        <f t="shared" ca="1" si="29"/>
        <v>0</v>
      </c>
      <c r="R99" s="164">
        <f ca="1">NPV(Q98,K99:$K$244) + ($A$13+$A$14+$A$15)/POWER(1+Q98,$A$28-D99+1)</f>
        <v>0</v>
      </c>
      <c r="S99" s="164">
        <f ca="1">NPV(Q99,K99:$K$244) + ($A$13+$A$14+$A$15)/POWER(1+Q99,$A$28-D99+1)</f>
        <v>0</v>
      </c>
      <c r="T99" s="45">
        <f t="shared" ca="1" si="30"/>
        <v>0</v>
      </c>
      <c r="U99" s="45">
        <f t="shared" ca="1" si="36"/>
        <v>0</v>
      </c>
      <c r="V99" s="45">
        <f t="shared" ca="1" si="37"/>
        <v>0</v>
      </c>
      <c r="W99" s="45">
        <f t="shared" ca="1" si="31"/>
        <v>0</v>
      </c>
      <c r="X99" s="25">
        <f t="shared" ca="1" si="20"/>
        <v>0</v>
      </c>
      <c r="Z99" s="28">
        <f t="shared" ca="1" si="38"/>
        <v>0</v>
      </c>
      <c r="AA99" s="233"/>
      <c r="AB99" s="45">
        <f t="shared" ca="1" si="32"/>
        <v>0</v>
      </c>
      <c r="AC99" s="45">
        <f t="shared" ca="1" si="21"/>
        <v>0</v>
      </c>
      <c r="AD99" s="25">
        <f t="shared" ca="1" si="22"/>
        <v>0</v>
      </c>
    </row>
    <row r="100" spans="4:30" x14ac:dyDescent="0.35">
      <c r="D100" s="20">
        <v>96</v>
      </c>
      <c r="E100" s="21">
        <f t="shared" ca="1" si="33"/>
        <v>35064</v>
      </c>
      <c r="F100" s="44">
        <f t="shared" ca="1" si="23"/>
        <v>35429</v>
      </c>
      <c r="G100" s="22" t="s">
        <v>119</v>
      </c>
      <c r="H100" s="44">
        <f t="shared" ca="1" si="34"/>
        <v>35064</v>
      </c>
      <c r="I100" s="45">
        <f t="shared" ca="1" si="24"/>
        <v>0</v>
      </c>
      <c r="J100" s="45">
        <f t="shared" ca="1" si="25"/>
        <v>0</v>
      </c>
      <c r="K100" s="45">
        <f t="shared" ca="1" si="26"/>
        <v>0</v>
      </c>
      <c r="L100" s="45"/>
      <c r="M100" s="45">
        <f t="shared" ca="1" si="35"/>
        <v>0</v>
      </c>
      <c r="N100" s="257">
        <f t="shared" ca="1" si="27"/>
        <v>0</v>
      </c>
      <c r="O100" s="23"/>
      <c r="P100" s="255">
        <f t="shared" ca="1" si="28"/>
        <v>0</v>
      </c>
      <c r="Q100" s="163">
        <f t="shared" ca="1" si="29"/>
        <v>0</v>
      </c>
      <c r="R100" s="164">
        <f ca="1">NPV(Q99,K100:$K$244) + ($A$13+$A$14+$A$15)/POWER(1+Q99,$A$28-D100+1)</f>
        <v>0</v>
      </c>
      <c r="S100" s="164">
        <f ca="1">NPV(Q100,K100:$K$244) + ($A$13+$A$14+$A$15)/POWER(1+Q100,$A$28-D100+1)</f>
        <v>0</v>
      </c>
      <c r="T100" s="45">
        <f t="shared" ca="1" si="30"/>
        <v>0</v>
      </c>
      <c r="U100" s="45">
        <f t="shared" ca="1" si="36"/>
        <v>0</v>
      </c>
      <c r="V100" s="45">
        <f t="shared" ca="1" si="37"/>
        <v>0</v>
      </c>
      <c r="W100" s="45">
        <f t="shared" ca="1" si="31"/>
        <v>0</v>
      </c>
      <c r="X100" s="25">
        <f t="shared" ca="1" si="20"/>
        <v>0</v>
      </c>
      <c r="Z100" s="28">
        <f t="shared" ca="1" si="38"/>
        <v>0</v>
      </c>
      <c r="AA100" s="233"/>
      <c r="AB100" s="45">
        <f t="shared" ca="1" si="32"/>
        <v>0</v>
      </c>
      <c r="AC100" s="45">
        <f t="shared" ca="1" si="21"/>
        <v>0</v>
      </c>
      <c r="AD100" s="25">
        <f t="shared" ca="1" si="22"/>
        <v>0</v>
      </c>
    </row>
    <row r="101" spans="4:30" x14ac:dyDescent="0.35">
      <c r="D101" s="20">
        <v>97</v>
      </c>
      <c r="E101" s="21">
        <f t="shared" ca="1" si="33"/>
        <v>35430</v>
      </c>
      <c r="F101" s="44">
        <f t="shared" ca="1" si="23"/>
        <v>35794</v>
      </c>
      <c r="G101" s="22" t="s">
        <v>119</v>
      </c>
      <c r="H101" s="44">
        <f t="shared" ca="1" si="34"/>
        <v>35430</v>
      </c>
      <c r="I101" s="45">
        <f t="shared" ca="1" si="24"/>
        <v>0</v>
      </c>
      <c r="J101" s="45">
        <f t="shared" ca="1" si="25"/>
        <v>0</v>
      </c>
      <c r="K101" s="45">
        <f t="shared" ca="1" si="26"/>
        <v>0</v>
      </c>
      <c r="L101" s="45"/>
      <c r="M101" s="45">
        <f t="shared" ca="1" si="35"/>
        <v>0</v>
      </c>
      <c r="N101" s="257">
        <f t="shared" ca="1" si="27"/>
        <v>0</v>
      </c>
      <c r="O101" s="23"/>
      <c r="P101" s="255">
        <f t="shared" ca="1" si="28"/>
        <v>0</v>
      </c>
      <c r="Q101" s="163">
        <f t="shared" ca="1" si="29"/>
        <v>0</v>
      </c>
      <c r="R101" s="164">
        <f ca="1">NPV(Q100,K101:$K$244) + ($A$13+$A$14+$A$15)/POWER(1+Q100,$A$28-D101+1)</f>
        <v>0</v>
      </c>
      <c r="S101" s="164">
        <f ca="1">NPV(Q101,K101:$K$244) + ($A$13+$A$14+$A$15)/POWER(1+Q101,$A$28-D101+1)</f>
        <v>0</v>
      </c>
      <c r="T101" s="45">
        <f t="shared" ca="1" si="30"/>
        <v>0</v>
      </c>
      <c r="U101" s="45">
        <f t="shared" ca="1" si="36"/>
        <v>0</v>
      </c>
      <c r="V101" s="45">
        <f t="shared" ca="1" si="37"/>
        <v>0</v>
      </c>
      <c r="W101" s="45">
        <f t="shared" ca="1" si="31"/>
        <v>0</v>
      </c>
      <c r="X101" s="25">
        <f t="shared" ca="1" si="20"/>
        <v>0</v>
      </c>
      <c r="Z101" s="28">
        <f t="shared" ca="1" si="38"/>
        <v>0</v>
      </c>
      <c r="AA101" s="233"/>
      <c r="AB101" s="45">
        <f t="shared" ca="1" si="32"/>
        <v>0</v>
      </c>
      <c r="AC101" s="45">
        <f t="shared" ca="1" si="21"/>
        <v>0</v>
      </c>
      <c r="AD101" s="25">
        <f t="shared" ca="1" si="22"/>
        <v>0</v>
      </c>
    </row>
    <row r="102" spans="4:30" x14ac:dyDescent="0.35">
      <c r="D102" s="20">
        <v>98</v>
      </c>
      <c r="E102" s="21">
        <f t="shared" ca="1" si="33"/>
        <v>35795</v>
      </c>
      <c r="F102" s="44">
        <f t="shared" ca="1" si="23"/>
        <v>36159</v>
      </c>
      <c r="G102" s="22" t="s">
        <v>119</v>
      </c>
      <c r="H102" s="44">
        <f t="shared" ca="1" si="34"/>
        <v>35795</v>
      </c>
      <c r="I102" s="45">
        <f t="shared" ca="1" si="24"/>
        <v>0</v>
      </c>
      <c r="J102" s="45">
        <f t="shared" ca="1" si="25"/>
        <v>0</v>
      </c>
      <c r="K102" s="45">
        <f t="shared" ca="1" si="26"/>
        <v>0</v>
      </c>
      <c r="L102" s="45"/>
      <c r="M102" s="45">
        <f t="shared" ca="1" si="35"/>
        <v>0</v>
      </c>
      <c r="N102" s="257">
        <f t="shared" ca="1" si="27"/>
        <v>0</v>
      </c>
      <c r="O102" s="23"/>
      <c r="P102" s="255">
        <f t="shared" ca="1" si="28"/>
        <v>0</v>
      </c>
      <c r="Q102" s="163">
        <f t="shared" ca="1" si="29"/>
        <v>0</v>
      </c>
      <c r="R102" s="164">
        <f ca="1">NPV(Q101,K102:$K$244) + ($A$13+$A$14+$A$15)/POWER(1+Q101,$A$28-D102+1)</f>
        <v>0</v>
      </c>
      <c r="S102" s="164">
        <f ca="1">NPV(Q102,K102:$K$244) + ($A$13+$A$14+$A$15)/POWER(1+Q102,$A$28-D102+1)</f>
        <v>0</v>
      </c>
      <c r="T102" s="45">
        <f t="shared" ca="1" si="30"/>
        <v>0</v>
      </c>
      <c r="U102" s="45">
        <f t="shared" ca="1" si="36"/>
        <v>0</v>
      </c>
      <c r="V102" s="45">
        <f t="shared" ca="1" si="37"/>
        <v>0</v>
      </c>
      <c r="W102" s="45">
        <f t="shared" ca="1" si="31"/>
        <v>0</v>
      </c>
      <c r="X102" s="25">
        <f t="shared" ca="1" si="20"/>
        <v>0</v>
      </c>
      <c r="Z102" s="28">
        <f t="shared" ca="1" si="38"/>
        <v>0</v>
      </c>
      <c r="AA102" s="233"/>
      <c r="AB102" s="45">
        <f t="shared" ca="1" si="32"/>
        <v>0</v>
      </c>
      <c r="AC102" s="45">
        <f t="shared" ca="1" si="21"/>
        <v>0</v>
      </c>
      <c r="AD102" s="25">
        <f t="shared" ca="1" si="22"/>
        <v>0</v>
      </c>
    </row>
    <row r="103" spans="4:30" x14ac:dyDescent="0.35">
      <c r="D103" s="20">
        <v>99</v>
      </c>
      <c r="E103" s="21">
        <f t="shared" ca="1" si="33"/>
        <v>36160</v>
      </c>
      <c r="F103" s="44">
        <f t="shared" ca="1" si="23"/>
        <v>36524</v>
      </c>
      <c r="G103" s="22" t="s">
        <v>119</v>
      </c>
      <c r="H103" s="44">
        <f t="shared" ca="1" si="34"/>
        <v>36160</v>
      </c>
      <c r="I103" s="45">
        <f t="shared" ca="1" si="24"/>
        <v>0</v>
      </c>
      <c r="J103" s="45">
        <f t="shared" ca="1" si="25"/>
        <v>0</v>
      </c>
      <c r="K103" s="45">
        <f t="shared" ca="1" si="26"/>
        <v>0</v>
      </c>
      <c r="L103" s="45"/>
      <c r="M103" s="45">
        <f t="shared" ca="1" si="35"/>
        <v>0</v>
      </c>
      <c r="N103" s="257">
        <f t="shared" ca="1" si="27"/>
        <v>0</v>
      </c>
      <c r="O103" s="23"/>
      <c r="P103" s="255">
        <f t="shared" ca="1" si="28"/>
        <v>0</v>
      </c>
      <c r="Q103" s="163">
        <f t="shared" ca="1" si="29"/>
        <v>0</v>
      </c>
      <c r="R103" s="164">
        <f ca="1">NPV(Q102,K103:$K$244) + ($A$13+$A$14+$A$15)/POWER(1+Q102,$A$28-D103+1)</f>
        <v>0</v>
      </c>
      <c r="S103" s="164">
        <f ca="1">NPV(Q103,K103:$K$244) + ($A$13+$A$14+$A$15)/POWER(1+Q103,$A$28-D103+1)</f>
        <v>0</v>
      </c>
      <c r="T103" s="45">
        <f t="shared" ca="1" si="30"/>
        <v>0</v>
      </c>
      <c r="U103" s="45">
        <f t="shared" ca="1" si="36"/>
        <v>0</v>
      </c>
      <c r="V103" s="45">
        <f t="shared" ca="1" si="37"/>
        <v>0</v>
      </c>
      <c r="W103" s="45">
        <f t="shared" ca="1" si="31"/>
        <v>0</v>
      </c>
      <c r="X103" s="25">
        <f t="shared" ca="1" si="20"/>
        <v>0</v>
      </c>
      <c r="Z103" s="28">
        <f t="shared" ca="1" si="38"/>
        <v>0</v>
      </c>
      <c r="AA103" s="233"/>
      <c r="AB103" s="45">
        <f t="shared" ca="1" si="32"/>
        <v>0</v>
      </c>
      <c r="AC103" s="45">
        <f t="shared" ca="1" si="21"/>
        <v>0</v>
      </c>
      <c r="AD103" s="25">
        <f t="shared" ca="1" si="22"/>
        <v>0</v>
      </c>
    </row>
    <row r="104" spans="4:30" x14ac:dyDescent="0.35">
      <c r="D104" s="20">
        <v>100</v>
      </c>
      <c r="E104" s="21">
        <f t="shared" ca="1" si="33"/>
        <v>36525</v>
      </c>
      <c r="F104" s="44">
        <f t="shared" ca="1" si="23"/>
        <v>36890</v>
      </c>
      <c r="G104" s="22" t="s">
        <v>119</v>
      </c>
      <c r="H104" s="44">
        <f t="shared" ca="1" si="34"/>
        <v>36525</v>
      </c>
      <c r="I104" s="45">
        <f t="shared" ca="1" si="24"/>
        <v>0</v>
      </c>
      <c r="J104" s="45">
        <f t="shared" ca="1" si="25"/>
        <v>0</v>
      </c>
      <c r="K104" s="45">
        <f t="shared" ca="1" si="26"/>
        <v>0</v>
      </c>
      <c r="L104" s="45"/>
      <c r="M104" s="45">
        <f t="shared" ca="1" si="35"/>
        <v>0</v>
      </c>
      <c r="N104" s="257">
        <f t="shared" ca="1" si="27"/>
        <v>0</v>
      </c>
      <c r="O104" s="23"/>
      <c r="P104" s="255">
        <f t="shared" ca="1" si="28"/>
        <v>0</v>
      </c>
      <c r="Q104" s="163">
        <f t="shared" ca="1" si="29"/>
        <v>0</v>
      </c>
      <c r="R104" s="164">
        <f ca="1">NPV(Q103,K104:$K$244) + ($A$13+$A$14+$A$15)/POWER(1+Q103,$A$28-D104+1)</f>
        <v>0</v>
      </c>
      <c r="S104" s="164">
        <f ca="1">NPV(Q104,K104:$K$244) + ($A$13+$A$14+$A$15)/POWER(1+Q104,$A$28-D104+1)</f>
        <v>0</v>
      </c>
      <c r="T104" s="45">
        <f t="shared" ca="1" si="30"/>
        <v>0</v>
      </c>
      <c r="U104" s="45">
        <f t="shared" ca="1" si="36"/>
        <v>0</v>
      </c>
      <c r="V104" s="45">
        <f t="shared" ca="1" si="37"/>
        <v>0</v>
      </c>
      <c r="W104" s="45">
        <f t="shared" ca="1" si="31"/>
        <v>0</v>
      </c>
      <c r="X104" s="25">
        <f t="shared" ca="1" si="20"/>
        <v>0</v>
      </c>
      <c r="Z104" s="28">
        <f t="shared" ca="1" si="38"/>
        <v>0</v>
      </c>
      <c r="AA104" s="233"/>
      <c r="AB104" s="45">
        <f t="shared" ca="1" si="32"/>
        <v>0</v>
      </c>
      <c r="AC104" s="45">
        <f t="shared" ca="1" si="21"/>
        <v>0</v>
      </c>
      <c r="AD104" s="25">
        <f t="shared" ca="1" si="22"/>
        <v>0</v>
      </c>
    </row>
    <row r="105" spans="4:30" x14ac:dyDescent="0.35">
      <c r="D105" s="20">
        <v>101</v>
      </c>
      <c r="E105" s="21">
        <f t="shared" ca="1" si="33"/>
        <v>36891</v>
      </c>
      <c r="F105" s="44">
        <f t="shared" ca="1" si="23"/>
        <v>37255</v>
      </c>
      <c r="G105" s="22" t="s">
        <v>119</v>
      </c>
      <c r="H105" s="44">
        <f t="shared" ca="1" si="34"/>
        <v>36891</v>
      </c>
      <c r="I105" s="45">
        <f t="shared" ca="1" si="24"/>
        <v>0</v>
      </c>
      <c r="J105" s="45">
        <f t="shared" ca="1" si="25"/>
        <v>0</v>
      </c>
      <c r="K105" s="45">
        <f t="shared" ca="1" si="26"/>
        <v>0</v>
      </c>
      <c r="L105" s="45"/>
      <c r="M105" s="45">
        <f t="shared" ca="1" si="35"/>
        <v>0</v>
      </c>
      <c r="N105" s="257">
        <f t="shared" ca="1" si="27"/>
        <v>0</v>
      </c>
      <c r="O105" s="23"/>
      <c r="P105" s="255">
        <f t="shared" ca="1" si="28"/>
        <v>0</v>
      </c>
      <c r="Q105" s="163">
        <f t="shared" ca="1" si="29"/>
        <v>0</v>
      </c>
      <c r="R105" s="164">
        <f ca="1">NPV(Q104,K105:$K$244) + ($A$13+$A$14+$A$15)/POWER(1+Q104,$A$28-D105+1)</f>
        <v>0</v>
      </c>
      <c r="S105" s="164">
        <f ca="1">NPV(Q105,K105:$K$244) + ($A$13+$A$14+$A$15)/POWER(1+Q105,$A$28-D105+1)</f>
        <v>0</v>
      </c>
      <c r="T105" s="45">
        <f t="shared" ca="1" si="30"/>
        <v>0</v>
      </c>
      <c r="U105" s="45">
        <f t="shared" ca="1" si="36"/>
        <v>0</v>
      </c>
      <c r="V105" s="45">
        <f t="shared" ca="1" si="37"/>
        <v>0</v>
      </c>
      <c r="W105" s="45">
        <f t="shared" ca="1" si="31"/>
        <v>0</v>
      </c>
      <c r="X105" s="25">
        <f t="shared" ca="1" si="20"/>
        <v>0</v>
      </c>
      <c r="Z105" s="28">
        <f t="shared" ca="1" si="38"/>
        <v>0</v>
      </c>
      <c r="AA105" s="233"/>
      <c r="AB105" s="45">
        <f t="shared" ca="1" si="32"/>
        <v>0</v>
      </c>
      <c r="AC105" s="45">
        <f t="shared" ca="1" si="21"/>
        <v>0</v>
      </c>
      <c r="AD105" s="25">
        <f t="shared" ca="1" si="22"/>
        <v>0</v>
      </c>
    </row>
    <row r="106" spans="4:30" x14ac:dyDescent="0.35">
      <c r="D106" s="20">
        <v>102</v>
      </c>
      <c r="E106" s="21">
        <f t="shared" ca="1" si="33"/>
        <v>37256</v>
      </c>
      <c r="F106" s="44">
        <f t="shared" ca="1" si="23"/>
        <v>37620</v>
      </c>
      <c r="G106" s="22" t="s">
        <v>119</v>
      </c>
      <c r="H106" s="44">
        <f t="shared" ca="1" si="34"/>
        <v>37256</v>
      </c>
      <c r="I106" s="45">
        <f t="shared" ca="1" si="24"/>
        <v>0</v>
      </c>
      <c r="J106" s="45">
        <f t="shared" ca="1" si="25"/>
        <v>0</v>
      </c>
      <c r="K106" s="45">
        <f t="shared" ca="1" si="26"/>
        <v>0</v>
      </c>
      <c r="L106" s="45"/>
      <c r="M106" s="45">
        <f t="shared" ca="1" si="35"/>
        <v>0</v>
      </c>
      <c r="N106" s="257">
        <f t="shared" ca="1" si="27"/>
        <v>0</v>
      </c>
      <c r="O106" s="23"/>
      <c r="P106" s="255">
        <f t="shared" ca="1" si="28"/>
        <v>0</v>
      </c>
      <c r="Q106" s="163">
        <f t="shared" ca="1" si="29"/>
        <v>0</v>
      </c>
      <c r="R106" s="164">
        <f ca="1">NPV(Q105,K106:$K$244) + ($A$13+$A$14+$A$15)/POWER(1+Q105,$A$28-D106+1)</f>
        <v>0</v>
      </c>
      <c r="S106" s="164">
        <f ca="1">NPV(Q106,K106:$K$244) + ($A$13+$A$14+$A$15)/POWER(1+Q106,$A$28-D106+1)</f>
        <v>0</v>
      </c>
      <c r="T106" s="45">
        <f t="shared" ca="1" si="30"/>
        <v>0</v>
      </c>
      <c r="U106" s="45">
        <f t="shared" ca="1" si="36"/>
        <v>0</v>
      </c>
      <c r="V106" s="45">
        <f t="shared" ca="1" si="37"/>
        <v>0</v>
      </c>
      <c r="W106" s="45">
        <f t="shared" ca="1" si="31"/>
        <v>0</v>
      </c>
      <c r="X106" s="25">
        <f t="shared" ca="1" si="20"/>
        <v>0</v>
      </c>
      <c r="Z106" s="28">
        <f t="shared" ca="1" si="38"/>
        <v>0</v>
      </c>
      <c r="AA106" s="233"/>
      <c r="AB106" s="45">
        <f t="shared" ca="1" si="32"/>
        <v>0</v>
      </c>
      <c r="AC106" s="45">
        <f t="shared" ca="1" si="21"/>
        <v>0</v>
      </c>
      <c r="AD106" s="25">
        <f t="shared" ca="1" si="22"/>
        <v>0</v>
      </c>
    </row>
    <row r="107" spans="4:30" x14ac:dyDescent="0.35">
      <c r="D107" s="20">
        <v>103</v>
      </c>
      <c r="E107" s="21">
        <f t="shared" ca="1" si="33"/>
        <v>37621</v>
      </c>
      <c r="F107" s="44">
        <f t="shared" ca="1" si="23"/>
        <v>37985</v>
      </c>
      <c r="G107" s="22" t="s">
        <v>119</v>
      </c>
      <c r="H107" s="44">
        <f t="shared" ca="1" si="34"/>
        <v>37621</v>
      </c>
      <c r="I107" s="45">
        <f t="shared" ca="1" si="24"/>
        <v>0</v>
      </c>
      <c r="J107" s="45">
        <f t="shared" ca="1" si="25"/>
        <v>0</v>
      </c>
      <c r="K107" s="45">
        <f t="shared" ca="1" si="26"/>
        <v>0</v>
      </c>
      <c r="L107" s="45"/>
      <c r="M107" s="45">
        <f t="shared" ca="1" si="35"/>
        <v>0</v>
      </c>
      <c r="N107" s="257">
        <f t="shared" ca="1" si="27"/>
        <v>0</v>
      </c>
      <c r="O107" s="23"/>
      <c r="P107" s="255">
        <f t="shared" ca="1" si="28"/>
        <v>0</v>
      </c>
      <c r="Q107" s="163">
        <f t="shared" ca="1" si="29"/>
        <v>0</v>
      </c>
      <c r="R107" s="164">
        <f ca="1">NPV(Q106,K107:$K$244) + ($A$13+$A$14+$A$15)/POWER(1+Q106,$A$28-D107+1)</f>
        <v>0</v>
      </c>
      <c r="S107" s="164">
        <f ca="1">NPV(Q107,K107:$K$244) + ($A$13+$A$14+$A$15)/POWER(1+Q107,$A$28-D107+1)</f>
        <v>0</v>
      </c>
      <c r="T107" s="45">
        <f t="shared" ca="1" si="30"/>
        <v>0</v>
      </c>
      <c r="U107" s="45">
        <f t="shared" ca="1" si="36"/>
        <v>0</v>
      </c>
      <c r="V107" s="45">
        <f t="shared" ca="1" si="37"/>
        <v>0</v>
      </c>
      <c r="W107" s="45">
        <f t="shared" ca="1" si="31"/>
        <v>0</v>
      </c>
      <c r="X107" s="25">
        <f t="shared" ca="1" si="20"/>
        <v>0</v>
      </c>
      <c r="Z107" s="28">
        <f t="shared" ca="1" si="38"/>
        <v>0</v>
      </c>
      <c r="AA107" s="233"/>
      <c r="AB107" s="45">
        <f t="shared" ca="1" si="32"/>
        <v>0</v>
      </c>
      <c r="AC107" s="45">
        <f t="shared" ca="1" si="21"/>
        <v>0</v>
      </c>
      <c r="AD107" s="25">
        <f t="shared" ca="1" si="22"/>
        <v>0</v>
      </c>
    </row>
    <row r="108" spans="4:30" x14ac:dyDescent="0.35">
      <c r="D108" s="20">
        <v>104</v>
      </c>
      <c r="E108" s="21">
        <f t="shared" ca="1" si="33"/>
        <v>37986</v>
      </c>
      <c r="F108" s="44">
        <f t="shared" ca="1" si="23"/>
        <v>38351</v>
      </c>
      <c r="G108" s="22" t="s">
        <v>119</v>
      </c>
      <c r="H108" s="44">
        <f t="shared" ca="1" si="34"/>
        <v>37986</v>
      </c>
      <c r="I108" s="45">
        <f t="shared" ca="1" si="24"/>
        <v>0</v>
      </c>
      <c r="J108" s="45">
        <f t="shared" ca="1" si="25"/>
        <v>0</v>
      </c>
      <c r="K108" s="45">
        <f t="shared" ca="1" si="26"/>
        <v>0</v>
      </c>
      <c r="L108" s="45"/>
      <c r="M108" s="45">
        <f t="shared" ca="1" si="35"/>
        <v>0</v>
      </c>
      <c r="N108" s="257">
        <f t="shared" ca="1" si="27"/>
        <v>0</v>
      </c>
      <c r="O108" s="23"/>
      <c r="P108" s="255">
        <f t="shared" ca="1" si="28"/>
        <v>0</v>
      </c>
      <c r="Q108" s="163">
        <f t="shared" ca="1" si="29"/>
        <v>0</v>
      </c>
      <c r="R108" s="164">
        <f ca="1">NPV(Q107,K108:$K$244) + ($A$13+$A$14+$A$15)/POWER(1+Q107,$A$28-D108+1)</f>
        <v>0</v>
      </c>
      <c r="S108" s="164">
        <f ca="1">NPV(Q108,K108:$K$244) + ($A$13+$A$14+$A$15)/POWER(1+Q108,$A$28-D108+1)</f>
        <v>0</v>
      </c>
      <c r="T108" s="45">
        <f t="shared" ca="1" si="30"/>
        <v>0</v>
      </c>
      <c r="U108" s="45">
        <f t="shared" ca="1" si="36"/>
        <v>0</v>
      </c>
      <c r="V108" s="45">
        <f t="shared" ca="1" si="37"/>
        <v>0</v>
      </c>
      <c r="W108" s="45">
        <f t="shared" ca="1" si="31"/>
        <v>0</v>
      </c>
      <c r="X108" s="25">
        <f t="shared" ca="1" si="20"/>
        <v>0</v>
      </c>
      <c r="Z108" s="28">
        <f t="shared" ca="1" si="38"/>
        <v>0</v>
      </c>
      <c r="AA108" s="233"/>
      <c r="AB108" s="45">
        <f t="shared" ca="1" si="32"/>
        <v>0</v>
      </c>
      <c r="AC108" s="45">
        <f t="shared" ca="1" si="21"/>
        <v>0</v>
      </c>
      <c r="AD108" s="25">
        <f t="shared" ca="1" si="22"/>
        <v>0</v>
      </c>
    </row>
    <row r="109" spans="4:30" x14ac:dyDescent="0.35">
      <c r="D109" s="20">
        <v>105</v>
      </c>
      <c r="E109" s="21">
        <f t="shared" ca="1" si="33"/>
        <v>38352</v>
      </c>
      <c r="F109" s="44">
        <f t="shared" ca="1" si="23"/>
        <v>38716</v>
      </c>
      <c r="G109" s="22" t="s">
        <v>119</v>
      </c>
      <c r="H109" s="44">
        <f t="shared" ca="1" si="34"/>
        <v>38352</v>
      </c>
      <c r="I109" s="45">
        <f t="shared" ca="1" si="24"/>
        <v>0</v>
      </c>
      <c r="J109" s="45">
        <f t="shared" ca="1" si="25"/>
        <v>0</v>
      </c>
      <c r="K109" s="45">
        <f t="shared" ca="1" si="26"/>
        <v>0</v>
      </c>
      <c r="L109" s="45"/>
      <c r="M109" s="45">
        <f t="shared" ca="1" si="35"/>
        <v>0</v>
      </c>
      <c r="N109" s="257">
        <f t="shared" ca="1" si="27"/>
        <v>0</v>
      </c>
      <c r="O109" s="23"/>
      <c r="P109" s="255">
        <f t="shared" ca="1" si="28"/>
        <v>0</v>
      </c>
      <c r="Q109" s="163">
        <f t="shared" ca="1" si="29"/>
        <v>0</v>
      </c>
      <c r="R109" s="164">
        <f ca="1">NPV(Q108,K109:$K$244) + ($A$13+$A$14+$A$15)/POWER(1+Q108,$A$28-D109+1)</f>
        <v>0</v>
      </c>
      <c r="S109" s="164">
        <f ca="1">NPV(Q109,K109:$K$244) + ($A$13+$A$14+$A$15)/POWER(1+Q109,$A$28-D109+1)</f>
        <v>0</v>
      </c>
      <c r="T109" s="45">
        <f t="shared" ca="1" si="30"/>
        <v>0</v>
      </c>
      <c r="U109" s="45">
        <f t="shared" ca="1" si="36"/>
        <v>0</v>
      </c>
      <c r="V109" s="45">
        <f t="shared" ca="1" si="37"/>
        <v>0</v>
      </c>
      <c r="W109" s="45">
        <f t="shared" ca="1" si="31"/>
        <v>0</v>
      </c>
      <c r="X109" s="25">
        <f t="shared" ca="1" si="20"/>
        <v>0</v>
      </c>
      <c r="Z109" s="28">
        <f t="shared" ca="1" si="38"/>
        <v>0</v>
      </c>
      <c r="AA109" s="233"/>
      <c r="AB109" s="45">
        <f t="shared" ca="1" si="32"/>
        <v>0</v>
      </c>
      <c r="AC109" s="45">
        <f t="shared" ca="1" si="21"/>
        <v>0</v>
      </c>
      <c r="AD109" s="25">
        <f t="shared" ca="1" si="22"/>
        <v>0</v>
      </c>
    </row>
    <row r="110" spans="4:30" x14ac:dyDescent="0.35">
      <c r="D110" s="20">
        <v>106</v>
      </c>
      <c r="E110" s="21">
        <f t="shared" ca="1" si="33"/>
        <v>38717</v>
      </c>
      <c r="F110" s="44">
        <f t="shared" ca="1" si="23"/>
        <v>39081</v>
      </c>
      <c r="G110" s="22" t="s">
        <v>119</v>
      </c>
      <c r="H110" s="44">
        <f t="shared" ca="1" si="34"/>
        <v>38717</v>
      </c>
      <c r="I110" s="45">
        <f t="shared" ca="1" si="24"/>
        <v>0</v>
      </c>
      <c r="J110" s="45">
        <f t="shared" ca="1" si="25"/>
        <v>0</v>
      </c>
      <c r="K110" s="45">
        <f t="shared" ca="1" si="26"/>
        <v>0</v>
      </c>
      <c r="L110" s="45"/>
      <c r="M110" s="45">
        <f t="shared" ca="1" si="35"/>
        <v>0</v>
      </c>
      <c r="N110" s="257">
        <f t="shared" ca="1" si="27"/>
        <v>0</v>
      </c>
      <c r="O110" s="23"/>
      <c r="P110" s="255">
        <f t="shared" ca="1" si="28"/>
        <v>0</v>
      </c>
      <c r="Q110" s="163">
        <f t="shared" ca="1" si="29"/>
        <v>0</v>
      </c>
      <c r="R110" s="164">
        <f ca="1">NPV(Q109,K110:$K$244) + ($A$13+$A$14+$A$15)/POWER(1+Q109,$A$28-D110+1)</f>
        <v>0</v>
      </c>
      <c r="S110" s="164">
        <f ca="1">NPV(Q110,K110:$K$244) + ($A$13+$A$14+$A$15)/POWER(1+Q110,$A$28-D110+1)</f>
        <v>0</v>
      </c>
      <c r="T110" s="45">
        <f t="shared" ca="1" si="30"/>
        <v>0</v>
      </c>
      <c r="U110" s="45">
        <f t="shared" ca="1" si="36"/>
        <v>0</v>
      </c>
      <c r="V110" s="45">
        <f t="shared" ca="1" si="37"/>
        <v>0</v>
      </c>
      <c r="W110" s="45">
        <f t="shared" ca="1" si="31"/>
        <v>0</v>
      </c>
      <c r="X110" s="25">
        <f t="shared" ca="1" si="20"/>
        <v>0</v>
      </c>
      <c r="Z110" s="28">
        <f t="shared" ca="1" si="38"/>
        <v>0</v>
      </c>
      <c r="AA110" s="233"/>
      <c r="AB110" s="45">
        <f t="shared" ca="1" si="32"/>
        <v>0</v>
      </c>
      <c r="AC110" s="45">
        <f t="shared" ca="1" si="21"/>
        <v>0</v>
      </c>
      <c r="AD110" s="25">
        <f t="shared" ca="1" si="22"/>
        <v>0</v>
      </c>
    </row>
    <row r="111" spans="4:30" x14ac:dyDescent="0.35">
      <c r="D111" s="20">
        <v>107</v>
      </c>
      <c r="E111" s="21">
        <f t="shared" ca="1" si="33"/>
        <v>39082</v>
      </c>
      <c r="F111" s="44">
        <f t="shared" ca="1" si="23"/>
        <v>39446</v>
      </c>
      <c r="G111" s="22" t="s">
        <v>119</v>
      </c>
      <c r="H111" s="44">
        <f t="shared" ca="1" si="34"/>
        <v>39082</v>
      </c>
      <c r="I111" s="45">
        <f t="shared" ca="1" si="24"/>
        <v>0</v>
      </c>
      <c r="J111" s="45">
        <f t="shared" ca="1" si="25"/>
        <v>0</v>
      </c>
      <c r="K111" s="45">
        <f t="shared" ca="1" si="26"/>
        <v>0</v>
      </c>
      <c r="L111" s="45"/>
      <c r="M111" s="45">
        <f t="shared" ca="1" si="35"/>
        <v>0</v>
      </c>
      <c r="N111" s="257">
        <f t="shared" ca="1" si="27"/>
        <v>0</v>
      </c>
      <c r="O111" s="23"/>
      <c r="P111" s="255">
        <f t="shared" ca="1" si="28"/>
        <v>0</v>
      </c>
      <c r="Q111" s="163">
        <f t="shared" ca="1" si="29"/>
        <v>0</v>
      </c>
      <c r="R111" s="164">
        <f ca="1">NPV(Q110,K111:$K$244) + ($A$13+$A$14+$A$15)/POWER(1+Q110,$A$28-D111+1)</f>
        <v>0</v>
      </c>
      <c r="S111" s="164">
        <f ca="1">NPV(Q111,K111:$K$244) + ($A$13+$A$14+$A$15)/POWER(1+Q111,$A$28-D111+1)</f>
        <v>0</v>
      </c>
      <c r="T111" s="45">
        <f t="shared" ca="1" si="30"/>
        <v>0</v>
      </c>
      <c r="U111" s="45">
        <f t="shared" ca="1" si="36"/>
        <v>0</v>
      </c>
      <c r="V111" s="45">
        <f t="shared" ca="1" si="37"/>
        <v>0</v>
      </c>
      <c r="W111" s="45">
        <f t="shared" ca="1" si="31"/>
        <v>0</v>
      </c>
      <c r="X111" s="25">
        <f t="shared" ca="1" si="20"/>
        <v>0</v>
      </c>
      <c r="Z111" s="28">
        <f t="shared" ca="1" si="38"/>
        <v>0</v>
      </c>
      <c r="AA111" s="233"/>
      <c r="AB111" s="45">
        <f t="shared" ca="1" si="32"/>
        <v>0</v>
      </c>
      <c r="AC111" s="45">
        <f t="shared" ca="1" si="21"/>
        <v>0</v>
      </c>
      <c r="AD111" s="25">
        <f t="shared" ca="1" si="22"/>
        <v>0</v>
      </c>
    </row>
    <row r="112" spans="4:30" x14ac:dyDescent="0.35">
      <c r="D112" s="20">
        <v>108</v>
      </c>
      <c r="E112" s="21">
        <f t="shared" ca="1" si="33"/>
        <v>39447</v>
      </c>
      <c r="F112" s="44">
        <f t="shared" ca="1" si="23"/>
        <v>39812</v>
      </c>
      <c r="G112" s="22" t="s">
        <v>119</v>
      </c>
      <c r="H112" s="44">
        <f t="shared" ca="1" si="34"/>
        <v>39447</v>
      </c>
      <c r="I112" s="45">
        <f t="shared" ca="1" si="24"/>
        <v>0</v>
      </c>
      <c r="J112" s="45">
        <f t="shared" ca="1" si="25"/>
        <v>0</v>
      </c>
      <c r="K112" s="45">
        <f t="shared" ca="1" si="26"/>
        <v>0</v>
      </c>
      <c r="L112" s="45"/>
      <c r="M112" s="45">
        <f t="shared" ca="1" si="35"/>
        <v>0</v>
      </c>
      <c r="N112" s="257">
        <f t="shared" ca="1" si="27"/>
        <v>0</v>
      </c>
      <c r="O112" s="23"/>
      <c r="P112" s="255">
        <f t="shared" ca="1" si="28"/>
        <v>0</v>
      </c>
      <c r="Q112" s="163">
        <f t="shared" ca="1" si="29"/>
        <v>0</v>
      </c>
      <c r="R112" s="164">
        <f ca="1">NPV(Q111,K112:$K$244) + ($A$13+$A$14+$A$15)/POWER(1+Q111,$A$28-D112+1)</f>
        <v>0</v>
      </c>
      <c r="S112" s="164">
        <f ca="1">NPV(Q112,K112:$K$244) + ($A$13+$A$14+$A$15)/POWER(1+Q112,$A$28-D112+1)</f>
        <v>0</v>
      </c>
      <c r="T112" s="45">
        <f t="shared" ca="1" si="30"/>
        <v>0</v>
      </c>
      <c r="U112" s="45">
        <f t="shared" ca="1" si="36"/>
        <v>0</v>
      </c>
      <c r="V112" s="45">
        <f t="shared" ca="1" si="37"/>
        <v>0</v>
      </c>
      <c r="W112" s="45">
        <f t="shared" ca="1" si="31"/>
        <v>0</v>
      </c>
      <c r="X112" s="25">
        <f t="shared" ca="1" si="20"/>
        <v>0</v>
      </c>
      <c r="Z112" s="28">
        <f t="shared" ca="1" si="38"/>
        <v>0</v>
      </c>
      <c r="AA112" s="233"/>
      <c r="AB112" s="45">
        <f t="shared" ca="1" si="32"/>
        <v>0</v>
      </c>
      <c r="AC112" s="45">
        <f t="shared" ca="1" si="21"/>
        <v>0</v>
      </c>
      <c r="AD112" s="25">
        <f t="shared" ca="1" si="22"/>
        <v>0</v>
      </c>
    </row>
    <row r="113" spans="4:30" x14ac:dyDescent="0.35">
      <c r="D113" s="20">
        <v>109</v>
      </c>
      <c r="E113" s="21">
        <f t="shared" ca="1" si="33"/>
        <v>39813</v>
      </c>
      <c r="F113" s="44">
        <f t="shared" ca="1" si="23"/>
        <v>40177</v>
      </c>
      <c r="G113" s="22" t="s">
        <v>119</v>
      </c>
      <c r="H113" s="44">
        <f t="shared" ca="1" si="34"/>
        <v>39813</v>
      </c>
      <c r="I113" s="45">
        <f t="shared" ca="1" si="24"/>
        <v>0</v>
      </c>
      <c r="J113" s="45">
        <f t="shared" ca="1" si="25"/>
        <v>0</v>
      </c>
      <c r="K113" s="45">
        <f t="shared" ca="1" si="26"/>
        <v>0</v>
      </c>
      <c r="L113" s="45"/>
      <c r="M113" s="45">
        <f t="shared" ca="1" si="35"/>
        <v>0</v>
      </c>
      <c r="N113" s="257">
        <f t="shared" ca="1" si="27"/>
        <v>0</v>
      </c>
      <c r="O113" s="23"/>
      <c r="P113" s="255">
        <f t="shared" ca="1" si="28"/>
        <v>0</v>
      </c>
      <c r="Q113" s="163">
        <f t="shared" ca="1" si="29"/>
        <v>0</v>
      </c>
      <c r="R113" s="164">
        <f ca="1">NPV(Q112,K113:$K$244) + ($A$13+$A$14+$A$15)/POWER(1+Q112,$A$28-D113+1)</f>
        <v>0</v>
      </c>
      <c r="S113" s="164">
        <f ca="1">NPV(Q113,K113:$K$244) + ($A$13+$A$14+$A$15)/POWER(1+Q113,$A$28-D113+1)</f>
        <v>0</v>
      </c>
      <c r="T113" s="45">
        <f t="shared" ca="1" si="30"/>
        <v>0</v>
      </c>
      <c r="U113" s="45">
        <f t="shared" ca="1" si="36"/>
        <v>0</v>
      </c>
      <c r="V113" s="45">
        <f t="shared" ca="1" si="37"/>
        <v>0</v>
      </c>
      <c r="W113" s="45">
        <f t="shared" ca="1" si="31"/>
        <v>0</v>
      </c>
      <c r="X113" s="25">
        <f t="shared" ca="1" si="20"/>
        <v>0</v>
      </c>
      <c r="Z113" s="28">
        <f t="shared" ca="1" si="38"/>
        <v>0</v>
      </c>
      <c r="AA113" s="233"/>
      <c r="AB113" s="45">
        <f t="shared" ca="1" si="32"/>
        <v>0</v>
      </c>
      <c r="AC113" s="45">
        <f t="shared" ca="1" si="21"/>
        <v>0</v>
      </c>
      <c r="AD113" s="25">
        <f t="shared" ca="1" si="22"/>
        <v>0</v>
      </c>
    </row>
    <row r="114" spans="4:30" x14ac:dyDescent="0.35">
      <c r="D114" s="20">
        <v>110</v>
      </c>
      <c r="E114" s="21">
        <f t="shared" ca="1" si="33"/>
        <v>40178</v>
      </c>
      <c r="F114" s="44">
        <f t="shared" ca="1" si="23"/>
        <v>40542</v>
      </c>
      <c r="G114" s="22" t="s">
        <v>119</v>
      </c>
      <c r="H114" s="44">
        <f t="shared" ca="1" si="34"/>
        <v>40178</v>
      </c>
      <c r="I114" s="45">
        <f t="shared" ca="1" si="24"/>
        <v>0</v>
      </c>
      <c r="J114" s="45">
        <f t="shared" ca="1" si="25"/>
        <v>0</v>
      </c>
      <c r="K114" s="45">
        <f t="shared" ca="1" si="26"/>
        <v>0</v>
      </c>
      <c r="L114" s="45"/>
      <c r="M114" s="45">
        <f t="shared" ca="1" si="35"/>
        <v>0</v>
      </c>
      <c r="N114" s="257">
        <f t="shared" ca="1" si="27"/>
        <v>0</v>
      </c>
      <c r="O114" s="23"/>
      <c r="P114" s="255">
        <f t="shared" ca="1" si="28"/>
        <v>0</v>
      </c>
      <c r="Q114" s="163">
        <f t="shared" ca="1" si="29"/>
        <v>0</v>
      </c>
      <c r="R114" s="164">
        <f ca="1">NPV(Q113,K114:$K$244) + ($A$13+$A$14+$A$15)/POWER(1+Q113,$A$28-D114+1)</f>
        <v>0</v>
      </c>
      <c r="S114" s="164">
        <f ca="1">NPV(Q114,K114:$K$244) + ($A$13+$A$14+$A$15)/POWER(1+Q114,$A$28-D114+1)</f>
        <v>0</v>
      </c>
      <c r="T114" s="45">
        <f t="shared" ca="1" si="30"/>
        <v>0</v>
      </c>
      <c r="U114" s="45">
        <f t="shared" ca="1" si="36"/>
        <v>0</v>
      </c>
      <c r="V114" s="45">
        <f t="shared" ca="1" si="37"/>
        <v>0</v>
      </c>
      <c r="W114" s="45">
        <f t="shared" ca="1" si="31"/>
        <v>0</v>
      </c>
      <c r="X114" s="25">
        <f t="shared" ca="1" si="20"/>
        <v>0</v>
      </c>
      <c r="Z114" s="28">
        <f t="shared" ca="1" si="38"/>
        <v>0</v>
      </c>
      <c r="AA114" s="233"/>
      <c r="AB114" s="45">
        <f t="shared" ca="1" si="32"/>
        <v>0</v>
      </c>
      <c r="AC114" s="45">
        <f t="shared" ca="1" si="21"/>
        <v>0</v>
      </c>
      <c r="AD114" s="25">
        <f t="shared" ca="1" si="22"/>
        <v>0</v>
      </c>
    </row>
    <row r="115" spans="4:30" x14ac:dyDescent="0.35">
      <c r="D115" s="20">
        <v>111</v>
      </c>
      <c r="E115" s="21">
        <f t="shared" ca="1" si="33"/>
        <v>40543</v>
      </c>
      <c r="F115" s="44">
        <f t="shared" ca="1" si="23"/>
        <v>40907</v>
      </c>
      <c r="G115" s="22" t="s">
        <v>119</v>
      </c>
      <c r="H115" s="44">
        <f t="shared" ca="1" si="34"/>
        <v>40543</v>
      </c>
      <c r="I115" s="45">
        <f t="shared" ca="1" si="24"/>
        <v>0</v>
      </c>
      <c r="J115" s="45">
        <f t="shared" ca="1" si="25"/>
        <v>0</v>
      </c>
      <c r="K115" s="45">
        <f t="shared" ca="1" si="26"/>
        <v>0</v>
      </c>
      <c r="L115" s="45"/>
      <c r="M115" s="45">
        <f t="shared" ca="1" si="35"/>
        <v>0</v>
      </c>
      <c r="N115" s="257">
        <f t="shared" ca="1" si="27"/>
        <v>0</v>
      </c>
      <c r="O115" s="23"/>
      <c r="P115" s="255">
        <f t="shared" ca="1" si="28"/>
        <v>0</v>
      </c>
      <c r="Q115" s="163">
        <f t="shared" ca="1" si="29"/>
        <v>0</v>
      </c>
      <c r="R115" s="164">
        <f ca="1">NPV(Q114,K115:$K$244) + ($A$13+$A$14+$A$15)/POWER(1+Q114,$A$28-D115+1)</f>
        <v>0</v>
      </c>
      <c r="S115" s="164">
        <f ca="1">NPV(Q115,K115:$K$244) + ($A$13+$A$14+$A$15)/POWER(1+Q115,$A$28-D115+1)</f>
        <v>0</v>
      </c>
      <c r="T115" s="45">
        <f t="shared" ca="1" si="30"/>
        <v>0</v>
      </c>
      <c r="U115" s="45">
        <f t="shared" ca="1" si="36"/>
        <v>0</v>
      </c>
      <c r="V115" s="45">
        <f t="shared" ca="1" si="37"/>
        <v>0</v>
      </c>
      <c r="W115" s="45">
        <f t="shared" ca="1" si="31"/>
        <v>0</v>
      </c>
      <c r="X115" s="25">
        <f t="shared" ca="1" si="20"/>
        <v>0</v>
      </c>
      <c r="Z115" s="28">
        <f t="shared" ca="1" si="38"/>
        <v>0</v>
      </c>
      <c r="AA115" s="233"/>
      <c r="AB115" s="45">
        <f t="shared" ca="1" si="32"/>
        <v>0</v>
      </c>
      <c r="AC115" s="45">
        <f t="shared" ca="1" si="21"/>
        <v>0</v>
      </c>
      <c r="AD115" s="25">
        <f t="shared" ca="1" si="22"/>
        <v>0</v>
      </c>
    </row>
    <row r="116" spans="4:30" x14ac:dyDescent="0.35">
      <c r="D116" s="20">
        <v>112</v>
      </c>
      <c r="E116" s="21">
        <f t="shared" ca="1" si="33"/>
        <v>40908</v>
      </c>
      <c r="F116" s="44">
        <f t="shared" ca="1" si="23"/>
        <v>41273</v>
      </c>
      <c r="G116" s="22" t="s">
        <v>119</v>
      </c>
      <c r="H116" s="44">
        <f t="shared" ca="1" si="34"/>
        <v>40908</v>
      </c>
      <c r="I116" s="45">
        <f t="shared" ca="1" si="24"/>
        <v>0</v>
      </c>
      <c r="J116" s="45">
        <f t="shared" ca="1" si="25"/>
        <v>0</v>
      </c>
      <c r="K116" s="45">
        <f t="shared" ca="1" si="26"/>
        <v>0</v>
      </c>
      <c r="L116" s="45"/>
      <c r="M116" s="45">
        <f t="shared" ca="1" si="35"/>
        <v>0</v>
      </c>
      <c r="N116" s="257">
        <f t="shared" ca="1" si="27"/>
        <v>0</v>
      </c>
      <c r="O116" s="23"/>
      <c r="P116" s="255">
        <f t="shared" ca="1" si="28"/>
        <v>0</v>
      </c>
      <c r="Q116" s="163">
        <f t="shared" ca="1" si="29"/>
        <v>0</v>
      </c>
      <c r="R116" s="164">
        <f ca="1">NPV(Q115,K116:$K$244) + ($A$13+$A$14+$A$15)/POWER(1+Q115,$A$28-D116+1)</f>
        <v>0</v>
      </c>
      <c r="S116" s="164">
        <f ca="1">NPV(Q116,K116:$K$244) + ($A$13+$A$14+$A$15)/POWER(1+Q116,$A$28-D116+1)</f>
        <v>0</v>
      </c>
      <c r="T116" s="45">
        <f t="shared" ca="1" si="30"/>
        <v>0</v>
      </c>
      <c r="U116" s="45">
        <f t="shared" ca="1" si="36"/>
        <v>0</v>
      </c>
      <c r="V116" s="45">
        <f t="shared" ca="1" si="37"/>
        <v>0</v>
      </c>
      <c r="W116" s="45">
        <f t="shared" ca="1" si="31"/>
        <v>0</v>
      </c>
      <c r="X116" s="25">
        <f t="shared" ca="1" si="20"/>
        <v>0</v>
      </c>
      <c r="Z116" s="28">
        <f t="shared" ca="1" si="38"/>
        <v>0</v>
      </c>
      <c r="AA116" s="233"/>
      <c r="AB116" s="45">
        <f t="shared" ca="1" si="32"/>
        <v>0</v>
      </c>
      <c r="AC116" s="45">
        <f t="shared" ca="1" si="21"/>
        <v>0</v>
      </c>
      <c r="AD116" s="25">
        <f t="shared" ca="1" si="22"/>
        <v>0</v>
      </c>
    </row>
    <row r="117" spans="4:30" x14ac:dyDescent="0.35">
      <c r="D117" s="20">
        <v>113</v>
      </c>
      <c r="E117" s="21">
        <f t="shared" ca="1" si="33"/>
        <v>41274</v>
      </c>
      <c r="F117" s="44">
        <f t="shared" ca="1" si="23"/>
        <v>41638</v>
      </c>
      <c r="G117" s="22" t="s">
        <v>119</v>
      </c>
      <c r="H117" s="44">
        <f t="shared" ca="1" si="34"/>
        <v>41274</v>
      </c>
      <c r="I117" s="45">
        <f t="shared" ca="1" si="24"/>
        <v>0</v>
      </c>
      <c r="J117" s="45">
        <f t="shared" ca="1" si="25"/>
        <v>0</v>
      </c>
      <c r="K117" s="45">
        <f t="shared" ca="1" si="26"/>
        <v>0</v>
      </c>
      <c r="L117" s="45"/>
      <c r="M117" s="45">
        <f t="shared" ca="1" si="35"/>
        <v>0</v>
      </c>
      <c r="N117" s="257">
        <f t="shared" ca="1" si="27"/>
        <v>0</v>
      </c>
      <c r="O117" s="23"/>
      <c r="P117" s="255">
        <f t="shared" ca="1" si="28"/>
        <v>0</v>
      </c>
      <c r="Q117" s="163">
        <f t="shared" ca="1" si="29"/>
        <v>0</v>
      </c>
      <c r="R117" s="164">
        <f ca="1">NPV(Q116,K117:$K$244) + ($A$13+$A$14+$A$15)/POWER(1+Q116,$A$28-D117+1)</f>
        <v>0</v>
      </c>
      <c r="S117" s="164">
        <f ca="1">NPV(Q117,K117:$K$244) + ($A$13+$A$14+$A$15)/POWER(1+Q117,$A$28-D117+1)</f>
        <v>0</v>
      </c>
      <c r="T117" s="45">
        <f t="shared" ca="1" si="30"/>
        <v>0</v>
      </c>
      <c r="U117" s="45">
        <f t="shared" ca="1" si="36"/>
        <v>0</v>
      </c>
      <c r="V117" s="45">
        <f t="shared" ca="1" si="37"/>
        <v>0</v>
      </c>
      <c r="W117" s="45">
        <f t="shared" ca="1" si="31"/>
        <v>0</v>
      </c>
      <c r="X117" s="25">
        <f t="shared" ca="1" si="20"/>
        <v>0</v>
      </c>
      <c r="Z117" s="28">
        <f t="shared" ca="1" si="38"/>
        <v>0</v>
      </c>
      <c r="AA117" s="233"/>
      <c r="AB117" s="45">
        <f t="shared" ca="1" si="32"/>
        <v>0</v>
      </c>
      <c r="AC117" s="45">
        <f t="shared" ca="1" si="21"/>
        <v>0</v>
      </c>
      <c r="AD117" s="25">
        <f t="shared" ca="1" si="22"/>
        <v>0</v>
      </c>
    </row>
    <row r="118" spans="4:30" x14ac:dyDescent="0.35">
      <c r="D118" s="20">
        <v>114</v>
      </c>
      <c r="E118" s="21">
        <f t="shared" ca="1" si="33"/>
        <v>41639</v>
      </c>
      <c r="F118" s="44">
        <f t="shared" ca="1" si="23"/>
        <v>42003</v>
      </c>
      <c r="G118" s="22" t="s">
        <v>119</v>
      </c>
      <c r="H118" s="44">
        <f t="shared" ca="1" si="34"/>
        <v>41639</v>
      </c>
      <c r="I118" s="45">
        <f t="shared" ca="1" si="24"/>
        <v>0</v>
      </c>
      <c r="J118" s="45">
        <f t="shared" ca="1" si="25"/>
        <v>0</v>
      </c>
      <c r="K118" s="45">
        <f t="shared" ca="1" si="26"/>
        <v>0</v>
      </c>
      <c r="L118" s="45"/>
      <c r="M118" s="45">
        <f t="shared" ca="1" si="35"/>
        <v>0</v>
      </c>
      <c r="N118" s="257">
        <f t="shared" ca="1" si="27"/>
        <v>0</v>
      </c>
      <c r="O118" s="23"/>
      <c r="P118" s="255">
        <f t="shared" ca="1" si="28"/>
        <v>0</v>
      </c>
      <c r="Q118" s="163">
        <f t="shared" ca="1" si="29"/>
        <v>0</v>
      </c>
      <c r="R118" s="164">
        <f ca="1">NPV(Q117,K118:$K$244) + ($A$13+$A$14+$A$15)/POWER(1+Q117,$A$28-D118+1)</f>
        <v>0</v>
      </c>
      <c r="S118" s="164">
        <f ca="1">NPV(Q118,K118:$K$244) + ($A$13+$A$14+$A$15)/POWER(1+Q118,$A$28-D118+1)</f>
        <v>0</v>
      </c>
      <c r="T118" s="45">
        <f t="shared" ca="1" si="30"/>
        <v>0</v>
      </c>
      <c r="U118" s="45">
        <f t="shared" ca="1" si="36"/>
        <v>0</v>
      </c>
      <c r="V118" s="45">
        <f t="shared" ca="1" si="37"/>
        <v>0</v>
      </c>
      <c r="W118" s="45">
        <f t="shared" ca="1" si="31"/>
        <v>0</v>
      </c>
      <c r="X118" s="25">
        <f t="shared" ca="1" si="20"/>
        <v>0</v>
      </c>
      <c r="Z118" s="28">
        <f t="shared" ca="1" si="38"/>
        <v>0</v>
      </c>
      <c r="AA118" s="233"/>
      <c r="AB118" s="45">
        <f t="shared" ca="1" si="32"/>
        <v>0</v>
      </c>
      <c r="AC118" s="45">
        <f t="shared" ca="1" si="21"/>
        <v>0</v>
      </c>
      <c r="AD118" s="25">
        <f t="shared" ca="1" si="22"/>
        <v>0</v>
      </c>
    </row>
    <row r="119" spans="4:30" x14ac:dyDescent="0.35">
      <c r="D119" s="20">
        <v>115</v>
      </c>
      <c r="E119" s="21">
        <f t="shared" ca="1" si="33"/>
        <v>42004</v>
      </c>
      <c r="F119" s="44">
        <f t="shared" ca="1" si="23"/>
        <v>42368</v>
      </c>
      <c r="G119" s="22" t="s">
        <v>119</v>
      </c>
      <c r="H119" s="44">
        <f t="shared" ca="1" si="34"/>
        <v>42004</v>
      </c>
      <c r="I119" s="45">
        <f t="shared" ca="1" si="24"/>
        <v>0</v>
      </c>
      <c r="J119" s="45">
        <f t="shared" ca="1" si="25"/>
        <v>0</v>
      </c>
      <c r="K119" s="45">
        <f t="shared" ca="1" si="26"/>
        <v>0</v>
      </c>
      <c r="L119" s="45"/>
      <c r="M119" s="45">
        <f t="shared" ca="1" si="35"/>
        <v>0</v>
      </c>
      <c r="N119" s="257">
        <f t="shared" ca="1" si="27"/>
        <v>0</v>
      </c>
      <c r="O119" s="23"/>
      <c r="P119" s="255">
        <f t="shared" ca="1" si="28"/>
        <v>0</v>
      </c>
      <c r="Q119" s="163">
        <f t="shared" ca="1" si="29"/>
        <v>0</v>
      </c>
      <c r="R119" s="164">
        <f ca="1">NPV(Q118,K119:$K$244) + ($A$13+$A$14+$A$15)/POWER(1+Q118,$A$28-D119+1)</f>
        <v>0</v>
      </c>
      <c r="S119" s="164">
        <f ca="1">NPV(Q119,K119:$K$244) + ($A$13+$A$14+$A$15)/POWER(1+Q119,$A$28-D119+1)</f>
        <v>0</v>
      </c>
      <c r="T119" s="45">
        <f t="shared" ca="1" si="30"/>
        <v>0</v>
      </c>
      <c r="U119" s="45">
        <f t="shared" ca="1" si="36"/>
        <v>0</v>
      </c>
      <c r="V119" s="45">
        <f t="shared" ca="1" si="37"/>
        <v>0</v>
      </c>
      <c r="W119" s="45">
        <f t="shared" ca="1" si="31"/>
        <v>0</v>
      </c>
      <c r="X119" s="25">
        <f t="shared" ca="1" si="20"/>
        <v>0</v>
      </c>
      <c r="Z119" s="28">
        <f t="shared" ca="1" si="38"/>
        <v>0</v>
      </c>
      <c r="AA119" s="233"/>
      <c r="AB119" s="45">
        <f t="shared" ca="1" si="32"/>
        <v>0</v>
      </c>
      <c r="AC119" s="45">
        <f t="shared" ca="1" si="21"/>
        <v>0</v>
      </c>
      <c r="AD119" s="25">
        <f t="shared" ca="1" si="22"/>
        <v>0</v>
      </c>
    </row>
    <row r="120" spans="4:30" x14ac:dyDescent="0.35">
      <c r="D120" s="20">
        <v>116</v>
      </c>
      <c r="E120" s="21">
        <f t="shared" ca="1" si="33"/>
        <v>42369</v>
      </c>
      <c r="F120" s="44">
        <f t="shared" ca="1" si="23"/>
        <v>42734</v>
      </c>
      <c r="G120" s="22" t="s">
        <v>119</v>
      </c>
      <c r="H120" s="44">
        <f t="shared" ca="1" si="34"/>
        <v>42369</v>
      </c>
      <c r="I120" s="45">
        <f t="shared" ca="1" si="24"/>
        <v>0</v>
      </c>
      <c r="J120" s="45">
        <f t="shared" ca="1" si="25"/>
        <v>0</v>
      </c>
      <c r="K120" s="45">
        <f t="shared" ca="1" si="26"/>
        <v>0</v>
      </c>
      <c r="L120" s="45"/>
      <c r="M120" s="45">
        <f t="shared" ca="1" si="35"/>
        <v>0</v>
      </c>
      <c r="N120" s="257">
        <f t="shared" ca="1" si="27"/>
        <v>0</v>
      </c>
      <c r="O120" s="23"/>
      <c r="P120" s="255">
        <f t="shared" ca="1" si="28"/>
        <v>0</v>
      </c>
      <c r="Q120" s="163">
        <f t="shared" ca="1" si="29"/>
        <v>0</v>
      </c>
      <c r="R120" s="164">
        <f ca="1">NPV(Q119,K120:$K$244) + ($A$13+$A$14+$A$15)/POWER(1+Q119,$A$28-D120+1)</f>
        <v>0</v>
      </c>
      <c r="S120" s="164">
        <f ca="1">NPV(Q120,K120:$K$244) + ($A$13+$A$14+$A$15)/POWER(1+Q120,$A$28-D120+1)</f>
        <v>0</v>
      </c>
      <c r="T120" s="45">
        <f t="shared" ca="1" si="30"/>
        <v>0</v>
      </c>
      <c r="U120" s="45">
        <f t="shared" ca="1" si="36"/>
        <v>0</v>
      </c>
      <c r="V120" s="45">
        <f t="shared" ca="1" si="37"/>
        <v>0</v>
      </c>
      <c r="W120" s="45">
        <f t="shared" ca="1" si="31"/>
        <v>0</v>
      </c>
      <c r="X120" s="25">
        <f t="shared" ca="1" si="20"/>
        <v>0</v>
      </c>
      <c r="Z120" s="28">
        <f t="shared" ca="1" si="38"/>
        <v>0</v>
      </c>
      <c r="AA120" s="233"/>
      <c r="AB120" s="45">
        <f t="shared" ca="1" si="32"/>
        <v>0</v>
      </c>
      <c r="AC120" s="45">
        <f t="shared" ca="1" si="21"/>
        <v>0</v>
      </c>
      <c r="AD120" s="25">
        <f t="shared" ca="1" si="22"/>
        <v>0</v>
      </c>
    </row>
    <row r="121" spans="4:30" x14ac:dyDescent="0.35">
      <c r="D121" s="20">
        <v>117</v>
      </c>
      <c r="E121" s="21">
        <f t="shared" ca="1" si="33"/>
        <v>42735</v>
      </c>
      <c r="F121" s="44">
        <f t="shared" ca="1" si="23"/>
        <v>43099</v>
      </c>
      <c r="G121" s="22" t="s">
        <v>119</v>
      </c>
      <c r="H121" s="44">
        <f t="shared" ca="1" si="34"/>
        <v>42735</v>
      </c>
      <c r="I121" s="45">
        <f t="shared" ca="1" si="24"/>
        <v>0</v>
      </c>
      <c r="J121" s="45">
        <f t="shared" ca="1" si="25"/>
        <v>0</v>
      </c>
      <c r="K121" s="45">
        <f t="shared" ca="1" si="26"/>
        <v>0</v>
      </c>
      <c r="L121" s="45"/>
      <c r="M121" s="45">
        <f t="shared" ca="1" si="35"/>
        <v>0</v>
      </c>
      <c r="N121" s="257">
        <f t="shared" ca="1" si="27"/>
        <v>0</v>
      </c>
      <c r="O121" s="23"/>
      <c r="P121" s="255">
        <f t="shared" ca="1" si="28"/>
        <v>0</v>
      </c>
      <c r="Q121" s="163">
        <f t="shared" ca="1" si="29"/>
        <v>0</v>
      </c>
      <c r="R121" s="164">
        <f ca="1">NPV(Q120,K121:$K$244) + ($A$13+$A$14+$A$15)/POWER(1+Q120,$A$28-D121+1)</f>
        <v>0</v>
      </c>
      <c r="S121" s="164">
        <f ca="1">NPV(Q121,K121:$K$244) + ($A$13+$A$14+$A$15)/POWER(1+Q121,$A$28-D121+1)</f>
        <v>0</v>
      </c>
      <c r="T121" s="45">
        <f t="shared" ca="1" si="30"/>
        <v>0</v>
      </c>
      <c r="U121" s="45">
        <f t="shared" ca="1" si="36"/>
        <v>0</v>
      </c>
      <c r="V121" s="45">
        <f t="shared" ca="1" si="37"/>
        <v>0</v>
      </c>
      <c r="W121" s="45">
        <f t="shared" ca="1" si="31"/>
        <v>0</v>
      </c>
      <c r="X121" s="25">
        <f t="shared" ca="1" si="20"/>
        <v>0</v>
      </c>
      <c r="Z121" s="28">
        <f t="shared" ca="1" si="38"/>
        <v>0</v>
      </c>
      <c r="AA121" s="233"/>
      <c r="AB121" s="45">
        <f t="shared" ca="1" si="32"/>
        <v>0</v>
      </c>
      <c r="AC121" s="45">
        <f t="shared" ca="1" si="21"/>
        <v>0</v>
      </c>
      <c r="AD121" s="25">
        <f t="shared" ca="1" si="22"/>
        <v>0</v>
      </c>
    </row>
    <row r="122" spans="4:30" x14ac:dyDescent="0.35">
      <c r="D122" s="20">
        <v>118</v>
      </c>
      <c r="E122" s="21">
        <f t="shared" ca="1" si="33"/>
        <v>43100</v>
      </c>
      <c r="F122" s="44">
        <f t="shared" ca="1" si="23"/>
        <v>43464</v>
      </c>
      <c r="G122" s="22" t="s">
        <v>119</v>
      </c>
      <c r="H122" s="44">
        <f t="shared" ca="1" si="34"/>
        <v>43100</v>
      </c>
      <c r="I122" s="45">
        <f t="shared" ca="1" si="24"/>
        <v>0</v>
      </c>
      <c r="J122" s="45">
        <f t="shared" ca="1" si="25"/>
        <v>0</v>
      </c>
      <c r="K122" s="45">
        <f t="shared" ca="1" si="26"/>
        <v>0</v>
      </c>
      <c r="L122" s="45"/>
      <c r="M122" s="45">
        <f t="shared" ca="1" si="35"/>
        <v>0</v>
      </c>
      <c r="N122" s="257">
        <f t="shared" ca="1" si="27"/>
        <v>0</v>
      </c>
      <c r="O122" s="23"/>
      <c r="P122" s="255">
        <f t="shared" ca="1" si="28"/>
        <v>0</v>
      </c>
      <c r="Q122" s="163">
        <f t="shared" ca="1" si="29"/>
        <v>0</v>
      </c>
      <c r="R122" s="164">
        <f ca="1">NPV(Q121,K122:$K$244) + ($A$13+$A$14+$A$15)/POWER(1+Q121,$A$28-D122+1)</f>
        <v>0</v>
      </c>
      <c r="S122" s="164">
        <f ca="1">NPV(Q122,K122:$K$244) + ($A$13+$A$14+$A$15)/POWER(1+Q122,$A$28-D122+1)</f>
        <v>0</v>
      </c>
      <c r="T122" s="45">
        <f t="shared" ca="1" si="30"/>
        <v>0</v>
      </c>
      <c r="U122" s="45">
        <f t="shared" ca="1" si="36"/>
        <v>0</v>
      </c>
      <c r="V122" s="45">
        <f t="shared" ca="1" si="37"/>
        <v>0</v>
      </c>
      <c r="W122" s="45">
        <f t="shared" ca="1" si="31"/>
        <v>0</v>
      </c>
      <c r="X122" s="25">
        <f t="shared" ca="1" si="20"/>
        <v>0</v>
      </c>
      <c r="Z122" s="28">
        <f t="shared" ca="1" si="38"/>
        <v>0</v>
      </c>
      <c r="AA122" s="233"/>
      <c r="AB122" s="45">
        <f t="shared" ca="1" si="32"/>
        <v>0</v>
      </c>
      <c r="AC122" s="45">
        <f t="shared" ca="1" si="21"/>
        <v>0</v>
      </c>
      <c r="AD122" s="25">
        <f t="shared" ca="1" si="22"/>
        <v>0</v>
      </c>
    </row>
    <row r="123" spans="4:30" x14ac:dyDescent="0.35">
      <c r="D123" s="20">
        <v>119</v>
      </c>
      <c r="E123" s="21">
        <f t="shared" ca="1" si="33"/>
        <v>43465</v>
      </c>
      <c r="F123" s="44">
        <f t="shared" ca="1" si="23"/>
        <v>43829</v>
      </c>
      <c r="G123" s="22" t="s">
        <v>119</v>
      </c>
      <c r="H123" s="44">
        <f t="shared" ca="1" si="34"/>
        <v>43465</v>
      </c>
      <c r="I123" s="45">
        <f t="shared" ca="1" si="24"/>
        <v>0</v>
      </c>
      <c r="J123" s="45">
        <f t="shared" ca="1" si="25"/>
        <v>0</v>
      </c>
      <c r="K123" s="45">
        <f t="shared" ca="1" si="26"/>
        <v>0</v>
      </c>
      <c r="L123" s="45"/>
      <c r="M123" s="45">
        <f t="shared" ca="1" si="35"/>
        <v>0</v>
      </c>
      <c r="N123" s="257">
        <f t="shared" ca="1" si="27"/>
        <v>0</v>
      </c>
      <c r="O123" s="23"/>
      <c r="P123" s="255">
        <f t="shared" ca="1" si="28"/>
        <v>0</v>
      </c>
      <c r="Q123" s="163">
        <f t="shared" ca="1" si="29"/>
        <v>0</v>
      </c>
      <c r="R123" s="164">
        <f ca="1">NPV(Q122,K123:$K$244) + ($A$13+$A$14+$A$15)/POWER(1+Q122,$A$28-D123+1)</f>
        <v>0</v>
      </c>
      <c r="S123" s="164">
        <f ca="1">NPV(Q123,K123:$K$244) + ($A$13+$A$14+$A$15)/POWER(1+Q123,$A$28-D123+1)</f>
        <v>0</v>
      </c>
      <c r="T123" s="45">
        <f t="shared" ca="1" si="30"/>
        <v>0</v>
      </c>
      <c r="U123" s="45">
        <f t="shared" ca="1" si="36"/>
        <v>0</v>
      </c>
      <c r="V123" s="45">
        <f t="shared" ca="1" si="37"/>
        <v>0</v>
      </c>
      <c r="W123" s="45">
        <f t="shared" ca="1" si="31"/>
        <v>0</v>
      </c>
      <c r="X123" s="25">
        <f t="shared" ca="1" si="20"/>
        <v>0</v>
      </c>
      <c r="Z123" s="28">
        <f t="shared" ca="1" si="38"/>
        <v>0</v>
      </c>
      <c r="AA123" s="233"/>
      <c r="AB123" s="45">
        <f t="shared" ca="1" si="32"/>
        <v>0</v>
      </c>
      <c r="AC123" s="45">
        <f t="shared" ca="1" si="21"/>
        <v>0</v>
      </c>
      <c r="AD123" s="25">
        <f t="shared" ca="1" si="22"/>
        <v>0</v>
      </c>
    </row>
    <row r="124" spans="4:30" x14ac:dyDescent="0.35">
      <c r="D124" s="20">
        <v>120</v>
      </c>
      <c r="E124" s="21">
        <f t="shared" ca="1" si="33"/>
        <v>43830</v>
      </c>
      <c r="F124" s="44">
        <f t="shared" ca="1" si="23"/>
        <v>44195</v>
      </c>
      <c r="G124" s="22" t="s">
        <v>119</v>
      </c>
      <c r="H124" s="44">
        <f t="shared" ca="1" si="34"/>
        <v>43830</v>
      </c>
      <c r="I124" s="45">
        <f t="shared" ca="1" si="24"/>
        <v>0</v>
      </c>
      <c r="J124" s="45">
        <f t="shared" ca="1" si="25"/>
        <v>0</v>
      </c>
      <c r="K124" s="45">
        <f t="shared" ca="1" si="26"/>
        <v>0</v>
      </c>
      <c r="L124" s="45"/>
      <c r="M124" s="45">
        <f t="shared" ca="1" si="35"/>
        <v>0</v>
      </c>
      <c r="N124" s="257">
        <f t="shared" ca="1" si="27"/>
        <v>0</v>
      </c>
      <c r="O124" s="23"/>
      <c r="P124" s="255">
        <f t="shared" ca="1" si="28"/>
        <v>0</v>
      </c>
      <c r="Q124" s="163">
        <f t="shared" ca="1" si="29"/>
        <v>0</v>
      </c>
      <c r="R124" s="164">
        <f ca="1">NPV(Q123,K124:$K$244) + ($A$13+$A$14+$A$15)/POWER(1+Q123,$A$28-D124+1)</f>
        <v>0</v>
      </c>
      <c r="S124" s="164">
        <f ca="1">NPV(Q124,K124:$K$244) + ($A$13+$A$14+$A$15)/POWER(1+Q124,$A$28-D124+1)</f>
        <v>0</v>
      </c>
      <c r="T124" s="45">
        <f t="shared" ca="1" si="30"/>
        <v>0</v>
      </c>
      <c r="U124" s="45">
        <f t="shared" ca="1" si="36"/>
        <v>0</v>
      </c>
      <c r="V124" s="45">
        <f t="shared" ca="1" si="37"/>
        <v>0</v>
      </c>
      <c r="W124" s="45">
        <f t="shared" ca="1" si="31"/>
        <v>0</v>
      </c>
      <c r="X124" s="25">
        <f t="shared" ca="1" si="20"/>
        <v>0</v>
      </c>
      <c r="Z124" s="28">
        <f t="shared" ca="1" si="38"/>
        <v>0</v>
      </c>
      <c r="AA124" s="233"/>
      <c r="AB124" s="45">
        <f t="shared" ca="1" si="32"/>
        <v>0</v>
      </c>
      <c r="AC124" s="45">
        <f t="shared" ca="1" si="21"/>
        <v>0</v>
      </c>
      <c r="AD124" s="25">
        <f t="shared" ca="1" si="22"/>
        <v>0</v>
      </c>
    </row>
    <row r="125" spans="4:30" x14ac:dyDescent="0.35">
      <c r="D125" s="20">
        <v>121</v>
      </c>
      <c r="E125" s="21">
        <f t="shared" ca="1" si="33"/>
        <v>44196</v>
      </c>
      <c r="F125" s="44">
        <f t="shared" ca="1" si="23"/>
        <v>44560</v>
      </c>
      <c r="G125" s="22" t="s">
        <v>119</v>
      </c>
      <c r="H125" s="44">
        <f t="shared" ca="1" si="34"/>
        <v>44196</v>
      </c>
      <c r="I125" s="45">
        <f t="shared" ca="1" si="24"/>
        <v>0</v>
      </c>
      <c r="J125" s="45">
        <f t="shared" ca="1" si="25"/>
        <v>0</v>
      </c>
      <c r="K125" s="45">
        <f t="shared" ca="1" si="26"/>
        <v>0</v>
      </c>
      <c r="L125" s="45"/>
      <c r="M125" s="45">
        <f t="shared" ca="1" si="35"/>
        <v>0</v>
      </c>
      <c r="N125" s="257">
        <f t="shared" ca="1" si="27"/>
        <v>0</v>
      </c>
      <c r="O125" s="23"/>
      <c r="P125" s="255">
        <f t="shared" ca="1" si="28"/>
        <v>0</v>
      </c>
      <c r="Q125" s="163">
        <f t="shared" ca="1" si="29"/>
        <v>0</v>
      </c>
      <c r="R125" s="164">
        <f ca="1">NPV(Q124,K125:$K$244) + ($A$13+$A$14+$A$15)/POWER(1+Q124,$A$28-D125+1)</f>
        <v>0</v>
      </c>
      <c r="S125" s="164">
        <f ca="1">NPV(Q125,K125:$K$244) + ($A$13+$A$14+$A$15)/POWER(1+Q125,$A$28-D125+1)</f>
        <v>0</v>
      </c>
      <c r="T125" s="45">
        <f t="shared" ca="1" si="30"/>
        <v>0</v>
      </c>
      <c r="U125" s="45">
        <f t="shared" ca="1" si="36"/>
        <v>0</v>
      </c>
      <c r="V125" s="45">
        <f t="shared" ca="1" si="37"/>
        <v>0</v>
      </c>
      <c r="W125" s="45">
        <f t="shared" ca="1" si="31"/>
        <v>0</v>
      </c>
      <c r="X125" s="25">
        <f t="shared" ca="1" si="20"/>
        <v>0</v>
      </c>
      <c r="Z125" s="28">
        <f t="shared" ca="1" si="38"/>
        <v>0</v>
      </c>
      <c r="AA125" s="233"/>
      <c r="AB125" s="45">
        <f t="shared" ca="1" si="32"/>
        <v>0</v>
      </c>
      <c r="AC125" s="45">
        <f t="shared" ca="1" si="21"/>
        <v>0</v>
      </c>
      <c r="AD125" s="25">
        <f t="shared" ca="1" si="22"/>
        <v>0</v>
      </c>
    </row>
    <row r="126" spans="4:30" x14ac:dyDescent="0.35">
      <c r="D126" s="20">
        <v>122</v>
      </c>
      <c r="E126" s="21">
        <f t="shared" ca="1" si="33"/>
        <v>44561</v>
      </c>
      <c r="F126" s="44">
        <f t="shared" ca="1" si="23"/>
        <v>44925</v>
      </c>
      <c r="G126" s="22" t="s">
        <v>119</v>
      </c>
      <c r="H126" s="44">
        <f t="shared" ca="1" si="34"/>
        <v>44561</v>
      </c>
      <c r="I126" s="45">
        <f t="shared" ca="1" si="24"/>
        <v>0</v>
      </c>
      <c r="J126" s="45">
        <f t="shared" ca="1" si="25"/>
        <v>0</v>
      </c>
      <c r="K126" s="45">
        <f t="shared" ca="1" si="26"/>
        <v>0</v>
      </c>
      <c r="L126" s="45"/>
      <c r="M126" s="45">
        <f t="shared" ca="1" si="35"/>
        <v>0</v>
      </c>
      <c r="N126" s="257">
        <f t="shared" ca="1" si="27"/>
        <v>0</v>
      </c>
      <c r="O126" s="23"/>
      <c r="P126" s="255">
        <f t="shared" ca="1" si="28"/>
        <v>0</v>
      </c>
      <c r="Q126" s="163">
        <f t="shared" ca="1" si="29"/>
        <v>0</v>
      </c>
      <c r="R126" s="164">
        <f ca="1">NPV(Q125,K126:$K$244) + ($A$13+$A$14+$A$15)/POWER(1+Q125,$A$28-D126+1)</f>
        <v>0</v>
      </c>
      <c r="S126" s="164">
        <f ca="1">NPV(Q126,K126:$K$244) + ($A$13+$A$14+$A$15)/POWER(1+Q126,$A$28-D126+1)</f>
        <v>0</v>
      </c>
      <c r="T126" s="45">
        <f t="shared" ca="1" si="30"/>
        <v>0</v>
      </c>
      <c r="U126" s="45">
        <f t="shared" ca="1" si="36"/>
        <v>0</v>
      </c>
      <c r="V126" s="45">
        <f t="shared" ca="1" si="37"/>
        <v>0</v>
      </c>
      <c r="W126" s="45">
        <f t="shared" ca="1" si="31"/>
        <v>0</v>
      </c>
      <c r="X126" s="25">
        <f t="shared" ca="1" si="20"/>
        <v>0</v>
      </c>
      <c r="Z126" s="28">
        <f t="shared" ca="1" si="38"/>
        <v>0</v>
      </c>
      <c r="AA126" s="233"/>
      <c r="AB126" s="45">
        <f t="shared" ca="1" si="32"/>
        <v>0</v>
      </c>
      <c r="AC126" s="45">
        <f t="shared" ca="1" si="21"/>
        <v>0</v>
      </c>
      <c r="AD126" s="25">
        <f t="shared" ca="1" si="22"/>
        <v>0</v>
      </c>
    </row>
    <row r="127" spans="4:30" x14ac:dyDescent="0.35">
      <c r="D127" s="20">
        <v>123</v>
      </c>
      <c r="E127" s="21">
        <f t="shared" ca="1" si="33"/>
        <v>44926</v>
      </c>
      <c r="F127" s="44">
        <f t="shared" ca="1" si="23"/>
        <v>45290</v>
      </c>
      <c r="G127" s="22" t="s">
        <v>119</v>
      </c>
      <c r="H127" s="44">
        <f t="shared" ca="1" si="34"/>
        <v>44926</v>
      </c>
      <c r="I127" s="45">
        <f t="shared" ca="1" si="24"/>
        <v>0</v>
      </c>
      <c r="J127" s="45">
        <f t="shared" ca="1" si="25"/>
        <v>0</v>
      </c>
      <c r="K127" s="45">
        <f t="shared" ca="1" si="26"/>
        <v>0</v>
      </c>
      <c r="L127" s="45"/>
      <c r="M127" s="45">
        <f t="shared" ca="1" si="35"/>
        <v>0</v>
      </c>
      <c r="N127" s="257">
        <f t="shared" ca="1" si="27"/>
        <v>0</v>
      </c>
      <c r="O127" s="23"/>
      <c r="P127" s="255">
        <f t="shared" ca="1" si="28"/>
        <v>0</v>
      </c>
      <c r="Q127" s="163">
        <f t="shared" ca="1" si="29"/>
        <v>0</v>
      </c>
      <c r="R127" s="164">
        <f ca="1">NPV(Q126,K127:$K$244) + ($A$13+$A$14+$A$15)/POWER(1+Q126,$A$28-D127+1)</f>
        <v>0</v>
      </c>
      <c r="S127" s="164">
        <f ca="1">NPV(Q127,K127:$K$244) + ($A$13+$A$14+$A$15)/POWER(1+Q127,$A$28-D127+1)</f>
        <v>0</v>
      </c>
      <c r="T127" s="45">
        <f t="shared" ca="1" si="30"/>
        <v>0</v>
      </c>
      <c r="U127" s="45">
        <f t="shared" ca="1" si="36"/>
        <v>0</v>
      </c>
      <c r="V127" s="45">
        <f t="shared" ca="1" si="37"/>
        <v>0</v>
      </c>
      <c r="W127" s="45">
        <f t="shared" ca="1" si="31"/>
        <v>0</v>
      </c>
      <c r="X127" s="25">
        <f t="shared" ca="1" si="20"/>
        <v>0</v>
      </c>
      <c r="Z127" s="28">
        <f t="shared" ca="1" si="38"/>
        <v>0</v>
      </c>
      <c r="AA127" s="233"/>
      <c r="AB127" s="45">
        <f t="shared" ca="1" si="32"/>
        <v>0</v>
      </c>
      <c r="AC127" s="45">
        <f t="shared" ca="1" si="21"/>
        <v>0</v>
      </c>
      <c r="AD127" s="25">
        <f t="shared" ca="1" si="22"/>
        <v>0</v>
      </c>
    </row>
    <row r="128" spans="4:30" x14ac:dyDescent="0.35">
      <c r="D128" s="20">
        <v>124</v>
      </c>
      <c r="E128" s="21">
        <f t="shared" ca="1" si="33"/>
        <v>45291</v>
      </c>
      <c r="F128" s="44">
        <f t="shared" ca="1" si="23"/>
        <v>45656</v>
      </c>
      <c r="G128" s="22" t="s">
        <v>119</v>
      </c>
      <c r="H128" s="44">
        <f t="shared" ca="1" si="34"/>
        <v>45291</v>
      </c>
      <c r="I128" s="45">
        <f t="shared" ca="1" si="24"/>
        <v>0</v>
      </c>
      <c r="J128" s="45">
        <f t="shared" ca="1" si="25"/>
        <v>0</v>
      </c>
      <c r="K128" s="45">
        <f t="shared" ca="1" si="26"/>
        <v>0</v>
      </c>
      <c r="L128" s="45"/>
      <c r="M128" s="45">
        <f t="shared" ca="1" si="35"/>
        <v>0</v>
      </c>
      <c r="N128" s="257">
        <f t="shared" ca="1" si="27"/>
        <v>0</v>
      </c>
      <c r="O128" s="23"/>
      <c r="P128" s="255">
        <f t="shared" ca="1" si="28"/>
        <v>0</v>
      </c>
      <c r="Q128" s="163">
        <f t="shared" ca="1" si="29"/>
        <v>0</v>
      </c>
      <c r="R128" s="164">
        <f ca="1">NPV(Q127,K128:$K$244) + ($A$13+$A$14+$A$15)/POWER(1+Q127,$A$28-D128+1)</f>
        <v>0</v>
      </c>
      <c r="S128" s="164">
        <f ca="1">NPV(Q128,K128:$K$244) + ($A$13+$A$14+$A$15)/POWER(1+Q128,$A$28-D128+1)</f>
        <v>0</v>
      </c>
      <c r="T128" s="45">
        <f t="shared" ca="1" si="30"/>
        <v>0</v>
      </c>
      <c r="U128" s="45">
        <f t="shared" ca="1" si="36"/>
        <v>0</v>
      </c>
      <c r="V128" s="45">
        <f t="shared" ca="1" si="37"/>
        <v>0</v>
      </c>
      <c r="W128" s="45">
        <f t="shared" ca="1" si="31"/>
        <v>0</v>
      </c>
      <c r="X128" s="25">
        <f t="shared" ca="1" si="20"/>
        <v>0</v>
      </c>
      <c r="Z128" s="28">
        <f t="shared" ca="1" si="38"/>
        <v>0</v>
      </c>
      <c r="AA128" s="233"/>
      <c r="AB128" s="45">
        <f t="shared" ca="1" si="32"/>
        <v>0</v>
      </c>
      <c r="AC128" s="45">
        <f t="shared" ca="1" si="21"/>
        <v>0</v>
      </c>
      <c r="AD128" s="25">
        <f t="shared" ca="1" si="22"/>
        <v>0</v>
      </c>
    </row>
    <row r="129" spans="4:30" x14ac:dyDescent="0.35">
      <c r="D129" s="20">
        <v>125</v>
      </c>
      <c r="E129" s="21">
        <f t="shared" ca="1" si="33"/>
        <v>45657</v>
      </c>
      <c r="F129" s="44">
        <f t="shared" ca="1" si="23"/>
        <v>46021</v>
      </c>
      <c r="G129" s="22" t="s">
        <v>119</v>
      </c>
      <c r="H129" s="44">
        <f t="shared" ca="1" si="34"/>
        <v>45657</v>
      </c>
      <c r="I129" s="45">
        <f t="shared" ca="1" si="24"/>
        <v>0</v>
      </c>
      <c r="J129" s="45">
        <f t="shared" ca="1" si="25"/>
        <v>0</v>
      </c>
      <c r="K129" s="45">
        <f t="shared" ca="1" si="26"/>
        <v>0</v>
      </c>
      <c r="L129" s="45"/>
      <c r="M129" s="45">
        <f t="shared" ca="1" si="35"/>
        <v>0</v>
      </c>
      <c r="N129" s="257">
        <f t="shared" ca="1" si="27"/>
        <v>0</v>
      </c>
      <c r="O129" s="23"/>
      <c r="P129" s="255">
        <f t="shared" ca="1" si="28"/>
        <v>0</v>
      </c>
      <c r="Q129" s="163">
        <f t="shared" ca="1" si="29"/>
        <v>0</v>
      </c>
      <c r="R129" s="164">
        <f ca="1">NPV(Q128,K129:$K$244) + ($A$13+$A$14+$A$15)/POWER(1+Q128,$A$28-D129+1)</f>
        <v>0</v>
      </c>
      <c r="S129" s="164">
        <f ca="1">NPV(Q129,K129:$K$244) + ($A$13+$A$14+$A$15)/POWER(1+Q129,$A$28-D129+1)</f>
        <v>0</v>
      </c>
      <c r="T129" s="45">
        <f t="shared" ca="1" si="30"/>
        <v>0</v>
      </c>
      <c r="U129" s="45">
        <f t="shared" ca="1" si="36"/>
        <v>0</v>
      </c>
      <c r="V129" s="45">
        <f t="shared" ca="1" si="37"/>
        <v>0</v>
      </c>
      <c r="W129" s="45">
        <f t="shared" ca="1" si="31"/>
        <v>0</v>
      </c>
      <c r="X129" s="25">
        <f t="shared" ca="1" si="20"/>
        <v>0</v>
      </c>
      <c r="Z129" s="28">
        <f t="shared" ca="1" si="38"/>
        <v>0</v>
      </c>
      <c r="AA129" s="233"/>
      <c r="AB129" s="45">
        <f t="shared" ca="1" si="32"/>
        <v>0</v>
      </c>
      <c r="AC129" s="45">
        <f t="shared" ca="1" si="21"/>
        <v>0</v>
      </c>
      <c r="AD129" s="25">
        <f t="shared" ca="1" si="22"/>
        <v>0</v>
      </c>
    </row>
    <row r="130" spans="4:30" x14ac:dyDescent="0.35">
      <c r="D130" s="20">
        <v>126</v>
      </c>
      <c r="E130" s="21">
        <f t="shared" ca="1" si="33"/>
        <v>46022</v>
      </c>
      <c r="F130" s="44">
        <f t="shared" ca="1" si="23"/>
        <v>46386</v>
      </c>
      <c r="G130" s="22" t="s">
        <v>119</v>
      </c>
      <c r="H130" s="44">
        <f t="shared" ca="1" si="34"/>
        <v>46022</v>
      </c>
      <c r="I130" s="45">
        <f t="shared" ca="1" si="24"/>
        <v>0</v>
      </c>
      <c r="J130" s="45">
        <f t="shared" ca="1" si="25"/>
        <v>0</v>
      </c>
      <c r="K130" s="45">
        <f t="shared" ca="1" si="26"/>
        <v>0</v>
      </c>
      <c r="L130" s="45"/>
      <c r="M130" s="45">
        <f t="shared" ca="1" si="35"/>
        <v>0</v>
      </c>
      <c r="N130" s="257">
        <f t="shared" ca="1" si="27"/>
        <v>0</v>
      </c>
      <c r="O130" s="23"/>
      <c r="P130" s="255">
        <f t="shared" ca="1" si="28"/>
        <v>0</v>
      </c>
      <c r="Q130" s="163">
        <f t="shared" ca="1" si="29"/>
        <v>0</v>
      </c>
      <c r="R130" s="164">
        <f ca="1">NPV(Q129,K130:$K$244) + ($A$13+$A$14+$A$15)/POWER(1+Q129,$A$28-D130+1)</f>
        <v>0</v>
      </c>
      <c r="S130" s="164">
        <f ca="1">NPV(Q130,K130:$K$244) + ($A$13+$A$14+$A$15)/POWER(1+Q130,$A$28-D130+1)</f>
        <v>0</v>
      </c>
      <c r="T130" s="45">
        <f t="shared" ca="1" si="30"/>
        <v>0</v>
      </c>
      <c r="U130" s="45">
        <f t="shared" ca="1" si="36"/>
        <v>0</v>
      </c>
      <c r="V130" s="45">
        <f t="shared" ca="1" si="37"/>
        <v>0</v>
      </c>
      <c r="W130" s="45">
        <f t="shared" ca="1" si="31"/>
        <v>0</v>
      </c>
      <c r="X130" s="25">
        <f t="shared" ca="1" si="20"/>
        <v>0</v>
      </c>
      <c r="Z130" s="28">
        <f t="shared" ca="1" si="38"/>
        <v>0</v>
      </c>
      <c r="AA130" s="233"/>
      <c r="AB130" s="45">
        <f t="shared" ca="1" si="32"/>
        <v>0</v>
      </c>
      <c r="AC130" s="45">
        <f t="shared" ca="1" si="21"/>
        <v>0</v>
      </c>
      <c r="AD130" s="25">
        <f t="shared" ca="1" si="22"/>
        <v>0</v>
      </c>
    </row>
    <row r="131" spans="4:30" x14ac:dyDescent="0.35">
      <c r="D131" s="20">
        <v>127</v>
      </c>
      <c r="E131" s="21">
        <f t="shared" ca="1" si="33"/>
        <v>46387</v>
      </c>
      <c r="F131" s="44">
        <f t="shared" ca="1" si="23"/>
        <v>46751</v>
      </c>
      <c r="G131" s="22" t="s">
        <v>119</v>
      </c>
      <c r="H131" s="44">
        <f t="shared" ca="1" si="34"/>
        <v>46387</v>
      </c>
      <c r="I131" s="45">
        <f t="shared" ca="1" si="24"/>
        <v>0</v>
      </c>
      <c r="J131" s="45">
        <f t="shared" ca="1" si="25"/>
        <v>0</v>
      </c>
      <c r="K131" s="45">
        <f t="shared" ca="1" si="26"/>
        <v>0</v>
      </c>
      <c r="L131" s="45"/>
      <c r="M131" s="45">
        <f t="shared" ca="1" si="35"/>
        <v>0</v>
      </c>
      <c r="N131" s="257">
        <f t="shared" ca="1" si="27"/>
        <v>0</v>
      </c>
      <c r="O131" s="23"/>
      <c r="P131" s="255">
        <f t="shared" ca="1" si="28"/>
        <v>0</v>
      </c>
      <c r="Q131" s="163">
        <f t="shared" ca="1" si="29"/>
        <v>0</v>
      </c>
      <c r="R131" s="164">
        <f ca="1">NPV(Q130,K131:$K$244) + ($A$13+$A$14+$A$15)/POWER(1+Q130,$A$28-D131+1)</f>
        <v>0</v>
      </c>
      <c r="S131" s="164">
        <f ca="1">NPV(Q131,K131:$K$244) + ($A$13+$A$14+$A$15)/POWER(1+Q131,$A$28-D131+1)</f>
        <v>0</v>
      </c>
      <c r="T131" s="45">
        <f t="shared" ca="1" si="30"/>
        <v>0</v>
      </c>
      <c r="U131" s="45">
        <f t="shared" ca="1" si="36"/>
        <v>0</v>
      </c>
      <c r="V131" s="45">
        <f t="shared" ca="1" si="37"/>
        <v>0</v>
      </c>
      <c r="W131" s="45">
        <f t="shared" ca="1" si="31"/>
        <v>0</v>
      </c>
      <c r="X131" s="25">
        <f t="shared" ca="1" si="20"/>
        <v>0</v>
      </c>
      <c r="Z131" s="28">
        <f t="shared" ca="1" si="38"/>
        <v>0</v>
      </c>
      <c r="AA131" s="233"/>
      <c r="AB131" s="45">
        <f t="shared" ca="1" si="32"/>
        <v>0</v>
      </c>
      <c r="AC131" s="45">
        <f t="shared" ca="1" si="21"/>
        <v>0</v>
      </c>
      <c r="AD131" s="25">
        <f t="shared" ca="1" si="22"/>
        <v>0</v>
      </c>
    </row>
    <row r="132" spans="4:30" x14ac:dyDescent="0.35">
      <c r="D132" s="20">
        <v>128</v>
      </c>
      <c r="E132" s="21">
        <f t="shared" ca="1" si="33"/>
        <v>46752</v>
      </c>
      <c r="F132" s="44">
        <f t="shared" ca="1" si="23"/>
        <v>47117</v>
      </c>
      <c r="G132" s="22" t="s">
        <v>119</v>
      </c>
      <c r="H132" s="44">
        <f t="shared" ca="1" si="34"/>
        <v>46752</v>
      </c>
      <c r="I132" s="45">
        <f t="shared" ca="1" si="24"/>
        <v>0</v>
      </c>
      <c r="J132" s="45">
        <f t="shared" ca="1" si="25"/>
        <v>0</v>
      </c>
      <c r="K132" s="45">
        <f t="shared" ca="1" si="26"/>
        <v>0</v>
      </c>
      <c r="L132" s="45"/>
      <c r="M132" s="45">
        <f t="shared" ca="1" si="35"/>
        <v>0</v>
      </c>
      <c r="N132" s="257">
        <f t="shared" ca="1" si="27"/>
        <v>0</v>
      </c>
      <c r="O132" s="23"/>
      <c r="P132" s="255">
        <f t="shared" ca="1" si="28"/>
        <v>0</v>
      </c>
      <c r="Q132" s="163">
        <f t="shared" ca="1" si="29"/>
        <v>0</v>
      </c>
      <c r="R132" s="164">
        <f ca="1">NPV(Q131,K132:$K$244) + ($A$13+$A$14+$A$15)/POWER(1+Q131,$A$28-D132+1)</f>
        <v>0</v>
      </c>
      <c r="S132" s="164">
        <f ca="1">NPV(Q132,K132:$K$244) + ($A$13+$A$14+$A$15)/POWER(1+Q132,$A$28-D132+1)</f>
        <v>0</v>
      </c>
      <c r="T132" s="45">
        <f t="shared" ca="1" si="30"/>
        <v>0</v>
      </c>
      <c r="U132" s="45">
        <f t="shared" ca="1" si="36"/>
        <v>0</v>
      </c>
      <c r="V132" s="45">
        <f t="shared" ca="1" si="37"/>
        <v>0</v>
      </c>
      <c r="W132" s="45">
        <f t="shared" ca="1" si="31"/>
        <v>0</v>
      </c>
      <c r="X132" s="25">
        <f t="shared" ref="X132:X195" ca="1" si="39">T132+W132+U132+V132</f>
        <v>0</v>
      </c>
      <c r="Z132" s="28">
        <f t="shared" ca="1" si="38"/>
        <v>0</v>
      </c>
      <c r="AA132" s="233"/>
      <c r="AB132" s="45">
        <f t="shared" ca="1" si="32"/>
        <v>0</v>
      </c>
      <c r="AC132" s="45">
        <f t="shared" ref="AC132:AC195" ca="1" si="40">W132</f>
        <v>0</v>
      </c>
      <c r="AD132" s="25">
        <f t="shared" ref="AD132:AD195" ca="1" si="41">Z132-AA132-AB132+AC132</f>
        <v>0</v>
      </c>
    </row>
    <row r="133" spans="4:30" x14ac:dyDescent="0.35">
      <c r="D133" s="20">
        <v>129</v>
      </c>
      <c r="E133" s="21">
        <f t="shared" ca="1" si="33"/>
        <v>47118</v>
      </c>
      <c r="F133" s="44">
        <f t="shared" ref="F133:F196" ca="1" si="42">E134-1</f>
        <v>47482</v>
      </c>
      <c r="G133" s="22" t="s">
        <v>119</v>
      </c>
      <c r="H133" s="44">
        <f t="shared" ca="1" si="34"/>
        <v>47118</v>
      </c>
      <c r="I133" s="45">
        <f t="shared" ref="I133:I196" ca="1" si="43">IF(D133&gt;$A$28,0,$A$9)</f>
        <v>0</v>
      </c>
      <c r="J133" s="45">
        <f t="shared" ref="J133:J196" ca="1" si="44">IF(D133&gt;$A$28,0,$A$10)</f>
        <v>0</v>
      </c>
      <c r="K133" s="45">
        <f t="shared" ref="K133:K196" ca="1" si="45">IF(D133&gt;$A$28,0,$A$11)</f>
        <v>0</v>
      </c>
      <c r="L133" s="45"/>
      <c r="M133" s="45">
        <f t="shared" ca="1" si="35"/>
        <v>0</v>
      </c>
      <c r="N133" s="257">
        <f t="shared" ref="N133:N196" ca="1" si="46">$A$6</f>
        <v>0</v>
      </c>
      <c r="O133" s="23"/>
      <c r="P133" s="255">
        <f t="shared" ref="P133:P196" ca="1" si="47">$A$7</f>
        <v>0</v>
      </c>
      <c r="Q133" s="163">
        <f t="shared" ref="Q133:Q196" ca="1" si="48">$A$8</f>
        <v>0</v>
      </c>
      <c r="R133" s="164">
        <f ca="1">NPV(Q132,K133:$K$244) + ($A$13+$A$14+$A$15)/POWER(1+Q132,$A$28-D133+1)</f>
        <v>0</v>
      </c>
      <c r="S133" s="164">
        <f ca="1">NPV(Q133,K133:$K$244) + ($A$13+$A$14+$A$15)/POWER(1+Q133,$A$28-D133+1)</f>
        <v>0</v>
      </c>
      <c r="T133" s="45">
        <f t="shared" ref="T133:T196" ca="1" si="49">IF(ISBLANK(G133),0,X132)</f>
        <v>0</v>
      </c>
      <c r="U133" s="45">
        <f t="shared" ca="1" si="36"/>
        <v>0</v>
      </c>
      <c r="V133" s="45">
        <f t="shared" ca="1" si="37"/>
        <v>0</v>
      </c>
      <c r="W133" s="45">
        <f t="shared" ref="W133:W196" ca="1" si="50">S133-R133</f>
        <v>0</v>
      </c>
      <c r="X133" s="25">
        <f t="shared" ca="1" si="39"/>
        <v>0</v>
      </c>
      <c r="Z133" s="28">
        <f t="shared" ca="1" si="38"/>
        <v>0</v>
      </c>
      <c r="AA133" s="233"/>
      <c r="AB133" s="45">
        <f t="shared" ref="AB133:AB196" ca="1" si="51">IFERROR(Z133/($A$42-D133+1),0)</f>
        <v>0</v>
      </c>
      <c r="AC133" s="45">
        <f t="shared" ca="1" si="40"/>
        <v>0</v>
      </c>
      <c r="AD133" s="25">
        <f t="shared" ca="1" si="41"/>
        <v>0</v>
      </c>
    </row>
    <row r="134" spans="4:30" x14ac:dyDescent="0.35">
      <c r="D134" s="20">
        <v>130</v>
      </c>
      <c r="E134" s="21">
        <f t="shared" ref="E134:E197" ca="1" si="52">EOMONTH(H134,0)</f>
        <v>47483</v>
      </c>
      <c r="F134" s="44">
        <f t="shared" ca="1" si="42"/>
        <v>47847</v>
      </c>
      <c r="G134" s="22" t="s">
        <v>119</v>
      </c>
      <c r="H134" s="44">
        <f t="shared" ref="H134:H197" ca="1" si="53">EDATE(H133,12)</f>
        <v>47483</v>
      </c>
      <c r="I134" s="45">
        <f t="shared" ca="1" si="43"/>
        <v>0</v>
      </c>
      <c r="J134" s="45">
        <f t="shared" ca="1" si="44"/>
        <v>0</v>
      </c>
      <c r="K134" s="45">
        <f t="shared" ca="1" si="45"/>
        <v>0</v>
      </c>
      <c r="L134" s="45"/>
      <c r="M134" s="45">
        <f t="shared" ref="M134:M197" ca="1" si="54">K134+L134</f>
        <v>0</v>
      </c>
      <c r="N134" s="257">
        <f t="shared" ca="1" si="46"/>
        <v>0</v>
      </c>
      <c r="O134" s="23"/>
      <c r="P134" s="255">
        <f t="shared" ca="1" si="47"/>
        <v>0</v>
      </c>
      <c r="Q134" s="163">
        <f t="shared" ca="1" si="48"/>
        <v>0</v>
      </c>
      <c r="R134" s="164">
        <f ca="1">NPV(Q133,K134:$K$244) + ($A$13+$A$14+$A$15)/POWER(1+Q133,$A$28-D134+1)</f>
        <v>0</v>
      </c>
      <c r="S134" s="164">
        <f ca="1">NPV(Q134,K134:$K$244) + ($A$13+$A$14+$A$15)/POWER(1+Q134,$A$28-D134+1)</f>
        <v>0</v>
      </c>
      <c r="T134" s="45">
        <f t="shared" ca="1" si="49"/>
        <v>0</v>
      </c>
      <c r="U134" s="45">
        <f t="shared" ref="U134:U197" ca="1" si="55">S134*Q134</f>
        <v>0</v>
      </c>
      <c r="V134" s="45">
        <f t="shared" ref="V134:V197" ca="1" si="56">-(K134+L134)</f>
        <v>0</v>
      </c>
      <c r="W134" s="45">
        <f t="shared" ca="1" si="50"/>
        <v>0</v>
      </c>
      <c r="X134" s="25">
        <f t="shared" ca="1" si="39"/>
        <v>0</v>
      </c>
      <c r="Z134" s="28">
        <f t="shared" ref="Z134:Z197" ca="1" si="57">AD133</f>
        <v>0</v>
      </c>
      <c r="AA134" s="233"/>
      <c r="AB134" s="45">
        <f t="shared" ca="1" si="51"/>
        <v>0</v>
      </c>
      <c r="AC134" s="45">
        <f t="shared" ca="1" si="40"/>
        <v>0</v>
      </c>
      <c r="AD134" s="25">
        <f t="shared" ca="1" si="41"/>
        <v>0</v>
      </c>
    </row>
    <row r="135" spans="4:30" x14ac:dyDescent="0.35">
      <c r="D135" s="20">
        <v>131</v>
      </c>
      <c r="E135" s="21">
        <f t="shared" ca="1" si="52"/>
        <v>47848</v>
      </c>
      <c r="F135" s="44">
        <f t="shared" ca="1" si="42"/>
        <v>48212</v>
      </c>
      <c r="G135" s="22" t="s">
        <v>119</v>
      </c>
      <c r="H135" s="44">
        <f t="shared" ca="1" si="53"/>
        <v>47848</v>
      </c>
      <c r="I135" s="45">
        <f t="shared" ca="1" si="43"/>
        <v>0</v>
      </c>
      <c r="J135" s="45">
        <f t="shared" ca="1" si="44"/>
        <v>0</v>
      </c>
      <c r="K135" s="45">
        <f t="shared" ca="1" si="45"/>
        <v>0</v>
      </c>
      <c r="L135" s="45"/>
      <c r="M135" s="45">
        <f t="shared" ca="1" si="54"/>
        <v>0</v>
      </c>
      <c r="N135" s="257">
        <f t="shared" ca="1" si="46"/>
        <v>0</v>
      </c>
      <c r="O135" s="23"/>
      <c r="P135" s="255">
        <f t="shared" ca="1" si="47"/>
        <v>0</v>
      </c>
      <c r="Q135" s="163">
        <f t="shared" ca="1" si="48"/>
        <v>0</v>
      </c>
      <c r="R135" s="164">
        <f ca="1">NPV(Q134,K135:$K$244) + ($A$13+$A$14+$A$15)/POWER(1+Q134,$A$28-D135+1)</f>
        <v>0</v>
      </c>
      <c r="S135" s="164">
        <f ca="1">NPV(Q135,K135:$K$244) + ($A$13+$A$14+$A$15)/POWER(1+Q135,$A$28-D135+1)</f>
        <v>0</v>
      </c>
      <c r="T135" s="45">
        <f t="shared" ca="1" si="49"/>
        <v>0</v>
      </c>
      <c r="U135" s="45">
        <f t="shared" ca="1" si="55"/>
        <v>0</v>
      </c>
      <c r="V135" s="45">
        <f t="shared" ca="1" si="56"/>
        <v>0</v>
      </c>
      <c r="W135" s="45">
        <f t="shared" ca="1" si="50"/>
        <v>0</v>
      </c>
      <c r="X135" s="25">
        <f t="shared" ca="1" si="39"/>
        <v>0</v>
      </c>
      <c r="Z135" s="28">
        <f t="shared" ca="1" si="57"/>
        <v>0</v>
      </c>
      <c r="AA135" s="233"/>
      <c r="AB135" s="45">
        <f t="shared" ca="1" si="51"/>
        <v>0</v>
      </c>
      <c r="AC135" s="45">
        <f t="shared" ca="1" si="40"/>
        <v>0</v>
      </c>
      <c r="AD135" s="25">
        <f t="shared" ca="1" si="41"/>
        <v>0</v>
      </c>
    </row>
    <row r="136" spans="4:30" x14ac:dyDescent="0.35">
      <c r="D136" s="20">
        <v>132</v>
      </c>
      <c r="E136" s="21">
        <f t="shared" ca="1" si="52"/>
        <v>48213</v>
      </c>
      <c r="F136" s="44">
        <f t="shared" ca="1" si="42"/>
        <v>48578</v>
      </c>
      <c r="G136" s="22" t="s">
        <v>119</v>
      </c>
      <c r="H136" s="44">
        <f t="shared" ca="1" si="53"/>
        <v>48213</v>
      </c>
      <c r="I136" s="45">
        <f t="shared" ca="1" si="43"/>
        <v>0</v>
      </c>
      <c r="J136" s="45">
        <f t="shared" ca="1" si="44"/>
        <v>0</v>
      </c>
      <c r="K136" s="45">
        <f t="shared" ca="1" si="45"/>
        <v>0</v>
      </c>
      <c r="L136" s="45"/>
      <c r="M136" s="45">
        <f t="shared" ca="1" si="54"/>
        <v>0</v>
      </c>
      <c r="N136" s="257">
        <f t="shared" ca="1" si="46"/>
        <v>0</v>
      </c>
      <c r="O136" s="23"/>
      <c r="P136" s="255">
        <f t="shared" ca="1" si="47"/>
        <v>0</v>
      </c>
      <c r="Q136" s="163">
        <f t="shared" ca="1" si="48"/>
        <v>0</v>
      </c>
      <c r="R136" s="164">
        <f ca="1">NPV(Q135,K136:$K$244) + ($A$13+$A$14+$A$15)/POWER(1+Q135,$A$28-D136+1)</f>
        <v>0</v>
      </c>
      <c r="S136" s="164">
        <f ca="1">NPV(Q136,K136:$K$244) + ($A$13+$A$14+$A$15)/POWER(1+Q136,$A$28-D136+1)</f>
        <v>0</v>
      </c>
      <c r="T136" s="45">
        <f t="shared" ca="1" si="49"/>
        <v>0</v>
      </c>
      <c r="U136" s="45">
        <f t="shared" ca="1" si="55"/>
        <v>0</v>
      </c>
      <c r="V136" s="45">
        <f t="shared" ca="1" si="56"/>
        <v>0</v>
      </c>
      <c r="W136" s="45">
        <f t="shared" ca="1" si="50"/>
        <v>0</v>
      </c>
      <c r="X136" s="25">
        <f t="shared" ca="1" si="39"/>
        <v>0</v>
      </c>
      <c r="Z136" s="28">
        <f t="shared" ca="1" si="57"/>
        <v>0</v>
      </c>
      <c r="AA136" s="233"/>
      <c r="AB136" s="45">
        <f t="shared" ca="1" si="51"/>
        <v>0</v>
      </c>
      <c r="AC136" s="45">
        <f t="shared" ca="1" si="40"/>
        <v>0</v>
      </c>
      <c r="AD136" s="25">
        <f t="shared" ca="1" si="41"/>
        <v>0</v>
      </c>
    </row>
    <row r="137" spans="4:30" x14ac:dyDescent="0.35">
      <c r="D137" s="20">
        <v>133</v>
      </c>
      <c r="E137" s="21">
        <f t="shared" ca="1" si="52"/>
        <v>48579</v>
      </c>
      <c r="F137" s="44">
        <f t="shared" ca="1" si="42"/>
        <v>48943</v>
      </c>
      <c r="G137" s="22" t="s">
        <v>119</v>
      </c>
      <c r="H137" s="44">
        <f t="shared" ca="1" si="53"/>
        <v>48579</v>
      </c>
      <c r="I137" s="45">
        <f t="shared" ca="1" si="43"/>
        <v>0</v>
      </c>
      <c r="J137" s="45">
        <f t="shared" ca="1" si="44"/>
        <v>0</v>
      </c>
      <c r="K137" s="45">
        <f t="shared" ca="1" si="45"/>
        <v>0</v>
      </c>
      <c r="L137" s="45"/>
      <c r="M137" s="45">
        <f t="shared" ca="1" si="54"/>
        <v>0</v>
      </c>
      <c r="N137" s="257">
        <f t="shared" ca="1" si="46"/>
        <v>0</v>
      </c>
      <c r="O137" s="23"/>
      <c r="P137" s="255">
        <f t="shared" ca="1" si="47"/>
        <v>0</v>
      </c>
      <c r="Q137" s="163">
        <f t="shared" ca="1" si="48"/>
        <v>0</v>
      </c>
      <c r="R137" s="164">
        <f ca="1">NPV(Q136,K137:$K$244) + ($A$13+$A$14+$A$15)/POWER(1+Q136,$A$28-D137+1)</f>
        <v>0</v>
      </c>
      <c r="S137" s="164">
        <f ca="1">NPV(Q137,K137:$K$244) + ($A$13+$A$14+$A$15)/POWER(1+Q137,$A$28-D137+1)</f>
        <v>0</v>
      </c>
      <c r="T137" s="45">
        <f t="shared" ca="1" si="49"/>
        <v>0</v>
      </c>
      <c r="U137" s="45">
        <f t="shared" ca="1" si="55"/>
        <v>0</v>
      </c>
      <c r="V137" s="45">
        <f t="shared" ca="1" si="56"/>
        <v>0</v>
      </c>
      <c r="W137" s="45">
        <f t="shared" ca="1" si="50"/>
        <v>0</v>
      </c>
      <c r="X137" s="25">
        <f t="shared" ca="1" si="39"/>
        <v>0</v>
      </c>
      <c r="Z137" s="28">
        <f t="shared" ca="1" si="57"/>
        <v>0</v>
      </c>
      <c r="AA137" s="233"/>
      <c r="AB137" s="45">
        <f t="shared" ca="1" si="51"/>
        <v>0</v>
      </c>
      <c r="AC137" s="45">
        <f t="shared" ca="1" si="40"/>
        <v>0</v>
      </c>
      <c r="AD137" s="25">
        <f t="shared" ca="1" si="41"/>
        <v>0</v>
      </c>
    </row>
    <row r="138" spans="4:30" x14ac:dyDescent="0.35">
      <c r="D138" s="20">
        <v>134</v>
      </c>
      <c r="E138" s="21">
        <f t="shared" ca="1" si="52"/>
        <v>48944</v>
      </c>
      <c r="F138" s="44">
        <f t="shared" ca="1" si="42"/>
        <v>49308</v>
      </c>
      <c r="G138" s="22" t="s">
        <v>119</v>
      </c>
      <c r="H138" s="44">
        <f t="shared" ca="1" si="53"/>
        <v>48944</v>
      </c>
      <c r="I138" s="45">
        <f t="shared" ca="1" si="43"/>
        <v>0</v>
      </c>
      <c r="J138" s="45">
        <f t="shared" ca="1" si="44"/>
        <v>0</v>
      </c>
      <c r="K138" s="45">
        <f t="shared" ca="1" si="45"/>
        <v>0</v>
      </c>
      <c r="L138" s="45"/>
      <c r="M138" s="45">
        <f t="shared" ca="1" si="54"/>
        <v>0</v>
      </c>
      <c r="N138" s="257">
        <f t="shared" ca="1" si="46"/>
        <v>0</v>
      </c>
      <c r="O138" s="23"/>
      <c r="P138" s="255">
        <f t="shared" ca="1" si="47"/>
        <v>0</v>
      </c>
      <c r="Q138" s="163">
        <f t="shared" ca="1" si="48"/>
        <v>0</v>
      </c>
      <c r="R138" s="164">
        <f ca="1">NPV(Q137,K138:$K$244) + ($A$13+$A$14+$A$15)/POWER(1+Q137,$A$28-D138+1)</f>
        <v>0</v>
      </c>
      <c r="S138" s="164">
        <f ca="1">NPV(Q138,K138:$K$244) + ($A$13+$A$14+$A$15)/POWER(1+Q138,$A$28-D138+1)</f>
        <v>0</v>
      </c>
      <c r="T138" s="45">
        <f t="shared" ca="1" si="49"/>
        <v>0</v>
      </c>
      <c r="U138" s="45">
        <f t="shared" ca="1" si="55"/>
        <v>0</v>
      </c>
      <c r="V138" s="45">
        <f t="shared" ca="1" si="56"/>
        <v>0</v>
      </c>
      <c r="W138" s="45">
        <f t="shared" ca="1" si="50"/>
        <v>0</v>
      </c>
      <c r="X138" s="25">
        <f t="shared" ca="1" si="39"/>
        <v>0</v>
      </c>
      <c r="Z138" s="28">
        <f t="shared" ca="1" si="57"/>
        <v>0</v>
      </c>
      <c r="AA138" s="233"/>
      <c r="AB138" s="45">
        <f t="shared" ca="1" si="51"/>
        <v>0</v>
      </c>
      <c r="AC138" s="45">
        <f t="shared" ca="1" si="40"/>
        <v>0</v>
      </c>
      <c r="AD138" s="25">
        <f t="shared" ca="1" si="41"/>
        <v>0</v>
      </c>
    </row>
    <row r="139" spans="4:30" x14ac:dyDescent="0.35">
      <c r="D139" s="20">
        <v>135</v>
      </c>
      <c r="E139" s="21">
        <f t="shared" ca="1" si="52"/>
        <v>49309</v>
      </c>
      <c r="F139" s="44">
        <f t="shared" ca="1" si="42"/>
        <v>49673</v>
      </c>
      <c r="G139" s="22" t="s">
        <v>119</v>
      </c>
      <c r="H139" s="44">
        <f t="shared" ca="1" si="53"/>
        <v>49309</v>
      </c>
      <c r="I139" s="45">
        <f t="shared" ca="1" si="43"/>
        <v>0</v>
      </c>
      <c r="J139" s="45">
        <f t="shared" ca="1" si="44"/>
        <v>0</v>
      </c>
      <c r="K139" s="45">
        <f t="shared" ca="1" si="45"/>
        <v>0</v>
      </c>
      <c r="L139" s="45"/>
      <c r="M139" s="45">
        <f t="shared" ca="1" si="54"/>
        <v>0</v>
      </c>
      <c r="N139" s="257">
        <f t="shared" ca="1" si="46"/>
        <v>0</v>
      </c>
      <c r="O139" s="23"/>
      <c r="P139" s="255">
        <f t="shared" ca="1" si="47"/>
        <v>0</v>
      </c>
      <c r="Q139" s="163">
        <f t="shared" ca="1" si="48"/>
        <v>0</v>
      </c>
      <c r="R139" s="164">
        <f ca="1">NPV(Q138,K139:$K$244) + ($A$13+$A$14+$A$15)/POWER(1+Q138,$A$28-D139+1)</f>
        <v>0</v>
      </c>
      <c r="S139" s="164">
        <f ca="1">NPV(Q139,K139:$K$244) + ($A$13+$A$14+$A$15)/POWER(1+Q139,$A$28-D139+1)</f>
        <v>0</v>
      </c>
      <c r="T139" s="45">
        <f t="shared" ca="1" si="49"/>
        <v>0</v>
      </c>
      <c r="U139" s="45">
        <f t="shared" ca="1" si="55"/>
        <v>0</v>
      </c>
      <c r="V139" s="45">
        <f t="shared" ca="1" si="56"/>
        <v>0</v>
      </c>
      <c r="W139" s="45">
        <f t="shared" ca="1" si="50"/>
        <v>0</v>
      </c>
      <c r="X139" s="25">
        <f t="shared" ca="1" si="39"/>
        <v>0</v>
      </c>
      <c r="Z139" s="28">
        <f t="shared" ca="1" si="57"/>
        <v>0</v>
      </c>
      <c r="AA139" s="233"/>
      <c r="AB139" s="45">
        <f t="shared" ca="1" si="51"/>
        <v>0</v>
      </c>
      <c r="AC139" s="45">
        <f t="shared" ca="1" si="40"/>
        <v>0</v>
      </c>
      <c r="AD139" s="25">
        <f t="shared" ca="1" si="41"/>
        <v>0</v>
      </c>
    </row>
    <row r="140" spans="4:30" x14ac:dyDescent="0.35">
      <c r="D140" s="20">
        <v>136</v>
      </c>
      <c r="E140" s="21">
        <f t="shared" ca="1" si="52"/>
        <v>49674</v>
      </c>
      <c r="F140" s="44">
        <f t="shared" ca="1" si="42"/>
        <v>50039</v>
      </c>
      <c r="G140" s="22" t="s">
        <v>119</v>
      </c>
      <c r="H140" s="44">
        <f t="shared" ca="1" si="53"/>
        <v>49674</v>
      </c>
      <c r="I140" s="45">
        <f t="shared" ca="1" si="43"/>
        <v>0</v>
      </c>
      <c r="J140" s="45">
        <f t="shared" ca="1" si="44"/>
        <v>0</v>
      </c>
      <c r="K140" s="45">
        <f t="shared" ca="1" si="45"/>
        <v>0</v>
      </c>
      <c r="L140" s="45"/>
      <c r="M140" s="45">
        <f t="shared" ca="1" si="54"/>
        <v>0</v>
      </c>
      <c r="N140" s="257">
        <f t="shared" ca="1" si="46"/>
        <v>0</v>
      </c>
      <c r="O140" s="23"/>
      <c r="P140" s="255">
        <f t="shared" ca="1" si="47"/>
        <v>0</v>
      </c>
      <c r="Q140" s="163">
        <f t="shared" ca="1" si="48"/>
        <v>0</v>
      </c>
      <c r="R140" s="164">
        <f ca="1">NPV(Q139,K140:$K$244) + ($A$13+$A$14+$A$15)/POWER(1+Q139,$A$28-D140+1)</f>
        <v>0</v>
      </c>
      <c r="S140" s="164">
        <f ca="1">NPV(Q140,K140:$K$244) + ($A$13+$A$14+$A$15)/POWER(1+Q140,$A$28-D140+1)</f>
        <v>0</v>
      </c>
      <c r="T140" s="45">
        <f t="shared" ca="1" si="49"/>
        <v>0</v>
      </c>
      <c r="U140" s="45">
        <f t="shared" ca="1" si="55"/>
        <v>0</v>
      </c>
      <c r="V140" s="45">
        <f t="shared" ca="1" si="56"/>
        <v>0</v>
      </c>
      <c r="W140" s="45">
        <f t="shared" ca="1" si="50"/>
        <v>0</v>
      </c>
      <c r="X140" s="25">
        <f t="shared" ca="1" si="39"/>
        <v>0</v>
      </c>
      <c r="Z140" s="28">
        <f t="shared" ca="1" si="57"/>
        <v>0</v>
      </c>
      <c r="AA140" s="233"/>
      <c r="AB140" s="45">
        <f t="shared" ca="1" si="51"/>
        <v>0</v>
      </c>
      <c r="AC140" s="45">
        <f t="shared" ca="1" si="40"/>
        <v>0</v>
      </c>
      <c r="AD140" s="25">
        <f t="shared" ca="1" si="41"/>
        <v>0</v>
      </c>
    </row>
    <row r="141" spans="4:30" x14ac:dyDescent="0.35">
      <c r="D141" s="20">
        <v>137</v>
      </c>
      <c r="E141" s="21">
        <f t="shared" ca="1" si="52"/>
        <v>50040</v>
      </c>
      <c r="F141" s="44">
        <f t="shared" ca="1" si="42"/>
        <v>50404</v>
      </c>
      <c r="G141" s="22" t="s">
        <v>119</v>
      </c>
      <c r="H141" s="44">
        <f t="shared" ca="1" si="53"/>
        <v>50040</v>
      </c>
      <c r="I141" s="45">
        <f t="shared" ca="1" si="43"/>
        <v>0</v>
      </c>
      <c r="J141" s="45">
        <f t="shared" ca="1" si="44"/>
        <v>0</v>
      </c>
      <c r="K141" s="45">
        <f t="shared" ca="1" si="45"/>
        <v>0</v>
      </c>
      <c r="L141" s="45"/>
      <c r="M141" s="45">
        <f t="shared" ca="1" si="54"/>
        <v>0</v>
      </c>
      <c r="N141" s="257">
        <f t="shared" ca="1" si="46"/>
        <v>0</v>
      </c>
      <c r="O141" s="23"/>
      <c r="P141" s="255">
        <f t="shared" ca="1" si="47"/>
        <v>0</v>
      </c>
      <c r="Q141" s="163">
        <f t="shared" ca="1" si="48"/>
        <v>0</v>
      </c>
      <c r="R141" s="164">
        <f ca="1">NPV(Q140,K141:$K$244) + ($A$13+$A$14+$A$15)/POWER(1+Q140,$A$28-D141+1)</f>
        <v>0</v>
      </c>
      <c r="S141" s="164">
        <f ca="1">NPV(Q141,K141:$K$244) + ($A$13+$A$14+$A$15)/POWER(1+Q141,$A$28-D141+1)</f>
        <v>0</v>
      </c>
      <c r="T141" s="45">
        <f t="shared" ca="1" si="49"/>
        <v>0</v>
      </c>
      <c r="U141" s="45">
        <f t="shared" ca="1" si="55"/>
        <v>0</v>
      </c>
      <c r="V141" s="45">
        <f t="shared" ca="1" si="56"/>
        <v>0</v>
      </c>
      <c r="W141" s="45">
        <f t="shared" ca="1" si="50"/>
        <v>0</v>
      </c>
      <c r="X141" s="25">
        <f t="shared" ca="1" si="39"/>
        <v>0</v>
      </c>
      <c r="Z141" s="28">
        <f t="shared" ca="1" si="57"/>
        <v>0</v>
      </c>
      <c r="AA141" s="233"/>
      <c r="AB141" s="45">
        <f t="shared" ca="1" si="51"/>
        <v>0</v>
      </c>
      <c r="AC141" s="45">
        <f t="shared" ca="1" si="40"/>
        <v>0</v>
      </c>
      <c r="AD141" s="25">
        <f t="shared" ca="1" si="41"/>
        <v>0</v>
      </c>
    </row>
    <row r="142" spans="4:30" x14ac:dyDescent="0.35">
      <c r="D142" s="20">
        <v>138</v>
      </c>
      <c r="E142" s="21">
        <f t="shared" ca="1" si="52"/>
        <v>50405</v>
      </c>
      <c r="F142" s="44">
        <f t="shared" ca="1" si="42"/>
        <v>50769</v>
      </c>
      <c r="G142" s="22" t="s">
        <v>119</v>
      </c>
      <c r="H142" s="44">
        <f t="shared" ca="1" si="53"/>
        <v>50405</v>
      </c>
      <c r="I142" s="45">
        <f t="shared" ca="1" si="43"/>
        <v>0</v>
      </c>
      <c r="J142" s="45">
        <f t="shared" ca="1" si="44"/>
        <v>0</v>
      </c>
      <c r="K142" s="45">
        <f t="shared" ca="1" si="45"/>
        <v>0</v>
      </c>
      <c r="L142" s="45"/>
      <c r="M142" s="45">
        <f t="shared" ca="1" si="54"/>
        <v>0</v>
      </c>
      <c r="N142" s="257">
        <f t="shared" ca="1" si="46"/>
        <v>0</v>
      </c>
      <c r="O142" s="23"/>
      <c r="P142" s="255">
        <f t="shared" ca="1" si="47"/>
        <v>0</v>
      </c>
      <c r="Q142" s="163">
        <f t="shared" ca="1" si="48"/>
        <v>0</v>
      </c>
      <c r="R142" s="164">
        <f ca="1">NPV(Q141,K142:$K$244) + ($A$13+$A$14+$A$15)/POWER(1+Q141,$A$28-D142+1)</f>
        <v>0</v>
      </c>
      <c r="S142" s="164">
        <f ca="1">NPV(Q142,K142:$K$244) + ($A$13+$A$14+$A$15)/POWER(1+Q142,$A$28-D142+1)</f>
        <v>0</v>
      </c>
      <c r="T142" s="45">
        <f t="shared" ca="1" si="49"/>
        <v>0</v>
      </c>
      <c r="U142" s="45">
        <f t="shared" ca="1" si="55"/>
        <v>0</v>
      </c>
      <c r="V142" s="45">
        <f t="shared" ca="1" si="56"/>
        <v>0</v>
      </c>
      <c r="W142" s="45">
        <f t="shared" ca="1" si="50"/>
        <v>0</v>
      </c>
      <c r="X142" s="25">
        <f t="shared" ca="1" si="39"/>
        <v>0</v>
      </c>
      <c r="Z142" s="28">
        <f t="shared" ca="1" si="57"/>
        <v>0</v>
      </c>
      <c r="AA142" s="233"/>
      <c r="AB142" s="45">
        <f t="shared" ca="1" si="51"/>
        <v>0</v>
      </c>
      <c r="AC142" s="45">
        <f t="shared" ca="1" si="40"/>
        <v>0</v>
      </c>
      <c r="AD142" s="25">
        <f t="shared" ca="1" si="41"/>
        <v>0</v>
      </c>
    </row>
    <row r="143" spans="4:30" x14ac:dyDescent="0.35">
      <c r="D143" s="20">
        <v>139</v>
      </c>
      <c r="E143" s="21">
        <f t="shared" ca="1" si="52"/>
        <v>50770</v>
      </c>
      <c r="F143" s="44">
        <f t="shared" ca="1" si="42"/>
        <v>51134</v>
      </c>
      <c r="G143" s="22" t="s">
        <v>119</v>
      </c>
      <c r="H143" s="44">
        <f t="shared" ca="1" si="53"/>
        <v>50770</v>
      </c>
      <c r="I143" s="45">
        <f t="shared" ca="1" si="43"/>
        <v>0</v>
      </c>
      <c r="J143" s="45">
        <f t="shared" ca="1" si="44"/>
        <v>0</v>
      </c>
      <c r="K143" s="45">
        <f t="shared" ca="1" si="45"/>
        <v>0</v>
      </c>
      <c r="L143" s="45"/>
      <c r="M143" s="45">
        <f t="shared" ca="1" si="54"/>
        <v>0</v>
      </c>
      <c r="N143" s="257">
        <f t="shared" ca="1" si="46"/>
        <v>0</v>
      </c>
      <c r="O143" s="23"/>
      <c r="P143" s="255">
        <f t="shared" ca="1" si="47"/>
        <v>0</v>
      </c>
      <c r="Q143" s="163">
        <f t="shared" ca="1" si="48"/>
        <v>0</v>
      </c>
      <c r="R143" s="164">
        <f ca="1">NPV(Q142,K143:$K$244) + ($A$13+$A$14+$A$15)/POWER(1+Q142,$A$28-D143+1)</f>
        <v>0</v>
      </c>
      <c r="S143" s="164">
        <f ca="1">NPV(Q143,K143:$K$244) + ($A$13+$A$14+$A$15)/POWER(1+Q143,$A$28-D143+1)</f>
        <v>0</v>
      </c>
      <c r="T143" s="45">
        <f t="shared" ca="1" si="49"/>
        <v>0</v>
      </c>
      <c r="U143" s="45">
        <f t="shared" ca="1" si="55"/>
        <v>0</v>
      </c>
      <c r="V143" s="45">
        <f t="shared" ca="1" si="56"/>
        <v>0</v>
      </c>
      <c r="W143" s="45">
        <f t="shared" ca="1" si="50"/>
        <v>0</v>
      </c>
      <c r="X143" s="25">
        <f t="shared" ca="1" si="39"/>
        <v>0</v>
      </c>
      <c r="Z143" s="28">
        <f t="shared" ca="1" si="57"/>
        <v>0</v>
      </c>
      <c r="AA143" s="233"/>
      <c r="AB143" s="45">
        <f t="shared" ca="1" si="51"/>
        <v>0</v>
      </c>
      <c r="AC143" s="45">
        <f t="shared" ca="1" si="40"/>
        <v>0</v>
      </c>
      <c r="AD143" s="25">
        <f t="shared" ca="1" si="41"/>
        <v>0</v>
      </c>
    </row>
    <row r="144" spans="4:30" x14ac:dyDescent="0.35">
      <c r="D144" s="20">
        <v>140</v>
      </c>
      <c r="E144" s="21">
        <f t="shared" ca="1" si="52"/>
        <v>51135</v>
      </c>
      <c r="F144" s="44">
        <f t="shared" ca="1" si="42"/>
        <v>51500</v>
      </c>
      <c r="G144" s="22" t="s">
        <v>119</v>
      </c>
      <c r="H144" s="44">
        <f t="shared" ca="1" si="53"/>
        <v>51135</v>
      </c>
      <c r="I144" s="45">
        <f t="shared" ca="1" si="43"/>
        <v>0</v>
      </c>
      <c r="J144" s="45">
        <f t="shared" ca="1" si="44"/>
        <v>0</v>
      </c>
      <c r="K144" s="45">
        <f t="shared" ca="1" si="45"/>
        <v>0</v>
      </c>
      <c r="L144" s="45"/>
      <c r="M144" s="45">
        <f t="shared" ca="1" si="54"/>
        <v>0</v>
      </c>
      <c r="N144" s="257">
        <f t="shared" ca="1" si="46"/>
        <v>0</v>
      </c>
      <c r="O144" s="23"/>
      <c r="P144" s="255">
        <f t="shared" ca="1" si="47"/>
        <v>0</v>
      </c>
      <c r="Q144" s="163">
        <f t="shared" ca="1" si="48"/>
        <v>0</v>
      </c>
      <c r="R144" s="164">
        <f ca="1">NPV(Q143,K144:$K$244) + ($A$13+$A$14+$A$15)/POWER(1+Q143,$A$28-D144+1)</f>
        <v>0</v>
      </c>
      <c r="S144" s="164">
        <f ca="1">NPV(Q144,K144:$K$244) + ($A$13+$A$14+$A$15)/POWER(1+Q144,$A$28-D144+1)</f>
        <v>0</v>
      </c>
      <c r="T144" s="45">
        <f t="shared" ca="1" si="49"/>
        <v>0</v>
      </c>
      <c r="U144" s="45">
        <f t="shared" ca="1" si="55"/>
        <v>0</v>
      </c>
      <c r="V144" s="45">
        <f t="shared" ca="1" si="56"/>
        <v>0</v>
      </c>
      <c r="W144" s="45">
        <f t="shared" ca="1" si="50"/>
        <v>0</v>
      </c>
      <c r="X144" s="25">
        <f t="shared" ca="1" si="39"/>
        <v>0</v>
      </c>
      <c r="Z144" s="28">
        <f t="shared" ca="1" si="57"/>
        <v>0</v>
      </c>
      <c r="AA144" s="233"/>
      <c r="AB144" s="45">
        <f t="shared" ca="1" si="51"/>
        <v>0</v>
      </c>
      <c r="AC144" s="45">
        <f t="shared" ca="1" si="40"/>
        <v>0</v>
      </c>
      <c r="AD144" s="25">
        <f t="shared" ca="1" si="41"/>
        <v>0</v>
      </c>
    </row>
    <row r="145" spans="4:30" x14ac:dyDescent="0.35">
      <c r="D145" s="20">
        <v>141</v>
      </c>
      <c r="E145" s="21">
        <f t="shared" ca="1" si="52"/>
        <v>51501</v>
      </c>
      <c r="F145" s="44">
        <f t="shared" ca="1" si="42"/>
        <v>51865</v>
      </c>
      <c r="G145" s="22" t="s">
        <v>119</v>
      </c>
      <c r="H145" s="44">
        <f t="shared" ca="1" si="53"/>
        <v>51501</v>
      </c>
      <c r="I145" s="45">
        <f t="shared" ca="1" si="43"/>
        <v>0</v>
      </c>
      <c r="J145" s="45">
        <f t="shared" ca="1" si="44"/>
        <v>0</v>
      </c>
      <c r="K145" s="45">
        <f t="shared" ca="1" si="45"/>
        <v>0</v>
      </c>
      <c r="L145" s="45"/>
      <c r="M145" s="45">
        <f t="shared" ca="1" si="54"/>
        <v>0</v>
      </c>
      <c r="N145" s="257">
        <f t="shared" ca="1" si="46"/>
        <v>0</v>
      </c>
      <c r="O145" s="23"/>
      <c r="P145" s="255">
        <f t="shared" ca="1" si="47"/>
        <v>0</v>
      </c>
      <c r="Q145" s="163">
        <f t="shared" ca="1" si="48"/>
        <v>0</v>
      </c>
      <c r="R145" s="164">
        <f ca="1">NPV(Q144,K145:$K$244) + ($A$13+$A$14+$A$15)/POWER(1+Q144,$A$28-D145+1)</f>
        <v>0</v>
      </c>
      <c r="S145" s="164">
        <f ca="1">NPV(Q145,K145:$K$244) + ($A$13+$A$14+$A$15)/POWER(1+Q145,$A$28-D145+1)</f>
        <v>0</v>
      </c>
      <c r="T145" s="45">
        <f t="shared" ca="1" si="49"/>
        <v>0</v>
      </c>
      <c r="U145" s="45">
        <f t="shared" ca="1" si="55"/>
        <v>0</v>
      </c>
      <c r="V145" s="45">
        <f t="shared" ca="1" si="56"/>
        <v>0</v>
      </c>
      <c r="W145" s="45">
        <f t="shared" ca="1" si="50"/>
        <v>0</v>
      </c>
      <c r="X145" s="25">
        <f t="shared" ca="1" si="39"/>
        <v>0</v>
      </c>
      <c r="Z145" s="28">
        <f t="shared" ca="1" si="57"/>
        <v>0</v>
      </c>
      <c r="AA145" s="233"/>
      <c r="AB145" s="45">
        <f t="shared" ca="1" si="51"/>
        <v>0</v>
      </c>
      <c r="AC145" s="45">
        <f t="shared" ca="1" si="40"/>
        <v>0</v>
      </c>
      <c r="AD145" s="25">
        <f t="shared" ca="1" si="41"/>
        <v>0</v>
      </c>
    </row>
    <row r="146" spans="4:30" x14ac:dyDescent="0.35">
      <c r="D146" s="20">
        <v>142</v>
      </c>
      <c r="E146" s="21">
        <f t="shared" ca="1" si="52"/>
        <v>51866</v>
      </c>
      <c r="F146" s="44">
        <f t="shared" ca="1" si="42"/>
        <v>52230</v>
      </c>
      <c r="G146" s="22" t="s">
        <v>119</v>
      </c>
      <c r="H146" s="44">
        <f t="shared" ca="1" si="53"/>
        <v>51866</v>
      </c>
      <c r="I146" s="45">
        <f t="shared" ca="1" si="43"/>
        <v>0</v>
      </c>
      <c r="J146" s="45">
        <f t="shared" ca="1" si="44"/>
        <v>0</v>
      </c>
      <c r="K146" s="45">
        <f t="shared" ca="1" si="45"/>
        <v>0</v>
      </c>
      <c r="L146" s="45"/>
      <c r="M146" s="45">
        <f t="shared" ca="1" si="54"/>
        <v>0</v>
      </c>
      <c r="N146" s="257">
        <f t="shared" ca="1" si="46"/>
        <v>0</v>
      </c>
      <c r="O146" s="23"/>
      <c r="P146" s="255">
        <f t="shared" ca="1" si="47"/>
        <v>0</v>
      </c>
      <c r="Q146" s="163">
        <f t="shared" ca="1" si="48"/>
        <v>0</v>
      </c>
      <c r="R146" s="164">
        <f ca="1">NPV(Q145,K146:$K$244) + ($A$13+$A$14+$A$15)/POWER(1+Q145,$A$28-D146+1)</f>
        <v>0</v>
      </c>
      <c r="S146" s="164">
        <f ca="1">NPV(Q146,K146:$K$244) + ($A$13+$A$14+$A$15)/POWER(1+Q146,$A$28-D146+1)</f>
        <v>0</v>
      </c>
      <c r="T146" s="45">
        <f t="shared" ca="1" si="49"/>
        <v>0</v>
      </c>
      <c r="U146" s="45">
        <f t="shared" ca="1" si="55"/>
        <v>0</v>
      </c>
      <c r="V146" s="45">
        <f t="shared" ca="1" si="56"/>
        <v>0</v>
      </c>
      <c r="W146" s="45">
        <f t="shared" ca="1" si="50"/>
        <v>0</v>
      </c>
      <c r="X146" s="25">
        <f t="shared" ca="1" si="39"/>
        <v>0</v>
      </c>
      <c r="Z146" s="28">
        <f t="shared" ca="1" si="57"/>
        <v>0</v>
      </c>
      <c r="AA146" s="233"/>
      <c r="AB146" s="45">
        <f t="shared" ca="1" si="51"/>
        <v>0</v>
      </c>
      <c r="AC146" s="45">
        <f t="shared" ca="1" si="40"/>
        <v>0</v>
      </c>
      <c r="AD146" s="25">
        <f t="shared" ca="1" si="41"/>
        <v>0</v>
      </c>
    </row>
    <row r="147" spans="4:30" x14ac:dyDescent="0.35">
      <c r="D147" s="20">
        <v>143</v>
      </c>
      <c r="E147" s="21">
        <f t="shared" ca="1" si="52"/>
        <v>52231</v>
      </c>
      <c r="F147" s="44">
        <f t="shared" ca="1" si="42"/>
        <v>52595</v>
      </c>
      <c r="G147" s="22" t="s">
        <v>119</v>
      </c>
      <c r="H147" s="44">
        <f t="shared" ca="1" si="53"/>
        <v>52231</v>
      </c>
      <c r="I147" s="45">
        <f t="shared" ca="1" si="43"/>
        <v>0</v>
      </c>
      <c r="J147" s="45">
        <f t="shared" ca="1" si="44"/>
        <v>0</v>
      </c>
      <c r="K147" s="45">
        <f t="shared" ca="1" si="45"/>
        <v>0</v>
      </c>
      <c r="L147" s="45"/>
      <c r="M147" s="45">
        <f t="shared" ca="1" si="54"/>
        <v>0</v>
      </c>
      <c r="N147" s="257">
        <f t="shared" ca="1" si="46"/>
        <v>0</v>
      </c>
      <c r="O147" s="23"/>
      <c r="P147" s="255">
        <f t="shared" ca="1" si="47"/>
        <v>0</v>
      </c>
      <c r="Q147" s="163">
        <f t="shared" ca="1" si="48"/>
        <v>0</v>
      </c>
      <c r="R147" s="164">
        <f ca="1">NPV(Q146,K147:$K$244) + ($A$13+$A$14+$A$15)/POWER(1+Q146,$A$28-D147+1)</f>
        <v>0</v>
      </c>
      <c r="S147" s="164">
        <f ca="1">NPV(Q147,K147:$K$244) + ($A$13+$A$14+$A$15)/POWER(1+Q147,$A$28-D147+1)</f>
        <v>0</v>
      </c>
      <c r="T147" s="45">
        <f t="shared" ca="1" si="49"/>
        <v>0</v>
      </c>
      <c r="U147" s="45">
        <f t="shared" ca="1" si="55"/>
        <v>0</v>
      </c>
      <c r="V147" s="45">
        <f t="shared" ca="1" si="56"/>
        <v>0</v>
      </c>
      <c r="W147" s="45">
        <f t="shared" ca="1" si="50"/>
        <v>0</v>
      </c>
      <c r="X147" s="25">
        <f t="shared" ca="1" si="39"/>
        <v>0</v>
      </c>
      <c r="Z147" s="28">
        <f t="shared" ca="1" si="57"/>
        <v>0</v>
      </c>
      <c r="AA147" s="233"/>
      <c r="AB147" s="45">
        <f t="shared" ca="1" si="51"/>
        <v>0</v>
      </c>
      <c r="AC147" s="45">
        <f t="shared" ca="1" si="40"/>
        <v>0</v>
      </c>
      <c r="AD147" s="25">
        <f t="shared" ca="1" si="41"/>
        <v>0</v>
      </c>
    </row>
    <row r="148" spans="4:30" x14ac:dyDescent="0.35">
      <c r="D148" s="20">
        <v>144</v>
      </c>
      <c r="E148" s="21">
        <f t="shared" ca="1" si="52"/>
        <v>52596</v>
      </c>
      <c r="F148" s="44">
        <f t="shared" ca="1" si="42"/>
        <v>52961</v>
      </c>
      <c r="G148" s="22" t="s">
        <v>119</v>
      </c>
      <c r="H148" s="44">
        <f t="shared" ca="1" si="53"/>
        <v>52596</v>
      </c>
      <c r="I148" s="45">
        <f t="shared" ca="1" si="43"/>
        <v>0</v>
      </c>
      <c r="J148" s="45">
        <f t="shared" ca="1" si="44"/>
        <v>0</v>
      </c>
      <c r="K148" s="45">
        <f t="shared" ca="1" si="45"/>
        <v>0</v>
      </c>
      <c r="L148" s="45"/>
      <c r="M148" s="45">
        <f t="shared" ca="1" si="54"/>
        <v>0</v>
      </c>
      <c r="N148" s="257">
        <f t="shared" ca="1" si="46"/>
        <v>0</v>
      </c>
      <c r="O148" s="23"/>
      <c r="P148" s="255">
        <f t="shared" ca="1" si="47"/>
        <v>0</v>
      </c>
      <c r="Q148" s="163">
        <f t="shared" ca="1" si="48"/>
        <v>0</v>
      </c>
      <c r="R148" s="164">
        <f ca="1">NPV(Q147,K148:$K$244) + ($A$13+$A$14+$A$15)/POWER(1+Q147,$A$28-D148+1)</f>
        <v>0</v>
      </c>
      <c r="S148" s="164">
        <f ca="1">NPV(Q148,K148:$K$244) + ($A$13+$A$14+$A$15)/POWER(1+Q148,$A$28-D148+1)</f>
        <v>0</v>
      </c>
      <c r="T148" s="45">
        <f t="shared" ca="1" si="49"/>
        <v>0</v>
      </c>
      <c r="U148" s="45">
        <f t="shared" ca="1" si="55"/>
        <v>0</v>
      </c>
      <c r="V148" s="45">
        <f t="shared" ca="1" si="56"/>
        <v>0</v>
      </c>
      <c r="W148" s="45">
        <f t="shared" ca="1" si="50"/>
        <v>0</v>
      </c>
      <c r="X148" s="25">
        <f t="shared" ca="1" si="39"/>
        <v>0</v>
      </c>
      <c r="Z148" s="28">
        <f t="shared" ca="1" si="57"/>
        <v>0</v>
      </c>
      <c r="AA148" s="233"/>
      <c r="AB148" s="45">
        <f t="shared" ca="1" si="51"/>
        <v>0</v>
      </c>
      <c r="AC148" s="45">
        <f t="shared" ca="1" si="40"/>
        <v>0</v>
      </c>
      <c r="AD148" s="25">
        <f t="shared" ca="1" si="41"/>
        <v>0</v>
      </c>
    </row>
    <row r="149" spans="4:30" x14ac:dyDescent="0.35">
      <c r="D149" s="20">
        <v>145</v>
      </c>
      <c r="E149" s="21">
        <f t="shared" ca="1" si="52"/>
        <v>52962</v>
      </c>
      <c r="F149" s="44">
        <f t="shared" ca="1" si="42"/>
        <v>53326</v>
      </c>
      <c r="G149" s="22" t="s">
        <v>119</v>
      </c>
      <c r="H149" s="44">
        <f t="shared" ca="1" si="53"/>
        <v>52962</v>
      </c>
      <c r="I149" s="45">
        <f t="shared" ca="1" si="43"/>
        <v>0</v>
      </c>
      <c r="J149" s="45">
        <f t="shared" ca="1" si="44"/>
        <v>0</v>
      </c>
      <c r="K149" s="45">
        <f t="shared" ca="1" si="45"/>
        <v>0</v>
      </c>
      <c r="L149" s="45"/>
      <c r="M149" s="45">
        <f t="shared" ca="1" si="54"/>
        <v>0</v>
      </c>
      <c r="N149" s="257">
        <f t="shared" ca="1" si="46"/>
        <v>0</v>
      </c>
      <c r="O149" s="23"/>
      <c r="P149" s="255">
        <f t="shared" ca="1" si="47"/>
        <v>0</v>
      </c>
      <c r="Q149" s="163">
        <f t="shared" ca="1" si="48"/>
        <v>0</v>
      </c>
      <c r="R149" s="164">
        <f ca="1">NPV(Q148,K149:$K$244) + ($A$13+$A$14+$A$15)/POWER(1+Q148,$A$28-D149+1)</f>
        <v>0</v>
      </c>
      <c r="S149" s="164">
        <f ca="1">NPV(Q149,K149:$K$244) + ($A$13+$A$14+$A$15)/POWER(1+Q149,$A$28-D149+1)</f>
        <v>0</v>
      </c>
      <c r="T149" s="45">
        <f t="shared" ca="1" si="49"/>
        <v>0</v>
      </c>
      <c r="U149" s="45">
        <f t="shared" ca="1" si="55"/>
        <v>0</v>
      </c>
      <c r="V149" s="45">
        <f t="shared" ca="1" si="56"/>
        <v>0</v>
      </c>
      <c r="W149" s="45">
        <f t="shared" ca="1" si="50"/>
        <v>0</v>
      </c>
      <c r="X149" s="25">
        <f t="shared" ca="1" si="39"/>
        <v>0</v>
      </c>
      <c r="Z149" s="28">
        <f t="shared" ca="1" si="57"/>
        <v>0</v>
      </c>
      <c r="AA149" s="233"/>
      <c r="AB149" s="45">
        <f t="shared" ca="1" si="51"/>
        <v>0</v>
      </c>
      <c r="AC149" s="45">
        <f t="shared" ca="1" si="40"/>
        <v>0</v>
      </c>
      <c r="AD149" s="25">
        <f t="shared" ca="1" si="41"/>
        <v>0</v>
      </c>
    </row>
    <row r="150" spans="4:30" x14ac:dyDescent="0.35">
      <c r="D150" s="20">
        <v>146</v>
      </c>
      <c r="E150" s="21">
        <f t="shared" ca="1" si="52"/>
        <v>53327</v>
      </c>
      <c r="F150" s="44">
        <f t="shared" ca="1" si="42"/>
        <v>53691</v>
      </c>
      <c r="G150" s="22" t="s">
        <v>119</v>
      </c>
      <c r="H150" s="44">
        <f t="shared" ca="1" si="53"/>
        <v>53327</v>
      </c>
      <c r="I150" s="45">
        <f t="shared" ca="1" si="43"/>
        <v>0</v>
      </c>
      <c r="J150" s="45">
        <f t="shared" ca="1" si="44"/>
        <v>0</v>
      </c>
      <c r="K150" s="45">
        <f t="shared" ca="1" si="45"/>
        <v>0</v>
      </c>
      <c r="L150" s="45"/>
      <c r="M150" s="45">
        <f t="shared" ca="1" si="54"/>
        <v>0</v>
      </c>
      <c r="N150" s="257">
        <f t="shared" ca="1" si="46"/>
        <v>0</v>
      </c>
      <c r="O150" s="23"/>
      <c r="P150" s="255">
        <f t="shared" ca="1" si="47"/>
        <v>0</v>
      </c>
      <c r="Q150" s="163">
        <f t="shared" ca="1" si="48"/>
        <v>0</v>
      </c>
      <c r="R150" s="164">
        <f ca="1">NPV(Q149,K150:$K$244) + ($A$13+$A$14+$A$15)/POWER(1+Q149,$A$28-D150+1)</f>
        <v>0</v>
      </c>
      <c r="S150" s="164">
        <f ca="1">NPV(Q150,K150:$K$244) + ($A$13+$A$14+$A$15)/POWER(1+Q150,$A$28-D150+1)</f>
        <v>0</v>
      </c>
      <c r="T150" s="45">
        <f t="shared" ca="1" si="49"/>
        <v>0</v>
      </c>
      <c r="U150" s="45">
        <f t="shared" ca="1" si="55"/>
        <v>0</v>
      </c>
      <c r="V150" s="45">
        <f t="shared" ca="1" si="56"/>
        <v>0</v>
      </c>
      <c r="W150" s="45">
        <f t="shared" ca="1" si="50"/>
        <v>0</v>
      </c>
      <c r="X150" s="25">
        <f t="shared" ca="1" si="39"/>
        <v>0</v>
      </c>
      <c r="Z150" s="28">
        <f t="shared" ca="1" si="57"/>
        <v>0</v>
      </c>
      <c r="AA150" s="233"/>
      <c r="AB150" s="45">
        <f t="shared" ca="1" si="51"/>
        <v>0</v>
      </c>
      <c r="AC150" s="45">
        <f t="shared" ca="1" si="40"/>
        <v>0</v>
      </c>
      <c r="AD150" s="25">
        <f t="shared" ca="1" si="41"/>
        <v>0</v>
      </c>
    </row>
    <row r="151" spans="4:30" x14ac:dyDescent="0.35">
      <c r="D151" s="20">
        <v>147</v>
      </c>
      <c r="E151" s="21">
        <f t="shared" ca="1" si="52"/>
        <v>53692</v>
      </c>
      <c r="F151" s="44">
        <f t="shared" ca="1" si="42"/>
        <v>54056</v>
      </c>
      <c r="G151" s="22" t="s">
        <v>119</v>
      </c>
      <c r="H151" s="44">
        <f t="shared" ca="1" si="53"/>
        <v>53692</v>
      </c>
      <c r="I151" s="45">
        <f t="shared" ca="1" si="43"/>
        <v>0</v>
      </c>
      <c r="J151" s="45">
        <f t="shared" ca="1" si="44"/>
        <v>0</v>
      </c>
      <c r="K151" s="45">
        <f t="shared" ca="1" si="45"/>
        <v>0</v>
      </c>
      <c r="L151" s="45"/>
      <c r="M151" s="45">
        <f t="shared" ca="1" si="54"/>
        <v>0</v>
      </c>
      <c r="N151" s="257">
        <f t="shared" ca="1" si="46"/>
        <v>0</v>
      </c>
      <c r="O151" s="23"/>
      <c r="P151" s="255">
        <f t="shared" ca="1" si="47"/>
        <v>0</v>
      </c>
      <c r="Q151" s="163">
        <f t="shared" ca="1" si="48"/>
        <v>0</v>
      </c>
      <c r="R151" s="164">
        <f ca="1">NPV(Q150,K151:$K$244) + ($A$13+$A$14+$A$15)/POWER(1+Q150,$A$28-D151+1)</f>
        <v>0</v>
      </c>
      <c r="S151" s="164">
        <f ca="1">NPV(Q151,K151:$K$244) + ($A$13+$A$14+$A$15)/POWER(1+Q151,$A$28-D151+1)</f>
        <v>0</v>
      </c>
      <c r="T151" s="45">
        <f t="shared" ca="1" si="49"/>
        <v>0</v>
      </c>
      <c r="U151" s="45">
        <f t="shared" ca="1" si="55"/>
        <v>0</v>
      </c>
      <c r="V151" s="45">
        <f t="shared" ca="1" si="56"/>
        <v>0</v>
      </c>
      <c r="W151" s="45">
        <f t="shared" ca="1" si="50"/>
        <v>0</v>
      </c>
      <c r="X151" s="25">
        <f t="shared" ca="1" si="39"/>
        <v>0</v>
      </c>
      <c r="Z151" s="28">
        <f t="shared" ca="1" si="57"/>
        <v>0</v>
      </c>
      <c r="AA151" s="233"/>
      <c r="AB151" s="45">
        <f t="shared" ca="1" si="51"/>
        <v>0</v>
      </c>
      <c r="AC151" s="45">
        <f t="shared" ca="1" si="40"/>
        <v>0</v>
      </c>
      <c r="AD151" s="25">
        <f t="shared" ca="1" si="41"/>
        <v>0</v>
      </c>
    </row>
    <row r="152" spans="4:30" x14ac:dyDescent="0.35">
      <c r="D152" s="20">
        <v>148</v>
      </c>
      <c r="E152" s="21">
        <f t="shared" ca="1" si="52"/>
        <v>54057</v>
      </c>
      <c r="F152" s="44">
        <f t="shared" ca="1" si="42"/>
        <v>54422</v>
      </c>
      <c r="G152" s="22" t="s">
        <v>119</v>
      </c>
      <c r="H152" s="44">
        <f t="shared" ca="1" si="53"/>
        <v>54057</v>
      </c>
      <c r="I152" s="45">
        <f t="shared" ca="1" si="43"/>
        <v>0</v>
      </c>
      <c r="J152" s="45">
        <f t="shared" ca="1" si="44"/>
        <v>0</v>
      </c>
      <c r="K152" s="45">
        <f t="shared" ca="1" si="45"/>
        <v>0</v>
      </c>
      <c r="L152" s="45"/>
      <c r="M152" s="45">
        <f t="shared" ca="1" si="54"/>
        <v>0</v>
      </c>
      <c r="N152" s="257">
        <f t="shared" ca="1" si="46"/>
        <v>0</v>
      </c>
      <c r="O152" s="23"/>
      <c r="P152" s="255">
        <f t="shared" ca="1" si="47"/>
        <v>0</v>
      </c>
      <c r="Q152" s="163">
        <f t="shared" ca="1" si="48"/>
        <v>0</v>
      </c>
      <c r="R152" s="164">
        <f ca="1">NPV(Q151,K152:$K$244) + ($A$13+$A$14+$A$15)/POWER(1+Q151,$A$28-D152+1)</f>
        <v>0</v>
      </c>
      <c r="S152" s="164">
        <f ca="1">NPV(Q152,K152:$K$244) + ($A$13+$A$14+$A$15)/POWER(1+Q152,$A$28-D152+1)</f>
        <v>0</v>
      </c>
      <c r="T152" s="45">
        <f t="shared" ca="1" si="49"/>
        <v>0</v>
      </c>
      <c r="U152" s="45">
        <f t="shared" ca="1" si="55"/>
        <v>0</v>
      </c>
      <c r="V152" s="45">
        <f t="shared" ca="1" si="56"/>
        <v>0</v>
      </c>
      <c r="W152" s="45">
        <f t="shared" ca="1" si="50"/>
        <v>0</v>
      </c>
      <c r="X152" s="25">
        <f t="shared" ca="1" si="39"/>
        <v>0</v>
      </c>
      <c r="Z152" s="28">
        <f t="shared" ca="1" si="57"/>
        <v>0</v>
      </c>
      <c r="AA152" s="233"/>
      <c r="AB152" s="45">
        <f t="shared" ca="1" si="51"/>
        <v>0</v>
      </c>
      <c r="AC152" s="45">
        <f t="shared" ca="1" si="40"/>
        <v>0</v>
      </c>
      <c r="AD152" s="25">
        <f t="shared" ca="1" si="41"/>
        <v>0</v>
      </c>
    </row>
    <row r="153" spans="4:30" x14ac:dyDescent="0.35">
      <c r="D153" s="20">
        <v>149</v>
      </c>
      <c r="E153" s="21">
        <f t="shared" ca="1" si="52"/>
        <v>54423</v>
      </c>
      <c r="F153" s="44">
        <f t="shared" ca="1" si="42"/>
        <v>54787</v>
      </c>
      <c r="G153" s="22" t="s">
        <v>119</v>
      </c>
      <c r="H153" s="44">
        <f t="shared" ca="1" si="53"/>
        <v>54423</v>
      </c>
      <c r="I153" s="45">
        <f t="shared" ca="1" si="43"/>
        <v>0</v>
      </c>
      <c r="J153" s="45">
        <f t="shared" ca="1" si="44"/>
        <v>0</v>
      </c>
      <c r="K153" s="45">
        <f t="shared" ca="1" si="45"/>
        <v>0</v>
      </c>
      <c r="L153" s="45"/>
      <c r="M153" s="45">
        <f t="shared" ca="1" si="54"/>
        <v>0</v>
      </c>
      <c r="N153" s="257">
        <f t="shared" ca="1" si="46"/>
        <v>0</v>
      </c>
      <c r="O153" s="23"/>
      <c r="P153" s="255">
        <f t="shared" ca="1" si="47"/>
        <v>0</v>
      </c>
      <c r="Q153" s="163">
        <f t="shared" ca="1" si="48"/>
        <v>0</v>
      </c>
      <c r="R153" s="164">
        <f ca="1">NPV(Q152,K153:$K$244) + ($A$13+$A$14+$A$15)/POWER(1+Q152,$A$28-D153+1)</f>
        <v>0</v>
      </c>
      <c r="S153" s="164">
        <f ca="1">NPV(Q153,K153:$K$244) + ($A$13+$A$14+$A$15)/POWER(1+Q153,$A$28-D153+1)</f>
        <v>0</v>
      </c>
      <c r="T153" s="45">
        <f t="shared" ca="1" si="49"/>
        <v>0</v>
      </c>
      <c r="U153" s="45">
        <f t="shared" ca="1" si="55"/>
        <v>0</v>
      </c>
      <c r="V153" s="45">
        <f t="shared" ca="1" si="56"/>
        <v>0</v>
      </c>
      <c r="W153" s="45">
        <f t="shared" ca="1" si="50"/>
        <v>0</v>
      </c>
      <c r="X153" s="25">
        <f t="shared" ca="1" si="39"/>
        <v>0</v>
      </c>
      <c r="Z153" s="28">
        <f t="shared" ca="1" si="57"/>
        <v>0</v>
      </c>
      <c r="AA153" s="233"/>
      <c r="AB153" s="45">
        <f t="shared" ca="1" si="51"/>
        <v>0</v>
      </c>
      <c r="AC153" s="45">
        <f t="shared" ca="1" si="40"/>
        <v>0</v>
      </c>
      <c r="AD153" s="25">
        <f t="shared" ca="1" si="41"/>
        <v>0</v>
      </c>
    </row>
    <row r="154" spans="4:30" x14ac:dyDescent="0.35">
      <c r="D154" s="20">
        <v>150</v>
      </c>
      <c r="E154" s="21">
        <f t="shared" ca="1" si="52"/>
        <v>54788</v>
      </c>
      <c r="F154" s="44">
        <f t="shared" ca="1" si="42"/>
        <v>55152</v>
      </c>
      <c r="G154" s="22" t="s">
        <v>119</v>
      </c>
      <c r="H154" s="44">
        <f t="shared" ca="1" si="53"/>
        <v>54788</v>
      </c>
      <c r="I154" s="45">
        <f t="shared" ca="1" si="43"/>
        <v>0</v>
      </c>
      <c r="J154" s="45">
        <f t="shared" ca="1" si="44"/>
        <v>0</v>
      </c>
      <c r="K154" s="45">
        <f t="shared" ca="1" si="45"/>
        <v>0</v>
      </c>
      <c r="L154" s="45"/>
      <c r="M154" s="45">
        <f t="shared" ca="1" si="54"/>
        <v>0</v>
      </c>
      <c r="N154" s="257">
        <f t="shared" ca="1" si="46"/>
        <v>0</v>
      </c>
      <c r="O154" s="23"/>
      <c r="P154" s="255">
        <f t="shared" ca="1" si="47"/>
        <v>0</v>
      </c>
      <c r="Q154" s="163">
        <f t="shared" ca="1" si="48"/>
        <v>0</v>
      </c>
      <c r="R154" s="164">
        <f ca="1">NPV(Q153,K154:$K$244) + ($A$13+$A$14+$A$15)/POWER(1+Q153,$A$28-D154+1)</f>
        <v>0</v>
      </c>
      <c r="S154" s="164">
        <f ca="1">NPV(Q154,K154:$K$244) + ($A$13+$A$14+$A$15)/POWER(1+Q154,$A$28-D154+1)</f>
        <v>0</v>
      </c>
      <c r="T154" s="45">
        <f t="shared" ca="1" si="49"/>
        <v>0</v>
      </c>
      <c r="U154" s="45">
        <f t="shared" ca="1" si="55"/>
        <v>0</v>
      </c>
      <c r="V154" s="45">
        <f t="shared" ca="1" si="56"/>
        <v>0</v>
      </c>
      <c r="W154" s="45">
        <f t="shared" ca="1" si="50"/>
        <v>0</v>
      </c>
      <c r="X154" s="25">
        <f t="shared" ca="1" si="39"/>
        <v>0</v>
      </c>
      <c r="Z154" s="28">
        <f t="shared" ca="1" si="57"/>
        <v>0</v>
      </c>
      <c r="AA154" s="233"/>
      <c r="AB154" s="45">
        <f t="shared" ca="1" si="51"/>
        <v>0</v>
      </c>
      <c r="AC154" s="45">
        <f t="shared" ca="1" si="40"/>
        <v>0</v>
      </c>
      <c r="AD154" s="25">
        <f t="shared" ca="1" si="41"/>
        <v>0</v>
      </c>
    </row>
    <row r="155" spans="4:30" x14ac:dyDescent="0.35">
      <c r="D155" s="20">
        <v>151</v>
      </c>
      <c r="E155" s="21">
        <f t="shared" ca="1" si="52"/>
        <v>55153</v>
      </c>
      <c r="F155" s="44">
        <f t="shared" ca="1" si="42"/>
        <v>55517</v>
      </c>
      <c r="G155" s="22" t="s">
        <v>119</v>
      </c>
      <c r="H155" s="44">
        <f t="shared" ca="1" si="53"/>
        <v>55153</v>
      </c>
      <c r="I155" s="45">
        <f t="shared" ca="1" si="43"/>
        <v>0</v>
      </c>
      <c r="J155" s="45">
        <f t="shared" ca="1" si="44"/>
        <v>0</v>
      </c>
      <c r="K155" s="45">
        <f t="shared" ca="1" si="45"/>
        <v>0</v>
      </c>
      <c r="L155" s="45"/>
      <c r="M155" s="45">
        <f t="shared" ca="1" si="54"/>
        <v>0</v>
      </c>
      <c r="N155" s="257">
        <f t="shared" ca="1" si="46"/>
        <v>0</v>
      </c>
      <c r="O155" s="23"/>
      <c r="P155" s="255">
        <f t="shared" ca="1" si="47"/>
        <v>0</v>
      </c>
      <c r="Q155" s="163">
        <f t="shared" ca="1" si="48"/>
        <v>0</v>
      </c>
      <c r="R155" s="164">
        <f ca="1">NPV(Q154,K155:$K$244) + ($A$13+$A$14+$A$15)/POWER(1+Q154,$A$28-D155+1)</f>
        <v>0</v>
      </c>
      <c r="S155" s="164">
        <f ca="1">NPV(Q155,K155:$K$244) + ($A$13+$A$14+$A$15)/POWER(1+Q155,$A$28-D155+1)</f>
        <v>0</v>
      </c>
      <c r="T155" s="45">
        <f t="shared" ca="1" si="49"/>
        <v>0</v>
      </c>
      <c r="U155" s="45">
        <f t="shared" ca="1" si="55"/>
        <v>0</v>
      </c>
      <c r="V155" s="45">
        <f t="shared" ca="1" si="56"/>
        <v>0</v>
      </c>
      <c r="W155" s="45">
        <f t="shared" ca="1" si="50"/>
        <v>0</v>
      </c>
      <c r="X155" s="25">
        <f t="shared" ca="1" si="39"/>
        <v>0</v>
      </c>
      <c r="Z155" s="28">
        <f t="shared" ca="1" si="57"/>
        <v>0</v>
      </c>
      <c r="AA155" s="233"/>
      <c r="AB155" s="45">
        <f t="shared" ca="1" si="51"/>
        <v>0</v>
      </c>
      <c r="AC155" s="45">
        <f t="shared" ca="1" si="40"/>
        <v>0</v>
      </c>
      <c r="AD155" s="25">
        <f t="shared" ca="1" si="41"/>
        <v>0</v>
      </c>
    </row>
    <row r="156" spans="4:30" x14ac:dyDescent="0.35">
      <c r="D156" s="20">
        <v>152</v>
      </c>
      <c r="E156" s="21">
        <f t="shared" ca="1" si="52"/>
        <v>55518</v>
      </c>
      <c r="F156" s="44">
        <f t="shared" ca="1" si="42"/>
        <v>55883</v>
      </c>
      <c r="G156" s="22" t="s">
        <v>119</v>
      </c>
      <c r="H156" s="44">
        <f t="shared" ca="1" si="53"/>
        <v>55518</v>
      </c>
      <c r="I156" s="45">
        <f t="shared" ca="1" si="43"/>
        <v>0</v>
      </c>
      <c r="J156" s="45">
        <f t="shared" ca="1" si="44"/>
        <v>0</v>
      </c>
      <c r="K156" s="45">
        <f t="shared" ca="1" si="45"/>
        <v>0</v>
      </c>
      <c r="L156" s="45"/>
      <c r="M156" s="45">
        <f t="shared" ca="1" si="54"/>
        <v>0</v>
      </c>
      <c r="N156" s="257">
        <f t="shared" ca="1" si="46"/>
        <v>0</v>
      </c>
      <c r="O156" s="23"/>
      <c r="P156" s="255">
        <f t="shared" ca="1" si="47"/>
        <v>0</v>
      </c>
      <c r="Q156" s="163">
        <f t="shared" ca="1" si="48"/>
        <v>0</v>
      </c>
      <c r="R156" s="164">
        <f ca="1">NPV(Q155,K156:$K$244) + ($A$13+$A$14+$A$15)/POWER(1+Q155,$A$28-D156+1)</f>
        <v>0</v>
      </c>
      <c r="S156" s="164">
        <f ca="1">NPV(Q156,K156:$K$244) + ($A$13+$A$14+$A$15)/POWER(1+Q156,$A$28-D156+1)</f>
        <v>0</v>
      </c>
      <c r="T156" s="45">
        <f t="shared" ca="1" si="49"/>
        <v>0</v>
      </c>
      <c r="U156" s="45">
        <f t="shared" ca="1" si="55"/>
        <v>0</v>
      </c>
      <c r="V156" s="45">
        <f t="shared" ca="1" si="56"/>
        <v>0</v>
      </c>
      <c r="W156" s="45">
        <f t="shared" ca="1" si="50"/>
        <v>0</v>
      </c>
      <c r="X156" s="25">
        <f t="shared" ca="1" si="39"/>
        <v>0</v>
      </c>
      <c r="Z156" s="28">
        <f t="shared" ca="1" si="57"/>
        <v>0</v>
      </c>
      <c r="AA156" s="233"/>
      <c r="AB156" s="45">
        <f t="shared" ca="1" si="51"/>
        <v>0</v>
      </c>
      <c r="AC156" s="45">
        <f t="shared" ca="1" si="40"/>
        <v>0</v>
      </c>
      <c r="AD156" s="25">
        <f t="shared" ca="1" si="41"/>
        <v>0</v>
      </c>
    </row>
    <row r="157" spans="4:30" x14ac:dyDescent="0.35">
      <c r="D157" s="20">
        <v>153</v>
      </c>
      <c r="E157" s="21">
        <f t="shared" ca="1" si="52"/>
        <v>55884</v>
      </c>
      <c r="F157" s="44">
        <f t="shared" ca="1" si="42"/>
        <v>56248</v>
      </c>
      <c r="G157" s="22" t="s">
        <v>119</v>
      </c>
      <c r="H157" s="44">
        <f t="shared" ca="1" si="53"/>
        <v>55884</v>
      </c>
      <c r="I157" s="45">
        <f t="shared" ca="1" si="43"/>
        <v>0</v>
      </c>
      <c r="J157" s="45">
        <f t="shared" ca="1" si="44"/>
        <v>0</v>
      </c>
      <c r="K157" s="45">
        <f t="shared" ca="1" si="45"/>
        <v>0</v>
      </c>
      <c r="L157" s="45"/>
      <c r="M157" s="45">
        <f t="shared" ca="1" si="54"/>
        <v>0</v>
      </c>
      <c r="N157" s="257">
        <f t="shared" ca="1" si="46"/>
        <v>0</v>
      </c>
      <c r="O157" s="23"/>
      <c r="P157" s="255">
        <f t="shared" ca="1" si="47"/>
        <v>0</v>
      </c>
      <c r="Q157" s="163">
        <f t="shared" ca="1" si="48"/>
        <v>0</v>
      </c>
      <c r="R157" s="164">
        <f ca="1">NPV(Q156,K157:$K$244) + ($A$13+$A$14+$A$15)/POWER(1+Q156,$A$28-D157+1)</f>
        <v>0</v>
      </c>
      <c r="S157" s="164">
        <f ca="1">NPV(Q157,K157:$K$244) + ($A$13+$A$14+$A$15)/POWER(1+Q157,$A$28-D157+1)</f>
        <v>0</v>
      </c>
      <c r="T157" s="45">
        <f t="shared" ca="1" si="49"/>
        <v>0</v>
      </c>
      <c r="U157" s="45">
        <f t="shared" ca="1" si="55"/>
        <v>0</v>
      </c>
      <c r="V157" s="45">
        <f t="shared" ca="1" si="56"/>
        <v>0</v>
      </c>
      <c r="W157" s="45">
        <f t="shared" ca="1" si="50"/>
        <v>0</v>
      </c>
      <c r="X157" s="25">
        <f t="shared" ca="1" si="39"/>
        <v>0</v>
      </c>
      <c r="Z157" s="28">
        <f t="shared" ca="1" si="57"/>
        <v>0</v>
      </c>
      <c r="AA157" s="233"/>
      <c r="AB157" s="45">
        <f t="shared" ca="1" si="51"/>
        <v>0</v>
      </c>
      <c r="AC157" s="45">
        <f t="shared" ca="1" si="40"/>
        <v>0</v>
      </c>
      <c r="AD157" s="25">
        <f t="shared" ca="1" si="41"/>
        <v>0</v>
      </c>
    </row>
    <row r="158" spans="4:30" x14ac:dyDescent="0.35">
      <c r="D158" s="20">
        <v>154</v>
      </c>
      <c r="E158" s="21">
        <f t="shared" ca="1" si="52"/>
        <v>56249</v>
      </c>
      <c r="F158" s="44">
        <f t="shared" ca="1" si="42"/>
        <v>56613</v>
      </c>
      <c r="G158" s="22" t="s">
        <v>119</v>
      </c>
      <c r="H158" s="44">
        <f t="shared" ca="1" si="53"/>
        <v>56249</v>
      </c>
      <c r="I158" s="45">
        <f t="shared" ca="1" si="43"/>
        <v>0</v>
      </c>
      <c r="J158" s="45">
        <f t="shared" ca="1" si="44"/>
        <v>0</v>
      </c>
      <c r="K158" s="45">
        <f t="shared" ca="1" si="45"/>
        <v>0</v>
      </c>
      <c r="L158" s="45"/>
      <c r="M158" s="45">
        <f t="shared" ca="1" si="54"/>
        <v>0</v>
      </c>
      <c r="N158" s="257">
        <f t="shared" ca="1" si="46"/>
        <v>0</v>
      </c>
      <c r="O158" s="23"/>
      <c r="P158" s="255">
        <f t="shared" ca="1" si="47"/>
        <v>0</v>
      </c>
      <c r="Q158" s="163">
        <f t="shared" ca="1" si="48"/>
        <v>0</v>
      </c>
      <c r="R158" s="164">
        <f ca="1">NPV(Q157,K158:$K$244) + ($A$13+$A$14+$A$15)/POWER(1+Q157,$A$28-D158+1)</f>
        <v>0</v>
      </c>
      <c r="S158" s="164">
        <f ca="1">NPV(Q158,K158:$K$244) + ($A$13+$A$14+$A$15)/POWER(1+Q158,$A$28-D158+1)</f>
        <v>0</v>
      </c>
      <c r="T158" s="45">
        <f t="shared" ca="1" si="49"/>
        <v>0</v>
      </c>
      <c r="U158" s="45">
        <f t="shared" ca="1" si="55"/>
        <v>0</v>
      </c>
      <c r="V158" s="45">
        <f t="shared" ca="1" si="56"/>
        <v>0</v>
      </c>
      <c r="W158" s="45">
        <f t="shared" ca="1" si="50"/>
        <v>0</v>
      </c>
      <c r="X158" s="25">
        <f t="shared" ca="1" si="39"/>
        <v>0</v>
      </c>
      <c r="Z158" s="28">
        <f t="shared" ca="1" si="57"/>
        <v>0</v>
      </c>
      <c r="AA158" s="233"/>
      <c r="AB158" s="45">
        <f t="shared" ca="1" si="51"/>
        <v>0</v>
      </c>
      <c r="AC158" s="45">
        <f t="shared" ca="1" si="40"/>
        <v>0</v>
      </c>
      <c r="AD158" s="25">
        <f t="shared" ca="1" si="41"/>
        <v>0</v>
      </c>
    </row>
    <row r="159" spans="4:30" x14ac:dyDescent="0.35">
      <c r="D159" s="20">
        <v>155</v>
      </c>
      <c r="E159" s="21">
        <f t="shared" ca="1" si="52"/>
        <v>56614</v>
      </c>
      <c r="F159" s="44">
        <f t="shared" ca="1" si="42"/>
        <v>56978</v>
      </c>
      <c r="G159" s="22" t="s">
        <v>119</v>
      </c>
      <c r="H159" s="44">
        <f t="shared" ca="1" si="53"/>
        <v>56614</v>
      </c>
      <c r="I159" s="45">
        <f t="shared" ca="1" si="43"/>
        <v>0</v>
      </c>
      <c r="J159" s="45">
        <f t="shared" ca="1" si="44"/>
        <v>0</v>
      </c>
      <c r="K159" s="45">
        <f t="shared" ca="1" si="45"/>
        <v>0</v>
      </c>
      <c r="L159" s="45"/>
      <c r="M159" s="45">
        <f t="shared" ca="1" si="54"/>
        <v>0</v>
      </c>
      <c r="N159" s="257">
        <f t="shared" ca="1" si="46"/>
        <v>0</v>
      </c>
      <c r="O159" s="23"/>
      <c r="P159" s="255">
        <f t="shared" ca="1" si="47"/>
        <v>0</v>
      </c>
      <c r="Q159" s="163">
        <f t="shared" ca="1" si="48"/>
        <v>0</v>
      </c>
      <c r="R159" s="164">
        <f ca="1">NPV(Q158,K159:$K$244) + ($A$13+$A$14+$A$15)/POWER(1+Q158,$A$28-D159+1)</f>
        <v>0</v>
      </c>
      <c r="S159" s="164">
        <f ca="1">NPV(Q159,K159:$K$244) + ($A$13+$A$14+$A$15)/POWER(1+Q159,$A$28-D159+1)</f>
        <v>0</v>
      </c>
      <c r="T159" s="45">
        <f t="shared" ca="1" si="49"/>
        <v>0</v>
      </c>
      <c r="U159" s="45">
        <f t="shared" ca="1" si="55"/>
        <v>0</v>
      </c>
      <c r="V159" s="45">
        <f t="shared" ca="1" si="56"/>
        <v>0</v>
      </c>
      <c r="W159" s="45">
        <f t="shared" ca="1" si="50"/>
        <v>0</v>
      </c>
      <c r="X159" s="25">
        <f t="shared" ca="1" si="39"/>
        <v>0</v>
      </c>
      <c r="Z159" s="28">
        <f t="shared" ca="1" si="57"/>
        <v>0</v>
      </c>
      <c r="AA159" s="233"/>
      <c r="AB159" s="45">
        <f t="shared" ca="1" si="51"/>
        <v>0</v>
      </c>
      <c r="AC159" s="45">
        <f t="shared" ca="1" si="40"/>
        <v>0</v>
      </c>
      <c r="AD159" s="25">
        <f t="shared" ca="1" si="41"/>
        <v>0</v>
      </c>
    </row>
    <row r="160" spans="4:30" x14ac:dyDescent="0.35">
      <c r="D160" s="20">
        <v>156</v>
      </c>
      <c r="E160" s="21">
        <f t="shared" ca="1" si="52"/>
        <v>56979</v>
      </c>
      <c r="F160" s="44">
        <f t="shared" ca="1" si="42"/>
        <v>57344</v>
      </c>
      <c r="G160" s="22" t="s">
        <v>119</v>
      </c>
      <c r="H160" s="44">
        <f t="shared" ca="1" si="53"/>
        <v>56979</v>
      </c>
      <c r="I160" s="45">
        <f t="shared" ca="1" si="43"/>
        <v>0</v>
      </c>
      <c r="J160" s="45">
        <f t="shared" ca="1" si="44"/>
        <v>0</v>
      </c>
      <c r="K160" s="45">
        <f t="shared" ca="1" si="45"/>
        <v>0</v>
      </c>
      <c r="L160" s="45"/>
      <c r="M160" s="45">
        <f t="shared" ca="1" si="54"/>
        <v>0</v>
      </c>
      <c r="N160" s="257">
        <f t="shared" ca="1" si="46"/>
        <v>0</v>
      </c>
      <c r="O160" s="23"/>
      <c r="P160" s="255">
        <f t="shared" ca="1" si="47"/>
        <v>0</v>
      </c>
      <c r="Q160" s="163">
        <f t="shared" ca="1" si="48"/>
        <v>0</v>
      </c>
      <c r="R160" s="164">
        <f ca="1">NPV(Q159,K160:$K$244) + ($A$13+$A$14+$A$15)/POWER(1+Q159,$A$28-D160+1)</f>
        <v>0</v>
      </c>
      <c r="S160" s="164">
        <f ca="1">NPV(Q160,K160:$K$244) + ($A$13+$A$14+$A$15)/POWER(1+Q160,$A$28-D160+1)</f>
        <v>0</v>
      </c>
      <c r="T160" s="45">
        <f t="shared" ca="1" si="49"/>
        <v>0</v>
      </c>
      <c r="U160" s="45">
        <f t="shared" ca="1" si="55"/>
        <v>0</v>
      </c>
      <c r="V160" s="45">
        <f t="shared" ca="1" si="56"/>
        <v>0</v>
      </c>
      <c r="W160" s="45">
        <f t="shared" ca="1" si="50"/>
        <v>0</v>
      </c>
      <c r="X160" s="25">
        <f t="shared" ca="1" si="39"/>
        <v>0</v>
      </c>
      <c r="Z160" s="28">
        <f t="shared" ca="1" si="57"/>
        <v>0</v>
      </c>
      <c r="AA160" s="233"/>
      <c r="AB160" s="45">
        <f t="shared" ca="1" si="51"/>
        <v>0</v>
      </c>
      <c r="AC160" s="45">
        <f t="shared" ca="1" si="40"/>
        <v>0</v>
      </c>
      <c r="AD160" s="25">
        <f t="shared" ca="1" si="41"/>
        <v>0</v>
      </c>
    </row>
    <row r="161" spans="4:30" x14ac:dyDescent="0.35">
      <c r="D161" s="20">
        <v>157</v>
      </c>
      <c r="E161" s="21">
        <f t="shared" ca="1" si="52"/>
        <v>57345</v>
      </c>
      <c r="F161" s="44">
        <f t="shared" ca="1" si="42"/>
        <v>57709</v>
      </c>
      <c r="G161" s="22" t="s">
        <v>119</v>
      </c>
      <c r="H161" s="44">
        <f t="shared" ca="1" si="53"/>
        <v>57345</v>
      </c>
      <c r="I161" s="45">
        <f t="shared" ca="1" si="43"/>
        <v>0</v>
      </c>
      <c r="J161" s="45">
        <f t="shared" ca="1" si="44"/>
        <v>0</v>
      </c>
      <c r="K161" s="45">
        <f t="shared" ca="1" si="45"/>
        <v>0</v>
      </c>
      <c r="L161" s="45"/>
      <c r="M161" s="45">
        <f t="shared" ca="1" si="54"/>
        <v>0</v>
      </c>
      <c r="N161" s="257">
        <f t="shared" ca="1" si="46"/>
        <v>0</v>
      </c>
      <c r="O161" s="23"/>
      <c r="P161" s="255">
        <f t="shared" ca="1" si="47"/>
        <v>0</v>
      </c>
      <c r="Q161" s="163">
        <f t="shared" ca="1" si="48"/>
        <v>0</v>
      </c>
      <c r="R161" s="164">
        <f ca="1">NPV(Q160,K161:$K$244) + ($A$13+$A$14+$A$15)/POWER(1+Q160,$A$28-D161+1)</f>
        <v>0</v>
      </c>
      <c r="S161" s="164">
        <f ca="1">NPV(Q161,K161:$K$244) + ($A$13+$A$14+$A$15)/POWER(1+Q161,$A$28-D161+1)</f>
        <v>0</v>
      </c>
      <c r="T161" s="45">
        <f t="shared" ca="1" si="49"/>
        <v>0</v>
      </c>
      <c r="U161" s="45">
        <f t="shared" ca="1" si="55"/>
        <v>0</v>
      </c>
      <c r="V161" s="45">
        <f t="shared" ca="1" si="56"/>
        <v>0</v>
      </c>
      <c r="W161" s="45">
        <f t="shared" ca="1" si="50"/>
        <v>0</v>
      </c>
      <c r="X161" s="25">
        <f t="shared" ca="1" si="39"/>
        <v>0</v>
      </c>
      <c r="Z161" s="28">
        <f t="shared" ca="1" si="57"/>
        <v>0</v>
      </c>
      <c r="AA161" s="233"/>
      <c r="AB161" s="45">
        <f t="shared" ca="1" si="51"/>
        <v>0</v>
      </c>
      <c r="AC161" s="45">
        <f t="shared" ca="1" si="40"/>
        <v>0</v>
      </c>
      <c r="AD161" s="25">
        <f t="shared" ca="1" si="41"/>
        <v>0</v>
      </c>
    </row>
    <row r="162" spans="4:30" x14ac:dyDescent="0.35">
      <c r="D162" s="20">
        <v>158</v>
      </c>
      <c r="E162" s="21">
        <f t="shared" ca="1" si="52"/>
        <v>57710</v>
      </c>
      <c r="F162" s="44">
        <f t="shared" ca="1" si="42"/>
        <v>58074</v>
      </c>
      <c r="G162" s="22" t="s">
        <v>119</v>
      </c>
      <c r="H162" s="44">
        <f t="shared" ca="1" si="53"/>
        <v>57710</v>
      </c>
      <c r="I162" s="45">
        <f t="shared" ca="1" si="43"/>
        <v>0</v>
      </c>
      <c r="J162" s="45">
        <f t="shared" ca="1" si="44"/>
        <v>0</v>
      </c>
      <c r="K162" s="45">
        <f t="shared" ca="1" si="45"/>
        <v>0</v>
      </c>
      <c r="L162" s="45"/>
      <c r="M162" s="45">
        <f t="shared" ca="1" si="54"/>
        <v>0</v>
      </c>
      <c r="N162" s="257">
        <f t="shared" ca="1" si="46"/>
        <v>0</v>
      </c>
      <c r="O162" s="23"/>
      <c r="P162" s="255">
        <f t="shared" ca="1" si="47"/>
        <v>0</v>
      </c>
      <c r="Q162" s="163">
        <f t="shared" ca="1" si="48"/>
        <v>0</v>
      </c>
      <c r="R162" s="164">
        <f ca="1">NPV(Q161,K162:$K$244) + ($A$13+$A$14+$A$15)/POWER(1+Q161,$A$28-D162+1)</f>
        <v>0</v>
      </c>
      <c r="S162" s="164">
        <f ca="1">NPV(Q162,K162:$K$244) + ($A$13+$A$14+$A$15)/POWER(1+Q162,$A$28-D162+1)</f>
        <v>0</v>
      </c>
      <c r="T162" s="45">
        <f t="shared" ca="1" si="49"/>
        <v>0</v>
      </c>
      <c r="U162" s="45">
        <f t="shared" ca="1" si="55"/>
        <v>0</v>
      </c>
      <c r="V162" s="45">
        <f t="shared" ca="1" si="56"/>
        <v>0</v>
      </c>
      <c r="W162" s="45">
        <f t="shared" ca="1" si="50"/>
        <v>0</v>
      </c>
      <c r="X162" s="25">
        <f t="shared" ca="1" si="39"/>
        <v>0</v>
      </c>
      <c r="Z162" s="28">
        <f t="shared" ca="1" si="57"/>
        <v>0</v>
      </c>
      <c r="AA162" s="233"/>
      <c r="AB162" s="45">
        <f t="shared" ca="1" si="51"/>
        <v>0</v>
      </c>
      <c r="AC162" s="45">
        <f t="shared" ca="1" si="40"/>
        <v>0</v>
      </c>
      <c r="AD162" s="25">
        <f t="shared" ca="1" si="41"/>
        <v>0</v>
      </c>
    </row>
    <row r="163" spans="4:30" x14ac:dyDescent="0.35">
      <c r="D163" s="20">
        <v>159</v>
      </c>
      <c r="E163" s="21">
        <f t="shared" ca="1" si="52"/>
        <v>58075</v>
      </c>
      <c r="F163" s="44">
        <f t="shared" ca="1" si="42"/>
        <v>58439</v>
      </c>
      <c r="G163" s="22" t="s">
        <v>119</v>
      </c>
      <c r="H163" s="44">
        <f t="shared" ca="1" si="53"/>
        <v>58075</v>
      </c>
      <c r="I163" s="45">
        <f t="shared" ca="1" si="43"/>
        <v>0</v>
      </c>
      <c r="J163" s="45">
        <f t="shared" ca="1" si="44"/>
        <v>0</v>
      </c>
      <c r="K163" s="45">
        <f t="shared" ca="1" si="45"/>
        <v>0</v>
      </c>
      <c r="L163" s="45"/>
      <c r="M163" s="45">
        <f t="shared" ca="1" si="54"/>
        <v>0</v>
      </c>
      <c r="N163" s="257">
        <f t="shared" ca="1" si="46"/>
        <v>0</v>
      </c>
      <c r="O163" s="23"/>
      <c r="P163" s="255">
        <f t="shared" ca="1" si="47"/>
        <v>0</v>
      </c>
      <c r="Q163" s="163">
        <f t="shared" ca="1" si="48"/>
        <v>0</v>
      </c>
      <c r="R163" s="164">
        <f ca="1">NPV(Q162,K163:$K$244) + ($A$13+$A$14+$A$15)/POWER(1+Q162,$A$28-D163+1)</f>
        <v>0</v>
      </c>
      <c r="S163" s="164">
        <f ca="1">NPV(Q163,K163:$K$244) + ($A$13+$A$14+$A$15)/POWER(1+Q163,$A$28-D163+1)</f>
        <v>0</v>
      </c>
      <c r="T163" s="45">
        <f t="shared" ca="1" si="49"/>
        <v>0</v>
      </c>
      <c r="U163" s="45">
        <f t="shared" ca="1" si="55"/>
        <v>0</v>
      </c>
      <c r="V163" s="45">
        <f t="shared" ca="1" si="56"/>
        <v>0</v>
      </c>
      <c r="W163" s="45">
        <f t="shared" ca="1" si="50"/>
        <v>0</v>
      </c>
      <c r="X163" s="25">
        <f t="shared" ca="1" si="39"/>
        <v>0</v>
      </c>
      <c r="Z163" s="28">
        <f t="shared" ca="1" si="57"/>
        <v>0</v>
      </c>
      <c r="AA163" s="233"/>
      <c r="AB163" s="45">
        <f t="shared" ca="1" si="51"/>
        <v>0</v>
      </c>
      <c r="AC163" s="45">
        <f t="shared" ca="1" si="40"/>
        <v>0</v>
      </c>
      <c r="AD163" s="25">
        <f t="shared" ca="1" si="41"/>
        <v>0</v>
      </c>
    </row>
    <row r="164" spans="4:30" x14ac:dyDescent="0.35">
      <c r="D164" s="20">
        <v>160</v>
      </c>
      <c r="E164" s="21">
        <f t="shared" ca="1" si="52"/>
        <v>58440</v>
      </c>
      <c r="F164" s="44">
        <f t="shared" ca="1" si="42"/>
        <v>58805</v>
      </c>
      <c r="G164" s="22" t="s">
        <v>119</v>
      </c>
      <c r="H164" s="44">
        <f t="shared" ca="1" si="53"/>
        <v>58440</v>
      </c>
      <c r="I164" s="45">
        <f t="shared" ca="1" si="43"/>
        <v>0</v>
      </c>
      <c r="J164" s="45">
        <f t="shared" ca="1" si="44"/>
        <v>0</v>
      </c>
      <c r="K164" s="45">
        <f t="shared" ca="1" si="45"/>
        <v>0</v>
      </c>
      <c r="L164" s="45"/>
      <c r="M164" s="45">
        <f t="shared" ca="1" si="54"/>
        <v>0</v>
      </c>
      <c r="N164" s="257">
        <f t="shared" ca="1" si="46"/>
        <v>0</v>
      </c>
      <c r="O164" s="23"/>
      <c r="P164" s="255">
        <f t="shared" ca="1" si="47"/>
        <v>0</v>
      </c>
      <c r="Q164" s="163">
        <f t="shared" ca="1" si="48"/>
        <v>0</v>
      </c>
      <c r="R164" s="164">
        <f ca="1">NPV(Q163,K164:$K$244) + ($A$13+$A$14+$A$15)/POWER(1+Q163,$A$28-D164+1)</f>
        <v>0</v>
      </c>
      <c r="S164" s="164">
        <f ca="1">NPV(Q164,K164:$K$244) + ($A$13+$A$14+$A$15)/POWER(1+Q164,$A$28-D164+1)</f>
        <v>0</v>
      </c>
      <c r="T164" s="45">
        <f t="shared" ca="1" si="49"/>
        <v>0</v>
      </c>
      <c r="U164" s="45">
        <f t="shared" ca="1" si="55"/>
        <v>0</v>
      </c>
      <c r="V164" s="45">
        <f t="shared" ca="1" si="56"/>
        <v>0</v>
      </c>
      <c r="W164" s="45">
        <f t="shared" ca="1" si="50"/>
        <v>0</v>
      </c>
      <c r="X164" s="25">
        <f t="shared" ca="1" si="39"/>
        <v>0</v>
      </c>
      <c r="Z164" s="28">
        <f t="shared" ca="1" si="57"/>
        <v>0</v>
      </c>
      <c r="AA164" s="233"/>
      <c r="AB164" s="45">
        <f t="shared" ca="1" si="51"/>
        <v>0</v>
      </c>
      <c r="AC164" s="45">
        <f t="shared" ca="1" si="40"/>
        <v>0</v>
      </c>
      <c r="AD164" s="25">
        <f t="shared" ca="1" si="41"/>
        <v>0</v>
      </c>
    </row>
    <row r="165" spans="4:30" x14ac:dyDescent="0.35">
      <c r="D165" s="20">
        <v>161</v>
      </c>
      <c r="E165" s="21">
        <f t="shared" ca="1" si="52"/>
        <v>58806</v>
      </c>
      <c r="F165" s="44">
        <f t="shared" ca="1" si="42"/>
        <v>59170</v>
      </c>
      <c r="G165" s="22" t="s">
        <v>119</v>
      </c>
      <c r="H165" s="44">
        <f t="shared" ca="1" si="53"/>
        <v>58806</v>
      </c>
      <c r="I165" s="45">
        <f t="shared" ca="1" si="43"/>
        <v>0</v>
      </c>
      <c r="J165" s="45">
        <f t="shared" ca="1" si="44"/>
        <v>0</v>
      </c>
      <c r="K165" s="45">
        <f t="shared" ca="1" si="45"/>
        <v>0</v>
      </c>
      <c r="L165" s="45"/>
      <c r="M165" s="45">
        <f t="shared" ca="1" si="54"/>
        <v>0</v>
      </c>
      <c r="N165" s="257">
        <f t="shared" ca="1" si="46"/>
        <v>0</v>
      </c>
      <c r="O165" s="23"/>
      <c r="P165" s="255">
        <f t="shared" ca="1" si="47"/>
        <v>0</v>
      </c>
      <c r="Q165" s="163">
        <f t="shared" ca="1" si="48"/>
        <v>0</v>
      </c>
      <c r="R165" s="164">
        <f ca="1">NPV(Q164,K165:$K$244) + ($A$13+$A$14+$A$15)/POWER(1+Q164,$A$28-D165+1)</f>
        <v>0</v>
      </c>
      <c r="S165" s="164">
        <f ca="1">NPV(Q165,K165:$K$244) + ($A$13+$A$14+$A$15)/POWER(1+Q165,$A$28-D165+1)</f>
        <v>0</v>
      </c>
      <c r="T165" s="45">
        <f t="shared" ca="1" si="49"/>
        <v>0</v>
      </c>
      <c r="U165" s="45">
        <f t="shared" ca="1" si="55"/>
        <v>0</v>
      </c>
      <c r="V165" s="45">
        <f t="shared" ca="1" si="56"/>
        <v>0</v>
      </c>
      <c r="W165" s="45">
        <f t="shared" ca="1" si="50"/>
        <v>0</v>
      </c>
      <c r="X165" s="25">
        <f t="shared" ca="1" si="39"/>
        <v>0</v>
      </c>
      <c r="Z165" s="28">
        <f t="shared" ca="1" si="57"/>
        <v>0</v>
      </c>
      <c r="AA165" s="233"/>
      <c r="AB165" s="45">
        <f t="shared" ca="1" si="51"/>
        <v>0</v>
      </c>
      <c r="AC165" s="45">
        <f t="shared" ca="1" si="40"/>
        <v>0</v>
      </c>
      <c r="AD165" s="25">
        <f t="shared" ca="1" si="41"/>
        <v>0</v>
      </c>
    </row>
    <row r="166" spans="4:30" x14ac:dyDescent="0.35">
      <c r="D166" s="20">
        <v>162</v>
      </c>
      <c r="E166" s="21">
        <f t="shared" ca="1" si="52"/>
        <v>59171</v>
      </c>
      <c r="F166" s="44">
        <f t="shared" ca="1" si="42"/>
        <v>59535</v>
      </c>
      <c r="G166" s="22" t="s">
        <v>119</v>
      </c>
      <c r="H166" s="44">
        <f t="shared" ca="1" si="53"/>
        <v>59171</v>
      </c>
      <c r="I166" s="45">
        <f t="shared" ca="1" si="43"/>
        <v>0</v>
      </c>
      <c r="J166" s="45">
        <f t="shared" ca="1" si="44"/>
        <v>0</v>
      </c>
      <c r="K166" s="45">
        <f t="shared" ca="1" si="45"/>
        <v>0</v>
      </c>
      <c r="L166" s="45"/>
      <c r="M166" s="45">
        <f t="shared" ca="1" si="54"/>
        <v>0</v>
      </c>
      <c r="N166" s="257">
        <f t="shared" ca="1" si="46"/>
        <v>0</v>
      </c>
      <c r="O166" s="23"/>
      <c r="P166" s="255">
        <f t="shared" ca="1" si="47"/>
        <v>0</v>
      </c>
      <c r="Q166" s="163">
        <f t="shared" ca="1" si="48"/>
        <v>0</v>
      </c>
      <c r="R166" s="164">
        <f ca="1">NPV(Q165,K166:$K$244) + ($A$13+$A$14+$A$15)/POWER(1+Q165,$A$28-D166+1)</f>
        <v>0</v>
      </c>
      <c r="S166" s="164">
        <f ca="1">NPV(Q166,K166:$K$244) + ($A$13+$A$14+$A$15)/POWER(1+Q166,$A$28-D166+1)</f>
        <v>0</v>
      </c>
      <c r="T166" s="45">
        <f t="shared" ca="1" si="49"/>
        <v>0</v>
      </c>
      <c r="U166" s="45">
        <f t="shared" ca="1" si="55"/>
        <v>0</v>
      </c>
      <c r="V166" s="45">
        <f t="shared" ca="1" si="56"/>
        <v>0</v>
      </c>
      <c r="W166" s="45">
        <f t="shared" ca="1" si="50"/>
        <v>0</v>
      </c>
      <c r="X166" s="25">
        <f t="shared" ca="1" si="39"/>
        <v>0</v>
      </c>
      <c r="Z166" s="28">
        <f t="shared" ca="1" si="57"/>
        <v>0</v>
      </c>
      <c r="AA166" s="233"/>
      <c r="AB166" s="45">
        <f t="shared" ca="1" si="51"/>
        <v>0</v>
      </c>
      <c r="AC166" s="45">
        <f t="shared" ca="1" si="40"/>
        <v>0</v>
      </c>
      <c r="AD166" s="25">
        <f t="shared" ca="1" si="41"/>
        <v>0</v>
      </c>
    </row>
    <row r="167" spans="4:30" x14ac:dyDescent="0.35">
      <c r="D167" s="20">
        <v>163</v>
      </c>
      <c r="E167" s="21">
        <f t="shared" ca="1" si="52"/>
        <v>59536</v>
      </c>
      <c r="F167" s="44">
        <f t="shared" ca="1" si="42"/>
        <v>59900</v>
      </c>
      <c r="G167" s="22" t="s">
        <v>119</v>
      </c>
      <c r="H167" s="44">
        <f t="shared" ca="1" si="53"/>
        <v>59536</v>
      </c>
      <c r="I167" s="45">
        <f t="shared" ca="1" si="43"/>
        <v>0</v>
      </c>
      <c r="J167" s="45">
        <f t="shared" ca="1" si="44"/>
        <v>0</v>
      </c>
      <c r="K167" s="45">
        <f t="shared" ca="1" si="45"/>
        <v>0</v>
      </c>
      <c r="L167" s="45"/>
      <c r="M167" s="45">
        <f t="shared" ca="1" si="54"/>
        <v>0</v>
      </c>
      <c r="N167" s="257">
        <f t="shared" ca="1" si="46"/>
        <v>0</v>
      </c>
      <c r="O167" s="23"/>
      <c r="P167" s="255">
        <f t="shared" ca="1" si="47"/>
        <v>0</v>
      </c>
      <c r="Q167" s="163">
        <f t="shared" ca="1" si="48"/>
        <v>0</v>
      </c>
      <c r="R167" s="164">
        <f ca="1">NPV(Q166,K167:$K$244) + ($A$13+$A$14+$A$15)/POWER(1+Q166,$A$28-D167+1)</f>
        <v>0</v>
      </c>
      <c r="S167" s="164">
        <f ca="1">NPV(Q167,K167:$K$244) + ($A$13+$A$14+$A$15)/POWER(1+Q167,$A$28-D167+1)</f>
        <v>0</v>
      </c>
      <c r="T167" s="45">
        <f t="shared" ca="1" si="49"/>
        <v>0</v>
      </c>
      <c r="U167" s="45">
        <f t="shared" ca="1" si="55"/>
        <v>0</v>
      </c>
      <c r="V167" s="45">
        <f t="shared" ca="1" si="56"/>
        <v>0</v>
      </c>
      <c r="W167" s="45">
        <f t="shared" ca="1" si="50"/>
        <v>0</v>
      </c>
      <c r="X167" s="25">
        <f t="shared" ca="1" si="39"/>
        <v>0</v>
      </c>
      <c r="Z167" s="28">
        <f t="shared" ca="1" si="57"/>
        <v>0</v>
      </c>
      <c r="AA167" s="233"/>
      <c r="AB167" s="45">
        <f t="shared" ca="1" si="51"/>
        <v>0</v>
      </c>
      <c r="AC167" s="45">
        <f t="shared" ca="1" si="40"/>
        <v>0</v>
      </c>
      <c r="AD167" s="25">
        <f t="shared" ca="1" si="41"/>
        <v>0</v>
      </c>
    </row>
    <row r="168" spans="4:30" x14ac:dyDescent="0.35">
      <c r="D168" s="20">
        <v>164</v>
      </c>
      <c r="E168" s="21">
        <f t="shared" ca="1" si="52"/>
        <v>59901</v>
      </c>
      <c r="F168" s="44">
        <f t="shared" ca="1" si="42"/>
        <v>60266</v>
      </c>
      <c r="G168" s="22" t="s">
        <v>119</v>
      </c>
      <c r="H168" s="44">
        <f t="shared" ca="1" si="53"/>
        <v>59901</v>
      </c>
      <c r="I168" s="45">
        <f t="shared" ca="1" si="43"/>
        <v>0</v>
      </c>
      <c r="J168" s="45">
        <f t="shared" ca="1" si="44"/>
        <v>0</v>
      </c>
      <c r="K168" s="45">
        <f t="shared" ca="1" si="45"/>
        <v>0</v>
      </c>
      <c r="L168" s="45"/>
      <c r="M168" s="45">
        <f t="shared" ca="1" si="54"/>
        <v>0</v>
      </c>
      <c r="N168" s="257">
        <f t="shared" ca="1" si="46"/>
        <v>0</v>
      </c>
      <c r="O168" s="23"/>
      <c r="P168" s="255">
        <f t="shared" ca="1" si="47"/>
        <v>0</v>
      </c>
      <c r="Q168" s="163">
        <f t="shared" ca="1" si="48"/>
        <v>0</v>
      </c>
      <c r="R168" s="164">
        <f ca="1">NPV(Q167,K168:$K$244) + ($A$13+$A$14+$A$15)/POWER(1+Q167,$A$28-D168+1)</f>
        <v>0</v>
      </c>
      <c r="S168" s="164">
        <f ca="1">NPV(Q168,K168:$K$244) + ($A$13+$A$14+$A$15)/POWER(1+Q168,$A$28-D168+1)</f>
        <v>0</v>
      </c>
      <c r="T168" s="45">
        <f t="shared" ca="1" si="49"/>
        <v>0</v>
      </c>
      <c r="U168" s="45">
        <f t="shared" ca="1" si="55"/>
        <v>0</v>
      </c>
      <c r="V168" s="45">
        <f t="shared" ca="1" si="56"/>
        <v>0</v>
      </c>
      <c r="W168" s="45">
        <f t="shared" ca="1" si="50"/>
        <v>0</v>
      </c>
      <c r="X168" s="25">
        <f t="shared" ca="1" si="39"/>
        <v>0</v>
      </c>
      <c r="Z168" s="28">
        <f t="shared" ca="1" si="57"/>
        <v>0</v>
      </c>
      <c r="AA168" s="233"/>
      <c r="AB168" s="45">
        <f t="shared" ca="1" si="51"/>
        <v>0</v>
      </c>
      <c r="AC168" s="45">
        <f t="shared" ca="1" si="40"/>
        <v>0</v>
      </c>
      <c r="AD168" s="25">
        <f t="shared" ca="1" si="41"/>
        <v>0</v>
      </c>
    </row>
    <row r="169" spans="4:30" x14ac:dyDescent="0.35">
      <c r="D169" s="20">
        <v>165</v>
      </c>
      <c r="E169" s="21">
        <f t="shared" ca="1" si="52"/>
        <v>60267</v>
      </c>
      <c r="F169" s="44">
        <f t="shared" ca="1" si="42"/>
        <v>60631</v>
      </c>
      <c r="G169" s="22" t="s">
        <v>119</v>
      </c>
      <c r="H169" s="44">
        <f t="shared" ca="1" si="53"/>
        <v>60267</v>
      </c>
      <c r="I169" s="45">
        <f t="shared" ca="1" si="43"/>
        <v>0</v>
      </c>
      <c r="J169" s="45">
        <f t="shared" ca="1" si="44"/>
        <v>0</v>
      </c>
      <c r="K169" s="45">
        <f t="shared" ca="1" si="45"/>
        <v>0</v>
      </c>
      <c r="L169" s="45"/>
      <c r="M169" s="45">
        <f t="shared" ca="1" si="54"/>
        <v>0</v>
      </c>
      <c r="N169" s="257">
        <f t="shared" ca="1" si="46"/>
        <v>0</v>
      </c>
      <c r="O169" s="23"/>
      <c r="P169" s="255">
        <f t="shared" ca="1" si="47"/>
        <v>0</v>
      </c>
      <c r="Q169" s="163">
        <f t="shared" ca="1" si="48"/>
        <v>0</v>
      </c>
      <c r="R169" s="164">
        <f ca="1">NPV(Q168,K169:$K$244) + ($A$13+$A$14+$A$15)/POWER(1+Q168,$A$28-D169+1)</f>
        <v>0</v>
      </c>
      <c r="S169" s="164">
        <f ca="1">NPV(Q169,K169:$K$244) + ($A$13+$A$14+$A$15)/POWER(1+Q169,$A$28-D169+1)</f>
        <v>0</v>
      </c>
      <c r="T169" s="45">
        <f t="shared" ca="1" si="49"/>
        <v>0</v>
      </c>
      <c r="U169" s="45">
        <f t="shared" ca="1" si="55"/>
        <v>0</v>
      </c>
      <c r="V169" s="45">
        <f t="shared" ca="1" si="56"/>
        <v>0</v>
      </c>
      <c r="W169" s="45">
        <f t="shared" ca="1" si="50"/>
        <v>0</v>
      </c>
      <c r="X169" s="25">
        <f t="shared" ca="1" si="39"/>
        <v>0</v>
      </c>
      <c r="Z169" s="28">
        <f t="shared" ca="1" si="57"/>
        <v>0</v>
      </c>
      <c r="AA169" s="233"/>
      <c r="AB169" s="45">
        <f t="shared" ca="1" si="51"/>
        <v>0</v>
      </c>
      <c r="AC169" s="45">
        <f t="shared" ca="1" si="40"/>
        <v>0</v>
      </c>
      <c r="AD169" s="25">
        <f t="shared" ca="1" si="41"/>
        <v>0</v>
      </c>
    </row>
    <row r="170" spans="4:30" x14ac:dyDescent="0.35">
      <c r="D170" s="20">
        <v>166</v>
      </c>
      <c r="E170" s="21">
        <f t="shared" ca="1" si="52"/>
        <v>60632</v>
      </c>
      <c r="F170" s="44">
        <f t="shared" ca="1" si="42"/>
        <v>60996</v>
      </c>
      <c r="G170" s="22" t="s">
        <v>119</v>
      </c>
      <c r="H170" s="44">
        <f t="shared" ca="1" si="53"/>
        <v>60632</v>
      </c>
      <c r="I170" s="45">
        <f t="shared" ca="1" si="43"/>
        <v>0</v>
      </c>
      <c r="J170" s="45">
        <f t="shared" ca="1" si="44"/>
        <v>0</v>
      </c>
      <c r="K170" s="45">
        <f t="shared" ca="1" si="45"/>
        <v>0</v>
      </c>
      <c r="L170" s="45"/>
      <c r="M170" s="45">
        <f t="shared" ca="1" si="54"/>
        <v>0</v>
      </c>
      <c r="N170" s="257">
        <f t="shared" ca="1" si="46"/>
        <v>0</v>
      </c>
      <c r="O170" s="23"/>
      <c r="P170" s="255">
        <f t="shared" ca="1" si="47"/>
        <v>0</v>
      </c>
      <c r="Q170" s="163">
        <f t="shared" ca="1" si="48"/>
        <v>0</v>
      </c>
      <c r="R170" s="164">
        <f ca="1">NPV(Q169,K170:$K$244) + ($A$13+$A$14+$A$15)/POWER(1+Q169,$A$28-D170+1)</f>
        <v>0</v>
      </c>
      <c r="S170" s="164">
        <f ca="1">NPV(Q170,K170:$K$244) + ($A$13+$A$14+$A$15)/POWER(1+Q170,$A$28-D170+1)</f>
        <v>0</v>
      </c>
      <c r="T170" s="45">
        <f t="shared" ca="1" si="49"/>
        <v>0</v>
      </c>
      <c r="U170" s="45">
        <f t="shared" ca="1" si="55"/>
        <v>0</v>
      </c>
      <c r="V170" s="45">
        <f t="shared" ca="1" si="56"/>
        <v>0</v>
      </c>
      <c r="W170" s="45">
        <f t="shared" ca="1" si="50"/>
        <v>0</v>
      </c>
      <c r="X170" s="25">
        <f t="shared" ca="1" si="39"/>
        <v>0</v>
      </c>
      <c r="Z170" s="28">
        <f t="shared" ca="1" si="57"/>
        <v>0</v>
      </c>
      <c r="AA170" s="233"/>
      <c r="AB170" s="45">
        <f t="shared" ca="1" si="51"/>
        <v>0</v>
      </c>
      <c r="AC170" s="45">
        <f t="shared" ca="1" si="40"/>
        <v>0</v>
      </c>
      <c r="AD170" s="25">
        <f t="shared" ca="1" si="41"/>
        <v>0</v>
      </c>
    </row>
    <row r="171" spans="4:30" x14ac:dyDescent="0.35">
      <c r="D171" s="20">
        <v>167</v>
      </c>
      <c r="E171" s="21">
        <f t="shared" ca="1" si="52"/>
        <v>60997</v>
      </c>
      <c r="F171" s="44">
        <f t="shared" ca="1" si="42"/>
        <v>61361</v>
      </c>
      <c r="G171" s="22" t="s">
        <v>119</v>
      </c>
      <c r="H171" s="44">
        <f t="shared" ca="1" si="53"/>
        <v>60997</v>
      </c>
      <c r="I171" s="45">
        <f t="shared" ca="1" si="43"/>
        <v>0</v>
      </c>
      <c r="J171" s="45">
        <f t="shared" ca="1" si="44"/>
        <v>0</v>
      </c>
      <c r="K171" s="45">
        <f t="shared" ca="1" si="45"/>
        <v>0</v>
      </c>
      <c r="L171" s="45"/>
      <c r="M171" s="45">
        <f t="shared" ca="1" si="54"/>
        <v>0</v>
      </c>
      <c r="N171" s="257">
        <f t="shared" ca="1" si="46"/>
        <v>0</v>
      </c>
      <c r="O171" s="23"/>
      <c r="P171" s="255">
        <f t="shared" ca="1" si="47"/>
        <v>0</v>
      </c>
      <c r="Q171" s="163">
        <f t="shared" ca="1" si="48"/>
        <v>0</v>
      </c>
      <c r="R171" s="164">
        <f ca="1">NPV(Q170,K171:$K$244) + ($A$13+$A$14+$A$15)/POWER(1+Q170,$A$28-D171+1)</f>
        <v>0</v>
      </c>
      <c r="S171" s="164">
        <f ca="1">NPV(Q171,K171:$K$244) + ($A$13+$A$14+$A$15)/POWER(1+Q171,$A$28-D171+1)</f>
        <v>0</v>
      </c>
      <c r="T171" s="45">
        <f t="shared" ca="1" si="49"/>
        <v>0</v>
      </c>
      <c r="U171" s="45">
        <f t="shared" ca="1" si="55"/>
        <v>0</v>
      </c>
      <c r="V171" s="45">
        <f t="shared" ca="1" si="56"/>
        <v>0</v>
      </c>
      <c r="W171" s="45">
        <f t="shared" ca="1" si="50"/>
        <v>0</v>
      </c>
      <c r="X171" s="25">
        <f t="shared" ca="1" si="39"/>
        <v>0</v>
      </c>
      <c r="Z171" s="28">
        <f t="shared" ca="1" si="57"/>
        <v>0</v>
      </c>
      <c r="AA171" s="233"/>
      <c r="AB171" s="45">
        <f t="shared" ca="1" si="51"/>
        <v>0</v>
      </c>
      <c r="AC171" s="45">
        <f t="shared" ca="1" si="40"/>
        <v>0</v>
      </c>
      <c r="AD171" s="25">
        <f t="shared" ca="1" si="41"/>
        <v>0</v>
      </c>
    </row>
    <row r="172" spans="4:30" x14ac:dyDescent="0.35">
      <c r="D172" s="20">
        <v>168</v>
      </c>
      <c r="E172" s="21">
        <f t="shared" ca="1" si="52"/>
        <v>61362</v>
      </c>
      <c r="F172" s="44">
        <f t="shared" ca="1" si="42"/>
        <v>61727</v>
      </c>
      <c r="G172" s="22" t="s">
        <v>119</v>
      </c>
      <c r="H172" s="44">
        <f t="shared" ca="1" si="53"/>
        <v>61362</v>
      </c>
      <c r="I172" s="45">
        <f t="shared" ca="1" si="43"/>
        <v>0</v>
      </c>
      <c r="J172" s="45">
        <f t="shared" ca="1" si="44"/>
        <v>0</v>
      </c>
      <c r="K172" s="45">
        <f t="shared" ca="1" si="45"/>
        <v>0</v>
      </c>
      <c r="L172" s="45"/>
      <c r="M172" s="45">
        <f t="shared" ca="1" si="54"/>
        <v>0</v>
      </c>
      <c r="N172" s="257">
        <f t="shared" ca="1" si="46"/>
        <v>0</v>
      </c>
      <c r="O172" s="23"/>
      <c r="P172" s="255">
        <f t="shared" ca="1" si="47"/>
        <v>0</v>
      </c>
      <c r="Q172" s="163">
        <f t="shared" ca="1" si="48"/>
        <v>0</v>
      </c>
      <c r="R172" s="164">
        <f ca="1">NPV(Q171,K172:$K$244) + ($A$13+$A$14+$A$15)/POWER(1+Q171,$A$28-D172+1)</f>
        <v>0</v>
      </c>
      <c r="S172" s="164">
        <f ca="1">NPV(Q172,K172:$K$244) + ($A$13+$A$14+$A$15)/POWER(1+Q172,$A$28-D172+1)</f>
        <v>0</v>
      </c>
      <c r="T172" s="45">
        <f t="shared" ca="1" si="49"/>
        <v>0</v>
      </c>
      <c r="U172" s="45">
        <f t="shared" ca="1" si="55"/>
        <v>0</v>
      </c>
      <c r="V172" s="45">
        <f t="shared" ca="1" si="56"/>
        <v>0</v>
      </c>
      <c r="W172" s="45">
        <f t="shared" ca="1" si="50"/>
        <v>0</v>
      </c>
      <c r="X172" s="25">
        <f t="shared" ca="1" si="39"/>
        <v>0</v>
      </c>
      <c r="Z172" s="28">
        <f t="shared" ca="1" si="57"/>
        <v>0</v>
      </c>
      <c r="AA172" s="233"/>
      <c r="AB172" s="45">
        <f t="shared" ca="1" si="51"/>
        <v>0</v>
      </c>
      <c r="AC172" s="45">
        <f t="shared" ca="1" si="40"/>
        <v>0</v>
      </c>
      <c r="AD172" s="25">
        <f t="shared" ca="1" si="41"/>
        <v>0</v>
      </c>
    </row>
    <row r="173" spans="4:30" x14ac:dyDescent="0.35">
      <c r="D173" s="20">
        <v>169</v>
      </c>
      <c r="E173" s="21">
        <f t="shared" ca="1" si="52"/>
        <v>61728</v>
      </c>
      <c r="F173" s="44">
        <f t="shared" ca="1" si="42"/>
        <v>62092</v>
      </c>
      <c r="G173" s="22" t="s">
        <v>119</v>
      </c>
      <c r="H173" s="44">
        <f t="shared" ca="1" si="53"/>
        <v>61728</v>
      </c>
      <c r="I173" s="45">
        <f t="shared" ca="1" si="43"/>
        <v>0</v>
      </c>
      <c r="J173" s="45">
        <f t="shared" ca="1" si="44"/>
        <v>0</v>
      </c>
      <c r="K173" s="45">
        <f t="shared" ca="1" si="45"/>
        <v>0</v>
      </c>
      <c r="L173" s="45"/>
      <c r="M173" s="45">
        <f t="shared" ca="1" si="54"/>
        <v>0</v>
      </c>
      <c r="N173" s="257">
        <f t="shared" ca="1" si="46"/>
        <v>0</v>
      </c>
      <c r="O173" s="23"/>
      <c r="P173" s="255">
        <f t="shared" ca="1" si="47"/>
        <v>0</v>
      </c>
      <c r="Q173" s="163">
        <f t="shared" ca="1" si="48"/>
        <v>0</v>
      </c>
      <c r="R173" s="164">
        <f ca="1">NPV(Q172,K173:$K$244) + ($A$13+$A$14+$A$15)/POWER(1+Q172,$A$28-D173+1)</f>
        <v>0</v>
      </c>
      <c r="S173" s="164">
        <f ca="1">NPV(Q173,K173:$K$244) + ($A$13+$A$14+$A$15)/POWER(1+Q173,$A$28-D173+1)</f>
        <v>0</v>
      </c>
      <c r="T173" s="45">
        <f t="shared" ca="1" si="49"/>
        <v>0</v>
      </c>
      <c r="U173" s="45">
        <f t="shared" ca="1" si="55"/>
        <v>0</v>
      </c>
      <c r="V173" s="45">
        <f t="shared" ca="1" si="56"/>
        <v>0</v>
      </c>
      <c r="W173" s="45">
        <f t="shared" ca="1" si="50"/>
        <v>0</v>
      </c>
      <c r="X173" s="25">
        <f t="shared" ca="1" si="39"/>
        <v>0</v>
      </c>
      <c r="Z173" s="28">
        <f t="shared" ca="1" si="57"/>
        <v>0</v>
      </c>
      <c r="AA173" s="233"/>
      <c r="AB173" s="45">
        <f t="shared" ca="1" si="51"/>
        <v>0</v>
      </c>
      <c r="AC173" s="45">
        <f t="shared" ca="1" si="40"/>
        <v>0</v>
      </c>
      <c r="AD173" s="25">
        <f t="shared" ca="1" si="41"/>
        <v>0</v>
      </c>
    </row>
    <row r="174" spans="4:30" x14ac:dyDescent="0.35">
      <c r="D174" s="20">
        <v>170</v>
      </c>
      <c r="E174" s="21">
        <f t="shared" ca="1" si="52"/>
        <v>62093</v>
      </c>
      <c r="F174" s="44">
        <f t="shared" ca="1" si="42"/>
        <v>62457</v>
      </c>
      <c r="G174" s="22" t="s">
        <v>119</v>
      </c>
      <c r="H174" s="44">
        <f t="shared" ca="1" si="53"/>
        <v>62093</v>
      </c>
      <c r="I174" s="45">
        <f t="shared" ca="1" si="43"/>
        <v>0</v>
      </c>
      <c r="J174" s="45">
        <f t="shared" ca="1" si="44"/>
        <v>0</v>
      </c>
      <c r="K174" s="45">
        <f t="shared" ca="1" si="45"/>
        <v>0</v>
      </c>
      <c r="L174" s="45"/>
      <c r="M174" s="45">
        <f t="shared" ca="1" si="54"/>
        <v>0</v>
      </c>
      <c r="N174" s="257">
        <f t="shared" ca="1" si="46"/>
        <v>0</v>
      </c>
      <c r="O174" s="23"/>
      <c r="P174" s="255">
        <f t="shared" ca="1" si="47"/>
        <v>0</v>
      </c>
      <c r="Q174" s="163">
        <f t="shared" ca="1" si="48"/>
        <v>0</v>
      </c>
      <c r="R174" s="164">
        <f ca="1">NPV(Q173,K174:$K$244) + ($A$13+$A$14+$A$15)/POWER(1+Q173,$A$28-D174+1)</f>
        <v>0</v>
      </c>
      <c r="S174" s="164">
        <f ca="1">NPV(Q174,K174:$K$244) + ($A$13+$A$14+$A$15)/POWER(1+Q174,$A$28-D174+1)</f>
        <v>0</v>
      </c>
      <c r="T174" s="45">
        <f t="shared" ca="1" si="49"/>
        <v>0</v>
      </c>
      <c r="U174" s="45">
        <f t="shared" ca="1" si="55"/>
        <v>0</v>
      </c>
      <c r="V174" s="45">
        <f t="shared" ca="1" si="56"/>
        <v>0</v>
      </c>
      <c r="W174" s="45">
        <f t="shared" ca="1" si="50"/>
        <v>0</v>
      </c>
      <c r="X174" s="25">
        <f t="shared" ca="1" si="39"/>
        <v>0</v>
      </c>
      <c r="Z174" s="28">
        <f t="shared" ca="1" si="57"/>
        <v>0</v>
      </c>
      <c r="AA174" s="233"/>
      <c r="AB174" s="45">
        <f t="shared" ca="1" si="51"/>
        <v>0</v>
      </c>
      <c r="AC174" s="45">
        <f t="shared" ca="1" si="40"/>
        <v>0</v>
      </c>
      <c r="AD174" s="25">
        <f t="shared" ca="1" si="41"/>
        <v>0</v>
      </c>
    </row>
    <row r="175" spans="4:30" x14ac:dyDescent="0.35">
      <c r="D175" s="20">
        <v>171</v>
      </c>
      <c r="E175" s="21">
        <f t="shared" ca="1" si="52"/>
        <v>62458</v>
      </c>
      <c r="F175" s="44">
        <f t="shared" ca="1" si="42"/>
        <v>62822</v>
      </c>
      <c r="G175" s="22" t="s">
        <v>119</v>
      </c>
      <c r="H175" s="44">
        <f t="shared" ca="1" si="53"/>
        <v>62458</v>
      </c>
      <c r="I175" s="45">
        <f t="shared" ca="1" si="43"/>
        <v>0</v>
      </c>
      <c r="J175" s="45">
        <f t="shared" ca="1" si="44"/>
        <v>0</v>
      </c>
      <c r="K175" s="45">
        <f t="shared" ca="1" si="45"/>
        <v>0</v>
      </c>
      <c r="L175" s="45"/>
      <c r="M175" s="45">
        <f t="shared" ca="1" si="54"/>
        <v>0</v>
      </c>
      <c r="N175" s="257">
        <f t="shared" ca="1" si="46"/>
        <v>0</v>
      </c>
      <c r="O175" s="23"/>
      <c r="P175" s="255">
        <f t="shared" ca="1" si="47"/>
        <v>0</v>
      </c>
      <c r="Q175" s="163">
        <f t="shared" ca="1" si="48"/>
        <v>0</v>
      </c>
      <c r="R175" s="164">
        <f ca="1">NPV(Q174,K175:$K$244) + ($A$13+$A$14+$A$15)/POWER(1+Q174,$A$28-D175+1)</f>
        <v>0</v>
      </c>
      <c r="S175" s="164">
        <f ca="1">NPV(Q175,K175:$K$244) + ($A$13+$A$14+$A$15)/POWER(1+Q175,$A$28-D175+1)</f>
        <v>0</v>
      </c>
      <c r="T175" s="45">
        <f t="shared" ca="1" si="49"/>
        <v>0</v>
      </c>
      <c r="U175" s="45">
        <f t="shared" ca="1" si="55"/>
        <v>0</v>
      </c>
      <c r="V175" s="45">
        <f t="shared" ca="1" si="56"/>
        <v>0</v>
      </c>
      <c r="W175" s="45">
        <f t="shared" ca="1" si="50"/>
        <v>0</v>
      </c>
      <c r="X175" s="25">
        <f t="shared" ca="1" si="39"/>
        <v>0</v>
      </c>
      <c r="Z175" s="28">
        <f t="shared" ca="1" si="57"/>
        <v>0</v>
      </c>
      <c r="AA175" s="233"/>
      <c r="AB175" s="45">
        <f t="shared" ca="1" si="51"/>
        <v>0</v>
      </c>
      <c r="AC175" s="45">
        <f t="shared" ca="1" si="40"/>
        <v>0</v>
      </c>
      <c r="AD175" s="25">
        <f t="shared" ca="1" si="41"/>
        <v>0</v>
      </c>
    </row>
    <row r="176" spans="4:30" x14ac:dyDescent="0.35">
      <c r="D176" s="20">
        <v>172</v>
      </c>
      <c r="E176" s="21">
        <f t="shared" ca="1" si="52"/>
        <v>62823</v>
      </c>
      <c r="F176" s="44">
        <f t="shared" ca="1" si="42"/>
        <v>63188</v>
      </c>
      <c r="G176" s="22" t="s">
        <v>119</v>
      </c>
      <c r="H176" s="44">
        <f t="shared" ca="1" si="53"/>
        <v>62823</v>
      </c>
      <c r="I176" s="45">
        <f t="shared" ca="1" si="43"/>
        <v>0</v>
      </c>
      <c r="J176" s="45">
        <f t="shared" ca="1" si="44"/>
        <v>0</v>
      </c>
      <c r="K176" s="45">
        <f t="shared" ca="1" si="45"/>
        <v>0</v>
      </c>
      <c r="L176" s="45"/>
      <c r="M176" s="45">
        <f t="shared" ca="1" si="54"/>
        <v>0</v>
      </c>
      <c r="N176" s="257">
        <f t="shared" ca="1" si="46"/>
        <v>0</v>
      </c>
      <c r="O176" s="23"/>
      <c r="P176" s="255">
        <f t="shared" ca="1" si="47"/>
        <v>0</v>
      </c>
      <c r="Q176" s="163">
        <f t="shared" ca="1" si="48"/>
        <v>0</v>
      </c>
      <c r="R176" s="164">
        <f ca="1">NPV(Q175,K176:$K$244) + ($A$13+$A$14+$A$15)/POWER(1+Q175,$A$28-D176+1)</f>
        <v>0</v>
      </c>
      <c r="S176" s="164">
        <f ca="1">NPV(Q176,K176:$K$244) + ($A$13+$A$14+$A$15)/POWER(1+Q176,$A$28-D176+1)</f>
        <v>0</v>
      </c>
      <c r="T176" s="45">
        <f t="shared" ca="1" si="49"/>
        <v>0</v>
      </c>
      <c r="U176" s="45">
        <f t="shared" ca="1" si="55"/>
        <v>0</v>
      </c>
      <c r="V176" s="45">
        <f t="shared" ca="1" si="56"/>
        <v>0</v>
      </c>
      <c r="W176" s="45">
        <f t="shared" ca="1" si="50"/>
        <v>0</v>
      </c>
      <c r="X176" s="25">
        <f t="shared" ca="1" si="39"/>
        <v>0</v>
      </c>
      <c r="Z176" s="28">
        <f t="shared" ca="1" si="57"/>
        <v>0</v>
      </c>
      <c r="AA176" s="233"/>
      <c r="AB176" s="45">
        <f t="shared" ca="1" si="51"/>
        <v>0</v>
      </c>
      <c r="AC176" s="45">
        <f t="shared" ca="1" si="40"/>
        <v>0</v>
      </c>
      <c r="AD176" s="25">
        <f t="shared" ca="1" si="41"/>
        <v>0</v>
      </c>
    </row>
    <row r="177" spans="4:30" x14ac:dyDescent="0.35">
      <c r="D177" s="20">
        <v>173</v>
      </c>
      <c r="E177" s="21">
        <f t="shared" ca="1" si="52"/>
        <v>63189</v>
      </c>
      <c r="F177" s="44">
        <f t="shared" ca="1" si="42"/>
        <v>63553</v>
      </c>
      <c r="G177" s="22" t="s">
        <v>119</v>
      </c>
      <c r="H177" s="44">
        <f t="shared" ca="1" si="53"/>
        <v>63189</v>
      </c>
      <c r="I177" s="45">
        <f t="shared" ca="1" si="43"/>
        <v>0</v>
      </c>
      <c r="J177" s="45">
        <f t="shared" ca="1" si="44"/>
        <v>0</v>
      </c>
      <c r="K177" s="45">
        <f t="shared" ca="1" si="45"/>
        <v>0</v>
      </c>
      <c r="L177" s="45"/>
      <c r="M177" s="45">
        <f t="shared" ca="1" si="54"/>
        <v>0</v>
      </c>
      <c r="N177" s="257">
        <f t="shared" ca="1" si="46"/>
        <v>0</v>
      </c>
      <c r="O177" s="23"/>
      <c r="P177" s="255">
        <f t="shared" ca="1" si="47"/>
        <v>0</v>
      </c>
      <c r="Q177" s="163">
        <f t="shared" ca="1" si="48"/>
        <v>0</v>
      </c>
      <c r="R177" s="164">
        <f ca="1">NPV(Q176,K177:$K$244) + ($A$13+$A$14+$A$15)/POWER(1+Q176,$A$28-D177+1)</f>
        <v>0</v>
      </c>
      <c r="S177" s="164">
        <f ca="1">NPV(Q177,K177:$K$244) + ($A$13+$A$14+$A$15)/POWER(1+Q177,$A$28-D177+1)</f>
        <v>0</v>
      </c>
      <c r="T177" s="45">
        <f t="shared" ca="1" si="49"/>
        <v>0</v>
      </c>
      <c r="U177" s="45">
        <f t="shared" ca="1" si="55"/>
        <v>0</v>
      </c>
      <c r="V177" s="45">
        <f t="shared" ca="1" si="56"/>
        <v>0</v>
      </c>
      <c r="W177" s="45">
        <f t="shared" ca="1" si="50"/>
        <v>0</v>
      </c>
      <c r="X177" s="25">
        <f t="shared" ca="1" si="39"/>
        <v>0</v>
      </c>
      <c r="Z177" s="28">
        <f t="shared" ca="1" si="57"/>
        <v>0</v>
      </c>
      <c r="AA177" s="233"/>
      <c r="AB177" s="45">
        <f t="shared" ca="1" si="51"/>
        <v>0</v>
      </c>
      <c r="AC177" s="45">
        <f t="shared" ca="1" si="40"/>
        <v>0</v>
      </c>
      <c r="AD177" s="25">
        <f t="shared" ca="1" si="41"/>
        <v>0</v>
      </c>
    </row>
    <row r="178" spans="4:30" x14ac:dyDescent="0.35">
      <c r="D178" s="20">
        <v>174</v>
      </c>
      <c r="E178" s="21">
        <f t="shared" ca="1" si="52"/>
        <v>63554</v>
      </c>
      <c r="F178" s="44">
        <f t="shared" ca="1" si="42"/>
        <v>63918</v>
      </c>
      <c r="G178" s="22" t="s">
        <v>119</v>
      </c>
      <c r="H178" s="44">
        <f t="shared" ca="1" si="53"/>
        <v>63554</v>
      </c>
      <c r="I178" s="45">
        <f t="shared" ca="1" si="43"/>
        <v>0</v>
      </c>
      <c r="J178" s="45">
        <f t="shared" ca="1" si="44"/>
        <v>0</v>
      </c>
      <c r="K178" s="45">
        <f t="shared" ca="1" si="45"/>
        <v>0</v>
      </c>
      <c r="L178" s="45"/>
      <c r="M178" s="45">
        <f t="shared" ca="1" si="54"/>
        <v>0</v>
      </c>
      <c r="N178" s="257">
        <f t="shared" ca="1" si="46"/>
        <v>0</v>
      </c>
      <c r="O178" s="23"/>
      <c r="P178" s="255">
        <f t="shared" ca="1" si="47"/>
        <v>0</v>
      </c>
      <c r="Q178" s="163">
        <f t="shared" ca="1" si="48"/>
        <v>0</v>
      </c>
      <c r="R178" s="164">
        <f ca="1">NPV(Q177,K178:$K$244) + ($A$13+$A$14+$A$15)/POWER(1+Q177,$A$28-D178+1)</f>
        <v>0</v>
      </c>
      <c r="S178" s="164">
        <f ca="1">NPV(Q178,K178:$K$244) + ($A$13+$A$14+$A$15)/POWER(1+Q178,$A$28-D178+1)</f>
        <v>0</v>
      </c>
      <c r="T178" s="45">
        <f t="shared" ca="1" si="49"/>
        <v>0</v>
      </c>
      <c r="U178" s="45">
        <f t="shared" ca="1" si="55"/>
        <v>0</v>
      </c>
      <c r="V178" s="45">
        <f t="shared" ca="1" si="56"/>
        <v>0</v>
      </c>
      <c r="W178" s="45">
        <f t="shared" ca="1" si="50"/>
        <v>0</v>
      </c>
      <c r="X178" s="25">
        <f t="shared" ca="1" si="39"/>
        <v>0</v>
      </c>
      <c r="Z178" s="28">
        <f t="shared" ca="1" si="57"/>
        <v>0</v>
      </c>
      <c r="AA178" s="233"/>
      <c r="AB178" s="45">
        <f t="shared" ca="1" si="51"/>
        <v>0</v>
      </c>
      <c r="AC178" s="45">
        <f t="shared" ca="1" si="40"/>
        <v>0</v>
      </c>
      <c r="AD178" s="25">
        <f t="shared" ca="1" si="41"/>
        <v>0</v>
      </c>
    </row>
    <row r="179" spans="4:30" x14ac:dyDescent="0.35">
      <c r="D179" s="20">
        <v>175</v>
      </c>
      <c r="E179" s="21">
        <f t="shared" ca="1" si="52"/>
        <v>63919</v>
      </c>
      <c r="F179" s="44">
        <f t="shared" ca="1" si="42"/>
        <v>64283</v>
      </c>
      <c r="G179" s="22" t="s">
        <v>119</v>
      </c>
      <c r="H179" s="44">
        <f t="shared" ca="1" si="53"/>
        <v>63919</v>
      </c>
      <c r="I179" s="45">
        <f t="shared" ca="1" si="43"/>
        <v>0</v>
      </c>
      <c r="J179" s="45">
        <f t="shared" ca="1" si="44"/>
        <v>0</v>
      </c>
      <c r="K179" s="45">
        <f t="shared" ca="1" si="45"/>
        <v>0</v>
      </c>
      <c r="L179" s="45"/>
      <c r="M179" s="45">
        <f t="shared" ca="1" si="54"/>
        <v>0</v>
      </c>
      <c r="N179" s="257">
        <f t="shared" ca="1" si="46"/>
        <v>0</v>
      </c>
      <c r="O179" s="23"/>
      <c r="P179" s="255">
        <f t="shared" ca="1" si="47"/>
        <v>0</v>
      </c>
      <c r="Q179" s="163">
        <f t="shared" ca="1" si="48"/>
        <v>0</v>
      </c>
      <c r="R179" s="164">
        <f ca="1">NPV(Q178,K179:$K$244) + ($A$13+$A$14+$A$15)/POWER(1+Q178,$A$28-D179+1)</f>
        <v>0</v>
      </c>
      <c r="S179" s="164">
        <f ca="1">NPV(Q179,K179:$K$244) + ($A$13+$A$14+$A$15)/POWER(1+Q179,$A$28-D179+1)</f>
        <v>0</v>
      </c>
      <c r="T179" s="45">
        <f t="shared" ca="1" si="49"/>
        <v>0</v>
      </c>
      <c r="U179" s="45">
        <f t="shared" ca="1" si="55"/>
        <v>0</v>
      </c>
      <c r="V179" s="45">
        <f t="shared" ca="1" si="56"/>
        <v>0</v>
      </c>
      <c r="W179" s="45">
        <f t="shared" ca="1" si="50"/>
        <v>0</v>
      </c>
      <c r="X179" s="25">
        <f t="shared" ca="1" si="39"/>
        <v>0</v>
      </c>
      <c r="Z179" s="28">
        <f t="shared" ca="1" si="57"/>
        <v>0</v>
      </c>
      <c r="AA179" s="233"/>
      <c r="AB179" s="45">
        <f t="shared" ca="1" si="51"/>
        <v>0</v>
      </c>
      <c r="AC179" s="45">
        <f t="shared" ca="1" si="40"/>
        <v>0</v>
      </c>
      <c r="AD179" s="25">
        <f t="shared" ca="1" si="41"/>
        <v>0</v>
      </c>
    </row>
    <row r="180" spans="4:30" x14ac:dyDescent="0.35">
      <c r="D180" s="20">
        <v>176</v>
      </c>
      <c r="E180" s="21">
        <f t="shared" ca="1" si="52"/>
        <v>64284</v>
      </c>
      <c r="F180" s="44">
        <f t="shared" ca="1" si="42"/>
        <v>64649</v>
      </c>
      <c r="G180" s="22" t="s">
        <v>119</v>
      </c>
      <c r="H180" s="44">
        <f t="shared" ca="1" si="53"/>
        <v>64284</v>
      </c>
      <c r="I180" s="45">
        <f t="shared" ca="1" si="43"/>
        <v>0</v>
      </c>
      <c r="J180" s="45">
        <f t="shared" ca="1" si="44"/>
        <v>0</v>
      </c>
      <c r="K180" s="45">
        <f t="shared" ca="1" si="45"/>
        <v>0</v>
      </c>
      <c r="L180" s="45"/>
      <c r="M180" s="45">
        <f t="shared" ca="1" si="54"/>
        <v>0</v>
      </c>
      <c r="N180" s="257">
        <f t="shared" ca="1" si="46"/>
        <v>0</v>
      </c>
      <c r="O180" s="23"/>
      <c r="P180" s="255">
        <f t="shared" ca="1" si="47"/>
        <v>0</v>
      </c>
      <c r="Q180" s="163">
        <f t="shared" ca="1" si="48"/>
        <v>0</v>
      </c>
      <c r="R180" s="164">
        <f ca="1">NPV(Q179,K180:$K$244) + ($A$13+$A$14+$A$15)/POWER(1+Q179,$A$28-D180+1)</f>
        <v>0</v>
      </c>
      <c r="S180" s="164">
        <f ca="1">NPV(Q180,K180:$K$244) + ($A$13+$A$14+$A$15)/POWER(1+Q180,$A$28-D180+1)</f>
        <v>0</v>
      </c>
      <c r="T180" s="45">
        <f t="shared" ca="1" si="49"/>
        <v>0</v>
      </c>
      <c r="U180" s="45">
        <f t="shared" ca="1" si="55"/>
        <v>0</v>
      </c>
      <c r="V180" s="45">
        <f t="shared" ca="1" si="56"/>
        <v>0</v>
      </c>
      <c r="W180" s="45">
        <f t="shared" ca="1" si="50"/>
        <v>0</v>
      </c>
      <c r="X180" s="25">
        <f t="shared" ca="1" si="39"/>
        <v>0</v>
      </c>
      <c r="Z180" s="28">
        <f t="shared" ca="1" si="57"/>
        <v>0</v>
      </c>
      <c r="AA180" s="233"/>
      <c r="AB180" s="45">
        <f t="shared" ca="1" si="51"/>
        <v>0</v>
      </c>
      <c r="AC180" s="45">
        <f t="shared" ca="1" si="40"/>
        <v>0</v>
      </c>
      <c r="AD180" s="25">
        <f t="shared" ca="1" si="41"/>
        <v>0</v>
      </c>
    </row>
    <row r="181" spans="4:30" x14ac:dyDescent="0.35">
      <c r="D181" s="20">
        <v>177</v>
      </c>
      <c r="E181" s="21">
        <f t="shared" ca="1" si="52"/>
        <v>64650</v>
      </c>
      <c r="F181" s="44">
        <f t="shared" ca="1" si="42"/>
        <v>65014</v>
      </c>
      <c r="G181" s="22" t="s">
        <v>119</v>
      </c>
      <c r="H181" s="44">
        <f t="shared" ca="1" si="53"/>
        <v>64650</v>
      </c>
      <c r="I181" s="45">
        <f t="shared" ca="1" si="43"/>
        <v>0</v>
      </c>
      <c r="J181" s="45">
        <f t="shared" ca="1" si="44"/>
        <v>0</v>
      </c>
      <c r="K181" s="45">
        <f t="shared" ca="1" si="45"/>
        <v>0</v>
      </c>
      <c r="L181" s="45"/>
      <c r="M181" s="45">
        <f t="shared" ca="1" si="54"/>
        <v>0</v>
      </c>
      <c r="N181" s="257">
        <f t="shared" ca="1" si="46"/>
        <v>0</v>
      </c>
      <c r="O181" s="23"/>
      <c r="P181" s="255">
        <f t="shared" ca="1" si="47"/>
        <v>0</v>
      </c>
      <c r="Q181" s="163">
        <f t="shared" ca="1" si="48"/>
        <v>0</v>
      </c>
      <c r="R181" s="164">
        <f ca="1">NPV(Q180,K181:$K$244) + ($A$13+$A$14+$A$15)/POWER(1+Q180,$A$28-D181+1)</f>
        <v>0</v>
      </c>
      <c r="S181" s="164">
        <f ca="1">NPV(Q181,K181:$K$244) + ($A$13+$A$14+$A$15)/POWER(1+Q181,$A$28-D181+1)</f>
        <v>0</v>
      </c>
      <c r="T181" s="45">
        <f t="shared" ca="1" si="49"/>
        <v>0</v>
      </c>
      <c r="U181" s="45">
        <f t="shared" ca="1" si="55"/>
        <v>0</v>
      </c>
      <c r="V181" s="45">
        <f t="shared" ca="1" si="56"/>
        <v>0</v>
      </c>
      <c r="W181" s="45">
        <f t="shared" ca="1" si="50"/>
        <v>0</v>
      </c>
      <c r="X181" s="25">
        <f t="shared" ca="1" si="39"/>
        <v>0</v>
      </c>
      <c r="Z181" s="28">
        <f t="shared" ca="1" si="57"/>
        <v>0</v>
      </c>
      <c r="AA181" s="233"/>
      <c r="AB181" s="45">
        <f t="shared" ca="1" si="51"/>
        <v>0</v>
      </c>
      <c r="AC181" s="45">
        <f t="shared" ca="1" si="40"/>
        <v>0</v>
      </c>
      <c r="AD181" s="25">
        <f t="shared" ca="1" si="41"/>
        <v>0</v>
      </c>
    </row>
    <row r="182" spans="4:30" x14ac:dyDescent="0.35">
      <c r="D182" s="20">
        <v>178</v>
      </c>
      <c r="E182" s="21">
        <f t="shared" ca="1" si="52"/>
        <v>65015</v>
      </c>
      <c r="F182" s="44">
        <f t="shared" ca="1" si="42"/>
        <v>65379</v>
      </c>
      <c r="G182" s="22" t="s">
        <v>119</v>
      </c>
      <c r="H182" s="44">
        <f t="shared" ca="1" si="53"/>
        <v>65015</v>
      </c>
      <c r="I182" s="45">
        <f t="shared" ca="1" si="43"/>
        <v>0</v>
      </c>
      <c r="J182" s="45">
        <f t="shared" ca="1" si="44"/>
        <v>0</v>
      </c>
      <c r="K182" s="45">
        <f t="shared" ca="1" si="45"/>
        <v>0</v>
      </c>
      <c r="L182" s="45"/>
      <c r="M182" s="45">
        <f t="shared" ca="1" si="54"/>
        <v>0</v>
      </c>
      <c r="N182" s="257">
        <f t="shared" ca="1" si="46"/>
        <v>0</v>
      </c>
      <c r="O182" s="23"/>
      <c r="P182" s="255">
        <f t="shared" ca="1" si="47"/>
        <v>0</v>
      </c>
      <c r="Q182" s="163">
        <f t="shared" ca="1" si="48"/>
        <v>0</v>
      </c>
      <c r="R182" s="164">
        <f ca="1">NPV(Q181,K182:$K$244) + ($A$13+$A$14+$A$15)/POWER(1+Q181,$A$28-D182+1)</f>
        <v>0</v>
      </c>
      <c r="S182" s="164">
        <f ca="1">NPV(Q182,K182:$K$244) + ($A$13+$A$14+$A$15)/POWER(1+Q182,$A$28-D182+1)</f>
        <v>0</v>
      </c>
      <c r="T182" s="45">
        <f t="shared" ca="1" si="49"/>
        <v>0</v>
      </c>
      <c r="U182" s="45">
        <f t="shared" ca="1" si="55"/>
        <v>0</v>
      </c>
      <c r="V182" s="45">
        <f t="shared" ca="1" si="56"/>
        <v>0</v>
      </c>
      <c r="W182" s="45">
        <f t="shared" ca="1" si="50"/>
        <v>0</v>
      </c>
      <c r="X182" s="25">
        <f t="shared" ca="1" si="39"/>
        <v>0</v>
      </c>
      <c r="Z182" s="28">
        <f t="shared" ca="1" si="57"/>
        <v>0</v>
      </c>
      <c r="AA182" s="233"/>
      <c r="AB182" s="45">
        <f t="shared" ca="1" si="51"/>
        <v>0</v>
      </c>
      <c r="AC182" s="45">
        <f t="shared" ca="1" si="40"/>
        <v>0</v>
      </c>
      <c r="AD182" s="25">
        <f t="shared" ca="1" si="41"/>
        <v>0</v>
      </c>
    </row>
    <row r="183" spans="4:30" x14ac:dyDescent="0.35">
      <c r="D183" s="20">
        <v>179</v>
      </c>
      <c r="E183" s="21">
        <f t="shared" ca="1" si="52"/>
        <v>65380</v>
      </c>
      <c r="F183" s="44">
        <f t="shared" ca="1" si="42"/>
        <v>65744</v>
      </c>
      <c r="G183" s="22" t="s">
        <v>119</v>
      </c>
      <c r="H183" s="44">
        <f t="shared" ca="1" si="53"/>
        <v>65380</v>
      </c>
      <c r="I183" s="45">
        <f t="shared" ca="1" si="43"/>
        <v>0</v>
      </c>
      <c r="J183" s="45">
        <f t="shared" ca="1" si="44"/>
        <v>0</v>
      </c>
      <c r="K183" s="45">
        <f t="shared" ca="1" si="45"/>
        <v>0</v>
      </c>
      <c r="L183" s="45"/>
      <c r="M183" s="45">
        <f t="shared" ca="1" si="54"/>
        <v>0</v>
      </c>
      <c r="N183" s="257">
        <f t="shared" ca="1" si="46"/>
        <v>0</v>
      </c>
      <c r="O183" s="23"/>
      <c r="P183" s="255">
        <f t="shared" ca="1" si="47"/>
        <v>0</v>
      </c>
      <c r="Q183" s="163">
        <f t="shared" ca="1" si="48"/>
        <v>0</v>
      </c>
      <c r="R183" s="164">
        <f ca="1">NPV(Q182,K183:$K$244) + ($A$13+$A$14+$A$15)/POWER(1+Q182,$A$28-D183+1)</f>
        <v>0</v>
      </c>
      <c r="S183" s="164">
        <f ca="1">NPV(Q183,K183:$K$244) + ($A$13+$A$14+$A$15)/POWER(1+Q183,$A$28-D183+1)</f>
        <v>0</v>
      </c>
      <c r="T183" s="45">
        <f t="shared" ca="1" si="49"/>
        <v>0</v>
      </c>
      <c r="U183" s="45">
        <f t="shared" ca="1" si="55"/>
        <v>0</v>
      </c>
      <c r="V183" s="45">
        <f t="shared" ca="1" si="56"/>
        <v>0</v>
      </c>
      <c r="W183" s="45">
        <f t="shared" ca="1" si="50"/>
        <v>0</v>
      </c>
      <c r="X183" s="25">
        <f t="shared" ca="1" si="39"/>
        <v>0</v>
      </c>
      <c r="Z183" s="28">
        <f t="shared" ca="1" si="57"/>
        <v>0</v>
      </c>
      <c r="AA183" s="233"/>
      <c r="AB183" s="45">
        <f t="shared" ca="1" si="51"/>
        <v>0</v>
      </c>
      <c r="AC183" s="45">
        <f t="shared" ca="1" si="40"/>
        <v>0</v>
      </c>
      <c r="AD183" s="25">
        <f t="shared" ca="1" si="41"/>
        <v>0</v>
      </c>
    </row>
    <row r="184" spans="4:30" x14ac:dyDescent="0.35">
      <c r="D184" s="20">
        <v>180</v>
      </c>
      <c r="E184" s="21">
        <f t="shared" ca="1" si="52"/>
        <v>65745</v>
      </c>
      <c r="F184" s="44">
        <f t="shared" ca="1" si="42"/>
        <v>66110</v>
      </c>
      <c r="G184" s="22" t="s">
        <v>119</v>
      </c>
      <c r="H184" s="44">
        <f t="shared" ca="1" si="53"/>
        <v>65745</v>
      </c>
      <c r="I184" s="45">
        <f t="shared" ca="1" si="43"/>
        <v>0</v>
      </c>
      <c r="J184" s="45">
        <f t="shared" ca="1" si="44"/>
        <v>0</v>
      </c>
      <c r="K184" s="45">
        <f t="shared" ca="1" si="45"/>
        <v>0</v>
      </c>
      <c r="L184" s="45"/>
      <c r="M184" s="45">
        <f t="shared" ca="1" si="54"/>
        <v>0</v>
      </c>
      <c r="N184" s="257">
        <f t="shared" ca="1" si="46"/>
        <v>0</v>
      </c>
      <c r="O184" s="23"/>
      <c r="P184" s="255">
        <f t="shared" ca="1" si="47"/>
        <v>0</v>
      </c>
      <c r="Q184" s="163">
        <f t="shared" ca="1" si="48"/>
        <v>0</v>
      </c>
      <c r="R184" s="164">
        <f ca="1">NPV(Q183,K184:$K$244) + ($A$13+$A$14+$A$15)/POWER(1+Q183,$A$28-D184+1)</f>
        <v>0</v>
      </c>
      <c r="S184" s="164">
        <f ca="1">NPV(Q184,K184:$K$244) + ($A$13+$A$14+$A$15)/POWER(1+Q184,$A$28-D184+1)</f>
        <v>0</v>
      </c>
      <c r="T184" s="45">
        <f t="shared" ca="1" si="49"/>
        <v>0</v>
      </c>
      <c r="U184" s="45">
        <f t="shared" ca="1" si="55"/>
        <v>0</v>
      </c>
      <c r="V184" s="45">
        <f t="shared" ca="1" si="56"/>
        <v>0</v>
      </c>
      <c r="W184" s="45">
        <f t="shared" ca="1" si="50"/>
        <v>0</v>
      </c>
      <c r="X184" s="25">
        <f t="shared" ca="1" si="39"/>
        <v>0</v>
      </c>
      <c r="Z184" s="28">
        <f t="shared" ca="1" si="57"/>
        <v>0</v>
      </c>
      <c r="AA184" s="233"/>
      <c r="AB184" s="45">
        <f t="shared" ca="1" si="51"/>
        <v>0</v>
      </c>
      <c r="AC184" s="45">
        <f t="shared" ca="1" si="40"/>
        <v>0</v>
      </c>
      <c r="AD184" s="25">
        <f t="shared" ca="1" si="41"/>
        <v>0</v>
      </c>
    </row>
    <row r="185" spans="4:30" x14ac:dyDescent="0.35">
      <c r="D185" s="20">
        <v>181</v>
      </c>
      <c r="E185" s="21">
        <f t="shared" ca="1" si="52"/>
        <v>66111</v>
      </c>
      <c r="F185" s="44">
        <f t="shared" ca="1" si="42"/>
        <v>66475</v>
      </c>
      <c r="G185" s="22" t="s">
        <v>119</v>
      </c>
      <c r="H185" s="44">
        <f t="shared" ca="1" si="53"/>
        <v>66111</v>
      </c>
      <c r="I185" s="45">
        <f t="shared" ca="1" si="43"/>
        <v>0</v>
      </c>
      <c r="J185" s="45">
        <f t="shared" ca="1" si="44"/>
        <v>0</v>
      </c>
      <c r="K185" s="45">
        <f t="shared" ca="1" si="45"/>
        <v>0</v>
      </c>
      <c r="L185" s="45"/>
      <c r="M185" s="45">
        <f t="shared" ca="1" si="54"/>
        <v>0</v>
      </c>
      <c r="N185" s="257">
        <f t="shared" ca="1" si="46"/>
        <v>0</v>
      </c>
      <c r="O185" s="23"/>
      <c r="P185" s="255">
        <f t="shared" ca="1" si="47"/>
        <v>0</v>
      </c>
      <c r="Q185" s="163">
        <f t="shared" ca="1" si="48"/>
        <v>0</v>
      </c>
      <c r="R185" s="164">
        <f ca="1">NPV(Q184,K185:$K$244) + ($A$13+$A$14+$A$15)/POWER(1+Q184,$A$28-D185+1)</f>
        <v>0</v>
      </c>
      <c r="S185" s="164">
        <f ca="1">NPV(Q185,K185:$K$244) + ($A$13+$A$14+$A$15)/POWER(1+Q185,$A$28-D185+1)</f>
        <v>0</v>
      </c>
      <c r="T185" s="45">
        <f t="shared" ca="1" si="49"/>
        <v>0</v>
      </c>
      <c r="U185" s="45">
        <f t="shared" ca="1" si="55"/>
        <v>0</v>
      </c>
      <c r="V185" s="45">
        <f t="shared" ca="1" si="56"/>
        <v>0</v>
      </c>
      <c r="W185" s="45">
        <f t="shared" ca="1" si="50"/>
        <v>0</v>
      </c>
      <c r="X185" s="25">
        <f t="shared" ca="1" si="39"/>
        <v>0</v>
      </c>
      <c r="Z185" s="28">
        <f t="shared" ca="1" si="57"/>
        <v>0</v>
      </c>
      <c r="AA185" s="233"/>
      <c r="AB185" s="45">
        <f t="shared" ca="1" si="51"/>
        <v>0</v>
      </c>
      <c r="AC185" s="45">
        <f t="shared" ca="1" si="40"/>
        <v>0</v>
      </c>
      <c r="AD185" s="25">
        <f t="shared" ca="1" si="41"/>
        <v>0</v>
      </c>
    </row>
    <row r="186" spans="4:30" x14ac:dyDescent="0.35">
      <c r="D186" s="20">
        <v>182</v>
      </c>
      <c r="E186" s="21">
        <f t="shared" ca="1" si="52"/>
        <v>66476</v>
      </c>
      <c r="F186" s="44">
        <f t="shared" ca="1" si="42"/>
        <v>66840</v>
      </c>
      <c r="G186" s="22" t="s">
        <v>119</v>
      </c>
      <c r="H186" s="44">
        <f t="shared" ca="1" si="53"/>
        <v>66476</v>
      </c>
      <c r="I186" s="45">
        <f t="shared" ca="1" si="43"/>
        <v>0</v>
      </c>
      <c r="J186" s="45">
        <f t="shared" ca="1" si="44"/>
        <v>0</v>
      </c>
      <c r="K186" s="45">
        <f t="shared" ca="1" si="45"/>
        <v>0</v>
      </c>
      <c r="L186" s="45"/>
      <c r="M186" s="45">
        <f t="shared" ca="1" si="54"/>
        <v>0</v>
      </c>
      <c r="N186" s="257">
        <f t="shared" ca="1" si="46"/>
        <v>0</v>
      </c>
      <c r="O186" s="23"/>
      <c r="P186" s="255">
        <f t="shared" ca="1" si="47"/>
        <v>0</v>
      </c>
      <c r="Q186" s="163">
        <f t="shared" ca="1" si="48"/>
        <v>0</v>
      </c>
      <c r="R186" s="164">
        <f ca="1">NPV(Q185,K186:$K$244) + ($A$13+$A$14+$A$15)/POWER(1+Q185,$A$28-D186+1)</f>
        <v>0</v>
      </c>
      <c r="S186" s="164">
        <f ca="1">NPV(Q186,K186:$K$244) + ($A$13+$A$14+$A$15)/POWER(1+Q186,$A$28-D186+1)</f>
        <v>0</v>
      </c>
      <c r="T186" s="45">
        <f t="shared" ca="1" si="49"/>
        <v>0</v>
      </c>
      <c r="U186" s="45">
        <f t="shared" ca="1" si="55"/>
        <v>0</v>
      </c>
      <c r="V186" s="45">
        <f t="shared" ca="1" si="56"/>
        <v>0</v>
      </c>
      <c r="W186" s="45">
        <f t="shared" ca="1" si="50"/>
        <v>0</v>
      </c>
      <c r="X186" s="25">
        <f t="shared" ca="1" si="39"/>
        <v>0</v>
      </c>
      <c r="Z186" s="28">
        <f t="shared" ca="1" si="57"/>
        <v>0</v>
      </c>
      <c r="AA186" s="233"/>
      <c r="AB186" s="45">
        <f t="shared" ca="1" si="51"/>
        <v>0</v>
      </c>
      <c r="AC186" s="45">
        <f t="shared" ca="1" si="40"/>
        <v>0</v>
      </c>
      <c r="AD186" s="25">
        <f t="shared" ca="1" si="41"/>
        <v>0</v>
      </c>
    </row>
    <row r="187" spans="4:30" x14ac:dyDescent="0.35">
      <c r="D187" s="20">
        <v>183</v>
      </c>
      <c r="E187" s="21">
        <f t="shared" ca="1" si="52"/>
        <v>66841</v>
      </c>
      <c r="F187" s="44">
        <f t="shared" ca="1" si="42"/>
        <v>67205</v>
      </c>
      <c r="G187" s="22" t="s">
        <v>119</v>
      </c>
      <c r="H187" s="44">
        <f t="shared" ca="1" si="53"/>
        <v>66841</v>
      </c>
      <c r="I187" s="45">
        <f t="shared" ca="1" si="43"/>
        <v>0</v>
      </c>
      <c r="J187" s="45">
        <f t="shared" ca="1" si="44"/>
        <v>0</v>
      </c>
      <c r="K187" s="45">
        <f t="shared" ca="1" si="45"/>
        <v>0</v>
      </c>
      <c r="L187" s="45"/>
      <c r="M187" s="45">
        <f t="shared" ca="1" si="54"/>
        <v>0</v>
      </c>
      <c r="N187" s="257">
        <f t="shared" ca="1" si="46"/>
        <v>0</v>
      </c>
      <c r="O187" s="23"/>
      <c r="P187" s="255">
        <f t="shared" ca="1" si="47"/>
        <v>0</v>
      </c>
      <c r="Q187" s="163">
        <f t="shared" ca="1" si="48"/>
        <v>0</v>
      </c>
      <c r="R187" s="164">
        <f ca="1">NPV(Q186,K187:$K$244) + ($A$13+$A$14+$A$15)/POWER(1+Q186,$A$28-D187+1)</f>
        <v>0</v>
      </c>
      <c r="S187" s="164">
        <f ca="1">NPV(Q187,K187:$K$244) + ($A$13+$A$14+$A$15)/POWER(1+Q187,$A$28-D187+1)</f>
        <v>0</v>
      </c>
      <c r="T187" s="45">
        <f t="shared" ca="1" si="49"/>
        <v>0</v>
      </c>
      <c r="U187" s="45">
        <f t="shared" ca="1" si="55"/>
        <v>0</v>
      </c>
      <c r="V187" s="45">
        <f t="shared" ca="1" si="56"/>
        <v>0</v>
      </c>
      <c r="W187" s="45">
        <f t="shared" ca="1" si="50"/>
        <v>0</v>
      </c>
      <c r="X187" s="25">
        <f t="shared" ca="1" si="39"/>
        <v>0</v>
      </c>
      <c r="Z187" s="28">
        <f t="shared" ca="1" si="57"/>
        <v>0</v>
      </c>
      <c r="AA187" s="233"/>
      <c r="AB187" s="45">
        <f t="shared" ca="1" si="51"/>
        <v>0</v>
      </c>
      <c r="AC187" s="45">
        <f t="shared" ca="1" si="40"/>
        <v>0</v>
      </c>
      <c r="AD187" s="25">
        <f t="shared" ca="1" si="41"/>
        <v>0</v>
      </c>
    </row>
    <row r="188" spans="4:30" x14ac:dyDescent="0.35">
      <c r="D188" s="20">
        <v>184</v>
      </c>
      <c r="E188" s="21">
        <f t="shared" ca="1" si="52"/>
        <v>67206</v>
      </c>
      <c r="F188" s="44">
        <f t="shared" ca="1" si="42"/>
        <v>67571</v>
      </c>
      <c r="G188" s="22" t="s">
        <v>119</v>
      </c>
      <c r="H188" s="44">
        <f t="shared" ca="1" si="53"/>
        <v>67206</v>
      </c>
      <c r="I188" s="45">
        <f t="shared" ca="1" si="43"/>
        <v>0</v>
      </c>
      <c r="J188" s="45">
        <f t="shared" ca="1" si="44"/>
        <v>0</v>
      </c>
      <c r="K188" s="45">
        <f t="shared" ca="1" si="45"/>
        <v>0</v>
      </c>
      <c r="L188" s="45"/>
      <c r="M188" s="45">
        <f t="shared" ca="1" si="54"/>
        <v>0</v>
      </c>
      <c r="N188" s="257">
        <f t="shared" ca="1" si="46"/>
        <v>0</v>
      </c>
      <c r="O188" s="23"/>
      <c r="P188" s="255">
        <f t="shared" ca="1" si="47"/>
        <v>0</v>
      </c>
      <c r="Q188" s="163">
        <f t="shared" ca="1" si="48"/>
        <v>0</v>
      </c>
      <c r="R188" s="164">
        <f ca="1">NPV(Q187,K188:$K$244) + ($A$13+$A$14+$A$15)/POWER(1+Q187,$A$28-D188+1)</f>
        <v>0</v>
      </c>
      <c r="S188" s="164">
        <f ca="1">NPV(Q188,K188:$K$244) + ($A$13+$A$14+$A$15)/POWER(1+Q188,$A$28-D188+1)</f>
        <v>0</v>
      </c>
      <c r="T188" s="45">
        <f t="shared" ca="1" si="49"/>
        <v>0</v>
      </c>
      <c r="U188" s="45">
        <f t="shared" ca="1" si="55"/>
        <v>0</v>
      </c>
      <c r="V188" s="45">
        <f t="shared" ca="1" si="56"/>
        <v>0</v>
      </c>
      <c r="W188" s="45">
        <f t="shared" ca="1" si="50"/>
        <v>0</v>
      </c>
      <c r="X188" s="25">
        <f t="shared" ca="1" si="39"/>
        <v>0</v>
      </c>
      <c r="Z188" s="28">
        <f t="shared" ca="1" si="57"/>
        <v>0</v>
      </c>
      <c r="AA188" s="233"/>
      <c r="AB188" s="45">
        <f t="shared" ca="1" si="51"/>
        <v>0</v>
      </c>
      <c r="AC188" s="45">
        <f t="shared" ca="1" si="40"/>
        <v>0</v>
      </c>
      <c r="AD188" s="25">
        <f t="shared" ca="1" si="41"/>
        <v>0</v>
      </c>
    </row>
    <row r="189" spans="4:30" x14ac:dyDescent="0.35">
      <c r="D189" s="20">
        <v>185</v>
      </c>
      <c r="E189" s="21">
        <f t="shared" ca="1" si="52"/>
        <v>67572</v>
      </c>
      <c r="F189" s="44">
        <f t="shared" ca="1" si="42"/>
        <v>67936</v>
      </c>
      <c r="G189" s="22" t="s">
        <v>119</v>
      </c>
      <c r="H189" s="44">
        <f t="shared" ca="1" si="53"/>
        <v>67572</v>
      </c>
      <c r="I189" s="45">
        <f t="shared" ca="1" si="43"/>
        <v>0</v>
      </c>
      <c r="J189" s="45">
        <f t="shared" ca="1" si="44"/>
        <v>0</v>
      </c>
      <c r="K189" s="45">
        <f t="shared" ca="1" si="45"/>
        <v>0</v>
      </c>
      <c r="L189" s="45"/>
      <c r="M189" s="45">
        <f t="shared" ca="1" si="54"/>
        <v>0</v>
      </c>
      <c r="N189" s="257">
        <f t="shared" ca="1" si="46"/>
        <v>0</v>
      </c>
      <c r="O189" s="23"/>
      <c r="P189" s="255">
        <f t="shared" ca="1" si="47"/>
        <v>0</v>
      </c>
      <c r="Q189" s="163">
        <f t="shared" ca="1" si="48"/>
        <v>0</v>
      </c>
      <c r="R189" s="164">
        <f ca="1">NPV(Q188,K189:$K$244) + ($A$13+$A$14+$A$15)/POWER(1+Q188,$A$28-D189+1)</f>
        <v>0</v>
      </c>
      <c r="S189" s="164">
        <f ca="1">NPV(Q189,K189:$K$244) + ($A$13+$A$14+$A$15)/POWER(1+Q189,$A$28-D189+1)</f>
        <v>0</v>
      </c>
      <c r="T189" s="45">
        <f t="shared" ca="1" si="49"/>
        <v>0</v>
      </c>
      <c r="U189" s="45">
        <f t="shared" ca="1" si="55"/>
        <v>0</v>
      </c>
      <c r="V189" s="45">
        <f t="shared" ca="1" si="56"/>
        <v>0</v>
      </c>
      <c r="W189" s="45">
        <f t="shared" ca="1" si="50"/>
        <v>0</v>
      </c>
      <c r="X189" s="25">
        <f t="shared" ca="1" si="39"/>
        <v>0</v>
      </c>
      <c r="Z189" s="28">
        <f t="shared" ca="1" si="57"/>
        <v>0</v>
      </c>
      <c r="AA189" s="233"/>
      <c r="AB189" s="45">
        <f t="shared" ca="1" si="51"/>
        <v>0</v>
      </c>
      <c r="AC189" s="45">
        <f t="shared" ca="1" si="40"/>
        <v>0</v>
      </c>
      <c r="AD189" s="25">
        <f t="shared" ca="1" si="41"/>
        <v>0</v>
      </c>
    </row>
    <row r="190" spans="4:30" x14ac:dyDescent="0.35">
      <c r="D190" s="20">
        <v>186</v>
      </c>
      <c r="E190" s="21">
        <f t="shared" ca="1" si="52"/>
        <v>67937</v>
      </c>
      <c r="F190" s="44">
        <f t="shared" ca="1" si="42"/>
        <v>68301</v>
      </c>
      <c r="G190" s="22" t="s">
        <v>119</v>
      </c>
      <c r="H190" s="44">
        <f t="shared" ca="1" si="53"/>
        <v>67937</v>
      </c>
      <c r="I190" s="45">
        <f t="shared" ca="1" si="43"/>
        <v>0</v>
      </c>
      <c r="J190" s="45">
        <f t="shared" ca="1" si="44"/>
        <v>0</v>
      </c>
      <c r="K190" s="45">
        <f t="shared" ca="1" si="45"/>
        <v>0</v>
      </c>
      <c r="L190" s="45"/>
      <c r="M190" s="45">
        <f t="shared" ca="1" si="54"/>
        <v>0</v>
      </c>
      <c r="N190" s="257">
        <f t="shared" ca="1" si="46"/>
        <v>0</v>
      </c>
      <c r="O190" s="23"/>
      <c r="P190" s="255">
        <f t="shared" ca="1" si="47"/>
        <v>0</v>
      </c>
      <c r="Q190" s="163">
        <f t="shared" ca="1" si="48"/>
        <v>0</v>
      </c>
      <c r="R190" s="164">
        <f ca="1">NPV(Q189,K190:$K$244) + ($A$13+$A$14+$A$15)/POWER(1+Q189,$A$28-D190+1)</f>
        <v>0</v>
      </c>
      <c r="S190" s="164">
        <f ca="1">NPV(Q190,K190:$K$244) + ($A$13+$A$14+$A$15)/POWER(1+Q190,$A$28-D190+1)</f>
        <v>0</v>
      </c>
      <c r="T190" s="45">
        <f t="shared" ca="1" si="49"/>
        <v>0</v>
      </c>
      <c r="U190" s="45">
        <f t="shared" ca="1" si="55"/>
        <v>0</v>
      </c>
      <c r="V190" s="45">
        <f t="shared" ca="1" si="56"/>
        <v>0</v>
      </c>
      <c r="W190" s="45">
        <f t="shared" ca="1" si="50"/>
        <v>0</v>
      </c>
      <c r="X190" s="25">
        <f t="shared" ca="1" si="39"/>
        <v>0</v>
      </c>
      <c r="Z190" s="28">
        <f t="shared" ca="1" si="57"/>
        <v>0</v>
      </c>
      <c r="AA190" s="233"/>
      <c r="AB190" s="45">
        <f t="shared" ca="1" si="51"/>
        <v>0</v>
      </c>
      <c r="AC190" s="45">
        <f t="shared" ca="1" si="40"/>
        <v>0</v>
      </c>
      <c r="AD190" s="25">
        <f t="shared" ca="1" si="41"/>
        <v>0</v>
      </c>
    </row>
    <row r="191" spans="4:30" x14ac:dyDescent="0.35">
      <c r="D191" s="20">
        <v>187</v>
      </c>
      <c r="E191" s="21">
        <f t="shared" ca="1" si="52"/>
        <v>68302</v>
      </c>
      <c r="F191" s="44">
        <f t="shared" ca="1" si="42"/>
        <v>68666</v>
      </c>
      <c r="G191" s="22" t="s">
        <v>119</v>
      </c>
      <c r="H191" s="44">
        <f t="shared" ca="1" si="53"/>
        <v>68302</v>
      </c>
      <c r="I191" s="45">
        <f t="shared" ca="1" si="43"/>
        <v>0</v>
      </c>
      <c r="J191" s="45">
        <f t="shared" ca="1" si="44"/>
        <v>0</v>
      </c>
      <c r="K191" s="45">
        <f t="shared" ca="1" si="45"/>
        <v>0</v>
      </c>
      <c r="L191" s="45"/>
      <c r="M191" s="45">
        <f t="shared" ca="1" si="54"/>
        <v>0</v>
      </c>
      <c r="N191" s="257">
        <f t="shared" ca="1" si="46"/>
        <v>0</v>
      </c>
      <c r="O191" s="23"/>
      <c r="P191" s="255">
        <f t="shared" ca="1" si="47"/>
        <v>0</v>
      </c>
      <c r="Q191" s="163">
        <f t="shared" ca="1" si="48"/>
        <v>0</v>
      </c>
      <c r="R191" s="164">
        <f ca="1">NPV(Q190,K191:$K$244) + ($A$13+$A$14+$A$15)/POWER(1+Q190,$A$28-D191+1)</f>
        <v>0</v>
      </c>
      <c r="S191" s="164">
        <f ca="1">NPV(Q191,K191:$K$244) + ($A$13+$A$14+$A$15)/POWER(1+Q191,$A$28-D191+1)</f>
        <v>0</v>
      </c>
      <c r="T191" s="45">
        <f t="shared" ca="1" si="49"/>
        <v>0</v>
      </c>
      <c r="U191" s="45">
        <f t="shared" ca="1" si="55"/>
        <v>0</v>
      </c>
      <c r="V191" s="45">
        <f t="shared" ca="1" si="56"/>
        <v>0</v>
      </c>
      <c r="W191" s="45">
        <f t="shared" ca="1" si="50"/>
        <v>0</v>
      </c>
      <c r="X191" s="25">
        <f t="shared" ca="1" si="39"/>
        <v>0</v>
      </c>
      <c r="Z191" s="28">
        <f t="shared" ca="1" si="57"/>
        <v>0</v>
      </c>
      <c r="AA191" s="233"/>
      <c r="AB191" s="45">
        <f t="shared" ca="1" si="51"/>
        <v>0</v>
      </c>
      <c r="AC191" s="45">
        <f t="shared" ca="1" si="40"/>
        <v>0</v>
      </c>
      <c r="AD191" s="25">
        <f t="shared" ca="1" si="41"/>
        <v>0</v>
      </c>
    </row>
    <row r="192" spans="4:30" x14ac:dyDescent="0.35">
      <c r="D192" s="20">
        <v>188</v>
      </c>
      <c r="E192" s="21">
        <f t="shared" ca="1" si="52"/>
        <v>68667</v>
      </c>
      <c r="F192" s="44">
        <f t="shared" ca="1" si="42"/>
        <v>69032</v>
      </c>
      <c r="G192" s="22" t="s">
        <v>119</v>
      </c>
      <c r="H192" s="44">
        <f t="shared" ca="1" si="53"/>
        <v>68667</v>
      </c>
      <c r="I192" s="45">
        <f t="shared" ca="1" si="43"/>
        <v>0</v>
      </c>
      <c r="J192" s="45">
        <f t="shared" ca="1" si="44"/>
        <v>0</v>
      </c>
      <c r="K192" s="45">
        <f t="shared" ca="1" si="45"/>
        <v>0</v>
      </c>
      <c r="L192" s="45"/>
      <c r="M192" s="45">
        <f t="shared" ca="1" si="54"/>
        <v>0</v>
      </c>
      <c r="N192" s="257">
        <f t="shared" ca="1" si="46"/>
        <v>0</v>
      </c>
      <c r="O192" s="23"/>
      <c r="P192" s="255">
        <f t="shared" ca="1" si="47"/>
        <v>0</v>
      </c>
      <c r="Q192" s="163">
        <f t="shared" ca="1" si="48"/>
        <v>0</v>
      </c>
      <c r="R192" s="164">
        <f ca="1">NPV(Q191,K192:$K$244) + ($A$13+$A$14+$A$15)/POWER(1+Q191,$A$28-D192+1)</f>
        <v>0</v>
      </c>
      <c r="S192" s="164">
        <f ca="1">NPV(Q192,K192:$K$244) + ($A$13+$A$14+$A$15)/POWER(1+Q192,$A$28-D192+1)</f>
        <v>0</v>
      </c>
      <c r="T192" s="45">
        <f t="shared" ca="1" si="49"/>
        <v>0</v>
      </c>
      <c r="U192" s="45">
        <f t="shared" ca="1" si="55"/>
        <v>0</v>
      </c>
      <c r="V192" s="45">
        <f t="shared" ca="1" si="56"/>
        <v>0</v>
      </c>
      <c r="W192" s="45">
        <f t="shared" ca="1" si="50"/>
        <v>0</v>
      </c>
      <c r="X192" s="25">
        <f t="shared" ca="1" si="39"/>
        <v>0</v>
      </c>
      <c r="Z192" s="28">
        <f t="shared" ca="1" si="57"/>
        <v>0</v>
      </c>
      <c r="AA192" s="233"/>
      <c r="AB192" s="45">
        <f t="shared" ca="1" si="51"/>
        <v>0</v>
      </c>
      <c r="AC192" s="45">
        <f t="shared" ca="1" si="40"/>
        <v>0</v>
      </c>
      <c r="AD192" s="25">
        <f t="shared" ca="1" si="41"/>
        <v>0</v>
      </c>
    </row>
    <row r="193" spans="4:30" x14ac:dyDescent="0.35">
      <c r="D193" s="20">
        <v>189</v>
      </c>
      <c r="E193" s="21">
        <f t="shared" ca="1" si="52"/>
        <v>69033</v>
      </c>
      <c r="F193" s="44">
        <f t="shared" ca="1" si="42"/>
        <v>69397</v>
      </c>
      <c r="G193" s="22" t="s">
        <v>119</v>
      </c>
      <c r="H193" s="44">
        <f t="shared" ca="1" si="53"/>
        <v>69033</v>
      </c>
      <c r="I193" s="45">
        <f t="shared" ca="1" si="43"/>
        <v>0</v>
      </c>
      <c r="J193" s="45">
        <f t="shared" ca="1" si="44"/>
        <v>0</v>
      </c>
      <c r="K193" s="45">
        <f t="shared" ca="1" si="45"/>
        <v>0</v>
      </c>
      <c r="L193" s="45"/>
      <c r="M193" s="45">
        <f t="shared" ca="1" si="54"/>
        <v>0</v>
      </c>
      <c r="N193" s="257">
        <f t="shared" ca="1" si="46"/>
        <v>0</v>
      </c>
      <c r="O193" s="23"/>
      <c r="P193" s="255">
        <f t="shared" ca="1" si="47"/>
        <v>0</v>
      </c>
      <c r="Q193" s="163">
        <f t="shared" ca="1" si="48"/>
        <v>0</v>
      </c>
      <c r="R193" s="164">
        <f ca="1">NPV(Q192,K193:$K$244) + ($A$13+$A$14+$A$15)/POWER(1+Q192,$A$28-D193+1)</f>
        <v>0</v>
      </c>
      <c r="S193" s="164">
        <f ca="1">NPV(Q193,K193:$K$244) + ($A$13+$A$14+$A$15)/POWER(1+Q193,$A$28-D193+1)</f>
        <v>0</v>
      </c>
      <c r="T193" s="45">
        <f t="shared" ca="1" si="49"/>
        <v>0</v>
      </c>
      <c r="U193" s="45">
        <f t="shared" ca="1" si="55"/>
        <v>0</v>
      </c>
      <c r="V193" s="45">
        <f t="shared" ca="1" si="56"/>
        <v>0</v>
      </c>
      <c r="W193" s="45">
        <f t="shared" ca="1" si="50"/>
        <v>0</v>
      </c>
      <c r="X193" s="25">
        <f t="shared" ca="1" si="39"/>
        <v>0</v>
      </c>
      <c r="Z193" s="28">
        <f t="shared" ca="1" si="57"/>
        <v>0</v>
      </c>
      <c r="AA193" s="233"/>
      <c r="AB193" s="45">
        <f t="shared" ca="1" si="51"/>
        <v>0</v>
      </c>
      <c r="AC193" s="45">
        <f t="shared" ca="1" si="40"/>
        <v>0</v>
      </c>
      <c r="AD193" s="25">
        <f t="shared" ca="1" si="41"/>
        <v>0</v>
      </c>
    </row>
    <row r="194" spans="4:30" x14ac:dyDescent="0.35">
      <c r="D194" s="20">
        <v>190</v>
      </c>
      <c r="E194" s="21">
        <f t="shared" ca="1" si="52"/>
        <v>69398</v>
      </c>
      <c r="F194" s="44">
        <f t="shared" ca="1" si="42"/>
        <v>69762</v>
      </c>
      <c r="G194" s="22" t="s">
        <v>119</v>
      </c>
      <c r="H194" s="44">
        <f t="shared" ca="1" si="53"/>
        <v>69398</v>
      </c>
      <c r="I194" s="45">
        <f t="shared" ca="1" si="43"/>
        <v>0</v>
      </c>
      <c r="J194" s="45">
        <f t="shared" ca="1" si="44"/>
        <v>0</v>
      </c>
      <c r="K194" s="45">
        <f t="shared" ca="1" si="45"/>
        <v>0</v>
      </c>
      <c r="L194" s="45"/>
      <c r="M194" s="45">
        <f t="shared" ca="1" si="54"/>
        <v>0</v>
      </c>
      <c r="N194" s="257">
        <f t="shared" ca="1" si="46"/>
        <v>0</v>
      </c>
      <c r="O194" s="23"/>
      <c r="P194" s="255">
        <f t="shared" ca="1" si="47"/>
        <v>0</v>
      </c>
      <c r="Q194" s="163">
        <f t="shared" ca="1" si="48"/>
        <v>0</v>
      </c>
      <c r="R194" s="164">
        <f ca="1">NPV(Q193,K194:$K$244) + ($A$13+$A$14+$A$15)/POWER(1+Q193,$A$28-D194+1)</f>
        <v>0</v>
      </c>
      <c r="S194" s="164">
        <f ca="1">NPV(Q194,K194:$K$244) + ($A$13+$A$14+$A$15)/POWER(1+Q194,$A$28-D194+1)</f>
        <v>0</v>
      </c>
      <c r="T194" s="45">
        <f t="shared" ca="1" si="49"/>
        <v>0</v>
      </c>
      <c r="U194" s="45">
        <f t="shared" ca="1" si="55"/>
        <v>0</v>
      </c>
      <c r="V194" s="45">
        <f t="shared" ca="1" si="56"/>
        <v>0</v>
      </c>
      <c r="W194" s="45">
        <f t="shared" ca="1" si="50"/>
        <v>0</v>
      </c>
      <c r="X194" s="25">
        <f t="shared" ca="1" si="39"/>
        <v>0</v>
      </c>
      <c r="Z194" s="28">
        <f t="shared" ca="1" si="57"/>
        <v>0</v>
      </c>
      <c r="AA194" s="233"/>
      <c r="AB194" s="45">
        <f t="shared" ca="1" si="51"/>
        <v>0</v>
      </c>
      <c r="AC194" s="45">
        <f t="shared" ca="1" si="40"/>
        <v>0</v>
      </c>
      <c r="AD194" s="25">
        <f t="shared" ca="1" si="41"/>
        <v>0</v>
      </c>
    </row>
    <row r="195" spans="4:30" x14ac:dyDescent="0.35">
      <c r="D195" s="20">
        <v>191</v>
      </c>
      <c r="E195" s="21">
        <f t="shared" ca="1" si="52"/>
        <v>69763</v>
      </c>
      <c r="F195" s="44">
        <f t="shared" ca="1" si="42"/>
        <v>70127</v>
      </c>
      <c r="G195" s="22" t="s">
        <v>119</v>
      </c>
      <c r="H195" s="44">
        <f t="shared" ca="1" si="53"/>
        <v>69763</v>
      </c>
      <c r="I195" s="45">
        <f t="shared" ca="1" si="43"/>
        <v>0</v>
      </c>
      <c r="J195" s="45">
        <f t="shared" ca="1" si="44"/>
        <v>0</v>
      </c>
      <c r="K195" s="45">
        <f t="shared" ca="1" si="45"/>
        <v>0</v>
      </c>
      <c r="L195" s="45"/>
      <c r="M195" s="45">
        <f t="shared" ca="1" si="54"/>
        <v>0</v>
      </c>
      <c r="N195" s="257">
        <f t="shared" ca="1" si="46"/>
        <v>0</v>
      </c>
      <c r="O195" s="23"/>
      <c r="P195" s="255">
        <f t="shared" ca="1" si="47"/>
        <v>0</v>
      </c>
      <c r="Q195" s="163">
        <f t="shared" ca="1" si="48"/>
        <v>0</v>
      </c>
      <c r="R195" s="164">
        <f ca="1">NPV(Q194,K195:$K$244) + ($A$13+$A$14+$A$15)/POWER(1+Q194,$A$28-D195+1)</f>
        <v>0</v>
      </c>
      <c r="S195" s="164">
        <f ca="1">NPV(Q195,K195:$K$244) + ($A$13+$A$14+$A$15)/POWER(1+Q195,$A$28-D195+1)</f>
        <v>0</v>
      </c>
      <c r="T195" s="45">
        <f t="shared" ca="1" si="49"/>
        <v>0</v>
      </c>
      <c r="U195" s="45">
        <f t="shared" ca="1" si="55"/>
        <v>0</v>
      </c>
      <c r="V195" s="45">
        <f t="shared" ca="1" si="56"/>
        <v>0</v>
      </c>
      <c r="W195" s="45">
        <f t="shared" ca="1" si="50"/>
        <v>0</v>
      </c>
      <c r="X195" s="25">
        <f t="shared" ca="1" si="39"/>
        <v>0</v>
      </c>
      <c r="Z195" s="28">
        <f t="shared" ca="1" si="57"/>
        <v>0</v>
      </c>
      <c r="AA195" s="233"/>
      <c r="AB195" s="45">
        <f t="shared" ca="1" si="51"/>
        <v>0</v>
      </c>
      <c r="AC195" s="45">
        <f t="shared" ca="1" si="40"/>
        <v>0</v>
      </c>
      <c r="AD195" s="25">
        <f t="shared" ca="1" si="41"/>
        <v>0</v>
      </c>
    </row>
    <row r="196" spans="4:30" x14ac:dyDescent="0.35">
      <c r="D196" s="20">
        <v>192</v>
      </c>
      <c r="E196" s="21">
        <f t="shared" ca="1" si="52"/>
        <v>70128</v>
      </c>
      <c r="F196" s="44">
        <f t="shared" ca="1" si="42"/>
        <v>70493</v>
      </c>
      <c r="G196" s="22" t="s">
        <v>119</v>
      </c>
      <c r="H196" s="44">
        <f t="shared" ca="1" si="53"/>
        <v>70128</v>
      </c>
      <c r="I196" s="45">
        <f t="shared" ca="1" si="43"/>
        <v>0</v>
      </c>
      <c r="J196" s="45">
        <f t="shared" ca="1" si="44"/>
        <v>0</v>
      </c>
      <c r="K196" s="45">
        <f t="shared" ca="1" si="45"/>
        <v>0</v>
      </c>
      <c r="L196" s="45"/>
      <c r="M196" s="45">
        <f t="shared" ca="1" si="54"/>
        <v>0</v>
      </c>
      <c r="N196" s="257">
        <f t="shared" ca="1" si="46"/>
        <v>0</v>
      </c>
      <c r="O196" s="23"/>
      <c r="P196" s="255">
        <f t="shared" ca="1" si="47"/>
        <v>0</v>
      </c>
      <c r="Q196" s="163">
        <f t="shared" ca="1" si="48"/>
        <v>0</v>
      </c>
      <c r="R196" s="164">
        <f ca="1">NPV(Q195,K196:$K$244) + ($A$13+$A$14+$A$15)/POWER(1+Q195,$A$28-D196+1)</f>
        <v>0</v>
      </c>
      <c r="S196" s="164">
        <f ca="1">NPV(Q196,K196:$K$244) + ($A$13+$A$14+$A$15)/POWER(1+Q196,$A$28-D196+1)</f>
        <v>0</v>
      </c>
      <c r="T196" s="45">
        <f t="shared" ca="1" si="49"/>
        <v>0</v>
      </c>
      <c r="U196" s="45">
        <f t="shared" ca="1" si="55"/>
        <v>0</v>
      </c>
      <c r="V196" s="45">
        <f t="shared" ca="1" si="56"/>
        <v>0</v>
      </c>
      <c r="W196" s="45">
        <f t="shared" ca="1" si="50"/>
        <v>0</v>
      </c>
      <c r="X196" s="25">
        <f t="shared" ref="X196:X244" ca="1" si="58">T196+W196+U196+V196</f>
        <v>0</v>
      </c>
      <c r="Z196" s="28">
        <f t="shared" ca="1" si="57"/>
        <v>0</v>
      </c>
      <c r="AA196" s="233"/>
      <c r="AB196" s="45">
        <f t="shared" ca="1" si="51"/>
        <v>0</v>
      </c>
      <c r="AC196" s="45">
        <f t="shared" ref="AC196:AC244" ca="1" si="59">W196</f>
        <v>0</v>
      </c>
      <c r="AD196" s="25">
        <f t="shared" ref="AD196:AD244" ca="1" si="60">Z196-AA196-AB196+AC196</f>
        <v>0</v>
      </c>
    </row>
    <row r="197" spans="4:30" x14ac:dyDescent="0.35">
      <c r="D197" s="20">
        <v>193</v>
      </c>
      <c r="E197" s="21">
        <f t="shared" ca="1" si="52"/>
        <v>70494</v>
      </c>
      <c r="F197" s="44">
        <f t="shared" ref="F197:F244" ca="1" si="61">E198-1</f>
        <v>70858</v>
      </c>
      <c r="G197" s="22" t="s">
        <v>119</v>
      </c>
      <c r="H197" s="44">
        <f t="shared" ca="1" si="53"/>
        <v>70494</v>
      </c>
      <c r="I197" s="45">
        <f t="shared" ref="I197:I244" ca="1" si="62">IF(D197&gt;$A$28,0,$A$9)</f>
        <v>0</v>
      </c>
      <c r="J197" s="45">
        <f t="shared" ref="J197:J244" ca="1" si="63">IF(D197&gt;$A$28,0,$A$10)</f>
        <v>0</v>
      </c>
      <c r="K197" s="45">
        <f t="shared" ref="K197:K244" ca="1" si="64">IF(D197&gt;$A$28,0,$A$11)</f>
        <v>0</v>
      </c>
      <c r="L197" s="45"/>
      <c r="M197" s="45">
        <f t="shared" ca="1" si="54"/>
        <v>0</v>
      </c>
      <c r="N197" s="257">
        <f t="shared" ref="N197:N244" ca="1" si="65">$A$6</f>
        <v>0</v>
      </c>
      <c r="O197" s="23"/>
      <c r="P197" s="255">
        <f t="shared" ref="P197:P244" ca="1" si="66">$A$7</f>
        <v>0</v>
      </c>
      <c r="Q197" s="163">
        <f t="shared" ref="Q197:Q244" ca="1" si="67">$A$8</f>
        <v>0</v>
      </c>
      <c r="R197" s="164">
        <f ca="1">NPV(Q196,K197:$K$244) + ($A$13+$A$14+$A$15)/POWER(1+Q196,$A$28-D197+1)</f>
        <v>0</v>
      </c>
      <c r="S197" s="164">
        <f ca="1">NPV(Q197,K197:$K$244) + ($A$13+$A$14+$A$15)/POWER(1+Q197,$A$28-D197+1)</f>
        <v>0</v>
      </c>
      <c r="T197" s="45">
        <f t="shared" ref="T197:T244" ca="1" si="68">IF(ISBLANK(G197),0,X196)</f>
        <v>0</v>
      </c>
      <c r="U197" s="45">
        <f t="shared" ca="1" si="55"/>
        <v>0</v>
      </c>
      <c r="V197" s="45">
        <f t="shared" ca="1" si="56"/>
        <v>0</v>
      </c>
      <c r="W197" s="45">
        <f t="shared" ref="W197:W244" ca="1" si="69">S197-R197</f>
        <v>0</v>
      </c>
      <c r="X197" s="25">
        <f t="shared" ca="1" si="58"/>
        <v>0</v>
      </c>
      <c r="Z197" s="28">
        <f t="shared" ca="1" si="57"/>
        <v>0</v>
      </c>
      <c r="AA197" s="233"/>
      <c r="AB197" s="45">
        <f t="shared" ref="AB197:AB244" ca="1" si="70">IFERROR(Z197/($A$42-D197+1),0)</f>
        <v>0</v>
      </c>
      <c r="AC197" s="45">
        <f t="shared" ca="1" si="59"/>
        <v>0</v>
      </c>
      <c r="AD197" s="25">
        <f t="shared" ca="1" si="60"/>
        <v>0</v>
      </c>
    </row>
    <row r="198" spans="4:30" x14ac:dyDescent="0.35">
      <c r="D198" s="20">
        <v>194</v>
      </c>
      <c r="E198" s="21">
        <f t="shared" ref="E198:E244" ca="1" si="71">EOMONTH(H198,0)</f>
        <v>70859</v>
      </c>
      <c r="F198" s="44">
        <f t="shared" ca="1" si="61"/>
        <v>71223</v>
      </c>
      <c r="G198" s="22" t="s">
        <v>119</v>
      </c>
      <c r="H198" s="44">
        <f t="shared" ref="H198:H244" ca="1" si="72">EDATE(H197,12)</f>
        <v>70859</v>
      </c>
      <c r="I198" s="45">
        <f t="shared" ca="1" si="62"/>
        <v>0</v>
      </c>
      <c r="J198" s="45">
        <f t="shared" ca="1" si="63"/>
        <v>0</v>
      </c>
      <c r="K198" s="45">
        <f t="shared" ca="1" si="64"/>
        <v>0</v>
      </c>
      <c r="L198" s="45"/>
      <c r="M198" s="45">
        <f t="shared" ref="M198:M244" ca="1" si="73">K198+L198</f>
        <v>0</v>
      </c>
      <c r="N198" s="257">
        <f t="shared" ca="1" si="65"/>
        <v>0</v>
      </c>
      <c r="O198" s="23"/>
      <c r="P198" s="255">
        <f t="shared" ca="1" si="66"/>
        <v>0</v>
      </c>
      <c r="Q198" s="163">
        <f t="shared" ca="1" si="67"/>
        <v>0</v>
      </c>
      <c r="R198" s="164">
        <f ca="1">NPV(Q197,K198:$K$244) + ($A$13+$A$14+$A$15)/POWER(1+Q197,$A$28-D198+1)</f>
        <v>0</v>
      </c>
      <c r="S198" s="164">
        <f ca="1">NPV(Q198,K198:$K$244) + ($A$13+$A$14+$A$15)/POWER(1+Q198,$A$28-D198+1)</f>
        <v>0</v>
      </c>
      <c r="T198" s="45">
        <f t="shared" ca="1" si="68"/>
        <v>0</v>
      </c>
      <c r="U198" s="45">
        <f t="shared" ref="U198:U244" ca="1" si="74">S198*Q198</f>
        <v>0</v>
      </c>
      <c r="V198" s="45">
        <f t="shared" ref="V198:V244" ca="1" si="75">-(K198+L198)</f>
        <v>0</v>
      </c>
      <c r="W198" s="45">
        <f t="shared" ca="1" si="69"/>
        <v>0</v>
      </c>
      <c r="X198" s="25">
        <f t="shared" ca="1" si="58"/>
        <v>0</v>
      </c>
      <c r="Z198" s="28">
        <f t="shared" ref="Z198:Z244" ca="1" si="76">AD197</f>
        <v>0</v>
      </c>
      <c r="AA198" s="233"/>
      <c r="AB198" s="45">
        <f t="shared" ca="1" si="70"/>
        <v>0</v>
      </c>
      <c r="AC198" s="45">
        <f t="shared" ca="1" si="59"/>
        <v>0</v>
      </c>
      <c r="AD198" s="25">
        <f t="shared" ca="1" si="60"/>
        <v>0</v>
      </c>
    </row>
    <row r="199" spans="4:30" x14ac:dyDescent="0.35">
      <c r="D199" s="20">
        <v>195</v>
      </c>
      <c r="E199" s="21">
        <f t="shared" ca="1" si="71"/>
        <v>71224</v>
      </c>
      <c r="F199" s="44">
        <f t="shared" ca="1" si="61"/>
        <v>71588</v>
      </c>
      <c r="G199" s="22" t="s">
        <v>119</v>
      </c>
      <c r="H199" s="44">
        <f t="shared" ca="1" si="72"/>
        <v>71224</v>
      </c>
      <c r="I199" s="45">
        <f t="shared" ca="1" si="62"/>
        <v>0</v>
      </c>
      <c r="J199" s="45">
        <f t="shared" ca="1" si="63"/>
        <v>0</v>
      </c>
      <c r="K199" s="45">
        <f t="shared" ca="1" si="64"/>
        <v>0</v>
      </c>
      <c r="L199" s="45"/>
      <c r="M199" s="45">
        <f t="shared" ca="1" si="73"/>
        <v>0</v>
      </c>
      <c r="N199" s="257">
        <f t="shared" ca="1" si="65"/>
        <v>0</v>
      </c>
      <c r="O199" s="23"/>
      <c r="P199" s="255">
        <f t="shared" ca="1" si="66"/>
        <v>0</v>
      </c>
      <c r="Q199" s="163">
        <f t="shared" ca="1" si="67"/>
        <v>0</v>
      </c>
      <c r="R199" s="164">
        <f ca="1">NPV(Q198,K199:$K$244) + ($A$13+$A$14+$A$15)/POWER(1+Q198,$A$28-D199+1)</f>
        <v>0</v>
      </c>
      <c r="S199" s="164">
        <f ca="1">NPV(Q199,K199:$K$244) + ($A$13+$A$14+$A$15)/POWER(1+Q199,$A$28-D199+1)</f>
        <v>0</v>
      </c>
      <c r="T199" s="45">
        <f t="shared" ca="1" si="68"/>
        <v>0</v>
      </c>
      <c r="U199" s="45">
        <f t="shared" ca="1" si="74"/>
        <v>0</v>
      </c>
      <c r="V199" s="45">
        <f t="shared" ca="1" si="75"/>
        <v>0</v>
      </c>
      <c r="W199" s="45">
        <f t="shared" ca="1" si="69"/>
        <v>0</v>
      </c>
      <c r="X199" s="25">
        <f t="shared" ca="1" si="58"/>
        <v>0</v>
      </c>
      <c r="Z199" s="28">
        <f t="shared" ca="1" si="76"/>
        <v>0</v>
      </c>
      <c r="AA199" s="233"/>
      <c r="AB199" s="45">
        <f t="shared" ca="1" si="70"/>
        <v>0</v>
      </c>
      <c r="AC199" s="45">
        <f t="shared" ca="1" si="59"/>
        <v>0</v>
      </c>
      <c r="AD199" s="25">
        <f t="shared" ca="1" si="60"/>
        <v>0</v>
      </c>
    </row>
    <row r="200" spans="4:30" x14ac:dyDescent="0.35">
      <c r="D200" s="20">
        <v>196</v>
      </c>
      <c r="E200" s="21">
        <f t="shared" ca="1" si="71"/>
        <v>71589</v>
      </c>
      <c r="F200" s="44">
        <f t="shared" ca="1" si="61"/>
        <v>71954</v>
      </c>
      <c r="G200" s="22" t="s">
        <v>119</v>
      </c>
      <c r="H200" s="44">
        <f t="shared" ca="1" si="72"/>
        <v>71589</v>
      </c>
      <c r="I200" s="45">
        <f t="shared" ca="1" si="62"/>
        <v>0</v>
      </c>
      <c r="J200" s="45">
        <f t="shared" ca="1" si="63"/>
        <v>0</v>
      </c>
      <c r="K200" s="45">
        <f t="shared" ca="1" si="64"/>
        <v>0</v>
      </c>
      <c r="L200" s="45"/>
      <c r="M200" s="45">
        <f t="shared" ca="1" si="73"/>
        <v>0</v>
      </c>
      <c r="N200" s="257">
        <f t="shared" ca="1" si="65"/>
        <v>0</v>
      </c>
      <c r="O200" s="23"/>
      <c r="P200" s="255">
        <f t="shared" ca="1" si="66"/>
        <v>0</v>
      </c>
      <c r="Q200" s="163">
        <f t="shared" ca="1" si="67"/>
        <v>0</v>
      </c>
      <c r="R200" s="164">
        <f ca="1">NPV(Q199,K200:$K$244) + ($A$13+$A$14+$A$15)/POWER(1+Q199,$A$28-D200+1)</f>
        <v>0</v>
      </c>
      <c r="S200" s="164">
        <f ca="1">NPV(Q200,K200:$K$244) + ($A$13+$A$14+$A$15)/POWER(1+Q200,$A$28-D200+1)</f>
        <v>0</v>
      </c>
      <c r="T200" s="45">
        <f t="shared" ca="1" si="68"/>
        <v>0</v>
      </c>
      <c r="U200" s="45">
        <f t="shared" ca="1" si="74"/>
        <v>0</v>
      </c>
      <c r="V200" s="45">
        <f t="shared" ca="1" si="75"/>
        <v>0</v>
      </c>
      <c r="W200" s="45">
        <f t="shared" ca="1" si="69"/>
        <v>0</v>
      </c>
      <c r="X200" s="25">
        <f t="shared" ca="1" si="58"/>
        <v>0</v>
      </c>
      <c r="Z200" s="28">
        <f t="shared" ca="1" si="76"/>
        <v>0</v>
      </c>
      <c r="AA200" s="233"/>
      <c r="AB200" s="45">
        <f t="shared" ca="1" si="70"/>
        <v>0</v>
      </c>
      <c r="AC200" s="45">
        <f t="shared" ca="1" si="59"/>
        <v>0</v>
      </c>
      <c r="AD200" s="25">
        <f t="shared" ca="1" si="60"/>
        <v>0</v>
      </c>
    </row>
    <row r="201" spans="4:30" x14ac:dyDescent="0.35">
      <c r="D201" s="20">
        <v>197</v>
      </c>
      <c r="E201" s="21">
        <f t="shared" ca="1" si="71"/>
        <v>71955</v>
      </c>
      <c r="F201" s="44">
        <f t="shared" ca="1" si="61"/>
        <v>72319</v>
      </c>
      <c r="G201" s="22" t="s">
        <v>119</v>
      </c>
      <c r="H201" s="44">
        <f t="shared" ca="1" si="72"/>
        <v>71955</v>
      </c>
      <c r="I201" s="45">
        <f t="shared" ca="1" si="62"/>
        <v>0</v>
      </c>
      <c r="J201" s="45">
        <f t="shared" ca="1" si="63"/>
        <v>0</v>
      </c>
      <c r="K201" s="45">
        <f t="shared" ca="1" si="64"/>
        <v>0</v>
      </c>
      <c r="L201" s="45"/>
      <c r="M201" s="45">
        <f t="shared" ca="1" si="73"/>
        <v>0</v>
      </c>
      <c r="N201" s="257">
        <f t="shared" ca="1" si="65"/>
        <v>0</v>
      </c>
      <c r="O201" s="23"/>
      <c r="P201" s="255">
        <f t="shared" ca="1" si="66"/>
        <v>0</v>
      </c>
      <c r="Q201" s="163">
        <f t="shared" ca="1" si="67"/>
        <v>0</v>
      </c>
      <c r="R201" s="164">
        <f ca="1">NPV(Q200,K201:$K$244) + ($A$13+$A$14+$A$15)/POWER(1+Q200,$A$28-D201+1)</f>
        <v>0</v>
      </c>
      <c r="S201" s="164">
        <f ca="1">NPV(Q201,K201:$K$244) + ($A$13+$A$14+$A$15)/POWER(1+Q201,$A$28-D201+1)</f>
        <v>0</v>
      </c>
      <c r="T201" s="45">
        <f t="shared" ca="1" si="68"/>
        <v>0</v>
      </c>
      <c r="U201" s="45">
        <f t="shared" ca="1" si="74"/>
        <v>0</v>
      </c>
      <c r="V201" s="45">
        <f t="shared" ca="1" si="75"/>
        <v>0</v>
      </c>
      <c r="W201" s="45">
        <f t="shared" ca="1" si="69"/>
        <v>0</v>
      </c>
      <c r="X201" s="25">
        <f t="shared" ca="1" si="58"/>
        <v>0</v>
      </c>
      <c r="Z201" s="28">
        <f t="shared" ca="1" si="76"/>
        <v>0</v>
      </c>
      <c r="AA201" s="233"/>
      <c r="AB201" s="45">
        <f t="shared" ca="1" si="70"/>
        <v>0</v>
      </c>
      <c r="AC201" s="45">
        <f t="shared" ca="1" si="59"/>
        <v>0</v>
      </c>
      <c r="AD201" s="25">
        <f t="shared" ca="1" si="60"/>
        <v>0</v>
      </c>
    </row>
    <row r="202" spans="4:30" x14ac:dyDescent="0.35">
      <c r="D202" s="20">
        <v>198</v>
      </c>
      <c r="E202" s="21">
        <f t="shared" ca="1" si="71"/>
        <v>72320</v>
      </c>
      <c r="F202" s="44">
        <f t="shared" ca="1" si="61"/>
        <v>72684</v>
      </c>
      <c r="G202" s="22" t="s">
        <v>119</v>
      </c>
      <c r="H202" s="44">
        <f t="shared" ca="1" si="72"/>
        <v>72320</v>
      </c>
      <c r="I202" s="45">
        <f t="shared" ca="1" si="62"/>
        <v>0</v>
      </c>
      <c r="J202" s="45">
        <f t="shared" ca="1" si="63"/>
        <v>0</v>
      </c>
      <c r="K202" s="45">
        <f t="shared" ca="1" si="64"/>
        <v>0</v>
      </c>
      <c r="L202" s="45"/>
      <c r="M202" s="45">
        <f t="shared" ca="1" si="73"/>
        <v>0</v>
      </c>
      <c r="N202" s="257">
        <f t="shared" ca="1" si="65"/>
        <v>0</v>
      </c>
      <c r="O202" s="23"/>
      <c r="P202" s="255">
        <f t="shared" ca="1" si="66"/>
        <v>0</v>
      </c>
      <c r="Q202" s="163">
        <f t="shared" ca="1" si="67"/>
        <v>0</v>
      </c>
      <c r="R202" s="164">
        <f ca="1">NPV(Q201,K202:$K$244) + ($A$13+$A$14+$A$15)/POWER(1+Q201,$A$28-D202+1)</f>
        <v>0</v>
      </c>
      <c r="S202" s="164">
        <f ca="1">NPV(Q202,K202:$K$244) + ($A$13+$A$14+$A$15)/POWER(1+Q202,$A$28-D202+1)</f>
        <v>0</v>
      </c>
      <c r="T202" s="45">
        <f t="shared" ca="1" si="68"/>
        <v>0</v>
      </c>
      <c r="U202" s="45">
        <f t="shared" ca="1" si="74"/>
        <v>0</v>
      </c>
      <c r="V202" s="45">
        <f t="shared" ca="1" si="75"/>
        <v>0</v>
      </c>
      <c r="W202" s="45">
        <f t="shared" ca="1" si="69"/>
        <v>0</v>
      </c>
      <c r="X202" s="25">
        <f t="shared" ca="1" si="58"/>
        <v>0</v>
      </c>
      <c r="Z202" s="28">
        <f t="shared" ca="1" si="76"/>
        <v>0</v>
      </c>
      <c r="AA202" s="233"/>
      <c r="AB202" s="45">
        <f t="shared" ca="1" si="70"/>
        <v>0</v>
      </c>
      <c r="AC202" s="45">
        <f t="shared" ca="1" si="59"/>
        <v>0</v>
      </c>
      <c r="AD202" s="25">
        <f t="shared" ca="1" si="60"/>
        <v>0</v>
      </c>
    </row>
    <row r="203" spans="4:30" x14ac:dyDescent="0.35">
      <c r="D203" s="20">
        <v>199</v>
      </c>
      <c r="E203" s="21">
        <f t="shared" ca="1" si="71"/>
        <v>72685</v>
      </c>
      <c r="F203" s="44">
        <f t="shared" ca="1" si="61"/>
        <v>73049</v>
      </c>
      <c r="G203" s="22" t="s">
        <v>119</v>
      </c>
      <c r="H203" s="44">
        <f t="shared" ca="1" si="72"/>
        <v>72685</v>
      </c>
      <c r="I203" s="45">
        <f t="shared" ca="1" si="62"/>
        <v>0</v>
      </c>
      <c r="J203" s="45">
        <f t="shared" ca="1" si="63"/>
        <v>0</v>
      </c>
      <c r="K203" s="45">
        <f t="shared" ca="1" si="64"/>
        <v>0</v>
      </c>
      <c r="L203" s="45"/>
      <c r="M203" s="45">
        <f t="shared" ca="1" si="73"/>
        <v>0</v>
      </c>
      <c r="N203" s="257">
        <f t="shared" ca="1" si="65"/>
        <v>0</v>
      </c>
      <c r="O203" s="23"/>
      <c r="P203" s="255">
        <f t="shared" ca="1" si="66"/>
        <v>0</v>
      </c>
      <c r="Q203" s="163">
        <f t="shared" ca="1" si="67"/>
        <v>0</v>
      </c>
      <c r="R203" s="164">
        <f ca="1">NPV(Q202,K203:$K$244) + ($A$13+$A$14+$A$15)/POWER(1+Q202,$A$28-D203+1)</f>
        <v>0</v>
      </c>
      <c r="S203" s="164">
        <f ca="1">NPV(Q203,K203:$K$244) + ($A$13+$A$14+$A$15)/POWER(1+Q203,$A$28-D203+1)</f>
        <v>0</v>
      </c>
      <c r="T203" s="45">
        <f t="shared" ca="1" si="68"/>
        <v>0</v>
      </c>
      <c r="U203" s="45">
        <f t="shared" ca="1" si="74"/>
        <v>0</v>
      </c>
      <c r="V203" s="45">
        <f t="shared" ca="1" si="75"/>
        <v>0</v>
      </c>
      <c r="W203" s="45">
        <f t="shared" ca="1" si="69"/>
        <v>0</v>
      </c>
      <c r="X203" s="25">
        <f t="shared" ca="1" si="58"/>
        <v>0</v>
      </c>
      <c r="Z203" s="28">
        <f t="shared" ca="1" si="76"/>
        <v>0</v>
      </c>
      <c r="AA203" s="233"/>
      <c r="AB203" s="45">
        <f t="shared" ca="1" si="70"/>
        <v>0</v>
      </c>
      <c r="AC203" s="45">
        <f t="shared" ca="1" si="59"/>
        <v>0</v>
      </c>
      <c r="AD203" s="25">
        <f t="shared" ca="1" si="60"/>
        <v>0</v>
      </c>
    </row>
    <row r="204" spans="4:30" x14ac:dyDescent="0.35">
      <c r="D204" s="20">
        <v>200</v>
      </c>
      <c r="E204" s="21">
        <f t="shared" ca="1" si="71"/>
        <v>73050</v>
      </c>
      <c r="F204" s="44">
        <f t="shared" ca="1" si="61"/>
        <v>73414</v>
      </c>
      <c r="G204" s="22" t="s">
        <v>119</v>
      </c>
      <c r="H204" s="44">
        <f t="shared" ca="1" si="72"/>
        <v>73050</v>
      </c>
      <c r="I204" s="45">
        <f t="shared" ca="1" si="62"/>
        <v>0</v>
      </c>
      <c r="J204" s="45">
        <f t="shared" ca="1" si="63"/>
        <v>0</v>
      </c>
      <c r="K204" s="45">
        <f t="shared" ca="1" si="64"/>
        <v>0</v>
      </c>
      <c r="L204" s="45"/>
      <c r="M204" s="45">
        <f t="shared" ca="1" si="73"/>
        <v>0</v>
      </c>
      <c r="N204" s="257">
        <f t="shared" ca="1" si="65"/>
        <v>0</v>
      </c>
      <c r="O204" s="23"/>
      <c r="P204" s="255">
        <f t="shared" ca="1" si="66"/>
        <v>0</v>
      </c>
      <c r="Q204" s="163">
        <f t="shared" ca="1" si="67"/>
        <v>0</v>
      </c>
      <c r="R204" s="164">
        <f ca="1">NPV(Q203,K204:$K$244) + ($A$13+$A$14+$A$15)/POWER(1+Q203,$A$28-D204+1)</f>
        <v>0</v>
      </c>
      <c r="S204" s="164">
        <f ca="1">NPV(Q204,K204:$K$244) + ($A$13+$A$14+$A$15)/POWER(1+Q204,$A$28-D204+1)</f>
        <v>0</v>
      </c>
      <c r="T204" s="45">
        <f t="shared" ca="1" si="68"/>
        <v>0</v>
      </c>
      <c r="U204" s="45">
        <f t="shared" ca="1" si="74"/>
        <v>0</v>
      </c>
      <c r="V204" s="45">
        <f t="shared" ca="1" si="75"/>
        <v>0</v>
      </c>
      <c r="W204" s="45">
        <f t="shared" ca="1" si="69"/>
        <v>0</v>
      </c>
      <c r="X204" s="25">
        <f t="shared" ca="1" si="58"/>
        <v>0</v>
      </c>
      <c r="Z204" s="28">
        <f t="shared" ca="1" si="76"/>
        <v>0</v>
      </c>
      <c r="AA204" s="233"/>
      <c r="AB204" s="45">
        <f t="shared" ca="1" si="70"/>
        <v>0</v>
      </c>
      <c r="AC204" s="45">
        <f t="shared" ca="1" si="59"/>
        <v>0</v>
      </c>
      <c r="AD204" s="25">
        <f t="shared" ca="1" si="60"/>
        <v>0</v>
      </c>
    </row>
    <row r="205" spans="4:30" x14ac:dyDescent="0.35">
      <c r="D205" s="20">
        <v>201</v>
      </c>
      <c r="E205" s="21">
        <f t="shared" ca="1" si="71"/>
        <v>73415</v>
      </c>
      <c r="F205" s="44">
        <f t="shared" ca="1" si="61"/>
        <v>73779</v>
      </c>
      <c r="G205" s="22" t="s">
        <v>119</v>
      </c>
      <c r="H205" s="44">
        <f t="shared" ca="1" si="72"/>
        <v>73415</v>
      </c>
      <c r="I205" s="45">
        <f t="shared" ca="1" si="62"/>
        <v>0</v>
      </c>
      <c r="J205" s="45">
        <f t="shared" ca="1" si="63"/>
        <v>0</v>
      </c>
      <c r="K205" s="45">
        <f t="shared" ca="1" si="64"/>
        <v>0</v>
      </c>
      <c r="L205" s="45"/>
      <c r="M205" s="45">
        <f t="shared" ca="1" si="73"/>
        <v>0</v>
      </c>
      <c r="N205" s="257">
        <f t="shared" ca="1" si="65"/>
        <v>0</v>
      </c>
      <c r="O205" s="23"/>
      <c r="P205" s="255">
        <f t="shared" ca="1" si="66"/>
        <v>0</v>
      </c>
      <c r="Q205" s="163">
        <f t="shared" ca="1" si="67"/>
        <v>0</v>
      </c>
      <c r="R205" s="164">
        <f ca="1">NPV(Q204,K205:$K$244) + ($A$13+$A$14+$A$15)/POWER(1+Q204,$A$28-D205+1)</f>
        <v>0</v>
      </c>
      <c r="S205" s="164">
        <f ca="1">NPV(Q205,K205:$K$244) + ($A$13+$A$14+$A$15)/POWER(1+Q205,$A$28-D205+1)</f>
        <v>0</v>
      </c>
      <c r="T205" s="45">
        <f t="shared" ca="1" si="68"/>
        <v>0</v>
      </c>
      <c r="U205" s="45">
        <f t="shared" ca="1" si="74"/>
        <v>0</v>
      </c>
      <c r="V205" s="45">
        <f t="shared" ca="1" si="75"/>
        <v>0</v>
      </c>
      <c r="W205" s="45">
        <f t="shared" ca="1" si="69"/>
        <v>0</v>
      </c>
      <c r="X205" s="25">
        <f t="shared" ca="1" si="58"/>
        <v>0</v>
      </c>
      <c r="Z205" s="28">
        <f t="shared" ca="1" si="76"/>
        <v>0</v>
      </c>
      <c r="AA205" s="233"/>
      <c r="AB205" s="45">
        <f t="shared" ca="1" si="70"/>
        <v>0</v>
      </c>
      <c r="AC205" s="45">
        <f t="shared" ca="1" si="59"/>
        <v>0</v>
      </c>
      <c r="AD205" s="25">
        <f t="shared" ca="1" si="60"/>
        <v>0</v>
      </c>
    </row>
    <row r="206" spans="4:30" x14ac:dyDescent="0.35">
      <c r="D206" s="20">
        <v>202</v>
      </c>
      <c r="E206" s="21">
        <f t="shared" ca="1" si="71"/>
        <v>73780</v>
      </c>
      <c r="F206" s="44">
        <f t="shared" ca="1" si="61"/>
        <v>74144</v>
      </c>
      <c r="G206" s="22" t="s">
        <v>119</v>
      </c>
      <c r="H206" s="44">
        <f t="shared" ca="1" si="72"/>
        <v>73780</v>
      </c>
      <c r="I206" s="45">
        <f t="shared" ca="1" si="62"/>
        <v>0</v>
      </c>
      <c r="J206" s="45">
        <f t="shared" ca="1" si="63"/>
        <v>0</v>
      </c>
      <c r="K206" s="45">
        <f t="shared" ca="1" si="64"/>
        <v>0</v>
      </c>
      <c r="L206" s="45"/>
      <c r="M206" s="45">
        <f t="shared" ca="1" si="73"/>
        <v>0</v>
      </c>
      <c r="N206" s="257">
        <f t="shared" ca="1" si="65"/>
        <v>0</v>
      </c>
      <c r="O206" s="23"/>
      <c r="P206" s="255">
        <f t="shared" ca="1" si="66"/>
        <v>0</v>
      </c>
      <c r="Q206" s="163">
        <f t="shared" ca="1" si="67"/>
        <v>0</v>
      </c>
      <c r="R206" s="164">
        <f ca="1">NPV(Q205,K206:$K$244) + ($A$13+$A$14+$A$15)/POWER(1+Q205,$A$28-D206+1)</f>
        <v>0</v>
      </c>
      <c r="S206" s="164">
        <f ca="1">NPV(Q206,K206:$K$244) + ($A$13+$A$14+$A$15)/POWER(1+Q206,$A$28-D206+1)</f>
        <v>0</v>
      </c>
      <c r="T206" s="45">
        <f t="shared" ca="1" si="68"/>
        <v>0</v>
      </c>
      <c r="U206" s="45">
        <f t="shared" ca="1" si="74"/>
        <v>0</v>
      </c>
      <c r="V206" s="45">
        <f t="shared" ca="1" si="75"/>
        <v>0</v>
      </c>
      <c r="W206" s="45">
        <f t="shared" ca="1" si="69"/>
        <v>0</v>
      </c>
      <c r="X206" s="25">
        <f t="shared" ca="1" si="58"/>
        <v>0</v>
      </c>
      <c r="Z206" s="28">
        <f t="shared" ca="1" si="76"/>
        <v>0</v>
      </c>
      <c r="AA206" s="233"/>
      <c r="AB206" s="45">
        <f t="shared" ca="1" si="70"/>
        <v>0</v>
      </c>
      <c r="AC206" s="45">
        <f t="shared" ca="1" si="59"/>
        <v>0</v>
      </c>
      <c r="AD206" s="25">
        <f t="shared" ca="1" si="60"/>
        <v>0</v>
      </c>
    </row>
    <row r="207" spans="4:30" x14ac:dyDescent="0.35">
      <c r="D207" s="20">
        <v>203</v>
      </c>
      <c r="E207" s="21">
        <f t="shared" ca="1" si="71"/>
        <v>74145</v>
      </c>
      <c r="F207" s="44">
        <f t="shared" ca="1" si="61"/>
        <v>74509</v>
      </c>
      <c r="G207" s="22" t="s">
        <v>119</v>
      </c>
      <c r="H207" s="44">
        <f t="shared" ca="1" si="72"/>
        <v>74145</v>
      </c>
      <c r="I207" s="45">
        <f t="shared" ca="1" si="62"/>
        <v>0</v>
      </c>
      <c r="J207" s="45">
        <f t="shared" ca="1" si="63"/>
        <v>0</v>
      </c>
      <c r="K207" s="45">
        <f t="shared" ca="1" si="64"/>
        <v>0</v>
      </c>
      <c r="L207" s="45"/>
      <c r="M207" s="45">
        <f t="shared" ca="1" si="73"/>
        <v>0</v>
      </c>
      <c r="N207" s="257">
        <f t="shared" ca="1" si="65"/>
        <v>0</v>
      </c>
      <c r="O207" s="23"/>
      <c r="P207" s="255">
        <f t="shared" ca="1" si="66"/>
        <v>0</v>
      </c>
      <c r="Q207" s="163">
        <f t="shared" ca="1" si="67"/>
        <v>0</v>
      </c>
      <c r="R207" s="164">
        <f ca="1">NPV(Q206,K207:$K$244) + ($A$13+$A$14+$A$15)/POWER(1+Q206,$A$28-D207+1)</f>
        <v>0</v>
      </c>
      <c r="S207" s="164">
        <f ca="1">NPV(Q207,K207:$K$244) + ($A$13+$A$14+$A$15)/POWER(1+Q207,$A$28-D207+1)</f>
        <v>0</v>
      </c>
      <c r="T207" s="45">
        <f t="shared" ca="1" si="68"/>
        <v>0</v>
      </c>
      <c r="U207" s="45">
        <f t="shared" ca="1" si="74"/>
        <v>0</v>
      </c>
      <c r="V207" s="45">
        <f t="shared" ca="1" si="75"/>
        <v>0</v>
      </c>
      <c r="W207" s="45">
        <f t="shared" ca="1" si="69"/>
        <v>0</v>
      </c>
      <c r="X207" s="25">
        <f t="shared" ca="1" si="58"/>
        <v>0</v>
      </c>
      <c r="Z207" s="28">
        <f t="shared" ca="1" si="76"/>
        <v>0</v>
      </c>
      <c r="AA207" s="233"/>
      <c r="AB207" s="45">
        <f t="shared" ca="1" si="70"/>
        <v>0</v>
      </c>
      <c r="AC207" s="45">
        <f t="shared" ca="1" si="59"/>
        <v>0</v>
      </c>
      <c r="AD207" s="25">
        <f t="shared" ca="1" si="60"/>
        <v>0</v>
      </c>
    </row>
    <row r="208" spans="4:30" x14ac:dyDescent="0.35">
      <c r="D208" s="20">
        <v>204</v>
      </c>
      <c r="E208" s="21">
        <f t="shared" ca="1" si="71"/>
        <v>74510</v>
      </c>
      <c r="F208" s="44">
        <f t="shared" ca="1" si="61"/>
        <v>74875</v>
      </c>
      <c r="G208" s="22" t="s">
        <v>119</v>
      </c>
      <c r="H208" s="44">
        <f t="shared" ca="1" si="72"/>
        <v>74510</v>
      </c>
      <c r="I208" s="45">
        <f t="shared" ca="1" si="62"/>
        <v>0</v>
      </c>
      <c r="J208" s="45">
        <f t="shared" ca="1" si="63"/>
        <v>0</v>
      </c>
      <c r="K208" s="45">
        <f t="shared" ca="1" si="64"/>
        <v>0</v>
      </c>
      <c r="L208" s="45"/>
      <c r="M208" s="45">
        <f t="shared" ca="1" si="73"/>
        <v>0</v>
      </c>
      <c r="N208" s="257">
        <f t="shared" ca="1" si="65"/>
        <v>0</v>
      </c>
      <c r="O208" s="23"/>
      <c r="P208" s="255">
        <f t="shared" ca="1" si="66"/>
        <v>0</v>
      </c>
      <c r="Q208" s="163">
        <f t="shared" ca="1" si="67"/>
        <v>0</v>
      </c>
      <c r="R208" s="164">
        <f ca="1">NPV(Q207,K208:$K$244) + ($A$13+$A$14+$A$15)/POWER(1+Q207,$A$28-D208+1)</f>
        <v>0</v>
      </c>
      <c r="S208" s="164">
        <f ca="1">NPV(Q208,K208:$K$244) + ($A$13+$A$14+$A$15)/POWER(1+Q208,$A$28-D208+1)</f>
        <v>0</v>
      </c>
      <c r="T208" s="45">
        <f t="shared" ca="1" si="68"/>
        <v>0</v>
      </c>
      <c r="U208" s="45">
        <f t="shared" ca="1" si="74"/>
        <v>0</v>
      </c>
      <c r="V208" s="45">
        <f t="shared" ca="1" si="75"/>
        <v>0</v>
      </c>
      <c r="W208" s="45">
        <f t="shared" ca="1" si="69"/>
        <v>0</v>
      </c>
      <c r="X208" s="25">
        <f t="shared" ca="1" si="58"/>
        <v>0</v>
      </c>
      <c r="Z208" s="28">
        <f t="shared" ca="1" si="76"/>
        <v>0</v>
      </c>
      <c r="AA208" s="233"/>
      <c r="AB208" s="45">
        <f t="shared" ca="1" si="70"/>
        <v>0</v>
      </c>
      <c r="AC208" s="45">
        <f t="shared" ca="1" si="59"/>
        <v>0</v>
      </c>
      <c r="AD208" s="25">
        <f t="shared" ca="1" si="60"/>
        <v>0</v>
      </c>
    </row>
    <row r="209" spans="4:30" x14ac:dyDescent="0.35">
      <c r="D209" s="20">
        <v>205</v>
      </c>
      <c r="E209" s="21">
        <f t="shared" ca="1" si="71"/>
        <v>74876</v>
      </c>
      <c r="F209" s="44">
        <f t="shared" ca="1" si="61"/>
        <v>75240</v>
      </c>
      <c r="G209" s="22" t="s">
        <v>119</v>
      </c>
      <c r="H209" s="44">
        <f t="shared" ca="1" si="72"/>
        <v>74876</v>
      </c>
      <c r="I209" s="45">
        <f t="shared" ca="1" si="62"/>
        <v>0</v>
      </c>
      <c r="J209" s="45">
        <f t="shared" ca="1" si="63"/>
        <v>0</v>
      </c>
      <c r="K209" s="45">
        <f t="shared" ca="1" si="64"/>
        <v>0</v>
      </c>
      <c r="L209" s="45"/>
      <c r="M209" s="45">
        <f t="shared" ca="1" si="73"/>
        <v>0</v>
      </c>
      <c r="N209" s="257">
        <f t="shared" ca="1" si="65"/>
        <v>0</v>
      </c>
      <c r="O209" s="23"/>
      <c r="P209" s="255">
        <f t="shared" ca="1" si="66"/>
        <v>0</v>
      </c>
      <c r="Q209" s="163">
        <f t="shared" ca="1" si="67"/>
        <v>0</v>
      </c>
      <c r="R209" s="164">
        <f ca="1">NPV(Q208,K209:$K$244) + ($A$13+$A$14+$A$15)/POWER(1+Q208,$A$28-D209+1)</f>
        <v>0</v>
      </c>
      <c r="S209" s="164">
        <f ca="1">NPV(Q209,K209:$K$244) + ($A$13+$A$14+$A$15)/POWER(1+Q209,$A$28-D209+1)</f>
        <v>0</v>
      </c>
      <c r="T209" s="45">
        <f t="shared" ca="1" si="68"/>
        <v>0</v>
      </c>
      <c r="U209" s="45">
        <f t="shared" ca="1" si="74"/>
        <v>0</v>
      </c>
      <c r="V209" s="45">
        <f t="shared" ca="1" si="75"/>
        <v>0</v>
      </c>
      <c r="W209" s="45">
        <f t="shared" ca="1" si="69"/>
        <v>0</v>
      </c>
      <c r="X209" s="25">
        <f t="shared" ca="1" si="58"/>
        <v>0</v>
      </c>
      <c r="Z209" s="28">
        <f t="shared" ca="1" si="76"/>
        <v>0</v>
      </c>
      <c r="AA209" s="233"/>
      <c r="AB209" s="45">
        <f t="shared" ca="1" si="70"/>
        <v>0</v>
      </c>
      <c r="AC209" s="45">
        <f t="shared" ca="1" si="59"/>
        <v>0</v>
      </c>
      <c r="AD209" s="25">
        <f t="shared" ca="1" si="60"/>
        <v>0</v>
      </c>
    </row>
    <row r="210" spans="4:30" x14ac:dyDescent="0.35">
      <c r="D210" s="20">
        <v>206</v>
      </c>
      <c r="E210" s="21">
        <f t="shared" ca="1" si="71"/>
        <v>75241</v>
      </c>
      <c r="F210" s="44">
        <f t="shared" ca="1" si="61"/>
        <v>75605</v>
      </c>
      <c r="G210" s="22" t="s">
        <v>119</v>
      </c>
      <c r="H210" s="44">
        <f t="shared" ca="1" si="72"/>
        <v>75241</v>
      </c>
      <c r="I210" s="45">
        <f t="shared" ca="1" si="62"/>
        <v>0</v>
      </c>
      <c r="J210" s="45">
        <f t="shared" ca="1" si="63"/>
        <v>0</v>
      </c>
      <c r="K210" s="45">
        <f t="shared" ca="1" si="64"/>
        <v>0</v>
      </c>
      <c r="L210" s="45"/>
      <c r="M210" s="45">
        <f t="shared" ca="1" si="73"/>
        <v>0</v>
      </c>
      <c r="N210" s="257">
        <f t="shared" ca="1" si="65"/>
        <v>0</v>
      </c>
      <c r="O210" s="23"/>
      <c r="P210" s="255">
        <f t="shared" ca="1" si="66"/>
        <v>0</v>
      </c>
      <c r="Q210" s="163">
        <f t="shared" ca="1" si="67"/>
        <v>0</v>
      </c>
      <c r="R210" s="164">
        <f ca="1">NPV(Q209,K210:$K$244) + ($A$13+$A$14+$A$15)/POWER(1+Q209,$A$28-D210+1)</f>
        <v>0</v>
      </c>
      <c r="S210" s="164">
        <f ca="1">NPV(Q210,K210:$K$244) + ($A$13+$A$14+$A$15)/POWER(1+Q210,$A$28-D210+1)</f>
        <v>0</v>
      </c>
      <c r="T210" s="45">
        <f t="shared" ca="1" si="68"/>
        <v>0</v>
      </c>
      <c r="U210" s="45">
        <f t="shared" ca="1" si="74"/>
        <v>0</v>
      </c>
      <c r="V210" s="45">
        <f t="shared" ca="1" si="75"/>
        <v>0</v>
      </c>
      <c r="W210" s="45">
        <f t="shared" ca="1" si="69"/>
        <v>0</v>
      </c>
      <c r="X210" s="25">
        <f t="shared" ca="1" si="58"/>
        <v>0</v>
      </c>
      <c r="Z210" s="28">
        <f t="shared" ca="1" si="76"/>
        <v>0</v>
      </c>
      <c r="AA210" s="233"/>
      <c r="AB210" s="45">
        <f t="shared" ca="1" si="70"/>
        <v>0</v>
      </c>
      <c r="AC210" s="45">
        <f t="shared" ca="1" si="59"/>
        <v>0</v>
      </c>
      <c r="AD210" s="25">
        <f t="shared" ca="1" si="60"/>
        <v>0</v>
      </c>
    </row>
    <row r="211" spans="4:30" x14ac:dyDescent="0.35">
      <c r="D211" s="20">
        <v>207</v>
      </c>
      <c r="E211" s="21">
        <f t="shared" ca="1" si="71"/>
        <v>75606</v>
      </c>
      <c r="F211" s="44">
        <f t="shared" ca="1" si="61"/>
        <v>75970</v>
      </c>
      <c r="G211" s="22" t="s">
        <v>119</v>
      </c>
      <c r="H211" s="44">
        <f t="shared" ca="1" si="72"/>
        <v>75606</v>
      </c>
      <c r="I211" s="45">
        <f t="shared" ca="1" si="62"/>
        <v>0</v>
      </c>
      <c r="J211" s="45">
        <f t="shared" ca="1" si="63"/>
        <v>0</v>
      </c>
      <c r="K211" s="45">
        <f t="shared" ca="1" si="64"/>
        <v>0</v>
      </c>
      <c r="L211" s="45"/>
      <c r="M211" s="45">
        <f t="shared" ca="1" si="73"/>
        <v>0</v>
      </c>
      <c r="N211" s="257">
        <f t="shared" ca="1" si="65"/>
        <v>0</v>
      </c>
      <c r="O211" s="23"/>
      <c r="P211" s="255">
        <f t="shared" ca="1" si="66"/>
        <v>0</v>
      </c>
      <c r="Q211" s="163">
        <f t="shared" ca="1" si="67"/>
        <v>0</v>
      </c>
      <c r="R211" s="164">
        <f ca="1">NPV(Q210,K211:$K$244) + ($A$13+$A$14+$A$15)/POWER(1+Q210,$A$28-D211+1)</f>
        <v>0</v>
      </c>
      <c r="S211" s="164">
        <f ca="1">NPV(Q211,K211:$K$244) + ($A$13+$A$14+$A$15)/POWER(1+Q211,$A$28-D211+1)</f>
        <v>0</v>
      </c>
      <c r="T211" s="45">
        <f t="shared" ca="1" si="68"/>
        <v>0</v>
      </c>
      <c r="U211" s="45">
        <f t="shared" ca="1" si="74"/>
        <v>0</v>
      </c>
      <c r="V211" s="45">
        <f t="shared" ca="1" si="75"/>
        <v>0</v>
      </c>
      <c r="W211" s="45">
        <f t="shared" ca="1" si="69"/>
        <v>0</v>
      </c>
      <c r="X211" s="25">
        <f t="shared" ca="1" si="58"/>
        <v>0</v>
      </c>
      <c r="Z211" s="28">
        <f t="shared" ca="1" si="76"/>
        <v>0</v>
      </c>
      <c r="AA211" s="233"/>
      <c r="AB211" s="45">
        <f t="shared" ca="1" si="70"/>
        <v>0</v>
      </c>
      <c r="AC211" s="45">
        <f t="shared" ca="1" si="59"/>
        <v>0</v>
      </c>
      <c r="AD211" s="25">
        <f t="shared" ca="1" si="60"/>
        <v>0</v>
      </c>
    </row>
    <row r="212" spans="4:30" x14ac:dyDescent="0.35">
      <c r="D212" s="20">
        <v>208</v>
      </c>
      <c r="E212" s="21">
        <f t="shared" ca="1" si="71"/>
        <v>75971</v>
      </c>
      <c r="F212" s="44">
        <f t="shared" ca="1" si="61"/>
        <v>76336</v>
      </c>
      <c r="G212" s="22" t="s">
        <v>119</v>
      </c>
      <c r="H212" s="44">
        <f t="shared" ca="1" si="72"/>
        <v>75971</v>
      </c>
      <c r="I212" s="45">
        <f t="shared" ca="1" si="62"/>
        <v>0</v>
      </c>
      <c r="J212" s="45">
        <f t="shared" ca="1" si="63"/>
        <v>0</v>
      </c>
      <c r="K212" s="45">
        <f t="shared" ca="1" si="64"/>
        <v>0</v>
      </c>
      <c r="L212" s="45"/>
      <c r="M212" s="45">
        <f t="shared" ca="1" si="73"/>
        <v>0</v>
      </c>
      <c r="N212" s="257">
        <f t="shared" ca="1" si="65"/>
        <v>0</v>
      </c>
      <c r="O212" s="23"/>
      <c r="P212" s="255">
        <f t="shared" ca="1" si="66"/>
        <v>0</v>
      </c>
      <c r="Q212" s="163">
        <f t="shared" ca="1" si="67"/>
        <v>0</v>
      </c>
      <c r="R212" s="164">
        <f ca="1">NPV(Q211,K212:$K$244) + ($A$13+$A$14+$A$15)/POWER(1+Q211,$A$28-D212+1)</f>
        <v>0</v>
      </c>
      <c r="S212" s="164">
        <f ca="1">NPV(Q212,K212:$K$244) + ($A$13+$A$14+$A$15)/POWER(1+Q212,$A$28-D212+1)</f>
        <v>0</v>
      </c>
      <c r="T212" s="45">
        <f t="shared" ca="1" si="68"/>
        <v>0</v>
      </c>
      <c r="U212" s="45">
        <f t="shared" ca="1" si="74"/>
        <v>0</v>
      </c>
      <c r="V212" s="45">
        <f t="shared" ca="1" si="75"/>
        <v>0</v>
      </c>
      <c r="W212" s="45">
        <f t="shared" ca="1" si="69"/>
        <v>0</v>
      </c>
      <c r="X212" s="25">
        <f t="shared" ca="1" si="58"/>
        <v>0</v>
      </c>
      <c r="Z212" s="28">
        <f t="shared" ca="1" si="76"/>
        <v>0</v>
      </c>
      <c r="AA212" s="233"/>
      <c r="AB212" s="45">
        <f t="shared" ca="1" si="70"/>
        <v>0</v>
      </c>
      <c r="AC212" s="45">
        <f t="shared" ca="1" si="59"/>
        <v>0</v>
      </c>
      <c r="AD212" s="25">
        <f t="shared" ca="1" si="60"/>
        <v>0</v>
      </c>
    </row>
    <row r="213" spans="4:30" x14ac:dyDescent="0.35">
      <c r="D213" s="20">
        <v>209</v>
      </c>
      <c r="E213" s="21">
        <f t="shared" ca="1" si="71"/>
        <v>76337</v>
      </c>
      <c r="F213" s="44">
        <f t="shared" ca="1" si="61"/>
        <v>76701</v>
      </c>
      <c r="G213" s="22" t="s">
        <v>119</v>
      </c>
      <c r="H213" s="44">
        <f t="shared" ca="1" si="72"/>
        <v>76337</v>
      </c>
      <c r="I213" s="45">
        <f t="shared" ca="1" si="62"/>
        <v>0</v>
      </c>
      <c r="J213" s="45">
        <f t="shared" ca="1" si="63"/>
        <v>0</v>
      </c>
      <c r="K213" s="45">
        <f t="shared" ca="1" si="64"/>
        <v>0</v>
      </c>
      <c r="L213" s="45"/>
      <c r="M213" s="45">
        <f t="shared" ca="1" si="73"/>
        <v>0</v>
      </c>
      <c r="N213" s="257">
        <f t="shared" ca="1" si="65"/>
        <v>0</v>
      </c>
      <c r="O213" s="23"/>
      <c r="P213" s="255">
        <f t="shared" ca="1" si="66"/>
        <v>0</v>
      </c>
      <c r="Q213" s="163">
        <f t="shared" ca="1" si="67"/>
        <v>0</v>
      </c>
      <c r="R213" s="164">
        <f ca="1">NPV(Q212,K213:$K$244) + ($A$13+$A$14+$A$15)/POWER(1+Q212,$A$28-D213+1)</f>
        <v>0</v>
      </c>
      <c r="S213" s="164">
        <f ca="1">NPV(Q213,K213:$K$244) + ($A$13+$A$14+$A$15)/POWER(1+Q213,$A$28-D213+1)</f>
        <v>0</v>
      </c>
      <c r="T213" s="45">
        <f t="shared" ca="1" si="68"/>
        <v>0</v>
      </c>
      <c r="U213" s="45">
        <f t="shared" ca="1" si="74"/>
        <v>0</v>
      </c>
      <c r="V213" s="45">
        <f t="shared" ca="1" si="75"/>
        <v>0</v>
      </c>
      <c r="W213" s="45">
        <f t="shared" ca="1" si="69"/>
        <v>0</v>
      </c>
      <c r="X213" s="25">
        <f t="shared" ca="1" si="58"/>
        <v>0</v>
      </c>
      <c r="Z213" s="28">
        <f t="shared" ca="1" si="76"/>
        <v>0</v>
      </c>
      <c r="AA213" s="233"/>
      <c r="AB213" s="45">
        <f t="shared" ca="1" si="70"/>
        <v>0</v>
      </c>
      <c r="AC213" s="45">
        <f t="shared" ca="1" si="59"/>
        <v>0</v>
      </c>
      <c r="AD213" s="25">
        <f t="shared" ca="1" si="60"/>
        <v>0</v>
      </c>
    </row>
    <row r="214" spans="4:30" x14ac:dyDescent="0.35">
      <c r="D214" s="20">
        <v>210</v>
      </c>
      <c r="E214" s="21">
        <f t="shared" ca="1" si="71"/>
        <v>76702</v>
      </c>
      <c r="F214" s="44">
        <f t="shared" ca="1" si="61"/>
        <v>77066</v>
      </c>
      <c r="G214" s="22" t="s">
        <v>119</v>
      </c>
      <c r="H214" s="44">
        <f t="shared" ca="1" si="72"/>
        <v>76702</v>
      </c>
      <c r="I214" s="45">
        <f t="shared" ca="1" si="62"/>
        <v>0</v>
      </c>
      <c r="J214" s="45">
        <f t="shared" ca="1" si="63"/>
        <v>0</v>
      </c>
      <c r="K214" s="45">
        <f t="shared" ca="1" si="64"/>
        <v>0</v>
      </c>
      <c r="L214" s="45"/>
      <c r="M214" s="45">
        <f t="shared" ca="1" si="73"/>
        <v>0</v>
      </c>
      <c r="N214" s="257">
        <f t="shared" ca="1" si="65"/>
        <v>0</v>
      </c>
      <c r="O214" s="23"/>
      <c r="P214" s="255">
        <f t="shared" ca="1" si="66"/>
        <v>0</v>
      </c>
      <c r="Q214" s="163">
        <f t="shared" ca="1" si="67"/>
        <v>0</v>
      </c>
      <c r="R214" s="164">
        <f ca="1">NPV(Q213,K214:$K$244) + ($A$13+$A$14+$A$15)/POWER(1+Q213,$A$28-D214+1)</f>
        <v>0</v>
      </c>
      <c r="S214" s="164">
        <f ca="1">NPV(Q214,K214:$K$244) + ($A$13+$A$14+$A$15)/POWER(1+Q214,$A$28-D214+1)</f>
        <v>0</v>
      </c>
      <c r="T214" s="45">
        <f t="shared" ca="1" si="68"/>
        <v>0</v>
      </c>
      <c r="U214" s="45">
        <f t="shared" ca="1" si="74"/>
        <v>0</v>
      </c>
      <c r="V214" s="45">
        <f t="shared" ca="1" si="75"/>
        <v>0</v>
      </c>
      <c r="W214" s="45">
        <f t="shared" ca="1" si="69"/>
        <v>0</v>
      </c>
      <c r="X214" s="25">
        <f t="shared" ca="1" si="58"/>
        <v>0</v>
      </c>
      <c r="Z214" s="28">
        <f t="shared" ca="1" si="76"/>
        <v>0</v>
      </c>
      <c r="AA214" s="233"/>
      <c r="AB214" s="45">
        <f t="shared" ca="1" si="70"/>
        <v>0</v>
      </c>
      <c r="AC214" s="45">
        <f t="shared" ca="1" si="59"/>
        <v>0</v>
      </c>
      <c r="AD214" s="25">
        <f t="shared" ca="1" si="60"/>
        <v>0</v>
      </c>
    </row>
    <row r="215" spans="4:30" x14ac:dyDescent="0.35">
      <c r="D215" s="20">
        <v>211</v>
      </c>
      <c r="E215" s="21">
        <f t="shared" ca="1" si="71"/>
        <v>77067</v>
      </c>
      <c r="F215" s="44">
        <f t="shared" ca="1" si="61"/>
        <v>77431</v>
      </c>
      <c r="G215" s="22" t="s">
        <v>119</v>
      </c>
      <c r="H215" s="44">
        <f t="shared" ca="1" si="72"/>
        <v>77067</v>
      </c>
      <c r="I215" s="45">
        <f t="shared" ca="1" si="62"/>
        <v>0</v>
      </c>
      <c r="J215" s="45">
        <f t="shared" ca="1" si="63"/>
        <v>0</v>
      </c>
      <c r="K215" s="45">
        <f t="shared" ca="1" si="64"/>
        <v>0</v>
      </c>
      <c r="L215" s="45"/>
      <c r="M215" s="45">
        <f t="shared" ca="1" si="73"/>
        <v>0</v>
      </c>
      <c r="N215" s="257">
        <f t="shared" ca="1" si="65"/>
        <v>0</v>
      </c>
      <c r="O215" s="23"/>
      <c r="P215" s="255">
        <f t="shared" ca="1" si="66"/>
        <v>0</v>
      </c>
      <c r="Q215" s="163">
        <f t="shared" ca="1" si="67"/>
        <v>0</v>
      </c>
      <c r="R215" s="164">
        <f ca="1">NPV(Q214,K215:$K$244) + ($A$13+$A$14+$A$15)/POWER(1+Q214,$A$28-D215+1)</f>
        <v>0</v>
      </c>
      <c r="S215" s="164">
        <f ca="1">NPV(Q215,K215:$K$244) + ($A$13+$A$14+$A$15)/POWER(1+Q215,$A$28-D215+1)</f>
        <v>0</v>
      </c>
      <c r="T215" s="45">
        <f t="shared" ca="1" si="68"/>
        <v>0</v>
      </c>
      <c r="U215" s="45">
        <f t="shared" ca="1" si="74"/>
        <v>0</v>
      </c>
      <c r="V215" s="45">
        <f t="shared" ca="1" si="75"/>
        <v>0</v>
      </c>
      <c r="W215" s="45">
        <f t="shared" ca="1" si="69"/>
        <v>0</v>
      </c>
      <c r="X215" s="25">
        <f t="shared" ca="1" si="58"/>
        <v>0</v>
      </c>
      <c r="Z215" s="28">
        <f t="shared" ca="1" si="76"/>
        <v>0</v>
      </c>
      <c r="AA215" s="233"/>
      <c r="AB215" s="45">
        <f t="shared" ca="1" si="70"/>
        <v>0</v>
      </c>
      <c r="AC215" s="45">
        <f t="shared" ca="1" si="59"/>
        <v>0</v>
      </c>
      <c r="AD215" s="25">
        <f t="shared" ca="1" si="60"/>
        <v>0</v>
      </c>
    </row>
    <row r="216" spans="4:30" x14ac:dyDescent="0.35">
      <c r="D216" s="20">
        <v>212</v>
      </c>
      <c r="E216" s="21">
        <f t="shared" ca="1" si="71"/>
        <v>77432</v>
      </c>
      <c r="F216" s="44">
        <f t="shared" ca="1" si="61"/>
        <v>77797</v>
      </c>
      <c r="G216" s="22" t="s">
        <v>119</v>
      </c>
      <c r="H216" s="44">
        <f t="shared" ca="1" si="72"/>
        <v>77432</v>
      </c>
      <c r="I216" s="45">
        <f t="shared" ca="1" si="62"/>
        <v>0</v>
      </c>
      <c r="J216" s="45">
        <f t="shared" ca="1" si="63"/>
        <v>0</v>
      </c>
      <c r="K216" s="45">
        <f t="shared" ca="1" si="64"/>
        <v>0</v>
      </c>
      <c r="L216" s="45"/>
      <c r="M216" s="45">
        <f t="shared" ca="1" si="73"/>
        <v>0</v>
      </c>
      <c r="N216" s="257">
        <f t="shared" ca="1" si="65"/>
        <v>0</v>
      </c>
      <c r="O216" s="23"/>
      <c r="P216" s="255">
        <f t="shared" ca="1" si="66"/>
        <v>0</v>
      </c>
      <c r="Q216" s="163">
        <f t="shared" ca="1" si="67"/>
        <v>0</v>
      </c>
      <c r="R216" s="164">
        <f ca="1">NPV(Q215,K216:$K$244) + ($A$13+$A$14+$A$15)/POWER(1+Q215,$A$28-D216+1)</f>
        <v>0</v>
      </c>
      <c r="S216" s="164">
        <f ca="1">NPV(Q216,K216:$K$244) + ($A$13+$A$14+$A$15)/POWER(1+Q216,$A$28-D216+1)</f>
        <v>0</v>
      </c>
      <c r="T216" s="45">
        <f t="shared" ca="1" si="68"/>
        <v>0</v>
      </c>
      <c r="U216" s="45">
        <f t="shared" ca="1" si="74"/>
        <v>0</v>
      </c>
      <c r="V216" s="45">
        <f t="shared" ca="1" si="75"/>
        <v>0</v>
      </c>
      <c r="W216" s="45">
        <f t="shared" ca="1" si="69"/>
        <v>0</v>
      </c>
      <c r="X216" s="25">
        <f t="shared" ca="1" si="58"/>
        <v>0</v>
      </c>
      <c r="Z216" s="28">
        <f t="shared" ca="1" si="76"/>
        <v>0</v>
      </c>
      <c r="AA216" s="233"/>
      <c r="AB216" s="45">
        <f t="shared" ca="1" si="70"/>
        <v>0</v>
      </c>
      <c r="AC216" s="45">
        <f t="shared" ca="1" si="59"/>
        <v>0</v>
      </c>
      <c r="AD216" s="25">
        <f t="shared" ca="1" si="60"/>
        <v>0</v>
      </c>
    </row>
    <row r="217" spans="4:30" x14ac:dyDescent="0.35">
      <c r="D217" s="20">
        <v>213</v>
      </c>
      <c r="E217" s="21">
        <f t="shared" ca="1" si="71"/>
        <v>77798</v>
      </c>
      <c r="F217" s="44">
        <f t="shared" ca="1" si="61"/>
        <v>78162</v>
      </c>
      <c r="G217" s="22" t="s">
        <v>119</v>
      </c>
      <c r="H217" s="44">
        <f t="shared" ca="1" si="72"/>
        <v>77798</v>
      </c>
      <c r="I217" s="45">
        <f t="shared" ca="1" si="62"/>
        <v>0</v>
      </c>
      <c r="J217" s="45">
        <f t="shared" ca="1" si="63"/>
        <v>0</v>
      </c>
      <c r="K217" s="45">
        <f t="shared" ca="1" si="64"/>
        <v>0</v>
      </c>
      <c r="L217" s="45"/>
      <c r="M217" s="45">
        <f t="shared" ca="1" si="73"/>
        <v>0</v>
      </c>
      <c r="N217" s="257">
        <f t="shared" ca="1" si="65"/>
        <v>0</v>
      </c>
      <c r="O217" s="23"/>
      <c r="P217" s="255">
        <f t="shared" ca="1" si="66"/>
        <v>0</v>
      </c>
      <c r="Q217" s="163">
        <f t="shared" ca="1" si="67"/>
        <v>0</v>
      </c>
      <c r="R217" s="164">
        <f ca="1">NPV(Q216,K217:$K$244) + ($A$13+$A$14+$A$15)/POWER(1+Q216,$A$28-D217+1)</f>
        <v>0</v>
      </c>
      <c r="S217" s="164">
        <f ca="1">NPV(Q217,K217:$K$244) + ($A$13+$A$14+$A$15)/POWER(1+Q217,$A$28-D217+1)</f>
        <v>0</v>
      </c>
      <c r="T217" s="45">
        <f t="shared" ca="1" si="68"/>
        <v>0</v>
      </c>
      <c r="U217" s="45">
        <f t="shared" ca="1" si="74"/>
        <v>0</v>
      </c>
      <c r="V217" s="45">
        <f t="shared" ca="1" si="75"/>
        <v>0</v>
      </c>
      <c r="W217" s="45">
        <f t="shared" ca="1" si="69"/>
        <v>0</v>
      </c>
      <c r="X217" s="25">
        <f t="shared" ca="1" si="58"/>
        <v>0</v>
      </c>
      <c r="Z217" s="28">
        <f t="shared" ca="1" si="76"/>
        <v>0</v>
      </c>
      <c r="AA217" s="233"/>
      <c r="AB217" s="45">
        <f t="shared" ca="1" si="70"/>
        <v>0</v>
      </c>
      <c r="AC217" s="45">
        <f t="shared" ca="1" si="59"/>
        <v>0</v>
      </c>
      <c r="AD217" s="25">
        <f t="shared" ca="1" si="60"/>
        <v>0</v>
      </c>
    </row>
    <row r="218" spans="4:30" x14ac:dyDescent="0.35">
      <c r="D218" s="20">
        <v>214</v>
      </c>
      <c r="E218" s="21">
        <f t="shared" ca="1" si="71"/>
        <v>78163</v>
      </c>
      <c r="F218" s="44">
        <f t="shared" ca="1" si="61"/>
        <v>78527</v>
      </c>
      <c r="G218" s="22" t="s">
        <v>119</v>
      </c>
      <c r="H218" s="44">
        <f t="shared" ca="1" si="72"/>
        <v>78163</v>
      </c>
      <c r="I218" s="45">
        <f t="shared" ca="1" si="62"/>
        <v>0</v>
      </c>
      <c r="J218" s="45">
        <f t="shared" ca="1" si="63"/>
        <v>0</v>
      </c>
      <c r="K218" s="45">
        <f t="shared" ca="1" si="64"/>
        <v>0</v>
      </c>
      <c r="L218" s="45"/>
      <c r="M218" s="45">
        <f t="shared" ca="1" si="73"/>
        <v>0</v>
      </c>
      <c r="N218" s="257">
        <f t="shared" ca="1" si="65"/>
        <v>0</v>
      </c>
      <c r="O218" s="23"/>
      <c r="P218" s="255">
        <f t="shared" ca="1" si="66"/>
        <v>0</v>
      </c>
      <c r="Q218" s="163">
        <f t="shared" ca="1" si="67"/>
        <v>0</v>
      </c>
      <c r="R218" s="164">
        <f ca="1">NPV(Q217,K218:$K$244) + ($A$13+$A$14+$A$15)/POWER(1+Q217,$A$28-D218+1)</f>
        <v>0</v>
      </c>
      <c r="S218" s="164">
        <f ca="1">NPV(Q218,K218:$K$244) + ($A$13+$A$14+$A$15)/POWER(1+Q218,$A$28-D218+1)</f>
        <v>0</v>
      </c>
      <c r="T218" s="45">
        <f t="shared" ca="1" si="68"/>
        <v>0</v>
      </c>
      <c r="U218" s="45">
        <f t="shared" ca="1" si="74"/>
        <v>0</v>
      </c>
      <c r="V218" s="45">
        <f t="shared" ca="1" si="75"/>
        <v>0</v>
      </c>
      <c r="W218" s="45">
        <f t="shared" ca="1" si="69"/>
        <v>0</v>
      </c>
      <c r="X218" s="25">
        <f t="shared" ca="1" si="58"/>
        <v>0</v>
      </c>
      <c r="Z218" s="28">
        <f t="shared" ca="1" si="76"/>
        <v>0</v>
      </c>
      <c r="AA218" s="233"/>
      <c r="AB218" s="45">
        <f t="shared" ca="1" si="70"/>
        <v>0</v>
      </c>
      <c r="AC218" s="45">
        <f t="shared" ca="1" si="59"/>
        <v>0</v>
      </c>
      <c r="AD218" s="25">
        <f t="shared" ca="1" si="60"/>
        <v>0</v>
      </c>
    </row>
    <row r="219" spans="4:30" x14ac:dyDescent="0.35">
      <c r="D219" s="20">
        <v>215</v>
      </c>
      <c r="E219" s="21">
        <f t="shared" ca="1" si="71"/>
        <v>78528</v>
      </c>
      <c r="F219" s="44">
        <f t="shared" ca="1" si="61"/>
        <v>78892</v>
      </c>
      <c r="G219" s="22" t="s">
        <v>119</v>
      </c>
      <c r="H219" s="44">
        <f t="shared" ca="1" si="72"/>
        <v>78528</v>
      </c>
      <c r="I219" s="45">
        <f t="shared" ca="1" si="62"/>
        <v>0</v>
      </c>
      <c r="J219" s="45">
        <f t="shared" ca="1" si="63"/>
        <v>0</v>
      </c>
      <c r="K219" s="45">
        <f t="shared" ca="1" si="64"/>
        <v>0</v>
      </c>
      <c r="L219" s="45"/>
      <c r="M219" s="45">
        <f t="shared" ca="1" si="73"/>
        <v>0</v>
      </c>
      <c r="N219" s="257">
        <f t="shared" ca="1" si="65"/>
        <v>0</v>
      </c>
      <c r="O219" s="23"/>
      <c r="P219" s="255">
        <f t="shared" ca="1" si="66"/>
        <v>0</v>
      </c>
      <c r="Q219" s="163">
        <f t="shared" ca="1" si="67"/>
        <v>0</v>
      </c>
      <c r="R219" s="164">
        <f ca="1">NPV(Q218,K219:$K$244) + ($A$13+$A$14+$A$15)/POWER(1+Q218,$A$28-D219+1)</f>
        <v>0</v>
      </c>
      <c r="S219" s="164">
        <f ca="1">NPV(Q219,K219:$K$244) + ($A$13+$A$14+$A$15)/POWER(1+Q219,$A$28-D219+1)</f>
        <v>0</v>
      </c>
      <c r="T219" s="45">
        <f t="shared" ca="1" si="68"/>
        <v>0</v>
      </c>
      <c r="U219" s="45">
        <f t="shared" ca="1" si="74"/>
        <v>0</v>
      </c>
      <c r="V219" s="45">
        <f t="shared" ca="1" si="75"/>
        <v>0</v>
      </c>
      <c r="W219" s="45">
        <f t="shared" ca="1" si="69"/>
        <v>0</v>
      </c>
      <c r="X219" s="25">
        <f t="shared" ca="1" si="58"/>
        <v>0</v>
      </c>
      <c r="Z219" s="28">
        <f t="shared" ca="1" si="76"/>
        <v>0</v>
      </c>
      <c r="AA219" s="233"/>
      <c r="AB219" s="45">
        <f t="shared" ca="1" si="70"/>
        <v>0</v>
      </c>
      <c r="AC219" s="45">
        <f t="shared" ca="1" si="59"/>
        <v>0</v>
      </c>
      <c r="AD219" s="25">
        <f t="shared" ca="1" si="60"/>
        <v>0</v>
      </c>
    </row>
    <row r="220" spans="4:30" x14ac:dyDescent="0.35">
      <c r="D220" s="20">
        <v>216</v>
      </c>
      <c r="E220" s="21">
        <f t="shared" ca="1" si="71"/>
        <v>78893</v>
      </c>
      <c r="F220" s="44">
        <f t="shared" ca="1" si="61"/>
        <v>79258</v>
      </c>
      <c r="G220" s="22" t="s">
        <v>119</v>
      </c>
      <c r="H220" s="44">
        <f t="shared" ca="1" si="72"/>
        <v>78893</v>
      </c>
      <c r="I220" s="45">
        <f t="shared" ca="1" si="62"/>
        <v>0</v>
      </c>
      <c r="J220" s="45">
        <f t="shared" ca="1" si="63"/>
        <v>0</v>
      </c>
      <c r="K220" s="45">
        <f t="shared" ca="1" si="64"/>
        <v>0</v>
      </c>
      <c r="L220" s="45"/>
      <c r="M220" s="45">
        <f t="shared" ca="1" si="73"/>
        <v>0</v>
      </c>
      <c r="N220" s="257">
        <f t="shared" ca="1" si="65"/>
        <v>0</v>
      </c>
      <c r="O220" s="23"/>
      <c r="P220" s="255">
        <f t="shared" ca="1" si="66"/>
        <v>0</v>
      </c>
      <c r="Q220" s="163">
        <f t="shared" ca="1" si="67"/>
        <v>0</v>
      </c>
      <c r="R220" s="164">
        <f ca="1">NPV(Q219,K220:$K$244) + ($A$13+$A$14+$A$15)/POWER(1+Q219,$A$28-D220+1)</f>
        <v>0</v>
      </c>
      <c r="S220" s="164">
        <f ca="1">NPV(Q220,K220:$K$244) + ($A$13+$A$14+$A$15)/POWER(1+Q220,$A$28-D220+1)</f>
        <v>0</v>
      </c>
      <c r="T220" s="45">
        <f t="shared" ca="1" si="68"/>
        <v>0</v>
      </c>
      <c r="U220" s="45">
        <f t="shared" ca="1" si="74"/>
        <v>0</v>
      </c>
      <c r="V220" s="45">
        <f t="shared" ca="1" si="75"/>
        <v>0</v>
      </c>
      <c r="W220" s="45">
        <f t="shared" ca="1" si="69"/>
        <v>0</v>
      </c>
      <c r="X220" s="25">
        <f t="shared" ca="1" si="58"/>
        <v>0</v>
      </c>
      <c r="Z220" s="28">
        <f t="shared" ca="1" si="76"/>
        <v>0</v>
      </c>
      <c r="AA220" s="233"/>
      <c r="AB220" s="45">
        <f t="shared" ca="1" si="70"/>
        <v>0</v>
      </c>
      <c r="AC220" s="45">
        <f t="shared" ca="1" si="59"/>
        <v>0</v>
      </c>
      <c r="AD220" s="25">
        <f t="shared" ca="1" si="60"/>
        <v>0</v>
      </c>
    </row>
    <row r="221" spans="4:30" x14ac:dyDescent="0.35">
      <c r="D221" s="20">
        <v>217</v>
      </c>
      <c r="E221" s="21">
        <f t="shared" ca="1" si="71"/>
        <v>79259</v>
      </c>
      <c r="F221" s="44">
        <f t="shared" ca="1" si="61"/>
        <v>79623</v>
      </c>
      <c r="G221" s="22" t="s">
        <v>119</v>
      </c>
      <c r="H221" s="44">
        <f t="shared" ca="1" si="72"/>
        <v>79259</v>
      </c>
      <c r="I221" s="45">
        <f t="shared" ca="1" si="62"/>
        <v>0</v>
      </c>
      <c r="J221" s="45">
        <f t="shared" ca="1" si="63"/>
        <v>0</v>
      </c>
      <c r="K221" s="45">
        <f t="shared" ca="1" si="64"/>
        <v>0</v>
      </c>
      <c r="L221" s="45"/>
      <c r="M221" s="45">
        <f t="shared" ca="1" si="73"/>
        <v>0</v>
      </c>
      <c r="N221" s="257">
        <f t="shared" ca="1" si="65"/>
        <v>0</v>
      </c>
      <c r="O221" s="23"/>
      <c r="P221" s="255">
        <f t="shared" ca="1" si="66"/>
        <v>0</v>
      </c>
      <c r="Q221" s="163">
        <f t="shared" ca="1" si="67"/>
        <v>0</v>
      </c>
      <c r="R221" s="164">
        <f ca="1">NPV(Q220,K221:$K$244) + ($A$13+$A$14+$A$15)/POWER(1+Q220,$A$28-D221+1)</f>
        <v>0</v>
      </c>
      <c r="S221" s="164">
        <f ca="1">NPV(Q221,K221:$K$244) + ($A$13+$A$14+$A$15)/POWER(1+Q221,$A$28-D221+1)</f>
        <v>0</v>
      </c>
      <c r="T221" s="45">
        <f t="shared" ca="1" si="68"/>
        <v>0</v>
      </c>
      <c r="U221" s="45">
        <f t="shared" ca="1" si="74"/>
        <v>0</v>
      </c>
      <c r="V221" s="45">
        <f t="shared" ca="1" si="75"/>
        <v>0</v>
      </c>
      <c r="W221" s="45">
        <f t="shared" ca="1" si="69"/>
        <v>0</v>
      </c>
      <c r="X221" s="25">
        <f t="shared" ca="1" si="58"/>
        <v>0</v>
      </c>
      <c r="Z221" s="28">
        <f t="shared" ca="1" si="76"/>
        <v>0</v>
      </c>
      <c r="AA221" s="233"/>
      <c r="AB221" s="45">
        <f t="shared" ca="1" si="70"/>
        <v>0</v>
      </c>
      <c r="AC221" s="45">
        <f t="shared" ca="1" si="59"/>
        <v>0</v>
      </c>
      <c r="AD221" s="25">
        <f t="shared" ca="1" si="60"/>
        <v>0</v>
      </c>
    </row>
    <row r="222" spans="4:30" x14ac:dyDescent="0.35">
      <c r="D222" s="20">
        <v>218</v>
      </c>
      <c r="E222" s="21">
        <f t="shared" ca="1" si="71"/>
        <v>79624</v>
      </c>
      <c r="F222" s="44">
        <f t="shared" ca="1" si="61"/>
        <v>79988</v>
      </c>
      <c r="G222" s="22" t="s">
        <v>119</v>
      </c>
      <c r="H222" s="44">
        <f t="shared" ca="1" si="72"/>
        <v>79624</v>
      </c>
      <c r="I222" s="45">
        <f t="shared" ca="1" si="62"/>
        <v>0</v>
      </c>
      <c r="J222" s="45">
        <f t="shared" ca="1" si="63"/>
        <v>0</v>
      </c>
      <c r="K222" s="45">
        <f t="shared" ca="1" si="64"/>
        <v>0</v>
      </c>
      <c r="L222" s="45"/>
      <c r="M222" s="45">
        <f t="shared" ca="1" si="73"/>
        <v>0</v>
      </c>
      <c r="N222" s="257">
        <f t="shared" ca="1" si="65"/>
        <v>0</v>
      </c>
      <c r="O222" s="23"/>
      <c r="P222" s="255">
        <f t="shared" ca="1" si="66"/>
        <v>0</v>
      </c>
      <c r="Q222" s="163">
        <f t="shared" ca="1" si="67"/>
        <v>0</v>
      </c>
      <c r="R222" s="164">
        <f ca="1">NPV(Q221,K222:$K$244) + ($A$13+$A$14+$A$15)/POWER(1+Q221,$A$28-D222+1)</f>
        <v>0</v>
      </c>
      <c r="S222" s="164">
        <f ca="1">NPV(Q222,K222:$K$244) + ($A$13+$A$14+$A$15)/POWER(1+Q222,$A$28-D222+1)</f>
        <v>0</v>
      </c>
      <c r="T222" s="45">
        <f t="shared" ca="1" si="68"/>
        <v>0</v>
      </c>
      <c r="U222" s="45">
        <f t="shared" ca="1" si="74"/>
        <v>0</v>
      </c>
      <c r="V222" s="45">
        <f t="shared" ca="1" si="75"/>
        <v>0</v>
      </c>
      <c r="W222" s="45">
        <f t="shared" ca="1" si="69"/>
        <v>0</v>
      </c>
      <c r="X222" s="25">
        <f t="shared" ca="1" si="58"/>
        <v>0</v>
      </c>
      <c r="Z222" s="28">
        <f t="shared" ca="1" si="76"/>
        <v>0</v>
      </c>
      <c r="AA222" s="233"/>
      <c r="AB222" s="45">
        <f t="shared" ca="1" si="70"/>
        <v>0</v>
      </c>
      <c r="AC222" s="45">
        <f t="shared" ca="1" si="59"/>
        <v>0</v>
      </c>
      <c r="AD222" s="25">
        <f t="shared" ca="1" si="60"/>
        <v>0</v>
      </c>
    </row>
    <row r="223" spans="4:30" x14ac:dyDescent="0.35">
      <c r="D223" s="20">
        <v>219</v>
      </c>
      <c r="E223" s="21">
        <f t="shared" ca="1" si="71"/>
        <v>79989</v>
      </c>
      <c r="F223" s="44">
        <f t="shared" ca="1" si="61"/>
        <v>80353</v>
      </c>
      <c r="G223" s="22" t="s">
        <v>119</v>
      </c>
      <c r="H223" s="44">
        <f t="shared" ca="1" si="72"/>
        <v>79989</v>
      </c>
      <c r="I223" s="45">
        <f t="shared" ca="1" si="62"/>
        <v>0</v>
      </c>
      <c r="J223" s="45">
        <f t="shared" ca="1" si="63"/>
        <v>0</v>
      </c>
      <c r="K223" s="45">
        <f t="shared" ca="1" si="64"/>
        <v>0</v>
      </c>
      <c r="L223" s="45"/>
      <c r="M223" s="45">
        <f t="shared" ca="1" si="73"/>
        <v>0</v>
      </c>
      <c r="N223" s="257">
        <f t="shared" ca="1" si="65"/>
        <v>0</v>
      </c>
      <c r="O223" s="23"/>
      <c r="P223" s="255">
        <f t="shared" ca="1" si="66"/>
        <v>0</v>
      </c>
      <c r="Q223" s="163">
        <f t="shared" ca="1" si="67"/>
        <v>0</v>
      </c>
      <c r="R223" s="164">
        <f ca="1">NPV(Q222,K223:$K$244) + ($A$13+$A$14+$A$15)/POWER(1+Q222,$A$28-D223+1)</f>
        <v>0</v>
      </c>
      <c r="S223" s="164">
        <f ca="1">NPV(Q223,K223:$K$244) + ($A$13+$A$14+$A$15)/POWER(1+Q223,$A$28-D223+1)</f>
        <v>0</v>
      </c>
      <c r="T223" s="45">
        <f t="shared" ca="1" si="68"/>
        <v>0</v>
      </c>
      <c r="U223" s="45">
        <f t="shared" ca="1" si="74"/>
        <v>0</v>
      </c>
      <c r="V223" s="45">
        <f t="shared" ca="1" si="75"/>
        <v>0</v>
      </c>
      <c r="W223" s="45">
        <f t="shared" ca="1" si="69"/>
        <v>0</v>
      </c>
      <c r="X223" s="25">
        <f t="shared" ca="1" si="58"/>
        <v>0</v>
      </c>
      <c r="Z223" s="28">
        <f t="shared" ca="1" si="76"/>
        <v>0</v>
      </c>
      <c r="AA223" s="233"/>
      <c r="AB223" s="45">
        <f t="shared" ca="1" si="70"/>
        <v>0</v>
      </c>
      <c r="AC223" s="45">
        <f t="shared" ca="1" si="59"/>
        <v>0</v>
      </c>
      <c r="AD223" s="25">
        <f t="shared" ca="1" si="60"/>
        <v>0</v>
      </c>
    </row>
    <row r="224" spans="4:30" x14ac:dyDescent="0.35">
      <c r="D224" s="20">
        <v>220</v>
      </c>
      <c r="E224" s="21">
        <f t="shared" ca="1" si="71"/>
        <v>80354</v>
      </c>
      <c r="F224" s="44">
        <f t="shared" ca="1" si="61"/>
        <v>80719</v>
      </c>
      <c r="G224" s="22" t="s">
        <v>119</v>
      </c>
      <c r="H224" s="44">
        <f t="shared" ca="1" si="72"/>
        <v>80354</v>
      </c>
      <c r="I224" s="45">
        <f t="shared" ca="1" si="62"/>
        <v>0</v>
      </c>
      <c r="J224" s="45">
        <f t="shared" ca="1" si="63"/>
        <v>0</v>
      </c>
      <c r="K224" s="45">
        <f t="shared" ca="1" si="64"/>
        <v>0</v>
      </c>
      <c r="L224" s="45"/>
      <c r="M224" s="45">
        <f t="shared" ca="1" si="73"/>
        <v>0</v>
      </c>
      <c r="N224" s="257">
        <f t="shared" ca="1" si="65"/>
        <v>0</v>
      </c>
      <c r="O224" s="23"/>
      <c r="P224" s="255">
        <f t="shared" ca="1" si="66"/>
        <v>0</v>
      </c>
      <c r="Q224" s="163">
        <f t="shared" ca="1" si="67"/>
        <v>0</v>
      </c>
      <c r="R224" s="164">
        <f ca="1">NPV(Q223,K224:$K$244) + ($A$13+$A$14+$A$15)/POWER(1+Q223,$A$28-D224+1)</f>
        <v>0</v>
      </c>
      <c r="S224" s="164">
        <f ca="1">NPV(Q224,K224:$K$244) + ($A$13+$A$14+$A$15)/POWER(1+Q224,$A$28-D224+1)</f>
        <v>0</v>
      </c>
      <c r="T224" s="45">
        <f t="shared" ca="1" si="68"/>
        <v>0</v>
      </c>
      <c r="U224" s="45">
        <f t="shared" ca="1" si="74"/>
        <v>0</v>
      </c>
      <c r="V224" s="45">
        <f t="shared" ca="1" si="75"/>
        <v>0</v>
      </c>
      <c r="W224" s="45">
        <f t="shared" ca="1" si="69"/>
        <v>0</v>
      </c>
      <c r="X224" s="25">
        <f t="shared" ca="1" si="58"/>
        <v>0</v>
      </c>
      <c r="Z224" s="28">
        <f t="shared" ca="1" si="76"/>
        <v>0</v>
      </c>
      <c r="AA224" s="233"/>
      <c r="AB224" s="45">
        <f t="shared" ca="1" si="70"/>
        <v>0</v>
      </c>
      <c r="AC224" s="45">
        <f t="shared" ca="1" si="59"/>
        <v>0</v>
      </c>
      <c r="AD224" s="25">
        <f t="shared" ca="1" si="60"/>
        <v>0</v>
      </c>
    </row>
    <row r="225" spans="4:30" x14ac:dyDescent="0.35">
      <c r="D225" s="20">
        <v>221</v>
      </c>
      <c r="E225" s="21">
        <f t="shared" ca="1" si="71"/>
        <v>80720</v>
      </c>
      <c r="F225" s="44">
        <f t="shared" ca="1" si="61"/>
        <v>81084</v>
      </c>
      <c r="G225" s="22" t="s">
        <v>119</v>
      </c>
      <c r="H225" s="44">
        <f t="shared" ca="1" si="72"/>
        <v>80720</v>
      </c>
      <c r="I225" s="45">
        <f t="shared" ca="1" si="62"/>
        <v>0</v>
      </c>
      <c r="J225" s="45">
        <f t="shared" ca="1" si="63"/>
        <v>0</v>
      </c>
      <c r="K225" s="45">
        <f t="shared" ca="1" si="64"/>
        <v>0</v>
      </c>
      <c r="L225" s="45"/>
      <c r="M225" s="45">
        <f t="shared" ca="1" si="73"/>
        <v>0</v>
      </c>
      <c r="N225" s="257">
        <f t="shared" ca="1" si="65"/>
        <v>0</v>
      </c>
      <c r="O225" s="23"/>
      <c r="P225" s="255">
        <f t="shared" ca="1" si="66"/>
        <v>0</v>
      </c>
      <c r="Q225" s="163">
        <f t="shared" ca="1" si="67"/>
        <v>0</v>
      </c>
      <c r="R225" s="164">
        <f ca="1">NPV(Q224,K225:$K$244) + ($A$13+$A$14+$A$15)/POWER(1+Q224,$A$28-D225+1)</f>
        <v>0</v>
      </c>
      <c r="S225" s="164">
        <f ca="1">NPV(Q225,K225:$K$244) + ($A$13+$A$14+$A$15)/POWER(1+Q225,$A$28-D225+1)</f>
        <v>0</v>
      </c>
      <c r="T225" s="45">
        <f t="shared" ca="1" si="68"/>
        <v>0</v>
      </c>
      <c r="U225" s="45">
        <f t="shared" ca="1" si="74"/>
        <v>0</v>
      </c>
      <c r="V225" s="45">
        <f t="shared" ca="1" si="75"/>
        <v>0</v>
      </c>
      <c r="W225" s="45">
        <f t="shared" ca="1" si="69"/>
        <v>0</v>
      </c>
      <c r="X225" s="25">
        <f t="shared" ca="1" si="58"/>
        <v>0</v>
      </c>
      <c r="Z225" s="28">
        <f t="shared" ca="1" si="76"/>
        <v>0</v>
      </c>
      <c r="AA225" s="233"/>
      <c r="AB225" s="45">
        <f t="shared" ca="1" si="70"/>
        <v>0</v>
      </c>
      <c r="AC225" s="45">
        <f t="shared" ca="1" si="59"/>
        <v>0</v>
      </c>
      <c r="AD225" s="25">
        <f t="shared" ca="1" si="60"/>
        <v>0</v>
      </c>
    </row>
    <row r="226" spans="4:30" x14ac:dyDescent="0.35">
      <c r="D226" s="20">
        <v>222</v>
      </c>
      <c r="E226" s="21">
        <f t="shared" ca="1" si="71"/>
        <v>81085</v>
      </c>
      <c r="F226" s="44">
        <f t="shared" ca="1" si="61"/>
        <v>81449</v>
      </c>
      <c r="G226" s="22" t="s">
        <v>119</v>
      </c>
      <c r="H226" s="44">
        <f t="shared" ca="1" si="72"/>
        <v>81085</v>
      </c>
      <c r="I226" s="45">
        <f t="shared" ca="1" si="62"/>
        <v>0</v>
      </c>
      <c r="J226" s="45">
        <f t="shared" ca="1" si="63"/>
        <v>0</v>
      </c>
      <c r="K226" s="45">
        <f t="shared" ca="1" si="64"/>
        <v>0</v>
      </c>
      <c r="L226" s="45"/>
      <c r="M226" s="45">
        <f t="shared" ca="1" si="73"/>
        <v>0</v>
      </c>
      <c r="N226" s="257">
        <f t="shared" ca="1" si="65"/>
        <v>0</v>
      </c>
      <c r="O226" s="23"/>
      <c r="P226" s="255">
        <f t="shared" ca="1" si="66"/>
        <v>0</v>
      </c>
      <c r="Q226" s="163">
        <f t="shared" ca="1" si="67"/>
        <v>0</v>
      </c>
      <c r="R226" s="164">
        <f ca="1">NPV(Q225,K226:$K$244) + ($A$13+$A$14+$A$15)/POWER(1+Q225,$A$28-D226+1)</f>
        <v>0</v>
      </c>
      <c r="S226" s="164">
        <f ca="1">NPV(Q226,K226:$K$244) + ($A$13+$A$14+$A$15)/POWER(1+Q226,$A$28-D226+1)</f>
        <v>0</v>
      </c>
      <c r="T226" s="45">
        <f t="shared" ca="1" si="68"/>
        <v>0</v>
      </c>
      <c r="U226" s="45">
        <f t="shared" ca="1" si="74"/>
        <v>0</v>
      </c>
      <c r="V226" s="45">
        <f t="shared" ca="1" si="75"/>
        <v>0</v>
      </c>
      <c r="W226" s="45">
        <f t="shared" ca="1" si="69"/>
        <v>0</v>
      </c>
      <c r="X226" s="25">
        <f t="shared" ca="1" si="58"/>
        <v>0</v>
      </c>
      <c r="Z226" s="28">
        <f t="shared" ca="1" si="76"/>
        <v>0</v>
      </c>
      <c r="AA226" s="233"/>
      <c r="AB226" s="45">
        <f t="shared" ca="1" si="70"/>
        <v>0</v>
      </c>
      <c r="AC226" s="45">
        <f t="shared" ca="1" si="59"/>
        <v>0</v>
      </c>
      <c r="AD226" s="25">
        <f t="shared" ca="1" si="60"/>
        <v>0</v>
      </c>
    </row>
    <row r="227" spans="4:30" x14ac:dyDescent="0.35">
      <c r="D227" s="20">
        <v>223</v>
      </c>
      <c r="E227" s="21">
        <f t="shared" ca="1" si="71"/>
        <v>81450</v>
      </c>
      <c r="F227" s="44">
        <f t="shared" ca="1" si="61"/>
        <v>81814</v>
      </c>
      <c r="G227" s="22" t="s">
        <v>119</v>
      </c>
      <c r="H227" s="44">
        <f t="shared" ca="1" si="72"/>
        <v>81450</v>
      </c>
      <c r="I227" s="45">
        <f t="shared" ca="1" si="62"/>
        <v>0</v>
      </c>
      <c r="J227" s="45">
        <f t="shared" ca="1" si="63"/>
        <v>0</v>
      </c>
      <c r="K227" s="45">
        <f t="shared" ca="1" si="64"/>
        <v>0</v>
      </c>
      <c r="L227" s="45"/>
      <c r="M227" s="45">
        <f t="shared" ca="1" si="73"/>
        <v>0</v>
      </c>
      <c r="N227" s="257">
        <f t="shared" ca="1" si="65"/>
        <v>0</v>
      </c>
      <c r="O227" s="23"/>
      <c r="P227" s="255">
        <f t="shared" ca="1" si="66"/>
        <v>0</v>
      </c>
      <c r="Q227" s="163">
        <f t="shared" ca="1" si="67"/>
        <v>0</v>
      </c>
      <c r="R227" s="164">
        <f ca="1">NPV(Q226,K227:$K$244) + ($A$13+$A$14+$A$15)/POWER(1+Q226,$A$28-D227+1)</f>
        <v>0</v>
      </c>
      <c r="S227" s="164">
        <f ca="1">NPV(Q227,K227:$K$244) + ($A$13+$A$14+$A$15)/POWER(1+Q227,$A$28-D227+1)</f>
        <v>0</v>
      </c>
      <c r="T227" s="45">
        <f t="shared" ca="1" si="68"/>
        <v>0</v>
      </c>
      <c r="U227" s="45">
        <f t="shared" ca="1" si="74"/>
        <v>0</v>
      </c>
      <c r="V227" s="45">
        <f t="shared" ca="1" si="75"/>
        <v>0</v>
      </c>
      <c r="W227" s="45">
        <f t="shared" ca="1" si="69"/>
        <v>0</v>
      </c>
      <c r="X227" s="25">
        <f t="shared" ca="1" si="58"/>
        <v>0</v>
      </c>
      <c r="Z227" s="28">
        <f t="shared" ca="1" si="76"/>
        <v>0</v>
      </c>
      <c r="AA227" s="233"/>
      <c r="AB227" s="45">
        <f t="shared" ca="1" si="70"/>
        <v>0</v>
      </c>
      <c r="AC227" s="45">
        <f t="shared" ca="1" si="59"/>
        <v>0</v>
      </c>
      <c r="AD227" s="25">
        <f t="shared" ca="1" si="60"/>
        <v>0</v>
      </c>
    </row>
    <row r="228" spans="4:30" x14ac:dyDescent="0.35">
      <c r="D228" s="20">
        <v>224</v>
      </c>
      <c r="E228" s="21">
        <f t="shared" ca="1" si="71"/>
        <v>81815</v>
      </c>
      <c r="F228" s="44">
        <f t="shared" ca="1" si="61"/>
        <v>82180</v>
      </c>
      <c r="G228" s="22" t="s">
        <v>119</v>
      </c>
      <c r="H228" s="44">
        <f t="shared" ca="1" si="72"/>
        <v>81815</v>
      </c>
      <c r="I228" s="45">
        <f t="shared" ca="1" si="62"/>
        <v>0</v>
      </c>
      <c r="J228" s="45">
        <f t="shared" ca="1" si="63"/>
        <v>0</v>
      </c>
      <c r="K228" s="45">
        <f t="shared" ca="1" si="64"/>
        <v>0</v>
      </c>
      <c r="L228" s="45"/>
      <c r="M228" s="45">
        <f t="shared" ca="1" si="73"/>
        <v>0</v>
      </c>
      <c r="N228" s="257">
        <f t="shared" ca="1" si="65"/>
        <v>0</v>
      </c>
      <c r="O228" s="23"/>
      <c r="P228" s="255">
        <f t="shared" ca="1" si="66"/>
        <v>0</v>
      </c>
      <c r="Q228" s="163">
        <f t="shared" ca="1" si="67"/>
        <v>0</v>
      </c>
      <c r="R228" s="164">
        <f ca="1">NPV(Q227,K228:$K$244) + ($A$13+$A$14+$A$15)/POWER(1+Q227,$A$28-D228+1)</f>
        <v>0</v>
      </c>
      <c r="S228" s="164">
        <f ca="1">NPV(Q228,K228:$K$244) + ($A$13+$A$14+$A$15)/POWER(1+Q228,$A$28-D228+1)</f>
        <v>0</v>
      </c>
      <c r="T228" s="45">
        <f t="shared" ca="1" si="68"/>
        <v>0</v>
      </c>
      <c r="U228" s="45">
        <f t="shared" ca="1" si="74"/>
        <v>0</v>
      </c>
      <c r="V228" s="45">
        <f t="shared" ca="1" si="75"/>
        <v>0</v>
      </c>
      <c r="W228" s="45">
        <f t="shared" ca="1" si="69"/>
        <v>0</v>
      </c>
      <c r="X228" s="25">
        <f t="shared" ca="1" si="58"/>
        <v>0</v>
      </c>
      <c r="Z228" s="28">
        <f t="shared" ca="1" si="76"/>
        <v>0</v>
      </c>
      <c r="AA228" s="233"/>
      <c r="AB228" s="45">
        <f t="shared" ca="1" si="70"/>
        <v>0</v>
      </c>
      <c r="AC228" s="45">
        <f t="shared" ca="1" si="59"/>
        <v>0</v>
      </c>
      <c r="AD228" s="25">
        <f t="shared" ca="1" si="60"/>
        <v>0</v>
      </c>
    </row>
    <row r="229" spans="4:30" x14ac:dyDescent="0.35">
      <c r="D229" s="20">
        <v>225</v>
      </c>
      <c r="E229" s="21">
        <f t="shared" ca="1" si="71"/>
        <v>82181</v>
      </c>
      <c r="F229" s="44">
        <f t="shared" ca="1" si="61"/>
        <v>82545</v>
      </c>
      <c r="G229" s="22" t="s">
        <v>119</v>
      </c>
      <c r="H229" s="44">
        <f t="shared" ca="1" si="72"/>
        <v>82181</v>
      </c>
      <c r="I229" s="45">
        <f t="shared" ca="1" si="62"/>
        <v>0</v>
      </c>
      <c r="J229" s="45">
        <f t="shared" ca="1" si="63"/>
        <v>0</v>
      </c>
      <c r="K229" s="45">
        <f t="shared" ca="1" si="64"/>
        <v>0</v>
      </c>
      <c r="L229" s="45"/>
      <c r="M229" s="45">
        <f t="shared" ca="1" si="73"/>
        <v>0</v>
      </c>
      <c r="N229" s="257">
        <f t="shared" ca="1" si="65"/>
        <v>0</v>
      </c>
      <c r="O229" s="23"/>
      <c r="P229" s="255">
        <f t="shared" ca="1" si="66"/>
        <v>0</v>
      </c>
      <c r="Q229" s="163">
        <f t="shared" ca="1" si="67"/>
        <v>0</v>
      </c>
      <c r="R229" s="164">
        <f ca="1">NPV(Q228,K229:$K$244) + ($A$13+$A$14+$A$15)/POWER(1+Q228,$A$28-D229+1)</f>
        <v>0</v>
      </c>
      <c r="S229" s="164">
        <f ca="1">NPV(Q229,K229:$K$244) + ($A$13+$A$14+$A$15)/POWER(1+Q229,$A$28-D229+1)</f>
        <v>0</v>
      </c>
      <c r="T229" s="45">
        <f t="shared" ca="1" si="68"/>
        <v>0</v>
      </c>
      <c r="U229" s="45">
        <f t="shared" ca="1" si="74"/>
        <v>0</v>
      </c>
      <c r="V229" s="45">
        <f t="shared" ca="1" si="75"/>
        <v>0</v>
      </c>
      <c r="W229" s="45">
        <f t="shared" ca="1" si="69"/>
        <v>0</v>
      </c>
      <c r="X229" s="25">
        <f t="shared" ca="1" si="58"/>
        <v>0</v>
      </c>
      <c r="Z229" s="28">
        <f t="shared" ca="1" si="76"/>
        <v>0</v>
      </c>
      <c r="AA229" s="233"/>
      <c r="AB229" s="45">
        <f t="shared" ca="1" si="70"/>
        <v>0</v>
      </c>
      <c r="AC229" s="45">
        <f t="shared" ca="1" si="59"/>
        <v>0</v>
      </c>
      <c r="AD229" s="25">
        <f t="shared" ca="1" si="60"/>
        <v>0</v>
      </c>
    </row>
    <row r="230" spans="4:30" x14ac:dyDescent="0.35">
      <c r="D230" s="20">
        <v>226</v>
      </c>
      <c r="E230" s="21">
        <f t="shared" ca="1" si="71"/>
        <v>82546</v>
      </c>
      <c r="F230" s="44">
        <f t="shared" ca="1" si="61"/>
        <v>82910</v>
      </c>
      <c r="G230" s="22" t="s">
        <v>119</v>
      </c>
      <c r="H230" s="44">
        <f t="shared" ca="1" si="72"/>
        <v>82546</v>
      </c>
      <c r="I230" s="45">
        <f t="shared" ca="1" si="62"/>
        <v>0</v>
      </c>
      <c r="J230" s="45">
        <f t="shared" ca="1" si="63"/>
        <v>0</v>
      </c>
      <c r="K230" s="45">
        <f t="shared" ca="1" si="64"/>
        <v>0</v>
      </c>
      <c r="L230" s="45"/>
      <c r="M230" s="45">
        <f t="shared" ca="1" si="73"/>
        <v>0</v>
      </c>
      <c r="N230" s="257">
        <f t="shared" ca="1" si="65"/>
        <v>0</v>
      </c>
      <c r="O230" s="23"/>
      <c r="P230" s="255">
        <f t="shared" ca="1" si="66"/>
        <v>0</v>
      </c>
      <c r="Q230" s="163">
        <f t="shared" ca="1" si="67"/>
        <v>0</v>
      </c>
      <c r="R230" s="164">
        <f ca="1">NPV(Q229,K230:$K$244) + ($A$13+$A$14+$A$15)/POWER(1+Q229,$A$28-D230+1)</f>
        <v>0</v>
      </c>
      <c r="S230" s="164">
        <f ca="1">NPV(Q230,K230:$K$244) + ($A$13+$A$14+$A$15)/POWER(1+Q230,$A$28-D230+1)</f>
        <v>0</v>
      </c>
      <c r="T230" s="45">
        <f t="shared" ca="1" si="68"/>
        <v>0</v>
      </c>
      <c r="U230" s="45">
        <f t="shared" ca="1" si="74"/>
        <v>0</v>
      </c>
      <c r="V230" s="45">
        <f t="shared" ca="1" si="75"/>
        <v>0</v>
      </c>
      <c r="W230" s="45">
        <f t="shared" ca="1" si="69"/>
        <v>0</v>
      </c>
      <c r="X230" s="25">
        <f t="shared" ca="1" si="58"/>
        <v>0</v>
      </c>
      <c r="Z230" s="28">
        <f t="shared" ca="1" si="76"/>
        <v>0</v>
      </c>
      <c r="AA230" s="233"/>
      <c r="AB230" s="45">
        <f t="shared" ca="1" si="70"/>
        <v>0</v>
      </c>
      <c r="AC230" s="45">
        <f t="shared" ca="1" si="59"/>
        <v>0</v>
      </c>
      <c r="AD230" s="25">
        <f t="shared" ca="1" si="60"/>
        <v>0</v>
      </c>
    </row>
    <row r="231" spans="4:30" x14ac:dyDescent="0.35">
      <c r="D231" s="20">
        <v>227</v>
      </c>
      <c r="E231" s="21">
        <f t="shared" ca="1" si="71"/>
        <v>82911</v>
      </c>
      <c r="F231" s="44">
        <f t="shared" ca="1" si="61"/>
        <v>83275</v>
      </c>
      <c r="G231" s="22" t="s">
        <v>119</v>
      </c>
      <c r="H231" s="44">
        <f t="shared" ca="1" si="72"/>
        <v>82911</v>
      </c>
      <c r="I231" s="45">
        <f t="shared" ca="1" si="62"/>
        <v>0</v>
      </c>
      <c r="J231" s="45">
        <f t="shared" ca="1" si="63"/>
        <v>0</v>
      </c>
      <c r="K231" s="45">
        <f t="shared" ca="1" si="64"/>
        <v>0</v>
      </c>
      <c r="L231" s="45"/>
      <c r="M231" s="45">
        <f t="shared" ca="1" si="73"/>
        <v>0</v>
      </c>
      <c r="N231" s="257">
        <f t="shared" ca="1" si="65"/>
        <v>0</v>
      </c>
      <c r="O231" s="23"/>
      <c r="P231" s="255">
        <f t="shared" ca="1" si="66"/>
        <v>0</v>
      </c>
      <c r="Q231" s="163">
        <f t="shared" ca="1" si="67"/>
        <v>0</v>
      </c>
      <c r="R231" s="164">
        <f ca="1">NPV(Q230,K231:$K$244) + ($A$13+$A$14+$A$15)/POWER(1+Q230,$A$28-D231+1)</f>
        <v>0</v>
      </c>
      <c r="S231" s="164">
        <f ca="1">NPV(Q231,K231:$K$244) + ($A$13+$A$14+$A$15)/POWER(1+Q231,$A$28-D231+1)</f>
        <v>0</v>
      </c>
      <c r="T231" s="45">
        <f t="shared" ca="1" si="68"/>
        <v>0</v>
      </c>
      <c r="U231" s="45">
        <f t="shared" ca="1" si="74"/>
        <v>0</v>
      </c>
      <c r="V231" s="45">
        <f t="shared" ca="1" si="75"/>
        <v>0</v>
      </c>
      <c r="W231" s="45">
        <f t="shared" ca="1" si="69"/>
        <v>0</v>
      </c>
      <c r="X231" s="25">
        <f t="shared" ca="1" si="58"/>
        <v>0</v>
      </c>
      <c r="Z231" s="28">
        <f t="shared" ca="1" si="76"/>
        <v>0</v>
      </c>
      <c r="AA231" s="233"/>
      <c r="AB231" s="45">
        <f t="shared" ca="1" si="70"/>
        <v>0</v>
      </c>
      <c r="AC231" s="45">
        <f t="shared" ca="1" si="59"/>
        <v>0</v>
      </c>
      <c r="AD231" s="25">
        <f t="shared" ca="1" si="60"/>
        <v>0</v>
      </c>
    </row>
    <row r="232" spans="4:30" x14ac:dyDescent="0.35">
      <c r="D232" s="20">
        <v>228</v>
      </c>
      <c r="E232" s="21">
        <f t="shared" ca="1" si="71"/>
        <v>83276</v>
      </c>
      <c r="F232" s="44">
        <f t="shared" ca="1" si="61"/>
        <v>83641</v>
      </c>
      <c r="G232" s="22" t="s">
        <v>119</v>
      </c>
      <c r="H232" s="44">
        <f t="shared" ca="1" si="72"/>
        <v>83276</v>
      </c>
      <c r="I232" s="45">
        <f t="shared" ca="1" si="62"/>
        <v>0</v>
      </c>
      <c r="J232" s="45">
        <f t="shared" ca="1" si="63"/>
        <v>0</v>
      </c>
      <c r="K232" s="45">
        <f t="shared" ca="1" si="64"/>
        <v>0</v>
      </c>
      <c r="L232" s="45"/>
      <c r="M232" s="45">
        <f t="shared" ca="1" si="73"/>
        <v>0</v>
      </c>
      <c r="N232" s="257">
        <f t="shared" ca="1" si="65"/>
        <v>0</v>
      </c>
      <c r="O232" s="23"/>
      <c r="P232" s="255">
        <f t="shared" ca="1" si="66"/>
        <v>0</v>
      </c>
      <c r="Q232" s="163">
        <f t="shared" ca="1" si="67"/>
        <v>0</v>
      </c>
      <c r="R232" s="164">
        <f ca="1">NPV(Q231,K232:$K$244) + ($A$13+$A$14+$A$15)/POWER(1+Q231,$A$28-D232+1)</f>
        <v>0</v>
      </c>
      <c r="S232" s="164">
        <f ca="1">NPV(Q232,K232:$K$244) + ($A$13+$A$14+$A$15)/POWER(1+Q232,$A$28-D232+1)</f>
        <v>0</v>
      </c>
      <c r="T232" s="45">
        <f t="shared" ca="1" si="68"/>
        <v>0</v>
      </c>
      <c r="U232" s="45">
        <f t="shared" ca="1" si="74"/>
        <v>0</v>
      </c>
      <c r="V232" s="45">
        <f t="shared" ca="1" si="75"/>
        <v>0</v>
      </c>
      <c r="W232" s="45">
        <f t="shared" ca="1" si="69"/>
        <v>0</v>
      </c>
      <c r="X232" s="25">
        <f t="shared" ca="1" si="58"/>
        <v>0</v>
      </c>
      <c r="Z232" s="28">
        <f t="shared" ca="1" si="76"/>
        <v>0</v>
      </c>
      <c r="AA232" s="233"/>
      <c r="AB232" s="45">
        <f t="shared" ca="1" si="70"/>
        <v>0</v>
      </c>
      <c r="AC232" s="45">
        <f t="shared" ca="1" si="59"/>
        <v>0</v>
      </c>
      <c r="AD232" s="25">
        <f t="shared" ca="1" si="60"/>
        <v>0</v>
      </c>
    </row>
    <row r="233" spans="4:30" x14ac:dyDescent="0.35">
      <c r="D233" s="20">
        <v>229</v>
      </c>
      <c r="E233" s="21">
        <f t="shared" ca="1" si="71"/>
        <v>83642</v>
      </c>
      <c r="F233" s="44">
        <f t="shared" ca="1" si="61"/>
        <v>84006</v>
      </c>
      <c r="G233" s="22" t="s">
        <v>119</v>
      </c>
      <c r="H233" s="44">
        <f t="shared" ca="1" si="72"/>
        <v>83642</v>
      </c>
      <c r="I233" s="45">
        <f t="shared" ca="1" si="62"/>
        <v>0</v>
      </c>
      <c r="J233" s="45">
        <f t="shared" ca="1" si="63"/>
        <v>0</v>
      </c>
      <c r="K233" s="45">
        <f t="shared" ca="1" si="64"/>
        <v>0</v>
      </c>
      <c r="L233" s="45"/>
      <c r="M233" s="45">
        <f t="shared" ca="1" si="73"/>
        <v>0</v>
      </c>
      <c r="N233" s="257">
        <f t="shared" ca="1" si="65"/>
        <v>0</v>
      </c>
      <c r="O233" s="23"/>
      <c r="P233" s="255">
        <f t="shared" ca="1" si="66"/>
        <v>0</v>
      </c>
      <c r="Q233" s="163">
        <f t="shared" ca="1" si="67"/>
        <v>0</v>
      </c>
      <c r="R233" s="164">
        <f ca="1">NPV(Q232,K233:$K$244) + ($A$13+$A$14+$A$15)/POWER(1+Q232,$A$28-D233+1)</f>
        <v>0</v>
      </c>
      <c r="S233" s="164">
        <f ca="1">NPV(Q233,K233:$K$244) + ($A$13+$A$14+$A$15)/POWER(1+Q233,$A$28-D233+1)</f>
        <v>0</v>
      </c>
      <c r="T233" s="45">
        <f t="shared" ca="1" si="68"/>
        <v>0</v>
      </c>
      <c r="U233" s="45">
        <f t="shared" ca="1" si="74"/>
        <v>0</v>
      </c>
      <c r="V233" s="45">
        <f t="shared" ca="1" si="75"/>
        <v>0</v>
      </c>
      <c r="W233" s="45">
        <f t="shared" ca="1" si="69"/>
        <v>0</v>
      </c>
      <c r="X233" s="25">
        <f t="shared" ca="1" si="58"/>
        <v>0</v>
      </c>
      <c r="Z233" s="28">
        <f t="shared" ca="1" si="76"/>
        <v>0</v>
      </c>
      <c r="AA233" s="233"/>
      <c r="AB233" s="45">
        <f t="shared" ca="1" si="70"/>
        <v>0</v>
      </c>
      <c r="AC233" s="45">
        <f t="shared" ca="1" si="59"/>
        <v>0</v>
      </c>
      <c r="AD233" s="25">
        <f t="shared" ca="1" si="60"/>
        <v>0</v>
      </c>
    </row>
    <row r="234" spans="4:30" x14ac:dyDescent="0.35">
      <c r="D234" s="20">
        <v>230</v>
      </c>
      <c r="E234" s="21">
        <f t="shared" ca="1" si="71"/>
        <v>84007</v>
      </c>
      <c r="F234" s="44">
        <f t="shared" ca="1" si="61"/>
        <v>84371</v>
      </c>
      <c r="G234" s="22" t="s">
        <v>119</v>
      </c>
      <c r="H234" s="44">
        <f t="shared" ca="1" si="72"/>
        <v>84007</v>
      </c>
      <c r="I234" s="45">
        <f t="shared" ca="1" si="62"/>
        <v>0</v>
      </c>
      <c r="J234" s="45">
        <f t="shared" ca="1" si="63"/>
        <v>0</v>
      </c>
      <c r="K234" s="45">
        <f t="shared" ca="1" si="64"/>
        <v>0</v>
      </c>
      <c r="L234" s="45"/>
      <c r="M234" s="45">
        <f t="shared" ca="1" si="73"/>
        <v>0</v>
      </c>
      <c r="N234" s="257">
        <f t="shared" ca="1" si="65"/>
        <v>0</v>
      </c>
      <c r="O234" s="23"/>
      <c r="P234" s="255">
        <f t="shared" ca="1" si="66"/>
        <v>0</v>
      </c>
      <c r="Q234" s="163">
        <f t="shared" ca="1" si="67"/>
        <v>0</v>
      </c>
      <c r="R234" s="164">
        <f ca="1">NPV(Q233,K234:$K$244) + ($A$13+$A$14+$A$15)/POWER(1+Q233,$A$28-D234+1)</f>
        <v>0</v>
      </c>
      <c r="S234" s="164">
        <f ca="1">NPV(Q234,K234:$K$244) + ($A$13+$A$14+$A$15)/POWER(1+Q234,$A$28-D234+1)</f>
        <v>0</v>
      </c>
      <c r="T234" s="45">
        <f t="shared" ca="1" si="68"/>
        <v>0</v>
      </c>
      <c r="U234" s="45">
        <f t="shared" ca="1" si="74"/>
        <v>0</v>
      </c>
      <c r="V234" s="45">
        <f t="shared" ca="1" si="75"/>
        <v>0</v>
      </c>
      <c r="W234" s="45">
        <f t="shared" ca="1" si="69"/>
        <v>0</v>
      </c>
      <c r="X234" s="25">
        <f t="shared" ca="1" si="58"/>
        <v>0</v>
      </c>
      <c r="Z234" s="28">
        <f t="shared" ca="1" si="76"/>
        <v>0</v>
      </c>
      <c r="AA234" s="233"/>
      <c r="AB234" s="45">
        <f t="shared" ca="1" si="70"/>
        <v>0</v>
      </c>
      <c r="AC234" s="45">
        <f t="shared" ca="1" si="59"/>
        <v>0</v>
      </c>
      <c r="AD234" s="25">
        <f t="shared" ca="1" si="60"/>
        <v>0</v>
      </c>
    </row>
    <row r="235" spans="4:30" x14ac:dyDescent="0.35">
      <c r="D235" s="20">
        <v>231</v>
      </c>
      <c r="E235" s="21">
        <f t="shared" ca="1" si="71"/>
        <v>84372</v>
      </c>
      <c r="F235" s="44">
        <f t="shared" ca="1" si="61"/>
        <v>84736</v>
      </c>
      <c r="G235" s="22" t="s">
        <v>119</v>
      </c>
      <c r="H235" s="44">
        <f t="shared" ca="1" si="72"/>
        <v>84372</v>
      </c>
      <c r="I235" s="45">
        <f t="shared" ca="1" si="62"/>
        <v>0</v>
      </c>
      <c r="J235" s="45">
        <f t="shared" ca="1" si="63"/>
        <v>0</v>
      </c>
      <c r="K235" s="45">
        <f t="shared" ca="1" si="64"/>
        <v>0</v>
      </c>
      <c r="L235" s="45"/>
      <c r="M235" s="45">
        <f t="shared" ca="1" si="73"/>
        <v>0</v>
      </c>
      <c r="N235" s="257">
        <f t="shared" ca="1" si="65"/>
        <v>0</v>
      </c>
      <c r="O235" s="23"/>
      <c r="P235" s="255">
        <f t="shared" ca="1" si="66"/>
        <v>0</v>
      </c>
      <c r="Q235" s="163">
        <f t="shared" ca="1" si="67"/>
        <v>0</v>
      </c>
      <c r="R235" s="164">
        <f ca="1">NPV(Q234,K235:$K$244) + ($A$13+$A$14+$A$15)/POWER(1+Q234,$A$28-D235+1)</f>
        <v>0</v>
      </c>
      <c r="S235" s="164">
        <f ca="1">NPV(Q235,K235:$K$244) + ($A$13+$A$14+$A$15)/POWER(1+Q235,$A$28-D235+1)</f>
        <v>0</v>
      </c>
      <c r="T235" s="45">
        <f t="shared" ca="1" si="68"/>
        <v>0</v>
      </c>
      <c r="U235" s="45">
        <f t="shared" ca="1" si="74"/>
        <v>0</v>
      </c>
      <c r="V235" s="45">
        <f t="shared" ca="1" si="75"/>
        <v>0</v>
      </c>
      <c r="W235" s="45">
        <f t="shared" ca="1" si="69"/>
        <v>0</v>
      </c>
      <c r="X235" s="25">
        <f t="shared" ca="1" si="58"/>
        <v>0</v>
      </c>
      <c r="Z235" s="28">
        <f t="shared" ca="1" si="76"/>
        <v>0</v>
      </c>
      <c r="AA235" s="233"/>
      <c r="AB235" s="45">
        <f t="shared" ca="1" si="70"/>
        <v>0</v>
      </c>
      <c r="AC235" s="45">
        <f t="shared" ca="1" si="59"/>
        <v>0</v>
      </c>
      <c r="AD235" s="25">
        <f t="shared" ca="1" si="60"/>
        <v>0</v>
      </c>
    </row>
    <row r="236" spans="4:30" x14ac:dyDescent="0.35">
      <c r="D236" s="20">
        <v>232</v>
      </c>
      <c r="E236" s="21">
        <f t="shared" ca="1" si="71"/>
        <v>84737</v>
      </c>
      <c r="F236" s="44">
        <f t="shared" ca="1" si="61"/>
        <v>85102</v>
      </c>
      <c r="G236" s="22" t="s">
        <v>119</v>
      </c>
      <c r="H236" s="44">
        <f t="shared" ca="1" si="72"/>
        <v>84737</v>
      </c>
      <c r="I236" s="45">
        <f t="shared" ca="1" si="62"/>
        <v>0</v>
      </c>
      <c r="J236" s="45">
        <f t="shared" ca="1" si="63"/>
        <v>0</v>
      </c>
      <c r="K236" s="45">
        <f t="shared" ca="1" si="64"/>
        <v>0</v>
      </c>
      <c r="L236" s="45"/>
      <c r="M236" s="45">
        <f t="shared" ca="1" si="73"/>
        <v>0</v>
      </c>
      <c r="N236" s="257">
        <f t="shared" ca="1" si="65"/>
        <v>0</v>
      </c>
      <c r="O236" s="23"/>
      <c r="P236" s="255">
        <f t="shared" ca="1" si="66"/>
        <v>0</v>
      </c>
      <c r="Q236" s="163">
        <f t="shared" ca="1" si="67"/>
        <v>0</v>
      </c>
      <c r="R236" s="164">
        <f ca="1">NPV(Q235,K236:$K$244) + ($A$13+$A$14+$A$15)/POWER(1+Q235,$A$28-D236+1)</f>
        <v>0</v>
      </c>
      <c r="S236" s="164">
        <f ca="1">NPV(Q236,K236:$K$244) + ($A$13+$A$14+$A$15)/POWER(1+Q236,$A$28-D236+1)</f>
        <v>0</v>
      </c>
      <c r="T236" s="45">
        <f t="shared" ca="1" si="68"/>
        <v>0</v>
      </c>
      <c r="U236" s="45">
        <f t="shared" ca="1" si="74"/>
        <v>0</v>
      </c>
      <c r="V236" s="45">
        <f t="shared" ca="1" si="75"/>
        <v>0</v>
      </c>
      <c r="W236" s="45">
        <f t="shared" ca="1" si="69"/>
        <v>0</v>
      </c>
      <c r="X236" s="25">
        <f t="shared" ca="1" si="58"/>
        <v>0</v>
      </c>
      <c r="Z236" s="28">
        <f t="shared" ca="1" si="76"/>
        <v>0</v>
      </c>
      <c r="AA236" s="233"/>
      <c r="AB236" s="45">
        <f t="shared" ca="1" si="70"/>
        <v>0</v>
      </c>
      <c r="AC236" s="45">
        <f t="shared" ca="1" si="59"/>
        <v>0</v>
      </c>
      <c r="AD236" s="25">
        <f t="shared" ca="1" si="60"/>
        <v>0</v>
      </c>
    </row>
    <row r="237" spans="4:30" x14ac:dyDescent="0.35">
      <c r="D237" s="20">
        <v>233</v>
      </c>
      <c r="E237" s="21">
        <f t="shared" ca="1" si="71"/>
        <v>85103</v>
      </c>
      <c r="F237" s="44">
        <f t="shared" ca="1" si="61"/>
        <v>85467</v>
      </c>
      <c r="G237" s="22" t="s">
        <v>119</v>
      </c>
      <c r="H237" s="44">
        <f t="shared" ca="1" si="72"/>
        <v>85103</v>
      </c>
      <c r="I237" s="45">
        <f t="shared" ca="1" si="62"/>
        <v>0</v>
      </c>
      <c r="J237" s="45">
        <f t="shared" ca="1" si="63"/>
        <v>0</v>
      </c>
      <c r="K237" s="45">
        <f t="shared" ca="1" si="64"/>
        <v>0</v>
      </c>
      <c r="L237" s="45"/>
      <c r="M237" s="45">
        <f t="shared" ca="1" si="73"/>
        <v>0</v>
      </c>
      <c r="N237" s="257">
        <f t="shared" ca="1" si="65"/>
        <v>0</v>
      </c>
      <c r="O237" s="23"/>
      <c r="P237" s="255">
        <f t="shared" ca="1" si="66"/>
        <v>0</v>
      </c>
      <c r="Q237" s="163">
        <f t="shared" ca="1" si="67"/>
        <v>0</v>
      </c>
      <c r="R237" s="164">
        <f ca="1">NPV(Q236,K237:$K$244) + ($A$13+$A$14+$A$15)/POWER(1+Q236,$A$28-D237+1)</f>
        <v>0</v>
      </c>
      <c r="S237" s="164">
        <f ca="1">NPV(Q237,K237:$K$244) + ($A$13+$A$14+$A$15)/POWER(1+Q237,$A$28-D237+1)</f>
        <v>0</v>
      </c>
      <c r="T237" s="45">
        <f t="shared" ca="1" si="68"/>
        <v>0</v>
      </c>
      <c r="U237" s="45">
        <f t="shared" ca="1" si="74"/>
        <v>0</v>
      </c>
      <c r="V237" s="45">
        <f t="shared" ca="1" si="75"/>
        <v>0</v>
      </c>
      <c r="W237" s="45">
        <f t="shared" ca="1" si="69"/>
        <v>0</v>
      </c>
      <c r="X237" s="25">
        <f t="shared" ca="1" si="58"/>
        <v>0</v>
      </c>
      <c r="Z237" s="28">
        <f t="shared" ca="1" si="76"/>
        <v>0</v>
      </c>
      <c r="AA237" s="233"/>
      <c r="AB237" s="45">
        <f t="shared" ca="1" si="70"/>
        <v>0</v>
      </c>
      <c r="AC237" s="45">
        <f t="shared" ca="1" si="59"/>
        <v>0</v>
      </c>
      <c r="AD237" s="25">
        <f t="shared" ca="1" si="60"/>
        <v>0</v>
      </c>
    </row>
    <row r="238" spans="4:30" x14ac:dyDescent="0.35">
      <c r="D238" s="20">
        <v>234</v>
      </c>
      <c r="E238" s="21">
        <f t="shared" ca="1" si="71"/>
        <v>85468</v>
      </c>
      <c r="F238" s="44">
        <f t="shared" ca="1" si="61"/>
        <v>85832</v>
      </c>
      <c r="G238" s="22" t="s">
        <v>119</v>
      </c>
      <c r="H238" s="44">
        <f t="shared" ca="1" si="72"/>
        <v>85468</v>
      </c>
      <c r="I238" s="45">
        <f t="shared" ca="1" si="62"/>
        <v>0</v>
      </c>
      <c r="J238" s="45">
        <f t="shared" ca="1" si="63"/>
        <v>0</v>
      </c>
      <c r="K238" s="45">
        <f t="shared" ca="1" si="64"/>
        <v>0</v>
      </c>
      <c r="L238" s="45"/>
      <c r="M238" s="45">
        <f t="shared" ca="1" si="73"/>
        <v>0</v>
      </c>
      <c r="N238" s="257">
        <f t="shared" ca="1" si="65"/>
        <v>0</v>
      </c>
      <c r="O238" s="23"/>
      <c r="P238" s="255">
        <f t="shared" ca="1" si="66"/>
        <v>0</v>
      </c>
      <c r="Q238" s="163">
        <f t="shared" ca="1" si="67"/>
        <v>0</v>
      </c>
      <c r="R238" s="164">
        <f ca="1">NPV(Q237,K238:$K$244) + ($A$13+$A$14+$A$15)/POWER(1+Q237,$A$28-D238+1)</f>
        <v>0</v>
      </c>
      <c r="S238" s="164">
        <f ca="1">NPV(Q238,K238:$K$244) + ($A$13+$A$14+$A$15)/POWER(1+Q238,$A$28-D238+1)</f>
        <v>0</v>
      </c>
      <c r="T238" s="45">
        <f t="shared" ca="1" si="68"/>
        <v>0</v>
      </c>
      <c r="U238" s="45">
        <f t="shared" ca="1" si="74"/>
        <v>0</v>
      </c>
      <c r="V238" s="45">
        <f t="shared" ca="1" si="75"/>
        <v>0</v>
      </c>
      <c r="W238" s="45">
        <f t="shared" ca="1" si="69"/>
        <v>0</v>
      </c>
      <c r="X238" s="25">
        <f t="shared" ca="1" si="58"/>
        <v>0</v>
      </c>
      <c r="Z238" s="28">
        <f t="shared" ca="1" si="76"/>
        <v>0</v>
      </c>
      <c r="AA238" s="233"/>
      <c r="AB238" s="45">
        <f t="shared" ca="1" si="70"/>
        <v>0</v>
      </c>
      <c r="AC238" s="45">
        <f t="shared" ca="1" si="59"/>
        <v>0</v>
      </c>
      <c r="AD238" s="25">
        <f t="shared" ca="1" si="60"/>
        <v>0</v>
      </c>
    </row>
    <row r="239" spans="4:30" x14ac:dyDescent="0.35">
      <c r="D239" s="20">
        <v>235</v>
      </c>
      <c r="E239" s="21">
        <f t="shared" ca="1" si="71"/>
        <v>85833</v>
      </c>
      <c r="F239" s="44">
        <f t="shared" ca="1" si="61"/>
        <v>86197</v>
      </c>
      <c r="G239" s="22" t="s">
        <v>119</v>
      </c>
      <c r="H239" s="44">
        <f t="shared" ca="1" si="72"/>
        <v>85833</v>
      </c>
      <c r="I239" s="45">
        <f t="shared" ca="1" si="62"/>
        <v>0</v>
      </c>
      <c r="J239" s="45">
        <f t="shared" ca="1" si="63"/>
        <v>0</v>
      </c>
      <c r="K239" s="45">
        <f t="shared" ca="1" si="64"/>
        <v>0</v>
      </c>
      <c r="L239" s="45"/>
      <c r="M239" s="45">
        <f t="shared" ca="1" si="73"/>
        <v>0</v>
      </c>
      <c r="N239" s="257">
        <f t="shared" ca="1" si="65"/>
        <v>0</v>
      </c>
      <c r="O239" s="23"/>
      <c r="P239" s="255">
        <f t="shared" ca="1" si="66"/>
        <v>0</v>
      </c>
      <c r="Q239" s="163">
        <f t="shared" ca="1" si="67"/>
        <v>0</v>
      </c>
      <c r="R239" s="164">
        <f ca="1">NPV(Q238,K239:$K$244) + ($A$13+$A$14+$A$15)/POWER(1+Q238,$A$28-D239+1)</f>
        <v>0</v>
      </c>
      <c r="S239" s="164">
        <f ca="1">NPV(Q239,K239:$K$244) + ($A$13+$A$14+$A$15)/POWER(1+Q239,$A$28-D239+1)</f>
        <v>0</v>
      </c>
      <c r="T239" s="45">
        <f t="shared" ca="1" si="68"/>
        <v>0</v>
      </c>
      <c r="U239" s="45">
        <f t="shared" ca="1" si="74"/>
        <v>0</v>
      </c>
      <c r="V239" s="45">
        <f t="shared" ca="1" si="75"/>
        <v>0</v>
      </c>
      <c r="W239" s="45">
        <f t="shared" ca="1" si="69"/>
        <v>0</v>
      </c>
      <c r="X239" s="25">
        <f t="shared" ca="1" si="58"/>
        <v>0</v>
      </c>
      <c r="Z239" s="28">
        <f t="shared" ca="1" si="76"/>
        <v>0</v>
      </c>
      <c r="AA239" s="233"/>
      <c r="AB239" s="45">
        <f t="shared" ca="1" si="70"/>
        <v>0</v>
      </c>
      <c r="AC239" s="45">
        <f t="shared" ca="1" si="59"/>
        <v>0</v>
      </c>
      <c r="AD239" s="25">
        <f t="shared" ca="1" si="60"/>
        <v>0</v>
      </c>
    </row>
    <row r="240" spans="4:30" x14ac:dyDescent="0.35">
      <c r="D240" s="20">
        <v>236</v>
      </c>
      <c r="E240" s="21">
        <f t="shared" ca="1" si="71"/>
        <v>86198</v>
      </c>
      <c r="F240" s="44">
        <f t="shared" ca="1" si="61"/>
        <v>86563</v>
      </c>
      <c r="G240" s="22" t="s">
        <v>119</v>
      </c>
      <c r="H240" s="44">
        <f t="shared" ca="1" si="72"/>
        <v>86198</v>
      </c>
      <c r="I240" s="45">
        <f t="shared" ca="1" si="62"/>
        <v>0</v>
      </c>
      <c r="J240" s="45">
        <f t="shared" ca="1" si="63"/>
        <v>0</v>
      </c>
      <c r="K240" s="45">
        <f t="shared" ca="1" si="64"/>
        <v>0</v>
      </c>
      <c r="L240" s="45"/>
      <c r="M240" s="45">
        <f t="shared" ca="1" si="73"/>
        <v>0</v>
      </c>
      <c r="N240" s="257">
        <f t="shared" ca="1" si="65"/>
        <v>0</v>
      </c>
      <c r="O240" s="23"/>
      <c r="P240" s="255">
        <f t="shared" ca="1" si="66"/>
        <v>0</v>
      </c>
      <c r="Q240" s="163">
        <f t="shared" ca="1" si="67"/>
        <v>0</v>
      </c>
      <c r="R240" s="164">
        <f ca="1">NPV(Q239,K240:$K$244) + ($A$13+$A$14+$A$15)/POWER(1+Q239,$A$28-D240+1)</f>
        <v>0</v>
      </c>
      <c r="S240" s="164">
        <f ca="1">NPV(Q240,K240:$K$244) + ($A$13+$A$14+$A$15)/POWER(1+Q240,$A$28-D240+1)</f>
        <v>0</v>
      </c>
      <c r="T240" s="45">
        <f t="shared" ca="1" si="68"/>
        <v>0</v>
      </c>
      <c r="U240" s="45">
        <f t="shared" ca="1" si="74"/>
        <v>0</v>
      </c>
      <c r="V240" s="45">
        <f t="shared" ca="1" si="75"/>
        <v>0</v>
      </c>
      <c r="W240" s="45">
        <f t="shared" ca="1" si="69"/>
        <v>0</v>
      </c>
      <c r="X240" s="25">
        <f t="shared" ca="1" si="58"/>
        <v>0</v>
      </c>
      <c r="Z240" s="28">
        <f t="shared" ca="1" si="76"/>
        <v>0</v>
      </c>
      <c r="AA240" s="233"/>
      <c r="AB240" s="45">
        <f t="shared" ca="1" si="70"/>
        <v>0</v>
      </c>
      <c r="AC240" s="45">
        <f t="shared" ca="1" si="59"/>
        <v>0</v>
      </c>
      <c r="AD240" s="25">
        <f t="shared" ca="1" si="60"/>
        <v>0</v>
      </c>
    </row>
    <row r="241" spans="4:30" x14ac:dyDescent="0.35">
      <c r="D241" s="20">
        <v>237</v>
      </c>
      <c r="E241" s="21">
        <f t="shared" ca="1" si="71"/>
        <v>86564</v>
      </c>
      <c r="F241" s="44">
        <f t="shared" ca="1" si="61"/>
        <v>86928</v>
      </c>
      <c r="G241" s="22" t="s">
        <v>119</v>
      </c>
      <c r="H241" s="44">
        <f t="shared" ca="1" si="72"/>
        <v>86564</v>
      </c>
      <c r="I241" s="45">
        <f t="shared" ca="1" si="62"/>
        <v>0</v>
      </c>
      <c r="J241" s="45">
        <f t="shared" ca="1" si="63"/>
        <v>0</v>
      </c>
      <c r="K241" s="45">
        <f t="shared" ca="1" si="64"/>
        <v>0</v>
      </c>
      <c r="L241" s="45"/>
      <c r="M241" s="45">
        <f t="shared" ca="1" si="73"/>
        <v>0</v>
      </c>
      <c r="N241" s="257">
        <f t="shared" ca="1" si="65"/>
        <v>0</v>
      </c>
      <c r="O241" s="23"/>
      <c r="P241" s="255">
        <f t="shared" ca="1" si="66"/>
        <v>0</v>
      </c>
      <c r="Q241" s="163">
        <f t="shared" ca="1" si="67"/>
        <v>0</v>
      </c>
      <c r="R241" s="164">
        <f ca="1">NPV(Q240,K241:$K$244) + ($A$13+$A$14+$A$15)/POWER(1+Q240,$A$28-D241+1)</f>
        <v>0</v>
      </c>
      <c r="S241" s="164">
        <f ca="1">NPV(Q241,K241:$K$244) + ($A$13+$A$14+$A$15)/POWER(1+Q241,$A$28-D241+1)</f>
        <v>0</v>
      </c>
      <c r="T241" s="45">
        <f t="shared" ca="1" si="68"/>
        <v>0</v>
      </c>
      <c r="U241" s="45">
        <f t="shared" ca="1" si="74"/>
        <v>0</v>
      </c>
      <c r="V241" s="45">
        <f t="shared" ca="1" si="75"/>
        <v>0</v>
      </c>
      <c r="W241" s="45">
        <f t="shared" ca="1" si="69"/>
        <v>0</v>
      </c>
      <c r="X241" s="25">
        <f t="shared" ca="1" si="58"/>
        <v>0</v>
      </c>
      <c r="Z241" s="28">
        <f t="shared" ca="1" si="76"/>
        <v>0</v>
      </c>
      <c r="AA241" s="233"/>
      <c r="AB241" s="45">
        <f t="shared" ca="1" si="70"/>
        <v>0</v>
      </c>
      <c r="AC241" s="45">
        <f t="shared" ca="1" si="59"/>
        <v>0</v>
      </c>
      <c r="AD241" s="25">
        <f t="shared" ca="1" si="60"/>
        <v>0</v>
      </c>
    </row>
    <row r="242" spans="4:30" x14ac:dyDescent="0.35">
      <c r="D242" s="20">
        <v>238</v>
      </c>
      <c r="E242" s="21">
        <f t="shared" ca="1" si="71"/>
        <v>86929</v>
      </c>
      <c r="F242" s="44">
        <f t="shared" ca="1" si="61"/>
        <v>87293</v>
      </c>
      <c r="G242" s="22" t="s">
        <v>119</v>
      </c>
      <c r="H242" s="44">
        <f t="shared" ca="1" si="72"/>
        <v>86929</v>
      </c>
      <c r="I242" s="45">
        <f t="shared" ca="1" si="62"/>
        <v>0</v>
      </c>
      <c r="J242" s="45">
        <f t="shared" ca="1" si="63"/>
        <v>0</v>
      </c>
      <c r="K242" s="45">
        <f t="shared" ca="1" si="64"/>
        <v>0</v>
      </c>
      <c r="L242" s="45"/>
      <c r="M242" s="45">
        <f t="shared" ca="1" si="73"/>
        <v>0</v>
      </c>
      <c r="N242" s="257">
        <f t="shared" ca="1" si="65"/>
        <v>0</v>
      </c>
      <c r="O242" s="23"/>
      <c r="P242" s="255">
        <f t="shared" ca="1" si="66"/>
        <v>0</v>
      </c>
      <c r="Q242" s="163">
        <f t="shared" ca="1" si="67"/>
        <v>0</v>
      </c>
      <c r="R242" s="164">
        <f ca="1">NPV(Q241,K242:$K$244) + ($A$13+$A$14+$A$15)/POWER(1+Q241,$A$28-D242+1)</f>
        <v>0</v>
      </c>
      <c r="S242" s="164">
        <f ca="1">NPV(Q242,K242:$K$244) + ($A$13+$A$14+$A$15)/POWER(1+Q242,$A$28-D242+1)</f>
        <v>0</v>
      </c>
      <c r="T242" s="45">
        <f t="shared" ca="1" si="68"/>
        <v>0</v>
      </c>
      <c r="U242" s="45">
        <f t="shared" ca="1" si="74"/>
        <v>0</v>
      </c>
      <c r="V242" s="45">
        <f t="shared" ca="1" si="75"/>
        <v>0</v>
      </c>
      <c r="W242" s="45">
        <f t="shared" ca="1" si="69"/>
        <v>0</v>
      </c>
      <c r="X242" s="25">
        <f t="shared" ca="1" si="58"/>
        <v>0</v>
      </c>
      <c r="Z242" s="28">
        <f t="shared" ca="1" si="76"/>
        <v>0</v>
      </c>
      <c r="AA242" s="233"/>
      <c r="AB242" s="45">
        <f t="shared" ca="1" si="70"/>
        <v>0</v>
      </c>
      <c r="AC242" s="45">
        <f t="shared" ca="1" si="59"/>
        <v>0</v>
      </c>
      <c r="AD242" s="25">
        <f t="shared" ca="1" si="60"/>
        <v>0</v>
      </c>
    </row>
    <row r="243" spans="4:30" x14ac:dyDescent="0.35">
      <c r="D243" s="20">
        <v>239</v>
      </c>
      <c r="E243" s="21">
        <f t="shared" ca="1" si="71"/>
        <v>87294</v>
      </c>
      <c r="F243" s="44">
        <f t="shared" ca="1" si="61"/>
        <v>87658</v>
      </c>
      <c r="G243" s="22" t="s">
        <v>119</v>
      </c>
      <c r="H243" s="44">
        <f t="shared" ca="1" si="72"/>
        <v>87294</v>
      </c>
      <c r="I243" s="45">
        <f t="shared" ca="1" si="62"/>
        <v>0</v>
      </c>
      <c r="J243" s="45">
        <f t="shared" ca="1" si="63"/>
        <v>0</v>
      </c>
      <c r="K243" s="45">
        <f t="shared" ca="1" si="64"/>
        <v>0</v>
      </c>
      <c r="L243" s="45"/>
      <c r="M243" s="45">
        <f t="shared" ca="1" si="73"/>
        <v>0</v>
      </c>
      <c r="N243" s="257">
        <f t="shared" ca="1" si="65"/>
        <v>0</v>
      </c>
      <c r="O243" s="23"/>
      <c r="P243" s="255">
        <f t="shared" ca="1" si="66"/>
        <v>0</v>
      </c>
      <c r="Q243" s="163">
        <f t="shared" ca="1" si="67"/>
        <v>0</v>
      </c>
      <c r="R243" s="164">
        <f ca="1">NPV(Q242,K243:$K$244) + ($A$13+$A$14+$A$15)/POWER(1+Q242,$A$28-D243+1)</f>
        <v>0</v>
      </c>
      <c r="S243" s="164">
        <f ca="1">NPV(Q243,K243:$K$244) + ($A$13+$A$14+$A$15)/POWER(1+Q243,$A$28-D243+1)</f>
        <v>0</v>
      </c>
      <c r="T243" s="45">
        <f t="shared" ca="1" si="68"/>
        <v>0</v>
      </c>
      <c r="U243" s="45">
        <f t="shared" ca="1" si="74"/>
        <v>0</v>
      </c>
      <c r="V243" s="45">
        <f t="shared" ca="1" si="75"/>
        <v>0</v>
      </c>
      <c r="W243" s="45">
        <f t="shared" ca="1" si="69"/>
        <v>0</v>
      </c>
      <c r="X243" s="25">
        <f t="shared" ca="1" si="58"/>
        <v>0</v>
      </c>
      <c r="Z243" s="28">
        <f t="shared" ca="1" si="76"/>
        <v>0</v>
      </c>
      <c r="AA243" s="233"/>
      <c r="AB243" s="45">
        <f t="shared" ca="1" si="70"/>
        <v>0</v>
      </c>
      <c r="AC243" s="45">
        <f t="shared" ca="1" si="59"/>
        <v>0</v>
      </c>
      <c r="AD243" s="25">
        <f t="shared" ca="1" si="60"/>
        <v>0</v>
      </c>
    </row>
    <row r="244" spans="4:30" ht="15" thickBot="1" x14ac:dyDescent="0.4">
      <c r="D244" s="20">
        <v>240</v>
      </c>
      <c r="E244" s="40">
        <f t="shared" ca="1" si="71"/>
        <v>87659</v>
      </c>
      <c r="F244" s="47">
        <f t="shared" si="61"/>
        <v>-1</v>
      </c>
      <c r="G244" s="46" t="s">
        <v>119</v>
      </c>
      <c r="H244" s="44">
        <f t="shared" ca="1" si="72"/>
        <v>87659</v>
      </c>
      <c r="I244" s="41">
        <f t="shared" ca="1" si="62"/>
        <v>0</v>
      </c>
      <c r="J244" s="41">
        <f t="shared" ca="1" si="63"/>
        <v>0</v>
      </c>
      <c r="K244" s="41">
        <f t="shared" ca="1" si="64"/>
        <v>0</v>
      </c>
      <c r="L244" s="41"/>
      <c r="M244" s="41">
        <f t="shared" ca="1" si="73"/>
        <v>0</v>
      </c>
      <c r="N244" s="258">
        <f t="shared" ca="1" si="65"/>
        <v>0</v>
      </c>
      <c r="O244" s="23"/>
      <c r="P244" s="256">
        <f t="shared" ca="1" si="66"/>
        <v>0</v>
      </c>
      <c r="Q244" s="166">
        <f t="shared" ca="1" si="67"/>
        <v>0</v>
      </c>
      <c r="R244" s="164">
        <f ca="1">NPV(Q243,K244:$K$244) + ($A$13+$A$14+$A$15)/POWER(1+Q243,$A$28-D244+1)</f>
        <v>0</v>
      </c>
      <c r="S244" s="164">
        <f ca="1">NPV(Q244,K244:$K$244) + ($A$13+$A$14+$A$15)/POWER(1+Q244,$A$28-D244+1)</f>
        <v>0</v>
      </c>
      <c r="T244" s="41">
        <f t="shared" ca="1" si="68"/>
        <v>0</v>
      </c>
      <c r="U244" s="45">
        <f t="shared" ca="1" si="74"/>
        <v>0</v>
      </c>
      <c r="V244" s="41">
        <f t="shared" ca="1" si="75"/>
        <v>0</v>
      </c>
      <c r="W244" s="41">
        <f t="shared" ca="1" si="69"/>
        <v>0</v>
      </c>
      <c r="X244" s="42">
        <f t="shared" ca="1" si="58"/>
        <v>0</v>
      </c>
      <c r="Z244" s="43">
        <f t="shared" ca="1" si="76"/>
        <v>0</v>
      </c>
      <c r="AA244" s="234"/>
      <c r="AB244" s="41">
        <f t="shared" ca="1" si="70"/>
        <v>0</v>
      </c>
      <c r="AC244" s="41">
        <f t="shared" ca="1" si="59"/>
        <v>0</v>
      </c>
      <c r="AD244" s="42">
        <f t="shared" ca="1" si="60"/>
        <v>0</v>
      </c>
    </row>
    <row r="245" spans="4:30" x14ac:dyDescent="0.35">
      <c r="D245" s="159"/>
      <c r="E245" s="157"/>
      <c r="F245" s="157"/>
      <c r="G245" s="157"/>
      <c r="H245" s="157"/>
      <c r="I245" s="158"/>
      <c r="J245" s="158"/>
      <c r="K245" s="158"/>
      <c r="L245" s="158"/>
      <c r="M245" s="158"/>
      <c r="N245" s="23"/>
      <c r="O245" s="23"/>
      <c r="P245" s="23"/>
      <c r="Q245" s="160"/>
      <c r="R245" s="161"/>
      <c r="S245" s="161"/>
      <c r="T245" s="158"/>
      <c r="U245" s="158"/>
      <c r="V245" s="158"/>
      <c r="W245" s="158"/>
      <c r="X245" s="158"/>
      <c r="Y245" s="158"/>
      <c r="Z245" s="158"/>
      <c r="AA245" s="162"/>
      <c r="AB245" s="158"/>
      <c r="AC245" s="158"/>
      <c r="AD245" s="158"/>
    </row>
    <row r="246" spans="4:30" x14ac:dyDescent="0.35">
      <c r="D246" s="159"/>
      <c r="E246" s="157"/>
      <c r="F246" s="157"/>
      <c r="G246" s="157"/>
      <c r="H246" s="157"/>
      <c r="I246" s="158"/>
      <c r="J246" s="158"/>
      <c r="K246" s="158"/>
      <c r="L246" s="158"/>
      <c r="M246" s="158"/>
      <c r="N246" s="23"/>
      <c r="O246" s="23"/>
      <c r="P246" s="23"/>
      <c r="Q246" s="160"/>
      <c r="R246" s="161"/>
      <c r="S246" s="161"/>
      <c r="T246" s="158"/>
      <c r="U246" s="158"/>
      <c r="V246" s="158"/>
      <c r="W246" s="158"/>
      <c r="X246" s="158"/>
      <c r="Y246" s="158"/>
      <c r="Z246" s="158"/>
      <c r="AA246" s="162"/>
      <c r="AB246" s="158"/>
      <c r="AC246" s="158"/>
      <c r="AD246" s="158"/>
    </row>
    <row r="247" spans="4:30" x14ac:dyDescent="0.35">
      <c r="D247" s="159"/>
      <c r="E247" s="157"/>
      <c r="F247" s="157"/>
      <c r="G247" s="157"/>
      <c r="H247" s="157"/>
      <c r="I247" s="158"/>
      <c r="J247" s="158"/>
      <c r="K247" s="158"/>
      <c r="L247" s="158"/>
      <c r="M247" s="158"/>
      <c r="N247" s="23"/>
      <c r="O247" s="23"/>
      <c r="P247" s="23"/>
      <c r="Q247" s="160"/>
      <c r="R247" s="161"/>
      <c r="S247" s="161"/>
      <c r="T247" s="158"/>
      <c r="U247" s="158"/>
      <c r="V247" s="158"/>
      <c r="W247" s="158"/>
      <c r="X247" s="158"/>
      <c r="Y247" s="158"/>
      <c r="Z247" s="158"/>
      <c r="AA247" s="162"/>
      <c r="AB247" s="158"/>
      <c r="AC247" s="158"/>
      <c r="AD247" s="158"/>
    </row>
    <row r="248" spans="4:30" x14ac:dyDescent="0.35">
      <c r="D248" s="159"/>
      <c r="E248" s="157"/>
      <c r="F248" s="157"/>
      <c r="G248" s="157"/>
      <c r="H248" s="157"/>
      <c r="I248" s="158"/>
      <c r="J248" s="158"/>
      <c r="K248" s="158"/>
      <c r="L248" s="158"/>
      <c r="M248" s="158"/>
      <c r="N248" s="23"/>
      <c r="O248" s="23"/>
      <c r="P248" s="23"/>
      <c r="Q248" s="160"/>
      <c r="R248" s="161"/>
      <c r="S248" s="161"/>
      <c r="T248" s="158"/>
      <c r="U248" s="158"/>
      <c r="V248" s="158"/>
      <c r="W248" s="158"/>
      <c r="X248" s="158"/>
      <c r="Y248" s="158"/>
      <c r="Z248" s="158"/>
      <c r="AA248" s="162"/>
      <c r="AB248" s="158"/>
      <c r="AC248" s="158"/>
      <c r="AD248" s="158"/>
    </row>
    <row r="249" spans="4:30" x14ac:dyDescent="0.35">
      <c r="D249" s="159"/>
      <c r="E249" s="157"/>
      <c r="F249" s="157"/>
      <c r="G249" s="157"/>
      <c r="H249" s="157"/>
      <c r="I249" s="158"/>
      <c r="J249" s="158"/>
      <c r="K249" s="158"/>
      <c r="L249" s="158"/>
      <c r="M249" s="158"/>
      <c r="N249" s="23"/>
      <c r="O249" s="23"/>
      <c r="P249" s="23"/>
      <c r="Q249" s="160"/>
      <c r="R249" s="161"/>
      <c r="S249" s="161"/>
      <c r="T249" s="158"/>
      <c r="U249" s="158"/>
      <c r="V249" s="158"/>
      <c r="W249" s="158"/>
      <c r="X249" s="158"/>
      <c r="Y249" s="158"/>
      <c r="Z249" s="158"/>
      <c r="AA249" s="162"/>
      <c r="AB249" s="158"/>
      <c r="AC249" s="158"/>
      <c r="AD249" s="158"/>
    </row>
    <row r="250" spans="4:30" x14ac:dyDescent="0.35">
      <c r="D250" s="159"/>
      <c r="E250" s="157"/>
      <c r="F250" s="157"/>
      <c r="G250" s="157"/>
      <c r="H250" s="157"/>
      <c r="I250" s="158"/>
      <c r="J250" s="158"/>
      <c r="K250" s="158"/>
      <c r="L250" s="158"/>
      <c r="M250" s="158"/>
      <c r="N250" s="23"/>
      <c r="O250" s="23"/>
      <c r="P250" s="23"/>
      <c r="Q250" s="160"/>
      <c r="R250" s="161"/>
      <c r="S250" s="161"/>
      <c r="T250" s="158"/>
      <c r="U250" s="158"/>
      <c r="V250" s="158"/>
      <c r="W250" s="158"/>
      <c r="X250" s="158"/>
      <c r="Y250" s="158"/>
      <c r="Z250" s="158"/>
      <c r="AA250" s="162"/>
      <c r="AB250" s="158"/>
      <c r="AC250" s="158"/>
      <c r="AD250" s="158"/>
    </row>
    <row r="251" spans="4:30" x14ac:dyDescent="0.35">
      <c r="D251" s="159"/>
      <c r="E251" s="157"/>
      <c r="F251" s="157"/>
      <c r="G251" s="157"/>
      <c r="H251" s="157"/>
      <c r="I251" s="158"/>
      <c r="J251" s="158"/>
      <c r="K251" s="158"/>
      <c r="L251" s="158"/>
      <c r="M251" s="158"/>
      <c r="N251" s="23"/>
      <c r="O251" s="23"/>
      <c r="P251" s="23"/>
      <c r="Q251" s="160"/>
      <c r="R251" s="161"/>
      <c r="S251" s="161"/>
      <c r="T251" s="158"/>
      <c r="U251" s="158"/>
      <c r="V251" s="158"/>
      <c r="W251" s="158"/>
      <c r="X251" s="158"/>
      <c r="Y251" s="158"/>
      <c r="Z251" s="158"/>
      <c r="AA251" s="162"/>
      <c r="AB251" s="158"/>
      <c r="AC251" s="158"/>
      <c r="AD251" s="158"/>
    </row>
    <row r="252" spans="4:30" x14ac:dyDescent="0.35">
      <c r="D252" s="159"/>
      <c r="E252" s="157"/>
      <c r="F252" s="157"/>
      <c r="G252" s="157"/>
      <c r="H252" s="157"/>
      <c r="I252" s="158"/>
      <c r="J252" s="158"/>
      <c r="K252" s="158"/>
      <c r="L252" s="158"/>
      <c r="M252" s="158"/>
      <c r="N252" s="23"/>
      <c r="O252" s="23"/>
      <c r="P252" s="23"/>
      <c r="Q252" s="160"/>
      <c r="R252" s="161"/>
      <c r="S252" s="161"/>
      <c r="T252" s="158"/>
      <c r="U252" s="158"/>
      <c r="V252" s="158"/>
      <c r="W252" s="158"/>
      <c r="X252" s="158"/>
      <c r="Y252" s="158"/>
      <c r="Z252" s="158"/>
      <c r="AA252" s="162"/>
      <c r="AB252" s="158"/>
      <c r="AC252" s="158"/>
      <c r="AD252" s="158"/>
    </row>
    <row r="253" spans="4:30" x14ac:dyDescent="0.35">
      <c r="D253" s="159"/>
      <c r="E253" s="157"/>
      <c r="F253" s="157"/>
      <c r="G253" s="157"/>
      <c r="H253" s="157"/>
      <c r="I253" s="158"/>
      <c r="J253" s="158"/>
      <c r="K253" s="158"/>
      <c r="L253" s="158"/>
      <c r="M253" s="158"/>
      <c r="N253" s="23"/>
      <c r="O253" s="23"/>
      <c r="P253" s="23"/>
      <c r="Q253" s="160"/>
      <c r="R253" s="161"/>
      <c r="S253" s="161"/>
      <c r="T253" s="158"/>
      <c r="U253" s="158"/>
      <c r="V253" s="158"/>
      <c r="W253" s="158"/>
      <c r="X253" s="158"/>
      <c r="Y253" s="158"/>
      <c r="Z253" s="158"/>
      <c r="AA253" s="162"/>
      <c r="AB253" s="158"/>
      <c r="AC253" s="158"/>
      <c r="AD253" s="158"/>
    </row>
    <row r="254" spans="4:30" x14ac:dyDescent="0.35">
      <c r="D254" s="159"/>
      <c r="E254" s="157"/>
      <c r="F254" s="157"/>
      <c r="G254" s="157"/>
      <c r="H254" s="157"/>
      <c r="I254" s="158"/>
      <c r="J254" s="158"/>
      <c r="K254" s="158"/>
      <c r="L254" s="158"/>
      <c r="M254" s="158"/>
      <c r="N254" s="23"/>
      <c r="O254" s="23"/>
      <c r="P254" s="23"/>
      <c r="Q254" s="160"/>
      <c r="R254" s="161"/>
      <c r="S254" s="161"/>
      <c r="T254" s="158"/>
      <c r="U254" s="158"/>
      <c r="V254" s="158"/>
      <c r="W254" s="158"/>
      <c r="X254" s="158"/>
      <c r="Y254" s="158"/>
      <c r="Z254" s="158"/>
      <c r="AA254" s="162"/>
      <c r="AB254" s="158"/>
      <c r="AC254" s="158"/>
      <c r="AD254" s="158"/>
    </row>
    <row r="255" spans="4:30" x14ac:dyDescent="0.35">
      <c r="D255" s="159"/>
      <c r="E255" s="157"/>
      <c r="F255" s="157"/>
      <c r="G255" s="157"/>
      <c r="H255" s="157"/>
      <c r="I255" s="158"/>
      <c r="J255" s="158"/>
      <c r="K255" s="158"/>
      <c r="L255" s="158"/>
      <c r="M255" s="158"/>
      <c r="N255" s="23"/>
      <c r="O255" s="23"/>
      <c r="P255" s="23"/>
      <c r="Q255" s="160"/>
      <c r="R255" s="161"/>
      <c r="S255" s="161"/>
      <c r="T255" s="158"/>
      <c r="U255" s="158"/>
      <c r="V255" s="158"/>
      <c r="W255" s="158"/>
      <c r="X255" s="158"/>
      <c r="Y255" s="158"/>
      <c r="Z255" s="158"/>
      <c r="AA255" s="162"/>
      <c r="AB255" s="158"/>
      <c r="AC255" s="158"/>
      <c r="AD255" s="158"/>
    </row>
    <row r="256" spans="4:30" x14ac:dyDescent="0.35">
      <c r="D256" s="159"/>
      <c r="E256" s="157"/>
      <c r="F256" s="157"/>
      <c r="G256" s="157"/>
      <c r="H256" s="157"/>
      <c r="I256" s="158"/>
      <c r="J256" s="158"/>
      <c r="K256" s="158"/>
      <c r="L256" s="158"/>
      <c r="M256" s="158"/>
      <c r="N256" s="23"/>
      <c r="O256" s="23"/>
      <c r="P256" s="23"/>
      <c r="Q256" s="160"/>
      <c r="R256" s="161"/>
      <c r="S256" s="161"/>
      <c r="T256" s="158"/>
      <c r="U256" s="158"/>
      <c r="V256" s="158"/>
      <c r="W256" s="158"/>
      <c r="X256" s="158"/>
      <c r="Y256" s="158"/>
      <c r="Z256" s="158"/>
      <c r="AA256" s="162"/>
      <c r="AB256" s="158"/>
      <c r="AC256" s="158"/>
      <c r="AD256" s="158"/>
    </row>
    <row r="257" spans="4:30" x14ac:dyDescent="0.35">
      <c r="D257" s="159"/>
      <c r="E257" s="157"/>
      <c r="F257" s="157"/>
      <c r="G257" s="157"/>
      <c r="H257" s="157"/>
      <c r="I257" s="158"/>
      <c r="J257" s="158"/>
      <c r="K257" s="158"/>
      <c r="L257" s="158"/>
      <c r="M257" s="158"/>
      <c r="N257" s="23"/>
      <c r="O257" s="23"/>
      <c r="P257" s="23"/>
      <c r="Q257" s="160"/>
      <c r="R257" s="161"/>
      <c r="S257" s="161"/>
      <c r="T257" s="158"/>
      <c r="U257" s="158"/>
      <c r="V257" s="158"/>
      <c r="W257" s="158"/>
      <c r="X257" s="158"/>
      <c r="Y257" s="158"/>
      <c r="Z257" s="158"/>
      <c r="AA257" s="162"/>
      <c r="AB257" s="158"/>
      <c r="AC257" s="158"/>
      <c r="AD257" s="158"/>
    </row>
    <row r="258" spans="4:30" x14ac:dyDescent="0.35">
      <c r="D258" s="159"/>
      <c r="E258" s="157"/>
      <c r="F258" s="157"/>
      <c r="G258" s="157"/>
      <c r="H258" s="157"/>
      <c r="I258" s="158"/>
      <c r="J258" s="158"/>
      <c r="K258" s="158"/>
      <c r="L258" s="158"/>
      <c r="M258" s="158"/>
      <c r="N258" s="23"/>
      <c r="O258" s="23"/>
      <c r="P258" s="23"/>
      <c r="Q258" s="160"/>
      <c r="R258" s="161"/>
      <c r="S258" s="161"/>
      <c r="T258" s="158"/>
      <c r="U258" s="158"/>
      <c r="V258" s="158"/>
      <c r="W258" s="158"/>
      <c r="X258" s="158"/>
      <c r="Y258" s="158"/>
      <c r="Z258" s="158"/>
      <c r="AA258" s="162"/>
      <c r="AB258" s="158"/>
      <c r="AC258" s="158"/>
      <c r="AD258" s="158"/>
    </row>
    <row r="259" spans="4:30" x14ac:dyDescent="0.35">
      <c r="D259" s="159"/>
      <c r="E259" s="157"/>
      <c r="F259" s="157"/>
      <c r="G259" s="157"/>
      <c r="H259" s="157"/>
      <c r="I259" s="158"/>
      <c r="J259" s="158"/>
      <c r="K259" s="158"/>
      <c r="L259" s="158"/>
      <c r="M259" s="158"/>
      <c r="N259" s="23"/>
      <c r="O259" s="23"/>
      <c r="P259" s="23"/>
      <c r="Q259" s="160"/>
      <c r="R259" s="161"/>
      <c r="S259" s="161"/>
      <c r="T259" s="158"/>
      <c r="U259" s="158"/>
      <c r="V259" s="158"/>
      <c r="W259" s="158"/>
      <c r="X259" s="158"/>
      <c r="Y259" s="158"/>
      <c r="Z259" s="158"/>
      <c r="AA259" s="162"/>
      <c r="AB259" s="158"/>
      <c r="AC259" s="158"/>
      <c r="AD259" s="158"/>
    </row>
    <row r="260" spans="4:30" x14ac:dyDescent="0.35">
      <c r="D260" s="159"/>
      <c r="E260" s="157"/>
      <c r="F260" s="157"/>
      <c r="G260" s="157"/>
      <c r="H260" s="157"/>
      <c r="I260" s="158"/>
      <c r="J260" s="158"/>
      <c r="K260" s="158"/>
      <c r="L260" s="158"/>
      <c r="M260" s="158"/>
      <c r="N260" s="23"/>
      <c r="O260" s="23"/>
      <c r="P260" s="23"/>
      <c r="Q260" s="160"/>
      <c r="R260" s="161"/>
      <c r="S260" s="161"/>
      <c r="T260" s="158"/>
      <c r="U260" s="158"/>
      <c r="V260" s="158"/>
      <c r="W260" s="158"/>
      <c r="X260" s="158"/>
      <c r="Y260" s="158"/>
      <c r="Z260" s="158"/>
      <c r="AA260" s="162"/>
      <c r="AB260" s="158"/>
      <c r="AC260" s="158"/>
      <c r="AD260" s="158"/>
    </row>
    <row r="261" spans="4:30" x14ac:dyDescent="0.35">
      <c r="D261" s="159"/>
      <c r="E261" s="157"/>
      <c r="F261" s="157"/>
      <c r="G261" s="157"/>
      <c r="H261" s="157"/>
      <c r="I261" s="158"/>
      <c r="J261" s="158"/>
      <c r="K261" s="158"/>
      <c r="L261" s="158"/>
      <c r="M261" s="158"/>
      <c r="N261" s="23"/>
      <c r="O261" s="23"/>
      <c r="P261" s="23"/>
      <c r="Q261" s="160"/>
      <c r="R261" s="161"/>
      <c r="S261" s="161"/>
      <c r="T261" s="158"/>
      <c r="U261" s="158"/>
      <c r="V261" s="158"/>
      <c r="W261" s="158"/>
      <c r="X261" s="158"/>
      <c r="Y261" s="158"/>
      <c r="Z261" s="158"/>
      <c r="AA261" s="162"/>
      <c r="AB261" s="158"/>
      <c r="AC261" s="158"/>
      <c r="AD261" s="158"/>
    </row>
    <row r="262" spans="4:30" x14ac:dyDescent="0.35">
      <c r="D262" s="159"/>
      <c r="E262" s="157"/>
      <c r="F262" s="157"/>
      <c r="G262" s="157"/>
      <c r="H262" s="157"/>
      <c r="I262" s="158"/>
      <c r="J262" s="158"/>
      <c r="K262" s="158"/>
      <c r="L262" s="158"/>
      <c r="M262" s="158"/>
      <c r="N262" s="23"/>
      <c r="O262" s="23"/>
      <c r="P262" s="23"/>
      <c r="Q262" s="160"/>
      <c r="R262" s="161"/>
      <c r="S262" s="161"/>
      <c r="T262" s="158"/>
      <c r="U262" s="158"/>
      <c r="V262" s="158"/>
      <c r="W262" s="158"/>
      <c r="X262" s="158"/>
      <c r="Y262" s="158"/>
      <c r="Z262" s="158"/>
      <c r="AA262" s="162"/>
      <c r="AB262" s="158"/>
      <c r="AC262" s="158"/>
      <c r="AD262" s="158"/>
    </row>
    <row r="263" spans="4:30" x14ac:dyDescent="0.35">
      <c r="D263" s="159"/>
      <c r="E263" s="157"/>
      <c r="F263" s="157"/>
      <c r="G263" s="157"/>
      <c r="H263" s="157"/>
      <c r="I263" s="158"/>
      <c r="J263" s="158"/>
      <c r="K263" s="158"/>
      <c r="L263" s="158"/>
      <c r="M263" s="158"/>
      <c r="N263" s="23"/>
      <c r="O263" s="23"/>
      <c r="P263" s="23"/>
      <c r="Q263" s="160"/>
      <c r="R263" s="161"/>
      <c r="S263" s="161"/>
      <c r="T263" s="158"/>
      <c r="U263" s="158"/>
      <c r="V263" s="158"/>
      <c r="W263" s="158"/>
      <c r="X263" s="158"/>
      <c r="Y263" s="158"/>
      <c r="Z263" s="158"/>
      <c r="AA263" s="162"/>
      <c r="AB263" s="158"/>
      <c r="AC263" s="158"/>
      <c r="AD263" s="158"/>
    </row>
    <row r="264" spans="4:30" x14ac:dyDescent="0.35">
      <c r="D264" s="159"/>
      <c r="E264" s="157"/>
      <c r="F264" s="157"/>
      <c r="G264" s="157"/>
      <c r="H264" s="157"/>
      <c r="I264" s="158"/>
      <c r="J264" s="158"/>
      <c r="K264" s="158"/>
      <c r="L264" s="158"/>
      <c r="M264" s="158"/>
      <c r="N264" s="23"/>
      <c r="O264" s="23"/>
      <c r="P264" s="23"/>
      <c r="Q264" s="160"/>
      <c r="R264" s="161"/>
      <c r="S264" s="161"/>
      <c r="T264" s="158"/>
      <c r="U264" s="158"/>
      <c r="V264" s="158"/>
      <c r="W264" s="158"/>
      <c r="X264" s="158"/>
      <c r="Y264" s="158"/>
      <c r="Z264" s="158"/>
      <c r="AA264" s="162"/>
      <c r="AB264" s="158"/>
      <c r="AC264" s="158"/>
      <c r="AD264" s="158"/>
    </row>
    <row r="265" spans="4:30" x14ac:dyDescent="0.35">
      <c r="D265" s="159"/>
      <c r="E265" s="157"/>
      <c r="F265" s="157"/>
      <c r="G265" s="157"/>
      <c r="H265" s="157"/>
      <c r="I265" s="158"/>
      <c r="J265" s="158"/>
      <c r="K265" s="158"/>
      <c r="L265" s="158"/>
      <c r="M265" s="158"/>
      <c r="N265" s="23"/>
      <c r="O265" s="23"/>
      <c r="P265" s="23"/>
      <c r="Q265" s="160"/>
      <c r="R265" s="161"/>
      <c r="S265" s="161"/>
      <c r="T265" s="158"/>
      <c r="U265" s="158"/>
      <c r="V265" s="158"/>
      <c r="W265" s="158"/>
      <c r="X265" s="158"/>
      <c r="Y265" s="158"/>
      <c r="Z265" s="158"/>
      <c r="AA265" s="162"/>
      <c r="AB265" s="158"/>
      <c r="AC265" s="158"/>
      <c r="AD265" s="158"/>
    </row>
    <row r="266" spans="4:30" x14ac:dyDescent="0.35">
      <c r="D266" s="159"/>
      <c r="E266" s="157"/>
      <c r="F266" s="157"/>
      <c r="G266" s="157"/>
      <c r="H266" s="157"/>
      <c r="I266" s="158"/>
      <c r="J266" s="158"/>
      <c r="K266" s="158"/>
      <c r="L266" s="158"/>
      <c r="M266" s="158"/>
      <c r="N266" s="23"/>
      <c r="O266" s="23"/>
      <c r="P266" s="23"/>
      <c r="Q266" s="160"/>
      <c r="R266" s="161"/>
      <c r="S266" s="161"/>
      <c r="T266" s="158"/>
      <c r="U266" s="158"/>
      <c r="V266" s="158"/>
      <c r="W266" s="158"/>
      <c r="X266" s="158"/>
      <c r="Y266" s="158"/>
      <c r="Z266" s="158"/>
      <c r="AA266" s="162"/>
      <c r="AB266" s="158"/>
      <c r="AC266" s="158"/>
      <c r="AD266" s="158"/>
    </row>
    <row r="267" spans="4:30" x14ac:dyDescent="0.35">
      <c r="D267" s="159"/>
      <c r="E267" s="157"/>
      <c r="F267" s="157"/>
      <c r="G267" s="157"/>
      <c r="H267" s="157"/>
      <c r="I267" s="158"/>
      <c r="J267" s="158"/>
      <c r="K267" s="158"/>
      <c r="L267" s="158"/>
      <c r="M267" s="158"/>
      <c r="N267" s="23"/>
      <c r="O267" s="23"/>
      <c r="P267" s="23"/>
      <c r="Q267" s="160"/>
      <c r="R267" s="161"/>
      <c r="S267" s="161"/>
      <c r="T267" s="158"/>
      <c r="U267" s="158"/>
      <c r="V267" s="158"/>
      <c r="W267" s="158"/>
      <c r="X267" s="158"/>
      <c r="Y267" s="158"/>
      <c r="Z267" s="158"/>
      <c r="AA267" s="162"/>
      <c r="AB267" s="158"/>
      <c r="AC267" s="158"/>
      <c r="AD267" s="158"/>
    </row>
    <row r="268" spans="4:30" x14ac:dyDescent="0.35">
      <c r="D268" s="159"/>
      <c r="E268" s="157"/>
      <c r="F268" s="157"/>
      <c r="G268" s="157"/>
      <c r="H268" s="157"/>
      <c r="I268" s="158"/>
      <c r="J268" s="158"/>
      <c r="K268" s="158"/>
      <c r="L268" s="158"/>
      <c r="M268" s="158"/>
      <c r="N268" s="23"/>
      <c r="O268" s="23"/>
      <c r="P268" s="23"/>
      <c r="Q268" s="160"/>
      <c r="R268" s="161"/>
      <c r="S268" s="161"/>
      <c r="T268" s="158"/>
      <c r="U268" s="158"/>
      <c r="V268" s="158"/>
      <c r="W268" s="158"/>
      <c r="X268" s="158"/>
      <c r="Y268" s="158"/>
      <c r="Z268" s="158"/>
      <c r="AA268" s="162"/>
      <c r="AB268" s="158"/>
      <c r="AC268" s="158"/>
      <c r="AD268" s="158"/>
    </row>
    <row r="269" spans="4:30" x14ac:dyDescent="0.35">
      <c r="D269" s="159"/>
      <c r="E269" s="157"/>
      <c r="F269" s="157"/>
      <c r="G269" s="157"/>
      <c r="H269" s="157"/>
      <c r="I269" s="158"/>
      <c r="J269" s="158"/>
      <c r="K269" s="158"/>
      <c r="L269" s="158"/>
      <c r="M269" s="158"/>
      <c r="N269" s="23"/>
      <c r="O269" s="23"/>
      <c r="P269" s="23"/>
      <c r="Q269" s="160"/>
      <c r="R269" s="161"/>
      <c r="S269" s="161"/>
      <c r="T269" s="158"/>
      <c r="U269" s="158"/>
      <c r="V269" s="158"/>
      <c r="W269" s="158"/>
      <c r="X269" s="158"/>
      <c r="Y269" s="158"/>
      <c r="Z269" s="158"/>
      <c r="AA269" s="162"/>
      <c r="AB269" s="158"/>
      <c r="AC269" s="158"/>
      <c r="AD269" s="158"/>
    </row>
    <row r="270" spans="4:30" x14ac:dyDescent="0.35">
      <c r="D270" s="159"/>
      <c r="E270" s="157"/>
      <c r="F270" s="157"/>
      <c r="G270" s="157"/>
      <c r="H270" s="157"/>
      <c r="I270" s="158"/>
      <c r="J270" s="158"/>
      <c r="K270" s="158"/>
      <c r="L270" s="158"/>
      <c r="M270" s="158"/>
      <c r="N270" s="23"/>
      <c r="O270" s="23"/>
      <c r="P270" s="23"/>
      <c r="Q270" s="160"/>
      <c r="R270" s="161"/>
      <c r="S270" s="161"/>
      <c r="T270" s="158"/>
      <c r="U270" s="158"/>
      <c r="V270" s="158"/>
      <c r="W270" s="158"/>
      <c r="X270" s="158"/>
      <c r="Y270" s="158"/>
      <c r="Z270" s="158"/>
      <c r="AA270" s="162"/>
      <c r="AB270" s="158"/>
      <c r="AC270" s="158"/>
      <c r="AD270" s="158"/>
    </row>
    <row r="271" spans="4:30" x14ac:dyDescent="0.35">
      <c r="D271" s="159"/>
      <c r="E271" s="157"/>
      <c r="F271" s="157"/>
      <c r="G271" s="157"/>
      <c r="H271" s="157"/>
      <c r="I271" s="158"/>
      <c r="J271" s="158"/>
      <c r="K271" s="158"/>
      <c r="L271" s="158"/>
      <c r="M271" s="158"/>
      <c r="N271" s="23"/>
      <c r="O271" s="23"/>
      <c r="P271" s="23"/>
      <c r="Q271" s="160"/>
      <c r="R271" s="161"/>
      <c r="S271" s="161"/>
      <c r="T271" s="158"/>
      <c r="U271" s="158"/>
      <c r="V271" s="158"/>
      <c r="W271" s="158"/>
      <c r="X271" s="158"/>
      <c r="Y271" s="158"/>
      <c r="Z271" s="158"/>
      <c r="AA271" s="162"/>
      <c r="AB271" s="158"/>
      <c r="AC271" s="158"/>
      <c r="AD271" s="158"/>
    </row>
    <row r="272" spans="4:30" x14ac:dyDescent="0.35">
      <c r="D272" s="159"/>
      <c r="E272" s="157"/>
      <c r="F272" s="157"/>
      <c r="G272" s="157"/>
      <c r="H272" s="157"/>
      <c r="I272" s="158"/>
      <c r="J272" s="158"/>
      <c r="K272" s="158"/>
      <c r="L272" s="158"/>
      <c r="M272" s="158"/>
      <c r="N272" s="23"/>
      <c r="O272" s="23"/>
      <c r="P272" s="23"/>
      <c r="Q272" s="160"/>
      <c r="R272" s="161"/>
      <c r="S272" s="161"/>
      <c r="T272" s="158"/>
      <c r="U272" s="158"/>
      <c r="V272" s="158"/>
      <c r="W272" s="158"/>
      <c r="X272" s="158"/>
      <c r="Y272" s="158"/>
      <c r="Z272" s="158"/>
      <c r="AA272" s="162"/>
      <c r="AB272" s="158"/>
      <c r="AC272" s="158"/>
      <c r="AD272" s="158"/>
    </row>
    <row r="273" spans="4:30" x14ac:dyDescent="0.35">
      <c r="D273" s="159"/>
      <c r="E273" s="157"/>
      <c r="F273" s="157"/>
      <c r="G273" s="157"/>
      <c r="H273" s="157"/>
      <c r="I273" s="158"/>
      <c r="J273" s="158"/>
      <c r="K273" s="158"/>
      <c r="L273" s="158"/>
      <c r="M273" s="158"/>
      <c r="N273" s="23"/>
      <c r="O273" s="23"/>
      <c r="P273" s="23"/>
      <c r="Q273" s="160"/>
      <c r="R273" s="161"/>
      <c r="S273" s="161"/>
      <c r="T273" s="158"/>
      <c r="U273" s="158"/>
      <c r="V273" s="158"/>
      <c r="W273" s="158"/>
      <c r="X273" s="158"/>
      <c r="Y273" s="158"/>
      <c r="Z273" s="158"/>
      <c r="AA273" s="162"/>
      <c r="AB273" s="158"/>
      <c r="AC273" s="158"/>
      <c r="AD273" s="158"/>
    </row>
    <row r="274" spans="4:30" x14ac:dyDescent="0.35">
      <c r="D274" s="159"/>
      <c r="E274" s="157"/>
      <c r="F274" s="157"/>
      <c r="G274" s="157"/>
      <c r="H274" s="157"/>
      <c r="I274" s="158"/>
      <c r="J274" s="158"/>
      <c r="K274" s="158"/>
      <c r="L274" s="158"/>
      <c r="M274" s="158"/>
      <c r="N274" s="23"/>
      <c r="O274" s="23"/>
      <c r="P274" s="23"/>
      <c r="Q274" s="160"/>
      <c r="R274" s="161"/>
      <c r="S274" s="161"/>
      <c r="T274" s="158"/>
      <c r="U274" s="158"/>
      <c r="V274" s="158"/>
      <c r="W274" s="158"/>
      <c r="X274" s="158"/>
      <c r="Y274" s="158"/>
      <c r="Z274" s="158"/>
      <c r="AA274" s="162"/>
      <c r="AB274" s="158"/>
      <c r="AC274" s="158"/>
      <c r="AD274" s="158"/>
    </row>
    <row r="275" spans="4:30" x14ac:dyDescent="0.35">
      <c r="D275" s="159"/>
      <c r="E275" s="157"/>
      <c r="F275" s="157"/>
      <c r="G275" s="157"/>
      <c r="H275" s="157"/>
      <c r="I275" s="158"/>
      <c r="J275" s="158"/>
      <c r="K275" s="158"/>
      <c r="L275" s="158"/>
      <c r="M275" s="158"/>
      <c r="N275" s="23"/>
      <c r="O275" s="23"/>
      <c r="P275" s="23"/>
      <c r="Q275" s="160"/>
      <c r="R275" s="161"/>
      <c r="S275" s="161"/>
      <c r="T275" s="158"/>
      <c r="U275" s="158"/>
      <c r="V275" s="158"/>
      <c r="W275" s="158"/>
      <c r="X275" s="158"/>
      <c r="Y275" s="158"/>
      <c r="Z275" s="158"/>
      <c r="AA275" s="162"/>
      <c r="AB275" s="158"/>
      <c r="AC275" s="158"/>
      <c r="AD275" s="158"/>
    </row>
    <row r="276" spans="4:30" x14ac:dyDescent="0.35">
      <c r="D276" s="159"/>
      <c r="E276" s="157"/>
      <c r="F276" s="157"/>
      <c r="G276" s="157"/>
      <c r="H276" s="157"/>
      <c r="I276" s="158"/>
      <c r="J276" s="158"/>
      <c r="K276" s="158"/>
      <c r="L276" s="158"/>
      <c r="M276" s="158"/>
      <c r="N276" s="23"/>
      <c r="O276" s="23"/>
      <c r="P276" s="23"/>
      <c r="Q276" s="160"/>
      <c r="R276" s="161"/>
      <c r="S276" s="161"/>
      <c r="T276" s="158"/>
      <c r="U276" s="158"/>
      <c r="V276" s="158"/>
      <c r="W276" s="158"/>
      <c r="X276" s="158"/>
      <c r="Y276" s="158"/>
      <c r="Z276" s="158"/>
      <c r="AA276" s="162"/>
      <c r="AB276" s="158"/>
      <c r="AC276" s="158"/>
      <c r="AD276" s="158"/>
    </row>
    <row r="277" spans="4:30" x14ac:dyDescent="0.35">
      <c r="D277" s="159"/>
      <c r="E277" s="157"/>
      <c r="F277" s="157"/>
      <c r="G277" s="157"/>
      <c r="H277" s="157"/>
      <c r="I277" s="158"/>
      <c r="J277" s="158"/>
      <c r="K277" s="158"/>
      <c r="L277" s="158"/>
      <c r="M277" s="158"/>
      <c r="N277" s="23"/>
      <c r="O277" s="23"/>
      <c r="P277" s="23"/>
      <c r="Q277" s="160"/>
      <c r="R277" s="161"/>
      <c r="S277" s="161"/>
      <c r="T277" s="158"/>
      <c r="U277" s="158"/>
      <c r="V277" s="158"/>
      <c r="W277" s="158"/>
      <c r="X277" s="158"/>
      <c r="Y277" s="158"/>
      <c r="Z277" s="158"/>
      <c r="AA277" s="162"/>
      <c r="AB277" s="158"/>
      <c r="AC277" s="158"/>
      <c r="AD277" s="158"/>
    </row>
    <row r="278" spans="4:30" x14ac:dyDescent="0.35">
      <c r="D278" s="159"/>
      <c r="E278" s="157"/>
      <c r="F278" s="157"/>
      <c r="G278" s="157"/>
      <c r="H278" s="157"/>
      <c r="I278" s="158"/>
      <c r="J278" s="158"/>
      <c r="K278" s="158"/>
      <c r="L278" s="158"/>
      <c r="M278" s="158"/>
      <c r="N278" s="23"/>
      <c r="O278" s="23"/>
      <c r="P278" s="23"/>
      <c r="Q278" s="160"/>
      <c r="R278" s="161"/>
      <c r="S278" s="161"/>
      <c r="T278" s="158"/>
      <c r="U278" s="158"/>
      <c r="V278" s="158"/>
      <c r="W278" s="158"/>
      <c r="X278" s="158"/>
      <c r="Y278" s="158"/>
      <c r="Z278" s="158"/>
      <c r="AA278" s="162"/>
      <c r="AB278" s="158"/>
      <c r="AC278" s="158"/>
      <c r="AD278" s="158"/>
    </row>
    <row r="279" spans="4:30" x14ac:dyDescent="0.35">
      <c r="D279" s="159"/>
      <c r="E279" s="157"/>
      <c r="F279" s="157"/>
      <c r="G279" s="157"/>
      <c r="H279" s="157"/>
      <c r="I279" s="158"/>
      <c r="J279" s="158"/>
      <c r="K279" s="158"/>
      <c r="L279" s="158"/>
      <c r="M279" s="158"/>
      <c r="N279" s="23"/>
      <c r="O279" s="23"/>
      <c r="P279" s="23"/>
      <c r="Q279" s="160"/>
      <c r="R279" s="161"/>
      <c r="S279" s="161"/>
      <c r="T279" s="158"/>
      <c r="U279" s="158"/>
      <c r="V279" s="158"/>
      <c r="W279" s="158"/>
      <c r="X279" s="158"/>
      <c r="Y279" s="158"/>
      <c r="Z279" s="158"/>
      <c r="AA279" s="162"/>
      <c r="AB279" s="158"/>
      <c r="AC279" s="158"/>
      <c r="AD279" s="158"/>
    </row>
    <row r="280" spans="4:30" x14ac:dyDescent="0.35">
      <c r="D280" s="159"/>
      <c r="E280" s="157"/>
      <c r="F280" s="157"/>
      <c r="G280" s="157"/>
      <c r="H280" s="157"/>
      <c r="I280" s="158"/>
      <c r="J280" s="158"/>
      <c r="K280" s="158"/>
      <c r="L280" s="158"/>
      <c r="M280" s="158"/>
      <c r="N280" s="23"/>
      <c r="O280" s="23"/>
      <c r="P280" s="23"/>
      <c r="Q280" s="160"/>
      <c r="R280" s="161"/>
      <c r="S280" s="161"/>
      <c r="T280" s="158"/>
      <c r="U280" s="158"/>
      <c r="V280" s="158"/>
      <c r="W280" s="158"/>
      <c r="X280" s="158"/>
      <c r="Y280" s="158"/>
      <c r="Z280" s="158"/>
      <c r="AA280" s="162"/>
      <c r="AB280" s="158"/>
      <c r="AC280" s="158"/>
      <c r="AD280" s="158"/>
    </row>
    <row r="281" spans="4:30" x14ac:dyDescent="0.35">
      <c r="D281" s="159"/>
      <c r="E281" s="157"/>
      <c r="F281" s="157"/>
      <c r="G281" s="157"/>
      <c r="H281" s="157"/>
      <c r="I281" s="158"/>
      <c r="J281" s="158"/>
      <c r="K281" s="158"/>
      <c r="L281" s="158"/>
      <c r="M281" s="158"/>
      <c r="N281" s="23"/>
      <c r="O281" s="23"/>
      <c r="P281" s="23"/>
      <c r="Q281" s="160"/>
      <c r="R281" s="161"/>
      <c r="S281" s="161"/>
      <c r="T281" s="158"/>
      <c r="U281" s="158"/>
      <c r="V281" s="158"/>
      <c r="W281" s="158"/>
      <c r="X281" s="158"/>
      <c r="Y281" s="158"/>
      <c r="Z281" s="158"/>
      <c r="AA281" s="162"/>
      <c r="AB281" s="158"/>
      <c r="AC281" s="158"/>
      <c r="AD281" s="158"/>
    </row>
    <row r="282" spans="4:30" x14ac:dyDescent="0.35">
      <c r="D282" s="159"/>
      <c r="E282" s="157"/>
      <c r="F282" s="157"/>
      <c r="G282" s="157"/>
      <c r="H282" s="157"/>
      <c r="I282" s="158"/>
      <c r="J282" s="158"/>
      <c r="K282" s="158"/>
      <c r="L282" s="158"/>
      <c r="M282" s="158"/>
      <c r="N282" s="23"/>
      <c r="O282" s="23"/>
      <c r="P282" s="23"/>
      <c r="Q282" s="160"/>
      <c r="R282" s="161"/>
      <c r="S282" s="161"/>
      <c r="T282" s="158"/>
      <c r="U282" s="158"/>
      <c r="V282" s="158"/>
      <c r="W282" s="158"/>
      <c r="X282" s="158"/>
      <c r="Y282" s="158"/>
      <c r="Z282" s="158"/>
      <c r="AA282" s="162"/>
      <c r="AB282" s="158"/>
      <c r="AC282" s="158"/>
      <c r="AD282" s="158"/>
    </row>
    <row r="283" spans="4:30" x14ac:dyDescent="0.35">
      <c r="D283" s="159"/>
      <c r="E283" s="157"/>
      <c r="F283" s="157"/>
      <c r="G283" s="157"/>
      <c r="H283" s="157"/>
      <c r="I283" s="158"/>
      <c r="J283" s="158"/>
      <c r="K283" s="158"/>
      <c r="L283" s="158"/>
      <c r="M283" s="158"/>
      <c r="N283" s="23"/>
      <c r="O283" s="23"/>
      <c r="P283" s="23"/>
      <c r="Q283" s="160"/>
      <c r="R283" s="161"/>
      <c r="S283" s="161"/>
      <c r="T283" s="158"/>
      <c r="U283" s="158"/>
      <c r="V283" s="158"/>
      <c r="W283" s="158"/>
      <c r="X283" s="158"/>
      <c r="Y283" s="158"/>
      <c r="Z283" s="158"/>
      <c r="AA283" s="162"/>
      <c r="AB283" s="158"/>
      <c r="AC283" s="158"/>
      <c r="AD283" s="158"/>
    </row>
    <row r="284" spans="4:30" x14ac:dyDescent="0.35">
      <c r="D284" s="159"/>
      <c r="E284" s="157"/>
      <c r="F284" s="157"/>
      <c r="G284" s="157"/>
      <c r="H284" s="157"/>
      <c r="I284" s="158"/>
      <c r="J284" s="158"/>
      <c r="K284" s="158"/>
      <c r="L284" s="158"/>
      <c r="M284" s="158"/>
      <c r="N284" s="23"/>
      <c r="O284" s="23"/>
      <c r="P284" s="23"/>
      <c r="Q284" s="160"/>
      <c r="R284" s="161"/>
      <c r="S284" s="161"/>
      <c r="T284" s="158"/>
      <c r="U284" s="158"/>
      <c r="V284" s="158"/>
      <c r="W284" s="158"/>
      <c r="X284" s="158"/>
      <c r="Y284" s="158"/>
      <c r="Z284" s="158"/>
      <c r="AA284" s="162"/>
      <c r="AB284" s="158"/>
      <c r="AC284" s="158"/>
      <c r="AD284" s="158"/>
    </row>
    <row r="285" spans="4:30" x14ac:dyDescent="0.35">
      <c r="D285" s="159"/>
      <c r="E285" s="157"/>
      <c r="F285" s="157"/>
      <c r="G285" s="157"/>
      <c r="H285" s="157"/>
      <c r="I285" s="158"/>
      <c r="J285" s="158"/>
      <c r="K285" s="158"/>
      <c r="L285" s="158"/>
      <c r="M285" s="158"/>
      <c r="N285" s="23"/>
      <c r="O285" s="23"/>
      <c r="P285" s="23"/>
      <c r="Q285" s="160"/>
      <c r="R285" s="161"/>
      <c r="S285" s="161"/>
      <c r="T285" s="158"/>
      <c r="U285" s="158"/>
      <c r="V285" s="158"/>
      <c r="W285" s="158"/>
      <c r="X285" s="158"/>
      <c r="Y285" s="158"/>
      <c r="Z285" s="158"/>
      <c r="AA285" s="162"/>
      <c r="AB285" s="158"/>
      <c r="AC285" s="158"/>
      <c r="AD285" s="158"/>
    </row>
    <row r="286" spans="4:30" x14ac:dyDescent="0.35">
      <c r="D286" s="159"/>
      <c r="E286" s="157"/>
      <c r="F286" s="157"/>
      <c r="G286" s="157"/>
      <c r="H286" s="157"/>
      <c r="I286" s="158"/>
      <c r="J286" s="158"/>
      <c r="K286" s="158"/>
      <c r="L286" s="158"/>
      <c r="M286" s="158"/>
      <c r="N286" s="23"/>
      <c r="O286" s="23"/>
      <c r="P286" s="23"/>
      <c r="Q286" s="160"/>
      <c r="R286" s="161"/>
      <c r="S286" s="161"/>
      <c r="T286" s="158"/>
      <c r="U286" s="158"/>
      <c r="V286" s="158"/>
      <c r="W286" s="158"/>
      <c r="X286" s="158"/>
      <c r="Y286" s="158"/>
      <c r="Z286" s="158"/>
      <c r="AA286" s="162"/>
      <c r="AB286" s="158"/>
      <c r="AC286" s="158"/>
      <c r="AD286" s="158"/>
    </row>
    <row r="287" spans="4:30" x14ac:dyDescent="0.35">
      <c r="D287" s="159"/>
      <c r="E287" s="157"/>
      <c r="F287" s="157"/>
      <c r="G287" s="157"/>
      <c r="H287" s="157"/>
      <c r="I287" s="158"/>
      <c r="J287" s="158"/>
      <c r="K287" s="158"/>
      <c r="L287" s="158"/>
      <c r="M287" s="158"/>
      <c r="N287" s="23"/>
      <c r="O287" s="23"/>
      <c r="P287" s="23"/>
      <c r="Q287" s="160"/>
      <c r="R287" s="161"/>
      <c r="S287" s="161"/>
      <c r="T287" s="158"/>
      <c r="U287" s="158"/>
      <c r="V287" s="158"/>
      <c r="W287" s="158"/>
      <c r="X287" s="158"/>
      <c r="Y287" s="158"/>
      <c r="Z287" s="158"/>
      <c r="AA287" s="162"/>
      <c r="AB287" s="158"/>
      <c r="AC287" s="158"/>
      <c r="AD287" s="158"/>
    </row>
    <row r="288" spans="4:30" x14ac:dyDescent="0.35">
      <c r="D288" s="159"/>
      <c r="E288" s="157"/>
      <c r="F288" s="157"/>
      <c r="G288" s="157"/>
      <c r="H288" s="157"/>
      <c r="I288" s="158"/>
      <c r="J288" s="158"/>
      <c r="K288" s="158"/>
      <c r="L288" s="158"/>
      <c r="M288" s="158"/>
      <c r="N288" s="23"/>
      <c r="O288" s="23"/>
      <c r="P288" s="23"/>
      <c r="Q288" s="160"/>
      <c r="R288" s="161"/>
      <c r="S288" s="161"/>
      <c r="T288" s="158"/>
      <c r="U288" s="158"/>
      <c r="V288" s="158"/>
      <c r="W288" s="158"/>
      <c r="X288" s="158"/>
      <c r="Y288" s="158"/>
      <c r="Z288" s="158"/>
      <c r="AA288" s="162"/>
      <c r="AB288" s="158"/>
      <c r="AC288" s="158"/>
      <c r="AD288" s="158"/>
    </row>
    <row r="289" spans="4:30" x14ac:dyDescent="0.35">
      <c r="D289" s="159"/>
      <c r="E289" s="157"/>
      <c r="F289" s="157"/>
      <c r="G289" s="157"/>
      <c r="H289" s="157"/>
      <c r="I289" s="158"/>
      <c r="J289" s="158"/>
      <c r="K289" s="158"/>
      <c r="L289" s="158"/>
      <c r="M289" s="158"/>
      <c r="N289" s="23"/>
      <c r="O289" s="23"/>
      <c r="P289" s="23"/>
      <c r="Q289" s="160"/>
      <c r="R289" s="161"/>
      <c r="S289" s="161"/>
      <c r="T289" s="158"/>
      <c r="U289" s="158"/>
      <c r="V289" s="158"/>
      <c r="W289" s="158"/>
      <c r="X289" s="158"/>
      <c r="Y289" s="158"/>
      <c r="Z289" s="158"/>
      <c r="AA289" s="162"/>
      <c r="AB289" s="158"/>
      <c r="AC289" s="158"/>
      <c r="AD289" s="158"/>
    </row>
    <row r="290" spans="4:30" x14ac:dyDescent="0.35">
      <c r="D290" s="159"/>
      <c r="E290" s="157"/>
      <c r="F290" s="157"/>
      <c r="G290" s="157"/>
      <c r="H290" s="157"/>
      <c r="I290" s="158"/>
      <c r="J290" s="158"/>
      <c r="K290" s="158"/>
      <c r="L290" s="158"/>
      <c r="M290" s="158"/>
      <c r="N290" s="23"/>
      <c r="O290" s="23"/>
      <c r="P290" s="23"/>
      <c r="Q290" s="160"/>
      <c r="R290" s="161"/>
      <c r="S290" s="161"/>
      <c r="T290" s="158"/>
      <c r="U290" s="158"/>
      <c r="V290" s="158"/>
      <c r="W290" s="158"/>
      <c r="X290" s="158"/>
      <c r="Y290" s="158"/>
      <c r="Z290" s="158"/>
      <c r="AA290" s="162"/>
      <c r="AB290" s="158"/>
      <c r="AC290" s="158"/>
      <c r="AD290" s="158"/>
    </row>
    <row r="291" spans="4:30" x14ac:dyDescent="0.35">
      <c r="D291" s="159"/>
      <c r="E291" s="157"/>
      <c r="F291" s="157"/>
      <c r="G291" s="157"/>
      <c r="H291" s="157"/>
      <c r="I291" s="158"/>
      <c r="J291" s="158"/>
      <c r="K291" s="158"/>
      <c r="L291" s="158"/>
      <c r="M291" s="158"/>
      <c r="N291" s="23"/>
      <c r="O291" s="23"/>
      <c r="P291" s="23"/>
      <c r="Q291" s="160"/>
      <c r="R291" s="161"/>
      <c r="S291" s="161"/>
      <c r="T291" s="158"/>
      <c r="U291" s="158"/>
      <c r="V291" s="158"/>
      <c r="W291" s="158"/>
      <c r="X291" s="158"/>
      <c r="Y291" s="158"/>
      <c r="Z291" s="158"/>
      <c r="AA291" s="162"/>
      <c r="AB291" s="158"/>
      <c r="AC291" s="158"/>
      <c r="AD291" s="158"/>
    </row>
    <row r="292" spans="4:30" x14ac:dyDescent="0.35">
      <c r="D292" s="159"/>
      <c r="E292" s="157"/>
      <c r="F292" s="157"/>
      <c r="G292" s="157"/>
      <c r="H292" s="157"/>
      <c r="I292" s="158"/>
      <c r="J292" s="158"/>
      <c r="K292" s="158"/>
      <c r="L292" s="158"/>
      <c r="M292" s="158"/>
      <c r="N292" s="23"/>
      <c r="O292" s="23"/>
      <c r="P292" s="23"/>
      <c r="Q292" s="160"/>
      <c r="R292" s="161"/>
      <c r="S292" s="161"/>
      <c r="T292" s="158"/>
      <c r="U292" s="158"/>
      <c r="V292" s="158"/>
      <c r="W292" s="158"/>
      <c r="X292" s="158"/>
      <c r="Y292" s="158"/>
      <c r="Z292" s="158"/>
      <c r="AA292" s="162"/>
      <c r="AB292" s="158"/>
      <c r="AC292" s="158"/>
      <c r="AD292" s="158"/>
    </row>
    <row r="293" spans="4:30" x14ac:dyDescent="0.35">
      <c r="D293" s="159"/>
      <c r="E293" s="157"/>
      <c r="F293" s="157"/>
      <c r="G293" s="157"/>
      <c r="H293" s="157"/>
      <c r="I293" s="158"/>
      <c r="J293" s="158"/>
      <c r="K293" s="158"/>
      <c r="L293" s="158"/>
      <c r="M293" s="158"/>
      <c r="N293" s="23"/>
      <c r="O293" s="23"/>
      <c r="P293" s="23"/>
      <c r="Q293" s="160"/>
      <c r="R293" s="161"/>
      <c r="S293" s="161"/>
      <c r="T293" s="158"/>
      <c r="U293" s="158"/>
      <c r="V293" s="158"/>
      <c r="W293" s="158"/>
      <c r="X293" s="158"/>
      <c r="Y293" s="158"/>
      <c r="Z293" s="158"/>
      <c r="AA293" s="162"/>
      <c r="AB293" s="158"/>
      <c r="AC293" s="158"/>
      <c r="AD293" s="158"/>
    </row>
    <row r="294" spans="4:30" x14ac:dyDescent="0.35">
      <c r="D294" s="159"/>
      <c r="E294" s="157"/>
      <c r="F294" s="157"/>
      <c r="G294" s="157"/>
      <c r="H294" s="157"/>
      <c r="I294" s="158"/>
      <c r="J294" s="158"/>
      <c r="K294" s="158"/>
      <c r="L294" s="158"/>
      <c r="M294" s="158"/>
      <c r="N294" s="23"/>
      <c r="O294" s="23"/>
      <c r="P294" s="23"/>
      <c r="Q294" s="160"/>
      <c r="R294" s="161"/>
      <c r="S294" s="161"/>
      <c r="T294" s="158"/>
      <c r="U294" s="158"/>
      <c r="V294" s="158"/>
      <c r="W294" s="158"/>
      <c r="X294" s="158"/>
      <c r="Y294" s="158"/>
      <c r="Z294" s="158"/>
      <c r="AA294" s="162"/>
      <c r="AB294" s="158"/>
      <c r="AC294" s="158"/>
      <c r="AD294" s="158"/>
    </row>
    <row r="295" spans="4:30" x14ac:dyDescent="0.35">
      <c r="D295" s="159"/>
      <c r="E295" s="157"/>
      <c r="F295" s="157"/>
      <c r="G295" s="157"/>
      <c r="H295" s="157"/>
      <c r="I295" s="158"/>
      <c r="J295" s="158"/>
      <c r="K295" s="158"/>
      <c r="L295" s="158"/>
      <c r="M295" s="158"/>
      <c r="N295" s="23"/>
      <c r="O295" s="23"/>
      <c r="P295" s="23"/>
      <c r="Q295" s="160"/>
      <c r="R295" s="161"/>
      <c r="S295" s="161"/>
      <c r="T295" s="158"/>
      <c r="U295" s="158"/>
      <c r="V295" s="158"/>
      <c r="W295" s="158"/>
      <c r="X295" s="158"/>
      <c r="Y295" s="158"/>
      <c r="Z295" s="158"/>
      <c r="AA295" s="162"/>
      <c r="AB295" s="158"/>
      <c r="AC295" s="158"/>
      <c r="AD295" s="158"/>
    </row>
    <row r="296" spans="4:30" x14ac:dyDescent="0.35">
      <c r="D296" s="159"/>
      <c r="E296" s="157"/>
      <c r="F296" s="157"/>
      <c r="G296" s="157"/>
      <c r="H296" s="157"/>
      <c r="I296" s="158"/>
      <c r="J296" s="158"/>
      <c r="K296" s="158"/>
      <c r="L296" s="158"/>
      <c r="M296" s="158"/>
      <c r="N296" s="23"/>
      <c r="O296" s="23"/>
      <c r="P296" s="23"/>
      <c r="Q296" s="160"/>
      <c r="R296" s="161"/>
      <c r="S296" s="161"/>
      <c r="T296" s="158"/>
      <c r="U296" s="158"/>
      <c r="V296" s="158"/>
      <c r="W296" s="158"/>
      <c r="X296" s="158"/>
      <c r="Y296" s="158"/>
      <c r="Z296" s="158"/>
      <c r="AA296" s="162"/>
      <c r="AB296" s="158"/>
      <c r="AC296" s="158"/>
      <c r="AD296" s="158"/>
    </row>
    <row r="297" spans="4:30" x14ac:dyDescent="0.35">
      <c r="D297" s="159"/>
      <c r="E297" s="157"/>
      <c r="F297" s="157"/>
      <c r="G297" s="157"/>
      <c r="H297" s="157"/>
      <c r="I297" s="158"/>
      <c r="J297" s="158"/>
      <c r="K297" s="158"/>
      <c r="L297" s="158"/>
      <c r="M297" s="158"/>
      <c r="N297" s="23"/>
      <c r="O297" s="23"/>
      <c r="P297" s="23"/>
      <c r="Q297" s="160"/>
      <c r="R297" s="161"/>
      <c r="S297" s="161"/>
      <c r="T297" s="158"/>
      <c r="U297" s="158"/>
      <c r="V297" s="158"/>
      <c r="W297" s="158"/>
      <c r="X297" s="158"/>
      <c r="Y297" s="158"/>
      <c r="Z297" s="158"/>
      <c r="AA297" s="162"/>
      <c r="AB297" s="158"/>
      <c r="AC297" s="158"/>
      <c r="AD297" s="158"/>
    </row>
    <row r="298" spans="4:30" x14ac:dyDescent="0.35">
      <c r="D298" s="159"/>
      <c r="E298" s="157"/>
      <c r="F298" s="157"/>
      <c r="G298" s="157"/>
      <c r="H298" s="157"/>
      <c r="I298" s="158"/>
      <c r="J298" s="158"/>
      <c r="K298" s="158"/>
      <c r="L298" s="158"/>
      <c r="M298" s="158"/>
      <c r="N298" s="23"/>
      <c r="O298" s="23"/>
      <c r="P298" s="23"/>
      <c r="Q298" s="160"/>
      <c r="R298" s="161"/>
      <c r="S298" s="161"/>
      <c r="T298" s="158"/>
      <c r="U298" s="158"/>
      <c r="V298" s="158"/>
      <c r="W298" s="158"/>
      <c r="X298" s="158"/>
      <c r="Y298" s="158"/>
      <c r="Z298" s="158"/>
      <c r="AA298" s="162"/>
      <c r="AB298" s="158"/>
      <c r="AC298" s="158"/>
      <c r="AD298" s="158"/>
    </row>
    <row r="299" spans="4:30" x14ac:dyDescent="0.35">
      <c r="D299" s="159"/>
      <c r="E299" s="157"/>
      <c r="F299" s="157"/>
      <c r="G299" s="157"/>
      <c r="H299" s="157"/>
      <c r="I299" s="158"/>
      <c r="J299" s="158"/>
      <c r="K299" s="158"/>
      <c r="L299" s="158"/>
      <c r="M299" s="158"/>
      <c r="N299" s="23"/>
      <c r="O299" s="23"/>
      <c r="P299" s="23"/>
      <c r="Q299" s="160"/>
      <c r="R299" s="161"/>
      <c r="S299" s="161"/>
      <c r="T299" s="158"/>
      <c r="U299" s="158"/>
      <c r="V299" s="158"/>
      <c r="W299" s="158"/>
      <c r="X299" s="158"/>
      <c r="Y299" s="158"/>
      <c r="Z299" s="158"/>
      <c r="AA299" s="162"/>
      <c r="AB299" s="158"/>
      <c r="AC299" s="158"/>
      <c r="AD299" s="158"/>
    </row>
    <row r="300" spans="4:30" x14ac:dyDescent="0.35">
      <c r="D300" s="159"/>
      <c r="E300" s="157"/>
      <c r="F300" s="157"/>
      <c r="G300" s="157"/>
      <c r="H300" s="157"/>
      <c r="I300" s="158"/>
      <c r="J300" s="158"/>
      <c r="K300" s="158"/>
      <c r="L300" s="158"/>
      <c r="M300" s="158"/>
      <c r="N300" s="23"/>
      <c r="O300" s="23"/>
      <c r="P300" s="23"/>
      <c r="Q300" s="160"/>
      <c r="R300" s="161"/>
      <c r="S300" s="161"/>
      <c r="T300" s="158"/>
      <c r="U300" s="158"/>
      <c r="V300" s="158"/>
      <c r="W300" s="158"/>
      <c r="X300" s="158"/>
      <c r="Y300" s="158"/>
      <c r="Z300" s="158"/>
      <c r="AA300" s="162"/>
      <c r="AB300" s="158"/>
      <c r="AC300" s="158"/>
      <c r="AD300" s="158"/>
    </row>
    <row r="301" spans="4:30" x14ac:dyDescent="0.35">
      <c r="D301" s="159"/>
      <c r="E301" s="157"/>
      <c r="F301" s="157"/>
      <c r="G301" s="157"/>
      <c r="H301" s="157"/>
      <c r="I301" s="158"/>
      <c r="J301" s="158"/>
      <c r="K301" s="158"/>
      <c r="L301" s="158"/>
      <c r="M301" s="158"/>
      <c r="N301" s="23"/>
      <c r="O301" s="23"/>
      <c r="P301" s="23"/>
      <c r="Q301" s="160"/>
      <c r="R301" s="161"/>
      <c r="S301" s="161"/>
      <c r="T301" s="158"/>
      <c r="U301" s="158"/>
      <c r="V301" s="158"/>
      <c r="W301" s="158"/>
      <c r="X301" s="158"/>
      <c r="Y301" s="158"/>
      <c r="Z301" s="158"/>
      <c r="AA301" s="162"/>
      <c r="AB301" s="158"/>
      <c r="AC301" s="158"/>
      <c r="AD301" s="158"/>
    </row>
    <row r="302" spans="4:30" x14ac:dyDescent="0.35">
      <c r="D302" s="159"/>
      <c r="E302" s="157"/>
      <c r="F302" s="157"/>
      <c r="G302" s="157"/>
      <c r="H302" s="157"/>
      <c r="I302" s="158"/>
      <c r="J302" s="158"/>
      <c r="K302" s="158"/>
      <c r="L302" s="158"/>
      <c r="M302" s="158"/>
      <c r="N302" s="23"/>
      <c r="O302" s="23"/>
      <c r="P302" s="23"/>
      <c r="Q302" s="160"/>
      <c r="R302" s="161"/>
      <c r="S302" s="161"/>
      <c r="T302" s="158"/>
      <c r="U302" s="158"/>
      <c r="V302" s="158"/>
      <c r="W302" s="158"/>
      <c r="X302" s="158"/>
      <c r="Y302" s="158"/>
      <c r="Z302" s="158"/>
      <c r="AA302" s="162"/>
      <c r="AB302" s="158"/>
      <c r="AC302" s="158"/>
      <c r="AD302" s="158"/>
    </row>
    <row r="303" spans="4:30" x14ac:dyDescent="0.35">
      <c r="D303" s="159"/>
      <c r="E303" s="157"/>
      <c r="F303" s="157"/>
      <c r="G303" s="157"/>
      <c r="H303" s="157"/>
      <c r="I303" s="158"/>
      <c r="J303" s="158"/>
      <c r="K303" s="158"/>
      <c r="L303" s="158"/>
      <c r="M303" s="158"/>
      <c r="N303" s="23"/>
      <c r="O303" s="23"/>
      <c r="P303" s="23"/>
      <c r="Q303" s="160"/>
      <c r="R303" s="161"/>
      <c r="S303" s="161"/>
      <c r="T303" s="158"/>
      <c r="U303" s="158"/>
      <c r="V303" s="158"/>
      <c r="W303" s="158"/>
      <c r="X303" s="158"/>
      <c r="Y303" s="158"/>
      <c r="Z303" s="158"/>
      <c r="AA303" s="162"/>
      <c r="AB303" s="158"/>
      <c r="AC303" s="158"/>
      <c r="AD303" s="158"/>
    </row>
  </sheetData>
  <mergeCells count="8">
    <mergeCell ref="Z2:AD2"/>
    <mergeCell ref="A4:B4"/>
    <mergeCell ref="A23:B23"/>
    <mergeCell ref="A30:B30"/>
    <mergeCell ref="D2:D3"/>
    <mergeCell ref="E2:E3"/>
    <mergeCell ref="G2:N2"/>
    <mergeCell ref="P2:X2"/>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C6106F-5D19-4E84-9334-DCDFA69B05EB}">
  <sheetPr>
    <tabColor theme="1"/>
  </sheetPr>
  <dimension ref="A1:AE303"/>
  <sheetViews>
    <sheetView workbookViewId="0"/>
  </sheetViews>
  <sheetFormatPr defaultColWidth="8.6328125" defaultRowHeight="14.5" outlineLevelCol="1" x14ac:dyDescent="0.35"/>
  <cols>
    <col min="1" max="1" width="21.453125" style="5" customWidth="1"/>
    <col min="2" max="2" width="66.36328125" style="5" customWidth="1"/>
    <col min="3" max="3" width="4.6328125" style="1" customWidth="1"/>
    <col min="4" max="4" width="7.36328125" style="5" customWidth="1"/>
    <col min="5" max="6" width="11.453125" style="5" customWidth="1"/>
    <col min="7" max="7" width="16.6328125" style="5" customWidth="1" outlineLevel="1"/>
    <col min="8" max="8" width="11.36328125" style="5" customWidth="1" outlineLevel="1"/>
    <col min="9" max="9" width="10.6328125" style="2" customWidth="1" outlineLevel="1"/>
    <col min="10" max="10" width="12.54296875" style="2" customWidth="1" outlineLevel="1"/>
    <col min="11" max="13" width="11.54296875" style="2" customWidth="1" outlineLevel="1"/>
    <col min="14" max="14" width="11.6328125" style="3" customWidth="1" outlineLevel="1"/>
    <col min="15" max="15" width="4.453125" style="3" customWidth="1"/>
    <col min="16" max="16" width="12.6328125" style="3" customWidth="1" outlineLevel="1"/>
    <col min="17" max="17" width="8.6328125" style="1" outlineLevel="1"/>
    <col min="18" max="18" width="14.36328125" style="4" customWidth="1" outlineLevel="1"/>
    <col min="19" max="19" width="16" style="4" customWidth="1" outlineLevel="1"/>
    <col min="20" max="20" width="14.6328125" style="2" bestFit="1" customWidth="1" outlineLevel="1"/>
    <col min="21" max="21" width="12.6328125" style="2" customWidth="1" outlineLevel="1"/>
    <col min="22" max="22" width="12.54296875" style="2" customWidth="1" outlineLevel="1"/>
    <col min="23" max="23" width="15.90625" style="2" customWidth="1" outlineLevel="1"/>
    <col min="24" max="24" width="13.36328125" style="2" customWidth="1" outlineLevel="1"/>
    <col min="25" max="25" width="4" style="2" customWidth="1"/>
    <col min="26" max="26" width="14.6328125" style="2" bestFit="1" customWidth="1" outlineLevel="1"/>
    <col min="27" max="27" width="12.36328125" style="2" customWidth="1" outlineLevel="1"/>
    <col min="28" max="28" width="14.453125" style="2" customWidth="1" outlineLevel="1"/>
    <col min="29" max="29" width="11.6328125" style="2" customWidth="1" outlineLevel="1"/>
    <col min="30" max="30" width="12.6328125" style="2" bestFit="1" customWidth="1" outlineLevel="1"/>
    <col min="31" max="31" width="3.6328125" style="5" customWidth="1"/>
    <col min="32" max="32" width="12.453125" style="5" customWidth="1"/>
    <col min="33" max="33" width="58.453125" style="5" customWidth="1"/>
    <col min="34" max="16384" width="8.6328125" style="5"/>
  </cols>
  <sheetData>
    <row r="1" spans="1:31" ht="22.25" customHeight="1" thickBot="1" x14ac:dyDescent="0.5">
      <c r="A1" s="236" t="s">
        <v>0</v>
      </c>
      <c r="B1" s="237"/>
      <c r="D1" s="236" t="s">
        <v>1</v>
      </c>
      <c r="E1" s="236"/>
      <c r="F1" s="236"/>
      <c r="G1" s="236"/>
      <c r="H1" s="236"/>
      <c r="I1" s="236"/>
    </row>
    <row r="2" spans="1:31" s="6" customFormat="1" ht="19.25" customHeight="1" x14ac:dyDescent="0.35">
      <c r="C2" s="7"/>
      <c r="D2" s="460" t="s">
        <v>2</v>
      </c>
      <c r="E2" s="462" t="s">
        <v>3</v>
      </c>
      <c r="F2" s="235"/>
      <c r="G2" s="464" t="s">
        <v>4</v>
      </c>
      <c r="H2" s="465"/>
      <c r="I2" s="465"/>
      <c r="J2" s="465"/>
      <c r="K2" s="465"/>
      <c r="L2" s="465"/>
      <c r="M2" s="465"/>
      <c r="N2" s="466"/>
      <c r="O2" s="8"/>
      <c r="P2" s="467" t="s">
        <v>5</v>
      </c>
      <c r="Q2" s="468"/>
      <c r="R2" s="468"/>
      <c r="S2" s="468"/>
      <c r="T2" s="468"/>
      <c r="U2" s="468"/>
      <c r="V2" s="468"/>
      <c r="W2" s="468"/>
      <c r="X2" s="469"/>
      <c r="Y2" s="8"/>
      <c r="Z2" s="453" t="s">
        <v>6</v>
      </c>
      <c r="AA2" s="454"/>
      <c r="AB2" s="454"/>
      <c r="AC2" s="454"/>
      <c r="AD2" s="455"/>
      <c r="AE2" s="8"/>
    </row>
    <row r="3" spans="1:31" ht="66.650000000000006" customHeight="1" thickBot="1" x14ac:dyDescent="0.4">
      <c r="A3" s="248" t="s">
        <v>71</v>
      </c>
      <c r="B3" s="249" t="str">
        <f ca="1">RIGHT(CELL("filename",A1),LEN(CELL("filename",A1))-FIND("]",CELL("filename",A1)))</f>
        <v>Lease11</v>
      </c>
      <c r="D3" s="461"/>
      <c r="E3" s="463"/>
      <c r="F3" s="406"/>
      <c r="G3" s="9" t="s">
        <v>7</v>
      </c>
      <c r="H3" s="9" t="s">
        <v>8</v>
      </c>
      <c r="I3" s="10" t="s">
        <v>9</v>
      </c>
      <c r="J3" s="10" t="s">
        <v>10</v>
      </c>
      <c r="K3" s="10" t="s">
        <v>11</v>
      </c>
      <c r="L3" s="49" t="s">
        <v>67</v>
      </c>
      <c r="M3" s="10" t="s">
        <v>12</v>
      </c>
      <c r="N3" s="11" t="s">
        <v>13</v>
      </c>
      <c r="O3" s="12"/>
      <c r="P3" s="13" t="s">
        <v>14</v>
      </c>
      <c r="Q3" s="14" t="s">
        <v>15</v>
      </c>
      <c r="R3" s="15" t="s">
        <v>16</v>
      </c>
      <c r="S3" s="15" t="s">
        <v>17</v>
      </c>
      <c r="T3" s="10" t="s">
        <v>18</v>
      </c>
      <c r="U3" s="10" t="s">
        <v>19</v>
      </c>
      <c r="V3" s="10" t="s">
        <v>20</v>
      </c>
      <c r="W3" s="10" t="s">
        <v>21</v>
      </c>
      <c r="X3" s="16" t="s">
        <v>22</v>
      </c>
      <c r="Y3" s="17"/>
      <c r="Z3" s="18" t="s">
        <v>18</v>
      </c>
      <c r="AA3" s="10" t="s">
        <v>23</v>
      </c>
      <c r="AB3" s="10" t="s">
        <v>24</v>
      </c>
      <c r="AC3" s="10" t="s">
        <v>25</v>
      </c>
      <c r="AD3" s="16" t="s">
        <v>22</v>
      </c>
    </row>
    <row r="4" spans="1:31" ht="15.5" x14ac:dyDescent="0.35">
      <c r="A4" s="456" t="s">
        <v>26</v>
      </c>
      <c r="B4" s="457"/>
      <c r="C4" s="19"/>
      <c r="D4" s="20"/>
      <c r="E4" s="21">
        <f t="shared" ref="E4" ca="1" si="0">EOMONTH($H$4,D4)</f>
        <v>31</v>
      </c>
      <c r="F4" s="44">
        <f ca="1">E5-1</f>
        <v>365</v>
      </c>
      <c r="G4" s="22" t="s">
        <v>27</v>
      </c>
      <c r="H4" s="44">
        <f ca="1">A5</f>
        <v>0</v>
      </c>
      <c r="I4" s="45"/>
      <c r="J4" s="45"/>
      <c r="K4" s="45"/>
      <c r="L4" s="45"/>
      <c r="M4" s="45"/>
      <c r="N4" s="257">
        <f ca="1">$A$6</f>
        <v>0</v>
      </c>
      <c r="O4" s="23"/>
      <c r="P4" s="255">
        <f ca="1">$A$7</f>
        <v>0</v>
      </c>
      <c r="Q4" s="163">
        <f ca="1">$A$8</f>
        <v>0</v>
      </c>
      <c r="R4" s="164"/>
      <c r="S4" s="164"/>
      <c r="T4" s="165">
        <f ca="1">A21</f>
        <v>0</v>
      </c>
      <c r="U4" s="45"/>
      <c r="V4" s="45"/>
      <c r="W4" s="45">
        <f>S4-R4</f>
        <v>0</v>
      </c>
      <c r="X4" s="25">
        <f t="shared" ref="X4:X67" ca="1" si="1">T4+W4+U4+V4</f>
        <v>0</v>
      </c>
      <c r="Z4" s="26">
        <f ca="1">A36</f>
        <v>0</v>
      </c>
      <c r="AA4" s="45"/>
      <c r="AB4" s="45"/>
      <c r="AC4" s="45">
        <f t="shared" ref="AC4:AC67" si="2">W4</f>
        <v>0</v>
      </c>
      <c r="AD4" s="25">
        <f t="shared" ref="AD4:AD67" ca="1" si="3">Z4-AA4-AB4+AC4</f>
        <v>0</v>
      </c>
    </row>
    <row r="5" spans="1:31" x14ac:dyDescent="0.35">
      <c r="A5" s="103">
        <f ca="1">VLOOKUP(B3,'Input Table'!B:L,3,0)</f>
        <v>0</v>
      </c>
      <c r="B5" s="27" t="s">
        <v>28</v>
      </c>
      <c r="D5" s="20">
        <v>1</v>
      </c>
      <c r="E5" s="21">
        <f ca="1">EOMONTH(H5,0)</f>
        <v>366</v>
      </c>
      <c r="F5" s="44">
        <f t="shared" ref="F5:F68" ca="1" si="4">E6-1</f>
        <v>730</v>
      </c>
      <c r="G5" s="22" t="s">
        <v>119</v>
      </c>
      <c r="H5" s="44">
        <f ca="1">EDATE(H4,12)</f>
        <v>366</v>
      </c>
      <c r="I5" s="45">
        <f t="shared" ref="I5:I68" ca="1" si="5">IF(D5&gt;$A$28,0,$A$9)</f>
        <v>0</v>
      </c>
      <c r="J5" s="45">
        <f t="shared" ref="J5:J68" ca="1" si="6">IF(D5&gt;$A$28,0,$A$10)</f>
        <v>0</v>
      </c>
      <c r="K5" s="45">
        <f t="shared" ref="K5:K68" ca="1" si="7">IF(D5&gt;$A$28,0,$A$11)</f>
        <v>0</v>
      </c>
      <c r="L5" s="158"/>
      <c r="M5" s="45">
        <f ca="1">K5+L5</f>
        <v>0</v>
      </c>
      <c r="N5" s="257">
        <f t="shared" ref="N5:N68" ca="1" si="8">$A$6</f>
        <v>0</v>
      </c>
      <c r="O5" s="23"/>
      <c r="P5" s="255">
        <f t="shared" ref="P5:P68" ca="1" si="9">$A$7</f>
        <v>0</v>
      </c>
      <c r="Q5" s="163">
        <f t="shared" ref="Q5:Q68" ca="1" si="10">$A$8</f>
        <v>0</v>
      </c>
      <c r="R5" s="164">
        <f ca="1">NPV(Q4,K5:$K$244) + ($A$13+$A$14+$A$15)/POWER(1+Q4,$A$28-D5+1)</f>
        <v>0</v>
      </c>
      <c r="S5" s="164">
        <f ca="1">NPV(Q5,K5:$K$244) + ($A$13+$A$14+$A$15)/POWER(1+Q5,$A$28-D5+1)</f>
        <v>0</v>
      </c>
      <c r="T5" s="45">
        <f t="shared" ref="T5:T68" ca="1" si="11">IF(ISBLANK(G5),0,X4)</f>
        <v>0</v>
      </c>
      <c r="U5" s="45">
        <f ca="1">S5*Q5</f>
        <v>0</v>
      </c>
      <c r="V5" s="45">
        <f ca="1">-(K5+L5)</f>
        <v>0</v>
      </c>
      <c r="W5" s="45">
        <f t="shared" ref="W5:W68" ca="1" si="12">S5-R5</f>
        <v>0</v>
      </c>
      <c r="X5" s="25">
        <f ca="1">T5+W5+U5+V5</f>
        <v>0</v>
      </c>
      <c r="Z5" s="28">
        <f ca="1">AD4</f>
        <v>0</v>
      </c>
      <c r="AA5" s="233"/>
      <c r="AB5" s="45">
        <f t="shared" ref="AB5:AB68" ca="1" si="13">IFERROR(Z5/($A$42-D5+1),0)</f>
        <v>0</v>
      </c>
      <c r="AC5" s="45">
        <f t="shared" ca="1" si="2"/>
        <v>0</v>
      </c>
      <c r="AD5" s="25">
        <f t="shared" ca="1" si="3"/>
        <v>0</v>
      </c>
    </row>
    <row r="6" spans="1:31" x14ac:dyDescent="0.35">
      <c r="A6" s="104">
        <f ca="1">VLOOKUP(B3,'Input Table'!B:L,4,0)</f>
        <v>0</v>
      </c>
      <c r="B6" s="27" t="s">
        <v>29</v>
      </c>
      <c r="D6" s="20">
        <v>2</v>
      </c>
      <c r="E6" s="21">
        <f t="shared" ref="E6:E69" ca="1" si="14">EOMONTH(H6,0)</f>
        <v>731</v>
      </c>
      <c r="F6" s="44">
        <f t="shared" ca="1" si="4"/>
        <v>1095</v>
      </c>
      <c r="G6" s="22" t="s">
        <v>119</v>
      </c>
      <c r="H6" s="44">
        <f t="shared" ref="H6:H69" ca="1" si="15">EDATE(H5,12)</f>
        <v>731</v>
      </c>
      <c r="I6" s="45">
        <f t="shared" ca="1" si="5"/>
        <v>0</v>
      </c>
      <c r="J6" s="45">
        <f t="shared" ca="1" si="6"/>
        <v>0</v>
      </c>
      <c r="K6" s="45">
        <f t="shared" ca="1" si="7"/>
        <v>0</v>
      </c>
      <c r="L6" s="45"/>
      <c r="M6" s="45">
        <f t="shared" ref="M6:M69" ca="1" si="16">K6+L6</f>
        <v>0</v>
      </c>
      <c r="N6" s="257">
        <f t="shared" ca="1" si="8"/>
        <v>0</v>
      </c>
      <c r="O6" s="23"/>
      <c r="P6" s="255">
        <f t="shared" ca="1" si="9"/>
        <v>0</v>
      </c>
      <c r="Q6" s="163">
        <f t="shared" ca="1" si="10"/>
        <v>0</v>
      </c>
      <c r="R6" s="164">
        <f ca="1">NPV(Q5,K6:$K$244) + ($A$13+$A$14+$A$15)/POWER(1+Q5,$A$28-D6+1)</f>
        <v>0</v>
      </c>
      <c r="S6" s="164">
        <f ca="1">NPV(Q6,K6:$K$244) + ($A$13+$A$14+$A$15)/POWER(1+Q6,$A$28-D6+1)</f>
        <v>0</v>
      </c>
      <c r="T6" s="45">
        <f t="shared" ca="1" si="11"/>
        <v>0</v>
      </c>
      <c r="U6" s="45">
        <f t="shared" ref="U6:U69" ca="1" si="17">S6*Q6</f>
        <v>0</v>
      </c>
      <c r="V6" s="45">
        <f t="shared" ref="V6:V69" ca="1" si="18">-(K6+L6)</f>
        <v>0</v>
      </c>
      <c r="W6" s="45">
        <f t="shared" ca="1" si="12"/>
        <v>0</v>
      </c>
      <c r="X6" s="25">
        <f t="shared" ca="1" si="1"/>
        <v>0</v>
      </c>
      <c r="Z6" s="28">
        <f t="shared" ref="Z6:Z69" ca="1" si="19">AD5</f>
        <v>0</v>
      </c>
      <c r="AA6" s="233"/>
      <c r="AB6" s="45">
        <f t="shared" ca="1" si="13"/>
        <v>0</v>
      </c>
      <c r="AC6" s="45">
        <f t="shared" ca="1" si="2"/>
        <v>0</v>
      </c>
      <c r="AD6" s="25">
        <f t="shared" ca="1" si="3"/>
        <v>0</v>
      </c>
    </row>
    <row r="7" spans="1:31" x14ac:dyDescent="0.35">
      <c r="A7" s="104">
        <f ca="1">VLOOKUP(B3,'Input Table'!B:L,5,0)</f>
        <v>0</v>
      </c>
      <c r="B7" s="27" t="s">
        <v>30</v>
      </c>
      <c r="D7" s="20">
        <v>3</v>
      </c>
      <c r="E7" s="21">
        <f t="shared" ca="1" si="14"/>
        <v>1096</v>
      </c>
      <c r="F7" s="44">
        <f t="shared" ca="1" si="4"/>
        <v>1460</v>
      </c>
      <c r="G7" s="22" t="s">
        <v>119</v>
      </c>
      <c r="H7" s="44">
        <f t="shared" ca="1" si="15"/>
        <v>1096</v>
      </c>
      <c r="I7" s="45">
        <f t="shared" ca="1" si="5"/>
        <v>0</v>
      </c>
      <c r="J7" s="45">
        <f t="shared" ca="1" si="6"/>
        <v>0</v>
      </c>
      <c r="K7" s="45">
        <f t="shared" ca="1" si="7"/>
        <v>0</v>
      </c>
      <c r="L7" s="45"/>
      <c r="M7" s="45">
        <f t="shared" ca="1" si="16"/>
        <v>0</v>
      </c>
      <c r="N7" s="257">
        <f t="shared" ca="1" si="8"/>
        <v>0</v>
      </c>
      <c r="O7" s="23"/>
      <c r="P7" s="255">
        <f t="shared" ca="1" si="9"/>
        <v>0</v>
      </c>
      <c r="Q7" s="163">
        <f t="shared" ca="1" si="10"/>
        <v>0</v>
      </c>
      <c r="R7" s="164">
        <f ca="1">NPV(Q6,K7:$K$244) + ($A$13+$A$14+$A$15)/POWER(1+Q6,$A$28-D7+1)</f>
        <v>0</v>
      </c>
      <c r="S7" s="164">
        <f ca="1">NPV(Q7,K7:$K$244) + ($A$13+$A$14+$A$15)/POWER(1+Q7,$A$28-D7+1)</f>
        <v>0</v>
      </c>
      <c r="T7" s="45">
        <f t="shared" ca="1" si="11"/>
        <v>0</v>
      </c>
      <c r="U7" s="45">
        <f t="shared" ca="1" si="17"/>
        <v>0</v>
      </c>
      <c r="V7" s="45">
        <f t="shared" ca="1" si="18"/>
        <v>0</v>
      </c>
      <c r="W7" s="45">
        <f t="shared" ca="1" si="12"/>
        <v>0</v>
      </c>
      <c r="X7" s="25">
        <f ca="1">T7+W7+U7+V7</f>
        <v>0</v>
      </c>
      <c r="Z7" s="28">
        <f t="shared" ca="1" si="19"/>
        <v>0</v>
      </c>
      <c r="AA7" s="233"/>
      <c r="AB7" s="45">
        <f t="shared" ca="1" si="13"/>
        <v>0</v>
      </c>
      <c r="AC7" s="45">
        <f t="shared" ca="1" si="2"/>
        <v>0</v>
      </c>
      <c r="AD7" s="25">
        <f t="shared" ca="1" si="3"/>
        <v>0</v>
      </c>
    </row>
    <row r="8" spans="1:31" x14ac:dyDescent="0.35">
      <c r="A8" s="246">
        <f ca="1">IF(A6=0,A7,A6)</f>
        <v>0</v>
      </c>
      <c r="B8" s="48" t="s">
        <v>15</v>
      </c>
      <c r="D8" s="20">
        <v>4</v>
      </c>
      <c r="E8" s="21">
        <f t="shared" ca="1" si="14"/>
        <v>1461</v>
      </c>
      <c r="F8" s="44">
        <f t="shared" ca="1" si="4"/>
        <v>1826</v>
      </c>
      <c r="G8" s="22" t="s">
        <v>119</v>
      </c>
      <c r="H8" s="44">
        <f t="shared" ca="1" si="15"/>
        <v>1461</v>
      </c>
      <c r="I8" s="45">
        <f t="shared" ca="1" si="5"/>
        <v>0</v>
      </c>
      <c r="J8" s="45">
        <f t="shared" ca="1" si="6"/>
        <v>0</v>
      </c>
      <c r="K8" s="45">
        <f t="shared" ca="1" si="7"/>
        <v>0</v>
      </c>
      <c r="L8" s="45"/>
      <c r="M8" s="45">
        <f t="shared" ca="1" si="16"/>
        <v>0</v>
      </c>
      <c r="N8" s="257">
        <f t="shared" ca="1" si="8"/>
        <v>0</v>
      </c>
      <c r="O8" s="23"/>
      <c r="P8" s="255">
        <f t="shared" ca="1" si="9"/>
        <v>0</v>
      </c>
      <c r="Q8" s="163">
        <f t="shared" ca="1" si="10"/>
        <v>0</v>
      </c>
      <c r="R8" s="164">
        <f ca="1">NPV(Q7,K8:$K$244) + ($A$13+$A$14+$A$15)/POWER(1+Q7,$A$28-D8+1)</f>
        <v>0</v>
      </c>
      <c r="S8" s="164">
        <f ca="1">NPV(Q8,K8:$K$244) + ($A$13+$A$14+$A$15)/POWER(1+Q8,$A$28-D8+1)</f>
        <v>0</v>
      </c>
      <c r="T8" s="45">
        <f ca="1">IF(ISBLANK(G8),0,X7)</f>
        <v>0</v>
      </c>
      <c r="U8" s="45">
        <f ca="1">S8*Q8</f>
        <v>0</v>
      </c>
      <c r="V8" s="45">
        <f t="shared" ca="1" si="18"/>
        <v>0</v>
      </c>
      <c r="W8" s="45">
        <f t="shared" ca="1" si="12"/>
        <v>0</v>
      </c>
      <c r="X8" s="25">
        <f t="shared" ca="1" si="1"/>
        <v>0</v>
      </c>
      <c r="Z8" s="28">
        <f t="shared" ca="1" si="19"/>
        <v>0</v>
      </c>
      <c r="AA8" s="233"/>
      <c r="AB8" s="45">
        <f t="shared" ca="1" si="13"/>
        <v>0</v>
      </c>
      <c r="AC8" s="45">
        <f t="shared" ca="1" si="2"/>
        <v>0</v>
      </c>
      <c r="AD8" s="25">
        <f t="shared" ca="1" si="3"/>
        <v>0</v>
      </c>
    </row>
    <row r="9" spans="1:31" x14ac:dyDescent="0.35">
      <c r="A9" s="105">
        <f ca="1">VLOOKUP($B$3,'Input Table'!B:L,6,0)</f>
        <v>0</v>
      </c>
      <c r="B9" s="27" t="s">
        <v>282</v>
      </c>
      <c r="D9" s="20">
        <v>5</v>
      </c>
      <c r="E9" s="21">
        <f t="shared" ca="1" si="14"/>
        <v>1827</v>
      </c>
      <c r="F9" s="44">
        <f t="shared" ca="1" si="4"/>
        <v>2191</v>
      </c>
      <c r="G9" s="22" t="s">
        <v>119</v>
      </c>
      <c r="H9" s="44">
        <f t="shared" ca="1" si="15"/>
        <v>1827</v>
      </c>
      <c r="I9" s="45">
        <f t="shared" ca="1" si="5"/>
        <v>0</v>
      </c>
      <c r="J9" s="45">
        <f t="shared" ca="1" si="6"/>
        <v>0</v>
      </c>
      <c r="K9" s="45">
        <f t="shared" ca="1" si="7"/>
        <v>0</v>
      </c>
      <c r="L9" s="45"/>
      <c r="M9" s="45">
        <f t="shared" ca="1" si="16"/>
        <v>0</v>
      </c>
      <c r="N9" s="257">
        <f t="shared" ca="1" si="8"/>
        <v>0</v>
      </c>
      <c r="O9" s="23"/>
      <c r="P9" s="255">
        <f t="shared" ca="1" si="9"/>
        <v>0</v>
      </c>
      <c r="Q9" s="163">
        <f t="shared" ca="1" si="10"/>
        <v>0</v>
      </c>
      <c r="R9" s="164">
        <f ca="1">NPV(Q8,K9:$K$244) + ($A$13+$A$14+$A$15)/POWER(1+Q8,$A$28-D9+1)</f>
        <v>0</v>
      </c>
      <c r="S9" s="164">
        <f ca="1">NPV(Q9,K9:$K$244) + ($A$13+$A$14+$A$15)/POWER(1+Q9,$A$28-D9+1)</f>
        <v>0</v>
      </c>
      <c r="T9" s="45">
        <f t="shared" ca="1" si="11"/>
        <v>0</v>
      </c>
      <c r="U9" s="45">
        <f t="shared" ca="1" si="17"/>
        <v>0</v>
      </c>
      <c r="V9" s="45">
        <f t="shared" ca="1" si="18"/>
        <v>0</v>
      </c>
      <c r="W9" s="45">
        <f t="shared" ca="1" si="12"/>
        <v>0</v>
      </c>
      <c r="X9" s="25">
        <f t="shared" ca="1" si="1"/>
        <v>0</v>
      </c>
      <c r="Z9" s="28">
        <f t="shared" ca="1" si="19"/>
        <v>0</v>
      </c>
      <c r="AA9" s="233"/>
      <c r="AB9" s="45">
        <f t="shared" ca="1" si="13"/>
        <v>0</v>
      </c>
      <c r="AC9" s="45">
        <f t="shared" ca="1" si="2"/>
        <v>0</v>
      </c>
      <c r="AD9" s="25">
        <f t="shared" ca="1" si="3"/>
        <v>0</v>
      </c>
    </row>
    <row r="10" spans="1:31" x14ac:dyDescent="0.35">
      <c r="A10" s="105">
        <f ca="1">VLOOKUP($B$3,'Input Table'!B:L,7,0)</f>
        <v>0</v>
      </c>
      <c r="B10" s="27" t="s">
        <v>32</v>
      </c>
      <c r="D10" s="20">
        <v>6</v>
      </c>
      <c r="E10" s="21">
        <f t="shared" ca="1" si="14"/>
        <v>2192</v>
      </c>
      <c r="F10" s="44">
        <f t="shared" ca="1" si="4"/>
        <v>2556</v>
      </c>
      <c r="G10" s="22" t="s">
        <v>119</v>
      </c>
      <c r="H10" s="44">
        <f t="shared" ca="1" si="15"/>
        <v>2192</v>
      </c>
      <c r="I10" s="45">
        <f t="shared" ca="1" si="5"/>
        <v>0</v>
      </c>
      <c r="J10" s="45">
        <f t="shared" ca="1" si="6"/>
        <v>0</v>
      </c>
      <c r="K10" s="45">
        <f t="shared" ca="1" si="7"/>
        <v>0</v>
      </c>
      <c r="L10" s="45"/>
      <c r="M10" s="45">
        <f t="shared" ca="1" si="16"/>
        <v>0</v>
      </c>
      <c r="N10" s="257">
        <f t="shared" ca="1" si="8"/>
        <v>0</v>
      </c>
      <c r="O10" s="23"/>
      <c r="P10" s="255">
        <f t="shared" ca="1" si="9"/>
        <v>0</v>
      </c>
      <c r="Q10" s="163">
        <f t="shared" ca="1" si="10"/>
        <v>0</v>
      </c>
      <c r="R10" s="164">
        <f ca="1">NPV(Q9,K10:$K$244) + ($A$13+$A$14+$A$15)/POWER(1+Q9,$A$28-D10+1)</f>
        <v>0</v>
      </c>
      <c r="S10" s="164">
        <f ca="1">NPV(Q10,K10:$K$244) + ($A$13+$A$14+$A$15)/POWER(1+Q10,$A$28-D10+1)</f>
        <v>0</v>
      </c>
      <c r="T10" s="45">
        <f t="shared" ca="1" si="11"/>
        <v>0</v>
      </c>
      <c r="U10" s="45">
        <f t="shared" ca="1" si="17"/>
        <v>0</v>
      </c>
      <c r="V10" s="45">
        <f t="shared" ca="1" si="18"/>
        <v>0</v>
      </c>
      <c r="W10" s="45">
        <f t="shared" ca="1" si="12"/>
        <v>0</v>
      </c>
      <c r="X10" s="25">
        <f ca="1">T10+W10+U10+V10</f>
        <v>0</v>
      </c>
      <c r="Z10" s="28">
        <f t="shared" ca="1" si="19"/>
        <v>0</v>
      </c>
      <c r="AA10" s="233"/>
      <c r="AB10" s="45">
        <f t="shared" ca="1" si="13"/>
        <v>0</v>
      </c>
      <c r="AC10" s="45">
        <f t="shared" ca="1" si="2"/>
        <v>0</v>
      </c>
      <c r="AD10" s="25">
        <f t="shared" ca="1" si="3"/>
        <v>0</v>
      </c>
    </row>
    <row r="11" spans="1:31" x14ac:dyDescent="0.35">
      <c r="A11" s="105">
        <f ca="1">A9-A10</f>
        <v>0</v>
      </c>
      <c r="B11" s="27" t="s">
        <v>33</v>
      </c>
      <c r="D11" s="20">
        <v>7</v>
      </c>
      <c r="E11" s="21">
        <f t="shared" ca="1" si="14"/>
        <v>2557</v>
      </c>
      <c r="F11" s="44">
        <f t="shared" ca="1" si="4"/>
        <v>2921</v>
      </c>
      <c r="G11" s="22" t="s">
        <v>119</v>
      </c>
      <c r="H11" s="44">
        <f t="shared" ca="1" si="15"/>
        <v>2557</v>
      </c>
      <c r="I11" s="45">
        <f t="shared" ca="1" si="5"/>
        <v>0</v>
      </c>
      <c r="J11" s="45">
        <f t="shared" ca="1" si="6"/>
        <v>0</v>
      </c>
      <c r="K11" s="45">
        <f t="shared" ca="1" si="7"/>
        <v>0</v>
      </c>
      <c r="L11" s="45"/>
      <c r="M11" s="45">
        <f t="shared" ca="1" si="16"/>
        <v>0</v>
      </c>
      <c r="N11" s="257">
        <f t="shared" ca="1" si="8"/>
        <v>0</v>
      </c>
      <c r="O11" s="23"/>
      <c r="P11" s="255">
        <f t="shared" ca="1" si="9"/>
        <v>0</v>
      </c>
      <c r="Q11" s="163">
        <f t="shared" ca="1" si="10"/>
        <v>0</v>
      </c>
      <c r="R11" s="164">
        <f ca="1">NPV(Q10,K11:$K$244) + ($A$13+$A$14+$A$15)/POWER(1+Q10,$A$28-D11+1)</f>
        <v>0</v>
      </c>
      <c r="S11" s="164">
        <f ca="1">NPV(Q11,K11:$K$244) + ($A$13+$A$14+$A$15)/POWER(1+Q11,$A$28-D11+1)</f>
        <v>0</v>
      </c>
      <c r="T11" s="45">
        <f ca="1">IF(ISBLANK(G11),0,X10)</f>
        <v>0</v>
      </c>
      <c r="U11" s="45">
        <f ca="1">S11*Q11</f>
        <v>0</v>
      </c>
      <c r="V11" s="45">
        <f t="shared" ca="1" si="18"/>
        <v>0</v>
      </c>
      <c r="W11" s="45">
        <f t="shared" ca="1" si="12"/>
        <v>0</v>
      </c>
      <c r="X11" s="25">
        <f ca="1">T11+W11+U11+V11</f>
        <v>0</v>
      </c>
      <c r="Z11" s="28">
        <f t="shared" ca="1" si="19"/>
        <v>0</v>
      </c>
      <c r="AA11" s="233"/>
      <c r="AB11" s="45">
        <f t="shared" ca="1" si="13"/>
        <v>0</v>
      </c>
      <c r="AC11" s="45">
        <f t="shared" ca="1" si="2"/>
        <v>0</v>
      </c>
      <c r="AD11" s="25">
        <f t="shared" ca="1" si="3"/>
        <v>0</v>
      </c>
    </row>
    <row r="12" spans="1:31" x14ac:dyDescent="0.35">
      <c r="A12" s="112">
        <f ca="1">VLOOKUP($B$3,'Input Table'!B:L,8,0)</f>
        <v>0</v>
      </c>
      <c r="B12" s="48" t="s">
        <v>34</v>
      </c>
      <c r="D12" s="20">
        <v>8</v>
      </c>
      <c r="E12" s="21">
        <f t="shared" ca="1" si="14"/>
        <v>2922</v>
      </c>
      <c r="F12" s="44">
        <f t="shared" ca="1" si="4"/>
        <v>3287</v>
      </c>
      <c r="G12" s="22" t="s">
        <v>119</v>
      </c>
      <c r="H12" s="44">
        <f t="shared" ca="1" si="15"/>
        <v>2922</v>
      </c>
      <c r="I12" s="45">
        <f t="shared" ca="1" si="5"/>
        <v>0</v>
      </c>
      <c r="J12" s="45">
        <f t="shared" ca="1" si="6"/>
        <v>0</v>
      </c>
      <c r="K12" s="45">
        <f t="shared" ca="1" si="7"/>
        <v>0</v>
      </c>
      <c r="L12" s="45"/>
      <c r="M12" s="45">
        <f t="shared" ca="1" si="16"/>
        <v>0</v>
      </c>
      <c r="N12" s="257">
        <f t="shared" ca="1" si="8"/>
        <v>0</v>
      </c>
      <c r="O12" s="23"/>
      <c r="P12" s="255">
        <f t="shared" ca="1" si="9"/>
        <v>0</v>
      </c>
      <c r="Q12" s="163">
        <f t="shared" ca="1" si="10"/>
        <v>0</v>
      </c>
      <c r="R12" s="164">
        <f ca="1">NPV(Q11,K12:$K$244) + ($A$13+$A$14+$A$15)/POWER(1+Q11,$A$28-D12+1)</f>
        <v>0</v>
      </c>
      <c r="S12" s="164">
        <f ca="1">NPV(Q12,K12:$K$244) + ($A$13+$A$14+$A$15)/POWER(1+Q12,$A$28-D12+1)</f>
        <v>0</v>
      </c>
      <c r="T12" s="45">
        <f t="shared" ca="1" si="11"/>
        <v>0</v>
      </c>
      <c r="U12" s="45">
        <f t="shared" ca="1" si="17"/>
        <v>0</v>
      </c>
      <c r="V12" s="45">
        <f t="shared" ca="1" si="18"/>
        <v>0</v>
      </c>
      <c r="W12" s="45">
        <f t="shared" ca="1" si="12"/>
        <v>0</v>
      </c>
      <c r="X12" s="25">
        <f t="shared" ca="1" si="1"/>
        <v>0</v>
      </c>
      <c r="Z12" s="28">
        <f t="shared" ca="1" si="19"/>
        <v>0</v>
      </c>
      <c r="AA12" s="233"/>
      <c r="AB12" s="45">
        <f t="shared" ca="1" si="13"/>
        <v>0</v>
      </c>
      <c r="AC12" s="45">
        <f t="shared" ca="1" si="2"/>
        <v>0</v>
      </c>
      <c r="AD12" s="25">
        <f t="shared" ca="1" si="3"/>
        <v>0</v>
      </c>
    </row>
    <row r="13" spans="1:31" x14ac:dyDescent="0.35">
      <c r="A13" s="105">
        <f ca="1">VLOOKUP($B$3,'Input Table'!B:L,9,0)</f>
        <v>0</v>
      </c>
      <c r="B13" s="27" t="s">
        <v>35</v>
      </c>
      <c r="D13" s="20">
        <v>9</v>
      </c>
      <c r="E13" s="21">
        <f t="shared" ca="1" si="14"/>
        <v>3288</v>
      </c>
      <c r="F13" s="44">
        <f t="shared" ca="1" si="4"/>
        <v>3652</v>
      </c>
      <c r="G13" s="22" t="s">
        <v>119</v>
      </c>
      <c r="H13" s="44">
        <f t="shared" ca="1" si="15"/>
        <v>3288</v>
      </c>
      <c r="I13" s="45">
        <f t="shared" ca="1" si="5"/>
        <v>0</v>
      </c>
      <c r="J13" s="45">
        <f t="shared" ca="1" si="6"/>
        <v>0</v>
      </c>
      <c r="K13" s="45">
        <f t="shared" ca="1" si="7"/>
        <v>0</v>
      </c>
      <c r="L13" s="45"/>
      <c r="M13" s="45">
        <f t="shared" ca="1" si="16"/>
        <v>0</v>
      </c>
      <c r="N13" s="257">
        <f t="shared" ca="1" si="8"/>
        <v>0</v>
      </c>
      <c r="O13" s="23"/>
      <c r="P13" s="255">
        <f t="shared" ca="1" si="9"/>
        <v>0</v>
      </c>
      <c r="Q13" s="163">
        <f t="shared" ca="1" si="10"/>
        <v>0</v>
      </c>
      <c r="R13" s="164">
        <f ca="1">NPV(Q12,K13:$K$244) + ($A$13+$A$14+$A$15)/POWER(1+Q12,$A$28-D13+1)</f>
        <v>0</v>
      </c>
      <c r="S13" s="164">
        <f ca="1">NPV(Q13,K13:$K$244) + ($A$13+$A$14+$A$15)/POWER(1+Q13,$A$28-D13+1)</f>
        <v>0</v>
      </c>
      <c r="T13" s="45">
        <f t="shared" ca="1" si="11"/>
        <v>0</v>
      </c>
      <c r="U13" s="45">
        <f t="shared" ca="1" si="17"/>
        <v>0</v>
      </c>
      <c r="V13" s="45">
        <f t="shared" ca="1" si="18"/>
        <v>0</v>
      </c>
      <c r="W13" s="45">
        <f t="shared" ca="1" si="12"/>
        <v>0</v>
      </c>
      <c r="X13" s="25">
        <f t="shared" ca="1" si="1"/>
        <v>0</v>
      </c>
      <c r="Z13" s="28">
        <f t="shared" ca="1" si="19"/>
        <v>0</v>
      </c>
      <c r="AA13" s="233"/>
      <c r="AB13" s="45">
        <f t="shared" ca="1" si="13"/>
        <v>0</v>
      </c>
      <c r="AC13" s="45">
        <f t="shared" ca="1" si="2"/>
        <v>0</v>
      </c>
      <c r="AD13" s="25">
        <f t="shared" ca="1" si="3"/>
        <v>0</v>
      </c>
    </row>
    <row r="14" spans="1:31" x14ac:dyDescent="0.35">
      <c r="A14" s="105">
        <f ca="1">VLOOKUP($B$3,'Input Table'!B:L,10,0)</f>
        <v>0</v>
      </c>
      <c r="B14" s="27" t="s">
        <v>36</v>
      </c>
      <c r="D14" s="20">
        <v>10</v>
      </c>
      <c r="E14" s="21">
        <f t="shared" ca="1" si="14"/>
        <v>3653</v>
      </c>
      <c r="F14" s="44">
        <f t="shared" ca="1" si="4"/>
        <v>4017</v>
      </c>
      <c r="G14" s="22" t="s">
        <v>119</v>
      </c>
      <c r="H14" s="44">
        <f t="shared" ca="1" si="15"/>
        <v>3653</v>
      </c>
      <c r="I14" s="45">
        <f t="shared" ca="1" si="5"/>
        <v>0</v>
      </c>
      <c r="J14" s="45">
        <f t="shared" ca="1" si="6"/>
        <v>0</v>
      </c>
      <c r="K14" s="45">
        <f t="shared" ca="1" si="7"/>
        <v>0</v>
      </c>
      <c r="L14" s="45"/>
      <c r="M14" s="45">
        <f t="shared" ca="1" si="16"/>
        <v>0</v>
      </c>
      <c r="N14" s="257">
        <f t="shared" ca="1" si="8"/>
        <v>0</v>
      </c>
      <c r="O14" s="23"/>
      <c r="P14" s="255">
        <f t="shared" ca="1" si="9"/>
        <v>0</v>
      </c>
      <c r="Q14" s="163">
        <f t="shared" ca="1" si="10"/>
        <v>0</v>
      </c>
      <c r="R14" s="164">
        <f ca="1">NPV(Q13,K14:$K$244) + ($A$13+$A$14+$A$15)/POWER(1+Q13,$A$28-D14+1)</f>
        <v>0</v>
      </c>
      <c r="S14" s="164">
        <f ca="1">NPV(Q14,K14:$K$244) + ($A$13+$A$14+$A$15)/POWER(1+Q14,$A$28-D14+1)</f>
        <v>0</v>
      </c>
      <c r="T14" s="45">
        <f t="shared" ca="1" si="11"/>
        <v>0</v>
      </c>
      <c r="U14" s="45">
        <f t="shared" ca="1" si="17"/>
        <v>0</v>
      </c>
      <c r="V14" s="45">
        <f t="shared" ca="1" si="18"/>
        <v>0</v>
      </c>
      <c r="W14" s="45">
        <f t="shared" ca="1" si="12"/>
        <v>0</v>
      </c>
      <c r="X14" s="25">
        <f t="shared" ca="1" si="1"/>
        <v>0</v>
      </c>
      <c r="Z14" s="28">
        <f t="shared" ca="1" si="19"/>
        <v>0</v>
      </c>
      <c r="AA14" s="233"/>
      <c r="AB14" s="45">
        <f t="shared" ca="1" si="13"/>
        <v>0</v>
      </c>
      <c r="AC14" s="45">
        <f t="shared" ca="1" si="2"/>
        <v>0</v>
      </c>
      <c r="AD14" s="25">
        <f t="shared" ca="1" si="3"/>
        <v>0</v>
      </c>
    </row>
    <row r="15" spans="1:31" x14ac:dyDescent="0.35">
      <c r="A15" s="105">
        <f ca="1">VLOOKUP($B$3,'Input Table'!B:L,11,0)</f>
        <v>0</v>
      </c>
      <c r="B15" s="27" t="s">
        <v>37</v>
      </c>
      <c r="D15" s="20">
        <v>11</v>
      </c>
      <c r="E15" s="21">
        <f t="shared" ca="1" si="14"/>
        <v>4018</v>
      </c>
      <c r="F15" s="44">
        <f t="shared" ca="1" si="4"/>
        <v>4382</v>
      </c>
      <c r="G15" s="22" t="s">
        <v>119</v>
      </c>
      <c r="H15" s="44">
        <f t="shared" ca="1" si="15"/>
        <v>4018</v>
      </c>
      <c r="I15" s="45">
        <f t="shared" ca="1" si="5"/>
        <v>0</v>
      </c>
      <c r="J15" s="45">
        <f t="shared" ca="1" si="6"/>
        <v>0</v>
      </c>
      <c r="K15" s="45">
        <f t="shared" ca="1" si="7"/>
        <v>0</v>
      </c>
      <c r="L15" s="45"/>
      <c r="M15" s="45">
        <f t="shared" ca="1" si="16"/>
        <v>0</v>
      </c>
      <c r="N15" s="257">
        <f t="shared" ca="1" si="8"/>
        <v>0</v>
      </c>
      <c r="O15" s="23"/>
      <c r="P15" s="255">
        <f t="shared" ca="1" si="9"/>
        <v>0</v>
      </c>
      <c r="Q15" s="163">
        <f t="shared" ca="1" si="10"/>
        <v>0</v>
      </c>
      <c r="R15" s="164">
        <f ca="1">NPV(Q14,K15:$K$244) + ($A$13+$A$14+$A$15)/POWER(1+Q14,$A$28-D15+1)</f>
        <v>0</v>
      </c>
      <c r="S15" s="164">
        <f ca="1">NPV(Q15,K15:$K$244) + ($A$13+$A$14+$A$15)/POWER(1+Q15,$A$28-D15+1)</f>
        <v>0</v>
      </c>
      <c r="T15" s="45">
        <f t="shared" ca="1" si="11"/>
        <v>0</v>
      </c>
      <c r="U15" s="45">
        <f t="shared" ca="1" si="17"/>
        <v>0</v>
      </c>
      <c r="V15" s="45">
        <f t="shared" ca="1" si="18"/>
        <v>0</v>
      </c>
      <c r="W15" s="45">
        <f t="shared" ca="1" si="12"/>
        <v>0</v>
      </c>
      <c r="X15" s="25">
        <f t="shared" ca="1" si="1"/>
        <v>0</v>
      </c>
      <c r="Z15" s="28">
        <f t="shared" ca="1" si="19"/>
        <v>0</v>
      </c>
      <c r="AA15" s="233"/>
      <c r="AB15" s="45">
        <f t="shared" ca="1" si="13"/>
        <v>0</v>
      </c>
      <c r="AC15" s="45">
        <f t="shared" ca="1" si="2"/>
        <v>0</v>
      </c>
      <c r="AD15" s="25">
        <f t="shared" ca="1" si="3"/>
        <v>0</v>
      </c>
    </row>
    <row r="16" spans="1:31" x14ac:dyDescent="0.35">
      <c r="A16" s="250">
        <f ca="1">-PV($A$8,$A$28,A11)</f>
        <v>0</v>
      </c>
      <c r="B16" s="48" t="s">
        <v>38</v>
      </c>
      <c r="D16" s="20">
        <v>12</v>
      </c>
      <c r="E16" s="21">
        <f t="shared" ca="1" si="14"/>
        <v>4383</v>
      </c>
      <c r="F16" s="44">
        <f t="shared" ca="1" si="4"/>
        <v>4748</v>
      </c>
      <c r="G16" s="22" t="s">
        <v>119</v>
      </c>
      <c r="H16" s="44">
        <f t="shared" ca="1" si="15"/>
        <v>4383</v>
      </c>
      <c r="I16" s="45">
        <f t="shared" ca="1" si="5"/>
        <v>0</v>
      </c>
      <c r="J16" s="45">
        <f t="shared" ca="1" si="6"/>
        <v>0</v>
      </c>
      <c r="K16" s="45">
        <f t="shared" ca="1" si="7"/>
        <v>0</v>
      </c>
      <c r="L16" s="45"/>
      <c r="M16" s="45">
        <f t="shared" ca="1" si="16"/>
        <v>0</v>
      </c>
      <c r="N16" s="257">
        <f t="shared" ca="1" si="8"/>
        <v>0</v>
      </c>
      <c r="O16" s="23"/>
      <c r="P16" s="255">
        <f t="shared" ca="1" si="9"/>
        <v>0</v>
      </c>
      <c r="Q16" s="163">
        <f t="shared" ca="1" si="10"/>
        <v>0</v>
      </c>
      <c r="R16" s="164">
        <f ca="1">NPV(Q15,K16:$K$244) + ($A$13+$A$14+$A$15)/POWER(1+Q15,$A$28-D16+1)</f>
        <v>0</v>
      </c>
      <c r="S16" s="164">
        <f ca="1">NPV(Q16,K16:$K$244) + ($A$13+$A$14+$A$15)/POWER(1+Q16,$A$28-D16+1)</f>
        <v>0</v>
      </c>
      <c r="T16" s="45">
        <f t="shared" ca="1" si="11"/>
        <v>0</v>
      </c>
      <c r="U16" s="45">
        <f t="shared" ca="1" si="17"/>
        <v>0</v>
      </c>
      <c r="V16" s="45">
        <f t="shared" ca="1" si="18"/>
        <v>0</v>
      </c>
      <c r="W16" s="45">
        <v>0</v>
      </c>
      <c r="X16" s="25">
        <f t="shared" ca="1" si="1"/>
        <v>0</v>
      </c>
      <c r="Z16" s="28">
        <f t="shared" ca="1" si="19"/>
        <v>0</v>
      </c>
      <c r="AA16" s="233"/>
      <c r="AB16" s="45">
        <f t="shared" ca="1" si="13"/>
        <v>0</v>
      </c>
      <c r="AC16" s="45">
        <v>0</v>
      </c>
      <c r="AD16" s="25">
        <f t="shared" ca="1" si="3"/>
        <v>0</v>
      </c>
    </row>
    <row r="17" spans="1:30" x14ac:dyDescent="0.35">
      <c r="A17" s="247">
        <v>0</v>
      </c>
      <c r="B17" s="48" t="s">
        <v>273</v>
      </c>
      <c r="D17" s="20">
        <v>13</v>
      </c>
      <c r="E17" s="21">
        <f t="shared" ca="1" si="14"/>
        <v>4749</v>
      </c>
      <c r="F17" s="44">
        <f t="shared" ca="1" si="4"/>
        <v>5113</v>
      </c>
      <c r="G17" s="22" t="s">
        <v>119</v>
      </c>
      <c r="H17" s="44">
        <f t="shared" ca="1" si="15"/>
        <v>4749</v>
      </c>
      <c r="I17" s="45">
        <f t="shared" ca="1" si="5"/>
        <v>0</v>
      </c>
      <c r="J17" s="45">
        <f t="shared" ca="1" si="6"/>
        <v>0</v>
      </c>
      <c r="K17" s="45">
        <f t="shared" ca="1" si="7"/>
        <v>0</v>
      </c>
      <c r="L17" s="45"/>
      <c r="M17" s="45">
        <f t="shared" ca="1" si="16"/>
        <v>0</v>
      </c>
      <c r="N17" s="257">
        <f t="shared" ca="1" si="8"/>
        <v>0</v>
      </c>
      <c r="O17" s="23"/>
      <c r="P17" s="255">
        <f t="shared" ca="1" si="9"/>
        <v>0</v>
      </c>
      <c r="Q17" s="163">
        <f t="shared" ca="1" si="10"/>
        <v>0</v>
      </c>
      <c r="R17" s="164">
        <f ca="1">NPV(Q16,K17:$K$244) + ($A$13+$A$14+$A$15)/POWER(1+Q16,$A$28-D17+1)</f>
        <v>0</v>
      </c>
      <c r="S17" s="164">
        <f ca="1">NPV(Q17,K17:$K$244) + ($A$13+$A$14+$A$15)/POWER(1+Q17,$A$28-D17+1)</f>
        <v>0</v>
      </c>
      <c r="T17" s="45">
        <f t="shared" ca="1" si="11"/>
        <v>0</v>
      </c>
      <c r="U17" s="45">
        <f t="shared" ca="1" si="17"/>
        <v>0</v>
      </c>
      <c r="V17" s="45">
        <f t="shared" ca="1" si="18"/>
        <v>0</v>
      </c>
      <c r="W17" s="45">
        <f t="shared" ca="1" si="12"/>
        <v>0</v>
      </c>
      <c r="X17" s="25">
        <f t="shared" ca="1" si="1"/>
        <v>0</v>
      </c>
      <c r="Z17" s="28">
        <f t="shared" ca="1" si="19"/>
        <v>0</v>
      </c>
      <c r="AA17" s="233"/>
      <c r="AB17" s="45">
        <f t="shared" ca="1" si="13"/>
        <v>0</v>
      </c>
      <c r="AC17" s="45">
        <f t="shared" ca="1" si="2"/>
        <v>0</v>
      </c>
      <c r="AD17" s="25">
        <f t="shared" ca="1" si="3"/>
        <v>0</v>
      </c>
    </row>
    <row r="18" spans="1:30" x14ac:dyDescent="0.35">
      <c r="A18" s="247">
        <f ca="1">A13/POWER(1+$A$8,$A$28)</f>
        <v>0</v>
      </c>
      <c r="B18" s="48" t="s">
        <v>39</v>
      </c>
      <c r="D18" s="20">
        <v>14</v>
      </c>
      <c r="E18" s="21">
        <f t="shared" ca="1" si="14"/>
        <v>5114</v>
      </c>
      <c r="F18" s="44">
        <f t="shared" ca="1" si="4"/>
        <v>5478</v>
      </c>
      <c r="G18" s="22" t="s">
        <v>119</v>
      </c>
      <c r="H18" s="44">
        <f t="shared" ca="1" si="15"/>
        <v>5114</v>
      </c>
      <c r="I18" s="45">
        <f t="shared" ca="1" si="5"/>
        <v>0</v>
      </c>
      <c r="J18" s="45">
        <f t="shared" ca="1" si="6"/>
        <v>0</v>
      </c>
      <c r="K18" s="45">
        <f t="shared" ca="1" si="7"/>
        <v>0</v>
      </c>
      <c r="L18" s="45"/>
      <c r="M18" s="45">
        <f t="shared" ca="1" si="16"/>
        <v>0</v>
      </c>
      <c r="N18" s="257">
        <f t="shared" ca="1" si="8"/>
        <v>0</v>
      </c>
      <c r="O18" s="23"/>
      <c r="P18" s="255">
        <f t="shared" ca="1" si="9"/>
        <v>0</v>
      </c>
      <c r="Q18" s="163">
        <f t="shared" ca="1" si="10"/>
        <v>0</v>
      </c>
      <c r="R18" s="164">
        <f ca="1">NPV(Q17,K18:$K$244) + ($A$13+$A$14+$A$15)/POWER(1+Q17,$A$28-D18+1)</f>
        <v>0</v>
      </c>
      <c r="S18" s="164">
        <f ca="1">NPV(Q18,K18:$K$244) + ($A$13+$A$14+$A$15)/POWER(1+Q18,$A$28-D18+1)</f>
        <v>0</v>
      </c>
      <c r="T18" s="45">
        <f t="shared" ca="1" si="11"/>
        <v>0</v>
      </c>
      <c r="U18" s="45">
        <f t="shared" ca="1" si="17"/>
        <v>0</v>
      </c>
      <c r="V18" s="45">
        <f t="shared" ca="1" si="18"/>
        <v>0</v>
      </c>
      <c r="W18" s="45">
        <v>0</v>
      </c>
      <c r="X18" s="25">
        <f t="shared" ca="1" si="1"/>
        <v>0</v>
      </c>
      <c r="Z18" s="28">
        <f t="shared" ca="1" si="19"/>
        <v>0</v>
      </c>
      <c r="AA18" s="233"/>
      <c r="AB18" s="45">
        <f t="shared" ca="1" si="13"/>
        <v>0</v>
      </c>
      <c r="AC18" s="45">
        <f t="shared" si="2"/>
        <v>0</v>
      </c>
      <c r="AD18" s="25">
        <f t="shared" ca="1" si="3"/>
        <v>0</v>
      </c>
    </row>
    <row r="19" spans="1:30" x14ac:dyDescent="0.35">
      <c r="A19" s="247">
        <f ca="1">A14/POWER(1+$A$8,$A$28)</f>
        <v>0</v>
      </c>
      <c r="B19" s="48" t="s">
        <v>40</v>
      </c>
      <c r="C19" s="29"/>
      <c r="D19" s="20">
        <v>15</v>
      </c>
      <c r="E19" s="21">
        <f t="shared" ca="1" si="14"/>
        <v>5479</v>
      </c>
      <c r="F19" s="44">
        <f t="shared" ca="1" si="4"/>
        <v>5843</v>
      </c>
      <c r="G19" s="22" t="s">
        <v>119</v>
      </c>
      <c r="H19" s="44">
        <f t="shared" ca="1" si="15"/>
        <v>5479</v>
      </c>
      <c r="I19" s="45">
        <f t="shared" ca="1" si="5"/>
        <v>0</v>
      </c>
      <c r="J19" s="45">
        <f t="shared" ca="1" si="6"/>
        <v>0</v>
      </c>
      <c r="K19" s="45">
        <f t="shared" ca="1" si="7"/>
        <v>0</v>
      </c>
      <c r="L19" s="45"/>
      <c r="M19" s="45">
        <f t="shared" ca="1" si="16"/>
        <v>0</v>
      </c>
      <c r="N19" s="257">
        <f t="shared" ca="1" si="8"/>
        <v>0</v>
      </c>
      <c r="O19" s="23"/>
      <c r="P19" s="255">
        <f t="shared" ca="1" si="9"/>
        <v>0</v>
      </c>
      <c r="Q19" s="163">
        <f t="shared" ca="1" si="10"/>
        <v>0</v>
      </c>
      <c r="R19" s="164">
        <f ca="1">NPV(Q18,K19:$K$244) + ($A$13+$A$14+$A$15)/POWER(1+Q18,$A$28-D19+1)</f>
        <v>0</v>
      </c>
      <c r="S19" s="164">
        <f ca="1">NPV(Q19,K19:$K$244) + ($A$13+$A$14+$A$15)/POWER(1+Q19,$A$28-D19+1)</f>
        <v>0</v>
      </c>
      <c r="T19" s="45">
        <f t="shared" ca="1" si="11"/>
        <v>0</v>
      </c>
      <c r="U19" s="45">
        <f t="shared" ca="1" si="17"/>
        <v>0</v>
      </c>
      <c r="V19" s="45">
        <f t="shared" ca="1" si="18"/>
        <v>0</v>
      </c>
      <c r="W19" s="45">
        <f t="shared" ca="1" si="12"/>
        <v>0</v>
      </c>
      <c r="X19" s="25">
        <f t="shared" ca="1" si="1"/>
        <v>0</v>
      </c>
      <c r="Z19" s="28">
        <f t="shared" ca="1" si="19"/>
        <v>0</v>
      </c>
      <c r="AA19" s="233"/>
      <c r="AB19" s="45">
        <f t="shared" ca="1" si="13"/>
        <v>0</v>
      </c>
      <c r="AC19" s="45">
        <f t="shared" ca="1" si="2"/>
        <v>0</v>
      </c>
      <c r="AD19" s="25">
        <f t="shared" ca="1" si="3"/>
        <v>0</v>
      </c>
    </row>
    <row r="20" spans="1:30" x14ac:dyDescent="0.35">
      <c r="A20" s="247">
        <f ca="1">A15/POWER(1+$A$8,$A$28)</f>
        <v>0</v>
      </c>
      <c r="B20" s="48" t="s">
        <v>41</v>
      </c>
      <c r="D20" s="20">
        <v>16</v>
      </c>
      <c r="E20" s="21">
        <f t="shared" ca="1" si="14"/>
        <v>5844</v>
      </c>
      <c r="F20" s="44">
        <f t="shared" ca="1" si="4"/>
        <v>6209</v>
      </c>
      <c r="G20" s="22" t="s">
        <v>119</v>
      </c>
      <c r="H20" s="44">
        <f t="shared" ca="1" si="15"/>
        <v>5844</v>
      </c>
      <c r="I20" s="45">
        <f t="shared" ca="1" si="5"/>
        <v>0</v>
      </c>
      <c r="J20" s="45">
        <f t="shared" ca="1" si="6"/>
        <v>0</v>
      </c>
      <c r="K20" s="45">
        <f t="shared" ca="1" si="7"/>
        <v>0</v>
      </c>
      <c r="L20" s="45"/>
      <c r="M20" s="45">
        <f t="shared" ca="1" si="16"/>
        <v>0</v>
      </c>
      <c r="N20" s="257">
        <f t="shared" ca="1" si="8"/>
        <v>0</v>
      </c>
      <c r="O20" s="23"/>
      <c r="P20" s="255">
        <f t="shared" ca="1" si="9"/>
        <v>0</v>
      </c>
      <c r="Q20" s="163">
        <f t="shared" ca="1" si="10"/>
        <v>0</v>
      </c>
      <c r="R20" s="164">
        <f ca="1">NPV(Q19,K20:$K$244) + ($A$13+$A$14+$A$15)/POWER(1+Q19,$A$28-D20+1)</f>
        <v>0</v>
      </c>
      <c r="S20" s="164">
        <f ca="1">NPV(Q20,K20:$K$244) + ($A$13+$A$14+$A$15)/POWER(1+Q20,$A$28-D20+1)</f>
        <v>0</v>
      </c>
      <c r="T20" s="45">
        <f t="shared" ca="1" si="11"/>
        <v>0</v>
      </c>
      <c r="U20" s="45">
        <f t="shared" ca="1" si="17"/>
        <v>0</v>
      </c>
      <c r="V20" s="45">
        <f t="shared" ca="1" si="18"/>
        <v>0</v>
      </c>
      <c r="W20" s="45">
        <f t="shared" ca="1" si="12"/>
        <v>0</v>
      </c>
      <c r="X20" s="25">
        <f t="shared" ca="1" si="1"/>
        <v>0</v>
      </c>
      <c r="Z20" s="28">
        <f t="shared" ca="1" si="19"/>
        <v>0</v>
      </c>
      <c r="AA20" s="233"/>
      <c r="AB20" s="45">
        <f t="shared" ca="1" si="13"/>
        <v>0</v>
      </c>
      <c r="AC20" s="45">
        <f t="shared" ca="1" si="2"/>
        <v>0</v>
      </c>
      <c r="AD20" s="25">
        <f t="shared" ca="1" si="3"/>
        <v>0</v>
      </c>
    </row>
    <row r="21" spans="1:30" ht="15" thickBot="1" x14ac:dyDescent="0.4">
      <c r="A21" s="273">
        <f ca="1">SUM(A16:A20)</f>
        <v>0</v>
      </c>
      <c r="B21" s="30" t="s">
        <v>42</v>
      </c>
      <c r="D21" s="20">
        <v>17</v>
      </c>
      <c r="E21" s="21">
        <f t="shared" ca="1" si="14"/>
        <v>6210</v>
      </c>
      <c r="F21" s="44">
        <f t="shared" ca="1" si="4"/>
        <v>6574</v>
      </c>
      <c r="G21" s="22" t="s">
        <v>119</v>
      </c>
      <c r="H21" s="44">
        <f t="shared" ca="1" si="15"/>
        <v>6210</v>
      </c>
      <c r="I21" s="45">
        <f t="shared" ca="1" si="5"/>
        <v>0</v>
      </c>
      <c r="J21" s="45">
        <f t="shared" ca="1" si="6"/>
        <v>0</v>
      </c>
      <c r="K21" s="45">
        <f t="shared" ca="1" si="7"/>
        <v>0</v>
      </c>
      <c r="L21" s="45"/>
      <c r="M21" s="45">
        <f t="shared" ca="1" si="16"/>
        <v>0</v>
      </c>
      <c r="N21" s="257">
        <f t="shared" ca="1" si="8"/>
        <v>0</v>
      </c>
      <c r="O21" s="23"/>
      <c r="P21" s="255">
        <f t="shared" ca="1" si="9"/>
        <v>0</v>
      </c>
      <c r="Q21" s="163">
        <f t="shared" ca="1" si="10"/>
        <v>0</v>
      </c>
      <c r="R21" s="164">
        <f ca="1">NPV(Q20,K21:$K$244) + ($A$13+$A$14+$A$15)/POWER(1+Q20,$A$28-D21+1)</f>
        <v>0</v>
      </c>
      <c r="S21" s="164">
        <f ca="1">NPV(Q21,K21:$K$244) + ($A$13+$A$14+$A$15)/POWER(1+Q21,$A$28-D21+1)</f>
        <v>0</v>
      </c>
      <c r="T21" s="45">
        <f t="shared" ca="1" si="11"/>
        <v>0</v>
      </c>
      <c r="U21" s="45">
        <f t="shared" ca="1" si="17"/>
        <v>0</v>
      </c>
      <c r="V21" s="45">
        <f t="shared" ca="1" si="18"/>
        <v>0</v>
      </c>
      <c r="W21" s="45">
        <f t="shared" ca="1" si="12"/>
        <v>0</v>
      </c>
      <c r="X21" s="25">
        <f t="shared" ca="1" si="1"/>
        <v>0</v>
      </c>
      <c r="Z21" s="28">
        <f t="shared" ca="1" si="19"/>
        <v>0</v>
      </c>
      <c r="AA21" s="233"/>
      <c r="AB21" s="45">
        <f t="shared" ca="1" si="13"/>
        <v>0</v>
      </c>
      <c r="AC21" s="45">
        <f t="shared" ca="1" si="2"/>
        <v>0</v>
      </c>
      <c r="AD21" s="25">
        <f t="shared" ca="1" si="3"/>
        <v>0</v>
      </c>
    </row>
    <row r="22" spans="1:30" ht="15" thickBot="1" x14ac:dyDescent="0.4">
      <c r="D22" s="20">
        <v>18</v>
      </c>
      <c r="E22" s="21">
        <f t="shared" ca="1" si="14"/>
        <v>6575</v>
      </c>
      <c r="F22" s="44">
        <f t="shared" ca="1" si="4"/>
        <v>6939</v>
      </c>
      <c r="G22" s="22" t="s">
        <v>119</v>
      </c>
      <c r="H22" s="44">
        <f t="shared" ca="1" si="15"/>
        <v>6575</v>
      </c>
      <c r="I22" s="45">
        <f t="shared" ca="1" si="5"/>
        <v>0</v>
      </c>
      <c r="J22" s="45">
        <f t="shared" ca="1" si="6"/>
        <v>0</v>
      </c>
      <c r="K22" s="45">
        <f t="shared" ca="1" si="7"/>
        <v>0</v>
      </c>
      <c r="L22" s="45"/>
      <c r="M22" s="45">
        <f t="shared" ca="1" si="16"/>
        <v>0</v>
      </c>
      <c r="N22" s="257">
        <f t="shared" ca="1" si="8"/>
        <v>0</v>
      </c>
      <c r="O22" s="23"/>
      <c r="P22" s="255">
        <f t="shared" ca="1" si="9"/>
        <v>0</v>
      </c>
      <c r="Q22" s="163">
        <f t="shared" ca="1" si="10"/>
        <v>0</v>
      </c>
      <c r="R22" s="164">
        <f ca="1">NPV(Q21,K22:$K$244) + ($A$13+$A$14+$A$15)/POWER(1+Q21,$A$28-D22+1)</f>
        <v>0</v>
      </c>
      <c r="S22" s="164">
        <f ca="1">NPV(Q22,K22:$K$244) + ($A$13+$A$14+$A$15)/POWER(1+Q22,$A$28-D22+1)</f>
        <v>0</v>
      </c>
      <c r="T22" s="45">
        <f t="shared" ca="1" si="11"/>
        <v>0</v>
      </c>
      <c r="U22" s="45">
        <f t="shared" ca="1" si="17"/>
        <v>0</v>
      </c>
      <c r="V22" s="45">
        <f t="shared" ca="1" si="18"/>
        <v>0</v>
      </c>
      <c r="W22" s="45">
        <f t="shared" ca="1" si="12"/>
        <v>0</v>
      </c>
      <c r="X22" s="25">
        <f t="shared" ca="1" si="1"/>
        <v>0</v>
      </c>
      <c r="Z22" s="28">
        <f t="shared" ca="1" si="19"/>
        <v>0</v>
      </c>
      <c r="AA22" s="233"/>
      <c r="AB22" s="45">
        <f t="shared" ca="1" si="13"/>
        <v>0</v>
      </c>
      <c r="AC22" s="45">
        <f t="shared" ca="1" si="2"/>
        <v>0</v>
      </c>
      <c r="AD22" s="25">
        <f t="shared" ca="1" si="3"/>
        <v>0</v>
      </c>
    </row>
    <row r="23" spans="1:30" ht="15.5" x14ac:dyDescent="0.35">
      <c r="A23" s="458" t="s">
        <v>43</v>
      </c>
      <c r="B23" s="459"/>
      <c r="D23" s="20">
        <v>19</v>
      </c>
      <c r="E23" s="21">
        <f t="shared" ca="1" si="14"/>
        <v>6940</v>
      </c>
      <c r="F23" s="44">
        <f t="shared" ca="1" si="4"/>
        <v>7304</v>
      </c>
      <c r="G23" s="22" t="s">
        <v>119</v>
      </c>
      <c r="H23" s="44">
        <f t="shared" ca="1" si="15"/>
        <v>6940</v>
      </c>
      <c r="I23" s="45">
        <f t="shared" ca="1" si="5"/>
        <v>0</v>
      </c>
      <c r="J23" s="45">
        <f t="shared" ca="1" si="6"/>
        <v>0</v>
      </c>
      <c r="K23" s="45">
        <f t="shared" ca="1" si="7"/>
        <v>0</v>
      </c>
      <c r="L23" s="45"/>
      <c r="M23" s="45">
        <f t="shared" ca="1" si="16"/>
        <v>0</v>
      </c>
      <c r="N23" s="257">
        <f t="shared" ca="1" si="8"/>
        <v>0</v>
      </c>
      <c r="O23" s="23"/>
      <c r="P23" s="255">
        <f t="shared" ca="1" si="9"/>
        <v>0</v>
      </c>
      <c r="Q23" s="163">
        <f t="shared" ca="1" si="10"/>
        <v>0</v>
      </c>
      <c r="R23" s="164">
        <f ca="1">NPV(Q22,K23:$K$244) + ($A$13+$A$14+$A$15)/POWER(1+Q22,$A$28-D23+1)</f>
        <v>0</v>
      </c>
      <c r="S23" s="164">
        <f ca="1">NPV(Q23,K23:$K$244) + ($A$13+$A$14+$A$15)/POWER(1+Q23,$A$28-D23+1)</f>
        <v>0</v>
      </c>
      <c r="T23" s="45">
        <f t="shared" ca="1" si="11"/>
        <v>0</v>
      </c>
      <c r="U23" s="45">
        <f t="shared" ca="1" si="17"/>
        <v>0</v>
      </c>
      <c r="V23" s="45">
        <f t="shared" ca="1" si="18"/>
        <v>0</v>
      </c>
      <c r="W23" s="45">
        <f t="shared" ca="1" si="12"/>
        <v>0</v>
      </c>
      <c r="X23" s="25">
        <f t="shared" ca="1" si="1"/>
        <v>0</v>
      </c>
      <c r="Z23" s="28">
        <f t="shared" ca="1" si="19"/>
        <v>0</v>
      </c>
      <c r="AA23" s="233"/>
      <c r="AB23" s="45">
        <f t="shared" ca="1" si="13"/>
        <v>0</v>
      </c>
      <c r="AC23" s="45">
        <f t="shared" ca="1" si="2"/>
        <v>0</v>
      </c>
      <c r="AD23" s="25">
        <f t="shared" ca="1" si="3"/>
        <v>0</v>
      </c>
    </row>
    <row r="24" spans="1:30" x14ac:dyDescent="0.35">
      <c r="A24" s="106">
        <f ca="1">VLOOKUP($B$3,'Input Table'!B:V,12,0)</f>
        <v>0</v>
      </c>
      <c r="B24" s="27" t="s">
        <v>280</v>
      </c>
      <c r="D24" s="20">
        <v>20</v>
      </c>
      <c r="E24" s="21">
        <f t="shared" ca="1" si="14"/>
        <v>7305</v>
      </c>
      <c r="F24" s="44">
        <f t="shared" ca="1" si="4"/>
        <v>7670</v>
      </c>
      <c r="G24" s="22" t="s">
        <v>119</v>
      </c>
      <c r="H24" s="44">
        <f t="shared" ca="1" si="15"/>
        <v>7305</v>
      </c>
      <c r="I24" s="45">
        <f t="shared" ca="1" si="5"/>
        <v>0</v>
      </c>
      <c r="J24" s="45">
        <f t="shared" ca="1" si="6"/>
        <v>0</v>
      </c>
      <c r="K24" s="45">
        <f t="shared" ca="1" si="7"/>
        <v>0</v>
      </c>
      <c r="L24" s="45"/>
      <c r="M24" s="45">
        <f t="shared" ca="1" si="16"/>
        <v>0</v>
      </c>
      <c r="N24" s="257">
        <f t="shared" ca="1" si="8"/>
        <v>0</v>
      </c>
      <c r="O24" s="23"/>
      <c r="P24" s="255">
        <f t="shared" ca="1" si="9"/>
        <v>0</v>
      </c>
      <c r="Q24" s="163">
        <f t="shared" ca="1" si="10"/>
        <v>0</v>
      </c>
      <c r="R24" s="164">
        <f ca="1">NPV(Q23,K24:$K$244) + ($A$13+$A$14+$A$15)/POWER(1+Q23,$A$28-D24+1)</f>
        <v>0</v>
      </c>
      <c r="S24" s="164">
        <f ca="1">NPV(Q24,K24:$K$244) + ($A$13+$A$14+$A$15)/POWER(1+Q24,$A$28-D24+1)</f>
        <v>0</v>
      </c>
      <c r="T24" s="45">
        <f t="shared" ca="1" si="11"/>
        <v>0</v>
      </c>
      <c r="U24" s="45">
        <f t="shared" ca="1" si="17"/>
        <v>0</v>
      </c>
      <c r="V24" s="45">
        <f t="shared" ca="1" si="18"/>
        <v>0</v>
      </c>
      <c r="W24" s="45">
        <f t="shared" ca="1" si="12"/>
        <v>0</v>
      </c>
      <c r="X24" s="25">
        <f t="shared" ca="1" si="1"/>
        <v>0</v>
      </c>
      <c r="Z24" s="28">
        <f t="shared" ca="1" si="19"/>
        <v>0</v>
      </c>
      <c r="AA24" s="233"/>
      <c r="AB24" s="45">
        <f t="shared" ca="1" si="13"/>
        <v>0</v>
      </c>
      <c r="AC24" s="45">
        <f t="shared" ca="1" si="2"/>
        <v>0</v>
      </c>
      <c r="AD24" s="25">
        <f t="shared" ca="1" si="3"/>
        <v>0</v>
      </c>
    </row>
    <row r="25" spans="1:30" x14ac:dyDescent="0.35">
      <c r="A25" s="106">
        <f ca="1">VLOOKUP($B$3,'Input Table'!B:V,13,0)</f>
        <v>0</v>
      </c>
      <c r="B25" s="27" t="s">
        <v>281</v>
      </c>
      <c r="C25" s="29"/>
      <c r="D25" s="20">
        <v>21</v>
      </c>
      <c r="E25" s="21">
        <f t="shared" ca="1" si="14"/>
        <v>7671</v>
      </c>
      <c r="F25" s="44">
        <f t="shared" ca="1" si="4"/>
        <v>8035</v>
      </c>
      <c r="G25" s="22" t="s">
        <v>119</v>
      </c>
      <c r="H25" s="44">
        <f t="shared" ca="1" si="15"/>
        <v>7671</v>
      </c>
      <c r="I25" s="45">
        <f t="shared" ca="1" si="5"/>
        <v>0</v>
      </c>
      <c r="J25" s="45">
        <f t="shared" ca="1" si="6"/>
        <v>0</v>
      </c>
      <c r="K25" s="45">
        <f t="shared" ca="1" si="7"/>
        <v>0</v>
      </c>
      <c r="L25" s="45"/>
      <c r="M25" s="45">
        <f t="shared" ca="1" si="16"/>
        <v>0</v>
      </c>
      <c r="N25" s="257">
        <f t="shared" ca="1" si="8"/>
        <v>0</v>
      </c>
      <c r="O25" s="23"/>
      <c r="P25" s="255">
        <f t="shared" ca="1" si="9"/>
        <v>0</v>
      </c>
      <c r="Q25" s="163">
        <f t="shared" ca="1" si="10"/>
        <v>0</v>
      </c>
      <c r="R25" s="164">
        <f ca="1">NPV(Q24,K25:$K$244) + ($A$13+$A$14+$A$15)/POWER(1+Q24,$A$28-D25+1)</f>
        <v>0</v>
      </c>
      <c r="S25" s="164">
        <f ca="1">NPV(Q25,K25:$K$244) + ($A$13+$A$14+$A$15)/POWER(1+Q25,$A$28-D25+1)</f>
        <v>0</v>
      </c>
      <c r="T25" s="45">
        <f t="shared" ca="1" si="11"/>
        <v>0</v>
      </c>
      <c r="U25" s="45">
        <f t="shared" ca="1" si="17"/>
        <v>0</v>
      </c>
      <c r="V25" s="45">
        <f t="shared" ca="1" si="18"/>
        <v>0</v>
      </c>
      <c r="W25" s="45">
        <f t="shared" ca="1" si="12"/>
        <v>0</v>
      </c>
      <c r="X25" s="25">
        <f t="shared" ca="1" si="1"/>
        <v>0</v>
      </c>
      <c r="Z25" s="28">
        <f t="shared" ca="1" si="19"/>
        <v>0</v>
      </c>
      <c r="AA25" s="233"/>
      <c r="AB25" s="45">
        <f t="shared" ca="1" si="13"/>
        <v>0</v>
      </c>
      <c r="AC25" s="45">
        <f t="shared" ca="1" si="2"/>
        <v>0</v>
      </c>
      <c r="AD25" s="25">
        <f t="shared" ca="1" si="3"/>
        <v>0</v>
      </c>
    </row>
    <row r="26" spans="1:30" x14ac:dyDescent="0.35">
      <c r="A26" s="106">
        <f ca="1">VLOOKUP($B$3,'Input Table'!B:V,14,0)</f>
        <v>0</v>
      </c>
      <c r="B26" s="27" t="s">
        <v>361</v>
      </c>
      <c r="D26" s="20">
        <v>22</v>
      </c>
      <c r="E26" s="21">
        <f t="shared" ca="1" si="14"/>
        <v>8036</v>
      </c>
      <c r="F26" s="44">
        <f t="shared" ca="1" si="4"/>
        <v>8400</v>
      </c>
      <c r="G26" s="22" t="s">
        <v>119</v>
      </c>
      <c r="H26" s="44">
        <f t="shared" ca="1" si="15"/>
        <v>8036</v>
      </c>
      <c r="I26" s="45">
        <f t="shared" ca="1" si="5"/>
        <v>0</v>
      </c>
      <c r="J26" s="45">
        <f t="shared" ca="1" si="6"/>
        <v>0</v>
      </c>
      <c r="K26" s="45">
        <f t="shared" ca="1" si="7"/>
        <v>0</v>
      </c>
      <c r="L26" s="45"/>
      <c r="M26" s="45">
        <f t="shared" ca="1" si="16"/>
        <v>0</v>
      </c>
      <c r="N26" s="257">
        <f t="shared" ca="1" si="8"/>
        <v>0</v>
      </c>
      <c r="O26" s="23"/>
      <c r="P26" s="255">
        <f t="shared" ca="1" si="9"/>
        <v>0</v>
      </c>
      <c r="Q26" s="163">
        <f t="shared" ca="1" si="10"/>
        <v>0</v>
      </c>
      <c r="R26" s="164">
        <f ca="1">NPV(Q25,K26:$K$244) + ($A$13+$A$14+$A$15)/POWER(1+Q25,$A$28-D26+1)</f>
        <v>0</v>
      </c>
      <c r="S26" s="164">
        <f ca="1">NPV(Q26,K26:$K$244) + ($A$13+$A$14+$A$15)/POWER(1+Q26,$A$28-D26+1)</f>
        <v>0</v>
      </c>
      <c r="T26" s="45">
        <f t="shared" ca="1" si="11"/>
        <v>0</v>
      </c>
      <c r="U26" s="45">
        <f t="shared" ca="1" si="17"/>
        <v>0</v>
      </c>
      <c r="V26" s="45">
        <f t="shared" ca="1" si="18"/>
        <v>0</v>
      </c>
      <c r="W26" s="45">
        <f t="shared" ca="1" si="12"/>
        <v>0</v>
      </c>
      <c r="X26" s="25">
        <f t="shared" ca="1" si="1"/>
        <v>0</v>
      </c>
      <c r="Z26" s="28">
        <f t="shared" ca="1" si="19"/>
        <v>0</v>
      </c>
      <c r="AA26" s="233"/>
      <c r="AB26" s="45">
        <f t="shared" ca="1" si="13"/>
        <v>0</v>
      </c>
      <c r="AC26" s="45">
        <f t="shared" ca="1" si="2"/>
        <v>0</v>
      </c>
      <c r="AD26" s="25">
        <f t="shared" ca="1" si="3"/>
        <v>0</v>
      </c>
    </row>
    <row r="27" spans="1:30" x14ac:dyDescent="0.35">
      <c r="A27" s="106">
        <f ca="1">VLOOKUP($B$3,'Input Table'!B:V,15,0)</f>
        <v>0</v>
      </c>
      <c r="B27" s="48" t="s">
        <v>345</v>
      </c>
      <c r="C27" s="19"/>
      <c r="D27" s="20">
        <v>23</v>
      </c>
      <c r="E27" s="21">
        <f t="shared" ca="1" si="14"/>
        <v>8401</v>
      </c>
      <c r="F27" s="44">
        <f t="shared" ca="1" si="4"/>
        <v>8765</v>
      </c>
      <c r="G27" s="22" t="s">
        <v>119</v>
      </c>
      <c r="H27" s="44">
        <f t="shared" ca="1" si="15"/>
        <v>8401</v>
      </c>
      <c r="I27" s="45">
        <f t="shared" ca="1" si="5"/>
        <v>0</v>
      </c>
      <c r="J27" s="45">
        <f t="shared" ca="1" si="6"/>
        <v>0</v>
      </c>
      <c r="K27" s="45">
        <f t="shared" ca="1" si="7"/>
        <v>0</v>
      </c>
      <c r="L27" s="45"/>
      <c r="M27" s="45">
        <f t="shared" ca="1" si="16"/>
        <v>0</v>
      </c>
      <c r="N27" s="257">
        <f t="shared" ca="1" si="8"/>
        <v>0</v>
      </c>
      <c r="O27" s="23"/>
      <c r="P27" s="255">
        <f t="shared" ca="1" si="9"/>
        <v>0</v>
      </c>
      <c r="Q27" s="163">
        <f t="shared" ca="1" si="10"/>
        <v>0</v>
      </c>
      <c r="R27" s="164">
        <f ca="1">NPV(Q26,K27:$K$244) + ($A$13+$A$14+$A$15)/POWER(1+Q26,$A$28-D27+1)</f>
        <v>0</v>
      </c>
      <c r="S27" s="164">
        <f ca="1">NPV(Q27,K27:$K$244) + ($A$13+$A$14+$A$15)/POWER(1+Q27,$A$28-D27+1)</f>
        <v>0</v>
      </c>
      <c r="T27" s="45">
        <f t="shared" ca="1" si="11"/>
        <v>0</v>
      </c>
      <c r="U27" s="45">
        <f t="shared" ca="1" si="17"/>
        <v>0</v>
      </c>
      <c r="V27" s="45">
        <f t="shared" ca="1" si="18"/>
        <v>0</v>
      </c>
      <c r="W27" s="45">
        <f t="shared" ca="1" si="12"/>
        <v>0</v>
      </c>
      <c r="X27" s="25">
        <f t="shared" ca="1" si="1"/>
        <v>0</v>
      </c>
      <c r="Z27" s="28">
        <f t="shared" ca="1" si="19"/>
        <v>0</v>
      </c>
      <c r="AA27" s="233"/>
      <c r="AB27" s="45">
        <f t="shared" ca="1" si="13"/>
        <v>0</v>
      </c>
      <c r="AC27" s="45">
        <f t="shared" ca="1" si="2"/>
        <v>0</v>
      </c>
      <c r="AD27" s="25">
        <f t="shared" ca="1" si="3"/>
        <v>0</v>
      </c>
    </row>
    <row r="28" spans="1:30" ht="15" thickBot="1" x14ac:dyDescent="0.4">
      <c r="A28" s="107">
        <f ca="1">IF(A27&lt;&gt;0,A27,IF(OR(A24&lt;&gt;0,A25=0),A24+A26,A25+A26))</f>
        <v>0</v>
      </c>
      <c r="B28" s="30" t="s">
        <v>256</v>
      </c>
      <c r="D28" s="20">
        <v>24</v>
      </c>
      <c r="E28" s="21">
        <f t="shared" ca="1" si="14"/>
        <v>8766</v>
      </c>
      <c r="F28" s="44">
        <f t="shared" ca="1" si="4"/>
        <v>9131</v>
      </c>
      <c r="G28" s="22" t="s">
        <v>119</v>
      </c>
      <c r="H28" s="44">
        <f t="shared" ca="1" si="15"/>
        <v>8766</v>
      </c>
      <c r="I28" s="45">
        <f t="shared" ca="1" si="5"/>
        <v>0</v>
      </c>
      <c r="J28" s="45">
        <f t="shared" ca="1" si="6"/>
        <v>0</v>
      </c>
      <c r="K28" s="45">
        <f t="shared" ca="1" si="7"/>
        <v>0</v>
      </c>
      <c r="L28" s="45"/>
      <c r="M28" s="45">
        <f t="shared" ca="1" si="16"/>
        <v>0</v>
      </c>
      <c r="N28" s="257">
        <f t="shared" ca="1" si="8"/>
        <v>0</v>
      </c>
      <c r="O28" s="23"/>
      <c r="P28" s="255">
        <f t="shared" ca="1" si="9"/>
        <v>0</v>
      </c>
      <c r="Q28" s="163">
        <f t="shared" ca="1" si="10"/>
        <v>0</v>
      </c>
      <c r="R28" s="164">
        <f ca="1">NPV(Q27,K28:$K$244) + ($A$13+$A$14+$A$15)/POWER(1+Q27,$A$28-D28+1)</f>
        <v>0</v>
      </c>
      <c r="S28" s="164">
        <f ca="1">NPV(Q28,K28:$K$244) + ($A$13+$A$14+$A$15)/POWER(1+Q28,$A$28-D28+1)</f>
        <v>0</v>
      </c>
      <c r="T28" s="45">
        <f t="shared" ca="1" si="11"/>
        <v>0</v>
      </c>
      <c r="U28" s="45">
        <f t="shared" ca="1" si="17"/>
        <v>0</v>
      </c>
      <c r="V28" s="45">
        <f t="shared" ca="1" si="18"/>
        <v>0</v>
      </c>
      <c r="W28" s="45">
        <f t="shared" ca="1" si="12"/>
        <v>0</v>
      </c>
      <c r="X28" s="25">
        <f t="shared" ca="1" si="1"/>
        <v>0</v>
      </c>
      <c r="Z28" s="28">
        <f t="shared" ca="1" si="19"/>
        <v>0</v>
      </c>
      <c r="AA28" s="233"/>
      <c r="AB28" s="45">
        <f t="shared" ca="1" si="13"/>
        <v>0</v>
      </c>
      <c r="AC28" s="45">
        <f t="shared" ca="1" si="2"/>
        <v>0</v>
      </c>
      <c r="AD28" s="25">
        <f t="shared" ca="1" si="3"/>
        <v>0</v>
      </c>
    </row>
    <row r="29" spans="1:30" ht="15" thickBot="1" x14ac:dyDescent="0.4">
      <c r="D29" s="20">
        <v>25</v>
      </c>
      <c r="E29" s="21">
        <f t="shared" ca="1" si="14"/>
        <v>9132</v>
      </c>
      <c r="F29" s="44">
        <f t="shared" ca="1" si="4"/>
        <v>9496</v>
      </c>
      <c r="G29" s="22" t="s">
        <v>119</v>
      </c>
      <c r="H29" s="44">
        <f t="shared" ca="1" si="15"/>
        <v>9132</v>
      </c>
      <c r="I29" s="45">
        <f t="shared" ca="1" si="5"/>
        <v>0</v>
      </c>
      <c r="J29" s="45">
        <f t="shared" ca="1" si="6"/>
        <v>0</v>
      </c>
      <c r="K29" s="45">
        <f t="shared" ca="1" si="7"/>
        <v>0</v>
      </c>
      <c r="L29" s="45"/>
      <c r="M29" s="45">
        <f t="shared" ca="1" si="16"/>
        <v>0</v>
      </c>
      <c r="N29" s="257">
        <f t="shared" ca="1" si="8"/>
        <v>0</v>
      </c>
      <c r="O29" s="23"/>
      <c r="P29" s="255">
        <f t="shared" ca="1" si="9"/>
        <v>0</v>
      </c>
      <c r="Q29" s="163">
        <f t="shared" ca="1" si="10"/>
        <v>0</v>
      </c>
      <c r="R29" s="164">
        <f ca="1">NPV(Q28,K29:$K$244) + ($A$13+$A$14+$A$15)/POWER(1+Q28,$A$28-D29+1)</f>
        <v>0</v>
      </c>
      <c r="S29" s="164">
        <f ca="1">NPV(Q29,K29:$K$244) + ($A$13+$A$14+$A$15)/POWER(1+Q29,$A$28-D29+1)</f>
        <v>0</v>
      </c>
      <c r="T29" s="45">
        <f t="shared" ca="1" si="11"/>
        <v>0</v>
      </c>
      <c r="U29" s="45">
        <f t="shared" ca="1" si="17"/>
        <v>0</v>
      </c>
      <c r="V29" s="45">
        <f t="shared" ca="1" si="18"/>
        <v>0</v>
      </c>
      <c r="W29" s="45">
        <f t="shared" ca="1" si="12"/>
        <v>0</v>
      </c>
      <c r="X29" s="25">
        <f t="shared" ca="1" si="1"/>
        <v>0</v>
      </c>
      <c r="Z29" s="28">
        <f t="shared" ca="1" si="19"/>
        <v>0</v>
      </c>
      <c r="AA29" s="233"/>
      <c r="AB29" s="45">
        <f t="shared" ca="1" si="13"/>
        <v>0</v>
      </c>
      <c r="AC29" s="45">
        <f t="shared" ca="1" si="2"/>
        <v>0</v>
      </c>
      <c r="AD29" s="25">
        <f t="shared" ca="1" si="3"/>
        <v>0</v>
      </c>
    </row>
    <row r="30" spans="1:30" ht="15.5" x14ac:dyDescent="0.35">
      <c r="A30" s="458" t="s">
        <v>45</v>
      </c>
      <c r="B30" s="459"/>
      <c r="D30" s="20">
        <v>26</v>
      </c>
      <c r="E30" s="21">
        <f t="shared" ca="1" si="14"/>
        <v>9497</v>
      </c>
      <c r="F30" s="44">
        <f t="shared" ca="1" si="4"/>
        <v>9861</v>
      </c>
      <c r="G30" s="22" t="s">
        <v>119</v>
      </c>
      <c r="H30" s="44">
        <f t="shared" ca="1" si="15"/>
        <v>9497</v>
      </c>
      <c r="I30" s="45">
        <f t="shared" ca="1" si="5"/>
        <v>0</v>
      </c>
      <c r="J30" s="45">
        <f t="shared" ca="1" si="6"/>
        <v>0</v>
      </c>
      <c r="K30" s="45">
        <f t="shared" ca="1" si="7"/>
        <v>0</v>
      </c>
      <c r="L30" s="45"/>
      <c r="M30" s="45">
        <f t="shared" ca="1" si="16"/>
        <v>0</v>
      </c>
      <c r="N30" s="257">
        <f t="shared" ca="1" si="8"/>
        <v>0</v>
      </c>
      <c r="O30" s="23"/>
      <c r="P30" s="255">
        <f t="shared" ca="1" si="9"/>
        <v>0</v>
      </c>
      <c r="Q30" s="163">
        <f t="shared" ca="1" si="10"/>
        <v>0</v>
      </c>
      <c r="R30" s="164">
        <f ca="1">NPV(Q29,K30:$K$244) + ($A$13+$A$14+$A$15)/POWER(1+Q29,$A$28-D30+1)</f>
        <v>0</v>
      </c>
      <c r="S30" s="164">
        <f ca="1">NPV(Q30,K30:$K$244) + ($A$13+$A$14+$A$15)/POWER(1+Q30,$A$28-D30+1)</f>
        <v>0</v>
      </c>
      <c r="T30" s="45">
        <f t="shared" ca="1" si="11"/>
        <v>0</v>
      </c>
      <c r="U30" s="45">
        <f t="shared" ca="1" si="17"/>
        <v>0</v>
      </c>
      <c r="V30" s="45">
        <f t="shared" ca="1" si="18"/>
        <v>0</v>
      </c>
      <c r="W30" s="45">
        <f t="shared" ca="1" si="12"/>
        <v>0</v>
      </c>
      <c r="X30" s="25">
        <f t="shared" ca="1" si="1"/>
        <v>0</v>
      </c>
      <c r="Z30" s="28">
        <f t="shared" ca="1" si="19"/>
        <v>0</v>
      </c>
      <c r="AA30" s="233"/>
      <c r="AB30" s="45">
        <f t="shared" ca="1" si="13"/>
        <v>0</v>
      </c>
      <c r="AC30" s="45">
        <f t="shared" ca="1" si="2"/>
        <v>0</v>
      </c>
      <c r="AD30" s="25">
        <f t="shared" ca="1" si="3"/>
        <v>0</v>
      </c>
    </row>
    <row r="31" spans="1:30" x14ac:dyDescent="0.35">
      <c r="A31" s="105">
        <f ca="1">T4</f>
        <v>0</v>
      </c>
      <c r="B31" s="27" t="s">
        <v>46</v>
      </c>
      <c r="D31" s="20">
        <v>27</v>
      </c>
      <c r="E31" s="21">
        <f t="shared" ca="1" si="14"/>
        <v>9862</v>
      </c>
      <c r="F31" s="44">
        <f t="shared" ca="1" si="4"/>
        <v>10226</v>
      </c>
      <c r="G31" s="22" t="s">
        <v>119</v>
      </c>
      <c r="H31" s="44">
        <f t="shared" ca="1" si="15"/>
        <v>9862</v>
      </c>
      <c r="I31" s="45">
        <f t="shared" ca="1" si="5"/>
        <v>0</v>
      </c>
      <c r="J31" s="45">
        <f t="shared" ca="1" si="6"/>
        <v>0</v>
      </c>
      <c r="K31" s="45">
        <f t="shared" ca="1" si="7"/>
        <v>0</v>
      </c>
      <c r="L31" s="45"/>
      <c r="M31" s="45">
        <f t="shared" ca="1" si="16"/>
        <v>0</v>
      </c>
      <c r="N31" s="257">
        <f t="shared" ca="1" si="8"/>
        <v>0</v>
      </c>
      <c r="O31" s="23"/>
      <c r="P31" s="255">
        <f t="shared" ca="1" si="9"/>
        <v>0</v>
      </c>
      <c r="Q31" s="163">
        <f t="shared" ca="1" si="10"/>
        <v>0</v>
      </c>
      <c r="R31" s="164">
        <f ca="1">NPV(Q30,K31:$K$244) + ($A$13+$A$14+$A$15)/POWER(1+Q30,$A$28-D31+1)</f>
        <v>0</v>
      </c>
      <c r="S31" s="164">
        <f ca="1">NPV(Q31,K31:$K$244) + ($A$13+$A$14+$A$15)/POWER(1+Q31,$A$28-D31+1)</f>
        <v>0</v>
      </c>
      <c r="T31" s="45">
        <f t="shared" ca="1" si="11"/>
        <v>0</v>
      </c>
      <c r="U31" s="45">
        <f t="shared" ca="1" si="17"/>
        <v>0</v>
      </c>
      <c r="V31" s="45">
        <f t="shared" ca="1" si="18"/>
        <v>0</v>
      </c>
      <c r="W31" s="45">
        <f t="shared" ca="1" si="12"/>
        <v>0</v>
      </c>
      <c r="X31" s="25">
        <f t="shared" ca="1" si="1"/>
        <v>0</v>
      </c>
      <c r="Z31" s="28">
        <f t="shared" ca="1" si="19"/>
        <v>0</v>
      </c>
      <c r="AA31" s="233"/>
      <c r="AB31" s="45">
        <f t="shared" ca="1" si="13"/>
        <v>0</v>
      </c>
      <c r="AC31" s="45">
        <f t="shared" ca="1" si="2"/>
        <v>0</v>
      </c>
      <c r="AD31" s="25">
        <f t="shared" ca="1" si="3"/>
        <v>0</v>
      </c>
    </row>
    <row r="32" spans="1:30" x14ac:dyDescent="0.35">
      <c r="A32" s="105">
        <f ca="1">VLOOKUP($B$3,'Input Table'!B:V,16,0)</f>
        <v>0</v>
      </c>
      <c r="B32" s="27" t="s">
        <v>47</v>
      </c>
      <c r="C32" s="29"/>
      <c r="D32" s="20">
        <v>28</v>
      </c>
      <c r="E32" s="21">
        <f t="shared" ca="1" si="14"/>
        <v>10227</v>
      </c>
      <c r="F32" s="44">
        <f t="shared" ca="1" si="4"/>
        <v>10592</v>
      </c>
      <c r="G32" s="22" t="s">
        <v>119</v>
      </c>
      <c r="H32" s="44">
        <f t="shared" ca="1" si="15"/>
        <v>10227</v>
      </c>
      <c r="I32" s="45">
        <f t="shared" ca="1" si="5"/>
        <v>0</v>
      </c>
      <c r="J32" s="45">
        <f t="shared" ca="1" si="6"/>
        <v>0</v>
      </c>
      <c r="K32" s="45">
        <f t="shared" ca="1" si="7"/>
        <v>0</v>
      </c>
      <c r="L32" s="45"/>
      <c r="M32" s="45">
        <f t="shared" ca="1" si="16"/>
        <v>0</v>
      </c>
      <c r="N32" s="257">
        <f t="shared" ca="1" si="8"/>
        <v>0</v>
      </c>
      <c r="O32" s="23"/>
      <c r="P32" s="255">
        <f t="shared" ca="1" si="9"/>
        <v>0</v>
      </c>
      <c r="Q32" s="163">
        <f t="shared" ca="1" si="10"/>
        <v>0</v>
      </c>
      <c r="R32" s="164">
        <f ca="1">NPV(Q31,K32:$K$244) + ($A$13+$A$14+$A$15)/POWER(1+Q31,$A$28-D32+1)</f>
        <v>0</v>
      </c>
      <c r="S32" s="164">
        <f ca="1">NPV(Q32,K32:$K$244) + ($A$13+$A$14+$A$15)/POWER(1+Q32,$A$28-D32+1)</f>
        <v>0</v>
      </c>
      <c r="T32" s="45">
        <f t="shared" ca="1" si="11"/>
        <v>0</v>
      </c>
      <c r="U32" s="45">
        <f t="shared" ca="1" si="17"/>
        <v>0</v>
      </c>
      <c r="V32" s="45">
        <f t="shared" ca="1" si="18"/>
        <v>0</v>
      </c>
      <c r="W32" s="45">
        <f t="shared" ca="1" si="12"/>
        <v>0</v>
      </c>
      <c r="X32" s="25">
        <f t="shared" ca="1" si="1"/>
        <v>0</v>
      </c>
      <c r="Z32" s="28">
        <f t="shared" ca="1" si="19"/>
        <v>0</v>
      </c>
      <c r="AA32" s="233"/>
      <c r="AB32" s="45">
        <f t="shared" ca="1" si="13"/>
        <v>0</v>
      </c>
      <c r="AC32" s="45">
        <f t="shared" ca="1" si="2"/>
        <v>0</v>
      </c>
      <c r="AD32" s="25">
        <f t="shared" ca="1" si="3"/>
        <v>0</v>
      </c>
    </row>
    <row r="33" spans="1:30" x14ac:dyDescent="0.35">
      <c r="A33" s="105">
        <f ca="1">VLOOKUP($B$3,'Input Table'!B:V,17,0)</f>
        <v>0</v>
      </c>
      <c r="B33" s="27" t="s">
        <v>48</v>
      </c>
      <c r="D33" s="20">
        <v>29</v>
      </c>
      <c r="E33" s="21">
        <f t="shared" ca="1" si="14"/>
        <v>10593</v>
      </c>
      <c r="F33" s="44">
        <f t="shared" ca="1" si="4"/>
        <v>10957</v>
      </c>
      <c r="G33" s="22" t="s">
        <v>119</v>
      </c>
      <c r="H33" s="44">
        <f t="shared" ca="1" si="15"/>
        <v>10593</v>
      </c>
      <c r="I33" s="45">
        <f t="shared" ca="1" si="5"/>
        <v>0</v>
      </c>
      <c r="J33" s="45">
        <f t="shared" ca="1" si="6"/>
        <v>0</v>
      </c>
      <c r="K33" s="45">
        <f t="shared" ca="1" si="7"/>
        <v>0</v>
      </c>
      <c r="L33" s="45"/>
      <c r="M33" s="45">
        <f t="shared" ca="1" si="16"/>
        <v>0</v>
      </c>
      <c r="N33" s="257">
        <f t="shared" ca="1" si="8"/>
        <v>0</v>
      </c>
      <c r="O33" s="23"/>
      <c r="P33" s="255">
        <f t="shared" ca="1" si="9"/>
        <v>0</v>
      </c>
      <c r="Q33" s="163">
        <f t="shared" ca="1" si="10"/>
        <v>0</v>
      </c>
      <c r="R33" s="164">
        <f ca="1">NPV(Q32,K33:$K$244) + ($A$13+$A$14+$A$15)/POWER(1+Q32,$A$28-D33+1)</f>
        <v>0</v>
      </c>
      <c r="S33" s="164">
        <f ca="1">NPV(Q33,K33:$K$244) + ($A$13+$A$14+$A$15)/POWER(1+Q33,$A$28-D33+1)</f>
        <v>0</v>
      </c>
      <c r="T33" s="45">
        <f t="shared" ca="1" si="11"/>
        <v>0</v>
      </c>
      <c r="U33" s="45">
        <f t="shared" ca="1" si="17"/>
        <v>0</v>
      </c>
      <c r="V33" s="45">
        <f t="shared" ca="1" si="18"/>
        <v>0</v>
      </c>
      <c r="W33" s="45">
        <f t="shared" ca="1" si="12"/>
        <v>0</v>
      </c>
      <c r="X33" s="25">
        <f t="shared" ca="1" si="1"/>
        <v>0</v>
      </c>
      <c r="Z33" s="28">
        <f t="shared" ca="1" si="19"/>
        <v>0</v>
      </c>
      <c r="AA33" s="233"/>
      <c r="AB33" s="45">
        <f t="shared" ca="1" si="13"/>
        <v>0</v>
      </c>
      <c r="AC33" s="45">
        <f t="shared" ca="1" si="2"/>
        <v>0</v>
      </c>
      <c r="AD33" s="25">
        <f t="shared" ca="1" si="3"/>
        <v>0</v>
      </c>
    </row>
    <row r="34" spans="1:30" x14ac:dyDescent="0.35">
      <c r="A34" s="112">
        <f ca="1">-VLOOKUP($B$3,'Input Table'!B:V,18,0)</f>
        <v>0</v>
      </c>
      <c r="B34" s="27" t="s">
        <v>267</v>
      </c>
      <c r="C34" s="31"/>
      <c r="D34" s="20">
        <v>30</v>
      </c>
      <c r="E34" s="21">
        <f t="shared" ca="1" si="14"/>
        <v>10958</v>
      </c>
      <c r="F34" s="44">
        <f t="shared" ca="1" si="4"/>
        <v>11322</v>
      </c>
      <c r="G34" s="22" t="s">
        <v>119</v>
      </c>
      <c r="H34" s="44">
        <f t="shared" ca="1" si="15"/>
        <v>10958</v>
      </c>
      <c r="I34" s="45">
        <f t="shared" ca="1" si="5"/>
        <v>0</v>
      </c>
      <c r="J34" s="45">
        <f t="shared" ca="1" si="6"/>
        <v>0</v>
      </c>
      <c r="K34" s="45">
        <f t="shared" ca="1" si="7"/>
        <v>0</v>
      </c>
      <c r="L34" s="45"/>
      <c r="M34" s="45">
        <f t="shared" ca="1" si="16"/>
        <v>0</v>
      </c>
      <c r="N34" s="257">
        <f t="shared" ca="1" si="8"/>
        <v>0</v>
      </c>
      <c r="O34" s="23"/>
      <c r="P34" s="255">
        <f t="shared" ca="1" si="9"/>
        <v>0</v>
      </c>
      <c r="Q34" s="163">
        <f t="shared" ca="1" si="10"/>
        <v>0</v>
      </c>
      <c r="R34" s="164">
        <f ca="1">NPV(Q33,K34:$K$244) + ($A$13+$A$14+$A$15)/POWER(1+Q33,$A$28-D34+1)</f>
        <v>0</v>
      </c>
      <c r="S34" s="164">
        <f ca="1">NPV(Q34,K34:$K$244) + ($A$13+$A$14+$A$15)/POWER(1+Q34,$A$28-D34+1)</f>
        <v>0</v>
      </c>
      <c r="T34" s="45">
        <f t="shared" ca="1" si="11"/>
        <v>0</v>
      </c>
      <c r="U34" s="45">
        <f t="shared" ca="1" si="17"/>
        <v>0</v>
      </c>
      <c r="V34" s="45">
        <f t="shared" ca="1" si="18"/>
        <v>0</v>
      </c>
      <c r="W34" s="45">
        <f t="shared" ca="1" si="12"/>
        <v>0</v>
      </c>
      <c r="X34" s="25">
        <f t="shared" ca="1" si="1"/>
        <v>0</v>
      </c>
      <c r="Z34" s="28">
        <f t="shared" ca="1" si="19"/>
        <v>0</v>
      </c>
      <c r="AA34" s="233"/>
      <c r="AB34" s="45">
        <f t="shared" ca="1" si="13"/>
        <v>0</v>
      </c>
      <c r="AC34" s="45">
        <f t="shared" ca="1" si="2"/>
        <v>0</v>
      </c>
      <c r="AD34" s="25">
        <f t="shared" ca="1" si="3"/>
        <v>0</v>
      </c>
    </row>
    <row r="35" spans="1:30" x14ac:dyDescent="0.35">
      <c r="A35" s="105">
        <f ca="1">VLOOKUP($B$3,'Input Table'!B:V,19,0)</f>
        <v>0</v>
      </c>
      <c r="B35" s="27" t="s">
        <v>49</v>
      </c>
      <c r="C35" s="31"/>
      <c r="D35" s="20">
        <v>31</v>
      </c>
      <c r="E35" s="21">
        <f t="shared" ca="1" si="14"/>
        <v>11323</v>
      </c>
      <c r="F35" s="44">
        <f t="shared" ca="1" si="4"/>
        <v>11687</v>
      </c>
      <c r="G35" s="22" t="s">
        <v>119</v>
      </c>
      <c r="H35" s="44">
        <f t="shared" ca="1" si="15"/>
        <v>11323</v>
      </c>
      <c r="I35" s="45">
        <f t="shared" ca="1" si="5"/>
        <v>0</v>
      </c>
      <c r="J35" s="45">
        <f t="shared" ca="1" si="6"/>
        <v>0</v>
      </c>
      <c r="K35" s="45">
        <f t="shared" ca="1" si="7"/>
        <v>0</v>
      </c>
      <c r="L35" s="45"/>
      <c r="M35" s="45">
        <f t="shared" ca="1" si="16"/>
        <v>0</v>
      </c>
      <c r="N35" s="257">
        <f t="shared" ca="1" si="8"/>
        <v>0</v>
      </c>
      <c r="O35" s="23"/>
      <c r="P35" s="255">
        <f t="shared" ca="1" si="9"/>
        <v>0</v>
      </c>
      <c r="Q35" s="163">
        <f t="shared" ca="1" si="10"/>
        <v>0</v>
      </c>
      <c r="R35" s="164">
        <f ca="1">NPV(Q34,K35:$K$244) + ($A$13+$A$14+$A$15)/POWER(1+Q34,$A$28-D35+1)</f>
        <v>0</v>
      </c>
      <c r="S35" s="164">
        <f ca="1">NPV(Q35,K35:$K$244) + ($A$13+$A$14+$A$15)/POWER(1+Q35,$A$28-D35+1)</f>
        <v>0</v>
      </c>
      <c r="T35" s="45">
        <f ca="1">IF(ISBLANK(G35),0,X34)</f>
        <v>0</v>
      </c>
      <c r="U35" s="45">
        <f t="shared" ca="1" si="17"/>
        <v>0</v>
      </c>
      <c r="V35" s="45">
        <f t="shared" ca="1" si="18"/>
        <v>0</v>
      </c>
      <c r="W35" s="45">
        <f t="shared" ca="1" si="12"/>
        <v>0</v>
      </c>
      <c r="X35" s="25">
        <f t="shared" ca="1" si="1"/>
        <v>0</v>
      </c>
      <c r="Z35" s="28">
        <f ca="1">AD34</f>
        <v>0</v>
      </c>
      <c r="AA35" s="233"/>
      <c r="AB35" s="45">
        <f t="shared" ca="1" si="13"/>
        <v>0</v>
      </c>
      <c r="AC35" s="45">
        <f t="shared" ca="1" si="2"/>
        <v>0</v>
      </c>
      <c r="AD35" s="25">
        <f t="shared" ca="1" si="3"/>
        <v>0</v>
      </c>
    </row>
    <row r="36" spans="1:30" ht="15" thickBot="1" x14ac:dyDescent="0.4">
      <c r="A36" s="111">
        <f ca="1">SUM(A31:A35)</f>
        <v>0</v>
      </c>
      <c r="B36" s="32" t="s">
        <v>50</v>
      </c>
      <c r="D36" s="20">
        <v>32</v>
      </c>
      <c r="E36" s="21">
        <f t="shared" ca="1" si="14"/>
        <v>11688</v>
      </c>
      <c r="F36" s="44">
        <f t="shared" ca="1" si="4"/>
        <v>12053</v>
      </c>
      <c r="G36" s="22" t="s">
        <v>119</v>
      </c>
      <c r="H36" s="44">
        <f t="shared" ca="1" si="15"/>
        <v>11688</v>
      </c>
      <c r="I36" s="45">
        <f t="shared" ca="1" si="5"/>
        <v>0</v>
      </c>
      <c r="J36" s="45">
        <f t="shared" ca="1" si="6"/>
        <v>0</v>
      </c>
      <c r="K36" s="45">
        <f t="shared" ca="1" si="7"/>
        <v>0</v>
      </c>
      <c r="L36" s="45"/>
      <c r="M36" s="45">
        <f t="shared" ca="1" si="16"/>
        <v>0</v>
      </c>
      <c r="N36" s="257">
        <f t="shared" ca="1" si="8"/>
        <v>0</v>
      </c>
      <c r="O36" s="23"/>
      <c r="P36" s="255">
        <f t="shared" ca="1" si="9"/>
        <v>0</v>
      </c>
      <c r="Q36" s="163">
        <f t="shared" ca="1" si="10"/>
        <v>0</v>
      </c>
      <c r="R36" s="164">
        <f ca="1">NPV(Q35,K36:$K$244) + ($A$13+$A$14+$A$15)/POWER(1+Q35,$A$28-D36+1)</f>
        <v>0</v>
      </c>
      <c r="S36" s="164">
        <f ca="1">NPV(Q36,K36:$K$244) + ($A$13+$A$14+$A$15)/POWER(1+Q36,$A$28-D36+1)</f>
        <v>0</v>
      </c>
      <c r="T36" s="45">
        <f t="shared" ca="1" si="11"/>
        <v>0</v>
      </c>
      <c r="U36" s="45">
        <f t="shared" ca="1" si="17"/>
        <v>0</v>
      </c>
      <c r="V36" s="45">
        <f t="shared" ca="1" si="18"/>
        <v>0</v>
      </c>
      <c r="W36" s="45">
        <f t="shared" ca="1" si="12"/>
        <v>0</v>
      </c>
      <c r="X36" s="25">
        <f t="shared" ca="1" si="1"/>
        <v>0</v>
      </c>
      <c r="Z36" s="28">
        <f t="shared" ca="1" si="19"/>
        <v>0</v>
      </c>
      <c r="AA36" s="233"/>
      <c r="AB36" s="45">
        <f t="shared" ca="1" si="13"/>
        <v>0</v>
      </c>
      <c r="AC36" s="45">
        <f t="shared" ca="1" si="2"/>
        <v>0</v>
      </c>
      <c r="AD36" s="25">
        <f t="shared" ca="1" si="3"/>
        <v>0</v>
      </c>
    </row>
    <row r="37" spans="1:30" ht="14.75" customHeight="1" thickBot="1" x14ac:dyDescent="0.4">
      <c r="A37" s="24"/>
      <c r="B37" s="33"/>
      <c r="C37" s="29"/>
      <c r="D37" s="20">
        <v>33</v>
      </c>
      <c r="E37" s="21">
        <f t="shared" ca="1" si="14"/>
        <v>12054</v>
      </c>
      <c r="F37" s="44">
        <f t="shared" ca="1" si="4"/>
        <v>12418</v>
      </c>
      <c r="G37" s="22" t="s">
        <v>119</v>
      </c>
      <c r="H37" s="44">
        <f t="shared" ca="1" si="15"/>
        <v>12054</v>
      </c>
      <c r="I37" s="45">
        <f t="shared" ca="1" si="5"/>
        <v>0</v>
      </c>
      <c r="J37" s="45">
        <f t="shared" ca="1" si="6"/>
        <v>0</v>
      </c>
      <c r="K37" s="45">
        <f t="shared" ca="1" si="7"/>
        <v>0</v>
      </c>
      <c r="L37" s="45"/>
      <c r="M37" s="45">
        <f t="shared" ca="1" si="16"/>
        <v>0</v>
      </c>
      <c r="N37" s="257">
        <f t="shared" ca="1" si="8"/>
        <v>0</v>
      </c>
      <c r="O37" s="23"/>
      <c r="P37" s="255">
        <f t="shared" ca="1" si="9"/>
        <v>0</v>
      </c>
      <c r="Q37" s="163">
        <f t="shared" ca="1" si="10"/>
        <v>0</v>
      </c>
      <c r="R37" s="164">
        <f ca="1">NPV(Q36,K37:$K$244) + ($A$13+$A$14+$A$15)/POWER(1+Q36,$A$28-D37+1)</f>
        <v>0</v>
      </c>
      <c r="S37" s="164">
        <f ca="1">NPV(Q37,K37:$K$244) + ($A$13+$A$14+$A$15)/POWER(1+Q37,$A$28-D37+1)</f>
        <v>0</v>
      </c>
      <c r="T37" s="45">
        <f t="shared" ca="1" si="11"/>
        <v>0</v>
      </c>
      <c r="U37" s="45">
        <f t="shared" ca="1" si="17"/>
        <v>0</v>
      </c>
      <c r="V37" s="45">
        <f t="shared" ca="1" si="18"/>
        <v>0</v>
      </c>
      <c r="W37" s="45">
        <f t="shared" ca="1" si="12"/>
        <v>0</v>
      </c>
      <c r="X37" s="25">
        <f t="shared" ca="1" si="1"/>
        <v>0</v>
      </c>
      <c r="Z37" s="28">
        <f t="shared" ca="1" si="19"/>
        <v>0</v>
      </c>
      <c r="AA37" s="233"/>
      <c r="AB37" s="45">
        <f t="shared" ca="1" si="13"/>
        <v>0</v>
      </c>
      <c r="AC37" s="45">
        <f t="shared" ca="1" si="2"/>
        <v>0</v>
      </c>
      <c r="AD37" s="25">
        <f t="shared" ca="1" si="3"/>
        <v>0</v>
      </c>
    </row>
    <row r="38" spans="1:30" ht="14.75" customHeight="1" x14ac:dyDescent="0.35">
      <c r="A38" s="404" t="s">
        <v>51</v>
      </c>
      <c r="B38" s="405"/>
      <c r="D38" s="20">
        <v>34</v>
      </c>
      <c r="E38" s="21">
        <f t="shared" ca="1" si="14"/>
        <v>12419</v>
      </c>
      <c r="F38" s="44">
        <f t="shared" ca="1" si="4"/>
        <v>12783</v>
      </c>
      <c r="G38" s="22" t="s">
        <v>119</v>
      </c>
      <c r="H38" s="44">
        <f t="shared" ca="1" si="15"/>
        <v>12419</v>
      </c>
      <c r="I38" s="45">
        <f t="shared" ca="1" si="5"/>
        <v>0</v>
      </c>
      <c r="J38" s="45">
        <f t="shared" ca="1" si="6"/>
        <v>0</v>
      </c>
      <c r="K38" s="45">
        <f t="shared" ca="1" si="7"/>
        <v>0</v>
      </c>
      <c r="L38" s="45"/>
      <c r="M38" s="45">
        <f t="shared" ca="1" si="16"/>
        <v>0</v>
      </c>
      <c r="N38" s="257">
        <f t="shared" ca="1" si="8"/>
        <v>0</v>
      </c>
      <c r="O38" s="23"/>
      <c r="P38" s="255">
        <f t="shared" ca="1" si="9"/>
        <v>0</v>
      </c>
      <c r="Q38" s="163">
        <f t="shared" ca="1" si="10"/>
        <v>0</v>
      </c>
      <c r="R38" s="164">
        <f ca="1">NPV(Q37,K38:$K$244) + ($A$13+$A$14+$A$15)/POWER(1+Q37,$A$28-D38+1)</f>
        <v>0</v>
      </c>
      <c r="S38" s="164">
        <f ca="1">NPV(Q38,K38:$K$244) + ($A$13+$A$14+$A$15)/POWER(1+Q38,$A$28-D38+1)</f>
        <v>0</v>
      </c>
      <c r="T38" s="45">
        <f t="shared" ca="1" si="11"/>
        <v>0</v>
      </c>
      <c r="U38" s="45">
        <f t="shared" ca="1" si="17"/>
        <v>0</v>
      </c>
      <c r="V38" s="45">
        <f t="shared" ca="1" si="18"/>
        <v>0</v>
      </c>
      <c r="W38" s="45">
        <f t="shared" ca="1" si="12"/>
        <v>0</v>
      </c>
      <c r="X38" s="25">
        <f t="shared" ca="1" si="1"/>
        <v>0</v>
      </c>
      <c r="Z38" s="28">
        <f t="shared" ca="1" si="19"/>
        <v>0</v>
      </c>
      <c r="AA38" s="233"/>
      <c r="AB38" s="45">
        <f t="shared" ca="1" si="13"/>
        <v>0</v>
      </c>
      <c r="AC38" s="45">
        <f t="shared" ca="1" si="2"/>
        <v>0</v>
      </c>
      <c r="AD38" s="25">
        <f t="shared" ca="1" si="3"/>
        <v>0</v>
      </c>
    </row>
    <row r="39" spans="1:30" ht="14.75" customHeight="1" x14ac:dyDescent="0.35">
      <c r="A39" s="108" t="str">
        <f ca="1">VLOOKUP($B$3,'Input Table'!B:V,20,0)</f>
        <v>Please Select</v>
      </c>
      <c r="B39" s="34" t="s">
        <v>53</v>
      </c>
      <c r="D39" s="20">
        <v>35</v>
      </c>
      <c r="E39" s="21">
        <f t="shared" ca="1" si="14"/>
        <v>12784</v>
      </c>
      <c r="F39" s="44">
        <f t="shared" ca="1" si="4"/>
        <v>13148</v>
      </c>
      <c r="G39" s="22" t="s">
        <v>119</v>
      </c>
      <c r="H39" s="44">
        <f t="shared" ca="1" si="15"/>
        <v>12784</v>
      </c>
      <c r="I39" s="45">
        <f t="shared" ca="1" si="5"/>
        <v>0</v>
      </c>
      <c r="J39" s="45">
        <f t="shared" ca="1" si="6"/>
        <v>0</v>
      </c>
      <c r="K39" s="45">
        <f t="shared" ca="1" si="7"/>
        <v>0</v>
      </c>
      <c r="L39" s="45"/>
      <c r="M39" s="45">
        <f t="shared" ca="1" si="16"/>
        <v>0</v>
      </c>
      <c r="N39" s="257">
        <f t="shared" ca="1" si="8"/>
        <v>0</v>
      </c>
      <c r="O39" s="23"/>
      <c r="P39" s="255">
        <f t="shared" ca="1" si="9"/>
        <v>0</v>
      </c>
      <c r="Q39" s="163">
        <f t="shared" ca="1" si="10"/>
        <v>0</v>
      </c>
      <c r="R39" s="164">
        <f ca="1">NPV(Q38,K39:$K$244) + ($A$13+$A$14+$A$15)/POWER(1+Q38,$A$28-D39+1)</f>
        <v>0</v>
      </c>
      <c r="S39" s="164">
        <f ca="1">NPV(Q39,K39:$K$244) + ($A$13+$A$14+$A$15)/POWER(1+Q39,$A$28-D39+1)</f>
        <v>0</v>
      </c>
      <c r="T39" s="45">
        <f t="shared" ca="1" si="11"/>
        <v>0</v>
      </c>
      <c r="U39" s="45">
        <f t="shared" ca="1" si="17"/>
        <v>0</v>
      </c>
      <c r="V39" s="45">
        <f t="shared" ca="1" si="18"/>
        <v>0</v>
      </c>
      <c r="W39" s="45">
        <f t="shared" ca="1" si="12"/>
        <v>0</v>
      </c>
      <c r="X39" s="25">
        <f t="shared" ca="1" si="1"/>
        <v>0</v>
      </c>
      <c r="Z39" s="28">
        <f t="shared" ca="1" si="19"/>
        <v>0</v>
      </c>
      <c r="AA39" s="233"/>
      <c r="AB39" s="45">
        <f t="shared" ca="1" si="13"/>
        <v>0</v>
      </c>
      <c r="AC39" s="45">
        <f t="shared" ca="1" si="2"/>
        <v>0</v>
      </c>
      <c r="AD39" s="25">
        <f t="shared" ca="1" si="3"/>
        <v>0</v>
      </c>
    </row>
    <row r="40" spans="1:30" x14ac:dyDescent="0.35">
      <c r="A40" s="106">
        <f ca="1">VLOOKUP($B$3,'Input Table'!B:V,21,0)</f>
        <v>0</v>
      </c>
      <c r="B40" s="34" t="s">
        <v>265</v>
      </c>
      <c r="D40" s="20">
        <v>36</v>
      </c>
      <c r="E40" s="21">
        <f t="shared" ca="1" si="14"/>
        <v>13149</v>
      </c>
      <c r="F40" s="44">
        <f t="shared" ca="1" si="4"/>
        <v>13514</v>
      </c>
      <c r="G40" s="22" t="s">
        <v>119</v>
      </c>
      <c r="H40" s="44">
        <f t="shared" ca="1" si="15"/>
        <v>13149</v>
      </c>
      <c r="I40" s="45">
        <f t="shared" ca="1" si="5"/>
        <v>0</v>
      </c>
      <c r="J40" s="45">
        <f t="shared" ca="1" si="6"/>
        <v>0</v>
      </c>
      <c r="K40" s="45">
        <f t="shared" ca="1" si="7"/>
        <v>0</v>
      </c>
      <c r="L40" s="45"/>
      <c r="M40" s="45">
        <f t="shared" ca="1" si="16"/>
        <v>0</v>
      </c>
      <c r="N40" s="257">
        <f t="shared" ca="1" si="8"/>
        <v>0</v>
      </c>
      <c r="O40" s="23"/>
      <c r="P40" s="255">
        <f t="shared" ca="1" si="9"/>
        <v>0</v>
      </c>
      <c r="Q40" s="163">
        <f t="shared" ca="1" si="10"/>
        <v>0</v>
      </c>
      <c r="R40" s="164">
        <f ca="1">NPV(Q39,K40:$K$244) + ($A$13+$A$14+$A$15)/POWER(1+Q39,$A$28-D40+1)</f>
        <v>0</v>
      </c>
      <c r="S40" s="164">
        <f ca="1">NPV(Q40,K40:$K$244) + ($A$13+$A$14+$A$15)/POWER(1+Q40,$A$28-D40+1)</f>
        <v>0</v>
      </c>
      <c r="T40" s="45">
        <f t="shared" ca="1" si="11"/>
        <v>0</v>
      </c>
      <c r="U40" s="45">
        <f t="shared" ca="1" si="17"/>
        <v>0</v>
      </c>
      <c r="V40" s="45">
        <f t="shared" ca="1" si="18"/>
        <v>0</v>
      </c>
      <c r="W40" s="45">
        <f t="shared" ca="1" si="12"/>
        <v>0</v>
      </c>
      <c r="X40" s="25">
        <f t="shared" ca="1" si="1"/>
        <v>0</v>
      </c>
      <c r="Z40" s="28">
        <f t="shared" ca="1" si="19"/>
        <v>0</v>
      </c>
      <c r="AA40" s="233"/>
      <c r="AB40" s="45">
        <f t="shared" ca="1" si="13"/>
        <v>0</v>
      </c>
      <c r="AC40" s="45">
        <f t="shared" ca="1" si="2"/>
        <v>0</v>
      </c>
      <c r="AD40" s="25">
        <f t="shared" ca="1" si="3"/>
        <v>0</v>
      </c>
    </row>
    <row r="41" spans="1:30" x14ac:dyDescent="0.35">
      <c r="A41" s="109">
        <f ca="1">A28</f>
        <v>0</v>
      </c>
      <c r="B41" s="27" t="s">
        <v>255</v>
      </c>
      <c r="D41" s="20">
        <v>37</v>
      </c>
      <c r="E41" s="21">
        <f t="shared" ca="1" si="14"/>
        <v>13515</v>
      </c>
      <c r="F41" s="44">
        <f t="shared" ca="1" si="4"/>
        <v>13879</v>
      </c>
      <c r="G41" s="22" t="s">
        <v>119</v>
      </c>
      <c r="H41" s="44">
        <f t="shared" ca="1" si="15"/>
        <v>13515</v>
      </c>
      <c r="I41" s="45">
        <f t="shared" ca="1" si="5"/>
        <v>0</v>
      </c>
      <c r="J41" s="45">
        <f t="shared" ca="1" si="6"/>
        <v>0</v>
      </c>
      <c r="K41" s="45">
        <f t="shared" ca="1" si="7"/>
        <v>0</v>
      </c>
      <c r="L41" s="45"/>
      <c r="M41" s="45">
        <f t="shared" ca="1" si="16"/>
        <v>0</v>
      </c>
      <c r="N41" s="257">
        <f t="shared" ca="1" si="8"/>
        <v>0</v>
      </c>
      <c r="O41" s="23"/>
      <c r="P41" s="255">
        <f t="shared" ca="1" si="9"/>
        <v>0</v>
      </c>
      <c r="Q41" s="163">
        <f t="shared" ca="1" si="10"/>
        <v>0</v>
      </c>
      <c r="R41" s="164">
        <f ca="1">NPV(Q40,K41:$K$244) + ($A$13+$A$14+$A$15)/POWER(1+Q40,$A$28-D41+1)</f>
        <v>0</v>
      </c>
      <c r="S41" s="164">
        <f ca="1">NPV(Q41,K41:$K$244) + ($A$13+$A$14+$A$15)/POWER(1+Q41,$A$28-D41+1)</f>
        <v>0</v>
      </c>
      <c r="T41" s="45">
        <f t="shared" ca="1" si="11"/>
        <v>0</v>
      </c>
      <c r="U41" s="45">
        <f t="shared" ca="1" si="17"/>
        <v>0</v>
      </c>
      <c r="V41" s="45">
        <f t="shared" ca="1" si="18"/>
        <v>0</v>
      </c>
      <c r="W41" s="45">
        <f t="shared" ca="1" si="12"/>
        <v>0</v>
      </c>
      <c r="X41" s="25">
        <f t="shared" ca="1" si="1"/>
        <v>0</v>
      </c>
      <c r="Z41" s="28">
        <f t="shared" ca="1" si="19"/>
        <v>0</v>
      </c>
      <c r="AA41" s="233"/>
      <c r="AB41" s="45">
        <f t="shared" ca="1" si="13"/>
        <v>0</v>
      </c>
      <c r="AC41" s="45">
        <f t="shared" ca="1" si="2"/>
        <v>0</v>
      </c>
      <c r="AD41" s="25">
        <f t="shared" ca="1" si="3"/>
        <v>0</v>
      </c>
    </row>
    <row r="42" spans="1:30" ht="15" thickBot="1" x14ac:dyDescent="0.4">
      <c r="A42" s="35">
        <f ca="1">IF(A39="Yes",A40,A41)</f>
        <v>0</v>
      </c>
      <c r="B42" s="32" t="s">
        <v>55</v>
      </c>
      <c r="D42" s="20">
        <v>38</v>
      </c>
      <c r="E42" s="21">
        <f t="shared" ca="1" si="14"/>
        <v>13880</v>
      </c>
      <c r="F42" s="44">
        <f t="shared" ca="1" si="4"/>
        <v>14244</v>
      </c>
      <c r="G42" s="22" t="s">
        <v>119</v>
      </c>
      <c r="H42" s="44">
        <f t="shared" ca="1" si="15"/>
        <v>13880</v>
      </c>
      <c r="I42" s="45">
        <f t="shared" ca="1" si="5"/>
        <v>0</v>
      </c>
      <c r="J42" s="45">
        <f t="shared" ca="1" si="6"/>
        <v>0</v>
      </c>
      <c r="K42" s="45">
        <f t="shared" ca="1" si="7"/>
        <v>0</v>
      </c>
      <c r="L42" s="45"/>
      <c r="M42" s="45">
        <f t="shared" ca="1" si="16"/>
        <v>0</v>
      </c>
      <c r="N42" s="257">
        <f t="shared" ca="1" si="8"/>
        <v>0</v>
      </c>
      <c r="O42" s="23"/>
      <c r="P42" s="255">
        <f t="shared" ca="1" si="9"/>
        <v>0</v>
      </c>
      <c r="Q42" s="163">
        <f t="shared" ca="1" si="10"/>
        <v>0</v>
      </c>
      <c r="R42" s="164">
        <f ca="1">NPV(Q41,K42:$K$244) + ($A$13+$A$14+$A$15)/POWER(1+Q41,$A$28-D42+1)</f>
        <v>0</v>
      </c>
      <c r="S42" s="164">
        <f ca="1">NPV(Q42,K42:$K$244) + ($A$13+$A$14+$A$15)/POWER(1+Q42,$A$28-D42+1)</f>
        <v>0</v>
      </c>
      <c r="T42" s="45">
        <f t="shared" ca="1" si="11"/>
        <v>0</v>
      </c>
      <c r="U42" s="45">
        <f t="shared" ca="1" si="17"/>
        <v>0</v>
      </c>
      <c r="V42" s="45">
        <f t="shared" ca="1" si="18"/>
        <v>0</v>
      </c>
      <c r="W42" s="45">
        <f t="shared" ca="1" si="12"/>
        <v>0</v>
      </c>
      <c r="X42" s="25">
        <f t="shared" ca="1" si="1"/>
        <v>0</v>
      </c>
      <c r="Z42" s="28">
        <f t="shared" ca="1" si="19"/>
        <v>0</v>
      </c>
      <c r="AA42" s="233"/>
      <c r="AB42" s="45">
        <f t="shared" ca="1" si="13"/>
        <v>0</v>
      </c>
      <c r="AC42" s="45">
        <f t="shared" ca="1" si="2"/>
        <v>0</v>
      </c>
      <c r="AD42" s="25">
        <f t="shared" ca="1" si="3"/>
        <v>0</v>
      </c>
    </row>
    <row r="43" spans="1:30" x14ac:dyDescent="0.35">
      <c r="D43" s="20">
        <v>39</v>
      </c>
      <c r="E43" s="21">
        <f t="shared" ca="1" si="14"/>
        <v>14245</v>
      </c>
      <c r="F43" s="44">
        <f t="shared" ca="1" si="4"/>
        <v>14609</v>
      </c>
      <c r="G43" s="22" t="s">
        <v>119</v>
      </c>
      <c r="H43" s="44">
        <f t="shared" ca="1" si="15"/>
        <v>14245</v>
      </c>
      <c r="I43" s="45">
        <f t="shared" ca="1" si="5"/>
        <v>0</v>
      </c>
      <c r="J43" s="45">
        <f t="shared" ca="1" si="6"/>
        <v>0</v>
      </c>
      <c r="K43" s="45">
        <f t="shared" ca="1" si="7"/>
        <v>0</v>
      </c>
      <c r="L43" s="45"/>
      <c r="M43" s="45">
        <f t="shared" ca="1" si="16"/>
        <v>0</v>
      </c>
      <c r="N43" s="257">
        <f t="shared" ca="1" si="8"/>
        <v>0</v>
      </c>
      <c r="O43" s="23"/>
      <c r="P43" s="255">
        <f t="shared" ca="1" si="9"/>
        <v>0</v>
      </c>
      <c r="Q43" s="163">
        <f t="shared" ca="1" si="10"/>
        <v>0</v>
      </c>
      <c r="R43" s="164">
        <f ca="1">NPV(Q42,K43:$K$244) + ($A$13+$A$14+$A$15)/POWER(1+Q42,$A$28-D43+1)</f>
        <v>0</v>
      </c>
      <c r="S43" s="164">
        <f ca="1">NPV(Q43,K43:$K$244) + ($A$13+$A$14+$A$15)/POWER(1+Q43,$A$28-D43+1)</f>
        <v>0</v>
      </c>
      <c r="T43" s="45">
        <f t="shared" ca="1" si="11"/>
        <v>0</v>
      </c>
      <c r="U43" s="45">
        <f t="shared" ca="1" si="17"/>
        <v>0</v>
      </c>
      <c r="V43" s="45">
        <f t="shared" ca="1" si="18"/>
        <v>0</v>
      </c>
      <c r="W43" s="45">
        <f t="shared" ca="1" si="12"/>
        <v>0</v>
      </c>
      <c r="X43" s="25">
        <f t="shared" ca="1" si="1"/>
        <v>0</v>
      </c>
      <c r="Z43" s="28">
        <f t="shared" ca="1" si="19"/>
        <v>0</v>
      </c>
      <c r="AA43" s="233"/>
      <c r="AB43" s="45">
        <f t="shared" ca="1" si="13"/>
        <v>0</v>
      </c>
      <c r="AC43" s="45">
        <f t="shared" ca="1" si="2"/>
        <v>0</v>
      </c>
      <c r="AD43" s="25">
        <f t="shared" ca="1" si="3"/>
        <v>0</v>
      </c>
    </row>
    <row r="44" spans="1:30" x14ac:dyDescent="0.35">
      <c r="D44" s="20">
        <v>40</v>
      </c>
      <c r="E44" s="21">
        <f t="shared" ca="1" si="14"/>
        <v>14610</v>
      </c>
      <c r="F44" s="44">
        <f t="shared" ca="1" si="4"/>
        <v>14975</v>
      </c>
      <c r="G44" s="22" t="s">
        <v>119</v>
      </c>
      <c r="H44" s="44">
        <f t="shared" ca="1" si="15"/>
        <v>14610</v>
      </c>
      <c r="I44" s="45">
        <f t="shared" ca="1" si="5"/>
        <v>0</v>
      </c>
      <c r="J44" s="45">
        <f t="shared" ca="1" si="6"/>
        <v>0</v>
      </c>
      <c r="K44" s="45">
        <f t="shared" ca="1" si="7"/>
        <v>0</v>
      </c>
      <c r="L44" s="45"/>
      <c r="M44" s="45">
        <f t="shared" ca="1" si="16"/>
        <v>0</v>
      </c>
      <c r="N44" s="257">
        <f t="shared" ca="1" si="8"/>
        <v>0</v>
      </c>
      <c r="O44" s="23"/>
      <c r="P44" s="255">
        <f t="shared" ca="1" si="9"/>
        <v>0</v>
      </c>
      <c r="Q44" s="163">
        <f t="shared" ca="1" si="10"/>
        <v>0</v>
      </c>
      <c r="R44" s="164">
        <f ca="1">NPV(Q43,K44:$K$244) + ($A$13+$A$14+$A$15)/POWER(1+Q43,$A$28-D44+1)</f>
        <v>0</v>
      </c>
      <c r="S44" s="164">
        <f ca="1">NPV(Q44,K44:$K$244) + ($A$13+$A$14+$A$15)/POWER(1+Q44,$A$28-D44+1)</f>
        <v>0</v>
      </c>
      <c r="T44" s="45">
        <f t="shared" ca="1" si="11"/>
        <v>0</v>
      </c>
      <c r="U44" s="45">
        <f t="shared" ca="1" si="17"/>
        <v>0</v>
      </c>
      <c r="V44" s="45">
        <f t="shared" ca="1" si="18"/>
        <v>0</v>
      </c>
      <c r="W44" s="45">
        <f t="shared" ca="1" si="12"/>
        <v>0</v>
      </c>
      <c r="X44" s="25">
        <f t="shared" ca="1" si="1"/>
        <v>0</v>
      </c>
      <c r="Z44" s="28">
        <f t="shared" ca="1" si="19"/>
        <v>0</v>
      </c>
      <c r="AA44" s="233"/>
      <c r="AB44" s="45">
        <f t="shared" ca="1" si="13"/>
        <v>0</v>
      </c>
      <c r="AC44" s="45">
        <f t="shared" ca="1" si="2"/>
        <v>0</v>
      </c>
      <c r="AD44" s="25">
        <f t="shared" ca="1" si="3"/>
        <v>0</v>
      </c>
    </row>
    <row r="45" spans="1:30" x14ac:dyDescent="0.35">
      <c r="D45" s="20">
        <v>41</v>
      </c>
      <c r="E45" s="21">
        <f t="shared" ca="1" si="14"/>
        <v>14976</v>
      </c>
      <c r="F45" s="44">
        <f t="shared" ca="1" si="4"/>
        <v>15340</v>
      </c>
      <c r="G45" s="22" t="s">
        <v>119</v>
      </c>
      <c r="H45" s="44">
        <f t="shared" ca="1" si="15"/>
        <v>14976</v>
      </c>
      <c r="I45" s="45">
        <f t="shared" ca="1" si="5"/>
        <v>0</v>
      </c>
      <c r="J45" s="45">
        <f t="shared" ca="1" si="6"/>
        <v>0</v>
      </c>
      <c r="K45" s="45">
        <f t="shared" ca="1" si="7"/>
        <v>0</v>
      </c>
      <c r="L45" s="45"/>
      <c r="M45" s="45">
        <f t="shared" ca="1" si="16"/>
        <v>0</v>
      </c>
      <c r="N45" s="257">
        <f t="shared" ca="1" si="8"/>
        <v>0</v>
      </c>
      <c r="O45" s="23"/>
      <c r="P45" s="255">
        <f t="shared" ca="1" si="9"/>
        <v>0</v>
      </c>
      <c r="Q45" s="163">
        <f t="shared" ca="1" si="10"/>
        <v>0</v>
      </c>
      <c r="R45" s="164">
        <f ca="1">NPV(Q44,K45:$K$244) + ($A$13+$A$14+$A$15)/POWER(1+Q44,$A$28-D45+1)</f>
        <v>0</v>
      </c>
      <c r="S45" s="164">
        <f ca="1">NPV(Q45,K45:$K$244) + ($A$13+$A$14+$A$15)/POWER(1+Q45,$A$28-D45+1)</f>
        <v>0</v>
      </c>
      <c r="T45" s="45">
        <f t="shared" ca="1" si="11"/>
        <v>0</v>
      </c>
      <c r="U45" s="45">
        <f t="shared" ca="1" si="17"/>
        <v>0</v>
      </c>
      <c r="V45" s="45">
        <f t="shared" ca="1" si="18"/>
        <v>0</v>
      </c>
      <c r="W45" s="45">
        <f t="shared" ca="1" si="12"/>
        <v>0</v>
      </c>
      <c r="X45" s="25">
        <f t="shared" ca="1" si="1"/>
        <v>0</v>
      </c>
      <c r="Z45" s="28">
        <f t="shared" ca="1" si="19"/>
        <v>0</v>
      </c>
      <c r="AA45" s="233"/>
      <c r="AB45" s="45">
        <f t="shared" ca="1" si="13"/>
        <v>0</v>
      </c>
      <c r="AC45" s="45">
        <f t="shared" ca="1" si="2"/>
        <v>0</v>
      </c>
      <c r="AD45" s="25">
        <f t="shared" ca="1" si="3"/>
        <v>0</v>
      </c>
    </row>
    <row r="46" spans="1:30" x14ac:dyDescent="0.35">
      <c r="A46" s="238"/>
      <c r="B46" s="239" t="s">
        <v>56</v>
      </c>
      <c r="D46" s="20">
        <v>42</v>
      </c>
      <c r="E46" s="21">
        <f t="shared" ca="1" si="14"/>
        <v>15341</v>
      </c>
      <c r="F46" s="44">
        <f t="shared" ca="1" si="4"/>
        <v>15705</v>
      </c>
      <c r="G46" s="22" t="s">
        <v>119</v>
      </c>
      <c r="H46" s="44">
        <f t="shared" ca="1" si="15"/>
        <v>15341</v>
      </c>
      <c r="I46" s="45">
        <f t="shared" ca="1" si="5"/>
        <v>0</v>
      </c>
      <c r="J46" s="45">
        <f t="shared" ca="1" si="6"/>
        <v>0</v>
      </c>
      <c r="K46" s="45">
        <f t="shared" ca="1" si="7"/>
        <v>0</v>
      </c>
      <c r="L46" s="45"/>
      <c r="M46" s="45">
        <f t="shared" ca="1" si="16"/>
        <v>0</v>
      </c>
      <c r="N46" s="257">
        <f t="shared" ca="1" si="8"/>
        <v>0</v>
      </c>
      <c r="O46" s="23"/>
      <c r="P46" s="255">
        <f t="shared" ca="1" si="9"/>
        <v>0</v>
      </c>
      <c r="Q46" s="163">
        <f t="shared" ca="1" si="10"/>
        <v>0</v>
      </c>
      <c r="R46" s="164">
        <f ca="1">NPV(Q45,K46:$K$244) + ($A$13+$A$14+$A$15)/POWER(1+Q45,$A$28-D46+1)</f>
        <v>0</v>
      </c>
      <c r="S46" s="164">
        <f ca="1">NPV(Q46,K46:$K$244) + ($A$13+$A$14+$A$15)/POWER(1+Q46,$A$28-D46+1)</f>
        <v>0</v>
      </c>
      <c r="T46" s="45">
        <f t="shared" ca="1" si="11"/>
        <v>0</v>
      </c>
      <c r="U46" s="45">
        <f t="shared" ca="1" si="17"/>
        <v>0</v>
      </c>
      <c r="V46" s="45">
        <f t="shared" ca="1" si="18"/>
        <v>0</v>
      </c>
      <c r="W46" s="45">
        <f t="shared" ca="1" si="12"/>
        <v>0</v>
      </c>
      <c r="X46" s="25">
        <f t="shared" ca="1" si="1"/>
        <v>0</v>
      </c>
      <c r="Z46" s="28">
        <f t="shared" ca="1" si="19"/>
        <v>0</v>
      </c>
      <c r="AA46" s="233"/>
      <c r="AB46" s="45">
        <f t="shared" ca="1" si="13"/>
        <v>0</v>
      </c>
      <c r="AC46" s="45">
        <f t="shared" ca="1" si="2"/>
        <v>0</v>
      </c>
      <c r="AD46" s="25">
        <f t="shared" ca="1" si="3"/>
        <v>0</v>
      </c>
    </row>
    <row r="47" spans="1:30" x14ac:dyDescent="0.35">
      <c r="A47" s="240">
        <f ca="1">A21</f>
        <v>0</v>
      </c>
      <c r="B47" s="241" t="s">
        <v>57</v>
      </c>
      <c r="D47" s="20">
        <v>43</v>
      </c>
      <c r="E47" s="21">
        <f t="shared" ca="1" si="14"/>
        <v>15706</v>
      </c>
      <c r="F47" s="44">
        <f t="shared" ca="1" si="4"/>
        <v>16070</v>
      </c>
      <c r="G47" s="22" t="s">
        <v>119</v>
      </c>
      <c r="H47" s="44">
        <f t="shared" ca="1" si="15"/>
        <v>15706</v>
      </c>
      <c r="I47" s="45">
        <f t="shared" ca="1" si="5"/>
        <v>0</v>
      </c>
      <c r="J47" s="45">
        <f t="shared" ca="1" si="6"/>
        <v>0</v>
      </c>
      <c r="K47" s="45">
        <f t="shared" ca="1" si="7"/>
        <v>0</v>
      </c>
      <c r="L47" s="45"/>
      <c r="M47" s="45">
        <f t="shared" ca="1" si="16"/>
        <v>0</v>
      </c>
      <c r="N47" s="257">
        <f t="shared" ca="1" si="8"/>
        <v>0</v>
      </c>
      <c r="O47" s="23"/>
      <c r="P47" s="255">
        <f t="shared" ca="1" si="9"/>
        <v>0</v>
      </c>
      <c r="Q47" s="163">
        <f t="shared" ca="1" si="10"/>
        <v>0</v>
      </c>
      <c r="R47" s="164">
        <f ca="1">NPV(Q46,K47:$K$244) + ($A$13+$A$14+$A$15)/POWER(1+Q46,$A$28-D47+1)</f>
        <v>0</v>
      </c>
      <c r="S47" s="164">
        <f ca="1">NPV(Q47,K47:$K$244) + ($A$13+$A$14+$A$15)/POWER(1+Q47,$A$28-D47+1)</f>
        <v>0</v>
      </c>
      <c r="T47" s="45">
        <f t="shared" ca="1" si="11"/>
        <v>0</v>
      </c>
      <c r="U47" s="45">
        <f t="shared" ca="1" si="17"/>
        <v>0</v>
      </c>
      <c r="V47" s="45">
        <f t="shared" ca="1" si="18"/>
        <v>0</v>
      </c>
      <c r="W47" s="45">
        <f t="shared" ca="1" si="12"/>
        <v>0</v>
      </c>
      <c r="X47" s="25">
        <f t="shared" ca="1" si="1"/>
        <v>0</v>
      </c>
      <c r="Z47" s="28">
        <f t="shared" ca="1" si="19"/>
        <v>0</v>
      </c>
      <c r="AA47" s="233"/>
      <c r="AB47" s="45">
        <f t="shared" ca="1" si="13"/>
        <v>0</v>
      </c>
      <c r="AC47" s="45">
        <f t="shared" ca="1" si="2"/>
        <v>0</v>
      </c>
      <c r="AD47" s="25">
        <f t="shared" ca="1" si="3"/>
        <v>0</v>
      </c>
    </row>
    <row r="48" spans="1:30" x14ac:dyDescent="0.35">
      <c r="A48" s="240">
        <f ca="1">SUM(U5:U244)</f>
        <v>0</v>
      </c>
      <c r="B48" s="242" t="s">
        <v>58</v>
      </c>
      <c r="D48" s="20">
        <v>44</v>
      </c>
      <c r="E48" s="21">
        <f t="shared" ca="1" si="14"/>
        <v>16071</v>
      </c>
      <c r="F48" s="44">
        <f t="shared" ca="1" si="4"/>
        <v>16436</v>
      </c>
      <c r="G48" s="22" t="s">
        <v>119</v>
      </c>
      <c r="H48" s="44">
        <f t="shared" ca="1" si="15"/>
        <v>16071</v>
      </c>
      <c r="I48" s="45">
        <f t="shared" ca="1" si="5"/>
        <v>0</v>
      </c>
      <c r="J48" s="45">
        <f t="shared" ca="1" si="6"/>
        <v>0</v>
      </c>
      <c r="K48" s="45">
        <f t="shared" ca="1" si="7"/>
        <v>0</v>
      </c>
      <c r="L48" s="45"/>
      <c r="M48" s="45">
        <f t="shared" ca="1" si="16"/>
        <v>0</v>
      </c>
      <c r="N48" s="257">
        <f t="shared" ca="1" si="8"/>
        <v>0</v>
      </c>
      <c r="O48" s="23"/>
      <c r="P48" s="255">
        <f t="shared" ca="1" si="9"/>
        <v>0</v>
      </c>
      <c r="Q48" s="163">
        <f t="shared" ca="1" si="10"/>
        <v>0</v>
      </c>
      <c r="R48" s="164">
        <f ca="1">NPV(Q47,K48:$K$244) + ($A$13+$A$14+$A$15)/POWER(1+Q47,$A$28-D48+1)</f>
        <v>0</v>
      </c>
      <c r="S48" s="164">
        <f ca="1">NPV(Q48,K48:$K$244) + ($A$13+$A$14+$A$15)/POWER(1+Q48,$A$28-D48+1)</f>
        <v>0</v>
      </c>
      <c r="T48" s="45">
        <f t="shared" ca="1" si="11"/>
        <v>0</v>
      </c>
      <c r="U48" s="45">
        <f t="shared" ca="1" si="17"/>
        <v>0</v>
      </c>
      <c r="V48" s="45">
        <f t="shared" ca="1" si="18"/>
        <v>0</v>
      </c>
      <c r="W48" s="45">
        <f t="shared" ca="1" si="12"/>
        <v>0</v>
      </c>
      <c r="X48" s="25">
        <f t="shared" ca="1" si="1"/>
        <v>0</v>
      </c>
      <c r="Z48" s="28">
        <f t="shared" ca="1" si="19"/>
        <v>0</v>
      </c>
      <c r="AA48" s="233"/>
      <c r="AB48" s="45">
        <f t="shared" ca="1" si="13"/>
        <v>0</v>
      </c>
      <c r="AC48" s="45">
        <f t="shared" ca="1" si="2"/>
        <v>0</v>
      </c>
      <c r="AD48" s="25">
        <f t="shared" ca="1" si="3"/>
        <v>0</v>
      </c>
    </row>
    <row r="49" spans="1:30" x14ac:dyDescent="0.35">
      <c r="A49" s="240">
        <f ca="1">SUM(W5:W244)</f>
        <v>0</v>
      </c>
      <c r="B49" s="241" t="s">
        <v>59</v>
      </c>
      <c r="D49" s="20">
        <v>45</v>
      </c>
      <c r="E49" s="21">
        <f t="shared" ca="1" si="14"/>
        <v>16437</v>
      </c>
      <c r="F49" s="44">
        <f t="shared" ca="1" si="4"/>
        <v>16801</v>
      </c>
      <c r="G49" s="22" t="s">
        <v>119</v>
      </c>
      <c r="H49" s="44">
        <f t="shared" ca="1" si="15"/>
        <v>16437</v>
      </c>
      <c r="I49" s="45">
        <f t="shared" ca="1" si="5"/>
        <v>0</v>
      </c>
      <c r="J49" s="45">
        <f t="shared" ca="1" si="6"/>
        <v>0</v>
      </c>
      <c r="K49" s="45">
        <f t="shared" ca="1" si="7"/>
        <v>0</v>
      </c>
      <c r="L49" s="45"/>
      <c r="M49" s="45">
        <f t="shared" ca="1" si="16"/>
        <v>0</v>
      </c>
      <c r="N49" s="257">
        <f t="shared" ca="1" si="8"/>
        <v>0</v>
      </c>
      <c r="O49" s="23"/>
      <c r="P49" s="255">
        <f t="shared" ca="1" si="9"/>
        <v>0</v>
      </c>
      <c r="Q49" s="163">
        <f t="shared" ca="1" si="10"/>
        <v>0</v>
      </c>
      <c r="R49" s="164">
        <f ca="1">NPV(Q48,K49:$K$244) + ($A$13+$A$14+$A$15)/POWER(1+Q48,$A$28-D49+1)</f>
        <v>0</v>
      </c>
      <c r="S49" s="164">
        <f ca="1">NPV(Q49,K49:$K$244) + ($A$13+$A$14+$A$15)/POWER(1+Q49,$A$28-D49+1)</f>
        <v>0</v>
      </c>
      <c r="T49" s="45">
        <f t="shared" ca="1" si="11"/>
        <v>0</v>
      </c>
      <c r="U49" s="45">
        <f t="shared" ca="1" si="17"/>
        <v>0</v>
      </c>
      <c r="V49" s="45">
        <f t="shared" ca="1" si="18"/>
        <v>0</v>
      </c>
      <c r="W49" s="45">
        <f t="shared" ca="1" si="12"/>
        <v>0</v>
      </c>
      <c r="X49" s="25">
        <f t="shared" ca="1" si="1"/>
        <v>0</v>
      </c>
      <c r="Z49" s="28">
        <f t="shared" ca="1" si="19"/>
        <v>0</v>
      </c>
      <c r="AA49" s="233"/>
      <c r="AB49" s="45">
        <f t="shared" ca="1" si="13"/>
        <v>0</v>
      </c>
      <c r="AC49" s="45">
        <f t="shared" ca="1" si="2"/>
        <v>0</v>
      </c>
      <c r="AD49" s="25">
        <f t="shared" ca="1" si="3"/>
        <v>0</v>
      </c>
    </row>
    <row r="50" spans="1:30" x14ac:dyDescent="0.35">
      <c r="A50" s="240">
        <f ca="1">SUM(V5:V244)</f>
        <v>0</v>
      </c>
      <c r="B50" s="242" t="s">
        <v>60</v>
      </c>
      <c r="D50" s="20">
        <v>46</v>
      </c>
      <c r="E50" s="21">
        <f t="shared" ca="1" si="14"/>
        <v>16802</v>
      </c>
      <c r="F50" s="44">
        <f t="shared" ca="1" si="4"/>
        <v>17166</v>
      </c>
      <c r="G50" s="22" t="s">
        <v>119</v>
      </c>
      <c r="H50" s="44">
        <f t="shared" ca="1" si="15"/>
        <v>16802</v>
      </c>
      <c r="I50" s="45">
        <f t="shared" ca="1" si="5"/>
        <v>0</v>
      </c>
      <c r="J50" s="45">
        <f t="shared" ca="1" si="6"/>
        <v>0</v>
      </c>
      <c r="K50" s="45">
        <f t="shared" ca="1" si="7"/>
        <v>0</v>
      </c>
      <c r="L50" s="45"/>
      <c r="M50" s="45">
        <f t="shared" ca="1" si="16"/>
        <v>0</v>
      </c>
      <c r="N50" s="257">
        <f t="shared" ca="1" si="8"/>
        <v>0</v>
      </c>
      <c r="O50" s="23"/>
      <c r="P50" s="255">
        <f t="shared" ca="1" si="9"/>
        <v>0</v>
      </c>
      <c r="Q50" s="163">
        <f t="shared" ca="1" si="10"/>
        <v>0</v>
      </c>
      <c r="R50" s="164">
        <f ca="1">NPV(Q49,K50:$K$244) + ($A$13+$A$14+$A$15)/POWER(1+Q49,$A$28-D50+1)</f>
        <v>0</v>
      </c>
      <c r="S50" s="164">
        <f ca="1">NPV(Q50,K50:$K$244) + ($A$13+$A$14+$A$15)/POWER(1+Q50,$A$28-D50+1)</f>
        <v>0</v>
      </c>
      <c r="T50" s="45">
        <f t="shared" ca="1" si="11"/>
        <v>0</v>
      </c>
      <c r="U50" s="45">
        <f t="shared" ca="1" si="17"/>
        <v>0</v>
      </c>
      <c r="V50" s="45">
        <f t="shared" ca="1" si="18"/>
        <v>0</v>
      </c>
      <c r="W50" s="45">
        <f t="shared" ca="1" si="12"/>
        <v>0</v>
      </c>
      <c r="X50" s="25">
        <f t="shared" ca="1" si="1"/>
        <v>0</v>
      </c>
      <c r="Z50" s="28">
        <f t="shared" ca="1" si="19"/>
        <v>0</v>
      </c>
      <c r="AA50" s="233"/>
      <c r="AB50" s="45">
        <f t="shared" ca="1" si="13"/>
        <v>0</v>
      </c>
      <c r="AC50" s="45">
        <f t="shared" ca="1" si="2"/>
        <v>0</v>
      </c>
      <c r="AD50" s="25">
        <f t="shared" ca="1" si="3"/>
        <v>0</v>
      </c>
    </row>
    <row r="51" spans="1:30" x14ac:dyDescent="0.35">
      <c r="A51" s="240">
        <f ca="1">-(A13+A14+A15)</f>
        <v>0</v>
      </c>
      <c r="B51" s="243" t="s">
        <v>61</v>
      </c>
      <c r="C51" s="36"/>
      <c r="D51" s="20">
        <v>47</v>
      </c>
      <c r="E51" s="21">
        <f t="shared" ca="1" si="14"/>
        <v>17167</v>
      </c>
      <c r="F51" s="44">
        <f t="shared" ca="1" si="4"/>
        <v>17531</v>
      </c>
      <c r="G51" s="22" t="s">
        <v>119</v>
      </c>
      <c r="H51" s="44">
        <f t="shared" ca="1" si="15"/>
        <v>17167</v>
      </c>
      <c r="I51" s="45">
        <f t="shared" ca="1" si="5"/>
        <v>0</v>
      </c>
      <c r="J51" s="45">
        <f t="shared" ca="1" si="6"/>
        <v>0</v>
      </c>
      <c r="K51" s="45">
        <f t="shared" ca="1" si="7"/>
        <v>0</v>
      </c>
      <c r="L51" s="45"/>
      <c r="M51" s="45">
        <f t="shared" ca="1" si="16"/>
        <v>0</v>
      </c>
      <c r="N51" s="257">
        <f t="shared" ca="1" si="8"/>
        <v>0</v>
      </c>
      <c r="O51" s="23"/>
      <c r="P51" s="255">
        <f t="shared" ca="1" si="9"/>
        <v>0</v>
      </c>
      <c r="Q51" s="163">
        <f t="shared" ca="1" si="10"/>
        <v>0</v>
      </c>
      <c r="R51" s="164">
        <f ca="1">NPV(Q50,K51:$K$244) + ($A$13+$A$14+$A$15)/POWER(1+Q50,$A$28-D51+1)</f>
        <v>0</v>
      </c>
      <c r="S51" s="164">
        <f ca="1">NPV(Q51,K51:$K$244) + ($A$13+$A$14+$A$15)/POWER(1+Q51,$A$28-D51+1)</f>
        <v>0</v>
      </c>
      <c r="T51" s="45">
        <f t="shared" ca="1" si="11"/>
        <v>0</v>
      </c>
      <c r="U51" s="45">
        <f t="shared" ca="1" si="17"/>
        <v>0</v>
      </c>
      <c r="V51" s="45">
        <f t="shared" ca="1" si="18"/>
        <v>0</v>
      </c>
      <c r="W51" s="45">
        <f t="shared" ca="1" si="12"/>
        <v>0</v>
      </c>
      <c r="X51" s="25">
        <f t="shared" ca="1" si="1"/>
        <v>0</v>
      </c>
      <c r="Z51" s="28">
        <f t="shared" ca="1" si="19"/>
        <v>0</v>
      </c>
      <c r="AA51" s="233"/>
      <c r="AB51" s="45">
        <f t="shared" ca="1" si="13"/>
        <v>0</v>
      </c>
      <c r="AC51" s="45">
        <f t="shared" ca="1" si="2"/>
        <v>0</v>
      </c>
      <c r="AD51" s="25">
        <f t="shared" ca="1" si="3"/>
        <v>0</v>
      </c>
    </row>
    <row r="52" spans="1:30" x14ac:dyDescent="0.35">
      <c r="A52" s="244">
        <f ca="1">SUM(A47:A51)</f>
        <v>0</v>
      </c>
      <c r="B52" s="245" t="s">
        <v>254</v>
      </c>
      <c r="C52" s="38"/>
      <c r="D52" s="20">
        <v>48</v>
      </c>
      <c r="E52" s="21">
        <f t="shared" ca="1" si="14"/>
        <v>17532</v>
      </c>
      <c r="F52" s="44">
        <f t="shared" ca="1" si="4"/>
        <v>17897</v>
      </c>
      <c r="G52" s="22" t="s">
        <v>119</v>
      </c>
      <c r="H52" s="44">
        <f t="shared" ca="1" si="15"/>
        <v>17532</v>
      </c>
      <c r="I52" s="45">
        <f t="shared" ca="1" si="5"/>
        <v>0</v>
      </c>
      <c r="J52" s="45">
        <f t="shared" ca="1" si="6"/>
        <v>0</v>
      </c>
      <c r="K52" s="45">
        <f t="shared" ca="1" si="7"/>
        <v>0</v>
      </c>
      <c r="L52" s="45"/>
      <c r="M52" s="45">
        <f t="shared" ca="1" si="16"/>
        <v>0</v>
      </c>
      <c r="N52" s="257">
        <f t="shared" ca="1" si="8"/>
        <v>0</v>
      </c>
      <c r="O52" s="23"/>
      <c r="P52" s="255">
        <f t="shared" ca="1" si="9"/>
        <v>0</v>
      </c>
      <c r="Q52" s="163">
        <f t="shared" ca="1" si="10"/>
        <v>0</v>
      </c>
      <c r="R52" s="164">
        <f ca="1">NPV(Q51,K52:$K$244) + ($A$13+$A$14+$A$15)/POWER(1+Q51,$A$28-D52+1)</f>
        <v>0</v>
      </c>
      <c r="S52" s="164">
        <f ca="1">NPV(Q52,K52:$K$244) + ($A$13+$A$14+$A$15)/POWER(1+Q52,$A$28-D52+1)</f>
        <v>0</v>
      </c>
      <c r="T52" s="45">
        <f t="shared" ca="1" si="11"/>
        <v>0</v>
      </c>
      <c r="U52" s="45">
        <f t="shared" ca="1" si="17"/>
        <v>0</v>
      </c>
      <c r="V52" s="45">
        <f t="shared" ca="1" si="18"/>
        <v>0</v>
      </c>
      <c r="W52" s="45">
        <f t="shared" ca="1" si="12"/>
        <v>0</v>
      </c>
      <c r="X52" s="25">
        <f t="shared" ca="1" si="1"/>
        <v>0</v>
      </c>
      <c r="Z52" s="28">
        <f t="shared" ca="1" si="19"/>
        <v>0</v>
      </c>
      <c r="AA52" s="233"/>
      <c r="AB52" s="45">
        <f t="shared" ca="1" si="13"/>
        <v>0</v>
      </c>
      <c r="AC52" s="45">
        <f t="shared" ca="1" si="2"/>
        <v>0</v>
      </c>
      <c r="AD52" s="25">
        <f t="shared" ca="1" si="3"/>
        <v>0</v>
      </c>
    </row>
    <row r="53" spans="1:30" x14ac:dyDescent="0.35">
      <c r="A53" s="37"/>
      <c r="B53" s="37"/>
      <c r="C53" s="39"/>
      <c r="D53" s="20">
        <v>49</v>
      </c>
      <c r="E53" s="21">
        <f t="shared" ca="1" si="14"/>
        <v>17898</v>
      </c>
      <c r="F53" s="44">
        <f t="shared" ca="1" si="4"/>
        <v>18262</v>
      </c>
      <c r="G53" s="22" t="s">
        <v>119</v>
      </c>
      <c r="H53" s="44">
        <f t="shared" ca="1" si="15"/>
        <v>17898</v>
      </c>
      <c r="I53" s="45">
        <f t="shared" ca="1" si="5"/>
        <v>0</v>
      </c>
      <c r="J53" s="45">
        <f t="shared" ca="1" si="6"/>
        <v>0</v>
      </c>
      <c r="K53" s="45">
        <f t="shared" ca="1" si="7"/>
        <v>0</v>
      </c>
      <c r="L53" s="45"/>
      <c r="M53" s="45">
        <f t="shared" ca="1" si="16"/>
        <v>0</v>
      </c>
      <c r="N53" s="257">
        <f t="shared" ca="1" si="8"/>
        <v>0</v>
      </c>
      <c r="O53" s="23"/>
      <c r="P53" s="255">
        <f t="shared" ca="1" si="9"/>
        <v>0</v>
      </c>
      <c r="Q53" s="163">
        <f t="shared" ca="1" si="10"/>
        <v>0</v>
      </c>
      <c r="R53" s="164">
        <f ca="1">NPV(Q52,K53:$K$244) + ($A$13+$A$14+$A$15)/POWER(1+Q52,$A$28-D53+1)</f>
        <v>0</v>
      </c>
      <c r="S53" s="164">
        <f ca="1">NPV(Q53,K53:$K$244) + ($A$13+$A$14+$A$15)/POWER(1+Q53,$A$28-D53+1)</f>
        <v>0</v>
      </c>
      <c r="T53" s="45">
        <f t="shared" ca="1" si="11"/>
        <v>0</v>
      </c>
      <c r="U53" s="45">
        <f t="shared" ca="1" si="17"/>
        <v>0</v>
      </c>
      <c r="V53" s="45">
        <f t="shared" ca="1" si="18"/>
        <v>0</v>
      </c>
      <c r="W53" s="45">
        <f t="shared" ca="1" si="12"/>
        <v>0</v>
      </c>
      <c r="X53" s="25">
        <f t="shared" ca="1" si="1"/>
        <v>0</v>
      </c>
      <c r="Z53" s="28">
        <f t="shared" ca="1" si="19"/>
        <v>0</v>
      </c>
      <c r="AA53" s="233"/>
      <c r="AB53" s="45">
        <f t="shared" ca="1" si="13"/>
        <v>0</v>
      </c>
      <c r="AC53" s="45">
        <f t="shared" ca="1" si="2"/>
        <v>0</v>
      </c>
      <c r="AD53" s="25">
        <f t="shared" ca="1" si="3"/>
        <v>0</v>
      </c>
    </row>
    <row r="54" spans="1:30" x14ac:dyDescent="0.35">
      <c r="A54" s="238"/>
      <c r="B54" s="239" t="s">
        <v>62</v>
      </c>
      <c r="C54" s="38"/>
      <c r="D54" s="20">
        <v>50</v>
      </c>
      <c r="E54" s="21">
        <f t="shared" ca="1" si="14"/>
        <v>18263</v>
      </c>
      <c r="F54" s="44">
        <f t="shared" ca="1" si="4"/>
        <v>18627</v>
      </c>
      <c r="G54" s="22" t="s">
        <v>119</v>
      </c>
      <c r="H54" s="44">
        <f t="shared" ca="1" si="15"/>
        <v>18263</v>
      </c>
      <c r="I54" s="45">
        <f t="shared" ca="1" si="5"/>
        <v>0</v>
      </c>
      <c r="J54" s="45">
        <f t="shared" ca="1" si="6"/>
        <v>0</v>
      </c>
      <c r="K54" s="45">
        <f t="shared" ca="1" si="7"/>
        <v>0</v>
      </c>
      <c r="L54" s="45"/>
      <c r="M54" s="45">
        <f t="shared" ca="1" si="16"/>
        <v>0</v>
      </c>
      <c r="N54" s="257">
        <f t="shared" ca="1" si="8"/>
        <v>0</v>
      </c>
      <c r="O54" s="23"/>
      <c r="P54" s="255">
        <f t="shared" ca="1" si="9"/>
        <v>0</v>
      </c>
      <c r="Q54" s="163">
        <f t="shared" ca="1" si="10"/>
        <v>0</v>
      </c>
      <c r="R54" s="164">
        <f ca="1">NPV(Q53,K54:$K$244) + ($A$13+$A$14+$A$15)/POWER(1+Q53,$A$28-D54+1)</f>
        <v>0</v>
      </c>
      <c r="S54" s="164">
        <f ca="1">NPV(Q54,K54:$K$244) + ($A$13+$A$14+$A$15)/POWER(1+Q54,$A$28-D54+1)</f>
        <v>0</v>
      </c>
      <c r="T54" s="45">
        <f t="shared" ca="1" si="11"/>
        <v>0</v>
      </c>
      <c r="U54" s="45">
        <f t="shared" ca="1" si="17"/>
        <v>0</v>
      </c>
      <c r="V54" s="45">
        <f t="shared" ca="1" si="18"/>
        <v>0</v>
      </c>
      <c r="W54" s="45">
        <f t="shared" ca="1" si="12"/>
        <v>0</v>
      </c>
      <c r="X54" s="25">
        <f t="shared" ca="1" si="1"/>
        <v>0</v>
      </c>
      <c r="Z54" s="28">
        <f t="shared" ca="1" si="19"/>
        <v>0</v>
      </c>
      <c r="AA54" s="233"/>
      <c r="AB54" s="45">
        <f t="shared" ca="1" si="13"/>
        <v>0</v>
      </c>
      <c r="AC54" s="45">
        <f t="shared" ca="1" si="2"/>
        <v>0</v>
      </c>
      <c r="AD54" s="25">
        <f t="shared" ca="1" si="3"/>
        <v>0</v>
      </c>
    </row>
    <row r="55" spans="1:30" x14ac:dyDescent="0.35">
      <c r="A55" s="240">
        <f ca="1">A36</f>
        <v>0</v>
      </c>
      <c r="B55" s="241" t="s">
        <v>57</v>
      </c>
      <c r="C55" s="39"/>
      <c r="D55" s="20">
        <v>51</v>
      </c>
      <c r="E55" s="21">
        <f t="shared" ca="1" si="14"/>
        <v>18628</v>
      </c>
      <c r="F55" s="44">
        <f t="shared" ca="1" si="4"/>
        <v>18992</v>
      </c>
      <c r="G55" s="22" t="s">
        <v>119</v>
      </c>
      <c r="H55" s="44">
        <f t="shared" ca="1" si="15"/>
        <v>18628</v>
      </c>
      <c r="I55" s="45">
        <f t="shared" ca="1" si="5"/>
        <v>0</v>
      </c>
      <c r="J55" s="45">
        <f t="shared" ca="1" si="6"/>
        <v>0</v>
      </c>
      <c r="K55" s="45">
        <f t="shared" ca="1" si="7"/>
        <v>0</v>
      </c>
      <c r="L55" s="45"/>
      <c r="M55" s="45">
        <f t="shared" ca="1" si="16"/>
        <v>0</v>
      </c>
      <c r="N55" s="257">
        <f t="shared" ca="1" si="8"/>
        <v>0</v>
      </c>
      <c r="O55" s="23"/>
      <c r="P55" s="255">
        <f t="shared" ca="1" si="9"/>
        <v>0</v>
      </c>
      <c r="Q55" s="163">
        <f t="shared" ca="1" si="10"/>
        <v>0</v>
      </c>
      <c r="R55" s="164">
        <f ca="1">NPV(Q54,K55:$K$244) + ($A$13+$A$14+$A$15)/POWER(1+Q54,$A$28-D55+1)</f>
        <v>0</v>
      </c>
      <c r="S55" s="164">
        <f ca="1">NPV(Q55,K55:$K$244) + ($A$13+$A$14+$A$15)/POWER(1+Q55,$A$28-D55+1)</f>
        <v>0</v>
      </c>
      <c r="T55" s="45">
        <f t="shared" ca="1" si="11"/>
        <v>0</v>
      </c>
      <c r="U55" s="45">
        <f t="shared" ca="1" si="17"/>
        <v>0</v>
      </c>
      <c r="V55" s="45">
        <f t="shared" ca="1" si="18"/>
        <v>0</v>
      </c>
      <c r="W55" s="45">
        <f t="shared" ca="1" si="12"/>
        <v>0</v>
      </c>
      <c r="X55" s="25">
        <f t="shared" ca="1" si="1"/>
        <v>0</v>
      </c>
      <c r="Z55" s="28">
        <f t="shared" ca="1" si="19"/>
        <v>0</v>
      </c>
      <c r="AA55" s="233"/>
      <c r="AB55" s="45">
        <f t="shared" ca="1" si="13"/>
        <v>0</v>
      </c>
      <c r="AC55" s="45">
        <f t="shared" ca="1" si="2"/>
        <v>0</v>
      </c>
      <c r="AD55" s="25">
        <f t="shared" ca="1" si="3"/>
        <v>0</v>
      </c>
    </row>
    <row r="56" spans="1:30" x14ac:dyDescent="0.35">
      <c r="A56" s="240">
        <f>-SUM(AA5:AA244)</f>
        <v>0</v>
      </c>
      <c r="B56" s="241" t="s">
        <v>63</v>
      </c>
      <c r="D56" s="20">
        <v>52</v>
      </c>
      <c r="E56" s="21">
        <f t="shared" ca="1" si="14"/>
        <v>18993</v>
      </c>
      <c r="F56" s="44">
        <f t="shared" ca="1" si="4"/>
        <v>19358</v>
      </c>
      <c r="G56" s="22" t="s">
        <v>119</v>
      </c>
      <c r="H56" s="44">
        <f t="shared" ca="1" si="15"/>
        <v>18993</v>
      </c>
      <c r="I56" s="45">
        <f t="shared" ca="1" si="5"/>
        <v>0</v>
      </c>
      <c r="J56" s="45">
        <f t="shared" ca="1" si="6"/>
        <v>0</v>
      </c>
      <c r="K56" s="45">
        <f t="shared" ca="1" si="7"/>
        <v>0</v>
      </c>
      <c r="L56" s="45"/>
      <c r="M56" s="45">
        <f t="shared" ca="1" si="16"/>
        <v>0</v>
      </c>
      <c r="N56" s="257">
        <f t="shared" ca="1" si="8"/>
        <v>0</v>
      </c>
      <c r="O56" s="23"/>
      <c r="P56" s="255">
        <f t="shared" ca="1" si="9"/>
        <v>0</v>
      </c>
      <c r="Q56" s="163">
        <f t="shared" ca="1" si="10"/>
        <v>0</v>
      </c>
      <c r="R56" s="164">
        <f ca="1">NPV(Q55,K56:$K$244) + ($A$13+$A$14+$A$15)/POWER(1+Q55,$A$28-D56+1)</f>
        <v>0</v>
      </c>
      <c r="S56" s="164">
        <f ca="1">NPV(Q56,K56:$K$244) + ($A$13+$A$14+$A$15)/POWER(1+Q56,$A$28-D56+1)</f>
        <v>0</v>
      </c>
      <c r="T56" s="45">
        <f t="shared" ca="1" si="11"/>
        <v>0</v>
      </c>
      <c r="U56" s="45">
        <f t="shared" ca="1" si="17"/>
        <v>0</v>
      </c>
      <c r="V56" s="45">
        <f t="shared" ca="1" si="18"/>
        <v>0</v>
      </c>
      <c r="W56" s="45">
        <f t="shared" ca="1" si="12"/>
        <v>0</v>
      </c>
      <c r="X56" s="25">
        <f t="shared" ca="1" si="1"/>
        <v>0</v>
      </c>
      <c r="Z56" s="28">
        <f t="shared" ca="1" si="19"/>
        <v>0</v>
      </c>
      <c r="AA56" s="233"/>
      <c r="AB56" s="45">
        <f t="shared" ca="1" si="13"/>
        <v>0</v>
      </c>
      <c r="AC56" s="45">
        <f t="shared" ca="1" si="2"/>
        <v>0</v>
      </c>
      <c r="AD56" s="25">
        <f t="shared" ca="1" si="3"/>
        <v>0</v>
      </c>
    </row>
    <row r="57" spans="1:30" x14ac:dyDescent="0.35">
      <c r="A57" s="240">
        <f ca="1">-SUM(AB5:AB244)</f>
        <v>0</v>
      </c>
      <c r="B57" s="241" t="s">
        <v>64</v>
      </c>
      <c r="C57" s="29"/>
      <c r="D57" s="20">
        <v>53</v>
      </c>
      <c r="E57" s="21">
        <f t="shared" ca="1" si="14"/>
        <v>19359</v>
      </c>
      <c r="F57" s="44">
        <f t="shared" ca="1" si="4"/>
        <v>19723</v>
      </c>
      <c r="G57" s="22" t="s">
        <v>119</v>
      </c>
      <c r="H57" s="44">
        <f t="shared" ca="1" si="15"/>
        <v>19359</v>
      </c>
      <c r="I57" s="45">
        <f t="shared" ca="1" si="5"/>
        <v>0</v>
      </c>
      <c r="J57" s="45">
        <f t="shared" ca="1" si="6"/>
        <v>0</v>
      </c>
      <c r="K57" s="45">
        <f t="shared" ca="1" si="7"/>
        <v>0</v>
      </c>
      <c r="L57" s="45"/>
      <c r="M57" s="45">
        <f t="shared" ca="1" si="16"/>
        <v>0</v>
      </c>
      <c r="N57" s="257">
        <f t="shared" ca="1" si="8"/>
        <v>0</v>
      </c>
      <c r="O57" s="23"/>
      <c r="P57" s="255">
        <f t="shared" ca="1" si="9"/>
        <v>0</v>
      </c>
      <c r="Q57" s="163">
        <f t="shared" ca="1" si="10"/>
        <v>0</v>
      </c>
      <c r="R57" s="164">
        <f ca="1">NPV(Q56,K57:$K$244) + ($A$13+$A$14+$A$15)/POWER(1+Q56,$A$28-D57+1)</f>
        <v>0</v>
      </c>
      <c r="S57" s="164">
        <f ca="1">NPV(Q57,K57:$K$244) + ($A$13+$A$14+$A$15)/POWER(1+Q57,$A$28-D57+1)</f>
        <v>0</v>
      </c>
      <c r="T57" s="45">
        <f t="shared" ca="1" si="11"/>
        <v>0</v>
      </c>
      <c r="U57" s="45">
        <f t="shared" ca="1" si="17"/>
        <v>0</v>
      </c>
      <c r="V57" s="45">
        <f t="shared" ca="1" si="18"/>
        <v>0</v>
      </c>
      <c r="W57" s="45">
        <f t="shared" ca="1" si="12"/>
        <v>0</v>
      </c>
      <c r="X57" s="25">
        <f t="shared" ca="1" si="1"/>
        <v>0</v>
      </c>
      <c r="Z57" s="28">
        <f t="shared" ca="1" si="19"/>
        <v>0</v>
      </c>
      <c r="AA57" s="233"/>
      <c r="AB57" s="45">
        <f t="shared" ca="1" si="13"/>
        <v>0</v>
      </c>
      <c r="AC57" s="45">
        <f t="shared" ca="1" si="2"/>
        <v>0</v>
      </c>
      <c r="AD57" s="25">
        <f t="shared" ca="1" si="3"/>
        <v>0</v>
      </c>
    </row>
    <row r="58" spans="1:30" x14ac:dyDescent="0.35">
      <c r="A58" s="240">
        <f ca="1">SUM(AC5:AC244)</f>
        <v>0</v>
      </c>
      <c r="B58" s="241" t="s">
        <v>65</v>
      </c>
      <c r="D58" s="20">
        <v>54</v>
      </c>
      <c r="E58" s="21">
        <f t="shared" ca="1" si="14"/>
        <v>19724</v>
      </c>
      <c r="F58" s="44">
        <f t="shared" ca="1" si="4"/>
        <v>20088</v>
      </c>
      <c r="G58" s="22" t="s">
        <v>119</v>
      </c>
      <c r="H58" s="44">
        <f t="shared" ca="1" si="15"/>
        <v>19724</v>
      </c>
      <c r="I58" s="45">
        <f t="shared" ca="1" si="5"/>
        <v>0</v>
      </c>
      <c r="J58" s="45">
        <f t="shared" ca="1" si="6"/>
        <v>0</v>
      </c>
      <c r="K58" s="45">
        <f t="shared" ca="1" si="7"/>
        <v>0</v>
      </c>
      <c r="L58" s="45"/>
      <c r="M58" s="45">
        <f t="shared" ca="1" si="16"/>
        <v>0</v>
      </c>
      <c r="N58" s="257">
        <f t="shared" ca="1" si="8"/>
        <v>0</v>
      </c>
      <c r="O58" s="23"/>
      <c r="P58" s="255">
        <f t="shared" ca="1" si="9"/>
        <v>0</v>
      </c>
      <c r="Q58" s="163">
        <f t="shared" ca="1" si="10"/>
        <v>0</v>
      </c>
      <c r="R58" s="164">
        <f ca="1">NPV(Q57,K58:$K$244) + ($A$13+$A$14+$A$15)/POWER(1+Q57,$A$28-D58+1)</f>
        <v>0</v>
      </c>
      <c r="S58" s="164">
        <f ca="1">NPV(Q58,K58:$K$244) + ($A$13+$A$14+$A$15)/POWER(1+Q58,$A$28-D58+1)</f>
        <v>0</v>
      </c>
      <c r="T58" s="45">
        <f t="shared" ca="1" si="11"/>
        <v>0</v>
      </c>
      <c r="U58" s="45">
        <f t="shared" ca="1" si="17"/>
        <v>0</v>
      </c>
      <c r="V58" s="45">
        <f t="shared" ca="1" si="18"/>
        <v>0</v>
      </c>
      <c r="W58" s="45">
        <f t="shared" ca="1" si="12"/>
        <v>0</v>
      </c>
      <c r="X58" s="25">
        <f t="shared" ca="1" si="1"/>
        <v>0</v>
      </c>
      <c r="Z58" s="28">
        <f t="shared" ca="1" si="19"/>
        <v>0</v>
      </c>
      <c r="AA58" s="233"/>
      <c r="AB58" s="45">
        <f t="shared" ca="1" si="13"/>
        <v>0</v>
      </c>
      <c r="AC58" s="45">
        <f t="shared" ca="1" si="2"/>
        <v>0</v>
      </c>
      <c r="AD58" s="25">
        <f t="shared" ca="1" si="3"/>
        <v>0</v>
      </c>
    </row>
    <row r="59" spans="1:30" x14ac:dyDescent="0.35">
      <c r="A59" s="244">
        <f ca="1">SUM(A55:A58)</f>
        <v>0</v>
      </c>
      <c r="B59" s="245" t="s">
        <v>254</v>
      </c>
      <c r="C59" s="36"/>
      <c r="D59" s="20">
        <v>55</v>
      </c>
      <c r="E59" s="21">
        <f t="shared" ca="1" si="14"/>
        <v>20089</v>
      </c>
      <c r="F59" s="44">
        <f t="shared" ca="1" si="4"/>
        <v>20453</v>
      </c>
      <c r="G59" s="22" t="s">
        <v>119</v>
      </c>
      <c r="H59" s="44">
        <f t="shared" ca="1" si="15"/>
        <v>20089</v>
      </c>
      <c r="I59" s="45">
        <f t="shared" ca="1" si="5"/>
        <v>0</v>
      </c>
      <c r="J59" s="45">
        <f t="shared" ca="1" si="6"/>
        <v>0</v>
      </c>
      <c r="K59" s="45">
        <f t="shared" ca="1" si="7"/>
        <v>0</v>
      </c>
      <c r="L59" s="45"/>
      <c r="M59" s="45">
        <f t="shared" ca="1" si="16"/>
        <v>0</v>
      </c>
      <c r="N59" s="257">
        <f t="shared" ca="1" si="8"/>
        <v>0</v>
      </c>
      <c r="O59" s="23"/>
      <c r="P59" s="255">
        <f t="shared" ca="1" si="9"/>
        <v>0</v>
      </c>
      <c r="Q59" s="163">
        <f t="shared" ca="1" si="10"/>
        <v>0</v>
      </c>
      <c r="R59" s="164">
        <f ca="1">NPV(Q58,K59:$K$244) + ($A$13+$A$14+$A$15)/POWER(1+Q58,$A$28-D59+1)</f>
        <v>0</v>
      </c>
      <c r="S59" s="164">
        <f ca="1">NPV(Q59,K59:$K$244) + ($A$13+$A$14+$A$15)/POWER(1+Q59,$A$28-D59+1)</f>
        <v>0</v>
      </c>
      <c r="T59" s="45">
        <f t="shared" ca="1" si="11"/>
        <v>0</v>
      </c>
      <c r="U59" s="45">
        <f t="shared" ca="1" si="17"/>
        <v>0</v>
      </c>
      <c r="V59" s="45">
        <f t="shared" ca="1" si="18"/>
        <v>0</v>
      </c>
      <c r="W59" s="45">
        <f t="shared" ca="1" si="12"/>
        <v>0</v>
      </c>
      <c r="X59" s="25">
        <f t="shared" ca="1" si="1"/>
        <v>0</v>
      </c>
      <c r="Z59" s="28">
        <f t="shared" ca="1" si="19"/>
        <v>0</v>
      </c>
      <c r="AA59" s="233"/>
      <c r="AB59" s="45">
        <f t="shared" ca="1" si="13"/>
        <v>0</v>
      </c>
      <c r="AC59" s="45">
        <f t="shared" ca="1" si="2"/>
        <v>0</v>
      </c>
      <c r="AD59" s="25">
        <f t="shared" ca="1" si="3"/>
        <v>0</v>
      </c>
    </row>
    <row r="60" spans="1:30" x14ac:dyDescent="0.35">
      <c r="C60" s="38"/>
      <c r="D60" s="20">
        <v>56</v>
      </c>
      <c r="E60" s="21">
        <f t="shared" ca="1" si="14"/>
        <v>20454</v>
      </c>
      <c r="F60" s="44">
        <f t="shared" ca="1" si="4"/>
        <v>20819</v>
      </c>
      <c r="G60" s="22" t="s">
        <v>119</v>
      </c>
      <c r="H60" s="44">
        <f t="shared" ca="1" si="15"/>
        <v>20454</v>
      </c>
      <c r="I60" s="45">
        <f t="shared" ca="1" si="5"/>
        <v>0</v>
      </c>
      <c r="J60" s="45">
        <f t="shared" ca="1" si="6"/>
        <v>0</v>
      </c>
      <c r="K60" s="45">
        <f t="shared" ca="1" si="7"/>
        <v>0</v>
      </c>
      <c r="L60" s="45"/>
      <c r="M60" s="45">
        <f t="shared" ca="1" si="16"/>
        <v>0</v>
      </c>
      <c r="N60" s="257">
        <f t="shared" ca="1" si="8"/>
        <v>0</v>
      </c>
      <c r="O60" s="23"/>
      <c r="P60" s="255">
        <f t="shared" ca="1" si="9"/>
        <v>0</v>
      </c>
      <c r="Q60" s="163">
        <f t="shared" ca="1" si="10"/>
        <v>0</v>
      </c>
      <c r="R60" s="164">
        <f ca="1">NPV(Q59,K60:$K$244) + ($A$13+$A$14+$A$15)/POWER(1+Q59,$A$28-D60+1)</f>
        <v>0</v>
      </c>
      <c r="S60" s="164">
        <f ca="1">NPV(Q60,K60:$K$244) + ($A$13+$A$14+$A$15)/POWER(1+Q60,$A$28-D60+1)</f>
        <v>0</v>
      </c>
      <c r="T60" s="45">
        <f t="shared" ca="1" si="11"/>
        <v>0</v>
      </c>
      <c r="U60" s="45">
        <f t="shared" ca="1" si="17"/>
        <v>0</v>
      </c>
      <c r="V60" s="45">
        <f t="shared" ca="1" si="18"/>
        <v>0</v>
      </c>
      <c r="W60" s="45">
        <f t="shared" ca="1" si="12"/>
        <v>0</v>
      </c>
      <c r="X60" s="25">
        <f t="shared" ca="1" si="1"/>
        <v>0</v>
      </c>
      <c r="Z60" s="28">
        <f t="shared" ca="1" si="19"/>
        <v>0</v>
      </c>
      <c r="AA60" s="233"/>
      <c r="AB60" s="45">
        <f t="shared" ca="1" si="13"/>
        <v>0</v>
      </c>
      <c r="AC60" s="45">
        <f t="shared" ca="1" si="2"/>
        <v>0</v>
      </c>
      <c r="AD60" s="25">
        <f t="shared" ca="1" si="3"/>
        <v>0</v>
      </c>
    </row>
    <row r="61" spans="1:30" x14ac:dyDescent="0.35">
      <c r="C61" s="38"/>
      <c r="D61" s="20">
        <v>57</v>
      </c>
      <c r="E61" s="21">
        <f t="shared" ca="1" si="14"/>
        <v>20820</v>
      </c>
      <c r="F61" s="44">
        <f t="shared" ca="1" si="4"/>
        <v>21184</v>
      </c>
      <c r="G61" s="22" t="s">
        <v>119</v>
      </c>
      <c r="H61" s="44">
        <f t="shared" ca="1" si="15"/>
        <v>20820</v>
      </c>
      <c r="I61" s="45">
        <f t="shared" ca="1" si="5"/>
        <v>0</v>
      </c>
      <c r="J61" s="45">
        <f t="shared" ca="1" si="6"/>
        <v>0</v>
      </c>
      <c r="K61" s="45">
        <f t="shared" ca="1" si="7"/>
        <v>0</v>
      </c>
      <c r="L61" s="45"/>
      <c r="M61" s="45">
        <f t="shared" ca="1" si="16"/>
        <v>0</v>
      </c>
      <c r="N61" s="257">
        <f t="shared" ca="1" si="8"/>
        <v>0</v>
      </c>
      <c r="O61" s="23"/>
      <c r="P61" s="255">
        <f t="shared" ca="1" si="9"/>
        <v>0</v>
      </c>
      <c r="Q61" s="163">
        <f t="shared" ca="1" si="10"/>
        <v>0</v>
      </c>
      <c r="R61" s="164">
        <f ca="1">NPV(Q60,K61:$K$244) + ($A$13+$A$14+$A$15)/POWER(1+Q60,$A$28-D61+1)</f>
        <v>0</v>
      </c>
      <c r="S61" s="164">
        <f ca="1">NPV(Q61,K61:$K$244) + ($A$13+$A$14+$A$15)/POWER(1+Q61,$A$28-D61+1)</f>
        <v>0</v>
      </c>
      <c r="T61" s="45">
        <f t="shared" ca="1" si="11"/>
        <v>0</v>
      </c>
      <c r="U61" s="45">
        <f t="shared" ca="1" si="17"/>
        <v>0</v>
      </c>
      <c r="V61" s="45">
        <f t="shared" ca="1" si="18"/>
        <v>0</v>
      </c>
      <c r="W61" s="45">
        <f t="shared" ca="1" si="12"/>
        <v>0</v>
      </c>
      <c r="X61" s="25">
        <f t="shared" ca="1" si="1"/>
        <v>0</v>
      </c>
      <c r="Z61" s="28">
        <f t="shared" ca="1" si="19"/>
        <v>0</v>
      </c>
      <c r="AA61" s="233"/>
      <c r="AB61" s="45">
        <f t="shared" ca="1" si="13"/>
        <v>0</v>
      </c>
      <c r="AC61" s="45">
        <f t="shared" ca="1" si="2"/>
        <v>0</v>
      </c>
      <c r="AD61" s="25">
        <f t="shared" ca="1" si="3"/>
        <v>0</v>
      </c>
    </row>
    <row r="62" spans="1:30" x14ac:dyDescent="0.35">
      <c r="C62" s="38"/>
      <c r="D62" s="20">
        <v>58</v>
      </c>
      <c r="E62" s="21">
        <f t="shared" ca="1" si="14"/>
        <v>21185</v>
      </c>
      <c r="F62" s="44">
        <f t="shared" ca="1" si="4"/>
        <v>21549</v>
      </c>
      <c r="G62" s="22" t="s">
        <v>119</v>
      </c>
      <c r="H62" s="44">
        <f t="shared" ca="1" si="15"/>
        <v>21185</v>
      </c>
      <c r="I62" s="45">
        <f t="shared" ca="1" si="5"/>
        <v>0</v>
      </c>
      <c r="J62" s="45">
        <f t="shared" ca="1" si="6"/>
        <v>0</v>
      </c>
      <c r="K62" s="45">
        <f t="shared" ca="1" si="7"/>
        <v>0</v>
      </c>
      <c r="L62" s="45"/>
      <c r="M62" s="45">
        <f t="shared" ca="1" si="16"/>
        <v>0</v>
      </c>
      <c r="N62" s="257">
        <f t="shared" ca="1" si="8"/>
        <v>0</v>
      </c>
      <c r="O62" s="23"/>
      <c r="P62" s="255">
        <f t="shared" ca="1" si="9"/>
        <v>0</v>
      </c>
      <c r="Q62" s="163">
        <f t="shared" ca="1" si="10"/>
        <v>0</v>
      </c>
      <c r="R62" s="164">
        <f ca="1">NPV(Q61,K62:$K$244) + ($A$13+$A$14+$A$15)/POWER(1+Q61,$A$28-D62+1)</f>
        <v>0</v>
      </c>
      <c r="S62" s="164">
        <f ca="1">NPV(Q62,K62:$K$244) + ($A$13+$A$14+$A$15)/POWER(1+Q62,$A$28-D62+1)</f>
        <v>0</v>
      </c>
      <c r="T62" s="45">
        <f t="shared" ca="1" si="11"/>
        <v>0</v>
      </c>
      <c r="U62" s="45">
        <f t="shared" ca="1" si="17"/>
        <v>0</v>
      </c>
      <c r="V62" s="45">
        <f t="shared" ca="1" si="18"/>
        <v>0</v>
      </c>
      <c r="W62" s="45">
        <f t="shared" ca="1" si="12"/>
        <v>0</v>
      </c>
      <c r="X62" s="25">
        <f t="shared" ca="1" si="1"/>
        <v>0</v>
      </c>
      <c r="Z62" s="28">
        <f t="shared" ca="1" si="19"/>
        <v>0</v>
      </c>
      <c r="AA62" s="233"/>
      <c r="AB62" s="45">
        <f t="shared" ca="1" si="13"/>
        <v>0</v>
      </c>
      <c r="AC62" s="45">
        <f t="shared" ca="1" si="2"/>
        <v>0</v>
      </c>
      <c r="AD62" s="25">
        <f t="shared" ca="1" si="3"/>
        <v>0</v>
      </c>
    </row>
    <row r="63" spans="1:30" x14ac:dyDescent="0.35">
      <c r="C63" s="38"/>
      <c r="D63" s="20">
        <v>59</v>
      </c>
      <c r="E63" s="21">
        <f t="shared" ca="1" si="14"/>
        <v>21550</v>
      </c>
      <c r="F63" s="44">
        <f t="shared" ca="1" si="4"/>
        <v>21914</v>
      </c>
      <c r="G63" s="22" t="s">
        <v>119</v>
      </c>
      <c r="H63" s="44">
        <f t="shared" ca="1" si="15"/>
        <v>21550</v>
      </c>
      <c r="I63" s="45">
        <f t="shared" ca="1" si="5"/>
        <v>0</v>
      </c>
      <c r="J63" s="45">
        <f t="shared" ca="1" si="6"/>
        <v>0</v>
      </c>
      <c r="K63" s="45">
        <f t="shared" ca="1" si="7"/>
        <v>0</v>
      </c>
      <c r="L63" s="45"/>
      <c r="M63" s="45">
        <f t="shared" ca="1" si="16"/>
        <v>0</v>
      </c>
      <c r="N63" s="257">
        <f t="shared" ca="1" si="8"/>
        <v>0</v>
      </c>
      <c r="O63" s="23"/>
      <c r="P63" s="255">
        <f t="shared" ca="1" si="9"/>
        <v>0</v>
      </c>
      <c r="Q63" s="163">
        <f t="shared" ca="1" si="10"/>
        <v>0</v>
      </c>
      <c r="R63" s="164">
        <f ca="1">NPV(Q62,K63:$K$244) + ($A$13+$A$14+$A$15)/POWER(1+Q62,$A$28-D63+1)</f>
        <v>0</v>
      </c>
      <c r="S63" s="164">
        <f ca="1">NPV(Q63,K63:$K$244) + ($A$13+$A$14+$A$15)/POWER(1+Q63,$A$28-D63+1)</f>
        <v>0</v>
      </c>
      <c r="T63" s="45">
        <f t="shared" ca="1" si="11"/>
        <v>0</v>
      </c>
      <c r="U63" s="45">
        <f t="shared" ca="1" si="17"/>
        <v>0</v>
      </c>
      <c r="V63" s="45">
        <f t="shared" ca="1" si="18"/>
        <v>0</v>
      </c>
      <c r="W63" s="45">
        <f t="shared" ca="1" si="12"/>
        <v>0</v>
      </c>
      <c r="X63" s="25">
        <f t="shared" ca="1" si="1"/>
        <v>0</v>
      </c>
      <c r="Z63" s="28">
        <f t="shared" ca="1" si="19"/>
        <v>0</v>
      </c>
      <c r="AA63" s="233"/>
      <c r="AB63" s="45">
        <f t="shared" ca="1" si="13"/>
        <v>0</v>
      </c>
      <c r="AC63" s="45">
        <f t="shared" ca="1" si="2"/>
        <v>0</v>
      </c>
      <c r="AD63" s="25">
        <f t="shared" ca="1" si="3"/>
        <v>0</v>
      </c>
    </row>
    <row r="64" spans="1:30" x14ac:dyDescent="0.35">
      <c r="C64" s="29"/>
      <c r="D64" s="20">
        <v>60</v>
      </c>
      <c r="E64" s="21">
        <f t="shared" ca="1" si="14"/>
        <v>21915</v>
      </c>
      <c r="F64" s="44">
        <f t="shared" ca="1" si="4"/>
        <v>22280</v>
      </c>
      <c r="G64" s="22" t="s">
        <v>119</v>
      </c>
      <c r="H64" s="44">
        <f t="shared" ca="1" si="15"/>
        <v>21915</v>
      </c>
      <c r="I64" s="45">
        <f t="shared" ca="1" si="5"/>
        <v>0</v>
      </c>
      <c r="J64" s="45">
        <f t="shared" ca="1" si="6"/>
        <v>0</v>
      </c>
      <c r="K64" s="45">
        <f t="shared" ca="1" si="7"/>
        <v>0</v>
      </c>
      <c r="L64" s="45"/>
      <c r="M64" s="45">
        <f t="shared" ca="1" si="16"/>
        <v>0</v>
      </c>
      <c r="N64" s="257">
        <f t="shared" ca="1" si="8"/>
        <v>0</v>
      </c>
      <c r="O64" s="23"/>
      <c r="P64" s="255">
        <f t="shared" ca="1" si="9"/>
        <v>0</v>
      </c>
      <c r="Q64" s="163">
        <f t="shared" ca="1" si="10"/>
        <v>0</v>
      </c>
      <c r="R64" s="164">
        <f ca="1">NPV(Q63,K64:$K$244) + ($A$13+$A$14+$A$15)/POWER(1+Q63,$A$28-D64+1)</f>
        <v>0</v>
      </c>
      <c r="S64" s="164">
        <f ca="1">NPV(Q64,K64:$K$244) + ($A$13+$A$14+$A$15)/POWER(1+Q64,$A$28-D64+1)</f>
        <v>0</v>
      </c>
      <c r="T64" s="45">
        <f t="shared" ca="1" si="11"/>
        <v>0</v>
      </c>
      <c r="U64" s="45">
        <f t="shared" ca="1" si="17"/>
        <v>0</v>
      </c>
      <c r="V64" s="45">
        <f t="shared" ca="1" si="18"/>
        <v>0</v>
      </c>
      <c r="W64" s="45">
        <f t="shared" ca="1" si="12"/>
        <v>0</v>
      </c>
      <c r="X64" s="25">
        <f t="shared" ca="1" si="1"/>
        <v>0</v>
      </c>
      <c r="Z64" s="28">
        <f t="shared" ca="1" si="19"/>
        <v>0</v>
      </c>
      <c r="AA64" s="233"/>
      <c r="AB64" s="45">
        <f t="shared" ca="1" si="13"/>
        <v>0</v>
      </c>
      <c r="AC64" s="45">
        <f t="shared" ca="1" si="2"/>
        <v>0</v>
      </c>
      <c r="AD64" s="25">
        <f t="shared" ca="1" si="3"/>
        <v>0</v>
      </c>
    </row>
    <row r="65" spans="4:30" x14ac:dyDescent="0.35">
      <c r="D65" s="20">
        <v>61</v>
      </c>
      <c r="E65" s="21">
        <f t="shared" ca="1" si="14"/>
        <v>22281</v>
      </c>
      <c r="F65" s="44">
        <f t="shared" ca="1" si="4"/>
        <v>22645</v>
      </c>
      <c r="G65" s="22" t="s">
        <v>119</v>
      </c>
      <c r="H65" s="44">
        <f t="shared" ca="1" si="15"/>
        <v>22281</v>
      </c>
      <c r="I65" s="45">
        <f t="shared" ca="1" si="5"/>
        <v>0</v>
      </c>
      <c r="J65" s="45">
        <f t="shared" ca="1" si="6"/>
        <v>0</v>
      </c>
      <c r="K65" s="45">
        <f t="shared" ca="1" si="7"/>
        <v>0</v>
      </c>
      <c r="L65" s="45"/>
      <c r="M65" s="45">
        <f t="shared" ca="1" si="16"/>
        <v>0</v>
      </c>
      <c r="N65" s="257">
        <f t="shared" ca="1" si="8"/>
        <v>0</v>
      </c>
      <c r="O65" s="23"/>
      <c r="P65" s="255">
        <f t="shared" ca="1" si="9"/>
        <v>0</v>
      </c>
      <c r="Q65" s="163">
        <f t="shared" ca="1" si="10"/>
        <v>0</v>
      </c>
      <c r="R65" s="164">
        <f ca="1">NPV(Q64,K65:$K$244) + ($A$13+$A$14+$A$15)/POWER(1+Q64,$A$28-D65+1)</f>
        <v>0</v>
      </c>
      <c r="S65" s="164">
        <f ca="1">NPV(Q65,K65:$K$244) + ($A$13+$A$14+$A$15)/POWER(1+Q65,$A$28-D65+1)</f>
        <v>0</v>
      </c>
      <c r="T65" s="45">
        <f t="shared" ca="1" si="11"/>
        <v>0</v>
      </c>
      <c r="U65" s="45">
        <f t="shared" ca="1" si="17"/>
        <v>0</v>
      </c>
      <c r="V65" s="45">
        <f t="shared" ca="1" si="18"/>
        <v>0</v>
      </c>
      <c r="W65" s="45">
        <f t="shared" ca="1" si="12"/>
        <v>0</v>
      </c>
      <c r="X65" s="25">
        <f t="shared" ca="1" si="1"/>
        <v>0</v>
      </c>
      <c r="Z65" s="28">
        <f t="shared" ca="1" si="19"/>
        <v>0</v>
      </c>
      <c r="AA65" s="233"/>
      <c r="AB65" s="45">
        <f t="shared" ca="1" si="13"/>
        <v>0</v>
      </c>
      <c r="AC65" s="45">
        <f t="shared" ca="1" si="2"/>
        <v>0</v>
      </c>
      <c r="AD65" s="25">
        <f t="shared" ca="1" si="3"/>
        <v>0</v>
      </c>
    </row>
    <row r="66" spans="4:30" x14ac:dyDescent="0.35">
      <c r="D66" s="20">
        <v>62</v>
      </c>
      <c r="E66" s="21">
        <f t="shared" ca="1" si="14"/>
        <v>22646</v>
      </c>
      <c r="F66" s="44">
        <f t="shared" ca="1" si="4"/>
        <v>23010</v>
      </c>
      <c r="G66" s="22" t="s">
        <v>119</v>
      </c>
      <c r="H66" s="44">
        <f t="shared" ca="1" si="15"/>
        <v>22646</v>
      </c>
      <c r="I66" s="45">
        <f t="shared" ca="1" si="5"/>
        <v>0</v>
      </c>
      <c r="J66" s="45">
        <f t="shared" ca="1" si="6"/>
        <v>0</v>
      </c>
      <c r="K66" s="45">
        <f t="shared" ca="1" si="7"/>
        <v>0</v>
      </c>
      <c r="L66" s="45"/>
      <c r="M66" s="45">
        <f t="shared" ca="1" si="16"/>
        <v>0</v>
      </c>
      <c r="N66" s="257">
        <f t="shared" ca="1" si="8"/>
        <v>0</v>
      </c>
      <c r="O66" s="23"/>
      <c r="P66" s="255">
        <f t="shared" ca="1" si="9"/>
        <v>0</v>
      </c>
      <c r="Q66" s="163">
        <f t="shared" ca="1" si="10"/>
        <v>0</v>
      </c>
      <c r="R66" s="164">
        <f ca="1">NPV(Q65,K66:$K$244) + ($A$13+$A$14+$A$15)/POWER(1+Q65,$A$28-D66+1)</f>
        <v>0</v>
      </c>
      <c r="S66" s="164">
        <f ca="1">NPV(Q66,K66:$K$244) + ($A$13+$A$14+$A$15)/POWER(1+Q66,$A$28-D66+1)</f>
        <v>0</v>
      </c>
      <c r="T66" s="45">
        <f t="shared" ca="1" si="11"/>
        <v>0</v>
      </c>
      <c r="U66" s="45">
        <f t="shared" ca="1" si="17"/>
        <v>0</v>
      </c>
      <c r="V66" s="45">
        <f t="shared" ca="1" si="18"/>
        <v>0</v>
      </c>
      <c r="W66" s="45">
        <f t="shared" ca="1" si="12"/>
        <v>0</v>
      </c>
      <c r="X66" s="25">
        <f t="shared" ca="1" si="1"/>
        <v>0</v>
      </c>
      <c r="Z66" s="28">
        <f t="shared" ca="1" si="19"/>
        <v>0</v>
      </c>
      <c r="AA66" s="233"/>
      <c r="AB66" s="45">
        <f t="shared" ca="1" si="13"/>
        <v>0</v>
      </c>
      <c r="AC66" s="45">
        <f t="shared" ca="1" si="2"/>
        <v>0</v>
      </c>
      <c r="AD66" s="25">
        <f t="shared" ca="1" si="3"/>
        <v>0</v>
      </c>
    </row>
    <row r="67" spans="4:30" x14ac:dyDescent="0.35">
      <c r="D67" s="20">
        <v>63</v>
      </c>
      <c r="E67" s="21">
        <f t="shared" ca="1" si="14"/>
        <v>23011</v>
      </c>
      <c r="F67" s="44">
        <f t="shared" ca="1" si="4"/>
        <v>23375</v>
      </c>
      <c r="G67" s="22" t="s">
        <v>119</v>
      </c>
      <c r="H67" s="44">
        <f t="shared" ca="1" si="15"/>
        <v>23011</v>
      </c>
      <c r="I67" s="45">
        <f t="shared" ca="1" si="5"/>
        <v>0</v>
      </c>
      <c r="J67" s="45">
        <f t="shared" ca="1" si="6"/>
        <v>0</v>
      </c>
      <c r="K67" s="45">
        <f t="shared" ca="1" si="7"/>
        <v>0</v>
      </c>
      <c r="L67" s="45"/>
      <c r="M67" s="45">
        <f t="shared" ca="1" si="16"/>
        <v>0</v>
      </c>
      <c r="N67" s="257">
        <f t="shared" ca="1" si="8"/>
        <v>0</v>
      </c>
      <c r="O67" s="23"/>
      <c r="P67" s="255">
        <f t="shared" ca="1" si="9"/>
        <v>0</v>
      </c>
      <c r="Q67" s="163">
        <f t="shared" ca="1" si="10"/>
        <v>0</v>
      </c>
      <c r="R67" s="164">
        <f ca="1">NPV(Q66,K67:$K$244) + ($A$13+$A$14+$A$15)/POWER(1+Q66,$A$28-D67+1)</f>
        <v>0</v>
      </c>
      <c r="S67" s="164">
        <f ca="1">NPV(Q67,K67:$K$244) + ($A$13+$A$14+$A$15)/POWER(1+Q67,$A$28-D67+1)</f>
        <v>0</v>
      </c>
      <c r="T67" s="45">
        <f t="shared" ca="1" si="11"/>
        <v>0</v>
      </c>
      <c r="U67" s="45">
        <f t="shared" ca="1" si="17"/>
        <v>0</v>
      </c>
      <c r="V67" s="45">
        <f t="shared" ca="1" si="18"/>
        <v>0</v>
      </c>
      <c r="W67" s="45">
        <f t="shared" ca="1" si="12"/>
        <v>0</v>
      </c>
      <c r="X67" s="25">
        <f t="shared" ca="1" si="1"/>
        <v>0</v>
      </c>
      <c r="Z67" s="28">
        <f t="shared" ca="1" si="19"/>
        <v>0</v>
      </c>
      <c r="AA67" s="233"/>
      <c r="AB67" s="45">
        <f t="shared" ca="1" si="13"/>
        <v>0</v>
      </c>
      <c r="AC67" s="45">
        <f t="shared" ca="1" si="2"/>
        <v>0</v>
      </c>
      <c r="AD67" s="25">
        <f t="shared" ca="1" si="3"/>
        <v>0</v>
      </c>
    </row>
    <row r="68" spans="4:30" x14ac:dyDescent="0.35">
      <c r="D68" s="20">
        <v>64</v>
      </c>
      <c r="E68" s="21">
        <f t="shared" ca="1" si="14"/>
        <v>23376</v>
      </c>
      <c r="F68" s="44">
        <f t="shared" ca="1" si="4"/>
        <v>23741</v>
      </c>
      <c r="G68" s="22" t="s">
        <v>119</v>
      </c>
      <c r="H68" s="44">
        <f t="shared" ca="1" si="15"/>
        <v>23376</v>
      </c>
      <c r="I68" s="45">
        <f t="shared" ca="1" si="5"/>
        <v>0</v>
      </c>
      <c r="J68" s="45">
        <f t="shared" ca="1" si="6"/>
        <v>0</v>
      </c>
      <c r="K68" s="45">
        <f t="shared" ca="1" si="7"/>
        <v>0</v>
      </c>
      <c r="L68" s="45"/>
      <c r="M68" s="45">
        <f t="shared" ca="1" si="16"/>
        <v>0</v>
      </c>
      <c r="N68" s="257">
        <f t="shared" ca="1" si="8"/>
        <v>0</v>
      </c>
      <c r="O68" s="23"/>
      <c r="P68" s="255">
        <f t="shared" ca="1" si="9"/>
        <v>0</v>
      </c>
      <c r="Q68" s="163">
        <f t="shared" ca="1" si="10"/>
        <v>0</v>
      </c>
      <c r="R68" s="164">
        <f ca="1">NPV(Q67,K68:$K$244) + ($A$13+$A$14+$A$15)/POWER(1+Q67,$A$28-D68+1)</f>
        <v>0</v>
      </c>
      <c r="S68" s="164">
        <f ca="1">NPV(Q68,K68:$K$244) + ($A$13+$A$14+$A$15)/POWER(1+Q68,$A$28-D68+1)</f>
        <v>0</v>
      </c>
      <c r="T68" s="45">
        <f t="shared" ca="1" si="11"/>
        <v>0</v>
      </c>
      <c r="U68" s="45">
        <f t="shared" ca="1" si="17"/>
        <v>0</v>
      </c>
      <c r="V68" s="45">
        <f t="shared" ca="1" si="18"/>
        <v>0</v>
      </c>
      <c r="W68" s="45">
        <f t="shared" ca="1" si="12"/>
        <v>0</v>
      </c>
      <c r="X68" s="25">
        <f t="shared" ref="X68:X131" ca="1" si="20">T68+W68+U68+V68</f>
        <v>0</v>
      </c>
      <c r="Z68" s="28">
        <f t="shared" ca="1" si="19"/>
        <v>0</v>
      </c>
      <c r="AA68" s="233"/>
      <c r="AB68" s="45">
        <f t="shared" ca="1" si="13"/>
        <v>0</v>
      </c>
      <c r="AC68" s="45">
        <f t="shared" ref="AC68:AC131" ca="1" si="21">W68</f>
        <v>0</v>
      </c>
      <c r="AD68" s="25">
        <f t="shared" ref="AD68:AD131" ca="1" si="22">Z68-AA68-AB68+AC68</f>
        <v>0</v>
      </c>
    </row>
    <row r="69" spans="4:30" x14ac:dyDescent="0.35">
      <c r="D69" s="20">
        <v>65</v>
      </c>
      <c r="E69" s="21">
        <f t="shared" ca="1" si="14"/>
        <v>23742</v>
      </c>
      <c r="F69" s="44">
        <f t="shared" ref="F69:F132" ca="1" si="23">E70-1</f>
        <v>24106</v>
      </c>
      <c r="G69" s="22" t="s">
        <v>119</v>
      </c>
      <c r="H69" s="44">
        <f t="shared" ca="1" si="15"/>
        <v>23742</v>
      </c>
      <c r="I69" s="45">
        <f t="shared" ref="I69:I132" ca="1" si="24">IF(D69&gt;$A$28,0,$A$9)</f>
        <v>0</v>
      </c>
      <c r="J69" s="45">
        <f t="shared" ref="J69:J132" ca="1" si="25">IF(D69&gt;$A$28,0,$A$10)</f>
        <v>0</v>
      </c>
      <c r="K69" s="45">
        <f t="shared" ref="K69:K132" ca="1" si="26">IF(D69&gt;$A$28,0,$A$11)</f>
        <v>0</v>
      </c>
      <c r="L69" s="45"/>
      <c r="M69" s="45">
        <f t="shared" ca="1" si="16"/>
        <v>0</v>
      </c>
      <c r="N69" s="257">
        <f t="shared" ref="N69:N132" ca="1" si="27">$A$6</f>
        <v>0</v>
      </c>
      <c r="O69" s="23"/>
      <c r="P69" s="255">
        <f t="shared" ref="P69:P132" ca="1" si="28">$A$7</f>
        <v>0</v>
      </c>
      <c r="Q69" s="163">
        <f t="shared" ref="Q69:Q132" ca="1" si="29">$A$8</f>
        <v>0</v>
      </c>
      <c r="R69" s="164">
        <f ca="1">NPV(Q68,K69:$K$244) + ($A$13+$A$14+$A$15)/POWER(1+Q68,$A$28-D69+1)</f>
        <v>0</v>
      </c>
      <c r="S69" s="164">
        <f ca="1">NPV(Q69,K69:$K$244) + ($A$13+$A$14+$A$15)/POWER(1+Q69,$A$28-D69+1)</f>
        <v>0</v>
      </c>
      <c r="T69" s="45">
        <f t="shared" ref="T69:T132" ca="1" si="30">IF(ISBLANK(G69),0,X68)</f>
        <v>0</v>
      </c>
      <c r="U69" s="45">
        <f t="shared" ca="1" si="17"/>
        <v>0</v>
      </c>
      <c r="V69" s="45">
        <f t="shared" ca="1" si="18"/>
        <v>0</v>
      </c>
      <c r="W69" s="45">
        <f t="shared" ref="W69:W132" ca="1" si="31">S69-R69</f>
        <v>0</v>
      </c>
      <c r="X69" s="25">
        <f t="shared" ca="1" si="20"/>
        <v>0</v>
      </c>
      <c r="Z69" s="28">
        <f t="shared" ca="1" si="19"/>
        <v>0</v>
      </c>
      <c r="AA69" s="233"/>
      <c r="AB69" s="45">
        <f t="shared" ref="AB69:AB132" ca="1" si="32">IFERROR(Z69/($A$42-D69+1),0)</f>
        <v>0</v>
      </c>
      <c r="AC69" s="45">
        <f t="shared" ca="1" si="21"/>
        <v>0</v>
      </c>
      <c r="AD69" s="25">
        <f t="shared" ca="1" si="22"/>
        <v>0</v>
      </c>
    </row>
    <row r="70" spans="4:30" x14ac:dyDescent="0.35">
      <c r="D70" s="20">
        <v>66</v>
      </c>
      <c r="E70" s="21">
        <f t="shared" ref="E70:E133" ca="1" si="33">EOMONTH(H70,0)</f>
        <v>24107</v>
      </c>
      <c r="F70" s="44">
        <f t="shared" ca="1" si="23"/>
        <v>24471</v>
      </c>
      <c r="G70" s="22" t="s">
        <v>119</v>
      </c>
      <c r="H70" s="44">
        <f t="shared" ref="H70:H133" ca="1" si="34">EDATE(H69,12)</f>
        <v>24107</v>
      </c>
      <c r="I70" s="45">
        <f t="shared" ca="1" si="24"/>
        <v>0</v>
      </c>
      <c r="J70" s="45">
        <f t="shared" ca="1" si="25"/>
        <v>0</v>
      </c>
      <c r="K70" s="45">
        <f t="shared" ca="1" si="26"/>
        <v>0</v>
      </c>
      <c r="L70" s="45"/>
      <c r="M70" s="45">
        <f t="shared" ref="M70:M133" ca="1" si="35">K70+L70</f>
        <v>0</v>
      </c>
      <c r="N70" s="257">
        <f t="shared" ca="1" si="27"/>
        <v>0</v>
      </c>
      <c r="O70" s="23"/>
      <c r="P70" s="255">
        <f t="shared" ca="1" si="28"/>
        <v>0</v>
      </c>
      <c r="Q70" s="163">
        <f t="shared" ca="1" si="29"/>
        <v>0</v>
      </c>
      <c r="R70" s="164">
        <f ca="1">NPV(Q69,K70:$K$244) + ($A$13+$A$14+$A$15)/POWER(1+Q69,$A$28-D70+1)</f>
        <v>0</v>
      </c>
      <c r="S70" s="164">
        <f ca="1">NPV(Q70,K70:$K$244) + ($A$13+$A$14+$A$15)/POWER(1+Q70,$A$28-D70+1)</f>
        <v>0</v>
      </c>
      <c r="T70" s="45">
        <f t="shared" ca="1" si="30"/>
        <v>0</v>
      </c>
      <c r="U70" s="45">
        <f t="shared" ref="U70:U133" ca="1" si="36">S70*Q70</f>
        <v>0</v>
      </c>
      <c r="V70" s="45">
        <f t="shared" ref="V70:V133" ca="1" si="37">-(K70+L70)</f>
        <v>0</v>
      </c>
      <c r="W70" s="45">
        <f t="shared" ca="1" si="31"/>
        <v>0</v>
      </c>
      <c r="X70" s="25">
        <f t="shared" ca="1" si="20"/>
        <v>0</v>
      </c>
      <c r="Z70" s="28">
        <f t="shared" ref="Z70:Z133" ca="1" si="38">AD69</f>
        <v>0</v>
      </c>
      <c r="AA70" s="233"/>
      <c r="AB70" s="45">
        <f t="shared" ca="1" si="32"/>
        <v>0</v>
      </c>
      <c r="AC70" s="45">
        <f t="shared" ca="1" si="21"/>
        <v>0</v>
      </c>
      <c r="AD70" s="25">
        <f t="shared" ca="1" si="22"/>
        <v>0</v>
      </c>
    </row>
    <row r="71" spans="4:30" x14ac:dyDescent="0.35">
      <c r="D71" s="20">
        <v>67</v>
      </c>
      <c r="E71" s="21">
        <f t="shared" ca="1" si="33"/>
        <v>24472</v>
      </c>
      <c r="F71" s="44">
        <f t="shared" ca="1" si="23"/>
        <v>24836</v>
      </c>
      <c r="G71" s="22" t="s">
        <v>119</v>
      </c>
      <c r="H71" s="44">
        <f t="shared" ca="1" si="34"/>
        <v>24472</v>
      </c>
      <c r="I71" s="45">
        <f t="shared" ca="1" si="24"/>
        <v>0</v>
      </c>
      <c r="J71" s="45">
        <f t="shared" ca="1" si="25"/>
        <v>0</v>
      </c>
      <c r="K71" s="45">
        <f t="shared" ca="1" si="26"/>
        <v>0</v>
      </c>
      <c r="L71" s="45"/>
      <c r="M71" s="45">
        <f t="shared" ca="1" si="35"/>
        <v>0</v>
      </c>
      <c r="N71" s="257">
        <f t="shared" ca="1" si="27"/>
        <v>0</v>
      </c>
      <c r="O71" s="23"/>
      <c r="P71" s="255">
        <f t="shared" ca="1" si="28"/>
        <v>0</v>
      </c>
      <c r="Q71" s="163">
        <f t="shared" ca="1" si="29"/>
        <v>0</v>
      </c>
      <c r="R71" s="164">
        <f ca="1">NPV(Q70,K71:$K$244) + ($A$13+$A$14+$A$15)/POWER(1+Q70,$A$28-D71+1)</f>
        <v>0</v>
      </c>
      <c r="S71" s="164">
        <f ca="1">NPV(Q71,K71:$K$244) + ($A$13+$A$14+$A$15)/POWER(1+Q71,$A$28-D71+1)</f>
        <v>0</v>
      </c>
      <c r="T71" s="45">
        <f t="shared" ca="1" si="30"/>
        <v>0</v>
      </c>
      <c r="U71" s="45">
        <f t="shared" ca="1" si="36"/>
        <v>0</v>
      </c>
      <c r="V71" s="45">
        <f t="shared" ca="1" si="37"/>
        <v>0</v>
      </c>
      <c r="W71" s="45">
        <f t="shared" ca="1" si="31"/>
        <v>0</v>
      </c>
      <c r="X71" s="25">
        <f t="shared" ca="1" si="20"/>
        <v>0</v>
      </c>
      <c r="Z71" s="28">
        <f t="shared" ca="1" si="38"/>
        <v>0</v>
      </c>
      <c r="AA71" s="233"/>
      <c r="AB71" s="45">
        <f t="shared" ca="1" si="32"/>
        <v>0</v>
      </c>
      <c r="AC71" s="45">
        <f t="shared" ca="1" si="21"/>
        <v>0</v>
      </c>
      <c r="AD71" s="25">
        <f t="shared" ca="1" si="22"/>
        <v>0</v>
      </c>
    </row>
    <row r="72" spans="4:30" x14ac:dyDescent="0.35">
      <c r="D72" s="20">
        <v>68</v>
      </c>
      <c r="E72" s="21">
        <f t="shared" ca="1" si="33"/>
        <v>24837</v>
      </c>
      <c r="F72" s="44">
        <f t="shared" ca="1" si="23"/>
        <v>25202</v>
      </c>
      <c r="G72" s="22" t="s">
        <v>119</v>
      </c>
      <c r="H72" s="44">
        <f t="shared" ca="1" si="34"/>
        <v>24837</v>
      </c>
      <c r="I72" s="45">
        <f t="shared" ca="1" si="24"/>
        <v>0</v>
      </c>
      <c r="J72" s="45">
        <f t="shared" ca="1" si="25"/>
        <v>0</v>
      </c>
      <c r="K72" s="45">
        <f t="shared" ca="1" si="26"/>
        <v>0</v>
      </c>
      <c r="L72" s="45"/>
      <c r="M72" s="45">
        <f t="shared" ca="1" si="35"/>
        <v>0</v>
      </c>
      <c r="N72" s="257">
        <f t="shared" ca="1" si="27"/>
        <v>0</v>
      </c>
      <c r="O72" s="23"/>
      <c r="P72" s="255">
        <f t="shared" ca="1" si="28"/>
        <v>0</v>
      </c>
      <c r="Q72" s="163">
        <f t="shared" ca="1" si="29"/>
        <v>0</v>
      </c>
      <c r="R72" s="164">
        <f ca="1">NPV(Q71,K72:$K$244) + ($A$13+$A$14+$A$15)/POWER(1+Q71,$A$28-D72+1)</f>
        <v>0</v>
      </c>
      <c r="S72" s="164">
        <f ca="1">NPV(Q72,K72:$K$244) + ($A$13+$A$14+$A$15)/POWER(1+Q72,$A$28-D72+1)</f>
        <v>0</v>
      </c>
      <c r="T72" s="45">
        <f t="shared" ca="1" si="30"/>
        <v>0</v>
      </c>
      <c r="U72" s="45">
        <f t="shared" ca="1" si="36"/>
        <v>0</v>
      </c>
      <c r="V72" s="45">
        <f t="shared" ca="1" si="37"/>
        <v>0</v>
      </c>
      <c r="W72" s="45">
        <f t="shared" ca="1" si="31"/>
        <v>0</v>
      </c>
      <c r="X72" s="25">
        <f t="shared" ca="1" si="20"/>
        <v>0</v>
      </c>
      <c r="Z72" s="28">
        <f t="shared" ca="1" si="38"/>
        <v>0</v>
      </c>
      <c r="AA72" s="233"/>
      <c r="AB72" s="45">
        <f t="shared" ca="1" si="32"/>
        <v>0</v>
      </c>
      <c r="AC72" s="45">
        <f t="shared" ca="1" si="21"/>
        <v>0</v>
      </c>
      <c r="AD72" s="25">
        <f t="shared" ca="1" si="22"/>
        <v>0</v>
      </c>
    </row>
    <row r="73" spans="4:30" x14ac:dyDescent="0.35">
      <c r="D73" s="20">
        <v>69</v>
      </c>
      <c r="E73" s="21">
        <f t="shared" ca="1" si="33"/>
        <v>25203</v>
      </c>
      <c r="F73" s="44">
        <f t="shared" ca="1" si="23"/>
        <v>25567</v>
      </c>
      <c r="G73" s="22" t="s">
        <v>119</v>
      </c>
      <c r="H73" s="44">
        <f t="shared" ca="1" si="34"/>
        <v>25203</v>
      </c>
      <c r="I73" s="45">
        <f t="shared" ca="1" si="24"/>
        <v>0</v>
      </c>
      <c r="J73" s="45">
        <f t="shared" ca="1" si="25"/>
        <v>0</v>
      </c>
      <c r="K73" s="45">
        <f t="shared" ca="1" si="26"/>
        <v>0</v>
      </c>
      <c r="L73" s="45"/>
      <c r="M73" s="45">
        <f t="shared" ca="1" si="35"/>
        <v>0</v>
      </c>
      <c r="N73" s="257">
        <f t="shared" ca="1" si="27"/>
        <v>0</v>
      </c>
      <c r="O73" s="23"/>
      <c r="P73" s="255">
        <f t="shared" ca="1" si="28"/>
        <v>0</v>
      </c>
      <c r="Q73" s="163">
        <f t="shared" ca="1" si="29"/>
        <v>0</v>
      </c>
      <c r="R73" s="164">
        <f ca="1">NPV(Q72,K73:$K$244) + ($A$13+$A$14+$A$15)/POWER(1+Q72,$A$28-D73+1)</f>
        <v>0</v>
      </c>
      <c r="S73" s="164">
        <f ca="1">NPV(Q73,K73:$K$244) + ($A$13+$A$14+$A$15)/POWER(1+Q73,$A$28-D73+1)</f>
        <v>0</v>
      </c>
      <c r="T73" s="45">
        <f t="shared" ca="1" si="30"/>
        <v>0</v>
      </c>
      <c r="U73" s="45">
        <f t="shared" ca="1" si="36"/>
        <v>0</v>
      </c>
      <c r="V73" s="45">
        <f t="shared" ca="1" si="37"/>
        <v>0</v>
      </c>
      <c r="W73" s="45">
        <f t="shared" ca="1" si="31"/>
        <v>0</v>
      </c>
      <c r="X73" s="25">
        <f t="shared" ca="1" si="20"/>
        <v>0</v>
      </c>
      <c r="Z73" s="28">
        <f t="shared" ca="1" si="38"/>
        <v>0</v>
      </c>
      <c r="AA73" s="233"/>
      <c r="AB73" s="45">
        <f t="shared" ca="1" si="32"/>
        <v>0</v>
      </c>
      <c r="AC73" s="45">
        <f t="shared" ca="1" si="21"/>
        <v>0</v>
      </c>
      <c r="AD73" s="25">
        <f t="shared" ca="1" si="22"/>
        <v>0</v>
      </c>
    </row>
    <row r="74" spans="4:30" x14ac:dyDescent="0.35">
      <c r="D74" s="20">
        <v>70</v>
      </c>
      <c r="E74" s="21">
        <f t="shared" ca="1" si="33"/>
        <v>25568</v>
      </c>
      <c r="F74" s="44">
        <f t="shared" ca="1" si="23"/>
        <v>25932</v>
      </c>
      <c r="G74" s="22" t="s">
        <v>119</v>
      </c>
      <c r="H74" s="44">
        <f t="shared" ca="1" si="34"/>
        <v>25568</v>
      </c>
      <c r="I74" s="45">
        <f t="shared" ca="1" si="24"/>
        <v>0</v>
      </c>
      <c r="J74" s="45">
        <f t="shared" ca="1" si="25"/>
        <v>0</v>
      </c>
      <c r="K74" s="45">
        <f t="shared" ca="1" si="26"/>
        <v>0</v>
      </c>
      <c r="L74" s="45"/>
      <c r="M74" s="45">
        <f t="shared" ca="1" si="35"/>
        <v>0</v>
      </c>
      <c r="N74" s="257">
        <f t="shared" ca="1" si="27"/>
        <v>0</v>
      </c>
      <c r="O74" s="23"/>
      <c r="P74" s="255">
        <f t="shared" ca="1" si="28"/>
        <v>0</v>
      </c>
      <c r="Q74" s="163">
        <f t="shared" ca="1" si="29"/>
        <v>0</v>
      </c>
      <c r="R74" s="164">
        <f ca="1">NPV(Q73,K74:$K$244) + ($A$13+$A$14+$A$15)/POWER(1+Q73,$A$28-D74+1)</f>
        <v>0</v>
      </c>
      <c r="S74" s="164">
        <f ca="1">NPV(Q74,K74:$K$244) + ($A$13+$A$14+$A$15)/POWER(1+Q74,$A$28-D74+1)</f>
        <v>0</v>
      </c>
      <c r="T74" s="45">
        <f t="shared" ca="1" si="30"/>
        <v>0</v>
      </c>
      <c r="U74" s="45">
        <f t="shared" ca="1" si="36"/>
        <v>0</v>
      </c>
      <c r="V74" s="45">
        <f t="shared" ca="1" si="37"/>
        <v>0</v>
      </c>
      <c r="W74" s="45">
        <f t="shared" ca="1" si="31"/>
        <v>0</v>
      </c>
      <c r="X74" s="25">
        <f t="shared" ca="1" si="20"/>
        <v>0</v>
      </c>
      <c r="Z74" s="28">
        <f t="shared" ca="1" si="38"/>
        <v>0</v>
      </c>
      <c r="AA74" s="233"/>
      <c r="AB74" s="45">
        <f t="shared" ca="1" si="32"/>
        <v>0</v>
      </c>
      <c r="AC74" s="45">
        <f t="shared" ca="1" si="21"/>
        <v>0</v>
      </c>
      <c r="AD74" s="25">
        <f t="shared" ca="1" si="22"/>
        <v>0</v>
      </c>
    </row>
    <row r="75" spans="4:30" x14ac:dyDescent="0.35">
      <c r="D75" s="20">
        <v>71</v>
      </c>
      <c r="E75" s="21">
        <f t="shared" ca="1" si="33"/>
        <v>25933</v>
      </c>
      <c r="F75" s="44">
        <f t="shared" ca="1" si="23"/>
        <v>26297</v>
      </c>
      <c r="G75" s="22" t="s">
        <v>119</v>
      </c>
      <c r="H75" s="44">
        <f t="shared" ca="1" si="34"/>
        <v>25933</v>
      </c>
      <c r="I75" s="45">
        <f t="shared" ca="1" si="24"/>
        <v>0</v>
      </c>
      <c r="J75" s="45">
        <f t="shared" ca="1" si="25"/>
        <v>0</v>
      </c>
      <c r="K75" s="45">
        <f t="shared" ca="1" si="26"/>
        <v>0</v>
      </c>
      <c r="L75" s="45"/>
      <c r="M75" s="45">
        <f t="shared" ca="1" si="35"/>
        <v>0</v>
      </c>
      <c r="N75" s="257">
        <f t="shared" ca="1" si="27"/>
        <v>0</v>
      </c>
      <c r="O75" s="23"/>
      <c r="P75" s="255">
        <f t="shared" ca="1" si="28"/>
        <v>0</v>
      </c>
      <c r="Q75" s="163">
        <f t="shared" ca="1" si="29"/>
        <v>0</v>
      </c>
      <c r="R75" s="164">
        <f ca="1">NPV(Q74,K75:$K$244) + ($A$13+$A$14+$A$15)/POWER(1+Q74,$A$28-D75+1)</f>
        <v>0</v>
      </c>
      <c r="S75" s="164">
        <f ca="1">NPV(Q75,K75:$K$244) + ($A$13+$A$14+$A$15)/POWER(1+Q75,$A$28-D75+1)</f>
        <v>0</v>
      </c>
      <c r="T75" s="45">
        <f t="shared" ca="1" si="30"/>
        <v>0</v>
      </c>
      <c r="U75" s="45">
        <f t="shared" ca="1" si="36"/>
        <v>0</v>
      </c>
      <c r="V75" s="45">
        <f t="shared" ca="1" si="37"/>
        <v>0</v>
      </c>
      <c r="W75" s="45">
        <f t="shared" ca="1" si="31"/>
        <v>0</v>
      </c>
      <c r="X75" s="25">
        <f t="shared" ca="1" si="20"/>
        <v>0</v>
      </c>
      <c r="Z75" s="28">
        <f t="shared" ca="1" si="38"/>
        <v>0</v>
      </c>
      <c r="AA75" s="233"/>
      <c r="AB75" s="45">
        <f t="shared" ca="1" si="32"/>
        <v>0</v>
      </c>
      <c r="AC75" s="45">
        <f t="shared" ca="1" si="21"/>
        <v>0</v>
      </c>
      <c r="AD75" s="25">
        <f t="shared" ca="1" si="22"/>
        <v>0</v>
      </c>
    </row>
    <row r="76" spans="4:30" x14ac:dyDescent="0.35">
      <c r="D76" s="20">
        <v>72</v>
      </c>
      <c r="E76" s="21">
        <f t="shared" ca="1" si="33"/>
        <v>26298</v>
      </c>
      <c r="F76" s="44">
        <f t="shared" ca="1" si="23"/>
        <v>26663</v>
      </c>
      <c r="G76" s="22" t="s">
        <v>119</v>
      </c>
      <c r="H76" s="44">
        <f t="shared" ca="1" si="34"/>
        <v>26298</v>
      </c>
      <c r="I76" s="45">
        <f t="shared" ca="1" si="24"/>
        <v>0</v>
      </c>
      <c r="J76" s="45">
        <f t="shared" ca="1" si="25"/>
        <v>0</v>
      </c>
      <c r="K76" s="45">
        <f t="shared" ca="1" si="26"/>
        <v>0</v>
      </c>
      <c r="L76" s="45"/>
      <c r="M76" s="45">
        <f t="shared" ca="1" si="35"/>
        <v>0</v>
      </c>
      <c r="N76" s="257">
        <f t="shared" ca="1" si="27"/>
        <v>0</v>
      </c>
      <c r="O76" s="23"/>
      <c r="P76" s="255">
        <f t="shared" ca="1" si="28"/>
        <v>0</v>
      </c>
      <c r="Q76" s="163">
        <f t="shared" ca="1" si="29"/>
        <v>0</v>
      </c>
      <c r="R76" s="164">
        <f ca="1">NPV(Q75,K76:$K$244) + ($A$13+$A$14+$A$15)/POWER(1+Q75,$A$28-D76+1)</f>
        <v>0</v>
      </c>
      <c r="S76" s="164">
        <f ca="1">NPV(Q76,K76:$K$244) + ($A$13+$A$14+$A$15)/POWER(1+Q76,$A$28-D76+1)</f>
        <v>0</v>
      </c>
      <c r="T76" s="45">
        <f t="shared" ca="1" si="30"/>
        <v>0</v>
      </c>
      <c r="U76" s="45">
        <f t="shared" ca="1" si="36"/>
        <v>0</v>
      </c>
      <c r="V76" s="45">
        <f t="shared" ca="1" si="37"/>
        <v>0</v>
      </c>
      <c r="W76" s="45">
        <f t="shared" ca="1" si="31"/>
        <v>0</v>
      </c>
      <c r="X76" s="25">
        <f t="shared" ca="1" si="20"/>
        <v>0</v>
      </c>
      <c r="Z76" s="28">
        <f t="shared" ca="1" si="38"/>
        <v>0</v>
      </c>
      <c r="AA76" s="233"/>
      <c r="AB76" s="45">
        <f t="shared" ca="1" si="32"/>
        <v>0</v>
      </c>
      <c r="AC76" s="45">
        <f t="shared" ca="1" si="21"/>
        <v>0</v>
      </c>
      <c r="AD76" s="25">
        <f t="shared" ca="1" si="22"/>
        <v>0</v>
      </c>
    </row>
    <row r="77" spans="4:30" x14ac:dyDescent="0.35">
      <c r="D77" s="20">
        <v>73</v>
      </c>
      <c r="E77" s="21">
        <f t="shared" ca="1" si="33"/>
        <v>26664</v>
      </c>
      <c r="F77" s="44">
        <f t="shared" ca="1" si="23"/>
        <v>27028</v>
      </c>
      <c r="G77" s="22" t="s">
        <v>119</v>
      </c>
      <c r="H77" s="44">
        <f t="shared" ca="1" si="34"/>
        <v>26664</v>
      </c>
      <c r="I77" s="45">
        <f t="shared" ca="1" si="24"/>
        <v>0</v>
      </c>
      <c r="J77" s="45">
        <f t="shared" ca="1" si="25"/>
        <v>0</v>
      </c>
      <c r="K77" s="45">
        <f t="shared" ca="1" si="26"/>
        <v>0</v>
      </c>
      <c r="L77" s="45"/>
      <c r="M77" s="45">
        <f t="shared" ca="1" si="35"/>
        <v>0</v>
      </c>
      <c r="N77" s="257">
        <f t="shared" ca="1" si="27"/>
        <v>0</v>
      </c>
      <c r="O77" s="23"/>
      <c r="P77" s="255">
        <f t="shared" ca="1" si="28"/>
        <v>0</v>
      </c>
      <c r="Q77" s="163">
        <f t="shared" ca="1" si="29"/>
        <v>0</v>
      </c>
      <c r="R77" s="164">
        <f ca="1">NPV(Q76,K77:$K$244) + ($A$13+$A$14+$A$15)/POWER(1+Q76,$A$28-D77+1)</f>
        <v>0</v>
      </c>
      <c r="S77" s="164">
        <f ca="1">NPV(Q77,K77:$K$244) + ($A$13+$A$14+$A$15)/POWER(1+Q77,$A$28-D77+1)</f>
        <v>0</v>
      </c>
      <c r="T77" s="45">
        <f t="shared" ca="1" si="30"/>
        <v>0</v>
      </c>
      <c r="U77" s="45">
        <f t="shared" ca="1" si="36"/>
        <v>0</v>
      </c>
      <c r="V77" s="45">
        <f t="shared" ca="1" si="37"/>
        <v>0</v>
      </c>
      <c r="W77" s="45">
        <f t="shared" ca="1" si="31"/>
        <v>0</v>
      </c>
      <c r="X77" s="25">
        <f t="shared" ca="1" si="20"/>
        <v>0</v>
      </c>
      <c r="Z77" s="28">
        <f t="shared" ca="1" si="38"/>
        <v>0</v>
      </c>
      <c r="AA77" s="233"/>
      <c r="AB77" s="45">
        <f t="shared" ca="1" si="32"/>
        <v>0</v>
      </c>
      <c r="AC77" s="45">
        <f t="shared" ca="1" si="21"/>
        <v>0</v>
      </c>
      <c r="AD77" s="25">
        <f t="shared" ca="1" si="22"/>
        <v>0</v>
      </c>
    </row>
    <row r="78" spans="4:30" x14ac:dyDescent="0.35">
      <c r="D78" s="20">
        <v>74</v>
      </c>
      <c r="E78" s="21">
        <f t="shared" ca="1" si="33"/>
        <v>27029</v>
      </c>
      <c r="F78" s="44">
        <f t="shared" ca="1" si="23"/>
        <v>27393</v>
      </c>
      <c r="G78" s="22" t="s">
        <v>119</v>
      </c>
      <c r="H78" s="44">
        <f t="shared" ca="1" si="34"/>
        <v>27029</v>
      </c>
      <c r="I78" s="45">
        <f t="shared" ca="1" si="24"/>
        <v>0</v>
      </c>
      <c r="J78" s="45">
        <f t="shared" ca="1" si="25"/>
        <v>0</v>
      </c>
      <c r="K78" s="45">
        <f t="shared" ca="1" si="26"/>
        <v>0</v>
      </c>
      <c r="L78" s="45"/>
      <c r="M78" s="45">
        <f t="shared" ca="1" si="35"/>
        <v>0</v>
      </c>
      <c r="N78" s="257">
        <f t="shared" ca="1" si="27"/>
        <v>0</v>
      </c>
      <c r="O78" s="23"/>
      <c r="P78" s="255">
        <f t="shared" ca="1" si="28"/>
        <v>0</v>
      </c>
      <c r="Q78" s="163">
        <f t="shared" ca="1" si="29"/>
        <v>0</v>
      </c>
      <c r="R78" s="164">
        <f ca="1">NPV(Q77,K78:$K$244) + ($A$13+$A$14+$A$15)/POWER(1+Q77,$A$28-D78+1)</f>
        <v>0</v>
      </c>
      <c r="S78" s="164">
        <f ca="1">NPV(Q78,K78:$K$244) + ($A$13+$A$14+$A$15)/POWER(1+Q78,$A$28-D78+1)</f>
        <v>0</v>
      </c>
      <c r="T78" s="45">
        <f t="shared" ca="1" si="30"/>
        <v>0</v>
      </c>
      <c r="U78" s="45">
        <f t="shared" ca="1" si="36"/>
        <v>0</v>
      </c>
      <c r="V78" s="45">
        <f t="shared" ca="1" si="37"/>
        <v>0</v>
      </c>
      <c r="W78" s="45">
        <f t="shared" ca="1" si="31"/>
        <v>0</v>
      </c>
      <c r="X78" s="25">
        <f t="shared" ca="1" si="20"/>
        <v>0</v>
      </c>
      <c r="Z78" s="28">
        <f t="shared" ca="1" si="38"/>
        <v>0</v>
      </c>
      <c r="AA78" s="233"/>
      <c r="AB78" s="45">
        <f t="shared" ca="1" si="32"/>
        <v>0</v>
      </c>
      <c r="AC78" s="45">
        <f t="shared" ca="1" si="21"/>
        <v>0</v>
      </c>
      <c r="AD78" s="25">
        <f t="shared" ca="1" si="22"/>
        <v>0</v>
      </c>
    </row>
    <row r="79" spans="4:30" x14ac:dyDescent="0.35">
      <c r="D79" s="20">
        <v>75</v>
      </c>
      <c r="E79" s="21">
        <f t="shared" ca="1" si="33"/>
        <v>27394</v>
      </c>
      <c r="F79" s="44">
        <f t="shared" ca="1" si="23"/>
        <v>27758</v>
      </c>
      <c r="G79" s="22" t="s">
        <v>119</v>
      </c>
      <c r="H79" s="44">
        <f t="shared" ca="1" si="34"/>
        <v>27394</v>
      </c>
      <c r="I79" s="45">
        <f t="shared" ca="1" si="24"/>
        <v>0</v>
      </c>
      <c r="J79" s="45">
        <f t="shared" ca="1" si="25"/>
        <v>0</v>
      </c>
      <c r="K79" s="45">
        <f t="shared" ca="1" si="26"/>
        <v>0</v>
      </c>
      <c r="L79" s="45"/>
      <c r="M79" s="45">
        <f t="shared" ca="1" si="35"/>
        <v>0</v>
      </c>
      <c r="N79" s="257">
        <f t="shared" ca="1" si="27"/>
        <v>0</v>
      </c>
      <c r="O79" s="23"/>
      <c r="P79" s="255">
        <f t="shared" ca="1" si="28"/>
        <v>0</v>
      </c>
      <c r="Q79" s="163">
        <f t="shared" ca="1" si="29"/>
        <v>0</v>
      </c>
      <c r="R79" s="164">
        <f ca="1">NPV(Q78,K79:$K$244) + ($A$13+$A$14+$A$15)/POWER(1+Q78,$A$28-D79+1)</f>
        <v>0</v>
      </c>
      <c r="S79" s="164">
        <f ca="1">NPV(Q79,K79:$K$244) + ($A$13+$A$14+$A$15)/POWER(1+Q79,$A$28-D79+1)</f>
        <v>0</v>
      </c>
      <c r="T79" s="45">
        <f t="shared" ca="1" si="30"/>
        <v>0</v>
      </c>
      <c r="U79" s="45">
        <f t="shared" ca="1" si="36"/>
        <v>0</v>
      </c>
      <c r="V79" s="45">
        <f t="shared" ca="1" si="37"/>
        <v>0</v>
      </c>
      <c r="W79" s="45">
        <f t="shared" ca="1" si="31"/>
        <v>0</v>
      </c>
      <c r="X79" s="25">
        <f t="shared" ca="1" si="20"/>
        <v>0</v>
      </c>
      <c r="Z79" s="28">
        <f t="shared" ca="1" si="38"/>
        <v>0</v>
      </c>
      <c r="AA79" s="233"/>
      <c r="AB79" s="45">
        <f t="shared" ca="1" si="32"/>
        <v>0</v>
      </c>
      <c r="AC79" s="45">
        <f t="shared" ca="1" si="21"/>
        <v>0</v>
      </c>
      <c r="AD79" s="25">
        <f t="shared" ca="1" si="22"/>
        <v>0</v>
      </c>
    </row>
    <row r="80" spans="4:30" x14ac:dyDescent="0.35">
      <c r="D80" s="20">
        <v>76</v>
      </c>
      <c r="E80" s="21">
        <f t="shared" ca="1" si="33"/>
        <v>27759</v>
      </c>
      <c r="F80" s="44">
        <f t="shared" ca="1" si="23"/>
        <v>28124</v>
      </c>
      <c r="G80" s="22" t="s">
        <v>119</v>
      </c>
      <c r="H80" s="44">
        <f t="shared" ca="1" si="34"/>
        <v>27759</v>
      </c>
      <c r="I80" s="45">
        <f t="shared" ca="1" si="24"/>
        <v>0</v>
      </c>
      <c r="J80" s="45">
        <f t="shared" ca="1" si="25"/>
        <v>0</v>
      </c>
      <c r="K80" s="45">
        <f t="shared" ca="1" si="26"/>
        <v>0</v>
      </c>
      <c r="L80" s="45"/>
      <c r="M80" s="45">
        <f t="shared" ca="1" si="35"/>
        <v>0</v>
      </c>
      <c r="N80" s="257">
        <f t="shared" ca="1" si="27"/>
        <v>0</v>
      </c>
      <c r="O80" s="23"/>
      <c r="P80" s="255">
        <f t="shared" ca="1" si="28"/>
        <v>0</v>
      </c>
      <c r="Q80" s="163">
        <f t="shared" ca="1" si="29"/>
        <v>0</v>
      </c>
      <c r="R80" s="164">
        <f ca="1">NPV(Q79,K80:$K$244) + ($A$13+$A$14+$A$15)/POWER(1+Q79,$A$28-D80+1)</f>
        <v>0</v>
      </c>
      <c r="S80" s="164">
        <f ca="1">NPV(Q80,K80:$K$244) + ($A$13+$A$14+$A$15)/POWER(1+Q80,$A$28-D80+1)</f>
        <v>0</v>
      </c>
      <c r="T80" s="45">
        <f t="shared" ca="1" si="30"/>
        <v>0</v>
      </c>
      <c r="U80" s="45">
        <f t="shared" ca="1" si="36"/>
        <v>0</v>
      </c>
      <c r="V80" s="45">
        <f t="shared" ca="1" si="37"/>
        <v>0</v>
      </c>
      <c r="W80" s="45">
        <f t="shared" ca="1" si="31"/>
        <v>0</v>
      </c>
      <c r="X80" s="25">
        <f t="shared" ca="1" si="20"/>
        <v>0</v>
      </c>
      <c r="Z80" s="28">
        <f t="shared" ca="1" si="38"/>
        <v>0</v>
      </c>
      <c r="AA80" s="233"/>
      <c r="AB80" s="45">
        <f t="shared" ca="1" si="32"/>
        <v>0</v>
      </c>
      <c r="AC80" s="45">
        <f t="shared" ca="1" si="21"/>
        <v>0</v>
      </c>
      <c r="AD80" s="25">
        <f t="shared" ca="1" si="22"/>
        <v>0</v>
      </c>
    </row>
    <row r="81" spans="4:30" x14ac:dyDescent="0.35">
      <c r="D81" s="20">
        <v>77</v>
      </c>
      <c r="E81" s="21">
        <f t="shared" ca="1" si="33"/>
        <v>28125</v>
      </c>
      <c r="F81" s="44">
        <f t="shared" ca="1" si="23"/>
        <v>28489</v>
      </c>
      <c r="G81" s="22" t="s">
        <v>119</v>
      </c>
      <c r="H81" s="44">
        <f t="shared" ca="1" si="34"/>
        <v>28125</v>
      </c>
      <c r="I81" s="45">
        <f t="shared" ca="1" si="24"/>
        <v>0</v>
      </c>
      <c r="J81" s="45">
        <f t="shared" ca="1" si="25"/>
        <v>0</v>
      </c>
      <c r="K81" s="45">
        <f t="shared" ca="1" si="26"/>
        <v>0</v>
      </c>
      <c r="L81" s="45"/>
      <c r="M81" s="45">
        <f t="shared" ca="1" si="35"/>
        <v>0</v>
      </c>
      <c r="N81" s="257">
        <f t="shared" ca="1" si="27"/>
        <v>0</v>
      </c>
      <c r="O81" s="23"/>
      <c r="P81" s="255">
        <f t="shared" ca="1" si="28"/>
        <v>0</v>
      </c>
      <c r="Q81" s="163">
        <f t="shared" ca="1" si="29"/>
        <v>0</v>
      </c>
      <c r="R81" s="164">
        <f ca="1">NPV(Q80,K81:$K$244) + ($A$13+$A$14+$A$15)/POWER(1+Q80,$A$28-D81+1)</f>
        <v>0</v>
      </c>
      <c r="S81" s="164">
        <f ca="1">NPV(Q81,K81:$K$244) + ($A$13+$A$14+$A$15)/POWER(1+Q81,$A$28-D81+1)</f>
        <v>0</v>
      </c>
      <c r="T81" s="45">
        <f t="shared" ca="1" si="30"/>
        <v>0</v>
      </c>
      <c r="U81" s="45">
        <f t="shared" ca="1" si="36"/>
        <v>0</v>
      </c>
      <c r="V81" s="45">
        <f t="shared" ca="1" si="37"/>
        <v>0</v>
      </c>
      <c r="W81" s="45">
        <f t="shared" ca="1" si="31"/>
        <v>0</v>
      </c>
      <c r="X81" s="25">
        <f t="shared" ca="1" si="20"/>
        <v>0</v>
      </c>
      <c r="Z81" s="28">
        <f t="shared" ca="1" si="38"/>
        <v>0</v>
      </c>
      <c r="AA81" s="233"/>
      <c r="AB81" s="45">
        <f t="shared" ca="1" si="32"/>
        <v>0</v>
      </c>
      <c r="AC81" s="45">
        <f t="shared" ca="1" si="21"/>
        <v>0</v>
      </c>
      <c r="AD81" s="25">
        <f t="shared" ca="1" si="22"/>
        <v>0</v>
      </c>
    </row>
    <row r="82" spans="4:30" x14ac:dyDescent="0.35">
      <c r="D82" s="20">
        <v>78</v>
      </c>
      <c r="E82" s="21">
        <f t="shared" ca="1" si="33"/>
        <v>28490</v>
      </c>
      <c r="F82" s="44">
        <f t="shared" ca="1" si="23"/>
        <v>28854</v>
      </c>
      <c r="G82" s="22" t="s">
        <v>119</v>
      </c>
      <c r="H82" s="44">
        <f t="shared" ca="1" si="34"/>
        <v>28490</v>
      </c>
      <c r="I82" s="45">
        <f t="shared" ca="1" si="24"/>
        <v>0</v>
      </c>
      <c r="J82" s="45">
        <f t="shared" ca="1" si="25"/>
        <v>0</v>
      </c>
      <c r="K82" s="45">
        <f t="shared" ca="1" si="26"/>
        <v>0</v>
      </c>
      <c r="L82" s="45"/>
      <c r="M82" s="45">
        <f t="shared" ca="1" si="35"/>
        <v>0</v>
      </c>
      <c r="N82" s="257">
        <f t="shared" ca="1" si="27"/>
        <v>0</v>
      </c>
      <c r="O82" s="23"/>
      <c r="P82" s="255">
        <f t="shared" ca="1" si="28"/>
        <v>0</v>
      </c>
      <c r="Q82" s="163">
        <f t="shared" ca="1" si="29"/>
        <v>0</v>
      </c>
      <c r="R82" s="164">
        <f ca="1">NPV(Q81,K82:$K$244) + ($A$13+$A$14+$A$15)/POWER(1+Q81,$A$28-D82+1)</f>
        <v>0</v>
      </c>
      <c r="S82" s="164">
        <f ca="1">NPV(Q82,K82:$K$244) + ($A$13+$A$14+$A$15)/POWER(1+Q82,$A$28-D82+1)</f>
        <v>0</v>
      </c>
      <c r="T82" s="45">
        <f t="shared" ca="1" si="30"/>
        <v>0</v>
      </c>
      <c r="U82" s="45">
        <f t="shared" ca="1" si="36"/>
        <v>0</v>
      </c>
      <c r="V82" s="45">
        <f t="shared" ca="1" si="37"/>
        <v>0</v>
      </c>
      <c r="W82" s="45">
        <f t="shared" ca="1" si="31"/>
        <v>0</v>
      </c>
      <c r="X82" s="25">
        <f t="shared" ca="1" si="20"/>
        <v>0</v>
      </c>
      <c r="Z82" s="28">
        <f t="shared" ca="1" si="38"/>
        <v>0</v>
      </c>
      <c r="AA82" s="233"/>
      <c r="AB82" s="45">
        <f t="shared" ca="1" si="32"/>
        <v>0</v>
      </c>
      <c r="AC82" s="45">
        <f t="shared" ca="1" si="21"/>
        <v>0</v>
      </c>
      <c r="AD82" s="25">
        <f t="shared" ca="1" si="22"/>
        <v>0</v>
      </c>
    </row>
    <row r="83" spans="4:30" x14ac:dyDescent="0.35">
      <c r="D83" s="20">
        <v>79</v>
      </c>
      <c r="E83" s="21">
        <f t="shared" ca="1" si="33"/>
        <v>28855</v>
      </c>
      <c r="F83" s="44">
        <f t="shared" ca="1" si="23"/>
        <v>29219</v>
      </c>
      <c r="G83" s="22" t="s">
        <v>119</v>
      </c>
      <c r="H83" s="44">
        <f t="shared" ca="1" si="34"/>
        <v>28855</v>
      </c>
      <c r="I83" s="45">
        <f t="shared" ca="1" si="24"/>
        <v>0</v>
      </c>
      <c r="J83" s="45">
        <f t="shared" ca="1" si="25"/>
        <v>0</v>
      </c>
      <c r="K83" s="45">
        <f t="shared" ca="1" si="26"/>
        <v>0</v>
      </c>
      <c r="L83" s="45"/>
      <c r="M83" s="45">
        <f t="shared" ca="1" si="35"/>
        <v>0</v>
      </c>
      <c r="N83" s="257">
        <f t="shared" ca="1" si="27"/>
        <v>0</v>
      </c>
      <c r="O83" s="23"/>
      <c r="P83" s="255">
        <f t="shared" ca="1" si="28"/>
        <v>0</v>
      </c>
      <c r="Q83" s="163">
        <f t="shared" ca="1" si="29"/>
        <v>0</v>
      </c>
      <c r="R83" s="164">
        <f ca="1">NPV(Q82,K83:$K$244) + ($A$13+$A$14+$A$15)/POWER(1+Q82,$A$28-D83+1)</f>
        <v>0</v>
      </c>
      <c r="S83" s="164">
        <f ca="1">NPV(Q83,K83:$K$244) + ($A$13+$A$14+$A$15)/POWER(1+Q83,$A$28-D83+1)</f>
        <v>0</v>
      </c>
      <c r="T83" s="45">
        <f t="shared" ca="1" si="30"/>
        <v>0</v>
      </c>
      <c r="U83" s="45">
        <f t="shared" ca="1" si="36"/>
        <v>0</v>
      </c>
      <c r="V83" s="45">
        <f t="shared" ca="1" si="37"/>
        <v>0</v>
      </c>
      <c r="W83" s="45">
        <f t="shared" ca="1" si="31"/>
        <v>0</v>
      </c>
      <c r="X83" s="25">
        <f t="shared" ca="1" si="20"/>
        <v>0</v>
      </c>
      <c r="Z83" s="28">
        <f t="shared" ca="1" si="38"/>
        <v>0</v>
      </c>
      <c r="AA83" s="233"/>
      <c r="AB83" s="45">
        <f t="shared" ca="1" si="32"/>
        <v>0</v>
      </c>
      <c r="AC83" s="45">
        <f t="shared" ca="1" si="21"/>
        <v>0</v>
      </c>
      <c r="AD83" s="25">
        <f t="shared" ca="1" si="22"/>
        <v>0</v>
      </c>
    </row>
    <row r="84" spans="4:30" x14ac:dyDescent="0.35">
      <c r="D84" s="20">
        <v>80</v>
      </c>
      <c r="E84" s="21">
        <f t="shared" ca="1" si="33"/>
        <v>29220</v>
      </c>
      <c r="F84" s="44">
        <f t="shared" ca="1" si="23"/>
        <v>29585</v>
      </c>
      <c r="G84" s="22" t="s">
        <v>119</v>
      </c>
      <c r="H84" s="44">
        <f t="shared" ca="1" si="34"/>
        <v>29220</v>
      </c>
      <c r="I84" s="45">
        <f t="shared" ca="1" si="24"/>
        <v>0</v>
      </c>
      <c r="J84" s="45">
        <f t="shared" ca="1" si="25"/>
        <v>0</v>
      </c>
      <c r="K84" s="45">
        <f t="shared" ca="1" si="26"/>
        <v>0</v>
      </c>
      <c r="L84" s="45"/>
      <c r="M84" s="45">
        <f t="shared" ca="1" si="35"/>
        <v>0</v>
      </c>
      <c r="N84" s="257">
        <f t="shared" ca="1" si="27"/>
        <v>0</v>
      </c>
      <c r="O84" s="23"/>
      <c r="P84" s="255">
        <f t="shared" ca="1" si="28"/>
        <v>0</v>
      </c>
      <c r="Q84" s="163">
        <f t="shared" ca="1" si="29"/>
        <v>0</v>
      </c>
      <c r="R84" s="164">
        <f ca="1">NPV(Q83,K84:$K$244) + ($A$13+$A$14+$A$15)/POWER(1+Q83,$A$28-D84+1)</f>
        <v>0</v>
      </c>
      <c r="S84" s="164">
        <f ca="1">NPV(Q84,K84:$K$244) + ($A$13+$A$14+$A$15)/POWER(1+Q84,$A$28-D84+1)</f>
        <v>0</v>
      </c>
      <c r="T84" s="45">
        <f t="shared" ca="1" si="30"/>
        <v>0</v>
      </c>
      <c r="U84" s="45">
        <f t="shared" ca="1" si="36"/>
        <v>0</v>
      </c>
      <c r="V84" s="45">
        <f t="shared" ca="1" si="37"/>
        <v>0</v>
      </c>
      <c r="W84" s="45">
        <f t="shared" ca="1" si="31"/>
        <v>0</v>
      </c>
      <c r="X84" s="25">
        <f t="shared" ca="1" si="20"/>
        <v>0</v>
      </c>
      <c r="Z84" s="28">
        <f t="shared" ca="1" si="38"/>
        <v>0</v>
      </c>
      <c r="AA84" s="233"/>
      <c r="AB84" s="45">
        <f t="shared" ca="1" si="32"/>
        <v>0</v>
      </c>
      <c r="AC84" s="45">
        <f t="shared" ca="1" si="21"/>
        <v>0</v>
      </c>
      <c r="AD84" s="25">
        <f t="shared" ca="1" si="22"/>
        <v>0</v>
      </c>
    </row>
    <row r="85" spans="4:30" x14ac:dyDescent="0.35">
      <c r="D85" s="20">
        <v>81</v>
      </c>
      <c r="E85" s="21">
        <f t="shared" ca="1" si="33"/>
        <v>29586</v>
      </c>
      <c r="F85" s="44">
        <f t="shared" ca="1" si="23"/>
        <v>29950</v>
      </c>
      <c r="G85" s="22" t="s">
        <v>119</v>
      </c>
      <c r="H85" s="44">
        <f t="shared" ca="1" si="34"/>
        <v>29586</v>
      </c>
      <c r="I85" s="45">
        <f t="shared" ca="1" si="24"/>
        <v>0</v>
      </c>
      <c r="J85" s="45">
        <f t="shared" ca="1" si="25"/>
        <v>0</v>
      </c>
      <c r="K85" s="45">
        <f t="shared" ca="1" si="26"/>
        <v>0</v>
      </c>
      <c r="L85" s="45"/>
      <c r="M85" s="45">
        <f t="shared" ca="1" si="35"/>
        <v>0</v>
      </c>
      <c r="N85" s="257">
        <f t="shared" ca="1" si="27"/>
        <v>0</v>
      </c>
      <c r="O85" s="23"/>
      <c r="P85" s="255">
        <f t="shared" ca="1" si="28"/>
        <v>0</v>
      </c>
      <c r="Q85" s="163">
        <f t="shared" ca="1" si="29"/>
        <v>0</v>
      </c>
      <c r="R85" s="164">
        <f ca="1">NPV(Q84,K85:$K$244) + ($A$13+$A$14+$A$15)/POWER(1+Q84,$A$28-D85+1)</f>
        <v>0</v>
      </c>
      <c r="S85" s="164">
        <f ca="1">NPV(Q85,K85:$K$244) + ($A$13+$A$14+$A$15)/POWER(1+Q85,$A$28-D85+1)</f>
        <v>0</v>
      </c>
      <c r="T85" s="45">
        <f t="shared" ca="1" si="30"/>
        <v>0</v>
      </c>
      <c r="U85" s="45">
        <f t="shared" ca="1" si="36"/>
        <v>0</v>
      </c>
      <c r="V85" s="45">
        <f t="shared" ca="1" si="37"/>
        <v>0</v>
      </c>
      <c r="W85" s="45">
        <f t="shared" ca="1" si="31"/>
        <v>0</v>
      </c>
      <c r="X85" s="25">
        <f t="shared" ca="1" si="20"/>
        <v>0</v>
      </c>
      <c r="Z85" s="28">
        <f t="shared" ca="1" si="38"/>
        <v>0</v>
      </c>
      <c r="AA85" s="233"/>
      <c r="AB85" s="45">
        <f t="shared" ca="1" si="32"/>
        <v>0</v>
      </c>
      <c r="AC85" s="45">
        <f t="shared" ca="1" si="21"/>
        <v>0</v>
      </c>
      <c r="AD85" s="25">
        <f t="shared" ca="1" si="22"/>
        <v>0</v>
      </c>
    </row>
    <row r="86" spans="4:30" x14ac:dyDescent="0.35">
      <c r="D86" s="20">
        <v>82</v>
      </c>
      <c r="E86" s="21">
        <f t="shared" ca="1" si="33"/>
        <v>29951</v>
      </c>
      <c r="F86" s="44">
        <f t="shared" ca="1" si="23"/>
        <v>30315</v>
      </c>
      <c r="G86" s="22" t="s">
        <v>119</v>
      </c>
      <c r="H86" s="44">
        <f t="shared" ca="1" si="34"/>
        <v>29951</v>
      </c>
      <c r="I86" s="45">
        <f t="shared" ca="1" si="24"/>
        <v>0</v>
      </c>
      <c r="J86" s="45">
        <f t="shared" ca="1" si="25"/>
        <v>0</v>
      </c>
      <c r="K86" s="45">
        <f t="shared" ca="1" si="26"/>
        <v>0</v>
      </c>
      <c r="L86" s="45"/>
      <c r="M86" s="45">
        <f t="shared" ca="1" si="35"/>
        <v>0</v>
      </c>
      <c r="N86" s="257">
        <f t="shared" ca="1" si="27"/>
        <v>0</v>
      </c>
      <c r="O86" s="23"/>
      <c r="P86" s="255">
        <f t="shared" ca="1" si="28"/>
        <v>0</v>
      </c>
      <c r="Q86" s="163">
        <f t="shared" ca="1" si="29"/>
        <v>0</v>
      </c>
      <c r="R86" s="164">
        <f ca="1">NPV(Q85,K86:$K$244) + ($A$13+$A$14+$A$15)/POWER(1+Q85,$A$28-D86+1)</f>
        <v>0</v>
      </c>
      <c r="S86" s="164">
        <f ca="1">NPV(Q86,K86:$K$244) + ($A$13+$A$14+$A$15)/POWER(1+Q86,$A$28-D86+1)</f>
        <v>0</v>
      </c>
      <c r="T86" s="45">
        <f t="shared" ca="1" si="30"/>
        <v>0</v>
      </c>
      <c r="U86" s="45">
        <f t="shared" ca="1" si="36"/>
        <v>0</v>
      </c>
      <c r="V86" s="45">
        <f t="shared" ca="1" si="37"/>
        <v>0</v>
      </c>
      <c r="W86" s="45">
        <f t="shared" ca="1" si="31"/>
        <v>0</v>
      </c>
      <c r="X86" s="25">
        <f t="shared" ca="1" si="20"/>
        <v>0</v>
      </c>
      <c r="Z86" s="28">
        <f t="shared" ca="1" si="38"/>
        <v>0</v>
      </c>
      <c r="AA86" s="233"/>
      <c r="AB86" s="45">
        <f t="shared" ca="1" si="32"/>
        <v>0</v>
      </c>
      <c r="AC86" s="45">
        <f t="shared" ca="1" si="21"/>
        <v>0</v>
      </c>
      <c r="AD86" s="25">
        <f t="shared" ca="1" si="22"/>
        <v>0</v>
      </c>
    </row>
    <row r="87" spans="4:30" x14ac:dyDescent="0.35">
      <c r="D87" s="20">
        <v>83</v>
      </c>
      <c r="E87" s="21">
        <f t="shared" ca="1" si="33"/>
        <v>30316</v>
      </c>
      <c r="F87" s="44">
        <f t="shared" ca="1" si="23"/>
        <v>30680</v>
      </c>
      <c r="G87" s="22" t="s">
        <v>119</v>
      </c>
      <c r="H87" s="44">
        <f t="shared" ca="1" si="34"/>
        <v>30316</v>
      </c>
      <c r="I87" s="45">
        <f t="shared" ca="1" si="24"/>
        <v>0</v>
      </c>
      <c r="J87" s="45">
        <f t="shared" ca="1" si="25"/>
        <v>0</v>
      </c>
      <c r="K87" s="45">
        <f t="shared" ca="1" si="26"/>
        <v>0</v>
      </c>
      <c r="L87" s="45"/>
      <c r="M87" s="45">
        <f t="shared" ca="1" si="35"/>
        <v>0</v>
      </c>
      <c r="N87" s="257">
        <f t="shared" ca="1" si="27"/>
        <v>0</v>
      </c>
      <c r="O87" s="23"/>
      <c r="P87" s="255">
        <f t="shared" ca="1" si="28"/>
        <v>0</v>
      </c>
      <c r="Q87" s="163">
        <f t="shared" ca="1" si="29"/>
        <v>0</v>
      </c>
      <c r="R87" s="164">
        <f ca="1">NPV(Q86,K87:$K$244) + ($A$13+$A$14+$A$15)/POWER(1+Q86,$A$28-D87+1)</f>
        <v>0</v>
      </c>
      <c r="S87" s="164">
        <f ca="1">NPV(Q87,K87:$K$244) + ($A$13+$A$14+$A$15)/POWER(1+Q87,$A$28-D87+1)</f>
        <v>0</v>
      </c>
      <c r="T87" s="45">
        <f t="shared" ca="1" si="30"/>
        <v>0</v>
      </c>
      <c r="U87" s="45">
        <f t="shared" ca="1" si="36"/>
        <v>0</v>
      </c>
      <c r="V87" s="45">
        <f t="shared" ca="1" si="37"/>
        <v>0</v>
      </c>
      <c r="W87" s="45">
        <f t="shared" ca="1" si="31"/>
        <v>0</v>
      </c>
      <c r="X87" s="25">
        <f t="shared" ca="1" si="20"/>
        <v>0</v>
      </c>
      <c r="Z87" s="28">
        <f t="shared" ca="1" si="38"/>
        <v>0</v>
      </c>
      <c r="AA87" s="233"/>
      <c r="AB87" s="45">
        <f t="shared" ca="1" si="32"/>
        <v>0</v>
      </c>
      <c r="AC87" s="45">
        <f t="shared" ca="1" si="21"/>
        <v>0</v>
      </c>
      <c r="AD87" s="25">
        <f t="shared" ca="1" si="22"/>
        <v>0</v>
      </c>
    </row>
    <row r="88" spans="4:30" x14ac:dyDescent="0.35">
      <c r="D88" s="20">
        <v>84</v>
      </c>
      <c r="E88" s="21">
        <f t="shared" ca="1" si="33"/>
        <v>30681</v>
      </c>
      <c r="F88" s="44">
        <f t="shared" ca="1" si="23"/>
        <v>31046</v>
      </c>
      <c r="G88" s="22" t="s">
        <v>119</v>
      </c>
      <c r="H88" s="44">
        <f t="shared" ca="1" si="34"/>
        <v>30681</v>
      </c>
      <c r="I88" s="45">
        <f t="shared" ca="1" si="24"/>
        <v>0</v>
      </c>
      <c r="J88" s="45">
        <f t="shared" ca="1" si="25"/>
        <v>0</v>
      </c>
      <c r="K88" s="45">
        <f t="shared" ca="1" si="26"/>
        <v>0</v>
      </c>
      <c r="L88" s="45"/>
      <c r="M88" s="45">
        <f t="shared" ca="1" si="35"/>
        <v>0</v>
      </c>
      <c r="N88" s="257">
        <f t="shared" ca="1" si="27"/>
        <v>0</v>
      </c>
      <c r="O88" s="23"/>
      <c r="P88" s="255">
        <f t="shared" ca="1" si="28"/>
        <v>0</v>
      </c>
      <c r="Q88" s="163">
        <f t="shared" ca="1" si="29"/>
        <v>0</v>
      </c>
      <c r="R88" s="164">
        <f ca="1">NPV(Q87,K88:$K$244) + ($A$13+$A$14+$A$15)/POWER(1+Q87,$A$28-D88+1)</f>
        <v>0</v>
      </c>
      <c r="S88" s="164">
        <f ca="1">NPV(Q88,K88:$K$244) + ($A$13+$A$14+$A$15)/POWER(1+Q88,$A$28-D88+1)</f>
        <v>0</v>
      </c>
      <c r="T88" s="45">
        <f t="shared" ca="1" si="30"/>
        <v>0</v>
      </c>
      <c r="U88" s="45">
        <f t="shared" ca="1" si="36"/>
        <v>0</v>
      </c>
      <c r="V88" s="45">
        <f t="shared" ca="1" si="37"/>
        <v>0</v>
      </c>
      <c r="W88" s="45">
        <f t="shared" ca="1" si="31"/>
        <v>0</v>
      </c>
      <c r="X88" s="25">
        <f t="shared" ca="1" si="20"/>
        <v>0</v>
      </c>
      <c r="Z88" s="28">
        <f t="shared" ca="1" si="38"/>
        <v>0</v>
      </c>
      <c r="AA88" s="233"/>
      <c r="AB88" s="45">
        <f t="shared" ca="1" si="32"/>
        <v>0</v>
      </c>
      <c r="AC88" s="45">
        <f t="shared" ca="1" si="21"/>
        <v>0</v>
      </c>
      <c r="AD88" s="25">
        <f t="shared" ca="1" si="22"/>
        <v>0</v>
      </c>
    </row>
    <row r="89" spans="4:30" x14ac:dyDescent="0.35">
      <c r="D89" s="20">
        <v>85</v>
      </c>
      <c r="E89" s="21">
        <f t="shared" ca="1" si="33"/>
        <v>31047</v>
      </c>
      <c r="F89" s="44">
        <f t="shared" ca="1" si="23"/>
        <v>31411</v>
      </c>
      <c r="G89" s="22" t="s">
        <v>119</v>
      </c>
      <c r="H89" s="44">
        <f t="shared" ca="1" si="34"/>
        <v>31047</v>
      </c>
      <c r="I89" s="45">
        <f t="shared" ca="1" si="24"/>
        <v>0</v>
      </c>
      <c r="J89" s="45">
        <f t="shared" ca="1" si="25"/>
        <v>0</v>
      </c>
      <c r="K89" s="45">
        <f t="shared" ca="1" si="26"/>
        <v>0</v>
      </c>
      <c r="L89" s="45"/>
      <c r="M89" s="45">
        <f t="shared" ca="1" si="35"/>
        <v>0</v>
      </c>
      <c r="N89" s="257">
        <f t="shared" ca="1" si="27"/>
        <v>0</v>
      </c>
      <c r="O89" s="23"/>
      <c r="P89" s="255">
        <f t="shared" ca="1" si="28"/>
        <v>0</v>
      </c>
      <c r="Q89" s="163">
        <f t="shared" ca="1" si="29"/>
        <v>0</v>
      </c>
      <c r="R89" s="164">
        <f ca="1">NPV(Q88,K89:$K$244) + ($A$13+$A$14+$A$15)/POWER(1+Q88,$A$28-D89+1)</f>
        <v>0</v>
      </c>
      <c r="S89" s="164">
        <f ca="1">NPV(Q89,K89:$K$244) + ($A$13+$A$14+$A$15)/POWER(1+Q89,$A$28-D89+1)</f>
        <v>0</v>
      </c>
      <c r="T89" s="45">
        <f t="shared" ca="1" si="30"/>
        <v>0</v>
      </c>
      <c r="U89" s="45">
        <f t="shared" ca="1" si="36"/>
        <v>0</v>
      </c>
      <c r="V89" s="45">
        <f t="shared" ca="1" si="37"/>
        <v>0</v>
      </c>
      <c r="W89" s="45">
        <f t="shared" ca="1" si="31"/>
        <v>0</v>
      </c>
      <c r="X89" s="25">
        <f t="shared" ca="1" si="20"/>
        <v>0</v>
      </c>
      <c r="Z89" s="28">
        <f t="shared" ca="1" si="38"/>
        <v>0</v>
      </c>
      <c r="AA89" s="233"/>
      <c r="AB89" s="45">
        <f t="shared" ca="1" si="32"/>
        <v>0</v>
      </c>
      <c r="AC89" s="45">
        <f t="shared" ca="1" si="21"/>
        <v>0</v>
      </c>
      <c r="AD89" s="25">
        <f t="shared" ca="1" si="22"/>
        <v>0</v>
      </c>
    </row>
    <row r="90" spans="4:30" x14ac:dyDescent="0.35">
      <c r="D90" s="20">
        <v>86</v>
      </c>
      <c r="E90" s="21">
        <f t="shared" ca="1" si="33"/>
        <v>31412</v>
      </c>
      <c r="F90" s="44">
        <f t="shared" ca="1" si="23"/>
        <v>31776</v>
      </c>
      <c r="G90" s="22" t="s">
        <v>119</v>
      </c>
      <c r="H90" s="44">
        <f t="shared" ca="1" si="34"/>
        <v>31412</v>
      </c>
      <c r="I90" s="45">
        <f t="shared" ca="1" si="24"/>
        <v>0</v>
      </c>
      <c r="J90" s="45">
        <f t="shared" ca="1" si="25"/>
        <v>0</v>
      </c>
      <c r="K90" s="45">
        <f t="shared" ca="1" si="26"/>
        <v>0</v>
      </c>
      <c r="L90" s="45"/>
      <c r="M90" s="45">
        <f t="shared" ca="1" si="35"/>
        <v>0</v>
      </c>
      <c r="N90" s="257">
        <f t="shared" ca="1" si="27"/>
        <v>0</v>
      </c>
      <c r="O90" s="23"/>
      <c r="P90" s="255">
        <f t="shared" ca="1" si="28"/>
        <v>0</v>
      </c>
      <c r="Q90" s="163">
        <f t="shared" ca="1" si="29"/>
        <v>0</v>
      </c>
      <c r="R90" s="164">
        <f ca="1">NPV(Q89,K90:$K$244) + ($A$13+$A$14+$A$15)/POWER(1+Q89,$A$28-D90+1)</f>
        <v>0</v>
      </c>
      <c r="S90" s="164">
        <f ca="1">NPV(Q90,K90:$K$244) + ($A$13+$A$14+$A$15)/POWER(1+Q90,$A$28-D90+1)</f>
        <v>0</v>
      </c>
      <c r="T90" s="45">
        <f t="shared" ca="1" si="30"/>
        <v>0</v>
      </c>
      <c r="U90" s="45">
        <f t="shared" ca="1" si="36"/>
        <v>0</v>
      </c>
      <c r="V90" s="45">
        <f t="shared" ca="1" si="37"/>
        <v>0</v>
      </c>
      <c r="W90" s="45">
        <f t="shared" ca="1" si="31"/>
        <v>0</v>
      </c>
      <c r="X90" s="25">
        <f t="shared" ca="1" si="20"/>
        <v>0</v>
      </c>
      <c r="Z90" s="28">
        <f t="shared" ca="1" si="38"/>
        <v>0</v>
      </c>
      <c r="AA90" s="233"/>
      <c r="AB90" s="45">
        <f t="shared" ca="1" si="32"/>
        <v>0</v>
      </c>
      <c r="AC90" s="45">
        <f t="shared" ca="1" si="21"/>
        <v>0</v>
      </c>
      <c r="AD90" s="25">
        <f t="shared" ca="1" si="22"/>
        <v>0</v>
      </c>
    </row>
    <row r="91" spans="4:30" x14ac:dyDescent="0.35">
      <c r="D91" s="20">
        <v>87</v>
      </c>
      <c r="E91" s="21">
        <f t="shared" ca="1" si="33"/>
        <v>31777</v>
      </c>
      <c r="F91" s="44">
        <f t="shared" ca="1" si="23"/>
        <v>32141</v>
      </c>
      <c r="G91" s="22" t="s">
        <v>119</v>
      </c>
      <c r="H91" s="44">
        <f t="shared" ca="1" si="34"/>
        <v>31777</v>
      </c>
      <c r="I91" s="45">
        <f t="shared" ca="1" si="24"/>
        <v>0</v>
      </c>
      <c r="J91" s="45">
        <f t="shared" ca="1" si="25"/>
        <v>0</v>
      </c>
      <c r="K91" s="45">
        <f t="shared" ca="1" si="26"/>
        <v>0</v>
      </c>
      <c r="L91" s="45"/>
      <c r="M91" s="45">
        <f t="shared" ca="1" si="35"/>
        <v>0</v>
      </c>
      <c r="N91" s="257">
        <f t="shared" ca="1" si="27"/>
        <v>0</v>
      </c>
      <c r="O91" s="23"/>
      <c r="P91" s="255">
        <f t="shared" ca="1" si="28"/>
        <v>0</v>
      </c>
      <c r="Q91" s="163">
        <f t="shared" ca="1" si="29"/>
        <v>0</v>
      </c>
      <c r="R91" s="164">
        <f ca="1">NPV(Q90,K91:$K$244) + ($A$13+$A$14+$A$15)/POWER(1+Q90,$A$28-D91+1)</f>
        <v>0</v>
      </c>
      <c r="S91" s="164">
        <f ca="1">NPV(Q91,K91:$K$244) + ($A$13+$A$14+$A$15)/POWER(1+Q91,$A$28-D91+1)</f>
        <v>0</v>
      </c>
      <c r="T91" s="45">
        <f t="shared" ca="1" si="30"/>
        <v>0</v>
      </c>
      <c r="U91" s="45">
        <f t="shared" ca="1" si="36"/>
        <v>0</v>
      </c>
      <c r="V91" s="45">
        <f t="shared" ca="1" si="37"/>
        <v>0</v>
      </c>
      <c r="W91" s="45">
        <f t="shared" ca="1" si="31"/>
        <v>0</v>
      </c>
      <c r="X91" s="25">
        <f t="shared" ca="1" si="20"/>
        <v>0</v>
      </c>
      <c r="Z91" s="28">
        <f t="shared" ca="1" si="38"/>
        <v>0</v>
      </c>
      <c r="AA91" s="233"/>
      <c r="AB91" s="45">
        <f t="shared" ca="1" si="32"/>
        <v>0</v>
      </c>
      <c r="AC91" s="45">
        <f t="shared" ca="1" si="21"/>
        <v>0</v>
      </c>
      <c r="AD91" s="25">
        <f t="shared" ca="1" si="22"/>
        <v>0</v>
      </c>
    </row>
    <row r="92" spans="4:30" x14ac:dyDescent="0.35">
      <c r="D92" s="20">
        <v>88</v>
      </c>
      <c r="E92" s="21">
        <f t="shared" ca="1" si="33"/>
        <v>32142</v>
      </c>
      <c r="F92" s="44">
        <f t="shared" ca="1" si="23"/>
        <v>32507</v>
      </c>
      <c r="G92" s="22" t="s">
        <v>119</v>
      </c>
      <c r="H92" s="44">
        <f t="shared" ca="1" si="34"/>
        <v>32142</v>
      </c>
      <c r="I92" s="45">
        <f t="shared" ca="1" si="24"/>
        <v>0</v>
      </c>
      <c r="J92" s="45">
        <f t="shared" ca="1" si="25"/>
        <v>0</v>
      </c>
      <c r="K92" s="45">
        <f t="shared" ca="1" si="26"/>
        <v>0</v>
      </c>
      <c r="L92" s="45"/>
      <c r="M92" s="45">
        <f t="shared" ca="1" si="35"/>
        <v>0</v>
      </c>
      <c r="N92" s="257">
        <f t="shared" ca="1" si="27"/>
        <v>0</v>
      </c>
      <c r="O92" s="23"/>
      <c r="P92" s="255">
        <f t="shared" ca="1" si="28"/>
        <v>0</v>
      </c>
      <c r="Q92" s="163">
        <f t="shared" ca="1" si="29"/>
        <v>0</v>
      </c>
      <c r="R92" s="164">
        <f ca="1">NPV(Q91,K92:$K$244) + ($A$13+$A$14+$A$15)/POWER(1+Q91,$A$28-D92+1)</f>
        <v>0</v>
      </c>
      <c r="S92" s="164">
        <f ca="1">NPV(Q92,K92:$K$244) + ($A$13+$A$14+$A$15)/POWER(1+Q92,$A$28-D92+1)</f>
        <v>0</v>
      </c>
      <c r="T92" s="45">
        <f t="shared" ca="1" si="30"/>
        <v>0</v>
      </c>
      <c r="U92" s="45">
        <f t="shared" ca="1" si="36"/>
        <v>0</v>
      </c>
      <c r="V92" s="45">
        <f t="shared" ca="1" si="37"/>
        <v>0</v>
      </c>
      <c r="W92" s="45">
        <f t="shared" ca="1" si="31"/>
        <v>0</v>
      </c>
      <c r="X92" s="25">
        <f t="shared" ca="1" si="20"/>
        <v>0</v>
      </c>
      <c r="Z92" s="28">
        <f t="shared" ca="1" si="38"/>
        <v>0</v>
      </c>
      <c r="AA92" s="233"/>
      <c r="AB92" s="45">
        <f t="shared" ca="1" si="32"/>
        <v>0</v>
      </c>
      <c r="AC92" s="45">
        <f t="shared" ca="1" si="21"/>
        <v>0</v>
      </c>
      <c r="AD92" s="25">
        <f t="shared" ca="1" si="22"/>
        <v>0</v>
      </c>
    </row>
    <row r="93" spans="4:30" x14ac:dyDescent="0.35">
      <c r="D93" s="20">
        <v>89</v>
      </c>
      <c r="E93" s="21">
        <f t="shared" ca="1" si="33"/>
        <v>32508</v>
      </c>
      <c r="F93" s="44">
        <f t="shared" ca="1" si="23"/>
        <v>32872</v>
      </c>
      <c r="G93" s="22" t="s">
        <v>119</v>
      </c>
      <c r="H93" s="44">
        <f t="shared" ca="1" si="34"/>
        <v>32508</v>
      </c>
      <c r="I93" s="45">
        <f t="shared" ca="1" si="24"/>
        <v>0</v>
      </c>
      <c r="J93" s="45">
        <f t="shared" ca="1" si="25"/>
        <v>0</v>
      </c>
      <c r="K93" s="45">
        <f t="shared" ca="1" si="26"/>
        <v>0</v>
      </c>
      <c r="L93" s="45"/>
      <c r="M93" s="45">
        <f t="shared" ca="1" si="35"/>
        <v>0</v>
      </c>
      <c r="N93" s="257">
        <f t="shared" ca="1" si="27"/>
        <v>0</v>
      </c>
      <c r="O93" s="23"/>
      <c r="P93" s="255">
        <f t="shared" ca="1" si="28"/>
        <v>0</v>
      </c>
      <c r="Q93" s="163">
        <f t="shared" ca="1" si="29"/>
        <v>0</v>
      </c>
      <c r="R93" s="164">
        <f ca="1">NPV(Q92,K93:$K$244) + ($A$13+$A$14+$A$15)/POWER(1+Q92,$A$28-D93+1)</f>
        <v>0</v>
      </c>
      <c r="S93" s="164">
        <f ca="1">NPV(Q93,K93:$K$244) + ($A$13+$A$14+$A$15)/POWER(1+Q93,$A$28-D93+1)</f>
        <v>0</v>
      </c>
      <c r="T93" s="45">
        <f t="shared" ca="1" si="30"/>
        <v>0</v>
      </c>
      <c r="U93" s="45">
        <f t="shared" ca="1" si="36"/>
        <v>0</v>
      </c>
      <c r="V93" s="45">
        <f t="shared" ca="1" si="37"/>
        <v>0</v>
      </c>
      <c r="W93" s="45">
        <f t="shared" ca="1" si="31"/>
        <v>0</v>
      </c>
      <c r="X93" s="25">
        <f t="shared" ca="1" si="20"/>
        <v>0</v>
      </c>
      <c r="Z93" s="28">
        <f t="shared" ca="1" si="38"/>
        <v>0</v>
      </c>
      <c r="AA93" s="233"/>
      <c r="AB93" s="45">
        <f t="shared" ca="1" si="32"/>
        <v>0</v>
      </c>
      <c r="AC93" s="45">
        <f t="shared" ca="1" si="21"/>
        <v>0</v>
      </c>
      <c r="AD93" s="25">
        <f t="shared" ca="1" si="22"/>
        <v>0</v>
      </c>
    </row>
    <row r="94" spans="4:30" x14ac:dyDescent="0.35">
      <c r="D94" s="20">
        <v>90</v>
      </c>
      <c r="E94" s="21">
        <f t="shared" ca="1" si="33"/>
        <v>32873</v>
      </c>
      <c r="F94" s="44">
        <f t="shared" ca="1" si="23"/>
        <v>33237</v>
      </c>
      <c r="G94" s="22" t="s">
        <v>119</v>
      </c>
      <c r="H94" s="44">
        <f t="shared" ca="1" si="34"/>
        <v>32873</v>
      </c>
      <c r="I94" s="45">
        <f t="shared" ca="1" si="24"/>
        <v>0</v>
      </c>
      <c r="J94" s="45">
        <f t="shared" ca="1" si="25"/>
        <v>0</v>
      </c>
      <c r="K94" s="45">
        <f t="shared" ca="1" si="26"/>
        <v>0</v>
      </c>
      <c r="L94" s="45"/>
      <c r="M94" s="45">
        <f t="shared" ca="1" si="35"/>
        <v>0</v>
      </c>
      <c r="N94" s="257">
        <f t="shared" ca="1" si="27"/>
        <v>0</v>
      </c>
      <c r="O94" s="23"/>
      <c r="P94" s="255">
        <f t="shared" ca="1" si="28"/>
        <v>0</v>
      </c>
      <c r="Q94" s="163">
        <f t="shared" ca="1" si="29"/>
        <v>0</v>
      </c>
      <c r="R94" s="164">
        <f ca="1">NPV(Q93,K94:$K$244) + ($A$13+$A$14+$A$15)/POWER(1+Q93,$A$28-D94+1)</f>
        <v>0</v>
      </c>
      <c r="S94" s="164">
        <f ca="1">NPV(Q94,K94:$K$244) + ($A$13+$A$14+$A$15)/POWER(1+Q94,$A$28-D94+1)</f>
        <v>0</v>
      </c>
      <c r="T94" s="45">
        <f t="shared" ca="1" si="30"/>
        <v>0</v>
      </c>
      <c r="U94" s="45">
        <f t="shared" ca="1" si="36"/>
        <v>0</v>
      </c>
      <c r="V94" s="45">
        <f t="shared" ca="1" si="37"/>
        <v>0</v>
      </c>
      <c r="W94" s="45">
        <f t="shared" ca="1" si="31"/>
        <v>0</v>
      </c>
      <c r="X94" s="25">
        <f t="shared" ca="1" si="20"/>
        <v>0</v>
      </c>
      <c r="Z94" s="28">
        <f t="shared" ca="1" si="38"/>
        <v>0</v>
      </c>
      <c r="AA94" s="233"/>
      <c r="AB94" s="45">
        <f t="shared" ca="1" si="32"/>
        <v>0</v>
      </c>
      <c r="AC94" s="45">
        <f t="shared" ca="1" si="21"/>
        <v>0</v>
      </c>
      <c r="AD94" s="25">
        <f t="shared" ca="1" si="22"/>
        <v>0</v>
      </c>
    </row>
    <row r="95" spans="4:30" x14ac:dyDescent="0.35">
      <c r="D95" s="20">
        <v>91</v>
      </c>
      <c r="E95" s="21">
        <f t="shared" ca="1" si="33"/>
        <v>33238</v>
      </c>
      <c r="F95" s="44">
        <f t="shared" ca="1" si="23"/>
        <v>33602</v>
      </c>
      <c r="G95" s="22" t="s">
        <v>119</v>
      </c>
      <c r="H95" s="44">
        <f t="shared" ca="1" si="34"/>
        <v>33238</v>
      </c>
      <c r="I95" s="45">
        <f t="shared" ca="1" si="24"/>
        <v>0</v>
      </c>
      <c r="J95" s="45">
        <f t="shared" ca="1" si="25"/>
        <v>0</v>
      </c>
      <c r="K95" s="45">
        <f t="shared" ca="1" si="26"/>
        <v>0</v>
      </c>
      <c r="L95" s="45"/>
      <c r="M95" s="45">
        <f t="shared" ca="1" si="35"/>
        <v>0</v>
      </c>
      <c r="N95" s="257">
        <f t="shared" ca="1" si="27"/>
        <v>0</v>
      </c>
      <c r="O95" s="23"/>
      <c r="P95" s="255">
        <f t="shared" ca="1" si="28"/>
        <v>0</v>
      </c>
      <c r="Q95" s="163">
        <f t="shared" ca="1" si="29"/>
        <v>0</v>
      </c>
      <c r="R95" s="164">
        <f ca="1">NPV(Q94,K95:$K$244) + ($A$13+$A$14+$A$15)/POWER(1+Q94,$A$28-D95+1)</f>
        <v>0</v>
      </c>
      <c r="S95" s="164">
        <f ca="1">NPV(Q95,K95:$K$244) + ($A$13+$A$14+$A$15)/POWER(1+Q95,$A$28-D95+1)</f>
        <v>0</v>
      </c>
      <c r="T95" s="45">
        <f t="shared" ca="1" si="30"/>
        <v>0</v>
      </c>
      <c r="U95" s="45">
        <f t="shared" ca="1" si="36"/>
        <v>0</v>
      </c>
      <c r="V95" s="45">
        <f t="shared" ca="1" si="37"/>
        <v>0</v>
      </c>
      <c r="W95" s="45">
        <f t="shared" ca="1" si="31"/>
        <v>0</v>
      </c>
      <c r="X95" s="25">
        <f t="shared" ca="1" si="20"/>
        <v>0</v>
      </c>
      <c r="Z95" s="28">
        <f t="shared" ca="1" si="38"/>
        <v>0</v>
      </c>
      <c r="AA95" s="233"/>
      <c r="AB95" s="45">
        <f t="shared" ca="1" si="32"/>
        <v>0</v>
      </c>
      <c r="AC95" s="45">
        <f t="shared" ca="1" si="21"/>
        <v>0</v>
      </c>
      <c r="AD95" s="25">
        <f t="shared" ca="1" si="22"/>
        <v>0</v>
      </c>
    </row>
    <row r="96" spans="4:30" x14ac:dyDescent="0.35">
      <c r="D96" s="20">
        <v>92</v>
      </c>
      <c r="E96" s="21">
        <f t="shared" ca="1" si="33"/>
        <v>33603</v>
      </c>
      <c r="F96" s="44">
        <f t="shared" ca="1" si="23"/>
        <v>33968</v>
      </c>
      <c r="G96" s="22" t="s">
        <v>119</v>
      </c>
      <c r="H96" s="44">
        <f t="shared" ca="1" si="34"/>
        <v>33603</v>
      </c>
      <c r="I96" s="45">
        <f t="shared" ca="1" si="24"/>
        <v>0</v>
      </c>
      <c r="J96" s="45">
        <f t="shared" ca="1" si="25"/>
        <v>0</v>
      </c>
      <c r="K96" s="45">
        <f t="shared" ca="1" si="26"/>
        <v>0</v>
      </c>
      <c r="L96" s="45"/>
      <c r="M96" s="45">
        <f t="shared" ca="1" si="35"/>
        <v>0</v>
      </c>
      <c r="N96" s="257">
        <f t="shared" ca="1" si="27"/>
        <v>0</v>
      </c>
      <c r="O96" s="23"/>
      <c r="P96" s="255">
        <f t="shared" ca="1" si="28"/>
        <v>0</v>
      </c>
      <c r="Q96" s="163">
        <f t="shared" ca="1" si="29"/>
        <v>0</v>
      </c>
      <c r="R96" s="164">
        <f ca="1">NPV(Q95,K96:$K$244) + ($A$13+$A$14+$A$15)/POWER(1+Q95,$A$28-D96+1)</f>
        <v>0</v>
      </c>
      <c r="S96" s="164">
        <f ca="1">NPV(Q96,K96:$K$244) + ($A$13+$A$14+$A$15)/POWER(1+Q96,$A$28-D96+1)</f>
        <v>0</v>
      </c>
      <c r="T96" s="45">
        <f t="shared" ca="1" si="30"/>
        <v>0</v>
      </c>
      <c r="U96" s="45">
        <f t="shared" ca="1" si="36"/>
        <v>0</v>
      </c>
      <c r="V96" s="45">
        <f t="shared" ca="1" si="37"/>
        <v>0</v>
      </c>
      <c r="W96" s="45">
        <f t="shared" ca="1" si="31"/>
        <v>0</v>
      </c>
      <c r="X96" s="25">
        <f t="shared" ca="1" si="20"/>
        <v>0</v>
      </c>
      <c r="Z96" s="28">
        <f t="shared" ca="1" si="38"/>
        <v>0</v>
      </c>
      <c r="AA96" s="233"/>
      <c r="AB96" s="45">
        <f t="shared" ca="1" si="32"/>
        <v>0</v>
      </c>
      <c r="AC96" s="45">
        <f t="shared" ca="1" si="21"/>
        <v>0</v>
      </c>
      <c r="AD96" s="25">
        <f t="shared" ca="1" si="22"/>
        <v>0</v>
      </c>
    </row>
    <row r="97" spans="4:30" x14ac:dyDescent="0.35">
      <c r="D97" s="20">
        <v>93</v>
      </c>
      <c r="E97" s="21">
        <f t="shared" ca="1" si="33"/>
        <v>33969</v>
      </c>
      <c r="F97" s="44">
        <f t="shared" ca="1" si="23"/>
        <v>34333</v>
      </c>
      <c r="G97" s="22" t="s">
        <v>119</v>
      </c>
      <c r="H97" s="44">
        <f t="shared" ca="1" si="34"/>
        <v>33969</v>
      </c>
      <c r="I97" s="45">
        <f t="shared" ca="1" si="24"/>
        <v>0</v>
      </c>
      <c r="J97" s="45">
        <f t="shared" ca="1" si="25"/>
        <v>0</v>
      </c>
      <c r="K97" s="45">
        <f t="shared" ca="1" si="26"/>
        <v>0</v>
      </c>
      <c r="L97" s="45"/>
      <c r="M97" s="45">
        <f t="shared" ca="1" si="35"/>
        <v>0</v>
      </c>
      <c r="N97" s="257">
        <f t="shared" ca="1" si="27"/>
        <v>0</v>
      </c>
      <c r="O97" s="23"/>
      <c r="P97" s="255">
        <f t="shared" ca="1" si="28"/>
        <v>0</v>
      </c>
      <c r="Q97" s="163">
        <f t="shared" ca="1" si="29"/>
        <v>0</v>
      </c>
      <c r="R97" s="164">
        <f ca="1">NPV(Q96,K97:$K$244) + ($A$13+$A$14+$A$15)/POWER(1+Q96,$A$28-D97+1)</f>
        <v>0</v>
      </c>
      <c r="S97" s="164">
        <f ca="1">NPV(Q97,K97:$K$244) + ($A$13+$A$14+$A$15)/POWER(1+Q97,$A$28-D97+1)</f>
        <v>0</v>
      </c>
      <c r="T97" s="45">
        <f t="shared" ca="1" si="30"/>
        <v>0</v>
      </c>
      <c r="U97" s="45">
        <f t="shared" ca="1" si="36"/>
        <v>0</v>
      </c>
      <c r="V97" s="45">
        <f t="shared" ca="1" si="37"/>
        <v>0</v>
      </c>
      <c r="W97" s="45">
        <f t="shared" ca="1" si="31"/>
        <v>0</v>
      </c>
      <c r="X97" s="25">
        <f t="shared" ca="1" si="20"/>
        <v>0</v>
      </c>
      <c r="Z97" s="28">
        <f t="shared" ca="1" si="38"/>
        <v>0</v>
      </c>
      <c r="AA97" s="233"/>
      <c r="AB97" s="45">
        <f t="shared" ca="1" si="32"/>
        <v>0</v>
      </c>
      <c r="AC97" s="45">
        <f t="shared" ca="1" si="21"/>
        <v>0</v>
      </c>
      <c r="AD97" s="25">
        <f t="shared" ca="1" si="22"/>
        <v>0</v>
      </c>
    </row>
    <row r="98" spans="4:30" x14ac:dyDescent="0.35">
      <c r="D98" s="20">
        <v>94</v>
      </c>
      <c r="E98" s="21">
        <f t="shared" ca="1" si="33"/>
        <v>34334</v>
      </c>
      <c r="F98" s="44">
        <f t="shared" ca="1" si="23"/>
        <v>34698</v>
      </c>
      <c r="G98" s="22" t="s">
        <v>119</v>
      </c>
      <c r="H98" s="44">
        <f t="shared" ca="1" si="34"/>
        <v>34334</v>
      </c>
      <c r="I98" s="45">
        <f t="shared" ca="1" si="24"/>
        <v>0</v>
      </c>
      <c r="J98" s="45">
        <f t="shared" ca="1" si="25"/>
        <v>0</v>
      </c>
      <c r="K98" s="45">
        <f t="shared" ca="1" si="26"/>
        <v>0</v>
      </c>
      <c r="L98" s="45"/>
      <c r="M98" s="45">
        <f t="shared" ca="1" si="35"/>
        <v>0</v>
      </c>
      <c r="N98" s="257">
        <f t="shared" ca="1" si="27"/>
        <v>0</v>
      </c>
      <c r="O98" s="23"/>
      <c r="P98" s="255">
        <f t="shared" ca="1" si="28"/>
        <v>0</v>
      </c>
      <c r="Q98" s="163">
        <f t="shared" ca="1" si="29"/>
        <v>0</v>
      </c>
      <c r="R98" s="164">
        <f ca="1">NPV(Q97,K98:$K$244) + ($A$13+$A$14+$A$15)/POWER(1+Q97,$A$28-D98+1)</f>
        <v>0</v>
      </c>
      <c r="S98" s="164">
        <f ca="1">NPV(Q98,K98:$K$244) + ($A$13+$A$14+$A$15)/POWER(1+Q98,$A$28-D98+1)</f>
        <v>0</v>
      </c>
      <c r="T98" s="45">
        <f t="shared" ca="1" si="30"/>
        <v>0</v>
      </c>
      <c r="U98" s="45">
        <f t="shared" ca="1" si="36"/>
        <v>0</v>
      </c>
      <c r="V98" s="45">
        <f t="shared" ca="1" si="37"/>
        <v>0</v>
      </c>
      <c r="W98" s="45">
        <f t="shared" ca="1" si="31"/>
        <v>0</v>
      </c>
      <c r="X98" s="25">
        <f t="shared" ca="1" si="20"/>
        <v>0</v>
      </c>
      <c r="Z98" s="28">
        <f t="shared" ca="1" si="38"/>
        <v>0</v>
      </c>
      <c r="AA98" s="233"/>
      <c r="AB98" s="45">
        <f t="shared" ca="1" si="32"/>
        <v>0</v>
      </c>
      <c r="AC98" s="45">
        <f t="shared" ca="1" si="21"/>
        <v>0</v>
      </c>
      <c r="AD98" s="25">
        <f t="shared" ca="1" si="22"/>
        <v>0</v>
      </c>
    </row>
    <row r="99" spans="4:30" x14ac:dyDescent="0.35">
      <c r="D99" s="20">
        <v>95</v>
      </c>
      <c r="E99" s="21">
        <f t="shared" ca="1" si="33"/>
        <v>34699</v>
      </c>
      <c r="F99" s="44">
        <f t="shared" ca="1" si="23"/>
        <v>35063</v>
      </c>
      <c r="G99" s="22" t="s">
        <v>119</v>
      </c>
      <c r="H99" s="44">
        <f t="shared" ca="1" si="34"/>
        <v>34699</v>
      </c>
      <c r="I99" s="45">
        <f t="shared" ca="1" si="24"/>
        <v>0</v>
      </c>
      <c r="J99" s="45">
        <f t="shared" ca="1" si="25"/>
        <v>0</v>
      </c>
      <c r="K99" s="45">
        <f t="shared" ca="1" si="26"/>
        <v>0</v>
      </c>
      <c r="L99" s="45"/>
      <c r="M99" s="45">
        <f t="shared" ca="1" si="35"/>
        <v>0</v>
      </c>
      <c r="N99" s="257">
        <f t="shared" ca="1" si="27"/>
        <v>0</v>
      </c>
      <c r="O99" s="23"/>
      <c r="P99" s="255">
        <f t="shared" ca="1" si="28"/>
        <v>0</v>
      </c>
      <c r="Q99" s="163">
        <f t="shared" ca="1" si="29"/>
        <v>0</v>
      </c>
      <c r="R99" s="164">
        <f ca="1">NPV(Q98,K99:$K$244) + ($A$13+$A$14+$A$15)/POWER(1+Q98,$A$28-D99+1)</f>
        <v>0</v>
      </c>
      <c r="S99" s="164">
        <f ca="1">NPV(Q99,K99:$K$244) + ($A$13+$A$14+$A$15)/POWER(1+Q99,$A$28-D99+1)</f>
        <v>0</v>
      </c>
      <c r="T99" s="45">
        <f t="shared" ca="1" si="30"/>
        <v>0</v>
      </c>
      <c r="U99" s="45">
        <f t="shared" ca="1" si="36"/>
        <v>0</v>
      </c>
      <c r="V99" s="45">
        <f t="shared" ca="1" si="37"/>
        <v>0</v>
      </c>
      <c r="W99" s="45">
        <f t="shared" ca="1" si="31"/>
        <v>0</v>
      </c>
      <c r="X99" s="25">
        <f t="shared" ca="1" si="20"/>
        <v>0</v>
      </c>
      <c r="Z99" s="28">
        <f t="shared" ca="1" si="38"/>
        <v>0</v>
      </c>
      <c r="AA99" s="233"/>
      <c r="AB99" s="45">
        <f t="shared" ca="1" si="32"/>
        <v>0</v>
      </c>
      <c r="AC99" s="45">
        <f t="shared" ca="1" si="21"/>
        <v>0</v>
      </c>
      <c r="AD99" s="25">
        <f t="shared" ca="1" si="22"/>
        <v>0</v>
      </c>
    </row>
    <row r="100" spans="4:30" x14ac:dyDescent="0.35">
      <c r="D100" s="20">
        <v>96</v>
      </c>
      <c r="E100" s="21">
        <f t="shared" ca="1" si="33"/>
        <v>35064</v>
      </c>
      <c r="F100" s="44">
        <f t="shared" ca="1" si="23"/>
        <v>35429</v>
      </c>
      <c r="G100" s="22" t="s">
        <v>119</v>
      </c>
      <c r="H100" s="44">
        <f t="shared" ca="1" si="34"/>
        <v>35064</v>
      </c>
      <c r="I100" s="45">
        <f t="shared" ca="1" si="24"/>
        <v>0</v>
      </c>
      <c r="J100" s="45">
        <f t="shared" ca="1" si="25"/>
        <v>0</v>
      </c>
      <c r="K100" s="45">
        <f t="shared" ca="1" si="26"/>
        <v>0</v>
      </c>
      <c r="L100" s="45"/>
      <c r="M100" s="45">
        <f t="shared" ca="1" si="35"/>
        <v>0</v>
      </c>
      <c r="N100" s="257">
        <f t="shared" ca="1" si="27"/>
        <v>0</v>
      </c>
      <c r="O100" s="23"/>
      <c r="P100" s="255">
        <f t="shared" ca="1" si="28"/>
        <v>0</v>
      </c>
      <c r="Q100" s="163">
        <f t="shared" ca="1" si="29"/>
        <v>0</v>
      </c>
      <c r="R100" s="164">
        <f ca="1">NPV(Q99,K100:$K$244) + ($A$13+$A$14+$A$15)/POWER(1+Q99,$A$28-D100+1)</f>
        <v>0</v>
      </c>
      <c r="S100" s="164">
        <f ca="1">NPV(Q100,K100:$K$244) + ($A$13+$A$14+$A$15)/POWER(1+Q100,$A$28-D100+1)</f>
        <v>0</v>
      </c>
      <c r="T100" s="45">
        <f t="shared" ca="1" si="30"/>
        <v>0</v>
      </c>
      <c r="U100" s="45">
        <f t="shared" ca="1" si="36"/>
        <v>0</v>
      </c>
      <c r="V100" s="45">
        <f t="shared" ca="1" si="37"/>
        <v>0</v>
      </c>
      <c r="W100" s="45">
        <f t="shared" ca="1" si="31"/>
        <v>0</v>
      </c>
      <c r="X100" s="25">
        <f t="shared" ca="1" si="20"/>
        <v>0</v>
      </c>
      <c r="Z100" s="28">
        <f t="shared" ca="1" si="38"/>
        <v>0</v>
      </c>
      <c r="AA100" s="233"/>
      <c r="AB100" s="45">
        <f t="shared" ca="1" si="32"/>
        <v>0</v>
      </c>
      <c r="AC100" s="45">
        <f t="shared" ca="1" si="21"/>
        <v>0</v>
      </c>
      <c r="AD100" s="25">
        <f t="shared" ca="1" si="22"/>
        <v>0</v>
      </c>
    </row>
    <row r="101" spans="4:30" x14ac:dyDescent="0.35">
      <c r="D101" s="20">
        <v>97</v>
      </c>
      <c r="E101" s="21">
        <f t="shared" ca="1" si="33"/>
        <v>35430</v>
      </c>
      <c r="F101" s="44">
        <f t="shared" ca="1" si="23"/>
        <v>35794</v>
      </c>
      <c r="G101" s="22" t="s">
        <v>119</v>
      </c>
      <c r="H101" s="44">
        <f t="shared" ca="1" si="34"/>
        <v>35430</v>
      </c>
      <c r="I101" s="45">
        <f t="shared" ca="1" si="24"/>
        <v>0</v>
      </c>
      <c r="J101" s="45">
        <f t="shared" ca="1" si="25"/>
        <v>0</v>
      </c>
      <c r="K101" s="45">
        <f t="shared" ca="1" si="26"/>
        <v>0</v>
      </c>
      <c r="L101" s="45"/>
      <c r="M101" s="45">
        <f t="shared" ca="1" si="35"/>
        <v>0</v>
      </c>
      <c r="N101" s="257">
        <f t="shared" ca="1" si="27"/>
        <v>0</v>
      </c>
      <c r="O101" s="23"/>
      <c r="P101" s="255">
        <f t="shared" ca="1" si="28"/>
        <v>0</v>
      </c>
      <c r="Q101" s="163">
        <f t="shared" ca="1" si="29"/>
        <v>0</v>
      </c>
      <c r="R101" s="164">
        <f ca="1">NPV(Q100,K101:$K$244) + ($A$13+$A$14+$A$15)/POWER(1+Q100,$A$28-D101+1)</f>
        <v>0</v>
      </c>
      <c r="S101" s="164">
        <f ca="1">NPV(Q101,K101:$K$244) + ($A$13+$A$14+$A$15)/POWER(1+Q101,$A$28-D101+1)</f>
        <v>0</v>
      </c>
      <c r="T101" s="45">
        <f t="shared" ca="1" si="30"/>
        <v>0</v>
      </c>
      <c r="U101" s="45">
        <f t="shared" ca="1" si="36"/>
        <v>0</v>
      </c>
      <c r="V101" s="45">
        <f t="shared" ca="1" si="37"/>
        <v>0</v>
      </c>
      <c r="W101" s="45">
        <f t="shared" ca="1" si="31"/>
        <v>0</v>
      </c>
      <c r="X101" s="25">
        <f t="shared" ca="1" si="20"/>
        <v>0</v>
      </c>
      <c r="Z101" s="28">
        <f t="shared" ca="1" si="38"/>
        <v>0</v>
      </c>
      <c r="AA101" s="233"/>
      <c r="AB101" s="45">
        <f t="shared" ca="1" si="32"/>
        <v>0</v>
      </c>
      <c r="AC101" s="45">
        <f t="shared" ca="1" si="21"/>
        <v>0</v>
      </c>
      <c r="AD101" s="25">
        <f t="shared" ca="1" si="22"/>
        <v>0</v>
      </c>
    </row>
    <row r="102" spans="4:30" x14ac:dyDescent="0.35">
      <c r="D102" s="20">
        <v>98</v>
      </c>
      <c r="E102" s="21">
        <f t="shared" ca="1" si="33"/>
        <v>35795</v>
      </c>
      <c r="F102" s="44">
        <f t="shared" ca="1" si="23"/>
        <v>36159</v>
      </c>
      <c r="G102" s="22" t="s">
        <v>119</v>
      </c>
      <c r="H102" s="44">
        <f t="shared" ca="1" si="34"/>
        <v>35795</v>
      </c>
      <c r="I102" s="45">
        <f t="shared" ca="1" si="24"/>
        <v>0</v>
      </c>
      <c r="J102" s="45">
        <f t="shared" ca="1" si="25"/>
        <v>0</v>
      </c>
      <c r="K102" s="45">
        <f t="shared" ca="1" si="26"/>
        <v>0</v>
      </c>
      <c r="L102" s="45"/>
      <c r="M102" s="45">
        <f t="shared" ca="1" si="35"/>
        <v>0</v>
      </c>
      <c r="N102" s="257">
        <f t="shared" ca="1" si="27"/>
        <v>0</v>
      </c>
      <c r="O102" s="23"/>
      <c r="P102" s="255">
        <f t="shared" ca="1" si="28"/>
        <v>0</v>
      </c>
      <c r="Q102" s="163">
        <f t="shared" ca="1" si="29"/>
        <v>0</v>
      </c>
      <c r="R102" s="164">
        <f ca="1">NPV(Q101,K102:$K$244) + ($A$13+$A$14+$A$15)/POWER(1+Q101,$A$28-D102+1)</f>
        <v>0</v>
      </c>
      <c r="S102" s="164">
        <f ca="1">NPV(Q102,K102:$K$244) + ($A$13+$A$14+$A$15)/POWER(1+Q102,$A$28-D102+1)</f>
        <v>0</v>
      </c>
      <c r="T102" s="45">
        <f t="shared" ca="1" si="30"/>
        <v>0</v>
      </c>
      <c r="U102" s="45">
        <f t="shared" ca="1" si="36"/>
        <v>0</v>
      </c>
      <c r="V102" s="45">
        <f t="shared" ca="1" si="37"/>
        <v>0</v>
      </c>
      <c r="W102" s="45">
        <f t="shared" ca="1" si="31"/>
        <v>0</v>
      </c>
      <c r="X102" s="25">
        <f t="shared" ca="1" si="20"/>
        <v>0</v>
      </c>
      <c r="Z102" s="28">
        <f t="shared" ca="1" si="38"/>
        <v>0</v>
      </c>
      <c r="AA102" s="233"/>
      <c r="AB102" s="45">
        <f t="shared" ca="1" si="32"/>
        <v>0</v>
      </c>
      <c r="AC102" s="45">
        <f t="shared" ca="1" si="21"/>
        <v>0</v>
      </c>
      <c r="AD102" s="25">
        <f t="shared" ca="1" si="22"/>
        <v>0</v>
      </c>
    </row>
    <row r="103" spans="4:30" x14ac:dyDescent="0.35">
      <c r="D103" s="20">
        <v>99</v>
      </c>
      <c r="E103" s="21">
        <f t="shared" ca="1" si="33"/>
        <v>36160</v>
      </c>
      <c r="F103" s="44">
        <f t="shared" ca="1" si="23"/>
        <v>36524</v>
      </c>
      <c r="G103" s="22" t="s">
        <v>119</v>
      </c>
      <c r="H103" s="44">
        <f t="shared" ca="1" si="34"/>
        <v>36160</v>
      </c>
      <c r="I103" s="45">
        <f t="shared" ca="1" si="24"/>
        <v>0</v>
      </c>
      <c r="J103" s="45">
        <f t="shared" ca="1" si="25"/>
        <v>0</v>
      </c>
      <c r="K103" s="45">
        <f t="shared" ca="1" si="26"/>
        <v>0</v>
      </c>
      <c r="L103" s="45"/>
      <c r="M103" s="45">
        <f t="shared" ca="1" si="35"/>
        <v>0</v>
      </c>
      <c r="N103" s="257">
        <f t="shared" ca="1" si="27"/>
        <v>0</v>
      </c>
      <c r="O103" s="23"/>
      <c r="P103" s="255">
        <f t="shared" ca="1" si="28"/>
        <v>0</v>
      </c>
      <c r="Q103" s="163">
        <f t="shared" ca="1" si="29"/>
        <v>0</v>
      </c>
      <c r="R103" s="164">
        <f ca="1">NPV(Q102,K103:$K$244) + ($A$13+$A$14+$A$15)/POWER(1+Q102,$A$28-D103+1)</f>
        <v>0</v>
      </c>
      <c r="S103" s="164">
        <f ca="1">NPV(Q103,K103:$K$244) + ($A$13+$A$14+$A$15)/POWER(1+Q103,$A$28-D103+1)</f>
        <v>0</v>
      </c>
      <c r="T103" s="45">
        <f t="shared" ca="1" si="30"/>
        <v>0</v>
      </c>
      <c r="U103" s="45">
        <f t="shared" ca="1" si="36"/>
        <v>0</v>
      </c>
      <c r="V103" s="45">
        <f t="shared" ca="1" si="37"/>
        <v>0</v>
      </c>
      <c r="W103" s="45">
        <f t="shared" ca="1" si="31"/>
        <v>0</v>
      </c>
      <c r="X103" s="25">
        <f t="shared" ca="1" si="20"/>
        <v>0</v>
      </c>
      <c r="Z103" s="28">
        <f t="shared" ca="1" si="38"/>
        <v>0</v>
      </c>
      <c r="AA103" s="233"/>
      <c r="AB103" s="45">
        <f t="shared" ca="1" si="32"/>
        <v>0</v>
      </c>
      <c r="AC103" s="45">
        <f t="shared" ca="1" si="21"/>
        <v>0</v>
      </c>
      <c r="AD103" s="25">
        <f t="shared" ca="1" si="22"/>
        <v>0</v>
      </c>
    </row>
    <row r="104" spans="4:30" x14ac:dyDescent="0.35">
      <c r="D104" s="20">
        <v>100</v>
      </c>
      <c r="E104" s="21">
        <f t="shared" ca="1" si="33"/>
        <v>36525</v>
      </c>
      <c r="F104" s="44">
        <f t="shared" ca="1" si="23"/>
        <v>36890</v>
      </c>
      <c r="G104" s="22" t="s">
        <v>119</v>
      </c>
      <c r="H104" s="44">
        <f t="shared" ca="1" si="34"/>
        <v>36525</v>
      </c>
      <c r="I104" s="45">
        <f t="shared" ca="1" si="24"/>
        <v>0</v>
      </c>
      <c r="J104" s="45">
        <f t="shared" ca="1" si="25"/>
        <v>0</v>
      </c>
      <c r="K104" s="45">
        <f t="shared" ca="1" si="26"/>
        <v>0</v>
      </c>
      <c r="L104" s="45"/>
      <c r="M104" s="45">
        <f t="shared" ca="1" si="35"/>
        <v>0</v>
      </c>
      <c r="N104" s="257">
        <f t="shared" ca="1" si="27"/>
        <v>0</v>
      </c>
      <c r="O104" s="23"/>
      <c r="P104" s="255">
        <f t="shared" ca="1" si="28"/>
        <v>0</v>
      </c>
      <c r="Q104" s="163">
        <f t="shared" ca="1" si="29"/>
        <v>0</v>
      </c>
      <c r="R104" s="164">
        <f ca="1">NPV(Q103,K104:$K$244) + ($A$13+$A$14+$A$15)/POWER(1+Q103,$A$28-D104+1)</f>
        <v>0</v>
      </c>
      <c r="S104" s="164">
        <f ca="1">NPV(Q104,K104:$K$244) + ($A$13+$A$14+$A$15)/POWER(1+Q104,$A$28-D104+1)</f>
        <v>0</v>
      </c>
      <c r="T104" s="45">
        <f t="shared" ca="1" si="30"/>
        <v>0</v>
      </c>
      <c r="U104" s="45">
        <f t="shared" ca="1" si="36"/>
        <v>0</v>
      </c>
      <c r="V104" s="45">
        <f t="shared" ca="1" si="37"/>
        <v>0</v>
      </c>
      <c r="W104" s="45">
        <f t="shared" ca="1" si="31"/>
        <v>0</v>
      </c>
      <c r="X104" s="25">
        <f t="shared" ca="1" si="20"/>
        <v>0</v>
      </c>
      <c r="Z104" s="28">
        <f t="shared" ca="1" si="38"/>
        <v>0</v>
      </c>
      <c r="AA104" s="233"/>
      <c r="AB104" s="45">
        <f t="shared" ca="1" si="32"/>
        <v>0</v>
      </c>
      <c r="AC104" s="45">
        <f t="shared" ca="1" si="21"/>
        <v>0</v>
      </c>
      <c r="AD104" s="25">
        <f t="shared" ca="1" si="22"/>
        <v>0</v>
      </c>
    </row>
    <row r="105" spans="4:30" x14ac:dyDescent="0.35">
      <c r="D105" s="20">
        <v>101</v>
      </c>
      <c r="E105" s="21">
        <f t="shared" ca="1" si="33"/>
        <v>36891</v>
      </c>
      <c r="F105" s="44">
        <f t="shared" ca="1" si="23"/>
        <v>37255</v>
      </c>
      <c r="G105" s="22" t="s">
        <v>119</v>
      </c>
      <c r="H105" s="44">
        <f t="shared" ca="1" si="34"/>
        <v>36891</v>
      </c>
      <c r="I105" s="45">
        <f t="shared" ca="1" si="24"/>
        <v>0</v>
      </c>
      <c r="J105" s="45">
        <f t="shared" ca="1" si="25"/>
        <v>0</v>
      </c>
      <c r="K105" s="45">
        <f t="shared" ca="1" si="26"/>
        <v>0</v>
      </c>
      <c r="L105" s="45"/>
      <c r="M105" s="45">
        <f t="shared" ca="1" si="35"/>
        <v>0</v>
      </c>
      <c r="N105" s="257">
        <f t="shared" ca="1" si="27"/>
        <v>0</v>
      </c>
      <c r="O105" s="23"/>
      <c r="P105" s="255">
        <f t="shared" ca="1" si="28"/>
        <v>0</v>
      </c>
      <c r="Q105" s="163">
        <f t="shared" ca="1" si="29"/>
        <v>0</v>
      </c>
      <c r="R105" s="164">
        <f ca="1">NPV(Q104,K105:$K$244) + ($A$13+$A$14+$A$15)/POWER(1+Q104,$A$28-D105+1)</f>
        <v>0</v>
      </c>
      <c r="S105" s="164">
        <f ca="1">NPV(Q105,K105:$K$244) + ($A$13+$A$14+$A$15)/POWER(1+Q105,$A$28-D105+1)</f>
        <v>0</v>
      </c>
      <c r="T105" s="45">
        <f t="shared" ca="1" si="30"/>
        <v>0</v>
      </c>
      <c r="U105" s="45">
        <f t="shared" ca="1" si="36"/>
        <v>0</v>
      </c>
      <c r="V105" s="45">
        <f t="shared" ca="1" si="37"/>
        <v>0</v>
      </c>
      <c r="W105" s="45">
        <f t="shared" ca="1" si="31"/>
        <v>0</v>
      </c>
      <c r="X105" s="25">
        <f t="shared" ca="1" si="20"/>
        <v>0</v>
      </c>
      <c r="Z105" s="28">
        <f t="shared" ca="1" si="38"/>
        <v>0</v>
      </c>
      <c r="AA105" s="233"/>
      <c r="AB105" s="45">
        <f t="shared" ca="1" si="32"/>
        <v>0</v>
      </c>
      <c r="AC105" s="45">
        <f t="shared" ca="1" si="21"/>
        <v>0</v>
      </c>
      <c r="AD105" s="25">
        <f t="shared" ca="1" si="22"/>
        <v>0</v>
      </c>
    </row>
    <row r="106" spans="4:30" x14ac:dyDescent="0.35">
      <c r="D106" s="20">
        <v>102</v>
      </c>
      <c r="E106" s="21">
        <f t="shared" ca="1" si="33"/>
        <v>37256</v>
      </c>
      <c r="F106" s="44">
        <f t="shared" ca="1" si="23"/>
        <v>37620</v>
      </c>
      <c r="G106" s="22" t="s">
        <v>119</v>
      </c>
      <c r="H106" s="44">
        <f t="shared" ca="1" si="34"/>
        <v>37256</v>
      </c>
      <c r="I106" s="45">
        <f t="shared" ca="1" si="24"/>
        <v>0</v>
      </c>
      <c r="J106" s="45">
        <f t="shared" ca="1" si="25"/>
        <v>0</v>
      </c>
      <c r="K106" s="45">
        <f t="shared" ca="1" si="26"/>
        <v>0</v>
      </c>
      <c r="L106" s="45"/>
      <c r="M106" s="45">
        <f t="shared" ca="1" si="35"/>
        <v>0</v>
      </c>
      <c r="N106" s="257">
        <f t="shared" ca="1" si="27"/>
        <v>0</v>
      </c>
      <c r="O106" s="23"/>
      <c r="P106" s="255">
        <f t="shared" ca="1" si="28"/>
        <v>0</v>
      </c>
      <c r="Q106" s="163">
        <f t="shared" ca="1" si="29"/>
        <v>0</v>
      </c>
      <c r="R106" s="164">
        <f ca="1">NPV(Q105,K106:$K$244) + ($A$13+$A$14+$A$15)/POWER(1+Q105,$A$28-D106+1)</f>
        <v>0</v>
      </c>
      <c r="S106" s="164">
        <f ca="1">NPV(Q106,K106:$K$244) + ($A$13+$A$14+$A$15)/POWER(1+Q106,$A$28-D106+1)</f>
        <v>0</v>
      </c>
      <c r="T106" s="45">
        <f t="shared" ca="1" si="30"/>
        <v>0</v>
      </c>
      <c r="U106" s="45">
        <f t="shared" ca="1" si="36"/>
        <v>0</v>
      </c>
      <c r="V106" s="45">
        <f t="shared" ca="1" si="37"/>
        <v>0</v>
      </c>
      <c r="W106" s="45">
        <f t="shared" ca="1" si="31"/>
        <v>0</v>
      </c>
      <c r="X106" s="25">
        <f t="shared" ca="1" si="20"/>
        <v>0</v>
      </c>
      <c r="Z106" s="28">
        <f t="shared" ca="1" si="38"/>
        <v>0</v>
      </c>
      <c r="AA106" s="233"/>
      <c r="AB106" s="45">
        <f t="shared" ca="1" si="32"/>
        <v>0</v>
      </c>
      <c r="AC106" s="45">
        <f t="shared" ca="1" si="21"/>
        <v>0</v>
      </c>
      <c r="AD106" s="25">
        <f t="shared" ca="1" si="22"/>
        <v>0</v>
      </c>
    </row>
    <row r="107" spans="4:30" x14ac:dyDescent="0.35">
      <c r="D107" s="20">
        <v>103</v>
      </c>
      <c r="E107" s="21">
        <f t="shared" ca="1" si="33"/>
        <v>37621</v>
      </c>
      <c r="F107" s="44">
        <f t="shared" ca="1" si="23"/>
        <v>37985</v>
      </c>
      <c r="G107" s="22" t="s">
        <v>119</v>
      </c>
      <c r="H107" s="44">
        <f t="shared" ca="1" si="34"/>
        <v>37621</v>
      </c>
      <c r="I107" s="45">
        <f t="shared" ca="1" si="24"/>
        <v>0</v>
      </c>
      <c r="J107" s="45">
        <f t="shared" ca="1" si="25"/>
        <v>0</v>
      </c>
      <c r="K107" s="45">
        <f t="shared" ca="1" si="26"/>
        <v>0</v>
      </c>
      <c r="L107" s="45"/>
      <c r="M107" s="45">
        <f t="shared" ca="1" si="35"/>
        <v>0</v>
      </c>
      <c r="N107" s="257">
        <f t="shared" ca="1" si="27"/>
        <v>0</v>
      </c>
      <c r="O107" s="23"/>
      <c r="P107" s="255">
        <f t="shared" ca="1" si="28"/>
        <v>0</v>
      </c>
      <c r="Q107" s="163">
        <f t="shared" ca="1" si="29"/>
        <v>0</v>
      </c>
      <c r="R107" s="164">
        <f ca="1">NPV(Q106,K107:$K$244) + ($A$13+$A$14+$A$15)/POWER(1+Q106,$A$28-D107+1)</f>
        <v>0</v>
      </c>
      <c r="S107" s="164">
        <f ca="1">NPV(Q107,K107:$K$244) + ($A$13+$A$14+$A$15)/POWER(1+Q107,$A$28-D107+1)</f>
        <v>0</v>
      </c>
      <c r="T107" s="45">
        <f t="shared" ca="1" si="30"/>
        <v>0</v>
      </c>
      <c r="U107" s="45">
        <f t="shared" ca="1" si="36"/>
        <v>0</v>
      </c>
      <c r="V107" s="45">
        <f t="shared" ca="1" si="37"/>
        <v>0</v>
      </c>
      <c r="W107" s="45">
        <f t="shared" ca="1" si="31"/>
        <v>0</v>
      </c>
      <c r="X107" s="25">
        <f t="shared" ca="1" si="20"/>
        <v>0</v>
      </c>
      <c r="Z107" s="28">
        <f t="shared" ca="1" si="38"/>
        <v>0</v>
      </c>
      <c r="AA107" s="233"/>
      <c r="AB107" s="45">
        <f t="shared" ca="1" si="32"/>
        <v>0</v>
      </c>
      <c r="AC107" s="45">
        <f t="shared" ca="1" si="21"/>
        <v>0</v>
      </c>
      <c r="AD107" s="25">
        <f t="shared" ca="1" si="22"/>
        <v>0</v>
      </c>
    </row>
    <row r="108" spans="4:30" x14ac:dyDescent="0.35">
      <c r="D108" s="20">
        <v>104</v>
      </c>
      <c r="E108" s="21">
        <f t="shared" ca="1" si="33"/>
        <v>37986</v>
      </c>
      <c r="F108" s="44">
        <f t="shared" ca="1" si="23"/>
        <v>38351</v>
      </c>
      <c r="G108" s="22" t="s">
        <v>119</v>
      </c>
      <c r="H108" s="44">
        <f t="shared" ca="1" si="34"/>
        <v>37986</v>
      </c>
      <c r="I108" s="45">
        <f t="shared" ca="1" si="24"/>
        <v>0</v>
      </c>
      <c r="J108" s="45">
        <f t="shared" ca="1" si="25"/>
        <v>0</v>
      </c>
      <c r="K108" s="45">
        <f t="shared" ca="1" si="26"/>
        <v>0</v>
      </c>
      <c r="L108" s="45"/>
      <c r="M108" s="45">
        <f t="shared" ca="1" si="35"/>
        <v>0</v>
      </c>
      <c r="N108" s="257">
        <f t="shared" ca="1" si="27"/>
        <v>0</v>
      </c>
      <c r="O108" s="23"/>
      <c r="P108" s="255">
        <f t="shared" ca="1" si="28"/>
        <v>0</v>
      </c>
      <c r="Q108" s="163">
        <f t="shared" ca="1" si="29"/>
        <v>0</v>
      </c>
      <c r="R108" s="164">
        <f ca="1">NPV(Q107,K108:$K$244) + ($A$13+$A$14+$A$15)/POWER(1+Q107,$A$28-D108+1)</f>
        <v>0</v>
      </c>
      <c r="S108" s="164">
        <f ca="1">NPV(Q108,K108:$K$244) + ($A$13+$A$14+$A$15)/POWER(1+Q108,$A$28-D108+1)</f>
        <v>0</v>
      </c>
      <c r="T108" s="45">
        <f t="shared" ca="1" si="30"/>
        <v>0</v>
      </c>
      <c r="U108" s="45">
        <f t="shared" ca="1" si="36"/>
        <v>0</v>
      </c>
      <c r="V108" s="45">
        <f t="shared" ca="1" si="37"/>
        <v>0</v>
      </c>
      <c r="W108" s="45">
        <f t="shared" ca="1" si="31"/>
        <v>0</v>
      </c>
      <c r="X108" s="25">
        <f t="shared" ca="1" si="20"/>
        <v>0</v>
      </c>
      <c r="Z108" s="28">
        <f t="shared" ca="1" si="38"/>
        <v>0</v>
      </c>
      <c r="AA108" s="233"/>
      <c r="AB108" s="45">
        <f t="shared" ca="1" si="32"/>
        <v>0</v>
      </c>
      <c r="AC108" s="45">
        <f t="shared" ca="1" si="21"/>
        <v>0</v>
      </c>
      <c r="AD108" s="25">
        <f t="shared" ca="1" si="22"/>
        <v>0</v>
      </c>
    </row>
    <row r="109" spans="4:30" x14ac:dyDescent="0.35">
      <c r="D109" s="20">
        <v>105</v>
      </c>
      <c r="E109" s="21">
        <f t="shared" ca="1" si="33"/>
        <v>38352</v>
      </c>
      <c r="F109" s="44">
        <f t="shared" ca="1" si="23"/>
        <v>38716</v>
      </c>
      <c r="G109" s="22" t="s">
        <v>119</v>
      </c>
      <c r="H109" s="44">
        <f t="shared" ca="1" si="34"/>
        <v>38352</v>
      </c>
      <c r="I109" s="45">
        <f t="shared" ca="1" si="24"/>
        <v>0</v>
      </c>
      <c r="J109" s="45">
        <f t="shared" ca="1" si="25"/>
        <v>0</v>
      </c>
      <c r="K109" s="45">
        <f t="shared" ca="1" si="26"/>
        <v>0</v>
      </c>
      <c r="L109" s="45"/>
      <c r="M109" s="45">
        <f t="shared" ca="1" si="35"/>
        <v>0</v>
      </c>
      <c r="N109" s="257">
        <f t="shared" ca="1" si="27"/>
        <v>0</v>
      </c>
      <c r="O109" s="23"/>
      <c r="P109" s="255">
        <f t="shared" ca="1" si="28"/>
        <v>0</v>
      </c>
      <c r="Q109" s="163">
        <f t="shared" ca="1" si="29"/>
        <v>0</v>
      </c>
      <c r="R109" s="164">
        <f ca="1">NPV(Q108,K109:$K$244) + ($A$13+$A$14+$A$15)/POWER(1+Q108,$A$28-D109+1)</f>
        <v>0</v>
      </c>
      <c r="S109" s="164">
        <f ca="1">NPV(Q109,K109:$K$244) + ($A$13+$A$14+$A$15)/POWER(1+Q109,$A$28-D109+1)</f>
        <v>0</v>
      </c>
      <c r="T109" s="45">
        <f t="shared" ca="1" si="30"/>
        <v>0</v>
      </c>
      <c r="U109" s="45">
        <f t="shared" ca="1" si="36"/>
        <v>0</v>
      </c>
      <c r="V109" s="45">
        <f t="shared" ca="1" si="37"/>
        <v>0</v>
      </c>
      <c r="W109" s="45">
        <f t="shared" ca="1" si="31"/>
        <v>0</v>
      </c>
      <c r="X109" s="25">
        <f t="shared" ca="1" si="20"/>
        <v>0</v>
      </c>
      <c r="Z109" s="28">
        <f t="shared" ca="1" si="38"/>
        <v>0</v>
      </c>
      <c r="AA109" s="233"/>
      <c r="AB109" s="45">
        <f t="shared" ca="1" si="32"/>
        <v>0</v>
      </c>
      <c r="AC109" s="45">
        <f t="shared" ca="1" si="21"/>
        <v>0</v>
      </c>
      <c r="AD109" s="25">
        <f t="shared" ca="1" si="22"/>
        <v>0</v>
      </c>
    </row>
    <row r="110" spans="4:30" x14ac:dyDescent="0.35">
      <c r="D110" s="20">
        <v>106</v>
      </c>
      <c r="E110" s="21">
        <f t="shared" ca="1" si="33"/>
        <v>38717</v>
      </c>
      <c r="F110" s="44">
        <f t="shared" ca="1" si="23"/>
        <v>39081</v>
      </c>
      <c r="G110" s="22" t="s">
        <v>119</v>
      </c>
      <c r="H110" s="44">
        <f t="shared" ca="1" si="34"/>
        <v>38717</v>
      </c>
      <c r="I110" s="45">
        <f t="shared" ca="1" si="24"/>
        <v>0</v>
      </c>
      <c r="J110" s="45">
        <f t="shared" ca="1" si="25"/>
        <v>0</v>
      </c>
      <c r="K110" s="45">
        <f t="shared" ca="1" si="26"/>
        <v>0</v>
      </c>
      <c r="L110" s="45"/>
      <c r="M110" s="45">
        <f t="shared" ca="1" si="35"/>
        <v>0</v>
      </c>
      <c r="N110" s="257">
        <f t="shared" ca="1" si="27"/>
        <v>0</v>
      </c>
      <c r="O110" s="23"/>
      <c r="P110" s="255">
        <f t="shared" ca="1" si="28"/>
        <v>0</v>
      </c>
      <c r="Q110" s="163">
        <f t="shared" ca="1" si="29"/>
        <v>0</v>
      </c>
      <c r="R110" s="164">
        <f ca="1">NPV(Q109,K110:$K$244) + ($A$13+$A$14+$A$15)/POWER(1+Q109,$A$28-D110+1)</f>
        <v>0</v>
      </c>
      <c r="S110" s="164">
        <f ca="1">NPV(Q110,K110:$K$244) + ($A$13+$A$14+$A$15)/POWER(1+Q110,$A$28-D110+1)</f>
        <v>0</v>
      </c>
      <c r="T110" s="45">
        <f t="shared" ca="1" si="30"/>
        <v>0</v>
      </c>
      <c r="U110" s="45">
        <f t="shared" ca="1" si="36"/>
        <v>0</v>
      </c>
      <c r="V110" s="45">
        <f t="shared" ca="1" si="37"/>
        <v>0</v>
      </c>
      <c r="W110" s="45">
        <f t="shared" ca="1" si="31"/>
        <v>0</v>
      </c>
      <c r="X110" s="25">
        <f t="shared" ca="1" si="20"/>
        <v>0</v>
      </c>
      <c r="Z110" s="28">
        <f t="shared" ca="1" si="38"/>
        <v>0</v>
      </c>
      <c r="AA110" s="233"/>
      <c r="AB110" s="45">
        <f t="shared" ca="1" si="32"/>
        <v>0</v>
      </c>
      <c r="AC110" s="45">
        <f t="shared" ca="1" si="21"/>
        <v>0</v>
      </c>
      <c r="AD110" s="25">
        <f t="shared" ca="1" si="22"/>
        <v>0</v>
      </c>
    </row>
    <row r="111" spans="4:30" x14ac:dyDescent="0.35">
      <c r="D111" s="20">
        <v>107</v>
      </c>
      <c r="E111" s="21">
        <f t="shared" ca="1" si="33"/>
        <v>39082</v>
      </c>
      <c r="F111" s="44">
        <f t="shared" ca="1" si="23"/>
        <v>39446</v>
      </c>
      <c r="G111" s="22" t="s">
        <v>119</v>
      </c>
      <c r="H111" s="44">
        <f t="shared" ca="1" si="34"/>
        <v>39082</v>
      </c>
      <c r="I111" s="45">
        <f t="shared" ca="1" si="24"/>
        <v>0</v>
      </c>
      <c r="J111" s="45">
        <f t="shared" ca="1" si="25"/>
        <v>0</v>
      </c>
      <c r="K111" s="45">
        <f t="shared" ca="1" si="26"/>
        <v>0</v>
      </c>
      <c r="L111" s="45"/>
      <c r="M111" s="45">
        <f t="shared" ca="1" si="35"/>
        <v>0</v>
      </c>
      <c r="N111" s="257">
        <f t="shared" ca="1" si="27"/>
        <v>0</v>
      </c>
      <c r="O111" s="23"/>
      <c r="P111" s="255">
        <f t="shared" ca="1" si="28"/>
        <v>0</v>
      </c>
      <c r="Q111" s="163">
        <f t="shared" ca="1" si="29"/>
        <v>0</v>
      </c>
      <c r="R111" s="164">
        <f ca="1">NPV(Q110,K111:$K$244) + ($A$13+$A$14+$A$15)/POWER(1+Q110,$A$28-D111+1)</f>
        <v>0</v>
      </c>
      <c r="S111" s="164">
        <f ca="1">NPV(Q111,K111:$K$244) + ($A$13+$A$14+$A$15)/POWER(1+Q111,$A$28-D111+1)</f>
        <v>0</v>
      </c>
      <c r="T111" s="45">
        <f t="shared" ca="1" si="30"/>
        <v>0</v>
      </c>
      <c r="U111" s="45">
        <f t="shared" ca="1" si="36"/>
        <v>0</v>
      </c>
      <c r="V111" s="45">
        <f t="shared" ca="1" si="37"/>
        <v>0</v>
      </c>
      <c r="W111" s="45">
        <f t="shared" ca="1" si="31"/>
        <v>0</v>
      </c>
      <c r="X111" s="25">
        <f t="shared" ca="1" si="20"/>
        <v>0</v>
      </c>
      <c r="Z111" s="28">
        <f t="shared" ca="1" si="38"/>
        <v>0</v>
      </c>
      <c r="AA111" s="233"/>
      <c r="AB111" s="45">
        <f t="shared" ca="1" si="32"/>
        <v>0</v>
      </c>
      <c r="AC111" s="45">
        <f t="shared" ca="1" si="21"/>
        <v>0</v>
      </c>
      <c r="AD111" s="25">
        <f t="shared" ca="1" si="22"/>
        <v>0</v>
      </c>
    </row>
    <row r="112" spans="4:30" x14ac:dyDescent="0.35">
      <c r="D112" s="20">
        <v>108</v>
      </c>
      <c r="E112" s="21">
        <f t="shared" ca="1" si="33"/>
        <v>39447</v>
      </c>
      <c r="F112" s="44">
        <f t="shared" ca="1" si="23"/>
        <v>39812</v>
      </c>
      <c r="G112" s="22" t="s">
        <v>119</v>
      </c>
      <c r="H112" s="44">
        <f t="shared" ca="1" si="34"/>
        <v>39447</v>
      </c>
      <c r="I112" s="45">
        <f t="shared" ca="1" si="24"/>
        <v>0</v>
      </c>
      <c r="J112" s="45">
        <f t="shared" ca="1" si="25"/>
        <v>0</v>
      </c>
      <c r="K112" s="45">
        <f t="shared" ca="1" si="26"/>
        <v>0</v>
      </c>
      <c r="L112" s="45"/>
      <c r="M112" s="45">
        <f t="shared" ca="1" si="35"/>
        <v>0</v>
      </c>
      <c r="N112" s="257">
        <f t="shared" ca="1" si="27"/>
        <v>0</v>
      </c>
      <c r="O112" s="23"/>
      <c r="P112" s="255">
        <f t="shared" ca="1" si="28"/>
        <v>0</v>
      </c>
      <c r="Q112" s="163">
        <f t="shared" ca="1" si="29"/>
        <v>0</v>
      </c>
      <c r="R112" s="164">
        <f ca="1">NPV(Q111,K112:$K$244) + ($A$13+$A$14+$A$15)/POWER(1+Q111,$A$28-D112+1)</f>
        <v>0</v>
      </c>
      <c r="S112" s="164">
        <f ca="1">NPV(Q112,K112:$K$244) + ($A$13+$A$14+$A$15)/POWER(1+Q112,$A$28-D112+1)</f>
        <v>0</v>
      </c>
      <c r="T112" s="45">
        <f t="shared" ca="1" si="30"/>
        <v>0</v>
      </c>
      <c r="U112" s="45">
        <f t="shared" ca="1" si="36"/>
        <v>0</v>
      </c>
      <c r="V112" s="45">
        <f t="shared" ca="1" si="37"/>
        <v>0</v>
      </c>
      <c r="W112" s="45">
        <f t="shared" ca="1" si="31"/>
        <v>0</v>
      </c>
      <c r="X112" s="25">
        <f t="shared" ca="1" si="20"/>
        <v>0</v>
      </c>
      <c r="Z112" s="28">
        <f t="shared" ca="1" si="38"/>
        <v>0</v>
      </c>
      <c r="AA112" s="233"/>
      <c r="AB112" s="45">
        <f t="shared" ca="1" si="32"/>
        <v>0</v>
      </c>
      <c r="AC112" s="45">
        <f t="shared" ca="1" si="21"/>
        <v>0</v>
      </c>
      <c r="AD112" s="25">
        <f t="shared" ca="1" si="22"/>
        <v>0</v>
      </c>
    </row>
    <row r="113" spans="4:30" x14ac:dyDescent="0.35">
      <c r="D113" s="20">
        <v>109</v>
      </c>
      <c r="E113" s="21">
        <f t="shared" ca="1" si="33"/>
        <v>39813</v>
      </c>
      <c r="F113" s="44">
        <f t="shared" ca="1" si="23"/>
        <v>40177</v>
      </c>
      <c r="G113" s="22" t="s">
        <v>119</v>
      </c>
      <c r="H113" s="44">
        <f t="shared" ca="1" si="34"/>
        <v>39813</v>
      </c>
      <c r="I113" s="45">
        <f t="shared" ca="1" si="24"/>
        <v>0</v>
      </c>
      <c r="J113" s="45">
        <f t="shared" ca="1" si="25"/>
        <v>0</v>
      </c>
      <c r="K113" s="45">
        <f t="shared" ca="1" si="26"/>
        <v>0</v>
      </c>
      <c r="L113" s="45"/>
      <c r="M113" s="45">
        <f t="shared" ca="1" si="35"/>
        <v>0</v>
      </c>
      <c r="N113" s="257">
        <f t="shared" ca="1" si="27"/>
        <v>0</v>
      </c>
      <c r="O113" s="23"/>
      <c r="P113" s="255">
        <f t="shared" ca="1" si="28"/>
        <v>0</v>
      </c>
      <c r="Q113" s="163">
        <f t="shared" ca="1" si="29"/>
        <v>0</v>
      </c>
      <c r="R113" s="164">
        <f ca="1">NPV(Q112,K113:$K$244) + ($A$13+$A$14+$A$15)/POWER(1+Q112,$A$28-D113+1)</f>
        <v>0</v>
      </c>
      <c r="S113" s="164">
        <f ca="1">NPV(Q113,K113:$K$244) + ($A$13+$A$14+$A$15)/POWER(1+Q113,$A$28-D113+1)</f>
        <v>0</v>
      </c>
      <c r="T113" s="45">
        <f t="shared" ca="1" si="30"/>
        <v>0</v>
      </c>
      <c r="U113" s="45">
        <f t="shared" ca="1" si="36"/>
        <v>0</v>
      </c>
      <c r="V113" s="45">
        <f t="shared" ca="1" si="37"/>
        <v>0</v>
      </c>
      <c r="W113" s="45">
        <f t="shared" ca="1" si="31"/>
        <v>0</v>
      </c>
      <c r="X113" s="25">
        <f t="shared" ca="1" si="20"/>
        <v>0</v>
      </c>
      <c r="Z113" s="28">
        <f t="shared" ca="1" si="38"/>
        <v>0</v>
      </c>
      <c r="AA113" s="233"/>
      <c r="AB113" s="45">
        <f t="shared" ca="1" si="32"/>
        <v>0</v>
      </c>
      <c r="AC113" s="45">
        <f t="shared" ca="1" si="21"/>
        <v>0</v>
      </c>
      <c r="AD113" s="25">
        <f t="shared" ca="1" si="22"/>
        <v>0</v>
      </c>
    </row>
    <row r="114" spans="4:30" x14ac:dyDescent="0.35">
      <c r="D114" s="20">
        <v>110</v>
      </c>
      <c r="E114" s="21">
        <f t="shared" ca="1" si="33"/>
        <v>40178</v>
      </c>
      <c r="F114" s="44">
        <f t="shared" ca="1" si="23"/>
        <v>40542</v>
      </c>
      <c r="G114" s="22" t="s">
        <v>119</v>
      </c>
      <c r="H114" s="44">
        <f t="shared" ca="1" si="34"/>
        <v>40178</v>
      </c>
      <c r="I114" s="45">
        <f t="shared" ca="1" si="24"/>
        <v>0</v>
      </c>
      <c r="J114" s="45">
        <f t="shared" ca="1" si="25"/>
        <v>0</v>
      </c>
      <c r="K114" s="45">
        <f t="shared" ca="1" si="26"/>
        <v>0</v>
      </c>
      <c r="L114" s="45"/>
      <c r="M114" s="45">
        <f t="shared" ca="1" si="35"/>
        <v>0</v>
      </c>
      <c r="N114" s="257">
        <f t="shared" ca="1" si="27"/>
        <v>0</v>
      </c>
      <c r="O114" s="23"/>
      <c r="P114" s="255">
        <f t="shared" ca="1" si="28"/>
        <v>0</v>
      </c>
      <c r="Q114" s="163">
        <f t="shared" ca="1" si="29"/>
        <v>0</v>
      </c>
      <c r="R114" s="164">
        <f ca="1">NPV(Q113,K114:$K$244) + ($A$13+$A$14+$A$15)/POWER(1+Q113,$A$28-D114+1)</f>
        <v>0</v>
      </c>
      <c r="S114" s="164">
        <f ca="1">NPV(Q114,K114:$K$244) + ($A$13+$A$14+$A$15)/POWER(1+Q114,$A$28-D114+1)</f>
        <v>0</v>
      </c>
      <c r="T114" s="45">
        <f t="shared" ca="1" si="30"/>
        <v>0</v>
      </c>
      <c r="U114" s="45">
        <f t="shared" ca="1" si="36"/>
        <v>0</v>
      </c>
      <c r="V114" s="45">
        <f t="shared" ca="1" si="37"/>
        <v>0</v>
      </c>
      <c r="W114" s="45">
        <f t="shared" ca="1" si="31"/>
        <v>0</v>
      </c>
      <c r="X114" s="25">
        <f t="shared" ca="1" si="20"/>
        <v>0</v>
      </c>
      <c r="Z114" s="28">
        <f t="shared" ca="1" si="38"/>
        <v>0</v>
      </c>
      <c r="AA114" s="233"/>
      <c r="AB114" s="45">
        <f t="shared" ca="1" si="32"/>
        <v>0</v>
      </c>
      <c r="AC114" s="45">
        <f t="shared" ca="1" si="21"/>
        <v>0</v>
      </c>
      <c r="AD114" s="25">
        <f t="shared" ca="1" si="22"/>
        <v>0</v>
      </c>
    </row>
    <row r="115" spans="4:30" x14ac:dyDescent="0.35">
      <c r="D115" s="20">
        <v>111</v>
      </c>
      <c r="E115" s="21">
        <f t="shared" ca="1" si="33"/>
        <v>40543</v>
      </c>
      <c r="F115" s="44">
        <f t="shared" ca="1" si="23"/>
        <v>40907</v>
      </c>
      <c r="G115" s="22" t="s">
        <v>119</v>
      </c>
      <c r="H115" s="44">
        <f t="shared" ca="1" si="34"/>
        <v>40543</v>
      </c>
      <c r="I115" s="45">
        <f t="shared" ca="1" si="24"/>
        <v>0</v>
      </c>
      <c r="J115" s="45">
        <f t="shared" ca="1" si="25"/>
        <v>0</v>
      </c>
      <c r="K115" s="45">
        <f t="shared" ca="1" si="26"/>
        <v>0</v>
      </c>
      <c r="L115" s="45"/>
      <c r="M115" s="45">
        <f t="shared" ca="1" si="35"/>
        <v>0</v>
      </c>
      <c r="N115" s="257">
        <f t="shared" ca="1" si="27"/>
        <v>0</v>
      </c>
      <c r="O115" s="23"/>
      <c r="P115" s="255">
        <f t="shared" ca="1" si="28"/>
        <v>0</v>
      </c>
      <c r="Q115" s="163">
        <f t="shared" ca="1" si="29"/>
        <v>0</v>
      </c>
      <c r="R115" s="164">
        <f ca="1">NPV(Q114,K115:$K$244) + ($A$13+$A$14+$A$15)/POWER(1+Q114,$A$28-D115+1)</f>
        <v>0</v>
      </c>
      <c r="S115" s="164">
        <f ca="1">NPV(Q115,K115:$K$244) + ($A$13+$A$14+$A$15)/POWER(1+Q115,$A$28-D115+1)</f>
        <v>0</v>
      </c>
      <c r="T115" s="45">
        <f t="shared" ca="1" si="30"/>
        <v>0</v>
      </c>
      <c r="U115" s="45">
        <f t="shared" ca="1" si="36"/>
        <v>0</v>
      </c>
      <c r="V115" s="45">
        <f t="shared" ca="1" si="37"/>
        <v>0</v>
      </c>
      <c r="W115" s="45">
        <f t="shared" ca="1" si="31"/>
        <v>0</v>
      </c>
      <c r="X115" s="25">
        <f t="shared" ca="1" si="20"/>
        <v>0</v>
      </c>
      <c r="Z115" s="28">
        <f t="shared" ca="1" si="38"/>
        <v>0</v>
      </c>
      <c r="AA115" s="233"/>
      <c r="AB115" s="45">
        <f t="shared" ca="1" si="32"/>
        <v>0</v>
      </c>
      <c r="AC115" s="45">
        <f t="shared" ca="1" si="21"/>
        <v>0</v>
      </c>
      <c r="AD115" s="25">
        <f t="shared" ca="1" si="22"/>
        <v>0</v>
      </c>
    </row>
    <row r="116" spans="4:30" x14ac:dyDescent="0.35">
      <c r="D116" s="20">
        <v>112</v>
      </c>
      <c r="E116" s="21">
        <f t="shared" ca="1" si="33"/>
        <v>40908</v>
      </c>
      <c r="F116" s="44">
        <f t="shared" ca="1" si="23"/>
        <v>41273</v>
      </c>
      <c r="G116" s="22" t="s">
        <v>119</v>
      </c>
      <c r="H116" s="44">
        <f t="shared" ca="1" si="34"/>
        <v>40908</v>
      </c>
      <c r="I116" s="45">
        <f t="shared" ca="1" si="24"/>
        <v>0</v>
      </c>
      <c r="J116" s="45">
        <f t="shared" ca="1" si="25"/>
        <v>0</v>
      </c>
      <c r="K116" s="45">
        <f t="shared" ca="1" si="26"/>
        <v>0</v>
      </c>
      <c r="L116" s="45"/>
      <c r="M116" s="45">
        <f t="shared" ca="1" si="35"/>
        <v>0</v>
      </c>
      <c r="N116" s="257">
        <f t="shared" ca="1" si="27"/>
        <v>0</v>
      </c>
      <c r="O116" s="23"/>
      <c r="P116" s="255">
        <f t="shared" ca="1" si="28"/>
        <v>0</v>
      </c>
      <c r="Q116" s="163">
        <f t="shared" ca="1" si="29"/>
        <v>0</v>
      </c>
      <c r="R116" s="164">
        <f ca="1">NPV(Q115,K116:$K$244) + ($A$13+$A$14+$A$15)/POWER(1+Q115,$A$28-D116+1)</f>
        <v>0</v>
      </c>
      <c r="S116" s="164">
        <f ca="1">NPV(Q116,K116:$K$244) + ($A$13+$A$14+$A$15)/POWER(1+Q116,$A$28-D116+1)</f>
        <v>0</v>
      </c>
      <c r="T116" s="45">
        <f t="shared" ca="1" si="30"/>
        <v>0</v>
      </c>
      <c r="U116" s="45">
        <f t="shared" ca="1" si="36"/>
        <v>0</v>
      </c>
      <c r="V116" s="45">
        <f t="shared" ca="1" si="37"/>
        <v>0</v>
      </c>
      <c r="W116" s="45">
        <f t="shared" ca="1" si="31"/>
        <v>0</v>
      </c>
      <c r="X116" s="25">
        <f t="shared" ca="1" si="20"/>
        <v>0</v>
      </c>
      <c r="Z116" s="28">
        <f t="shared" ca="1" si="38"/>
        <v>0</v>
      </c>
      <c r="AA116" s="233"/>
      <c r="AB116" s="45">
        <f t="shared" ca="1" si="32"/>
        <v>0</v>
      </c>
      <c r="AC116" s="45">
        <f t="shared" ca="1" si="21"/>
        <v>0</v>
      </c>
      <c r="AD116" s="25">
        <f t="shared" ca="1" si="22"/>
        <v>0</v>
      </c>
    </row>
    <row r="117" spans="4:30" x14ac:dyDescent="0.35">
      <c r="D117" s="20">
        <v>113</v>
      </c>
      <c r="E117" s="21">
        <f t="shared" ca="1" si="33"/>
        <v>41274</v>
      </c>
      <c r="F117" s="44">
        <f t="shared" ca="1" si="23"/>
        <v>41638</v>
      </c>
      <c r="G117" s="22" t="s">
        <v>119</v>
      </c>
      <c r="H117" s="44">
        <f t="shared" ca="1" si="34"/>
        <v>41274</v>
      </c>
      <c r="I117" s="45">
        <f t="shared" ca="1" si="24"/>
        <v>0</v>
      </c>
      <c r="J117" s="45">
        <f t="shared" ca="1" si="25"/>
        <v>0</v>
      </c>
      <c r="K117" s="45">
        <f t="shared" ca="1" si="26"/>
        <v>0</v>
      </c>
      <c r="L117" s="45"/>
      <c r="M117" s="45">
        <f t="shared" ca="1" si="35"/>
        <v>0</v>
      </c>
      <c r="N117" s="257">
        <f t="shared" ca="1" si="27"/>
        <v>0</v>
      </c>
      <c r="O117" s="23"/>
      <c r="P117" s="255">
        <f t="shared" ca="1" si="28"/>
        <v>0</v>
      </c>
      <c r="Q117" s="163">
        <f t="shared" ca="1" si="29"/>
        <v>0</v>
      </c>
      <c r="R117" s="164">
        <f ca="1">NPV(Q116,K117:$K$244) + ($A$13+$A$14+$A$15)/POWER(1+Q116,$A$28-D117+1)</f>
        <v>0</v>
      </c>
      <c r="S117" s="164">
        <f ca="1">NPV(Q117,K117:$K$244) + ($A$13+$A$14+$A$15)/POWER(1+Q117,$A$28-D117+1)</f>
        <v>0</v>
      </c>
      <c r="T117" s="45">
        <f t="shared" ca="1" si="30"/>
        <v>0</v>
      </c>
      <c r="U117" s="45">
        <f t="shared" ca="1" si="36"/>
        <v>0</v>
      </c>
      <c r="V117" s="45">
        <f t="shared" ca="1" si="37"/>
        <v>0</v>
      </c>
      <c r="W117" s="45">
        <f t="shared" ca="1" si="31"/>
        <v>0</v>
      </c>
      <c r="X117" s="25">
        <f t="shared" ca="1" si="20"/>
        <v>0</v>
      </c>
      <c r="Z117" s="28">
        <f t="shared" ca="1" si="38"/>
        <v>0</v>
      </c>
      <c r="AA117" s="233"/>
      <c r="AB117" s="45">
        <f t="shared" ca="1" si="32"/>
        <v>0</v>
      </c>
      <c r="AC117" s="45">
        <f t="shared" ca="1" si="21"/>
        <v>0</v>
      </c>
      <c r="AD117" s="25">
        <f t="shared" ca="1" si="22"/>
        <v>0</v>
      </c>
    </row>
    <row r="118" spans="4:30" x14ac:dyDescent="0.35">
      <c r="D118" s="20">
        <v>114</v>
      </c>
      <c r="E118" s="21">
        <f t="shared" ca="1" si="33"/>
        <v>41639</v>
      </c>
      <c r="F118" s="44">
        <f t="shared" ca="1" si="23"/>
        <v>42003</v>
      </c>
      <c r="G118" s="22" t="s">
        <v>119</v>
      </c>
      <c r="H118" s="44">
        <f t="shared" ca="1" si="34"/>
        <v>41639</v>
      </c>
      <c r="I118" s="45">
        <f t="shared" ca="1" si="24"/>
        <v>0</v>
      </c>
      <c r="J118" s="45">
        <f t="shared" ca="1" si="25"/>
        <v>0</v>
      </c>
      <c r="K118" s="45">
        <f t="shared" ca="1" si="26"/>
        <v>0</v>
      </c>
      <c r="L118" s="45"/>
      <c r="M118" s="45">
        <f t="shared" ca="1" si="35"/>
        <v>0</v>
      </c>
      <c r="N118" s="257">
        <f t="shared" ca="1" si="27"/>
        <v>0</v>
      </c>
      <c r="O118" s="23"/>
      <c r="P118" s="255">
        <f t="shared" ca="1" si="28"/>
        <v>0</v>
      </c>
      <c r="Q118" s="163">
        <f t="shared" ca="1" si="29"/>
        <v>0</v>
      </c>
      <c r="R118" s="164">
        <f ca="1">NPV(Q117,K118:$K$244) + ($A$13+$A$14+$A$15)/POWER(1+Q117,$A$28-D118+1)</f>
        <v>0</v>
      </c>
      <c r="S118" s="164">
        <f ca="1">NPV(Q118,K118:$K$244) + ($A$13+$A$14+$A$15)/POWER(1+Q118,$A$28-D118+1)</f>
        <v>0</v>
      </c>
      <c r="T118" s="45">
        <f t="shared" ca="1" si="30"/>
        <v>0</v>
      </c>
      <c r="U118" s="45">
        <f t="shared" ca="1" si="36"/>
        <v>0</v>
      </c>
      <c r="V118" s="45">
        <f t="shared" ca="1" si="37"/>
        <v>0</v>
      </c>
      <c r="W118" s="45">
        <f t="shared" ca="1" si="31"/>
        <v>0</v>
      </c>
      <c r="X118" s="25">
        <f t="shared" ca="1" si="20"/>
        <v>0</v>
      </c>
      <c r="Z118" s="28">
        <f t="shared" ca="1" si="38"/>
        <v>0</v>
      </c>
      <c r="AA118" s="233"/>
      <c r="AB118" s="45">
        <f t="shared" ca="1" si="32"/>
        <v>0</v>
      </c>
      <c r="AC118" s="45">
        <f t="shared" ca="1" si="21"/>
        <v>0</v>
      </c>
      <c r="AD118" s="25">
        <f t="shared" ca="1" si="22"/>
        <v>0</v>
      </c>
    </row>
    <row r="119" spans="4:30" x14ac:dyDescent="0.35">
      <c r="D119" s="20">
        <v>115</v>
      </c>
      <c r="E119" s="21">
        <f t="shared" ca="1" si="33"/>
        <v>42004</v>
      </c>
      <c r="F119" s="44">
        <f t="shared" ca="1" si="23"/>
        <v>42368</v>
      </c>
      <c r="G119" s="22" t="s">
        <v>119</v>
      </c>
      <c r="H119" s="44">
        <f t="shared" ca="1" si="34"/>
        <v>42004</v>
      </c>
      <c r="I119" s="45">
        <f t="shared" ca="1" si="24"/>
        <v>0</v>
      </c>
      <c r="J119" s="45">
        <f t="shared" ca="1" si="25"/>
        <v>0</v>
      </c>
      <c r="K119" s="45">
        <f t="shared" ca="1" si="26"/>
        <v>0</v>
      </c>
      <c r="L119" s="45"/>
      <c r="M119" s="45">
        <f t="shared" ca="1" si="35"/>
        <v>0</v>
      </c>
      <c r="N119" s="257">
        <f t="shared" ca="1" si="27"/>
        <v>0</v>
      </c>
      <c r="O119" s="23"/>
      <c r="P119" s="255">
        <f t="shared" ca="1" si="28"/>
        <v>0</v>
      </c>
      <c r="Q119" s="163">
        <f t="shared" ca="1" si="29"/>
        <v>0</v>
      </c>
      <c r="R119" s="164">
        <f ca="1">NPV(Q118,K119:$K$244) + ($A$13+$A$14+$A$15)/POWER(1+Q118,$A$28-D119+1)</f>
        <v>0</v>
      </c>
      <c r="S119" s="164">
        <f ca="1">NPV(Q119,K119:$K$244) + ($A$13+$A$14+$A$15)/POWER(1+Q119,$A$28-D119+1)</f>
        <v>0</v>
      </c>
      <c r="T119" s="45">
        <f t="shared" ca="1" si="30"/>
        <v>0</v>
      </c>
      <c r="U119" s="45">
        <f t="shared" ca="1" si="36"/>
        <v>0</v>
      </c>
      <c r="V119" s="45">
        <f t="shared" ca="1" si="37"/>
        <v>0</v>
      </c>
      <c r="W119" s="45">
        <f t="shared" ca="1" si="31"/>
        <v>0</v>
      </c>
      <c r="X119" s="25">
        <f t="shared" ca="1" si="20"/>
        <v>0</v>
      </c>
      <c r="Z119" s="28">
        <f t="shared" ca="1" si="38"/>
        <v>0</v>
      </c>
      <c r="AA119" s="233"/>
      <c r="AB119" s="45">
        <f t="shared" ca="1" si="32"/>
        <v>0</v>
      </c>
      <c r="AC119" s="45">
        <f t="shared" ca="1" si="21"/>
        <v>0</v>
      </c>
      <c r="AD119" s="25">
        <f t="shared" ca="1" si="22"/>
        <v>0</v>
      </c>
    </row>
    <row r="120" spans="4:30" x14ac:dyDescent="0.35">
      <c r="D120" s="20">
        <v>116</v>
      </c>
      <c r="E120" s="21">
        <f t="shared" ca="1" si="33"/>
        <v>42369</v>
      </c>
      <c r="F120" s="44">
        <f t="shared" ca="1" si="23"/>
        <v>42734</v>
      </c>
      <c r="G120" s="22" t="s">
        <v>119</v>
      </c>
      <c r="H120" s="44">
        <f t="shared" ca="1" si="34"/>
        <v>42369</v>
      </c>
      <c r="I120" s="45">
        <f t="shared" ca="1" si="24"/>
        <v>0</v>
      </c>
      <c r="J120" s="45">
        <f t="shared" ca="1" si="25"/>
        <v>0</v>
      </c>
      <c r="K120" s="45">
        <f t="shared" ca="1" si="26"/>
        <v>0</v>
      </c>
      <c r="L120" s="45"/>
      <c r="M120" s="45">
        <f t="shared" ca="1" si="35"/>
        <v>0</v>
      </c>
      <c r="N120" s="257">
        <f t="shared" ca="1" si="27"/>
        <v>0</v>
      </c>
      <c r="O120" s="23"/>
      <c r="P120" s="255">
        <f t="shared" ca="1" si="28"/>
        <v>0</v>
      </c>
      <c r="Q120" s="163">
        <f t="shared" ca="1" si="29"/>
        <v>0</v>
      </c>
      <c r="R120" s="164">
        <f ca="1">NPV(Q119,K120:$K$244) + ($A$13+$A$14+$A$15)/POWER(1+Q119,$A$28-D120+1)</f>
        <v>0</v>
      </c>
      <c r="S120" s="164">
        <f ca="1">NPV(Q120,K120:$K$244) + ($A$13+$A$14+$A$15)/POWER(1+Q120,$A$28-D120+1)</f>
        <v>0</v>
      </c>
      <c r="T120" s="45">
        <f t="shared" ca="1" si="30"/>
        <v>0</v>
      </c>
      <c r="U120" s="45">
        <f t="shared" ca="1" si="36"/>
        <v>0</v>
      </c>
      <c r="V120" s="45">
        <f t="shared" ca="1" si="37"/>
        <v>0</v>
      </c>
      <c r="W120" s="45">
        <f t="shared" ca="1" si="31"/>
        <v>0</v>
      </c>
      <c r="X120" s="25">
        <f t="shared" ca="1" si="20"/>
        <v>0</v>
      </c>
      <c r="Z120" s="28">
        <f t="shared" ca="1" si="38"/>
        <v>0</v>
      </c>
      <c r="AA120" s="233"/>
      <c r="AB120" s="45">
        <f t="shared" ca="1" si="32"/>
        <v>0</v>
      </c>
      <c r="AC120" s="45">
        <f t="shared" ca="1" si="21"/>
        <v>0</v>
      </c>
      <c r="AD120" s="25">
        <f t="shared" ca="1" si="22"/>
        <v>0</v>
      </c>
    </row>
    <row r="121" spans="4:30" x14ac:dyDescent="0.35">
      <c r="D121" s="20">
        <v>117</v>
      </c>
      <c r="E121" s="21">
        <f t="shared" ca="1" si="33"/>
        <v>42735</v>
      </c>
      <c r="F121" s="44">
        <f t="shared" ca="1" si="23"/>
        <v>43099</v>
      </c>
      <c r="G121" s="22" t="s">
        <v>119</v>
      </c>
      <c r="H121" s="44">
        <f t="shared" ca="1" si="34"/>
        <v>42735</v>
      </c>
      <c r="I121" s="45">
        <f t="shared" ca="1" si="24"/>
        <v>0</v>
      </c>
      <c r="J121" s="45">
        <f t="shared" ca="1" si="25"/>
        <v>0</v>
      </c>
      <c r="K121" s="45">
        <f t="shared" ca="1" si="26"/>
        <v>0</v>
      </c>
      <c r="L121" s="45"/>
      <c r="M121" s="45">
        <f t="shared" ca="1" si="35"/>
        <v>0</v>
      </c>
      <c r="N121" s="257">
        <f t="shared" ca="1" si="27"/>
        <v>0</v>
      </c>
      <c r="O121" s="23"/>
      <c r="P121" s="255">
        <f t="shared" ca="1" si="28"/>
        <v>0</v>
      </c>
      <c r="Q121" s="163">
        <f t="shared" ca="1" si="29"/>
        <v>0</v>
      </c>
      <c r="R121" s="164">
        <f ca="1">NPV(Q120,K121:$K$244) + ($A$13+$A$14+$A$15)/POWER(1+Q120,$A$28-D121+1)</f>
        <v>0</v>
      </c>
      <c r="S121" s="164">
        <f ca="1">NPV(Q121,K121:$K$244) + ($A$13+$A$14+$A$15)/POWER(1+Q121,$A$28-D121+1)</f>
        <v>0</v>
      </c>
      <c r="T121" s="45">
        <f t="shared" ca="1" si="30"/>
        <v>0</v>
      </c>
      <c r="U121" s="45">
        <f t="shared" ca="1" si="36"/>
        <v>0</v>
      </c>
      <c r="V121" s="45">
        <f t="shared" ca="1" si="37"/>
        <v>0</v>
      </c>
      <c r="W121" s="45">
        <f t="shared" ca="1" si="31"/>
        <v>0</v>
      </c>
      <c r="X121" s="25">
        <f t="shared" ca="1" si="20"/>
        <v>0</v>
      </c>
      <c r="Z121" s="28">
        <f t="shared" ca="1" si="38"/>
        <v>0</v>
      </c>
      <c r="AA121" s="233"/>
      <c r="AB121" s="45">
        <f t="shared" ca="1" si="32"/>
        <v>0</v>
      </c>
      <c r="AC121" s="45">
        <f t="shared" ca="1" si="21"/>
        <v>0</v>
      </c>
      <c r="AD121" s="25">
        <f t="shared" ca="1" si="22"/>
        <v>0</v>
      </c>
    </row>
    <row r="122" spans="4:30" x14ac:dyDescent="0.35">
      <c r="D122" s="20">
        <v>118</v>
      </c>
      <c r="E122" s="21">
        <f t="shared" ca="1" si="33"/>
        <v>43100</v>
      </c>
      <c r="F122" s="44">
        <f t="shared" ca="1" si="23"/>
        <v>43464</v>
      </c>
      <c r="G122" s="22" t="s">
        <v>119</v>
      </c>
      <c r="H122" s="44">
        <f t="shared" ca="1" si="34"/>
        <v>43100</v>
      </c>
      <c r="I122" s="45">
        <f t="shared" ca="1" si="24"/>
        <v>0</v>
      </c>
      <c r="J122" s="45">
        <f t="shared" ca="1" si="25"/>
        <v>0</v>
      </c>
      <c r="K122" s="45">
        <f t="shared" ca="1" si="26"/>
        <v>0</v>
      </c>
      <c r="L122" s="45"/>
      <c r="M122" s="45">
        <f t="shared" ca="1" si="35"/>
        <v>0</v>
      </c>
      <c r="N122" s="257">
        <f t="shared" ca="1" si="27"/>
        <v>0</v>
      </c>
      <c r="O122" s="23"/>
      <c r="P122" s="255">
        <f t="shared" ca="1" si="28"/>
        <v>0</v>
      </c>
      <c r="Q122" s="163">
        <f t="shared" ca="1" si="29"/>
        <v>0</v>
      </c>
      <c r="R122" s="164">
        <f ca="1">NPV(Q121,K122:$K$244) + ($A$13+$A$14+$A$15)/POWER(1+Q121,$A$28-D122+1)</f>
        <v>0</v>
      </c>
      <c r="S122" s="164">
        <f ca="1">NPV(Q122,K122:$K$244) + ($A$13+$A$14+$A$15)/POWER(1+Q122,$A$28-D122+1)</f>
        <v>0</v>
      </c>
      <c r="T122" s="45">
        <f t="shared" ca="1" si="30"/>
        <v>0</v>
      </c>
      <c r="U122" s="45">
        <f t="shared" ca="1" si="36"/>
        <v>0</v>
      </c>
      <c r="V122" s="45">
        <f t="shared" ca="1" si="37"/>
        <v>0</v>
      </c>
      <c r="W122" s="45">
        <f t="shared" ca="1" si="31"/>
        <v>0</v>
      </c>
      <c r="X122" s="25">
        <f t="shared" ca="1" si="20"/>
        <v>0</v>
      </c>
      <c r="Z122" s="28">
        <f t="shared" ca="1" si="38"/>
        <v>0</v>
      </c>
      <c r="AA122" s="233"/>
      <c r="AB122" s="45">
        <f t="shared" ca="1" si="32"/>
        <v>0</v>
      </c>
      <c r="AC122" s="45">
        <f t="shared" ca="1" si="21"/>
        <v>0</v>
      </c>
      <c r="AD122" s="25">
        <f t="shared" ca="1" si="22"/>
        <v>0</v>
      </c>
    </row>
    <row r="123" spans="4:30" x14ac:dyDescent="0.35">
      <c r="D123" s="20">
        <v>119</v>
      </c>
      <c r="E123" s="21">
        <f t="shared" ca="1" si="33"/>
        <v>43465</v>
      </c>
      <c r="F123" s="44">
        <f t="shared" ca="1" si="23"/>
        <v>43829</v>
      </c>
      <c r="G123" s="22" t="s">
        <v>119</v>
      </c>
      <c r="H123" s="44">
        <f t="shared" ca="1" si="34"/>
        <v>43465</v>
      </c>
      <c r="I123" s="45">
        <f t="shared" ca="1" si="24"/>
        <v>0</v>
      </c>
      <c r="J123" s="45">
        <f t="shared" ca="1" si="25"/>
        <v>0</v>
      </c>
      <c r="K123" s="45">
        <f t="shared" ca="1" si="26"/>
        <v>0</v>
      </c>
      <c r="L123" s="45"/>
      <c r="M123" s="45">
        <f t="shared" ca="1" si="35"/>
        <v>0</v>
      </c>
      <c r="N123" s="257">
        <f t="shared" ca="1" si="27"/>
        <v>0</v>
      </c>
      <c r="O123" s="23"/>
      <c r="P123" s="255">
        <f t="shared" ca="1" si="28"/>
        <v>0</v>
      </c>
      <c r="Q123" s="163">
        <f t="shared" ca="1" si="29"/>
        <v>0</v>
      </c>
      <c r="R123" s="164">
        <f ca="1">NPV(Q122,K123:$K$244) + ($A$13+$A$14+$A$15)/POWER(1+Q122,$A$28-D123+1)</f>
        <v>0</v>
      </c>
      <c r="S123" s="164">
        <f ca="1">NPV(Q123,K123:$K$244) + ($A$13+$A$14+$A$15)/POWER(1+Q123,$A$28-D123+1)</f>
        <v>0</v>
      </c>
      <c r="T123" s="45">
        <f t="shared" ca="1" si="30"/>
        <v>0</v>
      </c>
      <c r="U123" s="45">
        <f t="shared" ca="1" si="36"/>
        <v>0</v>
      </c>
      <c r="V123" s="45">
        <f t="shared" ca="1" si="37"/>
        <v>0</v>
      </c>
      <c r="W123" s="45">
        <f t="shared" ca="1" si="31"/>
        <v>0</v>
      </c>
      <c r="X123" s="25">
        <f t="shared" ca="1" si="20"/>
        <v>0</v>
      </c>
      <c r="Z123" s="28">
        <f t="shared" ca="1" si="38"/>
        <v>0</v>
      </c>
      <c r="AA123" s="233"/>
      <c r="AB123" s="45">
        <f t="shared" ca="1" si="32"/>
        <v>0</v>
      </c>
      <c r="AC123" s="45">
        <f t="shared" ca="1" si="21"/>
        <v>0</v>
      </c>
      <c r="AD123" s="25">
        <f t="shared" ca="1" si="22"/>
        <v>0</v>
      </c>
    </row>
    <row r="124" spans="4:30" x14ac:dyDescent="0.35">
      <c r="D124" s="20">
        <v>120</v>
      </c>
      <c r="E124" s="21">
        <f t="shared" ca="1" si="33"/>
        <v>43830</v>
      </c>
      <c r="F124" s="44">
        <f t="shared" ca="1" si="23"/>
        <v>44195</v>
      </c>
      <c r="G124" s="22" t="s">
        <v>119</v>
      </c>
      <c r="H124" s="44">
        <f t="shared" ca="1" si="34"/>
        <v>43830</v>
      </c>
      <c r="I124" s="45">
        <f t="shared" ca="1" si="24"/>
        <v>0</v>
      </c>
      <c r="J124" s="45">
        <f t="shared" ca="1" si="25"/>
        <v>0</v>
      </c>
      <c r="K124" s="45">
        <f t="shared" ca="1" si="26"/>
        <v>0</v>
      </c>
      <c r="L124" s="45"/>
      <c r="M124" s="45">
        <f t="shared" ca="1" si="35"/>
        <v>0</v>
      </c>
      <c r="N124" s="257">
        <f t="shared" ca="1" si="27"/>
        <v>0</v>
      </c>
      <c r="O124" s="23"/>
      <c r="P124" s="255">
        <f t="shared" ca="1" si="28"/>
        <v>0</v>
      </c>
      <c r="Q124" s="163">
        <f t="shared" ca="1" si="29"/>
        <v>0</v>
      </c>
      <c r="R124" s="164">
        <f ca="1">NPV(Q123,K124:$K$244) + ($A$13+$A$14+$A$15)/POWER(1+Q123,$A$28-D124+1)</f>
        <v>0</v>
      </c>
      <c r="S124" s="164">
        <f ca="1">NPV(Q124,K124:$K$244) + ($A$13+$A$14+$A$15)/POWER(1+Q124,$A$28-D124+1)</f>
        <v>0</v>
      </c>
      <c r="T124" s="45">
        <f t="shared" ca="1" si="30"/>
        <v>0</v>
      </c>
      <c r="U124" s="45">
        <f t="shared" ca="1" si="36"/>
        <v>0</v>
      </c>
      <c r="V124" s="45">
        <f t="shared" ca="1" si="37"/>
        <v>0</v>
      </c>
      <c r="W124" s="45">
        <f t="shared" ca="1" si="31"/>
        <v>0</v>
      </c>
      <c r="X124" s="25">
        <f t="shared" ca="1" si="20"/>
        <v>0</v>
      </c>
      <c r="Z124" s="28">
        <f t="shared" ca="1" si="38"/>
        <v>0</v>
      </c>
      <c r="AA124" s="233"/>
      <c r="AB124" s="45">
        <f t="shared" ca="1" si="32"/>
        <v>0</v>
      </c>
      <c r="AC124" s="45">
        <f t="shared" ca="1" si="21"/>
        <v>0</v>
      </c>
      <c r="AD124" s="25">
        <f t="shared" ca="1" si="22"/>
        <v>0</v>
      </c>
    </row>
    <row r="125" spans="4:30" x14ac:dyDescent="0.35">
      <c r="D125" s="20">
        <v>121</v>
      </c>
      <c r="E125" s="21">
        <f t="shared" ca="1" si="33"/>
        <v>44196</v>
      </c>
      <c r="F125" s="44">
        <f t="shared" ca="1" si="23"/>
        <v>44560</v>
      </c>
      <c r="G125" s="22" t="s">
        <v>119</v>
      </c>
      <c r="H125" s="44">
        <f t="shared" ca="1" si="34"/>
        <v>44196</v>
      </c>
      <c r="I125" s="45">
        <f t="shared" ca="1" si="24"/>
        <v>0</v>
      </c>
      <c r="J125" s="45">
        <f t="shared" ca="1" si="25"/>
        <v>0</v>
      </c>
      <c r="K125" s="45">
        <f t="shared" ca="1" si="26"/>
        <v>0</v>
      </c>
      <c r="L125" s="45"/>
      <c r="M125" s="45">
        <f t="shared" ca="1" si="35"/>
        <v>0</v>
      </c>
      <c r="N125" s="257">
        <f t="shared" ca="1" si="27"/>
        <v>0</v>
      </c>
      <c r="O125" s="23"/>
      <c r="P125" s="255">
        <f t="shared" ca="1" si="28"/>
        <v>0</v>
      </c>
      <c r="Q125" s="163">
        <f t="shared" ca="1" si="29"/>
        <v>0</v>
      </c>
      <c r="R125" s="164">
        <f ca="1">NPV(Q124,K125:$K$244) + ($A$13+$A$14+$A$15)/POWER(1+Q124,$A$28-D125+1)</f>
        <v>0</v>
      </c>
      <c r="S125" s="164">
        <f ca="1">NPV(Q125,K125:$K$244) + ($A$13+$A$14+$A$15)/POWER(1+Q125,$A$28-D125+1)</f>
        <v>0</v>
      </c>
      <c r="T125" s="45">
        <f t="shared" ca="1" si="30"/>
        <v>0</v>
      </c>
      <c r="U125" s="45">
        <f t="shared" ca="1" si="36"/>
        <v>0</v>
      </c>
      <c r="V125" s="45">
        <f t="shared" ca="1" si="37"/>
        <v>0</v>
      </c>
      <c r="W125" s="45">
        <f t="shared" ca="1" si="31"/>
        <v>0</v>
      </c>
      <c r="X125" s="25">
        <f t="shared" ca="1" si="20"/>
        <v>0</v>
      </c>
      <c r="Z125" s="28">
        <f t="shared" ca="1" si="38"/>
        <v>0</v>
      </c>
      <c r="AA125" s="233"/>
      <c r="AB125" s="45">
        <f t="shared" ca="1" si="32"/>
        <v>0</v>
      </c>
      <c r="AC125" s="45">
        <f t="shared" ca="1" si="21"/>
        <v>0</v>
      </c>
      <c r="AD125" s="25">
        <f t="shared" ca="1" si="22"/>
        <v>0</v>
      </c>
    </row>
    <row r="126" spans="4:30" x14ac:dyDescent="0.35">
      <c r="D126" s="20">
        <v>122</v>
      </c>
      <c r="E126" s="21">
        <f t="shared" ca="1" si="33"/>
        <v>44561</v>
      </c>
      <c r="F126" s="44">
        <f t="shared" ca="1" si="23"/>
        <v>44925</v>
      </c>
      <c r="G126" s="22" t="s">
        <v>119</v>
      </c>
      <c r="H126" s="44">
        <f t="shared" ca="1" si="34"/>
        <v>44561</v>
      </c>
      <c r="I126" s="45">
        <f t="shared" ca="1" si="24"/>
        <v>0</v>
      </c>
      <c r="J126" s="45">
        <f t="shared" ca="1" si="25"/>
        <v>0</v>
      </c>
      <c r="K126" s="45">
        <f t="shared" ca="1" si="26"/>
        <v>0</v>
      </c>
      <c r="L126" s="45"/>
      <c r="M126" s="45">
        <f t="shared" ca="1" si="35"/>
        <v>0</v>
      </c>
      <c r="N126" s="257">
        <f t="shared" ca="1" si="27"/>
        <v>0</v>
      </c>
      <c r="O126" s="23"/>
      <c r="P126" s="255">
        <f t="shared" ca="1" si="28"/>
        <v>0</v>
      </c>
      <c r="Q126" s="163">
        <f t="shared" ca="1" si="29"/>
        <v>0</v>
      </c>
      <c r="R126" s="164">
        <f ca="1">NPV(Q125,K126:$K$244) + ($A$13+$A$14+$A$15)/POWER(1+Q125,$A$28-D126+1)</f>
        <v>0</v>
      </c>
      <c r="S126" s="164">
        <f ca="1">NPV(Q126,K126:$K$244) + ($A$13+$A$14+$A$15)/POWER(1+Q126,$A$28-D126+1)</f>
        <v>0</v>
      </c>
      <c r="T126" s="45">
        <f t="shared" ca="1" si="30"/>
        <v>0</v>
      </c>
      <c r="U126" s="45">
        <f t="shared" ca="1" si="36"/>
        <v>0</v>
      </c>
      <c r="V126" s="45">
        <f t="shared" ca="1" si="37"/>
        <v>0</v>
      </c>
      <c r="W126" s="45">
        <f t="shared" ca="1" si="31"/>
        <v>0</v>
      </c>
      <c r="X126" s="25">
        <f t="shared" ca="1" si="20"/>
        <v>0</v>
      </c>
      <c r="Z126" s="28">
        <f t="shared" ca="1" si="38"/>
        <v>0</v>
      </c>
      <c r="AA126" s="233"/>
      <c r="AB126" s="45">
        <f t="shared" ca="1" si="32"/>
        <v>0</v>
      </c>
      <c r="AC126" s="45">
        <f t="shared" ca="1" si="21"/>
        <v>0</v>
      </c>
      <c r="AD126" s="25">
        <f t="shared" ca="1" si="22"/>
        <v>0</v>
      </c>
    </row>
    <row r="127" spans="4:30" x14ac:dyDescent="0.35">
      <c r="D127" s="20">
        <v>123</v>
      </c>
      <c r="E127" s="21">
        <f t="shared" ca="1" si="33"/>
        <v>44926</v>
      </c>
      <c r="F127" s="44">
        <f t="shared" ca="1" si="23"/>
        <v>45290</v>
      </c>
      <c r="G127" s="22" t="s">
        <v>119</v>
      </c>
      <c r="H127" s="44">
        <f t="shared" ca="1" si="34"/>
        <v>44926</v>
      </c>
      <c r="I127" s="45">
        <f t="shared" ca="1" si="24"/>
        <v>0</v>
      </c>
      <c r="J127" s="45">
        <f t="shared" ca="1" si="25"/>
        <v>0</v>
      </c>
      <c r="K127" s="45">
        <f t="shared" ca="1" si="26"/>
        <v>0</v>
      </c>
      <c r="L127" s="45"/>
      <c r="M127" s="45">
        <f t="shared" ca="1" si="35"/>
        <v>0</v>
      </c>
      <c r="N127" s="257">
        <f t="shared" ca="1" si="27"/>
        <v>0</v>
      </c>
      <c r="O127" s="23"/>
      <c r="P127" s="255">
        <f t="shared" ca="1" si="28"/>
        <v>0</v>
      </c>
      <c r="Q127" s="163">
        <f t="shared" ca="1" si="29"/>
        <v>0</v>
      </c>
      <c r="R127" s="164">
        <f ca="1">NPV(Q126,K127:$K$244) + ($A$13+$A$14+$A$15)/POWER(1+Q126,$A$28-D127+1)</f>
        <v>0</v>
      </c>
      <c r="S127" s="164">
        <f ca="1">NPV(Q127,K127:$K$244) + ($A$13+$A$14+$A$15)/POWER(1+Q127,$A$28-D127+1)</f>
        <v>0</v>
      </c>
      <c r="T127" s="45">
        <f t="shared" ca="1" si="30"/>
        <v>0</v>
      </c>
      <c r="U127" s="45">
        <f t="shared" ca="1" si="36"/>
        <v>0</v>
      </c>
      <c r="V127" s="45">
        <f t="shared" ca="1" si="37"/>
        <v>0</v>
      </c>
      <c r="W127" s="45">
        <f t="shared" ca="1" si="31"/>
        <v>0</v>
      </c>
      <c r="X127" s="25">
        <f t="shared" ca="1" si="20"/>
        <v>0</v>
      </c>
      <c r="Z127" s="28">
        <f t="shared" ca="1" si="38"/>
        <v>0</v>
      </c>
      <c r="AA127" s="233"/>
      <c r="AB127" s="45">
        <f t="shared" ca="1" si="32"/>
        <v>0</v>
      </c>
      <c r="AC127" s="45">
        <f t="shared" ca="1" si="21"/>
        <v>0</v>
      </c>
      <c r="AD127" s="25">
        <f t="shared" ca="1" si="22"/>
        <v>0</v>
      </c>
    </row>
    <row r="128" spans="4:30" x14ac:dyDescent="0.35">
      <c r="D128" s="20">
        <v>124</v>
      </c>
      <c r="E128" s="21">
        <f t="shared" ca="1" si="33"/>
        <v>45291</v>
      </c>
      <c r="F128" s="44">
        <f t="shared" ca="1" si="23"/>
        <v>45656</v>
      </c>
      <c r="G128" s="22" t="s">
        <v>119</v>
      </c>
      <c r="H128" s="44">
        <f t="shared" ca="1" si="34"/>
        <v>45291</v>
      </c>
      <c r="I128" s="45">
        <f t="shared" ca="1" si="24"/>
        <v>0</v>
      </c>
      <c r="J128" s="45">
        <f t="shared" ca="1" si="25"/>
        <v>0</v>
      </c>
      <c r="K128" s="45">
        <f t="shared" ca="1" si="26"/>
        <v>0</v>
      </c>
      <c r="L128" s="45"/>
      <c r="M128" s="45">
        <f t="shared" ca="1" si="35"/>
        <v>0</v>
      </c>
      <c r="N128" s="257">
        <f t="shared" ca="1" si="27"/>
        <v>0</v>
      </c>
      <c r="O128" s="23"/>
      <c r="P128" s="255">
        <f t="shared" ca="1" si="28"/>
        <v>0</v>
      </c>
      <c r="Q128" s="163">
        <f t="shared" ca="1" si="29"/>
        <v>0</v>
      </c>
      <c r="R128" s="164">
        <f ca="1">NPV(Q127,K128:$K$244) + ($A$13+$A$14+$A$15)/POWER(1+Q127,$A$28-D128+1)</f>
        <v>0</v>
      </c>
      <c r="S128" s="164">
        <f ca="1">NPV(Q128,K128:$K$244) + ($A$13+$A$14+$A$15)/POWER(1+Q128,$A$28-D128+1)</f>
        <v>0</v>
      </c>
      <c r="T128" s="45">
        <f t="shared" ca="1" si="30"/>
        <v>0</v>
      </c>
      <c r="U128" s="45">
        <f t="shared" ca="1" si="36"/>
        <v>0</v>
      </c>
      <c r="V128" s="45">
        <f t="shared" ca="1" si="37"/>
        <v>0</v>
      </c>
      <c r="W128" s="45">
        <f t="shared" ca="1" si="31"/>
        <v>0</v>
      </c>
      <c r="X128" s="25">
        <f t="shared" ca="1" si="20"/>
        <v>0</v>
      </c>
      <c r="Z128" s="28">
        <f t="shared" ca="1" si="38"/>
        <v>0</v>
      </c>
      <c r="AA128" s="233"/>
      <c r="AB128" s="45">
        <f t="shared" ca="1" si="32"/>
        <v>0</v>
      </c>
      <c r="AC128" s="45">
        <f t="shared" ca="1" si="21"/>
        <v>0</v>
      </c>
      <c r="AD128" s="25">
        <f t="shared" ca="1" si="22"/>
        <v>0</v>
      </c>
    </row>
    <row r="129" spans="4:30" x14ac:dyDescent="0.35">
      <c r="D129" s="20">
        <v>125</v>
      </c>
      <c r="E129" s="21">
        <f t="shared" ca="1" si="33"/>
        <v>45657</v>
      </c>
      <c r="F129" s="44">
        <f t="shared" ca="1" si="23"/>
        <v>46021</v>
      </c>
      <c r="G129" s="22" t="s">
        <v>119</v>
      </c>
      <c r="H129" s="44">
        <f t="shared" ca="1" si="34"/>
        <v>45657</v>
      </c>
      <c r="I129" s="45">
        <f t="shared" ca="1" si="24"/>
        <v>0</v>
      </c>
      <c r="J129" s="45">
        <f t="shared" ca="1" si="25"/>
        <v>0</v>
      </c>
      <c r="K129" s="45">
        <f t="shared" ca="1" si="26"/>
        <v>0</v>
      </c>
      <c r="L129" s="45"/>
      <c r="M129" s="45">
        <f t="shared" ca="1" si="35"/>
        <v>0</v>
      </c>
      <c r="N129" s="257">
        <f t="shared" ca="1" si="27"/>
        <v>0</v>
      </c>
      <c r="O129" s="23"/>
      <c r="P129" s="255">
        <f t="shared" ca="1" si="28"/>
        <v>0</v>
      </c>
      <c r="Q129" s="163">
        <f t="shared" ca="1" si="29"/>
        <v>0</v>
      </c>
      <c r="R129" s="164">
        <f ca="1">NPV(Q128,K129:$K$244) + ($A$13+$A$14+$A$15)/POWER(1+Q128,$A$28-D129+1)</f>
        <v>0</v>
      </c>
      <c r="S129" s="164">
        <f ca="1">NPV(Q129,K129:$K$244) + ($A$13+$A$14+$A$15)/POWER(1+Q129,$A$28-D129+1)</f>
        <v>0</v>
      </c>
      <c r="T129" s="45">
        <f t="shared" ca="1" si="30"/>
        <v>0</v>
      </c>
      <c r="U129" s="45">
        <f t="shared" ca="1" si="36"/>
        <v>0</v>
      </c>
      <c r="V129" s="45">
        <f t="shared" ca="1" si="37"/>
        <v>0</v>
      </c>
      <c r="W129" s="45">
        <f t="shared" ca="1" si="31"/>
        <v>0</v>
      </c>
      <c r="X129" s="25">
        <f t="shared" ca="1" si="20"/>
        <v>0</v>
      </c>
      <c r="Z129" s="28">
        <f t="shared" ca="1" si="38"/>
        <v>0</v>
      </c>
      <c r="AA129" s="233"/>
      <c r="AB129" s="45">
        <f t="shared" ca="1" si="32"/>
        <v>0</v>
      </c>
      <c r="AC129" s="45">
        <f t="shared" ca="1" si="21"/>
        <v>0</v>
      </c>
      <c r="AD129" s="25">
        <f t="shared" ca="1" si="22"/>
        <v>0</v>
      </c>
    </row>
    <row r="130" spans="4:30" x14ac:dyDescent="0.35">
      <c r="D130" s="20">
        <v>126</v>
      </c>
      <c r="E130" s="21">
        <f t="shared" ca="1" si="33"/>
        <v>46022</v>
      </c>
      <c r="F130" s="44">
        <f t="shared" ca="1" si="23"/>
        <v>46386</v>
      </c>
      <c r="G130" s="22" t="s">
        <v>119</v>
      </c>
      <c r="H130" s="44">
        <f t="shared" ca="1" si="34"/>
        <v>46022</v>
      </c>
      <c r="I130" s="45">
        <f t="shared" ca="1" si="24"/>
        <v>0</v>
      </c>
      <c r="J130" s="45">
        <f t="shared" ca="1" si="25"/>
        <v>0</v>
      </c>
      <c r="K130" s="45">
        <f t="shared" ca="1" si="26"/>
        <v>0</v>
      </c>
      <c r="L130" s="45"/>
      <c r="M130" s="45">
        <f t="shared" ca="1" si="35"/>
        <v>0</v>
      </c>
      <c r="N130" s="257">
        <f t="shared" ca="1" si="27"/>
        <v>0</v>
      </c>
      <c r="O130" s="23"/>
      <c r="P130" s="255">
        <f t="shared" ca="1" si="28"/>
        <v>0</v>
      </c>
      <c r="Q130" s="163">
        <f t="shared" ca="1" si="29"/>
        <v>0</v>
      </c>
      <c r="R130" s="164">
        <f ca="1">NPV(Q129,K130:$K$244) + ($A$13+$A$14+$A$15)/POWER(1+Q129,$A$28-D130+1)</f>
        <v>0</v>
      </c>
      <c r="S130" s="164">
        <f ca="1">NPV(Q130,K130:$K$244) + ($A$13+$A$14+$A$15)/POWER(1+Q130,$A$28-D130+1)</f>
        <v>0</v>
      </c>
      <c r="T130" s="45">
        <f t="shared" ca="1" si="30"/>
        <v>0</v>
      </c>
      <c r="U130" s="45">
        <f t="shared" ca="1" si="36"/>
        <v>0</v>
      </c>
      <c r="V130" s="45">
        <f t="shared" ca="1" si="37"/>
        <v>0</v>
      </c>
      <c r="W130" s="45">
        <f t="shared" ca="1" si="31"/>
        <v>0</v>
      </c>
      <c r="X130" s="25">
        <f t="shared" ca="1" si="20"/>
        <v>0</v>
      </c>
      <c r="Z130" s="28">
        <f t="shared" ca="1" si="38"/>
        <v>0</v>
      </c>
      <c r="AA130" s="233"/>
      <c r="AB130" s="45">
        <f t="shared" ca="1" si="32"/>
        <v>0</v>
      </c>
      <c r="AC130" s="45">
        <f t="shared" ca="1" si="21"/>
        <v>0</v>
      </c>
      <c r="AD130" s="25">
        <f t="shared" ca="1" si="22"/>
        <v>0</v>
      </c>
    </row>
    <row r="131" spans="4:30" x14ac:dyDescent="0.35">
      <c r="D131" s="20">
        <v>127</v>
      </c>
      <c r="E131" s="21">
        <f t="shared" ca="1" si="33"/>
        <v>46387</v>
      </c>
      <c r="F131" s="44">
        <f t="shared" ca="1" si="23"/>
        <v>46751</v>
      </c>
      <c r="G131" s="22" t="s">
        <v>119</v>
      </c>
      <c r="H131" s="44">
        <f t="shared" ca="1" si="34"/>
        <v>46387</v>
      </c>
      <c r="I131" s="45">
        <f t="shared" ca="1" si="24"/>
        <v>0</v>
      </c>
      <c r="J131" s="45">
        <f t="shared" ca="1" si="25"/>
        <v>0</v>
      </c>
      <c r="K131" s="45">
        <f t="shared" ca="1" si="26"/>
        <v>0</v>
      </c>
      <c r="L131" s="45"/>
      <c r="M131" s="45">
        <f t="shared" ca="1" si="35"/>
        <v>0</v>
      </c>
      <c r="N131" s="257">
        <f t="shared" ca="1" si="27"/>
        <v>0</v>
      </c>
      <c r="O131" s="23"/>
      <c r="P131" s="255">
        <f t="shared" ca="1" si="28"/>
        <v>0</v>
      </c>
      <c r="Q131" s="163">
        <f t="shared" ca="1" si="29"/>
        <v>0</v>
      </c>
      <c r="R131" s="164">
        <f ca="1">NPV(Q130,K131:$K$244) + ($A$13+$A$14+$A$15)/POWER(1+Q130,$A$28-D131+1)</f>
        <v>0</v>
      </c>
      <c r="S131" s="164">
        <f ca="1">NPV(Q131,K131:$K$244) + ($A$13+$A$14+$A$15)/POWER(1+Q131,$A$28-D131+1)</f>
        <v>0</v>
      </c>
      <c r="T131" s="45">
        <f t="shared" ca="1" si="30"/>
        <v>0</v>
      </c>
      <c r="U131" s="45">
        <f t="shared" ca="1" si="36"/>
        <v>0</v>
      </c>
      <c r="V131" s="45">
        <f t="shared" ca="1" si="37"/>
        <v>0</v>
      </c>
      <c r="W131" s="45">
        <f t="shared" ca="1" si="31"/>
        <v>0</v>
      </c>
      <c r="X131" s="25">
        <f t="shared" ca="1" si="20"/>
        <v>0</v>
      </c>
      <c r="Z131" s="28">
        <f t="shared" ca="1" si="38"/>
        <v>0</v>
      </c>
      <c r="AA131" s="233"/>
      <c r="AB131" s="45">
        <f t="shared" ca="1" si="32"/>
        <v>0</v>
      </c>
      <c r="AC131" s="45">
        <f t="shared" ca="1" si="21"/>
        <v>0</v>
      </c>
      <c r="AD131" s="25">
        <f t="shared" ca="1" si="22"/>
        <v>0</v>
      </c>
    </row>
    <row r="132" spans="4:30" x14ac:dyDescent="0.35">
      <c r="D132" s="20">
        <v>128</v>
      </c>
      <c r="E132" s="21">
        <f t="shared" ca="1" si="33"/>
        <v>46752</v>
      </c>
      <c r="F132" s="44">
        <f t="shared" ca="1" si="23"/>
        <v>47117</v>
      </c>
      <c r="G132" s="22" t="s">
        <v>119</v>
      </c>
      <c r="H132" s="44">
        <f t="shared" ca="1" si="34"/>
        <v>46752</v>
      </c>
      <c r="I132" s="45">
        <f t="shared" ca="1" si="24"/>
        <v>0</v>
      </c>
      <c r="J132" s="45">
        <f t="shared" ca="1" si="25"/>
        <v>0</v>
      </c>
      <c r="K132" s="45">
        <f t="shared" ca="1" si="26"/>
        <v>0</v>
      </c>
      <c r="L132" s="45"/>
      <c r="M132" s="45">
        <f t="shared" ca="1" si="35"/>
        <v>0</v>
      </c>
      <c r="N132" s="257">
        <f t="shared" ca="1" si="27"/>
        <v>0</v>
      </c>
      <c r="O132" s="23"/>
      <c r="P132" s="255">
        <f t="shared" ca="1" si="28"/>
        <v>0</v>
      </c>
      <c r="Q132" s="163">
        <f t="shared" ca="1" si="29"/>
        <v>0</v>
      </c>
      <c r="R132" s="164">
        <f ca="1">NPV(Q131,K132:$K$244) + ($A$13+$A$14+$A$15)/POWER(1+Q131,$A$28-D132+1)</f>
        <v>0</v>
      </c>
      <c r="S132" s="164">
        <f ca="1">NPV(Q132,K132:$K$244) + ($A$13+$A$14+$A$15)/POWER(1+Q132,$A$28-D132+1)</f>
        <v>0</v>
      </c>
      <c r="T132" s="45">
        <f t="shared" ca="1" si="30"/>
        <v>0</v>
      </c>
      <c r="U132" s="45">
        <f t="shared" ca="1" si="36"/>
        <v>0</v>
      </c>
      <c r="V132" s="45">
        <f t="shared" ca="1" si="37"/>
        <v>0</v>
      </c>
      <c r="W132" s="45">
        <f t="shared" ca="1" si="31"/>
        <v>0</v>
      </c>
      <c r="X132" s="25">
        <f t="shared" ref="X132:X195" ca="1" si="39">T132+W132+U132+V132</f>
        <v>0</v>
      </c>
      <c r="Z132" s="28">
        <f t="shared" ca="1" si="38"/>
        <v>0</v>
      </c>
      <c r="AA132" s="233"/>
      <c r="AB132" s="45">
        <f t="shared" ca="1" si="32"/>
        <v>0</v>
      </c>
      <c r="AC132" s="45">
        <f t="shared" ref="AC132:AC195" ca="1" si="40">W132</f>
        <v>0</v>
      </c>
      <c r="AD132" s="25">
        <f t="shared" ref="AD132:AD195" ca="1" si="41">Z132-AA132-AB132+AC132</f>
        <v>0</v>
      </c>
    </row>
    <row r="133" spans="4:30" x14ac:dyDescent="0.35">
      <c r="D133" s="20">
        <v>129</v>
      </c>
      <c r="E133" s="21">
        <f t="shared" ca="1" si="33"/>
        <v>47118</v>
      </c>
      <c r="F133" s="44">
        <f t="shared" ref="F133:F196" ca="1" si="42">E134-1</f>
        <v>47482</v>
      </c>
      <c r="G133" s="22" t="s">
        <v>119</v>
      </c>
      <c r="H133" s="44">
        <f t="shared" ca="1" si="34"/>
        <v>47118</v>
      </c>
      <c r="I133" s="45">
        <f t="shared" ref="I133:I196" ca="1" si="43">IF(D133&gt;$A$28,0,$A$9)</f>
        <v>0</v>
      </c>
      <c r="J133" s="45">
        <f t="shared" ref="J133:J196" ca="1" si="44">IF(D133&gt;$A$28,0,$A$10)</f>
        <v>0</v>
      </c>
      <c r="K133" s="45">
        <f t="shared" ref="K133:K196" ca="1" si="45">IF(D133&gt;$A$28,0,$A$11)</f>
        <v>0</v>
      </c>
      <c r="L133" s="45"/>
      <c r="M133" s="45">
        <f t="shared" ca="1" si="35"/>
        <v>0</v>
      </c>
      <c r="N133" s="257">
        <f t="shared" ref="N133:N196" ca="1" si="46">$A$6</f>
        <v>0</v>
      </c>
      <c r="O133" s="23"/>
      <c r="P133" s="255">
        <f t="shared" ref="P133:P196" ca="1" si="47">$A$7</f>
        <v>0</v>
      </c>
      <c r="Q133" s="163">
        <f t="shared" ref="Q133:Q196" ca="1" si="48">$A$8</f>
        <v>0</v>
      </c>
      <c r="R133" s="164">
        <f ca="1">NPV(Q132,K133:$K$244) + ($A$13+$A$14+$A$15)/POWER(1+Q132,$A$28-D133+1)</f>
        <v>0</v>
      </c>
      <c r="S133" s="164">
        <f ca="1">NPV(Q133,K133:$K$244) + ($A$13+$A$14+$A$15)/POWER(1+Q133,$A$28-D133+1)</f>
        <v>0</v>
      </c>
      <c r="T133" s="45">
        <f t="shared" ref="T133:T196" ca="1" si="49">IF(ISBLANK(G133),0,X132)</f>
        <v>0</v>
      </c>
      <c r="U133" s="45">
        <f t="shared" ca="1" si="36"/>
        <v>0</v>
      </c>
      <c r="V133" s="45">
        <f t="shared" ca="1" si="37"/>
        <v>0</v>
      </c>
      <c r="W133" s="45">
        <f t="shared" ref="W133:W196" ca="1" si="50">S133-R133</f>
        <v>0</v>
      </c>
      <c r="X133" s="25">
        <f t="shared" ca="1" si="39"/>
        <v>0</v>
      </c>
      <c r="Z133" s="28">
        <f t="shared" ca="1" si="38"/>
        <v>0</v>
      </c>
      <c r="AA133" s="233"/>
      <c r="AB133" s="45">
        <f t="shared" ref="AB133:AB196" ca="1" si="51">IFERROR(Z133/($A$42-D133+1),0)</f>
        <v>0</v>
      </c>
      <c r="AC133" s="45">
        <f t="shared" ca="1" si="40"/>
        <v>0</v>
      </c>
      <c r="AD133" s="25">
        <f t="shared" ca="1" si="41"/>
        <v>0</v>
      </c>
    </row>
    <row r="134" spans="4:30" x14ac:dyDescent="0.35">
      <c r="D134" s="20">
        <v>130</v>
      </c>
      <c r="E134" s="21">
        <f t="shared" ref="E134:E197" ca="1" si="52">EOMONTH(H134,0)</f>
        <v>47483</v>
      </c>
      <c r="F134" s="44">
        <f t="shared" ca="1" si="42"/>
        <v>47847</v>
      </c>
      <c r="G134" s="22" t="s">
        <v>119</v>
      </c>
      <c r="H134" s="44">
        <f t="shared" ref="H134:H197" ca="1" si="53">EDATE(H133,12)</f>
        <v>47483</v>
      </c>
      <c r="I134" s="45">
        <f t="shared" ca="1" si="43"/>
        <v>0</v>
      </c>
      <c r="J134" s="45">
        <f t="shared" ca="1" si="44"/>
        <v>0</v>
      </c>
      <c r="K134" s="45">
        <f t="shared" ca="1" si="45"/>
        <v>0</v>
      </c>
      <c r="L134" s="45"/>
      <c r="M134" s="45">
        <f t="shared" ref="M134:M197" ca="1" si="54">K134+L134</f>
        <v>0</v>
      </c>
      <c r="N134" s="257">
        <f t="shared" ca="1" si="46"/>
        <v>0</v>
      </c>
      <c r="O134" s="23"/>
      <c r="P134" s="255">
        <f t="shared" ca="1" si="47"/>
        <v>0</v>
      </c>
      <c r="Q134" s="163">
        <f t="shared" ca="1" si="48"/>
        <v>0</v>
      </c>
      <c r="R134" s="164">
        <f ca="1">NPV(Q133,K134:$K$244) + ($A$13+$A$14+$A$15)/POWER(1+Q133,$A$28-D134+1)</f>
        <v>0</v>
      </c>
      <c r="S134" s="164">
        <f ca="1">NPV(Q134,K134:$K$244) + ($A$13+$A$14+$A$15)/POWER(1+Q134,$A$28-D134+1)</f>
        <v>0</v>
      </c>
      <c r="T134" s="45">
        <f t="shared" ca="1" si="49"/>
        <v>0</v>
      </c>
      <c r="U134" s="45">
        <f t="shared" ref="U134:U197" ca="1" si="55">S134*Q134</f>
        <v>0</v>
      </c>
      <c r="V134" s="45">
        <f t="shared" ref="V134:V197" ca="1" si="56">-(K134+L134)</f>
        <v>0</v>
      </c>
      <c r="W134" s="45">
        <f t="shared" ca="1" si="50"/>
        <v>0</v>
      </c>
      <c r="X134" s="25">
        <f t="shared" ca="1" si="39"/>
        <v>0</v>
      </c>
      <c r="Z134" s="28">
        <f t="shared" ref="Z134:Z197" ca="1" si="57">AD133</f>
        <v>0</v>
      </c>
      <c r="AA134" s="233"/>
      <c r="AB134" s="45">
        <f t="shared" ca="1" si="51"/>
        <v>0</v>
      </c>
      <c r="AC134" s="45">
        <f t="shared" ca="1" si="40"/>
        <v>0</v>
      </c>
      <c r="AD134" s="25">
        <f t="shared" ca="1" si="41"/>
        <v>0</v>
      </c>
    </row>
    <row r="135" spans="4:30" x14ac:dyDescent="0.35">
      <c r="D135" s="20">
        <v>131</v>
      </c>
      <c r="E135" s="21">
        <f t="shared" ca="1" si="52"/>
        <v>47848</v>
      </c>
      <c r="F135" s="44">
        <f t="shared" ca="1" si="42"/>
        <v>48212</v>
      </c>
      <c r="G135" s="22" t="s">
        <v>119</v>
      </c>
      <c r="H135" s="44">
        <f t="shared" ca="1" si="53"/>
        <v>47848</v>
      </c>
      <c r="I135" s="45">
        <f t="shared" ca="1" si="43"/>
        <v>0</v>
      </c>
      <c r="J135" s="45">
        <f t="shared" ca="1" si="44"/>
        <v>0</v>
      </c>
      <c r="K135" s="45">
        <f t="shared" ca="1" si="45"/>
        <v>0</v>
      </c>
      <c r="L135" s="45"/>
      <c r="M135" s="45">
        <f t="shared" ca="1" si="54"/>
        <v>0</v>
      </c>
      <c r="N135" s="257">
        <f t="shared" ca="1" si="46"/>
        <v>0</v>
      </c>
      <c r="O135" s="23"/>
      <c r="P135" s="255">
        <f t="shared" ca="1" si="47"/>
        <v>0</v>
      </c>
      <c r="Q135" s="163">
        <f t="shared" ca="1" si="48"/>
        <v>0</v>
      </c>
      <c r="R135" s="164">
        <f ca="1">NPV(Q134,K135:$K$244) + ($A$13+$A$14+$A$15)/POWER(1+Q134,$A$28-D135+1)</f>
        <v>0</v>
      </c>
      <c r="S135" s="164">
        <f ca="1">NPV(Q135,K135:$K$244) + ($A$13+$A$14+$A$15)/POWER(1+Q135,$A$28-D135+1)</f>
        <v>0</v>
      </c>
      <c r="T135" s="45">
        <f t="shared" ca="1" si="49"/>
        <v>0</v>
      </c>
      <c r="U135" s="45">
        <f t="shared" ca="1" si="55"/>
        <v>0</v>
      </c>
      <c r="V135" s="45">
        <f t="shared" ca="1" si="56"/>
        <v>0</v>
      </c>
      <c r="W135" s="45">
        <f t="shared" ca="1" si="50"/>
        <v>0</v>
      </c>
      <c r="X135" s="25">
        <f t="shared" ca="1" si="39"/>
        <v>0</v>
      </c>
      <c r="Z135" s="28">
        <f t="shared" ca="1" si="57"/>
        <v>0</v>
      </c>
      <c r="AA135" s="233"/>
      <c r="AB135" s="45">
        <f t="shared" ca="1" si="51"/>
        <v>0</v>
      </c>
      <c r="AC135" s="45">
        <f t="shared" ca="1" si="40"/>
        <v>0</v>
      </c>
      <c r="AD135" s="25">
        <f t="shared" ca="1" si="41"/>
        <v>0</v>
      </c>
    </row>
    <row r="136" spans="4:30" x14ac:dyDescent="0.35">
      <c r="D136" s="20">
        <v>132</v>
      </c>
      <c r="E136" s="21">
        <f t="shared" ca="1" si="52"/>
        <v>48213</v>
      </c>
      <c r="F136" s="44">
        <f t="shared" ca="1" si="42"/>
        <v>48578</v>
      </c>
      <c r="G136" s="22" t="s">
        <v>119</v>
      </c>
      <c r="H136" s="44">
        <f t="shared" ca="1" si="53"/>
        <v>48213</v>
      </c>
      <c r="I136" s="45">
        <f t="shared" ca="1" si="43"/>
        <v>0</v>
      </c>
      <c r="J136" s="45">
        <f t="shared" ca="1" si="44"/>
        <v>0</v>
      </c>
      <c r="K136" s="45">
        <f t="shared" ca="1" si="45"/>
        <v>0</v>
      </c>
      <c r="L136" s="45"/>
      <c r="M136" s="45">
        <f t="shared" ca="1" si="54"/>
        <v>0</v>
      </c>
      <c r="N136" s="257">
        <f t="shared" ca="1" si="46"/>
        <v>0</v>
      </c>
      <c r="O136" s="23"/>
      <c r="P136" s="255">
        <f t="shared" ca="1" si="47"/>
        <v>0</v>
      </c>
      <c r="Q136" s="163">
        <f t="shared" ca="1" si="48"/>
        <v>0</v>
      </c>
      <c r="R136" s="164">
        <f ca="1">NPV(Q135,K136:$K$244) + ($A$13+$A$14+$A$15)/POWER(1+Q135,$A$28-D136+1)</f>
        <v>0</v>
      </c>
      <c r="S136" s="164">
        <f ca="1">NPV(Q136,K136:$K$244) + ($A$13+$A$14+$A$15)/POWER(1+Q136,$A$28-D136+1)</f>
        <v>0</v>
      </c>
      <c r="T136" s="45">
        <f t="shared" ca="1" si="49"/>
        <v>0</v>
      </c>
      <c r="U136" s="45">
        <f t="shared" ca="1" si="55"/>
        <v>0</v>
      </c>
      <c r="V136" s="45">
        <f t="shared" ca="1" si="56"/>
        <v>0</v>
      </c>
      <c r="W136" s="45">
        <f t="shared" ca="1" si="50"/>
        <v>0</v>
      </c>
      <c r="X136" s="25">
        <f t="shared" ca="1" si="39"/>
        <v>0</v>
      </c>
      <c r="Z136" s="28">
        <f t="shared" ca="1" si="57"/>
        <v>0</v>
      </c>
      <c r="AA136" s="233"/>
      <c r="AB136" s="45">
        <f t="shared" ca="1" si="51"/>
        <v>0</v>
      </c>
      <c r="AC136" s="45">
        <f t="shared" ca="1" si="40"/>
        <v>0</v>
      </c>
      <c r="AD136" s="25">
        <f t="shared" ca="1" si="41"/>
        <v>0</v>
      </c>
    </row>
    <row r="137" spans="4:30" x14ac:dyDescent="0.35">
      <c r="D137" s="20">
        <v>133</v>
      </c>
      <c r="E137" s="21">
        <f t="shared" ca="1" si="52"/>
        <v>48579</v>
      </c>
      <c r="F137" s="44">
        <f t="shared" ca="1" si="42"/>
        <v>48943</v>
      </c>
      <c r="G137" s="22" t="s">
        <v>119</v>
      </c>
      <c r="H137" s="44">
        <f t="shared" ca="1" si="53"/>
        <v>48579</v>
      </c>
      <c r="I137" s="45">
        <f t="shared" ca="1" si="43"/>
        <v>0</v>
      </c>
      <c r="J137" s="45">
        <f t="shared" ca="1" si="44"/>
        <v>0</v>
      </c>
      <c r="K137" s="45">
        <f t="shared" ca="1" si="45"/>
        <v>0</v>
      </c>
      <c r="L137" s="45"/>
      <c r="M137" s="45">
        <f t="shared" ca="1" si="54"/>
        <v>0</v>
      </c>
      <c r="N137" s="257">
        <f t="shared" ca="1" si="46"/>
        <v>0</v>
      </c>
      <c r="O137" s="23"/>
      <c r="P137" s="255">
        <f t="shared" ca="1" si="47"/>
        <v>0</v>
      </c>
      <c r="Q137" s="163">
        <f t="shared" ca="1" si="48"/>
        <v>0</v>
      </c>
      <c r="R137" s="164">
        <f ca="1">NPV(Q136,K137:$K$244) + ($A$13+$A$14+$A$15)/POWER(1+Q136,$A$28-D137+1)</f>
        <v>0</v>
      </c>
      <c r="S137" s="164">
        <f ca="1">NPV(Q137,K137:$K$244) + ($A$13+$A$14+$A$15)/POWER(1+Q137,$A$28-D137+1)</f>
        <v>0</v>
      </c>
      <c r="T137" s="45">
        <f t="shared" ca="1" si="49"/>
        <v>0</v>
      </c>
      <c r="U137" s="45">
        <f t="shared" ca="1" si="55"/>
        <v>0</v>
      </c>
      <c r="V137" s="45">
        <f t="shared" ca="1" si="56"/>
        <v>0</v>
      </c>
      <c r="W137" s="45">
        <f t="shared" ca="1" si="50"/>
        <v>0</v>
      </c>
      <c r="X137" s="25">
        <f t="shared" ca="1" si="39"/>
        <v>0</v>
      </c>
      <c r="Z137" s="28">
        <f t="shared" ca="1" si="57"/>
        <v>0</v>
      </c>
      <c r="AA137" s="233"/>
      <c r="AB137" s="45">
        <f t="shared" ca="1" si="51"/>
        <v>0</v>
      </c>
      <c r="AC137" s="45">
        <f t="shared" ca="1" si="40"/>
        <v>0</v>
      </c>
      <c r="AD137" s="25">
        <f t="shared" ca="1" si="41"/>
        <v>0</v>
      </c>
    </row>
    <row r="138" spans="4:30" x14ac:dyDescent="0.35">
      <c r="D138" s="20">
        <v>134</v>
      </c>
      <c r="E138" s="21">
        <f t="shared" ca="1" si="52"/>
        <v>48944</v>
      </c>
      <c r="F138" s="44">
        <f t="shared" ca="1" si="42"/>
        <v>49308</v>
      </c>
      <c r="G138" s="22" t="s">
        <v>119</v>
      </c>
      <c r="H138" s="44">
        <f t="shared" ca="1" si="53"/>
        <v>48944</v>
      </c>
      <c r="I138" s="45">
        <f t="shared" ca="1" si="43"/>
        <v>0</v>
      </c>
      <c r="J138" s="45">
        <f t="shared" ca="1" si="44"/>
        <v>0</v>
      </c>
      <c r="K138" s="45">
        <f t="shared" ca="1" si="45"/>
        <v>0</v>
      </c>
      <c r="L138" s="45"/>
      <c r="M138" s="45">
        <f t="shared" ca="1" si="54"/>
        <v>0</v>
      </c>
      <c r="N138" s="257">
        <f t="shared" ca="1" si="46"/>
        <v>0</v>
      </c>
      <c r="O138" s="23"/>
      <c r="P138" s="255">
        <f t="shared" ca="1" si="47"/>
        <v>0</v>
      </c>
      <c r="Q138" s="163">
        <f t="shared" ca="1" si="48"/>
        <v>0</v>
      </c>
      <c r="R138" s="164">
        <f ca="1">NPV(Q137,K138:$K$244) + ($A$13+$A$14+$A$15)/POWER(1+Q137,$A$28-D138+1)</f>
        <v>0</v>
      </c>
      <c r="S138" s="164">
        <f ca="1">NPV(Q138,K138:$K$244) + ($A$13+$A$14+$A$15)/POWER(1+Q138,$A$28-D138+1)</f>
        <v>0</v>
      </c>
      <c r="T138" s="45">
        <f t="shared" ca="1" si="49"/>
        <v>0</v>
      </c>
      <c r="U138" s="45">
        <f t="shared" ca="1" si="55"/>
        <v>0</v>
      </c>
      <c r="V138" s="45">
        <f t="shared" ca="1" si="56"/>
        <v>0</v>
      </c>
      <c r="W138" s="45">
        <f t="shared" ca="1" si="50"/>
        <v>0</v>
      </c>
      <c r="X138" s="25">
        <f t="shared" ca="1" si="39"/>
        <v>0</v>
      </c>
      <c r="Z138" s="28">
        <f t="shared" ca="1" si="57"/>
        <v>0</v>
      </c>
      <c r="AA138" s="233"/>
      <c r="AB138" s="45">
        <f t="shared" ca="1" si="51"/>
        <v>0</v>
      </c>
      <c r="AC138" s="45">
        <f t="shared" ca="1" si="40"/>
        <v>0</v>
      </c>
      <c r="AD138" s="25">
        <f t="shared" ca="1" si="41"/>
        <v>0</v>
      </c>
    </row>
    <row r="139" spans="4:30" x14ac:dyDescent="0.35">
      <c r="D139" s="20">
        <v>135</v>
      </c>
      <c r="E139" s="21">
        <f t="shared" ca="1" si="52"/>
        <v>49309</v>
      </c>
      <c r="F139" s="44">
        <f t="shared" ca="1" si="42"/>
        <v>49673</v>
      </c>
      <c r="G139" s="22" t="s">
        <v>119</v>
      </c>
      <c r="H139" s="44">
        <f t="shared" ca="1" si="53"/>
        <v>49309</v>
      </c>
      <c r="I139" s="45">
        <f t="shared" ca="1" si="43"/>
        <v>0</v>
      </c>
      <c r="J139" s="45">
        <f t="shared" ca="1" si="44"/>
        <v>0</v>
      </c>
      <c r="K139" s="45">
        <f t="shared" ca="1" si="45"/>
        <v>0</v>
      </c>
      <c r="L139" s="45"/>
      <c r="M139" s="45">
        <f t="shared" ca="1" si="54"/>
        <v>0</v>
      </c>
      <c r="N139" s="257">
        <f t="shared" ca="1" si="46"/>
        <v>0</v>
      </c>
      <c r="O139" s="23"/>
      <c r="P139" s="255">
        <f t="shared" ca="1" si="47"/>
        <v>0</v>
      </c>
      <c r="Q139" s="163">
        <f t="shared" ca="1" si="48"/>
        <v>0</v>
      </c>
      <c r="R139" s="164">
        <f ca="1">NPV(Q138,K139:$K$244) + ($A$13+$A$14+$A$15)/POWER(1+Q138,$A$28-D139+1)</f>
        <v>0</v>
      </c>
      <c r="S139" s="164">
        <f ca="1">NPV(Q139,K139:$K$244) + ($A$13+$A$14+$A$15)/POWER(1+Q139,$A$28-D139+1)</f>
        <v>0</v>
      </c>
      <c r="T139" s="45">
        <f t="shared" ca="1" si="49"/>
        <v>0</v>
      </c>
      <c r="U139" s="45">
        <f t="shared" ca="1" si="55"/>
        <v>0</v>
      </c>
      <c r="V139" s="45">
        <f t="shared" ca="1" si="56"/>
        <v>0</v>
      </c>
      <c r="W139" s="45">
        <f t="shared" ca="1" si="50"/>
        <v>0</v>
      </c>
      <c r="X139" s="25">
        <f t="shared" ca="1" si="39"/>
        <v>0</v>
      </c>
      <c r="Z139" s="28">
        <f t="shared" ca="1" si="57"/>
        <v>0</v>
      </c>
      <c r="AA139" s="233"/>
      <c r="AB139" s="45">
        <f t="shared" ca="1" si="51"/>
        <v>0</v>
      </c>
      <c r="AC139" s="45">
        <f t="shared" ca="1" si="40"/>
        <v>0</v>
      </c>
      <c r="AD139" s="25">
        <f t="shared" ca="1" si="41"/>
        <v>0</v>
      </c>
    </row>
    <row r="140" spans="4:30" x14ac:dyDescent="0.35">
      <c r="D140" s="20">
        <v>136</v>
      </c>
      <c r="E140" s="21">
        <f t="shared" ca="1" si="52"/>
        <v>49674</v>
      </c>
      <c r="F140" s="44">
        <f t="shared" ca="1" si="42"/>
        <v>50039</v>
      </c>
      <c r="G140" s="22" t="s">
        <v>119</v>
      </c>
      <c r="H140" s="44">
        <f t="shared" ca="1" si="53"/>
        <v>49674</v>
      </c>
      <c r="I140" s="45">
        <f t="shared" ca="1" si="43"/>
        <v>0</v>
      </c>
      <c r="J140" s="45">
        <f t="shared" ca="1" si="44"/>
        <v>0</v>
      </c>
      <c r="K140" s="45">
        <f t="shared" ca="1" si="45"/>
        <v>0</v>
      </c>
      <c r="L140" s="45"/>
      <c r="M140" s="45">
        <f t="shared" ca="1" si="54"/>
        <v>0</v>
      </c>
      <c r="N140" s="257">
        <f t="shared" ca="1" si="46"/>
        <v>0</v>
      </c>
      <c r="O140" s="23"/>
      <c r="P140" s="255">
        <f t="shared" ca="1" si="47"/>
        <v>0</v>
      </c>
      <c r="Q140" s="163">
        <f t="shared" ca="1" si="48"/>
        <v>0</v>
      </c>
      <c r="R140" s="164">
        <f ca="1">NPV(Q139,K140:$K$244) + ($A$13+$A$14+$A$15)/POWER(1+Q139,$A$28-D140+1)</f>
        <v>0</v>
      </c>
      <c r="S140" s="164">
        <f ca="1">NPV(Q140,K140:$K$244) + ($A$13+$A$14+$A$15)/POWER(1+Q140,$A$28-D140+1)</f>
        <v>0</v>
      </c>
      <c r="T140" s="45">
        <f t="shared" ca="1" si="49"/>
        <v>0</v>
      </c>
      <c r="U140" s="45">
        <f t="shared" ca="1" si="55"/>
        <v>0</v>
      </c>
      <c r="V140" s="45">
        <f t="shared" ca="1" si="56"/>
        <v>0</v>
      </c>
      <c r="W140" s="45">
        <f t="shared" ca="1" si="50"/>
        <v>0</v>
      </c>
      <c r="X140" s="25">
        <f t="shared" ca="1" si="39"/>
        <v>0</v>
      </c>
      <c r="Z140" s="28">
        <f t="shared" ca="1" si="57"/>
        <v>0</v>
      </c>
      <c r="AA140" s="233"/>
      <c r="AB140" s="45">
        <f t="shared" ca="1" si="51"/>
        <v>0</v>
      </c>
      <c r="AC140" s="45">
        <f t="shared" ca="1" si="40"/>
        <v>0</v>
      </c>
      <c r="AD140" s="25">
        <f t="shared" ca="1" si="41"/>
        <v>0</v>
      </c>
    </row>
    <row r="141" spans="4:30" x14ac:dyDescent="0.35">
      <c r="D141" s="20">
        <v>137</v>
      </c>
      <c r="E141" s="21">
        <f t="shared" ca="1" si="52"/>
        <v>50040</v>
      </c>
      <c r="F141" s="44">
        <f t="shared" ca="1" si="42"/>
        <v>50404</v>
      </c>
      <c r="G141" s="22" t="s">
        <v>119</v>
      </c>
      <c r="H141" s="44">
        <f t="shared" ca="1" si="53"/>
        <v>50040</v>
      </c>
      <c r="I141" s="45">
        <f t="shared" ca="1" si="43"/>
        <v>0</v>
      </c>
      <c r="J141" s="45">
        <f t="shared" ca="1" si="44"/>
        <v>0</v>
      </c>
      <c r="K141" s="45">
        <f t="shared" ca="1" si="45"/>
        <v>0</v>
      </c>
      <c r="L141" s="45"/>
      <c r="M141" s="45">
        <f t="shared" ca="1" si="54"/>
        <v>0</v>
      </c>
      <c r="N141" s="257">
        <f t="shared" ca="1" si="46"/>
        <v>0</v>
      </c>
      <c r="O141" s="23"/>
      <c r="P141" s="255">
        <f t="shared" ca="1" si="47"/>
        <v>0</v>
      </c>
      <c r="Q141" s="163">
        <f t="shared" ca="1" si="48"/>
        <v>0</v>
      </c>
      <c r="R141" s="164">
        <f ca="1">NPV(Q140,K141:$K$244) + ($A$13+$A$14+$A$15)/POWER(1+Q140,$A$28-D141+1)</f>
        <v>0</v>
      </c>
      <c r="S141" s="164">
        <f ca="1">NPV(Q141,K141:$K$244) + ($A$13+$A$14+$A$15)/POWER(1+Q141,$A$28-D141+1)</f>
        <v>0</v>
      </c>
      <c r="T141" s="45">
        <f t="shared" ca="1" si="49"/>
        <v>0</v>
      </c>
      <c r="U141" s="45">
        <f t="shared" ca="1" si="55"/>
        <v>0</v>
      </c>
      <c r="V141" s="45">
        <f t="shared" ca="1" si="56"/>
        <v>0</v>
      </c>
      <c r="W141" s="45">
        <f t="shared" ca="1" si="50"/>
        <v>0</v>
      </c>
      <c r="X141" s="25">
        <f t="shared" ca="1" si="39"/>
        <v>0</v>
      </c>
      <c r="Z141" s="28">
        <f t="shared" ca="1" si="57"/>
        <v>0</v>
      </c>
      <c r="AA141" s="233"/>
      <c r="AB141" s="45">
        <f t="shared" ca="1" si="51"/>
        <v>0</v>
      </c>
      <c r="AC141" s="45">
        <f t="shared" ca="1" si="40"/>
        <v>0</v>
      </c>
      <c r="AD141" s="25">
        <f t="shared" ca="1" si="41"/>
        <v>0</v>
      </c>
    </row>
    <row r="142" spans="4:30" x14ac:dyDescent="0.35">
      <c r="D142" s="20">
        <v>138</v>
      </c>
      <c r="E142" s="21">
        <f t="shared" ca="1" si="52"/>
        <v>50405</v>
      </c>
      <c r="F142" s="44">
        <f t="shared" ca="1" si="42"/>
        <v>50769</v>
      </c>
      <c r="G142" s="22" t="s">
        <v>119</v>
      </c>
      <c r="H142" s="44">
        <f t="shared" ca="1" si="53"/>
        <v>50405</v>
      </c>
      <c r="I142" s="45">
        <f t="shared" ca="1" si="43"/>
        <v>0</v>
      </c>
      <c r="J142" s="45">
        <f t="shared" ca="1" si="44"/>
        <v>0</v>
      </c>
      <c r="K142" s="45">
        <f t="shared" ca="1" si="45"/>
        <v>0</v>
      </c>
      <c r="L142" s="45"/>
      <c r="M142" s="45">
        <f t="shared" ca="1" si="54"/>
        <v>0</v>
      </c>
      <c r="N142" s="257">
        <f t="shared" ca="1" si="46"/>
        <v>0</v>
      </c>
      <c r="O142" s="23"/>
      <c r="P142" s="255">
        <f t="shared" ca="1" si="47"/>
        <v>0</v>
      </c>
      <c r="Q142" s="163">
        <f t="shared" ca="1" si="48"/>
        <v>0</v>
      </c>
      <c r="R142" s="164">
        <f ca="1">NPV(Q141,K142:$K$244) + ($A$13+$A$14+$A$15)/POWER(1+Q141,$A$28-D142+1)</f>
        <v>0</v>
      </c>
      <c r="S142" s="164">
        <f ca="1">NPV(Q142,K142:$K$244) + ($A$13+$A$14+$A$15)/POWER(1+Q142,$A$28-D142+1)</f>
        <v>0</v>
      </c>
      <c r="T142" s="45">
        <f t="shared" ca="1" si="49"/>
        <v>0</v>
      </c>
      <c r="U142" s="45">
        <f t="shared" ca="1" si="55"/>
        <v>0</v>
      </c>
      <c r="V142" s="45">
        <f t="shared" ca="1" si="56"/>
        <v>0</v>
      </c>
      <c r="W142" s="45">
        <f t="shared" ca="1" si="50"/>
        <v>0</v>
      </c>
      <c r="X142" s="25">
        <f t="shared" ca="1" si="39"/>
        <v>0</v>
      </c>
      <c r="Z142" s="28">
        <f t="shared" ca="1" si="57"/>
        <v>0</v>
      </c>
      <c r="AA142" s="233"/>
      <c r="AB142" s="45">
        <f t="shared" ca="1" si="51"/>
        <v>0</v>
      </c>
      <c r="AC142" s="45">
        <f t="shared" ca="1" si="40"/>
        <v>0</v>
      </c>
      <c r="AD142" s="25">
        <f t="shared" ca="1" si="41"/>
        <v>0</v>
      </c>
    </row>
    <row r="143" spans="4:30" x14ac:dyDescent="0.35">
      <c r="D143" s="20">
        <v>139</v>
      </c>
      <c r="E143" s="21">
        <f t="shared" ca="1" si="52"/>
        <v>50770</v>
      </c>
      <c r="F143" s="44">
        <f t="shared" ca="1" si="42"/>
        <v>51134</v>
      </c>
      <c r="G143" s="22" t="s">
        <v>119</v>
      </c>
      <c r="H143" s="44">
        <f t="shared" ca="1" si="53"/>
        <v>50770</v>
      </c>
      <c r="I143" s="45">
        <f t="shared" ca="1" si="43"/>
        <v>0</v>
      </c>
      <c r="J143" s="45">
        <f t="shared" ca="1" si="44"/>
        <v>0</v>
      </c>
      <c r="K143" s="45">
        <f t="shared" ca="1" si="45"/>
        <v>0</v>
      </c>
      <c r="L143" s="45"/>
      <c r="M143" s="45">
        <f t="shared" ca="1" si="54"/>
        <v>0</v>
      </c>
      <c r="N143" s="257">
        <f t="shared" ca="1" si="46"/>
        <v>0</v>
      </c>
      <c r="O143" s="23"/>
      <c r="P143" s="255">
        <f t="shared" ca="1" si="47"/>
        <v>0</v>
      </c>
      <c r="Q143" s="163">
        <f t="shared" ca="1" si="48"/>
        <v>0</v>
      </c>
      <c r="R143" s="164">
        <f ca="1">NPV(Q142,K143:$K$244) + ($A$13+$A$14+$A$15)/POWER(1+Q142,$A$28-D143+1)</f>
        <v>0</v>
      </c>
      <c r="S143" s="164">
        <f ca="1">NPV(Q143,K143:$K$244) + ($A$13+$A$14+$A$15)/POWER(1+Q143,$A$28-D143+1)</f>
        <v>0</v>
      </c>
      <c r="T143" s="45">
        <f t="shared" ca="1" si="49"/>
        <v>0</v>
      </c>
      <c r="U143" s="45">
        <f t="shared" ca="1" si="55"/>
        <v>0</v>
      </c>
      <c r="V143" s="45">
        <f t="shared" ca="1" si="56"/>
        <v>0</v>
      </c>
      <c r="W143" s="45">
        <f t="shared" ca="1" si="50"/>
        <v>0</v>
      </c>
      <c r="X143" s="25">
        <f t="shared" ca="1" si="39"/>
        <v>0</v>
      </c>
      <c r="Z143" s="28">
        <f t="shared" ca="1" si="57"/>
        <v>0</v>
      </c>
      <c r="AA143" s="233"/>
      <c r="AB143" s="45">
        <f t="shared" ca="1" si="51"/>
        <v>0</v>
      </c>
      <c r="AC143" s="45">
        <f t="shared" ca="1" si="40"/>
        <v>0</v>
      </c>
      <c r="AD143" s="25">
        <f t="shared" ca="1" si="41"/>
        <v>0</v>
      </c>
    </row>
    <row r="144" spans="4:30" x14ac:dyDescent="0.35">
      <c r="D144" s="20">
        <v>140</v>
      </c>
      <c r="E144" s="21">
        <f t="shared" ca="1" si="52"/>
        <v>51135</v>
      </c>
      <c r="F144" s="44">
        <f t="shared" ca="1" si="42"/>
        <v>51500</v>
      </c>
      <c r="G144" s="22" t="s">
        <v>119</v>
      </c>
      <c r="H144" s="44">
        <f t="shared" ca="1" si="53"/>
        <v>51135</v>
      </c>
      <c r="I144" s="45">
        <f t="shared" ca="1" si="43"/>
        <v>0</v>
      </c>
      <c r="J144" s="45">
        <f t="shared" ca="1" si="44"/>
        <v>0</v>
      </c>
      <c r="K144" s="45">
        <f t="shared" ca="1" si="45"/>
        <v>0</v>
      </c>
      <c r="L144" s="45"/>
      <c r="M144" s="45">
        <f t="shared" ca="1" si="54"/>
        <v>0</v>
      </c>
      <c r="N144" s="257">
        <f t="shared" ca="1" si="46"/>
        <v>0</v>
      </c>
      <c r="O144" s="23"/>
      <c r="P144" s="255">
        <f t="shared" ca="1" si="47"/>
        <v>0</v>
      </c>
      <c r="Q144" s="163">
        <f t="shared" ca="1" si="48"/>
        <v>0</v>
      </c>
      <c r="R144" s="164">
        <f ca="1">NPV(Q143,K144:$K$244) + ($A$13+$A$14+$A$15)/POWER(1+Q143,$A$28-D144+1)</f>
        <v>0</v>
      </c>
      <c r="S144" s="164">
        <f ca="1">NPV(Q144,K144:$K$244) + ($A$13+$A$14+$A$15)/POWER(1+Q144,$A$28-D144+1)</f>
        <v>0</v>
      </c>
      <c r="T144" s="45">
        <f t="shared" ca="1" si="49"/>
        <v>0</v>
      </c>
      <c r="U144" s="45">
        <f t="shared" ca="1" si="55"/>
        <v>0</v>
      </c>
      <c r="V144" s="45">
        <f t="shared" ca="1" si="56"/>
        <v>0</v>
      </c>
      <c r="W144" s="45">
        <f t="shared" ca="1" si="50"/>
        <v>0</v>
      </c>
      <c r="X144" s="25">
        <f t="shared" ca="1" si="39"/>
        <v>0</v>
      </c>
      <c r="Z144" s="28">
        <f t="shared" ca="1" si="57"/>
        <v>0</v>
      </c>
      <c r="AA144" s="233"/>
      <c r="AB144" s="45">
        <f t="shared" ca="1" si="51"/>
        <v>0</v>
      </c>
      <c r="AC144" s="45">
        <f t="shared" ca="1" si="40"/>
        <v>0</v>
      </c>
      <c r="AD144" s="25">
        <f t="shared" ca="1" si="41"/>
        <v>0</v>
      </c>
    </row>
    <row r="145" spans="4:30" x14ac:dyDescent="0.35">
      <c r="D145" s="20">
        <v>141</v>
      </c>
      <c r="E145" s="21">
        <f t="shared" ca="1" si="52"/>
        <v>51501</v>
      </c>
      <c r="F145" s="44">
        <f t="shared" ca="1" si="42"/>
        <v>51865</v>
      </c>
      <c r="G145" s="22" t="s">
        <v>119</v>
      </c>
      <c r="H145" s="44">
        <f t="shared" ca="1" si="53"/>
        <v>51501</v>
      </c>
      <c r="I145" s="45">
        <f t="shared" ca="1" si="43"/>
        <v>0</v>
      </c>
      <c r="J145" s="45">
        <f t="shared" ca="1" si="44"/>
        <v>0</v>
      </c>
      <c r="K145" s="45">
        <f t="shared" ca="1" si="45"/>
        <v>0</v>
      </c>
      <c r="L145" s="45"/>
      <c r="M145" s="45">
        <f t="shared" ca="1" si="54"/>
        <v>0</v>
      </c>
      <c r="N145" s="257">
        <f t="shared" ca="1" si="46"/>
        <v>0</v>
      </c>
      <c r="O145" s="23"/>
      <c r="P145" s="255">
        <f t="shared" ca="1" si="47"/>
        <v>0</v>
      </c>
      <c r="Q145" s="163">
        <f t="shared" ca="1" si="48"/>
        <v>0</v>
      </c>
      <c r="R145" s="164">
        <f ca="1">NPV(Q144,K145:$K$244) + ($A$13+$A$14+$A$15)/POWER(1+Q144,$A$28-D145+1)</f>
        <v>0</v>
      </c>
      <c r="S145" s="164">
        <f ca="1">NPV(Q145,K145:$K$244) + ($A$13+$A$14+$A$15)/POWER(1+Q145,$A$28-D145+1)</f>
        <v>0</v>
      </c>
      <c r="T145" s="45">
        <f t="shared" ca="1" si="49"/>
        <v>0</v>
      </c>
      <c r="U145" s="45">
        <f t="shared" ca="1" si="55"/>
        <v>0</v>
      </c>
      <c r="V145" s="45">
        <f t="shared" ca="1" si="56"/>
        <v>0</v>
      </c>
      <c r="W145" s="45">
        <f t="shared" ca="1" si="50"/>
        <v>0</v>
      </c>
      <c r="X145" s="25">
        <f t="shared" ca="1" si="39"/>
        <v>0</v>
      </c>
      <c r="Z145" s="28">
        <f t="shared" ca="1" si="57"/>
        <v>0</v>
      </c>
      <c r="AA145" s="233"/>
      <c r="AB145" s="45">
        <f t="shared" ca="1" si="51"/>
        <v>0</v>
      </c>
      <c r="AC145" s="45">
        <f t="shared" ca="1" si="40"/>
        <v>0</v>
      </c>
      <c r="AD145" s="25">
        <f t="shared" ca="1" si="41"/>
        <v>0</v>
      </c>
    </row>
    <row r="146" spans="4:30" x14ac:dyDescent="0.35">
      <c r="D146" s="20">
        <v>142</v>
      </c>
      <c r="E146" s="21">
        <f t="shared" ca="1" si="52"/>
        <v>51866</v>
      </c>
      <c r="F146" s="44">
        <f t="shared" ca="1" si="42"/>
        <v>52230</v>
      </c>
      <c r="G146" s="22" t="s">
        <v>119</v>
      </c>
      <c r="H146" s="44">
        <f t="shared" ca="1" si="53"/>
        <v>51866</v>
      </c>
      <c r="I146" s="45">
        <f t="shared" ca="1" si="43"/>
        <v>0</v>
      </c>
      <c r="J146" s="45">
        <f t="shared" ca="1" si="44"/>
        <v>0</v>
      </c>
      <c r="K146" s="45">
        <f t="shared" ca="1" si="45"/>
        <v>0</v>
      </c>
      <c r="L146" s="45"/>
      <c r="M146" s="45">
        <f t="shared" ca="1" si="54"/>
        <v>0</v>
      </c>
      <c r="N146" s="257">
        <f t="shared" ca="1" si="46"/>
        <v>0</v>
      </c>
      <c r="O146" s="23"/>
      <c r="P146" s="255">
        <f t="shared" ca="1" si="47"/>
        <v>0</v>
      </c>
      <c r="Q146" s="163">
        <f t="shared" ca="1" si="48"/>
        <v>0</v>
      </c>
      <c r="R146" s="164">
        <f ca="1">NPV(Q145,K146:$K$244) + ($A$13+$A$14+$A$15)/POWER(1+Q145,$A$28-D146+1)</f>
        <v>0</v>
      </c>
      <c r="S146" s="164">
        <f ca="1">NPV(Q146,K146:$K$244) + ($A$13+$A$14+$A$15)/POWER(1+Q146,$A$28-D146+1)</f>
        <v>0</v>
      </c>
      <c r="T146" s="45">
        <f t="shared" ca="1" si="49"/>
        <v>0</v>
      </c>
      <c r="U146" s="45">
        <f t="shared" ca="1" si="55"/>
        <v>0</v>
      </c>
      <c r="V146" s="45">
        <f t="shared" ca="1" si="56"/>
        <v>0</v>
      </c>
      <c r="W146" s="45">
        <f t="shared" ca="1" si="50"/>
        <v>0</v>
      </c>
      <c r="X146" s="25">
        <f t="shared" ca="1" si="39"/>
        <v>0</v>
      </c>
      <c r="Z146" s="28">
        <f t="shared" ca="1" si="57"/>
        <v>0</v>
      </c>
      <c r="AA146" s="233"/>
      <c r="AB146" s="45">
        <f t="shared" ca="1" si="51"/>
        <v>0</v>
      </c>
      <c r="AC146" s="45">
        <f t="shared" ca="1" si="40"/>
        <v>0</v>
      </c>
      <c r="AD146" s="25">
        <f t="shared" ca="1" si="41"/>
        <v>0</v>
      </c>
    </row>
    <row r="147" spans="4:30" x14ac:dyDescent="0.35">
      <c r="D147" s="20">
        <v>143</v>
      </c>
      <c r="E147" s="21">
        <f t="shared" ca="1" si="52"/>
        <v>52231</v>
      </c>
      <c r="F147" s="44">
        <f t="shared" ca="1" si="42"/>
        <v>52595</v>
      </c>
      <c r="G147" s="22" t="s">
        <v>119</v>
      </c>
      <c r="H147" s="44">
        <f t="shared" ca="1" si="53"/>
        <v>52231</v>
      </c>
      <c r="I147" s="45">
        <f t="shared" ca="1" si="43"/>
        <v>0</v>
      </c>
      <c r="J147" s="45">
        <f t="shared" ca="1" si="44"/>
        <v>0</v>
      </c>
      <c r="K147" s="45">
        <f t="shared" ca="1" si="45"/>
        <v>0</v>
      </c>
      <c r="L147" s="45"/>
      <c r="M147" s="45">
        <f t="shared" ca="1" si="54"/>
        <v>0</v>
      </c>
      <c r="N147" s="257">
        <f t="shared" ca="1" si="46"/>
        <v>0</v>
      </c>
      <c r="O147" s="23"/>
      <c r="P147" s="255">
        <f t="shared" ca="1" si="47"/>
        <v>0</v>
      </c>
      <c r="Q147" s="163">
        <f t="shared" ca="1" si="48"/>
        <v>0</v>
      </c>
      <c r="R147" s="164">
        <f ca="1">NPV(Q146,K147:$K$244) + ($A$13+$A$14+$A$15)/POWER(1+Q146,$A$28-D147+1)</f>
        <v>0</v>
      </c>
      <c r="S147" s="164">
        <f ca="1">NPV(Q147,K147:$K$244) + ($A$13+$A$14+$A$15)/POWER(1+Q147,$A$28-D147+1)</f>
        <v>0</v>
      </c>
      <c r="T147" s="45">
        <f t="shared" ca="1" si="49"/>
        <v>0</v>
      </c>
      <c r="U147" s="45">
        <f t="shared" ca="1" si="55"/>
        <v>0</v>
      </c>
      <c r="V147" s="45">
        <f t="shared" ca="1" si="56"/>
        <v>0</v>
      </c>
      <c r="W147" s="45">
        <f t="shared" ca="1" si="50"/>
        <v>0</v>
      </c>
      <c r="X147" s="25">
        <f t="shared" ca="1" si="39"/>
        <v>0</v>
      </c>
      <c r="Z147" s="28">
        <f t="shared" ca="1" si="57"/>
        <v>0</v>
      </c>
      <c r="AA147" s="233"/>
      <c r="AB147" s="45">
        <f t="shared" ca="1" si="51"/>
        <v>0</v>
      </c>
      <c r="AC147" s="45">
        <f t="shared" ca="1" si="40"/>
        <v>0</v>
      </c>
      <c r="AD147" s="25">
        <f t="shared" ca="1" si="41"/>
        <v>0</v>
      </c>
    </row>
    <row r="148" spans="4:30" x14ac:dyDescent="0.35">
      <c r="D148" s="20">
        <v>144</v>
      </c>
      <c r="E148" s="21">
        <f t="shared" ca="1" si="52"/>
        <v>52596</v>
      </c>
      <c r="F148" s="44">
        <f t="shared" ca="1" si="42"/>
        <v>52961</v>
      </c>
      <c r="G148" s="22" t="s">
        <v>119</v>
      </c>
      <c r="H148" s="44">
        <f t="shared" ca="1" si="53"/>
        <v>52596</v>
      </c>
      <c r="I148" s="45">
        <f t="shared" ca="1" si="43"/>
        <v>0</v>
      </c>
      <c r="J148" s="45">
        <f t="shared" ca="1" si="44"/>
        <v>0</v>
      </c>
      <c r="K148" s="45">
        <f t="shared" ca="1" si="45"/>
        <v>0</v>
      </c>
      <c r="L148" s="45"/>
      <c r="M148" s="45">
        <f t="shared" ca="1" si="54"/>
        <v>0</v>
      </c>
      <c r="N148" s="257">
        <f t="shared" ca="1" si="46"/>
        <v>0</v>
      </c>
      <c r="O148" s="23"/>
      <c r="P148" s="255">
        <f t="shared" ca="1" si="47"/>
        <v>0</v>
      </c>
      <c r="Q148" s="163">
        <f t="shared" ca="1" si="48"/>
        <v>0</v>
      </c>
      <c r="R148" s="164">
        <f ca="1">NPV(Q147,K148:$K$244) + ($A$13+$A$14+$A$15)/POWER(1+Q147,$A$28-D148+1)</f>
        <v>0</v>
      </c>
      <c r="S148" s="164">
        <f ca="1">NPV(Q148,K148:$K$244) + ($A$13+$A$14+$A$15)/POWER(1+Q148,$A$28-D148+1)</f>
        <v>0</v>
      </c>
      <c r="T148" s="45">
        <f t="shared" ca="1" si="49"/>
        <v>0</v>
      </c>
      <c r="U148" s="45">
        <f t="shared" ca="1" si="55"/>
        <v>0</v>
      </c>
      <c r="V148" s="45">
        <f t="shared" ca="1" si="56"/>
        <v>0</v>
      </c>
      <c r="W148" s="45">
        <f t="shared" ca="1" si="50"/>
        <v>0</v>
      </c>
      <c r="X148" s="25">
        <f t="shared" ca="1" si="39"/>
        <v>0</v>
      </c>
      <c r="Z148" s="28">
        <f t="shared" ca="1" si="57"/>
        <v>0</v>
      </c>
      <c r="AA148" s="233"/>
      <c r="AB148" s="45">
        <f t="shared" ca="1" si="51"/>
        <v>0</v>
      </c>
      <c r="AC148" s="45">
        <f t="shared" ca="1" si="40"/>
        <v>0</v>
      </c>
      <c r="AD148" s="25">
        <f t="shared" ca="1" si="41"/>
        <v>0</v>
      </c>
    </row>
    <row r="149" spans="4:30" x14ac:dyDescent="0.35">
      <c r="D149" s="20">
        <v>145</v>
      </c>
      <c r="E149" s="21">
        <f t="shared" ca="1" si="52"/>
        <v>52962</v>
      </c>
      <c r="F149" s="44">
        <f t="shared" ca="1" si="42"/>
        <v>53326</v>
      </c>
      <c r="G149" s="22" t="s">
        <v>119</v>
      </c>
      <c r="H149" s="44">
        <f t="shared" ca="1" si="53"/>
        <v>52962</v>
      </c>
      <c r="I149" s="45">
        <f t="shared" ca="1" si="43"/>
        <v>0</v>
      </c>
      <c r="J149" s="45">
        <f t="shared" ca="1" si="44"/>
        <v>0</v>
      </c>
      <c r="K149" s="45">
        <f t="shared" ca="1" si="45"/>
        <v>0</v>
      </c>
      <c r="L149" s="45"/>
      <c r="M149" s="45">
        <f t="shared" ca="1" si="54"/>
        <v>0</v>
      </c>
      <c r="N149" s="257">
        <f t="shared" ca="1" si="46"/>
        <v>0</v>
      </c>
      <c r="O149" s="23"/>
      <c r="P149" s="255">
        <f t="shared" ca="1" si="47"/>
        <v>0</v>
      </c>
      <c r="Q149" s="163">
        <f t="shared" ca="1" si="48"/>
        <v>0</v>
      </c>
      <c r="R149" s="164">
        <f ca="1">NPV(Q148,K149:$K$244) + ($A$13+$A$14+$A$15)/POWER(1+Q148,$A$28-D149+1)</f>
        <v>0</v>
      </c>
      <c r="S149" s="164">
        <f ca="1">NPV(Q149,K149:$K$244) + ($A$13+$A$14+$A$15)/POWER(1+Q149,$A$28-D149+1)</f>
        <v>0</v>
      </c>
      <c r="T149" s="45">
        <f t="shared" ca="1" si="49"/>
        <v>0</v>
      </c>
      <c r="U149" s="45">
        <f t="shared" ca="1" si="55"/>
        <v>0</v>
      </c>
      <c r="V149" s="45">
        <f t="shared" ca="1" si="56"/>
        <v>0</v>
      </c>
      <c r="W149" s="45">
        <f t="shared" ca="1" si="50"/>
        <v>0</v>
      </c>
      <c r="X149" s="25">
        <f t="shared" ca="1" si="39"/>
        <v>0</v>
      </c>
      <c r="Z149" s="28">
        <f t="shared" ca="1" si="57"/>
        <v>0</v>
      </c>
      <c r="AA149" s="233"/>
      <c r="AB149" s="45">
        <f t="shared" ca="1" si="51"/>
        <v>0</v>
      </c>
      <c r="AC149" s="45">
        <f t="shared" ca="1" si="40"/>
        <v>0</v>
      </c>
      <c r="AD149" s="25">
        <f t="shared" ca="1" si="41"/>
        <v>0</v>
      </c>
    </row>
    <row r="150" spans="4:30" x14ac:dyDescent="0.35">
      <c r="D150" s="20">
        <v>146</v>
      </c>
      <c r="E150" s="21">
        <f t="shared" ca="1" si="52"/>
        <v>53327</v>
      </c>
      <c r="F150" s="44">
        <f t="shared" ca="1" si="42"/>
        <v>53691</v>
      </c>
      <c r="G150" s="22" t="s">
        <v>119</v>
      </c>
      <c r="H150" s="44">
        <f t="shared" ca="1" si="53"/>
        <v>53327</v>
      </c>
      <c r="I150" s="45">
        <f t="shared" ca="1" si="43"/>
        <v>0</v>
      </c>
      <c r="J150" s="45">
        <f t="shared" ca="1" si="44"/>
        <v>0</v>
      </c>
      <c r="K150" s="45">
        <f t="shared" ca="1" si="45"/>
        <v>0</v>
      </c>
      <c r="L150" s="45"/>
      <c r="M150" s="45">
        <f t="shared" ca="1" si="54"/>
        <v>0</v>
      </c>
      <c r="N150" s="257">
        <f t="shared" ca="1" si="46"/>
        <v>0</v>
      </c>
      <c r="O150" s="23"/>
      <c r="P150" s="255">
        <f t="shared" ca="1" si="47"/>
        <v>0</v>
      </c>
      <c r="Q150" s="163">
        <f t="shared" ca="1" si="48"/>
        <v>0</v>
      </c>
      <c r="R150" s="164">
        <f ca="1">NPV(Q149,K150:$K$244) + ($A$13+$A$14+$A$15)/POWER(1+Q149,$A$28-D150+1)</f>
        <v>0</v>
      </c>
      <c r="S150" s="164">
        <f ca="1">NPV(Q150,K150:$K$244) + ($A$13+$A$14+$A$15)/POWER(1+Q150,$A$28-D150+1)</f>
        <v>0</v>
      </c>
      <c r="T150" s="45">
        <f t="shared" ca="1" si="49"/>
        <v>0</v>
      </c>
      <c r="U150" s="45">
        <f t="shared" ca="1" si="55"/>
        <v>0</v>
      </c>
      <c r="V150" s="45">
        <f t="shared" ca="1" si="56"/>
        <v>0</v>
      </c>
      <c r="W150" s="45">
        <f t="shared" ca="1" si="50"/>
        <v>0</v>
      </c>
      <c r="X150" s="25">
        <f t="shared" ca="1" si="39"/>
        <v>0</v>
      </c>
      <c r="Z150" s="28">
        <f t="shared" ca="1" si="57"/>
        <v>0</v>
      </c>
      <c r="AA150" s="233"/>
      <c r="AB150" s="45">
        <f t="shared" ca="1" si="51"/>
        <v>0</v>
      </c>
      <c r="AC150" s="45">
        <f t="shared" ca="1" si="40"/>
        <v>0</v>
      </c>
      <c r="AD150" s="25">
        <f t="shared" ca="1" si="41"/>
        <v>0</v>
      </c>
    </row>
    <row r="151" spans="4:30" x14ac:dyDescent="0.35">
      <c r="D151" s="20">
        <v>147</v>
      </c>
      <c r="E151" s="21">
        <f t="shared" ca="1" si="52"/>
        <v>53692</v>
      </c>
      <c r="F151" s="44">
        <f t="shared" ca="1" si="42"/>
        <v>54056</v>
      </c>
      <c r="G151" s="22" t="s">
        <v>119</v>
      </c>
      <c r="H151" s="44">
        <f t="shared" ca="1" si="53"/>
        <v>53692</v>
      </c>
      <c r="I151" s="45">
        <f t="shared" ca="1" si="43"/>
        <v>0</v>
      </c>
      <c r="J151" s="45">
        <f t="shared" ca="1" si="44"/>
        <v>0</v>
      </c>
      <c r="K151" s="45">
        <f t="shared" ca="1" si="45"/>
        <v>0</v>
      </c>
      <c r="L151" s="45"/>
      <c r="M151" s="45">
        <f t="shared" ca="1" si="54"/>
        <v>0</v>
      </c>
      <c r="N151" s="257">
        <f t="shared" ca="1" si="46"/>
        <v>0</v>
      </c>
      <c r="O151" s="23"/>
      <c r="P151" s="255">
        <f t="shared" ca="1" si="47"/>
        <v>0</v>
      </c>
      <c r="Q151" s="163">
        <f t="shared" ca="1" si="48"/>
        <v>0</v>
      </c>
      <c r="R151" s="164">
        <f ca="1">NPV(Q150,K151:$K$244) + ($A$13+$A$14+$A$15)/POWER(1+Q150,$A$28-D151+1)</f>
        <v>0</v>
      </c>
      <c r="S151" s="164">
        <f ca="1">NPV(Q151,K151:$K$244) + ($A$13+$A$14+$A$15)/POWER(1+Q151,$A$28-D151+1)</f>
        <v>0</v>
      </c>
      <c r="T151" s="45">
        <f t="shared" ca="1" si="49"/>
        <v>0</v>
      </c>
      <c r="U151" s="45">
        <f t="shared" ca="1" si="55"/>
        <v>0</v>
      </c>
      <c r="V151" s="45">
        <f t="shared" ca="1" si="56"/>
        <v>0</v>
      </c>
      <c r="W151" s="45">
        <f t="shared" ca="1" si="50"/>
        <v>0</v>
      </c>
      <c r="X151" s="25">
        <f t="shared" ca="1" si="39"/>
        <v>0</v>
      </c>
      <c r="Z151" s="28">
        <f t="shared" ca="1" si="57"/>
        <v>0</v>
      </c>
      <c r="AA151" s="233"/>
      <c r="AB151" s="45">
        <f t="shared" ca="1" si="51"/>
        <v>0</v>
      </c>
      <c r="AC151" s="45">
        <f t="shared" ca="1" si="40"/>
        <v>0</v>
      </c>
      <c r="AD151" s="25">
        <f t="shared" ca="1" si="41"/>
        <v>0</v>
      </c>
    </row>
    <row r="152" spans="4:30" x14ac:dyDescent="0.35">
      <c r="D152" s="20">
        <v>148</v>
      </c>
      <c r="E152" s="21">
        <f t="shared" ca="1" si="52"/>
        <v>54057</v>
      </c>
      <c r="F152" s="44">
        <f t="shared" ca="1" si="42"/>
        <v>54422</v>
      </c>
      <c r="G152" s="22" t="s">
        <v>119</v>
      </c>
      <c r="H152" s="44">
        <f t="shared" ca="1" si="53"/>
        <v>54057</v>
      </c>
      <c r="I152" s="45">
        <f t="shared" ca="1" si="43"/>
        <v>0</v>
      </c>
      <c r="J152" s="45">
        <f t="shared" ca="1" si="44"/>
        <v>0</v>
      </c>
      <c r="K152" s="45">
        <f t="shared" ca="1" si="45"/>
        <v>0</v>
      </c>
      <c r="L152" s="45"/>
      <c r="M152" s="45">
        <f t="shared" ca="1" si="54"/>
        <v>0</v>
      </c>
      <c r="N152" s="257">
        <f t="shared" ca="1" si="46"/>
        <v>0</v>
      </c>
      <c r="O152" s="23"/>
      <c r="P152" s="255">
        <f t="shared" ca="1" si="47"/>
        <v>0</v>
      </c>
      <c r="Q152" s="163">
        <f t="shared" ca="1" si="48"/>
        <v>0</v>
      </c>
      <c r="R152" s="164">
        <f ca="1">NPV(Q151,K152:$K$244) + ($A$13+$A$14+$A$15)/POWER(1+Q151,$A$28-D152+1)</f>
        <v>0</v>
      </c>
      <c r="S152" s="164">
        <f ca="1">NPV(Q152,K152:$K$244) + ($A$13+$A$14+$A$15)/POWER(1+Q152,$A$28-D152+1)</f>
        <v>0</v>
      </c>
      <c r="T152" s="45">
        <f t="shared" ca="1" si="49"/>
        <v>0</v>
      </c>
      <c r="U152" s="45">
        <f t="shared" ca="1" si="55"/>
        <v>0</v>
      </c>
      <c r="V152" s="45">
        <f t="shared" ca="1" si="56"/>
        <v>0</v>
      </c>
      <c r="W152" s="45">
        <f t="shared" ca="1" si="50"/>
        <v>0</v>
      </c>
      <c r="X152" s="25">
        <f t="shared" ca="1" si="39"/>
        <v>0</v>
      </c>
      <c r="Z152" s="28">
        <f t="shared" ca="1" si="57"/>
        <v>0</v>
      </c>
      <c r="AA152" s="233"/>
      <c r="AB152" s="45">
        <f t="shared" ca="1" si="51"/>
        <v>0</v>
      </c>
      <c r="AC152" s="45">
        <f t="shared" ca="1" si="40"/>
        <v>0</v>
      </c>
      <c r="AD152" s="25">
        <f t="shared" ca="1" si="41"/>
        <v>0</v>
      </c>
    </row>
    <row r="153" spans="4:30" x14ac:dyDescent="0.35">
      <c r="D153" s="20">
        <v>149</v>
      </c>
      <c r="E153" s="21">
        <f t="shared" ca="1" si="52"/>
        <v>54423</v>
      </c>
      <c r="F153" s="44">
        <f t="shared" ca="1" si="42"/>
        <v>54787</v>
      </c>
      <c r="G153" s="22" t="s">
        <v>119</v>
      </c>
      <c r="H153" s="44">
        <f t="shared" ca="1" si="53"/>
        <v>54423</v>
      </c>
      <c r="I153" s="45">
        <f t="shared" ca="1" si="43"/>
        <v>0</v>
      </c>
      <c r="J153" s="45">
        <f t="shared" ca="1" si="44"/>
        <v>0</v>
      </c>
      <c r="K153" s="45">
        <f t="shared" ca="1" si="45"/>
        <v>0</v>
      </c>
      <c r="L153" s="45"/>
      <c r="M153" s="45">
        <f t="shared" ca="1" si="54"/>
        <v>0</v>
      </c>
      <c r="N153" s="257">
        <f t="shared" ca="1" si="46"/>
        <v>0</v>
      </c>
      <c r="O153" s="23"/>
      <c r="P153" s="255">
        <f t="shared" ca="1" si="47"/>
        <v>0</v>
      </c>
      <c r="Q153" s="163">
        <f t="shared" ca="1" si="48"/>
        <v>0</v>
      </c>
      <c r="R153" s="164">
        <f ca="1">NPV(Q152,K153:$K$244) + ($A$13+$A$14+$A$15)/POWER(1+Q152,$A$28-D153+1)</f>
        <v>0</v>
      </c>
      <c r="S153" s="164">
        <f ca="1">NPV(Q153,K153:$K$244) + ($A$13+$A$14+$A$15)/POWER(1+Q153,$A$28-D153+1)</f>
        <v>0</v>
      </c>
      <c r="T153" s="45">
        <f t="shared" ca="1" si="49"/>
        <v>0</v>
      </c>
      <c r="U153" s="45">
        <f t="shared" ca="1" si="55"/>
        <v>0</v>
      </c>
      <c r="V153" s="45">
        <f t="shared" ca="1" si="56"/>
        <v>0</v>
      </c>
      <c r="W153" s="45">
        <f t="shared" ca="1" si="50"/>
        <v>0</v>
      </c>
      <c r="X153" s="25">
        <f t="shared" ca="1" si="39"/>
        <v>0</v>
      </c>
      <c r="Z153" s="28">
        <f t="shared" ca="1" si="57"/>
        <v>0</v>
      </c>
      <c r="AA153" s="233"/>
      <c r="AB153" s="45">
        <f t="shared" ca="1" si="51"/>
        <v>0</v>
      </c>
      <c r="AC153" s="45">
        <f t="shared" ca="1" si="40"/>
        <v>0</v>
      </c>
      <c r="AD153" s="25">
        <f t="shared" ca="1" si="41"/>
        <v>0</v>
      </c>
    </row>
    <row r="154" spans="4:30" x14ac:dyDescent="0.35">
      <c r="D154" s="20">
        <v>150</v>
      </c>
      <c r="E154" s="21">
        <f t="shared" ca="1" si="52"/>
        <v>54788</v>
      </c>
      <c r="F154" s="44">
        <f t="shared" ca="1" si="42"/>
        <v>55152</v>
      </c>
      <c r="G154" s="22" t="s">
        <v>119</v>
      </c>
      <c r="H154" s="44">
        <f t="shared" ca="1" si="53"/>
        <v>54788</v>
      </c>
      <c r="I154" s="45">
        <f t="shared" ca="1" si="43"/>
        <v>0</v>
      </c>
      <c r="J154" s="45">
        <f t="shared" ca="1" si="44"/>
        <v>0</v>
      </c>
      <c r="K154" s="45">
        <f t="shared" ca="1" si="45"/>
        <v>0</v>
      </c>
      <c r="L154" s="45"/>
      <c r="M154" s="45">
        <f t="shared" ca="1" si="54"/>
        <v>0</v>
      </c>
      <c r="N154" s="257">
        <f t="shared" ca="1" si="46"/>
        <v>0</v>
      </c>
      <c r="O154" s="23"/>
      <c r="P154" s="255">
        <f t="shared" ca="1" si="47"/>
        <v>0</v>
      </c>
      <c r="Q154" s="163">
        <f t="shared" ca="1" si="48"/>
        <v>0</v>
      </c>
      <c r="R154" s="164">
        <f ca="1">NPV(Q153,K154:$K$244) + ($A$13+$A$14+$A$15)/POWER(1+Q153,$A$28-D154+1)</f>
        <v>0</v>
      </c>
      <c r="S154" s="164">
        <f ca="1">NPV(Q154,K154:$K$244) + ($A$13+$A$14+$A$15)/POWER(1+Q154,$A$28-D154+1)</f>
        <v>0</v>
      </c>
      <c r="T154" s="45">
        <f t="shared" ca="1" si="49"/>
        <v>0</v>
      </c>
      <c r="U154" s="45">
        <f t="shared" ca="1" si="55"/>
        <v>0</v>
      </c>
      <c r="V154" s="45">
        <f t="shared" ca="1" si="56"/>
        <v>0</v>
      </c>
      <c r="W154" s="45">
        <f t="shared" ca="1" si="50"/>
        <v>0</v>
      </c>
      <c r="X154" s="25">
        <f t="shared" ca="1" si="39"/>
        <v>0</v>
      </c>
      <c r="Z154" s="28">
        <f t="shared" ca="1" si="57"/>
        <v>0</v>
      </c>
      <c r="AA154" s="233"/>
      <c r="AB154" s="45">
        <f t="shared" ca="1" si="51"/>
        <v>0</v>
      </c>
      <c r="AC154" s="45">
        <f t="shared" ca="1" si="40"/>
        <v>0</v>
      </c>
      <c r="AD154" s="25">
        <f t="shared" ca="1" si="41"/>
        <v>0</v>
      </c>
    </row>
    <row r="155" spans="4:30" x14ac:dyDescent="0.35">
      <c r="D155" s="20">
        <v>151</v>
      </c>
      <c r="E155" s="21">
        <f t="shared" ca="1" si="52"/>
        <v>55153</v>
      </c>
      <c r="F155" s="44">
        <f t="shared" ca="1" si="42"/>
        <v>55517</v>
      </c>
      <c r="G155" s="22" t="s">
        <v>119</v>
      </c>
      <c r="H155" s="44">
        <f t="shared" ca="1" si="53"/>
        <v>55153</v>
      </c>
      <c r="I155" s="45">
        <f t="shared" ca="1" si="43"/>
        <v>0</v>
      </c>
      <c r="J155" s="45">
        <f t="shared" ca="1" si="44"/>
        <v>0</v>
      </c>
      <c r="K155" s="45">
        <f t="shared" ca="1" si="45"/>
        <v>0</v>
      </c>
      <c r="L155" s="45"/>
      <c r="M155" s="45">
        <f t="shared" ca="1" si="54"/>
        <v>0</v>
      </c>
      <c r="N155" s="257">
        <f t="shared" ca="1" si="46"/>
        <v>0</v>
      </c>
      <c r="O155" s="23"/>
      <c r="P155" s="255">
        <f t="shared" ca="1" si="47"/>
        <v>0</v>
      </c>
      <c r="Q155" s="163">
        <f t="shared" ca="1" si="48"/>
        <v>0</v>
      </c>
      <c r="R155" s="164">
        <f ca="1">NPV(Q154,K155:$K$244) + ($A$13+$A$14+$A$15)/POWER(1+Q154,$A$28-D155+1)</f>
        <v>0</v>
      </c>
      <c r="S155" s="164">
        <f ca="1">NPV(Q155,K155:$K$244) + ($A$13+$A$14+$A$15)/POWER(1+Q155,$A$28-D155+1)</f>
        <v>0</v>
      </c>
      <c r="T155" s="45">
        <f t="shared" ca="1" si="49"/>
        <v>0</v>
      </c>
      <c r="U155" s="45">
        <f t="shared" ca="1" si="55"/>
        <v>0</v>
      </c>
      <c r="V155" s="45">
        <f t="shared" ca="1" si="56"/>
        <v>0</v>
      </c>
      <c r="W155" s="45">
        <f t="shared" ca="1" si="50"/>
        <v>0</v>
      </c>
      <c r="X155" s="25">
        <f t="shared" ca="1" si="39"/>
        <v>0</v>
      </c>
      <c r="Z155" s="28">
        <f t="shared" ca="1" si="57"/>
        <v>0</v>
      </c>
      <c r="AA155" s="233"/>
      <c r="AB155" s="45">
        <f t="shared" ca="1" si="51"/>
        <v>0</v>
      </c>
      <c r="AC155" s="45">
        <f t="shared" ca="1" si="40"/>
        <v>0</v>
      </c>
      <c r="AD155" s="25">
        <f t="shared" ca="1" si="41"/>
        <v>0</v>
      </c>
    </row>
    <row r="156" spans="4:30" x14ac:dyDescent="0.35">
      <c r="D156" s="20">
        <v>152</v>
      </c>
      <c r="E156" s="21">
        <f t="shared" ca="1" si="52"/>
        <v>55518</v>
      </c>
      <c r="F156" s="44">
        <f t="shared" ca="1" si="42"/>
        <v>55883</v>
      </c>
      <c r="G156" s="22" t="s">
        <v>119</v>
      </c>
      <c r="H156" s="44">
        <f t="shared" ca="1" si="53"/>
        <v>55518</v>
      </c>
      <c r="I156" s="45">
        <f t="shared" ca="1" si="43"/>
        <v>0</v>
      </c>
      <c r="J156" s="45">
        <f t="shared" ca="1" si="44"/>
        <v>0</v>
      </c>
      <c r="K156" s="45">
        <f t="shared" ca="1" si="45"/>
        <v>0</v>
      </c>
      <c r="L156" s="45"/>
      <c r="M156" s="45">
        <f t="shared" ca="1" si="54"/>
        <v>0</v>
      </c>
      <c r="N156" s="257">
        <f t="shared" ca="1" si="46"/>
        <v>0</v>
      </c>
      <c r="O156" s="23"/>
      <c r="P156" s="255">
        <f t="shared" ca="1" si="47"/>
        <v>0</v>
      </c>
      <c r="Q156" s="163">
        <f t="shared" ca="1" si="48"/>
        <v>0</v>
      </c>
      <c r="R156" s="164">
        <f ca="1">NPV(Q155,K156:$K$244) + ($A$13+$A$14+$A$15)/POWER(1+Q155,$A$28-D156+1)</f>
        <v>0</v>
      </c>
      <c r="S156" s="164">
        <f ca="1">NPV(Q156,K156:$K$244) + ($A$13+$A$14+$A$15)/POWER(1+Q156,$A$28-D156+1)</f>
        <v>0</v>
      </c>
      <c r="T156" s="45">
        <f t="shared" ca="1" si="49"/>
        <v>0</v>
      </c>
      <c r="U156" s="45">
        <f t="shared" ca="1" si="55"/>
        <v>0</v>
      </c>
      <c r="V156" s="45">
        <f t="shared" ca="1" si="56"/>
        <v>0</v>
      </c>
      <c r="W156" s="45">
        <f t="shared" ca="1" si="50"/>
        <v>0</v>
      </c>
      <c r="X156" s="25">
        <f t="shared" ca="1" si="39"/>
        <v>0</v>
      </c>
      <c r="Z156" s="28">
        <f t="shared" ca="1" si="57"/>
        <v>0</v>
      </c>
      <c r="AA156" s="233"/>
      <c r="AB156" s="45">
        <f t="shared" ca="1" si="51"/>
        <v>0</v>
      </c>
      <c r="AC156" s="45">
        <f t="shared" ca="1" si="40"/>
        <v>0</v>
      </c>
      <c r="AD156" s="25">
        <f t="shared" ca="1" si="41"/>
        <v>0</v>
      </c>
    </row>
    <row r="157" spans="4:30" x14ac:dyDescent="0.35">
      <c r="D157" s="20">
        <v>153</v>
      </c>
      <c r="E157" s="21">
        <f t="shared" ca="1" si="52"/>
        <v>55884</v>
      </c>
      <c r="F157" s="44">
        <f t="shared" ca="1" si="42"/>
        <v>56248</v>
      </c>
      <c r="G157" s="22" t="s">
        <v>119</v>
      </c>
      <c r="H157" s="44">
        <f t="shared" ca="1" si="53"/>
        <v>55884</v>
      </c>
      <c r="I157" s="45">
        <f t="shared" ca="1" si="43"/>
        <v>0</v>
      </c>
      <c r="J157" s="45">
        <f t="shared" ca="1" si="44"/>
        <v>0</v>
      </c>
      <c r="K157" s="45">
        <f t="shared" ca="1" si="45"/>
        <v>0</v>
      </c>
      <c r="L157" s="45"/>
      <c r="M157" s="45">
        <f t="shared" ca="1" si="54"/>
        <v>0</v>
      </c>
      <c r="N157" s="257">
        <f t="shared" ca="1" si="46"/>
        <v>0</v>
      </c>
      <c r="O157" s="23"/>
      <c r="P157" s="255">
        <f t="shared" ca="1" si="47"/>
        <v>0</v>
      </c>
      <c r="Q157" s="163">
        <f t="shared" ca="1" si="48"/>
        <v>0</v>
      </c>
      <c r="R157" s="164">
        <f ca="1">NPV(Q156,K157:$K$244) + ($A$13+$A$14+$A$15)/POWER(1+Q156,$A$28-D157+1)</f>
        <v>0</v>
      </c>
      <c r="S157" s="164">
        <f ca="1">NPV(Q157,K157:$K$244) + ($A$13+$A$14+$A$15)/POWER(1+Q157,$A$28-D157+1)</f>
        <v>0</v>
      </c>
      <c r="T157" s="45">
        <f t="shared" ca="1" si="49"/>
        <v>0</v>
      </c>
      <c r="U157" s="45">
        <f t="shared" ca="1" si="55"/>
        <v>0</v>
      </c>
      <c r="V157" s="45">
        <f t="shared" ca="1" si="56"/>
        <v>0</v>
      </c>
      <c r="W157" s="45">
        <f t="shared" ca="1" si="50"/>
        <v>0</v>
      </c>
      <c r="X157" s="25">
        <f t="shared" ca="1" si="39"/>
        <v>0</v>
      </c>
      <c r="Z157" s="28">
        <f t="shared" ca="1" si="57"/>
        <v>0</v>
      </c>
      <c r="AA157" s="233"/>
      <c r="AB157" s="45">
        <f t="shared" ca="1" si="51"/>
        <v>0</v>
      </c>
      <c r="AC157" s="45">
        <f t="shared" ca="1" si="40"/>
        <v>0</v>
      </c>
      <c r="AD157" s="25">
        <f t="shared" ca="1" si="41"/>
        <v>0</v>
      </c>
    </row>
    <row r="158" spans="4:30" x14ac:dyDescent="0.35">
      <c r="D158" s="20">
        <v>154</v>
      </c>
      <c r="E158" s="21">
        <f t="shared" ca="1" si="52"/>
        <v>56249</v>
      </c>
      <c r="F158" s="44">
        <f t="shared" ca="1" si="42"/>
        <v>56613</v>
      </c>
      <c r="G158" s="22" t="s">
        <v>119</v>
      </c>
      <c r="H158" s="44">
        <f t="shared" ca="1" si="53"/>
        <v>56249</v>
      </c>
      <c r="I158" s="45">
        <f t="shared" ca="1" si="43"/>
        <v>0</v>
      </c>
      <c r="J158" s="45">
        <f t="shared" ca="1" si="44"/>
        <v>0</v>
      </c>
      <c r="K158" s="45">
        <f t="shared" ca="1" si="45"/>
        <v>0</v>
      </c>
      <c r="L158" s="45"/>
      <c r="M158" s="45">
        <f t="shared" ca="1" si="54"/>
        <v>0</v>
      </c>
      <c r="N158" s="257">
        <f t="shared" ca="1" si="46"/>
        <v>0</v>
      </c>
      <c r="O158" s="23"/>
      <c r="P158" s="255">
        <f t="shared" ca="1" si="47"/>
        <v>0</v>
      </c>
      <c r="Q158" s="163">
        <f t="shared" ca="1" si="48"/>
        <v>0</v>
      </c>
      <c r="R158" s="164">
        <f ca="1">NPV(Q157,K158:$K$244) + ($A$13+$A$14+$A$15)/POWER(1+Q157,$A$28-D158+1)</f>
        <v>0</v>
      </c>
      <c r="S158" s="164">
        <f ca="1">NPV(Q158,K158:$K$244) + ($A$13+$A$14+$A$15)/POWER(1+Q158,$A$28-D158+1)</f>
        <v>0</v>
      </c>
      <c r="T158" s="45">
        <f t="shared" ca="1" si="49"/>
        <v>0</v>
      </c>
      <c r="U158" s="45">
        <f t="shared" ca="1" si="55"/>
        <v>0</v>
      </c>
      <c r="V158" s="45">
        <f t="shared" ca="1" si="56"/>
        <v>0</v>
      </c>
      <c r="W158" s="45">
        <f t="shared" ca="1" si="50"/>
        <v>0</v>
      </c>
      <c r="X158" s="25">
        <f t="shared" ca="1" si="39"/>
        <v>0</v>
      </c>
      <c r="Z158" s="28">
        <f t="shared" ca="1" si="57"/>
        <v>0</v>
      </c>
      <c r="AA158" s="233"/>
      <c r="AB158" s="45">
        <f t="shared" ca="1" si="51"/>
        <v>0</v>
      </c>
      <c r="AC158" s="45">
        <f t="shared" ca="1" si="40"/>
        <v>0</v>
      </c>
      <c r="AD158" s="25">
        <f t="shared" ca="1" si="41"/>
        <v>0</v>
      </c>
    </row>
    <row r="159" spans="4:30" x14ac:dyDescent="0.35">
      <c r="D159" s="20">
        <v>155</v>
      </c>
      <c r="E159" s="21">
        <f t="shared" ca="1" si="52"/>
        <v>56614</v>
      </c>
      <c r="F159" s="44">
        <f t="shared" ca="1" si="42"/>
        <v>56978</v>
      </c>
      <c r="G159" s="22" t="s">
        <v>119</v>
      </c>
      <c r="H159" s="44">
        <f t="shared" ca="1" si="53"/>
        <v>56614</v>
      </c>
      <c r="I159" s="45">
        <f t="shared" ca="1" si="43"/>
        <v>0</v>
      </c>
      <c r="J159" s="45">
        <f t="shared" ca="1" si="44"/>
        <v>0</v>
      </c>
      <c r="K159" s="45">
        <f t="shared" ca="1" si="45"/>
        <v>0</v>
      </c>
      <c r="L159" s="45"/>
      <c r="M159" s="45">
        <f t="shared" ca="1" si="54"/>
        <v>0</v>
      </c>
      <c r="N159" s="257">
        <f t="shared" ca="1" si="46"/>
        <v>0</v>
      </c>
      <c r="O159" s="23"/>
      <c r="P159" s="255">
        <f t="shared" ca="1" si="47"/>
        <v>0</v>
      </c>
      <c r="Q159" s="163">
        <f t="shared" ca="1" si="48"/>
        <v>0</v>
      </c>
      <c r="R159" s="164">
        <f ca="1">NPV(Q158,K159:$K$244) + ($A$13+$A$14+$A$15)/POWER(1+Q158,$A$28-D159+1)</f>
        <v>0</v>
      </c>
      <c r="S159" s="164">
        <f ca="1">NPV(Q159,K159:$K$244) + ($A$13+$A$14+$A$15)/POWER(1+Q159,$A$28-D159+1)</f>
        <v>0</v>
      </c>
      <c r="T159" s="45">
        <f t="shared" ca="1" si="49"/>
        <v>0</v>
      </c>
      <c r="U159" s="45">
        <f t="shared" ca="1" si="55"/>
        <v>0</v>
      </c>
      <c r="V159" s="45">
        <f t="shared" ca="1" si="56"/>
        <v>0</v>
      </c>
      <c r="W159" s="45">
        <f t="shared" ca="1" si="50"/>
        <v>0</v>
      </c>
      <c r="X159" s="25">
        <f t="shared" ca="1" si="39"/>
        <v>0</v>
      </c>
      <c r="Z159" s="28">
        <f t="shared" ca="1" si="57"/>
        <v>0</v>
      </c>
      <c r="AA159" s="233"/>
      <c r="AB159" s="45">
        <f t="shared" ca="1" si="51"/>
        <v>0</v>
      </c>
      <c r="AC159" s="45">
        <f t="shared" ca="1" si="40"/>
        <v>0</v>
      </c>
      <c r="AD159" s="25">
        <f t="shared" ca="1" si="41"/>
        <v>0</v>
      </c>
    </row>
    <row r="160" spans="4:30" x14ac:dyDescent="0.35">
      <c r="D160" s="20">
        <v>156</v>
      </c>
      <c r="E160" s="21">
        <f t="shared" ca="1" si="52"/>
        <v>56979</v>
      </c>
      <c r="F160" s="44">
        <f t="shared" ca="1" si="42"/>
        <v>57344</v>
      </c>
      <c r="G160" s="22" t="s">
        <v>119</v>
      </c>
      <c r="H160" s="44">
        <f t="shared" ca="1" si="53"/>
        <v>56979</v>
      </c>
      <c r="I160" s="45">
        <f t="shared" ca="1" si="43"/>
        <v>0</v>
      </c>
      <c r="J160" s="45">
        <f t="shared" ca="1" si="44"/>
        <v>0</v>
      </c>
      <c r="K160" s="45">
        <f t="shared" ca="1" si="45"/>
        <v>0</v>
      </c>
      <c r="L160" s="45"/>
      <c r="M160" s="45">
        <f t="shared" ca="1" si="54"/>
        <v>0</v>
      </c>
      <c r="N160" s="257">
        <f t="shared" ca="1" si="46"/>
        <v>0</v>
      </c>
      <c r="O160" s="23"/>
      <c r="P160" s="255">
        <f t="shared" ca="1" si="47"/>
        <v>0</v>
      </c>
      <c r="Q160" s="163">
        <f t="shared" ca="1" si="48"/>
        <v>0</v>
      </c>
      <c r="R160" s="164">
        <f ca="1">NPV(Q159,K160:$K$244) + ($A$13+$A$14+$A$15)/POWER(1+Q159,$A$28-D160+1)</f>
        <v>0</v>
      </c>
      <c r="S160" s="164">
        <f ca="1">NPV(Q160,K160:$K$244) + ($A$13+$A$14+$A$15)/POWER(1+Q160,$A$28-D160+1)</f>
        <v>0</v>
      </c>
      <c r="T160" s="45">
        <f t="shared" ca="1" si="49"/>
        <v>0</v>
      </c>
      <c r="U160" s="45">
        <f t="shared" ca="1" si="55"/>
        <v>0</v>
      </c>
      <c r="V160" s="45">
        <f t="shared" ca="1" si="56"/>
        <v>0</v>
      </c>
      <c r="W160" s="45">
        <f t="shared" ca="1" si="50"/>
        <v>0</v>
      </c>
      <c r="X160" s="25">
        <f t="shared" ca="1" si="39"/>
        <v>0</v>
      </c>
      <c r="Z160" s="28">
        <f t="shared" ca="1" si="57"/>
        <v>0</v>
      </c>
      <c r="AA160" s="233"/>
      <c r="AB160" s="45">
        <f t="shared" ca="1" si="51"/>
        <v>0</v>
      </c>
      <c r="AC160" s="45">
        <f t="shared" ca="1" si="40"/>
        <v>0</v>
      </c>
      <c r="AD160" s="25">
        <f t="shared" ca="1" si="41"/>
        <v>0</v>
      </c>
    </row>
    <row r="161" spans="4:30" x14ac:dyDescent="0.35">
      <c r="D161" s="20">
        <v>157</v>
      </c>
      <c r="E161" s="21">
        <f t="shared" ca="1" si="52"/>
        <v>57345</v>
      </c>
      <c r="F161" s="44">
        <f t="shared" ca="1" si="42"/>
        <v>57709</v>
      </c>
      <c r="G161" s="22" t="s">
        <v>119</v>
      </c>
      <c r="H161" s="44">
        <f t="shared" ca="1" si="53"/>
        <v>57345</v>
      </c>
      <c r="I161" s="45">
        <f t="shared" ca="1" si="43"/>
        <v>0</v>
      </c>
      <c r="J161" s="45">
        <f t="shared" ca="1" si="44"/>
        <v>0</v>
      </c>
      <c r="K161" s="45">
        <f t="shared" ca="1" si="45"/>
        <v>0</v>
      </c>
      <c r="L161" s="45"/>
      <c r="M161" s="45">
        <f t="shared" ca="1" si="54"/>
        <v>0</v>
      </c>
      <c r="N161" s="257">
        <f t="shared" ca="1" si="46"/>
        <v>0</v>
      </c>
      <c r="O161" s="23"/>
      <c r="P161" s="255">
        <f t="shared" ca="1" si="47"/>
        <v>0</v>
      </c>
      <c r="Q161" s="163">
        <f t="shared" ca="1" si="48"/>
        <v>0</v>
      </c>
      <c r="R161" s="164">
        <f ca="1">NPV(Q160,K161:$K$244) + ($A$13+$A$14+$A$15)/POWER(1+Q160,$A$28-D161+1)</f>
        <v>0</v>
      </c>
      <c r="S161" s="164">
        <f ca="1">NPV(Q161,K161:$K$244) + ($A$13+$A$14+$A$15)/POWER(1+Q161,$A$28-D161+1)</f>
        <v>0</v>
      </c>
      <c r="T161" s="45">
        <f t="shared" ca="1" si="49"/>
        <v>0</v>
      </c>
      <c r="U161" s="45">
        <f t="shared" ca="1" si="55"/>
        <v>0</v>
      </c>
      <c r="V161" s="45">
        <f t="shared" ca="1" si="56"/>
        <v>0</v>
      </c>
      <c r="W161" s="45">
        <f t="shared" ca="1" si="50"/>
        <v>0</v>
      </c>
      <c r="X161" s="25">
        <f t="shared" ca="1" si="39"/>
        <v>0</v>
      </c>
      <c r="Z161" s="28">
        <f t="shared" ca="1" si="57"/>
        <v>0</v>
      </c>
      <c r="AA161" s="233"/>
      <c r="AB161" s="45">
        <f t="shared" ca="1" si="51"/>
        <v>0</v>
      </c>
      <c r="AC161" s="45">
        <f t="shared" ca="1" si="40"/>
        <v>0</v>
      </c>
      <c r="AD161" s="25">
        <f t="shared" ca="1" si="41"/>
        <v>0</v>
      </c>
    </row>
    <row r="162" spans="4:30" x14ac:dyDescent="0.35">
      <c r="D162" s="20">
        <v>158</v>
      </c>
      <c r="E162" s="21">
        <f t="shared" ca="1" si="52"/>
        <v>57710</v>
      </c>
      <c r="F162" s="44">
        <f t="shared" ca="1" si="42"/>
        <v>58074</v>
      </c>
      <c r="G162" s="22" t="s">
        <v>119</v>
      </c>
      <c r="H162" s="44">
        <f t="shared" ca="1" si="53"/>
        <v>57710</v>
      </c>
      <c r="I162" s="45">
        <f t="shared" ca="1" si="43"/>
        <v>0</v>
      </c>
      <c r="J162" s="45">
        <f t="shared" ca="1" si="44"/>
        <v>0</v>
      </c>
      <c r="K162" s="45">
        <f t="shared" ca="1" si="45"/>
        <v>0</v>
      </c>
      <c r="L162" s="45"/>
      <c r="M162" s="45">
        <f t="shared" ca="1" si="54"/>
        <v>0</v>
      </c>
      <c r="N162" s="257">
        <f t="shared" ca="1" si="46"/>
        <v>0</v>
      </c>
      <c r="O162" s="23"/>
      <c r="P162" s="255">
        <f t="shared" ca="1" si="47"/>
        <v>0</v>
      </c>
      <c r="Q162" s="163">
        <f t="shared" ca="1" si="48"/>
        <v>0</v>
      </c>
      <c r="R162" s="164">
        <f ca="1">NPV(Q161,K162:$K$244) + ($A$13+$A$14+$A$15)/POWER(1+Q161,$A$28-D162+1)</f>
        <v>0</v>
      </c>
      <c r="S162" s="164">
        <f ca="1">NPV(Q162,K162:$K$244) + ($A$13+$A$14+$A$15)/POWER(1+Q162,$A$28-D162+1)</f>
        <v>0</v>
      </c>
      <c r="T162" s="45">
        <f t="shared" ca="1" si="49"/>
        <v>0</v>
      </c>
      <c r="U162" s="45">
        <f t="shared" ca="1" si="55"/>
        <v>0</v>
      </c>
      <c r="V162" s="45">
        <f t="shared" ca="1" si="56"/>
        <v>0</v>
      </c>
      <c r="W162" s="45">
        <f t="shared" ca="1" si="50"/>
        <v>0</v>
      </c>
      <c r="X162" s="25">
        <f t="shared" ca="1" si="39"/>
        <v>0</v>
      </c>
      <c r="Z162" s="28">
        <f t="shared" ca="1" si="57"/>
        <v>0</v>
      </c>
      <c r="AA162" s="233"/>
      <c r="AB162" s="45">
        <f t="shared" ca="1" si="51"/>
        <v>0</v>
      </c>
      <c r="AC162" s="45">
        <f t="shared" ca="1" si="40"/>
        <v>0</v>
      </c>
      <c r="AD162" s="25">
        <f t="shared" ca="1" si="41"/>
        <v>0</v>
      </c>
    </row>
    <row r="163" spans="4:30" x14ac:dyDescent="0.35">
      <c r="D163" s="20">
        <v>159</v>
      </c>
      <c r="E163" s="21">
        <f t="shared" ca="1" si="52"/>
        <v>58075</v>
      </c>
      <c r="F163" s="44">
        <f t="shared" ca="1" si="42"/>
        <v>58439</v>
      </c>
      <c r="G163" s="22" t="s">
        <v>119</v>
      </c>
      <c r="H163" s="44">
        <f t="shared" ca="1" si="53"/>
        <v>58075</v>
      </c>
      <c r="I163" s="45">
        <f t="shared" ca="1" si="43"/>
        <v>0</v>
      </c>
      <c r="J163" s="45">
        <f t="shared" ca="1" si="44"/>
        <v>0</v>
      </c>
      <c r="K163" s="45">
        <f t="shared" ca="1" si="45"/>
        <v>0</v>
      </c>
      <c r="L163" s="45"/>
      <c r="M163" s="45">
        <f t="shared" ca="1" si="54"/>
        <v>0</v>
      </c>
      <c r="N163" s="257">
        <f t="shared" ca="1" si="46"/>
        <v>0</v>
      </c>
      <c r="O163" s="23"/>
      <c r="P163" s="255">
        <f t="shared" ca="1" si="47"/>
        <v>0</v>
      </c>
      <c r="Q163" s="163">
        <f t="shared" ca="1" si="48"/>
        <v>0</v>
      </c>
      <c r="R163" s="164">
        <f ca="1">NPV(Q162,K163:$K$244) + ($A$13+$A$14+$A$15)/POWER(1+Q162,$A$28-D163+1)</f>
        <v>0</v>
      </c>
      <c r="S163" s="164">
        <f ca="1">NPV(Q163,K163:$K$244) + ($A$13+$A$14+$A$15)/POWER(1+Q163,$A$28-D163+1)</f>
        <v>0</v>
      </c>
      <c r="T163" s="45">
        <f t="shared" ca="1" si="49"/>
        <v>0</v>
      </c>
      <c r="U163" s="45">
        <f t="shared" ca="1" si="55"/>
        <v>0</v>
      </c>
      <c r="V163" s="45">
        <f t="shared" ca="1" si="56"/>
        <v>0</v>
      </c>
      <c r="W163" s="45">
        <f t="shared" ca="1" si="50"/>
        <v>0</v>
      </c>
      <c r="X163" s="25">
        <f t="shared" ca="1" si="39"/>
        <v>0</v>
      </c>
      <c r="Z163" s="28">
        <f t="shared" ca="1" si="57"/>
        <v>0</v>
      </c>
      <c r="AA163" s="233"/>
      <c r="AB163" s="45">
        <f t="shared" ca="1" si="51"/>
        <v>0</v>
      </c>
      <c r="AC163" s="45">
        <f t="shared" ca="1" si="40"/>
        <v>0</v>
      </c>
      <c r="AD163" s="25">
        <f t="shared" ca="1" si="41"/>
        <v>0</v>
      </c>
    </row>
    <row r="164" spans="4:30" x14ac:dyDescent="0.35">
      <c r="D164" s="20">
        <v>160</v>
      </c>
      <c r="E164" s="21">
        <f t="shared" ca="1" si="52"/>
        <v>58440</v>
      </c>
      <c r="F164" s="44">
        <f t="shared" ca="1" si="42"/>
        <v>58805</v>
      </c>
      <c r="G164" s="22" t="s">
        <v>119</v>
      </c>
      <c r="H164" s="44">
        <f t="shared" ca="1" si="53"/>
        <v>58440</v>
      </c>
      <c r="I164" s="45">
        <f t="shared" ca="1" si="43"/>
        <v>0</v>
      </c>
      <c r="J164" s="45">
        <f t="shared" ca="1" si="44"/>
        <v>0</v>
      </c>
      <c r="K164" s="45">
        <f t="shared" ca="1" si="45"/>
        <v>0</v>
      </c>
      <c r="L164" s="45"/>
      <c r="M164" s="45">
        <f t="shared" ca="1" si="54"/>
        <v>0</v>
      </c>
      <c r="N164" s="257">
        <f t="shared" ca="1" si="46"/>
        <v>0</v>
      </c>
      <c r="O164" s="23"/>
      <c r="P164" s="255">
        <f t="shared" ca="1" si="47"/>
        <v>0</v>
      </c>
      <c r="Q164" s="163">
        <f t="shared" ca="1" si="48"/>
        <v>0</v>
      </c>
      <c r="R164" s="164">
        <f ca="1">NPV(Q163,K164:$K$244) + ($A$13+$A$14+$A$15)/POWER(1+Q163,$A$28-D164+1)</f>
        <v>0</v>
      </c>
      <c r="S164" s="164">
        <f ca="1">NPV(Q164,K164:$K$244) + ($A$13+$A$14+$A$15)/POWER(1+Q164,$A$28-D164+1)</f>
        <v>0</v>
      </c>
      <c r="T164" s="45">
        <f t="shared" ca="1" si="49"/>
        <v>0</v>
      </c>
      <c r="U164" s="45">
        <f t="shared" ca="1" si="55"/>
        <v>0</v>
      </c>
      <c r="V164" s="45">
        <f t="shared" ca="1" si="56"/>
        <v>0</v>
      </c>
      <c r="W164" s="45">
        <f t="shared" ca="1" si="50"/>
        <v>0</v>
      </c>
      <c r="X164" s="25">
        <f t="shared" ca="1" si="39"/>
        <v>0</v>
      </c>
      <c r="Z164" s="28">
        <f t="shared" ca="1" si="57"/>
        <v>0</v>
      </c>
      <c r="AA164" s="233"/>
      <c r="AB164" s="45">
        <f t="shared" ca="1" si="51"/>
        <v>0</v>
      </c>
      <c r="AC164" s="45">
        <f t="shared" ca="1" si="40"/>
        <v>0</v>
      </c>
      <c r="AD164" s="25">
        <f t="shared" ca="1" si="41"/>
        <v>0</v>
      </c>
    </row>
    <row r="165" spans="4:30" x14ac:dyDescent="0.35">
      <c r="D165" s="20">
        <v>161</v>
      </c>
      <c r="E165" s="21">
        <f t="shared" ca="1" si="52"/>
        <v>58806</v>
      </c>
      <c r="F165" s="44">
        <f t="shared" ca="1" si="42"/>
        <v>59170</v>
      </c>
      <c r="G165" s="22" t="s">
        <v>119</v>
      </c>
      <c r="H165" s="44">
        <f t="shared" ca="1" si="53"/>
        <v>58806</v>
      </c>
      <c r="I165" s="45">
        <f t="shared" ca="1" si="43"/>
        <v>0</v>
      </c>
      <c r="J165" s="45">
        <f t="shared" ca="1" si="44"/>
        <v>0</v>
      </c>
      <c r="K165" s="45">
        <f t="shared" ca="1" si="45"/>
        <v>0</v>
      </c>
      <c r="L165" s="45"/>
      <c r="M165" s="45">
        <f t="shared" ca="1" si="54"/>
        <v>0</v>
      </c>
      <c r="N165" s="257">
        <f t="shared" ca="1" si="46"/>
        <v>0</v>
      </c>
      <c r="O165" s="23"/>
      <c r="P165" s="255">
        <f t="shared" ca="1" si="47"/>
        <v>0</v>
      </c>
      <c r="Q165" s="163">
        <f t="shared" ca="1" si="48"/>
        <v>0</v>
      </c>
      <c r="R165" s="164">
        <f ca="1">NPV(Q164,K165:$K$244) + ($A$13+$A$14+$A$15)/POWER(1+Q164,$A$28-D165+1)</f>
        <v>0</v>
      </c>
      <c r="S165" s="164">
        <f ca="1">NPV(Q165,K165:$K$244) + ($A$13+$A$14+$A$15)/POWER(1+Q165,$A$28-D165+1)</f>
        <v>0</v>
      </c>
      <c r="T165" s="45">
        <f t="shared" ca="1" si="49"/>
        <v>0</v>
      </c>
      <c r="U165" s="45">
        <f t="shared" ca="1" si="55"/>
        <v>0</v>
      </c>
      <c r="V165" s="45">
        <f t="shared" ca="1" si="56"/>
        <v>0</v>
      </c>
      <c r="W165" s="45">
        <f t="shared" ca="1" si="50"/>
        <v>0</v>
      </c>
      <c r="X165" s="25">
        <f t="shared" ca="1" si="39"/>
        <v>0</v>
      </c>
      <c r="Z165" s="28">
        <f t="shared" ca="1" si="57"/>
        <v>0</v>
      </c>
      <c r="AA165" s="233"/>
      <c r="AB165" s="45">
        <f t="shared" ca="1" si="51"/>
        <v>0</v>
      </c>
      <c r="AC165" s="45">
        <f t="shared" ca="1" si="40"/>
        <v>0</v>
      </c>
      <c r="AD165" s="25">
        <f t="shared" ca="1" si="41"/>
        <v>0</v>
      </c>
    </row>
    <row r="166" spans="4:30" x14ac:dyDescent="0.35">
      <c r="D166" s="20">
        <v>162</v>
      </c>
      <c r="E166" s="21">
        <f t="shared" ca="1" si="52"/>
        <v>59171</v>
      </c>
      <c r="F166" s="44">
        <f t="shared" ca="1" si="42"/>
        <v>59535</v>
      </c>
      <c r="G166" s="22" t="s">
        <v>119</v>
      </c>
      <c r="H166" s="44">
        <f t="shared" ca="1" si="53"/>
        <v>59171</v>
      </c>
      <c r="I166" s="45">
        <f t="shared" ca="1" si="43"/>
        <v>0</v>
      </c>
      <c r="J166" s="45">
        <f t="shared" ca="1" si="44"/>
        <v>0</v>
      </c>
      <c r="K166" s="45">
        <f t="shared" ca="1" si="45"/>
        <v>0</v>
      </c>
      <c r="L166" s="45"/>
      <c r="M166" s="45">
        <f t="shared" ca="1" si="54"/>
        <v>0</v>
      </c>
      <c r="N166" s="257">
        <f t="shared" ca="1" si="46"/>
        <v>0</v>
      </c>
      <c r="O166" s="23"/>
      <c r="P166" s="255">
        <f t="shared" ca="1" si="47"/>
        <v>0</v>
      </c>
      <c r="Q166" s="163">
        <f t="shared" ca="1" si="48"/>
        <v>0</v>
      </c>
      <c r="R166" s="164">
        <f ca="1">NPV(Q165,K166:$K$244) + ($A$13+$A$14+$A$15)/POWER(1+Q165,$A$28-D166+1)</f>
        <v>0</v>
      </c>
      <c r="S166" s="164">
        <f ca="1">NPV(Q166,K166:$K$244) + ($A$13+$A$14+$A$15)/POWER(1+Q166,$A$28-D166+1)</f>
        <v>0</v>
      </c>
      <c r="T166" s="45">
        <f t="shared" ca="1" si="49"/>
        <v>0</v>
      </c>
      <c r="U166" s="45">
        <f t="shared" ca="1" si="55"/>
        <v>0</v>
      </c>
      <c r="V166" s="45">
        <f t="shared" ca="1" si="56"/>
        <v>0</v>
      </c>
      <c r="W166" s="45">
        <f t="shared" ca="1" si="50"/>
        <v>0</v>
      </c>
      <c r="X166" s="25">
        <f t="shared" ca="1" si="39"/>
        <v>0</v>
      </c>
      <c r="Z166" s="28">
        <f t="shared" ca="1" si="57"/>
        <v>0</v>
      </c>
      <c r="AA166" s="233"/>
      <c r="AB166" s="45">
        <f t="shared" ca="1" si="51"/>
        <v>0</v>
      </c>
      <c r="AC166" s="45">
        <f t="shared" ca="1" si="40"/>
        <v>0</v>
      </c>
      <c r="AD166" s="25">
        <f t="shared" ca="1" si="41"/>
        <v>0</v>
      </c>
    </row>
    <row r="167" spans="4:30" x14ac:dyDescent="0.35">
      <c r="D167" s="20">
        <v>163</v>
      </c>
      <c r="E167" s="21">
        <f t="shared" ca="1" si="52"/>
        <v>59536</v>
      </c>
      <c r="F167" s="44">
        <f t="shared" ca="1" si="42"/>
        <v>59900</v>
      </c>
      <c r="G167" s="22" t="s">
        <v>119</v>
      </c>
      <c r="H167" s="44">
        <f t="shared" ca="1" si="53"/>
        <v>59536</v>
      </c>
      <c r="I167" s="45">
        <f t="shared" ca="1" si="43"/>
        <v>0</v>
      </c>
      <c r="J167" s="45">
        <f t="shared" ca="1" si="44"/>
        <v>0</v>
      </c>
      <c r="K167" s="45">
        <f t="shared" ca="1" si="45"/>
        <v>0</v>
      </c>
      <c r="L167" s="45"/>
      <c r="M167" s="45">
        <f t="shared" ca="1" si="54"/>
        <v>0</v>
      </c>
      <c r="N167" s="257">
        <f t="shared" ca="1" si="46"/>
        <v>0</v>
      </c>
      <c r="O167" s="23"/>
      <c r="P167" s="255">
        <f t="shared" ca="1" si="47"/>
        <v>0</v>
      </c>
      <c r="Q167" s="163">
        <f t="shared" ca="1" si="48"/>
        <v>0</v>
      </c>
      <c r="R167" s="164">
        <f ca="1">NPV(Q166,K167:$K$244) + ($A$13+$A$14+$A$15)/POWER(1+Q166,$A$28-D167+1)</f>
        <v>0</v>
      </c>
      <c r="S167" s="164">
        <f ca="1">NPV(Q167,K167:$K$244) + ($A$13+$A$14+$A$15)/POWER(1+Q167,$A$28-D167+1)</f>
        <v>0</v>
      </c>
      <c r="T167" s="45">
        <f t="shared" ca="1" si="49"/>
        <v>0</v>
      </c>
      <c r="U167" s="45">
        <f t="shared" ca="1" si="55"/>
        <v>0</v>
      </c>
      <c r="V167" s="45">
        <f t="shared" ca="1" si="56"/>
        <v>0</v>
      </c>
      <c r="W167" s="45">
        <f t="shared" ca="1" si="50"/>
        <v>0</v>
      </c>
      <c r="X167" s="25">
        <f t="shared" ca="1" si="39"/>
        <v>0</v>
      </c>
      <c r="Z167" s="28">
        <f t="shared" ca="1" si="57"/>
        <v>0</v>
      </c>
      <c r="AA167" s="233"/>
      <c r="AB167" s="45">
        <f t="shared" ca="1" si="51"/>
        <v>0</v>
      </c>
      <c r="AC167" s="45">
        <f t="shared" ca="1" si="40"/>
        <v>0</v>
      </c>
      <c r="AD167" s="25">
        <f t="shared" ca="1" si="41"/>
        <v>0</v>
      </c>
    </row>
    <row r="168" spans="4:30" x14ac:dyDescent="0.35">
      <c r="D168" s="20">
        <v>164</v>
      </c>
      <c r="E168" s="21">
        <f t="shared" ca="1" si="52"/>
        <v>59901</v>
      </c>
      <c r="F168" s="44">
        <f t="shared" ca="1" si="42"/>
        <v>60266</v>
      </c>
      <c r="G168" s="22" t="s">
        <v>119</v>
      </c>
      <c r="H168" s="44">
        <f t="shared" ca="1" si="53"/>
        <v>59901</v>
      </c>
      <c r="I168" s="45">
        <f t="shared" ca="1" si="43"/>
        <v>0</v>
      </c>
      <c r="J168" s="45">
        <f t="shared" ca="1" si="44"/>
        <v>0</v>
      </c>
      <c r="K168" s="45">
        <f t="shared" ca="1" si="45"/>
        <v>0</v>
      </c>
      <c r="L168" s="45"/>
      <c r="M168" s="45">
        <f t="shared" ca="1" si="54"/>
        <v>0</v>
      </c>
      <c r="N168" s="257">
        <f t="shared" ca="1" si="46"/>
        <v>0</v>
      </c>
      <c r="O168" s="23"/>
      <c r="P168" s="255">
        <f t="shared" ca="1" si="47"/>
        <v>0</v>
      </c>
      <c r="Q168" s="163">
        <f t="shared" ca="1" si="48"/>
        <v>0</v>
      </c>
      <c r="R168" s="164">
        <f ca="1">NPV(Q167,K168:$K$244) + ($A$13+$A$14+$A$15)/POWER(1+Q167,$A$28-D168+1)</f>
        <v>0</v>
      </c>
      <c r="S168" s="164">
        <f ca="1">NPV(Q168,K168:$K$244) + ($A$13+$A$14+$A$15)/POWER(1+Q168,$A$28-D168+1)</f>
        <v>0</v>
      </c>
      <c r="T168" s="45">
        <f t="shared" ca="1" si="49"/>
        <v>0</v>
      </c>
      <c r="U168" s="45">
        <f t="shared" ca="1" si="55"/>
        <v>0</v>
      </c>
      <c r="V168" s="45">
        <f t="shared" ca="1" si="56"/>
        <v>0</v>
      </c>
      <c r="W168" s="45">
        <f t="shared" ca="1" si="50"/>
        <v>0</v>
      </c>
      <c r="X168" s="25">
        <f t="shared" ca="1" si="39"/>
        <v>0</v>
      </c>
      <c r="Z168" s="28">
        <f t="shared" ca="1" si="57"/>
        <v>0</v>
      </c>
      <c r="AA168" s="233"/>
      <c r="AB168" s="45">
        <f t="shared" ca="1" si="51"/>
        <v>0</v>
      </c>
      <c r="AC168" s="45">
        <f t="shared" ca="1" si="40"/>
        <v>0</v>
      </c>
      <c r="AD168" s="25">
        <f t="shared" ca="1" si="41"/>
        <v>0</v>
      </c>
    </row>
    <row r="169" spans="4:30" x14ac:dyDescent="0.35">
      <c r="D169" s="20">
        <v>165</v>
      </c>
      <c r="E169" s="21">
        <f t="shared" ca="1" si="52"/>
        <v>60267</v>
      </c>
      <c r="F169" s="44">
        <f t="shared" ca="1" si="42"/>
        <v>60631</v>
      </c>
      <c r="G169" s="22" t="s">
        <v>119</v>
      </c>
      <c r="H169" s="44">
        <f t="shared" ca="1" si="53"/>
        <v>60267</v>
      </c>
      <c r="I169" s="45">
        <f t="shared" ca="1" si="43"/>
        <v>0</v>
      </c>
      <c r="J169" s="45">
        <f t="shared" ca="1" si="44"/>
        <v>0</v>
      </c>
      <c r="K169" s="45">
        <f t="shared" ca="1" si="45"/>
        <v>0</v>
      </c>
      <c r="L169" s="45"/>
      <c r="M169" s="45">
        <f t="shared" ca="1" si="54"/>
        <v>0</v>
      </c>
      <c r="N169" s="257">
        <f t="shared" ca="1" si="46"/>
        <v>0</v>
      </c>
      <c r="O169" s="23"/>
      <c r="P169" s="255">
        <f t="shared" ca="1" si="47"/>
        <v>0</v>
      </c>
      <c r="Q169" s="163">
        <f t="shared" ca="1" si="48"/>
        <v>0</v>
      </c>
      <c r="R169" s="164">
        <f ca="1">NPV(Q168,K169:$K$244) + ($A$13+$A$14+$A$15)/POWER(1+Q168,$A$28-D169+1)</f>
        <v>0</v>
      </c>
      <c r="S169" s="164">
        <f ca="1">NPV(Q169,K169:$K$244) + ($A$13+$A$14+$A$15)/POWER(1+Q169,$A$28-D169+1)</f>
        <v>0</v>
      </c>
      <c r="T169" s="45">
        <f t="shared" ca="1" si="49"/>
        <v>0</v>
      </c>
      <c r="U169" s="45">
        <f t="shared" ca="1" si="55"/>
        <v>0</v>
      </c>
      <c r="V169" s="45">
        <f t="shared" ca="1" si="56"/>
        <v>0</v>
      </c>
      <c r="W169" s="45">
        <f t="shared" ca="1" si="50"/>
        <v>0</v>
      </c>
      <c r="X169" s="25">
        <f t="shared" ca="1" si="39"/>
        <v>0</v>
      </c>
      <c r="Z169" s="28">
        <f t="shared" ca="1" si="57"/>
        <v>0</v>
      </c>
      <c r="AA169" s="233"/>
      <c r="AB169" s="45">
        <f t="shared" ca="1" si="51"/>
        <v>0</v>
      </c>
      <c r="AC169" s="45">
        <f t="shared" ca="1" si="40"/>
        <v>0</v>
      </c>
      <c r="AD169" s="25">
        <f t="shared" ca="1" si="41"/>
        <v>0</v>
      </c>
    </row>
    <row r="170" spans="4:30" x14ac:dyDescent="0.35">
      <c r="D170" s="20">
        <v>166</v>
      </c>
      <c r="E170" s="21">
        <f t="shared" ca="1" si="52"/>
        <v>60632</v>
      </c>
      <c r="F170" s="44">
        <f t="shared" ca="1" si="42"/>
        <v>60996</v>
      </c>
      <c r="G170" s="22" t="s">
        <v>119</v>
      </c>
      <c r="H170" s="44">
        <f t="shared" ca="1" si="53"/>
        <v>60632</v>
      </c>
      <c r="I170" s="45">
        <f t="shared" ca="1" si="43"/>
        <v>0</v>
      </c>
      <c r="J170" s="45">
        <f t="shared" ca="1" si="44"/>
        <v>0</v>
      </c>
      <c r="K170" s="45">
        <f t="shared" ca="1" si="45"/>
        <v>0</v>
      </c>
      <c r="L170" s="45"/>
      <c r="M170" s="45">
        <f t="shared" ca="1" si="54"/>
        <v>0</v>
      </c>
      <c r="N170" s="257">
        <f t="shared" ca="1" si="46"/>
        <v>0</v>
      </c>
      <c r="O170" s="23"/>
      <c r="P170" s="255">
        <f t="shared" ca="1" si="47"/>
        <v>0</v>
      </c>
      <c r="Q170" s="163">
        <f t="shared" ca="1" si="48"/>
        <v>0</v>
      </c>
      <c r="R170" s="164">
        <f ca="1">NPV(Q169,K170:$K$244) + ($A$13+$A$14+$A$15)/POWER(1+Q169,$A$28-D170+1)</f>
        <v>0</v>
      </c>
      <c r="S170" s="164">
        <f ca="1">NPV(Q170,K170:$K$244) + ($A$13+$A$14+$A$15)/POWER(1+Q170,$A$28-D170+1)</f>
        <v>0</v>
      </c>
      <c r="T170" s="45">
        <f t="shared" ca="1" si="49"/>
        <v>0</v>
      </c>
      <c r="U170" s="45">
        <f t="shared" ca="1" si="55"/>
        <v>0</v>
      </c>
      <c r="V170" s="45">
        <f t="shared" ca="1" si="56"/>
        <v>0</v>
      </c>
      <c r="W170" s="45">
        <f t="shared" ca="1" si="50"/>
        <v>0</v>
      </c>
      <c r="X170" s="25">
        <f t="shared" ca="1" si="39"/>
        <v>0</v>
      </c>
      <c r="Z170" s="28">
        <f t="shared" ca="1" si="57"/>
        <v>0</v>
      </c>
      <c r="AA170" s="233"/>
      <c r="AB170" s="45">
        <f t="shared" ca="1" si="51"/>
        <v>0</v>
      </c>
      <c r="AC170" s="45">
        <f t="shared" ca="1" si="40"/>
        <v>0</v>
      </c>
      <c r="AD170" s="25">
        <f t="shared" ca="1" si="41"/>
        <v>0</v>
      </c>
    </row>
    <row r="171" spans="4:30" x14ac:dyDescent="0.35">
      <c r="D171" s="20">
        <v>167</v>
      </c>
      <c r="E171" s="21">
        <f t="shared" ca="1" si="52"/>
        <v>60997</v>
      </c>
      <c r="F171" s="44">
        <f t="shared" ca="1" si="42"/>
        <v>61361</v>
      </c>
      <c r="G171" s="22" t="s">
        <v>119</v>
      </c>
      <c r="H171" s="44">
        <f t="shared" ca="1" si="53"/>
        <v>60997</v>
      </c>
      <c r="I171" s="45">
        <f t="shared" ca="1" si="43"/>
        <v>0</v>
      </c>
      <c r="J171" s="45">
        <f t="shared" ca="1" si="44"/>
        <v>0</v>
      </c>
      <c r="K171" s="45">
        <f t="shared" ca="1" si="45"/>
        <v>0</v>
      </c>
      <c r="L171" s="45"/>
      <c r="M171" s="45">
        <f t="shared" ca="1" si="54"/>
        <v>0</v>
      </c>
      <c r="N171" s="257">
        <f t="shared" ca="1" si="46"/>
        <v>0</v>
      </c>
      <c r="O171" s="23"/>
      <c r="P171" s="255">
        <f t="shared" ca="1" si="47"/>
        <v>0</v>
      </c>
      <c r="Q171" s="163">
        <f t="shared" ca="1" si="48"/>
        <v>0</v>
      </c>
      <c r="R171" s="164">
        <f ca="1">NPV(Q170,K171:$K$244) + ($A$13+$A$14+$A$15)/POWER(1+Q170,$A$28-D171+1)</f>
        <v>0</v>
      </c>
      <c r="S171" s="164">
        <f ca="1">NPV(Q171,K171:$K$244) + ($A$13+$A$14+$A$15)/POWER(1+Q171,$A$28-D171+1)</f>
        <v>0</v>
      </c>
      <c r="T171" s="45">
        <f t="shared" ca="1" si="49"/>
        <v>0</v>
      </c>
      <c r="U171" s="45">
        <f t="shared" ca="1" si="55"/>
        <v>0</v>
      </c>
      <c r="V171" s="45">
        <f t="shared" ca="1" si="56"/>
        <v>0</v>
      </c>
      <c r="W171" s="45">
        <f t="shared" ca="1" si="50"/>
        <v>0</v>
      </c>
      <c r="X171" s="25">
        <f t="shared" ca="1" si="39"/>
        <v>0</v>
      </c>
      <c r="Z171" s="28">
        <f t="shared" ca="1" si="57"/>
        <v>0</v>
      </c>
      <c r="AA171" s="233"/>
      <c r="AB171" s="45">
        <f t="shared" ca="1" si="51"/>
        <v>0</v>
      </c>
      <c r="AC171" s="45">
        <f t="shared" ca="1" si="40"/>
        <v>0</v>
      </c>
      <c r="AD171" s="25">
        <f t="shared" ca="1" si="41"/>
        <v>0</v>
      </c>
    </row>
    <row r="172" spans="4:30" x14ac:dyDescent="0.35">
      <c r="D172" s="20">
        <v>168</v>
      </c>
      <c r="E172" s="21">
        <f t="shared" ca="1" si="52"/>
        <v>61362</v>
      </c>
      <c r="F172" s="44">
        <f t="shared" ca="1" si="42"/>
        <v>61727</v>
      </c>
      <c r="G172" s="22" t="s">
        <v>119</v>
      </c>
      <c r="H172" s="44">
        <f t="shared" ca="1" si="53"/>
        <v>61362</v>
      </c>
      <c r="I172" s="45">
        <f t="shared" ca="1" si="43"/>
        <v>0</v>
      </c>
      <c r="J172" s="45">
        <f t="shared" ca="1" si="44"/>
        <v>0</v>
      </c>
      <c r="K172" s="45">
        <f t="shared" ca="1" si="45"/>
        <v>0</v>
      </c>
      <c r="L172" s="45"/>
      <c r="M172" s="45">
        <f t="shared" ca="1" si="54"/>
        <v>0</v>
      </c>
      <c r="N172" s="257">
        <f t="shared" ca="1" si="46"/>
        <v>0</v>
      </c>
      <c r="O172" s="23"/>
      <c r="P172" s="255">
        <f t="shared" ca="1" si="47"/>
        <v>0</v>
      </c>
      <c r="Q172" s="163">
        <f t="shared" ca="1" si="48"/>
        <v>0</v>
      </c>
      <c r="R172" s="164">
        <f ca="1">NPV(Q171,K172:$K$244) + ($A$13+$A$14+$A$15)/POWER(1+Q171,$A$28-D172+1)</f>
        <v>0</v>
      </c>
      <c r="S172" s="164">
        <f ca="1">NPV(Q172,K172:$K$244) + ($A$13+$A$14+$A$15)/POWER(1+Q172,$A$28-D172+1)</f>
        <v>0</v>
      </c>
      <c r="T172" s="45">
        <f t="shared" ca="1" si="49"/>
        <v>0</v>
      </c>
      <c r="U172" s="45">
        <f t="shared" ca="1" si="55"/>
        <v>0</v>
      </c>
      <c r="V172" s="45">
        <f t="shared" ca="1" si="56"/>
        <v>0</v>
      </c>
      <c r="W172" s="45">
        <f t="shared" ca="1" si="50"/>
        <v>0</v>
      </c>
      <c r="X172" s="25">
        <f t="shared" ca="1" si="39"/>
        <v>0</v>
      </c>
      <c r="Z172" s="28">
        <f t="shared" ca="1" si="57"/>
        <v>0</v>
      </c>
      <c r="AA172" s="233"/>
      <c r="AB172" s="45">
        <f t="shared" ca="1" si="51"/>
        <v>0</v>
      </c>
      <c r="AC172" s="45">
        <f t="shared" ca="1" si="40"/>
        <v>0</v>
      </c>
      <c r="AD172" s="25">
        <f t="shared" ca="1" si="41"/>
        <v>0</v>
      </c>
    </row>
    <row r="173" spans="4:30" x14ac:dyDescent="0.35">
      <c r="D173" s="20">
        <v>169</v>
      </c>
      <c r="E173" s="21">
        <f t="shared" ca="1" si="52"/>
        <v>61728</v>
      </c>
      <c r="F173" s="44">
        <f t="shared" ca="1" si="42"/>
        <v>62092</v>
      </c>
      <c r="G173" s="22" t="s">
        <v>119</v>
      </c>
      <c r="H173" s="44">
        <f t="shared" ca="1" si="53"/>
        <v>61728</v>
      </c>
      <c r="I173" s="45">
        <f t="shared" ca="1" si="43"/>
        <v>0</v>
      </c>
      <c r="J173" s="45">
        <f t="shared" ca="1" si="44"/>
        <v>0</v>
      </c>
      <c r="K173" s="45">
        <f t="shared" ca="1" si="45"/>
        <v>0</v>
      </c>
      <c r="L173" s="45"/>
      <c r="M173" s="45">
        <f t="shared" ca="1" si="54"/>
        <v>0</v>
      </c>
      <c r="N173" s="257">
        <f t="shared" ca="1" si="46"/>
        <v>0</v>
      </c>
      <c r="O173" s="23"/>
      <c r="P173" s="255">
        <f t="shared" ca="1" si="47"/>
        <v>0</v>
      </c>
      <c r="Q173" s="163">
        <f t="shared" ca="1" si="48"/>
        <v>0</v>
      </c>
      <c r="R173" s="164">
        <f ca="1">NPV(Q172,K173:$K$244) + ($A$13+$A$14+$A$15)/POWER(1+Q172,$A$28-D173+1)</f>
        <v>0</v>
      </c>
      <c r="S173" s="164">
        <f ca="1">NPV(Q173,K173:$K$244) + ($A$13+$A$14+$A$15)/POWER(1+Q173,$A$28-D173+1)</f>
        <v>0</v>
      </c>
      <c r="T173" s="45">
        <f t="shared" ca="1" si="49"/>
        <v>0</v>
      </c>
      <c r="U173" s="45">
        <f t="shared" ca="1" si="55"/>
        <v>0</v>
      </c>
      <c r="V173" s="45">
        <f t="shared" ca="1" si="56"/>
        <v>0</v>
      </c>
      <c r="W173" s="45">
        <f t="shared" ca="1" si="50"/>
        <v>0</v>
      </c>
      <c r="X173" s="25">
        <f t="shared" ca="1" si="39"/>
        <v>0</v>
      </c>
      <c r="Z173" s="28">
        <f t="shared" ca="1" si="57"/>
        <v>0</v>
      </c>
      <c r="AA173" s="233"/>
      <c r="AB173" s="45">
        <f t="shared" ca="1" si="51"/>
        <v>0</v>
      </c>
      <c r="AC173" s="45">
        <f t="shared" ca="1" si="40"/>
        <v>0</v>
      </c>
      <c r="AD173" s="25">
        <f t="shared" ca="1" si="41"/>
        <v>0</v>
      </c>
    </row>
    <row r="174" spans="4:30" x14ac:dyDescent="0.35">
      <c r="D174" s="20">
        <v>170</v>
      </c>
      <c r="E174" s="21">
        <f t="shared" ca="1" si="52"/>
        <v>62093</v>
      </c>
      <c r="F174" s="44">
        <f t="shared" ca="1" si="42"/>
        <v>62457</v>
      </c>
      <c r="G174" s="22" t="s">
        <v>119</v>
      </c>
      <c r="H174" s="44">
        <f t="shared" ca="1" si="53"/>
        <v>62093</v>
      </c>
      <c r="I174" s="45">
        <f t="shared" ca="1" si="43"/>
        <v>0</v>
      </c>
      <c r="J174" s="45">
        <f t="shared" ca="1" si="44"/>
        <v>0</v>
      </c>
      <c r="K174" s="45">
        <f t="shared" ca="1" si="45"/>
        <v>0</v>
      </c>
      <c r="L174" s="45"/>
      <c r="M174" s="45">
        <f t="shared" ca="1" si="54"/>
        <v>0</v>
      </c>
      <c r="N174" s="257">
        <f t="shared" ca="1" si="46"/>
        <v>0</v>
      </c>
      <c r="O174" s="23"/>
      <c r="P174" s="255">
        <f t="shared" ca="1" si="47"/>
        <v>0</v>
      </c>
      <c r="Q174" s="163">
        <f t="shared" ca="1" si="48"/>
        <v>0</v>
      </c>
      <c r="R174" s="164">
        <f ca="1">NPV(Q173,K174:$K$244) + ($A$13+$A$14+$A$15)/POWER(1+Q173,$A$28-D174+1)</f>
        <v>0</v>
      </c>
      <c r="S174" s="164">
        <f ca="1">NPV(Q174,K174:$K$244) + ($A$13+$A$14+$A$15)/POWER(1+Q174,$A$28-D174+1)</f>
        <v>0</v>
      </c>
      <c r="T174" s="45">
        <f t="shared" ca="1" si="49"/>
        <v>0</v>
      </c>
      <c r="U174" s="45">
        <f t="shared" ca="1" si="55"/>
        <v>0</v>
      </c>
      <c r="V174" s="45">
        <f t="shared" ca="1" si="56"/>
        <v>0</v>
      </c>
      <c r="W174" s="45">
        <f t="shared" ca="1" si="50"/>
        <v>0</v>
      </c>
      <c r="X174" s="25">
        <f t="shared" ca="1" si="39"/>
        <v>0</v>
      </c>
      <c r="Z174" s="28">
        <f t="shared" ca="1" si="57"/>
        <v>0</v>
      </c>
      <c r="AA174" s="233"/>
      <c r="AB174" s="45">
        <f t="shared" ca="1" si="51"/>
        <v>0</v>
      </c>
      <c r="AC174" s="45">
        <f t="shared" ca="1" si="40"/>
        <v>0</v>
      </c>
      <c r="AD174" s="25">
        <f t="shared" ca="1" si="41"/>
        <v>0</v>
      </c>
    </row>
    <row r="175" spans="4:30" x14ac:dyDescent="0.35">
      <c r="D175" s="20">
        <v>171</v>
      </c>
      <c r="E175" s="21">
        <f t="shared" ca="1" si="52"/>
        <v>62458</v>
      </c>
      <c r="F175" s="44">
        <f t="shared" ca="1" si="42"/>
        <v>62822</v>
      </c>
      <c r="G175" s="22" t="s">
        <v>119</v>
      </c>
      <c r="H175" s="44">
        <f t="shared" ca="1" si="53"/>
        <v>62458</v>
      </c>
      <c r="I175" s="45">
        <f t="shared" ca="1" si="43"/>
        <v>0</v>
      </c>
      <c r="J175" s="45">
        <f t="shared" ca="1" si="44"/>
        <v>0</v>
      </c>
      <c r="K175" s="45">
        <f t="shared" ca="1" si="45"/>
        <v>0</v>
      </c>
      <c r="L175" s="45"/>
      <c r="M175" s="45">
        <f t="shared" ca="1" si="54"/>
        <v>0</v>
      </c>
      <c r="N175" s="257">
        <f t="shared" ca="1" si="46"/>
        <v>0</v>
      </c>
      <c r="O175" s="23"/>
      <c r="P175" s="255">
        <f t="shared" ca="1" si="47"/>
        <v>0</v>
      </c>
      <c r="Q175" s="163">
        <f t="shared" ca="1" si="48"/>
        <v>0</v>
      </c>
      <c r="R175" s="164">
        <f ca="1">NPV(Q174,K175:$K$244) + ($A$13+$A$14+$A$15)/POWER(1+Q174,$A$28-D175+1)</f>
        <v>0</v>
      </c>
      <c r="S175" s="164">
        <f ca="1">NPV(Q175,K175:$K$244) + ($A$13+$A$14+$A$15)/POWER(1+Q175,$A$28-D175+1)</f>
        <v>0</v>
      </c>
      <c r="T175" s="45">
        <f t="shared" ca="1" si="49"/>
        <v>0</v>
      </c>
      <c r="U175" s="45">
        <f t="shared" ca="1" si="55"/>
        <v>0</v>
      </c>
      <c r="V175" s="45">
        <f t="shared" ca="1" si="56"/>
        <v>0</v>
      </c>
      <c r="W175" s="45">
        <f t="shared" ca="1" si="50"/>
        <v>0</v>
      </c>
      <c r="X175" s="25">
        <f t="shared" ca="1" si="39"/>
        <v>0</v>
      </c>
      <c r="Z175" s="28">
        <f t="shared" ca="1" si="57"/>
        <v>0</v>
      </c>
      <c r="AA175" s="233"/>
      <c r="AB175" s="45">
        <f t="shared" ca="1" si="51"/>
        <v>0</v>
      </c>
      <c r="AC175" s="45">
        <f t="shared" ca="1" si="40"/>
        <v>0</v>
      </c>
      <c r="AD175" s="25">
        <f t="shared" ca="1" si="41"/>
        <v>0</v>
      </c>
    </row>
    <row r="176" spans="4:30" x14ac:dyDescent="0.35">
      <c r="D176" s="20">
        <v>172</v>
      </c>
      <c r="E176" s="21">
        <f t="shared" ca="1" si="52"/>
        <v>62823</v>
      </c>
      <c r="F176" s="44">
        <f t="shared" ca="1" si="42"/>
        <v>63188</v>
      </c>
      <c r="G176" s="22" t="s">
        <v>119</v>
      </c>
      <c r="H176" s="44">
        <f t="shared" ca="1" si="53"/>
        <v>62823</v>
      </c>
      <c r="I176" s="45">
        <f t="shared" ca="1" si="43"/>
        <v>0</v>
      </c>
      <c r="J176" s="45">
        <f t="shared" ca="1" si="44"/>
        <v>0</v>
      </c>
      <c r="K176" s="45">
        <f t="shared" ca="1" si="45"/>
        <v>0</v>
      </c>
      <c r="L176" s="45"/>
      <c r="M176" s="45">
        <f t="shared" ca="1" si="54"/>
        <v>0</v>
      </c>
      <c r="N176" s="257">
        <f t="shared" ca="1" si="46"/>
        <v>0</v>
      </c>
      <c r="O176" s="23"/>
      <c r="P176" s="255">
        <f t="shared" ca="1" si="47"/>
        <v>0</v>
      </c>
      <c r="Q176" s="163">
        <f t="shared" ca="1" si="48"/>
        <v>0</v>
      </c>
      <c r="R176" s="164">
        <f ca="1">NPV(Q175,K176:$K$244) + ($A$13+$A$14+$A$15)/POWER(1+Q175,$A$28-D176+1)</f>
        <v>0</v>
      </c>
      <c r="S176" s="164">
        <f ca="1">NPV(Q176,K176:$K$244) + ($A$13+$A$14+$A$15)/POWER(1+Q176,$A$28-D176+1)</f>
        <v>0</v>
      </c>
      <c r="T176" s="45">
        <f t="shared" ca="1" si="49"/>
        <v>0</v>
      </c>
      <c r="U176" s="45">
        <f t="shared" ca="1" si="55"/>
        <v>0</v>
      </c>
      <c r="V176" s="45">
        <f t="shared" ca="1" si="56"/>
        <v>0</v>
      </c>
      <c r="W176" s="45">
        <f t="shared" ca="1" si="50"/>
        <v>0</v>
      </c>
      <c r="X176" s="25">
        <f t="shared" ca="1" si="39"/>
        <v>0</v>
      </c>
      <c r="Z176" s="28">
        <f t="shared" ca="1" si="57"/>
        <v>0</v>
      </c>
      <c r="AA176" s="233"/>
      <c r="AB176" s="45">
        <f t="shared" ca="1" si="51"/>
        <v>0</v>
      </c>
      <c r="AC176" s="45">
        <f t="shared" ca="1" si="40"/>
        <v>0</v>
      </c>
      <c r="AD176" s="25">
        <f t="shared" ca="1" si="41"/>
        <v>0</v>
      </c>
    </row>
    <row r="177" spans="4:30" x14ac:dyDescent="0.35">
      <c r="D177" s="20">
        <v>173</v>
      </c>
      <c r="E177" s="21">
        <f t="shared" ca="1" si="52"/>
        <v>63189</v>
      </c>
      <c r="F177" s="44">
        <f t="shared" ca="1" si="42"/>
        <v>63553</v>
      </c>
      <c r="G177" s="22" t="s">
        <v>119</v>
      </c>
      <c r="H177" s="44">
        <f t="shared" ca="1" si="53"/>
        <v>63189</v>
      </c>
      <c r="I177" s="45">
        <f t="shared" ca="1" si="43"/>
        <v>0</v>
      </c>
      <c r="J177" s="45">
        <f t="shared" ca="1" si="44"/>
        <v>0</v>
      </c>
      <c r="K177" s="45">
        <f t="shared" ca="1" si="45"/>
        <v>0</v>
      </c>
      <c r="L177" s="45"/>
      <c r="M177" s="45">
        <f t="shared" ca="1" si="54"/>
        <v>0</v>
      </c>
      <c r="N177" s="257">
        <f t="shared" ca="1" si="46"/>
        <v>0</v>
      </c>
      <c r="O177" s="23"/>
      <c r="P177" s="255">
        <f t="shared" ca="1" si="47"/>
        <v>0</v>
      </c>
      <c r="Q177" s="163">
        <f t="shared" ca="1" si="48"/>
        <v>0</v>
      </c>
      <c r="R177" s="164">
        <f ca="1">NPV(Q176,K177:$K$244) + ($A$13+$A$14+$A$15)/POWER(1+Q176,$A$28-D177+1)</f>
        <v>0</v>
      </c>
      <c r="S177" s="164">
        <f ca="1">NPV(Q177,K177:$K$244) + ($A$13+$A$14+$A$15)/POWER(1+Q177,$A$28-D177+1)</f>
        <v>0</v>
      </c>
      <c r="T177" s="45">
        <f t="shared" ca="1" si="49"/>
        <v>0</v>
      </c>
      <c r="U177" s="45">
        <f t="shared" ca="1" si="55"/>
        <v>0</v>
      </c>
      <c r="V177" s="45">
        <f t="shared" ca="1" si="56"/>
        <v>0</v>
      </c>
      <c r="W177" s="45">
        <f t="shared" ca="1" si="50"/>
        <v>0</v>
      </c>
      <c r="X177" s="25">
        <f t="shared" ca="1" si="39"/>
        <v>0</v>
      </c>
      <c r="Z177" s="28">
        <f t="shared" ca="1" si="57"/>
        <v>0</v>
      </c>
      <c r="AA177" s="233"/>
      <c r="AB177" s="45">
        <f t="shared" ca="1" si="51"/>
        <v>0</v>
      </c>
      <c r="AC177" s="45">
        <f t="shared" ca="1" si="40"/>
        <v>0</v>
      </c>
      <c r="AD177" s="25">
        <f t="shared" ca="1" si="41"/>
        <v>0</v>
      </c>
    </row>
    <row r="178" spans="4:30" x14ac:dyDescent="0.35">
      <c r="D178" s="20">
        <v>174</v>
      </c>
      <c r="E178" s="21">
        <f t="shared" ca="1" si="52"/>
        <v>63554</v>
      </c>
      <c r="F178" s="44">
        <f t="shared" ca="1" si="42"/>
        <v>63918</v>
      </c>
      <c r="G178" s="22" t="s">
        <v>119</v>
      </c>
      <c r="H178" s="44">
        <f t="shared" ca="1" si="53"/>
        <v>63554</v>
      </c>
      <c r="I178" s="45">
        <f t="shared" ca="1" si="43"/>
        <v>0</v>
      </c>
      <c r="J178" s="45">
        <f t="shared" ca="1" si="44"/>
        <v>0</v>
      </c>
      <c r="K178" s="45">
        <f t="shared" ca="1" si="45"/>
        <v>0</v>
      </c>
      <c r="L178" s="45"/>
      <c r="M178" s="45">
        <f t="shared" ca="1" si="54"/>
        <v>0</v>
      </c>
      <c r="N178" s="257">
        <f t="shared" ca="1" si="46"/>
        <v>0</v>
      </c>
      <c r="O178" s="23"/>
      <c r="P178" s="255">
        <f t="shared" ca="1" si="47"/>
        <v>0</v>
      </c>
      <c r="Q178" s="163">
        <f t="shared" ca="1" si="48"/>
        <v>0</v>
      </c>
      <c r="R178" s="164">
        <f ca="1">NPV(Q177,K178:$K$244) + ($A$13+$A$14+$A$15)/POWER(1+Q177,$A$28-D178+1)</f>
        <v>0</v>
      </c>
      <c r="S178" s="164">
        <f ca="1">NPV(Q178,K178:$K$244) + ($A$13+$A$14+$A$15)/POWER(1+Q178,$A$28-D178+1)</f>
        <v>0</v>
      </c>
      <c r="T178" s="45">
        <f t="shared" ca="1" si="49"/>
        <v>0</v>
      </c>
      <c r="U178" s="45">
        <f t="shared" ca="1" si="55"/>
        <v>0</v>
      </c>
      <c r="V178" s="45">
        <f t="shared" ca="1" si="56"/>
        <v>0</v>
      </c>
      <c r="W178" s="45">
        <f t="shared" ca="1" si="50"/>
        <v>0</v>
      </c>
      <c r="X178" s="25">
        <f t="shared" ca="1" si="39"/>
        <v>0</v>
      </c>
      <c r="Z178" s="28">
        <f t="shared" ca="1" si="57"/>
        <v>0</v>
      </c>
      <c r="AA178" s="233"/>
      <c r="AB178" s="45">
        <f t="shared" ca="1" si="51"/>
        <v>0</v>
      </c>
      <c r="AC178" s="45">
        <f t="shared" ca="1" si="40"/>
        <v>0</v>
      </c>
      <c r="AD178" s="25">
        <f t="shared" ca="1" si="41"/>
        <v>0</v>
      </c>
    </row>
    <row r="179" spans="4:30" x14ac:dyDescent="0.35">
      <c r="D179" s="20">
        <v>175</v>
      </c>
      <c r="E179" s="21">
        <f t="shared" ca="1" si="52"/>
        <v>63919</v>
      </c>
      <c r="F179" s="44">
        <f t="shared" ca="1" si="42"/>
        <v>64283</v>
      </c>
      <c r="G179" s="22" t="s">
        <v>119</v>
      </c>
      <c r="H179" s="44">
        <f t="shared" ca="1" si="53"/>
        <v>63919</v>
      </c>
      <c r="I179" s="45">
        <f t="shared" ca="1" si="43"/>
        <v>0</v>
      </c>
      <c r="J179" s="45">
        <f t="shared" ca="1" si="44"/>
        <v>0</v>
      </c>
      <c r="K179" s="45">
        <f t="shared" ca="1" si="45"/>
        <v>0</v>
      </c>
      <c r="L179" s="45"/>
      <c r="M179" s="45">
        <f t="shared" ca="1" si="54"/>
        <v>0</v>
      </c>
      <c r="N179" s="257">
        <f t="shared" ca="1" si="46"/>
        <v>0</v>
      </c>
      <c r="O179" s="23"/>
      <c r="P179" s="255">
        <f t="shared" ca="1" si="47"/>
        <v>0</v>
      </c>
      <c r="Q179" s="163">
        <f t="shared" ca="1" si="48"/>
        <v>0</v>
      </c>
      <c r="R179" s="164">
        <f ca="1">NPV(Q178,K179:$K$244) + ($A$13+$A$14+$A$15)/POWER(1+Q178,$A$28-D179+1)</f>
        <v>0</v>
      </c>
      <c r="S179" s="164">
        <f ca="1">NPV(Q179,K179:$K$244) + ($A$13+$A$14+$A$15)/POWER(1+Q179,$A$28-D179+1)</f>
        <v>0</v>
      </c>
      <c r="T179" s="45">
        <f t="shared" ca="1" si="49"/>
        <v>0</v>
      </c>
      <c r="U179" s="45">
        <f t="shared" ca="1" si="55"/>
        <v>0</v>
      </c>
      <c r="V179" s="45">
        <f t="shared" ca="1" si="56"/>
        <v>0</v>
      </c>
      <c r="W179" s="45">
        <f t="shared" ca="1" si="50"/>
        <v>0</v>
      </c>
      <c r="X179" s="25">
        <f t="shared" ca="1" si="39"/>
        <v>0</v>
      </c>
      <c r="Z179" s="28">
        <f t="shared" ca="1" si="57"/>
        <v>0</v>
      </c>
      <c r="AA179" s="233"/>
      <c r="AB179" s="45">
        <f t="shared" ca="1" si="51"/>
        <v>0</v>
      </c>
      <c r="AC179" s="45">
        <f t="shared" ca="1" si="40"/>
        <v>0</v>
      </c>
      <c r="AD179" s="25">
        <f t="shared" ca="1" si="41"/>
        <v>0</v>
      </c>
    </row>
    <row r="180" spans="4:30" x14ac:dyDescent="0.35">
      <c r="D180" s="20">
        <v>176</v>
      </c>
      <c r="E180" s="21">
        <f t="shared" ca="1" si="52"/>
        <v>64284</v>
      </c>
      <c r="F180" s="44">
        <f t="shared" ca="1" si="42"/>
        <v>64649</v>
      </c>
      <c r="G180" s="22" t="s">
        <v>119</v>
      </c>
      <c r="H180" s="44">
        <f t="shared" ca="1" si="53"/>
        <v>64284</v>
      </c>
      <c r="I180" s="45">
        <f t="shared" ca="1" si="43"/>
        <v>0</v>
      </c>
      <c r="J180" s="45">
        <f t="shared" ca="1" si="44"/>
        <v>0</v>
      </c>
      <c r="K180" s="45">
        <f t="shared" ca="1" si="45"/>
        <v>0</v>
      </c>
      <c r="L180" s="45"/>
      <c r="M180" s="45">
        <f t="shared" ca="1" si="54"/>
        <v>0</v>
      </c>
      <c r="N180" s="257">
        <f t="shared" ca="1" si="46"/>
        <v>0</v>
      </c>
      <c r="O180" s="23"/>
      <c r="P180" s="255">
        <f t="shared" ca="1" si="47"/>
        <v>0</v>
      </c>
      <c r="Q180" s="163">
        <f t="shared" ca="1" si="48"/>
        <v>0</v>
      </c>
      <c r="R180" s="164">
        <f ca="1">NPV(Q179,K180:$K$244) + ($A$13+$A$14+$A$15)/POWER(1+Q179,$A$28-D180+1)</f>
        <v>0</v>
      </c>
      <c r="S180" s="164">
        <f ca="1">NPV(Q180,K180:$K$244) + ($A$13+$A$14+$A$15)/POWER(1+Q180,$A$28-D180+1)</f>
        <v>0</v>
      </c>
      <c r="T180" s="45">
        <f t="shared" ca="1" si="49"/>
        <v>0</v>
      </c>
      <c r="U180" s="45">
        <f t="shared" ca="1" si="55"/>
        <v>0</v>
      </c>
      <c r="V180" s="45">
        <f t="shared" ca="1" si="56"/>
        <v>0</v>
      </c>
      <c r="W180" s="45">
        <f t="shared" ca="1" si="50"/>
        <v>0</v>
      </c>
      <c r="X180" s="25">
        <f t="shared" ca="1" si="39"/>
        <v>0</v>
      </c>
      <c r="Z180" s="28">
        <f t="shared" ca="1" si="57"/>
        <v>0</v>
      </c>
      <c r="AA180" s="233"/>
      <c r="AB180" s="45">
        <f t="shared" ca="1" si="51"/>
        <v>0</v>
      </c>
      <c r="AC180" s="45">
        <f t="shared" ca="1" si="40"/>
        <v>0</v>
      </c>
      <c r="AD180" s="25">
        <f t="shared" ca="1" si="41"/>
        <v>0</v>
      </c>
    </row>
    <row r="181" spans="4:30" x14ac:dyDescent="0.35">
      <c r="D181" s="20">
        <v>177</v>
      </c>
      <c r="E181" s="21">
        <f t="shared" ca="1" si="52"/>
        <v>64650</v>
      </c>
      <c r="F181" s="44">
        <f t="shared" ca="1" si="42"/>
        <v>65014</v>
      </c>
      <c r="G181" s="22" t="s">
        <v>119</v>
      </c>
      <c r="H181" s="44">
        <f t="shared" ca="1" si="53"/>
        <v>64650</v>
      </c>
      <c r="I181" s="45">
        <f t="shared" ca="1" si="43"/>
        <v>0</v>
      </c>
      <c r="J181" s="45">
        <f t="shared" ca="1" si="44"/>
        <v>0</v>
      </c>
      <c r="K181" s="45">
        <f t="shared" ca="1" si="45"/>
        <v>0</v>
      </c>
      <c r="L181" s="45"/>
      <c r="M181" s="45">
        <f t="shared" ca="1" si="54"/>
        <v>0</v>
      </c>
      <c r="N181" s="257">
        <f t="shared" ca="1" si="46"/>
        <v>0</v>
      </c>
      <c r="O181" s="23"/>
      <c r="P181" s="255">
        <f t="shared" ca="1" si="47"/>
        <v>0</v>
      </c>
      <c r="Q181" s="163">
        <f t="shared" ca="1" si="48"/>
        <v>0</v>
      </c>
      <c r="R181" s="164">
        <f ca="1">NPV(Q180,K181:$K$244) + ($A$13+$A$14+$A$15)/POWER(1+Q180,$A$28-D181+1)</f>
        <v>0</v>
      </c>
      <c r="S181" s="164">
        <f ca="1">NPV(Q181,K181:$K$244) + ($A$13+$A$14+$A$15)/POWER(1+Q181,$A$28-D181+1)</f>
        <v>0</v>
      </c>
      <c r="T181" s="45">
        <f t="shared" ca="1" si="49"/>
        <v>0</v>
      </c>
      <c r="U181" s="45">
        <f t="shared" ca="1" si="55"/>
        <v>0</v>
      </c>
      <c r="V181" s="45">
        <f t="shared" ca="1" si="56"/>
        <v>0</v>
      </c>
      <c r="W181" s="45">
        <f t="shared" ca="1" si="50"/>
        <v>0</v>
      </c>
      <c r="X181" s="25">
        <f t="shared" ca="1" si="39"/>
        <v>0</v>
      </c>
      <c r="Z181" s="28">
        <f t="shared" ca="1" si="57"/>
        <v>0</v>
      </c>
      <c r="AA181" s="233"/>
      <c r="AB181" s="45">
        <f t="shared" ca="1" si="51"/>
        <v>0</v>
      </c>
      <c r="AC181" s="45">
        <f t="shared" ca="1" si="40"/>
        <v>0</v>
      </c>
      <c r="AD181" s="25">
        <f t="shared" ca="1" si="41"/>
        <v>0</v>
      </c>
    </row>
    <row r="182" spans="4:30" x14ac:dyDescent="0.35">
      <c r="D182" s="20">
        <v>178</v>
      </c>
      <c r="E182" s="21">
        <f t="shared" ca="1" si="52"/>
        <v>65015</v>
      </c>
      <c r="F182" s="44">
        <f t="shared" ca="1" si="42"/>
        <v>65379</v>
      </c>
      <c r="G182" s="22" t="s">
        <v>119</v>
      </c>
      <c r="H182" s="44">
        <f t="shared" ca="1" si="53"/>
        <v>65015</v>
      </c>
      <c r="I182" s="45">
        <f t="shared" ca="1" si="43"/>
        <v>0</v>
      </c>
      <c r="J182" s="45">
        <f t="shared" ca="1" si="44"/>
        <v>0</v>
      </c>
      <c r="K182" s="45">
        <f t="shared" ca="1" si="45"/>
        <v>0</v>
      </c>
      <c r="L182" s="45"/>
      <c r="M182" s="45">
        <f t="shared" ca="1" si="54"/>
        <v>0</v>
      </c>
      <c r="N182" s="257">
        <f t="shared" ca="1" si="46"/>
        <v>0</v>
      </c>
      <c r="O182" s="23"/>
      <c r="P182" s="255">
        <f t="shared" ca="1" si="47"/>
        <v>0</v>
      </c>
      <c r="Q182" s="163">
        <f t="shared" ca="1" si="48"/>
        <v>0</v>
      </c>
      <c r="R182" s="164">
        <f ca="1">NPV(Q181,K182:$K$244) + ($A$13+$A$14+$A$15)/POWER(1+Q181,$A$28-D182+1)</f>
        <v>0</v>
      </c>
      <c r="S182" s="164">
        <f ca="1">NPV(Q182,K182:$K$244) + ($A$13+$A$14+$A$15)/POWER(1+Q182,$A$28-D182+1)</f>
        <v>0</v>
      </c>
      <c r="T182" s="45">
        <f t="shared" ca="1" si="49"/>
        <v>0</v>
      </c>
      <c r="U182" s="45">
        <f t="shared" ca="1" si="55"/>
        <v>0</v>
      </c>
      <c r="V182" s="45">
        <f t="shared" ca="1" si="56"/>
        <v>0</v>
      </c>
      <c r="W182" s="45">
        <f t="shared" ca="1" si="50"/>
        <v>0</v>
      </c>
      <c r="X182" s="25">
        <f t="shared" ca="1" si="39"/>
        <v>0</v>
      </c>
      <c r="Z182" s="28">
        <f t="shared" ca="1" si="57"/>
        <v>0</v>
      </c>
      <c r="AA182" s="233"/>
      <c r="AB182" s="45">
        <f t="shared" ca="1" si="51"/>
        <v>0</v>
      </c>
      <c r="AC182" s="45">
        <f t="shared" ca="1" si="40"/>
        <v>0</v>
      </c>
      <c r="AD182" s="25">
        <f t="shared" ca="1" si="41"/>
        <v>0</v>
      </c>
    </row>
    <row r="183" spans="4:30" x14ac:dyDescent="0.35">
      <c r="D183" s="20">
        <v>179</v>
      </c>
      <c r="E183" s="21">
        <f t="shared" ca="1" si="52"/>
        <v>65380</v>
      </c>
      <c r="F183" s="44">
        <f t="shared" ca="1" si="42"/>
        <v>65744</v>
      </c>
      <c r="G183" s="22" t="s">
        <v>119</v>
      </c>
      <c r="H183" s="44">
        <f t="shared" ca="1" si="53"/>
        <v>65380</v>
      </c>
      <c r="I183" s="45">
        <f t="shared" ca="1" si="43"/>
        <v>0</v>
      </c>
      <c r="J183" s="45">
        <f t="shared" ca="1" si="44"/>
        <v>0</v>
      </c>
      <c r="K183" s="45">
        <f t="shared" ca="1" si="45"/>
        <v>0</v>
      </c>
      <c r="L183" s="45"/>
      <c r="M183" s="45">
        <f t="shared" ca="1" si="54"/>
        <v>0</v>
      </c>
      <c r="N183" s="257">
        <f t="shared" ca="1" si="46"/>
        <v>0</v>
      </c>
      <c r="O183" s="23"/>
      <c r="P183" s="255">
        <f t="shared" ca="1" si="47"/>
        <v>0</v>
      </c>
      <c r="Q183" s="163">
        <f t="shared" ca="1" si="48"/>
        <v>0</v>
      </c>
      <c r="R183" s="164">
        <f ca="1">NPV(Q182,K183:$K$244) + ($A$13+$A$14+$A$15)/POWER(1+Q182,$A$28-D183+1)</f>
        <v>0</v>
      </c>
      <c r="S183" s="164">
        <f ca="1">NPV(Q183,K183:$K$244) + ($A$13+$A$14+$A$15)/POWER(1+Q183,$A$28-D183+1)</f>
        <v>0</v>
      </c>
      <c r="T183" s="45">
        <f t="shared" ca="1" si="49"/>
        <v>0</v>
      </c>
      <c r="U183" s="45">
        <f t="shared" ca="1" si="55"/>
        <v>0</v>
      </c>
      <c r="V183" s="45">
        <f t="shared" ca="1" si="56"/>
        <v>0</v>
      </c>
      <c r="W183" s="45">
        <f t="shared" ca="1" si="50"/>
        <v>0</v>
      </c>
      <c r="X183" s="25">
        <f t="shared" ca="1" si="39"/>
        <v>0</v>
      </c>
      <c r="Z183" s="28">
        <f t="shared" ca="1" si="57"/>
        <v>0</v>
      </c>
      <c r="AA183" s="233"/>
      <c r="AB183" s="45">
        <f t="shared" ca="1" si="51"/>
        <v>0</v>
      </c>
      <c r="AC183" s="45">
        <f t="shared" ca="1" si="40"/>
        <v>0</v>
      </c>
      <c r="AD183" s="25">
        <f t="shared" ca="1" si="41"/>
        <v>0</v>
      </c>
    </row>
    <row r="184" spans="4:30" x14ac:dyDescent="0.35">
      <c r="D184" s="20">
        <v>180</v>
      </c>
      <c r="E184" s="21">
        <f t="shared" ca="1" si="52"/>
        <v>65745</v>
      </c>
      <c r="F184" s="44">
        <f t="shared" ca="1" si="42"/>
        <v>66110</v>
      </c>
      <c r="G184" s="22" t="s">
        <v>119</v>
      </c>
      <c r="H184" s="44">
        <f t="shared" ca="1" si="53"/>
        <v>65745</v>
      </c>
      <c r="I184" s="45">
        <f t="shared" ca="1" si="43"/>
        <v>0</v>
      </c>
      <c r="J184" s="45">
        <f t="shared" ca="1" si="44"/>
        <v>0</v>
      </c>
      <c r="K184" s="45">
        <f t="shared" ca="1" si="45"/>
        <v>0</v>
      </c>
      <c r="L184" s="45"/>
      <c r="M184" s="45">
        <f t="shared" ca="1" si="54"/>
        <v>0</v>
      </c>
      <c r="N184" s="257">
        <f t="shared" ca="1" si="46"/>
        <v>0</v>
      </c>
      <c r="O184" s="23"/>
      <c r="P184" s="255">
        <f t="shared" ca="1" si="47"/>
        <v>0</v>
      </c>
      <c r="Q184" s="163">
        <f t="shared" ca="1" si="48"/>
        <v>0</v>
      </c>
      <c r="R184" s="164">
        <f ca="1">NPV(Q183,K184:$K$244) + ($A$13+$A$14+$A$15)/POWER(1+Q183,$A$28-D184+1)</f>
        <v>0</v>
      </c>
      <c r="S184" s="164">
        <f ca="1">NPV(Q184,K184:$K$244) + ($A$13+$A$14+$A$15)/POWER(1+Q184,$A$28-D184+1)</f>
        <v>0</v>
      </c>
      <c r="T184" s="45">
        <f t="shared" ca="1" si="49"/>
        <v>0</v>
      </c>
      <c r="U184" s="45">
        <f t="shared" ca="1" si="55"/>
        <v>0</v>
      </c>
      <c r="V184" s="45">
        <f t="shared" ca="1" si="56"/>
        <v>0</v>
      </c>
      <c r="W184" s="45">
        <f t="shared" ca="1" si="50"/>
        <v>0</v>
      </c>
      <c r="X184" s="25">
        <f t="shared" ca="1" si="39"/>
        <v>0</v>
      </c>
      <c r="Z184" s="28">
        <f t="shared" ca="1" si="57"/>
        <v>0</v>
      </c>
      <c r="AA184" s="233"/>
      <c r="AB184" s="45">
        <f t="shared" ca="1" si="51"/>
        <v>0</v>
      </c>
      <c r="AC184" s="45">
        <f t="shared" ca="1" si="40"/>
        <v>0</v>
      </c>
      <c r="AD184" s="25">
        <f t="shared" ca="1" si="41"/>
        <v>0</v>
      </c>
    </row>
    <row r="185" spans="4:30" x14ac:dyDescent="0.35">
      <c r="D185" s="20">
        <v>181</v>
      </c>
      <c r="E185" s="21">
        <f t="shared" ca="1" si="52"/>
        <v>66111</v>
      </c>
      <c r="F185" s="44">
        <f t="shared" ca="1" si="42"/>
        <v>66475</v>
      </c>
      <c r="G185" s="22" t="s">
        <v>119</v>
      </c>
      <c r="H185" s="44">
        <f t="shared" ca="1" si="53"/>
        <v>66111</v>
      </c>
      <c r="I185" s="45">
        <f t="shared" ca="1" si="43"/>
        <v>0</v>
      </c>
      <c r="J185" s="45">
        <f t="shared" ca="1" si="44"/>
        <v>0</v>
      </c>
      <c r="K185" s="45">
        <f t="shared" ca="1" si="45"/>
        <v>0</v>
      </c>
      <c r="L185" s="45"/>
      <c r="M185" s="45">
        <f t="shared" ca="1" si="54"/>
        <v>0</v>
      </c>
      <c r="N185" s="257">
        <f t="shared" ca="1" si="46"/>
        <v>0</v>
      </c>
      <c r="O185" s="23"/>
      <c r="P185" s="255">
        <f t="shared" ca="1" si="47"/>
        <v>0</v>
      </c>
      <c r="Q185" s="163">
        <f t="shared" ca="1" si="48"/>
        <v>0</v>
      </c>
      <c r="R185" s="164">
        <f ca="1">NPV(Q184,K185:$K$244) + ($A$13+$A$14+$A$15)/POWER(1+Q184,$A$28-D185+1)</f>
        <v>0</v>
      </c>
      <c r="S185" s="164">
        <f ca="1">NPV(Q185,K185:$K$244) + ($A$13+$A$14+$A$15)/POWER(1+Q185,$A$28-D185+1)</f>
        <v>0</v>
      </c>
      <c r="T185" s="45">
        <f t="shared" ca="1" si="49"/>
        <v>0</v>
      </c>
      <c r="U185" s="45">
        <f t="shared" ca="1" si="55"/>
        <v>0</v>
      </c>
      <c r="V185" s="45">
        <f t="shared" ca="1" si="56"/>
        <v>0</v>
      </c>
      <c r="W185" s="45">
        <f t="shared" ca="1" si="50"/>
        <v>0</v>
      </c>
      <c r="X185" s="25">
        <f t="shared" ca="1" si="39"/>
        <v>0</v>
      </c>
      <c r="Z185" s="28">
        <f t="shared" ca="1" si="57"/>
        <v>0</v>
      </c>
      <c r="AA185" s="233"/>
      <c r="AB185" s="45">
        <f t="shared" ca="1" si="51"/>
        <v>0</v>
      </c>
      <c r="AC185" s="45">
        <f t="shared" ca="1" si="40"/>
        <v>0</v>
      </c>
      <c r="AD185" s="25">
        <f t="shared" ca="1" si="41"/>
        <v>0</v>
      </c>
    </row>
    <row r="186" spans="4:30" x14ac:dyDescent="0.35">
      <c r="D186" s="20">
        <v>182</v>
      </c>
      <c r="E186" s="21">
        <f t="shared" ca="1" si="52"/>
        <v>66476</v>
      </c>
      <c r="F186" s="44">
        <f t="shared" ca="1" si="42"/>
        <v>66840</v>
      </c>
      <c r="G186" s="22" t="s">
        <v>119</v>
      </c>
      <c r="H186" s="44">
        <f t="shared" ca="1" si="53"/>
        <v>66476</v>
      </c>
      <c r="I186" s="45">
        <f t="shared" ca="1" si="43"/>
        <v>0</v>
      </c>
      <c r="J186" s="45">
        <f t="shared" ca="1" si="44"/>
        <v>0</v>
      </c>
      <c r="K186" s="45">
        <f t="shared" ca="1" si="45"/>
        <v>0</v>
      </c>
      <c r="L186" s="45"/>
      <c r="M186" s="45">
        <f t="shared" ca="1" si="54"/>
        <v>0</v>
      </c>
      <c r="N186" s="257">
        <f t="shared" ca="1" si="46"/>
        <v>0</v>
      </c>
      <c r="O186" s="23"/>
      <c r="P186" s="255">
        <f t="shared" ca="1" si="47"/>
        <v>0</v>
      </c>
      <c r="Q186" s="163">
        <f t="shared" ca="1" si="48"/>
        <v>0</v>
      </c>
      <c r="R186" s="164">
        <f ca="1">NPV(Q185,K186:$K$244) + ($A$13+$A$14+$A$15)/POWER(1+Q185,$A$28-D186+1)</f>
        <v>0</v>
      </c>
      <c r="S186" s="164">
        <f ca="1">NPV(Q186,K186:$K$244) + ($A$13+$A$14+$A$15)/POWER(1+Q186,$A$28-D186+1)</f>
        <v>0</v>
      </c>
      <c r="T186" s="45">
        <f t="shared" ca="1" si="49"/>
        <v>0</v>
      </c>
      <c r="U186" s="45">
        <f t="shared" ca="1" si="55"/>
        <v>0</v>
      </c>
      <c r="V186" s="45">
        <f t="shared" ca="1" si="56"/>
        <v>0</v>
      </c>
      <c r="W186" s="45">
        <f t="shared" ca="1" si="50"/>
        <v>0</v>
      </c>
      <c r="X186" s="25">
        <f t="shared" ca="1" si="39"/>
        <v>0</v>
      </c>
      <c r="Z186" s="28">
        <f t="shared" ca="1" si="57"/>
        <v>0</v>
      </c>
      <c r="AA186" s="233"/>
      <c r="AB186" s="45">
        <f t="shared" ca="1" si="51"/>
        <v>0</v>
      </c>
      <c r="AC186" s="45">
        <f t="shared" ca="1" si="40"/>
        <v>0</v>
      </c>
      <c r="AD186" s="25">
        <f t="shared" ca="1" si="41"/>
        <v>0</v>
      </c>
    </row>
    <row r="187" spans="4:30" x14ac:dyDescent="0.35">
      <c r="D187" s="20">
        <v>183</v>
      </c>
      <c r="E187" s="21">
        <f t="shared" ca="1" si="52"/>
        <v>66841</v>
      </c>
      <c r="F187" s="44">
        <f t="shared" ca="1" si="42"/>
        <v>67205</v>
      </c>
      <c r="G187" s="22" t="s">
        <v>119</v>
      </c>
      <c r="H187" s="44">
        <f t="shared" ca="1" si="53"/>
        <v>66841</v>
      </c>
      <c r="I187" s="45">
        <f t="shared" ca="1" si="43"/>
        <v>0</v>
      </c>
      <c r="J187" s="45">
        <f t="shared" ca="1" si="44"/>
        <v>0</v>
      </c>
      <c r="K187" s="45">
        <f t="shared" ca="1" si="45"/>
        <v>0</v>
      </c>
      <c r="L187" s="45"/>
      <c r="M187" s="45">
        <f t="shared" ca="1" si="54"/>
        <v>0</v>
      </c>
      <c r="N187" s="257">
        <f t="shared" ca="1" si="46"/>
        <v>0</v>
      </c>
      <c r="O187" s="23"/>
      <c r="P187" s="255">
        <f t="shared" ca="1" si="47"/>
        <v>0</v>
      </c>
      <c r="Q187" s="163">
        <f t="shared" ca="1" si="48"/>
        <v>0</v>
      </c>
      <c r="R187" s="164">
        <f ca="1">NPV(Q186,K187:$K$244) + ($A$13+$A$14+$A$15)/POWER(1+Q186,$A$28-D187+1)</f>
        <v>0</v>
      </c>
      <c r="S187" s="164">
        <f ca="1">NPV(Q187,K187:$K$244) + ($A$13+$A$14+$A$15)/POWER(1+Q187,$A$28-D187+1)</f>
        <v>0</v>
      </c>
      <c r="T187" s="45">
        <f t="shared" ca="1" si="49"/>
        <v>0</v>
      </c>
      <c r="U187" s="45">
        <f t="shared" ca="1" si="55"/>
        <v>0</v>
      </c>
      <c r="V187" s="45">
        <f t="shared" ca="1" si="56"/>
        <v>0</v>
      </c>
      <c r="W187" s="45">
        <f t="shared" ca="1" si="50"/>
        <v>0</v>
      </c>
      <c r="X187" s="25">
        <f t="shared" ca="1" si="39"/>
        <v>0</v>
      </c>
      <c r="Z187" s="28">
        <f t="shared" ca="1" si="57"/>
        <v>0</v>
      </c>
      <c r="AA187" s="233"/>
      <c r="AB187" s="45">
        <f t="shared" ca="1" si="51"/>
        <v>0</v>
      </c>
      <c r="AC187" s="45">
        <f t="shared" ca="1" si="40"/>
        <v>0</v>
      </c>
      <c r="AD187" s="25">
        <f t="shared" ca="1" si="41"/>
        <v>0</v>
      </c>
    </row>
    <row r="188" spans="4:30" x14ac:dyDescent="0.35">
      <c r="D188" s="20">
        <v>184</v>
      </c>
      <c r="E188" s="21">
        <f t="shared" ca="1" si="52"/>
        <v>67206</v>
      </c>
      <c r="F188" s="44">
        <f t="shared" ca="1" si="42"/>
        <v>67571</v>
      </c>
      <c r="G188" s="22" t="s">
        <v>119</v>
      </c>
      <c r="H188" s="44">
        <f t="shared" ca="1" si="53"/>
        <v>67206</v>
      </c>
      <c r="I188" s="45">
        <f t="shared" ca="1" si="43"/>
        <v>0</v>
      </c>
      <c r="J188" s="45">
        <f t="shared" ca="1" si="44"/>
        <v>0</v>
      </c>
      <c r="K188" s="45">
        <f t="shared" ca="1" si="45"/>
        <v>0</v>
      </c>
      <c r="L188" s="45"/>
      <c r="M188" s="45">
        <f t="shared" ca="1" si="54"/>
        <v>0</v>
      </c>
      <c r="N188" s="257">
        <f t="shared" ca="1" si="46"/>
        <v>0</v>
      </c>
      <c r="O188" s="23"/>
      <c r="P188" s="255">
        <f t="shared" ca="1" si="47"/>
        <v>0</v>
      </c>
      <c r="Q188" s="163">
        <f t="shared" ca="1" si="48"/>
        <v>0</v>
      </c>
      <c r="R188" s="164">
        <f ca="1">NPV(Q187,K188:$K$244) + ($A$13+$A$14+$A$15)/POWER(1+Q187,$A$28-D188+1)</f>
        <v>0</v>
      </c>
      <c r="S188" s="164">
        <f ca="1">NPV(Q188,K188:$K$244) + ($A$13+$A$14+$A$15)/POWER(1+Q188,$A$28-D188+1)</f>
        <v>0</v>
      </c>
      <c r="T188" s="45">
        <f t="shared" ca="1" si="49"/>
        <v>0</v>
      </c>
      <c r="U188" s="45">
        <f t="shared" ca="1" si="55"/>
        <v>0</v>
      </c>
      <c r="V188" s="45">
        <f t="shared" ca="1" si="56"/>
        <v>0</v>
      </c>
      <c r="W188" s="45">
        <f t="shared" ca="1" si="50"/>
        <v>0</v>
      </c>
      <c r="X188" s="25">
        <f t="shared" ca="1" si="39"/>
        <v>0</v>
      </c>
      <c r="Z188" s="28">
        <f t="shared" ca="1" si="57"/>
        <v>0</v>
      </c>
      <c r="AA188" s="233"/>
      <c r="AB188" s="45">
        <f t="shared" ca="1" si="51"/>
        <v>0</v>
      </c>
      <c r="AC188" s="45">
        <f t="shared" ca="1" si="40"/>
        <v>0</v>
      </c>
      <c r="AD188" s="25">
        <f t="shared" ca="1" si="41"/>
        <v>0</v>
      </c>
    </row>
    <row r="189" spans="4:30" x14ac:dyDescent="0.35">
      <c r="D189" s="20">
        <v>185</v>
      </c>
      <c r="E189" s="21">
        <f t="shared" ca="1" si="52"/>
        <v>67572</v>
      </c>
      <c r="F189" s="44">
        <f t="shared" ca="1" si="42"/>
        <v>67936</v>
      </c>
      <c r="G189" s="22" t="s">
        <v>119</v>
      </c>
      <c r="H189" s="44">
        <f t="shared" ca="1" si="53"/>
        <v>67572</v>
      </c>
      <c r="I189" s="45">
        <f t="shared" ca="1" si="43"/>
        <v>0</v>
      </c>
      <c r="J189" s="45">
        <f t="shared" ca="1" si="44"/>
        <v>0</v>
      </c>
      <c r="K189" s="45">
        <f t="shared" ca="1" si="45"/>
        <v>0</v>
      </c>
      <c r="L189" s="45"/>
      <c r="M189" s="45">
        <f t="shared" ca="1" si="54"/>
        <v>0</v>
      </c>
      <c r="N189" s="257">
        <f t="shared" ca="1" si="46"/>
        <v>0</v>
      </c>
      <c r="O189" s="23"/>
      <c r="P189" s="255">
        <f t="shared" ca="1" si="47"/>
        <v>0</v>
      </c>
      <c r="Q189" s="163">
        <f t="shared" ca="1" si="48"/>
        <v>0</v>
      </c>
      <c r="R189" s="164">
        <f ca="1">NPV(Q188,K189:$K$244) + ($A$13+$A$14+$A$15)/POWER(1+Q188,$A$28-D189+1)</f>
        <v>0</v>
      </c>
      <c r="S189" s="164">
        <f ca="1">NPV(Q189,K189:$K$244) + ($A$13+$A$14+$A$15)/POWER(1+Q189,$A$28-D189+1)</f>
        <v>0</v>
      </c>
      <c r="T189" s="45">
        <f t="shared" ca="1" si="49"/>
        <v>0</v>
      </c>
      <c r="U189" s="45">
        <f t="shared" ca="1" si="55"/>
        <v>0</v>
      </c>
      <c r="V189" s="45">
        <f t="shared" ca="1" si="56"/>
        <v>0</v>
      </c>
      <c r="W189" s="45">
        <f t="shared" ca="1" si="50"/>
        <v>0</v>
      </c>
      <c r="X189" s="25">
        <f t="shared" ca="1" si="39"/>
        <v>0</v>
      </c>
      <c r="Z189" s="28">
        <f t="shared" ca="1" si="57"/>
        <v>0</v>
      </c>
      <c r="AA189" s="233"/>
      <c r="AB189" s="45">
        <f t="shared" ca="1" si="51"/>
        <v>0</v>
      </c>
      <c r="AC189" s="45">
        <f t="shared" ca="1" si="40"/>
        <v>0</v>
      </c>
      <c r="AD189" s="25">
        <f t="shared" ca="1" si="41"/>
        <v>0</v>
      </c>
    </row>
    <row r="190" spans="4:30" x14ac:dyDescent="0.35">
      <c r="D190" s="20">
        <v>186</v>
      </c>
      <c r="E190" s="21">
        <f t="shared" ca="1" si="52"/>
        <v>67937</v>
      </c>
      <c r="F190" s="44">
        <f t="shared" ca="1" si="42"/>
        <v>68301</v>
      </c>
      <c r="G190" s="22" t="s">
        <v>119</v>
      </c>
      <c r="H190" s="44">
        <f t="shared" ca="1" si="53"/>
        <v>67937</v>
      </c>
      <c r="I190" s="45">
        <f t="shared" ca="1" si="43"/>
        <v>0</v>
      </c>
      <c r="J190" s="45">
        <f t="shared" ca="1" si="44"/>
        <v>0</v>
      </c>
      <c r="K190" s="45">
        <f t="shared" ca="1" si="45"/>
        <v>0</v>
      </c>
      <c r="L190" s="45"/>
      <c r="M190" s="45">
        <f t="shared" ca="1" si="54"/>
        <v>0</v>
      </c>
      <c r="N190" s="257">
        <f t="shared" ca="1" si="46"/>
        <v>0</v>
      </c>
      <c r="O190" s="23"/>
      <c r="P190" s="255">
        <f t="shared" ca="1" si="47"/>
        <v>0</v>
      </c>
      <c r="Q190" s="163">
        <f t="shared" ca="1" si="48"/>
        <v>0</v>
      </c>
      <c r="R190" s="164">
        <f ca="1">NPV(Q189,K190:$K$244) + ($A$13+$A$14+$A$15)/POWER(1+Q189,$A$28-D190+1)</f>
        <v>0</v>
      </c>
      <c r="S190" s="164">
        <f ca="1">NPV(Q190,K190:$K$244) + ($A$13+$A$14+$A$15)/POWER(1+Q190,$A$28-D190+1)</f>
        <v>0</v>
      </c>
      <c r="T190" s="45">
        <f t="shared" ca="1" si="49"/>
        <v>0</v>
      </c>
      <c r="U190" s="45">
        <f t="shared" ca="1" si="55"/>
        <v>0</v>
      </c>
      <c r="V190" s="45">
        <f t="shared" ca="1" si="56"/>
        <v>0</v>
      </c>
      <c r="W190" s="45">
        <f t="shared" ca="1" si="50"/>
        <v>0</v>
      </c>
      <c r="X190" s="25">
        <f t="shared" ca="1" si="39"/>
        <v>0</v>
      </c>
      <c r="Z190" s="28">
        <f t="shared" ca="1" si="57"/>
        <v>0</v>
      </c>
      <c r="AA190" s="233"/>
      <c r="AB190" s="45">
        <f t="shared" ca="1" si="51"/>
        <v>0</v>
      </c>
      <c r="AC190" s="45">
        <f t="shared" ca="1" si="40"/>
        <v>0</v>
      </c>
      <c r="AD190" s="25">
        <f t="shared" ca="1" si="41"/>
        <v>0</v>
      </c>
    </row>
    <row r="191" spans="4:30" x14ac:dyDescent="0.35">
      <c r="D191" s="20">
        <v>187</v>
      </c>
      <c r="E191" s="21">
        <f t="shared" ca="1" si="52"/>
        <v>68302</v>
      </c>
      <c r="F191" s="44">
        <f t="shared" ca="1" si="42"/>
        <v>68666</v>
      </c>
      <c r="G191" s="22" t="s">
        <v>119</v>
      </c>
      <c r="H191" s="44">
        <f t="shared" ca="1" si="53"/>
        <v>68302</v>
      </c>
      <c r="I191" s="45">
        <f t="shared" ca="1" si="43"/>
        <v>0</v>
      </c>
      <c r="J191" s="45">
        <f t="shared" ca="1" si="44"/>
        <v>0</v>
      </c>
      <c r="K191" s="45">
        <f t="shared" ca="1" si="45"/>
        <v>0</v>
      </c>
      <c r="L191" s="45"/>
      <c r="M191" s="45">
        <f t="shared" ca="1" si="54"/>
        <v>0</v>
      </c>
      <c r="N191" s="257">
        <f t="shared" ca="1" si="46"/>
        <v>0</v>
      </c>
      <c r="O191" s="23"/>
      <c r="P191" s="255">
        <f t="shared" ca="1" si="47"/>
        <v>0</v>
      </c>
      <c r="Q191" s="163">
        <f t="shared" ca="1" si="48"/>
        <v>0</v>
      </c>
      <c r="R191" s="164">
        <f ca="1">NPV(Q190,K191:$K$244) + ($A$13+$A$14+$A$15)/POWER(1+Q190,$A$28-D191+1)</f>
        <v>0</v>
      </c>
      <c r="S191" s="164">
        <f ca="1">NPV(Q191,K191:$K$244) + ($A$13+$A$14+$A$15)/POWER(1+Q191,$A$28-D191+1)</f>
        <v>0</v>
      </c>
      <c r="T191" s="45">
        <f t="shared" ca="1" si="49"/>
        <v>0</v>
      </c>
      <c r="U191" s="45">
        <f t="shared" ca="1" si="55"/>
        <v>0</v>
      </c>
      <c r="V191" s="45">
        <f t="shared" ca="1" si="56"/>
        <v>0</v>
      </c>
      <c r="W191" s="45">
        <f t="shared" ca="1" si="50"/>
        <v>0</v>
      </c>
      <c r="X191" s="25">
        <f t="shared" ca="1" si="39"/>
        <v>0</v>
      </c>
      <c r="Z191" s="28">
        <f t="shared" ca="1" si="57"/>
        <v>0</v>
      </c>
      <c r="AA191" s="233"/>
      <c r="AB191" s="45">
        <f t="shared" ca="1" si="51"/>
        <v>0</v>
      </c>
      <c r="AC191" s="45">
        <f t="shared" ca="1" si="40"/>
        <v>0</v>
      </c>
      <c r="AD191" s="25">
        <f t="shared" ca="1" si="41"/>
        <v>0</v>
      </c>
    </row>
    <row r="192" spans="4:30" x14ac:dyDescent="0.35">
      <c r="D192" s="20">
        <v>188</v>
      </c>
      <c r="E192" s="21">
        <f t="shared" ca="1" si="52"/>
        <v>68667</v>
      </c>
      <c r="F192" s="44">
        <f t="shared" ca="1" si="42"/>
        <v>69032</v>
      </c>
      <c r="G192" s="22" t="s">
        <v>119</v>
      </c>
      <c r="H192" s="44">
        <f t="shared" ca="1" si="53"/>
        <v>68667</v>
      </c>
      <c r="I192" s="45">
        <f t="shared" ca="1" si="43"/>
        <v>0</v>
      </c>
      <c r="J192" s="45">
        <f t="shared" ca="1" si="44"/>
        <v>0</v>
      </c>
      <c r="K192" s="45">
        <f t="shared" ca="1" si="45"/>
        <v>0</v>
      </c>
      <c r="L192" s="45"/>
      <c r="M192" s="45">
        <f t="shared" ca="1" si="54"/>
        <v>0</v>
      </c>
      <c r="N192" s="257">
        <f t="shared" ca="1" si="46"/>
        <v>0</v>
      </c>
      <c r="O192" s="23"/>
      <c r="P192" s="255">
        <f t="shared" ca="1" si="47"/>
        <v>0</v>
      </c>
      <c r="Q192" s="163">
        <f t="shared" ca="1" si="48"/>
        <v>0</v>
      </c>
      <c r="R192" s="164">
        <f ca="1">NPV(Q191,K192:$K$244) + ($A$13+$A$14+$A$15)/POWER(1+Q191,$A$28-D192+1)</f>
        <v>0</v>
      </c>
      <c r="S192" s="164">
        <f ca="1">NPV(Q192,K192:$K$244) + ($A$13+$A$14+$A$15)/POWER(1+Q192,$A$28-D192+1)</f>
        <v>0</v>
      </c>
      <c r="T192" s="45">
        <f t="shared" ca="1" si="49"/>
        <v>0</v>
      </c>
      <c r="U192" s="45">
        <f t="shared" ca="1" si="55"/>
        <v>0</v>
      </c>
      <c r="V192" s="45">
        <f t="shared" ca="1" si="56"/>
        <v>0</v>
      </c>
      <c r="W192" s="45">
        <f t="shared" ca="1" si="50"/>
        <v>0</v>
      </c>
      <c r="X192" s="25">
        <f t="shared" ca="1" si="39"/>
        <v>0</v>
      </c>
      <c r="Z192" s="28">
        <f t="shared" ca="1" si="57"/>
        <v>0</v>
      </c>
      <c r="AA192" s="233"/>
      <c r="AB192" s="45">
        <f t="shared" ca="1" si="51"/>
        <v>0</v>
      </c>
      <c r="AC192" s="45">
        <f t="shared" ca="1" si="40"/>
        <v>0</v>
      </c>
      <c r="AD192" s="25">
        <f t="shared" ca="1" si="41"/>
        <v>0</v>
      </c>
    </row>
    <row r="193" spans="4:30" x14ac:dyDescent="0.35">
      <c r="D193" s="20">
        <v>189</v>
      </c>
      <c r="E193" s="21">
        <f t="shared" ca="1" si="52"/>
        <v>69033</v>
      </c>
      <c r="F193" s="44">
        <f t="shared" ca="1" si="42"/>
        <v>69397</v>
      </c>
      <c r="G193" s="22" t="s">
        <v>119</v>
      </c>
      <c r="H193" s="44">
        <f t="shared" ca="1" si="53"/>
        <v>69033</v>
      </c>
      <c r="I193" s="45">
        <f t="shared" ca="1" si="43"/>
        <v>0</v>
      </c>
      <c r="J193" s="45">
        <f t="shared" ca="1" si="44"/>
        <v>0</v>
      </c>
      <c r="K193" s="45">
        <f t="shared" ca="1" si="45"/>
        <v>0</v>
      </c>
      <c r="L193" s="45"/>
      <c r="M193" s="45">
        <f t="shared" ca="1" si="54"/>
        <v>0</v>
      </c>
      <c r="N193" s="257">
        <f t="shared" ca="1" si="46"/>
        <v>0</v>
      </c>
      <c r="O193" s="23"/>
      <c r="P193" s="255">
        <f t="shared" ca="1" si="47"/>
        <v>0</v>
      </c>
      <c r="Q193" s="163">
        <f t="shared" ca="1" si="48"/>
        <v>0</v>
      </c>
      <c r="R193" s="164">
        <f ca="1">NPV(Q192,K193:$K$244) + ($A$13+$A$14+$A$15)/POWER(1+Q192,$A$28-D193+1)</f>
        <v>0</v>
      </c>
      <c r="S193" s="164">
        <f ca="1">NPV(Q193,K193:$K$244) + ($A$13+$A$14+$A$15)/POWER(1+Q193,$A$28-D193+1)</f>
        <v>0</v>
      </c>
      <c r="T193" s="45">
        <f t="shared" ca="1" si="49"/>
        <v>0</v>
      </c>
      <c r="U193" s="45">
        <f t="shared" ca="1" si="55"/>
        <v>0</v>
      </c>
      <c r="V193" s="45">
        <f t="shared" ca="1" si="56"/>
        <v>0</v>
      </c>
      <c r="W193" s="45">
        <f t="shared" ca="1" si="50"/>
        <v>0</v>
      </c>
      <c r="X193" s="25">
        <f t="shared" ca="1" si="39"/>
        <v>0</v>
      </c>
      <c r="Z193" s="28">
        <f t="shared" ca="1" si="57"/>
        <v>0</v>
      </c>
      <c r="AA193" s="233"/>
      <c r="AB193" s="45">
        <f t="shared" ca="1" si="51"/>
        <v>0</v>
      </c>
      <c r="AC193" s="45">
        <f t="shared" ca="1" si="40"/>
        <v>0</v>
      </c>
      <c r="AD193" s="25">
        <f t="shared" ca="1" si="41"/>
        <v>0</v>
      </c>
    </row>
    <row r="194" spans="4:30" x14ac:dyDescent="0.35">
      <c r="D194" s="20">
        <v>190</v>
      </c>
      <c r="E194" s="21">
        <f t="shared" ca="1" si="52"/>
        <v>69398</v>
      </c>
      <c r="F194" s="44">
        <f t="shared" ca="1" si="42"/>
        <v>69762</v>
      </c>
      <c r="G194" s="22" t="s">
        <v>119</v>
      </c>
      <c r="H194" s="44">
        <f t="shared" ca="1" si="53"/>
        <v>69398</v>
      </c>
      <c r="I194" s="45">
        <f t="shared" ca="1" si="43"/>
        <v>0</v>
      </c>
      <c r="J194" s="45">
        <f t="shared" ca="1" si="44"/>
        <v>0</v>
      </c>
      <c r="K194" s="45">
        <f t="shared" ca="1" si="45"/>
        <v>0</v>
      </c>
      <c r="L194" s="45"/>
      <c r="M194" s="45">
        <f t="shared" ca="1" si="54"/>
        <v>0</v>
      </c>
      <c r="N194" s="257">
        <f t="shared" ca="1" si="46"/>
        <v>0</v>
      </c>
      <c r="O194" s="23"/>
      <c r="P194" s="255">
        <f t="shared" ca="1" si="47"/>
        <v>0</v>
      </c>
      <c r="Q194" s="163">
        <f t="shared" ca="1" si="48"/>
        <v>0</v>
      </c>
      <c r="R194" s="164">
        <f ca="1">NPV(Q193,K194:$K$244) + ($A$13+$A$14+$A$15)/POWER(1+Q193,$A$28-D194+1)</f>
        <v>0</v>
      </c>
      <c r="S194" s="164">
        <f ca="1">NPV(Q194,K194:$K$244) + ($A$13+$A$14+$A$15)/POWER(1+Q194,$A$28-D194+1)</f>
        <v>0</v>
      </c>
      <c r="T194" s="45">
        <f t="shared" ca="1" si="49"/>
        <v>0</v>
      </c>
      <c r="U194" s="45">
        <f t="shared" ca="1" si="55"/>
        <v>0</v>
      </c>
      <c r="V194" s="45">
        <f t="shared" ca="1" si="56"/>
        <v>0</v>
      </c>
      <c r="W194" s="45">
        <f t="shared" ca="1" si="50"/>
        <v>0</v>
      </c>
      <c r="X194" s="25">
        <f t="shared" ca="1" si="39"/>
        <v>0</v>
      </c>
      <c r="Z194" s="28">
        <f t="shared" ca="1" si="57"/>
        <v>0</v>
      </c>
      <c r="AA194" s="233"/>
      <c r="AB194" s="45">
        <f t="shared" ca="1" si="51"/>
        <v>0</v>
      </c>
      <c r="AC194" s="45">
        <f t="shared" ca="1" si="40"/>
        <v>0</v>
      </c>
      <c r="AD194" s="25">
        <f t="shared" ca="1" si="41"/>
        <v>0</v>
      </c>
    </row>
    <row r="195" spans="4:30" x14ac:dyDescent="0.35">
      <c r="D195" s="20">
        <v>191</v>
      </c>
      <c r="E195" s="21">
        <f t="shared" ca="1" si="52"/>
        <v>69763</v>
      </c>
      <c r="F195" s="44">
        <f t="shared" ca="1" si="42"/>
        <v>70127</v>
      </c>
      <c r="G195" s="22" t="s">
        <v>119</v>
      </c>
      <c r="H195" s="44">
        <f t="shared" ca="1" si="53"/>
        <v>69763</v>
      </c>
      <c r="I195" s="45">
        <f t="shared" ca="1" si="43"/>
        <v>0</v>
      </c>
      <c r="J195" s="45">
        <f t="shared" ca="1" si="44"/>
        <v>0</v>
      </c>
      <c r="K195" s="45">
        <f t="shared" ca="1" si="45"/>
        <v>0</v>
      </c>
      <c r="L195" s="45"/>
      <c r="M195" s="45">
        <f t="shared" ca="1" si="54"/>
        <v>0</v>
      </c>
      <c r="N195" s="257">
        <f t="shared" ca="1" si="46"/>
        <v>0</v>
      </c>
      <c r="O195" s="23"/>
      <c r="P195" s="255">
        <f t="shared" ca="1" si="47"/>
        <v>0</v>
      </c>
      <c r="Q195" s="163">
        <f t="shared" ca="1" si="48"/>
        <v>0</v>
      </c>
      <c r="R195" s="164">
        <f ca="1">NPV(Q194,K195:$K$244) + ($A$13+$A$14+$A$15)/POWER(1+Q194,$A$28-D195+1)</f>
        <v>0</v>
      </c>
      <c r="S195" s="164">
        <f ca="1">NPV(Q195,K195:$K$244) + ($A$13+$A$14+$A$15)/POWER(1+Q195,$A$28-D195+1)</f>
        <v>0</v>
      </c>
      <c r="T195" s="45">
        <f t="shared" ca="1" si="49"/>
        <v>0</v>
      </c>
      <c r="U195" s="45">
        <f t="shared" ca="1" si="55"/>
        <v>0</v>
      </c>
      <c r="V195" s="45">
        <f t="shared" ca="1" si="56"/>
        <v>0</v>
      </c>
      <c r="W195" s="45">
        <f t="shared" ca="1" si="50"/>
        <v>0</v>
      </c>
      <c r="X195" s="25">
        <f t="shared" ca="1" si="39"/>
        <v>0</v>
      </c>
      <c r="Z195" s="28">
        <f t="shared" ca="1" si="57"/>
        <v>0</v>
      </c>
      <c r="AA195" s="233"/>
      <c r="AB195" s="45">
        <f t="shared" ca="1" si="51"/>
        <v>0</v>
      </c>
      <c r="AC195" s="45">
        <f t="shared" ca="1" si="40"/>
        <v>0</v>
      </c>
      <c r="AD195" s="25">
        <f t="shared" ca="1" si="41"/>
        <v>0</v>
      </c>
    </row>
    <row r="196" spans="4:30" x14ac:dyDescent="0.35">
      <c r="D196" s="20">
        <v>192</v>
      </c>
      <c r="E196" s="21">
        <f t="shared" ca="1" si="52"/>
        <v>70128</v>
      </c>
      <c r="F196" s="44">
        <f t="shared" ca="1" si="42"/>
        <v>70493</v>
      </c>
      <c r="G196" s="22" t="s">
        <v>119</v>
      </c>
      <c r="H196" s="44">
        <f t="shared" ca="1" si="53"/>
        <v>70128</v>
      </c>
      <c r="I196" s="45">
        <f t="shared" ca="1" si="43"/>
        <v>0</v>
      </c>
      <c r="J196" s="45">
        <f t="shared" ca="1" si="44"/>
        <v>0</v>
      </c>
      <c r="K196" s="45">
        <f t="shared" ca="1" si="45"/>
        <v>0</v>
      </c>
      <c r="L196" s="45"/>
      <c r="M196" s="45">
        <f t="shared" ca="1" si="54"/>
        <v>0</v>
      </c>
      <c r="N196" s="257">
        <f t="shared" ca="1" si="46"/>
        <v>0</v>
      </c>
      <c r="O196" s="23"/>
      <c r="P196" s="255">
        <f t="shared" ca="1" si="47"/>
        <v>0</v>
      </c>
      <c r="Q196" s="163">
        <f t="shared" ca="1" si="48"/>
        <v>0</v>
      </c>
      <c r="R196" s="164">
        <f ca="1">NPV(Q195,K196:$K$244) + ($A$13+$A$14+$A$15)/POWER(1+Q195,$A$28-D196+1)</f>
        <v>0</v>
      </c>
      <c r="S196" s="164">
        <f ca="1">NPV(Q196,K196:$K$244) + ($A$13+$A$14+$A$15)/POWER(1+Q196,$A$28-D196+1)</f>
        <v>0</v>
      </c>
      <c r="T196" s="45">
        <f t="shared" ca="1" si="49"/>
        <v>0</v>
      </c>
      <c r="U196" s="45">
        <f t="shared" ca="1" si="55"/>
        <v>0</v>
      </c>
      <c r="V196" s="45">
        <f t="shared" ca="1" si="56"/>
        <v>0</v>
      </c>
      <c r="W196" s="45">
        <f t="shared" ca="1" si="50"/>
        <v>0</v>
      </c>
      <c r="X196" s="25">
        <f t="shared" ref="X196:X244" ca="1" si="58">T196+W196+U196+V196</f>
        <v>0</v>
      </c>
      <c r="Z196" s="28">
        <f t="shared" ca="1" si="57"/>
        <v>0</v>
      </c>
      <c r="AA196" s="233"/>
      <c r="AB196" s="45">
        <f t="shared" ca="1" si="51"/>
        <v>0</v>
      </c>
      <c r="AC196" s="45">
        <f t="shared" ref="AC196:AC244" ca="1" si="59">W196</f>
        <v>0</v>
      </c>
      <c r="AD196" s="25">
        <f t="shared" ref="AD196:AD244" ca="1" si="60">Z196-AA196-AB196+AC196</f>
        <v>0</v>
      </c>
    </row>
    <row r="197" spans="4:30" x14ac:dyDescent="0.35">
      <c r="D197" s="20">
        <v>193</v>
      </c>
      <c r="E197" s="21">
        <f t="shared" ca="1" si="52"/>
        <v>70494</v>
      </c>
      <c r="F197" s="44">
        <f t="shared" ref="F197:F244" ca="1" si="61">E198-1</f>
        <v>70858</v>
      </c>
      <c r="G197" s="22" t="s">
        <v>119</v>
      </c>
      <c r="H197" s="44">
        <f t="shared" ca="1" si="53"/>
        <v>70494</v>
      </c>
      <c r="I197" s="45">
        <f t="shared" ref="I197:I244" ca="1" si="62">IF(D197&gt;$A$28,0,$A$9)</f>
        <v>0</v>
      </c>
      <c r="J197" s="45">
        <f t="shared" ref="J197:J244" ca="1" si="63">IF(D197&gt;$A$28,0,$A$10)</f>
        <v>0</v>
      </c>
      <c r="K197" s="45">
        <f t="shared" ref="K197:K244" ca="1" si="64">IF(D197&gt;$A$28,0,$A$11)</f>
        <v>0</v>
      </c>
      <c r="L197" s="45"/>
      <c r="M197" s="45">
        <f t="shared" ca="1" si="54"/>
        <v>0</v>
      </c>
      <c r="N197" s="257">
        <f t="shared" ref="N197:N244" ca="1" si="65">$A$6</f>
        <v>0</v>
      </c>
      <c r="O197" s="23"/>
      <c r="P197" s="255">
        <f t="shared" ref="P197:P244" ca="1" si="66">$A$7</f>
        <v>0</v>
      </c>
      <c r="Q197" s="163">
        <f t="shared" ref="Q197:Q244" ca="1" si="67">$A$8</f>
        <v>0</v>
      </c>
      <c r="R197" s="164">
        <f ca="1">NPV(Q196,K197:$K$244) + ($A$13+$A$14+$A$15)/POWER(1+Q196,$A$28-D197+1)</f>
        <v>0</v>
      </c>
      <c r="S197" s="164">
        <f ca="1">NPV(Q197,K197:$K$244) + ($A$13+$A$14+$A$15)/POWER(1+Q197,$A$28-D197+1)</f>
        <v>0</v>
      </c>
      <c r="T197" s="45">
        <f t="shared" ref="T197:T244" ca="1" si="68">IF(ISBLANK(G197),0,X196)</f>
        <v>0</v>
      </c>
      <c r="U197" s="45">
        <f t="shared" ca="1" si="55"/>
        <v>0</v>
      </c>
      <c r="V197" s="45">
        <f t="shared" ca="1" si="56"/>
        <v>0</v>
      </c>
      <c r="W197" s="45">
        <f t="shared" ref="W197:W244" ca="1" si="69">S197-R197</f>
        <v>0</v>
      </c>
      <c r="X197" s="25">
        <f t="shared" ca="1" si="58"/>
        <v>0</v>
      </c>
      <c r="Z197" s="28">
        <f t="shared" ca="1" si="57"/>
        <v>0</v>
      </c>
      <c r="AA197" s="233"/>
      <c r="AB197" s="45">
        <f t="shared" ref="AB197:AB244" ca="1" si="70">IFERROR(Z197/($A$42-D197+1),0)</f>
        <v>0</v>
      </c>
      <c r="AC197" s="45">
        <f t="shared" ca="1" si="59"/>
        <v>0</v>
      </c>
      <c r="AD197" s="25">
        <f t="shared" ca="1" si="60"/>
        <v>0</v>
      </c>
    </row>
    <row r="198" spans="4:30" x14ac:dyDescent="0.35">
      <c r="D198" s="20">
        <v>194</v>
      </c>
      <c r="E198" s="21">
        <f t="shared" ref="E198:E244" ca="1" si="71">EOMONTH(H198,0)</f>
        <v>70859</v>
      </c>
      <c r="F198" s="44">
        <f t="shared" ca="1" si="61"/>
        <v>71223</v>
      </c>
      <c r="G198" s="22" t="s">
        <v>119</v>
      </c>
      <c r="H198" s="44">
        <f t="shared" ref="H198:H244" ca="1" si="72">EDATE(H197,12)</f>
        <v>70859</v>
      </c>
      <c r="I198" s="45">
        <f t="shared" ca="1" si="62"/>
        <v>0</v>
      </c>
      <c r="J198" s="45">
        <f t="shared" ca="1" si="63"/>
        <v>0</v>
      </c>
      <c r="K198" s="45">
        <f t="shared" ca="1" si="64"/>
        <v>0</v>
      </c>
      <c r="L198" s="45"/>
      <c r="M198" s="45">
        <f t="shared" ref="M198:M244" ca="1" si="73">K198+L198</f>
        <v>0</v>
      </c>
      <c r="N198" s="257">
        <f t="shared" ca="1" si="65"/>
        <v>0</v>
      </c>
      <c r="O198" s="23"/>
      <c r="P198" s="255">
        <f t="shared" ca="1" si="66"/>
        <v>0</v>
      </c>
      <c r="Q198" s="163">
        <f t="shared" ca="1" si="67"/>
        <v>0</v>
      </c>
      <c r="R198" s="164">
        <f ca="1">NPV(Q197,K198:$K$244) + ($A$13+$A$14+$A$15)/POWER(1+Q197,$A$28-D198+1)</f>
        <v>0</v>
      </c>
      <c r="S198" s="164">
        <f ca="1">NPV(Q198,K198:$K$244) + ($A$13+$A$14+$A$15)/POWER(1+Q198,$A$28-D198+1)</f>
        <v>0</v>
      </c>
      <c r="T198" s="45">
        <f t="shared" ca="1" si="68"/>
        <v>0</v>
      </c>
      <c r="U198" s="45">
        <f t="shared" ref="U198:U244" ca="1" si="74">S198*Q198</f>
        <v>0</v>
      </c>
      <c r="V198" s="45">
        <f t="shared" ref="V198:V244" ca="1" si="75">-(K198+L198)</f>
        <v>0</v>
      </c>
      <c r="W198" s="45">
        <f t="shared" ca="1" si="69"/>
        <v>0</v>
      </c>
      <c r="X198" s="25">
        <f t="shared" ca="1" si="58"/>
        <v>0</v>
      </c>
      <c r="Z198" s="28">
        <f t="shared" ref="Z198:Z244" ca="1" si="76">AD197</f>
        <v>0</v>
      </c>
      <c r="AA198" s="233"/>
      <c r="AB198" s="45">
        <f t="shared" ca="1" si="70"/>
        <v>0</v>
      </c>
      <c r="AC198" s="45">
        <f t="shared" ca="1" si="59"/>
        <v>0</v>
      </c>
      <c r="AD198" s="25">
        <f t="shared" ca="1" si="60"/>
        <v>0</v>
      </c>
    </row>
    <row r="199" spans="4:30" x14ac:dyDescent="0.35">
      <c r="D199" s="20">
        <v>195</v>
      </c>
      <c r="E199" s="21">
        <f t="shared" ca="1" si="71"/>
        <v>71224</v>
      </c>
      <c r="F199" s="44">
        <f t="shared" ca="1" si="61"/>
        <v>71588</v>
      </c>
      <c r="G199" s="22" t="s">
        <v>119</v>
      </c>
      <c r="H199" s="44">
        <f t="shared" ca="1" si="72"/>
        <v>71224</v>
      </c>
      <c r="I199" s="45">
        <f t="shared" ca="1" si="62"/>
        <v>0</v>
      </c>
      <c r="J199" s="45">
        <f t="shared" ca="1" si="63"/>
        <v>0</v>
      </c>
      <c r="K199" s="45">
        <f t="shared" ca="1" si="64"/>
        <v>0</v>
      </c>
      <c r="L199" s="45"/>
      <c r="M199" s="45">
        <f t="shared" ca="1" si="73"/>
        <v>0</v>
      </c>
      <c r="N199" s="257">
        <f t="shared" ca="1" si="65"/>
        <v>0</v>
      </c>
      <c r="O199" s="23"/>
      <c r="P199" s="255">
        <f t="shared" ca="1" si="66"/>
        <v>0</v>
      </c>
      <c r="Q199" s="163">
        <f t="shared" ca="1" si="67"/>
        <v>0</v>
      </c>
      <c r="R199" s="164">
        <f ca="1">NPV(Q198,K199:$K$244) + ($A$13+$A$14+$A$15)/POWER(1+Q198,$A$28-D199+1)</f>
        <v>0</v>
      </c>
      <c r="S199" s="164">
        <f ca="1">NPV(Q199,K199:$K$244) + ($A$13+$A$14+$A$15)/POWER(1+Q199,$A$28-D199+1)</f>
        <v>0</v>
      </c>
      <c r="T199" s="45">
        <f t="shared" ca="1" si="68"/>
        <v>0</v>
      </c>
      <c r="U199" s="45">
        <f t="shared" ca="1" si="74"/>
        <v>0</v>
      </c>
      <c r="V199" s="45">
        <f t="shared" ca="1" si="75"/>
        <v>0</v>
      </c>
      <c r="W199" s="45">
        <f t="shared" ca="1" si="69"/>
        <v>0</v>
      </c>
      <c r="X199" s="25">
        <f t="shared" ca="1" si="58"/>
        <v>0</v>
      </c>
      <c r="Z199" s="28">
        <f t="shared" ca="1" si="76"/>
        <v>0</v>
      </c>
      <c r="AA199" s="233"/>
      <c r="AB199" s="45">
        <f t="shared" ca="1" si="70"/>
        <v>0</v>
      </c>
      <c r="AC199" s="45">
        <f t="shared" ca="1" si="59"/>
        <v>0</v>
      </c>
      <c r="AD199" s="25">
        <f t="shared" ca="1" si="60"/>
        <v>0</v>
      </c>
    </row>
    <row r="200" spans="4:30" x14ac:dyDescent="0.35">
      <c r="D200" s="20">
        <v>196</v>
      </c>
      <c r="E200" s="21">
        <f t="shared" ca="1" si="71"/>
        <v>71589</v>
      </c>
      <c r="F200" s="44">
        <f t="shared" ca="1" si="61"/>
        <v>71954</v>
      </c>
      <c r="G200" s="22" t="s">
        <v>119</v>
      </c>
      <c r="H200" s="44">
        <f t="shared" ca="1" si="72"/>
        <v>71589</v>
      </c>
      <c r="I200" s="45">
        <f t="shared" ca="1" si="62"/>
        <v>0</v>
      </c>
      <c r="J200" s="45">
        <f t="shared" ca="1" si="63"/>
        <v>0</v>
      </c>
      <c r="K200" s="45">
        <f t="shared" ca="1" si="64"/>
        <v>0</v>
      </c>
      <c r="L200" s="45"/>
      <c r="M200" s="45">
        <f t="shared" ca="1" si="73"/>
        <v>0</v>
      </c>
      <c r="N200" s="257">
        <f t="shared" ca="1" si="65"/>
        <v>0</v>
      </c>
      <c r="O200" s="23"/>
      <c r="P200" s="255">
        <f t="shared" ca="1" si="66"/>
        <v>0</v>
      </c>
      <c r="Q200" s="163">
        <f t="shared" ca="1" si="67"/>
        <v>0</v>
      </c>
      <c r="R200" s="164">
        <f ca="1">NPV(Q199,K200:$K$244) + ($A$13+$A$14+$A$15)/POWER(1+Q199,$A$28-D200+1)</f>
        <v>0</v>
      </c>
      <c r="S200" s="164">
        <f ca="1">NPV(Q200,K200:$K$244) + ($A$13+$A$14+$A$15)/POWER(1+Q200,$A$28-D200+1)</f>
        <v>0</v>
      </c>
      <c r="T200" s="45">
        <f t="shared" ca="1" si="68"/>
        <v>0</v>
      </c>
      <c r="U200" s="45">
        <f t="shared" ca="1" si="74"/>
        <v>0</v>
      </c>
      <c r="V200" s="45">
        <f t="shared" ca="1" si="75"/>
        <v>0</v>
      </c>
      <c r="W200" s="45">
        <f t="shared" ca="1" si="69"/>
        <v>0</v>
      </c>
      <c r="X200" s="25">
        <f t="shared" ca="1" si="58"/>
        <v>0</v>
      </c>
      <c r="Z200" s="28">
        <f t="shared" ca="1" si="76"/>
        <v>0</v>
      </c>
      <c r="AA200" s="233"/>
      <c r="AB200" s="45">
        <f t="shared" ca="1" si="70"/>
        <v>0</v>
      </c>
      <c r="AC200" s="45">
        <f t="shared" ca="1" si="59"/>
        <v>0</v>
      </c>
      <c r="AD200" s="25">
        <f t="shared" ca="1" si="60"/>
        <v>0</v>
      </c>
    </row>
    <row r="201" spans="4:30" x14ac:dyDescent="0.35">
      <c r="D201" s="20">
        <v>197</v>
      </c>
      <c r="E201" s="21">
        <f t="shared" ca="1" si="71"/>
        <v>71955</v>
      </c>
      <c r="F201" s="44">
        <f t="shared" ca="1" si="61"/>
        <v>72319</v>
      </c>
      <c r="G201" s="22" t="s">
        <v>119</v>
      </c>
      <c r="H201" s="44">
        <f t="shared" ca="1" si="72"/>
        <v>71955</v>
      </c>
      <c r="I201" s="45">
        <f t="shared" ca="1" si="62"/>
        <v>0</v>
      </c>
      <c r="J201" s="45">
        <f t="shared" ca="1" si="63"/>
        <v>0</v>
      </c>
      <c r="K201" s="45">
        <f t="shared" ca="1" si="64"/>
        <v>0</v>
      </c>
      <c r="L201" s="45"/>
      <c r="M201" s="45">
        <f t="shared" ca="1" si="73"/>
        <v>0</v>
      </c>
      <c r="N201" s="257">
        <f t="shared" ca="1" si="65"/>
        <v>0</v>
      </c>
      <c r="O201" s="23"/>
      <c r="P201" s="255">
        <f t="shared" ca="1" si="66"/>
        <v>0</v>
      </c>
      <c r="Q201" s="163">
        <f t="shared" ca="1" si="67"/>
        <v>0</v>
      </c>
      <c r="R201" s="164">
        <f ca="1">NPV(Q200,K201:$K$244) + ($A$13+$A$14+$A$15)/POWER(1+Q200,$A$28-D201+1)</f>
        <v>0</v>
      </c>
      <c r="S201" s="164">
        <f ca="1">NPV(Q201,K201:$K$244) + ($A$13+$A$14+$A$15)/POWER(1+Q201,$A$28-D201+1)</f>
        <v>0</v>
      </c>
      <c r="T201" s="45">
        <f t="shared" ca="1" si="68"/>
        <v>0</v>
      </c>
      <c r="U201" s="45">
        <f t="shared" ca="1" si="74"/>
        <v>0</v>
      </c>
      <c r="V201" s="45">
        <f t="shared" ca="1" si="75"/>
        <v>0</v>
      </c>
      <c r="W201" s="45">
        <f t="shared" ca="1" si="69"/>
        <v>0</v>
      </c>
      <c r="X201" s="25">
        <f t="shared" ca="1" si="58"/>
        <v>0</v>
      </c>
      <c r="Z201" s="28">
        <f t="shared" ca="1" si="76"/>
        <v>0</v>
      </c>
      <c r="AA201" s="233"/>
      <c r="AB201" s="45">
        <f t="shared" ca="1" si="70"/>
        <v>0</v>
      </c>
      <c r="AC201" s="45">
        <f t="shared" ca="1" si="59"/>
        <v>0</v>
      </c>
      <c r="AD201" s="25">
        <f t="shared" ca="1" si="60"/>
        <v>0</v>
      </c>
    </row>
    <row r="202" spans="4:30" x14ac:dyDescent="0.35">
      <c r="D202" s="20">
        <v>198</v>
      </c>
      <c r="E202" s="21">
        <f t="shared" ca="1" si="71"/>
        <v>72320</v>
      </c>
      <c r="F202" s="44">
        <f t="shared" ca="1" si="61"/>
        <v>72684</v>
      </c>
      <c r="G202" s="22" t="s">
        <v>119</v>
      </c>
      <c r="H202" s="44">
        <f t="shared" ca="1" si="72"/>
        <v>72320</v>
      </c>
      <c r="I202" s="45">
        <f t="shared" ca="1" si="62"/>
        <v>0</v>
      </c>
      <c r="J202" s="45">
        <f t="shared" ca="1" si="63"/>
        <v>0</v>
      </c>
      <c r="K202" s="45">
        <f t="shared" ca="1" si="64"/>
        <v>0</v>
      </c>
      <c r="L202" s="45"/>
      <c r="M202" s="45">
        <f t="shared" ca="1" si="73"/>
        <v>0</v>
      </c>
      <c r="N202" s="257">
        <f t="shared" ca="1" si="65"/>
        <v>0</v>
      </c>
      <c r="O202" s="23"/>
      <c r="P202" s="255">
        <f t="shared" ca="1" si="66"/>
        <v>0</v>
      </c>
      <c r="Q202" s="163">
        <f t="shared" ca="1" si="67"/>
        <v>0</v>
      </c>
      <c r="R202" s="164">
        <f ca="1">NPV(Q201,K202:$K$244) + ($A$13+$A$14+$A$15)/POWER(1+Q201,$A$28-D202+1)</f>
        <v>0</v>
      </c>
      <c r="S202" s="164">
        <f ca="1">NPV(Q202,K202:$K$244) + ($A$13+$A$14+$A$15)/POWER(1+Q202,$A$28-D202+1)</f>
        <v>0</v>
      </c>
      <c r="T202" s="45">
        <f t="shared" ca="1" si="68"/>
        <v>0</v>
      </c>
      <c r="U202" s="45">
        <f t="shared" ca="1" si="74"/>
        <v>0</v>
      </c>
      <c r="V202" s="45">
        <f t="shared" ca="1" si="75"/>
        <v>0</v>
      </c>
      <c r="W202" s="45">
        <f t="shared" ca="1" si="69"/>
        <v>0</v>
      </c>
      <c r="X202" s="25">
        <f t="shared" ca="1" si="58"/>
        <v>0</v>
      </c>
      <c r="Z202" s="28">
        <f t="shared" ca="1" si="76"/>
        <v>0</v>
      </c>
      <c r="AA202" s="233"/>
      <c r="AB202" s="45">
        <f t="shared" ca="1" si="70"/>
        <v>0</v>
      </c>
      <c r="AC202" s="45">
        <f t="shared" ca="1" si="59"/>
        <v>0</v>
      </c>
      <c r="AD202" s="25">
        <f t="shared" ca="1" si="60"/>
        <v>0</v>
      </c>
    </row>
    <row r="203" spans="4:30" x14ac:dyDescent="0.35">
      <c r="D203" s="20">
        <v>199</v>
      </c>
      <c r="E203" s="21">
        <f t="shared" ca="1" si="71"/>
        <v>72685</v>
      </c>
      <c r="F203" s="44">
        <f t="shared" ca="1" si="61"/>
        <v>73049</v>
      </c>
      <c r="G203" s="22" t="s">
        <v>119</v>
      </c>
      <c r="H203" s="44">
        <f t="shared" ca="1" si="72"/>
        <v>72685</v>
      </c>
      <c r="I203" s="45">
        <f t="shared" ca="1" si="62"/>
        <v>0</v>
      </c>
      <c r="J203" s="45">
        <f t="shared" ca="1" si="63"/>
        <v>0</v>
      </c>
      <c r="K203" s="45">
        <f t="shared" ca="1" si="64"/>
        <v>0</v>
      </c>
      <c r="L203" s="45"/>
      <c r="M203" s="45">
        <f t="shared" ca="1" si="73"/>
        <v>0</v>
      </c>
      <c r="N203" s="257">
        <f t="shared" ca="1" si="65"/>
        <v>0</v>
      </c>
      <c r="O203" s="23"/>
      <c r="P203" s="255">
        <f t="shared" ca="1" si="66"/>
        <v>0</v>
      </c>
      <c r="Q203" s="163">
        <f t="shared" ca="1" si="67"/>
        <v>0</v>
      </c>
      <c r="R203" s="164">
        <f ca="1">NPV(Q202,K203:$K$244) + ($A$13+$A$14+$A$15)/POWER(1+Q202,$A$28-D203+1)</f>
        <v>0</v>
      </c>
      <c r="S203" s="164">
        <f ca="1">NPV(Q203,K203:$K$244) + ($A$13+$A$14+$A$15)/POWER(1+Q203,$A$28-D203+1)</f>
        <v>0</v>
      </c>
      <c r="T203" s="45">
        <f t="shared" ca="1" si="68"/>
        <v>0</v>
      </c>
      <c r="U203" s="45">
        <f t="shared" ca="1" si="74"/>
        <v>0</v>
      </c>
      <c r="V203" s="45">
        <f t="shared" ca="1" si="75"/>
        <v>0</v>
      </c>
      <c r="W203" s="45">
        <f t="shared" ca="1" si="69"/>
        <v>0</v>
      </c>
      <c r="X203" s="25">
        <f t="shared" ca="1" si="58"/>
        <v>0</v>
      </c>
      <c r="Z203" s="28">
        <f t="shared" ca="1" si="76"/>
        <v>0</v>
      </c>
      <c r="AA203" s="233"/>
      <c r="AB203" s="45">
        <f t="shared" ca="1" si="70"/>
        <v>0</v>
      </c>
      <c r="AC203" s="45">
        <f t="shared" ca="1" si="59"/>
        <v>0</v>
      </c>
      <c r="AD203" s="25">
        <f t="shared" ca="1" si="60"/>
        <v>0</v>
      </c>
    </row>
    <row r="204" spans="4:30" x14ac:dyDescent="0.35">
      <c r="D204" s="20">
        <v>200</v>
      </c>
      <c r="E204" s="21">
        <f t="shared" ca="1" si="71"/>
        <v>73050</v>
      </c>
      <c r="F204" s="44">
        <f t="shared" ca="1" si="61"/>
        <v>73414</v>
      </c>
      <c r="G204" s="22" t="s">
        <v>119</v>
      </c>
      <c r="H204" s="44">
        <f t="shared" ca="1" si="72"/>
        <v>73050</v>
      </c>
      <c r="I204" s="45">
        <f t="shared" ca="1" si="62"/>
        <v>0</v>
      </c>
      <c r="J204" s="45">
        <f t="shared" ca="1" si="63"/>
        <v>0</v>
      </c>
      <c r="K204" s="45">
        <f t="shared" ca="1" si="64"/>
        <v>0</v>
      </c>
      <c r="L204" s="45"/>
      <c r="M204" s="45">
        <f t="shared" ca="1" si="73"/>
        <v>0</v>
      </c>
      <c r="N204" s="257">
        <f t="shared" ca="1" si="65"/>
        <v>0</v>
      </c>
      <c r="O204" s="23"/>
      <c r="P204" s="255">
        <f t="shared" ca="1" si="66"/>
        <v>0</v>
      </c>
      <c r="Q204" s="163">
        <f t="shared" ca="1" si="67"/>
        <v>0</v>
      </c>
      <c r="R204" s="164">
        <f ca="1">NPV(Q203,K204:$K$244) + ($A$13+$A$14+$A$15)/POWER(1+Q203,$A$28-D204+1)</f>
        <v>0</v>
      </c>
      <c r="S204" s="164">
        <f ca="1">NPV(Q204,K204:$K$244) + ($A$13+$A$14+$A$15)/POWER(1+Q204,$A$28-D204+1)</f>
        <v>0</v>
      </c>
      <c r="T204" s="45">
        <f t="shared" ca="1" si="68"/>
        <v>0</v>
      </c>
      <c r="U204" s="45">
        <f t="shared" ca="1" si="74"/>
        <v>0</v>
      </c>
      <c r="V204" s="45">
        <f t="shared" ca="1" si="75"/>
        <v>0</v>
      </c>
      <c r="W204" s="45">
        <f t="shared" ca="1" si="69"/>
        <v>0</v>
      </c>
      <c r="X204" s="25">
        <f t="shared" ca="1" si="58"/>
        <v>0</v>
      </c>
      <c r="Z204" s="28">
        <f t="shared" ca="1" si="76"/>
        <v>0</v>
      </c>
      <c r="AA204" s="233"/>
      <c r="AB204" s="45">
        <f t="shared" ca="1" si="70"/>
        <v>0</v>
      </c>
      <c r="AC204" s="45">
        <f t="shared" ca="1" si="59"/>
        <v>0</v>
      </c>
      <c r="AD204" s="25">
        <f t="shared" ca="1" si="60"/>
        <v>0</v>
      </c>
    </row>
    <row r="205" spans="4:30" x14ac:dyDescent="0.35">
      <c r="D205" s="20">
        <v>201</v>
      </c>
      <c r="E205" s="21">
        <f t="shared" ca="1" si="71"/>
        <v>73415</v>
      </c>
      <c r="F205" s="44">
        <f t="shared" ca="1" si="61"/>
        <v>73779</v>
      </c>
      <c r="G205" s="22" t="s">
        <v>119</v>
      </c>
      <c r="H205" s="44">
        <f t="shared" ca="1" si="72"/>
        <v>73415</v>
      </c>
      <c r="I205" s="45">
        <f t="shared" ca="1" si="62"/>
        <v>0</v>
      </c>
      <c r="J205" s="45">
        <f t="shared" ca="1" si="63"/>
        <v>0</v>
      </c>
      <c r="K205" s="45">
        <f t="shared" ca="1" si="64"/>
        <v>0</v>
      </c>
      <c r="L205" s="45"/>
      <c r="M205" s="45">
        <f t="shared" ca="1" si="73"/>
        <v>0</v>
      </c>
      <c r="N205" s="257">
        <f t="shared" ca="1" si="65"/>
        <v>0</v>
      </c>
      <c r="O205" s="23"/>
      <c r="P205" s="255">
        <f t="shared" ca="1" si="66"/>
        <v>0</v>
      </c>
      <c r="Q205" s="163">
        <f t="shared" ca="1" si="67"/>
        <v>0</v>
      </c>
      <c r="R205" s="164">
        <f ca="1">NPV(Q204,K205:$K$244) + ($A$13+$A$14+$A$15)/POWER(1+Q204,$A$28-D205+1)</f>
        <v>0</v>
      </c>
      <c r="S205" s="164">
        <f ca="1">NPV(Q205,K205:$K$244) + ($A$13+$A$14+$A$15)/POWER(1+Q205,$A$28-D205+1)</f>
        <v>0</v>
      </c>
      <c r="T205" s="45">
        <f t="shared" ca="1" si="68"/>
        <v>0</v>
      </c>
      <c r="U205" s="45">
        <f t="shared" ca="1" si="74"/>
        <v>0</v>
      </c>
      <c r="V205" s="45">
        <f t="shared" ca="1" si="75"/>
        <v>0</v>
      </c>
      <c r="W205" s="45">
        <f t="shared" ca="1" si="69"/>
        <v>0</v>
      </c>
      <c r="X205" s="25">
        <f t="shared" ca="1" si="58"/>
        <v>0</v>
      </c>
      <c r="Z205" s="28">
        <f t="shared" ca="1" si="76"/>
        <v>0</v>
      </c>
      <c r="AA205" s="233"/>
      <c r="AB205" s="45">
        <f t="shared" ca="1" si="70"/>
        <v>0</v>
      </c>
      <c r="AC205" s="45">
        <f t="shared" ca="1" si="59"/>
        <v>0</v>
      </c>
      <c r="AD205" s="25">
        <f t="shared" ca="1" si="60"/>
        <v>0</v>
      </c>
    </row>
    <row r="206" spans="4:30" x14ac:dyDescent="0.35">
      <c r="D206" s="20">
        <v>202</v>
      </c>
      <c r="E206" s="21">
        <f t="shared" ca="1" si="71"/>
        <v>73780</v>
      </c>
      <c r="F206" s="44">
        <f t="shared" ca="1" si="61"/>
        <v>74144</v>
      </c>
      <c r="G206" s="22" t="s">
        <v>119</v>
      </c>
      <c r="H206" s="44">
        <f t="shared" ca="1" si="72"/>
        <v>73780</v>
      </c>
      <c r="I206" s="45">
        <f t="shared" ca="1" si="62"/>
        <v>0</v>
      </c>
      <c r="J206" s="45">
        <f t="shared" ca="1" si="63"/>
        <v>0</v>
      </c>
      <c r="K206" s="45">
        <f t="shared" ca="1" si="64"/>
        <v>0</v>
      </c>
      <c r="L206" s="45"/>
      <c r="M206" s="45">
        <f t="shared" ca="1" si="73"/>
        <v>0</v>
      </c>
      <c r="N206" s="257">
        <f t="shared" ca="1" si="65"/>
        <v>0</v>
      </c>
      <c r="O206" s="23"/>
      <c r="P206" s="255">
        <f t="shared" ca="1" si="66"/>
        <v>0</v>
      </c>
      <c r="Q206" s="163">
        <f t="shared" ca="1" si="67"/>
        <v>0</v>
      </c>
      <c r="R206" s="164">
        <f ca="1">NPV(Q205,K206:$K$244) + ($A$13+$A$14+$A$15)/POWER(1+Q205,$A$28-D206+1)</f>
        <v>0</v>
      </c>
      <c r="S206" s="164">
        <f ca="1">NPV(Q206,K206:$K$244) + ($A$13+$A$14+$A$15)/POWER(1+Q206,$A$28-D206+1)</f>
        <v>0</v>
      </c>
      <c r="T206" s="45">
        <f t="shared" ca="1" si="68"/>
        <v>0</v>
      </c>
      <c r="U206" s="45">
        <f t="shared" ca="1" si="74"/>
        <v>0</v>
      </c>
      <c r="V206" s="45">
        <f t="shared" ca="1" si="75"/>
        <v>0</v>
      </c>
      <c r="W206" s="45">
        <f t="shared" ca="1" si="69"/>
        <v>0</v>
      </c>
      <c r="X206" s="25">
        <f t="shared" ca="1" si="58"/>
        <v>0</v>
      </c>
      <c r="Z206" s="28">
        <f t="shared" ca="1" si="76"/>
        <v>0</v>
      </c>
      <c r="AA206" s="233"/>
      <c r="AB206" s="45">
        <f t="shared" ca="1" si="70"/>
        <v>0</v>
      </c>
      <c r="AC206" s="45">
        <f t="shared" ca="1" si="59"/>
        <v>0</v>
      </c>
      <c r="AD206" s="25">
        <f t="shared" ca="1" si="60"/>
        <v>0</v>
      </c>
    </row>
    <row r="207" spans="4:30" x14ac:dyDescent="0.35">
      <c r="D207" s="20">
        <v>203</v>
      </c>
      <c r="E207" s="21">
        <f t="shared" ca="1" si="71"/>
        <v>74145</v>
      </c>
      <c r="F207" s="44">
        <f t="shared" ca="1" si="61"/>
        <v>74509</v>
      </c>
      <c r="G207" s="22" t="s">
        <v>119</v>
      </c>
      <c r="H207" s="44">
        <f t="shared" ca="1" si="72"/>
        <v>74145</v>
      </c>
      <c r="I207" s="45">
        <f t="shared" ca="1" si="62"/>
        <v>0</v>
      </c>
      <c r="J207" s="45">
        <f t="shared" ca="1" si="63"/>
        <v>0</v>
      </c>
      <c r="K207" s="45">
        <f t="shared" ca="1" si="64"/>
        <v>0</v>
      </c>
      <c r="L207" s="45"/>
      <c r="M207" s="45">
        <f t="shared" ca="1" si="73"/>
        <v>0</v>
      </c>
      <c r="N207" s="257">
        <f t="shared" ca="1" si="65"/>
        <v>0</v>
      </c>
      <c r="O207" s="23"/>
      <c r="P207" s="255">
        <f t="shared" ca="1" si="66"/>
        <v>0</v>
      </c>
      <c r="Q207" s="163">
        <f t="shared" ca="1" si="67"/>
        <v>0</v>
      </c>
      <c r="R207" s="164">
        <f ca="1">NPV(Q206,K207:$K$244) + ($A$13+$A$14+$A$15)/POWER(1+Q206,$A$28-D207+1)</f>
        <v>0</v>
      </c>
      <c r="S207" s="164">
        <f ca="1">NPV(Q207,K207:$K$244) + ($A$13+$A$14+$A$15)/POWER(1+Q207,$A$28-D207+1)</f>
        <v>0</v>
      </c>
      <c r="T207" s="45">
        <f t="shared" ca="1" si="68"/>
        <v>0</v>
      </c>
      <c r="U207" s="45">
        <f t="shared" ca="1" si="74"/>
        <v>0</v>
      </c>
      <c r="V207" s="45">
        <f t="shared" ca="1" si="75"/>
        <v>0</v>
      </c>
      <c r="W207" s="45">
        <f t="shared" ca="1" si="69"/>
        <v>0</v>
      </c>
      <c r="X207" s="25">
        <f t="shared" ca="1" si="58"/>
        <v>0</v>
      </c>
      <c r="Z207" s="28">
        <f t="shared" ca="1" si="76"/>
        <v>0</v>
      </c>
      <c r="AA207" s="233"/>
      <c r="AB207" s="45">
        <f t="shared" ca="1" si="70"/>
        <v>0</v>
      </c>
      <c r="AC207" s="45">
        <f t="shared" ca="1" si="59"/>
        <v>0</v>
      </c>
      <c r="AD207" s="25">
        <f t="shared" ca="1" si="60"/>
        <v>0</v>
      </c>
    </row>
    <row r="208" spans="4:30" x14ac:dyDescent="0.35">
      <c r="D208" s="20">
        <v>204</v>
      </c>
      <c r="E208" s="21">
        <f t="shared" ca="1" si="71"/>
        <v>74510</v>
      </c>
      <c r="F208" s="44">
        <f t="shared" ca="1" si="61"/>
        <v>74875</v>
      </c>
      <c r="G208" s="22" t="s">
        <v>119</v>
      </c>
      <c r="H208" s="44">
        <f t="shared" ca="1" si="72"/>
        <v>74510</v>
      </c>
      <c r="I208" s="45">
        <f t="shared" ca="1" si="62"/>
        <v>0</v>
      </c>
      <c r="J208" s="45">
        <f t="shared" ca="1" si="63"/>
        <v>0</v>
      </c>
      <c r="K208" s="45">
        <f t="shared" ca="1" si="64"/>
        <v>0</v>
      </c>
      <c r="L208" s="45"/>
      <c r="M208" s="45">
        <f t="shared" ca="1" si="73"/>
        <v>0</v>
      </c>
      <c r="N208" s="257">
        <f t="shared" ca="1" si="65"/>
        <v>0</v>
      </c>
      <c r="O208" s="23"/>
      <c r="P208" s="255">
        <f t="shared" ca="1" si="66"/>
        <v>0</v>
      </c>
      <c r="Q208" s="163">
        <f t="shared" ca="1" si="67"/>
        <v>0</v>
      </c>
      <c r="R208" s="164">
        <f ca="1">NPV(Q207,K208:$K$244) + ($A$13+$A$14+$A$15)/POWER(1+Q207,$A$28-D208+1)</f>
        <v>0</v>
      </c>
      <c r="S208" s="164">
        <f ca="1">NPV(Q208,K208:$K$244) + ($A$13+$A$14+$A$15)/POWER(1+Q208,$A$28-D208+1)</f>
        <v>0</v>
      </c>
      <c r="T208" s="45">
        <f t="shared" ca="1" si="68"/>
        <v>0</v>
      </c>
      <c r="U208" s="45">
        <f t="shared" ca="1" si="74"/>
        <v>0</v>
      </c>
      <c r="V208" s="45">
        <f t="shared" ca="1" si="75"/>
        <v>0</v>
      </c>
      <c r="W208" s="45">
        <f t="shared" ca="1" si="69"/>
        <v>0</v>
      </c>
      <c r="X208" s="25">
        <f t="shared" ca="1" si="58"/>
        <v>0</v>
      </c>
      <c r="Z208" s="28">
        <f t="shared" ca="1" si="76"/>
        <v>0</v>
      </c>
      <c r="AA208" s="233"/>
      <c r="AB208" s="45">
        <f t="shared" ca="1" si="70"/>
        <v>0</v>
      </c>
      <c r="AC208" s="45">
        <f t="shared" ca="1" si="59"/>
        <v>0</v>
      </c>
      <c r="AD208" s="25">
        <f t="shared" ca="1" si="60"/>
        <v>0</v>
      </c>
    </row>
    <row r="209" spans="4:30" x14ac:dyDescent="0.35">
      <c r="D209" s="20">
        <v>205</v>
      </c>
      <c r="E209" s="21">
        <f t="shared" ca="1" si="71"/>
        <v>74876</v>
      </c>
      <c r="F209" s="44">
        <f t="shared" ca="1" si="61"/>
        <v>75240</v>
      </c>
      <c r="G209" s="22" t="s">
        <v>119</v>
      </c>
      <c r="H209" s="44">
        <f t="shared" ca="1" si="72"/>
        <v>74876</v>
      </c>
      <c r="I209" s="45">
        <f t="shared" ca="1" si="62"/>
        <v>0</v>
      </c>
      <c r="J209" s="45">
        <f t="shared" ca="1" si="63"/>
        <v>0</v>
      </c>
      <c r="K209" s="45">
        <f t="shared" ca="1" si="64"/>
        <v>0</v>
      </c>
      <c r="L209" s="45"/>
      <c r="M209" s="45">
        <f t="shared" ca="1" si="73"/>
        <v>0</v>
      </c>
      <c r="N209" s="257">
        <f t="shared" ca="1" si="65"/>
        <v>0</v>
      </c>
      <c r="O209" s="23"/>
      <c r="P209" s="255">
        <f t="shared" ca="1" si="66"/>
        <v>0</v>
      </c>
      <c r="Q209" s="163">
        <f t="shared" ca="1" si="67"/>
        <v>0</v>
      </c>
      <c r="R209" s="164">
        <f ca="1">NPV(Q208,K209:$K$244) + ($A$13+$A$14+$A$15)/POWER(1+Q208,$A$28-D209+1)</f>
        <v>0</v>
      </c>
      <c r="S209" s="164">
        <f ca="1">NPV(Q209,K209:$K$244) + ($A$13+$A$14+$A$15)/POWER(1+Q209,$A$28-D209+1)</f>
        <v>0</v>
      </c>
      <c r="T209" s="45">
        <f t="shared" ca="1" si="68"/>
        <v>0</v>
      </c>
      <c r="U209" s="45">
        <f t="shared" ca="1" si="74"/>
        <v>0</v>
      </c>
      <c r="V209" s="45">
        <f t="shared" ca="1" si="75"/>
        <v>0</v>
      </c>
      <c r="W209" s="45">
        <f t="shared" ca="1" si="69"/>
        <v>0</v>
      </c>
      <c r="X209" s="25">
        <f t="shared" ca="1" si="58"/>
        <v>0</v>
      </c>
      <c r="Z209" s="28">
        <f t="shared" ca="1" si="76"/>
        <v>0</v>
      </c>
      <c r="AA209" s="233"/>
      <c r="AB209" s="45">
        <f t="shared" ca="1" si="70"/>
        <v>0</v>
      </c>
      <c r="AC209" s="45">
        <f t="shared" ca="1" si="59"/>
        <v>0</v>
      </c>
      <c r="AD209" s="25">
        <f t="shared" ca="1" si="60"/>
        <v>0</v>
      </c>
    </row>
    <row r="210" spans="4:30" x14ac:dyDescent="0.35">
      <c r="D210" s="20">
        <v>206</v>
      </c>
      <c r="E210" s="21">
        <f t="shared" ca="1" si="71"/>
        <v>75241</v>
      </c>
      <c r="F210" s="44">
        <f t="shared" ca="1" si="61"/>
        <v>75605</v>
      </c>
      <c r="G210" s="22" t="s">
        <v>119</v>
      </c>
      <c r="H210" s="44">
        <f t="shared" ca="1" si="72"/>
        <v>75241</v>
      </c>
      <c r="I210" s="45">
        <f t="shared" ca="1" si="62"/>
        <v>0</v>
      </c>
      <c r="J210" s="45">
        <f t="shared" ca="1" si="63"/>
        <v>0</v>
      </c>
      <c r="K210" s="45">
        <f t="shared" ca="1" si="64"/>
        <v>0</v>
      </c>
      <c r="L210" s="45"/>
      <c r="M210" s="45">
        <f t="shared" ca="1" si="73"/>
        <v>0</v>
      </c>
      <c r="N210" s="257">
        <f t="shared" ca="1" si="65"/>
        <v>0</v>
      </c>
      <c r="O210" s="23"/>
      <c r="P210" s="255">
        <f t="shared" ca="1" si="66"/>
        <v>0</v>
      </c>
      <c r="Q210" s="163">
        <f t="shared" ca="1" si="67"/>
        <v>0</v>
      </c>
      <c r="R210" s="164">
        <f ca="1">NPV(Q209,K210:$K$244) + ($A$13+$A$14+$A$15)/POWER(1+Q209,$A$28-D210+1)</f>
        <v>0</v>
      </c>
      <c r="S210" s="164">
        <f ca="1">NPV(Q210,K210:$K$244) + ($A$13+$A$14+$A$15)/POWER(1+Q210,$A$28-D210+1)</f>
        <v>0</v>
      </c>
      <c r="T210" s="45">
        <f t="shared" ca="1" si="68"/>
        <v>0</v>
      </c>
      <c r="U210" s="45">
        <f t="shared" ca="1" si="74"/>
        <v>0</v>
      </c>
      <c r="V210" s="45">
        <f t="shared" ca="1" si="75"/>
        <v>0</v>
      </c>
      <c r="W210" s="45">
        <f t="shared" ca="1" si="69"/>
        <v>0</v>
      </c>
      <c r="X210" s="25">
        <f t="shared" ca="1" si="58"/>
        <v>0</v>
      </c>
      <c r="Z210" s="28">
        <f t="shared" ca="1" si="76"/>
        <v>0</v>
      </c>
      <c r="AA210" s="233"/>
      <c r="AB210" s="45">
        <f t="shared" ca="1" si="70"/>
        <v>0</v>
      </c>
      <c r="AC210" s="45">
        <f t="shared" ca="1" si="59"/>
        <v>0</v>
      </c>
      <c r="AD210" s="25">
        <f t="shared" ca="1" si="60"/>
        <v>0</v>
      </c>
    </row>
    <row r="211" spans="4:30" x14ac:dyDescent="0.35">
      <c r="D211" s="20">
        <v>207</v>
      </c>
      <c r="E211" s="21">
        <f t="shared" ca="1" si="71"/>
        <v>75606</v>
      </c>
      <c r="F211" s="44">
        <f t="shared" ca="1" si="61"/>
        <v>75970</v>
      </c>
      <c r="G211" s="22" t="s">
        <v>119</v>
      </c>
      <c r="H211" s="44">
        <f t="shared" ca="1" si="72"/>
        <v>75606</v>
      </c>
      <c r="I211" s="45">
        <f t="shared" ca="1" si="62"/>
        <v>0</v>
      </c>
      <c r="J211" s="45">
        <f t="shared" ca="1" si="63"/>
        <v>0</v>
      </c>
      <c r="K211" s="45">
        <f t="shared" ca="1" si="64"/>
        <v>0</v>
      </c>
      <c r="L211" s="45"/>
      <c r="M211" s="45">
        <f t="shared" ca="1" si="73"/>
        <v>0</v>
      </c>
      <c r="N211" s="257">
        <f t="shared" ca="1" si="65"/>
        <v>0</v>
      </c>
      <c r="O211" s="23"/>
      <c r="P211" s="255">
        <f t="shared" ca="1" si="66"/>
        <v>0</v>
      </c>
      <c r="Q211" s="163">
        <f t="shared" ca="1" si="67"/>
        <v>0</v>
      </c>
      <c r="R211" s="164">
        <f ca="1">NPV(Q210,K211:$K$244) + ($A$13+$A$14+$A$15)/POWER(1+Q210,$A$28-D211+1)</f>
        <v>0</v>
      </c>
      <c r="S211" s="164">
        <f ca="1">NPV(Q211,K211:$K$244) + ($A$13+$A$14+$A$15)/POWER(1+Q211,$A$28-D211+1)</f>
        <v>0</v>
      </c>
      <c r="T211" s="45">
        <f t="shared" ca="1" si="68"/>
        <v>0</v>
      </c>
      <c r="U211" s="45">
        <f t="shared" ca="1" si="74"/>
        <v>0</v>
      </c>
      <c r="V211" s="45">
        <f t="shared" ca="1" si="75"/>
        <v>0</v>
      </c>
      <c r="W211" s="45">
        <f t="shared" ca="1" si="69"/>
        <v>0</v>
      </c>
      <c r="X211" s="25">
        <f t="shared" ca="1" si="58"/>
        <v>0</v>
      </c>
      <c r="Z211" s="28">
        <f t="shared" ca="1" si="76"/>
        <v>0</v>
      </c>
      <c r="AA211" s="233"/>
      <c r="AB211" s="45">
        <f t="shared" ca="1" si="70"/>
        <v>0</v>
      </c>
      <c r="AC211" s="45">
        <f t="shared" ca="1" si="59"/>
        <v>0</v>
      </c>
      <c r="AD211" s="25">
        <f t="shared" ca="1" si="60"/>
        <v>0</v>
      </c>
    </row>
    <row r="212" spans="4:30" x14ac:dyDescent="0.35">
      <c r="D212" s="20">
        <v>208</v>
      </c>
      <c r="E212" s="21">
        <f t="shared" ca="1" si="71"/>
        <v>75971</v>
      </c>
      <c r="F212" s="44">
        <f t="shared" ca="1" si="61"/>
        <v>76336</v>
      </c>
      <c r="G212" s="22" t="s">
        <v>119</v>
      </c>
      <c r="H212" s="44">
        <f t="shared" ca="1" si="72"/>
        <v>75971</v>
      </c>
      <c r="I212" s="45">
        <f t="shared" ca="1" si="62"/>
        <v>0</v>
      </c>
      <c r="J212" s="45">
        <f t="shared" ca="1" si="63"/>
        <v>0</v>
      </c>
      <c r="K212" s="45">
        <f t="shared" ca="1" si="64"/>
        <v>0</v>
      </c>
      <c r="L212" s="45"/>
      <c r="M212" s="45">
        <f t="shared" ca="1" si="73"/>
        <v>0</v>
      </c>
      <c r="N212" s="257">
        <f t="shared" ca="1" si="65"/>
        <v>0</v>
      </c>
      <c r="O212" s="23"/>
      <c r="P212" s="255">
        <f t="shared" ca="1" si="66"/>
        <v>0</v>
      </c>
      <c r="Q212" s="163">
        <f t="shared" ca="1" si="67"/>
        <v>0</v>
      </c>
      <c r="R212" s="164">
        <f ca="1">NPV(Q211,K212:$K$244) + ($A$13+$A$14+$A$15)/POWER(1+Q211,$A$28-D212+1)</f>
        <v>0</v>
      </c>
      <c r="S212" s="164">
        <f ca="1">NPV(Q212,K212:$K$244) + ($A$13+$A$14+$A$15)/POWER(1+Q212,$A$28-D212+1)</f>
        <v>0</v>
      </c>
      <c r="T212" s="45">
        <f t="shared" ca="1" si="68"/>
        <v>0</v>
      </c>
      <c r="U212" s="45">
        <f t="shared" ca="1" si="74"/>
        <v>0</v>
      </c>
      <c r="V212" s="45">
        <f t="shared" ca="1" si="75"/>
        <v>0</v>
      </c>
      <c r="W212" s="45">
        <f t="shared" ca="1" si="69"/>
        <v>0</v>
      </c>
      <c r="X212" s="25">
        <f t="shared" ca="1" si="58"/>
        <v>0</v>
      </c>
      <c r="Z212" s="28">
        <f t="shared" ca="1" si="76"/>
        <v>0</v>
      </c>
      <c r="AA212" s="233"/>
      <c r="AB212" s="45">
        <f t="shared" ca="1" si="70"/>
        <v>0</v>
      </c>
      <c r="AC212" s="45">
        <f t="shared" ca="1" si="59"/>
        <v>0</v>
      </c>
      <c r="AD212" s="25">
        <f t="shared" ca="1" si="60"/>
        <v>0</v>
      </c>
    </row>
    <row r="213" spans="4:30" x14ac:dyDescent="0.35">
      <c r="D213" s="20">
        <v>209</v>
      </c>
      <c r="E213" s="21">
        <f t="shared" ca="1" si="71"/>
        <v>76337</v>
      </c>
      <c r="F213" s="44">
        <f t="shared" ca="1" si="61"/>
        <v>76701</v>
      </c>
      <c r="G213" s="22" t="s">
        <v>119</v>
      </c>
      <c r="H213" s="44">
        <f t="shared" ca="1" si="72"/>
        <v>76337</v>
      </c>
      <c r="I213" s="45">
        <f t="shared" ca="1" si="62"/>
        <v>0</v>
      </c>
      <c r="J213" s="45">
        <f t="shared" ca="1" si="63"/>
        <v>0</v>
      </c>
      <c r="K213" s="45">
        <f t="shared" ca="1" si="64"/>
        <v>0</v>
      </c>
      <c r="L213" s="45"/>
      <c r="M213" s="45">
        <f t="shared" ca="1" si="73"/>
        <v>0</v>
      </c>
      <c r="N213" s="257">
        <f t="shared" ca="1" si="65"/>
        <v>0</v>
      </c>
      <c r="O213" s="23"/>
      <c r="P213" s="255">
        <f t="shared" ca="1" si="66"/>
        <v>0</v>
      </c>
      <c r="Q213" s="163">
        <f t="shared" ca="1" si="67"/>
        <v>0</v>
      </c>
      <c r="R213" s="164">
        <f ca="1">NPV(Q212,K213:$K$244) + ($A$13+$A$14+$A$15)/POWER(1+Q212,$A$28-D213+1)</f>
        <v>0</v>
      </c>
      <c r="S213" s="164">
        <f ca="1">NPV(Q213,K213:$K$244) + ($A$13+$A$14+$A$15)/POWER(1+Q213,$A$28-D213+1)</f>
        <v>0</v>
      </c>
      <c r="T213" s="45">
        <f t="shared" ca="1" si="68"/>
        <v>0</v>
      </c>
      <c r="U213" s="45">
        <f t="shared" ca="1" si="74"/>
        <v>0</v>
      </c>
      <c r="V213" s="45">
        <f t="shared" ca="1" si="75"/>
        <v>0</v>
      </c>
      <c r="W213" s="45">
        <f t="shared" ca="1" si="69"/>
        <v>0</v>
      </c>
      <c r="X213" s="25">
        <f t="shared" ca="1" si="58"/>
        <v>0</v>
      </c>
      <c r="Z213" s="28">
        <f t="shared" ca="1" si="76"/>
        <v>0</v>
      </c>
      <c r="AA213" s="233"/>
      <c r="AB213" s="45">
        <f t="shared" ca="1" si="70"/>
        <v>0</v>
      </c>
      <c r="AC213" s="45">
        <f t="shared" ca="1" si="59"/>
        <v>0</v>
      </c>
      <c r="AD213" s="25">
        <f t="shared" ca="1" si="60"/>
        <v>0</v>
      </c>
    </row>
    <row r="214" spans="4:30" x14ac:dyDescent="0.35">
      <c r="D214" s="20">
        <v>210</v>
      </c>
      <c r="E214" s="21">
        <f t="shared" ca="1" si="71"/>
        <v>76702</v>
      </c>
      <c r="F214" s="44">
        <f t="shared" ca="1" si="61"/>
        <v>77066</v>
      </c>
      <c r="G214" s="22" t="s">
        <v>119</v>
      </c>
      <c r="H214" s="44">
        <f t="shared" ca="1" si="72"/>
        <v>76702</v>
      </c>
      <c r="I214" s="45">
        <f t="shared" ca="1" si="62"/>
        <v>0</v>
      </c>
      <c r="J214" s="45">
        <f t="shared" ca="1" si="63"/>
        <v>0</v>
      </c>
      <c r="K214" s="45">
        <f t="shared" ca="1" si="64"/>
        <v>0</v>
      </c>
      <c r="L214" s="45"/>
      <c r="M214" s="45">
        <f t="shared" ca="1" si="73"/>
        <v>0</v>
      </c>
      <c r="N214" s="257">
        <f t="shared" ca="1" si="65"/>
        <v>0</v>
      </c>
      <c r="O214" s="23"/>
      <c r="P214" s="255">
        <f t="shared" ca="1" si="66"/>
        <v>0</v>
      </c>
      <c r="Q214" s="163">
        <f t="shared" ca="1" si="67"/>
        <v>0</v>
      </c>
      <c r="R214" s="164">
        <f ca="1">NPV(Q213,K214:$K$244) + ($A$13+$A$14+$A$15)/POWER(1+Q213,$A$28-D214+1)</f>
        <v>0</v>
      </c>
      <c r="S214" s="164">
        <f ca="1">NPV(Q214,K214:$K$244) + ($A$13+$A$14+$A$15)/POWER(1+Q214,$A$28-D214+1)</f>
        <v>0</v>
      </c>
      <c r="T214" s="45">
        <f t="shared" ca="1" si="68"/>
        <v>0</v>
      </c>
      <c r="U214" s="45">
        <f t="shared" ca="1" si="74"/>
        <v>0</v>
      </c>
      <c r="V214" s="45">
        <f t="shared" ca="1" si="75"/>
        <v>0</v>
      </c>
      <c r="W214" s="45">
        <f t="shared" ca="1" si="69"/>
        <v>0</v>
      </c>
      <c r="X214" s="25">
        <f t="shared" ca="1" si="58"/>
        <v>0</v>
      </c>
      <c r="Z214" s="28">
        <f t="shared" ca="1" si="76"/>
        <v>0</v>
      </c>
      <c r="AA214" s="233"/>
      <c r="AB214" s="45">
        <f t="shared" ca="1" si="70"/>
        <v>0</v>
      </c>
      <c r="AC214" s="45">
        <f t="shared" ca="1" si="59"/>
        <v>0</v>
      </c>
      <c r="AD214" s="25">
        <f t="shared" ca="1" si="60"/>
        <v>0</v>
      </c>
    </row>
    <row r="215" spans="4:30" x14ac:dyDescent="0.35">
      <c r="D215" s="20">
        <v>211</v>
      </c>
      <c r="E215" s="21">
        <f t="shared" ca="1" si="71"/>
        <v>77067</v>
      </c>
      <c r="F215" s="44">
        <f t="shared" ca="1" si="61"/>
        <v>77431</v>
      </c>
      <c r="G215" s="22" t="s">
        <v>119</v>
      </c>
      <c r="H215" s="44">
        <f t="shared" ca="1" si="72"/>
        <v>77067</v>
      </c>
      <c r="I215" s="45">
        <f t="shared" ca="1" si="62"/>
        <v>0</v>
      </c>
      <c r="J215" s="45">
        <f t="shared" ca="1" si="63"/>
        <v>0</v>
      </c>
      <c r="K215" s="45">
        <f t="shared" ca="1" si="64"/>
        <v>0</v>
      </c>
      <c r="L215" s="45"/>
      <c r="M215" s="45">
        <f t="shared" ca="1" si="73"/>
        <v>0</v>
      </c>
      <c r="N215" s="257">
        <f t="shared" ca="1" si="65"/>
        <v>0</v>
      </c>
      <c r="O215" s="23"/>
      <c r="P215" s="255">
        <f t="shared" ca="1" si="66"/>
        <v>0</v>
      </c>
      <c r="Q215" s="163">
        <f t="shared" ca="1" si="67"/>
        <v>0</v>
      </c>
      <c r="R215" s="164">
        <f ca="1">NPV(Q214,K215:$K$244) + ($A$13+$A$14+$A$15)/POWER(1+Q214,$A$28-D215+1)</f>
        <v>0</v>
      </c>
      <c r="S215" s="164">
        <f ca="1">NPV(Q215,K215:$K$244) + ($A$13+$A$14+$A$15)/POWER(1+Q215,$A$28-D215+1)</f>
        <v>0</v>
      </c>
      <c r="T215" s="45">
        <f t="shared" ca="1" si="68"/>
        <v>0</v>
      </c>
      <c r="U215" s="45">
        <f t="shared" ca="1" si="74"/>
        <v>0</v>
      </c>
      <c r="V215" s="45">
        <f t="shared" ca="1" si="75"/>
        <v>0</v>
      </c>
      <c r="W215" s="45">
        <f t="shared" ca="1" si="69"/>
        <v>0</v>
      </c>
      <c r="X215" s="25">
        <f t="shared" ca="1" si="58"/>
        <v>0</v>
      </c>
      <c r="Z215" s="28">
        <f t="shared" ca="1" si="76"/>
        <v>0</v>
      </c>
      <c r="AA215" s="233"/>
      <c r="AB215" s="45">
        <f t="shared" ca="1" si="70"/>
        <v>0</v>
      </c>
      <c r="AC215" s="45">
        <f t="shared" ca="1" si="59"/>
        <v>0</v>
      </c>
      <c r="AD215" s="25">
        <f t="shared" ca="1" si="60"/>
        <v>0</v>
      </c>
    </row>
    <row r="216" spans="4:30" x14ac:dyDescent="0.35">
      <c r="D216" s="20">
        <v>212</v>
      </c>
      <c r="E216" s="21">
        <f t="shared" ca="1" si="71"/>
        <v>77432</v>
      </c>
      <c r="F216" s="44">
        <f t="shared" ca="1" si="61"/>
        <v>77797</v>
      </c>
      <c r="G216" s="22" t="s">
        <v>119</v>
      </c>
      <c r="H216" s="44">
        <f t="shared" ca="1" si="72"/>
        <v>77432</v>
      </c>
      <c r="I216" s="45">
        <f t="shared" ca="1" si="62"/>
        <v>0</v>
      </c>
      <c r="J216" s="45">
        <f t="shared" ca="1" si="63"/>
        <v>0</v>
      </c>
      <c r="K216" s="45">
        <f t="shared" ca="1" si="64"/>
        <v>0</v>
      </c>
      <c r="L216" s="45"/>
      <c r="M216" s="45">
        <f t="shared" ca="1" si="73"/>
        <v>0</v>
      </c>
      <c r="N216" s="257">
        <f t="shared" ca="1" si="65"/>
        <v>0</v>
      </c>
      <c r="O216" s="23"/>
      <c r="P216" s="255">
        <f t="shared" ca="1" si="66"/>
        <v>0</v>
      </c>
      <c r="Q216" s="163">
        <f t="shared" ca="1" si="67"/>
        <v>0</v>
      </c>
      <c r="R216" s="164">
        <f ca="1">NPV(Q215,K216:$K$244) + ($A$13+$A$14+$A$15)/POWER(1+Q215,$A$28-D216+1)</f>
        <v>0</v>
      </c>
      <c r="S216" s="164">
        <f ca="1">NPV(Q216,K216:$K$244) + ($A$13+$A$14+$A$15)/POWER(1+Q216,$A$28-D216+1)</f>
        <v>0</v>
      </c>
      <c r="T216" s="45">
        <f t="shared" ca="1" si="68"/>
        <v>0</v>
      </c>
      <c r="U216" s="45">
        <f t="shared" ca="1" si="74"/>
        <v>0</v>
      </c>
      <c r="V216" s="45">
        <f t="shared" ca="1" si="75"/>
        <v>0</v>
      </c>
      <c r="W216" s="45">
        <f t="shared" ca="1" si="69"/>
        <v>0</v>
      </c>
      <c r="X216" s="25">
        <f t="shared" ca="1" si="58"/>
        <v>0</v>
      </c>
      <c r="Z216" s="28">
        <f t="shared" ca="1" si="76"/>
        <v>0</v>
      </c>
      <c r="AA216" s="233"/>
      <c r="AB216" s="45">
        <f t="shared" ca="1" si="70"/>
        <v>0</v>
      </c>
      <c r="AC216" s="45">
        <f t="shared" ca="1" si="59"/>
        <v>0</v>
      </c>
      <c r="AD216" s="25">
        <f t="shared" ca="1" si="60"/>
        <v>0</v>
      </c>
    </row>
    <row r="217" spans="4:30" x14ac:dyDescent="0.35">
      <c r="D217" s="20">
        <v>213</v>
      </c>
      <c r="E217" s="21">
        <f t="shared" ca="1" si="71"/>
        <v>77798</v>
      </c>
      <c r="F217" s="44">
        <f t="shared" ca="1" si="61"/>
        <v>78162</v>
      </c>
      <c r="G217" s="22" t="s">
        <v>119</v>
      </c>
      <c r="H217" s="44">
        <f t="shared" ca="1" si="72"/>
        <v>77798</v>
      </c>
      <c r="I217" s="45">
        <f t="shared" ca="1" si="62"/>
        <v>0</v>
      </c>
      <c r="J217" s="45">
        <f t="shared" ca="1" si="63"/>
        <v>0</v>
      </c>
      <c r="K217" s="45">
        <f t="shared" ca="1" si="64"/>
        <v>0</v>
      </c>
      <c r="L217" s="45"/>
      <c r="M217" s="45">
        <f t="shared" ca="1" si="73"/>
        <v>0</v>
      </c>
      <c r="N217" s="257">
        <f t="shared" ca="1" si="65"/>
        <v>0</v>
      </c>
      <c r="O217" s="23"/>
      <c r="P217" s="255">
        <f t="shared" ca="1" si="66"/>
        <v>0</v>
      </c>
      <c r="Q217" s="163">
        <f t="shared" ca="1" si="67"/>
        <v>0</v>
      </c>
      <c r="R217" s="164">
        <f ca="1">NPV(Q216,K217:$K$244) + ($A$13+$A$14+$A$15)/POWER(1+Q216,$A$28-D217+1)</f>
        <v>0</v>
      </c>
      <c r="S217" s="164">
        <f ca="1">NPV(Q217,K217:$K$244) + ($A$13+$A$14+$A$15)/POWER(1+Q217,$A$28-D217+1)</f>
        <v>0</v>
      </c>
      <c r="T217" s="45">
        <f t="shared" ca="1" si="68"/>
        <v>0</v>
      </c>
      <c r="U217" s="45">
        <f t="shared" ca="1" si="74"/>
        <v>0</v>
      </c>
      <c r="V217" s="45">
        <f t="shared" ca="1" si="75"/>
        <v>0</v>
      </c>
      <c r="W217" s="45">
        <f t="shared" ca="1" si="69"/>
        <v>0</v>
      </c>
      <c r="X217" s="25">
        <f t="shared" ca="1" si="58"/>
        <v>0</v>
      </c>
      <c r="Z217" s="28">
        <f t="shared" ca="1" si="76"/>
        <v>0</v>
      </c>
      <c r="AA217" s="233"/>
      <c r="AB217" s="45">
        <f t="shared" ca="1" si="70"/>
        <v>0</v>
      </c>
      <c r="AC217" s="45">
        <f t="shared" ca="1" si="59"/>
        <v>0</v>
      </c>
      <c r="AD217" s="25">
        <f t="shared" ca="1" si="60"/>
        <v>0</v>
      </c>
    </row>
    <row r="218" spans="4:30" x14ac:dyDescent="0.35">
      <c r="D218" s="20">
        <v>214</v>
      </c>
      <c r="E218" s="21">
        <f t="shared" ca="1" si="71"/>
        <v>78163</v>
      </c>
      <c r="F218" s="44">
        <f t="shared" ca="1" si="61"/>
        <v>78527</v>
      </c>
      <c r="G218" s="22" t="s">
        <v>119</v>
      </c>
      <c r="H218" s="44">
        <f t="shared" ca="1" si="72"/>
        <v>78163</v>
      </c>
      <c r="I218" s="45">
        <f t="shared" ca="1" si="62"/>
        <v>0</v>
      </c>
      <c r="J218" s="45">
        <f t="shared" ca="1" si="63"/>
        <v>0</v>
      </c>
      <c r="K218" s="45">
        <f t="shared" ca="1" si="64"/>
        <v>0</v>
      </c>
      <c r="L218" s="45"/>
      <c r="M218" s="45">
        <f t="shared" ca="1" si="73"/>
        <v>0</v>
      </c>
      <c r="N218" s="257">
        <f t="shared" ca="1" si="65"/>
        <v>0</v>
      </c>
      <c r="O218" s="23"/>
      <c r="P218" s="255">
        <f t="shared" ca="1" si="66"/>
        <v>0</v>
      </c>
      <c r="Q218" s="163">
        <f t="shared" ca="1" si="67"/>
        <v>0</v>
      </c>
      <c r="R218" s="164">
        <f ca="1">NPV(Q217,K218:$K$244) + ($A$13+$A$14+$A$15)/POWER(1+Q217,$A$28-D218+1)</f>
        <v>0</v>
      </c>
      <c r="S218" s="164">
        <f ca="1">NPV(Q218,K218:$K$244) + ($A$13+$A$14+$A$15)/POWER(1+Q218,$A$28-D218+1)</f>
        <v>0</v>
      </c>
      <c r="T218" s="45">
        <f t="shared" ca="1" si="68"/>
        <v>0</v>
      </c>
      <c r="U218" s="45">
        <f t="shared" ca="1" si="74"/>
        <v>0</v>
      </c>
      <c r="V218" s="45">
        <f t="shared" ca="1" si="75"/>
        <v>0</v>
      </c>
      <c r="W218" s="45">
        <f t="shared" ca="1" si="69"/>
        <v>0</v>
      </c>
      <c r="X218" s="25">
        <f t="shared" ca="1" si="58"/>
        <v>0</v>
      </c>
      <c r="Z218" s="28">
        <f t="shared" ca="1" si="76"/>
        <v>0</v>
      </c>
      <c r="AA218" s="233"/>
      <c r="AB218" s="45">
        <f t="shared" ca="1" si="70"/>
        <v>0</v>
      </c>
      <c r="AC218" s="45">
        <f t="shared" ca="1" si="59"/>
        <v>0</v>
      </c>
      <c r="AD218" s="25">
        <f t="shared" ca="1" si="60"/>
        <v>0</v>
      </c>
    </row>
    <row r="219" spans="4:30" x14ac:dyDescent="0.35">
      <c r="D219" s="20">
        <v>215</v>
      </c>
      <c r="E219" s="21">
        <f t="shared" ca="1" si="71"/>
        <v>78528</v>
      </c>
      <c r="F219" s="44">
        <f t="shared" ca="1" si="61"/>
        <v>78892</v>
      </c>
      <c r="G219" s="22" t="s">
        <v>119</v>
      </c>
      <c r="H219" s="44">
        <f t="shared" ca="1" si="72"/>
        <v>78528</v>
      </c>
      <c r="I219" s="45">
        <f t="shared" ca="1" si="62"/>
        <v>0</v>
      </c>
      <c r="J219" s="45">
        <f t="shared" ca="1" si="63"/>
        <v>0</v>
      </c>
      <c r="K219" s="45">
        <f t="shared" ca="1" si="64"/>
        <v>0</v>
      </c>
      <c r="L219" s="45"/>
      <c r="M219" s="45">
        <f t="shared" ca="1" si="73"/>
        <v>0</v>
      </c>
      <c r="N219" s="257">
        <f t="shared" ca="1" si="65"/>
        <v>0</v>
      </c>
      <c r="O219" s="23"/>
      <c r="P219" s="255">
        <f t="shared" ca="1" si="66"/>
        <v>0</v>
      </c>
      <c r="Q219" s="163">
        <f t="shared" ca="1" si="67"/>
        <v>0</v>
      </c>
      <c r="R219" s="164">
        <f ca="1">NPV(Q218,K219:$K$244) + ($A$13+$A$14+$A$15)/POWER(1+Q218,$A$28-D219+1)</f>
        <v>0</v>
      </c>
      <c r="S219" s="164">
        <f ca="1">NPV(Q219,K219:$K$244) + ($A$13+$A$14+$A$15)/POWER(1+Q219,$A$28-D219+1)</f>
        <v>0</v>
      </c>
      <c r="T219" s="45">
        <f t="shared" ca="1" si="68"/>
        <v>0</v>
      </c>
      <c r="U219" s="45">
        <f t="shared" ca="1" si="74"/>
        <v>0</v>
      </c>
      <c r="V219" s="45">
        <f t="shared" ca="1" si="75"/>
        <v>0</v>
      </c>
      <c r="W219" s="45">
        <f t="shared" ca="1" si="69"/>
        <v>0</v>
      </c>
      <c r="X219" s="25">
        <f t="shared" ca="1" si="58"/>
        <v>0</v>
      </c>
      <c r="Z219" s="28">
        <f t="shared" ca="1" si="76"/>
        <v>0</v>
      </c>
      <c r="AA219" s="233"/>
      <c r="AB219" s="45">
        <f t="shared" ca="1" si="70"/>
        <v>0</v>
      </c>
      <c r="AC219" s="45">
        <f t="shared" ca="1" si="59"/>
        <v>0</v>
      </c>
      <c r="AD219" s="25">
        <f t="shared" ca="1" si="60"/>
        <v>0</v>
      </c>
    </row>
    <row r="220" spans="4:30" x14ac:dyDescent="0.35">
      <c r="D220" s="20">
        <v>216</v>
      </c>
      <c r="E220" s="21">
        <f t="shared" ca="1" si="71"/>
        <v>78893</v>
      </c>
      <c r="F220" s="44">
        <f t="shared" ca="1" si="61"/>
        <v>79258</v>
      </c>
      <c r="G220" s="22" t="s">
        <v>119</v>
      </c>
      <c r="H220" s="44">
        <f t="shared" ca="1" si="72"/>
        <v>78893</v>
      </c>
      <c r="I220" s="45">
        <f t="shared" ca="1" si="62"/>
        <v>0</v>
      </c>
      <c r="J220" s="45">
        <f t="shared" ca="1" si="63"/>
        <v>0</v>
      </c>
      <c r="K220" s="45">
        <f t="shared" ca="1" si="64"/>
        <v>0</v>
      </c>
      <c r="L220" s="45"/>
      <c r="M220" s="45">
        <f t="shared" ca="1" si="73"/>
        <v>0</v>
      </c>
      <c r="N220" s="257">
        <f t="shared" ca="1" si="65"/>
        <v>0</v>
      </c>
      <c r="O220" s="23"/>
      <c r="P220" s="255">
        <f t="shared" ca="1" si="66"/>
        <v>0</v>
      </c>
      <c r="Q220" s="163">
        <f t="shared" ca="1" si="67"/>
        <v>0</v>
      </c>
      <c r="R220" s="164">
        <f ca="1">NPV(Q219,K220:$K$244) + ($A$13+$A$14+$A$15)/POWER(1+Q219,$A$28-D220+1)</f>
        <v>0</v>
      </c>
      <c r="S220" s="164">
        <f ca="1">NPV(Q220,K220:$K$244) + ($A$13+$A$14+$A$15)/POWER(1+Q220,$A$28-D220+1)</f>
        <v>0</v>
      </c>
      <c r="T220" s="45">
        <f t="shared" ca="1" si="68"/>
        <v>0</v>
      </c>
      <c r="U220" s="45">
        <f t="shared" ca="1" si="74"/>
        <v>0</v>
      </c>
      <c r="V220" s="45">
        <f t="shared" ca="1" si="75"/>
        <v>0</v>
      </c>
      <c r="W220" s="45">
        <f t="shared" ca="1" si="69"/>
        <v>0</v>
      </c>
      <c r="X220" s="25">
        <f t="shared" ca="1" si="58"/>
        <v>0</v>
      </c>
      <c r="Z220" s="28">
        <f t="shared" ca="1" si="76"/>
        <v>0</v>
      </c>
      <c r="AA220" s="233"/>
      <c r="AB220" s="45">
        <f t="shared" ca="1" si="70"/>
        <v>0</v>
      </c>
      <c r="AC220" s="45">
        <f t="shared" ca="1" si="59"/>
        <v>0</v>
      </c>
      <c r="AD220" s="25">
        <f t="shared" ca="1" si="60"/>
        <v>0</v>
      </c>
    </row>
    <row r="221" spans="4:30" x14ac:dyDescent="0.35">
      <c r="D221" s="20">
        <v>217</v>
      </c>
      <c r="E221" s="21">
        <f t="shared" ca="1" si="71"/>
        <v>79259</v>
      </c>
      <c r="F221" s="44">
        <f t="shared" ca="1" si="61"/>
        <v>79623</v>
      </c>
      <c r="G221" s="22" t="s">
        <v>119</v>
      </c>
      <c r="H221" s="44">
        <f t="shared" ca="1" si="72"/>
        <v>79259</v>
      </c>
      <c r="I221" s="45">
        <f t="shared" ca="1" si="62"/>
        <v>0</v>
      </c>
      <c r="J221" s="45">
        <f t="shared" ca="1" si="63"/>
        <v>0</v>
      </c>
      <c r="K221" s="45">
        <f t="shared" ca="1" si="64"/>
        <v>0</v>
      </c>
      <c r="L221" s="45"/>
      <c r="M221" s="45">
        <f t="shared" ca="1" si="73"/>
        <v>0</v>
      </c>
      <c r="N221" s="257">
        <f t="shared" ca="1" si="65"/>
        <v>0</v>
      </c>
      <c r="O221" s="23"/>
      <c r="P221" s="255">
        <f t="shared" ca="1" si="66"/>
        <v>0</v>
      </c>
      <c r="Q221" s="163">
        <f t="shared" ca="1" si="67"/>
        <v>0</v>
      </c>
      <c r="R221" s="164">
        <f ca="1">NPV(Q220,K221:$K$244) + ($A$13+$A$14+$A$15)/POWER(1+Q220,$A$28-D221+1)</f>
        <v>0</v>
      </c>
      <c r="S221" s="164">
        <f ca="1">NPV(Q221,K221:$K$244) + ($A$13+$A$14+$A$15)/POWER(1+Q221,$A$28-D221+1)</f>
        <v>0</v>
      </c>
      <c r="T221" s="45">
        <f t="shared" ca="1" si="68"/>
        <v>0</v>
      </c>
      <c r="U221" s="45">
        <f t="shared" ca="1" si="74"/>
        <v>0</v>
      </c>
      <c r="V221" s="45">
        <f t="shared" ca="1" si="75"/>
        <v>0</v>
      </c>
      <c r="W221" s="45">
        <f t="shared" ca="1" si="69"/>
        <v>0</v>
      </c>
      <c r="X221" s="25">
        <f t="shared" ca="1" si="58"/>
        <v>0</v>
      </c>
      <c r="Z221" s="28">
        <f t="shared" ca="1" si="76"/>
        <v>0</v>
      </c>
      <c r="AA221" s="233"/>
      <c r="AB221" s="45">
        <f t="shared" ca="1" si="70"/>
        <v>0</v>
      </c>
      <c r="AC221" s="45">
        <f t="shared" ca="1" si="59"/>
        <v>0</v>
      </c>
      <c r="AD221" s="25">
        <f t="shared" ca="1" si="60"/>
        <v>0</v>
      </c>
    </row>
    <row r="222" spans="4:30" x14ac:dyDescent="0.35">
      <c r="D222" s="20">
        <v>218</v>
      </c>
      <c r="E222" s="21">
        <f t="shared" ca="1" si="71"/>
        <v>79624</v>
      </c>
      <c r="F222" s="44">
        <f t="shared" ca="1" si="61"/>
        <v>79988</v>
      </c>
      <c r="G222" s="22" t="s">
        <v>119</v>
      </c>
      <c r="H222" s="44">
        <f t="shared" ca="1" si="72"/>
        <v>79624</v>
      </c>
      <c r="I222" s="45">
        <f t="shared" ca="1" si="62"/>
        <v>0</v>
      </c>
      <c r="J222" s="45">
        <f t="shared" ca="1" si="63"/>
        <v>0</v>
      </c>
      <c r="K222" s="45">
        <f t="shared" ca="1" si="64"/>
        <v>0</v>
      </c>
      <c r="L222" s="45"/>
      <c r="M222" s="45">
        <f t="shared" ca="1" si="73"/>
        <v>0</v>
      </c>
      <c r="N222" s="257">
        <f t="shared" ca="1" si="65"/>
        <v>0</v>
      </c>
      <c r="O222" s="23"/>
      <c r="P222" s="255">
        <f t="shared" ca="1" si="66"/>
        <v>0</v>
      </c>
      <c r="Q222" s="163">
        <f t="shared" ca="1" si="67"/>
        <v>0</v>
      </c>
      <c r="R222" s="164">
        <f ca="1">NPV(Q221,K222:$K$244) + ($A$13+$A$14+$A$15)/POWER(1+Q221,$A$28-D222+1)</f>
        <v>0</v>
      </c>
      <c r="S222" s="164">
        <f ca="1">NPV(Q222,K222:$K$244) + ($A$13+$A$14+$A$15)/POWER(1+Q222,$A$28-D222+1)</f>
        <v>0</v>
      </c>
      <c r="T222" s="45">
        <f t="shared" ca="1" si="68"/>
        <v>0</v>
      </c>
      <c r="U222" s="45">
        <f t="shared" ca="1" si="74"/>
        <v>0</v>
      </c>
      <c r="V222" s="45">
        <f t="shared" ca="1" si="75"/>
        <v>0</v>
      </c>
      <c r="W222" s="45">
        <f t="shared" ca="1" si="69"/>
        <v>0</v>
      </c>
      <c r="X222" s="25">
        <f t="shared" ca="1" si="58"/>
        <v>0</v>
      </c>
      <c r="Z222" s="28">
        <f t="shared" ca="1" si="76"/>
        <v>0</v>
      </c>
      <c r="AA222" s="233"/>
      <c r="AB222" s="45">
        <f t="shared" ca="1" si="70"/>
        <v>0</v>
      </c>
      <c r="AC222" s="45">
        <f t="shared" ca="1" si="59"/>
        <v>0</v>
      </c>
      <c r="AD222" s="25">
        <f t="shared" ca="1" si="60"/>
        <v>0</v>
      </c>
    </row>
    <row r="223" spans="4:30" x14ac:dyDescent="0.35">
      <c r="D223" s="20">
        <v>219</v>
      </c>
      <c r="E223" s="21">
        <f t="shared" ca="1" si="71"/>
        <v>79989</v>
      </c>
      <c r="F223" s="44">
        <f t="shared" ca="1" si="61"/>
        <v>80353</v>
      </c>
      <c r="G223" s="22" t="s">
        <v>119</v>
      </c>
      <c r="H223" s="44">
        <f t="shared" ca="1" si="72"/>
        <v>79989</v>
      </c>
      <c r="I223" s="45">
        <f t="shared" ca="1" si="62"/>
        <v>0</v>
      </c>
      <c r="J223" s="45">
        <f t="shared" ca="1" si="63"/>
        <v>0</v>
      </c>
      <c r="K223" s="45">
        <f t="shared" ca="1" si="64"/>
        <v>0</v>
      </c>
      <c r="L223" s="45"/>
      <c r="M223" s="45">
        <f t="shared" ca="1" si="73"/>
        <v>0</v>
      </c>
      <c r="N223" s="257">
        <f t="shared" ca="1" si="65"/>
        <v>0</v>
      </c>
      <c r="O223" s="23"/>
      <c r="P223" s="255">
        <f t="shared" ca="1" si="66"/>
        <v>0</v>
      </c>
      <c r="Q223" s="163">
        <f t="shared" ca="1" si="67"/>
        <v>0</v>
      </c>
      <c r="R223" s="164">
        <f ca="1">NPV(Q222,K223:$K$244) + ($A$13+$A$14+$A$15)/POWER(1+Q222,$A$28-D223+1)</f>
        <v>0</v>
      </c>
      <c r="S223" s="164">
        <f ca="1">NPV(Q223,K223:$K$244) + ($A$13+$A$14+$A$15)/POWER(1+Q223,$A$28-D223+1)</f>
        <v>0</v>
      </c>
      <c r="T223" s="45">
        <f t="shared" ca="1" si="68"/>
        <v>0</v>
      </c>
      <c r="U223" s="45">
        <f t="shared" ca="1" si="74"/>
        <v>0</v>
      </c>
      <c r="V223" s="45">
        <f t="shared" ca="1" si="75"/>
        <v>0</v>
      </c>
      <c r="W223" s="45">
        <f t="shared" ca="1" si="69"/>
        <v>0</v>
      </c>
      <c r="X223" s="25">
        <f t="shared" ca="1" si="58"/>
        <v>0</v>
      </c>
      <c r="Z223" s="28">
        <f t="shared" ca="1" si="76"/>
        <v>0</v>
      </c>
      <c r="AA223" s="233"/>
      <c r="AB223" s="45">
        <f t="shared" ca="1" si="70"/>
        <v>0</v>
      </c>
      <c r="AC223" s="45">
        <f t="shared" ca="1" si="59"/>
        <v>0</v>
      </c>
      <c r="AD223" s="25">
        <f t="shared" ca="1" si="60"/>
        <v>0</v>
      </c>
    </row>
    <row r="224" spans="4:30" x14ac:dyDescent="0.35">
      <c r="D224" s="20">
        <v>220</v>
      </c>
      <c r="E224" s="21">
        <f t="shared" ca="1" si="71"/>
        <v>80354</v>
      </c>
      <c r="F224" s="44">
        <f t="shared" ca="1" si="61"/>
        <v>80719</v>
      </c>
      <c r="G224" s="22" t="s">
        <v>119</v>
      </c>
      <c r="H224" s="44">
        <f t="shared" ca="1" si="72"/>
        <v>80354</v>
      </c>
      <c r="I224" s="45">
        <f t="shared" ca="1" si="62"/>
        <v>0</v>
      </c>
      <c r="J224" s="45">
        <f t="shared" ca="1" si="63"/>
        <v>0</v>
      </c>
      <c r="K224" s="45">
        <f t="shared" ca="1" si="64"/>
        <v>0</v>
      </c>
      <c r="L224" s="45"/>
      <c r="M224" s="45">
        <f t="shared" ca="1" si="73"/>
        <v>0</v>
      </c>
      <c r="N224" s="257">
        <f t="shared" ca="1" si="65"/>
        <v>0</v>
      </c>
      <c r="O224" s="23"/>
      <c r="P224" s="255">
        <f t="shared" ca="1" si="66"/>
        <v>0</v>
      </c>
      <c r="Q224" s="163">
        <f t="shared" ca="1" si="67"/>
        <v>0</v>
      </c>
      <c r="R224" s="164">
        <f ca="1">NPV(Q223,K224:$K$244) + ($A$13+$A$14+$A$15)/POWER(1+Q223,$A$28-D224+1)</f>
        <v>0</v>
      </c>
      <c r="S224" s="164">
        <f ca="1">NPV(Q224,K224:$K$244) + ($A$13+$A$14+$A$15)/POWER(1+Q224,$A$28-D224+1)</f>
        <v>0</v>
      </c>
      <c r="T224" s="45">
        <f t="shared" ca="1" si="68"/>
        <v>0</v>
      </c>
      <c r="U224" s="45">
        <f t="shared" ca="1" si="74"/>
        <v>0</v>
      </c>
      <c r="V224" s="45">
        <f t="shared" ca="1" si="75"/>
        <v>0</v>
      </c>
      <c r="W224" s="45">
        <f t="shared" ca="1" si="69"/>
        <v>0</v>
      </c>
      <c r="X224" s="25">
        <f t="shared" ca="1" si="58"/>
        <v>0</v>
      </c>
      <c r="Z224" s="28">
        <f t="shared" ca="1" si="76"/>
        <v>0</v>
      </c>
      <c r="AA224" s="233"/>
      <c r="AB224" s="45">
        <f t="shared" ca="1" si="70"/>
        <v>0</v>
      </c>
      <c r="AC224" s="45">
        <f t="shared" ca="1" si="59"/>
        <v>0</v>
      </c>
      <c r="AD224" s="25">
        <f t="shared" ca="1" si="60"/>
        <v>0</v>
      </c>
    </row>
    <row r="225" spans="4:30" x14ac:dyDescent="0.35">
      <c r="D225" s="20">
        <v>221</v>
      </c>
      <c r="E225" s="21">
        <f t="shared" ca="1" si="71"/>
        <v>80720</v>
      </c>
      <c r="F225" s="44">
        <f t="shared" ca="1" si="61"/>
        <v>81084</v>
      </c>
      <c r="G225" s="22" t="s">
        <v>119</v>
      </c>
      <c r="H225" s="44">
        <f t="shared" ca="1" si="72"/>
        <v>80720</v>
      </c>
      <c r="I225" s="45">
        <f t="shared" ca="1" si="62"/>
        <v>0</v>
      </c>
      <c r="J225" s="45">
        <f t="shared" ca="1" si="63"/>
        <v>0</v>
      </c>
      <c r="K225" s="45">
        <f t="shared" ca="1" si="64"/>
        <v>0</v>
      </c>
      <c r="L225" s="45"/>
      <c r="M225" s="45">
        <f t="shared" ca="1" si="73"/>
        <v>0</v>
      </c>
      <c r="N225" s="257">
        <f t="shared" ca="1" si="65"/>
        <v>0</v>
      </c>
      <c r="O225" s="23"/>
      <c r="P225" s="255">
        <f t="shared" ca="1" si="66"/>
        <v>0</v>
      </c>
      <c r="Q225" s="163">
        <f t="shared" ca="1" si="67"/>
        <v>0</v>
      </c>
      <c r="R225" s="164">
        <f ca="1">NPV(Q224,K225:$K$244) + ($A$13+$A$14+$A$15)/POWER(1+Q224,$A$28-D225+1)</f>
        <v>0</v>
      </c>
      <c r="S225" s="164">
        <f ca="1">NPV(Q225,K225:$K$244) + ($A$13+$A$14+$A$15)/POWER(1+Q225,$A$28-D225+1)</f>
        <v>0</v>
      </c>
      <c r="T225" s="45">
        <f t="shared" ca="1" si="68"/>
        <v>0</v>
      </c>
      <c r="U225" s="45">
        <f t="shared" ca="1" si="74"/>
        <v>0</v>
      </c>
      <c r="V225" s="45">
        <f t="shared" ca="1" si="75"/>
        <v>0</v>
      </c>
      <c r="W225" s="45">
        <f t="shared" ca="1" si="69"/>
        <v>0</v>
      </c>
      <c r="X225" s="25">
        <f t="shared" ca="1" si="58"/>
        <v>0</v>
      </c>
      <c r="Z225" s="28">
        <f t="shared" ca="1" si="76"/>
        <v>0</v>
      </c>
      <c r="AA225" s="233"/>
      <c r="AB225" s="45">
        <f t="shared" ca="1" si="70"/>
        <v>0</v>
      </c>
      <c r="AC225" s="45">
        <f t="shared" ca="1" si="59"/>
        <v>0</v>
      </c>
      <c r="AD225" s="25">
        <f t="shared" ca="1" si="60"/>
        <v>0</v>
      </c>
    </row>
    <row r="226" spans="4:30" x14ac:dyDescent="0.35">
      <c r="D226" s="20">
        <v>222</v>
      </c>
      <c r="E226" s="21">
        <f t="shared" ca="1" si="71"/>
        <v>81085</v>
      </c>
      <c r="F226" s="44">
        <f t="shared" ca="1" si="61"/>
        <v>81449</v>
      </c>
      <c r="G226" s="22" t="s">
        <v>119</v>
      </c>
      <c r="H226" s="44">
        <f t="shared" ca="1" si="72"/>
        <v>81085</v>
      </c>
      <c r="I226" s="45">
        <f t="shared" ca="1" si="62"/>
        <v>0</v>
      </c>
      <c r="J226" s="45">
        <f t="shared" ca="1" si="63"/>
        <v>0</v>
      </c>
      <c r="K226" s="45">
        <f t="shared" ca="1" si="64"/>
        <v>0</v>
      </c>
      <c r="L226" s="45"/>
      <c r="M226" s="45">
        <f t="shared" ca="1" si="73"/>
        <v>0</v>
      </c>
      <c r="N226" s="257">
        <f t="shared" ca="1" si="65"/>
        <v>0</v>
      </c>
      <c r="O226" s="23"/>
      <c r="P226" s="255">
        <f t="shared" ca="1" si="66"/>
        <v>0</v>
      </c>
      <c r="Q226" s="163">
        <f t="shared" ca="1" si="67"/>
        <v>0</v>
      </c>
      <c r="R226" s="164">
        <f ca="1">NPV(Q225,K226:$K$244) + ($A$13+$A$14+$A$15)/POWER(1+Q225,$A$28-D226+1)</f>
        <v>0</v>
      </c>
      <c r="S226" s="164">
        <f ca="1">NPV(Q226,K226:$K$244) + ($A$13+$A$14+$A$15)/POWER(1+Q226,$A$28-D226+1)</f>
        <v>0</v>
      </c>
      <c r="T226" s="45">
        <f t="shared" ca="1" si="68"/>
        <v>0</v>
      </c>
      <c r="U226" s="45">
        <f t="shared" ca="1" si="74"/>
        <v>0</v>
      </c>
      <c r="V226" s="45">
        <f t="shared" ca="1" si="75"/>
        <v>0</v>
      </c>
      <c r="W226" s="45">
        <f t="shared" ca="1" si="69"/>
        <v>0</v>
      </c>
      <c r="X226" s="25">
        <f t="shared" ca="1" si="58"/>
        <v>0</v>
      </c>
      <c r="Z226" s="28">
        <f t="shared" ca="1" si="76"/>
        <v>0</v>
      </c>
      <c r="AA226" s="233"/>
      <c r="AB226" s="45">
        <f t="shared" ca="1" si="70"/>
        <v>0</v>
      </c>
      <c r="AC226" s="45">
        <f t="shared" ca="1" si="59"/>
        <v>0</v>
      </c>
      <c r="AD226" s="25">
        <f t="shared" ca="1" si="60"/>
        <v>0</v>
      </c>
    </row>
    <row r="227" spans="4:30" x14ac:dyDescent="0.35">
      <c r="D227" s="20">
        <v>223</v>
      </c>
      <c r="E227" s="21">
        <f t="shared" ca="1" si="71"/>
        <v>81450</v>
      </c>
      <c r="F227" s="44">
        <f t="shared" ca="1" si="61"/>
        <v>81814</v>
      </c>
      <c r="G227" s="22" t="s">
        <v>119</v>
      </c>
      <c r="H227" s="44">
        <f t="shared" ca="1" si="72"/>
        <v>81450</v>
      </c>
      <c r="I227" s="45">
        <f t="shared" ca="1" si="62"/>
        <v>0</v>
      </c>
      <c r="J227" s="45">
        <f t="shared" ca="1" si="63"/>
        <v>0</v>
      </c>
      <c r="K227" s="45">
        <f t="shared" ca="1" si="64"/>
        <v>0</v>
      </c>
      <c r="L227" s="45"/>
      <c r="M227" s="45">
        <f t="shared" ca="1" si="73"/>
        <v>0</v>
      </c>
      <c r="N227" s="257">
        <f t="shared" ca="1" si="65"/>
        <v>0</v>
      </c>
      <c r="O227" s="23"/>
      <c r="P227" s="255">
        <f t="shared" ca="1" si="66"/>
        <v>0</v>
      </c>
      <c r="Q227" s="163">
        <f t="shared" ca="1" si="67"/>
        <v>0</v>
      </c>
      <c r="R227" s="164">
        <f ca="1">NPV(Q226,K227:$K$244) + ($A$13+$A$14+$A$15)/POWER(1+Q226,$A$28-D227+1)</f>
        <v>0</v>
      </c>
      <c r="S227" s="164">
        <f ca="1">NPV(Q227,K227:$K$244) + ($A$13+$A$14+$A$15)/POWER(1+Q227,$A$28-D227+1)</f>
        <v>0</v>
      </c>
      <c r="T227" s="45">
        <f t="shared" ca="1" si="68"/>
        <v>0</v>
      </c>
      <c r="U227" s="45">
        <f t="shared" ca="1" si="74"/>
        <v>0</v>
      </c>
      <c r="V227" s="45">
        <f t="shared" ca="1" si="75"/>
        <v>0</v>
      </c>
      <c r="W227" s="45">
        <f t="shared" ca="1" si="69"/>
        <v>0</v>
      </c>
      <c r="X227" s="25">
        <f t="shared" ca="1" si="58"/>
        <v>0</v>
      </c>
      <c r="Z227" s="28">
        <f t="shared" ca="1" si="76"/>
        <v>0</v>
      </c>
      <c r="AA227" s="233"/>
      <c r="AB227" s="45">
        <f t="shared" ca="1" si="70"/>
        <v>0</v>
      </c>
      <c r="AC227" s="45">
        <f t="shared" ca="1" si="59"/>
        <v>0</v>
      </c>
      <c r="AD227" s="25">
        <f t="shared" ca="1" si="60"/>
        <v>0</v>
      </c>
    </row>
    <row r="228" spans="4:30" x14ac:dyDescent="0.35">
      <c r="D228" s="20">
        <v>224</v>
      </c>
      <c r="E228" s="21">
        <f t="shared" ca="1" si="71"/>
        <v>81815</v>
      </c>
      <c r="F228" s="44">
        <f t="shared" ca="1" si="61"/>
        <v>82180</v>
      </c>
      <c r="G228" s="22" t="s">
        <v>119</v>
      </c>
      <c r="H228" s="44">
        <f t="shared" ca="1" si="72"/>
        <v>81815</v>
      </c>
      <c r="I228" s="45">
        <f t="shared" ca="1" si="62"/>
        <v>0</v>
      </c>
      <c r="J228" s="45">
        <f t="shared" ca="1" si="63"/>
        <v>0</v>
      </c>
      <c r="K228" s="45">
        <f t="shared" ca="1" si="64"/>
        <v>0</v>
      </c>
      <c r="L228" s="45"/>
      <c r="M228" s="45">
        <f t="shared" ca="1" si="73"/>
        <v>0</v>
      </c>
      <c r="N228" s="257">
        <f t="shared" ca="1" si="65"/>
        <v>0</v>
      </c>
      <c r="O228" s="23"/>
      <c r="P228" s="255">
        <f t="shared" ca="1" si="66"/>
        <v>0</v>
      </c>
      <c r="Q228" s="163">
        <f t="shared" ca="1" si="67"/>
        <v>0</v>
      </c>
      <c r="R228" s="164">
        <f ca="1">NPV(Q227,K228:$K$244) + ($A$13+$A$14+$A$15)/POWER(1+Q227,$A$28-D228+1)</f>
        <v>0</v>
      </c>
      <c r="S228" s="164">
        <f ca="1">NPV(Q228,K228:$K$244) + ($A$13+$A$14+$A$15)/POWER(1+Q228,$A$28-D228+1)</f>
        <v>0</v>
      </c>
      <c r="T228" s="45">
        <f t="shared" ca="1" si="68"/>
        <v>0</v>
      </c>
      <c r="U228" s="45">
        <f t="shared" ca="1" si="74"/>
        <v>0</v>
      </c>
      <c r="V228" s="45">
        <f t="shared" ca="1" si="75"/>
        <v>0</v>
      </c>
      <c r="W228" s="45">
        <f t="shared" ca="1" si="69"/>
        <v>0</v>
      </c>
      <c r="X228" s="25">
        <f t="shared" ca="1" si="58"/>
        <v>0</v>
      </c>
      <c r="Z228" s="28">
        <f t="shared" ca="1" si="76"/>
        <v>0</v>
      </c>
      <c r="AA228" s="233"/>
      <c r="AB228" s="45">
        <f t="shared" ca="1" si="70"/>
        <v>0</v>
      </c>
      <c r="AC228" s="45">
        <f t="shared" ca="1" si="59"/>
        <v>0</v>
      </c>
      <c r="AD228" s="25">
        <f t="shared" ca="1" si="60"/>
        <v>0</v>
      </c>
    </row>
    <row r="229" spans="4:30" x14ac:dyDescent="0.35">
      <c r="D229" s="20">
        <v>225</v>
      </c>
      <c r="E229" s="21">
        <f t="shared" ca="1" si="71"/>
        <v>82181</v>
      </c>
      <c r="F229" s="44">
        <f t="shared" ca="1" si="61"/>
        <v>82545</v>
      </c>
      <c r="G229" s="22" t="s">
        <v>119</v>
      </c>
      <c r="H229" s="44">
        <f t="shared" ca="1" si="72"/>
        <v>82181</v>
      </c>
      <c r="I229" s="45">
        <f t="shared" ca="1" si="62"/>
        <v>0</v>
      </c>
      <c r="J229" s="45">
        <f t="shared" ca="1" si="63"/>
        <v>0</v>
      </c>
      <c r="K229" s="45">
        <f t="shared" ca="1" si="64"/>
        <v>0</v>
      </c>
      <c r="L229" s="45"/>
      <c r="M229" s="45">
        <f t="shared" ca="1" si="73"/>
        <v>0</v>
      </c>
      <c r="N229" s="257">
        <f t="shared" ca="1" si="65"/>
        <v>0</v>
      </c>
      <c r="O229" s="23"/>
      <c r="P229" s="255">
        <f t="shared" ca="1" si="66"/>
        <v>0</v>
      </c>
      <c r="Q229" s="163">
        <f t="shared" ca="1" si="67"/>
        <v>0</v>
      </c>
      <c r="R229" s="164">
        <f ca="1">NPV(Q228,K229:$K$244) + ($A$13+$A$14+$A$15)/POWER(1+Q228,$A$28-D229+1)</f>
        <v>0</v>
      </c>
      <c r="S229" s="164">
        <f ca="1">NPV(Q229,K229:$K$244) + ($A$13+$A$14+$A$15)/POWER(1+Q229,$A$28-D229+1)</f>
        <v>0</v>
      </c>
      <c r="T229" s="45">
        <f t="shared" ca="1" si="68"/>
        <v>0</v>
      </c>
      <c r="U229" s="45">
        <f t="shared" ca="1" si="74"/>
        <v>0</v>
      </c>
      <c r="V229" s="45">
        <f t="shared" ca="1" si="75"/>
        <v>0</v>
      </c>
      <c r="W229" s="45">
        <f t="shared" ca="1" si="69"/>
        <v>0</v>
      </c>
      <c r="X229" s="25">
        <f t="shared" ca="1" si="58"/>
        <v>0</v>
      </c>
      <c r="Z229" s="28">
        <f t="shared" ca="1" si="76"/>
        <v>0</v>
      </c>
      <c r="AA229" s="233"/>
      <c r="AB229" s="45">
        <f t="shared" ca="1" si="70"/>
        <v>0</v>
      </c>
      <c r="AC229" s="45">
        <f t="shared" ca="1" si="59"/>
        <v>0</v>
      </c>
      <c r="AD229" s="25">
        <f t="shared" ca="1" si="60"/>
        <v>0</v>
      </c>
    </row>
    <row r="230" spans="4:30" x14ac:dyDescent="0.35">
      <c r="D230" s="20">
        <v>226</v>
      </c>
      <c r="E230" s="21">
        <f t="shared" ca="1" si="71"/>
        <v>82546</v>
      </c>
      <c r="F230" s="44">
        <f t="shared" ca="1" si="61"/>
        <v>82910</v>
      </c>
      <c r="G230" s="22" t="s">
        <v>119</v>
      </c>
      <c r="H230" s="44">
        <f t="shared" ca="1" si="72"/>
        <v>82546</v>
      </c>
      <c r="I230" s="45">
        <f t="shared" ca="1" si="62"/>
        <v>0</v>
      </c>
      <c r="J230" s="45">
        <f t="shared" ca="1" si="63"/>
        <v>0</v>
      </c>
      <c r="K230" s="45">
        <f t="shared" ca="1" si="64"/>
        <v>0</v>
      </c>
      <c r="L230" s="45"/>
      <c r="M230" s="45">
        <f t="shared" ca="1" si="73"/>
        <v>0</v>
      </c>
      <c r="N230" s="257">
        <f t="shared" ca="1" si="65"/>
        <v>0</v>
      </c>
      <c r="O230" s="23"/>
      <c r="P230" s="255">
        <f t="shared" ca="1" si="66"/>
        <v>0</v>
      </c>
      <c r="Q230" s="163">
        <f t="shared" ca="1" si="67"/>
        <v>0</v>
      </c>
      <c r="R230" s="164">
        <f ca="1">NPV(Q229,K230:$K$244) + ($A$13+$A$14+$A$15)/POWER(1+Q229,$A$28-D230+1)</f>
        <v>0</v>
      </c>
      <c r="S230" s="164">
        <f ca="1">NPV(Q230,K230:$K$244) + ($A$13+$A$14+$A$15)/POWER(1+Q230,$A$28-D230+1)</f>
        <v>0</v>
      </c>
      <c r="T230" s="45">
        <f t="shared" ca="1" si="68"/>
        <v>0</v>
      </c>
      <c r="U230" s="45">
        <f t="shared" ca="1" si="74"/>
        <v>0</v>
      </c>
      <c r="V230" s="45">
        <f t="shared" ca="1" si="75"/>
        <v>0</v>
      </c>
      <c r="W230" s="45">
        <f t="shared" ca="1" si="69"/>
        <v>0</v>
      </c>
      <c r="X230" s="25">
        <f t="shared" ca="1" si="58"/>
        <v>0</v>
      </c>
      <c r="Z230" s="28">
        <f t="shared" ca="1" si="76"/>
        <v>0</v>
      </c>
      <c r="AA230" s="233"/>
      <c r="AB230" s="45">
        <f t="shared" ca="1" si="70"/>
        <v>0</v>
      </c>
      <c r="AC230" s="45">
        <f t="shared" ca="1" si="59"/>
        <v>0</v>
      </c>
      <c r="AD230" s="25">
        <f t="shared" ca="1" si="60"/>
        <v>0</v>
      </c>
    </row>
    <row r="231" spans="4:30" x14ac:dyDescent="0.35">
      <c r="D231" s="20">
        <v>227</v>
      </c>
      <c r="E231" s="21">
        <f t="shared" ca="1" si="71"/>
        <v>82911</v>
      </c>
      <c r="F231" s="44">
        <f t="shared" ca="1" si="61"/>
        <v>83275</v>
      </c>
      <c r="G231" s="22" t="s">
        <v>119</v>
      </c>
      <c r="H231" s="44">
        <f t="shared" ca="1" si="72"/>
        <v>82911</v>
      </c>
      <c r="I231" s="45">
        <f t="shared" ca="1" si="62"/>
        <v>0</v>
      </c>
      <c r="J231" s="45">
        <f t="shared" ca="1" si="63"/>
        <v>0</v>
      </c>
      <c r="K231" s="45">
        <f t="shared" ca="1" si="64"/>
        <v>0</v>
      </c>
      <c r="L231" s="45"/>
      <c r="M231" s="45">
        <f t="shared" ca="1" si="73"/>
        <v>0</v>
      </c>
      <c r="N231" s="257">
        <f t="shared" ca="1" si="65"/>
        <v>0</v>
      </c>
      <c r="O231" s="23"/>
      <c r="P231" s="255">
        <f t="shared" ca="1" si="66"/>
        <v>0</v>
      </c>
      <c r="Q231" s="163">
        <f t="shared" ca="1" si="67"/>
        <v>0</v>
      </c>
      <c r="R231" s="164">
        <f ca="1">NPV(Q230,K231:$K$244) + ($A$13+$A$14+$A$15)/POWER(1+Q230,$A$28-D231+1)</f>
        <v>0</v>
      </c>
      <c r="S231" s="164">
        <f ca="1">NPV(Q231,K231:$K$244) + ($A$13+$A$14+$A$15)/POWER(1+Q231,$A$28-D231+1)</f>
        <v>0</v>
      </c>
      <c r="T231" s="45">
        <f t="shared" ca="1" si="68"/>
        <v>0</v>
      </c>
      <c r="U231" s="45">
        <f t="shared" ca="1" si="74"/>
        <v>0</v>
      </c>
      <c r="V231" s="45">
        <f t="shared" ca="1" si="75"/>
        <v>0</v>
      </c>
      <c r="W231" s="45">
        <f t="shared" ca="1" si="69"/>
        <v>0</v>
      </c>
      <c r="X231" s="25">
        <f t="shared" ca="1" si="58"/>
        <v>0</v>
      </c>
      <c r="Z231" s="28">
        <f t="shared" ca="1" si="76"/>
        <v>0</v>
      </c>
      <c r="AA231" s="233"/>
      <c r="AB231" s="45">
        <f t="shared" ca="1" si="70"/>
        <v>0</v>
      </c>
      <c r="AC231" s="45">
        <f t="shared" ca="1" si="59"/>
        <v>0</v>
      </c>
      <c r="AD231" s="25">
        <f t="shared" ca="1" si="60"/>
        <v>0</v>
      </c>
    </row>
    <row r="232" spans="4:30" x14ac:dyDescent="0.35">
      <c r="D232" s="20">
        <v>228</v>
      </c>
      <c r="E232" s="21">
        <f t="shared" ca="1" si="71"/>
        <v>83276</v>
      </c>
      <c r="F232" s="44">
        <f t="shared" ca="1" si="61"/>
        <v>83641</v>
      </c>
      <c r="G232" s="22" t="s">
        <v>119</v>
      </c>
      <c r="H232" s="44">
        <f t="shared" ca="1" si="72"/>
        <v>83276</v>
      </c>
      <c r="I232" s="45">
        <f t="shared" ca="1" si="62"/>
        <v>0</v>
      </c>
      <c r="J232" s="45">
        <f t="shared" ca="1" si="63"/>
        <v>0</v>
      </c>
      <c r="K232" s="45">
        <f t="shared" ca="1" si="64"/>
        <v>0</v>
      </c>
      <c r="L232" s="45"/>
      <c r="M232" s="45">
        <f t="shared" ca="1" si="73"/>
        <v>0</v>
      </c>
      <c r="N232" s="257">
        <f t="shared" ca="1" si="65"/>
        <v>0</v>
      </c>
      <c r="O232" s="23"/>
      <c r="P232" s="255">
        <f t="shared" ca="1" si="66"/>
        <v>0</v>
      </c>
      <c r="Q232" s="163">
        <f t="shared" ca="1" si="67"/>
        <v>0</v>
      </c>
      <c r="R232" s="164">
        <f ca="1">NPV(Q231,K232:$K$244) + ($A$13+$A$14+$A$15)/POWER(1+Q231,$A$28-D232+1)</f>
        <v>0</v>
      </c>
      <c r="S232" s="164">
        <f ca="1">NPV(Q232,K232:$K$244) + ($A$13+$A$14+$A$15)/POWER(1+Q232,$A$28-D232+1)</f>
        <v>0</v>
      </c>
      <c r="T232" s="45">
        <f t="shared" ca="1" si="68"/>
        <v>0</v>
      </c>
      <c r="U232" s="45">
        <f t="shared" ca="1" si="74"/>
        <v>0</v>
      </c>
      <c r="V232" s="45">
        <f t="shared" ca="1" si="75"/>
        <v>0</v>
      </c>
      <c r="W232" s="45">
        <f t="shared" ca="1" si="69"/>
        <v>0</v>
      </c>
      <c r="X232" s="25">
        <f t="shared" ca="1" si="58"/>
        <v>0</v>
      </c>
      <c r="Z232" s="28">
        <f t="shared" ca="1" si="76"/>
        <v>0</v>
      </c>
      <c r="AA232" s="233"/>
      <c r="AB232" s="45">
        <f t="shared" ca="1" si="70"/>
        <v>0</v>
      </c>
      <c r="AC232" s="45">
        <f t="shared" ca="1" si="59"/>
        <v>0</v>
      </c>
      <c r="AD232" s="25">
        <f t="shared" ca="1" si="60"/>
        <v>0</v>
      </c>
    </row>
    <row r="233" spans="4:30" x14ac:dyDescent="0.35">
      <c r="D233" s="20">
        <v>229</v>
      </c>
      <c r="E233" s="21">
        <f t="shared" ca="1" si="71"/>
        <v>83642</v>
      </c>
      <c r="F233" s="44">
        <f t="shared" ca="1" si="61"/>
        <v>84006</v>
      </c>
      <c r="G233" s="22" t="s">
        <v>119</v>
      </c>
      <c r="H233" s="44">
        <f t="shared" ca="1" si="72"/>
        <v>83642</v>
      </c>
      <c r="I233" s="45">
        <f t="shared" ca="1" si="62"/>
        <v>0</v>
      </c>
      <c r="J233" s="45">
        <f t="shared" ca="1" si="63"/>
        <v>0</v>
      </c>
      <c r="K233" s="45">
        <f t="shared" ca="1" si="64"/>
        <v>0</v>
      </c>
      <c r="L233" s="45"/>
      <c r="M233" s="45">
        <f t="shared" ca="1" si="73"/>
        <v>0</v>
      </c>
      <c r="N233" s="257">
        <f t="shared" ca="1" si="65"/>
        <v>0</v>
      </c>
      <c r="O233" s="23"/>
      <c r="P233" s="255">
        <f t="shared" ca="1" si="66"/>
        <v>0</v>
      </c>
      <c r="Q233" s="163">
        <f t="shared" ca="1" si="67"/>
        <v>0</v>
      </c>
      <c r="R233" s="164">
        <f ca="1">NPV(Q232,K233:$K$244) + ($A$13+$A$14+$A$15)/POWER(1+Q232,$A$28-D233+1)</f>
        <v>0</v>
      </c>
      <c r="S233" s="164">
        <f ca="1">NPV(Q233,K233:$K$244) + ($A$13+$A$14+$A$15)/POWER(1+Q233,$A$28-D233+1)</f>
        <v>0</v>
      </c>
      <c r="T233" s="45">
        <f t="shared" ca="1" si="68"/>
        <v>0</v>
      </c>
      <c r="U233" s="45">
        <f t="shared" ca="1" si="74"/>
        <v>0</v>
      </c>
      <c r="V233" s="45">
        <f t="shared" ca="1" si="75"/>
        <v>0</v>
      </c>
      <c r="W233" s="45">
        <f t="shared" ca="1" si="69"/>
        <v>0</v>
      </c>
      <c r="X233" s="25">
        <f t="shared" ca="1" si="58"/>
        <v>0</v>
      </c>
      <c r="Z233" s="28">
        <f t="shared" ca="1" si="76"/>
        <v>0</v>
      </c>
      <c r="AA233" s="233"/>
      <c r="AB233" s="45">
        <f t="shared" ca="1" si="70"/>
        <v>0</v>
      </c>
      <c r="AC233" s="45">
        <f t="shared" ca="1" si="59"/>
        <v>0</v>
      </c>
      <c r="AD233" s="25">
        <f t="shared" ca="1" si="60"/>
        <v>0</v>
      </c>
    </row>
    <row r="234" spans="4:30" x14ac:dyDescent="0.35">
      <c r="D234" s="20">
        <v>230</v>
      </c>
      <c r="E234" s="21">
        <f t="shared" ca="1" si="71"/>
        <v>84007</v>
      </c>
      <c r="F234" s="44">
        <f t="shared" ca="1" si="61"/>
        <v>84371</v>
      </c>
      <c r="G234" s="22" t="s">
        <v>119</v>
      </c>
      <c r="H234" s="44">
        <f t="shared" ca="1" si="72"/>
        <v>84007</v>
      </c>
      <c r="I234" s="45">
        <f t="shared" ca="1" si="62"/>
        <v>0</v>
      </c>
      <c r="J234" s="45">
        <f t="shared" ca="1" si="63"/>
        <v>0</v>
      </c>
      <c r="K234" s="45">
        <f t="shared" ca="1" si="64"/>
        <v>0</v>
      </c>
      <c r="L234" s="45"/>
      <c r="M234" s="45">
        <f t="shared" ca="1" si="73"/>
        <v>0</v>
      </c>
      <c r="N234" s="257">
        <f t="shared" ca="1" si="65"/>
        <v>0</v>
      </c>
      <c r="O234" s="23"/>
      <c r="P234" s="255">
        <f t="shared" ca="1" si="66"/>
        <v>0</v>
      </c>
      <c r="Q234" s="163">
        <f t="shared" ca="1" si="67"/>
        <v>0</v>
      </c>
      <c r="R234" s="164">
        <f ca="1">NPV(Q233,K234:$K$244) + ($A$13+$A$14+$A$15)/POWER(1+Q233,$A$28-D234+1)</f>
        <v>0</v>
      </c>
      <c r="S234" s="164">
        <f ca="1">NPV(Q234,K234:$K$244) + ($A$13+$A$14+$A$15)/POWER(1+Q234,$A$28-D234+1)</f>
        <v>0</v>
      </c>
      <c r="T234" s="45">
        <f t="shared" ca="1" si="68"/>
        <v>0</v>
      </c>
      <c r="U234" s="45">
        <f t="shared" ca="1" si="74"/>
        <v>0</v>
      </c>
      <c r="V234" s="45">
        <f t="shared" ca="1" si="75"/>
        <v>0</v>
      </c>
      <c r="W234" s="45">
        <f t="shared" ca="1" si="69"/>
        <v>0</v>
      </c>
      <c r="X234" s="25">
        <f t="shared" ca="1" si="58"/>
        <v>0</v>
      </c>
      <c r="Z234" s="28">
        <f t="shared" ca="1" si="76"/>
        <v>0</v>
      </c>
      <c r="AA234" s="233"/>
      <c r="AB234" s="45">
        <f t="shared" ca="1" si="70"/>
        <v>0</v>
      </c>
      <c r="AC234" s="45">
        <f t="shared" ca="1" si="59"/>
        <v>0</v>
      </c>
      <c r="AD234" s="25">
        <f t="shared" ca="1" si="60"/>
        <v>0</v>
      </c>
    </row>
    <row r="235" spans="4:30" x14ac:dyDescent="0.35">
      <c r="D235" s="20">
        <v>231</v>
      </c>
      <c r="E235" s="21">
        <f t="shared" ca="1" si="71"/>
        <v>84372</v>
      </c>
      <c r="F235" s="44">
        <f t="shared" ca="1" si="61"/>
        <v>84736</v>
      </c>
      <c r="G235" s="22" t="s">
        <v>119</v>
      </c>
      <c r="H235" s="44">
        <f t="shared" ca="1" si="72"/>
        <v>84372</v>
      </c>
      <c r="I235" s="45">
        <f t="shared" ca="1" si="62"/>
        <v>0</v>
      </c>
      <c r="J235" s="45">
        <f t="shared" ca="1" si="63"/>
        <v>0</v>
      </c>
      <c r="K235" s="45">
        <f t="shared" ca="1" si="64"/>
        <v>0</v>
      </c>
      <c r="L235" s="45"/>
      <c r="M235" s="45">
        <f t="shared" ca="1" si="73"/>
        <v>0</v>
      </c>
      <c r="N235" s="257">
        <f t="shared" ca="1" si="65"/>
        <v>0</v>
      </c>
      <c r="O235" s="23"/>
      <c r="P235" s="255">
        <f t="shared" ca="1" si="66"/>
        <v>0</v>
      </c>
      <c r="Q235" s="163">
        <f t="shared" ca="1" si="67"/>
        <v>0</v>
      </c>
      <c r="R235" s="164">
        <f ca="1">NPV(Q234,K235:$K$244) + ($A$13+$A$14+$A$15)/POWER(1+Q234,$A$28-D235+1)</f>
        <v>0</v>
      </c>
      <c r="S235" s="164">
        <f ca="1">NPV(Q235,K235:$K$244) + ($A$13+$A$14+$A$15)/POWER(1+Q235,$A$28-D235+1)</f>
        <v>0</v>
      </c>
      <c r="T235" s="45">
        <f t="shared" ca="1" si="68"/>
        <v>0</v>
      </c>
      <c r="U235" s="45">
        <f t="shared" ca="1" si="74"/>
        <v>0</v>
      </c>
      <c r="V235" s="45">
        <f t="shared" ca="1" si="75"/>
        <v>0</v>
      </c>
      <c r="W235" s="45">
        <f t="shared" ca="1" si="69"/>
        <v>0</v>
      </c>
      <c r="X235" s="25">
        <f t="shared" ca="1" si="58"/>
        <v>0</v>
      </c>
      <c r="Z235" s="28">
        <f t="shared" ca="1" si="76"/>
        <v>0</v>
      </c>
      <c r="AA235" s="233"/>
      <c r="AB235" s="45">
        <f t="shared" ca="1" si="70"/>
        <v>0</v>
      </c>
      <c r="AC235" s="45">
        <f t="shared" ca="1" si="59"/>
        <v>0</v>
      </c>
      <c r="AD235" s="25">
        <f t="shared" ca="1" si="60"/>
        <v>0</v>
      </c>
    </row>
    <row r="236" spans="4:30" x14ac:dyDescent="0.35">
      <c r="D236" s="20">
        <v>232</v>
      </c>
      <c r="E236" s="21">
        <f t="shared" ca="1" si="71"/>
        <v>84737</v>
      </c>
      <c r="F236" s="44">
        <f t="shared" ca="1" si="61"/>
        <v>85102</v>
      </c>
      <c r="G236" s="22" t="s">
        <v>119</v>
      </c>
      <c r="H236" s="44">
        <f t="shared" ca="1" si="72"/>
        <v>84737</v>
      </c>
      <c r="I236" s="45">
        <f t="shared" ca="1" si="62"/>
        <v>0</v>
      </c>
      <c r="J236" s="45">
        <f t="shared" ca="1" si="63"/>
        <v>0</v>
      </c>
      <c r="K236" s="45">
        <f t="shared" ca="1" si="64"/>
        <v>0</v>
      </c>
      <c r="L236" s="45"/>
      <c r="M236" s="45">
        <f t="shared" ca="1" si="73"/>
        <v>0</v>
      </c>
      <c r="N236" s="257">
        <f t="shared" ca="1" si="65"/>
        <v>0</v>
      </c>
      <c r="O236" s="23"/>
      <c r="P236" s="255">
        <f t="shared" ca="1" si="66"/>
        <v>0</v>
      </c>
      <c r="Q236" s="163">
        <f t="shared" ca="1" si="67"/>
        <v>0</v>
      </c>
      <c r="R236" s="164">
        <f ca="1">NPV(Q235,K236:$K$244) + ($A$13+$A$14+$A$15)/POWER(1+Q235,$A$28-D236+1)</f>
        <v>0</v>
      </c>
      <c r="S236" s="164">
        <f ca="1">NPV(Q236,K236:$K$244) + ($A$13+$A$14+$A$15)/POWER(1+Q236,$A$28-D236+1)</f>
        <v>0</v>
      </c>
      <c r="T236" s="45">
        <f t="shared" ca="1" si="68"/>
        <v>0</v>
      </c>
      <c r="U236" s="45">
        <f t="shared" ca="1" si="74"/>
        <v>0</v>
      </c>
      <c r="V236" s="45">
        <f t="shared" ca="1" si="75"/>
        <v>0</v>
      </c>
      <c r="W236" s="45">
        <f t="shared" ca="1" si="69"/>
        <v>0</v>
      </c>
      <c r="X236" s="25">
        <f t="shared" ca="1" si="58"/>
        <v>0</v>
      </c>
      <c r="Z236" s="28">
        <f t="shared" ca="1" si="76"/>
        <v>0</v>
      </c>
      <c r="AA236" s="233"/>
      <c r="AB236" s="45">
        <f t="shared" ca="1" si="70"/>
        <v>0</v>
      </c>
      <c r="AC236" s="45">
        <f t="shared" ca="1" si="59"/>
        <v>0</v>
      </c>
      <c r="AD236" s="25">
        <f t="shared" ca="1" si="60"/>
        <v>0</v>
      </c>
    </row>
    <row r="237" spans="4:30" x14ac:dyDescent="0.35">
      <c r="D237" s="20">
        <v>233</v>
      </c>
      <c r="E237" s="21">
        <f t="shared" ca="1" si="71"/>
        <v>85103</v>
      </c>
      <c r="F237" s="44">
        <f t="shared" ca="1" si="61"/>
        <v>85467</v>
      </c>
      <c r="G237" s="22" t="s">
        <v>119</v>
      </c>
      <c r="H237" s="44">
        <f t="shared" ca="1" si="72"/>
        <v>85103</v>
      </c>
      <c r="I237" s="45">
        <f t="shared" ca="1" si="62"/>
        <v>0</v>
      </c>
      <c r="J237" s="45">
        <f t="shared" ca="1" si="63"/>
        <v>0</v>
      </c>
      <c r="K237" s="45">
        <f t="shared" ca="1" si="64"/>
        <v>0</v>
      </c>
      <c r="L237" s="45"/>
      <c r="M237" s="45">
        <f t="shared" ca="1" si="73"/>
        <v>0</v>
      </c>
      <c r="N237" s="257">
        <f t="shared" ca="1" si="65"/>
        <v>0</v>
      </c>
      <c r="O237" s="23"/>
      <c r="P237" s="255">
        <f t="shared" ca="1" si="66"/>
        <v>0</v>
      </c>
      <c r="Q237" s="163">
        <f t="shared" ca="1" si="67"/>
        <v>0</v>
      </c>
      <c r="R237" s="164">
        <f ca="1">NPV(Q236,K237:$K$244) + ($A$13+$A$14+$A$15)/POWER(1+Q236,$A$28-D237+1)</f>
        <v>0</v>
      </c>
      <c r="S237" s="164">
        <f ca="1">NPV(Q237,K237:$K$244) + ($A$13+$A$14+$A$15)/POWER(1+Q237,$A$28-D237+1)</f>
        <v>0</v>
      </c>
      <c r="T237" s="45">
        <f t="shared" ca="1" si="68"/>
        <v>0</v>
      </c>
      <c r="U237" s="45">
        <f t="shared" ca="1" si="74"/>
        <v>0</v>
      </c>
      <c r="V237" s="45">
        <f t="shared" ca="1" si="75"/>
        <v>0</v>
      </c>
      <c r="W237" s="45">
        <f t="shared" ca="1" si="69"/>
        <v>0</v>
      </c>
      <c r="X237" s="25">
        <f t="shared" ca="1" si="58"/>
        <v>0</v>
      </c>
      <c r="Z237" s="28">
        <f t="shared" ca="1" si="76"/>
        <v>0</v>
      </c>
      <c r="AA237" s="233"/>
      <c r="AB237" s="45">
        <f t="shared" ca="1" si="70"/>
        <v>0</v>
      </c>
      <c r="AC237" s="45">
        <f t="shared" ca="1" si="59"/>
        <v>0</v>
      </c>
      <c r="AD237" s="25">
        <f t="shared" ca="1" si="60"/>
        <v>0</v>
      </c>
    </row>
    <row r="238" spans="4:30" x14ac:dyDescent="0.35">
      <c r="D238" s="20">
        <v>234</v>
      </c>
      <c r="E238" s="21">
        <f t="shared" ca="1" si="71"/>
        <v>85468</v>
      </c>
      <c r="F238" s="44">
        <f t="shared" ca="1" si="61"/>
        <v>85832</v>
      </c>
      <c r="G238" s="22" t="s">
        <v>119</v>
      </c>
      <c r="H238" s="44">
        <f t="shared" ca="1" si="72"/>
        <v>85468</v>
      </c>
      <c r="I238" s="45">
        <f t="shared" ca="1" si="62"/>
        <v>0</v>
      </c>
      <c r="J238" s="45">
        <f t="shared" ca="1" si="63"/>
        <v>0</v>
      </c>
      <c r="K238" s="45">
        <f t="shared" ca="1" si="64"/>
        <v>0</v>
      </c>
      <c r="L238" s="45"/>
      <c r="M238" s="45">
        <f t="shared" ca="1" si="73"/>
        <v>0</v>
      </c>
      <c r="N238" s="257">
        <f t="shared" ca="1" si="65"/>
        <v>0</v>
      </c>
      <c r="O238" s="23"/>
      <c r="P238" s="255">
        <f t="shared" ca="1" si="66"/>
        <v>0</v>
      </c>
      <c r="Q238" s="163">
        <f t="shared" ca="1" si="67"/>
        <v>0</v>
      </c>
      <c r="R238" s="164">
        <f ca="1">NPV(Q237,K238:$K$244) + ($A$13+$A$14+$A$15)/POWER(1+Q237,$A$28-D238+1)</f>
        <v>0</v>
      </c>
      <c r="S238" s="164">
        <f ca="1">NPV(Q238,K238:$K$244) + ($A$13+$A$14+$A$15)/POWER(1+Q238,$A$28-D238+1)</f>
        <v>0</v>
      </c>
      <c r="T238" s="45">
        <f t="shared" ca="1" si="68"/>
        <v>0</v>
      </c>
      <c r="U238" s="45">
        <f t="shared" ca="1" si="74"/>
        <v>0</v>
      </c>
      <c r="V238" s="45">
        <f t="shared" ca="1" si="75"/>
        <v>0</v>
      </c>
      <c r="W238" s="45">
        <f t="shared" ca="1" si="69"/>
        <v>0</v>
      </c>
      <c r="X238" s="25">
        <f t="shared" ca="1" si="58"/>
        <v>0</v>
      </c>
      <c r="Z238" s="28">
        <f t="shared" ca="1" si="76"/>
        <v>0</v>
      </c>
      <c r="AA238" s="233"/>
      <c r="AB238" s="45">
        <f t="shared" ca="1" si="70"/>
        <v>0</v>
      </c>
      <c r="AC238" s="45">
        <f t="shared" ca="1" si="59"/>
        <v>0</v>
      </c>
      <c r="AD238" s="25">
        <f t="shared" ca="1" si="60"/>
        <v>0</v>
      </c>
    </row>
    <row r="239" spans="4:30" x14ac:dyDescent="0.35">
      <c r="D239" s="20">
        <v>235</v>
      </c>
      <c r="E239" s="21">
        <f t="shared" ca="1" si="71"/>
        <v>85833</v>
      </c>
      <c r="F239" s="44">
        <f t="shared" ca="1" si="61"/>
        <v>86197</v>
      </c>
      <c r="G239" s="22" t="s">
        <v>119</v>
      </c>
      <c r="H239" s="44">
        <f t="shared" ca="1" si="72"/>
        <v>85833</v>
      </c>
      <c r="I239" s="45">
        <f t="shared" ca="1" si="62"/>
        <v>0</v>
      </c>
      <c r="J239" s="45">
        <f t="shared" ca="1" si="63"/>
        <v>0</v>
      </c>
      <c r="K239" s="45">
        <f t="shared" ca="1" si="64"/>
        <v>0</v>
      </c>
      <c r="L239" s="45"/>
      <c r="M239" s="45">
        <f t="shared" ca="1" si="73"/>
        <v>0</v>
      </c>
      <c r="N239" s="257">
        <f t="shared" ca="1" si="65"/>
        <v>0</v>
      </c>
      <c r="O239" s="23"/>
      <c r="P239" s="255">
        <f t="shared" ca="1" si="66"/>
        <v>0</v>
      </c>
      <c r="Q239" s="163">
        <f t="shared" ca="1" si="67"/>
        <v>0</v>
      </c>
      <c r="R239" s="164">
        <f ca="1">NPV(Q238,K239:$K$244) + ($A$13+$A$14+$A$15)/POWER(1+Q238,$A$28-D239+1)</f>
        <v>0</v>
      </c>
      <c r="S239" s="164">
        <f ca="1">NPV(Q239,K239:$K$244) + ($A$13+$A$14+$A$15)/POWER(1+Q239,$A$28-D239+1)</f>
        <v>0</v>
      </c>
      <c r="T239" s="45">
        <f t="shared" ca="1" si="68"/>
        <v>0</v>
      </c>
      <c r="U239" s="45">
        <f t="shared" ca="1" si="74"/>
        <v>0</v>
      </c>
      <c r="V239" s="45">
        <f t="shared" ca="1" si="75"/>
        <v>0</v>
      </c>
      <c r="W239" s="45">
        <f t="shared" ca="1" si="69"/>
        <v>0</v>
      </c>
      <c r="X239" s="25">
        <f t="shared" ca="1" si="58"/>
        <v>0</v>
      </c>
      <c r="Z239" s="28">
        <f t="shared" ca="1" si="76"/>
        <v>0</v>
      </c>
      <c r="AA239" s="233"/>
      <c r="AB239" s="45">
        <f t="shared" ca="1" si="70"/>
        <v>0</v>
      </c>
      <c r="AC239" s="45">
        <f t="shared" ca="1" si="59"/>
        <v>0</v>
      </c>
      <c r="AD239" s="25">
        <f t="shared" ca="1" si="60"/>
        <v>0</v>
      </c>
    </row>
    <row r="240" spans="4:30" x14ac:dyDescent="0.35">
      <c r="D240" s="20">
        <v>236</v>
      </c>
      <c r="E240" s="21">
        <f t="shared" ca="1" si="71"/>
        <v>86198</v>
      </c>
      <c r="F240" s="44">
        <f t="shared" ca="1" si="61"/>
        <v>86563</v>
      </c>
      <c r="G240" s="22" t="s">
        <v>119</v>
      </c>
      <c r="H240" s="44">
        <f t="shared" ca="1" si="72"/>
        <v>86198</v>
      </c>
      <c r="I240" s="45">
        <f t="shared" ca="1" si="62"/>
        <v>0</v>
      </c>
      <c r="J240" s="45">
        <f t="shared" ca="1" si="63"/>
        <v>0</v>
      </c>
      <c r="K240" s="45">
        <f t="shared" ca="1" si="64"/>
        <v>0</v>
      </c>
      <c r="L240" s="45"/>
      <c r="M240" s="45">
        <f t="shared" ca="1" si="73"/>
        <v>0</v>
      </c>
      <c r="N240" s="257">
        <f t="shared" ca="1" si="65"/>
        <v>0</v>
      </c>
      <c r="O240" s="23"/>
      <c r="P240" s="255">
        <f t="shared" ca="1" si="66"/>
        <v>0</v>
      </c>
      <c r="Q240" s="163">
        <f t="shared" ca="1" si="67"/>
        <v>0</v>
      </c>
      <c r="R240" s="164">
        <f ca="1">NPV(Q239,K240:$K$244) + ($A$13+$A$14+$A$15)/POWER(1+Q239,$A$28-D240+1)</f>
        <v>0</v>
      </c>
      <c r="S240" s="164">
        <f ca="1">NPV(Q240,K240:$K$244) + ($A$13+$A$14+$A$15)/POWER(1+Q240,$A$28-D240+1)</f>
        <v>0</v>
      </c>
      <c r="T240" s="45">
        <f t="shared" ca="1" si="68"/>
        <v>0</v>
      </c>
      <c r="U240" s="45">
        <f t="shared" ca="1" si="74"/>
        <v>0</v>
      </c>
      <c r="V240" s="45">
        <f t="shared" ca="1" si="75"/>
        <v>0</v>
      </c>
      <c r="W240" s="45">
        <f t="shared" ca="1" si="69"/>
        <v>0</v>
      </c>
      <c r="X240" s="25">
        <f t="shared" ca="1" si="58"/>
        <v>0</v>
      </c>
      <c r="Z240" s="28">
        <f t="shared" ca="1" si="76"/>
        <v>0</v>
      </c>
      <c r="AA240" s="233"/>
      <c r="AB240" s="45">
        <f t="shared" ca="1" si="70"/>
        <v>0</v>
      </c>
      <c r="AC240" s="45">
        <f t="shared" ca="1" si="59"/>
        <v>0</v>
      </c>
      <c r="AD240" s="25">
        <f t="shared" ca="1" si="60"/>
        <v>0</v>
      </c>
    </row>
    <row r="241" spans="4:30" x14ac:dyDescent="0.35">
      <c r="D241" s="20">
        <v>237</v>
      </c>
      <c r="E241" s="21">
        <f t="shared" ca="1" si="71"/>
        <v>86564</v>
      </c>
      <c r="F241" s="44">
        <f t="shared" ca="1" si="61"/>
        <v>86928</v>
      </c>
      <c r="G241" s="22" t="s">
        <v>119</v>
      </c>
      <c r="H241" s="44">
        <f t="shared" ca="1" si="72"/>
        <v>86564</v>
      </c>
      <c r="I241" s="45">
        <f t="shared" ca="1" si="62"/>
        <v>0</v>
      </c>
      <c r="J241" s="45">
        <f t="shared" ca="1" si="63"/>
        <v>0</v>
      </c>
      <c r="K241" s="45">
        <f t="shared" ca="1" si="64"/>
        <v>0</v>
      </c>
      <c r="L241" s="45"/>
      <c r="M241" s="45">
        <f t="shared" ca="1" si="73"/>
        <v>0</v>
      </c>
      <c r="N241" s="257">
        <f t="shared" ca="1" si="65"/>
        <v>0</v>
      </c>
      <c r="O241" s="23"/>
      <c r="P241" s="255">
        <f t="shared" ca="1" si="66"/>
        <v>0</v>
      </c>
      <c r="Q241" s="163">
        <f t="shared" ca="1" si="67"/>
        <v>0</v>
      </c>
      <c r="R241" s="164">
        <f ca="1">NPV(Q240,K241:$K$244) + ($A$13+$A$14+$A$15)/POWER(1+Q240,$A$28-D241+1)</f>
        <v>0</v>
      </c>
      <c r="S241" s="164">
        <f ca="1">NPV(Q241,K241:$K$244) + ($A$13+$A$14+$A$15)/POWER(1+Q241,$A$28-D241+1)</f>
        <v>0</v>
      </c>
      <c r="T241" s="45">
        <f t="shared" ca="1" si="68"/>
        <v>0</v>
      </c>
      <c r="U241" s="45">
        <f t="shared" ca="1" si="74"/>
        <v>0</v>
      </c>
      <c r="V241" s="45">
        <f t="shared" ca="1" si="75"/>
        <v>0</v>
      </c>
      <c r="W241" s="45">
        <f t="shared" ca="1" si="69"/>
        <v>0</v>
      </c>
      <c r="X241" s="25">
        <f t="shared" ca="1" si="58"/>
        <v>0</v>
      </c>
      <c r="Z241" s="28">
        <f t="shared" ca="1" si="76"/>
        <v>0</v>
      </c>
      <c r="AA241" s="233"/>
      <c r="AB241" s="45">
        <f t="shared" ca="1" si="70"/>
        <v>0</v>
      </c>
      <c r="AC241" s="45">
        <f t="shared" ca="1" si="59"/>
        <v>0</v>
      </c>
      <c r="AD241" s="25">
        <f t="shared" ca="1" si="60"/>
        <v>0</v>
      </c>
    </row>
    <row r="242" spans="4:30" x14ac:dyDescent="0.35">
      <c r="D242" s="20">
        <v>238</v>
      </c>
      <c r="E242" s="21">
        <f t="shared" ca="1" si="71"/>
        <v>86929</v>
      </c>
      <c r="F242" s="44">
        <f t="shared" ca="1" si="61"/>
        <v>87293</v>
      </c>
      <c r="G242" s="22" t="s">
        <v>119</v>
      </c>
      <c r="H242" s="44">
        <f t="shared" ca="1" si="72"/>
        <v>86929</v>
      </c>
      <c r="I242" s="45">
        <f t="shared" ca="1" si="62"/>
        <v>0</v>
      </c>
      <c r="J242" s="45">
        <f t="shared" ca="1" si="63"/>
        <v>0</v>
      </c>
      <c r="K242" s="45">
        <f t="shared" ca="1" si="64"/>
        <v>0</v>
      </c>
      <c r="L242" s="45"/>
      <c r="M242" s="45">
        <f t="shared" ca="1" si="73"/>
        <v>0</v>
      </c>
      <c r="N242" s="257">
        <f t="shared" ca="1" si="65"/>
        <v>0</v>
      </c>
      <c r="O242" s="23"/>
      <c r="P242" s="255">
        <f t="shared" ca="1" si="66"/>
        <v>0</v>
      </c>
      <c r="Q242" s="163">
        <f t="shared" ca="1" si="67"/>
        <v>0</v>
      </c>
      <c r="R242" s="164">
        <f ca="1">NPV(Q241,K242:$K$244) + ($A$13+$A$14+$A$15)/POWER(1+Q241,$A$28-D242+1)</f>
        <v>0</v>
      </c>
      <c r="S242" s="164">
        <f ca="1">NPV(Q242,K242:$K$244) + ($A$13+$A$14+$A$15)/POWER(1+Q242,$A$28-D242+1)</f>
        <v>0</v>
      </c>
      <c r="T242" s="45">
        <f t="shared" ca="1" si="68"/>
        <v>0</v>
      </c>
      <c r="U242" s="45">
        <f t="shared" ca="1" si="74"/>
        <v>0</v>
      </c>
      <c r="V242" s="45">
        <f t="shared" ca="1" si="75"/>
        <v>0</v>
      </c>
      <c r="W242" s="45">
        <f t="shared" ca="1" si="69"/>
        <v>0</v>
      </c>
      <c r="X242" s="25">
        <f t="shared" ca="1" si="58"/>
        <v>0</v>
      </c>
      <c r="Z242" s="28">
        <f t="shared" ca="1" si="76"/>
        <v>0</v>
      </c>
      <c r="AA242" s="233"/>
      <c r="AB242" s="45">
        <f t="shared" ca="1" si="70"/>
        <v>0</v>
      </c>
      <c r="AC242" s="45">
        <f t="shared" ca="1" si="59"/>
        <v>0</v>
      </c>
      <c r="AD242" s="25">
        <f t="shared" ca="1" si="60"/>
        <v>0</v>
      </c>
    </row>
    <row r="243" spans="4:30" x14ac:dyDescent="0.35">
      <c r="D243" s="20">
        <v>239</v>
      </c>
      <c r="E243" s="21">
        <f t="shared" ca="1" si="71"/>
        <v>87294</v>
      </c>
      <c r="F243" s="44">
        <f t="shared" ca="1" si="61"/>
        <v>87658</v>
      </c>
      <c r="G243" s="22" t="s">
        <v>119</v>
      </c>
      <c r="H243" s="44">
        <f t="shared" ca="1" si="72"/>
        <v>87294</v>
      </c>
      <c r="I243" s="45">
        <f t="shared" ca="1" si="62"/>
        <v>0</v>
      </c>
      <c r="J243" s="45">
        <f t="shared" ca="1" si="63"/>
        <v>0</v>
      </c>
      <c r="K243" s="45">
        <f t="shared" ca="1" si="64"/>
        <v>0</v>
      </c>
      <c r="L243" s="45"/>
      <c r="M243" s="45">
        <f t="shared" ca="1" si="73"/>
        <v>0</v>
      </c>
      <c r="N243" s="257">
        <f t="shared" ca="1" si="65"/>
        <v>0</v>
      </c>
      <c r="O243" s="23"/>
      <c r="P243" s="255">
        <f t="shared" ca="1" si="66"/>
        <v>0</v>
      </c>
      <c r="Q243" s="163">
        <f t="shared" ca="1" si="67"/>
        <v>0</v>
      </c>
      <c r="R243" s="164">
        <f ca="1">NPV(Q242,K243:$K$244) + ($A$13+$A$14+$A$15)/POWER(1+Q242,$A$28-D243+1)</f>
        <v>0</v>
      </c>
      <c r="S243" s="164">
        <f ca="1">NPV(Q243,K243:$K$244) + ($A$13+$A$14+$A$15)/POWER(1+Q243,$A$28-D243+1)</f>
        <v>0</v>
      </c>
      <c r="T243" s="45">
        <f t="shared" ca="1" si="68"/>
        <v>0</v>
      </c>
      <c r="U243" s="45">
        <f t="shared" ca="1" si="74"/>
        <v>0</v>
      </c>
      <c r="V243" s="45">
        <f t="shared" ca="1" si="75"/>
        <v>0</v>
      </c>
      <c r="W243" s="45">
        <f t="shared" ca="1" si="69"/>
        <v>0</v>
      </c>
      <c r="X243" s="25">
        <f t="shared" ca="1" si="58"/>
        <v>0</v>
      </c>
      <c r="Z243" s="28">
        <f t="shared" ca="1" si="76"/>
        <v>0</v>
      </c>
      <c r="AA243" s="233"/>
      <c r="AB243" s="45">
        <f t="shared" ca="1" si="70"/>
        <v>0</v>
      </c>
      <c r="AC243" s="45">
        <f t="shared" ca="1" si="59"/>
        <v>0</v>
      </c>
      <c r="AD243" s="25">
        <f t="shared" ca="1" si="60"/>
        <v>0</v>
      </c>
    </row>
    <row r="244" spans="4:30" ht="15" thickBot="1" x14ac:dyDescent="0.4">
      <c r="D244" s="20">
        <v>240</v>
      </c>
      <c r="E244" s="40">
        <f t="shared" ca="1" si="71"/>
        <v>87659</v>
      </c>
      <c r="F244" s="47">
        <f t="shared" si="61"/>
        <v>-1</v>
      </c>
      <c r="G244" s="46" t="s">
        <v>119</v>
      </c>
      <c r="H244" s="44">
        <f t="shared" ca="1" si="72"/>
        <v>87659</v>
      </c>
      <c r="I244" s="41">
        <f t="shared" ca="1" si="62"/>
        <v>0</v>
      </c>
      <c r="J244" s="41">
        <f t="shared" ca="1" si="63"/>
        <v>0</v>
      </c>
      <c r="K244" s="41">
        <f t="shared" ca="1" si="64"/>
        <v>0</v>
      </c>
      <c r="L244" s="41"/>
      <c r="M244" s="41">
        <f t="shared" ca="1" si="73"/>
        <v>0</v>
      </c>
      <c r="N244" s="258">
        <f t="shared" ca="1" si="65"/>
        <v>0</v>
      </c>
      <c r="O244" s="23"/>
      <c r="P244" s="256">
        <f t="shared" ca="1" si="66"/>
        <v>0</v>
      </c>
      <c r="Q244" s="166">
        <f t="shared" ca="1" si="67"/>
        <v>0</v>
      </c>
      <c r="R244" s="164">
        <f ca="1">NPV(Q243,K244:$K$244) + ($A$13+$A$14+$A$15)/POWER(1+Q243,$A$28-D244+1)</f>
        <v>0</v>
      </c>
      <c r="S244" s="164">
        <f ca="1">NPV(Q244,K244:$K$244) + ($A$13+$A$14+$A$15)/POWER(1+Q244,$A$28-D244+1)</f>
        <v>0</v>
      </c>
      <c r="T244" s="41">
        <f t="shared" ca="1" si="68"/>
        <v>0</v>
      </c>
      <c r="U244" s="45">
        <f t="shared" ca="1" si="74"/>
        <v>0</v>
      </c>
      <c r="V244" s="41">
        <f t="shared" ca="1" si="75"/>
        <v>0</v>
      </c>
      <c r="W244" s="41">
        <f t="shared" ca="1" si="69"/>
        <v>0</v>
      </c>
      <c r="X244" s="42">
        <f t="shared" ca="1" si="58"/>
        <v>0</v>
      </c>
      <c r="Z244" s="43">
        <f t="shared" ca="1" si="76"/>
        <v>0</v>
      </c>
      <c r="AA244" s="234"/>
      <c r="AB244" s="41">
        <f t="shared" ca="1" si="70"/>
        <v>0</v>
      </c>
      <c r="AC244" s="41">
        <f t="shared" ca="1" si="59"/>
        <v>0</v>
      </c>
      <c r="AD244" s="42">
        <f t="shared" ca="1" si="60"/>
        <v>0</v>
      </c>
    </row>
    <row r="245" spans="4:30" x14ac:dyDescent="0.35">
      <c r="D245" s="159"/>
      <c r="E245" s="157"/>
      <c r="F245" s="157"/>
      <c r="G245" s="157"/>
      <c r="H245" s="157"/>
      <c r="I245" s="158"/>
      <c r="J245" s="158"/>
      <c r="K245" s="158"/>
      <c r="L245" s="158"/>
      <c r="M245" s="158"/>
      <c r="N245" s="23"/>
      <c r="O245" s="23"/>
      <c r="P245" s="23"/>
      <c r="Q245" s="160"/>
      <c r="R245" s="161"/>
      <c r="S245" s="161"/>
      <c r="T245" s="158"/>
      <c r="U245" s="158"/>
      <c r="V245" s="158"/>
      <c r="W245" s="158"/>
      <c r="X245" s="158"/>
      <c r="Y245" s="158"/>
      <c r="Z245" s="158"/>
      <c r="AA245" s="162"/>
      <c r="AB245" s="158"/>
      <c r="AC245" s="158"/>
      <c r="AD245" s="158"/>
    </row>
    <row r="246" spans="4:30" x14ac:dyDescent="0.35">
      <c r="D246" s="159"/>
      <c r="E246" s="157"/>
      <c r="F246" s="157"/>
      <c r="G246" s="157"/>
      <c r="H246" s="157"/>
      <c r="I246" s="158"/>
      <c r="J246" s="158"/>
      <c r="K246" s="158"/>
      <c r="L246" s="158"/>
      <c r="M246" s="158"/>
      <c r="N246" s="23"/>
      <c r="O246" s="23"/>
      <c r="P246" s="23"/>
      <c r="Q246" s="160"/>
      <c r="R246" s="161"/>
      <c r="S246" s="161"/>
      <c r="T246" s="158"/>
      <c r="U246" s="158"/>
      <c r="V246" s="158"/>
      <c r="W246" s="158"/>
      <c r="X246" s="158"/>
      <c r="Y246" s="158"/>
      <c r="Z246" s="158"/>
      <c r="AA246" s="162"/>
      <c r="AB246" s="158"/>
      <c r="AC246" s="158"/>
      <c r="AD246" s="158"/>
    </row>
    <row r="247" spans="4:30" x14ac:dyDescent="0.35">
      <c r="D247" s="159"/>
      <c r="E247" s="157"/>
      <c r="F247" s="157"/>
      <c r="G247" s="157"/>
      <c r="H247" s="157"/>
      <c r="I247" s="158"/>
      <c r="J247" s="158"/>
      <c r="K247" s="158"/>
      <c r="L247" s="158"/>
      <c r="M247" s="158"/>
      <c r="N247" s="23"/>
      <c r="O247" s="23"/>
      <c r="P247" s="23"/>
      <c r="Q247" s="160"/>
      <c r="R247" s="161"/>
      <c r="S247" s="161"/>
      <c r="T247" s="158"/>
      <c r="U247" s="158"/>
      <c r="V247" s="158"/>
      <c r="W247" s="158"/>
      <c r="X247" s="158"/>
      <c r="Y247" s="158"/>
      <c r="Z247" s="158"/>
      <c r="AA247" s="162"/>
      <c r="AB247" s="158"/>
      <c r="AC247" s="158"/>
      <c r="AD247" s="158"/>
    </row>
    <row r="248" spans="4:30" x14ac:dyDescent="0.35">
      <c r="D248" s="159"/>
      <c r="E248" s="157"/>
      <c r="F248" s="157"/>
      <c r="G248" s="157"/>
      <c r="H248" s="157"/>
      <c r="I248" s="158"/>
      <c r="J248" s="158"/>
      <c r="K248" s="158"/>
      <c r="L248" s="158"/>
      <c r="M248" s="158"/>
      <c r="N248" s="23"/>
      <c r="O248" s="23"/>
      <c r="P248" s="23"/>
      <c r="Q248" s="160"/>
      <c r="R248" s="161"/>
      <c r="S248" s="161"/>
      <c r="T248" s="158"/>
      <c r="U248" s="158"/>
      <c r="V248" s="158"/>
      <c r="W248" s="158"/>
      <c r="X248" s="158"/>
      <c r="Y248" s="158"/>
      <c r="Z248" s="158"/>
      <c r="AA248" s="162"/>
      <c r="AB248" s="158"/>
      <c r="AC248" s="158"/>
      <c r="AD248" s="158"/>
    </row>
    <row r="249" spans="4:30" x14ac:dyDescent="0.35">
      <c r="D249" s="159"/>
      <c r="E249" s="157"/>
      <c r="F249" s="157"/>
      <c r="G249" s="157"/>
      <c r="H249" s="157"/>
      <c r="I249" s="158"/>
      <c r="J249" s="158"/>
      <c r="K249" s="158"/>
      <c r="L249" s="158"/>
      <c r="M249" s="158"/>
      <c r="N249" s="23"/>
      <c r="O249" s="23"/>
      <c r="P249" s="23"/>
      <c r="Q249" s="160"/>
      <c r="R249" s="161"/>
      <c r="S249" s="161"/>
      <c r="T249" s="158"/>
      <c r="U249" s="158"/>
      <c r="V249" s="158"/>
      <c r="W249" s="158"/>
      <c r="X249" s="158"/>
      <c r="Y249" s="158"/>
      <c r="Z249" s="158"/>
      <c r="AA249" s="162"/>
      <c r="AB249" s="158"/>
      <c r="AC249" s="158"/>
      <c r="AD249" s="158"/>
    </row>
    <row r="250" spans="4:30" x14ac:dyDescent="0.35">
      <c r="D250" s="159"/>
      <c r="E250" s="157"/>
      <c r="F250" s="157"/>
      <c r="G250" s="157"/>
      <c r="H250" s="157"/>
      <c r="I250" s="158"/>
      <c r="J250" s="158"/>
      <c r="K250" s="158"/>
      <c r="L250" s="158"/>
      <c r="M250" s="158"/>
      <c r="N250" s="23"/>
      <c r="O250" s="23"/>
      <c r="P250" s="23"/>
      <c r="Q250" s="160"/>
      <c r="R250" s="161"/>
      <c r="S250" s="161"/>
      <c r="T250" s="158"/>
      <c r="U250" s="158"/>
      <c r="V250" s="158"/>
      <c r="W250" s="158"/>
      <c r="X250" s="158"/>
      <c r="Y250" s="158"/>
      <c r="Z250" s="158"/>
      <c r="AA250" s="162"/>
      <c r="AB250" s="158"/>
      <c r="AC250" s="158"/>
      <c r="AD250" s="158"/>
    </row>
    <row r="251" spans="4:30" x14ac:dyDescent="0.35">
      <c r="D251" s="159"/>
      <c r="E251" s="157"/>
      <c r="F251" s="157"/>
      <c r="G251" s="157"/>
      <c r="H251" s="157"/>
      <c r="I251" s="158"/>
      <c r="J251" s="158"/>
      <c r="K251" s="158"/>
      <c r="L251" s="158"/>
      <c r="M251" s="158"/>
      <c r="N251" s="23"/>
      <c r="O251" s="23"/>
      <c r="P251" s="23"/>
      <c r="Q251" s="160"/>
      <c r="R251" s="161"/>
      <c r="S251" s="161"/>
      <c r="T251" s="158"/>
      <c r="U251" s="158"/>
      <c r="V251" s="158"/>
      <c r="W251" s="158"/>
      <c r="X251" s="158"/>
      <c r="Y251" s="158"/>
      <c r="Z251" s="158"/>
      <c r="AA251" s="162"/>
      <c r="AB251" s="158"/>
      <c r="AC251" s="158"/>
      <c r="AD251" s="158"/>
    </row>
    <row r="252" spans="4:30" x14ac:dyDescent="0.35">
      <c r="D252" s="159"/>
      <c r="E252" s="157"/>
      <c r="F252" s="157"/>
      <c r="G252" s="157"/>
      <c r="H252" s="157"/>
      <c r="I252" s="158"/>
      <c r="J252" s="158"/>
      <c r="K252" s="158"/>
      <c r="L252" s="158"/>
      <c r="M252" s="158"/>
      <c r="N252" s="23"/>
      <c r="O252" s="23"/>
      <c r="P252" s="23"/>
      <c r="Q252" s="160"/>
      <c r="R252" s="161"/>
      <c r="S252" s="161"/>
      <c r="T252" s="158"/>
      <c r="U252" s="158"/>
      <c r="V252" s="158"/>
      <c r="W252" s="158"/>
      <c r="X252" s="158"/>
      <c r="Y252" s="158"/>
      <c r="Z252" s="158"/>
      <c r="AA252" s="162"/>
      <c r="AB252" s="158"/>
      <c r="AC252" s="158"/>
      <c r="AD252" s="158"/>
    </row>
    <row r="253" spans="4:30" x14ac:dyDescent="0.35">
      <c r="D253" s="159"/>
      <c r="E253" s="157"/>
      <c r="F253" s="157"/>
      <c r="G253" s="157"/>
      <c r="H253" s="157"/>
      <c r="I253" s="158"/>
      <c r="J253" s="158"/>
      <c r="K253" s="158"/>
      <c r="L253" s="158"/>
      <c r="M253" s="158"/>
      <c r="N253" s="23"/>
      <c r="O253" s="23"/>
      <c r="P253" s="23"/>
      <c r="Q253" s="160"/>
      <c r="R253" s="161"/>
      <c r="S253" s="161"/>
      <c r="T253" s="158"/>
      <c r="U253" s="158"/>
      <c r="V253" s="158"/>
      <c r="W253" s="158"/>
      <c r="X253" s="158"/>
      <c r="Y253" s="158"/>
      <c r="Z253" s="158"/>
      <c r="AA253" s="162"/>
      <c r="AB253" s="158"/>
      <c r="AC253" s="158"/>
      <c r="AD253" s="158"/>
    </row>
    <row r="254" spans="4:30" x14ac:dyDescent="0.35">
      <c r="D254" s="159"/>
      <c r="E254" s="157"/>
      <c r="F254" s="157"/>
      <c r="G254" s="157"/>
      <c r="H254" s="157"/>
      <c r="I254" s="158"/>
      <c r="J254" s="158"/>
      <c r="K254" s="158"/>
      <c r="L254" s="158"/>
      <c r="M254" s="158"/>
      <c r="N254" s="23"/>
      <c r="O254" s="23"/>
      <c r="P254" s="23"/>
      <c r="Q254" s="160"/>
      <c r="R254" s="161"/>
      <c r="S254" s="161"/>
      <c r="T254" s="158"/>
      <c r="U254" s="158"/>
      <c r="V254" s="158"/>
      <c r="W254" s="158"/>
      <c r="X254" s="158"/>
      <c r="Y254" s="158"/>
      <c r="Z254" s="158"/>
      <c r="AA254" s="162"/>
      <c r="AB254" s="158"/>
      <c r="AC254" s="158"/>
      <c r="AD254" s="158"/>
    </row>
    <row r="255" spans="4:30" x14ac:dyDescent="0.35">
      <c r="D255" s="159"/>
      <c r="E255" s="157"/>
      <c r="F255" s="157"/>
      <c r="G255" s="157"/>
      <c r="H255" s="157"/>
      <c r="I255" s="158"/>
      <c r="J255" s="158"/>
      <c r="K255" s="158"/>
      <c r="L255" s="158"/>
      <c r="M255" s="158"/>
      <c r="N255" s="23"/>
      <c r="O255" s="23"/>
      <c r="P255" s="23"/>
      <c r="Q255" s="160"/>
      <c r="R255" s="161"/>
      <c r="S255" s="161"/>
      <c r="T255" s="158"/>
      <c r="U255" s="158"/>
      <c r="V255" s="158"/>
      <c r="W255" s="158"/>
      <c r="X255" s="158"/>
      <c r="Y255" s="158"/>
      <c r="Z255" s="158"/>
      <c r="AA255" s="162"/>
      <c r="AB255" s="158"/>
      <c r="AC255" s="158"/>
      <c r="AD255" s="158"/>
    </row>
    <row r="256" spans="4:30" x14ac:dyDescent="0.35">
      <c r="D256" s="159"/>
      <c r="E256" s="157"/>
      <c r="F256" s="157"/>
      <c r="G256" s="157"/>
      <c r="H256" s="157"/>
      <c r="I256" s="158"/>
      <c r="J256" s="158"/>
      <c r="K256" s="158"/>
      <c r="L256" s="158"/>
      <c r="M256" s="158"/>
      <c r="N256" s="23"/>
      <c r="O256" s="23"/>
      <c r="P256" s="23"/>
      <c r="Q256" s="160"/>
      <c r="R256" s="161"/>
      <c r="S256" s="161"/>
      <c r="T256" s="158"/>
      <c r="U256" s="158"/>
      <c r="V256" s="158"/>
      <c r="W256" s="158"/>
      <c r="X256" s="158"/>
      <c r="Y256" s="158"/>
      <c r="Z256" s="158"/>
      <c r="AA256" s="162"/>
      <c r="AB256" s="158"/>
      <c r="AC256" s="158"/>
      <c r="AD256" s="158"/>
    </row>
    <row r="257" spans="4:30" x14ac:dyDescent="0.35">
      <c r="D257" s="159"/>
      <c r="E257" s="157"/>
      <c r="F257" s="157"/>
      <c r="G257" s="157"/>
      <c r="H257" s="157"/>
      <c r="I257" s="158"/>
      <c r="J257" s="158"/>
      <c r="K257" s="158"/>
      <c r="L257" s="158"/>
      <c r="M257" s="158"/>
      <c r="N257" s="23"/>
      <c r="O257" s="23"/>
      <c r="P257" s="23"/>
      <c r="Q257" s="160"/>
      <c r="R257" s="161"/>
      <c r="S257" s="161"/>
      <c r="T257" s="158"/>
      <c r="U257" s="158"/>
      <c r="V257" s="158"/>
      <c r="W257" s="158"/>
      <c r="X257" s="158"/>
      <c r="Y257" s="158"/>
      <c r="Z257" s="158"/>
      <c r="AA257" s="162"/>
      <c r="AB257" s="158"/>
      <c r="AC257" s="158"/>
      <c r="AD257" s="158"/>
    </row>
    <row r="258" spans="4:30" x14ac:dyDescent="0.35">
      <c r="D258" s="159"/>
      <c r="E258" s="157"/>
      <c r="F258" s="157"/>
      <c r="G258" s="157"/>
      <c r="H258" s="157"/>
      <c r="I258" s="158"/>
      <c r="J258" s="158"/>
      <c r="K258" s="158"/>
      <c r="L258" s="158"/>
      <c r="M258" s="158"/>
      <c r="N258" s="23"/>
      <c r="O258" s="23"/>
      <c r="P258" s="23"/>
      <c r="Q258" s="160"/>
      <c r="R258" s="161"/>
      <c r="S258" s="161"/>
      <c r="T258" s="158"/>
      <c r="U258" s="158"/>
      <c r="V258" s="158"/>
      <c r="W258" s="158"/>
      <c r="X258" s="158"/>
      <c r="Y258" s="158"/>
      <c r="Z258" s="158"/>
      <c r="AA258" s="162"/>
      <c r="AB258" s="158"/>
      <c r="AC258" s="158"/>
      <c r="AD258" s="158"/>
    </row>
    <row r="259" spans="4:30" x14ac:dyDescent="0.35">
      <c r="D259" s="159"/>
      <c r="E259" s="157"/>
      <c r="F259" s="157"/>
      <c r="G259" s="157"/>
      <c r="H259" s="157"/>
      <c r="I259" s="158"/>
      <c r="J259" s="158"/>
      <c r="K259" s="158"/>
      <c r="L259" s="158"/>
      <c r="M259" s="158"/>
      <c r="N259" s="23"/>
      <c r="O259" s="23"/>
      <c r="P259" s="23"/>
      <c r="Q259" s="160"/>
      <c r="R259" s="161"/>
      <c r="S259" s="161"/>
      <c r="T259" s="158"/>
      <c r="U259" s="158"/>
      <c r="V259" s="158"/>
      <c r="W259" s="158"/>
      <c r="X259" s="158"/>
      <c r="Y259" s="158"/>
      <c r="Z259" s="158"/>
      <c r="AA259" s="162"/>
      <c r="AB259" s="158"/>
      <c r="AC259" s="158"/>
      <c r="AD259" s="158"/>
    </row>
    <row r="260" spans="4:30" x14ac:dyDescent="0.35">
      <c r="D260" s="159"/>
      <c r="E260" s="157"/>
      <c r="F260" s="157"/>
      <c r="G260" s="157"/>
      <c r="H260" s="157"/>
      <c r="I260" s="158"/>
      <c r="J260" s="158"/>
      <c r="K260" s="158"/>
      <c r="L260" s="158"/>
      <c r="M260" s="158"/>
      <c r="N260" s="23"/>
      <c r="O260" s="23"/>
      <c r="P260" s="23"/>
      <c r="Q260" s="160"/>
      <c r="R260" s="161"/>
      <c r="S260" s="161"/>
      <c r="T260" s="158"/>
      <c r="U260" s="158"/>
      <c r="V260" s="158"/>
      <c r="W260" s="158"/>
      <c r="X260" s="158"/>
      <c r="Y260" s="158"/>
      <c r="Z260" s="158"/>
      <c r="AA260" s="162"/>
      <c r="AB260" s="158"/>
      <c r="AC260" s="158"/>
      <c r="AD260" s="158"/>
    </row>
    <row r="261" spans="4:30" x14ac:dyDescent="0.35">
      <c r="D261" s="159"/>
      <c r="E261" s="157"/>
      <c r="F261" s="157"/>
      <c r="G261" s="157"/>
      <c r="H261" s="157"/>
      <c r="I261" s="158"/>
      <c r="J261" s="158"/>
      <c r="K261" s="158"/>
      <c r="L261" s="158"/>
      <c r="M261" s="158"/>
      <c r="N261" s="23"/>
      <c r="O261" s="23"/>
      <c r="P261" s="23"/>
      <c r="Q261" s="160"/>
      <c r="R261" s="161"/>
      <c r="S261" s="161"/>
      <c r="T261" s="158"/>
      <c r="U261" s="158"/>
      <c r="V261" s="158"/>
      <c r="W261" s="158"/>
      <c r="X261" s="158"/>
      <c r="Y261" s="158"/>
      <c r="Z261" s="158"/>
      <c r="AA261" s="162"/>
      <c r="AB261" s="158"/>
      <c r="AC261" s="158"/>
      <c r="AD261" s="158"/>
    </row>
    <row r="262" spans="4:30" x14ac:dyDescent="0.35">
      <c r="D262" s="159"/>
      <c r="E262" s="157"/>
      <c r="F262" s="157"/>
      <c r="G262" s="157"/>
      <c r="H262" s="157"/>
      <c r="I262" s="158"/>
      <c r="J262" s="158"/>
      <c r="K262" s="158"/>
      <c r="L262" s="158"/>
      <c r="M262" s="158"/>
      <c r="N262" s="23"/>
      <c r="O262" s="23"/>
      <c r="P262" s="23"/>
      <c r="Q262" s="160"/>
      <c r="R262" s="161"/>
      <c r="S262" s="161"/>
      <c r="T262" s="158"/>
      <c r="U262" s="158"/>
      <c r="V262" s="158"/>
      <c r="W262" s="158"/>
      <c r="X262" s="158"/>
      <c r="Y262" s="158"/>
      <c r="Z262" s="158"/>
      <c r="AA262" s="162"/>
      <c r="AB262" s="158"/>
      <c r="AC262" s="158"/>
      <c r="AD262" s="158"/>
    </row>
    <row r="263" spans="4:30" x14ac:dyDescent="0.35">
      <c r="D263" s="159"/>
      <c r="E263" s="157"/>
      <c r="F263" s="157"/>
      <c r="G263" s="157"/>
      <c r="H263" s="157"/>
      <c r="I263" s="158"/>
      <c r="J263" s="158"/>
      <c r="K263" s="158"/>
      <c r="L263" s="158"/>
      <c r="M263" s="158"/>
      <c r="N263" s="23"/>
      <c r="O263" s="23"/>
      <c r="P263" s="23"/>
      <c r="Q263" s="160"/>
      <c r="R263" s="161"/>
      <c r="S263" s="161"/>
      <c r="T263" s="158"/>
      <c r="U263" s="158"/>
      <c r="V263" s="158"/>
      <c r="W263" s="158"/>
      <c r="X263" s="158"/>
      <c r="Y263" s="158"/>
      <c r="Z263" s="158"/>
      <c r="AA263" s="162"/>
      <c r="AB263" s="158"/>
      <c r="AC263" s="158"/>
      <c r="AD263" s="158"/>
    </row>
    <row r="264" spans="4:30" x14ac:dyDescent="0.35">
      <c r="D264" s="159"/>
      <c r="E264" s="157"/>
      <c r="F264" s="157"/>
      <c r="G264" s="157"/>
      <c r="H264" s="157"/>
      <c r="I264" s="158"/>
      <c r="J264" s="158"/>
      <c r="K264" s="158"/>
      <c r="L264" s="158"/>
      <c r="M264" s="158"/>
      <c r="N264" s="23"/>
      <c r="O264" s="23"/>
      <c r="P264" s="23"/>
      <c r="Q264" s="160"/>
      <c r="R264" s="161"/>
      <c r="S264" s="161"/>
      <c r="T264" s="158"/>
      <c r="U264" s="158"/>
      <c r="V264" s="158"/>
      <c r="W264" s="158"/>
      <c r="X264" s="158"/>
      <c r="Y264" s="158"/>
      <c r="Z264" s="158"/>
      <c r="AA264" s="162"/>
      <c r="AB264" s="158"/>
      <c r="AC264" s="158"/>
      <c r="AD264" s="158"/>
    </row>
    <row r="265" spans="4:30" x14ac:dyDescent="0.35">
      <c r="D265" s="159"/>
      <c r="E265" s="157"/>
      <c r="F265" s="157"/>
      <c r="G265" s="157"/>
      <c r="H265" s="157"/>
      <c r="I265" s="158"/>
      <c r="J265" s="158"/>
      <c r="K265" s="158"/>
      <c r="L265" s="158"/>
      <c r="M265" s="158"/>
      <c r="N265" s="23"/>
      <c r="O265" s="23"/>
      <c r="P265" s="23"/>
      <c r="Q265" s="160"/>
      <c r="R265" s="161"/>
      <c r="S265" s="161"/>
      <c r="T265" s="158"/>
      <c r="U265" s="158"/>
      <c r="V265" s="158"/>
      <c r="W265" s="158"/>
      <c r="X265" s="158"/>
      <c r="Y265" s="158"/>
      <c r="Z265" s="158"/>
      <c r="AA265" s="162"/>
      <c r="AB265" s="158"/>
      <c r="AC265" s="158"/>
      <c r="AD265" s="158"/>
    </row>
    <row r="266" spans="4:30" x14ac:dyDescent="0.35">
      <c r="D266" s="159"/>
      <c r="E266" s="157"/>
      <c r="F266" s="157"/>
      <c r="G266" s="157"/>
      <c r="H266" s="157"/>
      <c r="I266" s="158"/>
      <c r="J266" s="158"/>
      <c r="K266" s="158"/>
      <c r="L266" s="158"/>
      <c r="M266" s="158"/>
      <c r="N266" s="23"/>
      <c r="O266" s="23"/>
      <c r="P266" s="23"/>
      <c r="Q266" s="160"/>
      <c r="R266" s="161"/>
      <c r="S266" s="161"/>
      <c r="T266" s="158"/>
      <c r="U266" s="158"/>
      <c r="V266" s="158"/>
      <c r="W266" s="158"/>
      <c r="X266" s="158"/>
      <c r="Y266" s="158"/>
      <c r="Z266" s="158"/>
      <c r="AA266" s="162"/>
      <c r="AB266" s="158"/>
      <c r="AC266" s="158"/>
      <c r="AD266" s="158"/>
    </row>
    <row r="267" spans="4:30" x14ac:dyDescent="0.35">
      <c r="D267" s="159"/>
      <c r="E267" s="157"/>
      <c r="F267" s="157"/>
      <c r="G267" s="157"/>
      <c r="H267" s="157"/>
      <c r="I267" s="158"/>
      <c r="J267" s="158"/>
      <c r="K267" s="158"/>
      <c r="L267" s="158"/>
      <c r="M267" s="158"/>
      <c r="N267" s="23"/>
      <c r="O267" s="23"/>
      <c r="P267" s="23"/>
      <c r="Q267" s="160"/>
      <c r="R267" s="161"/>
      <c r="S267" s="161"/>
      <c r="T267" s="158"/>
      <c r="U267" s="158"/>
      <c r="V267" s="158"/>
      <c r="W267" s="158"/>
      <c r="X267" s="158"/>
      <c r="Y267" s="158"/>
      <c r="Z267" s="158"/>
      <c r="AA267" s="162"/>
      <c r="AB267" s="158"/>
      <c r="AC267" s="158"/>
      <c r="AD267" s="158"/>
    </row>
    <row r="268" spans="4:30" x14ac:dyDescent="0.35">
      <c r="D268" s="159"/>
      <c r="E268" s="157"/>
      <c r="F268" s="157"/>
      <c r="G268" s="157"/>
      <c r="H268" s="157"/>
      <c r="I268" s="158"/>
      <c r="J268" s="158"/>
      <c r="K268" s="158"/>
      <c r="L268" s="158"/>
      <c r="M268" s="158"/>
      <c r="N268" s="23"/>
      <c r="O268" s="23"/>
      <c r="P268" s="23"/>
      <c r="Q268" s="160"/>
      <c r="R268" s="161"/>
      <c r="S268" s="161"/>
      <c r="T268" s="158"/>
      <c r="U268" s="158"/>
      <c r="V268" s="158"/>
      <c r="W268" s="158"/>
      <c r="X268" s="158"/>
      <c r="Y268" s="158"/>
      <c r="Z268" s="158"/>
      <c r="AA268" s="162"/>
      <c r="AB268" s="158"/>
      <c r="AC268" s="158"/>
      <c r="AD268" s="158"/>
    </row>
    <row r="269" spans="4:30" x14ac:dyDescent="0.35">
      <c r="D269" s="159"/>
      <c r="E269" s="157"/>
      <c r="F269" s="157"/>
      <c r="G269" s="157"/>
      <c r="H269" s="157"/>
      <c r="I269" s="158"/>
      <c r="J269" s="158"/>
      <c r="K269" s="158"/>
      <c r="L269" s="158"/>
      <c r="M269" s="158"/>
      <c r="N269" s="23"/>
      <c r="O269" s="23"/>
      <c r="P269" s="23"/>
      <c r="Q269" s="160"/>
      <c r="R269" s="161"/>
      <c r="S269" s="161"/>
      <c r="T269" s="158"/>
      <c r="U269" s="158"/>
      <c r="V269" s="158"/>
      <c r="W269" s="158"/>
      <c r="X269" s="158"/>
      <c r="Y269" s="158"/>
      <c r="Z269" s="158"/>
      <c r="AA269" s="162"/>
      <c r="AB269" s="158"/>
      <c r="AC269" s="158"/>
      <c r="AD269" s="158"/>
    </row>
    <row r="270" spans="4:30" x14ac:dyDescent="0.35">
      <c r="D270" s="159"/>
      <c r="E270" s="157"/>
      <c r="F270" s="157"/>
      <c r="G270" s="157"/>
      <c r="H270" s="157"/>
      <c r="I270" s="158"/>
      <c r="J270" s="158"/>
      <c r="K270" s="158"/>
      <c r="L270" s="158"/>
      <c r="M270" s="158"/>
      <c r="N270" s="23"/>
      <c r="O270" s="23"/>
      <c r="P270" s="23"/>
      <c r="Q270" s="160"/>
      <c r="R270" s="161"/>
      <c r="S270" s="161"/>
      <c r="T270" s="158"/>
      <c r="U270" s="158"/>
      <c r="V270" s="158"/>
      <c r="W270" s="158"/>
      <c r="X270" s="158"/>
      <c r="Y270" s="158"/>
      <c r="Z270" s="158"/>
      <c r="AA270" s="162"/>
      <c r="AB270" s="158"/>
      <c r="AC270" s="158"/>
      <c r="AD270" s="158"/>
    </row>
    <row r="271" spans="4:30" x14ac:dyDescent="0.35">
      <c r="D271" s="159"/>
      <c r="E271" s="157"/>
      <c r="F271" s="157"/>
      <c r="G271" s="157"/>
      <c r="H271" s="157"/>
      <c r="I271" s="158"/>
      <c r="J271" s="158"/>
      <c r="K271" s="158"/>
      <c r="L271" s="158"/>
      <c r="M271" s="158"/>
      <c r="N271" s="23"/>
      <c r="O271" s="23"/>
      <c r="P271" s="23"/>
      <c r="Q271" s="160"/>
      <c r="R271" s="161"/>
      <c r="S271" s="161"/>
      <c r="T271" s="158"/>
      <c r="U271" s="158"/>
      <c r="V271" s="158"/>
      <c r="W271" s="158"/>
      <c r="X271" s="158"/>
      <c r="Y271" s="158"/>
      <c r="Z271" s="158"/>
      <c r="AA271" s="162"/>
      <c r="AB271" s="158"/>
      <c r="AC271" s="158"/>
      <c r="AD271" s="158"/>
    </row>
    <row r="272" spans="4:30" x14ac:dyDescent="0.35">
      <c r="D272" s="159"/>
      <c r="E272" s="157"/>
      <c r="F272" s="157"/>
      <c r="G272" s="157"/>
      <c r="H272" s="157"/>
      <c r="I272" s="158"/>
      <c r="J272" s="158"/>
      <c r="K272" s="158"/>
      <c r="L272" s="158"/>
      <c r="M272" s="158"/>
      <c r="N272" s="23"/>
      <c r="O272" s="23"/>
      <c r="P272" s="23"/>
      <c r="Q272" s="160"/>
      <c r="R272" s="161"/>
      <c r="S272" s="161"/>
      <c r="T272" s="158"/>
      <c r="U272" s="158"/>
      <c r="V272" s="158"/>
      <c r="W272" s="158"/>
      <c r="X272" s="158"/>
      <c r="Y272" s="158"/>
      <c r="Z272" s="158"/>
      <c r="AA272" s="162"/>
      <c r="AB272" s="158"/>
      <c r="AC272" s="158"/>
      <c r="AD272" s="158"/>
    </row>
    <row r="273" spans="4:30" x14ac:dyDescent="0.35">
      <c r="D273" s="159"/>
      <c r="E273" s="157"/>
      <c r="F273" s="157"/>
      <c r="G273" s="157"/>
      <c r="H273" s="157"/>
      <c r="I273" s="158"/>
      <c r="J273" s="158"/>
      <c r="K273" s="158"/>
      <c r="L273" s="158"/>
      <c r="M273" s="158"/>
      <c r="N273" s="23"/>
      <c r="O273" s="23"/>
      <c r="P273" s="23"/>
      <c r="Q273" s="160"/>
      <c r="R273" s="161"/>
      <c r="S273" s="161"/>
      <c r="T273" s="158"/>
      <c r="U273" s="158"/>
      <c r="V273" s="158"/>
      <c r="W273" s="158"/>
      <c r="X273" s="158"/>
      <c r="Y273" s="158"/>
      <c r="Z273" s="158"/>
      <c r="AA273" s="162"/>
      <c r="AB273" s="158"/>
      <c r="AC273" s="158"/>
      <c r="AD273" s="158"/>
    </row>
    <row r="274" spans="4:30" x14ac:dyDescent="0.35">
      <c r="D274" s="159"/>
      <c r="E274" s="157"/>
      <c r="F274" s="157"/>
      <c r="G274" s="157"/>
      <c r="H274" s="157"/>
      <c r="I274" s="158"/>
      <c r="J274" s="158"/>
      <c r="K274" s="158"/>
      <c r="L274" s="158"/>
      <c r="M274" s="158"/>
      <c r="N274" s="23"/>
      <c r="O274" s="23"/>
      <c r="P274" s="23"/>
      <c r="Q274" s="160"/>
      <c r="R274" s="161"/>
      <c r="S274" s="161"/>
      <c r="T274" s="158"/>
      <c r="U274" s="158"/>
      <c r="V274" s="158"/>
      <c r="W274" s="158"/>
      <c r="X274" s="158"/>
      <c r="Y274" s="158"/>
      <c r="Z274" s="158"/>
      <c r="AA274" s="162"/>
      <c r="AB274" s="158"/>
      <c r="AC274" s="158"/>
      <c r="AD274" s="158"/>
    </row>
    <row r="275" spans="4:30" x14ac:dyDescent="0.35">
      <c r="D275" s="159"/>
      <c r="E275" s="157"/>
      <c r="F275" s="157"/>
      <c r="G275" s="157"/>
      <c r="H275" s="157"/>
      <c r="I275" s="158"/>
      <c r="J275" s="158"/>
      <c r="K275" s="158"/>
      <c r="L275" s="158"/>
      <c r="M275" s="158"/>
      <c r="N275" s="23"/>
      <c r="O275" s="23"/>
      <c r="P275" s="23"/>
      <c r="Q275" s="160"/>
      <c r="R275" s="161"/>
      <c r="S275" s="161"/>
      <c r="T275" s="158"/>
      <c r="U275" s="158"/>
      <c r="V275" s="158"/>
      <c r="W275" s="158"/>
      <c r="X275" s="158"/>
      <c r="Y275" s="158"/>
      <c r="Z275" s="158"/>
      <c r="AA275" s="162"/>
      <c r="AB275" s="158"/>
      <c r="AC275" s="158"/>
      <c r="AD275" s="158"/>
    </row>
    <row r="276" spans="4:30" x14ac:dyDescent="0.35">
      <c r="D276" s="159"/>
      <c r="E276" s="157"/>
      <c r="F276" s="157"/>
      <c r="G276" s="157"/>
      <c r="H276" s="157"/>
      <c r="I276" s="158"/>
      <c r="J276" s="158"/>
      <c r="K276" s="158"/>
      <c r="L276" s="158"/>
      <c r="M276" s="158"/>
      <c r="N276" s="23"/>
      <c r="O276" s="23"/>
      <c r="P276" s="23"/>
      <c r="Q276" s="160"/>
      <c r="R276" s="161"/>
      <c r="S276" s="161"/>
      <c r="T276" s="158"/>
      <c r="U276" s="158"/>
      <c r="V276" s="158"/>
      <c r="W276" s="158"/>
      <c r="X276" s="158"/>
      <c r="Y276" s="158"/>
      <c r="Z276" s="158"/>
      <c r="AA276" s="162"/>
      <c r="AB276" s="158"/>
      <c r="AC276" s="158"/>
      <c r="AD276" s="158"/>
    </row>
    <row r="277" spans="4:30" x14ac:dyDescent="0.35">
      <c r="D277" s="159"/>
      <c r="E277" s="157"/>
      <c r="F277" s="157"/>
      <c r="G277" s="157"/>
      <c r="H277" s="157"/>
      <c r="I277" s="158"/>
      <c r="J277" s="158"/>
      <c r="K277" s="158"/>
      <c r="L277" s="158"/>
      <c r="M277" s="158"/>
      <c r="N277" s="23"/>
      <c r="O277" s="23"/>
      <c r="P277" s="23"/>
      <c r="Q277" s="160"/>
      <c r="R277" s="161"/>
      <c r="S277" s="161"/>
      <c r="T277" s="158"/>
      <c r="U277" s="158"/>
      <c r="V277" s="158"/>
      <c r="W277" s="158"/>
      <c r="X277" s="158"/>
      <c r="Y277" s="158"/>
      <c r="Z277" s="158"/>
      <c r="AA277" s="162"/>
      <c r="AB277" s="158"/>
      <c r="AC277" s="158"/>
      <c r="AD277" s="158"/>
    </row>
    <row r="278" spans="4:30" x14ac:dyDescent="0.35">
      <c r="D278" s="159"/>
      <c r="E278" s="157"/>
      <c r="F278" s="157"/>
      <c r="G278" s="157"/>
      <c r="H278" s="157"/>
      <c r="I278" s="158"/>
      <c r="J278" s="158"/>
      <c r="K278" s="158"/>
      <c r="L278" s="158"/>
      <c r="M278" s="158"/>
      <c r="N278" s="23"/>
      <c r="O278" s="23"/>
      <c r="P278" s="23"/>
      <c r="Q278" s="160"/>
      <c r="R278" s="161"/>
      <c r="S278" s="161"/>
      <c r="T278" s="158"/>
      <c r="U278" s="158"/>
      <c r="V278" s="158"/>
      <c r="W278" s="158"/>
      <c r="X278" s="158"/>
      <c r="Y278" s="158"/>
      <c r="Z278" s="158"/>
      <c r="AA278" s="162"/>
      <c r="AB278" s="158"/>
      <c r="AC278" s="158"/>
      <c r="AD278" s="158"/>
    </row>
    <row r="279" spans="4:30" x14ac:dyDescent="0.35">
      <c r="D279" s="159"/>
      <c r="E279" s="157"/>
      <c r="F279" s="157"/>
      <c r="G279" s="157"/>
      <c r="H279" s="157"/>
      <c r="I279" s="158"/>
      <c r="J279" s="158"/>
      <c r="K279" s="158"/>
      <c r="L279" s="158"/>
      <c r="M279" s="158"/>
      <c r="N279" s="23"/>
      <c r="O279" s="23"/>
      <c r="P279" s="23"/>
      <c r="Q279" s="160"/>
      <c r="R279" s="161"/>
      <c r="S279" s="161"/>
      <c r="T279" s="158"/>
      <c r="U279" s="158"/>
      <c r="V279" s="158"/>
      <c r="W279" s="158"/>
      <c r="X279" s="158"/>
      <c r="Y279" s="158"/>
      <c r="Z279" s="158"/>
      <c r="AA279" s="162"/>
      <c r="AB279" s="158"/>
      <c r="AC279" s="158"/>
      <c r="AD279" s="158"/>
    </row>
    <row r="280" spans="4:30" x14ac:dyDescent="0.35">
      <c r="D280" s="159"/>
      <c r="E280" s="157"/>
      <c r="F280" s="157"/>
      <c r="G280" s="157"/>
      <c r="H280" s="157"/>
      <c r="I280" s="158"/>
      <c r="J280" s="158"/>
      <c r="K280" s="158"/>
      <c r="L280" s="158"/>
      <c r="M280" s="158"/>
      <c r="N280" s="23"/>
      <c r="O280" s="23"/>
      <c r="P280" s="23"/>
      <c r="Q280" s="160"/>
      <c r="R280" s="161"/>
      <c r="S280" s="161"/>
      <c r="T280" s="158"/>
      <c r="U280" s="158"/>
      <c r="V280" s="158"/>
      <c r="W280" s="158"/>
      <c r="X280" s="158"/>
      <c r="Y280" s="158"/>
      <c r="Z280" s="158"/>
      <c r="AA280" s="162"/>
      <c r="AB280" s="158"/>
      <c r="AC280" s="158"/>
      <c r="AD280" s="158"/>
    </row>
    <row r="281" spans="4:30" x14ac:dyDescent="0.35">
      <c r="D281" s="159"/>
      <c r="E281" s="157"/>
      <c r="F281" s="157"/>
      <c r="G281" s="157"/>
      <c r="H281" s="157"/>
      <c r="I281" s="158"/>
      <c r="J281" s="158"/>
      <c r="K281" s="158"/>
      <c r="L281" s="158"/>
      <c r="M281" s="158"/>
      <c r="N281" s="23"/>
      <c r="O281" s="23"/>
      <c r="P281" s="23"/>
      <c r="Q281" s="160"/>
      <c r="R281" s="161"/>
      <c r="S281" s="161"/>
      <c r="T281" s="158"/>
      <c r="U281" s="158"/>
      <c r="V281" s="158"/>
      <c r="W281" s="158"/>
      <c r="X281" s="158"/>
      <c r="Y281" s="158"/>
      <c r="Z281" s="158"/>
      <c r="AA281" s="162"/>
      <c r="AB281" s="158"/>
      <c r="AC281" s="158"/>
      <c r="AD281" s="158"/>
    </row>
    <row r="282" spans="4:30" x14ac:dyDescent="0.35">
      <c r="D282" s="159"/>
      <c r="E282" s="157"/>
      <c r="F282" s="157"/>
      <c r="G282" s="157"/>
      <c r="H282" s="157"/>
      <c r="I282" s="158"/>
      <c r="J282" s="158"/>
      <c r="K282" s="158"/>
      <c r="L282" s="158"/>
      <c r="M282" s="158"/>
      <c r="N282" s="23"/>
      <c r="O282" s="23"/>
      <c r="P282" s="23"/>
      <c r="Q282" s="160"/>
      <c r="R282" s="161"/>
      <c r="S282" s="161"/>
      <c r="T282" s="158"/>
      <c r="U282" s="158"/>
      <c r="V282" s="158"/>
      <c r="W282" s="158"/>
      <c r="X282" s="158"/>
      <c r="Y282" s="158"/>
      <c r="Z282" s="158"/>
      <c r="AA282" s="162"/>
      <c r="AB282" s="158"/>
      <c r="AC282" s="158"/>
      <c r="AD282" s="158"/>
    </row>
    <row r="283" spans="4:30" x14ac:dyDescent="0.35">
      <c r="D283" s="159"/>
      <c r="E283" s="157"/>
      <c r="F283" s="157"/>
      <c r="G283" s="157"/>
      <c r="H283" s="157"/>
      <c r="I283" s="158"/>
      <c r="J283" s="158"/>
      <c r="K283" s="158"/>
      <c r="L283" s="158"/>
      <c r="M283" s="158"/>
      <c r="N283" s="23"/>
      <c r="O283" s="23"/>
      <c r="P283" s="23"/>
      <c r="Q283" s="160"/>
      <c r="R283" s="161"/>
      <c r="S283" s="161"/>
      <c r="T283" s="158"/>
      <c r="U283" s="158"/>
      <c r="V283" s="158"/>
      <c r="W283" s="158"/>
      <c r="X283" s="158"/>
      <c r="Y283" s="158"/>
      <c r="Z283" s="158"/>
      <c r="AA283" s="162"/>
      <c r="AB283" s="158"/>
      <c r="AC283" s="158"/>
      <c r="AD283" s="158"/>
    </row>
    <row r="284" spans="4:30" x14ac:dyDescent="0.35">
      <c r="D284" s="159"/>
      <c r="E284" s="157"/>
      <c r="F284" s="157"/>
      <c r="G284" s="157"/>
      <c r="H284" s="157"/>
      <c r="I284" s="158"/>
      <c r="J284" s="158"/>
      <c r="K284" s="158"/>
      <c r="L284" s="158"/>
      <c r="M284" s="158"/>
      <c r="N284" s="23"/>
      <c r="O284" s="23"/>
      <c r="P284" s="23"/>
      <c r="Q284" s="160"/>
      <c r="R284" s="161"/>
      <c r="S284" s="161"/>
      <c r="T284" s="158"/>
      <c r="U284" s="158"/>
      <c r="V284" s="158"/>
      <c r="W284" s="158"/>
      <c r="X284" s="158"/>
      <c r="Y284" s="158"/>
      <c r="Z284" s="158"/>
      <c r="AA284" s="162"/>
      <c r="AB284" s="158"/>
      <c r="AC284" s="158"/>
      <c r="AD284" s="158"/>
    </row>
    <row r="285" spans="4:30" x14ac:dyDescent="0.35">
      <c r="D285" s="159"/>
      <c r="E285" s="157"/>
      <c r="F285" s="157"/>
      <c r="G285" s="157"/>
      <c r="H285" s="157"/>
      <c r="I285" s="158"/>
      <c r="J285" s="158"/>
      <c r="K285" s="158"/>
      <c r="L285" s="158"/>
      <c r="M285" s="158"/>
      <c r="N285" s="23"/>
      <c r="O285" s="23"/>
      <c r="P285" s="23"/>
      <c r="Q285" s="160"/>
      <c r="R285" s="161"/>
      <c r="S285" s="161"/>
      <c r="T285" s="158"/>
      <c r="U285" s="158"/>
      <c r="V285" s="158"/>
      <c r="W285" s="158"/>
      <c r="X285" s="158"/>
      <c r="Y285" s="158"/>
      <c r="Z285" s="158"/>
      <c r="AA285" s="162"/>
      <c r="AB285" s="158"/>
      <c r="AC285" s="158"/>
      <c r="AD285" s="158"/>
    </row>
    <row r="286" spans="4:30" x14ac:dyDescent="0.35">
      <c r="D286" s="159"/>
      <c r="E286" s="157"/>
      <c r="F286" s="157"/>
      <c r="G286" s="157"/>
      <c r="H286" s="157"/>
      <c r="I286" s="158"/>
      <c r="J286" s="158"/>
      <c r="K286" s="158"/>
      <c r="L286" s="158"/>
      <c r="M286" s="158"/>
      <c r="N286" s="23"/>
      <c r="O286" s="23"/>
      <c r="P286" s="23"/>
      <c r="Q286" s="160"/>
      <c r="R286" s="161"/>
      <c r="S286" s="161"/>
      <c r="T286" s="158"/>
      <c r="U286" s="158"/>
      <c r="V286" s="158"/>
      <c r="W286" s="158"/>
      <c r="X286" s="158"/>
      <c r="Y286" s="158"/>
      <c r="Z286" s="158"/>
      <c r="AA286" s="162"/>
      <c r="AB286" s="158"/>
      <c r="AC286" s="158"/>
      <c r="AD286" s="158"/>
    </row>
    <row r="287" spans="4:30" x14ac:dyDescent="0.35">
      <c r="D287" s="159"/>
      <c r="E287" s="157"/>
      <c r="F287" s="157"/>
      <c r="G287" s="157"/>
      <c r="H287" s="157"/>
      <c r="I287" s="158"/>
      <c r="J287" s="158"/>
      <c r="K287" s="158"/>
      <c r="L287" s="158"/>
      <c r="M287" s="158"/>
      <c r="N287" s="23"/>
      <c r="O287" s="23"/>
      <c r="P287" s="23"/>
      <c r="Q287" s="160"/>
      <c r="R287" s="161"/>
      <c r="S287" s="161"/>
      <c r="T287" s="158"/>
      <c r="U287" s="158"/>
      <c r="V287" s="158"/>
      <c r="W287" s="158"/>
      <c r="X287" s="158"/>
      <c r="Y287" s="158"/>
      <c r="Z287" s="158"/>
      <c r="AA287" s="162"/>
      <c r="AB287" s="158"/>
      <c r="AC287" s="158"/>
      <c r="AD287" s="158"/>
    </row>
    <row r="288" spans="4:30" x14ac:dyDescent="0.35">
      <c r="D288" s="159"/>
      <c r="E288" s="157"/>
      <c r="F288" s="157"/>
      <c r="G288" s="157"/>
      <c r="H288" s="157"/>
      <c r="I288" s="158"/>
      <c r="J288" s="158"/>
      <c r="K288" s="158"/>
      <c r="L288" s="158"/>
      <c r="M288" s="158"/>
      <c r="N288" s="23"/>
      <c r="O288" s="23"/>
      <c r="P288" s="23"/>
      <c r="Q288" s="160"/>
      <c r="R288" s="161"/>
      <c r="S288" s="161"/>
      <c r="T288" s="158"/>
      <c r="U288" s="158"/>
      <c r="V288" s="158"/>
      <c r="W288" s="158"/>
      <c r="X288" s="158"/>
      <c r="Y288" s="158"/>
      <c r="Z288" s="158"/>
      <c r="AA288" s="162"/>
      <c r="AB288" s="158"/>
      <c r="AC288" s="158"/>
      <c r="AD288" s="158"/>
    </row>
    <row r="289" spans="4:30" x14ac:dyDescent="0.35">
      <c r="D289" s="159"/>
      <c r="E289" s="157"/>
      <c r="F289" s="157"/>
      <c r="G289" s="157"/>
      <c r="H289" s="157"/>
      <c r="I289" s="158"/>
      <c r="J289" s="158"/>
      <c r="K289" s="158"/>
      <c r="L289" s="158"/>
      <c r="M289" s="158"/>
      <c r="N289" s="23"/>
      <c r="O289" s="23"/>
      <c r="P289" s="23"/>
      <c r="Q289" s="160"/>
      <c r="R289" s="161"/>
      <c r="S289" s="161"/>
      <c r="T289" s="158"/>
      <c r="U289" s="158"/>
      <c r="V289" s="158"/>
      <c r="W289" s="158"/>
      <c r="X289" s="158"/>
      <c r="Y289" s="158"/>
      <c r="Z289" s="158"/>
      <c r="AA289" s="162"/>
      <c r="AB289" s="158"/>
      <c r="AC289" s="158"/>
      <c r="AD289" s="158"/>
    </row>
    <row r="290" spans="4:30" x14ac:dyDescent="0.35">
      <c r="D290" s="159"/>
      <c r="E290" s="157"/>
      <c r="F290" s="157"/>
      <c r="G290" s="157"/>
      <c r="H290" s="157"/>
      <c r="I290" s="158"/>
      <c r="J290" s="158"/>
      <c r="K290" s="158"/>
      <c r="L290" s="158"/>
      <c r="M290" s="158"/>
      <c r="N290" s="23"/>
      <c r="O290" s="23"/>
      <c r="P290" s="23"/>
      <c r="Q290" s="160"/>
      <c r="R290" s="161"/>
      <c r="S290" s="161"/>
      <c r="T290" s="158"/>
      <c r="U290" s="158"/>
      <c r="V290" s="158"/>
      <c r="W290" s="158"/>
      <c r="X290" s="158"/>
      <c r="Y290" s="158"/>
      <c r="Z290" s="158"/>
      <c r="AA290" s="162"/>
      <c r="AB290" s="158"/>
      <c r="AC290" s="158"/>
      <c r="AD290" s="158"/>
    </row>
    <row r="291" spans="4:30" x14ac:dyDescent="0.35">
      <c r="D291" s="159"/>
      <c r="E291" s="157"/>
      <c r="F291" s="157"/>
      <c r="G291" s="157"/>
      <c r="H291" s="157"/>
      <c r="I291" s="158"/>
      <c r="J291" s="158"/>
      <c r="K291" s="158"/>
      <c r="L291" s="158"/>
      <c r="M291" s="158"/>
      <c r="N291" s="23"/>
      <c r="O291" s="23"/>
      <c r="P291" s="23"/>
      <c r="Q291" s="160"/>
      <c r="R291" s="161"/>
      <c r="S291" s="161"/>
      <c r="T291" s="158"/>
      <c r="U291" s="158"/>
      <c r="V291" s="158"/>
      <c r="W291" s="158"/>
      <c r="X291" s="158"/>
      <c r="Y291" s="158"/>
      <c r="Z291" s="158"/>
      <c r="AA291" s="162"/>
      <c r="AB291" s="158"/>
      <c r="AC291" s="158"/>
      <c r="AD291" s="158"/>
    </row>
    <row r="292" spans="4:30" x14ac:dyDescent="0.35">
      <c r="D292" s="159"/>
      <c r="E292" s="157"/>
      <c r="F292" s="157"/>
      <c r="G292" s="157"/>
      <c r="H292" s="157"/>
      <c r="I292" s="158"/>
      <c r="J292" s="158"/>
      <c r="K292" s="158"/>
      <c r="L292" s="158"/>
      <c r="M292" s="158"/>
      <c r="N292" s="23"/>
      <c r="O292" s="23"/>
      <c r="P292" s="23"/>
      <c r="Q292" s="160"/>
      <c r="R292" s="161"/>
      <c r="S292" s="161"/>
      <c r="T292" s="158"/>
      <c r="U292" s="158"/>
      <c r="V292" s="158"/>
      <c r="W292" s="158"/>
      <c r="X292" s="158"/>
      <c r="Y292" s="158"/>
      <c r="Z292" s="158"/>
      <c r="AA292" s="162"/>
      <c r="AB292" s="158"/>
      <c r="AC292" s="158"/>
      <c r="AD292" s="158"/>
    </row>
    <row r="293" spans="4:30" x14ac:dyDescent="0.35">
      <c r="D293" s="159"/>
      <c r="E293" s="157"/>
      <c r="F293" s="157"/>
      <c r="G293" s="157"/>
      <c r="H293" s="157"/>
      <c r="I293" s="158"/>
      <c r="J293" s="158"/>
      <c r="K293" s="158"/>
      <c r="L293" s="158"/>
      <c r="M293" s="158"/>
      <c r="N293" s="23"/>
      <c r="O293" s="23"/>
      <c r="P293" s="23"/>
      <c r="Q293" s="160"/>
      <c r="R293" s="161"/>
      <c r="S293" s="161"/>
      <c r="T293" s="158"/>
      <c r="U293" s="158"/>
      <c r="V293" s="158"/>
      <c r="W293" s="158"/>
      <c r="X293" s="158"/>
      <c r="Y293" s="158"/>
      <c r="Z293" s="158"/>
      <c r="AA293" s="162"/>
      <c r="AB293" s="158"/>
      <c r="AC293" s="158"/>
      <c r="AD293" s="158"/>
    </row>
    <row r="294" spans="4:30" x14ac:dyDescent="0.35">
      <c r="D294" s="159"/>
      <c r="E294" s="157"/>
      <c r="F294" s="157"/>
      <c r="G294" s="157"/>
      <c r="H294" s="157"/>
      <c r="I294" s="158"/>
      <c r="J294" s="158"/>
      <c r="K294" s="158"/>
      <c r="L294" s="158"/>
      <c r="M294" s="158"/>
      <c r="N294" s="23"/>
      <c r="O294" s="23"/>
      <c r="P294" s="23"/>
      <c r="Q294" s="160"/>
      <c r="R294" s="161"/>
      <c r="S294" s="161"/>
      <c r="T294" s="158"/>
      <c r="U294" s="158"/>
      <c r="V294" s="158"/>
      <c r="W294" s="158"/>
      <c r="X294" s="158"/>
      <c r="Y294" s="158"/>
      <c r="Z294" s="158"/>
      <c r="AA294" s="162"/>
      <c r="AB294" s="158"/>
      <c r="AC294" s="158"/>
      <c r="AD294" s="158"/>
    </row>
    <row r="295" spans="4:30" x14ac:dyDescent="0.35">
      <c r="D295" s="159"/>
      <c r="E295" s="157"/>
      <c r="F295" s="157"/>
      <c r="G295" s="157"/>
      <c r="H295" s="157"/>
      <c r="I295" s="158"/>
      <c r="J295" s="158"/>
      <c r="K295" s="158"/>
      <c r="L295" s="158"/>
      <c r="M295" s="158"/>
      <c r="N295" s="23"/>
      <c r="O295" s="23"/>
      <c r="P295" s="23"/>
      <c r="Q295" s="160"/>
      <c r="R295" s="161"/>
      <c r="S295" s="161"/>
      <c r="T295" s="158"/>
      <c r="U295" s="158"/>
      <c r="V295" s="158"/>
      <c r="W295" s="158"/>
      <c r="X295" s="158"/>
      <c r="Y295" s="158"/>
      <c r="Z295" s="158"/>
      <c r="AA295" s="162"/>
      <c r="AB295" s="158"/>
      <c r="AC295" s="158"/>
      <c r="AD295" s="158"/>
    </row>
    <row r="296" spans="4:30" x14ac:dyDescent="0.35">
      <c r="D296" s="159"/>
      <c r="E296" s="157"/>
      <c r="F296" s="157"/>
      <c r="G296" s="157"/>
      <c r="H296" s="157"/>
      <c r="I296" s="158"/>
      <c r="J296" s="158"/>
      <c r="K296" s="158"/>
      <c r="L296" s="158"/>
      <c r="M296" s="158"/>
      <c r="N296" s="23"/>
      <c r="O296" s="23"/>
      <c r="P296" s="23"/>
      <c r="Q296" s="160"/>
      <c r="R296" s="161"/>
      <c r="S296" s="161"/>
      <c r="T296" s="158"/>
      <c r="U296" s="158"/>
      <c r="V296" s="158"/>
      <c r="W296" s="158"/>
      <c r="X296" s="158"/>
      <c r="Y296" s="158"/>
      <c r="Z296" s="158"/>
      <c r="AA296" s="162"/>
      <c r="AB296" s="158"/>
      <c r="AC296" s="158"/>
      <c r="AD296" s="158"/>
    </row>
    <row r="297" spans="4:30" x14ac:dyDescent="0.35">
      <c r="D297" s="159"/>
      <c r="E297" s="157"/>
      <c r="F297" s="157"/>
      <c r="G297" s="157"/>
      <c r="H297" s="157"/>
      <c r="I297" s="158"/>
      <c r="J297" s="158"/>
      <c r="K297" s="158"/>
      <c r="L297" s="158"/>
      <c r="M297" s="158"/>
      <c r="N297" s="23"/>
      <c r="O297" s="23"/>
      <c r="P297" s="23"/>
      <c r="Q297" s="160"/>
      <c r="R297" s="161"/>
      <c r="S297" s="161"/>
      <c r="T297" s="158"/>
      <c r="U297" s="158"/>
      <c r="V297" s="158"/>
      <c r="W297" s="158"/>
      <c r="X297" s="158"/>
      <c r="Y297" s="158"/>
      <c r="Z297" s="158"/>
      <c r="AA297" s="162"/>
      <c r="AB297" s="158"/>
      <c r="AC297" s="158"/>
      <c r="AD297" s="158"/>
    </row>
    <row r="298" spans="4:30" x14ac:dyDescent="0.35">
      <c r="D298" s="159"/>
      <c r="E298" s="157"/>
      <c r="F298" s="157"/>
      <c r="G298" s="157"/>
      <c r="H298" s="157"/>
      <c r="I298" s="158"/>
      <c r="J298" s="158"/>
      <c r="K298" s="158"/>
      <c r="L298" s="158"/>
      <c r="M298" s="158"/>
      <c r="N298" s="23"/>
      <c r="O298" s="23"/>
      <c r="P298" s="23"/>
      <c r="Q298" s="160"/>
      <c r="R298" s="161"/>
      <c r="S298" s="161"/>
      <c r="T298" s="158"/>
      <c r="U298" s="158"/>
      <c r="V298" s="158"/>
      <c r="W298" s="158"/>
      <c r="X298" s="158"/>
      <c r="Y298" s="158"/>
      <c r="Z298" s="158"/>
      <c r="AA298" s="162"/>
      <c r="AB298" s="158"/>
      <c r="AC298" s="158"/>
      <c r="AD298" s="158"/>
    </row>
    <row r="299" spans="4:30" x14ac:dyDescent="0.35">
      <c r="D299" s="159"/>
      <c r="E299" s="157"/>
      <c r="F299" s="157"/>
      <c r="G299" s="157"/>
      <c r="H299" s="157"/>
      <c r="I299" s="158"/>
      <c r="J299" s="158"/>
      <c r="K299" s="158"/>
      <c r="L299" s="158"/>
      <c r="M299" s="158"/>
      <c r="N299" s="23"/>
      <c r="O299" s="23"/>
      <c r="P299" s="23"/>
      <c r="Q299" s="160"/>
      <c r="R299" s="161"/>
      <c r="S299" s="161"/>
      <c r="T299" s="158"/>
      <c r="U299" s="158"/>
      <c r="V299" s="158"/>
      <c r="W299" s="158"/>
      <c r="X299" s="158"/>
      <c r="Y299" s="158"/>
      <c r="Z299" s="158"/>
      <c r="AA299" s="162"/>
      <c r="AB299" s="158"/>
      <c r="AC299" s="158"/>
      <c r="AD299" s="158"/>
    </row>
    <row r="300" spans="4:30" x14ac:dyDescent="0.35">
      <c r="D300" s="159"/>
      <c r="E300" s="157"/>
      <c r="F300" s="157"/>
      <c r="G300" s="157"/>
      <c r="H300" s="157"/>
      <c r="I300" s="158"/>
      <c r="J300" s="158"/>
      <c r="K300" s="158"/>
      <c r="L300" s="158"/>
      <c r="M300" s="158"/>
      <c r="N300" s="23"/>
      <c r="O300" s="23"/>
      <c r="P300" s="23"/>
      <c r="Q300" s="160"/>
      <c r="R300" s="161"/>
      <c r="S300" s="161"/>
      <c r="T300" s="158"/>
      <c r="U300" s="158"/>
      <c r="V300" s="158"/>
      <c r="W300" s="158"/>
      <c r="X300" s="158"/>
      <c r="Y300" s="158"/>
      <c r="Z300" s="158"/>
      <c r="AA300" s="162"/>
      <c r="AB300" s="158"/>
      <c r="AC300" s="158"/>
      <c r="AD300" s="158"/>
    </row>
    <row r="301" spans="4:30" x14ac:dyDescent="0.35">
      <c r="D301" s="159"/>
      <c r="E301" s="157"/>
      <c r="F301" s="157"/>
      <c r="G301" s="157"/>
      <c r="H301" s="157"/>
      <c r="I301" s="158"/>
      <c r="J301" s="158"/>
      <c r="K301" s="158"/>
      <c r="L301" s="158"/>
      <c r="M301" s="158"/>
      <c r="N301" s="23"/>
      <c r="O301" s="23"/>
      <c r="P301" s="23"/>
      <c r="Q301" s="160"/>
      <c r="R301" s="161"/>
      <c r="S301" s="161"/>
      <c r="T301" s="158"/>
      <c r="U301" s="158"/>
      <c r="V301" s="158"/>
      <c r="W301" s="158"/>
      <c r="X301" s="158"/>
      <c r="Y301" s="158"/>
      <c r="Z301" s="158"/>
      <c r="AA301" s="162"/>
      <c r="AB301" s="158"/>
      <c r="AC301" s="158"/>
      <c r="AD301" s="158"/>
    </row>
    <row r="302" spans="4:30" x14ac:dyDescent="0.35">
      <c r="D302" s="159"/>
      <c r="E302" s="157"/>
      <c r="F302" s="157"/>
      <c r="G302" s="157"/>
      <c r="H302" s="157"/>
      <c r="I302" s="158"/>
      <c r="J302" s="158"/>
      <c r="K302" s="158"/>
      <c r="L302" s="158"/>
      <c r="M302" s="158"/>
      <c r="N302" s="23"/>
      <c r="O302" s="23"/>
      <c r="P302" s="23"/>
      <c r="Q302" s="160"/>
      <c r="R302" s="161"/>
      <c r="S302" s="161"/>
      <c r="T302" s="158"/>
      <c r="U302" s="158"/>
      <c r="V302" s="158"/>
      <c r="W302" s="158"/>
      <c r="X302" s="158"/>
      <c r="Y302" s="158"/>
      <c r="Z302" s="158"/>
      <c r="AA302" s="162"/>
      <c r="AB302" s="158"/>
      <c r="AC302" s="158"/>
      <c r="AD302" s="158"/>
    </row>
    <row r="303" spans="4:30" x14ac:dyDescent="0.35">
      <c r="D303" s="159"/>
      <c r="E303" s="157"/>
      <c r="F303" s="157"/>
      <c r="G303" s="157"/>
      <c r="H303" s="157"/>
      <c r="I303" s="158"/>
      <c r="J303" s="158"/>
      <c r="K303" s="158"/>
      <c r="L303" s="158"/>
      <c r="M303" s="158"/>
      <c r="N303" s="23"/>
      <c r="O303" s="23"/>
      <c r="P303" s="23"/>
      <c r="Q303" s="160"/>
      <c r="R303" s="161"/>
      <c r="S303" s="161"/>
      <c r="T303" s="158"/>
      <c r="U303" s="158"/>
      <c r="V303" s="158"/>
      <c r="W303" s="158"/>
      <c r="X303" s="158"/>
      <c r="Y303" s="158"/>
      <c r="Z303" s="158"/>
      <c r="AA303" s="162"/>
      <c r="AB303" s="158"/>
      <c r="AC303" s="158"/>
      <c r="AD303" s="158"/>
    </row>
  </sheetData>
  <mergeCells count="8">
    <mergeCell ref="Z2:AD2"/>
    <mergeCell ref="A4:B4"/>
    <mergeCell ref="A23:B23"/>
    <mergeCell ref="A30:B30"/>
    <mergeCell ref="D2:D3"/>
    <mergeCell ref="E2:E3"/>
    <mergeCell ref="G2:N2"/>
    <mergeCell ref="P2:X2"/>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FA9BBC-385C-414C-8566-898EF4A940DE}">
  <sheetPr>
    <tabColor theme="1"/>
  </sheetPr>
  <dimension ref="A1:AE303"/>
  <sheetViews>
    <sheetView workbookViewId="0"/>
  </sheetViews>
  <sheetFormatPr defaultColWidth="8.6328125" defaultRowHeight="14.5" outlineLevelCol="1" x14ac:dyDescent="0.35"/>
  <cols>
    <col min="1" max="1" width="21.453125" style="5" customWidth="1"/>
    <col min="2" max="2" width="66.36328125" style="5" customWidth="1"/>
    <col min="3" max="3" width="4.6328125" style="1" customWidth="1"/>
    <col min="4" max="4" width="7.36328125" style="5" customWidth="1"/>
    <col min="5" max="6" width="11.453125" style="5" customWidth="1"/>
    <col min="7" max="7" width="16.6328125" style="5" customWidth="1" outlineLevel="1"/>
    <col min="8" max="8" width="11.36328125" style="5" customWidth="1" outlineLevel="1"/>
    <col min="9" max="9" width="10.6328125" style="2" customWidth="1" outlineLevel="1"/>
    <col min="10" max="10" width="12.54296875" style="2" customWidth="1" outlineLevel="1"/>
    <col min="11" max="13" width="11.54296875" style="2" customWidth="1" outlineLevel="1"/>
    <col min="14" max="14" width="11.6328125" style="3" customWidth="1" outlineLevel="1"/>
    <col min="15" max="15" width="4.453125" style="3" customWidth="1"/>
    <col min="16" max="16" width="12.6328125" style="3" customWidth="1" outlineLevel="1"/>
    <col min="17" max="17" width="8.6328125" style="1" outlineLevel="1"/>
    <col min="18" max="18" width="14.36328125" style="4" customWidth="1" outlineLevel="1"/>
    <col min="19" max="19" width="16" style="4" customWidth="1" outlineLevel="1"/>
    <col min="20" max="20" width="14.6328125" style="2" bestFit="1" customWidth="1" outlineLevel="1"/>
    <col min="21" max="21" width="12.6328125" style="2" customWidth="1" outlineLevel="1"/>
    <col min="22" max="22" width="12.54296875" style="2" customWidth="1" outlineLevel="1"/>
    <col min="23" max="23" width="15.90625" style="2" customWidth="1" outlineLevel="1"/>
    <col min="24" max="24" width="13.36328125" style="2" customWidth="1" outlineLevel="1"/>
    <col min="25" max="25" width="4" style="2" customWidth="1"/>
    <col min="26" max="26" width="14.6328125" style="2" bestFit="1" customWidth="1" outlineLevel="1"/>
    <col min="27" max="27" width="12.36328125" style="2" customWidth="1" outlineLevel="1"/>
    <col min="28" max="28" width="14.453125" style="2" customWidth="1" outlineLevel="1"/>
    <col min="29" max="29" width="11.6328125" style="2" customWidth="1" outlineLevel="1"/>
    <col min="30" max="30" width="12.6328125" style="2" bestFit="1" customWidth="1" outlineLevel="1"/>
    <col min="31" max="31" width="3.6328125" style="5" customWidth="1"/>
    <col min="32" max="32" width="12.453125" style="5" customWidth="1"/>
    <col min="33" max="33" width="58.453125" style="5" customWidth="1"/>
    <col min="34" max="16384" width="8.6328125" style="5"/>
  </cols>
  <sheetData>
    <row r="1" spans="1:31" ht="22.25" customHeight="1" thickBot="1" x14ac:dyDescent="0.5">
      <c r="A1" s="236" t="s">
        <v>0</v>
      </c>
      <c r="B1" s="237"/>
      <c r="D1" s="236" t="s">
        <v>1</v>
      </c>
      <c r="E1" s="236"/>
      <c r="F1" s="236"/>
      <c r="G1" s="236"/>
      <c r="H1" s="236"/>
      <c r="I1" s="236"/>
    </row>
    <row r="2" spans="1:31" s="6" customFormat="1" ht="19.25" customHeight="1" x14ac:dyDescent="0.35">
      <c r="C2" s="7"/>
      <c r="D2" s="460" t="s">
        <v>2</v>
      </c>
      <c r="E2" s="462" t="s">
        <v>3</v>
      </c>
      <c r="F2" s="235"/>
      <c r="G2" s="464" t="s">
        <v>4</v>
      </c>
      <c r="H2" s="465"/>
      <c r="I2" s="465"/>
      <c r="J2" s="465"/>
      <c r="K2" s="465"/>
      <c r="L2" s="465"/>
      <c r="M2" s="465"/>
      <c r="N2" s="466"/>
      <c r="O2" s="8"/>
      <c r="P2" s="467" t="s">
        <v>5</v>
      </c>
      <c r="Q2" s="468"/>
      <c r="R2" s="468"/>
      <c r="S2" s="468"/>
      <c r="T2" s="468"/>
      <c r="U2" s="468"/>
      <c r="V2" s="468"/>
      <c r="W2" s="468"/>
      <c r="X2" s="469"/>
      <c r="Y2" s="8"/>
      <c r="Z2" s="453" t="s">
        <v>6</v>
      </c>
      <c r="AA2" s="454"/>
      <c r="AB2" s="454"/>
      <c r="AC2" s="454"/>
      <c r="AD2" s="455"/>
      <c r="AE2" s="8"/>
    </row>
    <row r="3" spans="1:31" ht="66.650000000000006" customHeight="1" thickBot="1" x14ac:dyDescent="0.4">
      <c r="A3" s="248" t="s">
        <v>71</v>
      </c>
      <c r="B3" s="249" t="str">
        <f ca="1">RIGHT(CELL("filename",A1),LEN(CELL("filename",A1))-FIND("]",CELL("filename",A1)))</f>
        <v>Lease12</v>
      </c>
      <c r="D3" s="461"/>
      <c r="E3" s="463"/>
      <c r="F3" s="406"/>
      <c r="G3" s="9" t="s">
        <v>7</v>
      </c>
      <c r="H3" s="9" t="s">
        <v>8</v>
      </c>
      <c r="I3" s="10" t="s">
        <v>9</v>
      </c>
      <c r="J3" s="10" t="s">
        <v>10</v>
      </c>
      <c r="K3" s="10" t="s">
        <v>11</v>
      </c>
      <c r="L3" s="49" t="s">
        <v>67</v>
      </c>
      <c r="M3" s="10" t="s">
        <v>12</v>
      </c>
      <c r="N3" s="11" t="s">
        <v>13</v>
      </c>
      <c r="O3" s="12"/>
      <c r="P3" s="13" t="s">
        <v>14</v>
      </c>
      <c r="Q3" s="14" t="s">
        <v>15</v>
      </c>
      <c r="R3" s="15" t="s">
        <v>16</v>
      </c>
      <c r="S3" s="15" t="s">
        <v>17</v>
      </c>
      <c r="T3" s="10" t="s">
        <v>18</v>
      </c>
      <c r="U3" s="10" t="s">
        <v>19</v>
      </c>
      <c r="V3" s="10" t="s">
        <v>20</v>
      </c>
      <c r="W3" s="10" t="s">
        <v>21</v>
      </c>
      <c r="X3" s="16" t="s">
        <v>22</v>
      </c>
      <c r="Y3" s="17"/>
      <c r="Z3" s="18" t="s">
        <v>18</v>
      </c>
      <c r="AA3" s="10" t="s">
        <v>23</v>
      </c>
      <c r="AB3" s="10" t="s">
        <v>24</v>
      </c>
      <c r="AC3" s="10" t="s">
        <v>25</v>
      </c>
      <c r="AD3" s="16" t="s">
        <v>22</v>
      </c>
    </row>
    <row r="4" spans="1:31" ht="15.5" x14ac:dyDescent="0.35">
      <c r="A4" s="456" t="s">
        <v>26</v>
      </c>
      <c r="B4" s="457"/>
      <c r="C4" s="19"/>
      <c r="D4" s="20"/>
      <c r="E4" s="21">
        <f t="shared" ref="E4" ca="1" si="0">EOMONTH($H$4,D4)</f>
        <v>31</v>
      </c>
      <c r="F4" s="44">
        <f ca="1">E5-1</f>
        <v>365</v>
      </c>
      <c r="G4" s="22" t="s">
        <v>27</v>
      </c>
      <c r="H4" s="44">
        <f ca="1">A5</f>
        <v>0</v>
      </c>
      <c r="I4" s="45"/>
      <c r="J4" s="45"/>
      <c r="K4" s="45"/>
      <c r="L4" s="45"/>
      <c r="M4" s="45"/>
      <c r="N4" s="257">
        <f ca="1">$A$6</f>
        <v>0</v>
      </c>
      <c r="O4" s="23"/>
      <c r="P4" s="255">
        <f ca="1">$A$7</f>
        <v>0</v>
      </c>
      <c r="Q4" s="163">
        <f ca="1">$A$8</f>
        <v>0</v>
      </c>
      <c r="R4" s="164"/>
      <c r="S4" s="164"/>
      <c r="T4" s="165">
        <f ca="1">A21</f>
        <v>0</v>
      </c>
      <c r="U4" s="45"/>
      <c r="V4" s="45"/>
      <c r="W4" s="45">
        <f>S4-R4</f>
        <v>0</v>
      </c>
      <c r="X4" s="25">
        <f t="shared" ref="X4:X67" ca="1" si="1">T4+W4+U4+V4</f>
        <v>0</v>
      </c>
      <c r="Z4" s="26">
        <f ca="1">A36</f>
        <v>0</v>
      </c>
      <c r="AA4" s="45"/>
      <c r="AB4" s="45"/>
      <c r="AC4" s="45">
        <f t="shared" ref="AC4:AC67" si="2">W4</f>
        <v>0</v>
      </c>
      <c r="AD4" s="25">
        <f t="shared" ref="AD4:AD67" ca="1" si="3">Z4-AA4-AB4+AC4</f>
        <v>0</v>
      </c>
    </row>
    <row r="5" spans="1:31" x14ac:dyDescent="0.35">
      <c r="A5" s="103">
        <f ca="1">VLOOKUP(B3,'Input Table'!B:L,3,0)</f>
        <v>0</v>
      </c>
      <c r="B5" s="27" t="s">
        <v>28</v>
      </c>
      <c r="D5" s="20">
        <v>1</v>
      </c>
      <c r="E5" s="21">
        <f ca="1">EOMONTH(H5,0)</f>
        <v>366</v>
      </c>
      <c r="F5" s="44">
        <f t="shared" ref="F5:F68" ca="1" si="4">E6-1</f>
        <v>730</v>
      </c>
      <c r="G5" s="22" t="s">
        <v>119</v>
      </c>
      <c r="H5" s="44">
        <f ca="1">EDATE(H4,12)</f>
        <v>366</v>
      </c>
      <c r="I5" s="45">
        <f t="shared" ref="I5:I68" ca="1" si="5">IF(D5&gt;$A$28,0,$A$9)</f>
        <v>0</v>
      </c>
      <c r="J5" s="45">
        <f t="shared" ref="J5:J68" ca="1" si="6">IF(D5&gt;$A$28,0,$A$10)</f>
        <v>0</v>
      </c>
      <c r="K5" s="45">
        <f t="shared" ref="K5:K68" ca="1" si="7">IF(D5&gt;$A$28,0,$A$11)</f>
        <v>0</v>
      </c>
      <c r="L5" s="158"/>
      <c r="M5" s="45">
        <f ca="1">K5+L5</f>
        <v>0</v>
      </c>
      <c r="N5" s="257">
        <f t="shared" ref="N5:N68" ca="1" si="8">$A$6</f>
        <v>0</v>
      </c>
      <c r="O5" s="23"/>
      <c r="P5" s="255">
        <f t="shared" ref="P5:P68" ca="1" si="9">$A$7</f>
        <v>0</v>
      </c>
      <c r="Q5" s="163">
        <f t="shared" ref="Q5:Q68" ca="1" si="10">$A$8</f>
        <v>0</v>
      </c>
      <c r="R5" s="164">
        <f ca="1">NPV(Q4,K5:$K$244) + ($A$13+$A$14+$A$15)/POWER(1+Q4,$A$28-D5+1)</f>
        <v>0</v>
      </c>
      <c r="S5" s="164">
        <f ca="1">NPV(Q5,K5:$K$244) + ($A$13+$A$14+$A$15)/POWER(1+Q5,$A$28-D5+1)</f>
        <v>0</v>
      </c>
      <c r="T5" s="45">
        <f t="shared" ref="T5:T68" ca="1" si="11">IF(ISBLANK(G5),0,X4)</f>
        <v>0</v>
      </c>
      <c r="U5" s="45">
        <f ca="1">S5*Q5</f>
        <v>0</v>
      </c>
      <c r="V5" s="45">
        <f ca="1">-(K5+L5)</f>
        <v>0</v>
      </c>
      <c r="W5" s="45">
        <f t="shared" ref="W5:W68" ca="1" si="12">S5-R5</f>
        <v>0</v>
      </c>
      <c r="X5" s="25">
        <f ca="1">T5+W5+U5+V5</f>
        <v>0</v>
      </c>
      <c r="Z5" s="28">
        <f ca="1">AD4</f>
        <v>0</v>
      </c>
      <c r="AA5" s="233"/>
      <c r="AB5" s="45">
        <f t="shared" ref="AB5:AB68" ca="1" si="13">IFERROR(Z5/($A$42-D5+1),0)</f>
        <v>0</v>
      </c>
      <c r="AC5" s="45">
        <f t="shared" ca="1" si="2"/>
        <v>0</v>
      </c>
      <c r="AD5" s="25">
        <f t="shared" ca="1" si="3"/>
        <v>0</v>
      </c>
    </row>
    <row r="6" spans="1:31" x14ac:dyDescent="0.35">
      <c r="A6" s="104">
        <f ca="1">VLOOKUP(B3,'Input Table'!B:L,4,0)</f>
        <v>0</v>
      </c>
      <c r="B6" s="27" t="s">
        <v>29</v>
      </c>
      <c r="D6" s="20">
        <v>2</v>
      </c>
      <c r="E6" s="21">
        <f t="shared" ref="E6:E69" ca="1" si="14">EOMONTH(H6,0)</f>
        <v>731</v>
      </c>
      <c r="F6" s="44">
        <f t="shared" ca="1" si="4"/>
        <v>1095</v>
      </c>
      <c r="G6" s="22" t="s">
        <v>119</v>
      </c>
      <c r="H6" s="44">
        <f t="shared" ref="H6:H69" ca="1" si="15">EDATE(H5,12)</f>
        <v>731</v>
      </c>
      <c r="I6" s="45">
        <f t="shared" ca="1" si="5"/>
        <v>0</v>
      </c>
      <c r="J6" s="45">
        <f t="shared" ca="1" si="6"/>
        <v>0</v>
      </c>
      <c r="K6" s="45">
        <f t="shared" ca="1" si="7"/>
        <v>0</v>
      </c>
      <c r="L6" s="45"/>
      <c r="M6" s="45">
        <f t="shared" ref="M6:M69" ca="1" si="16">K6+L6</f>
        <v>0</v>
      </c>
      <c r="N6" s="257">
        <f t="shared" ca="1" si="8"/>
        <v>0</v>
      </c>
      <c r="O6" s="23"/>
      <c r="P6" s="255">
        <f t="shared" ca="1" si="9"/>
        <v>0</v>
      </c>
      <c r="Q6" s="163">
        <f t="shared" ca="1" si="10"/>
        <v>0</v>
      </c>
      <c r="R6" s="164">
        <f ca="1">NPV(Q5,K6:$K$244) + ($A$13+$A$14+$A$15)/POWER(1+Q5,$A$28-D6+1)</f>
        <v>0</v>
      </c>
      <c r="S6" s="164">
        <f ca="1">NPV(Q6,K6:$K$244) + ($A$13+$A$14+$A$15)/POWER(1+Q6,$A$28-D6+1)</f>
        <v>0</v>
      </c>
      <c r="T6" s="45">
        <f t="shared" ca="1" si="11"/>
        <v>0</v>
      </c>
      <c r="U6" s="45">
        <f t="shared" ref="U6:U69" ca="1" si="17">S6*Q6</f>
        <v>0</v>
      </c>
      <c r="V6" s="45">
        <f t="shared" ref="V6:V69" ca="1" si="18">-(K6+L6)</f>
        <v>0</v>
      </c>
      <c r="W6" s="45">
        <f t="shared" ca="1" si="12"/>
        <v>0</v>
      </c>
      <c r="X6" s="25">
        <f t="shared" ca="1" si="1"/>
        <v>0</v>
      </c>
      <c r="Z6" s="28">
        <f t="shared" ref="Z6:Z69" ca="1" si="19">AD5</f>
        <v>0</v>
      </c>
      <c r="AA6" s="233"/>
      <c r="AB6" s="45">
        <f t="shared" ca="1" si="13"/>
        <v>0</v>
      </c>
      <c r="AC6" s="45">
        <f t="shared" ca="1" si="2"/>
        <v>0</v>
      </c>
      <c r="AD6" s="25">
        <f t="shared" ca="1" si="3"/>
        <v>0</v>
      </c>
    </row>
    <row r="7" spans="1:31" x14ac:dyDescent="0.35">
      <c r="A7" s="104">
        <f ca="1">VLOOKUP(B3,'Input Table'!B:L,5,0)</f>
        <v>0</v>
      </c>
      <c r="B7" s="27" t="s">
        <v>30</v>
      </c>
      <c r="D7" s="20">
        <v>3</v>
      </c>
      <c r="E7" s="21">
        <f t="shared" ca="1" si="14"/>
        <v>1096</v>
      </c>
      <c r="F7" s="44">
        <f t="shared" ca="1" si="4"/>
        <v>1460</v>
      </c>
      <c r="G7" s="22" t="s">
        <v>119</v>
      </c>
      <c r="H7" s="44">
        <f t="shared" ca="1" si="15"/>
        <v>1096</v>
      </c>
      <c r="I7" s="45">
        <f t="shared" ca="1" si="5"/>
        <v>0</v>
      </c>
      <c r="J7" s="45">
        <f t="shared" ca="1" si="6"/>
        <v>0</v>
      </c>
      <c r="K7" s="45">
        <f t="shared" ca="1" si="7"/>
        <v>0</v>
      </c>
      <c r="L7" s="45"/>
      <c r="M7" s="45">
        <f t="shared" ca="1" si="16"/>
        <v>0</v>
      </c>
      <c r="N7" s="257">
        <f t="shared" ca="1" si="8"/>
        <v>0</v>
      </c>
      <c r="O7" s="23"/>
      <c r="P7" s="255">
        <f t="shared" ca="1" si="9"/>
        <v>0</v>
      </c>
      <c r="Q7" s="163">
        <f t="shared" ca="1" si="10"/>
        <v>0</v>
      </c>
      <c r="R7" s="164">
        <f ca="1">NPV(Q6,K7:$K$244) + ($A$13+$A$14+$A$15)/POWER(1+Q6,$A$28-D7+1)</f>
        <v>0</v>
      </c>
      <c r="S7" s="164">
        <f ca="1">NPV(Q7,K7:$K$244) + ($A$13+$A$14+$A$15)/POWER(1+Q7,$A$28-D7+1)</f>
        <v>0</v>
      </c>
      <c r="T7" s="45">
        <f t="shared" ca="1" si="11"/>
        <v>0</v>
      </c>
      <c r="U7" s="45">
        <f t="shared" ca="1" si="17"/>
        <v>0</v>
      </c>
      <c r="V7" s="45">
        <f t="shared" ca="1" si="18"/>
        <v>0</v>
      </c>
      <c r="W7" s="45">
        <f t="shared" ca="1" si="12"/>
        <v>0</v>
      </c>
      <c r="X7" s="25">
        <f ca="1">T7+W7+U7+V7</f>
        <v>0</v>
      </c>
      <c r="Z7" s="28">
        <f t="shared" ca="1" si="19"/>
        <v>0</v>
      </c>
      <c r="AA7" s="233"/>
      <c r="AB7" s="45">
        <f t="shared" ca="1" si="13"/>
        <v>0</v>
      </c>
      <c r="AC7" s="45">
        <f t="shared" ca="1" si="2"/>
        <v>0</v>
      </c>
      <c r="AD7" s="25">
        <f t="shared" ca="1" si="3"/>
        <v>0</v>
      </c>
    </row>
    <row r="8" spans="1:31" x14ac:dyDescent="0.35">
      <c r="A8" s="246">
        <f ca="1">IF(A6=0,A7,A6)</f>
        <v>0</v>
      </c>
      <c r="B8" s="48" t="s">
        <v>15</v>
      </c>
      <c r="D8" s="20">
        <v>4</v>
      </c>
      <c r="E8" s="21">
        <f t="shared" ca="1" si="14"/>
        <v>1461</v>
      </c>
      <c r="F8" s="44">
        <f t="shared" ca="1" si="4"/>
        <v>1826</v>
      </c>
      <c r="G8" s="22" t="s">
        <v>119</v>
      </c>
      <c r="H8" s="44">
        <f t="shared" ca="1" si="15"/>
        <v>1461</v>
      </c>
      <c r="I8" s="45">
        <f t="shared" ca="1" si="5"/>
        <v>0</v>
      </c>
      <c r="J8" s="45">
        <f t="shared" ca="1" si="6"/>
        <v>0</v>
      </c>
      <c r="K8" s="45">
        <f t="shared" ca="1" si="7"/>
        <v>0</v>
      </c>
      <c r="L8" s="45"/>
      <c r="M8" s="45">
        <f t="shared" ca="1" si="16"/>
        <v>0</v>
      </c>
      <c r="N8" s="257">
        <f t="shared" ca="1" si="8"/>
        <v>0</v>
      </c>
      <c r="O8" s="23"/>
      <c r="P8" s="255">
        <f t="shared" ca="1" si="9"/>
        <v>0</v>
      </c>
      <c r="Q8" s="163">
        <f t="shared" ca="1" si="10"/>
        <v>0</v>
      </c>
      <c r="R8" s="164">
        <f ca="1">NPV(Q7,K8:$K$244) + ($A$13+$A$14+$A$15)/POWER(1+Q7,$A$28-D8+1)</f>
        <v>0</v>
      </c>
      <c r="S8" s="164">
        <f ca="1">NPV(Q8,K8:$K$244) + ($A$13+$A$14+$A$15)/POWER(1+Q8,$A$28-D8+1)</f>
        <v>0</v>
      </c>
      <c r="T8" s="45">
        <f ca="1">IF(ISBLANK(G8),0,X7)</f>
        <v>0</v>
      </c>
      <c r="U8" s="45">
        <f ca="1">S8*Q8</f>
        <v>0</v>
      </c>
      <c r="V8" s="45">
        <f t="shared" ca="1" si="18"/>
        <v>0</v>
      </c>
      <c r="W8" s="45">
        <f t="shared" ca="1" si="12"/>
        <v>0</v>
      </c>
      <c r="X8" s="25">
        <f t="shared" ca="1" si="1"/>
        <v>0</v>
      </c>
      <c r="Z8" s="28">
        <f t="shared" ca="1" si="19"/>
        <v>0</v>
      </c>
      <c r="AA8" s="233"/>
      <c r="AB8" s="45">
        <f t="shared" ca="1" si="13"/>
        <v>0</v>
      </c>
      <c r="AC8" s="45">
        <f t="shared" ca="1" si="2"/>
        <v>0</v>
      </c>
      <c r="AD8" s="25">
        <f t="shared" ca="1" si="3"/>
        <v>0</v>
      </c>
    </row>
    <row r="9" spans="1:31" x14ac:dyDescent="0.35">
      <c r="A9" s="105">
        <f ca="1">VLOOKUP($B$3,'Input Table'!B:L,6,0)</f>
        <v>0</v>
      </c>
      <c r="B9" s="27" t="s">
        <v>282</v>
      </c>
      <c r="D9" s="20">
        <v>5</v>
      </c>
      <c r="E9" s="21">
        <f t="shared" ca="1" si="14"/>
        <v>1827</v>
      </c>
      <c r="F9" s="44">
        <f t="shared" ca="1" si="4"/>
        <v>2191</v>
      </c>
      <c r="G9" s="22" t="s">
        <v>119</v>
      </c>
      <c r="H9" s="44">
        <f t="shared" ca="1" si="15"/>
        <v>1827</v>
      </c>
      <c r="I9" s="45">
        <f t="shared" ca="1" si="5"/>
        <v>0</v>
      </c>
      <c r="J9" s="45">
        <f t="shared" ca="1" si="6"/>
        <v>0</v>
      </c>
      <c r="K9" s="45">
        <f t="shared" ca="1" si="7"/>
        <v>0</v>
      </c>
      <c r="L9" s="45"/>
      <c r="M9" s="45">
        <f t="shared" ca="1" si="16"/>
        <v>0</v>
      </c>
      <c r="N9" s="257">
        <f t="shared" ca="1" si="8"/>
        <v>0</v>
      </c>
      <c r="O9" s="23"/>
      <c r="P9" s="255">
        <f t="shared" ca="1" si="9"/>
        <v>0</v>
      </c>
      <c r="Q9" s="163">
        <f t="shared" ca="1" si="10"/>
        <v>0</v>
      </c>
      <c r="R9" s="164">
        <f ca="1">NPV(Q8,K9:$K$244) + ($A$13+$A$14+$A$15)/POWER(1+Q8,$A$28-D9+1)</f>
        <v>0</v>
      </c>
      <c r="S9" s="164">
        <f ca="1">NPV(Q9,K9:$K$244) + ($A$13+$A$14+$A$15)/POWER(1+Q9,$A$28-D9+1)</f>
        <v>0</v>
      </c>
      <c r="T9" s="45">
        <f t="shared" ca="1" si="11"/>
        <v>0</v>
      </c>
      <c r="U9" s="45">
        <f t="shared" ca="1" si="17"/>
        <v>0</v>
      </c>
      <c r="V9" s="45">
        <f t="shared" ca="1" si="18"/>
        <v>0</v>
      </c>
      <c r="W9" s="45">
        <f t="shared" ca="1" si="12"/>
        <v>0</v>
      </c>
      <c r="X9" s="25">
        <f t="shared" ca="1" si="1"/>
        <v>0</v>
      </c>
      <c r="Z9" s="28">
        <f t="shared" ca="1" si="19"/>
        <v>0</v>
      </c>
      <c r="AA9" s="233"/>
      <c r="AB9" s="45">
        <f t="shared" ca="1" si="13"/>
        <v>0</v>
      </c>
      <c r="AC9" s="45">
        <f t="shared" ca="1" si="2"/>
        <v>0</v>
      </c>
      <c r="AD9" s="25">
        <f t="shared" ca="1" si="3"/>
        <v>0</v>
      </c>
    </row>
    <row r="10" spans="1:31" x14ac:dyDescent="0.35">
      <c r="A10" s="105">
        <f ca="1">VLOOKUP($B$3,'Input Table'!B:L,7,0)</f>
        <v>0</v>
      </c>
      <c r="B10" s="27" t="s">
        <v>32</v>
      </c>
      <c r="D10" s="20">
        <v>6</v>
      </c>
      <c r="E10" s="21">
        <f t="shared" ca="1" si="14"/>
        <v>2192</v>
      </c>
      <c r="F10" s="44">
        <f t="shared" ca="1" si="4"/>
        <v>2556</v>
      </c>
      <c r="G10" s="22" t="s">
        <v>119</v>
      </c>
      <c r="H10" s="44">
        <f t="shared" ca="1" si="15"/>
        <v>2192</v>
      </c>
      <c r="I10" s="45">
        <f t="shared" ca="1" si="5"/>
        <v>0</v>
      </c>
      <c r="J10" s="45">
        <f t="shared" ca="1" si="6"/>
        <v>0</v>
      </c>
      <c r="K10" s="45">
        <f t="shared" ca="1" si="7"/>
        <v>0</v>
      </c>
      <c r="L10" s="45"/>
      <c r="M10" s="45">
        <f t="shared" ca="1" si="16"/>
        <v>0</v>
      </c>
      <c r="N10" s="257">
        <f t="shared" ca="1" si="8"/>
        <v>0</v>
      </c>
      <c r="O10" s="23"/>
      <c r="P10" s="255">
        <f t="shared" ca="1" si="9"/>
        <v>0</v>
      </c>
      <c r="Q10" s="163">
        <f t="shared" ca="1" si="10"/>
        <v>0</v>
      </c>
      <c r="R10" s="164">
        <f ca="1">NPV(Q9,K10:$K$244) + ($A$13+$A$14+$A$15)/POWER(1+Q9,$A$28-D10+1)</f>
        <v>0</v>
      </c>
      <c r="S10" s="164">
        <f ca="1">NPV(Q10,K10:$K$244) + ($A$13+$A$14+$A$15)/POWER(1+Q10,$A$28-D10+1)</f>
        <v>0</v>
      </c>
      <c r="T10" s="45">
        <f t="shared" ca="1" si="11"/>
        <v>0</v>
      </c>
      <c r="U10" s="45">
        <f t="shared" ca="1" si="17"/>
        <v>0</v>
      </c>
      <c r="V10" s="45">
        <f t="shared" ca="1" si="18"/>
        <v>0</v>
      </c>
      <c r="W10" s="45">
        <f t="shared" ca="1" si="12"/>
        <v>0</v>
      </c>
      <c r="X10" s="25">
        <f ca="1">T10+W10+U10+V10</f>
        <v>0</v>
      </c>
      <c r="Z10" s="28">
        <f t="shared" ca="1" si="19"/>
        <v>0</v>
      </c>
      <c r="AA10" s="233"/>
      <c r="AB10" s="45">
        <f t="shared" ca="1" si="13"/>
        <v>0</v>
      </c>
      <c r="AC10" s="45">
        <f t="shared" ca="1" si="2"/>
        <v>0</v>
      </c>
      <c r="AD10" s="25">
        <f t="shared" ca="1" si="3"/>
        <v>0</v>
      </c>
    </row>
    <row r="11" spans="1:31" x14ac:dyDescent="0.35">
      <c r="A11" s="105">
        <f ca="1">A9-A10</f>
        <v>0</v>
      </c>
      <c r="B11" s="27" t="s">
        <v>33</v>
      </c>
      <c r="D11" s="20">
        <v>7</v>
      </c>
      <c r="E11" s="21">
        <f t="shared" ca="1" si="14"/>
        <v>2557</v>
      </c>
      <c r="F11" s="44">
        <f t="shared" ca="1" si="4"/>
        <v>2921</v>
      </c>
      <c r="G11" s="22" t="s">
        <v>119</v>
      </c>
      <c r="H11" s="44">
        <f t="shared" ca="1" si="15"/>
        <v>2557</v>
      </c>
      <c r="I11" s="45">
        <f t="shared" ca="1" si="5"/>
        <v>0</v>
      </c>
      <c r="J11" s="45">
        <f t="shared" ca="1" si="6"/>
        <v>0</v>
      </c>
      <c r="K11" s="45">
        <f t="shared" ca="1" si="7"/>
        <v>0</v>
      </c>
      <c r="L11" s="45"/>
      <c r="M11" s="45">
        <f t="shared" ca="1" si="16"/>
        <v>0</v>
      </c>
      <c r="N11" s="257">
        <f t="shared" ca="1" si="8"/>
        <v>0</v>
      </c>
      <c r="O11" s="23"/>
      <c r="P11" s="255">
        <f t="shared" ca="1" si="9"/>
        <v>0</v>
      </c>
      <c r="Q11" s="163">
        <f t="shared" ca="1" si="10"/>
        <v>0</v>
      </c>
      <c r="R11" s="164">
        <f ca="1">NPV(Q10,K11:$K$244) + ($A$13+$A$14+$A$15)/POWER(1+Q10,$A$28-D11+1)</f>
        <v>0</v>
      </c>
      <c r="S11" s="164">
        <f ca="1">NPV(Q11,K11:$K$244) + ($A$13+$A$14+$A$15)/POWER(1+Q11,$A$28-D11+1)</f>
        <v>0</v>
      </c>
      <c r="T11" s="45">
        <f ca="1">IF(ISBLANK(G11),0,X10)</f>
        <v>0</v>
      </c>
      <c r="U11" s="45">
        <f ca="1">S11*Q11</f>
        <v>0</v>
      </c>
      <c r="V11" s="45">
        <f t="shared" ca="1" si="18"/>
        <v>0</v>
      </c>
      <c r="W11" s="45">
        <f t="shared" ca="1" si="12"/>
        <v>0</v>
      </c>
      <c r="X11" s="25">
        <f ca="1">T11+W11+U11+V11</f>
        <v>0</v>
      </c>
      <c r="Z11" s="28">
        <f t="shared" ca="1" si="19"/>
        <v>0</v>
      </c>
      <c r="AA11" s="233"/>
      <c r="AB11" s="45">
        <f t="shared" ca="1" si="13"/>
        <v>0</v>
      </c>
      <c r="AC11" s="45">
        <f t="shared" ca="1" si="2"/>
        <v>0</v>
      </c>
      <c r="AD11" s="25">
        <f t="shared" ca="1" si="3"/>
        <v>0</v>
      </c>
    </row>
    <row r="12" spans="1:31" x14ac:dyDescent="0.35">
      <c r="A12" s="112">
        <f ca="1">VLOOKUP($B$3,'Input Table'!B:L,8,0)</f>
        <v>0</v>
      </c>
      <c r="B12" s="48" t="s">
        <v>34</v>
      </c>
      <c r="D12" s="20">
        <v>8</v>
      </c>
      <c r="E12" s="21">
        <f t="shared" ca="1" si="14"/>
        <v>2922</v>
      </c>
      <c r="F12" s="44">
        <f t="shared" ca="1" si="4"/>
        <v>3287</v>
      </c>
      <c r="G12" s="22" t="s">
        <v>119</v>
      </c>
      <c r="H12" s="44">
        <f t="shared" ca="1" si="15"/>
        <v>2922</v>
      </c>
      <c r="I12" s="45">
        <f t="shared" ca="1" si="5"/>
        <v>0</v>
      </c>
      <c r="J12" s="45">
        <f t="shared" ca="1" si="6"/>
        <v>0</v>
      </c>
      <c r="K12" s="45">
        <f t="shared" ca="1" si="7"/>
        <v>0</v>
      </c>
      <c r="L12" s="45"/>
      <c r="M12" s="45">
        <f t="shared" ca="1" si="16"/>
        <v>0</v>
      </c>
      <c r="N12" s="257">
        <f t="shared" ca="1" si="8"/>
        <v>0</v>
      </c>
      <c r="O12" s="23"/>
      <c r="P12" s="255">
        <f t="shared" ca="1" si="9"/>
        <v>0</v>
      </c>
      <c r="Q12" s="163">
        <f t="shared" ca="1" si="10"/>
        <v>0</v>
      </c>
      <c r="R12" s="164">
        <f ca="1">NPV(Q11,K12:$K$244) + ($A$13+$A$14+$A$15)/POWER(1+Q11,$A$28-D12+1)</f>
        <v>0</v>
      </c>
      <c r="S12" s="164">
        <f ca="1">NPV(Q12,K12:$K$244) + ($A$13+$A$14+$A$15)/POWER(1+Q12,$A$28-D12+1)</f>
        <v>0</v>
      </c>
      <c r="T12" s="45">
        <f t="shared" ca="1" si="11"/>
        <v>0</v>
      </c>
      <c r="U12" s="45">
        <f t="shared" ca="1" si="17"/>
        <v>0</v>
      </c>
      <c r="V12" s="45">
        <f t="shared" ca="1" si="18"/>
        <v>0</v>
      </c>
      <c r="W12" s="45">
        <f t="shared" ca="1" si="12"/>
        <v>0</v>
      </c>
      <c r="X12" s="25">
        <f t="shared" ca="1" si="1"/>
        <v>0</v>
      </c>
      <c r="Z12" s="28">
        <f t="shared" ca="1" si="19"/>
        <v>0</v>
      </c>
      <c r="AA12" s="233"/>
      <c r="AB12" s="45">
        <f t="shared" ca="1" si="13"/>
        <v>0</v>
      </c>
      <c r="AC12" s="45">
        <f t="shared" ca="1" si="2"/>
        <v>0</v>
      </c>
      <c r="AD12" s="25">
        <f t="shared" ca="1" si="3"/>
        <v>0</v>
      </c>
    </row>
    <row r="13" spans="1:31" x14ac:dyDescent="0.35">
      <c r="A13" s="105">
        <f ca="1">VLOOKUP($B$3,'Input Table'!B:L,9,0)</f>
        <v>0</v>
      </c>
      <c r="B13" s="27" t="s">
        <v>35</v>
      </c>
      <c r="D13" s="20">
        <v>9</v>
      </c>
      <c r="E13" s="21">
        <f t="shared" ca="1" si="14"/>
        <v>3288</v>
      </c>
      <c r="F13" s="44">
        <f t="shared" ca="1" si="4"/>
        <v>3652</v>
      </c>
      <c r="G13" s="22" t="s">
        <v>119</v>
      </c>
      <c r="H13" s="44">
        <f t="shared" ca="1" si="15"/>
        <v>3288</v>
      </c>
      <c r="I13" s="45">
        <f t="shared" ca="1" si="5"/>
        <v>0</v>
      </c>
      <c r="J13" s="45">
        <f t="shared" ca="1" si="6"/>
        <v>0</v>
      </c>
      <c r="K13" s="45">
        <f t="shared" ca="1" si="7"/>
        <v>0</v>
      </c>
      <c r="L13" s="45"/>
      <c r="M13" s="45">
        <f t="shared" ca="1" si="16"/>
        <v>0</v>
      </c>
      <c r="N13" s="257">
        <f t="shared" ca="1" si="8"/>
        <v>0</v>
      </c>
      <c r="O13" s="23"/>
      <c r="P13" s="255">
        <f t="shared" ca="1" si="9"/>
        <v>0</v>
      </c>
      <c r="Q13" s="163">
        <f t="shared" ca="1" si="10"/>
        <v>0</v>
      </c>
      <c r="R13" s="164">
        <f ca="1">NPV(Q12,K13:$K$244) + ($A$13+$A$14+$A$15)/POWER(1+Q12,$A$28-D13+1)</f>
        <v>0</v>
      </c>
      <c r="S13" s="164">
        <f ca="1">NPV(Q13,K13:$K$244) + ($A$13+$A$14+$A$15)/POWER(1+Q13,$A$28-D13+1)</f>
        <v>0</v>
      </c>
      <c r="T13" s="45">
        <f t="shared" ca="1" si="11"/>
        <v>0</v>
      </c>
      <c r="U13" s="45">
        <f t="shared" ca="1" si="17"/>
        <v>0</v>
      </c>
      <c r="V13" s="45">
        <f t="shared" ca="1" si="18"/>
        <v>0</v>
      </c>
      <c r="W13" s="45">
        <f t="shared" ca="1" si="12"/>
        <v>0</v>
      </c>
      <c r="X13" s="25">
        <f t="shared" ca="1" si="1"/>
        <v>0</v>
      </c>
      <c r="Z13" s="28">
        <f t="shared" ca="1" si="19"/>
        <v>0</v>
      </c>
      <c r="AA13" s="233"/>
      <c r="AB13" s="45">
        <f t="shared" ca="1" si="13"/>
        <v>0</v>
      </c>
      <c r="AC13" s="45">
        <f t="shared" ca="1" si="2"/>
        <v>0</v>
      </c>
      <c r="AD13" s="25">
        <f t="shared" ca="1" si="3"/>
        <v>0</v>
      </c>
    </row>
    <row r="14" spans="1:31" x14ac:dyDescent="0.35">
      <c r="A14" s="105">
        <f ca="1">VLOOKUP($B$3,'Input Table'!B:L,10,0)</f>
        <v>0</v>
      </c>
      <c r="B14" s="27" t="s">
        <v>36</v>
      </c>
      <c r="D14" s="20">
        <v>10</v>
      </c>
      <c r="E14" s="21">
        <f t="shared" ca="1" si="14"/>
        <v>3653</v>
      </c>
      <c r="F14" s="44">
        <f t="shared" ca="1" si="4"/>
        <v>4017</v>
      </c>
      <c r="G14" s="22" t="s">
        <v>119</v>
      </c>
      <c r="H14" s="44">
        <f t="shared" ca="1" si="15"/>
        <v>3653</v>
      </c>
      <c r="I14" s="45">
        <f t="shared" ca="1" si="5"/>
        <v>0</v>
      </c>
      <c r="J14" s="45">
        <f t="shared" ca="1" si="6"/>
        <v>0</v>
      </c>
      <c r="K14" s="45">
        <f t="shared" ca="1" si="7"/>
        <v>0</v>
      </c>
      <c r="L14" s="45"/>
      <c r="M14" s="45">
        <f t="shared" ca="1" si="16"/>
        <v>0</v>
      </c>
      <c r="N14" s="257">
        <f t="shared" ca="1" si="8"/>
        <v>0</v>
      </c>
      <c r="O14" s="23"/>
      <c r="P14" s="255">
        <f t="shared" ca="1" si="9"/>
        <v>0</v>
      </c>
      <c r="Q14" s="163">
        <f t="shared" ca="1" si="10"/>
        <v>0</v>
      </c>
      <c r="R14" s="164">
        <f ca="1">NPV(Q13,K14:$K$244) + ($A$13+$A$14+$A$15)/POWER(1+Q13,$A$28-D14+1)</f>
        <v>0</v>
      </c>
      <c r="S14" s="164">
        <f ca="1">NPV(Q14,K14:$K$244) + ($A$13+$A$14+$A$15)/POWER(1+Q14,$A$28-D14+1)</f>
        <v>0</v>
      </c>
      <c r="T14" s="45">
        <f t="shared" ca="1" si="11"/>
        <v>0</v>
      </c>
      <c r="U14" s="45">
        <f t="shared" ca="1" si="17"/>
        <v>0</v>
      </c>
      <c r="V14" s="45">
        <f t="shared" ca="1" si="18"/>
        <v>0</v>
      </c>
      <c r="W14" s="45">
        <f t="shared" ca="1" si="12"/>
        <v>0</v>
      </c>
      <c r="X14" s="25">
        <f t="shared" ca="1" si="1"/>
        <v>0</v>
      </c>
      <c r="Z14" s="28">
        <f t="shared" ca="1" si="19"/>
        <v>0</v>
      </c>
      <c r="AA14" s="233"/>
      <c r="AB14" s="45">
        <f t="shared" ca="1" si="13"/>
        <v>0</v>
      </c>
      <c r="AC14" s="45">
        <f t="shared" ca="1" si="2"/>
        <v>0</v>
      </c>
      <c r="AD14" s="25">
        <f t="shared" ca="1" si="3"/>
        <v>0</v>
      </c>
    </row>
    <row r="15" spans="1:31" x14ac:dyDescent="0.35">
      <c r="A15" s="105">
        <f ca="1">VLOOKUP($B$3,'Input Table'!B:L,11,0)</f>
        <v>0</v>
      </c>
      <c r="B15" s="27" t="s">
        <v>37</v>
      </c>
      <c r="D15" s="20">
        <v>11</v>
      </c>
      <c r="E15" s="21">
        <f t="shared" ca="1" si="14"/>
        <v>4018</v>
      </c>
      <c r="F15" s="44">
        <f t="shared" ca="1" si="4"/>
        <v>4382</v>
      </c>
      <c r="G15" s="22" t="s">
        <v>119</v>
      </c>
      <c r="H15" s="44">
        <f t="shared" ca="1" si="15"/>
        <v>4018</v>
      </c>
      <c r="I15" s="45">
        <f t="shared" ca="1" si="5"/>
        <v>0</v>
      </c>
      <c r="J15" s="45">
        <f t="shared" ca="1" si="6"/>
        <v>0</v>
      </c>
      <c r="K15" s="45">
        <f t="shared" ca="1" si="7"/>
        <v>0</v>
      </c>
      <c r="L15" s="45"/>
      <c r="M15" s="45">
        <f t="shared" ca="1" si="16"/>
        <v>0</v>
      </c>
      <c r="N15" s="257">
        <f t="shared" ca="1" si="8"/>
        <v>0</v>
      </c>
      <c r="O15" s="23"/>
      <c r="P15" s="255">
        <f t="shared" ca="1" si="9"/>
        <v>0</v>
      </c>
      <c r="Q15" s="163">
        <f t="shared" ca="1" si="10"/>
        <v>0</v>
      </c>
      <c r="R15" s="164">
        <f ca="1">NPV(Q14,K15:$K$244) + ($A$13+$A$14+$A$15)/POWER(1+Q14,$A$28-D15+1)</f>
        <v>0</v>
      </c>
      <c r="S15" s="164">
        <f ca="1">NPV(Q15,K15:$K$244) + ($A$13+$A$14+$A$15)/POWER(1+Q15,$A$28-D15+1)</f>
        <v>0</v>
      </c>
      <c r="T15" s="45">
        <f t="shared" ca="1" si="11"/>
        <v>0</v>
      </c>
      <c r="U15" s="45">
        <f t="shared" ca="1" si="17"/>
        <v>0</v>
      </c>
      <c r="V15" s="45">
        <f t="shared" ca="1" si="18"/>
        <v>0</v>
      </c>
      <c r="W15" s="45">
        <f t="shared" ca="1" si="12"/>
        <v>0</v>
      </c>
      <c r="X15" s="25">
        <f t="shared" ca="1" si="1"/>
        <v>0</v>
      </c>
      <c r="Z15" s="28">
        <f t="shared" ca="1" si="19"/>
        <v>0</v>
      </c>
      <c r="AA15" s="233"/>
      <c r="AB15" s="45">
        <f t="shared" ca="1" si="13"/>
        <v>0</v>
      </c>
      <c r="AC15" s="45">
        <f t="shared" ca="1" si="2"/>
        <v>0</v>
      </c>
      <c r="AD15" s="25">
        <f t="shared" ca="1" si="3"/>
        <v>0</v>
      </c>
    </row>
    <row r="16" spans="1:31" x14ac:dyDescent="0.35">
      <c r="A16" s="250">
        <f ca="1">-PV($A$8,$A$28,A11)</f>
        <v>0</v>
      </c>
      <c r="B16" s="48" t="s">
        <v>38</v>
      </c>
      <c r="D16" s="20">
        <v>12</v>
      </c>
      <c r="E16" s="21">
        <f t="shared" ca="1" si="14"/>
        <v>4383</v>
      </c>
      <c r="F16" s="44">
        <f t="shared" ca="1" si="4"/>
        <v>4748</v>
      </c>
      <c r="G16" s="22" t="s">
        <v>119</v>
      </c>
      <c r="H16" s="44">
        <f t="shared" ca="1" si="15"/>
        <v>4383</v>
      </c>
      <c r="I16" s="45">
        <f t="shared" ca="1" si="5"/>
        <v>0</v>
      </c>
      <c r="J16" s="45">
        <f t="shared" ca="1" si="6"/>
        <v>0</v>
      </c>
      <c r="K16" s="45">
        <f t="shared" ca="1" si="7"/>
        <v>0</v>
      </c>
      <c r="L16" s="45"/>
      <c r="M16" s="45">
        <f t="shared" ca="1" si="16"/>
        <v>0</v>
      </c>
      <c r="N16" s="257">
        <f t="shared" ca="1" si="8"/>
        <v>0</v>
      </c>
      <c r="O16" s="23"/>
      <c r="P16" s="255">
        <f t="shared" ca="1" si="9"/>
        <v>0</v>
      </c>
      <c r="Q16" s="163">
        <f t="shared" ca="1" si="10"/>
        <v>0</v>
      </c>
      <c r="R16" s="164">
        <f ca="1">NPV(Q15,K16:$K$244) + ($A$13+$A$14+$A$15)/POWER(1+Q15,$A$28-D16+1)</f>
        <v>0</v>
      </c>
      <c r="S16" s="164">
        <f ca="1">NPV(Q16,K16:$K$244) + ($A$13+$A$14+$A$15)/POWER(1+Q16,$A$28-D16+1)</f>
        <v>0</v>
      </c>
      <c r="T16" s="45">
        <f t="shared" ca="1" si="11"/>
        <v>0</v>
      </c>
      <c r="U16" s="45">
        <f t="shared" ca="1" si="17"/>
        <v>0</v>
      </c>
      <c r="V16" s="45">
        <f t="shared" ca="1" si="18"/>
        <v>0</v>
      </c>
      <c r="W16" s="45">
        <v>0</v>
      </c>
      <c r="X16" s="25">
        <f t="shared" ca="1" si="1"/>
        <v>0</v>
      </c>
      <c r="Z16" s="28">
        <f t="shared" ca="1" si="19"/>
        <v>0</v>
      </c>
      <c r="AA16" s="233"/>
      <c r="AB16" s="45">
        <f t="shared" ca="1" si="13"/>
        <v>0</v>
      </c>
      <c r="AC16" s="45">
        <v>0</v>
      </c>
      <c r="AD16" s="25">
        <f t="shared" ca="1" si="3"/>
        <v>0</v>
      </c>
    </row>
    <row r="17" spans="1:30" x14ac:dyDescent="0.35">
      <c r="A17" s="247">
        <v>0</v>
      </c>
      <c r="B17" s="48" t="s">
        <v>273</v>
      </c>
      <c r="D17" s="20">
        <v>13</v>
      </c>
      <c r="E17" s="21">
        <f t="shared" ca="1" si="14"/>
        <v>4749</v>
      </c>
      <c r="F17" s="44">
        <f t="shared" ca="1" si="4"/>
        <v>5113</v>
      </c>
      <c r="G17" s="22" t="s">
        <v>119</v>
      </c>
      <c r="H17" s="44">
        <f t="shared" ca="1" si="15"/>
        <v>4749</v>
      </c>
      <c r="I17" s="45">
        <f t="shared" ca="1" si="5"/>
        <v>0</v>
      </c>
      <c r="J17" s="45">
        <f t="shared" ca="1" si="6"/>
        <v>0</v>
      </c>
      <c r="K17" s="45">
        <f t="shared" ca="1" si="7"/>
        <v>0</v>
      </c>
      <c r="L17" s="45"/>
      <c r="M17" s="45">
        <f t="shared" ca="1" si="16"/>
        <v>0</v>
      </c>
      <c r="N17" s="257">
        <f t="shared" ca="1" si="8"/>
        <v>0</v>
      </c>
      <c r="O17" s="23"/>
      <c r="P17" s="255">
        <f t="shared" ca="1" si="9"/>
        <v>0</v>
      </c>
      <c r="Q17" s="163">
        <f t="shared" ca="1" si="10"/>
        <v>0</v>
      </c>
      <c r="R17" s="164">
        <f ca="1">NPV(Q16,K17:$K$244) + ($A$13+$A$14+$A$15)/POWER(1+Q16,$A$28-D17+1)</f>
        <v>0</v>
      </c>
      <c r="S17" s="164">
        <f ca="1">NPV(Q17,K17:$K$244) + ($A$13+$A$14+$A$15)/POWER(1+Q17,$A$28-D17+1)</f>
        <v>0</v>
      </c>
      <c r="T17" s="45">
        <f t="shared" ca="1" si="11"/>
        <v>0</v>
      </c>
      <c r="U17" s="45">
        <f t="shared" ca="1" si="17"/>
        <v>0</v>
      </c>
      <c r="V17" s="45">
        <f t="shared" ca="1" si="18"/>
        <v>0</v>
      </c>
      <c r="W17" s="45">
        <f t="shared" ca="1" si="12"/>
        <v>0</v>
      </c>
      <c r="X17" s="25">
        <f t="shared" ca="1" si="1"/>
        <v>0</v>
      </c>
      <c r="Z17" s="28">
        <f t="shared" ca="1" si="19"/>
        <v>0</v>
      </c>
      <c r="AA17" s="233"/>
      <c r="AB17" s="45">
        <f t="shared" ca="1" si="13"/>
        <v>0</v>
      </c>
      <c r="AC17" s="45">
        <f t="shared" ca="1" si="2"/>
        <v>0</v>
      </c>
      <c r="AD17" s="25">
        <f t="shared" ca="1" si="3"/>
        <v>0</v>
      </c>
    </row>
    <row r="18" spans="1:30" x14ac:dyDescent="0.35">
      <c r="A18" s="247">
        <f ca="1">A13/POWER(1+$A$8,$A$28)</f>
        <v>0</v>
      </c>
      <c r="B18" s="48" t="s">
        <v>39</v>
      </c>
      <c r="D18" s="20">
        <v>14</v>
      </c>
      <c r="E18" s="21">
        <f t="shared" ca="1" si="14"/>
        <v>5114</v>
      </c>
      <c r="F18" s="44">
        <f t="shared" ca="1" si="4"/>
        <v>5478</v>
      </c>
      <c r="G18" s="22" t="s">
        <v>119</v>
      </c>
      <c r="H18" s="44">
        <f t="shared" ca="1" si="15"/>
        <v>5114</v>
      </c>
      <c r="I18" s="45">
        <f t="shared" ca="1" si="5"/>
        <v>0</v>
      </c>
      <c r="J18" s="45">
        <f t="shared" ca="1" si="6"/>
        <v>0</v>
      </c>
      <c r="K18" s="45">
        <f t="shared" ca="1" si="7"/>
        <v>0</v>
      </c>
      <c r="L18" s="45"/>
      <c r="M18" s="45">
        <f t="shared" ca="1" si="16"/>
        <v>0</v>
      </c>
      <c r="N18" s="257">
        <f t="shared" ca="1" si="8"/>
        <v>0</v>
      </c>
      <c r="O18" s="23"/>
      <c r="P18" s="255">
        <f t="shared" ca="1" si="9"/>
        <v>0</v>
      </c>
      <c r="Q18" s="163">
        <f t="shared" ca="1" si="10"/>
        <v>0</v>
      </c>
      <c r="R18" s="164">
        <f ca="1">NPV(Q17,K18:$K$244) + ($A$13+$A$14+$A$15)/POWER(1+Q17,$A$28-D18+1)</f>
        <v>0</v>
      </c>
      <c r="S18" s="164">
        <f ca="1">NPV(Q18,K18:$K$244) + ($A$13+$A$14+$A$15)/POWER(1+Q18,$A$28-D18+1)</f>
        <v>0</v>
      </c>
      <c r="T18" s="45">
        <f t="shared" ca="1" si="11"/>
        <v>0</v>
      </c>
      <c r="U18" s="45">
        <f t="shared" ca="1" si="17"/>
        <v>0</v>
      </c>
      <c r="V18" s="45">
        <f t="shared" ca="1" si="18"/>
        <v>0</v>
      </c>
      <c r="W18" s="45">
        <v>0</v>
      </c>
      <c r="X18" s="25">
        <f t="shared" ca="1" si="1"/>
        <v>0</v>
      </c>
      <c r="Z18" s="28">
        <f t="shared" ca="1" si="19"/>
        <v>0</v>
      </c>
      <c r="AA18" s="233"/>
      <c r="AB18" s="45">
        <f t="shared" ca="1" si="13"/>
        <v>0</v>
      </c>
      <c r="AC18" s="45">
        <f t="shared" si="2"/>
        <v>0</v>
      </c>
      <c r="AD18" s="25">
        <f t="shared" ca="1" si="3"/>
        <v>0</v>
      </c>
    </row>
    <row r="19" spans="1:30" x14ac:dyDescent="0.35">
      <c r="A19" s="247">
        <f ca="1">A14/POWER(1+$A$8,$A$28)</f>
        <v>0</v>
      </c>
      <c r="B19" s="48" t="s">
        <v>40</v>
      </c>
      <c r="C19" s="29"/>
      <c r="D19" s="20">
        <v>15</v>
      </c>
      <c r="E19" s="21">
        <f t="shared" ca="1" si="14"/>
        <v>5479</v>
      </c>
      <c r="F19" s="44">
        <f t="shared" ca="1" si="4"/>
        <v>5843</v>
      </c>
      <c r="G19" s="22" t="s">
        <v>119</v>
      </c>
      <c r="H19" s="44">
        <f t="shared" ca="1" si="15"/>
        <v>5479</v>
      </c>
      <c r="I19" s="45">
        <f t="shared" ca="1" si="5"/>
        <v>0</v>
      </c>
      <c r="J19" s="45">
        <f t="shared" ca="1" si="6"/>
        <v>0</v>
      </c>
      <c r="K19" s="45">
        <f t="shared" ca="1" si="7"/>
        <v>0</v>
      </c>
      <c r="L19" s="45"/>
      <c r="M19" s="45">
        <f t="shared" ca="1" si="16"/>
        <v>0</v>
      </c>
      <c r="N19" s="257">
        <f t="shared" ca="1" si="8"/>
        <v>0</v>
      </c>
      <c r="O19" s="23"/>
      <c r="P19" s="255">
        <f t="shared" ca="1" si="9"/>
        <v>0</v>
      </c>
      <c r="Q19" s="163">
        <f t="shared" ca="1" si="10"/>
        <v>0</v>
      </c>
      <c r="R19" s="164">
        <f ca="1">NPV(Q18,K19:$K$244) + ($A$13+$A$14+$A$15)/POWER(1+Q18,$A$28-D19+1)</f>
        <v>0</v>
      </c>
      <c r="S19" s="164">
        <f ca="1">NPV(Q19,K19:$K$244) + ($A$13+$A$14+$A$15)/POWER(1+Q19,$A$28-D19+1)</f>
        <v>0</v>
      </c>
      <c r="T19" s="45">
        <f t="shared" ca="1" si="11"/>
        <v>0</v>
      </c>
      <c r="U19" s="45">
        <f t="shared" ca="1" si="17"/>
        <v>0</v>
      </c>
      <c r="V19" s="45">
        <f t="shared" ca="1" si="18"/>
        <v>0</v>
      </c>
      <c r="W19" s="45">
        <f t="shared" ca="1" si="12"/>
        <v>0</v>
      </c>
      <c r="X19" s="25">
        <f t="shared" ca="1" si="1"/>
        <v>0</v>
      </c>
      <c r="Z19" s="28">
        <f t="shared" ca="1" si="19"/>
        <v>0</v>
      </c>
      <c r="AA19" s="233"/>
      <c r="AB19" s="45">
        <f t="shared" ca="1" si="13"/>
        <v>0</v>
      </c>
      <c r="AC19" s="45">
        <f t="shared" ca="1" si="2"/>
        <v>0</v>
      </c>
      <c r="AD19" s="25">
        <f t="shared" ca="1" si="3"/>
        <v>0</v>
      </c>
    </row>
    <row r="20" spans="1:30" x14ac:dyDescent="0.35">
      <c r="A20" s="247">
        <f ca="1">A15/POWER(1+$A$8,$A$28)</f>
        <v>0</v>
      </c>
      <c r="B20" s="48" t="s">
        <v>41</v>
      </c>
      <c r="D20" s="20">
        <v>16</v>
      </c>
      <c r="E20" s="21">
        <f t="shared" ca="1" si="14"/>
        <v>5844</v>
      </c>
      <c r="F20" s="44">
        <f t="shared" ca="1" si="4"/>
        <v>6209</v>
      </c>
      <c r="G20" s="22" t="s">
        <v>119</v>
      </c>
      <c r="H20" s="44">
        <f t="shared" ca="1" si="15"/>
        <v>5844</v>
      </c>
      <c r="I20" s="45">
        <f t="shared" ca="1" si="5"/>
        <v>0</v>
      </c>
      <c r="J20" s="45">
        <f t="shared" ca="1" si="6"/>
        <v>0</v>
      </c>
      <c r="K20" s="45">
        <f t="shared" ca="1" si="7"/>
        <v>0</v>
      </c>
      <c r="L20" s="45"/>
      <c r="M20" s="45">
        <f t="shared" ca="1" si="16"/>
        <v>0</v>
      </c>
      <c r="N20" s="257">
        <f t="shared" ca="1" si="8"/>
        <v>0</v>
      </c>
      <c r="O20" s="23"/>
      <c r="P20" s="255">
        <f t="shared" ca="1" si="9"/>
        <v>0</v>
      </c>
      <c r="Q20" s="163">
        <f t="shared" ca="1" si="10"/>
        <v>0</v>
      </c>
      <c r="R20" s="164">
        <f ca="1">NPV(Q19,K20:$K$244) + ($A$13+$A$14+$A$15)/POWER(1+Q19,$A$28-D20+1)</f>
        <v>0</v>
      </c>
      <c r="S20" s="164">
        <f ca="1">NPV(Q20,K20:$K$244) + ($A$13+$A$14+$A$15)/POWER(1+Q20,$A$28-D20+1)</f>
        <v>0</v>
      </c>
      <c r="T20" s="45">
        <f t="shared" ca="1" si="11"/>
        <v>0</v>
      </c>
      <c r="U20" s="45">
        <f t="shared" ca="1" si="17"/>
        <v>0</v>
      </c>
      <c r="V20" s="45">
        <f t="shared" ca="1" si="18"/>
        <v>0</v>
      </c>
      <c r="W20" s="45">
        <f t="shared" ca="1" si="12"/>
        <v>0</v>
      </c>
      <c r="X20" s="25">
        <f t="shared" ca="1" si="1"/>
        <v>0</v>
      </c>
      <c r="Z20" s="28">
        <f t="shared" ca="1" si="19"/>
        <v>0</v>
      </c>
      <c r="AA20" s="233"/>
      <c r="AB20" s="45">
        <f t="shared" ca="1" si="13"/>
        <v>0</v>
      </c>
      <c r="AC20" s="45">
        <f t="shared" ca="1" si="2"/>
        <v>0</v>
      </c>
      <c r="AD20" s="25">
        <f t="shared" ca="1" si="3"/>
        <v>0</v>
      </c>
    </row>
    <row r="21" spans="1:30" ht="15" thickBot="1" x14ac:dyDescent="0.4">
      <c r="A21" s="273">
        <f ca="1">SUM(A16:A20)</f>
        <v>0</v>
      </c>
      <c r="B21" s="30" t="s">
        <v>42</v>
      </c>
      <c r="D21" s="20">
        <v>17</v>
      </c>
      <c r="E21" s="21">
        <f t="shared" ca="1" si="14"/>
        <v>6210</v>
      </c>
      <c r="F21" s="44">
        <f t="shared" ca="1" si="4"/>
        <v>6574</v>
      </c>
      <c r="G21" s="22" t="s">
        <v>119</v>
      </c>
      <c r="H21" s="44">
        <f t="shared" ca="1" si="15"/>
        <v>6210</v>
      </c>
      <c r="I21" s="45">
        <f t="shared" ca="1" si="5"/>
        <v>0</v>
      </c>
      <c r="J21" s="45">
        <f t="shared" ca="1" si="6"/>
        <v>0</v>
      </c>
      <c r="K21" s="45">
        <f t="shared" ca="1" si="7"/>
        <v>0</v>
      </c>
      <c r="L21" s="45"/>
      <c r="M21" s="45">
        <f t="shared" ca="1" si="16"/>
        <v>0</v>
      </c>
      <c r="N21" s="257">
        <f t="shared" ca="1" si="8"/>
        <v>0</v>
      </c>
      <c r="O21" s="23"/>
      <c r="P21" s="255">
        <f t="shared" ca="1" si="9"/>
        <v>0</v>
      </c>
      <c r="Q21" s="163">
        <f t="shared" ca="1" si="10"/>
        <v>0</v>
      </c>
      <c r="R21" s="164">
        <f ca="1">NPV(Q20,K21:$K$244) + ($A$13+$A$14+$A$15)/POWER(1+Q20,$A$28-D21+1)</f>
        <v>0</v>
      </c>
      <c r="S21" s="164">
        <f ca="1">NPV(Q21,K21:$K$244) + ($A$13+$A$14+$A$15)/POWER(1+Q21,$A$28-D21+1)</f>
        <v>0</v>
      </c>
      <c r="T21" s="45">
        <f t="shared" ca="1" si="11"/>
        <v>0</v>
      </c>
      <c r="U21" s="45">
        <f t="shared" ca="1" si="17"/>
        <v>0</v>
      </c>
      <c r="V21" s="45">
        <f t="shared" ca="1" si="18"/>
        <v>0</v>
      </c>
      <c r="W21" s="45">
        <f t="shared" ca="1" si="12"/>
        <v>0</v>
      </c>
      <c r="X21" s="25">
        <f t="shared" ca="1" si="1"/>
        <v>0</v>
      </c>
      <c r="Z21" s="28">
        <f t="shared" ca="1" si="19"/>
        <v>0</v>
      </c>
      <c r="AA21" s="233"/>
      <c r="AB21" s="45">
        <f t="shared" ca="1" si="13"/>
        <v>0</v>
      </c>
      <c r="AC21" s="45">
        <f t="shared" ca="1" si="2"/>
        <v>0</v>
      </c>
      <c r="AD21" s="25">
        <f t="shared" ca="1" si="3"/>
        <v>0</v>
      </c>
    </row>
    <row r="22" spans="1:30" ht="15" thickBot="1" x14ac:dyDescent="0.4">
      <c r="D22" s="20">
        <v>18</v>
      </c>
      <c r="E22" s="21">
        <f t="shared" ca="1" si="14"/>
        <v>6575</v>
      </c>
      <c r="F22" s="44">
        <f t="shared" ca="1" si="4"/>
        <v>6939</v>
      </c>
      <c r="G22" s="22" t="s">
        <v>119</v>
      </c>
      <c r="H22" s="44">
        <f t="shared" ca="1" si="15"/>
        <v>6575</v>
      </c>
      <c r="I22" s="45">
        <f t="shared" ca="1" si="5"/>
        <v>0</v>
      </c>
      <c r="J22" s="45">
        <f t="shared" ca="1" si="6"/>
        <v>0</v>
      </c>
      <c r="K22" s="45">
        <f t="shared" ca="1" si="7"/>
        <v>0</v>
      </c>
      <c r="L22" s="45"/>
      <c r="M22" s="45">
        <f t="shared" ca="1" si="16"/>
        <v>0</v>
      </c>
      <c r="N22" s="257">
        <f t="shared" ca="1" si="8"/>
        <v>0</v>
      </c>
      <c r="O22" s="23"/>
      <c r="P22" s="255">
        <f t="shared" ca="1" si="9"/>
        <v>0</v>
      </c>
      <c r="Q22" s="163">
        <f t="shared" ca="1" si="10"/>
        <v>0</v>
      </c>
      <c r="R22" s="164">
        <f ca="1">NPV(Q21,K22:$K$244) + ($A$13+$A$14+$A$15)/POWER(1+Q21,$A$28-D22+1)</f>
        <v>0</v>
      </c>
      <c r="S22" s="164">
        <f ca="1">NPV(Q22,K22:$K$244) + ($A$13+$A$14+$A$15)/POWER(1+Q22,$A$28-D22+1)</f>
        <v>0</v>
      </c>
      <c r="T22" s="45">
        <f t="shared" ca="1" si="11"/>
        <v>0</v>
      </c>
      <c r="U22" s="45">
        <f t="shared" ca="1" si="17"/>
        <v>0</v>
      </c>
      <c r="V22" s="45">
        <f t="shared" ca="1" si="18"/>
        <v>0</v>
      </c>
      <c r="W22" s="45">
        <f t="shared" ca="1" si="12"/>
        <v>0</v>
      </c>
      <c r="X22" s="25">
        <f t="shared" ca="1" si="1"/>
        <v>0</v>
      </c>
      <c r="Z22" s="28">
        <f t="shared" ca="1" si="19"/>
        <v>0</v>
      </c>
      <c r="AA22" s="233"/>
      <c r="AB22" s="45">
        <f t="shared" ca="1" si="13"/>
        <v>0</v>
      </c>
      <c r="AC22" s="45">
        <f t="shared" ca="1" si="2"/>
        <v>0</v>
      </c>
      <c r="AD22" s="25">
        <f t="shared" ca="1" si="3"/>
        <v>0</v>
      </c>
    </row>
    <row r="23" spans="1:30" ht="15.5" x14ac:dyDescent="0.35">
      <c r="A23" s="458" t="s">
        <v>43</v>
      </c>
      <c r="B23" s="459"/>
      <c r="D23" s="20">
        <v>19</v>
      </c>
      <c r="E23" s="21">
        <f t="shared" ca="1" si="14"/>
        <v>6940</v>
      </c>
      <c r="F23" s="44">
        <f t="shared" ca="1" si="4"/>
        <v>7304</v>
      </c>
      <c r="G23" s="22" t="s">
        <v>119</v>
      </c>
      <c r="H23" s="44">
        <f t="shared" ca="1" si="15"/>
        <v>6940</v>
      </c>
      <c r="I23" s="45">
        <f t="shared" ca="1" si="5"/>
        <v>0</v>
      </c>
      <c r="J23" s="45">
        <f t="shared" ca="1" si="6"/>
        <v>0</v>
      </c>
      <c r="K23" s="45">
        <f t="shared" ca="1" si="7"/>
        <v>0</v>
      </c>
      <c r="L23" s="45"/>
      <c r="M23" s="45">
        <f t="shared" ca="1" si="16"/>
        <v>0</v>
      </c>
      <c r="N23" s="257">
        <f t="shared" ca="1" si="8"/>
        <v>0</v>
      </c>
      <c r="O23" s="23"/>
      <c r="P23" s="255">
        <f t="shared" ca="1" si="9"/>
        <v>0</v>
      </c>
      <c r="Q23" s="163">
        <f t="shared" ca="1" si="10"/>
        <v>0</v>
      </c>
      <c r="R23" s="164">
        <f ca="1">NPV(Q22,K23:$K$244) + ($A$13+$A$14+$A$15)/POWER(1+Q22,$A$28-D23+1)</f>
        <v>0</v>
      </c>
      <c r="S23" s="164">
        <f ca="1">NPV(Q23,K23:$K$244) + ($A$13+$A$14+$A$15)/POWER(1+Q23,$A$28-D23+1)</f>
        <v>0</v>
      </c>
      <c r="T23" s="45">
        <f t="shared" ca="1" si="11"/>
        <v>0</v>
      </c>
      <c r="U23" s="45">
        <f t="shared" ca="1" si="17"/>
        <v>0</v>
      </c>
      <c r="V23" s="45">
        <f t="shared" ca="1" si="18"/>
        <v>0</v>
      </c>
      <c r="W23" s="45">
        <f t="shared" ca="1" si="12"/>
        <v>0</v>
      </c>
      <c r="X23" s="25">
        <f t="shared" ca="1" si="1"/>
        <v>0</v>
      </c>
      <c r="Z23" s="28">
        <f t="shared" ca="1" si="19"/>
        <v>0</v>
      </c>
      <c r="AA23" s="233"/>
      <c r="AB23" s="45">
        <f t="shared" ca="1" si="13"/>
        <v>0</v>
      </c>
      <c r="AC23" s="45">
        <f t="shared" ca="1" si="2"/>
        <v>0</v>
      </c>
      <c r="AD23" s="25">
        <f t="shared" ca="1" si="3"/>
        <v>0</v>
      </c>
    </row>
    <row r="24" spans="1:30" x14ac:dyDescent="0.35">
      <c r="A24" s="106">
        <f ca="1">VLOOKUP($B$3,'Input Table'!B:V,12,0)</f>
        <v>0</v>
      </c>
      <c r="B24" s="27" t="s">
        <v>280</v>
      </c>
      <c r="D24" s="20">
        <v>20</v>
      </c>
      <c r="E24" s="21">
        <f t="shared" ca="1" si="14"/>
        <v>7305</v>
      </c>
      <c r="F24" s="44">
        <f t="shared" ca="1" si="4"/>
        <v>7670</v>
      </c>
      <c r="G24" s="22" t="s">
        <v>119</v>
      </c>
      <c r="H24" s="44">
        <f t="shared" ca="1" si="15"/>
        <v>7305</v>
      </c>
      <c r="I24" s="45">
        <f t="shared" ca="1" si="5"/>
        <v>0</v>
      </c>
      <c r="J24" s="45">
        <f t="shared" ca="1" si="6"/>
        <v>0</v>
      </c>
      <c r="K24" s="45">
        <f t="shared" ca="1" si="7"/>
        <v>0</v>
      </c>
      <c r="L24" s="45"/>
      <c r="M24" s="45">
        <f t="shared" ca="1" si="16"/>
        <v>0</v>
      </c>
      <c r="N24" s="257">
        <f t="shared" ca="1" si="8"/>
        <v>0</v>
      </c>
      <c r="O24" s="23"/>
      <c r="P24" s="255">
        <f t="shared" ca="1" si="9"/>
        <v>0</v>
      </c>
      <c r="Q24" s="163">
        <f t="shared" ca="1" si="10"/>
        <v>0</v>
      </c>
      <c r="R24" s="164">
        <f ca="1">NPV(Q23,K24:$K$244) + ($A$13+$A$14+$A$15)/POWER(1+Q23,$A$28-D24+1)</f>
        <v>0</v>
      </c>
      <c r="S24" s="164">
        <f ca="1">NPV(Q24,K24:$K$244) + ($A$13+$A$14+$A$15)/POWER(1+Q24,$A$28-D24+1)</f>
        <v>0</v>
      </c>
      <c r="T24" s="45">
        <f t="shared" ca="1" si="11"/>
        <v>0</v>
      </c>
      <c r="U24" s="45">
        <f t="shared" ca="1" si="17"/>
        <v>0</v>
      </c>
      <c r="V24" s="45">
        <f t="shared" ca="1" si="18"/>
        <v>0</v>
      </c>
      <c r="W24" s="45">
        <f t="shared" ca="1" si="12"/>
        <v>0</v>
      </c>
      <c r="X24" s="25">
        <f t="shared" ca="1" si="1"/>
        <v>0</v>
      </c>
      <c r="Z24" s="28">
        <f t="shared" ca="1" si="19"/>
        <v>0</v>
      </c>
      <c r="AA24" s="233"/>
      <c r="AB24" s="45">
        <f t="shared" ca="1" si="13"/>
        <v>0</v>
      </c>
      <c r="AC24" s="45">
        <f t="shared" ca="1" si="2"/>
        <v>0</v>
      </c>
      <c r="AD24" s="25">
        <f t="shared" ca="1" si="3"/>
        <v>0</v>
      </c>
    </row>
    <row r="25" spans="1:30" x14ac:dyDescent="0.35">
      <c r="A25" s="106">
        <f ca="1">VLOOKUP($B$3,'Input Table'!B:V,13,0)</f>
        <v>0</v>
      </c>
      <c r="B25" s="27" t="s">
        <v>281</v>
      </c>
      <c r="C25" s="29"/>
      <c r="D25" s="20">
        <v>21</v>
      </c>
      <c r="E25" s="21">
        <f t="shared" ca="1" si="14"/>
        <v>7671</v>
      </c>
      <c r="F25" s="44">
        <f t="shared" ca="1" si="4"/>
        <v>8035</v>
      </c>
      <c r="G25" s="22" t="s">
        <v>119</v>
      </c>
      <c r="H25" s="44">
        <f t="shared" ca="1" si="15"/>
        <v>7671</v>
      </c>
      <c r="I25" s="45">
        <f t="shared" ca="1" si="5"/>
        <v>0</v>
      </c>
      <c r="J25" s="45">
        <f t="shared" ca="1" si="6"/>
        <v>0</v>
      </c>
      <c r="K25" s="45">
        <f t="shared" ca="1" si="7"/>
        <v>0</v>
      </c>
      <c r="L25" s="45"/>
      <c r="M25" s="45">
        <f t="shared" ca="1" si="16"/>
        <v>0</v>
      </c>
      <c r="N25" s="257">
        <f t="shared" ca="1" si="8"/>
        <v>0</v>
      </c>
      <c r="O25" s="23"/>
      <c r="P25" s="255">
        <f t="shared" ca="1" si="9"/>
        <v>0</v>
      </c>
      <c r="Q25" s="163">
        <f t="shared" ca="1" si="10"/>
        <v>0</v>
      </c>
      <c r="R25" s="164">
        <f ca="1">NPV(Q24,K25:$K$244) + ($A$13+$A$14+$A$15)/POWER(1+Q24,$A$28-D25+1)</f>
        <v>0</v>
      </c>
      <c r="S25" s="164">
        <f ca="1">NPV(Q25,K25:$K$244) + ($A$13+$A$14+$A$15)/POWER(1+Q25,$A$28-D25+1)</f>
        <v>0</v>
      </c>
      <c r="T25" s="45">
        <f t="shared" ca="1" si="11"/>
        <v>0</v>
      </c>
      <c r="U25" s="45">
        <f t="shared" ca="1" si="17"/>
        <v>0</v>
      </c>
      <c r="V25" s="45">
        <f t="shared" ca="1" si="18"/>
        <v>0</v>
      </c>
      <c r="W25" s="45">
        <f t="shared" ca="1" si="12"/>
        <v>0</v>
      </c>
      <c r="X25" s="25">
        <f t="shared" ca="1" si="1"/>
        <v>0</v>
      </c>
      <c r="Z25" s="28">
        <f t="shared" ca="1" si="19"/>
        <v>0</v>
      </c>
      <c r="AA25" s="233"/>
      <c r="AB25" s="45">
        <f t="shared" ca="1" si="13"/>
        <v>0</v>
      </c>
      <c r="AC25" s="45">
        <f t="shared" ca="1" si="2"/>
        <v>0</v>
      </c>
      <c r="AD25" s="25">
        <f t="shared" ca="1" si="3"/>
        <v>0</v>
      </c>
    </row>
    <row r="26" spans="1:30" x14ac:dyDescent="0.35">
      <c r="A26" s="106">
        <f ca="1">VLOOKUP($B$3,'Input Table'!B:V,14,0)</f>
        <v>0</v>
      </c>
      <c r="B26" s="27" t="s">
        <v>361</v>
      </c>
      <c r="D26" s="20">
        <v>22</v>
      </c>
      <c r="E26" s="21">
        <f t="shared" ca="1" si="14"/>
        <v>8036</v>
      </c>
      <c r="F26" s="44">
        <f t="shared" ca="1" si="4"/>
        <v>8400</v>
      </c>
      <c r="G26" s="22" t="s">
        <v>119</v>
      </c>
      <c r="H26" s="44">
        <f t="shared" ca="1" si="15"/>
        <v>8036</v>
      </c>
      <c r="I26" s="45">
        <f t="shared" ca="1" si="5"/>
        <v>0</v>
      </c>
      <c r="J26" s="45">
        <f t="shared" ca="1" si="6"/>
        <v>0</v>
      </c>
      <c r="K26" s="45">
        <f t="shared" ca="1" si="7"/>
        <v>0</v>
      </c>
      <c r="L26" s="45"/>
      <c r="M26" s="45">
        <f t="shared" ca="1" si="16"/>
        <v>0</v>
      </c>
      <c r="N26" s="257">
        <f t="shared" ca="1" si="8"/>
        <v>0</v>
      </c>
      <c r="O26" s="23"/>
      <c r="P26" s="255">
        <f t="shared" ca="1" si="9"/>
        <v>0</v>
      </c>
      <c r="Q26" s="163">
        <f t="shared" ca="1" si="10"/>
        <v>0</v>
      </c>
      <c r="R26" s="164">
        <f ca="1">NPV(Q25,K26:$K$244) + ($A$13+$A$14+$A$15)/POWER(1+Q25,$A$28-D26+1)</f>
        <v>0</v>
      </c>
      <c r="S26" s="164">
        <f ca="1">NPV(Q26,K26:$K$244) + ($A$13+$A$14+$A$15)/POWER(1+Q26,$A$28-D26+1)</f>
        <v>0</v>
      </c>
      <c r="T26" s="45">
        <f t="shared" ca="1" si="11"/>
        <v>0</v>
      </c>
      <c r="U26" s="45">
        <f t="shared" ca="1" si="17"/>
        <v>0</v>
      </c>
      <c r="V26" s="45">
        <f t="shared" ca="1" si="18"/>
        <v>0</v>
      </c>
      <c r="W26" s="45">
        <f t="shared" ca="1" si="12"/>
        <v>0</v>
      </c>
      <c r="X26" s="25">
        <f t="shared" ca="1" si="1"/>
        <v>0</v>
      </c>
      <c r="Z26" s="28">
        <f t="shared" ca="1" si="19"/>
        <v>0</v>
      </c>
      <c r="AA26" s="233"/>
      <c r="AB26" s="45">
        <f t="shared" ca="1" si="13"/>
        <v>0</v>
      </c>
      <c r="AC26" s="45">
        <f t="shared" ca="1" si="2"/>
        <v>0</v>
      </c>
      <c r="AD26" s="25">
        <f t="shared" ca="1" si="3"/>
        <v>0</v>
      </c>
    </row>
    <row r="27" spans="1:30" x14ac:dyDescent="0.35">
      <c r="A27" s="106">
        <f ca="1">VLOOKUP($B$3,'Input Table'!B:V,15,0)</f>
        <v>0</v>
      </c>
      <c r="B27" s="48" t="s">
        <v>345</v>
      </c>
      <c r="C27" s="19"/>
      <c r="D27" s="20">
        <v>23</v>
      </c>
      <c r="E27" s="21">
        <f t="shared" ca="1" si="14"/>
        <v>8401</v>
      </c>
      <c r="F27" s="44">
        <f t="shared" ca="1" si="4"/>
        <v>8765</v>
      </c>
      <c r="G27" s="22" t="s">
        <v>119</v>
      </c>
      <c r="H27" s="44">
        <f t="shared" ca="1" si="15"/>
        <v>8401</v>
      </c>
      <c r="I27" s="45">
        <f t="shared" ca="1" si="5"/>
        <v>0</v>
      </c>
      <c r="J27" s="45">
        <f t="shared" ca="1" si="6"/>
        <v>0</v>
      </c>
      <c r="K27" s="45">
        <f t="shared" ca="1" si="7"/>
        <v>0</v>
      </c>
      <c r="L27" s="45"/>
      <c r="M27" s="45">
        <f t="shared" ca="1" si="16"/>
        <v>0</v>
      </c>
      <c r="N27" s="257">
        <f t="shared" ca="1" si="8"/>
        <v>0</v>
      </c>
      <c r="O27" s="23"/>
      <c r="P27" s="255">
        <f t="shared" ca="1" si="9"/>
        <v>0</v>
      </c>
      <c r="Q27" s="163">
        <f t="shared" ca="1" si="10"/>
        <v>0</v>
      </c>
      <c r="R27" s="164">
        <f ca="1">NPV(Q26,K27:$K$244) + ($A$13+$A$14+$A$15)/POWER(1+Q26,$A$28-D27+1)</f>
        <v>0</v>
      </c>
      <c r="S27" s="164">
        <f ca="1">NPV(Q27,K27:$K$244) + ($A$13+$A$14+$A$15)/POWER(1+Q27,$A$28-D27+1)</f>
        <v>0</v>
      </c>
      <c r="T27" s="45">
        <f t="shared" ca="1" si="11"/>
        <v>0</v>
      </c>
      <c r="U27" s="45">
        <f t="shared" ca="1" si="17"/>
        <v>0</v>
      </c>
      <c r="V27" s="45">
        <f t="shared" ca="1" si="18"/>
        <v>0</v>
      </c>
      <c r="W27" s="45">
        <f t="shared" ca="1" si="12"/>
        <v>0</v>
      </c>
      <c r="X27" s="25">
        <f t="shared" ca="1" si="1"/>
        <v>0</v>
      </c>
      <c r="Z27" s="28">
        <f t="shared" ca="1" si="19"/>
        <v>0</v>
      </c>
      <c r="AA27" s="233"/>
      <c r="AB27" s="45">
        <f t="shared" ca="1" si="13"/>
        <v>0</v>
      </c>
      <c r="AC27" s="45">
        <f t="shared" ca="1" si="2"/>
        <v>0</v>
      </c>
      <c r="AD27" s="25">
        <f t="shared" ca="1" si="3"/>
        <v>0</v>
      </c>
    </row>
    <row r="28" spans="1:30" ht="15" thickBot="1" x14ac:dyDescent="0.4">
      <c r="A28" s="107">
        <f ca="1">IF(A27&lt;&gt;0,A27,IF(OR(A24&lt;&gt;0,A25=0),A24+A26,A25+A26))</f>
        <v>0</v>
      </c>
      <c r="B28" s="30" t="s">
        <v>256</v>
      </c>
      <c r="D28" s="20">
        <v>24</v>
      </c>
      <c r="E28" s="21">
        <f t="shared" ca="1" si="14"/>
        <v>8766</v>
      </c>
      <c r="F28" s="44">
        <f t="shared" ca="1" si="4"/>
        <v>9131</v>
      </c>
      <c r="G28" s="22" t="s">
        <v>119</v>
      </c>
      <c r="H28" s="44">
        <f t="shared" ca="1" si="15"/>
        <v>8766</v>
      </c>
      <c r="I28" s="45">
        <f t="shared" ca="1" si="5"/>
        <v>0</v>
      </c>
      <c r="J28" s="45">
        <f t="shared" ca="1" si="6"/>
        <v>0</v>
      </c>
      <c r="K28" s="45">
        <f t="shared" ca="1" si="7"/>
        <v>0</v>
      </c>
      <c r="L28" s="45"/>
      <c r="M28" s="45">
        <f t="shared" ca="1" si="16"/>
        <v>0</v>
      </c>
      <c r="N28" s="257">
        <f t="shared" ca="1" si="8"/>
        <v>0</v>
      </c>
      <c r="O28" s="23"/>
      <c r="P28" s="255">
        <f t="shared" ca="1" si="9"/>
        <v>0</v>
      </c>
      <c r="Q28" s="163">
        <f t="shared" ca="1" si="10"/>
        <v>0</v>
      </c>
      <c r="R28" s="164">
        <f ca="1">NPV(Q27,K28:$K$244) + ($A$13+$A$14+$A$15)/POWER(1+Q27,$A$28-D28+1)</f>
        <v>0</v>
      </c>
      <c r="S28" s="164">
        <f ca="1">NPV(Q28,K28:$K$244) + ($A$13+$A$14+$A$15)/POWER(1+Q28,$A$28-D28+1)</f>
        <v>0</v>
      </c>
      <c r="T28" s="45">
        <f t="shared" ca="1" si="11"/>
        <v>0</v>
      </c>
      <c r="U28" s="45">
        <f t="shared" ca="1" si="17"/>
        <v>0</v>
      </c>
      <c r="V28" s="45">
        <f t="shared" ca="1" si="18"/>
        <v>0</v>
      </c>
      <c r="W28" s="45">
        <f t="shared" ca="1" si="12"/>
        <v>0</v>
      </c>
      <c r="X28" s="25">
        <f t="shared" ca="1" si="1"/>
        <v>0</v>
      </c>
      <c r="Z28" s="28">
        <f t="shared" ca="1" si="19"/>
        <v>0</v>
      </c>
      <c r="AA28" s="233"/>
      <c r="AB28" s="45">
        <f t="shared" ca="1" si="13"/>
        <v>0</v>
      </c>
      <c r="AC28" s="45">
        <f t="shared" ca="1" si="2"/>
        <v>0</v>
      </c>
      <c r="AD28" s="25">
        <f t="shared" ca="1" si="3"/>
        <v>0</v>
      </c>
    </row>
    <row r="29" spans="1:30" ht="15" thickBot="1" x14ac:dyDescent="0.4">
      <c r="D29" s="20">
        <v>25</v>
      </c>
      <c r="E29" s="21">
        <f t="shared" ca="1" si="14"/>
        <v>9132</v>
      </c>
      <c r="F29" s="44">
        <f t="shared" ca="1" si="4"/>
        <v>9496</v>
      </c>
      <c r="G29" s="22" t="s">
        <v>119</v>
      </c>
      <c r="H29" s="44">
        <f t="shared" ca="1" si="15"/>
        <v>9132</v>
      </c>
      <c r="I29" s="45">
        <f t="shared" ca="1" si="5"/>
        <v>0</v>
      </c>
      <c r="J29" s="45">
        <f t="shared" ca="1" si="6"/>
        <v>0</v>
      </c>
      <c r="K29" s="45">
        <f t="shared" ca="1" si="7"/>
        <v>0</v>
      </c>
      <c r="L29" s="45"/>
      <c r="M29" s="45">
        <f t="shared" ca="1" si="16"/>
        <v>0</v>
      </c>
      <c r="N29" s="257">
        <f t="shared" ca="1" si="8"/>
        <v>0</v>
      </c>
      <c r="O29" s="23"/>
      <c r="P29" s="255">
        <f t="shared" ca="1" si="9"/>
        <v>0</v>
      </c>
      <c r="Q29" s="163">
        <f t="shared" ca="1" si="10"/>
        <v>0</v>
      </c>
      <c r="R29" s="164">
        <f ca="1">NPV(Q28,K29:$K$244) + ($A$13+$A$14+$A$15)/POWER(1+Q28,$A$28-D29+1)</f>
        <v>0</v>
      </c>
      <c r="S29" s="164">
        <f ca="1">NPV(Q29,K29:$K$244) + ($A$13+$A$14+$A$15)/POWER(1+Q29,$A$28-D29+1)</f>
        <v>0</v>
      </c>
      <c r="T29" s="45">
        <f t="shared" ca="1" si="11"/>
        <v>0</v>
      </c>
      <c r="U29" s="45">
        <f t="shared" ca="1" si="17"/>
        <v>0</v>
      </c>
      <c r="V29" s="45">
        <f t="shared" ca="1" si="18"/>
        <v>0</v>
      </c>
      <c r="W29" s="45">
        <f t="shared" ca="1" si="12"/>
        <v>0</v>
      </c>
      <c r="X29" s="25">
        <f t="shared" ca="1" si="1"/>
        <v>0</v>
      </c>
      <c r="Z29" s="28">
        <f t="shared" ca="1" si="19"/>
        <v>0</v>
      </c>
      <c r="AA29" s="233"/>
      <c r="AB29" s="45">
        <f t="shared" ca="1" si="13"/>
        <v>0</v>
      </c>
      <c r="AC29" s="45">
        <f t="shared" ca="1" si="2"/>
        <v>0</v>
      </c>
      <c r="AD29" s="25">
        <f t="shared" ca="1" si="3"/>
        <v>0</v>
      </c>
    </row>
    <row r="30" spans="1:30" ht="15.5" x14ac:dyDescent="0.35">
      <c r="A30" s="458" t="s">
        <v>45</v>
      </c>
      <c r="B30" s="459"/>
      <c r="D30" s="20">
        <v>26</v>
      </c>
      <c r="E30" s="21">
        <f t="shared" ca="1" si="14"/>
        <v>9497</v>
      </c>
      <c r="F30" s="44">
        <f t="shared" ca="1" si="4"/>
        <v>9861</v>
      </c>
      <c r="G30" s="22" t="s">
        <v>119</v>
      </c>
      <c r="H30" s="44">
        <f t="shared" ca="1" si="15"/>
        <v>9497</v>
      </c>
      <c r="I30" s="45">
        <f t="shared" ca="1" si="5"/>
        <v>0</v>
      </c>
      <c r="J30" s="45">
        <f t="shared" ca="1" si="6"/>
        <v>0</v>
      </c>
      <c r="K30" s="45">
        <f t="shared" ca="1" si="7"/>
        <v>0</v>
      </c>
      <c r="L30" s="45"/>
      <c r="M30" s="45">
        <f t="shared" ca="1" si="16"/>
        <v>0</v>
      </c>
      <c r="N30" s="257">
        <f t="shared" ca="1" si="8"/>
        <v>0</v>
      </c>
      <c r="O30" s="23"/>
      <c r="P30" s="255">
        <f t="shared" ca="1" si="9"/>
        <v>0</v>
      </c>
      <c r="Q30" s="163">
        <f t="shared" ca="1" si="10"/>
        <v>0</v>
      </c>
      <c r="R30" s="164">
        <f ca="1">NPV(Q29,K30:$K$244) + ($A$13+$A$14+$A$15)/POWER(1+Q29,$A$28-D30+1)</f>
        <v>0</v>
      </c>
      <c r="S30" s="164">
        <f ca="1">NPV(Q30,K30:$K$244) + ($A$13+$A$14+$A$15)/POWER(1+Q30,$A$28-D30+1)</f>
        <v>0</v>
      </c>
      <c r="T30" s="45">
        <f t="shared" ca="1" si="11"/>
        <v>0</v>
      </c>
      <c r="U30" s="45">
        <f t="shared" ca="1" si="17"/>
        <v>0</v>
      </c>
      <c r="V30" s="45">
        <f t="shared" ca="1" si="18"/>
        <v>0</v>
      </c>
      <c r="W30" s="45">
        <f t="shared" ca="1" si="12"/>
        <v>0</v>
      </c>
      <c r="X30" s="25">
        <f t="shared" ca="1" si="1"/>
        <v>0</v>
      </c>
      <c r="Z30" s="28">
        <f t="shared" ca="1" si="19"/>
        <v>0</v>
      </c>
      <c r="AA30" s="233"/>
      <c r="AB30" s="45">
        <f t="shared" ca="1" si="13"/>
        <v>0</v>
      </c>
      <c r="AC30" s="45">
        <f t="shared" ca="1" si="2"/>
        <v>0</v>
      </c>
      <c r="AD30" s="25">
        <f t="shared" ca="1" si="3"/>
        <v>0</v>
      </c>
    </row>
    <row r="31" spans="1:30" x14ac:dyDescent="0.35">
      <c r="A31" s="105">
        <f ca="1">T4</f>
        <v>0</v>
      </c>
      <c r="B31" s="27" t="s">
        <v>46</v>
      </c>
      <c r="D31" s="20">
        <v>27</v>
      </c>
      <c r="E31" s="21">
        <f t="shared" ca="1" si="14"/>
        <v>9862</v>
      </c>
      <c r="F31" s="44">
        <f t="shared" ca="1" si="4"/>
        <v>10226</v>
      </c>
      <c r="G31" s="22" t="s">
        <v>119</v>
      </c>
      <c r="H31" s="44">
        <f t="shared" ca="1" si="15"/>
        <v>9862</v>
      </c>
      <c r="I31" s="45">
        <f t="shared" ca="1" si="5"/>
        <v>0</v>
      </c>
      <c r="J31" s="45">
        <f t="shared" ca="1" si="6"/>
        <v>0</v>
      </c>
      <c r="K31" s="45">
        <f t="shared" ca="1" si="7"/>
        <v>0</v>
      </c>
      <c r="L31" s="45"/>
      <c r="M31" s="45">
        <f t="shared" ca="1" si="16"/>
        <v>0</v>
      </c>
      <c r="N31" s="257">
        <f t="shared" ca="1" si="8"/>
        <v>0</v>
      </c>
      <c r="O31" s="23"/>
      <c r="P31" s="255">
        <f t="shared" ca="1" si="9"/>
        <v>0</v>
      </c>
      <c r="Q31" s="163">
        <f t="shared" ca="1" si="10"/>
        <v>0</v>
      </c>
      <c r="R31" s="164">
        <f ca="1">NPV(Q30,K31:$K$244) + ($A$13+$A$14+$A$15)/POWER(1+Q30,$A$28-D31+1)</f>
        <v>0</v>
      </c>
      <c r="S31" s="164">
        <f ca="1">NPV(Q31,K31:$K$244) + ($A$13+$A$14+$A$15)/POWER(1+Q31,$A$28-D31+1)</f>
        <v>0</v>
      </c>
      <c r="T31" s="45">
        <f t="shared" ca="1" si="11"/>
        <v>0</v>
      </c>
      <c r="U31" s="45">
        <f t="shared" ca="1" si="17"/>
        <v>0</v>
      </c>
      <c r="V31" s="45">
        <f t="shared" ca="1" si="18"/>
        <v>0</v>
      </c>
      <c r="W31" s="45">
        <f t="shared" ca="1" si="12"/>
        <v>0</v>
      </c>
      <c r="X31" s="25">
        <f t="shared" ca="1" si="1"/>
        <v>0</v>
      </c>
      <c r="Z31" s="28">
        <f t="shared" ca="1" si="19"/>
        <v>0</v>
      </c>
      <c r="AA31" s="233"/>
      <c r="AB31" s="45">
        <f t="shared" ca="1" si="13"/>
        <v>0</v>
      </c>
      <c r="AC31" s="45">
        <f t="shared" ca="1" si="2"/>
        <v>0</v>
      </c>
      <c r="AD31" s="25">
        <f t="shared" ca="1" si="3"/>
        <v>0</v>
      </c>
    </row>
    <row r="32" spans="1:30" x14ac:dyDescent="0.35">
      <c r="A32" s="105">
        <f ca="1">VLOOKUP($B$3,'Input Table'!B:V,16,0)</f>
        <v>0</v>
      </c>
      <c r="B32" s="27" t="s">
        <v>47</v>
      </c>
      <c r="C32" s="29"/>
      <c r="D32" s="20">
        <v>28</v>
      </c>
      <c r="E32" s="21">
        <f t="shared" ca="1" si="14"/>
        <v>10227</v>
      </c>
      <c r="F32" s="44">
        <f t="shared" ca="1" si="4"/>
        <v>10592</v>
      </c>
      <c r="G32" s="22" t="s">
        <v>119</v>
      </c>
      <c r="H32" s="44">
        <f t="shared" ca="1" si="15"/>
        <v>10227</v>
      </c>
      <c r="I32" s="45">
        <f t="shared" ca="1" si="5"/>
        <v>0</v>
      </c>
      <c r="J32" s="45">
        <f t="shared" ca="1" si="6"/>
        <v>0</v>
      </c>
      <c r="K32" s="45">
        <f t="shared" ca="1" si="7"/>
        <v>0</v>
      </c>
      <c r="L32" s="45"/>
      <c r="M32" s="45">
        <f t="shared" ca="1" si="16"/>
        <v>0</v>
      </c>
      <c r="N32" s="257">
        <f t="shared" ca="1" si="8"/>
        <v>0</v>
      </c>
      <c r="O32" s="23"/>
      <c r="P32" s="255">
        <f t="shared" ca="1" si="9"/>
        <v>0</v>
      </c>
      <c r="Q32" s="163">
        <f t="shared" ca="1" si="10"/>
        <v>0</v>
      </c>
      <c r="R32" s="164">
        <f ca="1">NPV(Q31,K32:$K$244) + ($A$13+$A$14+$A$15)/POWER(1+Q31,$A$28-D32+1)</f>
        <v>0</v>
      </c>
      <c r="S32" s="164">
        <f ca="1">NPV(Q32,K32:$K$244) + ($A$13+$A$14+$A$15)/POWER(1+Q32,$A$28-D32+1)</f>
        <v>0</v>
      </c>
      <c r="T32" s="45">
        <f t="shared" ca="1" si="11"/>
        <v>0</v>
      </c>
      <c r="U32" s="45">
        <f t="shared" ca="1" si="17"/>
        <v>0</v>
      </c>
      <c r="V32" s="45">
        <f t="shared" ca="1" si="18"/>
        <v>0</v>
      </c>
      <c r="W32" s="45">
        <f t="shared" ca="1" si="12"/>
        <v>0</v>
      </c>
      <c r="X32" s="25">
        <f t="shared" ca="1" si="1"/>
        <v>0</v>
      </c>
      <c r="Z32" s="28">
        <f t="shared" ca="1" si="19"/>
        <v>0</v>
      </c>
      <c r="AA32" s="233"/>
      <c r="AB32" s="45">
        <f t="shared" ca="1" si="13"/>
        <v>0</v>
      </c>
      <c r="AC32" s="45">
        <f t="shared" ca="1" si="2"/>
        <v>0</v>
      </c>
      <c r="AD32" s="25">
        <f t="shared" ca="1" si="3"/>
        <v>0</v>
      </c>
    </row>
    <row r="33" spans="1:30" x14ac:dyDescent="0.35">
      <c r="A33" s="105">
        <f ca="1">VLOOKUP($B$3,'Input Table'!B:V,17,0)</f>
        <v>0</v>
      </c>
      <c r="B33" s="27" t="s">
        <v>48</v>
      </c>
      <c r="D33" s="20">
        <v>29</v>
      </c>
      <c r="E33" s="21">
        <f t="shared" ca="1" si="14"/>
        <v>10593</v>
      </c>
      <c r="F33" s="44">
        <f t="shared" ca="1" si="4"/>
        <v>10957</v>
      </c>
      <c r="G33" s="22" t="s">
        <v>119</v>
      </c>
      <c r="H33" s="44">
        <f t="shared" ca="1" si="15"/>
        <v>10593</v>
      </c>
      <c r="I33" s="45">
        <f t="shared" ca="1" si="5"/>
        <v>0</v>
      </c>
      <c r="J33" s="45">
        <f t="shared" ca="1" si="6"/>
        <v>0</v>
      </c>
      <c r="K33" s="45">
        <f t="shared" ca="1" si="7"/>
        <v>0</v>
      </c>
      <c r="L33" s="45"/>
      <c r="M33" s="45">
        <f t="shared" ca="1" si="16"/>
        <v>0</v>
      </c>
      <c r="N33" s="257">
        <f t="shared" ca="1" si="8"/>
        <v>0</v>
      </c>
      <c r="O33" s="23"/>
      <c r="P33" s="255">
        <f t="shared" ca="1" si="9"/>
        <v>0</v>
      </c>
      <c r="Q33" s="163">
        <f t="shared" ca="1" si="10"/>
        <v>0</v>
      </c>
      <c r="R33" s="164">
        <f ca="1">NPV(Q32,K33:$K$244) + ($A$13+$A$14+$A$15)/POWER(1+Q32,$A$28-D33+1)</f>
        <v>0</v>
      </c>
      <c r="S33" s="164">
        <f ca="1">NPV(Q33,K33:$K$244) + ($A$13+$A$14+$A$15)/POWER(1+Q33,$A$28-D33+1)</f>
        <v>0</v>
      </c>
      <c r="T33" s="45">
        <f t="shared" ca="1" si="11"/>
        <v>0</v>
      </c>
      <c r="U33" s="45">
        <f t="shared" ca="1" si="17"/>
        <v>0</v>
      </c>
      <c r="V33" s="45">
        <f t="shared" ca="1" si="18"/>
        <v>0</v>
      </c>
      <c r="W33" s="45">
        <f t="shared" ca="1" si="12"/>
        <v>0</v>
      </c>
      <c r="X33" s="25">
        <f t="shared" ca="1" si="1"/>
        <v>0</v>
      </c>
      <c r="Z33" s="28">
        <f t="shared" ca="1" si="19"/>
        <v>0</v>
      </c>
      <c r="AA33" s="233"/>
      <c r="AB33" s="45">
        <f t="shared" ca="1" si="13"/>
        <v>0</v>
      </c>
      <c r="AC33" s="45">
        <f t="shared" ca="1" si="2"/>
        <v>0</v>
      </c>
      <c r="AD33" s="25">
        <f t="shared" ca="1" si="3"/>
        <v>0</v>
      </c>
    </row>
    <row r="34" spans="1:30" x14ac:dyDescent="0.35">
      <c r="A34" s="112">
        <f ca="1">-VLOOKUP($B$3,'Input Table'!B:V,18,0)</f>
        <v>0</v>
      </c>
      <c r="B34" s="27" t="s">
        <v>267</v>
      </c>
      <c r="C34" s="31"/>
      <c r="D34" s="20">
        <v>30</v>
      </c>
      <c r="E34" s="21">
        <f t="shared" ca="1" si="14"/>
        <v>10958</v>
      </c>
      <c r="F34" s="44">
        <f t="shared" ca="1" si="4"/>
        <v>11322</v>
      </c>
      <c r="G34" s="22" t="s">
        <v>119</v>
      </c>
      <c r="H34" s="44">
        <f t="shared" ca="1" si="15"/>
        <v>10958</v>
      </c>
      <c r="I34" s="45">
        <f t="shared" ca="1" si="5"/>
        <v>0</v>
      </c>
      <c r="J34" s="45">
        <f t="shared" ca="1" si="6"/>
        <v>0</v>
      </c>
      <c r="K34" s="45">
        <f t="shared" ca="1" si="7"/>
        <v>0</v>
      </c>
      <c r="L34" s="45"/>
      <c r="M34" s="45">
        <f t="shared" ca="1" si="16"/>
        <v>0</v>
      </c>
      <c r="N34" s="257">
        <f t="shared" ca="1" si="8"/>
        <v>0</v>
      </c>
      <c r="O34" s="23"/>
      <c r="P34" s="255">
        <f t="shared" ca="1" si="9"/>
        <v>0</v>
      </c>
      <c r="Q34" s="163">
        <f t="shared" ca="1" si="10"/>
        <v>0</v>
      </c>
      <c r="R34" s="164">
        <f ca="1">NPV(Q33,K34:$K$244) + ($A$13+$A$14+$A$15)/POWER(1+Q33,$A$28-D34+1)</f>
        <v>0</v>
      </c>
      <c r="S34" s="164">
        <f ca="1">NPV(Q34,K34:$K$244) + ($A$13+$A$14+$A$15)/POWER(1+Q34,$A$28-D34+1)</f>
        <v>0</v>
      </c>
      <c r="T34" s="45">
        <f t="shared" ca="1" si="11"/>
        <v>0</v>
      </c>
      <c r="U34" s="45">
        <f t="shared" ca="1" si="17"/>
        <v>0</v>
      </c>
      <c r="V34" s="45">
        <f t="shared" ca="1" si="18"/>
        <v>0</v>
      </c>
      <c r="W34" s="45">
        <f t="shared" ca="1" si="12"/>
        <v>0</v>
      </c>
      <c r="X34" s="25">
        <f t="shared" ca="1" si="1"/>
        <v>0</v>
      </c>
      <c r="Z34" s="28">
        <f t="shared" ca="1" si="19"/>
        <v>0</v>
      </c>
      <c r="AA34" s="233"/>
      <c r="AB34" s="45">
        <f t="shared" ca="1" si="13"/>
        <v>0</v>
      </c>
      <c r="AC34" s="45">
        <f t="shared" ca="1" si="2"/>
        <v>0</v>
      </c>
      <c r="AD34" s="25">
        <f t="shared" ca="1" si="3"/>
        <v>0</v>
      </c>
    </row>
    <row r="35" spans="1:30" x14ac:dyDescent="0.35">
      <c r="A35" s="105">
        <f ca="1">VLOOKUP($B$3,'Input Table'!B:V,19,0)</f>
        <v>0</v>
      </c>
      <c r="B35" s="27" t="s">
        <v>49</v>
      </c>
      <c r="C35" s="31"/>
      <c r="D35" s="20">
        <v>31</v>
      </c>
      <c r="E35" s="21">
        <f t="shared" ca="1" si="14"/>
        <v>11323</v>
      </c>
      <c r="F35" s="44">
        <f t="shared" ca="1" si="4"/>
        <v>11687</v>
      </c>
      <c r="G35" s="22" t="s">
        <v>119</v>
      </c>
      <c r="H35" s="44">
        <f t="shared" ca="1" si="15"/>
        <v>11323</v>
      </c>
      <c r="I35" s="45">
        <f t="shared" ca="1" si="5"/>
        <v>0</v>
      </c>
      <c r="J35" s="45">
        <f t="shared" ca="1" si="6"/>
        <v>0</v>
      </c>
      <c r="K35" s="45">
        <f t="shared" ca="1" si="7"/>
        <v>0</v>
      </c>
      <c r="L35" s="45"/>
      <c r="M35" s="45">
        <f t="shared" ca="1" si="16"/>
        <v>0</v>
      </c>
      <c r="N35" s="257">
        <f t="shared" ca="1" si="8"/>
        <v>0</v>
      </c>
      <c r="O35" s="23"/>
      <c r="P35" s="255">
        <f t="shared" ca="1" si="9"/>
        <v>0</v>
      </c>
      <c r="Q35" s="163">
        <f t="shared" ca="1" si="10"/>
        <v>0</v>
      </c>
      <c r="R35" s="164">
        <f ca="1">NPV(Q34,K35:$K$244) + ($A$13+$A$14+$A$15)/POWER(1+Q34,$A$28-D35+1)</f>
        <v>0</v>
      </c>
      <c r="S35" s="164">
        <f ca="1">NPV(Q35,K35:$K$244) + ($A$13+$A$14+$A$15)/POWER(1+Q35,$A$28-D35+1)</f>
        <v>0</v>
      </c>
      <c r="T35" s="45">
        <f ca="1">IF(ISBLANK(G35),0,X34)</f>
        <v>0</v>
      </c>
      <c r="U35" s="45">
        <f t="shared" ca="1" si="17"/>
        <v>0</v>
      </c>
      <c r="V35" s="45">
        <f t="shared" ca="1" si="18"/>
        <v>0</v>
      </c>
      <c r="W35" s="45">
        <f t="shared" ca="1" si="12"/>
        <v>0</v>
      </c>
      <c r="X35" s="25">
        <f t="shared" ca="1" si="1"/>
        <v>0</v>
      </c>
      <c r="Z35" s="28">
        <f ca="1">AD34</f>
        <v>0</v>
      </c>
      <c r="AA35" s="233"/>
      <c r="AB35" s="45">
        <f t="shared" ca="1" si="13"/>
        <v>0</v>
      </c>
      <c r="AC35" s="45">
        <f t="shared" ca="1" si="2"/>
        <v>0</v>
      </c>
      <c r="AD35" s="25">
        <f t="shared" ca="1" si="3"/>
        <v>0</v>
      </c>
    </row>
    <row r="36" spans="1:30" ht="15" thickBot="1" x14ac:dyDescent="0.4">
      <c r="A36" s="111">
        <f ca="1">SUM(A31:A35)</f>
        <v>0</v>
      </c>
      <c r="B36" s="32" t="s">
        <v>50</v>
      </c>
      <c r="D36" s="20">
        <v>32</v>
      </c>
      <c r="E36" s="21">
        <f t="shared" ca="1" si="14"/>
        <v>11688</v>
      </c>
      <c r="F36" s="44">
        <f t="shared" ca="1" si="4"/>
        <v>12053</v>
      </c>
      <c r="G36" s="22" t="s">
        <v>119</v>
      </c>
      <c r="H36" s="44">
        <f t="shared" ca="1" si="15"/>
        <v>11688</v>
      </c>
      <c r="I36" s="45">
        <f t="shared" ca="1" si="5"/>
        <v>0</v>
      </c>
      <c r="J36" s="45">
        <f t="shared" ca="1" si="6"/>
        <v>0</v>
      </c>
      <c r="K36" s="45">
        <f t="shared" ca="1" si="7"/>
        <v>0</v>
      </c>
      <c r="L36" s="45"/>
      <c r="M36" s="45">
        <f t="shared" ca="1" si="16"/>
        <v>0</v>
      </c>
      <c r="N36" s="257">
        <f t="shared" ca="1" si="8"/>
        <v>0</v>
      </c>
      <c r="O36" s="23"/>
      <c r="P36" s="255">
        <f t="shared" ca="1" si="9"/>
        <v>0</v>
      </c>
      <c r="Q36" s="163">
        <f t="shared" ca="1" si="10"/>
        <v>0</v>
      </c>
      <c r="R36" s="164">
        <f ca="1">NPV(Q35,K36:$K$244) + ($A$13+$A$14+$A$15)/POWER(1+Q35,$A$28-D36+1)</f>
        <v>0</v>
      </c>
      <c r="S36" s="164">
        <f ca="1">NPV(Q36,K36:$K$244) + ($A$13+$A$14+$A$15)/POWER(1+Q36,$A$28-D36+1)</f>
        <v>0</v>
      </c>
      <c r="T36" s="45">
        <f t="shared" ca="1" si="11"/>
        <v>0</v>
      </c>
      <c r="U36" s="45">
        <f t="shared" ca="1" si="17"/>
        <v>0</v>
      </c>
      <c r="V36" s="45">
        <f t="shared" ca="1" si="18"/>
        <v>0</v>
      </c>
      <c r="W36" s="45">
        <f t="shared" ca="1" si="12"/>
        <v>0</v>
      </c>
      <c r="X36" s="25">
        <f t="shared" ca="1" si="1"/>
        <v>0</v>
      </c>
      <c r="Z36" s="28">
        <f t="shared" ca="1" si="19"/>
        <v>0</v>
      </c>
      <c r="AA36" s="233"/>
      <c r="AB36" s="45">
        <f t="shared" ca="1" si="13"/>
        <v>0</v>
      </c>
      <c r="AC36" s="45">
        <f t="shared" ca="1" si="2"/>
        <v>0</v>
      </c>
      <c r="AD36" s="25">
        <f t="shared" ca="1" si="3"/>
        <v>0</v>
      </c>
    </row>
    <row r="37" spans="1:30" ht="14.75" customHeight="1" thickBot="1" x14ac:dyDescent="0.4">
      <c r="A37" s="24"/>
      <c r="B37" s="33"/>
      <c r="C37" s="29"/>
      <c r="D37" s="20">
        <v>33</v>
      </c>
      <c r="E37" s="21">
        <f t="shared" ca="1" si="14"/>
        <v>12054</v>
      </c>
      <c r="F37" s="44">
        <f t="shared" ca="1" si="4"/>
        <v>12418</v>
      </c>
      <c r="G37" s="22" t="s">
        <v>119</v>
      </c>
      <c r="H37" s="44">
        <f t="shared" ca="1" si="15"/>
        <v>12054</v>
      </c>
      <c r="I37" s="45">
        <f t="shared" ca="1" si="5"/>
        <v>0</v>
      </c>
      <c r="J37" s="45">
        <f t="shared" ca="1" si="6"/>
        <v>0</v>
      </c>
      <c r="K37" s="45">
        <f t="shared" ca="1" si="7"/>
        <v>0</v>
      </c>
      <c r="L37" s="45"/>
      <c r="M37" s="45">
        <f t="shared" ca="1" si="16"/>
        <v>0</v>
      </c>
      <c r="N37" s="257">
        <f t="shared" ca="1" si="8"/>
        <v>0</v>
      </c>
      <c r="O37" s="23"/>
      <c r="P37" s="255">
        <f t="shared" ca="1" si="9"/>
        <v>0</v>
      </c>
      <c r="Q37" s="163">
        <f t="shared" ca="1" si="10"/>
        <v>0</v>
      </c>
      <c r="R37" s="164">
        <f ca="1">NPV(Q36,K37:$K$244) + ($A$13+$A$14+$A$15)/POWER(1+Q36,$A$28-D37+1)</f>
        <v>0</v>
      </c>
      <c r="S37" s="164">
        <f ca="1">NPV(Q37,K37:$K$244) + ($A$13+$A$14+$A$15)/POWER(1+Q37,$A$28-D37+1)</f>
        <v>0</v>
      </c>
      <c r="T37" s="45">
        <f t="shared" ca="1" si="11"/>
        <v>0</v>
      </c>
      <c r="U37" s="45">
        <f t="shared" ca="1" si="17"/>
        <v>0</v>
      </c>
      <c r="V37" s="45">
        <f t="shared" ca="1" si="18"/>
        <v>0</v>
      </c>
      <c r="W37" s="45">
        <f t="shared" ca="1" si="12"/>
        <v>0</v>
      </c>
      <c r="X37" s="25">
        <f t="shared" ca="1" si="1"/>
        <v>0</v>
      </c>
      <c r="Z37" s="28">
        <f t="shared" ca="1" si="19"/>
        <v>0</v>
      </c>
      <c r="AA37" s="233"/>
      <c r="AB37" s="45">
        <f t="shared" ca="1" si="13"/>
        <v>0</v>
      </c>
      <c r="AC37" s="45">
        <f t="shared" ca="1" si="2"/>
        <v>0</v>
      </c>
      <c r="AD37" s="25">
        <f t="shared" ca="1" si="3"/>
        <v>0</v>
      </c>
    </row>
    <row r="38" spans="1:30" ht="14.75" customHeight="1" x14ac:dyDescent="0.35">
      <c r="A38" s="404" t="s">
        <v>51</v>
      </c>
      <c r="B38" s="405"/>
      <c r="D38" s="20">
        <v>34</v>
      </c>
      <c r="E38" s="21">
        <f t="shared" ca="1" si="14"/>
        <v>12419</v>
      </c>
      <c r="F38" s="44">
        <f t="shared" ca="1" si="4"/>
        <v>12783</v>
      </c>
      <c r="G38" s="22" t="s">
        <v>119</v>
      </c>
      <c r="H38" s="44">
        <f t="shared" ca="1" si="15"/>
        <v>12419</v>
      </c>
      <c r="I38" s="45">
        <f t="shared" ca="1" si="5"/>
        <v>0</v>
      </c>
      <c r="J38" s="45">
        <f t="shared" ca="1" si="6"/>
        <v>0</v>
      </c>
      <c r="K38" s="45">
        <f t="shared" ca="1" si="7"/>
        <v>0</v>
      </c>
      <c r="L38" s="45"/>
      <c r="M38" s="45">
        <f t="shared" ca="1" si="16"/>
        <v>0</v>
      </c>
      <c r="N38" s="257">
        <f t="shared" ca="1" si="8"/>
        <v>0</v>
      </c>
      <c r="O38" s="23"/>
      <c r="P38" s="255">
        <f t="shared" ca="1" si="9"/>
        <v>0</v>
      </c>
      <c r="Q38" s="163">
        <f t="shared" ca="1" si="10"/>
        <v>0</v>
      </c>
      <c r="R38" s="164">
        <f ca="1">NPV(Q37,K38:$K$244) + ($A$13+$A$14+$A$15)/POWER(1+Q37,$A$28-D38+1)</f>
        <v>0</v>
      </c>
      <c r="S38" s="164">
        <f ca="1">NPV(Q38,K38:$K$244) + ($A$13+$A$14+$A$15)/POWER(1+Q38,$A$28-D38+1)</f>
        <v>0</v>
      </c>
      <c r="T38" s="45">
        <f t="shared" ca="1" si="11"/>
        <v>0</v>
      </c>
      <c r="U38" s="45">
        <f t="shared" ca="1" si="17"/>
        <v>0</v>
      </c>
      <c r="V38" s="45">
        <f t="shared" ca="1" si="18"/>
        <v>0</v>
      </c>
      <c r="W38" s="45">
        <f t="shared" ca="1" si="12"/>
        <v>0</v>
      </c>
      <c r="X38" s="25">
        <f t="shared" ca="1" si="1"/>
        <v>0</v>
      </c>
      <c r="Z38" s="28">
        <f t="shared" ca="1" si="19"/>
        <v>0</v>
      </c>
      <c r="AA38" s="233"/>
      <c r="AB38" s="45">
        <f t="shared" ca="1" si="13"/>
        <v>0</v>
      </c>
      <c r="AC38" s="45">
        <f t="shared" ca="1" si="2"/>
        <v>0</v>
      </c>
      <c r="AD38" s="25">
        <f t="shared" ca="1" si="3"/>
        <v>0</v>
      </c>
    </row>
    <row r="39" spans="1:30" ht="14.75" customHeight="1" x14ac:dyDescent="0.35">
      <c r="A39" s="108" t="str">
        <f ca="1">VLOOKUP($B$3,'Input Table'!B:V,20,0)</f>
        <v>Please Select</v>
      </c>
      <c r="B39" s="34" t="s">
        <v>53</v>
      </c>
      <c r="D39" s="20">
        <v>35</v>
      </c>
      <c r="E39" s="21">
        <f t="shared" ca="1" si="14"/>
        <v>12784</v>
      </c>
      <c r="F39" s="44">
        <f t="shared" ca="1" si="4"/>
        <v>13148</v>
      </c>
      <c r="G39" s="22" t="s">
        <v>119</v>
      </c>
      <c r="H39" s="44">
        <f t="shared" ca="1" si="15"/>
        <v>12784</v>
      </c>
      <c r="I39" s="45">
        <f t="shared" ca="1" si="5"/>
        <v>0</v>
      </c>
      <c r="J39" s="45">
        <f t="shared" ca="1" si="6"/>
        <v>0</v>
      </c>
      <c r="K39" s="45">
        <f t="shared" ca="1" si="7"/>
        <v>0</v>
      </c>
      <c r="L39" s="45"/>
      <c r="M39" s="45">
        <f t="shared" ca="1" si="16"/>
        <v>0</v>
      </c>
      <c r="N39" s="257">
        <f t="shared" ca="1" si="8"/>
        <v>0</v>
      </c>
      <c r="O39" s="23"/>
      <c r="P39" s="255">
        <f t="shared" ca="1" si="9"/>
        <v>0</v>
      </c>
      <c r="Q39" s="163">
        <f t="shared" ca="1" si="10"/>
        <v>0</v>
      </c>
      <c r="R39" s="164">
        <f ca="1">NPV(Q38,K39:$K$244) + ($A$13+$A$14+$A$15)/POWER(1+Q38,$A$28-D39+1)</f>
        <v>0</v>
      </c>
      <c r="S39" s="164">
        <f ca="1">NPV(Q39,K39:$K$244) + ($A$13+$A$14+$A$15)/POWER(1+Q39,$A$28-D39+1)</f>
        <v>0</v>
      </c>
      <c r="T39" s="45">
        <f t="shared" ca="1" si="11"/>
        <v>0</v>
      </c>
      <c r="U39" s="45">
        <f t="shared" ca="1" si="17"/>
        <v>0</v>
      </c>
      <c r="V39" s="45">
        <f t="shared" ca="1" si="18"/>
        <v>0</v>
      </c>
      <c r="W39" s="45">
        <f t="shared" ca="1" si="12"/>
        <v>0</v>
      </c>
      <c r="X39" s="25">
        <f t="shared" ca="1" si="1"/>
        <v>0</v>
      </c>
      <c r="Z39" s="28">
        <f t="shared" ca="1" si="19"/>
        <v>0</v>
      </c>
      <c r="AA39" s="233"/>
      <c r="AB39" s="45">
        <f t="shared" ca="1" si="13"/>
        <v>0</v>
      </c>
      <c r="AC39" s="45">
        <f t="shared" ca="1" si="2"/>
        <v>0</v>
      </c>
      <c r="AD39" s="25">
        <f t="shared" ca="1" si="3"/>
        <v>0</v>
      </c>
    </row>
    <row r="40" spans="1:30" x14ac:dyDescent="0.35">
      <c r="A40" s="106">
        <f ca="1">VLOOKUP($B$3,'Input Table'!B:V,21,0)</f>
        <v>0</v>
      </c>
      <c r="B40" s="34" t="s">
        <v>265</v>
      </c>
      <c r="D40" s="20">
        <v>36</v>
      </c>
      <c r="E40" s="21">
        <f t="shared" ca="1" si="14"/>
        <v>13149</v>
      </c>
      <c r="F40" s="44">
        <f t="shared" ca="1" si="4"/>
        <v>13514</v>
      </c>
      <c r="G40" s="22" t="s">
        <v>119</v>
      </c>
      <c r="H40" s="44">
        <f t="shared" ca="1" si="15"/>
        <v>13149</v>
      </c>
      <c r="I40" s="45">
        <f t="shared" ca="1" si="5"/>
        <v>0</v>
      </c>
      <c r="J40" s="45">
        <f t="shared" ca="1" si="6"/>
        <v>0</v>
      </c>
      <c r="K40" s="45">
        <f t="shared" ca="1" si="7"/>
        <v>0</v>
      </c>
      <c r="L40" s="45"/>
      <c r="M40" s="45">
        <f t="shared" ca="1" si="16"/>
        <v>0</v>
      </c>
      <c r="N40" s="257">
        <f t="shared" ca="1" si="8"/>
        <v>0</v>
      </c>
      <c r="O40" s="23"/>
      <c r="P40" s="255">
        <f t="shared" ca="1" si="9"/>
        <v>0</v>
      </c>
      <c r="Q40" s="163">
        <f t="shared" ca="1" si="10"/>
        <v>0</v>
      </c>
      <c r="R40" s="164">
        <f ca="1">NPV(Q39,K40:$K$244) + ($A$13+$A$14+$A$15)/POWER(1+Q39,$A$28-D40+1)</f>
        <v>0</v>
      </c>
      <c r="S40" s="164">
        <f ca="1">NPV(Q40,K40:$K$244) + ($A$13+$A$14+$A$15)/POWER(1+Q40,$A$28-D40+1)</f>
        <v>0</v>
      </c>
      <c r="T40" s="45">
        <f t="shared" ca="1" si="11"/>
        <v>0</v>
      </c>
      <c r="U40" s="45">
        <f t="shared" ca="1" si="17"/>
        <v>0</v>
      </c>
      <c r="V40" s="45">
        <f t="shared" ca="1" si="18"/>
        <v>0</v>
      </c>
      <c r="W40" s="45">
        <f t="shared" ca="1" si="12"/>
        <v>0</v>
      </c>
      <c r="X40" s="25">
        <f t="shared" ca="1" si="1"/>
        <v>0</v>
      </c>
      <c r="Z40" s="28">
        <f t="shared" ca="1" si="19"/>
        <v>0</v>
      </c>
      <c r="AA40" s="233"/>
      <c r="AB40" s="45">
        <f t="shared" ca="1" si="13"/>
        <v>0</v>
      </c>
      <c r="AC40" s="45">
        <f t="shared" ca="1" si="2"/>
        <v>0</v>
      </c>
      <c r="AD40" s="25">
        <f t="shared" ca="1" si="3"/>
        <v>0</v>
      </c>
    </row>
    <row r="41" spans="1:30" x14ac:dyDescent="0.35">
      <c r="A41" s="109">
        <f ca="1">A28</f>
        <v>0</v>
      </c>
      <c r="B41" s="27" t="s">
        <v>255</v>
      </c>
      <c r="D41" s="20">
        <v>37</v>
      </c>
      <c r="E41" s="21">
        <f t="shared" ca="1" si="14"/>
        <v>13515</v>
      </c>
      <c r="F41" s="44">
        <f t="shared" ca="1" si="4"/>
        <v>13879</v>
      </c>
      <c r="G41" s="22" t="s">
        <v>119</v>
      </c>
      <c r="H41" s="44">
        <f t="shared" ca="1" si="15"/>
        <v>13515</v>
      </c>
      <c r="I41" s="45">
        <f t="shared" ca="1" si="5"/>
        <v>0</v>
      </c>
      <c r="J41" s="45">
        <f t="shared" ca="1" si="6"/>
        <v>0</v>
      </c>
      <c r="K41" s="45">
        <f t="shared" ca="1" si="7"/>
        <v>0</v>
      </c>
      <c r="L41" s="45"/>
      <c r="M41" s="45">
        <f t="shared" ca="1" si="16"/>
        <v>0</v>
      </c>
      <c r="N41" s="257">
        <f t="shared" ca="1" si="8"/>
        <v>0</v>
      </c>
      <c r="O41" s="23"/>
      <c r="P41" s="255">
        <f t="shared" ca="1" si="9"/>
        <v>0</v>
      </c>
      <c r="Q41" s="163">
        <f t="shared" ca="1" si="10"/>
        <v>0</v>
      </c>
      <c r="R41" s="164">
        <f ca="1">NPV(Q40,K41:$K$244) + ($A$13+$A$14+$A$15)/POWER(1+Q40,$A$28-D41+1)</f>
        <v>0</v>
      </c>
      <c r="S41" s="164">
        <f ca="1">NPV(Q41,K41:$K$244) + ($A$13+$A$14+$A$15)/POWER(1+Q41,$A$28-D41+1)</f>
        <v>0</v>
      </c>
      <c r="T41" s="45">
        <f t="shared" ca="1" si="11"/>
        <v>0</v>
      </c>
      <c r="U41" s="45">
        <f t="shared" ca="1" si="17"/>
        <v>0</v>
      </c>
      <c r="V41" s="45">
        <f t="shared" ca="1" si="18"/>
        <v>0</v>
      </c>
      <c r="W41" s="45">
        <f t="shared" ca="1" si="12"/>
        <v>0</v>
      </c>
      <c r="X41" s="25">
        <f t="shared" ca="1" si="1"/>
        <v>0</v>
      </c>
      <c r="Z41" s="28">
        <f t="shared" ca="1" si="19"/>
        <v>0</v>
      </c>
      <c r="AA41" s="233"/>
      <c r="AB41" s="45">
        <f t="shared" ca="1" si="13"/>
        <v>0</v>
      </c>
      <c r="AC41" s="45">
        <f t="shared" ca="1" si="2"/>
        <v>0</v>
      </c>
      <c r="AD41" s="25">
        <f t="shared" ca="1" si="3"/>
        <v>0</v>
      </c>
    </row>
    <row r="42" spans="1:30" ht="15" thickBot="1" x14ac:dyDescent="0.4">
      <c r="A42" s="35">
        <f ca="1">IF(A39="Yes",A40,A41)</f>
        <v>0</v>
      </c>
      <c r="B42" s="32" t="s">
        <v>55</v>
      </c>
      <c r="D42" s="20">
        <v>38</v>
      </c>
      <c r="E42" s="21">
        <f t="shared" ca="1" si="14"/>
        <v>13880</v>
      </c>
      <c r="F42" s="44">
        <f t="shared" ca="1" si="4"/>
        <v>14244</v>
      </c>
      <c r="G42" s="22" t="s">
        <v>119</v>
      </c>
      <c r="H42" s="44">
        <f t="shared" ca="1" si="15"/>
        <v>13880</v>
      </c>
      <c r="I42" s="45">
        <f t="shared" ca="1" si="5"/>
        <v>0</v>
      </c>
      <c r="J42" s="45">
        <f t="shared" ca="1" si="6"/>
        <v>0</v>
      </c>
      <c r="K42" s="45">
        <f t="shared" ca="1" si="7"/>
        <v>0</v>
      </c>
      <c r="L42" s="45"/>
      <c r="M42" s="45">
        <f t="shared" ca="1" si="16"/>
        <v>0</v>
      </c>
      <c r="N42" s="257">
        <f t="shared" ca="1" si="8"/>
        <v>0</v>
      </c>
      <c r="O42" s="23"/>
      <c r="P42" s="255">
        <f t="shared" ca="1" si="9"/>
        <v>0</v>
      </c>
      <c r="Q42" s="163">
        <f t="shared" ca="1" si="10"/>
        <v>0</v>
      </c>
      <c r="R42" s="164">
        <f ca="1">NPV(Q41,K42:$K$244) + ($A$13+$A$14+$A$15)/POWER(1+Q41,$A$28-D42+1)</f>
        <v>0</v>
      </c>
      <c r="S42" s="164">
        <f ca="1">NPV(Q42,K42:$K$244) + ($A$13+$A$14+$A$15)/POWER(1+Q42,$A$28-D42+1)</f>
        <v>0</v>
      </c>
      <c r="T42" s="45">
        <f t="shared" ca="1" si="11"/>
        <v>0</v>
      </c>
      <c r="U42" s="45">
        <f t="shared" ca="1" si="17"/>
        <v>0</v>
      </c>
      <c r="V42" s="45">
        <f t="shared" ca="1" si="18"/>
        <v>0</v>
      </c>
      <c r="W42" s="45">
        <f t="shared" ca="1" si="12"/>
        <v>0</v>
      </c>
      <c r="X42" s="25">
        <f t="shared" ca="1" si="1"/>
        <v>0</v>
      </c>
      <c r="Z42" s="28">
        <f t="shared" ca="1" si="19"/>
        <v>0</v>
      </c>
      <c r="AA42" s="233"/>
      <c r="AB42" s="45">
        <f t="shared" ca="1" si="13"/>
        <v>0</v>
      </c>
      <c r="AC42" s="45">
        <f t="shared" ca="1" si="2"/>
        <v>0</v>
      </c>
      <c r="AD42" s="25">
        <f t="shared" ca="1" si="3"/>
        <v>0</v>
      </c>
    </row>
    <row r="43" spans="1:30" x14ac:dyDescent="0.35">
      <c r="D43" s="20">
        <v>39</v>
      </c>
      <c r="E43" s="21">
        <f t="shared" ca="1" si="14"/>
        <v>14245</v>
      </c>
      <c r="F43" s="44">
        <f t="shared" ca="1" si="4"/>
        <v>14609</v>
      </c>
      <c r="G43" s="22" t="s">
        <v>119</v>
      </c>
      <c r="H43" s="44">
        <f t="shared" ca="1" si="15"/>
        <v>14245</v>
      </c>
      <c r="I43" s="45">
        <f t="shared" ca="1" si="5"/>
        <v>0</v>
      </c>
      <c r="J43" s="45">
        <f t="shared" ca="1" si="6"/>
        <v>0</v>
      </c>
      <c r="K43" s="45">
        <f t="shared" ca="1" si="7"/>
        <v>0</v>
      </c>
      <c r="L43" s="45"/>
      <c r="M43" s="45">
        <f t="shared" ca="1" si="16"/>
        <v>0</v>
      </c>
      <c r="N43" s="257">
        <f t="shared" ca="1" si="8"/>
        <v>0</v>
      </c>
      <c r="O43" s="23"/>
      <c r="P43" s="255">
        <f t="shared" ca="1" si="9"/>
        <v>0</v>
      </c>
      <c r="Q43" s="163">
        <f t="shared" ca="1" si="10"/>
        <v>0</v>
      </c>
      <c r="R43" s="164">
        <f ca="1">NPV(Q42,K43:$K$244) + ($A$13+$A$14+$A$15)/POWER(1+Q42,$A$28-D43+1)</f>
        <v>0</v>
      </c>
      <c r="S43" s="164">
        <f ca="1">NPV(Q43,K43:$K$244) + ($A$13+$A$14+$A$15)/POWER(1+Q43,$A$28-D43+1)</f>
        <v>0</v>
      </c>
      <c r="T43" s="45">
        <f t="shared" ca="1" si="11"/>
        <v>0</v>
      </c>
      <c r="U43" s="45">
        <f t="shared" ca="1" si="17"/>
        <v>0</v>
      </c>
      <c r="V43" s="45">
        <f t="shared" ca="1" si="18"/>
        <v>0</v>
      </c>
      <c r="W43" s="45">
        <f t="shared" ca="1" si="12"/>
        <v>0</v>
      </c>
      <c r="X43" s="25">
        <f t="shared" ca="1" si="1"/>
        <v>0</v>
      </c>
      <c r="Z43" s="28">
        <f t="shared" ca="1" si="19"/>
        <v>0</v>
      </c>
      <c r="AA43" s="233"/>
      <c r="AB43" s="45">
        <f t="shared" ca="1" si="13"/>
        <v>0</v>
      </c>
      <c r="AC43" s="45">
        <f t="shared" ca="1" si="2"/>
        <v>0</v>
      </c>
      <c r="AD43" s="25">
        <f t="shared" ca="1" si="3"/>
        <v>0</v>
      </c>
    </row>
    <row r="44" spans="1:30" x14ac:dyDescent="0.35">
      <c r="D44" s="20">
        <v>40</v>
      </c>
      <c r="E44" s="21">
        <f t="shared" ca="1" si="14"/>
        <v>14610</v>
      </c>
      <c r="F44" s="44">
        <f t="shared" ca="1" si="4"/>
        <v>14975</v>
      </c>
      <c r="G44" s="22" t="s">
        <v>119</v>
      </c>
      <c r="H44" s="44">
        <f t="shared" ca="1" si="15"/>
        <v>14610</v>
      </c>
      <c r="I44" s="45">
        <f t="shared" ca="1" si="5"/>
        <v>0</v>
      </c>
      <c r="J44" s="45">
        <f t="shared" ca="1" si="6"/>
        <v>0</v>
      </c>
      <c r="K44" s="45">
        <f t="shared" ca="1" si="7"/>
        <v>0</v>
      </c>
      <c r="L44" s="45"/>
      <c r="M44" s="45">
        <f t="shared" ca="1" si="16"/>
        <v>0</v>
      </c>
      <c r="N44" s="257">
        <f t="shared" ca="1" si="8"/>
        <v>0</v>
      </c>
      <c r="O44" s="23"/>
      <c r="P44" s="255">
        <f t="shared" ca="1" si="9"/>
        <v>0</v>
      </c>
      <c r="Q44" s="163">
        <f t="shared" ca="1" si="10"/>
        <v>0</v>
      </c>
      <c r="R44" s="164">
        <f ca="1">NPV(Q43,K44:$K$244) + ($A$13+$A$14+$A$15)/POWER(1+Q43,$A$28-D44+1)</f>
        <v>0</v>
      </c>
      <c r="S44" s="164">
        <f ca="1">NPV(Q44,K44:$K$244) + ($A$13+$A$14+$A$15)/POWER(1+Q44,$A$28-D44+1)</f>
        <v>0</v>
      </c>
      <c r="T44" s="45">
        <f t="shared" ca="1" si="11"/>
        <v>0</v>
      </c>
      <c r="U44" s="45">
        <f t="shared" ca="1" si="17"/>
        <v>0</v>
      </c>
      <c r="V44" s="45">
        <f t="shared" ca="1" si="18"/>
        <v>0</v>
      </c>
      <c r="W44" s="45">
        <f t="shared" ca="1" si="12"/>
        <v>0</v>
      </c>
      <c r="X44" s="25">
        <f t="shared" ca="1" si="1"/>
        <v>0</v>
      </c>
      <c r="Z44" s="28">
        <f t="shared" ca="1" si="19"/>
        <v>0</v>
      </c>
      <c r="AA44" s="233"/>
      <c r="AB44" s="45">
        <f t="shared" ca="1" si="13"/>
        <v>0</v>
      </c>
      <c r="AC44" s="45">
        <f t="shared" ca="1" si="2"/>
        <v>0</v>
      </c>
      <c r="AD44" s="25">
        <f t="shared" ca="1" si="3"/>
        <v>0</v>
      </c>
    </row>
    <row r="45" spans="1:30" x14ac:dyDescent="0.35">
      <c r="D45" s="20">
        <v>41</v>
      </c>
      <c r="E45" s="21">
        <f t="shared" ca="1" si="14"/>
        <v>14976</v>
      </c>
      <c r="F45" s="44">
        <f t="shared" ca="1" si="4"/>
        <v>15340</v>
      </c>
      <c r="G45" s="22" t="s">
        <v>119</v>
      </c>
      <c r="H45" s="44">
        <f t="shared" ca="1" si="15"/>
        <v>14976</v>
      </c>
      <c r="I45" s="45">
        <f t="shared" ca="1" si="5"/>
        <v>0</v>
      </c>
      <c r="J45" s="45">
        <f t="shared" ca="1" si="6"/>
        <v>0</v>
      </c>
      <c r="K45" s="45">
        <f t="shared" ca="1" si="7"/>
        <v>0</v>
      </c>
      <c r="L45" s="45"/>
      <c r="M45" s="45">
        <f t="shared" ca="1" si="16"/>
        <v>0</v>
      </c>
      <c r="N45" s="257">
        <f t="shared" ca="1" si="8"/>
        <v>0</v>
      </c>
      <c r="O45" s="23"/>
      <c r="P45" s="255">
        <f t="shared" ca="1" si="9"/>
        <v>0</v>
      </c>
      <c r="Q45" s="163">
        <f t="shared" ca="1" si="10"/>
        <v>0</v>
      </c>
      <c r="R45" s="164">
        <f ca="1">NPV(Q44,K45:$K$244) + ($A$13+$A$14+$A$15)/POWER(1+Q44,$A$28-D45+1)</f>
        <v>0</v>
      </c>
      <c r="S45" s="164">
        <f ca="1">NPV(Q45,K45:$K$244) + ($A$13+$A$14+$A$15)/POWER(1+Q45,$A$28-D45+1)</f>
        <v>0</v>
      </c>
      <c r="T45" s="45">
        <f t="shared" ca="1" si="11"/>
        <v>0</v>
      </c>
      <c r="U45" s="45">
        <f t="shared" ca="1" si="17"/>
        <v>0</v>
      </c>
      <c r="V45" s="45">
        <f t="shared" ca="1" si="18"/>
        <v>0</v>
      </c>
      <c r="W45" s="45">
        <f t="shared" ca="1" si="12"/>
        <v>0</v>
      </c>
      <c r="X45" s="25">
        <f t="shared" ca="1" si="1"/>
        <v>0</v>
      </c>
      <c r="Z45" s="28">
        <f t="shared" ca="1" si="19"/>
        <v>0</v>
      </c>
      <c r="AA45" s="233"/>
      <c r="AB45" s="45">
        <f t="shared" ca="1" si="13"/>
        <v>0</v>
      </c>
      <c r="AC45" s="45">
        <f t="shared" ca="1" si="2"/>
        <v>0</v>
      </c>
      <c r="AD45" s="25">
        <f t="shared" ca="1" si="3"/>
        <v>0</v>
      </c>
    </row>
    <row r="46" spans="1:30" x14ac:dyDescent="0.35">
      <c r="A46" s="238"/>
      <c r="B46" s="239" t="s">
        <v>56</v>
      </c>
      <c r="D46" s="20">
        <v>42</v>
      </c>
      <c r="E46" s="21">
        <f t="shared" ca="1" si="14"/>
        <v>15341</v>
      </c>
      <c r="F46" s="44">
        <f t="shared" ca="1" si="4"/>
        <v>15705</v>
      </c>
      <c r="G46" s="22" t="s">
        <v>119</v>
      </c>
      <c r="H46" s="44">
        <f t="shared" ca="1" si="15"/>
        <v>15341</v>
      </c>
      <c r="I46" s="45">
        <f t="shared" ca="1" si="5"/>
        <v>0</v>
      </c>
      <c r="J46" s="45">
        <f t="shared" ca="1" si="6"/>
        <v>0</v>
      </c>
      <c r="K46" s="45">
        <f t="shared" ca="1" si="7"/>
        <v>0</v>
      </c>
      <c r="L46" s="45"/>
      <c r="M46" s="45">
        <f t="shared" ca="1" si="16"/>
        <v>0</v>
      </c>
      <c r="N46" s="257">
        <f t="shared" ca="1" si="8"/>
        <v>0</v>
      </c>
      <c r="O46" s="23"/>
      <c r="P46" s="255">
        <f t="shared" ca="1" si="9"/>
        <v>0</v>
      </c>
      <c r="Q46" s="163">
        <f t="shared" ca="1" si="10"/>
        <v>0</v>
      </c>
      <c r="R46" s="164">
        <f ca="1">NPV(Q45,K46:$K$244) + ($A$13+$A$14+$A$15)/POWER(1+Q45,$A$28-D46+1)</f>
        <v>0</v>
      </c>
      <c r="S46" s="164">
        <f ca="1">NPV(Q46,K46:$K$244) + ($A$13+$A$14+$A$15)/POWER(1+Q46,$A$28-D46+1)</f>
        <v>0</v>
      </c>
      <c r="T46" s="45">
        <f t="shared" ca="1" si="11"/>
        <v>0</v>
      </c>
      <c r="U46" s="45">
        <f t="shared" ca="1" si="17"/>
        <v>0</v>
      </c>
      <c r="V46" s="45">
        <f t="shared" ca="1" si="18"/>
        <v>0</v>
      </c>
      <c r="W46" s="45">
        <f t="shared" ca="1" si="12"/>
        <v>0</v>
      </c>
      <c r="X46" s="25">
        <f t="shared" ca="1" si="1"/>
        <v>0</v>
      </c>
      <c r="Z46" s="28">
        <f t="shared" ca="1" si="19"/>
        <v>0</v>
      </c>
      <c r="AA46" s="233"/>
      <c r="AB46" s="45">
        <f t="shared" ca="1" si="13"/>
        <v>0</v>
      </c>
      <c r="AC46" s="45">
        <f t="shared" ca="1" si="2"/>
        <v>0</v>
      </c>
      <c r="AD46" s="25">
        <f t="shared" ca="1" si="3"/>
        <v>0</v>
      </c>
    </row>
    <row r="47" spans="1:30" x14ac:dyDescent="0.35">
      <c r="A47" s="240">
        <f ca="1">A21</f>
        <v>0</v>
      </c>
      <c r="B47" s="241" t="s">
        <v>57</v>
      </c>
      <c r="D47" s="20">
        <v>43</v>
      </c>
      <c r="E47" s="21">
        <f t="shared" ca="1" si="14"/>
        <v>15706</v>
      </c>
      <c r="F47" s="44">
        <f t="shared" ca="1" si="4"/>
        <v>16070</v>
      </c>
      <c r="G47" s="22" t="s">
        <v>119</v>
      </c>
      <c r="H47" s="44">
        <f t="shared" ca="1" si="15"/>
        <v>15706</v>
      </c>
      <c r="I47" s="45">
        <f t="shared" ca="1" si="5"/>
        <v>0</v>
      </c>
      <c r="J47" s="45">
        <f t="shared" ca="1" si="6"/>
        <v>0</v>
      </c>
      <c r="K47" s="45">
        <f t="shared" ca="1" si="7"/>
        <v>0</v>
      </c>
      <c r="L47" s="45"/>
      <c r="M47" s="45">
        <f t="shared" ca="1" si="16"/>
        <v>0</v>
      </c>
      <c r="N47" s="257">
        <f t="shared" ca="1" si="8"/>
        <v>0</v>
      </c>
      <c r="O47" s="23"/>
      <c r="P47" s="255">
        <f t="shared" ca="1" si="9"/>
        <v>0</v>
      </c>
      <c r="Q47" s="163">
        <f t="shared" ca="1" si="10"/>
        <v>0</v>
      </c>
      <c r="R47" s="164">
        <f ca="1">NPV(Q46,K47:$K$244) + ($A$13+$A$14+$A$15)/POWER(1+Q46,$A$28-D47+1)</f>
        <v>0</v>
      </c>
      <c r="S47" s="164">
        <f ca="1">NPV(Q47,K47:$K$244) + ($A$13+$A$14+$A$15)/POWER(1+Q47,$A$28-D47+1)</f>
        <v>0</v>
      </c>
      <c r="T47" s="45">
        <f t="shared" ca="1" si="11"/>
        <v>0</v>
      </c>
      <c r="U47" s="45">
        <f t="shared" ca="1" si="17"/>
        <v>0</v>
      </c>
      <c r="V47" s="45">
        <f t="shared" ca="1" si="18"/>
        <v>0</v>
      </c>
      <c r="W47" s="45">
        <f t="shared" ca="1" si="12"/>
        <v>0</v>
      </c>
      <c r="X47" s="25">
        <f t="shared" ca="1" si="1"/>
        <v>0</v>
      </c>
      <c r="Z47" s="28">
        <f t="shared" ca="1" si="19"/>
        <v>0</v>
      </c>
      <c r="AA47" s="233"/>
      <c r="AB47" s="45">
        <f t="shared" ca="1" si="13"/>
        <v>0</v>
      </c>
      <c r="AC47" s="45">
        <f t="shared" ca="1" si="2"/>
        <v>0</v>
      </c>
      <c r="AD47" s="25">
        <f t="shared" ca="1" si="3"/>
        <v>0</v>
      </c>
    </row>
    <row r="48" spans="1:30" x14ac:dyDescent="0.35">
      <c r="A48" s="240">
        <f ca="1">SUM(U5:U244)</f>
        <v>0</v>
      </c>
      <c r="B48" s="242" t="s">
        <v>58</v>
      </c>
      <c r="D48" s="20">
        <v>44</v>
      </c>
      <c r="E48" s="21">
        <f t="shared" ca="1" si="14"/>
        <v>16071</v>
      </c>
      <c r="F48" s="44">
        <f t="shared" ca="1" si="4"/>
        <v>16436</v>
      </c>
      <c r="G48" s="22" t="s">
        <v>119</v>
      </c>
      <c r="H48" s="44">
        <f t="shared" ca="1" si="15"/>
        <v>16071</v>
      </c>
      <c r="I48" s="45">
        <f t="shared" ca="1" si="5"/>
        <v>0</v>
      </c>
      <c r="J48" s="45">
        <f t="shared" ca="1" si="6"/>
        <v>0</v>
      </c>
      <c r="K48" s="45">
        <f t="shared" ca="1" si="7"/>
        <v>0</v>
      </c>
      <c r="L48" s="45"/>
      <c r="M48" s="45">
        <f t="shared" ca="1" si="16"/>
        <v>0</v>
      </c>
      <c r="N48" s="257">
        <f t="shared" ca="1" si="8"/>
        <v>0</v>
      </c>
      <c r="O48" s="23"/>
      <c r="P48" s="255">
        <f t="shared" ca="1" si="9"/>
        <v>0</v>
      </c>
      <c r="Q48" s="163">
        <f t="shared" ca="1" si="10"/>
        <v>0</v>
      </c>
      <c r="R48" s="164">
        <f ca="1">NPV(Q47,K48:$K$244) + ($A$13+$A$14+$A$15)/POWER(1+Q47,$A$28-D48+1)</f>
        <v>0</v>
      </c>
      <c r="S48" s="164">
        <f ca="1">NPV(Q48,K48:$K$244) + ($A$13+$A$14+$A$15)/POWER(1+Q48,$A$28-D48+1)</f>
        <v>0</v>
      </c>
      <c r="T48" s="45">
        <f t="shared" ca="1" si="11"/>
        <v>0</v>
      </c>
      <c r="U48" s="45">
        <f t="shared" ca="1" si="17"/>
        <v>0</v>
      </c>
      <c r="V48" s="45">
        <f t="shared" ca="1" si="18"/>
        <v>0</v>
      </c>
      <c r="W48" s="45">
        <f t="shared" ca="1" si="12"/>
        <v>0</v>
      </c>
      <c r="X48" s="25">
        <f t="shared" ca="1" si="1"/>
        <v>0</v>
      </c>
      <c r="Z48" s="28">
        <f t="shared" ca="1" si="19"/>
        <v>0</v>
      </c>
      <c r="AA48" s="233"/>
      <c r="AB48" s="45">
        <f t="shared" ca="1" si="13"/>
        <v>0</v>
      </c>
      <c r="AC48" s="45">
        <f t="shared" ca="1" si="2"/>
        <v>0</v>
      </c>
      <c r="AD48" s="25">
        <f t="shared" ca="1" si="3"/>
        <v>0</v>
      </c>
    </row>
    <row r="49" spans="1:30" x14ac:dyDescent="0.35">
      <c r="A49" s="240">
        <f ca="1">SUM(W5:W244)</f>
        <v>0</v>
      </c>
      <c r="B49" s="241" t="s">
        <v>59</v>
      </c>
      <c r="D49" s="20">
        <v>45</v>
      </c>
      <c r="E49" s="21">
        <f t="shared" ca="1" si="14"/>
        <v>16437</v>
      </c>
      <c r="F49" s="44">
        <f t="shared" ca="1" si="4"/>
        <v>16801</v>
      </c>
      <c r="G49" s="22" t="s">
        <v>119</v>
      </c>
      <c r="H49" s="44">
        <f t="shared" ca="1" si="15"/>
        <v>16437</v>
      </c>
      <c r="I49" s="45">
        <f t="shared" ca="1" si="5"/>
        <v>0</v>
      </c>
      <c r="J49" s="45">
        <f t="shared" ca="1" si="6"/>
        <v>0</v>
      </c>
      <c r="K49" s="45">
        <f t="shared" ca="1" si="7"/>
        <v>0</v>
      </c>
      <c r="L49" s="45"/>
      <c r="M49" s="45">
        <f t="shared" ca="1" si="16"/>
        <v>0</v>
      </c>
      <c r="N49" s="257">
        <f t="shared" ca="1" si="8"/>
        <v>0</v>
      </c>
      <c r="O49" s="23"/>
      <c r="P49" s="255">
        <f t="shared" ca="1" si="9"/>
        <v>0</v>
      </c>
      <c r="Q49" s="163">
        <f t="shared" ca="1" si="10"/>
        <v>0</v>
      </c>
      <c r="R49" s="164">
        <f ca="1">NPV(Q48,K49:$K$244) + ($A$13+$A$14+$A$15)/POWER(1+Q48,$A$28-D49+1)</f>
        <v>0</v>
      </c>
      <c r="S49" s="164">
        <f ca="1">NPV(Q49,K49:$K$244) + ($A$13+$A$14+$A$15)/POWER(1+Q49,$A$28-D49+1)</f>
        <v>0</v>
      </c>
      <c r="T49" s="45">
        <f t="shared" ca="1" si="11"/>
        <v>0</v>
      </c>
      <c r="U49" s="45">
        <f t="shared" ca="1" si="17"/>
        <v>0</v>
      </c>
      <c r="V49" s="45">
        <f t="shared" ca="1" si="18"/>
        <v>0</v>
      </c>
      <c r="W49" s="45">
        <f t="shared" ca="1" si="12"/>
        <v>0</v>
      </c>
      <c r="X49" s="25">
        <f t="shared" ca="1" si="1"/>
        <v>0</v>
      </c>
      <c r="Z49" s="28">
        <f t="shared" ca="1" si="19"/>
        <v>0</v>
      </c>
      <c r="AA49" s="233"/>
      <c r="AB49" s="45">
        <f t="shared" ca="1" si="13"/>
        <v>0</v>
      </c>
      <c r="AC49" s="45">
        <f t="shared" ca="1" si="2"/>
        <v>0</v>
      </c>
      <c r="AD49" s="25">
        <f t="shared" ca="1" si="3"/>
        <v>0</v>
      </c>
    </row>
    <row r="50" spans="1:30" x14ac:dyDescent="0.35">
      <c r="A50" s="240">
        <f ca="1">SUM(V5:V244)</f>
        <v>0</v>
      </c>
      <c r="B50" s="242" t="s">
        <v>60</v>
      </c>
      <c r="D50" s="20">
        <v>46</v>
      </c>
      <c r="E50" s="21">
        <f t="shared" ca="1" si="14"/>
        <v>16802</v>
      </c>
      <c r="F50" s="44">
        <f t="shared" ca="1" si="4"/>
        <v>17166</v>
      </c>
      <c r="G50" s="22" t="s">
        <v>119</v>
      </c>
      <c r="H50" s="44">
        <f t="shared" ca="1" si="15"/>
        <v>16802</v>
      </c>
      <c r="I50" s="45">
        <f t="shared" ca="1" si="5"/>
        <v>0</v>
      </c>
      <c r="J50" s="45">
        <f t="shared" ca="1" si="6"/>
        <v>0</v>
      </c>
      <c r="K50" s="45">
        <f t="shared" ca="1" si="7"/>
        <v>0</v>
      </c>
      <c r="L50" s="45"/>
      <c r="M50" s="45">
        <f t="shared" ca="1" si="16"/>
        <v>0</v>
      </c>
      <c r="N50" s="257">
        <f t="shared" ca="1" si="8"/>
        <v>0</v>
      </c>
      <c r="O50" s="23"/>
      <c r="P50" s="255">
        <f t="shared" ca="1" si="9"/>
        <v>0</v>
      </c>
      <c r="Q50" s="163">
        <f t="shared" ca="1" si="10"/>
        <v>0</v>
      </c>
      <c r="R50" s="164">
        <f ca="1">NPV(Q49,K50:$K$244) + ($A$13+$A$14+$A$15)/POWER(1+Q49,$A$28-D50+1)</f>
        <v>0</v>
      </c>
      <c r="S50" s="164">
        <f ca="1">NPV(Q50,K50:$K$244) + ($A$13+$A$14+$A$15)/POWER(1+Q50,$A$28-D50+1)</f>
        <v>0</v>
      </c>
      <c r="T50" s="45">
        <f t="shared" ca="1" si="11"/>
        <v>0</v>
      </c>
      <c r="U50" s="45">
        <f t="shared" ca="1" si="17"/>
        <v>0</v>
      </c>
      <c r="V50" s="45">
        <f t="shared" ca="1" si="18"/>
        <v>0</v>
      </c>
      <c r="W50" s="45">
        <f t="shared" ca="1" si="12"/>
        <v>0</v>
      </c>
      <c r="X50" s="25">
        <f t="shared" ca="1" si="1"/>
        <v>0</v>
      </c>
      <c r="Z50" s="28">
        <f t="shared" ca="1" si="19"/>
        <v>0</v>
      </c>
      <c r="AA50" s="233"/>
      <c r="AB50" s="45">
        <f t="shared" ca="1" si="13"/>
        <v>0</v>
      </c>
      <c r="AC50" s="45">
        <f t="shared" ca="1" si="2"/>
        <v>0</v>
      </c>
      <c r="AD50" s="25">
        <f t="shared" ca="1" si="3"/>
        <v>0</v>
      </c>
    </row>
    <row r="51" spans="1:30" x14ac:dyDescent="0.35">
      <c r="A51" s="240">
        <f ca="1">-(A13+A14+A15)</f>
        <v>0</v>
      </c>
      <c r="B51" s="243" t="s">
        <v>61</v>
      </c>
      <c r="C51" s="36"/>
      <c r="D51" s="20">
        <v>47</v>
      </c>
      <c r="E51" s="21">
        <f t="shared" ca="1" si="14"/>
        <v>17167</v>
      </c>
      <c r="F51" s="44">
        <f t="shared" ca="1" si="4"/>
        <v>17531</v>
      </c>
      <c r="G51" s="22" t="s">
        <v>119</v>
      </c>
      <c r="H51" s="44">
        <f t="shared" ca="1" si="15"/>
        <v>17167</v>
      </c>
      <c r="I51" s="45">
        <f t="shared" ca="1" si="5"/>
        <v>0</v>
      </c>
      <c r="J51" s="45">
        <f t="shared" ca="1" si="6"/>
        <v>0</v>
      </c>
      <c r="K51" s="45">
        <f t="shared" ca="1" si="7"/>
        <v>0</v>
      </c>
      <c r="L51" s="45"/>
      <c r="M51" s="45">
        <f t="shared" ca="1" si="16"/>
        <v>0</v>
      </c>
      <c r="N51" s="257">
        <f t="shared" ca="1" si="8"/>
        <v>0</v>
      </c>
      <c r="O51" s="23"/>
      <c r="P51" s="255">
        <f t="shared" ca="1" si="9"/>
        <v>0</v>
      </c>
      <c r="Q51" s="163">
        <f t="shared" ca="1" si="10"/>
        <v>0</v>
      </c>
      <c r="R51" s="164">
        <f ca="1">NPV(Q50,K51:$K$244) + ($A$13+$A$14+$A$15)/POWER(1+Q50,$A$28-D51+1)</f>
        <v>0</v>
      </c>
      <c r="S51" s="164">
        <f ca="1">NPV(Q51,K51:$K$244) + ($A$13+$A$14+$A$15)/POWER(1+Q51,$A$28-D51+1)</f>
        <v>0</v>
      </c>
      <c r="T51" s="45">
        <f t="shared" ca="1" si="11"/>
        <v>0</v>
      </c>
      <c r="U51" s="45">
        <f t="shared" ca="1" si="17"/>
        <v>0</v>
      </c>
      <c r="V51" s="45">
        <f t="shared" ca="1" si="18"/>
        <v>0</v>
      </c>
      <c r="W51" s="45">
        <f t="shared" ca="1" si="12"/>
        <v>0</v>
      </c>
      <c r="X51" s="25">
        <f t="shared" ca="1" si="1"/>
        <v>0</v>
      </c>
      <c r="Z51" s="28">
        <f t="shared" ca="1" si="19"/>
        <v>0</v>
      </c>
      <c r="AA51" s="233"/>
      <c r="AB51" s="45">
        <f t="shared" ca="1" si="13"/>
        <v>0</v>
      </c>
      <c r="AC51" s="45">
        <f t="shared" ca="1" si="2"/>
        <v>0</v>
      </c>
      <c r="AD51" s="25">
        <f t="shared" ca="1" si="3"/>
        <v>0</v>
      </c>
    </row>
    <row r="52" spans="1:30" x14ac:dyDescent="0.35">
      <c r="A52" s="244">
        <f ca="1">SUM(A47:A51)</f>
        <v>0</v>
      </c>
      <c r="B52" s="245" t="s">
        <v>254</v>
      </c>
      <c r="C52" s="38"/>
      <c r="D52" s="20">
        <v>48</v>
      </c>
      <c r="E52" s="21">
        <f t="shared" ca="1" si="14"/>
        <v>17532</v>
      </c>
      <c r="F52" s="44">
        <f t="shared" ca="1" si="4"/>
        <v>17897</v>
      </c>
      <c r="G52" s="22" t="s">
        <v>119</v>
      </c>
      <c r="H52" s="44">
        <f t="shared" ca="1" si="15"/>
        <v>17532</v>
      </c>
      <c r="I52" s="45">
        <f t="shared" ca="1" si="5"/>
        <v>0</v>
      </c>
      <c r="J52" s="45">
        <f t="shared" ca="1" si="6"/>
        <v>0</v>
      </c>
      <c r="K52" s="45">
        <f t="shared" ca="1" si="7"/>
        <v>0</v>
      </c>
      <c r="L52" s="45"/>
      <c r="M52" s="45">
        <f t="shared" ca="1" si="16"/>
        <v>0</v>
      </c>
      <c r="N52" s="257">
        <f t="shared" ca="1" si="8"/>
        <v>0</v>
      </c>
      <c r="O52" s="23"/>
      <c r="P52" s="255">
        <f t="shared" ca="1" si="9"/>
        <v>0</v>
      </c>
      <c r="Q52" s="163">
        <f t="shared" ca="1" si="10"/>
        <v>0</v>
      </c>
      <c r="R52" s="164">
        <f ca="1">NPV(Q51,K52:$K$244) + ($A$13+$A$14+$A$15)/POWER(1+Q51,$A$28-D52+1)</f>
        <v>0</v>
      </c>
      <c r="S52" s="164">
        <f ca="1">NPV(Q52,K52:$K$244) + ($A$13+$A$14+$A$15)/POWER(1+Q52,$A$28-D52+1)</f>
        <v>0</v>
      </c>
      <c r="T52" s="45">
        <f t="shared" ca="1" si="11"/>
        <v>0</v>
      </c>
      <c r="U52" s="45">
        <f t="shared" ca="1" si="17"/>
        <v>0</v>
      </c>
      <c r="V52" s="45">
        <f t="shared" ca="1" si="18"/>
        <v>0</v>
      </c>
      <c r="W52" s="45">
        <f t="shared" ca="1" si="12"/>
        <v>0</v>
      </c>
      <c r="X52" s="25">
        <f t="shared" ca="1" si="1"/>
        <v>0</v>
      </c>
      <c r="Z52" s="28">
        <f t="shared" ca="1" si="19"/>
        <v>0</v>
      </c>
      <c r="AA52" s="233"/>
      <c r="AB52" s="45">
        <f t="shared" ca="1" si="13"/>
        <v>0</v>
      </c>
      <c r="AC52" s="45">
        <f t="shared" ca="1" si="2"/>
        <v>0</v>
      </c>
      <c r="AD52" s="25">
        <f t="shared" ca="1" si="3"/>
        <v>0</v>
      </c>
    </row>
    <row r="53" spans="1:30" x14ac:dyDescent="0.35">
      <c r="A53" s="37"/>
      <c r="B53" s="37"/>
      <c r="C53" s="39"/>
      <c r="D53" s="20">
        <v>49</v>
      </c>
      <c r="E53" s="21">
        <f t="shared" ca="1" si="14"/>
        <v>17898</v>
      </c>
      <c r="F53" s="44">
        <f t="shared" ca="1" si="4"/>
        <v>18262</v>
      </c>
      <c r="G53" s="22" t="s">
        <v>119</v>
      </c>
      <c r="H53" s="44">
        <f t="shared" ca="1" si="15"/>
        <v>17898</v>
      </c>
      <c r="I53" s="45">
        <f t="shared" ca="1" si="5"/>
        <v>0</v>
      </c>
      <c r="J53" s="45">
        <f t="shared" ca="1" si="6"/>
        <v>0</v>
      </c>
      <c r="K53" s="45">
        <f t="shared" ca="1" si="7"/>
        <v>0</v>
      </c>
      <c r="L53" s="45"/>
      <c r="M53" s="45">
        <f t="shared" ca="1" si="16"/>
        <v>0</v>
      </c>
      <c r="N53" s="257">
        <f t="shared" ca="1" si="8"/>
        <v>0</v>
      </c>
      <c r="O53" s="23"/>
      <c r="P53" s="255">
        <f t="shared" ca="1" si="9"/>
        <v>0</v>
      </c>
      <c r="Q53" s="163">
        <f t="shared" ca="1" si="10"/>
        <v>0</v>
      </c>
      <c r="R53" s="164">
        <f ca="1">NPV(Q52,K53:$K$244) + ($A$13+$A$14+$A$15)/POWER(1+Q52,$A$28-D53+1)</f>
        <v>0</v>
      </c>
      <c r="S53" s="164">
        <f ca="1">NPV(Q53,K53:$K$244) + ($A$13+$A$14+$A$15)/POWER(1+Q53,$A$28-D53+1)</f>
        <v>0</v>
      </c>
      <c r="T53" s="45">
        <f t="shared" ca="1" si="11"/>
        <v>0</v>
      </c>
      <c r="U53" s="45">
        <f t="shared" ca="1" si="17"/>
        <v>0</v>
      </c>
      <c r="V53" s="45">
        <f t="shared" ca="1" si="18"/>
        <v>0</v>
      </c>
      <c r="W53" s="45">
        <f t="shared" ca="1" si="12"/>
        <v>0</v>
      </c>
      <c r="X53" s="25">
        <f t="shared" ca="1" si="1"/>
        <v>0</v>
      </c>
      <c r="Z53" s="28">
        <f t="shared" ca="1" si="19"/>
        <v>0</v>
      </c>
      <c r="AA53" s="233"/>
      <c r="AB53" s="45">
        <f t="shared" ca="1" si="13"/>
        <v>0</v>
      </c>
      <c r="AC53" s="45">
        <f t="shared" ca="1" si="2"/>
        <v>0</v>
      </c>
      <c r="AD53" s="25">
        <f t="shared" ca="1" si="3"/>
        <v>0</v>
      </c>
    </row>
    <row r="54" spans="1:30" x14ac:dyDescent="0.35">
      <c r="A54" s="238"/>
      <c r="B54" s="239" t="s">
        <v>62</v>
      </c>
      <c r="C54" s="38"/>
      <c r="D54" s="20">
        <v>50</v>
      </c>
      <c r="E54" s="21">
        <f t="shared" ca="1" si="14"/>
        <v>18263</v>
      </c>
      <c r="F54" s="44">
        <f t="shared" ca="1" si="4"/>
        <v>18627</v>
      </c>
      <c r="G54" s="22" t="s">
        <v>119</v>
      </c>
      <c r="H54" s="44">
        <f t="shared" ca="1" si="15"/>
        <v>18263</v>
      </c>
      <c r="I54" s="45">
        <f t="shared" ca="1" si="5"/>
        <v>0</v>
      </c>
      <c r="J54" s="45">
        <f t="shared" ca="1" si="6"/>
        <v>0</v>
      </c>
      <c r="K54" s="45">
        <f t="shared" ca="1" si="7"/>
        <v>0</v>
      </c>
      <c r="L54" s="45"/>
      <c r="M54" s="45">
        <f t="shared" ca="1" si="16"/>
        <v>0</v>
      </c>
      <c r="N54" s="257">
        <f t="shared" ca="1" si="8"/>
        <v>0</v>
      </c>
      <c r="O54" s="23"/>
      <c r="P54" s="255">
        <f t="shared" ca="1" si="9"/>
        <v>0</v>
      </c>
      <c r="Q54" s="163">
        <f t="shared" ca="1" si="10"/>
        <v>0</v>
      </c>
      <c r="R54" s="164">
        <f ca="1">NPV(Q53,K54:$K$244) + ($A$13+$A$14+$A$15)/POWER(1+Q53,$A$28-D54+1)</f>
        <v>0</v>
      </c>
      <c r="S54" s="164">
        <f ca="1">NPV(Q54,K54:$K$244) + ($A$13+$A$14+$A$15)/POWER(1+Q54,$A$28-D54+1)</f>
        <v>0</v>
      </c>
      <c r="T54" s="45">
        <f t="shared" ca="1" si="11"/>
        <v>0</v>
      </c>
      <c r="U54" s="45">
        <f t="shared" ca="1" si="17"/>
        <v>0</v>
      </c>
      <c r="V54" s="45">
        <f t="shared" ca="1" si="18"/>
        <v>0</v>
      </c>
      <c r="W54" s="45">
        <f t="shared" ca="1" si="12"/>
        <v>0</v>
      </c>
      <c r="X54" s="25">
        <f t="shared" ca="1" si="1"/>
        <v>0</v>
      </c>
      <c r="Z54" s="28">
        <f t="shared" ca="1" si="19"/>
        <v>0</v>
      </c>
      <c r="AA54" s="233"/>
      <c r="AB54" s="45">
        <f t="shared" ca="1" si="13"/>
        <v>0</v>
      </c>
      <c r="AC54" s="45">
        <f t="shared" ca="1" si="2"/>
        <v>0</v>
      </c>
      <c r="AD54" s="25">
        <f t="shared" ca="1" si="3"/>
        <v>0</v>
      </c>
    </row>
    <row r="55" spans="1:30" x14ac:dyDescent="0.35">
      <c r="A55" s="240">
        <f ca="1">A36</f>
        <v>0</v>
      </c>
      <c r="B55" s="241" t="s">
        <v>57</v>
      </c>
      <c r="C55" s="39"/>
      <c r="D55" s="20">
        <v>51</v>
      </c>
      <c r="E55" s="21">
        <f t="shared" ca="1" si="14"/>
        <v>18628</v>
      </c>
      <c r="F55" s="44">
        <f t="shared" ca="1" si="4"/>
        <v>18992</v>
      </c>
      <c r="G55" s="22" t="s">
        <v>119</v>
      </c>
      <c r="H55" s="44">
        <f t="shared" ca="1" si="15"/>
        <v>18628</v>
      </c>
      <c r="I55" s="45">
        <f t="shared" ca="1" si="5"/>
        <v>0</v>
      </c>
      <c r="J55" s="45">
        <f t="shared" ca="1" si="6"/>
        <v>0</v>
      </c>
      <c r="K55" s="45">
        <f t="shared" ca="1" si="7"/>
        <v>0</v>
      </c>
      <c r="L55" s="45"/>
      <c r="M55" s="45">
        <f t="shared" ca="1" si="16"/>
        <v>0</v>
      </c>
      <c r="N55" s="257">
        <f t="shared" ca="1" si="8"/>
        <v>0</v>
      </c>
      <c r="O55" s="23"/>
      <c r="P55" s="255">
        <f t="shared" ca="1" si="9"/>
        <v>0</v>
      </c>
      <c r="Q55" s="163">
        <f t="shared" ca="1" si="10"/>
        <v>0</v>
      </c>
      <c r="R55" s="164">
        <f ca="1">NPV(Q54,K55:$K$244) + ($A$13+$A$14+$A$15)/POWER(1+Q54,$A$28-D55+1)</f>
        <v>0</v>
      </c>
      <c r="S55" s="164">
        <f ca="1">NPV(Q55,K55:$K$244) + ($A$13+$A$14+$A$15)/POWER(1+Q55,$A$28-D55+1)</f>
        <v>0</v>
      </c>
      <c r="T55" s="45">
        <f t="shared" ca="1" si="11"/>
        <v>0</v>
      </c>
      <c r="U55" s="45">
        <f t="shared" ca="1" si="17"/>
        <v>0</v>
      </c>
      <c r="V55" s="45">
        <f t="shared" ca="1" si="18"/>
        <v>0</v>
      </c>
      <c r="W55" s="45">
        <f t="shared" ca="1" si="12"/>
        <v>0</v>
      </c>
      <c r="X55" s="25">
        <f t="shared" ca="1" si="1"/>
        <v>0</v>
      </c>
      <c r="Z55" s="28">
        <f t="shared" ca="1" si="19"/>
        <v>0</v>
      </c>
      <c r="AA55" s="233"/>
      <c r="AB55" s="45">
        <f t="shared" ca="1" si="13"/>
        <v>0</v>
      </c>
      <c r="AC55" s="45">
        <f t="shared" ca="1" si="2"/>
        <v>0</v>
      </c>
      <c r="AD55" s="25">
        <f t="shared" ca="1" si="3"/>
        <v>0</v>
      </c>
    </row>
    <row r="56" spans="1:30" x14ac:dyDescent="0.35">
      <c r="A56" s="240">
        <f>-SUM(AA5:AA244)</f>
        <v>0</v>
      </c>
      <c r="B56" s="241" t="s">
        <v>63</v>
      </c>
      <c r="D56" s="20">
        <v>52</v>
      </c>
      <c r="E56" s="21">
        <f t="shared" ca="1" si="14"/>
        <v>18993</v>
      </c>
      <c r="F56" s="44">
        <f t="shared" ca="1" si="4"/>
        <v>19358</v>
      </c>
      <c r="G56" s="22" t="s">
        <v>119</v>
      </c>
      <c r="H56" s="44">
        <f t="shared" ca="1" si="15"/>
        <v>18993</v>
      </c>
      <c r="I56" s="45">
        <f t="shared" ca="1" si="5"/>
        <v>0</v>
      </c>
      <c r="J56" s="45">
        <f t="shared" ca="1" si="6"/>
        <v>0</v>
      </c>
      <c r="K56" s="45">
        <f t="shared" ca="1" si="7"/>
        <v>0</v>
      </c>
      <c r="L56" s="45"/>
      <c r="M56" s="45">
        <f t="shared" ca="1" si="16"/>
        <v>0</v>
      </c>
      <c r="N56" s="257">
        <f t="shared" ca="1" si="8"/>
        <v>0</v>
      </c>
      <c r="O56" s="23"/>
      <c r="P56" s="255">
        <f t="shared" ca="1" si="9"/>
        <v>0</v>
      </c>
      <c r="Q56" s="163">
        <f t="shared" ca="1" si="10"/>
        <v>0</v>
      </c>
      <c r="R56" s="164">
        <f ca="1">NPV(Q55,K56:$K$244) + ($A$13+$A$14+$A$15)/POWER(1+Q55,$A$28-D56+1)</f>
        <v>0</v>
      </c>
      <c r="S56" s="164">
        <f ca="1">NPV(Q56,K56:$K$244) + ($A$13+$A$14+$A$15)/POWER(1+Q56,$A$28-D56+1)</f>
        <v>0</v>
      </c>
      <c r="T56" s="45">
        <f t="shared" ca="1" si="11"/>
        <v>0</v>
      </c>
      <c r="U56" s="45">
        <f t="shared" ca="1" si="17"/>
        <v>0</v>
      </c>
      <c r="V56" s="45">
        <f t="shared" ca="1" si="18"/>
        <v>0</v>
      </c>
      <c r="W56" s="45">
        <f t="shared" ca="1" si="12"/>
        <v>0</v>
      </c>
      <c r="X56" s="25">
        <f t="shared" ca="1" si="1"/>
        <v>0</v>
      </c>
      <c r="Z56" s="28">
        <f t="shared" ca="1" si="19"/>
        <v>0</v>
      </c>
      <c r="AA56" s="233"/>
      <c r="AB56" s="45">
        <f t="shared" ca="1" si="13"/>
        <v>0</v>
      </c>
      <c r="AC56" s="45">
        <f t="shared" ca="1" si="2"/>
        <v>0</v>
      </c>
      <c r="AD56" s="25">
        <f t="shared" ca="1" si="3"/>
        <v>0</v>
      </c>
    </row>
    <row r="57" spans="1:30" x14ac:dyDescent="0.35">
      <c r="A57" s="240">
        <f ca="1">-SUM(AB5:AB244)</f>
        <v>0</v>
      </c>
      <c r="B57" s="241" t="s">
        <v>64</v>
      </c>
      <c r="C57" s="29"/>
      <c r="D57" s="20">
        <v>53</v>
      </c>
      <c r="E57" s="21">
        <f t="shared" ca="1" si="14"/>
        <v>19359</v>
      </c>
      <c r="F57" s="44">
        <f t="shared" ca="1" si="4"/>
        <v>19723</v>
      </c>
      <c r="G57" s="22" t="s">
        <v>119</v>
      </c>
      <c r="H57" s="44">
        <f t="shared" ca="1" si="15"/>
        <v>19359</v>
      </c>
      <c r="I57" s="45">
        <f t="shared" ca="1" si="5"/>
        <v>0</v>
      </c>
      <c r="J57" s="45">
        <f t="shared" ca="1" si="6"/>
        <v>0</v>
      </c>
      <c r="K57" s="45">
        <f t="shared" ca="1" si="7"/>
        <v>0</v>
      </c>
      <c r="L57" s="45"/>
      <c r="M57" s="45">
        <f t="shared" ca="1" si="16"/>
        <v>0</v>
      </c>
      <c r="N57" s="257">
        <f t="shared" ca="1" si="8"/>
        <v>0</v>
      </c>
      <c r="O57" s="23"/>
      <c r="P57" s="255">
        <f t="shared" ca="1" si="9"/>
        <v>0</v>
      </c>
      <c r="Q57" s="163">
        <f t="shared" ca="1" si="10"/>
        <v>0</v>
      </c>
      <c r="R57" s="164">
        <f ca="1">NPV(Q56,K57:$K$244) + ($A$13+$A$14+$A$15)/POWER(1+Q56,$A$28-D57+1)</f>
        <v>0</v>
      </c>
      <c r="S57" s="164">
        <f ca="1">NPV(Q57,K57:$K$244) + ($A$13+$A$14+$A$15)/POWER(1+Q57,$A$28-D57+1)</f>
        <v>0</v>
      </c>
      <c r="T57" s="45">
        <f t="shared" ca="1" si="11"/>
        <v>0</v>
      </c>
      <c r="U57" s="45">
        <f t="shared" ca="1" si="17"/>
        <v>0</v>
      </c>
      <c r="V57" s="45">
        <f t="shared" ca="1" si="18"/>
        <v>0</v>
      </c>
      <c r="W57" s="45">
        <f t="shared" ca="1" si="12"/>
        <v>0</v>
      </c>
      <c r="X57" s="25">
        <f t="shared" ca="1" si="1"/>
        <v>0</v>
      </c>
      <c r="Z57" s="28">
        <f t="shared" ca="1" si="19"/>
        <v>0</v>
      </c>
      <c r="AA57" s="233"/>
      <c r="AB57" s="45">
        <f t="shared" ca="1" si="13"/>
        <v>0</v>
      </c>
      <c r="AC57" s="45">
        <f t="shared" ca="1" si="2"/>
        <v>0</v>
      </c>
      <c r="AD57" s="25">
        <f t="shared" ca="1" si="3"/>
        <v>0</v>
      </c>
    </row>
    <row r="58" spans="1:30" x14ac:dyDescent="0.35">
      <c r="A58" s="240">
        <f ca="1">SUM(AC5:AC244)</f>
        <v>0</v>
      </c>
      <c r="B58" s="241" t="s">
        <v>65</v>
      </c>
      <c r="D58" s="20">
        <v>54</v>
      </c>
      <c r="E58" s="21">
        <f t="shared" ca="1" si="14"/>
        <v>19724</v>
      </c>
      <c r="F58" s="44">
        <f t="shared" ca="1" si="4"/>
        <v>20088</v>
      </c>
      <c r="G58" s="22" t="s">
        <v>119</v>
      </c>
      <c r="H58" s="44">
        <f t="shared" ca="1" si="15"/>
        <v>19724</v>
      </c>
      <c r="I58" s="45">
        <f t="shared" ca="1" si="5"/>
        <v>0</v>
      </c>
      <c r="J58" s="45">
        <f t="shared" ca="1" si="6"/>
        <v>0</v>
      </c>
      <c r="K58" s="45">
        <f t="shared" ca="1" si="7"/>
        <v>0</v>
      </c>
      <c r="L58" s="45"/>
      <c r="M58" s="45">
        <f t="shared" ca="1" si="16"/>
        <v>0</v>
      </c>
      <c r="N58" s="257">
        <f t="shared" ca="1" si="8"/>
        <v>0</v>
      </c>
      <c r="O58" s="23"/>
      <c r="P58" s="255">
        <f t="shared" ca="1" si="9"/>
        <v>0</v>
      </c>
      <c r="Q58" s="163">
        <f t="shared" ca="1" si="10"/>
        <v>0</v>
      </c>
      <c r="R58" s="164">
        <f ca="1">NPV(Q57,K58:$K$244) + ($A$13+$A$14+$A$15)/POWER(1+Q57,$A$28-D58+1)</f>
        <v>0</v>
      </c>
      <c r="S58" s="164">
        <f ca="1">NPV(Q58,K58:$K$244) + ($A$13+$A$14+$A$15)/POWER(1+Q58,$A$28-D58+1)</f>
        <v>0</v>
      </c>
      <c r="T58" s="45">
        <f t="shared" ca="1" si="11"/>
        <v>0</v>
      </c>
      <c r="U58" s="45">
        <f t="shared" ca="1" si="17"/>
        <v>0</v>
      </c>
      <c r="V58" s="45">
        <f t="shared" ca="1" si="18"/>
        <v>0</v>
      </c>
      <c r="W58" s="45">
        <f t="shared" ca="1" si="12"/>
        <v>0</v>
      </c>
      <c r="X58" s="25">
        <f t="shared" ca="1" si="1"/>
        <v>0</v>
      </c>
      <c r="Z58" s="28">
        <f t="shared" ca="1" si="19"/>
        <v>0</v>
      </c>
      <c r="AA58" s="233"/>
      <c r="AB58" s="45">
        <f t="shared" ca="1" si="13"/>
        <v>0</v>
      </c>
      <c r="AC58" s="45">
        <f t="shared" ca="1" si="2"/>
        <v>0</v>
      </c>
      <c r="AD58" s="25">
        <f t="shared" ca="1" si="3"/>
        <v>0</v>
      </c>
    </row>
    <row r="59" spans="1:30" x14ac:dyDescent="0.35">
      <c r="A59" s="244">
        <f ca="1">SUM(A55:A58)</f>
        <v>0</v>
      </c>
      <c r="B59" s="245" t="s">
        <v>254</v>
      </c>
      <c r="C59" s="36"/>
      <c r="D59" s="20">
        <v>55</v>
      </c>
      <c r="E59" s="21">
        <f t="shared" ca="1" si="14"/>
        <v>20089</v>
      </c>
      <c r="F59" s="44">
        <f t="shared" ca="1" si="4"/>
        <v>20453</v>
      </c>
      <c r="G59" s="22" t="s">
        <v>119</v>
      </c>
      <c r="H59" s="44">
        <f t="shared" ca="1" si="15"/>
        <v>20089</v>
      </c>
      <c r="I59" s="45">
        <f t="shared" ca="1" si="5"/>
        <v>0</v>
      </c>
      <c r="J59" s="45">
        <f t="shared" ca="1" si="6"/>
        <v>0</v>
      </c>
      <c r="K59" s="45">
        <f t="shared" ca="1" si="7"/>
        <v>0</v>
      </c>
      <c r="L59" s="45"/>
      <c r="M59" s="45">
        <f t="shared" ca="1" si="16"/>
        <v>0</v>
      </c>
      <c r="N59" s="257">
        <f t="shared" ca="1" si="8"/>
        <v>0</v>
      </c>
      <c r="O59" s="23"/>
      <c r="P59" s="255">
        <f t="shared" ca="1" si="9"/>
        <v>0</v>
      </c>
      <c r="Q59" s="163">
        <f t="shared" ca="1" si="10"/>
        <v>0</v>
      </c>
      <c r="R59" s="164">
        <f ca="1">NPV(Q58,K59:$K$244) + ($A$13+$A$14+$A$15)/POWER(1+Q58,$A$28-D59+1)</f>
        <v>0</v>
      </c>
      <c r="S59" s="164">
        <f ca="1">NPV(Q59,K59:$K$244) + ($A$13+$A$14+$A$15)/POWER(1+Q59,$A$28-D59+1)</f>
        <v>0</v>
      </c>
      <c r="T59" s="45">
        <f t="shared" ca="1" si="11"/>
        <v>0</v>
      </c>
      <c r="U59" s="45">
        <f t="shared" ca="1" si="17"/>
        <v>0</v>
      </c>
      <c r="V59" s="45">
        <f t="shared" ca="1" si="18"/>
        <v>0</v>
      </c>
      <c r="W59" s="45">
        <f t="shared" ca="1" si="12"/>
        <v>0</v>
      </c>
      <c r="X59" s="25">
        <f t="shared" ca="1" si="1"/>
        <v>0</v>
      </c>
      <c r="Z59" s="28">
        <f t="shared" ca="1" si="19"/>
        <v>0</v>
      </c>
      <c r="AA59" s="233"/>
      <c r="AB59" s="45">
        <f t="shared" ca="1" si="13"/>
        <v>0</v>
      </c>
      <c r="AC59" s="45">
        <f t="shared" ca="1" si="2"/>
        <v>0</v>
      </c>
      <c r="AD59" s="25">
        <f t="shared" ca="1" si="3"/>
        <v>0</v>
      </c>
    </row>
    <row r="60" spans="1:30" x14ac:dyDescent="0.35">
      <c r="C60" s="38"/>
      <c r="D60" s="20">
        <v>56</v>
      </c>
      <c r="E60" s="21">
        <f t="shared" ca="1" si="14"/>
        <v>20454</v>
      </c>
      <c r="F60" s="44">
        <f t="shared" ca="1" si="4"/>
        <v>20819</v>
      </c>
      <c r="G60" s="22" t="s">
        <v>119</v>
      </c>
      <c r="H60" s="44">
        <f t="shared" ca="1" si="15"/>
        <v>20454</v>
      </c>
      <c r="I60" s="45">
        <f t="shared" ca="1" si="5"/>
        <v>0</v>
      </c>
      <c r="J60" s="45">
        <f t="shared" ca="1" si="6"/>
        <v>0</v>
      </c>
      <c r="K60" s="45">
        <f t="shared" ca="1" si="7"/>
        <v>0</v>
      </c>
      <c r="L60" s="45"/>
      <c r="M60" s="45">
        <f t="shared" ca="1" si="16"/>
        <v>0</v>
      </c>
      <c r="N60" s="257">
        <f t="shared" ca="1" si="8"/>
        <v>0</v>
      </c>
      <c r="O60" s="23"/>
      <c r="P60" s="255">
        <f t="shared" ca="1" si="9"/>
        <v>0</v>
      </c>
      <c r="Q60" s="163">
        <f t="shared" ca="1" si="10"/>
        <v>0</v>
      </c>
      <c r="R60" s="164">
        <f ca="1">NPV(Q59,K60:$K$244) + ($A$13+$A$14+$A$15)/POWER(1+Q59,$A$28-D60+1)</f>
        <v>0</v>
      </c>
      <c r="S60" s="164">
        <f ca="1">NPV(Q60,K60:$K$244) + ($A$13+$A$14+$A$15)/POWER(1+Q60,$A$28-D60+1)</f>
        <v>0</v>
      </c>
      <c r="T60" s="45">
        <f t="shared" ca="1" si="11"/>
        <v>0</v>
      </c>
      <c r="U60" s="45">
        <f t="shared" ca="1" si="17"/>
        <v>0</v>
      </c>
      <c r="V60" s="45">
        <f t="shared" ca="1" si="18"/>
        <v>0</v>
      </c>
      <c r="W60" s="45">
        <f t="shared" ca="1" si="12"/>
        <v>0</v>
      </c>
      <c r="X60" s="25">
        <f t="shared" ca="1" si="1"/>
        <v>0</v>
      </c>
      <c r="Z60" s="28">
        <f t="shared" ca="1" si="19"/>
        <v>0</v>
      </c>
      <c r="AA60" s="233"/>
      <c r="AB60" s="45">
        <f t="shared" ca="1" si="13"/>
        <v>0</v>
      </c>
      <c r="AC60" s="45">
        <f t="shared" ca="1" si="2"/>
        <v>0</v>
      </c>
      <c r="AD60" s="25">
        <f t="shared" ca="1" si="3"/>
        <v>0</v>
      </c>
    </row>
    <row r="61" spans="1:30" x14ac:dyDescent="0.35">
      <c r="C61" s="38"/>
      <c r="D61" s="20">
        <v>57</v>
      </c>
      <c r="E61" s="21">
        <f t="shared" ca="1" si="14"/>
        <v>20820</v>
      </c>
      <c r="F61" s="44">
        <f t="shared" ca="1" si="4"/>
        <v>21184</v>
      </c>
      <c r="G61" s="22" t="s">
        <v>119</v>
      </c>
      <c r="H61" s="44">
        <f t="shared" ca="1" si="15"/>
        <v>20820</v>
      </c>
      <c r="I61" s="45">
        <f t="shared" ca="1" si="5"/>
        <v>0</v>
      </c>
      <c r="J61" s="45">
        <f t="shared" ca="1" si="6"/>
        <v>0</v>
      </c>
      <c r="K61" s="45">
        <f t="shared" ca="1" si="7"/>
        <v>0</v>
      </c>
      <c r="L61" s="45"/>
      <c r="M61" s="45">
        <f t="shared" ca="1" si="16"/>
        <v>0</v>
      </c>
      <c r="N61" s="257">
        <f t="shared" ca="1" si="8"/>
        <v>0</v>
      </c>
      <c r="O61" s="23"/>
      <c r="P61" s="255">
        <f t="shared" ca="1" si="9"/>
        <v>0</v>
      </c>
      <c r="Q61" s="163">
        <f t="shared" ca="1" si="10"/>
        <v>0</v>
      </c>
      <c r="R61" s="164">
        <f ca="1">NPV(Q60,K61:$K$244) + ($A$13+$A$14+$A$15)/POWER(1+Q60,$A$28-D61+1)</f>
        <v>0</v>
      </c>
      <c r="S61" s="164">
        <f ca="1">NPV(Q61,K61:$K$244) + ($A$13+$A$14+$A$15)/POWER(1+Q61,$A$28-D61+1)</f>
        <v>0</v>
      </c>
      <c r="T61" s="45">
        <f t="shared" ca="1" si="11"/>
        <v>0</v>
      </c>
      <c r="U61" s="45">
        <f t="shared" ca="1" si="17"/>
        <v>0</v>
      </c>
      <c r="V61" s="45">
        <f t="shared" ca="1" si="18"/>
        <v>0</v>
      </c>
      <c r="W61" s="45">
        <f t="shared" ca="1" si="12"/>
        <v>0</v>
      </c>
      <c r="X61" s="25">
        <f t="shared" ca="1" si="1"/>
        <v>0</v>
      </c>
      <c r="Z61" s="28">
        <f t="shared" ca="1" si="19"/>
        <v>0</v>
      </c>
      <c r="AA61" s="233"/>
      <c r="AB61" s="45">
        <f t="shared" ca="1" si="13"/>
        <v>0</v>
      </c>
      <c r="AC61" s="45">
        <f t="shared" ca="1" si="2"/>
        <v>0</v>
      </c>
      <c r="AD61" s="25">
        <f t="shared" ca="1" si="3"/>
        <v>0</v>
      </c>
    </row>
    <row r="62" spans="1:30" x14ac:dyDescent="0.35">
      <c r="C62" s="38"/>
      <c r="D62" s="20">
        <v>58</v>
      </c>
      <c r="E62" s="21">
        <f t="shared" ca="1" si="14"/>
        <v>21185</v>
      </c>
      <c r="F62" s="44">
        <f t="shared" ca="1" si="4"/>
        <v>21549</v>
      </c>
      <c r="G62" s="22" t="s">
        <v>119</v>
      </c>
      <c r="H62" s="44">
        <f t="shared" ca="1" si="15"/>
        <v>21185</v>
      </c>
      <c r="I62" s="45">
        <f t="shared" ca="1" si="5"/>
        <v>0</v>
      </c>
      <c r="J62" s="45">
        <f t="shared" ca="1" si="6"/>
        <v>0</v>
      </c>
      <c r="K62" s="45">
        <f t="shared" ca="1" si="7"/>
        <v>0</v>
      </c>
      <c r="L62" s="45"/>
      <c r="M62" s="45">
        <f t="shared" ca="1" si="16"/>
        <v>0</v>
      </c>
      <c r="N62" s="257">
        <f t="shared" ca="1" si="8"/>
        <v>0</v>
      </c>
      <c r="O62" s="23"/>
      <c r="P62" s="255">
        <f t="shared" ca="1" si="9"/>
        <v>0</v>
      </c>
      <c r="Q62" s="163">
        <f t="shared" ca="1" si="10"/>
        <v>0</v>
      </c>
      <c r="R62" s="164">
        <f ca="1">NPV(Q61,K62:$K$244) + ($A$13+$A$14+$A$15)/POWER(1+Q61,$A$28-D62+1)</f>
        <v>0</v>
      </c>
      <c r="S62" s="164">
        <f ca="1">NPV(Q62,K62:$K$244) + ($A$13+$A$14+$A$15)/POWER(1+Q62,$A$28-D62+1)</f>
        <v>0</v>
      </c>
      <c r="T62" s="45">
        <f t="shared" ca="1" si="11"/>
        <v>0</v>
      </c>
      <c r="U62" s="45">
        <f t="shared" ca="1" si="17"/>
        <v>0</v>
      </c>
      <c r="V62" s="45">
        <f t="shared" ca="1" si="18"/>
        <v>0</v>
      </c>
      <c r="W62" s="45">
        <f t="shared" ca="1" si="12"/>
        <v>0</v>
      </c>
      <c r="X62" s="25">
        <f t="shared" ca="1" si="1"/>
        <v>0</v>
      </c>
      <c r="Z62" s="28">
        <f t="shared" ca="1" si="19"/>
        <v>0</v>
      </c>
      <c r="AA62" s="233"/>
      <c r="AB62" s="45">
        <f t="shared" ca="1" si="13"/>
        <v>0</v>
      </c>
      <c r="AC62" s="45">
        <f t="shared" ca="1" si="2"/>
        <v>0</v>
      </c>
      <c r="AD62" s="25">
        <f t="shared" ca="1" si="3"/>
        <v>0</v>
      </c>
    </row>
    <row r="63" spans="1:30" x14ac:dyDescent="0.35">
      <c r="C63" s="38"/>
      <c r="D63" s="20">
        <v>59</v>
      </c>
      <c r="E63" s="21">
        <f t="shared" ca="1" si="14"/>
        <v>21550</v>
      </c>
      <c r="F63" s="44">
        <f t="shared" ca="1" si="4"/>
        <v>21914</v>
      </c>
      <c r="G63" s="22" t="s">
        <v>119</v>
      </c>
      <c r="H63" s="44">
        <f t="shared" ca="1" si="15"/>
        <v>21550</v>
      </c>
      <c r="I63" s="45">
        <f t="shared" ca="1" si="5"/>
        <v>0</v>
      </c>
      <c r="J63" s="45">
        <f t="shared" ca="1" si="6"/>
        <v>0</v>
      </c>
      <c r="K63" s="45">
        <f t="shared" ca="1" si="7"/>
        <v>0</v>
      </c>
      <c r="L63" s="45"/>
      <c r="M63" s="45">
        <f t="shared" ca="1" si="16"/>
        <v>0</v>
      </c>
      <c r="N63" s="257">
        <f t="shared" ca="1" si="8"/>
        <v>0</v>
      </c>
      <c r="O63" s="23"/>
      <c r="P63" s="255">
        <f t="shared" ca="1" si="9"/>
        <v>0</v>
      </c>
      <c r="Q63" s="163">
        <f t="shared" ca="1" si="10"/>
        <v>0</v>
      </c>
      <c r="R63" s="164">
        <f ca="1">NPV(Q62,K63:$K$244) + ($A$13+$A$14+$A$15)/POWER(1+Q62,$A$28-D63+1)</f>
        <v>0</v>
      </c>
      <c r="S63" s="164">
        <f ca="1">NPV(Q63,K63:$K$244) + ($A$13+$A$14+$A$15)/POWER(1+Q63,$A$28-D63+1)</f>
        <v>0</v>
      </c>
      <c r="T63" s="45">
        <f t="shared" ca="1" si="11"/>
        <v>0</v>
      </c>
      <c r="U63" s="45">
        <f t="shared" ca="1" si="17"/>
        <v>0</v>
      </c>
      <c r="V63" s="45">
        <f t="shared" ca="1" si="18"/>
        <v>0</v>
      </c>
      <c r="W63" s="45">
        <f t="shared" ca="1" si="12"/>
        <v>0</v>
      </c>
      <c r="X63" s="25">
        <f t="shared" ca="1" si="1"/>
        <v>0</v>
      </c>
      <c r="Z63" s="28">
        <f t="shared" ca="1" si="19"/>
        <v>0</v>
      </c>
      <c r="AA63" s="233"/>
      <c r="AB63" s="45">
        <f t="shared" ca="1" si="13"/>
        <v>0</v>
      </c>
      <c r="AC63" s="45">
        <f t="shared" ca="1" si="2"/>
        <v>0</v>
      </c>
      <c r="AD63" s="25">
        <f t="shared" ca="1" si="3"/>
        <v>0</v>
      </c>
    </row>
    <row r="64" spans="1:30" x14ac:dyDescent="0.35">
      <c r="C64" s="29"/>
      <c r="D64" s="20">
        <v>60</v>
      </c>
      <c r="E64" s="21">
        <f t="shared" ca="1" si="14"/>
        <v>21915</v>
      </c>
      <c r="F64" s="44">
        <f t="shared" ca="1" si="4"/>
        <v>22280</v>
      </c>
      <c r="G64" s="22" t="s">
        <v>119</v>
      </c>
      <c r="H64" s="44">
        <f t="shared" ca="1" si="15"/>
        <v>21915</v>
      </c>
      <c r="I64" s="45">
        <f t="shared" ca="1" si="5"/>
        <v>0</v>
      </c>
      <c r="J64" s="45">
        <f t="shared" ca="1" si="6"/>
        <v>0</v>
      </c>
      <c r="K64" s="45">
        <f t="shared" ca="1" si="7"/>
        <v>0</v>
      </c>
      <c r="L64" s="45"/>
      <c r="M64" s="45">
        <f t="shared" ca="1" si="16"/>
        <v>0</v>
      </c>
      <c r="N64" s="257">
        <f t="shared" ca="1" si="8"/>
        <v>0</v>
      </c>
      <c r="O64" s="23"/>
      <c r="P64" s="255">
        <f t="shared" ca="1" si="9"/>
        <v>0</v>
      </c>
      <c r="Q64" s="163">
        <f t="shared" ca="1" si="10"/>
        <v>0</v>
      </c>
      <c r="R64" s="164">
        <f ca="1">NPV(Q63,K64:$K$244) + ($A$13+$A$14+$A$15)/POWER(1+Q63,$A$28-D64+1)</f>
        <v>0</v>
      </c>
      <c r="S64" s="164">
        <f ca="1">NPV(Q64,K64:$K$244) + ($A$13+$A$14+$A$15)/POWER(1+Q64,$A$28-D64+1)</f>
        <v>0</v>
      </c>
      <c r="T64" s="45">
        <f t="shared" ca="1" si="11"/>
        <v>0</v>
      </c>
      <c r="U64" s="45">
        <f t="shared" ca="1" si="17"/>
        <v>0</v>
      </c>
      <c r="V64" s="45">
        <f t="shared" ca="1" si="18"/>
        <v>0</v>
      </c>
      <c r="W64" s="45">
        <f t="shared" ca="1" si="12"/>
        <v>0</v>
      </c>
      <c r="X64" s="25">
        <f t="shared" ca="1" si="1"/>
        <v>0</v>
      </c>
      <c r="Z64" s="28">
        <f t="shared" ca="1" si="19"/>
        <v>0</v>
      </c>
      <c r="AA64" s="233"/>
      <c r="AB64" s="45">
        <f t="shared" ca="1" si="13"/>
        <v>0</v>
      </c>
      <c r="AC64" s="45">
        <f t="shared" ca="1" si="2"/>
        <v>0</v>
      </c>
      <c r="AD64" s="25">
        <f t="shared" ca="1" si="3"/>
        <v>0</v>
      </c>
    </row>
    <row r="65" spans="4:30" x14ac:dyDescent="0.35">
      <c r="D65" s="20">
        <v>61</v>
      </c>
      <c r="E65" s="21">
        <f t="shared" ca="1" si="14"/>
        <v>22281</v>
      </c>
      <c r="F65" s="44">
        <f t="shared" ca="1" si="4"/>
        <v>22645</v>
      </c>
      <c r="G65" s="22" t="s">
        <v>119</v>
      </c>
      <c r="H65" s="44">
        <f t="shared" ca="1" si="15"/>
        <v>22281</v>
      </c>
      <c r="I65" s="45">
        <f t="shared" ca="1" si="5"/>
        <v>0</v>
      </c>
      <c r="J65" s="45">
        <f t="shared" ca="1" si="6"/>
        <v>0</v>
      </c>
      <c r="K65" s="45">
        <f t="shared" ca="1" si="7"/>
        <v>0</v>
      </c>
      <c r="L65" s="45"/>
      <c r="M65" s="45">
        <f t="shared" ca="1" si="16"/>
        <v>0</v>
      </c>
      <c r="N65" s="257">
        <f t="shared" ca="1" si="8"/>
        <v>0</v>
      </c>
      <c r="O65" s="23"/>
      <c r="P65" s="255">
        <f t="shared" ca="1" si="9"/>
        <v>0</v>
      </c>
      <c r="Q65" s="163">
        <f t="shared" ca="1" si="10"/>
        <v>0</v>
      </c>
      <c r="R65" s="164">
        <f ca="1">NPV(Q64,K65:$K$244) + ($A$13+$A$14+$A$15)/POWER(1+Q64,$A$28-D65+1)</f>
        <v>0</v>
      </c>
      <c r="S65" s="164">
        <f ca="1">NPV(Q65,K65:$K$244) + ($A$13+$A$14+$A$15)/POWER(1+Q65,$A$28-D65+1)</f>
        <v>0</v>
      </c>
      <c r="T65" s="45">
        <f t="shared" ca="1" si="11"/>
        <v>0</v>
      </c>
      <c r="U65" s="45">
        <f t="shared" ca="1" si="17"/>
        <v>0</v>
      </c>
      <c r="V65" s="45">
        <f t="shared" ca="1" si="18"/>
        <v>0</v>
      </c>
      <c r="W65" s="45">
        <f t="shared" ca="1" si="12"/>
        <v>0</v>
      </c>
      <c r="X65" s="25">
        <f t="shared" ca="1" si="1"/>
        <v>0</v>
      </c>
      <c r="Z65" s="28">
        <f t="shared" ca="1" si="19"/>
        <v>0</v>
      </c>
      <c r="AA65" s="233"/>
      <c r="AB65" s="45">
        <f t="shared" ca="1" si="13"/>
        <v>0</v>
      </c>
      <c r="AC65" s="45">
        <f t="shared" ca="1" si="2"/>
        <v>0</v>
      </c>
      <c r="AD65" s="25">
        <f t="shared" ca="1" si="3"/>
        <v>0</v>
      </c>
    </row>
    <row r="66" spans="4:30" x14ac:dyDescent="0.35">
      <c r="D66" s="20">
        <v>62</v>
      </c>
      <c r="E66" s="21">
        <f t="shared" ca="1" si="14"/>
        <v>22646</v>
      </c>
      <c r="F66" s="44">
        <f t="shared" ca="1" si="4"/>
        <v>23010</v>
      </c>
      <c r="G66" s="22" t="s">
        <v>119</v>
      </c>
      <c r="H66" s="44">
        <f t="shared" ca="1" si="15"/>
        <v>22646</v>
      </c>
      <c r="I66" s="45">
        <f t="shared" ca="1" si="5"/>
        <v>0</v>
      </c>
      <c r="J66" s="45">
        <f t="shared" ca="1" si="6"/>
        <v>0</v>
      </c>
      <c r="K66" s="45">
        <f t="shared" ca="1" si="7"/>
        <v>0</v>
      </c>
      <c r="L66" s="45"/>
      <c r="M66" s="45">
        <f t="shared" ca="1" si="16"/>
        <v>0</v>
      </c>
      <c r="N66" s="257">
        <f t="shared" ca="1" si="8"/>
        <v>0</v>
      </c>
      <c r="O66" s="23"/>
      <c r="P66" s="255">
        <f t="shared" ca="1" si="9"/>
        <v>0</v>
      </c>
      <c r="Q66" s="163">
        <f t="shared" ca="1" si="10"/>
        <v>0</v>
      </c>
      <c r="R66" s="164">
        <f ca="1">NPV(Q65,K66:$K$244) + ($A$13+$A$14+$A$15)/POWER(1+Q65,$A$28-D66+1)</f>
        <v>0</v>
      </c>
      <c r="S66" s="164">
        <f ca="1">NPV(Q66,K66:$K$244) + ($A$13+$A$14+$A$15)/POWER(1+Q66,$A$28-D66+1)</f>
        <v>0</v>
      </c>
      <c r="T66" s="45">
        <f t="shared" ca="1" si="11"/>
        <v>0</v>
      </c>
      <c r="U66" s="45">
        <f t="shared" ca="1" si="17"/>
        <v>0</v>
      </c>
      <c r="V66" s="45">
        <f t="shared" ca="1" si="18"/>
        <v>0</v>
      </c>
      <c r="W66" s="45">
        <f t="shared" ca="1" si="12"/>
        <v>0</v>
      </c>
      <c r="X66" s="25">
        <f t="shared" ca="1" si="1"/>
        <v>0</v>
      </c>
      <c r="Z66" s="28">
        <f t="shared" ca="1" si="19"/>
        <v>0</v>
      </c>
      <c r="AA66" s="233"/>
      <c r="AB66" s="45">
        <f t="shared" ca="1" si="13"/>
        <v>0</v>
      </c>
      <c r="AC66" s="45">
        <f t="shared" ca="1" si="2"/>
        <v>0</v>
      </c>
      <c r="AD66" s="25">
        <f t="shared" ca="1" si="3"/>
        <v>0</v>
      </c>
    </row>
    <row r="67" spans="4:30" x14ac:dyDescent="0.35">
      <c r="D67" s="20">
        <v>63</v>
      </c>
      <c r="E67" s="21">
        <f t="shared" ca="1" si="14"/>
        <v>23011</v>
      </c>
      <c r="F67" s="44">
        <f t="shared" ca="1" si="4"/>
        <v>23375</v>
      </c>
      <c r="G67" s="22" t="s">
        <v>119</v>
      </c>
      <c r="H67" s="44">
        <f t="shared" ca="1" si="15"/>
        <v>23011</v>
      </c>
      <c r="I67" s="45">
        <f t="shared" ca="1" si="5"/>
        <v>0</v>
      </c>
      <c r="J67" s="45">
        <f t="shared" ca="1" si="6"/>
        <v>0</v>
      </c>
      <c r="K67" s="45">
        <f t="shared" ca="1" si="7"/>
        <v>0</v>
      </c>
      <c r="L67" s="45"/>
      <c r="M67" s="45">
        <f t="shared" ca="1" si="16"/>
        <v>0</v>
      </c>
      <c r="N67" s="257">
        <f t="shared" ca="1" si="8"/>
        <v>0</v>
      </c>
      <c r="O67" s="23"/>
      <c r="P67" s="255">
        <f t="shared" ca="1" si="9"/>
        <v>0</v>
      </c>
      <c r="Q67" s="163">
        <f t="shared" ca="1" si="10"/>
        <v>0</v>
      </c>
      <c r="R67" s="164">
        <f ca="1">NPV(Q66,K67:$K$244) + ($A$13+$A$14+$A$15)/POWER(1+Q66,$A$28-D67+1)</f>
        <v>0</v>
      </c>
      <c r="S67" s="164">
        <f ca="1">NPV(Q67,K67:$K$244) + ($A$13+$A$14+$A$15)/POWER(1+Q67,$A$28-D67+1)</f>
        <v>0</v>
      </c>
      <c r="T67" s="45">
        <f t="shared" ca="1" si="11"/>
        <v>0</v>
      </c>
      <c r="U67" s="45">
        <f t="shared" ca="1" si="17"/>
        <v>0</v>
      </c>
      <c r="V67" s="45">
        <f t="shared" ca="1" si="18"/>
        <v>0</v>
      </c>
      <c r="W67" s="45">
        <f t="shared" ca="1" si="12"/>
        <v>0</v>
      </c>
      <c r="X67" s="25">
        <f t="shared" ca="1" si="1"/>
        <v>0</v>
      </c>
      <c r="Z67" s="28">
        <f t="shared" ca="1" si="19"/>
        <v>0</v>
      </c>
      <c r="AA67" s="233"/>
      <c r="AB67" s="45">
        <f t="shared" ca="1" si="13"/>
        <v>0</v>
      </c>
      <c r="AC67" s="45">
        <f t="shared" ca="1" si="2"/>
        <v>0</v>
      </c>
      <c r="AD67" s="25">
        <f t="shared" ca="1" si="3"/>
        <v>0</v>
      </c>
    </row>
    <row r="68" spans="4:30" x14ac:dyDescent="0.35">
      <c r="D68" s="20">
        <v>64</v>
      </c>
      <c r="E68" s="21">
        <f t="shared" ca="1" si="14"/>
        <v>23376</v>
      </c>
      <c r="F68" s="44">
        <f t="shared" ca="1" si="4"/>
        <v>23741</v>
      </c>
      <c r="G68" s="22" t="s">
        <v>119</v>
      </c>
      <c r="H68" s="44">
        <f t="shared" ca="1" si="15"/>
        <v>23376</v>
      </c>
      <c r="I68" s="45">
        <f t="shared" ca="1" si="5"/>
        <v>0</v>
      </c>
      <c r="J68" s="45">
        <f t="shared" ca="1" si="6"/>
        <v>0</v>
      </c>
      <c r="K68" s="45">
        <f t="shared" ca="1" si="7"/>
        <v>0</v>
      </c>
      <c r="L68" s="45"/>
      <c r="M68" s="45">
        <f t="shared" ca="1" si="16"/>
        <v>0</v>
      </c>
      <c r="N68" s="257">
        <f t="shared" ca="1" si="8"/>
        <v>0</v>
      </c>
      <c r="O68" s="23"/>
      <c r="P68" s="255">
        <f t="shared" ca="1" si="9"/>
        <v>0</v>
      </c>
      <c r="Q68" s="163">
        <f t="shared" ca="1" si="10"/>
        <v>0</v>
      </c>
      <c r="R68" s="164">
        <f ca="1">NPV(Q67,K68:$K$244) + ($A$13+$A$14+$A$15)/POWER(1+Q67,$A$28-D68+1)</f>
        <v>0</v>
      </c>
      <c r="S68" s="164">
        <f ca="1">NPV(Q68,K68:$K$244) + ($A$13+$A$14+$A$15)/POWER(1+Q68,$A$28-D68+1)</f>
        <v>0</v>
      </c>
      <c r="T68" s="45">
        <f t="shared" ca="1" si="11"/>
        <v>0</v>
      </c>
      <c r="U68" s="45">
        <f t="shared" ca="1" si="17"/>
        <v>0</v>
      </c>
      <c r="V68" s="45">
        <f t="shared" ca="1" si="18"/>
        <v>0</v>
      </c>
      <c r="W68" s="45">
        <f t="shared" ca="1" si="12"/>
        <v>0</v>
      </c>
      <c r="X68" s="25">
        <f t="shared" ref="X68:X131" ca="1" si="20">T68+W68+U68+V68</f>
        <v>0</v>
      </c>
      <c r="Z68" s="28">
        <f t="shared" ca="1" si="19"/>
        <v>0</v>
      </c>
      <c r="AA68" s="233"/>
      <c r="AB68" s="45">
        <f t="shared" ca="1" si="13"/>
        <v>0</v>
      </c>
      <c r="AC68" s="45">
        <f t="shared" ref="AC68:AC131" ca="1" si="21">W68</f>
        <v>0</v>
      </c>
      <c r="AD68" s="25">
        <f t="shared" ref="AD68:AD131" ca="1" si="22">Z68-AA68-AB68+AC68</f>
        <v>0</v>
      </c>
    </row>
    <row r="69" spans="4:30" x14ac:dyDescent="0.35">
      <c r="D69" s="20">
        <v>65</v>
      </c>
      <c r="E69" s="21">
        <f t="shared" ca="1" si="14"/>
        <v>23742</v>
      </c>
      <c r="F69" s="44">
        <f t="shared" ref="F69:F132" ca="1" si="23">E70-1</f>
        <v>24106</v>
      </c>
      <c r="G69" s="22" t="s">
        <v>119</v>
      </c>
      <c r="H69" s="44">
        <f t="shared" ca="1" si="15"/>
        <v>23742</v>
      </c>
      <c r="I69" s="45">
        <f t="shared" ref="I69:I132" ca="1" si="24">IF(D69&gt;$A$28,0,$A$9)</f>
        <v>0</v>
      </c>
      <c r="J69" s="45">
        <f t="shared" ref="J69:J132" ca="1" si="25">IF(D69&gt;$A$28,0,$A$10)</f>
        <v>0</v>
      </c>
      <c r="K69" s="45">
        <f t="shared" ref="K69:K132" ca="1" si="26">IF(D69&gt;$A$28,0,$A$11)</f>
        <v>0</v>
      </c>
      <c r="L69" s="45"/>
      <c r="M69" s="45">
        <f t="shared" ca="1" si="16"/>
        <v>0</v>
      </c>
      <c r="N69" s="257">
        <f t="shared" ref="N69:N132" ca="1" si="27">$A$6</f>
        <v>0</v>
      </c>
      <c r="O69" s="23"/>
      <c r="P69" s="255">
        <f t="shared" ref="P69:P132" ca="1" si="28">$A$7</f>
        <v>0</v>
      </c>
      <c r="Q69" s="163">
        <f t="shared" ref="Q69:Q132" ca="1" si="29">$A$8</f>
        <v>0</v>
      </c>
      <c r="R69" s="164">
        <f ca="1">NPV(Q68,K69:$K$244) + ($A$13+$A$14+$A$15)/POWER(1+Q68,$A$28-D69+1)</f>
        <v>0</v>
      </c>
      <c r="S69" s="164">
        <f ca="1">NPV(Q69,K69:$K$244) + ($A$13+$A$14+$A$15)/POWER(1+Q69,$A$28-D69+1)</f>
        <v>0</v>
      </c>
      <c r="T69" s="45">
        <f t="shared" ref="T69:T132" ca="1" si="30">IF(ISBLANK(G69),0,X68)</f>
        <v>0</v>
      </c>
      <c r="U69" s="45">
        <f t="shared" ca="1" si="17"/>
        <v>0</v>
      </c>
      <c r="V69" s="45">
        <f t="shared" ca="1" si="18"/>
        <v>0</v>
      </c>
      <c r="W69" s="45">
        <f t="shared" ref="W69:W132" ca="1" si="31">S69-R69</f>
        <v>0</v>
      </c>
      <c r="X69" s="25">
        <f t="shared" ca="1" si="20"/>
        <v>0</v>
      </c>
      <c r="Z69" s="28">
        <f t="shared" ca="1" si="19"/>
        <v>0</v>
      </c>
      <c r="AA69" s="233"/>
      <c r="AB69" s="45">
        <f t="shared" ref="AB69:AB132" ca="1" si="32">IFERROR(Z69/($A$42-D69+1),0)</f>
        <v>0</v>
      </c>
      <c r="AC69" s="45">
        <f t="shared" ca="1" si="21"/>
        <v>0</v>
      </c>
      <c r="AD69" s="25">
        <f t="shared" ca="1" si="22"/>
        <v>0</v>
      </c>
    </row>
    <row r="70" spans="4:30" x14ac:dyDescent="0.35">
      <c r="D70" s="20">
        <v>66</v>
      </c>
      <c r="E70" s="21">
        <f t="shared" ref="E70:E133" ca="1" si="33">EOMONTH(H70,0)</f>
        <v>24107</v>
      </c>
      <c r="F70" s="44">
        <f t="shared" ca="1" si="23"/>
        <v>24471</v>
      </c>
      <c r="G70" s="22" t="s">
        <v>119</v>
      </c>
      <c r="H70" s="44">
        <f t="shared" ref="H70:H133" ca="1" si="34">EDATE(H69,12)</f>
        <v>24107</v>
      </c>
      <c r="I70" s="45">
        <f t="shared" ca="1" si="24"/>
        <v>0</v>
      </c>
      <c r="J70" s="45">
        <f t="shared" ca="1" si="25"/>
        <v>0</v>
      </c>
      <c r="K70" s="45">
        <f t="shared" ca="1" si="26"/>
        <v>0</v>
      </c>
      <c r="L70" s="45"/>
      <c r="M70" s="45">
        <f t="shared" ref="M70:M133" ca="1" si="35">K70+L70</f>
        <v>0</v>
      </c>
      <c r="N70" s="257">
        <f t="shared" ca="1" si="27"/>
        <v>0</v>
      </c>
      <c r="O70" s="23"/>
      <c r="P70" s="255">
        <f t="shared" ca="1" si="28"/>
        <v>0</v>
      </c>
      <c r="Q70" s="163">
        <f t="shared" ca="1" si="29"/>
        <v>0</v>
      </c>
      <c r="R70" s="164">
        <f ca="1">NPV(Q69,K70:$K$244) + ($A$13+$A$14+$A$15)/POWER(1+Q69,$A$28-D70+1)</f>
        <v>0</v>
      </c>
      <c r="S70" s="164">
        <f ca="1">NPV(Q70,K70:$K$244) + ($A$13+$A$14+$A$15)/POWER(1+Q70,$A$28-D70+1)</f>
        <v>0</v>
      </c>
      <c r="T70" s="45">
        <f t="shared" ca="1" si="30"/>
        <v>0</v>
      </c>
      <c r="U70" s="45">
        <f t="shared" ref="U70:U133" ca="1" si="36">S70*Q70</f>
        <v>0</v>
      </c>
      <c r="V70" s="45">
        <f t="shared" ref="V70:V133" ca="1" si="37">-(K70+L70)</f>
        <v>0</v>
      </c>
      <c r="W70" s="45">
        <f t="shared" ca="1" si="31"/>
        <v>0</v>
      </c>
      <c r="X70" s="25">
        <f t="shared" ca="1" si="20"/>
        <v>0</v>
      </c>
      <c r="Z70" s="28">
        <f t="shared" ref="Z70:Z133" ca="1" si="38">AD69</f>
        <v>0</v>
      </c>
      <c r="AA70" s="233"/>
      <c r="AB70" s="45">
        <f t="shared" ca="1" si="32"/>
        <v>0</v>
      </c>
      <c r="AC70" s="45">
        <f t="shared" ca="1" si="21"/>
        <v>0</v>
      </c>
      <c r="AD70" s="25">
        <f t="shared" ca="1" si="22"/>
        <v>0</v>
      </c>
    </row>
    <row r="71" spans="4:30" x14ac:dyDescent="0.35">
      <c r="D71" s="20">
        <v>67</v>
      </c>
      <c r="E71" s="21">
        <f t="shared" ca="1" si="33"/>
        <v>24472</v>
      </c>
      <c r="F71" s="44">
        <f t="shared" ca="1" si="23"/>
        <v>24836</v>
      </c>
      <c r="G71" s="22" t="s">
        <v>119</v>
      </c>
      <c r="H71" s="44">
        <f t="shared" ca="1" si="34"/>
        <v>24472</v>
      </c>
      <c r="I71" s="45">
        <f t="shared" ca="1" si="24"/>
        <v>0</v>
      </c>
      <c r="J71" s="45">
        <f t="shared" ca="1" si="25"/>
        <v>0</v>
      </c>
      <c r="K71" s="45">
        <f t="shared" ca="1" si="26"/>
        <v>0</v>
      </c>
      <c r="L71" s="45"/>
      <c r="M71" s="45">
        <f t="shared" ca="1" si="35"/>
        <v>0</v>
      </c>
      <c r="N71" s="257">
        <f t="shared" ca="1" si="27"/>
        <v>0</v>
      </c>
      <c r="O71" s="23"/>
      <c r="P71" s="255">
        <f t="shared" ca="1" si="28"/>
        <v>0</v>
      </c>
      <c r="Q71" s="163">
        <f t="shared" ca="1" si="29"/>
        <v>0</v>
      </c>
      <c r="R71" s="164">
        <f ca="1">NPV(Q70,K71:$K$244) + ($A$13+$A$14+$A$15)/POWER(1+Q70,$A$28-D71+1)</f>
        <v>0</v>
      </c>
      <c r="S71" s="164">
        <f ca="1">NPV(Q71,K71:$K$244) + ($A$13+$A$14+$A$15)/POWER(1+Q71,$A$28-D71+1)</f>
        <v>0</v>
      </c>
      <c r="T71" s="45">
        <f t="shared" ca="1" si="30"/>
        <v>0</v>
      </c>
      <c r="U71" s="45">
        <f t="shared" ca="1" si="36"/>
        <v>0</v>
      </c>
      <c r="V71" s="45">
        <f t="shared" ca="1" si="37"/>
        <v>0</v>
      </c>
      <c r="W71" s="45">
        <f t="shared" ca="1" si="31"/>
        <v>0</v>
      </c>
      <c r="X71" s="25">
        <f t="shared" ca="1" si="20"/>
        <v>0</v>
      </c>
      <c r="Z71" s="28">
        <f t="shared" ca="1" si="38"/>
        <v>0</v>
      </c>
      <c r="AA71" s="233"/>
      <c r="AB71" s="45">
        <f t="shared" ca="1" si="32"/>
        <v>0</v>
      </c>
      <c r="AC71" s="45">
        <f t="shared" ca="1" si="21"/>
        <v>0</v>
      </c>
      <c r="AD71" s="25">
        <f t="shared" ca="1" si="22"/>
        <v>0</v>
      </c>
    </row>
    <row r="72" spans="4:30" x14ac:dyDescent="0.35">
      <c r="D72" s="20">
        <v>68</v>
      </c>
      <c r="E72" s="21">
        <f t="shared" ca="1" si="33"/>
        <v>24837</v>
      </c>
      <c r="F72" s="44">
        <f t="shared" ca="1" si="23"/>
        <v>25202</v>
      </c>
      <c r="G72" s="22" t="s">
        <v>119</v>
      </c>
      <c r="H72" s="44">
        <f t="shared" ca="1" si="34"/>
        <v>24837</v>
      </c>
      <c r="I72" s="45">
        <f t="shared" ca="1" si="24"/>
        <v>0</v>
      </c>
      <c r="J72" s="45">
        <f t="shared" ca="1" si="25"/>
        <v>0</v>
      </c>
      <c r="K72" s="45">
        <f t="shared" ca="1" si="26"/>
        <v>0</v>
      </c>
      <c r="L72" s="45"/>
      <c r="M72" s="45">
        <f t="shared" ca="1" si="35"/>
        <v>0</v>
      </c>
      <c r="N72" s="257">
        <f t="shared" ca="1" si="27"/>
        <v>0</v>
      </c>
      <c r="O72" s="23"/>
      <c r="P72" s="255">
        <f t="shared" ca="1" si="28"/>
        <v>0</v>
      </c>
      <c r="Q72" s="163">
        <f t="shared" ca="1" si="29"/>
        <v>0</v>
      </c>
      <c r="R72" s="164">
        <f ca="1">NPV(Q71,K72:$K$244) + ($A$13+$A$14+$A$15)/POWER(1+Q71,$A$28-D72+1)</f>
        <v>0</v>
      </c>
      <c r="S72" s="164">
        <f ca="1">NPV(Q72,K72:$K$244) + ($A$13+$A$14+$A$15)/POWER(1+Q72,$A$28-D72+1)</f>
        <v>0</v>
      </c>
      <c r="T72" s="45">
        <f t="shared" ca="1" si="30"/>
        <v>0</v>
      </c>
      <c r="U72" s="45">
        <f t="shared" ca="1" si="36"/>
        <v>0</v>
      </c>
      <c r="V72" s="45">
        <f t="shared" ca="1" si="37"/>
        <v>0</v>
      </c>
      <c r="W72" s="45">
        <f t="shared" ca="1" si="31"/>
        <v>0</v>
      </c>
      <c r="X72" s="25">
        <f t="shared" ca="1" si="20"/>
        <v>0</v>
      </c>
      <c r="Z72" s="28">
        <f t="shared" ca="1" si="38"/>
        <v>0</v>
      </c>
      <c r="AA72" s="233"/>
      <c r="AB72" s="45">
        <f t="shared" ca="1" si="32"/>
        <v>0</v>
      </c>
      <c r="AC72" s="45">
        <f t="shared" ca="1" si="21"/>
        <v>0</v>
      </c>
      <c r="AD72" s="25">
        <f t="shared" ca="1" si="22"/>
        <v>0</v>
      </c>
    </row>
    <row r="73" spans="4:30" x14ac:dyDescent="0.35">
      <c r="D73" s="20">
        <v>69</v>
      </c>
      <c r="E73" s="21">
        <f t="shared" ca="1" si="33"/>
        <v>25203</v>
      </c>
      <c r="F73" s="44">
        <f t="shared" ca="1" si="23"/>
        <v>25567</v>
      </c>
      <c r="G73" s="22" t="s">
        <v>119</v>
      </c>
      <c r="H73" s="44">
        <f t="shared" ca="1" si="34"/>
        <v>25203</v>
      </c>
      <c r="I73" s="45">
        <f t="shared" ca="1" si="24"/>
        <v>0</v>
      </c>
      <c r="J73" s="45">
        <f t="shared" ca="1" si="25"/>
        <v>0</v>
      </c>
      <c r="K73" s="45">
        <f t="shared" ca="1" si="26"/>
        <v>0</v>
      </c>
      <c r="L73" s="45"/>
      <c r="M73" s="45">
        <f t="shared" ca="1" si="35"/>
        <v>0</v>
      </c>
      <c r="N73" s="257">
        <f t="shared" ca="1" si="27"/>
        <v>0</v>
      </c>
      <c r="O73" s="23"/>
      <c r="P73" s="255">
        <f t="shared" ca="1" si="28"/>
        <v>0</v>
      </c>
      <c r="Q73" s="163">
        <f t="shared" ca="1" si="29"/>
        <v>0</v>
      </c>
      <c r="R73" s="164">
        <f ca="1">NPV(Q72,K73:$K$244) + ($A$13+$A$14+$A$15)/POWER(1+Q72,$A$28-D73+1)</f>
        <v>0</v>
      </c>
      <c r="S73" s="164">
        <f ca="1">NPV(Q73,K73:$K$244) + ($A$13+$A$14+$A$15)/POWER(1+Q73,$A$28-D73+1)</f>
        <v>0</v>
      </c>
      <c r="T73" s="45">
        <f t="shared" ca="1" si="30"/>
        <v>0</v>
      </c>
      <c r="U73" s="45">
        <f t="shared" ca="1" si="36"/>
        <v>0</v>
      </c>
      <c r="V73" s="45">
        <f t="shared" ca="1" si="37"/>
        <v>0</v>
      </c>
      <c r="W73" s="45">
        <f t="shared" ca="1" si="31"/>
        <v>0</v>
      </c>
      <c r="X73" s="25">
        <f t="shared" ca="1" si="20"/>
        <v>0</v>
      </c>
      <c r="Z73" s="28">
        <f t="shared" ca="1" si="38"/>
        <v>0</v>
      </c>
      <c r="AA73" s="233"/>
      <c r="AB73" s="45">
        <f t="shared" ca="1" si="32"/>
        <v>0</v>
      </c>
      <c r="AC73" s="45">
        <f t="shared" ca="1" si="21"/>
        <v>0</v>
      </c>
      <c r="AD73" s="25">
        <f t="shared" ca="1" si="22"/>
        <v>0</v>
      </c>
    </row>
    <row r="74" spans="4:30" x14ac:dyDescent="0.35">
      <c r="D74" s="20">
        <v>70</v>
      </c>
      <c r="E74" s="21">
        <f t="shared" ca="1" si="33"/>
        <v>25568</v>
      </c>
      <c r="F74" s="44">
        <f t="shared" ca="1" si="23"/>
        <v>25932</v>
      </c>
      <c r="G74" s="22" t="s">
        <v>119</v>
      </c>
      <c r="H74" s="44">
        <f t="shared" ca="1" si="34"/>
        <v>25568</v>
      </c>
      <c r="I74" s="45">
        <f t="shared" ca="1" si="24"/>
        <v>0</v>
      </c>
      <c r="J74" s="45">
        <f t="shared" ca="1" si="25"/>
        <v>0</v>
      </c>
      <c r="K74" s="45">
        <f t="shared" ca="1" si="26"/>
        <v>0</v>
      </c>
      <c r="L74" s="45"/>
      <c r="M74" s="45">
        <f t="shared" ca="1" si="35"/>
        <v>0</v>
      </c>
      <c r="N74" s="257">
        <f t="shared" ca="1" si="27"/>
        <v>0</v>
      </c>
      <c r="O74" s="23"/>
      <c r="P74" s="255">
        <f t="shared" ca="1" si="28"/>
        <v>0</v>
      </c>
      <c r="Q74" s="163">
        <f t="shared" ca="1" si="29"/>
        <v>0</v>
      </c>
      <c r="R74" s="164">
        <f ca="1">NPV(Q73,K74:$K$244) + ($A$13+$A$14+$A$15)/POWER(1+Q73,$A$28-D74+1)</f>
        <v>0</v>
      </c>
      <c r="S74" s="164">
        <f ca="1">NPV(Q74,K74:$K$244) + ($A$13+$A$14+$A$15)/POWER(1+Q74,$A$28-D74+1)</f>
        <v>0</v>
      </c>
      <c r="T74" s="45">
        <f t="shared" ca="1" si="30"/>
        <v>0</v>
      </c>
      <c r="U74" s="45">
        <f t="shared" ca="1" si="36"/>
        <v>0</v>
      </c>
      <c r="V74" s="45">
        <f t="shared" ca="1" si="37"/>
        <v>0</v>
      </c>
      <c r="W74" s="45">
        <f t="shared" ca="1" si="31"/>
        <v>0</v>
      </c>
      <c r="X74" s="25">
        <f t="shared" ca="1" si="20"/>
        <v>0</v>
      </c>
      <c r="Z74" s="28">
        <f t="shared" ca="1" si="38"/>
        <v>0</v>
      </c>
      <c r="AA74" s="233"/>
      <c r="AB74" s="45">
        <f t="shared" ca="1" si="32"/>
        <v>0</v>
      </c>
      <c r="AC74" s="45">
        <f t="shared" ca="1" si="21"/>
        <v>0</v>
      </c>
      <c r="AD74" s="25">
        <f t="shared" ca="1" si="22"/>
        <v>0</v>
      </c>
    </row>
    <row r="75" spans="4:30" x14ac:dyDescent="0.35">
      <c r="D75" s="20">
        <v>71</v>
      </c>
      <c r="E75" s="21">
        <f t="shared" ca="1" si="33"/>
        <v>25933</v>
      </c>
      <c r="F75" s="44">
        <f t="shared" ca="1" si="23"/>
        <v>26297</v>
      </c>
      <c r="G75" s="22" t="s">
        <v>119</v>
      </c>
      <c r="H75" s="44">
        <f t="shared" ca="1" si="34"/>
        <v>25933</v>
      </c>
      <c r="I75" s="45">
        <f t="shared" ca="1" si="24"/>
        <v>0</v>
      </c>
      <c r="J75" s="45">
        <f t="shared" ca="1" si="25"/>
        <v>0</v>
      </c>
      <c r="K75" s="45">
        <f t="shared" ca="1" si="26"/>
        <v>0</v>
      </c>
      <c r="L75" s="45"/>
      <c r="M75" s="45">
        <f t="shared" ca="1" si="35"/>
        <v>0</v>
      </c>
      <c r="N75" s="257">
        <f t="shared" ca="1" si="27"/>
        <v>0</v>
      </c>
      <c r="O75" s="23"/>
      <c r="P75" s="255">
        <f t="shared" ca="1" si="28"/>
        <v>0</v>
      </c>
      <c r="Q75" s="163">
        <f t="shared" ca="1" si="29"/>
        <v>0</v>
      </c>
      <c r="R75" s="164">
        <f ca="1">NPV(Q74,K75:$K$244) + ($A$13+$A$14+$A$15)/POWER(1+Q74,$A$28-D75+1)</f>
        <v>0</v>
      </c>
      <c r="S75" s="164">
        <f ca="1">NPV(Q75,K75:$K$244) + ($A$13+$A$14+$A$15)/POWER(1+Q75,$A$28-D75+1)</f>
        <v>0</v>
      </c>
      <c r="T75" s="45">
        <f t="shared" ca="1" si="30"/>
        <v>0</v>
      </c>
      <c r="U75" s="45">
        <f t="shared" ca="1" si="36"/>
        <v>0</v>
      </c>
      <c r="V75" s="45">
        <f t="shared" ca="1" si="37"/>
        <v>0</v>
      </c>
      <c r="W75" s="45">
        <f t="shared" ca="1" si="31"/>
        <v>0</v>
      </c>
      <c r="X75" s="25">
        <f t="shared" ca="1" si="20"/>
        <v>0</v>
      </c>
      <c r="Z75" s="28">
        <f t="shared" ca="1" si="38"/>
        <v>0</v>
      </c>
      <c r="AA75" s="233"/>
      <c r="AB75" s="45">
        <f t="shared" ca="1" si="32"/>
        <v>0</v>
      </c>
      <c r="AC75" s="45">
        <f t="shared" ca="1" si="21"/>
        <v>0</v>
      </c>
      <c r="AD75" s="25">
        <f t="shared" ca="1" si="22"/>
        <v>0</v>
      </c>
    </row>
    <row r="76" spans="4:30" x14ac:dyDescent="0.35">
      <c r="D76" s="20">
        <v>72</v>
      </c>
      <c r="E76" s="21">
        <f t="shared" ca="1" si="33"/>
        <v>26298</v>
      </c>
      <c r="F76" s="44">
        <f t="shared" ca="1" si="23"/>
        <v>26663</v>
      </c>
      <c r="G76" s="22" t="s">
        <v>119</v>
      </c>
      <c r="H76" s="44">
        <f t="shared" ca="1" si="34"/>
        <v>26298</v>
      </c>
      <c r="I76" s="45">
        <f t="shared" ca="1" si="24"/>
        <v>0</v>
      </c>
      <c r="J76" s="45">
        <f t="shared" ca="1" si="25"/>
        <v>0</v>
      </c>
      <c r="K76" s="45">
        <f t="shared" ca="1" si="26"/>
        <v>0</v>
      </c>
      <c r="L76" s="45"/>
      <c r="M76" s="45">
        <f t="shared" ca="1" si="35"/>
        <v>0</v>
      </c>
      <c r="N76" s="257">
        <f t="shared" ca="1" si="27"/>
        <v>0</v>
      </c>
      <c r="O76" s="23"/>
      <c r="P76" s="255">
        <f t="shared" ca="1" si="28"/>
        <v>0</v>
      </c>
      <c r="Q76" s="163">
        <f t="shared" ca="1" si="29"/>
        <v>0</v>
      </c>
      <c r="R76" s="164">
        <f ca="1">NPV(Q75,K76:$K$244) + ($A$13+$A$14+$A$15)/POWER(1+Q75,$A$28-D76+1)</f>
        <v>0</v>
      </c>
      <c r="S76" s="164">
        <f ca="1">NPV(Q76,K76:$K$244) + ($A$13+$A$14+$A$15)/POWER(1+Q76,$A$28-D76+1)</f>
        <v>0</v>
      </c>
      <c r="T76" s="45">
        <f t="shared" ca="1" si="30"/>
        <v>0</v>
      </c>
      <c r="U76" s="45">
        <f t="shared" ca="1" si="36"/>
        <v>0</v>
      </c>
      <c r="V76" s="45">
        <f t="shared" ca="1" si="37"/>
        <v>0</v>
      </c>
      <c r="W76" s="45">
        <f t="shared" ca="1" si="31"/>
        <v>0</v>
      </c>
      <c r="X76" s="25">
        <f t="shared" ca="1" si="20"/>
        <v>0</v>
      </c>
      <c r="Z76" s="28">
        <f t="shared" ca="1" si="38"/>
        <v>0</v>
      </c>
      <c r="AA76" s="233"/>
      <c r="AB76" s="45">
        <f t="shared" ca="1" si="32"/>
        <v>0</v>
      </c>
      <c r="AC76" s="45">
        <f t="shared" ca="1" si="21"/>
        <v>0</v>
      </c>
      <c r="AD76" s="25">
        <f t="shared" ca="1" si="22"/>
        <v>0</v>
      </c>
    </row>
    <row r="77" spans="4:30" x14ac:dyDescent="0.35">
      <c r="D77" s="20">
        <v>73</v>
      </c>
      <c r="E77" s="21">
        <f t="shared" ca="1" si="33"/>
        <v>26664</v>
      </c>
      <c r="F77" s="44">
        <f t="shared" ca="1" si="23"/>
        <v>27028</v>
      </c>
      <c r="G77" s="22" t="s">
        <v>119</v>
      </c>
      <c r="H77" s="44">
        <f t="shared" ca="1" si="34"/>
        <v>26664</v>
      </c>
      <c r="I77" s="45">
        <f t="shared" ca="1" si="24"/>
        <v>0</v>
      </c>
      <c r="J77" s="45">
        <f t="shared" ca="1" si="25"/>
        <v>0</v>
      </c>
      <c r="K77" s="45">
        <f t="shared" ca="1" si="26"/>
        <v>0</v>
      </c>
      <c r="L77" s="45"/>
      <c r="M77" s="45">
        <f t="shared" ca="1" si="35"/>
        <v>0</v>
      </c>
      <c r="N77" s="257">
        <f t="shared" ca="1" si="27"/>
        <v>0</v>
      </c>
      <c r="O77" s="23"/>
      <c r="P77" s="255">
        <f t="shared" ca="1" si="28"/>
        <v>0</v>
      </c>
      <c r="Q77" s="163">
        <f t="shared" ca="1" si="29"/>
        <v>0</v>
      </c>
      <c r="R77" s="164">
        <f ca="1">NPV(Q76,K77:$K$244) + ($A$13+$A$14+$A$15)/POWER(1+Q76,$A$28-D77+1)</f>
        <v>0</v>
      </c>
      <c r="S77" s="164">
        <f ca="1">NPV(Q77,K77:$K$244) + ($A$13+$A$14+$A$15)/POWER(1+Q77,$A$28-D77+1)</f>
        <v>0</v>
      </c>
      <c r="T77" s="45">
        <f t="shared" ca="1" si="30"/>
        <v>0</v>
      </c>
      <c r="U77" s="45">
        <f t="shared" ca="1" si="36"/>
        <v>0</v>
      </c>
      <c r="V77" s="45">
        <f t="shared" ca="1" si="37"/>
        <v>0</v>
      </c>
      <c r="W77" s="45">
        <f t="shared" ca="1" si="31"/>
        <v>0</v>
      </c>
      <c r="X77" s="25">
        <f t="shared" ca="1" si="20"/>
        <v>0</v>
      </c>
      <c r="Z77" s="28">
        <f t="shared" ca="1" si="38"/>
        <v>0</v>
      </c>
      <c r="AA77" s="233"/>
      <c r="AB77" s="45">
        <f t="shared" ca="1" si="32"/>
        <v>0</v>
      </c>
      <c r="AC77" s="45">
        <f t="shared" ca="1" si="21"/>
        <v>0</v>
      </c>
      <c r="AD77" s="25">
        <f t="shared" ca="1" si="22"/>
        <v>0</v>
      </c>
    </row>
    <row r="78" spans="4:30" x14ac:dyDescent="0.35">
      <c r="D78" s="20">
        <v>74</v>
      </c>
      <c r="E78" s="21">
        <f t="shared" ca="1" si="33"/>
        <v>27029</v>
      </c>
      <c r="F78" s="44">
        <f t="shared" ca="1" si="23"/>
        <v>27393</v>
      </c>
      <c r="G78" s="22" t="s">
        <v>119</v>
      </c>
      <c r="H78" s="44">
        <f t="shared" ca="1" si="34"/>
        <v>27029</v>
      </c>
      <c r="I78" s="45">
        <f t="shared" ca="1" si="24"/>
        <v>0</v>
      </c>
      <c r="J78" s="45">
        <f t="shared" ca="1" si="25"/>
        <v>0</v>
      </c>
      <c r="K78" s="45">
        <f t="shared" ca="1" si="26"/>
        <v>0</v>
      </c>
      <c r="L78" s="45"/>
      <c r="M78" s="45">
        <f t="shared" ca="1" si="35"/>
        <v>0</v>
      </c>
      <c r="N78" s="257">
        <f t="shared" ca="1" si="27"/>
        <v>0</v>
      </c>
      <c r="O78" s="23"/>
      <c r="P78" s="255">
        <f t="shared" ca="1" si="28"/>
        <v>0</v>
      </c>
      <c r="Q78" s="163">
        <f t="shared" ca="1" si="29"/>
        <v>0</v>
      </c>
      <c r="R78" s="164">
        <f ca="1">NPV(Q77,K78:$K$244) + ($A$13+$A$14+$A$15)/POWER(1+Q77,$A$28-D78+1)</f>
        <v>0</v>
      </c>
      <c r="S78" s="164">
        <f ca="1">NPV(Q78,K78:$K$244) + ($A$13+$A$14+$A$15)/POWER(1+Q78,$A$28-D78+1)</f>
        <v>0</v>
      </c>
      <c r="T78" s="45">
        <f t="shared" ca="1" si="30"/>
        <v>0</v>
      </c>
      <c r="U78" s="45">
        <f t="shared" ca="1" si="36"/>
        <v>0</v>
      </c>
      <c r="V78" s="45">
        <f t="shared" ca="1" si="37"/>
        <v>0</v>
      </c>
      <c r="W78" s="45">
        <f t="shared" ca="1" si="31"/>
        <v>0</v>
      </c>
      <c r="X78" s="25">
        <f t="shared" ca="1" si="20"/>
        <v>0</v>
      </c>
      <c r="Z78" s="28">
        <f t="shared" ca="1" si="38"/>
        <v>0</v>
      </c>
      <c r="AA78" s="233"/>
      <c r="AB78" s="45">
        <f t="shared" ca="1" si="32"/>
        <v>0</v>
      </c>
      <c r="AC78" s="45">
        <f t="shared" ca="1" si="21"/>
        <v>0</v>
      </c>
      <c r="AD78" s="25">
        <f t="shared" ca="1" si="22"/>
        <v>0</v>
      </c>
    </row>
    <row r="79" spans="4:30" x14ac:dyDescent="0.35">
      <c r="D79" s="20">
        <v>75</v>
      </c>
      <c r="E79" s="21">
        <f t="shared" ca="1" si="33"/>
        <v>27394</v>
      </c>
      <c r="F79" s="44">
        <f t="shared" ca="1" si="23"/>
        <v>27758</v>
      </c>
      <c r="G79" s="22" t="s">
        <v>119</v>
      </c>
      <c r="H79" s="44">
        <f t="shared" ca="1" si="34"/>
        <v>27394</v>
      </c>
      <c r="I79" s="45">
        <f t="shared" ca="1" si="24"/>
        <v>0</v>
      </c>
      <c r="J79" s="45">
        <f t="shared" ca="1" si="25"/>
        <v>0</v>
      </c>
      <c r="K79" s="45">
        <f t="shared" ca="1" si="26"/>
        <v>0</v>
      </c>
      <c r="L79" s="45"/>
      <c r="M79" s="45">
        <f t="shared" ca="1" si="35"/>
        <v>0</v>
      </c>
      <c r="N79" s="257">
        <f t="shared" ca="1" si="27"/>
        <v>0</v>
      </c>
      <c r="O79" s="23"/>
      <c r="P79" s="255">
        <f t="shared" ca="1" si="28"/>
        <v>0</v>
      </c>
      <c r="Q79" s="163">
        <f t="shared" ca="1" si="29"/>
        <v>0</v>
      </c>
      <c r="R79" s="164">
        <f ca="1">NPV(Q78,K79:$K$244) + ($A$13+$A$14+$A$15)/POWER(1+Q78,$A$28-D79+1)</f>
        <v>0</v>
      </c>
      <c r="S79" s="164">
        <f ca="1">NPV(Q79,K79:$K$244) + ($A$13+$A$14+$A$15)/POWER(1+Q79,$A$28-D79+1)</f>
        <v>0</v>
      </c>
      <c r="T79" s="45">
        <f t="shared" ca="1" si="30"/>
        <v>0</v>
      </c>
      <c r="U79" s="45">
        <f t="shared" ca="1" si="36"/>
        <v>0</v>
      </c>
      <c r="V79" s="45">
        <f t="shared" ca="1" si="37"/>
        <v>0</v>
      </c>
      <c r="W79" s="45">
        <f t="shared" ca="1" si="31"/>
        <v>0</v>
      </c>
      <c r="X79" s="25">
        <f t="shared" ca="1" si="20"/>
        <v>0</v>
      </c>
      <c r="Z79" s="28">
        <f t="shared" ca="1" si="38"/>
        <v>0</v>
      </c>
      <c r="AA79" s="233"/>
      <c r="AB79" s="45">
        <f t="shared" ca="1" si="32"/>
        <v>0</v>
      </c>
      <c r="AC79" s="45">
        <f t="shared" ca="1" si="21"/>
        <v>0</v>
      </c>
      <c r="AD79" s="25">
        <f t="shared" ca="1" si="22"/>
        <v>0</v>
      </c>
    </row>
    <row r="80" spans="4:30" x14ac:dyDescent="0.35">
      <c r="D80" s="20">
        <v>76</v>
      </c>
      <c r="E80" s="21">
        <f t="shared" ca="1" si="33"/>
        <v>27759</v>
      </c>
      <c r="F80" s="44">
        <f t="shared" ca="1" si="23"/>
        <v>28124</v>
      </c>
      <c r="G80" s="22" t="s">
        <v>119</v>
      </c>
      <c r="H80" s="44">
        <f t="shared" ca="1" si="34"/>
        <v>27759</v>
      </c>
      <c r="I80" s="45">
        <f t="shared" ca="1" si="24"/>
        <v>0</v>
      </c>
      <c r="J80" s="45">
        <f t="shared" ca="1" si="25"/>
        <v>0</v>
      </c>
      <c r="K80" s="45">
        <f t="shared" ca="1" si="26"/>
        <v>0</v>
      </c>
      <c r="L80" s="45"/>
      <c r="M80" s="45">
        <f t="shared" ca="1" si="35"/>
        <v>0</v>
      </c>
      <c r="N80" s="257">
        <f t="shared" ca="1" si="27"/>
        <v>0</v>
      </c>
      <c r="O80" s="23"/>
      <c r="P80" s="255">
        <f t="shared" ca="1" si="28"/>
        <v>0</v>
      </c>
      <c r="Q80" s="163">
        <f t="shared" ca="1" si="29"/>
        <v>0</v>
      </c>
      <c r="R80" s="164">
        <f ca="1">NPV(Q79,K80:$K$244) + ($A$13+$A$14+$A$15)/POWER(1+Q79,$A$28-D80+1)</f>
        <v>0</v>
      </c>
      <c r="S80" s="164">
        <f ca="1">NPV(Q80,K80:$K$244) + ($A$13+$A$14+$A$15)/POWER(1+Q80,$A$28-D80+1)</f>
        <v>0</v>
      </c>
      <c r="T80" s="45">
        <f t="shared" ca="1" si="30"/>
        <v>0</v>
      </c>
      <c r="U80" s="45">
        <f t="shared" ca="1" si="36"/>
        <v>0</v>
      </c>
      <c r="V80" s="45">
        <f t="shared" ca="1" si="37"/>
        <v>0</v>
      </c>
      <c r="W80" s="45">
        <f t="shared" ca="1" si="31"/>
        <v>0</v>
      </c>
      <c r="X80" s="25">
        <f t="shared" ca="1" si="20"/>
        <v>0</v>
      </c>
      <c r="Z80" s="28">
        <f t="shared" ca="1" si="38"/>
        <v>0</v>
      </c>
      <c r="AA80" s="233"/>
      <c r="AB80" s="45">
        <f t="shared" ca="1" si="32"/>
        <v>0</v>
      </c>
      <c r="AC80" s="45">
        <f t="shared" ca="1" si="21"/>
        <v>0</v>
      </c>
      <c r="AD80" s="25">
        <f t="shared" ca="1" si="22"/>
        <v>0</v>
      </c>
    </row>
    <row r="81" spans="4:30" x14ac:dyDescent="0.35">
      <c r="D81" s="20">
        <v>77</v>
      </c>
      <c r="E81" s="21">
        <f t="shared" ca="1" si="33"/>
        <v>28125</v>
      </c>
      <c r="F81" s="44">
        <f t="shared" ca="1" si="23"/>
        <v>28489</v>
      </c>
      <c r="G81" s="22" t="s">
        <v>119</v>
      </c>
      <c r="H81" s="44">
        <f t="shared" ca="1" si="34"/>
        <v>28125</v>
      </c>
      <c r="I81" s="45">
        <f t="shared" ca="1" si="24"/>
        <v>0</v>
      </c>
      <c r="J81" s="45">
        <f t="shared" ca="1" si="25"/>
        <v>0</v>
      </c>
      <c r="K81" s="45">
        <f t="shared" ca="1" si="26"/>
        <v>0</v>
      </c>
      <c r="L81" s="45"/>
      <c r="M81" s="45">
        <f t="shared" ca="1" si="35"/>
        <v>0</v>
      </c>
      <c r="N81" s="257">
        <f t="shared" ca="1" si="27"/>
        <v>0</v>
      </c>
      <c r="O81" s="23"/>
      <c r="P81" s="255">
        <f t="shared" ca="1" si="28"/>
        <v>0</v>
      </c>
      <c r="Q81" s="163">
        <f t="shared" ca="1" si="29"/>
        <v>0</v>
      </c>
      <c r="R81" s="164">
        <f ca="1">NPV(Q80,K81:$K$244) + ($A$13+$A$14+$A$15)/POWER(1+Q80,$A$28-D81+1)</f>
        <v>0</v>
      </c>
      <c r="S81" s="164">
        <f ca="1">NPV(Q81,K81:$K$244) + ($A$13+$A$14+$A$15)/POWER(1+Q81,$A$28-D81+1)</f>
        <v>0</v>
      </c>
      <c r="T81" s="45">
        <f t="shared" ca="1" si="30"/>
        <v>0</v>
      </c>
      <c r="U81" s="45">
        <f t="shared" ca="1" si="36"/>
        <v>0</v>
      </c>
      <c r="V81" s="45">
        <f t="shared" ca="1" si="37"/>
        <v>0</v>
      </c>
      <c r="W81" s="45">
        <f t="shared" ca="1" si="31"/>
        <v>0</v>
      </c>
      <c r="X81" s="25">
        <f t="shared" ca="1" si="20"/>
        <v>0</v>
      </c>
      <c r="Z81" s="28">
        <f t="shared" ca="1" si="38"/>
        <v>0</v>
      </c>
      <c r="AA81" s="233"/>
      <c r="AB81" s="45">
        <f t="shared" ca="1" si="32"/>
        <v>0</v>
      </c>
      <c r="AC81" s="45">
        <f t="shared" ca="1" si="21"/>
        <v>0</v>
      </c>
      <c r="AD81" s="25">
        <f t="shared" ca="1" si="22"/>
        <v>0</v>
      </c>
    </row>
    <row r="82" spans="4:30" x14ac:dyDescent="0.35">
      <c r="D82" s="20">
        <v>78</v>
      </c>
      <c r="E82" s="21">
        <f t="shared" ca="1" si="33"/>
        <v>28490</v>
      </c>
      <c r="F82" s="44">
        <f t="shared" ca="1" si="23"/>
        <v>28854</v>
      </c>
      <c r="G82" s="22" t="s">
        <v>119</v>
      </c>
      <c r="H82" s="44">
        <f t="shared" ca="1" si="34"/>
        <v>28490</v>
      </c>
      <c r="I82" s="45">
        <f t="shared" ca="1" si="24"/>
        <v>0</v>
      </c>
      <c r="J82" s="45">
        <f t="shared" ca="1" si="25"/>
        <v>0</v>
      </c>
      <c r="K82" s="45">
        <f t="shared" ca="1" si="26"/>
        <v>0</v>
      </c>
      <c r="L82" s="45"/>
      <c r="M82" s="45">
        <f t="shared" ca="1" si="35"/>
        <v>0</v>
      </c>
      <c r="N82" s="257">
        <f t="shared" ca="1" si="27"/>
        <v>0</v>
      </c>
      <c r="O82" s="23"/>
      <c r="P82" s="255">
        <f t="shared" ca="1" si="28"/>
        <v>0</v>
      </c>
      <c r="Q82" s="163">
        <f t="shared" ca="1" si="29"/>
        <v>0</v>
      </c>
      <c r="R82" s="164">
        <f ca="1">NPV(Q81,K82:$K$244) + ($A$13+$A$14+$A$15)/POWER(1+Q81,$A$28-D82+1)</f>
        <v>0</v>
      </c>
      <c r="S82" s="164">
        <f ca="1">NPV(Q82,K82:$K$244) + ($A$13+$A$14+$A$15)/POWER(1+Q82,$A$28-D82+1)</f>
        <v>0</v>
      </c>
      <c r="T82" s="45">
        <f t="shared" ca="1" si="30"/>
        <v>0</v>
      </c>
      <c r="U82" s="45">
        <f t="shared" ca="1" si="36"/>
        <v>0</v>
      </c>
      <c r="V82" s="45">
        <f t="shared" ca="1" si="37"/>
        <v>0</v>
      </c>
      <c r="W82" s="45">
        <f t="shared" ca="1" si="31"/>
        <v>0</v>
      </c>
      <c r="X82" s="25">
        <f t="shared" ca="1" si="20"/>
        <v>0</v>
      </c>
      <c r="Z82" s="28">
        <f t="shared" ca="1" si="38"/>
        <v>0</v>
      </c>
      <c r="AA82" s="233"/>
      <c r="AB82" s="45">
        <f t="shared" ca="1" si="32"/>
        <v>0</v>
      </c>
      <c r="AC82" s="45">
        <f t="shared" ca="1" si="21"/>
        <v>0</v>
      </c>
      <c r="AD82" s="25">
        <f t="shared" ca="1" si="22"/>
        <v>0</v>
      </c>
    </row>
    <row r="83" spans="4:30" x14ac:dyDescent="0.35">
      <c r="D83" s="20">
        <v>79</v>
      </c>
      <c r="E83" s="21">
        <f t="shared" ca="1" si="33"/>
        <v>28855</v>
      </c>
      <c r="F83" s="44">
        <f t="shared" ca="1" si="23"/>
        <v>29219</v>
      </c>
      <c r="G83" s="22" t="s">
        <v>119</v>
      </c>
      <c r="H83" s="44">
        <f t="shared" ca="1" si="34"/>
        <v>28855</v>
      </c>
      <c r="I83" s="45">
        <f t="shared" ca="1" si="24"/>
        <v>0</v>
      </c>
      <c r="J83" s="45">
        <f t="shared" ca="1" si="25"/>
        <v>0</v>
      </c>
      <c r="K83" s="45">
        <f t="shared" ca="1" si="26"/>
        <v>0</v>
      </c>
      <c r="L83" s="45"/>
      <c r="M83" s="45">
        <f t="shared" ca="1" si="35"/>
        <v>0</v>
      </c>
      <c r="N83" s="257">
        <f t="shared" ca="1" si="27"/>
        <v>0</v>
      </c>
      <c r="O83" s="23"/>
      <c r="P83" s="255">
        <f t="shared" ca="1" si="28"/>
        <v>0</v>
      </c>
      <c r="Q83" s="163">
        <f t="shared" ca="1" si="29"/>
        <v>0</v>
      </c>
      <c r="R83" s="164">
        <f ca="1">NPV(Q82,K83:$K$244) + ($A$13+$A$14+$A$15)/POWER(1+Q82,$A$28-D83+1)</f>
        <v>0</v>
      </c>
      <c r="S83" s="164">
        <f ca="1">NPV(Q83,K83:$K$244) + ($A$13+$A$14+$A$15)/POWER(1+Q83,$A$28-D83+1)</f>
        <v>0</v>
      </c>
      <c r="T83" s="45">
        <f t="shared" ca="1" si="30"/>
        <v>0</v>
      </c>
      <c r="U83" s="45">
        <f t="shared" ca="1" si="36"/>
        <v>0</v>
      </c>
      <c r="V83" s="45">
        <f t="shared" ca="1" si="37"/>
        <v>0</v>
      </c>
      <c r="W83" s="45">
        <f t="shared" ca="1" si="31"/>
        <v>0</v>
      </c>
      <c r="X83" s="25">
        <f t="shared" ca="1" si="20"/>
        <v>0</v>
      </c>
      <c r="Z83" s="28">
        <f t="shared" ca="1" si="38"/>
        <v>0</v>
      </c>
      <c r="AA83" s="233"/>
      <c r="AB83" s="45">
        <f t="shared" ca="1" si="32"/>
        <v>0</v>
      </c>
      <c r="AC83" s="45">
        <f t="shared" ca="1" si="21"/>
        <v>0</v>
      </c>
      <c r="AD83" s="25">
        <f t="shared" ca="1" si="22"/>
        <v>0</v>
      </c>
    </row>
    <row r="84" spans="4:30" x14ac:dyDescent="0.35">
      <c r="D84" s="20">
        <v>80</v>
      </c>
      <c r="E84" s="21">
        <f t="shared" ca="1" si="33"/>
        <v>29220</v>
      </c>
      <c r="F84" s="44">
        <f t="shared" ca="1" si="23"/>
        <v>29585</v>
      </c>
      <c r="G84" s="22" t="s">
        <v>119</v>
      </c>
      <c r="H84" s="44">
        <f t="shared" ca="1" si="34"/>
        <v>29220</v>
      </c>
      <c r="I84" s="45">
        <f t="shared" ca="1" si="24"/>
        <v>0</v>
      </c>
      <c r="J84" s="45">
        <f t="shared" ca="1" si="25"/>
        <v>0</v>
      </c>
      <c r="K84" s="45">
        <f t="shared" ca="1" si="26"/>
        <v>0</v>
      </c>
      <c r="L84" s="45"/>
      <c r="M84" s="45">
        <f t="shared" ca="1" si="35"/>
        <v>0</v>
      </c>
      <c r="N84" s="257">
        <f t="shared" ca="1" si="27"/>
        <v>0</v>
      </c>
      <c r="O84" s="23"/>
      <c r="P84" s="255">
        <f t="shared" ca="1" si="28"/>
        <v>0</v>
      </c>
      <c r="Q84" s="163">
        <f t="shared" ca="1" si="29"/>
        <v>0</v>
      </c>
      <c r="R84" s="164">
        <f ca="1">NPV(Q83,K84:$K$244) + ($A$13+$A$14+$A$15)/POWER(1+Q83,$A$28-D84+1)</f>
        <v>0</v>
      </c>
      <c r="S84" s="164">
        <f ca="1">NPV(Q84,K84:$K$244) + ($A$13+$A$14+$A$15)/POWER(1+Q84,$A$28-D84+1)</f>
        <v>0</v>
      </c>
      <c r="T84" s="45">
        <f t="shared" ca="1" si="30"/>
        <v>0</v>
      </c>
      <c r="U84" s="45">
        <f t="shared" ca="1" si="36"/>
        <v>0</v>
      </c>
      <c r="V84" s="45">
        <f t="shared" ca="1" si="37"/>
        <v>0</v>
      </c>
      <c r="W84" s="45">
        <f t="shared" ca="1" si="31"/>
        <v>0</v>
      </c>
      <c r="X84" s="25">
        <f t="shared" ca="1" si="20"/>
        <v>0</v>
      </c>
      <c r="Z84" s="28">
        <f t="shared" ca="1" si="38"/>
        <v>0</v>
      </c>
      <c r="AA84" s="233"/>
      <c r="AB84" s="45">
        <f t="shared" ca="1" si="32"/>
        <v>0</v>
      </c>
      <c r="AC84" s="45">
        <f t="shared" ca="1" si="21"/>
        <v>0</v>
      </c>
      <c r="AD84" s="25">
        <f t="shared" ca="1" si="22"/>
        <v>0</v>
      </c>
    </row>
    <row r="85" spans="4:30" x14ac:dyDescent="0.35">
      <c r="D85" s="20">
        <v>81</v>
      </c>
      <c r="E85" s="21">
        <f t="shared" ca="1" si="33"/>
        <v>29586</v>
      </c>
      <c r="F85" s="44">
        <f t="shared" ca="1" si="23"/>
        <v>29950</v>
      </c>
      <c r="G85" s="22" t="s">
        <v>119</v>
      </c>
      <c r="H85" s="44">
        <f t="shared" ca="1" si="34"/>
        <v>29586</v>
      </c>
      <c r="I85" s="45">
        <f t="shared" ca="1" si="24"/>
        <v>0</v>
      </c>
      <c r="J85" s="45">
        <f t="shared" ca="1" si="25"/>
        <v>0</v>
      </c>
      <c r="K85" s="45">
        <f t="shared" ca="1" si="26"/>
        <v>0</v>
      </c>
      <c r="L85" s="45"/>
      <c r="M85" s="45">
        <f t="shared" ca="1" si="35"/>
        <v>0</v>
      </c>
      <c r="N85" s="257">
        <f t="shared" ca="1" si="27"/>
        <v>0</v>
      </c>
      <c r="O85" s="23"/>
      <c r="P85" s="255">
        <f t="shared" ca="1" si="28"/>
        <v>0</v>
      </c>
      <c r="Q85" s="163">
        <f t="shared" ca="1" si="29"/>
        <v>0</v>
      </c>
      <c r="R85" s="164">
        <f ca="1">NPV(Q84,K85:$K$244) + ($A$13+$A$14+$A$15)/POWER(1+Q84,$A$28-D85+1)</f>
        <v>0</v>
      </c>
      <c r="S85" s="164">
        <f ca="1">NPV(Q85,K85:$K$244) + ($A$13+$A$14+$A$15)/POWER(1+Q85,$A$28-D85+1)</f>
        <v>0</v>
      </c>
      <c r="T85" s="45">
        <f t="shared" ca="1" si="30"/>
        <v>0</v>
      </c>
      <c r="U85" s="45">
        <f t="shared" ca="1" si="36"/>
        <v>0</v>
      </c>
      <c r="V85" s="45">
        <f t="shared" ca="1" si="37"/>
        <v>0</v>
      </c>
      <c r="W85" s="45">
        <f t="shared" ca="1" si="31"/>
        <v>0</v>
      </c>
      <c r="X85" s="25">
        <f t="shared" ca="1" si="20"/>
        <v>0</v>
      </c>
      <c r="Z85" s="28">
        <f t="shared" ca="1" si="38"/>
        <v>0</v>
      </c>
      <c r="AA85" s="233"/>
      <c r="AB85" s="45">
        <f t="shared" ca="1" si="32"/>
        <v>0</v>
      </c>
      <c r="AC85" s="45">
        <f t="shared" ca="1" si="21"/>
        <v>0</v>
      </c>
      <c r="AD85" s="25">
        <f t="shared" ca="1" si="22"/>
        <v>0</v>
      </c>
    </row>
    <row r="86" spans="4:30" x14ac:dyDescent="0.35">
      <c r="D86" s="20">
        <v>82</v>
      </c>
      <c r="E86" s="21">
        <f t="shared" ca="1" si="33"/>
        <v>29951</v>
      </c>
      <c r="F86" s="44">
        <f t="shared" ca="1" si="23"/>
        <v>30315</v>
      </c>
      <c r="G86" s="22" t="s">
        <v>119</v>
      </c>
      <c r="H86" s="44">
        <f t="shared" ca="1" si="34"/>
        <v>29951</v>
      </c>
      <c r="I86" s="45">
        <f t="shared" ca="1" si="24"/>
        <v>0</v>
      </c>
      <c r="J86" s="45">
        <f t="shared" ca="1" si="25"/>
        <v>0</v>
      </c>
      <c r="K86" s="45">
        <f t="shared" ca="1" si="26"/>
        <v>0</v>
      </c>
      <c r="L86" s="45"/>
      <c r="M86" s="45">
        <f t="shared" ca="1" si="35"/>
        <v>0</v>
      </c>
      <c r="N86" s="257">
        <f t="shared" ca="1" si="27"/>
        <v>0</v>
      </c>
      <c r="O86" s="23"/>
      <c r="P86" s="255">
        <f t="shared" ca="1" si="28"/>
        <v>0</v>
      </c>
      <c r="Q86" s="163">
        <f t="shared" ca="1" si="29"/>
        <v>0</v>
      </c>
      <c r="R86" s="164">
        <f ca="1">NPV(Q85,K86:$K$244) + ($A$13+$A$14+$A$15)/POWER(1+Q85,$A$28-D86+1)</f>
        <v>0</v>
      </c>
      <c r="S86" s="164">
        <f ca="1">NPV(Q86,K86:$K$244) + ($A$13+$A$14+$A$15)/POWER(1+Q86,$A$28-D86+1)</f>
        <v>0</v>
      </c>
      <c r="T86" s="45">
        <f t="shared" ca="1" si="30"/>
        <v>0</v>
      </c>
      <c r="U86" s="45">
        <f t="shared" ca="1" si="36"/>
        <v>0</v>
      </c>
      <c r="V86" s="45">
        <f t="shared" ca="1" si="37"/>
        <v>0</v>
      </c>
      <c r="W86" s="45">
        <f t="shared" ca="1" si="31"/>
        <v>0</v>
      </c>
      <c r="X86" s="25">
        <f t="shared" ca="1" si="20"/>
        <v>0</v>
      </c>
      <c r="Z86" s="28">
        <f t="shared" ca="1" si="38"/>
        <v>0</v>
      </c>
      <c r="AA86" s="233"/>
      <c r="AB86" s="45">
        <f t="shared" ca="1" si="32"/>
        <v>0</v>
      </c>
      <c r="AC86" s="45">
        <f t="shared" ca="1" si="21"/>
        <v>0</v>
      </c>
      <c r="AD86" s="25">
        <f t="shared" ca="1" si="22"/>
        <v>0</v>
      </c>
    </row>
    <row r="87" spans="4:30" x14ac:dyDescent="0.35">
      <c r="D87" s="20">
        <v>83</v>
      </c>
      <c r="E87" s="21">
        <f t="shared" ca="1" si="33"/>
        <v>30316</v>
      </c>
      <c r="F87" s="44">
        <f t="shared" ca="1" si="23"/>
        <v>30680</v>
      </c>
      <c r="G87" s="22" t="s">
        <v>119</v>
      </c>
      <c r="H87" s="44">
        <f t="shared" ca="1" si="34"/>
        <v>30316</v>
      </c>
      <c r="I87" s="45">
        <f t="shared" ca="1" si="24"/>
        <v>0</v>
      </c>
      <c r="J87" s="45">
        <f t="shared" ca="1" si="25"/>
        <v>0</v>
      </c>
      <c r="K87" s="45">
        <f t="shared" ca="1" si="26"/>
        <v>0</v>
      </c>
      <c r="L87" s="45"/>
      <c r="M87" s="45">
        <f t="shared" ca="1" si="35"/>
        <v>0</v>
      </c>
      <c r="N87" s="257">
        <f t="shared" ca="1" si="27"/>
        <v>0</v>
      </c>
      <c r="O87" s="23"/>
      <c r="P87" s="255">
        <f t="shared" ca="1" si="28"/>
        <v>0</v>
      </c>
      <c r="Q87" s="163">
        <f t="shared" ca="1" si="29"/>
        <v>0</v>
      </c>
      <c r="R87" s="164">
        <f ca="1">NPV(Q86,K87:$K$244) + ($A$13+$A$14+$A$15)/POWER(1+Q86,$A$28-D87+1)</f>
        <v>0</v>
      </c>
      <c r="S87" s="164">
        <f ca="1">NPV(Q87,K87:$K$244) + ($A$13+$A$14+$A$15)/POWER(1+Q87,$A$28-D87+1)</f>
        <v>0</v>
      </c>
      <c r="T87" s="45">
        <f t="shared" ca="1" si="30"/>
        <v>0</v>
      </c>
      <c r="U87" s="45">
        <f t="shared" ca="1" si="36"/>
        <v>0</v>
      </c>
      <c r="V87" s="45">
        <f t="shared" ca="1" si="37"/>
        <v>0</v>
      </c>
      <c r="W87" s="45">
        <f t="shared" ca="1" si="31"/>
        <v>0</v>
      </c>
      <c r="X87" s="25">
        <f t="shared" ca="1" si="20"/>
        <v>0</v>
      </c>
      <c r="Z87" s="28">
        <f t="shared" ca="1" si="38"/>
        <v>0</v>
      </c>
      <c r="AA87" s="233"/>
      <c r="AB87" s="45">
        <f t="shared" ca="1" si="32"/>
        <v>0</v>
      </c>
      <c r="AC87" s="45">
        <f t="shared" ca="1" si="21"/>
        <v>0</v>
      </c>
      <c r="AD87" s="25">
        <f t="shared" ca="1" si="22"/>
        <v>0</v>
      </c>
    </row>
    <row r="88" spans="4:30" x14ac:dyDescent="0.35">
      <c r="D88" s="20">
        <v>84</v>
      </c>
      <c r="E88" s="21">
        <f t="shared" ca="1" si="33"/>
        <v>30681</v>
      </c>
      <c r="F88" s="44">
        <f t="shared" ca="1" si="23"/>
        <v>31046</v>
      </c>
      <c r="G88" s="22" t="s">
        <v>119</v>
      </c>
      <c r="H88" s="44">
        <f t="shared" ca="1" si="34"/>
        <v>30681</v>
      </c>
      <c r="I88" s="45">
        <f t="shared" ca="1" si="24"/>
        <v>0</v>
      </c>
      <c r="J88" s="45">
        <f t="shared" ca="1" si="25"/>
        <v>0</v>
      </c>
      <c r="K88" s="45">
        <f t="shared" ca="1" si="26"/>
        <v>0</v>
      </c>
      <c r="L88" s="45"/>
      <c r="M88" s="45">
        <f t="shared" ca="1" si="35"/>
        <v>0</v>
      </c>
      <c r="N88" s="257">
        <f t="shared" ca="1" si="27"/>
        <v>0</v>
      </c>
      <c r="O88" s="23"/>
      <c r="P88" s="255">
        <f t="shared" ca="1" si="28"/>
        <v>0</v>
      </c>
      <c r="Q88" s="163">
        <f t="shared" ca="1" si="29"/>
        <v>0</v>
      </c>
      <c r="R88" s="164">
        <f ca="1">NPV(Q87,K88:$K$244) + ($A$13+$A$14+$A$15)/POWER(1+Q87,$A$28-D88+1)</f>
        <v>0</v>
      </c>
      <c r="S88" s="164">
        <f ca="1">NPV(Q88,K88:$K$244) + ($A$13+$A$14+$A$15)/POWER(1+Q88,$A$28-D88+1)</f>
        <v>0</v>
      </c>
      <c r="T88" s="45">
        <f t="shared" ca="1" si="30"/>
        <v>0</v>
      </c>
      <c r="U88" s="45">
        <f t="shared" ca="1" si="36"/>
        <v>0</v>
      </c>
      <c r="V88" s="45">
        <f t="shared" ca="1" si="37"/>
        <v>0</v>
      </c>
      <c r="W88" s="45">
        <f t="shared" ca="1" si="31"/>
        <v>0</v>
      </c>
      <c r="X88" s="25">
        <f t="shared" ca="1" si="20"/>
        <v>0</v>
      </c>
      <c r="Z88" s="28">
        <f t="shared" ca="1" si="38"/>
        <v>0</v>
      </c>
      <c r="AA88" s="233"/>
      <c r="AB88" s="45">
        <f t="shared" ca="1" si="32"/>
        <v>0</v>
      </c>
      <c r="AC88" s="45">
        <f t="shared" ca="1" si="21"/>
        <v>0</v>
      </c>
      <c r="AD88" s="25">
        <f t="shared" ca="1" si="22"/>
        <v>0</v>
      </c>
    </row>
    <row r="89" spans="4:30" x14ac:dyDescent="0.35">
      <c r="D89" s="20">
        <v>85</v>
      </c>
      <c r="E89" s="21">
        <f t="shared" ca="1" si="33"/>
        <v>31047</v>
      </c>
      <c r="F89" s="44">
        <f t="shared" ca="1" si="23"/>
        <v>31411</v>
      </c>
      <c r="G89" s="22" t="s">
        <v>119</v>
      </c>
      <c r="H89" s="44">
        <f t="shared" ca="1" si="34"/>
        <v>31047</v>
      </c>
      <c r="I89" s="45">
        <f t="shared" ca="1" si="24"/>
        <v>0</v>
      </c>
      <c r="J89" s="45">
        <f t="shared" ca="1" si="25"/>
        <v>0</v>
      </c>
      <c r="K89" s="45">
        <f t="shared" ca="1" si="26"/>
        <v>0</v>
      </c>
      <c r="L89" s="45"/>
      <c r="M89" s="45">
        <f t="shared" ca="1" si="35"/>
        <v>0</v>
      </c>
      <c r="N89" s="257">
        <f t="shared" ca="1" si="27"/>
        <v>0</v>
      </c>
      <c r="O89" s="23"/>
      <c r="P89" s="255">
        <f t="shared" ca="1" si="28"/>
        <v>0</v>
      </c>
      <c r="Q89" s="163">
        <f t="shared" ca="1" si="29"/>
        <v>0</v>
      </c>
      <c r="R89" s="164">
        <f ca="1">NPV(Q88,K89:$K$244) + ($A$13+$A$14+$A$15)/POWER(1+Q88,$A$28-D89+1)</f>
        <v>0</v>
      </c>
      <c r="S89" s="164">
        <f ca="1">NPV(Q89,K89:$K$244) + ($A$13+$A$14+$A$15)/POWER(1+Q89,$A$28-D89+1)</f>
        <v>0</v>
      </c>
      <c r="T89" s="45">
        <f t="shared" ca="1" si="30"/>
        <v>0</v>
      </c>
      <c r="U89" s="45">
        <f t="shared" ca="1" si="36"/>
        <v>0</v>
      </c>
      <c r="V89" s="45">
        <f t="shared" ca="1" si="37"/>
        <v>0</v>
      </c>
      <c r="W89" s="45">
        <f t="shared" ca="1" si="31"/>
        <v>0</v>
      </c>
      <c r="X89" s="25">
        <f t="shared" ca="1" si="20"/>
        <v>0</v>
      </c>
      <c r="Z89" s="28">
        <f t="shared" ca="1" si="38"/>
        <v>0</v>
      </c>
      <c r="AA89" s="233"/>
      <c r="AB89" s="45">
        <f t="shared" ca="1" si="32"/>
        <v>0</v>
      </c>
      <c r="AC89" s="45">
        <f t="shared" ca="1" si="21"/>
        <v>0</v>
      </c>
      <c r="AD89" s="25">
        <f t="shared" ca="1" si="22"/>
        <v>0</v>
      </c>
    </row>
    <row r="90" spans="4:30" x14ac:dyDescent="0.35">
      <c r="D90" s="20">
        <v>86</v>
      </c>
      <c r="E90" s="21">
        <f t="shared" ca="1" si="33"/>
        <v>31412</v>
      </c>
      <c r="F90" s="44">
        <f t="shared" ca="1" si="23"/>
        <v>31776</v>
      </c>
      <c r="G90" s="22" t="s">
        <v>119</v>
      </c>
      <c r="H90" s="44">
        <f t="shared" ca="1" si="34"/>
        <v>31412</v>
      </c>
      <c r="I90" s="45">
        <f t="shared" ca="1" si="24"/>
        <v>0</v>
      </c>
      <c r="J90" s="45">
        <f t="shared" ca="1" si="25"/>
        <v>0</v>
      </c>
      <c r="K90" s="45">
        <f t="shared" ca="1" si="26"/>
        <v>0</v>
      </c>
      <c r="L90" s="45"/>
      <c r="M90" s="45">
        <f t="shared" ca="1" si="35"/>
        <v>0</v>
      </c>
      <c r="N90" s="257">
        <f t="shared" ca="1" si="27"/>
        <v>0</v>
      </c>
      <c r="O90" s="23"/>
      <c r="P90" s="255">
        <f t="shared" ca="1" si="28"/>
        <v>0</v>
      </c>
      <c r="Q90" s="163">
        <f t="shared" ca="1" si="29"/>
        <v>0</v>
      </c>
      <c r="R90" s="164">
        <f ca="1">NPV(Q89,K90:$K$244) + ($A$13+$A$14+$A$15)/POWER(1+Q89,$A$28-D90+1)</f>
        <v>0</v>
      </c>
      <c r="S90" s="164">
        <f ca="1">NPV(Q90,K90:$K$244) + ($A$13+$A$14+$A$15)/POWER(1+Q90,$A$28-D90+1)</f>
        <v>0</v>
      </c>
      <c r="T90" s="45">
        <f t="shared" ca="1" si="30"/>
        <v>0</v>
      </c>
      <c r="U90" s="45">
        <f t="shared" ca="1" si="36"/>
        <v>0</v>
      </c>
      <c r="V90" s="45">
        <f t="shared" ca="1" si="37"/>
        <v>0</v>
      </c>
      <c r="W90" s="45">
        <f t="shared" ca="1" si="31"/>
        <v>0</v>
      </c>
      <c r="X90" s="25">
        <f t="shared" ca="1" si="20"/>
        <v>0</v>
      </c>
      <c r="Z90" s="28">
        <f t="shared" ca="1" si="38"/>
        <v>0</v>
      </c>
      <c r="AA90" s="233"/>
      <c r="AB90" s="45">
        <f t="shared" ca="1" si="32"/>
        <v>0</v>
      </c>
      <c r="AC90" s="45">
        <f t="shared" ca="1" si="21"/>
        <v>0</v>
      </c>
      <c r="AD90" s="25">
        <f t="shared" ca="1" si="22"/>
        <v>0</v>
      </c>
    </row>
    <row r="91" spans="4:30" x14ac:dyDescent="0.35">
      <c r="D91" s="20">
        <v>87</v>
      </c>
      <c r="E91" s="21">
        <f t="shared" ca="1" si="33"/>
        <v>31777</v>
      </c>
      <c r="F91" s="44">
        <f t="shared" ca="1" si="23"/>
        <v>32141</v>
      </c>
      <c r="G91" s="22" t="s">
        <v>119</v>
      </c>
      <c r="H91" s="44">
        <f t="shared" ca="1" si="34"/>
        <v>31777</v>
      </c>
      <c r="I91" s="45">
        <f t="shared" ca="1" si="24"/>
        <v>0</v>
      </c>
      <c r="J91" s="45">
        <f t="shared" ca="1" si="25"/>
        <v>0</v>
      </c>
      <c r="K91" s="45">
        <f t="shared" ca="1" si="26"/>
        <v>0</v>
      </c>
      <c r="L91" s="45"/>
      <c r="M91" s="45">
        <f t="shared" ca="1" si="35"/>
        <v>0</v>
      </c>
      <c r="N91" s="257">
        <f t="shared" ca="1" si="27"/>
        <v>0</v>
      </c>
      <c r="O91" s="23"/>
      <c r="P91" s="255">
        <f t="shared" ca="1" si="28"/>
        <v>0</v>
      </c>
      <c r="Q91" s="163">
        <f t="shared" ca="1" si="29"/>
        <v>0</v>
      </c>
      <c r="R91" s="164">
        <f ca="1">NPV(Q90,K91:$K$244) + ($A$13+$A$14+$A$15)/POWER(1+Q90,$A$28-D91+1)</f>
        <v>0</v>
      </c>
      <c r="S91" s="164">
        <f ca="1">NPV(Q91,K91:$K$244) + ($A$13+$A$14+$A$15)/POWER(1+Q91,$A$28-D91+1)</f>
        <v>0</v>
      </c>
      <c r="T91" s="45">
        <f t="shared" ca="1" si="30"/>
        <v>0</v>
      </c>
      <c r="U91" s="45">
        <f t="shared" ca="1" si="36"/>
        <v>0</v>
      </c>
      <c r="V91" s="45">
        <f t="shared" ca="1" si="37"/>
        <v>0</v>
      </c>
      <c r="W91" s="45">
        <f t="shared" ca="1" si="31"/>
        <v>0</v>
      </c>
      <c r="X91" s="25">
        <f t="shared" ca="1" si="20"/>
        <v>0</v>
      </c>
      <c r="Z91" s="28">
        <f t="shared" ca="1" si="38"/>
        <v>0</v>
      </c>
      <c r="AA91" s="233"/>
      <c r="AB91" s="45">
        <f t="shared" ca="1" si="32"/>
        <v>0</v>
      </c>
      <c r="AC91" s="45">
        <f t="shared" ca="1" si="21"/>
        <v>0</v>
      </c>
      <c r="AD91" s="25">
        <f t="shared" ca="1" si="22"/>
        <v>0</v>
      </c>
    </row>
    <row r="92" spans="4:30" x14ac:dyDescent="0.35">
      <c r="D92" s="20">
        <v>88</v>
      </c>
      <c r="E92" s="21">
        <f t="shared" ca="1" si="33"/>
        <v>32142</v>
      </c>
      <c r="F92" s="44">
        <f t="shared" ca="1" si="23"/>
        <v>32507</v>
      </c>
      <c r="G92" s="22" t="s">
        <v>119</v>
      </c>
      <c r="H92" s="44">
        <f t="shared" ca="1" si="34"/>
        <v>32142</v>
      </c>
      <c r="I92" s="45">
        <f t="shared" ca="1" si="24"/>
        <v>0</v>
      </c>
      <c r="J92" s="45">
        <f t="shared" ca="1" si="25"/>
        <v>0</v>
      </c>
      <c r="K92" s="45">
        <f t="shared" ca="1" si="26"/>
        <v>0</v>
      </c>
      <c r="L92" s="45"/>
      <c r="M92" s="45">
        <f t="shared" ca="1" si="35"/>
        <v>0</v>
      </c>
      <c r="N92" s="257">
        <f t="shared" ca="1" si="27"/>
        <v>0</v>
      </c>
      <c r="O92" s="23"/>
      <c r="P92" s="255">
        <f t="shared" ca="1" si="28"/>
        <v>0</v>
      </c>
      <c r="Q92" s="163">
        <f t="shared" ca="1" si="29"/>
        <v>0</v>
      </c>
      <c r="R92" s="164">
        <f ca="1">NPV(Q91,K92:$K$244) + ($A$13+$A$14+$A$15)/POWER(1+Q91,$A$28-D92+1)</f>
        <v>0</v>
      </c>
      <c r="S92" s="164">
        <f ca="1">NPV(Q92,K92:$K$244) + ($A$13+$A$14+$A$15)/POWER(1+Q92,$A$28-D92+1)</f>
        <v>0</v>
      </c>
      <c r="T92" s="45">
        <f t="shared" ca="1" si="30"/>
        <v>0</v>
      </c>
      <c r="U92" s="45">
        <f t="shared" ca="1" si="36"/>
        <v>0</v>
      </c>
      <c r="V92" s="45">
        <f t="shared" ca="1" si="37"/>
        <v>0</v>
      </c>
      <c r="W92" s="45">
        <f t="shared" ca="1" si="31"/>
        <v>0</v>
      </c>
      <c r="X92" s="25">
        <f t="shared" ca="1" si="20"/>
        <v>0</v>
      </c>
      <c r="Z92" s="28">
        <f t="shared" ca="1" si="38"/>
        <v>0</v>
      </c>
      <c r="AA92" s="233"/>
      <c r="AB92" s="45">
        <f t="shared" ca="1" si="32"/>
        <v>0</v>
      </c>
      <c r="AC92" s="45">
        <f t="shared" ca="1" si="21"/>
        <v>0</v>
      </c>
      <c r="AD92" s="25">
        <f t="shared" ca="1" si="22"/>
        <v>0</v>
      </c>
    </row>
    <row r="93" spans="4:30" x14ac:dyDescent="0.35">
      <c r="D93" s="20">
        <v>89</v>
      </c>
      <c r="E93" s="21">
        <f t="shared" ca="1" si="33"/>
        <v>32508</v>
      </c>
      <c r="F93" s="44">
        <f t="shared" ca="1" si="23"/>
        <v>32872</v>
      </c>
      <c r="G93" s="22" t="s">
        <v>119</v>
      </c>
      <c r="H93" s="44">
        <f t="shared" ca="1" si="34"/>
        <v>32508</v>
      </c>
      <c r="I93" s="45">
        <f t="shared" ca="1" si="24"/>
        <v>0</v>
      </c>
      <c r="J93" s="45">
        <f t="shared" ca="1" si="25"/>
        <v>0</v>
      </c>
      <c r="K93" s="45">
        <f t="shared" ca="1" si="26"/>
        <v>0</v>
      </c>
      <c r="L93" s="45"/>
      <c r="M93" s="45">
        <f t="shared" ca="1" si="35"/>
        <v>0</v>
      </c>
      <c r="N93" s="257">
        <f t="shared" ca="1" si="27"/>
        <v>0</v>
      </c>
      <c r="O93" s="23"/>
      <c r="P93" s="255">
        <f t="shared" ca="1" si="28"/>
        <v>0</v>
      </c>
      <c r="Q93" s="163">
        <f t="shared" ca="1" si="29"/>
        <v>0</v>
      </c>
      <c r="R93" s="164">
        <f ca="1">NPV(Q92,K93:$K$244) + ($A$13+$A$14+$A$15)/POWER(1+Q92,$A$28-D93+1)</f>
        <v>0</v>
      </c>
      <c r="S93" s="164">
        <f ca="1">NPV(Q93,K93:$K$244) + ($A$13+$A$14+$A$15)/POWER(1+Q93,$A$28-D93+1)</f>
        <v>0</v>
      </c>
      <c r="T93" s="45">
        <f t="shared" ca="1" si="30"/>
        <v>0</v>
      </c>
      <c r="U93" s="45">
        <f t="shared" ca="1" si="36"/>
        <v>0</v>
      </c>
      <c r="V93" s="45">
        <f t="shared" ca="1" si="37"/>
        <v>0</v>
      </c>
      <c r="W93" s="45">
        <f t="shared" ca="1" si="31"/>
        <v>0</v>
      </c>
      <c r="X93" s="25">
        <f t="shared" ca="1" si="20"/>
        <v>0</v>
      </c>
      <c r="Z93" s="28">
        <f t="shared" ca="1" si="38"/>
        <v>0</v>
      </c>
      <c r="AA93" s="233"/>
      <c r="AB93" s="45">
        <f t="shared" ca="1" si="32"/>
        <v>0</v>
      </c>
      <c r="AC93" s="45">
        <f t="shared" ca="1" si="21"/>
        <v>0</v>
      </c>
      <c r="AD93" s="25">
        <f t="shared" ca="1" si="22"/>
        <v>0</v>
      </c>
    </row>
    <row r="94" spans="4:30" x14ac:dyDescent="0.35">
      <c r="D94" s="20">
        <v>90</v>
      </c>
      <c r="E94" s="21">
        <f t="shared" ca="1" si="33"/>
        <v>32873</v>
      </c>
      <c r="F94" s="44">
        <f t="shared" ca="1" si="23"/>
        <v>33237</v>
      </c>
      <c r="G94" s="22" t="s">
        <v>119</v>
      </c>
      <c r="H94" s="44">
        <f t="shared" ca="1" si="34"/>
        <v>32873</v>
      </c>
      <c r="I94" s="45">
        <f t="shared" ca="1" si="24"/>
        <v>0</v>
      </c>
      <c r="J94" s="45">
        <f t="shared" ca="1" si="25"/>
        <v>0</v>
      </c>
      <c r="K94" s="45">
        <f t="shared" ca="1" si="26"/>
        <v>0</v>
      </c>
      <c r="L94" s="45"/>
      <c r="M94" s="45">
        <f t="shared" ca="1" si="35"/>
        <v>0</v>
      </c>
      <c r="N94" s="257">
        <f t="shared" ca="1" si="27"/>
        <v>0</v>
      </c>
      <c r="O94" s="23"/>
      <c r="P94" s="255">
        <f t="shared" ca="1" si="28"/>
        <v>0</v>
      </c>
      <c r="Q94" s="163">
        <f t="shared" ca="1" si="29"/>
        <v>0</v>
      </c>
      <c r="R94" s="164">
        <f ca="1">NPV(Q93,K94:$K$244) + ($A$13+$A$14+$A$15)/POWER(1+Q93,$A$28-D94+1)</f>
        <v>0</v>
      </c>
      <c r="S94" s="164">
        <f ca="1">NPV(Q94,K94:$K$244) + ($A$13+$A$14+$A$15)/POWER(1+Q94,$A$28-D94+1)</f>
        <v>0</v>
      </c>
      <c r="T94" s="45">
        <f t="shared" ca="1" si="30"/>
        <v>0</v>
      </c>
      <c r="U94" s="45">
        <f t="shared" ca="1" si="36"/>
        <v>0</v>
      </c>
      <c r="V94" s="45">
        <f t="shared" ca="1" si="37"/>
        <v>0</v>
      </c>
      <c r="W94" s="45">
        <f t="shared" ca="1" si="31"/>
        <v>0</v>
      </c>
      <c r="X94" s="25">
        <f t="shared" ca="1" si="20"/>
        <v>0</v>
      </c>
      <c r="Z94" s="28">
        <f t="shared" ca="1" si="38"/>
        <v>0</v>
      </c>
      <c r="AA94" s="233"/>
      <c r="AB94" s="45">
        <f t="shared" ca="1" si="32"/>
        <v>0</v>
      </c>
      <c r="AC94" s="45">
        <f t="shared" ca="1" si="21"/>
        <v>0</v>
      </c>
      <c r="AD94" s="25">
        <f t="shared" ca="1" si="22"/>
        <v>0</v>
      </c>
    </row>
    <row r="95" spans="4:30" x14ac:dyDescent="0.35">
      <c r="D95" s="20">
        <v>91</v>
      </c>
      <c r="E95" s="21">
        <f t="shared" ca="1" si="33"/>
        <v>33238</v>
      </c>
      <c r="F95" s="44">
        <f t="shared" ca="1" si="23"/>
        <v>33602</v>
      </c>
      <c r="G95" s="22" t="s">
        <v>119</v>
      </c>
      <c r="H95" s="44">
        <f t="shared" ca="1" si="34"/>
        <v>33238</v>
      </c>
      <c r="I95" s="45">
        <f t="shared" ca="1" si="24"/>
        <v>0</v>
      </c>
      <c r="J95" s="45">
        <f t="shared" ca="1" si="25"/>
        <v>0</v>
      </c>
      <c r="K95" s="45">
        <f t="shared" ca="1" si="26"/>
        <v>0</v>
      </c>
      <c r="L95" s="45"/>
      <c r="M95" s="45">
        <f t="shared" ca="1" si="35"/>
        <v>0</v>
      </c>
      <c r="N95" s="257">
        <f t="shared" ca="1" si="27"/>
        <v>0</v>
      </c>
      <c r="O95" s="23"/>
      <c r="P95" s="255">
        <f t="shared" ca="1" si="28"/>
        <v>0</v>
      </c>
      <c r="Q95" s="163">
        <f t="shared" ca="1" si="29"/>
        <v>0</v>
      </c>
      <c r="R95" s="164">
        <f ca="1">NPV(Q94,K95:$K$244) + ($A$13+$A$14+$A$15)/POWER(1+Q94,$A$28-D95+1)</f>
        <v>0</v>
      </c>
      <c r="S95" s="164">
        <f ca="1">NPV(Q95,K95:$K$244) + ($A$13+$A$14+$A$15)/POWER(1+Q95,$A$28-D95+1)</f>
        <v>0</v>
      </c>
      <c r="T95" s="45">
        <f t="shared" ca="1" si="30"/>
        <v>0</v>
      </c>
      <c r="U95" s="45">
        <f t="shared" ca="1" si="36"/>
        <v>0</v>
      </c>
      <c r="V95" s="45">
        <f t="shared" ca="1" si="37"/>
        <v>0</v>
      </c>
      <c r="W95" s="45">
        <f t="shared" ca="1" si="31"/>
        <v>0</v>
      </c>
      <c r="X95" s="25">
        <f t="shared" ca="1" si="20"/>
        <v>0</v>
      </c>
      <c r="Z95" s="28">
        <f t="shared" ca="1" si="38"/>
        <v>0</v>
      </c>
      <c r="AA95" s="233"/>
      <c r="AB95" s="45">
        <f t="shared" ca="1" si="32"/>
        <v>0</v>
      </c>
      <c r="AC95" s="45">
        <f t="shared" ca="1" si="21"/>
        <v>0</v>
      </c>
      <c r="AD95" s="25">
        <f t="shared" ca="1" si="22"/>
        <v>0</v>
      </c>
    </row>
    <row r="96" spans="4:30" x14ac:dyDescent="0.35">
      <c r="D96" s="20">
        <v>92</v>
      </c>
      <c r="E96" s="21">
        <f t="shared" ca="1" si="33"/>
        <v>33603</v>
      </c>
      <c r="F96" s="44">
        <f t="shared" ca="1" si="23"/>
        <v>33968</v>
      </c>
      <c r="G96" s="22" t="s">
        <v>119</v>
      </c>
      <c r="H96" s="44">
        <f t="shared" ca="1" si="34"/>
        <v>33603</v>
      </c>
      <c r="I96" s="45">
        <f t="shared" ca="1" si="24"/>
        <v>0</v>
      </c>
      <c r="J96" s="45">
        <f t="shared" ca="1" si="25"/>
        <v>0</v>
      </c>
      <c r="K96" s="45">
        <f t="shared" ca="1" si="26"/>
        <v>0</v>
      </c>
      <c r="L96" s="45"/>
      <c r="M96" s="45">
        <f t="shared" ca="1" si="35"/>
        <v>0</v>
      </c>
      <c r="N96" s="257">
        <f t="shared" ca="1" si="27"/>
        <v>0</v>
      </c>
      <c r="O96" s="23"/>
      <c r="P96" s="255">
        <f t="shared" ca="1" si="28"/>
        <v>0</v>
      </c>
      <c r="Q96" s="163">
        <f t="shared" ca="1" si="29"/>
        <v>0</v>
      </c>
      <c r="R96" s="164">
        <f ca="1">NPV(Q95,K96:$K$244) + ($A$13+$A$14+$A$15)/POWER(1+Q95,$A$28-D96+1)</f>
        <v>0</v>
      </c>
      <c r="S96" s="164">
        <f ca="1">NPV(Q96,K96:$K$244) + ($A$13+$A$14+$A$15)/POWER(1+Q96,$A$28-D96+1)</f>
        <v>0</v>
      </c>
      <c r="T96" s="45">
        <f t="shared" ca="1" si="30"/>
        <v>0</v>
      </c>
      <c r="U96" s="45">
        <f t="shared" ca="1" si="36"/>
        <v>0</v>
      </c>
      <c r="V96" s="45">
        <f t="shared" ca="1" si="37"/>
        <v>0</v>
      </c>
      <c r="W96" s="45">
        <f t="shared" ca="1" si="31"/>
        <v>0</v>
      </c>
      <c r="X96" s="25">
        <f t="shared" ca="1" si="20"/>
        <v>0</v>
      </c>
      <c r="Z96" s="28">
        <f t="shared" ca="1" si="38"/>
        <v>0</v>
      </c>
      <c r="AA96" s="233"/>
      <c r="AB96" s="45">
        <f t="shared" ca="1" si="32"/>
        <v>0</v>
      </c>
      <c r="AC96" s="45">
        <f t="shared" ca="1" si="21"/>
        <v>0</v>
      </c>
      <c r="AD96" s="25">
        <f t="shared" ca="1" si="22"/>
        <v>0</v>
      </c>
    </row>
    <row r="97" spans="4:30" x14ac:dyDescent="0.35">
      <c r="D97" s="20">
        <v>93</v>
      </c>
      <c r="E97" s="21">
        <f t="shared" ca="1" si="33"/>
        <v>33969</v>
      </c>
      <c r="F97" s="44">
        <f t="shared" ca="1" si="23"/>
        <v>34333</v>
      </c>
      <c r="G97" s="22" t="s">
        <v>119</v>
      </c>
      <c r="H97" s="44">
        <f t="shared" ca="1" si="34"/>
        <v>33969</v>
      </c>
      <c r="I97" s="45">
        <f t="shared" ca="1" si="24"/>
        <v>0</v>
      </c>
      <c r="J97" s="45">
        <f t="shared" ca="1" si="25"/>
        <v>0</v>
      </c>
      <c r="K97" s="45">
        <f t="shared" ca="1" si="26"/>
        <v>0</v>
      </c>
      <c r="L97" s="45"/>
      <c r="M97" s="45">
        <f t="shared" ca="1" si="35"/>
        <v>0</v>
      </c>
      <c r="N97" s="257">
        <f t="shared" ca="1" si="27"/>
        <v>0</v>
      </c>
      <c r="O97" s="23"/>
      <c r="P97" s="255">
        <f t="shared" ca="1" si="28"/>
        <v>0</v>
      </c>
      <c r="Q97" s="163">
        <f t="shared" ca="1" si="29"/>
        <v>0</v>
      </c>
      <c r="R97" s="164">
        <f ca="1">NPV(Q96,K97:$K$244) + ($A$13+$A$14+$A$15)/POWER(1+Q96,$A$28-D97+1)</f>
        <v>0</v>
      </c>
      <c r="S97" s="164">
        <f ca="1">NPV(Q97,K97:$K$244) + ($A$13+$A$14+$A$15)/POWER(1+Q97,$A$28-D97+1)</f>
        <v>0</v>
      </c>
      <c r="T97" s="45">
        <f t="shared" ca="1" si="30"/>
        <v>0</v>
      </c>
      <c r="U97" s="45">
        <f t="shared" ca="1" si="36"/>
        <v>0</v>
      </c>
      <c r="V97" s="45">
        <f t="shared" ca="1" si="37"/>
        <v>0</v>
      </c>
      <c r="W97" s="45">
        <f t="shared" ca="1" si="31"/>
        <v>0</v>
      </c>
      <c r="X97" s="25">
        <f t="shared" ca="1" si="20"/>
        <v>0</v>
      </c>
      <c r="Z97" s="28">
        <f t="shared" ca="1" si="38"/>
        <v>0</v>
      </c>
      <c r="AA97" s="233"/>
      <c r="AB97" s="45">
        <f t="shared" ca="1" si="32"/>
        <v>0</v>
      </c>
      <c r="AC97" s="45">
        <f t="shared" ca="1" si="21"/>
        <v>0</v>
      </c>
      <c r="AD97" s="25">
        <f t="shared" ca="1" si="22"/>
        <v>0</v>
      </c>
    </row>
    <row r="98" spans="4:30" x14ac:dyDescent="0.35">
      <c r="D98" s="20">
        <v>94</v>
      </c>
      <c r="E98" s="21">
        <f t="shared" ca="1" si="33"/>
        <v>34334</v>
      </c>
      <c r="F98" s="44">
        <f t="shared" ca="1" si="23"/>
        <v>34698</v>
      </c>
      <c r="G98" s="22" t="s">
        <v>119</v>
      </c>
      <c r="H98" s="44">
        <f t="shared" ca="1" si="34"/>
        <v>34334</v>
      </c>
      <c r="I98" s="45">
        <f t="shared" ca="1" si="24"/>
        <v>0</v>
      </c>
      <c r="J98" s="45">
        <f t="shared" ca="1" si="25"/>
        <v>0</v>
      </c>
      <c r="K98" s="45">
        <f t="shared" ca="1" si="26"/>
        <v>0</v>
      </c>
      <c r="L98" s="45"/>
      <c r="M98" s="45">
        <f t="shared" ca="1" si="35"/>
        <v>0</v>
      </c>
      <c r="N98" s="257">
        <f t="shared" ca="1" si="27"/>
        <v>0</v>
      </c>
      <c r="O98" s="23"/>
      <c r="P98" s="255">
        <f t="shared" ca="1" si="28"/>
        <v>0</v>
      </c>
      <c r="Q98" s="163">
        <f t="shared" ca="1" si="29"/>
        <v>0</v>
      </c>
      <c r="R98" s="164">
        <f ca="1">NPV(Q97,K98:$K$244) + ($A$13+$A$14+$A$15)/POWER(1+Q97,$A$28-D98+1)</f>
        <v>0</v>
      </c>
      <c r="S98" s="164">
        <f ca="1">NPV(Q98,K98:$K$244) + ($A$13+$A$14+$A$15)/POWER(1+Q98,$A$28-D98+1)</f>
        <v>0</v>
      </c>
      <c r="T98" s="45">
        <f t="shared" ca="1" si="30"/>
        <v>0</v>
      </c>
      <c r="U98" s="45">
        <f t="shared" ca="1" si="36"/>
        <v>0</v>
      </c>
      <c r="V98" s="45">
        <f t="shared" ca="1" si="37"/>
        <v>0</v>
      </c>
      <c r="W98" s="45">
        <f t="shared" ca="1" si="31"/>
        <v>0</v>
      </c>
      <c r="X98" s="25">
        <f t="shared" ca="1" si="20"/>
        <v>0</v>
      </c>
      <c r="Z98" s="28">
        <f t="shared" ca="1" si="38"/>
        <v>0</v>
      </c>
      <c r="AA98" s="233"/>
      <c r="AB98" s="45">
        <f t="shared" ca="1" si="32"/>
        <v>0</v>
      </c>
      <c r="AC98" s="45">
        <f t="shared" ca="1" si="21"/>
        <v>0</v>
      </c>
      <c r="AD98" s="25">
        <f t="shared" ca="1" si="22"/>
        <v>0</v>
      </c>
    </row>
    <row r="99" spans="4:30" x14ac:dyDescent="0.35">
      <c r="D99" s="20">
        <v>95</v>
      </c>
      <c r="E99" s="21">
        <f t="shared" ca="1" si="33"/>
        <v>34699</v>
      </c>
      <c r="F99" s="44">
        <f t="shared" ca="1" si="23"/>
        <v>35063</v>
      </c>
      <c r="G99" s="22" t="s">
        <v>119</v>
      </c>
      <c r="H99" s="44">
        <f t="shared" ca="1" si="34"/>
        <v>34699</v>
      </c>
      <c r="I99" s="45">
        <f t="shared" ca="1" si="24"/>
        <v>0</v>
      </c>
      <c r="J99" s="45">
        <f t="shared" ca="1" si="25"/>
        <v>0</v>
      </c>
      <c r="K99" s="45">
        <f t="shared" ca="1" si="26"/>
        <v>0</v>
      </c>
      <c r="L99" s="45"/>
      <c r="M99" s="45">
        <f t="shared" ca="1" si="35"/>
        <v>0</v>
      </c>
      <c r="N99" s="257">
        <f t="shared" ca="1" si="27"/>
        <v>0</v>
      </c>
      <c r="O99" s="23"/>
      <c r="P99" s="255">
        <f t="shared" ca="1" si="28"/>
        <v>0</v>
      </c>
      <c r="Q99" s="163">
        <f t="shared" ca="1" si="29"/>
        <v>0</v>
      </c>
      <c r="R99" s="164">
        <f ca="1">NPV(Q98,K99:$K$244) + ($A$13+$A$14+$A$15)/POWER(1+Q98,$A$28-D99+1)</f>
        <v>0</v>
      </c>
      <c r="S99" s="164">
        <f ca="1">NPV(Q99,K99:$K$244) + ($A$13+$A$14+$A$15)/POWER(1+Q99,$A$28-D99+1)</f>
        <v>0</v>
      </c>
      <c r="T99" s="45">
        <f t="shared" ca="1" si="30"/>
        <v>0</v>
      </c>
      <c r="U99" s="45">
        <f t="shared" ca="1" si="36"/>
        <v>0</v>
      </c>
      <c r="V99" s="45">
        <f t="shared" ca="1" si="37"/>
        <v>0</v>
      </c>
      <c r="W99" s="45">
        <f t="shared" ca="1" si="31"/>
        <v>0</v>
      </c>
      <c r="X99" s="25">
        <f t="shared" ca="1" si="20"/>
        <v>0</v>
      </c>
      <c r="Z99" s="28">
        <f t="shared" ca="1" si="38"/>
        <v>0</v>
      </c>
      <c r="AA99" s="233"/>
      <c r="AB99" s="45">
        <f t="shared" ca="1" si="32"/>
        <v>0</v>
      </c>
      <c r="AC99" s="45">
        <f t="shared" ca="1" si="21"/>
        <v>0</v>
      </c>
      <c r="AD99" s="25">
        <f t="shared" ca="1" si="22"/>
        <v>0</v>
      </c>
    </row>
    <row r="100" spans="4:30" x14ac:dyDescent="0.35">
      <c r="D100" s="20">
        <v>96</v>
      </c>
      <c r="E100" s="21">
        <f t="shared" ca="1" si="33"/>
        <v>35064</v>
      </c>
      <c r="F100" s="44">
        <f t="shared" ca="1" si="23"/>
        <v>35429</v>
      </c>
      <c r="G100" s="22" t="s">
        <v>119</v>
      </c>
      <c r="H100" s="44">
        <f t="shared" ca="1" si="34"/>
        <v>35064</v>
      </c>
      <c r="I100" s="45">
        <f t="shared" ca="1" si="24"/>
        <v>0</v>
      </c>
      <c r="J100" s="45">
        <f t="shared" ca="1" si="25"/>
        <v>0</v>
      </c>
      <c r="K100" s="45">
        <f t="shared" ca="1" si="26"/>
        <v>0</v>
      </c>
      <c r="L100" s="45"/>
      <c r="M100" s="45">
        <f t="shared" ca="1" si="35"/>
        <v>0</v>
      </c>
      <c r="N100" s="257">
        <f t="shared" ca="1" si="27"/>
        <v>0</v>
      </c>
      <c r="O100" s="23"/>
      <c r="P100" s="255">
        <f t="shared" ca="1" si="28"/>
        <v>0</v>
      </c>
      <c r="Q100" s="163">
        <f t="shared" ca="1" si="29"/>
        <v>0</v>
      </c>
      <c r="R100" s="164">
        <f ca="1">NPV(Q99,K100:$K$244) + ($A$13+$A$14+$A$15)/POWER(1+Q99,$A$28-D100+1)</f>
        <v>0</v>
      </c>
      <c r="S100" s="164">
        <f ca="1">NPV(Q100,K100:$K$244) + ($A$13+$A$14+$A$15)/POWER(1+Q100,$A$28-D100+1)</f>
        <v>0</v>
      </c>
      <c r="T100" s="45">
        <f t="shared" ca="1" si="30"/>
        <v>0</v>
      </c>
      <c r="U100" s="45">
        <f t="shared" ca="1" si="36"/>
        <v>0</v>
      </c>
      <c r="V100" s="45">
        <f t="shared" ca="1" si="37"/>
        <v>0</v>
      </c>
      <c r="W100" s="45">
        <f t="shared" ca="1" si="31"/>
        <v>0</v>
      </c>
      <c r="X100" s="25">
        <f t="shared" ca="1" si="20"/>
        <v>0</v>
      </c>
      <c r="Z100" s="28">
        <f t="shared" ca="1" si="38"/>
        <v>0</v>
      </c>
      <c r="AA100" s="233"/>
      <c r="AB100" s="45">
        <f t="shared" ca="1" si="32"/>
        <v>0</v>
      </c>
      <c r="AC100" s="45">
        <f t="shared" ca="1" si="21"/>
        <v>0</v>
      </c>
      <c r="AD100" s="25">
        <f t="shared" ca="1" si="22"/>
        <v>0</v>
      </c>
    </row>
    <row r="101" spans="4:30" x14ac:dyDescent="0.35">
      <c r="D101" s="20">
        <v>97</v>
      </c>
      <c r="E101" s="21">
        <f t="shared" ca="1" si="33"/>
        <v>35430</v>
      </c>
      <c r="F101" s="44">
        <f t="shared" ca="1" si="23"/>
        <v>35794</v>
      </c>
      <c r="G101" s="22" t="s">
        <v>119</v>
      </c>
      <c r="H101" s="44">
        <f t="shared" ca="1" si="34"/>
        <v>35430</v>
      </c>
      <c r="I101" s="45">
        <f t="shared" ca="1" si="24"/>
        <v>0</v>
      </c>
      <c r="J101" s="45">
        <f t="shared" ca="1" si="25"/>
        <v>0</v>
      </c>
      <c r="K101" s="45">
        <f t="shared" ca="1" si="26"/>
        <v>0</v>
      </c>
      <c r="L101" s="45"/>
      <c r="M101" s="45">
        <f t="shared" ca="1" si="35"/>
        <v>0</v>
      </c>
      <c r="N101" s="257">
        <f t="shared" ca="1" si="27"/>
        <v>0</v>
      </c>
      <c r="O101" s="23"/>
      <c r="P101" s="255">
        <f t="shared" ca="1" si="28"/>
        <v>0</v>
      </c>
      <c r="Q101" s="163">
        <f t="shared" ca="1" si="29"/>
        <v>0</v>
      </c>
      <c r="R101" s="164">
        <f ca="1">NPV(Q100,K101:$K$244) + ($A$13+$A$14+$A$15)/POWER(1+Q100,$A$28-D101+1)</f>
        <v>0</v>
      </c>
      <c r="S101" s="164">
        <f ca="1">NPV(Q101,K101:$K$244) + ($A$13+$A$14+$A$15)/POWER(1+Q101,$A$28-D101+1)</f>
        <v>0</v>
      </c>
      <c r="T101" s="45">
        <f t="shared" ca="1" si="30"/>
        <v>0</v>
      </c>
      <c r="U101" s="45">
        <f t="shared" ca="1" si="36"/>
        <v>0</v>
      </c>
      <c r="V101" s="45">
        <f t="shared" ca="1" si="37"/>
        <v>0</v>
      </c>
      <c r="W101" s="45">
        <f t="shared" ca="1" si="31"/>
        <v>0</v>
      </c>
      <c r="X101" s="25">
        <f t="shared" ca="1" si="20"/>
        <v>0</v>
      </c>
      <c r="Z101" s="28">
        <f t="shared" ca="1" si="38"/>
        <v>0</v>
      </c>
      <c r="AA101" s="233"/>
      <c r="AB101" s="45">
        <f t="shared" ca="1" si="32"/>
        <v>0</v>
      </c>
      <c r="AC101" s="45">
        <f t="shared" ca="1" si="21"/>
        <v>0</v>
      </c>
      <c r="AD101" s="25">
        <f t="shared" ca="1" si="22"/>
        <v>0</v>
      </c>
    </row>
    <row r="102" spans="4:30" x14ac:dyDescent="0.35">
      <c r="D102" s="20">
        <v>98</v>
      </c>
      <c r="E102" s="21">
        <f t="shared" ca="1" si="33"/>
        <v>35795</v>
      </c>
      <c r="F102" s="44">
        <f t="shared" ca="1" si="23"/>
        <v>36159</v>
      </c>
      <c r="G102" s="22" t="s">
        <v>119</v>
      </c>
      <c r="H102" s="44">
        <f t="shared" ca="1" si="34"/>
        <v>35795</v>
      </c>
      <c r="I102" s="45">
        <f t="shared" ca="1" si="24"/>
        <v>0</v>
      </c>
      <c r="J102" s="45">
        <f t="shared" ca="1" si="25"/>
        <v>0</v>
      </c>
      <c r="K102" s="45">
        <f t="shared" ca="1" si="26"/>
        <v>0</v>
      </c>
      <c r="L102" s="45"/>
      <c r="M102" s="45">
        <f t="shared" ca="1" si="35"/>
        <v>0</v>
      </c>
      <c r="N102" s="257">
        <f t="shared" ca="1" si="27"/>
        <v>0</v>
      </c>
      <c r="O102" s="23"/>
      <c r="P102" s="255">
        <f t="shared" ca="1" si="28"/>
        <v>0</v>
      </c>
      <c r="Q102" s="163">
        <f t="shared" ca="1" si="29"/>
        <v>0</v>
      </c>
      <c r="R102" s="164">
        <f ca="1">NPV(Q101,K102:$K$244) + ($A$13+$A$14+$A$15)/POWER(1+Q101,$A$28-D102+1)</f>
        <v>0</v>
      </c>
      <c r="S102" s="164">
        <f ca="1">NPV(Q102,K102:$K$244) + ($A$13+$A$14+$A$15)/POWER(1+Q102,$A$28-D102+1)</f>
        <v>0</v>
      </c>
      <c r="T102" s="45">
        <f t="shared" ca="1" si="30"/>
        <v>0</v>
      </c>
      <c r="U102" s="45">
        <f t="shared" ca="1" si="36"/>
        <v>0</v>
      </c>
      <c r="V102" s="45">
        <f t="shared" ca="1" si="37"/>
        <v>0</v>
      </c>
      <c r="W102" s="45">
        <f t="shared" ca="1" si="31"/>
        <v>0</v>
      </c>
      <c r="X102" s="25">
        <f t="shared" ca="1" si="20"/>
        <v>0</v>
      </c>
      <c r="Z102" s="28">
        <f t="shared" ca="1" si="38"/>
        <v>0</v>
      </c>
      <c r="AA102" s="233"/>
      <c r="AB102" s="45">
        <f t="shared" ca="1" si="32"/>
        <v>0</v>
      </c>
      <c r="AC102" s="45">
        <f t="shared" ca="1" si="21"/>
        <v>0</v>
      </c>
      <c r="AD102" s="25">
        <f t="shared" ca="1" si="22"/>
        <v>0</v>
      </c>
    </row>
    <row r="103" spans="4:30" x14ac:dyDescent="0.35">
      <c r="D103" s="20">
        <v>99</v>
      </c>
      <c r="E103" s="21">
        <f t="shared" ca="1" si="33"/>
        <v>36160</v>
      </c>
      <c r="F103" s="44">
        <f t="shared" ca="1" si="23"/>
        <v>36524</v>
      </c>
      <c r="G103" s="22" t="s">
        <v>119</v>
      </c>
      <c r="H103" s="44">
        <f t="shared" ca="1" si="34"/>
        <v>36160</v>
      </c>
      <c r="I103" s="45">
        <f t="shared" ca="1" si="24"/>
        <v>0</v>
      </c>
      <c r="J103" s="45">
        <f t="shared" ca="1" si="25"/>
        <v>0</v>
      </c>
      <c r="K103" s="45">
        <f t="shared" ca="1" si="26"/>
        <v>0</v>
      </c>
      <c r="L103" s="45"/>
      <c r="M103" s="45">
        <f t="shared" ca="1" si="35"/>
        <v>0</v>
      </c>
      <c r="N103" s="257">
        <f t="shared" ca="1" si="27"/>
        <v>0</v>
      </c>
      <c r="O103" s="23"/>
      <c r="P103" s="255">
        <f t="shared" ca="1" si="28"/>
        <v>0</v>
      </c>
      <c r="Q103" s="163">
        <f t="shared" ca="1" si="29"/>
        <v>0</v>
      </c>
      <c r="R103" s="164">
        <f ca="1">NPV(Q102,K103:$K$244) + ($A$13+$A$14+$A$15)/POWER(1+Q102,$A$28-D103+1)</f>
        <v>0</v>
      </c>
      <c r="S103" s="164">
        <f ca="1">NPV(Q103,K103:$K$244) + ($A$13+$A$14+$A$15)/POWER(1+Q103,$A$28-D103+1)</f>
        <v>0</v>
      </c>
      <c r="T103" s="45">
        <f t="shared" ca="1" si="30"/>
        <v>0</v>
      </c>
      <c r="U103" s="45">
        <f t="shared" ca="1" si="36"/>
        <v>0</v>
      </c>
      <c r="V103" s="45">
        <f t="shared" ca="1" si="37"/>
        <v>0</v>
      </c>
      <c r="W103" s="45">
        <f t="shared" ca="1" si="31"/>
        <v>0</v>
      </c>
      <c r="X103" s="25">
        <f t="shared" ca="1" si="20"/>
        <v>0</v>
      </c>
      <c r="Z103" s="28">
        <f t="shared" ca="1" si="38"/>
        <v>0</v>
      </c>
      <c r="AA103" s="233"/>
      <c r="AB103" s="45">
        <f t="shared" ca="1" si="32"/>
        <v>0</v>
      </c>
      <c r="AC103" s="45">
        <f t="shared" ca="1" si="21"/>
        <v>0</v>
      </c>
      <c r="AD103" s="25">
        <f t="shared" ca="1" si="22"/>
        <v>0</v>
      </c>
    </row>
    <row r="104" spans="4:30" x14ac:dyDescent="0.35">
      <c r="D104" s="20">
        <v>100</v>
      </c>
      <c r="E104" s="21">
        <f t="shared" ca="1" si="33"/>
        <v>36525</v>
      </c>
      <c r="F104" s="44">
        <f t="shared" ca="1" si="23"/>
        <v>36890</v>
      </c>
      <c r="G104" s="22" t="s">
        <v>119</v>
      </c>
      <c r="H104" s="44">
        <f t="shared" ca="1" si="34"/>
        <v>36525</v>
      </c>
      <c r="I104" s="45">
        <f t="shared" ca="1" si="24"/>
        <v>0</v>
      </c>
      <c r="J104" s="45">
        <f t="shared" ca="1" si="25"/>
        <v>0</v>
      </c>
      <c r="K104" s="45">
        <f t="shared" ca="1" si="26"/>
        <v>0</v>
      </c>
      <c r="L104" s="45"/>
      <c r="M104" s="45">
        <f t="shared" ca="1" si="35"/>
        <v>0</v>
      </c>
      <c r="N104" s="257">
        <f t="shared" ca="1" si="27"/>
        <v>0</v>
      </c>
      <c r="O104" s="23"/>
      <c r="P104" s="255">
        <f t="shared" ca="1" si="28"/>
        <v>0</v>
      </c>
      <c r="Q104" s="163">
        <f t="shared" ca="1" si="29"/>
        <v>0</v>
      </c>
      <c r="R104" s="164">
        <f ca="1">NPV(Q103,K104:$K$244) + ($A$13+$A$14+$A$15)/POWER(1+Q103,$A$28-D104+1)</f>
        <v>0</v>
      </c>
      <c r="S104" s="164">
        <f ca="1">NPV(Q104,K104:$K$244) + ($A$13+$A$14+$A$15)/POWER(1+Q104,$A$28-D104+1)</f>
        <v>0</v>
      </c>
      <c r="T104" s="45">
        <f t="shared" ca="1" si="30"/>
        <v>0</v>
      </c>
      <c r="U104" s="45">
        <f t="shared" ca="1" si="36"/>
        <v>0</v>
      </c>
      <c r="V104" s="45">
        <f t="shared" ca="1" si="37"/>
        <v>0</v>
      </c>
      <c r="W104" s="45">
        <f t="shared" ca="1" si="31"/>
        <v>0</v>
      </c>
      <c r="X104" s="25">
        <f t="shared" ca="1" si="20"/>
        <v>0</v>
      </c>
      <c r="Z104" s="28">
        <f t="shared" ca="1" si="38"/>
        <v>0</v>
      </c>
      <c r="AA104" s="233"/>
      <c r="AB104" s="45">
        <f t="shared" ca="1" si="32"/>
        <v>0</v>
      </c>
      <c r="AC104" s="45">
        <f t="shared" ca="1" si="21"/>
        <v>0</v>
      </c>
      <c r="AD104" s="25">
        <f t="shared" ca="1" si="22"/>
        <v>0</v>
      </c>
    </row>
    <row r="105" spans="4:30" x14ac:dyDescent="0.35">
      <c r="D105" s="20">
        <v>101</v>
      </c>
      <c r="E105" s="21">
        <f t="shared" ca="1" si="33"/>
        <v>36891</v>
      </c>
      <c r="F105" s="44">
        <f t="shared" ca="1" si="23"/>
        <v>37255</v>
      </c>
      <c r="G105" s="22" t="s">
        <v>119</v>
      </c>
      <c r="H105" s="44">
        <f t="shared" ca="1" si="34"/>
        <v>36891</v>
      </c>
      <c r="I105" s="45">
        <f t="shared" ca="1" si="24"/>
        <v>0</v>
      </c>
      <c r="J105" s="45">
        <f t="shared" ca="1" si="25"/>
        <v>0</v>
      </c>
      <c r="K105" s="45">
        <f t="shared" ca="1" si="26"/>
        <v>0</v>
      </c>
      <c r="L105" s="45"/>
      <c r="M105" s="45">
        <f t="shared" ca="1" si="35"/>
        <v>0</v>
      </c>
      <c r="N105" s="257">
        <f t="shared" ca="1" si="27"/>
        <v>0</v>
      </c>
      <c r="O105" s="23"/>
      <c r="P105" s="255">
        <f t="shared" ca="1" si="28"/>
        <v>0</v>
      </c>
      <c r="Q105" s="163">
        <f t="shared" ca="1" si="29"/>
        <v>0</v>
      </c>
      <c r="R105" s="164">
        <f ca="1">NPV(Q104,K105:$K$244) + ($A$13+$A$14+$A$15)/POWER(1+Q104,$A$28-D105+1)</f>
        <v>0</v>
      </c>
      <c r="S105" s="164">
        <f ca="1">NPV(Q105,K105:$K$244) + ($A$13+$A$14+$A$15)/POWER(1+Q105,$A$28-D105+1)</f>
        <v>0</v>
      </c>
      <c r="T105" s="45">
        <f t="shared" ca="1" si="30"/>
        <v>0</v>
      </c>
      <c r="U105" s="45">
        <f t="shared" ca="1" si="36"/>
        <v>0</v>
      </c>
      <c r="V105" s="45">
        <f t="shared" ca="1" si="37"/>
        <v>0</v>
      </c>
      <c r="W105" s="45">
        <f t="shared" ca="1" si="31"/>
        <v>0</v>
      </c>
      <c r="X105" s="25">
        <f t="shared" ca="1" si="20"/>
        <v>0</v>
      </c>
      <c r="Z105" s="28">
        <f t="shared" ca="1" si="38"/>
        <v>0</v>
      </c>
      <c r="AA105" s="233"/>
      <c r="AB105" s="45">
        <f t="shared" ca="1" si="32"/>
        <v>0</v>
      </c>
      <c r="AC105" s="45">
        <f t="shared" ca="1" si="21"/>
        <v>0</v>
      </c>
      <c r="AD105" s="25">
        <f t="shared" ca="1" si="22"/>
        <v>0</v>
      </c>
    </row>
    <row r="106" spans="4:30" x14ac:dyDescent="0.35">
      <c r="D106" s="20">
        <v>102</v>
      </c>
      <c r="E106" s="21">
        <f t="shared" ca="1" si="33"/>
        <v>37256</v>
      </c>
      <c r="F106" s="44">
        <f t="shared" ca="1" si="23"/>
        <v>37620</v>
      </c>
      <c r="G106" s="22" t="s">
        <v>119</v>
      </c>
      <c r="H106" s="44">
        <f t="shared" ca="1" si="34"/>
        <v>37256</v>
      </c>
      <c r="I106" s="45">
        <f t="shared" ca="1" si="24"/>
        <v>0</v>
      </c>
      <c r="J106" s="45">
        <f t="shared" ca="1" si="25"/>
        <v>0</v>
      </c>
      <c r="K106" s="45">
        <f t="shared" ca="1" si="26"/>
        <v>0</v>
      </c>
      <c r="L106" s="45"/>
      <c r="M106" s="45">
        <f t="shared" ca="1" si="35"/>
        <v>0</v>
      </c>
      <c r="N106" s="257">
        <f t="shared" ca="1" si="27"/>
        <v>0</v>
      </c>
      <c r="O106" s="23"/>
      <c r="P106" s="255">
        <f t="shared" ca="1" si="28"/>
        <v>0</v>
      </c>
      <c r="Q106" s="163">
        <f t="shared" ca="1" si="29"/>
        <v>0</v>
      </c>
      <c r="R106" s="164">
        <f ca="1">NPV(Q105,K106:$K$244) + ($A$13+$A$14+$A$15)/POWER(1+Q105,$A$28-D106+1)</f>
        <v>0</v>
      </c>
      <c r="S106" s="164">
        <f ca="1">NPV(Q106,K106:$K$244) + ($A$13+$A$14+$A$15)/POWER(1+Q106,$A$28-D106+1)</f>
        <v>0</v>
      </c>
      <c r="T106" s="45">
        <f t="shared" ca="1" si="30"/>
        <v>0</v>
      </c>
      <c r="U106" s="45">
        <f t="shared" ca="1" si="36"/>
        <v>0</v>
      </c>
      <c r="V106" s="45">
        <f t="shared" ca="1" si="37"/>
        <v>0</v>
      </c>
      <c r="W106" s="45">
        <f t="shared" ca="1" si="31"/>
        <v>0</v>
      </c>
      <c r="X106" s="25">
        <f t="shared" ca="1" si="20"/>
        <v>0</v>
      </c>
      <c r="Z106" s="28">
        <f t="shared" ca="1" si="38"/>
        <v>0</v>
      </c>
      <c r="AA106" s="233"/>
      <c r="AB106" s="45">
        <f t="shared" ca="1" si="32"/>
        <v>0</v>
      </c>
      <c r="AC106" s="45">
        <f t="shared" ca="1" si="21"/>
        <v>0</v>
      </c>
      <c r="AD106" s="25">
        <f t="shared" ca="1" si="22"/>
        <v>0</v>
      </c>
    </row>
    <row r="107" spans="4:30" x14ac:dyDescent="0.35">
      <c r="D107" s="20">
        <v>103</v>
      </c>
      <c r="E107" s="21">
        <f t="shared" ca="1" si="33"/>
        <v>37621</v>
      </c>
      <c r="F107" s="44">
        <f t="shared" ca="1" si="23"/>
        <v>37985</v>
      </c>
      <c r="G107" s="22" t="s">
        <v>119</v>
      </c>
      <c r="H107" s="44">
        <f t="shared" ca="1" si="34"/>
        <v>37621</v>
      </c>
      <c r="I107" s="45">
        <f t="shared" ca="1" si="24"/>
        <v>0</v>
      </c>
      <c r="J107" s="45">
        <f t="shared" ca="1" si="25"/>
        <v>0</v>
      </c>
      <c r="K107" s="45">
        <f t="shared" ca="1" si="26"/>
        <v>0</v>
      </c>
      <c r="L107" s="45"/>
      <c r="M107" s="45">
        <f t="shared" ca="1" si="35"/>
        <v>0</v>
      </c>
      <c r="N107" s="257">
        <f t="shared" ca="1" si="27"/>
        <v>0</v>
      </c>
      <c r="O107" s="23"/>
      <c r="P107" s="255">
        <f t="shared" ca="1" si="28"/>
        <v>0</v>
      </c>
      <c r="Q107" s="163">
        <f t="shared" ca="1" si="29"/>
        <v>0</v>
      </c>
      <c r="R107" s="164">
        <f ca="1">NPV(Q106,K107:$K$244) + ($A$13+$A$14+$A$15)/POWER(1+Q106,$A$28-D107+1)</f>
        <v>0</v>
      </c>
      <c r="S107" s="164">
        <f ca="1">NPV(Q107,K107:$K$244) + ($A$13+$A$14+$A$15)/POWER(1+Q107,$A$28-D107+1)</f>
        <v>0</v>
      </c>
      <c r="T107" s="45">
        <f t="shared" ca="1" si="30"/>
        <v>0</v>
      </c>
      <c r="U107" s="45">
        <f t="shared" ca="1" si="36"/>
        <v>0</v>
      </c>
      <c r="V107" s="45">
        <f t="shared" ca="1" si="37"/>
        <v>0</v>
      </c>
      <c r="W107" s="45">
        <f t="shared" ca="1" si="31"/>
        <v>0</v>
      </c>
      <c r="X107" s="25">
        <f t="shared" ca="1" si="20"/>
        <v>0</v>
      </c>
      <c r="Z107" s="28">
        <f t="shared" ca="1" si="38"/>
        <v>0</v>
      </c>
      <c r="AA107" s="233"/>
      <c r="AB107" s="45">
        <f t="shared" ca="1" si="32"/>
        <v>0</v>
      </c>
      <c r="AC107" s="45">
        <f t="shared" ca="1" si="21"/>
        <v>0</v>
      </c>
      <c r="AD107" s="25">
        <f t="shared" ca="1" si="22"/>
        <v>0</v>
      </c>
    </row>
    <row r="108" spans="4:30" x14ac:dyDescent="0.35">
      <c r="D108" s="20">
        <v>104</v>
      </c>
      <c r="E108" s="21">
        <f t="shared" ca="1" si="33"/>
        <v>37986</v>
      </c>
      <c r="F108" s="44">
        <f t="shared" ca="1" si="23"/>
        <v>38351</v>
      </c>
      <c r="G108" s="22" t="s">
        <v>119</v>
      </c>
      <c r="H108" s="44">
        <f t="shared" ca="1" si="34"/>
        <v>37986</v>
      </c>
      <c r="I108" s="45">
        <f t="shared" ca="1" si="24"/>
        <v>0</v>
      </c>
      <c r="J108" s="45">
        <f t="shared" ca="1" si="25"/>
        <v>0</v>
      </c>
      <c r="K108" s="45">
        <f t="shared" ca="1" si="26"/>
        <v>0</v>
      </c>
      <c r="L108" s="45"/>
      <c r="M108" s="45">
        <f t="shared" ca="1" si="35"/>
        <v>0</v>
      </c>
      <c r="N108" s="257">
        <f t="shared" ca="1" si="27"/>
        <v>0</v>
      </c>
      <c r="O108" s="23"/>
      <c r="P108" s="255">
        <f t="shared" ca="1" si="28"/>
        <v>0</v>
      </c>
      <c r="Q108" s="163">
        <f t="shared" ca="1" si="29"/>
        <v>0</v>
      </c>
      <c r="R108" s="164">
        <f ca="1">NPV(Q107,K108:$K$244) + ($A$13+$A$14+$A$15)/POWER(1+Q107,$A$28-D108+1)</f>
        <v>0</v>
      </c>
      <c r="S108" s="164">
        <f ca="1">NPV(Q108,K108:$K$244) + ($A$13+$A$14+$A$15)/POWER(1+Q108,$A$28-D108+1)</f>
        <v>0</v>
      </c>
      <c r="T108" s="45">
        <f t="shared" ca="1" si="30"/>
        <v>0</v>
      </c>
      <c r="U108" s="45">
        <f t="shared" ca="1" si="36"/>
        <v>0</v>
      </c>
      <c r="V108" s="45">
        <f t="shared" ca="1" si="37"/>
        <v>0</v>
      </c>
      <c r="W108" s="45">
        <f t="shared" ca="1" si="31"/>
        <v>0</v>
      </c>
      <c r="X108" s="25">
        <f t="shared" ca="1" si="20"/>
        <v>0</v>
      </c>
      <c r="Z108" s="28">
        <f t="shared" ca="1" si="38"/>
        <v>0</v>
      </c>
      <c r="AA108" s="233"/>
      <c r="AB108" s="45">
        <f t="shared" ca="1" si="32"/>
        <v>0</v>
      </c>
      <c r="AC108" s="45">
        <f t="shared" ca="1" si="21"/>
        <v>0</v>
      </c>
      <c r="AD108" s="25">
        <f t="shared" ca="1" si="22"/>
        <v>0</v>
      </c>
    </row>
    <row r="109" spans="4:30" x14ac:dyDescent="0.35">
      <c r="D109" s="20">
        <v>105</v>
      </c>
      <c r="E109" s="21">
        <f t="shared" ca="1" si="33"/>
        <v>38352</v>
      </c>
      <c r="F109" s="44">
        <f t="shared" ca="1" si="23"/>
        <v>38716</v>
      </c>
      <c r="G109" s="22" t="s">
        <v>119</v>
      </c>
      <c r="H109" s="44">
        <f t="shared" ca="1" si="34"/>
        <v>38352</v>
      </c>
      <c r="I109" s="45">
        <f t="shared" ca="1" si="24"/>
        <v>0</v>
      </c>
      <c r="J109" s="45">
        <f t="shared" ca="1" si="25"/>
        <v>0</v>
      </c>
      <c r="K109" s="45">
        <f t="shared" ca="1" si="26"/>
        <v>0</v>
      </c>
      <c r="L109" s="45"/>
      <c r="M109" s="45">
        <f t="shared" ca="1" si="35"/>
        <v>0</v>
      </c>
      <c r="N109" s="257">
        <f t="shared" ca="1" si="27"/>
        <v>0</v>
      </c>
      <c r="O109" s="23"/>
      <c r="P109" s="255">
        <f t="shared" ca="1" si="28"/>
        <v>0</v>
      </c>
      <c r="Q109" s="163">
        <f t="shared" ca="1" si="29"/>
        <v>0</v>
      </c>
      <c r="R109" s="164">
        <f ca="1">NPV(Q108,K109:$K$244) + ($A$13+$A$14+$A$15)/POWER(1+Q108,$A$28-D109+1)</f>
        <v>0</v>
      </c>
      <c r="S109" s="164">
        <f ca="1">NPV(Q109,K109:$K$244) + ($A$13+$A$14+$A$15)/POWER(1+Q109,$A$28-D109+1)</f>
        <v>0</v>
      </c>
      <c r="T109" s="45">
        <f t="shared" ca="1" si="30"/>
        <v>0</v>
      </c>
      <c r="U109" s="45">
        <f t="shared" ca="1" si="36"/>
        <v>0</v>
      </c>
      <c r="V109" s="45">
        <f t="shared" ca="1" si="37"/>
        <v>0</v>
      </c>
      <c r="W109" s="45">
        <f t="shared" ca="1" si="31"/>
        <v>0</v>
      </c>
      <c r="X109" s="25">
        <f t="shared" ca="1" si="20"/>
        <v>0</v>
      </c>
      <c r="Z109" s="28">
        <f t="shared" ca="1" si="38"/>
        <v>0</v>
      </c>
      <c r="AA109" s="233"/>
      <c r="AB109" s="45">
        <f t="shared" ca="1" si="32"/>
        <v>0</v>
      </c>
      <c r="AC109" s="45">
        <f t="shared" ca="1" si="21"/>
        <v>0</v>
      </c>
      <c r="AD109" s="25">
        <f t="shared" ca="1" si="22"/>
        <v>0</v>
      </c>
    </row>
    <row r="110" spans="4:30" x14ac:dyDescent="0.35">
      <c r="D110" s="20">
        <v>106</v>
      </c>
      <c r="E110" s="21">
        <f t="shared" ca="1" si="33"/>
        <v>38717</v>
      </c>
      <c r="F110" s="44">
        <f t="shared" ca="1" si="23"/>
        <v>39081</v>
      </c>
      <c r="G110" s="22" t="s">
        <v>119</v>
      </c>
      <c r="H110" s="44">
        <f t="shared" ca="1" si="34"/>
        <v>38717</v>
      </c>
      <c r="I110" s="45">
        <f t="shared" ca="1" si="24"/>
        <v>0</v>
      </c>
      <c r="J110" s="45">
        <f t="shared" ca="1" si="25"/>
        <v>0</v>
      </c>
      <c r="K110" s="45">
        <f t="shared" ca="1" si="26"/>
        <v>0</v>
      </c>
      <c r="L110" s="45"/>
      <c r="M110" s="45">
        <f t="shared" ca="1" si="35"/>
        <v>0</v>
      </c>
      <c r="N110" s="257">
        <f t="shared" ca="1" si="27"/>
        <v>0</v>
      </c>
      <c r="O110" s="23"/>
      <c r="P110" s="255">
        <f t="shared" ca="1" si="28"/>
        <v>0</v>
      </c>
      <c r="Q110" s="163">
        <f t="shared" ca="1" si="29"/>
        <v>0</v>
      </c>
      <c r="R110" s="164">
        <f ca="1">NPV(Q109,K110:$K$244) + ($A$13+$A$14+$A$15)/POWER(1+Q109,$A$28-D110+1)</f>
        <v>0</v>
      </c>
      <c r="S110" s="164">
        <f ca="1">NPV(Q110,K110:$K$244) + ($A$13+$A$14+$A$15)/POWER(1+Q110,$A$28-D110+1)</f>
        <v>0</v>
      </c>
      <c r="T110" s="45">
        <f t="shared" ca="1" si="30"/>
        <v>0</v>
      </c>
      <c r="U110" s="45">
        <f t="shared" ca="1" si="36"/>
        <v>0</v>
      </c>
      <c r="V110" s="45">
        <f t="shared" ca="1" si="37"/>
        <v>0</v>
      </c>
      <c r="W110" s="45">
        <f t="shared" ca="1" si="31"/>
        <v>0</v>
      </c>
      <c r="X110" s="25">
        <f t="shared" ca="1" si="20"/>
        <v>0</v>
      </c>
      <c r="Z110" s="28">
        <f t="shared" ca="1" si="38"/>
        <v>0</v>
      </c>
      <c r="AA110" s="233"/>
      <c r="AB110" s="45">
        <f t="shared" ca="1" si="32"/>
        <v>0</v>
      </c>
      <c r="AC110" s="45">
        <f t="shared" ca="1" si="21"/>
        <v>0</v>
      </c>
      <c r="AD110" s="25">
        <f t="shared" ca="1" si="22"/>
        <v>0</v>
      </c>
    </row>
    <row r="111" spans="4:30" x14ac:dyDescent="0.35">
      <c r="D111" s="20">
        <v>107</v>
      </c>
      <c r="E111" s="21">
        <f t="shared" ca="1" si="33"/>
        <v>39082</v>
      </c>
      <c r="F111" s="44">
        <f t="shared" ca="1" si="23"/>
        <v>39446</v>
      </c>
      <c r="G111" s="22" t="s">
        <v>119</v>
      </c>
      <c r="H111" s="44">
        <f t="shared" ca="1" si="34"/>
        <v>39082</v>
      </c>
      <c r="I111" s="45">
        <f t="shared" ca="1" si="24"/>
        <v>0</v>
      </c>
      <c r="J111" s="45">
        <f t="shared" ca="1" si="25"/>
        <v>0</v>
      </c>
      <c r="K111" s="45">
        <f t="shared" ca="1" si="26"/>
        <v>0</v>
      </c>
      <c r="L111" s="45"/>
      <c r="M111" s="45">
        <f t="shared" ca="1" si="35"/>
        <v>0</v>
      </c>
      <c r="N111" s="257">
        <f t="shared" ca="1" si="27"/>
        <v>0</v>
      </c>
      <c r="O111" s="23"/>
      <c r="P111" s="255">
        <f t="shared" ca="1" si="28"/>
        <v>0</v>
      </c>
      <c r="Q111" s="163">
        <f t="shared" ca="1" si="29"/>
        <v>0</v>
      </c>
      <c r="R111" s="164">
        <f ca="1">NPV(Q110,K111:$K$244) + ($A$13+$A$14+$A$15)/POWER(1+Q110,$A$28-D111+1)</f>
        <v>0</v>
      </c>
      <c r="S111" s="164">
        <f ca="1">NPV(Q111,K111:$K$244) + ($A$13+$A$14+$A$15)/POWER(1+Q111,$A$28-D111+1)</f>
        <v>0</v>
      </c>
      <c r="T111" s="45">
        <f t="shared" ca="1" si="30"/>
        <v>0</v>
      </c>
      <c r="U111" s="45">
        <f t="shared" ca="1" si="36"/>
        <v>0</v>
      </c>
      <c r="V111" s="45">
        <f t="shared" ca="1" si="37"/>
        <v>0</v>
      </c>
      <c r="W111" s="45">
        <f t="shared" ca="1" si="31"/>
        <v>0</v>
      </c>
      <c r="X111" s="25">
        <f t="shared" ca="1" si="20"/>
        <v>0</v>
      </c>
      <c r="Z111" s="28">
        <f t="shared" ca="1" si="38"/>
        <v>0</v>
      </c>
      <c r="AA111" s="233"/>
      <c r="AB111" s="45">
        <f t="shared" ca="1" si="32"/>
        <v>0</v>
      </c>
      <c r="AC111" s="45">
        <f t="shared" ca="1" si="21"/>
        <v>0</v>
      </c>
      <c r="AD111" s="25">
        <f t="shared" ca="1" si="22"/>
        <v>0</v>
      </c>
    </row>
    <row r="112" spans="4:30" x14ac:dyDescent="0.35">
      <c r="D112" s="20">
        <v>108</v>
      </c>
      <c r="E112" s="21">
        <f t="shared" ca="1" si="33"/>
        <v>39447</v>
      </c>
      <c r="F112" s="44">
        <f t="shared" ca="1" si="23"/>
        <v>39812</v>
      </c>
      <c r="G112" s="22" t="s">
        <v>119</v>
      </c>
      <c r="H112" s="44">
        <f t="shared" ca="1" si="34"/>
        <v>39447</v>
      </c>
      <c r="I112" s="45">
        <f t="shared" ca="1" si="24"/>
        <v>0</v>
      </c>
      <c r="J112" s="45">
        <f t="shared" ca="1" si="25"/>
        <v>0</v>
      </c>
      <c r="K112" s="45">
        <f t="shared" ca="1" si="26"/>
        <v>0</v>
      </c>
      <c r="L112" s="45"/>
      <c r="M112" s="45">
        <f t="shared" ca="1" si="35"/>
        <v>0</v>
      </c>
      <c r="N112" s="257">
        <f t="shared" ca="1" si="27"/>
        <v>0</v>
      </c>
      <c r="O112" s="23"/>
      <c r="P112" s="255">
        <f t="shared" ca="1" si="28"/>
        <v>0</v>
      </c>
      <c r="Q112" s="163">
        <f t="shared" ca="1" si="29"/>
        <v>0</v>
      </c>
      <c r="R112" s="164">
        <f ca="1">NPV(Q111,K112:$K$244) + ($A$13+$A$14+$A$15)/POWER(1+Q111,$A$28-D112+1)</f>
        <v>0</v>
      </c>
      <c r="S112" s="164">
        <f ca="1">NPV(Q112,K112:$K$244) + ($A$13+$A$14+$A$15)/POWER(1+Q112,$A$28-D112+1)</f>
        <v>0</v>
      </c>
      <c r="T112" s="45">
        <f t="shared" ca="1" si="30"/>
        <v>0</v>
      </c>
      <c r="U112" s="45">
        <f t="shared" ca="1" si="36"/>
        <v>0</v>
      </c>
      <c r="V112" s="45">
        <f t="shared" ca="1" si="37"/>
        <v>0</v>
      </c>
      <c r="W112" s="45">
        <f t="shared" ca="1" si="31"/>
        <v>0</v>
      </c>
      <c r="X112" s="25">
        <f t="shared" ca="1" si="20"/>
        <v>0</v>
      </c>
      <c r="Z112" s="28">
        <f t="shared" ca="1" si="38"/>
        <v>0</v>
      </c>
      <c r="AA112" s="233"/>
      <c r="AB112" s="45">
        <f t="shared" ca="1" si="32"/>
        <v>0</v>
      </c>
      <c r="AC112" s="45">
        <f t="shared" ca="1" si="21"/>
        <v>0</v>
      </c>
      <c r="AD112" s="25">
        <f t="shared" ca="1" si="22"/>
        <v>0</v>
      </c>
    </row>
    <row r="113" spans="4:30" x14ac:dyDescent="0.35">
      <c r="D113" s="20">
        <v>109</v>
      </c>
      <c r="E113" s="21">
        <f t="shared" ca="1" si="33"/>
        <v>39813</v>
      </c>
      <c r="F113" s="44">
        <f t="shared" ca="1" si="23"/>
        <v>40177</v>
      </c>
      <c r="G113" s="22" t="s">
        <v>119</v>
      </c>
      <c r="H113" s="44">
        <f t="shared" ca="1" si="34"/>
        <v>39813</v>
      </c>
      <c r="I113" s="45">
        <f t="shared" ca="1" si="24"/>
        <v>0</v>
      </c>
      <c r="J113" s="45">
        <f t="shared" ca="1" si="25"/>
        <v>0</v>
      </c>
      <c r="K113" s="45">
        <f t="shared" ca="1" si="26"/>
        <v>0</v>
      </c>
      <c r="L113" s="45"/>
      <c r="M113" s="45">
        <f t="shared" ca="1" si="35"/>
        <v>0</v>
      </c>
      <c r="N113" s="257">
        <f t="shared" ca="1" si="27"/>
        <v>0</v>
      </c>
      <c r="O113" s="23"/>
      <c r="P113" s="255">
        <f t="shared" ca="1" si="28"/>
        <v>0</v>
      </c>
      <c r="Q113" s="163">
        <f t="shared" ca="1" si="29"/>
        <v>0</v>
      </c>
      <c r="R113" s="164">
        <f ca="1">NPV(Q112,K113:$K$244) + ($A$13+$A$14+$A$15)/POWER(1+Q112,$A$28-D113+1)</f>
        <v>0</v>
      </c>
      <c r="S113" s="164">
        <f ca="1">NPV(Q113,K113:$K$244) + ($A$13+$A$14+$A$15)/POWER(1+Q113,$A$28-D113+1)</f>
        <v>0</v>
      </c>
      <c r="T113" s="45">
        <f t="shared" ca="1" si="30"/>
        <v>0</v>
      </c>
      <c r="U113" s="45">
        <f t="shared" ca="1" si="36"/>
        <v>0</v>
      </c>
      <c r="V113" s="45">
        <f t="shared" ca="1" si="37"/>
        <v>0</v>
      </c>
      <c r="W113" s="45">
        <f t="shared" ca="1" si="31"/>
        <v>0</v>
      </c>
      <c r="X113" s="25">
        <f t="shared" ca="1" si="20"/>
        <v>0</v>
      </c>
      <c r="Z113" s="28">
        <f t="shared" ca="1" si="38"/>
        <v>0</v>
      </c>
      <c r="AA113" s="233"/>
      <c r="AB113" s="45">
        <f t="shared" ca="1" si="32"/>
        <v>0</v>
      </c>
      <c r="AC113" s="45">
        <f t="shared" ca="1" si="21"/>
        <v>0</v>
      </c>
      <c r="AD113" s="25">
        <f t="shared" ca="1" si="22"/>
        <v>0</v>
      </c>
    </row>
    <row r="114" spans="4:30" x14ac:dyDescent="0.35">
      <c r="D114" s="20">
        <v>110</v>
      </c>
      <c r="E114" s="21">
        <f t="shared" ca="1" si="33"/>
        <v>40178</v>
      </c>
      <c r="F114" s="44">
        <f t="shared" ca="1" si="23"/>
        <v>40542</v>
      </c>
      <c r="G114" s="22" t="s">
        <v>119</v>
      </c>
      <c r="H114" s="44">
        <f t="shared" ca="1" si="34"/>
        <v>40178</v>
      </c>
      <c r="I114" s="45">
        <f t="shared" ca="1" si="24"/>
        <v>0</v>
      </c>
      <c r="J114" s="45">
        <f t="shared" ca="1" si="25"/>
        <v>0</v>
      </c>
      <c r="K114" s="45">
        <f t="shared" ca="1" si="26"/>
        <v>0</v>
      </c>
      <c r="L114" s="45"/>
      <c r="M114" s="45">
        <f t="shared" ca="1" si="35"/>
        <v>0</v>
      </c>
      <c r="N114" s="257">
        <f t="shared" ca="1" si="27"/>
        <v>0</v>
      </c>
      <c r="O114" s="23"/>
      <c r="P114" s="255">
        <f t="shared" ca="1" si="28"/>
        <v>0</v>
      </c>
      <c r="Q114" s="163">
        <f t="shared" ca="1" si="29"/>
        <v>0</v>
      </c>
      <c r="R114" s="164">
        <f ca="1">NPV(Q113,K114:$K$244) + ($A$13+$A$14+$A$15)/POWER(1+Q113,$A$28-D114+1)</f>
        <v>0</v>
      </c>
      <c r="S114" s="164">
        <f ca="1">NPV(Q114,K114:$K$244) + ($A$13+$A$14+$A$15)/POWER(1+Q114,$A$28-D114+1)</f>
        <v>0</v>
      </c>
      <c r="T114" s="45">
        <f t="shared" ca="1" si="30"/>
        <v>0</v>
      </c>
      <c r="U114" s="45">
        <f t="shared" ca="1" si="36"/>
        <v>0</v>
      </c>
      <c r="V114" s="45">
        <f t="shared" ca="1" si="37"/>
        <v>0</v>
      </c>
      <c r="W114" s="45">
        <f t="shared" ca="1" si="31"/>
        <v>0</v>
      </c>
      <c r="X114" s="25">
        <f t="shared" ca="1" si="20"/>
        <v>0</v>
      </c>
      <c r="Z114" s="28">
        <f t="shared" ca="1" si="38"/>
        <v>0</v>
      </c>
      <c r="AA114" s="233"/>
      <c r="AB114" s="45">
        <f t="shared" ca="1" si="32"/>
        <v>0</v>
      </c>
      <c r="AC114" s="45">
        <f t="shared" ca="1" si="21"/>
        <v>0</v>
      </c>
      <c r="AD114" s="25">
        <f t="shared" ca="1" si="22"/>
        <v>0</v>
      </c>
    </row>
    <row r="115" spans="4:30" x14ac:dyDescent="0.35">
      <c r="D115" s="20">
        <v>111</v>
      </c>
      <c r="E115" s="21">
        <f t="shared" ca="1" si="33"/>
        <v>40543</v>
      </c>
      <c r="F115" s="44">
        <f t="shared" ca="1" si="23"/>
        <v>40907</v>
      </c>
      <c r="G115" s="22" t="s">
        <v>119</v>
      </c>
      <c r="H115" s="44">
        <f t="shared" ca="1" si="34"/>
        <v>40543</v>
      </c>
      <c r="I115" s="45">
        <f t="shared" ca="1" si="24"/>
        <v>0</v>
      </c>
      <c r="J115" s="45">
        <f t="shared" ca="1" si="25"/>
        <v>0</v>
      </c>
      <c r="K115" s="45">
        <f t="shared" ca="1" si="26"/>
        <v>0</v>
      </c>
      <c r="L115" s="45"/>
      <c r="M115" s="45">
        <f t="shared" ca="1" si="35"/>
        <v>0</v>
      </c>
      <c r="N115" s="257">
        <f t="shared" ca="1" si="27"/>
        <v>0</v>
      </c>
      <c r="O115" s="23"/>
      <c r="P115" s="255">
        <f t="shared" ca="1" si="28"/>
        <v>0</v>
      </c>
      <c r="Q115" s="163">
        <f t="shared" ca="1" si="29"/>
        <v>0</v>
      </c>
      <c r="R115" s="164">
        <f ca="1">NPV(Q114,K115:$K$244) + ($A$13+$A$14+$A$15)/POWER(1+Q114,$A$28-D115+1)</f>
        <v>0</v>
      </c>
      <c r="S115" s="164">
        <f ca="1">NPV(Q115,K115:$K$244) + ($A$13+$A$14+$A$15)/POWER(1+Q115,$A$28-D115+1)</f>
        <v>0</v>
      </c>
      <c r="T115" s="45">
        <f t="shared" ca="1" si="30"/>
        <v>0</v>
      </c>
      <c r="U115" s="45">
        <f t="shared" ca="1" si="36"/>
        <v>0</v>
      </c>
      <c r="V115" s="45">
        <f t="shared" ca="1" si="37"/>
        <v>0</v>
      </c>
      <c r="W115" s="45">
        <f t="shared" ca="1" si="31"/>
        <v>0</v>
      </c>
      <c r="X115" s="25">
        <f t="shared" ca="1" si="20"/>
        <v>0</v>
      </c>
      <c r="Z115" s="28">
        <f t="shared" ca="1" si="38"/>
        <v>0</v>
      </c>
      <c r="AA115" s="233"/>
      <c r="AB115" s="45">
        <f t="shared" ca="1" si="32"/>
        <v>0</v>
      </c>
      <c r="AC115" s="45">
        <f t="shared" ca="1" si="21"/>
        <v>0</v>
      </c>
      <c r="AD115" s="25">
        <f t="shared" ca="1" si="22"/>
        <v>0</v>
      </c>
    </row>
    <row r="116" spans="4:30" x14ac:dyDescent="0.35">
      <c r="D116" s="20">
        <v>112</v>
      </c>
      <c r="E116" s="21">
        <f t="shared" ca="1" si="33"/>
        <v>40908</v>
      </c>
      <c r="F116" s="44">
        <f t="shared" ca="1" si="23"/>
        <v>41273</v>
      </c>
      <c r="G116" s="22" t="s">
        <v>119</v>
      </c>
      <c r="H116" s="44">
        <f t="shared" ca="1" si="34"/>
        <v>40908</v>
      </c>
      <c r="I116" s="45">
        <f t="shared" ca="1" si="24"/>
        <v>0</v>
      </c>
      <c r="J116" s="45">
        <f t="shared" ca="1" si="25"/>
        <v>0</v>
      </c>
      <c r="K116" s="45">
        <f t="shared" ca="1" si="26"/>
        <v>0</v>
      </c>
      <c r="L116" s="45"/>
      <c r="M116" s="45">
        <f t="shared" ca="1" si="35"/>
        <v>0</v>
      </c>
      <c r="N116" s="257">
        <f t="shared" ca="1" si="27"/>
        <v>0</v>
      </c>
      <c r="O116" s="23"/>
      <c r="P116" s="255">
        <f t="shared" ca="1" si="28"/>
        <v>0</v>
      </c>
      <c r="Q116" s="163">
        <f t="shared" ca="1" si="29"/>
        <v>0</v>
      </c>
      <c r="R116" s="164">
        <f ca="1">NPV(Q115,K116:$K$244) + ($A$13+$A$14+$A$15)/POWER(1+Q115,$A$28-D116+1)</f>
        <v>0</v>
      </c>
      <c r="S116" s="164">
        <f ca="1">NPV(Q116,K116:$K$244) + ($A$13+$A$14+$A$15)/POWER(1+Q116,$A$28-D116+1)</f>
        <v>0</v>
      </c>
      <c r="T116" s="45">
        <f t="shared" ca="1" si="30"/>
        <v>0</v>
      </c>
      <c r="U116" s="45">
        <f t="shared" ca="1" si="36"/>
        <v>0</v>
      </c>
      <c r="V116" s="45">
        <f t="shared" ca="1" si="37"/>
        <v>0</v>
      </c>
      <c r="W116" s="45">
        <f t="shared" ca="1" si="31"/>
        <v>0</v>
      </c>
      <c r="X116" s="25">
        <f t="shared" ca="1" si="20"/>
        <v>0</v>
      </c>
      <c r="Z116" s="28">
        <f t="shared" ca="1" si="38"/>
        <v>0</v>
      </c>
      <c r="AA116" s="233"/>
      <c r="AB116" s="45">
        <f t="shared" ca="1" si="32"/>
        <v>0</v>
      </c>
      <c r="AC116" s="45">
        <f t="shared" ca="1" si="21"/>
        <v>0</v>
      </c>
      <c r="AD116" s="25">
        <f t="shared" ca="1" si="22"/>
        <v>0</v>
      </c>
    </row>
    <row r="117" spans="4:30" x14ac:dyDescent="0.35">
      <c r="D117" s="20">
        <v>113</v>
      </c>
      <c r="E117" s="21">
        <f t="shared" ca="1" si="33"/>
        <v>41274</v>
      </c>
      <c r="F117" s="44">
        <f t="shared" ca="1" si="23"/>
        <v>41638</v>
      </c>
      <c r="G117" s="22" t="s">
        <v>119</v>
      </c>
      <c r="H117" s="44">
        <f t="shared" ca="1" si="34"/>
        <v>41274</v>
      </c>
      <c r="I117" s="45">
        <f t="shared" ca="1" si="24"/>
        <v>0</v>
      </c>
      <c r="J117" s="45">
        <f t="shared" ca="1" si="25"/>
        <v>0</v>
      </c>
      <c r="K117" s="45">
        <f t="shared" ca="1" si="26"/>
        <v>0</v>
      </c>
      <c r="L117" s="45"/>
      <c r="M117" s="45">
        <f t="shared" ca="1" si="35"/>
        <v>0</v>
      </c>
      <c r="N117" s="257">
        <f t="shared" ca="1" si="27"/>
        <v>0</v>
      </c>
      <c r="O117" s="23"/>
      <c r="P117" s="255">
        <f t="shared" ca="1" si="28"/>
        <v>0</v>
      </c>
      <c r="Q117" s="163">
        <f t="shared" ca="1" si="29"/>
        <v>0</v>
      </c>
      <c r="R117" s="164">
        <f ca="1">NPV(Q116,K117:$K$244) + ($A$13+$A$14+$A$15)/POWER(1+Q116,$A$28-D117+1)</f>
        <v>0</v>
      </c>
      <c r="S117" s="164">
        <f ca="1">NPV(Q117,K117:$K$244) + ($A$13+$A$14+$A$15)/POWER(1+Q117,$A$28-D117+1)</f>
        <v>0</v>
      </c>
      <c r="T117" s="45">
        <f t="shared" ca="1" si="30"/>
        <v>0</v>
      </c>
      <c r="U117" s="45">
        <f t="shared" ca="1" si="36"/>
        <v>0</v>
      </c>
      <c r="V117" s="45">
        <f t="shared" ca="1" si="37"/>
        <v>0</v>
      </c>
      <c r="W117" s="45">
        <f t="shared" ca="1" si="31"/>
        <v>0</v>
      </c>
      <c r="X117" s="25">
        <f t="shared" ca="1" si="20"/>
        <v>0</v>
      </c>
      <c r="Z117" s="28">
        <f t="shared" ca="1" si="38"/>
        <v>0</v>
      </c>
      <c r="AA117" s="233"/>
      <c r="AB117" s="45">
        <f t="shared" ca="1" si="32"/>
        <v>0</v>
      </c>
      <c r="AC117" s="45">
        <f t="shared" ca="1" si="21"/>
        <v>0</v>
      </c>
      <c r="AD117" s="25">
        <f t="shared" ca="1" si="22"/>
        <v>0</v>
      </c>
    </row>
    <row r="118" spans="4:30" x14ac:dyDescent="0.35">
      <c r="D118" s="20">
        <v>114</v>
      </c>
      <c r="E118" s="21">
        <f t="shared" ca="1" si="33"/>
        <v>41639</v>
      </c>
      <c r="F118" s="44">
        <f t="shared" ca="1" si="23"/>
        <v>42003</v>
      </c>
      <c r="G118" s="22" t="s">
        <v>119</v>
      </c>
      <c r="H118" s="44">
        <f t="shared" ca="1" si="34"/>
        <v>41639</v>
      </c>
      <c r="I118" s="45">
        <f t="shared" ca="1" si="24"/>
        <v>0</v>
      </c>
      <c r="J118" s="45">
        <f t="shared" ca="1" si="25"/>
        <v>0</v>
      </c>
      <c r="K118" s="45">
        <f t="shared" ca="1" si="26"/>
        <v>0</v>
      </c>
      <c r="L118" s="45"/>
      <c r="M118" s="45">
        <f t="shared" ca="1" si="35"/>
        <v>0</v>
      </c>
      <c r="N118" s="257">
        <f t="shared" ca="1" si="27"/>
        <v>0</v>
      </c>
      <c r="O118" s="23"/>
      <c r="P118" s="255">
        <f t="shared" ca="1" si="28"/>
        <v>0</v>
      </c>
      <c r="Q118" s="163">
        <f t="shared" ca="1" si="29"/>
        <v>0</v>
      </c>
      <c r="R118" s="164">
        <f ca="1">NPV(Q117,K118:$K$244) + ($A$13+$A$14+$A$15)/POWER(1+Q117,$A$28-D118+1)</f>
        <v>0</v>
      </c>
      <c r="S118" s="164">
        <f ca="1">NPV(Q118,K118:$K$244) + ($A$13+$A$14+$A$15)/POWER(1+Q118,$A$28-D118+1)</f>
        <v>0</v>
      </c>
      <c r="T118" s="45">
        <f t="shared" ca="1" si="30"/>
        <v>0</v>
      </c>
      <c r="U118" s="45">
        <f t="shared" ca="1" si="36"/>
        <v>0</v>
      </c>
      <c r="V118" s="45">
        <f t="shared" ca="1" si="37"/>
        <v>0</v>
      </c>
      <c r="W118" s="45">
        <f t="shared" ca="1" si="31"/>
        <v>0</v>
      </c>
      <c r="X118" s="25">
        <f t="shared" ca="1" si="20"/>
        <v>0</v>
      </c>
      <c r="Z118" s="28">
        <f t="shared" ca="1" si="38"/>
        <v>0</v>
      </c>
      <c r="AA118" s="233"/>
      <c r="AB118" s="45">
        <f t="shared" ca="1" si="32"/>
        <v>0</v>
      </c>
      <c r="AC118" s="45">
        <f t="shared" ca="1" si="21"/>
        <v>0</v>
      </c>
      <c r="AD118" s="25">
        <f t="shared" ca="1" si="22"/>
        <v>0</v>
      </c>
    </row>
    <row r="119" spans="4:30" x14ac:dyDescent="0.35">
      <c r="D119" s="20">
        <v>115</v>
      </c>
      <c r="E119" s="21">
        <f t="shared" ca="1" si="33"/>
        <v>42004</v>
      </c>
      <c r="F119" s="44">
        <f t="shared" ca="1" si="23"/>
        <v>42368</v>
      </c>
      <c r="G119" s="22" t="s">
        <v>119</v>
      </c>
      <c r="H119" s="44">
        <f t="shared" ca="1" si="34"/>
        <v>42004</v>
      </c>
      <c r="I119" s="45">
        <f t="shared" ca="1" si="24"/>
        <v>0</v>
      </c>
      <c r="J119" s="45">
        <f t="shared" ca="1" si="25"/>
        <v>0</v>
      </c>
      <c r="K119" s="45">
        <f t="shared" ca="1" si="26"/>
        <v>0</v>
      </c>
      <c r="L119" s="45"/>
      <c r="M119" s="45">
        <f t="shared" ca="1" si="35"/>
        <v>0</v>
      </c>
      <c r="N119" s="257">
        <f t="shared" ca="1" si="27"/>
        <v>0</v>
      </c>
      <c r="O119" s="23"/>
      <c r="P119" s="255">
        <f t="shared" ca="1" si="28"/>
        <v>0</v>
      </c>
      <c r="Q119" s="163">
        <f t="shared" ca="1" si="29"/>
        <v>0</v>
      </c>
      <c r="R119" s="164">
        <f ca="1">NPV(Q118,K119:$K$244) + ($A$13+$A$14+$A$15)/POWER(1+Q118,$A$28-D119+1)</f>
        <v>0</v>
      </c>
      <c r="S119" s="164">
        <f ca="1">NPV(Q119,K119:$K$244) + ($A$13+$A$14+$A$15)/POWER(1+Q119,$A$28-D119+1)</f>
        <v>0</v>
      </c>
      <c r="T119" s="45">
        <f t="shared" ca="1" si="30"/>
        <v>0</v>
      </c>
      <c r="U119" s="45">
        <f t="shared" ca="1" si="36"/>
        <v>0</v>
      </c>
      <c r="V119" s="45">
        <f t="shared" ca="1" si="37"/>
        <v>0</v>
      </c>
      <c r="W119" s="45">
        <f t="shared" ca="1" si="31"/>
        <v>0</v>
      </c>
      <c r="X119" s="25">
        <f t="shared" ca="1" si="20"/>
        <v>0</v>
      </c>
      <c r="Z119" s="28">
        <f t="shared" ca="1" si="38"/>
        <v>0</v>
      </c>
      <c r="AA119" s="233"/>
      <c r="AB119" s="45">
        <f t="shared" ca="1" si="32"/>
        <v>0</v>
      </c>
      <c r="AC119" s="45">
        <f t="shared" ca="1" si="21"/>
        <v>0</v>
      </c>
      <c r="AD119" s="25">
        <f t="shared" ca="1" si="22"/>
        <v>0</v>
      </c>
    </row>
    <row r="120" spans="4:30" x14ac:dyDescent="0.35">
      <c r="D120" s="20">
        <v>116</v>
      </c>
      <c r="E120" s="21">
        <f t="shared" ca="1" si="33"/>
        <v>42369</v>
      </c>
      <c r="F120" s="44">
        <f t="shared" ca="1" si="23"/>
        <v>42734</v>
      </c>
      <c r="G120" s="22" t="s">
        <v>119</v>
      </c>
      <c r="H120" s="44">
        <f t="shared" ca="1" si="34"/>
        <v>42369</v>
      </c>
      <c r="I120" s="45">
        <f t="shared" ca="1" si="24"/>
        <v>0</v>
      </c>
      <c r="J120" s="45">
        <f t="shared" ca="1" si="25"/>
        <v>0</v>
      </c>
      <c r="K120" s="45">
        <f t="shared" ca="1" si="26"/>
        <v>0</v>
      </c>
      <c r="L120" s="45"/>
      <c r="M120" s="45">
        <f t="shared" ca="1" si="35"/>
        <v>0</v>
      </c>
      <c r="N120" s="257">
        <f t="shared" ca="1" si="27"/>
        <v>0</v>
      </c>
      <c r="O120" s="23"/>
      <c r="P120" s="255">
        <f t="shared" ca="1" si="28"/>
        <v>0</v>
      </c>
      <c r="Q120" s="163">
        <f t="shared" ca="1" si="29"/>
        <v>0</v>
      </c>
      <c r="R120" s="164">
        <f ca="1">NPV(Q119,K120:$K$244) + ($A$13+$A$14+$A$15)/POWER(1+Q119,$A$28-D120+1)</f>
        <v>0</v>
      </c>
      <c r="S120" s="164">
        <f ca="1">NPV(Q120,K120:$K$244) + ($A$13+$A$14+$A$15)/POWER(1+Q120,$A$28-D120+1)</f>
        <v>0</v>
      </c>
      <c r="T120" s="45">
        <f t="shared" ca="1" si="30"/>
        <v>0</v>
      </c>
      <c r="U120" s="45">
        <f t="shared" ca="1" si="36"/>
        <v>0</v>
      </c>
      <c r="V120" s="45">
        <f t="shared" ca="1" si="37"/>
        <v>0</v>
      </c>
      <c r="W120" s="45">
        <f t="shared" ca="1" si="31"/>
        <v>0</v>
      </c>
      <c r="X120" s="25">
        <f t="shared" ca="1" si="20"/>
        <v>0</v>
      </c>
      <c r="Z120" s="28">
        <f t="shared" ca="1" si="38"/>
        <v>0</v>
      </c>
      <c r="AA120" s="233"/>
      <c r="AB120" s="45">
        <f t="shared" ca="1" si="32"/>
        <v>0</v>
      </c>
      <c r="AC120" s="45">
        <f t="shared" ca="1" si="21"/>
        <v>0</v>
      </c>
      <c r="AD120" s="25">
        <f t="shared" ca="1" si="22"/>
        <v>0</v>
      </c>
    </row>
    <row r="121" spans="4:30" x14ac:dyDescent="0.35">
      <c r="D121" s="20">
        <v>117</v>
      </c>
      <c r="E121" s="21">
        <f t="shared" ca="1" si="33"/>
        <v>42735</v>
      </c>
      <c r="F121" s="44">
        <f t="shared" ca="1" si="23"/>
        <v>43099</v>
      </c>
      <c r="G121" s="22" t="s">
        <v>119</v>
      </c>
      <c r="H121" s="44">
        <f t="shared" ca="1" si="34"/>
        <v>42735</v>
      </c>
      <c r="I121" s="45">
        <f t="shared" ca="1" si="24"/>
        <v>0</v>
      </c>
      <c r="J121" s="45">
        <f t="shared" ca="1" si="25"/>
        <v>0</v>
      </c>
      <c r="K121" s="45">
        <f t="shared" ca="1" si="26"/>
        <v>0</v>
      </c>
      <c r="L121" s="45"/>
      <c r="M121" s="45">
        <f t="shared" ca="1" si="35"/>
        <v>0</v>
      </c>
      <c r="N121" s="257">
        <f t="shared" ca="1" si="27"/>
        <v>0</v>
      </c>
      <c r="O121" s="23"/>
      <c r="P121" s="255">
        <f t="shared" ca="1" si="28"/>
        <v>0</v>
      </c>
      <c r="Q121" s="163">
        <f t="shared" ca="1" si="29"/>
        <v>0</v>
      </c>
      <c r="R121" s="164">
        <f ca="1">NPV(Q120,K121:$K$244) + ($A$13+$A$14+$A$15)/POWER(1+Q120,$A$28-D121+1)</f>
        <v>0</v>
      </c>
      <c r="S121" s="164">
        <f ca="1">NPV(Q121,K121:$K$244) + ($A$13+$A$14+$A$15)/POWER(1+Q121,$A$28-D121+1)</f>
        <v>0</v>
      </c>
      <c r="T121" s="45">
        <f t="shared" ca="1" si="30"/>
        <v>0</v>
      </c>
      <c r="U121" s="45">
        <f t="shared" ca="1" si="36"/>
        <v>0</v>
      </c>
      <c r="V121" s="45">
        <f t="shared" ca="1" si="37"/>
        <v>0</v>
      </c>
      <c r="W121" s="45">
        <f t="shared" ca="1" si="31"/>
        <v>0</v>
      </c>
      <c r="X121" s="25">
        <f t="shared" ca="1" si="20"/>
        <v>0</v>
      </c>
      <c r="Z121" s="28">
        <f t="shared" ca="1" si="38"/>
        <v>0</v>
      </c>
      <c r="AA121" s="233"/>
      <c r="AB121" s="45">
        <f t="shared" ca="1" si="32"/>
        <v>0</v>
      </c>
      <c r="AC121" s="45">
        <f t="shared" ca="1" si="21"/>
        <v>0</v>
      </c>
      <c r="AD121" s="25">
        <f t="shared" ca="1" si="22"/>
        <v>0</v>
      </c>
    </row>
    <row r="122" spans="4:30" x14ac:dyDescent="0.35">
      <c r="D122" s="20">
        <v>118</v>
      </c>
      <c r="E122" s="21">
        <f t="shared" ca="1" si="33"/>
        <v>43100</v>
      </c>
      <c r="F122" s="44">
        <f t="shared" ca="1" si="23"/>
        <v>43464</v>
      </c>
      <c r="G122" s="22" t="s">
        <v>119</v>
      </c>
      <c r="H122" s="44">
        <f t="shared" ca="1" si="34"/>
        <v>43100</v>
      </c>
      <c r="I122" s="45">
        <f t="shared" ca="1" si="24"/>
        <v>0</v>
      </c>
      <c r="J122" s="45">
        <f t="shared" ca="1" si="25"/>
        <v>0</v>
      </c>
      <c r="K122" s="45">
        <f t="shared" ca="1" si="26"/>
        <v>0</v>
      </c>
      <c r="L122" s="45"/>
      <c r="M122" s="45">
        <f t="shared" ca="1" si="35"/>
        <v>0</v>
      </c>
      <c r="N122" s="257">
        <f t="shared" ca="1" si="27"/>
        <v>0</v>
      </c>
      <c r="O122" s="23"/>
      <c r="P122" s="255">
        <f t="shared" ca="1" si="28"/>
        <v>0</v>
      </c>
      <c r="Q122" s="163">
        <f t="shared" ca="1" si="29"/>
        <v>0</v>
      </c>
      <c r="R122" s="164">
        <f ca="1">NPV(Q121,K122:$K$244) + ($A$13+$A$14+$A$15)/POWER(1+Q121,$A$28-D122+1)</f>
        <v>0</v>
      </c>
      <c r="S122" s="164">
        <f ca="1">NPV(Q122,K122:$K$244) + ($A$13+$A$14+$A$15)/POWER(1+Q122,$A$28-D122+1)</f>
        <v>0</v>
      </c>
      <c r="T122" s="45">
        <f t="shared" ca="1" si="30"/>
        <v>0</v>
      </c>
      <c r="U122" s="45">
        <f t="shared" ca="1" si="36"/>
        <v>0</v>
      </c>
      <c r="V122" s="45">
        <f t="shared" ca="1" si="37"/>
        <v>0</v>
      </c>
      <c r="W122" s="45">
        <f t="shared" ca="1" si="31"/>
        <v>0</v>
      </c>
      <c r="X122" s="25">
        <f t="shared" ca="1" si="20"/>
        <v>0</v>
      </c>
      <c r="Z122" s="28">
        <f t="shared" ca="1" si="38"/>
        <v>0</v>
      </c>
      <c r="AA122" s="233"/>
      <c r="AB122" s="45">
        <f t="shared" ca="1" si="32"/>
        <v>0</v>
      </c>
      <c r="AC122" s="45">
        <f t="shared" ca="1" si="21"/>
        <v>0</v>
      </c>
      <c r="AD122" s="25">
        <f t="shared" ca="1" si="22"/>
        <v>0</v>
      </c>
    </row>
    <row r="123" spans="4:30" x14ac:dyDescent="0.35">
      <c r="D123" s="20">
        <v>119</v>
      </c>
      <c r="E123" s="21">
        <f t="shared" ca="1" si="33"/>
        <v>43465</v>
      </c>
      <c r="F123" s="44">
        <f t="shared" ca="1" si="23"/>
        <v>43829</v>
      </c>
      <c r="G123" s="22" t="s">
        <v>119</v>
      </c>
      <c r="H123" s="44">
        <f t="shared" ca="1" si="34"/>
        <v>43465</v>
      </c>
      <c r="I123" s="45">
        <f t="shared" ca="1" si="24"/>
        <v>0</v>
      </c>
      <c r="J123" s="45">
        <f t="shared" ca="1" si="25"/>
        <v>0</v>
      </c>
      <c r="K123" s="45">
        <f t="shared" ca="1" si="26"/>
        <v>0</v>
      </c>
      <c r="L123" s="45"/>
      <c r="M123" s="45">
        <f t="shared" ca="1" si="35"/>
        <v>0</v>
      </c>
      <c r="N123" s="257">
        <f t="shared" ca="1" si="27"/>
        <v>0</v>
      </c>
      <c r="O123" s="23"/>
      <c r="P123" s="255">
        <f t="shared" ca="1" si="28"/>
        <v>0</v>
      </c>
      <c r="Q123" s="163">
        <f t="shared" ca="1" si="29"/>
        <v>0</v>
      </c>
      <c r="R123" s="164">
        <f ca="1">NPV(Q122,K123:$K$244) + ($A$13+$A$14+$A$15)/POWER(1+Q122,$A$28-D123+1)</f>
        <v>0</v>
      </c>
      <c r="S123" s="164">
        <f ca="1">NPV(Q123,K123:$K$244) + ($A$13+$A$14+$A$15)/POWER(1+Q123,$A$28-D123+1)</f>
        <v>0</v>
      </c>
      <c r="T123" s="45">
        <f t="shared" ca="1" si="30"/>
        <v>0</v>
      </c>
      <c r="U123" s="45">
        <f t="shared" ca="1" si="36"/>
        <v>0</v>
      </c>
      <c r="V123" s="45">
        <f t="shared" ca="1" si="37"/>
        <v>0</v>
      </c>
      <c r="W123" s="45">
        <f t="shared" ca="1" si="31"/>
        <v>0</v>
      </c>
      <c r="X123" s="25">
        <f t="shared" ca="1" si="20"/>
        <v>0</v>
      </c>
      <c r="Z123" s="28">
        <f t="shared" ca="1" si="38"/>
        <v>0</v>
      </c>
      <c r="AA123" s="233"/>
      <c r="AB123" s="45">
        <f t="shared" ca="1" si="32"/>
        <v>0</v>
      </c>
      <c r="AC123" s="45">
        <f t="shared" ca="1" si="21"/>
        <v>0</v>
      </c>
      <c r="AD123" s="25">
        <f t="shared" ca="1" si="22"/>
        <v>0</v>
      </c>
    </row>
    <row r="124" spans="4:30" x14ac:dyDescent="0.35">
      <c r="D124" s="20">
        <v>120</v>
      </c>
      <c r="E124" s="21">
        <f t="shared" ca="1" si="33"/>
        <v>43830</v>
      </c>
      <c r="F124" s="44">
        <f t="shared" ca="1" si="23"/>
        <v>44195</v>
      </c>
      <c r="G124" s="22" t="s">
        <v>119</v>
      </c>
      <c r="H124" s="44">
        <f t="shared" ca="1" si="34"/>
        <v>43830</v>
      </c>
      <c r="I124" s="45">
        <f t="shared" ca="1" si="24"/>
        <v>0</v>
      </c>
      <c r="J124" s="45">
        <f t="shared" ca="1" si="25"/>
        <v>0</v>
      </c>
      <c r="K124" s="45">
        <f t="shared" ca="1" si="26"/>
        <v>0</v>
      </c>
      <c r="L124" s="45"/>
      <c r="M124" s="45">
        <f t="shared" ca="1" si="35"/>
        <v>0</v>
      </c>
      <c r="N124" s="257">
        <f t="shared" ca="1" si="27"/>
        <v>0</v>
      </c>
      <c r="O124" s="23"/>
      <c r="P124" s="255">
        <f t="shared" ca="1" si="28"/>
        <v>0</v>
      </c>
      <c r="Q124" s="163">
        <f t="shared" ca="1" si="29"/>
        <v>0</v>
      </c>
      <c r="R124" s="164">
        <f ca="1">NPV(Q123,K124:$K$244) + ($A$13+$A$14+$A$15)/POWER(1+Q123,$A$28-D124+1)</f>
        <v>0</v>
      </c>
      <c r="S124" s="164">
        <f ca="1">NPV(Q124,K124:$K$244) + ($A$13+$A$14+$A$15)/POWER(1+Q124,$A$28-D124+1)</f>
        <v>0</v>
      </c>
      <c r="T124" s="45">
        <f t="shared" ca="1" si="30"/>
        <v>0</v>
      </c>
      <c r="U124" s="45">
        <f t="shared" ca="1" si="36"/>
        <v>0</v>
      </c>
      <c r="V124" s="45">
        <f t="shared" ca="1" si="37"/>
        <v>0</v>
      </c>
      <c r="W124" s="45">
        <f t="shared" ca="1" si="31"/>
        <v>0</v>
      </c>
      <c r="X124" s="25">
        <f t="shared" ca="1" si="20"/>
        <v>0</v>
      </c>
      <c r="Z124" s="28">
        <f t="shared" ca="1" si="38"/>
        <v>0</v>
      </c>
      <c r="AA124" s="233"/>
      <c r="AB124" s="45">
        <f t="shared" ca="1" si="32"/>
        <v>0</v>
      </c>
      <c r="AC124" s="45">
        <f t="shared" ca="1" si="21"/>
        <v>0</v>
      </c>
      <c r="AD124" s="25">
        <f t="shared" ca="1" si="22"/>
        <v>0</v>
      </c>
    </row>
    <row r="125" spans="4:30" x14ac:dyDescent="0.35">
      <c r="D125" s="20">
        <v>121</v>
      </c>
      <c r="E125" s="21">
        <f t="shared" ca="1" si="33"/>
        <v>44196</v>
      </c>
      <c r="F125" s="44">
        <f t="shared" ca="1" si="23"/>
        <v>44560</v>
      </c>
      <c r="G125" s="22" t="s">
        <v>119</v>
      </c>
      <c r="H125" s="44">
        <f t="shared" ca="1" si="34"/>
        <v>44196</v>
      </c>
      <c r="I125" s="45">
        <f t="shared" ca="1" si="24"/>
        <v>0</v>
      </c>
      <c r="J125" s="45">
        <f t="shared" ca="1" si="25"/>
        <v>0</v>
      </c>
      <c r="K125" s="45">
        <f t="shared" ca="1" si="26"/>
        <v>0</v>
      </c>
      <c r="L125" s="45"/>
      <c r="M125" s="45">
        <f t="shared" ca="1" si="35"/>
        <v>0</v>
      </c>
      <c r="N125" s="257">
        <f t="shared" ca="1" si="27"/>
        <v>0</v>
      </c>
      <c r="O125" s="23"/>
      <c r="P125" s="255">
        <f t="shared" ca="1" si="28"/>
        <v>0</v>
      </c>
      <c r="Q125" s="163">
        <f t="shared" ca="1" si="29"/>
        <v>0</v>
      </c>
      <c r="R125" s="164">
        <f ca="1">NPV(Q124,K125:$K$244) + ($A$13+$A$14+$A$15)/POWER(1+Q124,$A$28-D125+1)</f>
        <v>0</v>
      </c>
      <c r="S125" s="164">
        <f ca="1">NPV(Q125,K125:$K$244) + ($A$13+$A$14+$A$15)/POWER(1+Q125,$A$28-D125+1)</f>
        <v>0</v>
      </c>
      <c r="T125" s="45">
        <f t="shared" ca="1" si="30"/>
        <v>0</v>
      </c>
      <c r="U125" s="45">
        <f t="shared" ca="1" si="36"/>
        <v>0</v>
      </c>
      <c r="V125" s="45">
        <f t="shared" ca="1" si="37"/>
        <v>0</v>
      </c>
      <c r="W125" s="45">
        <f t="shared" ca="1" si="31"/>
        <v>0</v>
      </c>
      <c r="X125" s="25">
        <f t="shared" ca="1" si="20"/>
        <v>0</v>
      </c>
      <c r="Z125" s="28">
        <f t="shared" ca="1" si="38"/>
        <v>0</v>
      </c>
      <c r="AA125" s="233"/>
      <c r="AB125" s="45">
        <f t="shared" ca="1" si="32"/>
        <v>0</v>
      </c>
      <c r="AC125" s="45">
        <f t="shared" ca="1" si="21"/>
        <v>0</v>
      </c>
      <c r="AD125" s="25">
        <f t="shared" ca="1" si="22"/>
        <v>0</v>
      </c>
    </row>
    <row r="126" spans="4:30" x14ac:dyDescent="0.35">
      <c r="D126" s="20">
        <v>122</v>
      </c>
      <c r="E126" s="21">
        <f t="shared" ca="1" si="33"/>
        <v>44561</v>
      </c>
      <c r="F126" s="44">
        <f t="shared" ca="1" si="23"/>
        <v>44925</v>
      </c>
      <c r="G126" s="22" t="s">
        <v>119</v>
      </c>
      <c r="H126" s="44">
        <f t="shared" ca="1" si="34"/>
        <v>44561</v>
      </c>
      <c r="I126" s="45">
        <f t="shared" ca="1" si="24"/>
        <v>0</v>
      </c>
      <c r="J126" s="45">
        <f t="shared" ca="1" si="25"/>
        <v>0</v>
      </c>
      <c r="K126" s="45">
        <f t="shared" ca="1" si="26"/>
        <v>0</v>
      </c>
      <c r="L126" s="45"/>
      <c r="M126" s="45">
        <f t="shared" ca="1" si="35"/>
        <v>0</v>
      </c>
      <c r="N126" s="257">
        <f t="shared" ca="1" si="27"/>
        <v>0</v>
      </c>
      <c r="O126" s="23"/>
      <c r="P126" s="255">
        <f t="shared" ca="1" si="28"/>
        <v>0</v>
      </c>
      <c r="Q126" s="163">
        <f t="shared" ca="1" si="29"/>
        <v>0</v>
      </c>
      <c r="R126" s="164">
        <f ca="1">NPV(Q125,K126:$K$244) + ($A$13+$A$14+$A$15)/POWER(1+Q125,$A$28-D126+1)</f>
        <v>0</v>
      </c>
      <c r="S126" s="164">
        <f ca="1">NPV(Q126,K126:$K$244) + ($A$13+$A$14+$A$15)/POWER(1+Q126,$A$28-D126+1)</f>
        <v>0</v>
      </c>
      <c r="T126" s="45">
        <f t="shared" ca="1" si="30"/>
        <v>0</v>
      </c>
      <c r="U126" s="45">
        <f t="shared" ca="1" si="36"/>
        <v>0</v>
      </c>
      <c r="V126" s="45">
        <f t="shared" ca="1" si="37"/>
        <v>0</v>
      </c>
      <c r="W126" s="45">
        <f t="shared" ca="1" si="31"/>
        <v>0</v>
      </c>
      <c r="X126" s="25">
        <f t="shared" ca="1" si="20"/>
        <v>0</v>
      </c>
      <c r="Z126" s="28">
        <f t="shared" ca="1" si="38"/>
        <v>0</v>
      </c>
      <c r="AA126" s="233"/>
      <c r="AB126" s="45">
        <f t="shared" ca="1" si="32"/>
        <v>0</v>
      </c>
      <c r="AC126" s="45">
        <f t="shared" ca="1" si="21"/>
        <v>0</v>
      </c>
      <c r="AD126" s="25">
        <f t="shared" ca="1" si="22"/>
        <v>0</v>
      </c>
    </row>
    <row r="127" spans="4:30" x14ac:dyDescent="0.35">
      <c r="D127" s="20">
        <v>123</v>
      </c>
      <c r="E127" s="21">
        <f t="shared" ca="1" si="33"/>
        <v>44926</v>
      </c>
      <c r="F127" s="44">
        <f t="shared" ca="1" si="23"/>
        <v>45290</v>
      </c>
      <c r="G127" s="22" t="s">
        <v>119</v>
      </c>
      <c r="H127" s="44">
        <f t="shared" ca="1" si="34"/>
        <v>44926</v>
      </c>
      <c r="I127" s="45">
        <f t="shared" ca="1" si="24"/>
        <v>0</v>
      </c>
      <c r="J127" s="45">
        <f t="shared" ca="1" si="25"/>
        <v>0</v>
      </c>
      <c r="K127" s="45">
        <f t="shared" ca="1" si="26"/>
        <v>0</v>
      </c>
      <c r="L127" s="45"/>
      <c r="M127" s="45">
        <f t="shared" ca="1" si="35"/>
        <v>0</v>
      </c>
      <c r="N127" s="257">
        <f t="shared" ca="1" si="27"/>
        <v>0</v>
      </c>
      <c r="O127" s="23"/>
      <c r="P127" s="255">
        <f t="shared" ca="1" si="28"/>
        <v>0</v>
      </c>
      <c r="Q127" s="163">
        <f t="shared" ca="1" si="29"/>
        <v>0</v>
      </c>
      <c r="R127" s="164">
        <f ca="1">NPV(Q126,K127:$K$244) + ($A$13+$A$14+$A$15)/POWER(1+Q126,$A$28-D127+1)</f>
        <v>0</v>
      </c>
      <c r="S127" s="164">
        <f ca="1">NPV(Q127,K127:$K$244) + ($A$13+$A$14+$A$15)/POWER(1+Q127,$A$28-D127+1)</f>
        <v>0</v>
      </c>
      <c r="T127" s="45">
        <f t="shared" ca="1" si="30"/>
        <v>0</v>
      </c>
      <c r="U127" s="45">
        <f t="shared" ca="1" si="36"/>
        <v>0</v>
      </c>
      <c r="V127" s="45">
        <f t="shared" ca="1" si="37"/>
        <v>0</v>
      </c>
      <c r="W127" s="45">
        <f t="shared" ca="1" si="31"/>
        <v>0</v>
      </c>
      <c r="X127" s="25">
        <f t="shared" ca="1" si="20"/>
        <v>0</v>
      </c>
      <c r="Z127" s="28">
        <f t="shared" ca="1" si="38"/>
        <v>0</v>
      </c>
      <c r="AA127" s="233"/>
      <c r="AB127" s="45">
        <f t="shared" ca="1" si="32"/>
        <v>0</v>
      </c>
      <c r="AC127" s="45">
        <f t="shared" ca="1" si="21"/>
        <v>0</v>
      </c>
      <c r="AD127" s="25">
        <f t="shared" ca="1" si="22"/>
        <v>0</v>
      </c>
    </row>
    <row r="128" spans="4:30" x14ac:dyDescent="0.35">
      <c r="D128" s="20">
        <v>124</v>
      </c>
      <c r="E128" s="21">
        <f t="shared" ca="1" si="33"/>
        <v>45291</v>
      </c>
      <c r="F128" s="44">
        <f t="shared" ca="1" si="23"/>
        <v>45656</v>
      </c>
      <c r="G128" s="22" t="s">
        <v>119</v>
      </c>
      <c r="H128" s="44">
        <f t="shared" ca="1" si="34"/>
        <v>45291</v>
      </c>
      <c r="I128" s="45">
        <f t="shared" ca="1" si="24"/>
        <v>0</v>
      </c>
      <c r="J128" s="45">
        <f t="shared" ca="1" si="25"/>
        <v>0</v>
      </c>
      <c r="K128" s="45">
        <f t="shared" ca="1" si="26"/>
        <v>0</v>
      </c>
      <c r="L128" s="45"/>
      <c r="M128" s="45">
        <f t="shared" ca="1" si="35"/>
        <v>0</v>
      </c>
      <c r="N128" s="257">
        <f t="shared" ca="1" si="27"/>
        <v>0</v>
      </c>
      <c r="O128" s="23"/>
      <c r="P128" s="255">
        <f t="shared" ca="1" si="28"/>
        <v>0</v>
      </c>
      <c r="Q128" s="163">
        <f t="shared" ca="1" si="29"/>
        <v>0</v>
      </c>
      <c r="R128" s="164">
        <f ca="1">NPV(Q127,K128:$K$244) + ($A$13+$A$14+$A$15)/POWER(1+Q127,$A$28-D128+1)</f>
        <v>0</v>
      </c>
      <c r="S128" s="164">
        <f ca="1">NPV(Q128,K128:$K$244) + ($A$13+$A$14+$A$15)/POWER(1+Q128,$A$28-D128+1)</f>
        <v>0</v>
      </c>
      <c r="T128" s="45">
        <f t="shared" ca="1" si="30"/>
        <v>0</v>
      </c>
      <c r="U128" s="45">
        <f t="shared" ca="1" si="36"/>
        <v>0</v>
      </c>
      <c r="V128" s="45">
        <f t="shared" ca="1" si="37"/>
        <v>0</v>
      </c>
      <c r="W128" s="45">
        <f t="shared" ca="1" si="31"/>
        <v>0</v>
      </c>
      <c r="X128" s="25">
        <f t="shared" ca="1" si="20"/>
        <v>0</v>
      </c>
      <c r="Z128" s="28">
        <f t="shared" ca="1" si="38"/>
        <v>0</v>
      </c>
      <c r="AA128" s="233"/>
      <c r="AB128" s="45">
        <f t="shared" ca="1" si="32"/>
        <v>0</v>
      </c>
      <c r="AC128" s="45">
        <f t="shared" ca="1" si="21"/>
        <v>0</v>
      </c>
      <c r="AD128" s="25">
        <f t="shared" ca="1" si="22"/>
        <v>0</v>
      </c>
    </row>
    <row r="129" spans="4:30" x14ac:dyDescent="0.35">
      <c r="D129" s="20">
        <v>125</v>
      </c>
      <c r="E129" s="21">
        <f t="shared" ca="1" si="33"/>
        <v>45657</v>
      </c>
      <c r="F129" s="44">
        <f t="shared" ca="1" si="23"/>
        <v>46021</v>
      </c>
      <c r="G129" s="22" t="s">
        <v>119</v>
      </c>
      <c r="H129" s="44">
        <f t="shared" ca="1" si="34"/>
        <v>45657</v>
      </c>
      <c r="I129" s="45">
        <f t="shared" ca="1" si="24"/>
        <v>0</v>
      </c>
      <c r="J129" s="45">
        <f t="shared" ca="1" si="25"/>
        <v>0</v>
      </c>
      <c r="K129" s="45">
        <f t="shared" ca="1" si="26"/>
        <v>0</v>
      </c>
      <c r="L129" s="45"/>
      <c r="M129" s="45">
        <f t="shared" ca="1" si="35"/>
        <v>0</v>
      </c>
      <c r="N129" s="257">
        <f t="shared" ca="1" si="27"/>
        <v>0</v>
      </c>
      <c r="O129" s="23"/>
      <c r="P129" s="255">
        <f t="shared" ca="1" si="28"/>
        <v>0</v>
      </c>
      <c r="Q129" s="163">
        <f t="shared" ca="1" si="29"/>
        <v>0</v>
      </c>
      <c r="R129" s="164">
        <f ca="1">NPV(Q128,K129:$K$244) + ($A$13+$A$14+$A$15)/POWER(1+Q128,$A$28-D129+1)</f>
        <v>0</v>
      </c>
      <c r="S129" s="164">
        <f ca="1">NPV(Q129,K129:$K$244) + ($A$13+$A$14+$A$15)/POWER(1+Q129,$A$28-D129+1)</f>
        <v>0</v>
      </c>
      <c r="T129" s="45">
        <f t="shared" ca="1" si="30"/>
        <v>0</v>
      </c>
      <c r="U129" s="45">
        <f t="shared" ca="1" si="36"/>
        <v>0</v>
      </c>
      <c r="V129" s="45">
        <f t="shared" ca="1" si="37"/>
        <v>0</v>
      </c>
      <c r="W129" s="45">
        <f t="shared" ca="1" si="31"/>
        <v>0</v>
      </c>
      <c r="X129" s="25">
        <f t="shared" ca="1" si="20"/>
        <v>0</v>
      </c>
      <c r="Z129" s="28">
        <f t="shared" ca="1" si="38"/>
        <v>0</v>
      </c>
      <c r="AA129" s="233"/>
      <c r="AB129" s="45">
        <f t="shared" ca="1" si="32"/>
        <v>0</v>
      </c>
      <c r="AC129" s="45">
        <f t="shared" ca="1" si="21"/>
        <v>0</v>
      </c>
      <c r="AD129" s="25">
        <f t="shared" ca="1" si="22"/>
        <v>0</v>
      </c>
    </row>
    <row r="130" spans="4:30" x14ac:dyDescent="0.35">
      <c r="D130" s="20">
        <v>126</v>
      </c>
      <c r="E130" s="21">
        <f t="shared" ca="1" si="33"/>
        <v>46022</v>
      </c>
      <c r="F130" s="44">
        <f t="shared" ca="1" si="23"/>
        <v>46386</v>
      </c>
      <c r="G130" s="22" t="s">
        <v>119</v>
      </c>
      <c r="H130" s="44">
        <f t="shared" ca="1" si="34"/>
        <v>46022</v>
      </c>
      <c r="I130" s="45">
        <f t="shared" ca="1" si="24"/>
        <v>0</v>
      </c>
      <c r="J130" s="45">
        <f t="shared" ca="1" si="25"/>
        <v>0</v>
      </c>
      <c r="K130" s="45">
        <f t="shared" ca="1" si="26"/>
        <v>0</v>
      </c>
      <c r="L130" s="45"/>
      <c r="M130" s="45">
        <f t="shared" ca="1" si="35"/>
        <v>0</v>
      </c>
      <c r="N130" s="257">
        <f t="shared" ca="1" si="27"/>
        <v>0</v>
      </c>
      <c r="O130" s="23"/>
      <c r="P130" s="255">
        <f t="shared" ca="1" si="28"/>
        <v>0</v>
      </c>
      <c r="Q130" s="163">
        <f t="shared" ca="1" si="29"/>
        <v>0</v>
      </c>
      <c r="R130" s="164">
        <f ca="1">NPV(Q129,K130:$K$244) + ($A$13+$A$14+$A$15)/POWER(1+Q129,$A$28-D130+1)</f>
        <v>0</v>
      </c>
      <c r="S130" s="164">
        <f ca="1">NPV(Q130,K130:$K$244) + ($A$13+$A$14+$A$15)/POWER(1+Q130,$A$28-D130+1)</f>
        <v>0</v>
      </c>
      <c r="T130" s="45">
        <f t="shared" ca="1" si="30"/>
        <v>0</v>
      </c>
      <c r="U130" s="45">
        <f t="shared" ca="1" si="36"/>
        <v>0</v>
      </c>
      <c r="V130" s="45">
        <f t="shared" ca="1" si="37"/>
        <v>0</v>
      </c>
      <c r="W130" s="45">
        <f t="shared" ca="1" si="31"/>
        <v>0</v>
      </c>
      <c r="X130" s="25">
        <f t="shared" ca="1" si="20"/>
        <v>0</v>
      </c>
      <c r="Z130" s="28">
        <f t="shared" ca="1" si="38"/>
        <v>0</v>
      </c>
      <c r="AA130" s="233"/>
      <c r="AB130" s="45">
        <f t="shared" ca="1" si="32"/>
        <v>0</v>
      </c>
      <c r="AC130" s="45">
        <f t="shared" ca="1" si="21"/>
        <v>0</v>
      </c>
      <c r="AD130" s="25">
        <f t="shared" ca="1" si="22"/>
        <v>0</v>
      </c>
    </row>
    <row r="131" spans="4:30" x14ac:dyDescent="0.35">
      <c r="D131" s="20">
        <v>127</v>
      </c>
      <c r="E131" s="21">
        <f t="shared" ca="1" si="33"/>
        <v>46387</v>
      </c>
      <c r="F131" s="44">
        <f t="shared" ca="1" si="23"/>
        <v>46751</v>
      </c>
      <c r="G131" s="22" t="s">
        <v>119</v>
      </c>
      <c r="H131" s="44">
        <f t="shared" ca="1" si="34"/>
        <v>46387</v>
      </c>
      <c r="I131" s="45">
        <f t="shared" ca="1" si="24"/>
        <v>0</v>
      </c>
      <c r="J131" s="45">
        <f t="shared" ca="1" si="25"/>
        <v>0</v>
      </c>
      <c r="K131" s="45">
        <f t="shared" ca="1" si="26"/>
        <v>0</v>
      </c>
      <c r="L131" s="45"/>
      <c r="M131" s="45">
        <f t="shared" ca="1" si="35"/>
        <v>0</v>
      </c>
      <c r="N131" s="257">
        <f t="shared" ca="1" si="27"/>
        <v>0</v>
      </c>
      <c r="O131" s="23"/>
      <c r="P131" s="255">
        <f t="shared" ca="1" si="28"/>
        <v>0</v>
      </c>
      <c r="Q131" s="163">
        <f t="shared" ca="1" si="29"/>
        <v>0</v>
      </c>
      <c r="R131" s="164">
        <f ca="1">NPV(Q130,K131:$K$244) + ($A$13+$A$14+$A$15)/POWER(1+Q130,$A$28-D131+1)</f>
        <v>0</v>
      </c>
      <c r="S131" s="164">
        <f ca="1">NPV(Q131,K131:$K$244) + ($A$13+$A$14+$A$15)/POWER(1+Q131,$A$28-D131+1)</f>
        <v>0</v>
      </c>
      <c r="T131" s="45">
        <f t="shared" ca="1" si="30"/>
        <v>0</v>
      </c>
      <c r="U131" s="45">
        <f t="shared" ca="1" si="36"/>
        <v>0</v>
      </c>
      <c r="V131" s="45">
        <f t="shared" ca="1" si="37"/>
        <v>0</v>
      </c>
      <c r="W131" s="45">
        <f t="shared" ca="1" si="31"/>
        <v>0</v>
      </c>
      <c r="X131" s="25">
        <f t="shared" ca="1" si="20"/>
        <v>0</v>
      </c>
      <c r="Z131" s="28">
        <f t="shared" ca="1" si="38"/>
        <v>0</v>
      </c>
      <c r="AA131" s="233"/>
      <c r="AB131" s="45">
        <f t="shared" ca="1" si="32"/>
        <v>0</v>
      </c>
      <c r="AC131" s="45">
        <f t="shared" ca="1" si="21"/>
        <v>0</v>
      </c>
      <c r="AD131" s="25">
        <f t="shared" ca="1" si="22"/>
        <v>0</v>
      </c>
    </row>
    <row r="132" spans="4:30" x14ac:dyDescent="0.35">
      <c r="D132" s="20">
        <v>128</v>
      </c>
      <c r="E132" s="21">
        <f t="shared" ca="1" si="33"/>
        <v>46752</v>
      </c>
      <c r="F132" s="44">
        <f t="shared" ca="1" si="23"/>
        <v>47117</v>
      </c>
      <c r="G132" s="22" t="s">
        <v>119</v>
      </c>
      <c r="H132" s="44">
        <f t="shared" ca="1" si="34"/>
        <v>46752</v>
      </c>
      <c r="I132" s="45">
        <f t="shared" ca="1" si="24"/>
        <v>0</v>
      </c>
      <c r="J132" s="45">
        <f t="shared" ca="1" si="25"/>
        <v>0</v>
      </c>
      <c r="K132" s="45">
        <f t="shared" ca="1" si="26"/>
        <v>0</v>
      </c>
      <c r="L132" s="45"/>
      <c r="M132" s="45">
        <f t="shared" ca="1" si="35"/>
        <v>0</v>
      </c>
      <c r="N132" s="257">
        <f t="shared" ca="1" si="27"/>
        <v>0</v>
      </c>
      <c r="O132" s="23"/>
      <c r="P132" s="255">
        <f t="shared" ca="1" si="28"/>
        <v>0</v>
      </c>
      <c r="Q132" s="163">
        <f t="shared" ca="1" si="29"/>
        <v>0</v>
      </c>
      <c r="R132" s="164">
        <f ca="1">NPV(Q131,K132:$K$244) + ($A$13+$A$14+$A$15)/POWER(1+Q131,$A$28-D132+1)</f>
        <v>0</v>
      </c>
      <c r="S132" s="164">
        <f ca="1">NPV(Q132,K132:$K$244) + ($A$13+$A$14+$A$15)/POWER(1+Q132,$A$28-D132+1)</f>
        <v>0</v>
      </c>
      <c r="T132" s="45">
        <f t="shared" ca="1" si="30"/>
        <v>0</v>
      </c>
      <c r="U132" s="45">
        <f t="shared" ca="1" si="36"/>
        <v>0</v>
      </c>
      <c r="V132" s="45">
        <f t="shared" ca="1" si="37"/>
        <v>0</v>
      </c>
      <c r="W132" s="45">
        <f t="shared" ca="1" si="31"/>
        <v>0</v>
      </c>
      <c r="X132" s="25">
        <f t="shared" ref="X132:X195" ca="1" si="39">T132+W132+U132+V132</f>
        <v>0</v>
      </c>
      <c r="Z132" s="28">
        <f t="shared" ca="1" si="38"/>
        <v>0</v>
      </c>
      <c r="AA132" s="233"/>
      <c r="AB132" s="45">
        <f t="shared" ca="1" si="32"/>
        <v>0</v>
      </c>
      <c r="AC132" s="45">
        <f t="shared" ref="AC132:AC195" ca="1" si="40">W132</f>
        <v>0</v>
      </c>
      <c r="AD132" s="25">
        <f t="shared" ref="AD132:AD195" ca="1" si="41">Z132-AA132-AB132+AC132</f>
        <v>0</v>
      </c>
    </row>
    <row r="133" spans="4:30" x14ac:dyDescent="0.35">
      <c r="D133" s="20">
        <v>129</v>
      </c>
      <c r="E133" s="21">
        <f t="shared" ca="1" si="33"/>
        <v>47118</v>
      </c>
      <c r="F133" s="44">
        <f t="shared" ref="F133:F196" ca="1" si="42">E134-1</f>
        <v>47482</v>
      </c>
      <c r="G133" s="22" t="s">
        <v>119</v>
      </c>
      <c r="H133" s="44">
        <f t="shared" ca="1" si="34"/>
        <v>47118</v>
      </c>
      <c r="I133" s="45">
        <f t="shared" ref="I133:I196" ca="1" si="43">IF(D133&gt;$A$28,0,$A$9)</f>
        <v>0</v>
      </c>
      <c r="J133" s="45">
        <f t="shared" ref="J133:J196" ca="1" si="44">IF(D133&gt;$A$28,0,$A$10)</f>
        <v>0</v>
      </c>
      <c r="K133" s="45">
        <f t="shared" ref="K133:K196" ca="1" si="45">IF(D133&gt;$A$28,0,$A$11)</f>
        <v>0</v>
      </c>
      <c r="L133" s="45"/>
      <c r="M133" s="45">
        <f t="shared" ca="1" si="35"/>
        <v>0</v>
      </c>
      <c r="N133" s="257">
        <f t="shared" ref="N133:N196" ca="1" si="46">$A$6</f>
        <v>0</v>
      </c>
      <c r="O133" s="23"/>
      <c r="P133" s="255">
        <f t="shared" ref="P133:P196" ca="1" si="47">$A$7</f>
        <v>0</v>
      </c>
      <c r="Q133" s="163">
        <f t="shared" ref="Q133:Q196" ca="1" si="48">$A$8</f>
        <v>0</v>
      </c>
      <c r="R133" s="164">
        <f ca="1">NPV(Q132,K133:$K$244) + ($A$13+$A$14+$A$15)/POWER(1+Q132,$A$28-D133+1)</f>
        <v>0</v>
      </c>
      <c r="S133" s="164">
        <f ca="1">NPV(Q133,K133:$K$244) + ($A$13+$A$14+$A$15)/POWER(1+Q133,$A$28-D133+1)</f>
        <v>0</v>
      </c>
      <c r="T133" s="45">
        <f t="shared" ref="T133:T196" ca="1" si="49">IF(ISBLANK(G133),0,X132)</f>
        <v>0</v>
      </c>
      <c r="U133" s="45">
        <f t="shared" ca="1" si="36"/>
        <v>0</v>
      </c>
      <c r="V133" s="45">
        <f t="shared" ca="1" si="37"/>
        <v>0</v>
      </c>
      <c r="W133" s="45">
        <f t="shared" ref="W133:W196" ca="1" si="50">S133-R133</f>
        <v>0</v>
      </c>
      <c r="X133" s="25">
        <f t="shared" ca="1" si="39"/>
        <v>0</v>
      </c>
      <c r="Z133" s="28">
        <f t="shared" ca="1" si="38"/>
        <v>0</v>
      </c>
      <c r="AA133" s="233"/>
      <c r="AB133" s="45">
        <f t="shared" ref="AB133:AB196" ca="1" si="51">IFERROR(Z133/($A$42-D133+1),0)</f>
        <v>0</v>
      </c>
      <c r="AC133" s="45">
        <f t="shared" ca="1" si="40"/>
        <v>0</v>
      </c>
      <c r="AD133" s="25">
        <f t="shared" ca="1" si="41"/>
        <v>0</v>
      </c>
    </row>
    <row r="134" spans="4:30" x14ac:dyDescent="0.35">
      <c r="D134" s="20">
        <v>130</v>
      </c>
      <c r="E134" s="21">
        <f t="shared" ref="E134:E197" ca="1" si="52">EOMONTH(H134,0)</f>
        <v>47483</v>
      </c>
      <c r="F134" s="44">
        <f t="shared" ca="1" si="42"/>
        <v>47847</v>
      </c>
      <c r="G134" s="22" t="s">
        <v>119</v>
      </c>
      <c r="H134" s="44">
        <f t="shared" ref="H134:H197" ca="1" si="53">EDATE(H133,12)</f>
        <v>47483</v>
      </c>
      <c r="I134" s="45">
        <f t="shared" ca="1" si="43"/>
        <v>0</v>
      </c>
      <c r="J134" s="45">
        <f t="shared" ca="1" si="44"/>
        <v>0</v>
      </c>
      <c r="K134" s="45">
        <f t="shared" ca="1" si="45"/>
        <v>0</v>
      </c>
      <c r="L134" s="45"/>
      <c r="M134" s="45">
        <f t="shared" ref="M134:M197" ca="1" si="54">K134+L134</f>
        <v>0</v>
      </c>
      <c r="N134" s="257">
        <f t="shared" ca="1" si="46"/>
        <v>0</v>
      </c>
      <c r="O134" s="23"/>
      <c r="P134" s="255">
        <f t="shared" ca="1" si="47"/>
        <v>0</v>
      </c>
      <c r="Q134" s="163">
        <f t="shared" ca="1" si="48"/>
        <v>0</v>
      </c>
      <c r="R134" s="164">
        <f ca="1">NPV(Q133,K134:$K$244) + ($A$13+$A$14+$A$15)/POWER(1+Q133,$A$28-D134+1)</f>
        <v>0</v>
      </c>
      <c r="S134" s="164">
        <f ca="1">NPV(Q134,K134:$K$244) + ($A$13+$A$14+$A$15)/POWER(1+Q134,$A$28-D134+1)</f>
        <v>0</v>
      </c>
      <c r="T134" s="45">
        <f t="shared" ca="1" si="49"/>
        <v>0</v>
      </c>
      <c r="U134" s="45">
        <f t="shared" ref="U134:U197" ca="1" si="55">S134*Q134</f>
        <v>0</v>
      </c>
      <c r="V134" s="45">
        <f t="shared" ref="V134:V197" ca="1" si="56">-(K134+L134)</f>
        <v>0</v>
      </c>
      <c r="W134" s="45">
        <f t="shared" ca="1" si="50"/>
        <v>0</v>
      </c>
      <c r="X134" s="25">
        <f t="shared" ca="1" si="39"/>
        <v>0</v>
      </c>
      <c r="Z134" s="28">
        <f t="shared" ref="Z134:Z197" ca="1" si="57">AD133</f>
        <v>0</v>
      </c>
      <c r="AA134" s="233"/>
      <c r="AB134" s="45">
        <f t="shared" ca="1" si="51"/>
        <v>0</v>
      </c>
      <c r="AC134" s="45">
        <f t="shared" ca="1" si="40"/>
        <v>0</v>
      </c>
      <c r="AD134" s="25">
        <f t="shared" ca="1" si="41"/>
        <v>0</v>
      </c>
    </row>
    <row r="135" spans="4:30" x14ac:dyDescent="0.35">
      <c r="D135" s="20">
        <v>131</v>
      </c>
      <c r="E135" s="21">
        <f t="shared" ca="1" si="52"/>
        <v>47848</v>
      </c>
      <c r="F135" s="44">
        <f t="shared" ca="1" si="42"/>
        <v>48212</v>
      </c>
      <c r="G135" s="22" t="s">
        <v>119</v>
      </c>
      <c r="H135" s="44">
        <f t="shared" ca="1" si="53"/>
        <v>47848</v>
      </c>
      <c r="I135" s="45">
        <f t="shared" ca="1" si="43"/>
        <v>0</v>
      </c>
      <c r="J135" s="45">
        <f t="shared" ca="1" si="44"/>
        <v>0</v>
      </c>
      <c r="K135" s="45">
        <f t="shared" ca="1" si="45"/>
        <v>0</v>
      </c>
      <c r="L135" s="45"/>
      <c r="M135" s="45">
        <f t="shared" ca="1" si="54"/>
        <v>0</v>
      </c>
      <c r="N135" s="257">
        <f t="shared" ca="1" si="46"/>
        <v>0</v>
      </c>
      <c r="O135" s="23"/>
      <c r="P135" s="255">
        <f t="shared" ca="1" si="47"/>
        <v>0</v>
      </c>
      <c r="Q135" s="163">
        <f t="shared" ca="1" si="48"/>
        <v>0</v>
      </c>
      <c r="R135" s="164">
        <f ca="1">NPV(Q134,K135:$K$244) + ($A$13+$A$14+$A$15)/POWER(1+Q134,$A$28-D135+1)</f>
        <v>0</v>
      </c>
      <c r="S135" s="164">
        <f ca="1">NPV(Q135,K135:$K$244) + ($A$13+$A$14+$A$15)/POWER(1+Q135,$A$28-D135+1)</f>
        <v>0</v>
      </c>
      <c r="T135" s="45">
        <f t="shared" ca="1" si="49"/>
        <v>0</v>
      </c>
      <c r="U135" s="45">
        <f t="shared" ca="1" si="55"/>
        <v>0</v>
      </c>
      <c r="V135" s="45">
        <f t="shared" ca="1" si="56"/>
        <v>0</v>
      </c>
      <c r="W135" s="45">
        <f t="shared" ca="1" si="50"/>
        <v>0</v>
      </c>
      <c r="X135" s="25">
        <f t="shared" ca="1" si="39"/>
        <v>0</v>
      </c>
      <c r="Z135" s="28">
        <f t="shared" ca="1" si="57"/>
        <v>0</v>
      </c>
      <c r="AA135" s="233"/>
      <c r="AB135" s="45">
        <f t="shared" ca="1" si="51"/>
        <v>0</v>
      </c>
      <c r="AC135" s="45">
        <f t="shared" ca="1" si="40"/>
        <v>0</v>
      </c>
      <c r="AD135" s="25">
        <f t="shared" ca="1" si="41"/>
        <v>0</v>
      </c>
    </row>
    <row r="136" spans="4:30" x14ac:dyDescent="0.35">
      <c r="D136" s="20">
        <v>132</v>
      </c>
      <c r="E136" s="21">
        <f t="shared" ca="1" si="52"/>
        <v>48213</v>
      </c>
      <c r="F136" s="44">
        <f t="shared" ca="1" si="42"/>
        <v>48578</v>
      </c>
      <c r="G136" s="22" t="s">
        <v>119</v>
      </c>
      <c r="H136" s="44">
        <f t="shared" ca="1" si="53"/>
        <v>48213</v>
      </c>
      <c r="I136" s="45">
        <f t="shared" ca="1" si="43"/>
        <v>0</v>
      </c>
      <c r="J136" s="45">
        <f t="shared" ca="1" si="44"/>
        <v>0</v>
      </c>
      <c r="K136" s="45">
        <f t="shared" ca="1" si="45"/>
        <v>0</v>
      </c>
      <c r="L136" s="45"/>
      <c r="M136" s="45">
        <f t="shared" ca="1" si="54"/>
        <v>0</v>
      </c>
      <c r="N136" s="257">
        <f t="shared" ca="1" si="46"/>
        <v>0</v>
      </c>
      <c r="O136" s="23"/>
      <c r="P136" s="255">
        <f t="shared" ca="1" si="47"/>
        <v>0</v>
      </c>
      <c r="Q136" s="163">
        <f t="shared" ca="1" si="48"/>
        <v>0</v>
      </c>
      <c r="R136" s="164">
        <f ca="1">NPV(Q135,K136:$K$244) + ($A$13+$A$14+$A$15)/POWER(1+Q135,$A$28-D136+1)</f>
        <v>0</v>
      </c>
      <c r="S136" s="164">
        <f ca="1">NPV(Q136,K136:$K$244) + ($A$13+$A$14+$A$15)/POWER(1+Q136,$A$28-D136+1)</f>
        <v>0</v>
      </c>
      <c r="T136" s="45">
        <f t="shared" ca="1" si="49"/>
        <v>0</v>
      </c>
      <c r="U136" s="45">
        <f t="shared" ca="1" si="55"/>
        <v>0</v>
      </c>
      <c r="V136" s="45">
        <f t="shared" ca="1" si="56"/>
        <v>0</v>
      </c>
      <c r="W136" s="45">
        <f t="shared" ca="1" si="50"/>
        <v>0</v>
      </c>
      <c r="X136" s="25">
        <f t="shared" ca="1" si="39"/>
        <v>0</v>
      </c>
      <c r="Z136" s="28">
        <f t="shared" ca="1" si="57"/>
        <v>0</v>
      </c>
      <c r="AA136" s="233"/>
      <c r="AB136" s="45">
        <f t="shared" ca="1" si="51"/>
        <v>0</v>
      </c>
      <c r="AC136" s="45">
        <f t="shared" ca="1" si="40"/>
        <v>0</v>
      </c>
      <c r="AD136" s="25">
        <f t="shared" ca="1" si="41"/>
        <v>0</v>
      </c>
    </row>
    <row r="137" spans="4:30" x14ac:dyDescent="0.35">
      <c r="D137" s="20">
        <v>133</v>
      </c>
      <c r="E137" s="21">
        <f t="shared" ca="1" si="52"/>
        <v>48579</v>
      </c>
      <c r="F137" s="44">
        <f t="shared" ca="1" si="42"/>
        <v>48943</v>
      </c>
      <c r="G137" s="22" t="s">
        <v>119</v>
      </c>
      <c r="H137" s="44">
        <f t="shared" ca="1" si="53"/>
        <v>48579</v>
      </c>
      <c r="I137" s="45">
        <f t="shared" ca="1" si="43"/>
        <v>0</v>
      </c>
      <c r="J137" s="45">
        <f t="shared" ca="1" si="44"/>
        <v>0</v>
      </c>
      <c r="K137" s="45">
        <f t="shared" ca="1" si="45"/>
        <v>0</v>
      </c>
      <c r="L137" s="45"/>
      <c r="M137" s="45">
        <f t="shared" ca="1" si="54"/>
        <v>0</v>
      </c>
      <c r="N137" s="257">
        <f t="shared" ca="1" si="46"/>
        <v>0</v>
      </c>
      <c r="O137" s="23"/>
      <c r="P137" s="255">
        <f t="shared" ca="1" si="47"/>
        <v>0</v>
      </c>
      <c r="Q137" s="163">
        <f t="shared" ca="1" si="48"/>
        <v>0</v>
      </c>
      <c r="R137" s="164">
        <f ca="1">NPV(Q136,K137:$K$244) + ($A$13+$A$14+$A$15)/POWER(1+Q136,$A$28-D137+1)</f>
        <v>0</v>
      </c>
      <c r="S137" s="164">
        <f ca="1">NPV(Q137,K137:$K$244) + ($A$13+$A$14+$A$15)/POWER(1+Q137,$A$28-D137+1)</f>
        <v>0</v>
      </c>
      <c r="T137" s="45">
        <f t="shared" ca="1" si="49"/>
        <v>0</v>
      </c>
      <c r="U137" s="45">
        <f t="shared" ca="1" si="55"/>
        <v>0</v>
      </c>
      <c r="V137" s="45">
        <f t="shared" ca="1" si="56"/>
        <v>0</v>
      </c>
      <c r="W137" s="45">
        <f t="shared" ca="1" si="50"/>
        <v>0</v>
      </c>
      <c r="X137" s="25">
        <f t="shared" ca="1" si="39"/>
        <v>0</v>
      </c>
      <c r="Z137" s="28">
        <f t="shared" ca="1" si="57"/>
        <v>0</v>
      </c>
      <c r="AA137" s="233"/>
      <c r="AB137" s="45">
        <f t="shared" ca="1" si="51"/>
        <v>0</v>
      </c>
      <c r="AC137" s="45">
        <f t="shared" ca="1" si="40"/>
        <v>0</v>
      </c>
      <c r="AD137" s="25">
        <f t="shared" ca="1" si="41"/>
        <v>0</v>
      </c>
    </row>
    <row r="138" spans="4:30" x14ac:dyDescent="0.35">
      <c r="D138" s="20">
        <v>134</v>
      </c>
      <c r="E138" s="21">
        <f t="shared" ca="1" si="52"/>
        <v>48944</v>
      </c>
      <c r="F138" s="44">
        <f t="shared" ca="1" si="42"/>
        <v>49308</v>
      </c>
      <c r="G138" s="22" t="s">
        <v>119</v>
      </c>
      <c r="H138" s="44">
        <f t="shared" ca="1" si="53"/>
        <v>48944</v>
      </c>
      <c r="I138" s="45">
        <f t="shared" ca="1" si="43"/>
        <v>0</v>
      </c>
      <c r="J138" s="45">
        <f t="shared" ca="1" si="44"/>
        <v>0</v>
      </c>
      <c r="K138" s="45">
        <f t="shared" ca="1" si="45"/>
        <v>0</v>
      </c>
      <c r="L138" s="45"/>
      <c r="M138" s="45">
        <f t="shared" ca="1" si="54"/>
        <v>0</v>
      </c>
      <c r="N138" s="257">
        <f t="shared" ca="1" si="46"/>
        <v>0</v>
      </c>
      <c r="O138" s="23"/>
      <c r="P138" s="255">
        <f t="shared" ca="1" si="47"/>
        <v>0</v>
      </c>
      <c r="Q138" s="163">
        <f t="shared" ca="1" si="48"/>
        <v>0</v>
      </c>
      <c r="R138" s="164">
        <f ca="1">NPV(Q137,K138:$K$244) + ($A$13+$A$14+$A$15)/POWER(1+Q137,$A$28-D138+1)</f>
        <v>0</v>
      </c>
      <c r="S138" s="164">
        <f ca="1">NPV(Q138,K138:$K$244) + ($A$13+$A$14+$A$15)/POWER(1+Q138,$A$28-D138+1)</f>
        <v>0</v>
      </c>
      <c r="T138" s="45">
        <f t="shared" ca="1" si="49"/>
        <v>0</v>
      </c>
      <c r="U138" s="45">
        <f t="shared" ca="1" si="55"/>
        <v>0</v>
      </c>
      <c r="V138" s="45">
        <f t="shared" ca="1" si="56"/>
        <v>0</v>
      </c>
      <c r="W138" s="45">
        <f t="shared" ca="1" si="50"/>
        <v>0</v>
      </c>
      <c r="X138" s="25">
        <f t="shared" ca="1" si="39"/>
        <v>0</v>
      </c>
      <c r="Z138" s="28">
        <f t="shared" ca="1" si="57"/>
        <v>0</v>
      </c>
      <c r="AA138" s="233"/>
      <c r="AB138" s="45">
        <f t="shared" ca="1" si="51"/>
        <v>0</v>
      </c>
      <c r="AC138" s="45">
        <f t="shared" ca="1" si="40"/>
        <v>0</v>
      </c>
      <c r="AD138" s="25">
        <f t="shared" ca="1" si="41"/>
        <v>0</v>
      </c>
    </row>
    <row r="139" spans="4:30" x14ac:dyDescent="0.35">
      <c r="D139" s="20">
        <v>135</v>
      </c>
      <c r="E139" s="21">
        <f t="shared" ca="1" si="52"/>
        <v>49309</v>
      </c>
      <c r="F139" s="44">
        <f t="shared" ca="1" si="42"/>
        <v>49673</v>
      </c>
      <c r="G139" s="22" t="s">
        <v>119</v>
      </c>
      <c r="H139" s="44">
        <f t="shared" ca="1" si="53"/>
        <v>49309</v>
      </c>
      <c r="I139" s="45">
        <f t="shared" ca="1" si="43"/>
        <v>0</v>
      </c>
      <c r="J139" s="45">
        <f t="shared" ca="1" si="44"/>
        <v>0</v>
      </c>
      <c r="K139" s="45">
        <f t="shared" ca="1" si="45"/>
        <v>0</v>
      </c>
      <c r="L139" s="45"/>
      <c r="M139" s="45">
        <f t="shared" ca="1" si="54"/>
        <v>0</v>
      </c>
      <c r="N139" s="257">
        <f t="shared" ca="1" si="46"/>
        <v>0</v>
      </c>
      <c r="O139" s="23"/>
      <c r="P139" s="255">
        <f t="shared" ca="1" si="47"/>
        <v>0</v>
      </c>
      <c r="Q139" s="163">
        <f t="shared" ca="1" si="48"/>
        <v>0</v>
      </c>
      <c r="R139" s="164">
        <f ca="1">NPV(Q138,K139:$K$244) + ($A$13+$A$14+$A$15)/POWER(1+Q138,$A$28-D139+1)</f>
        <v>0</v>
      </c>
      <c r="S139" s="164">
        <f ca="1">NPV(Q139,K139:$K$244) + ($A$13+$A$14+$A$15)/POWER(1+Q139,$A$28-D139+1)</f>
        <v>0</v>
      </c>
      <c r="T139" s="45">
        <f t="shared" ca="1" si="49"/>
        <v>0</v>
      </c>
      <c r="U139" s="45">
        <f t="shared" ca="1" si="55"/>
        <v>0</v>
      </c>
      <c r="V139" s="45">
        <f t="shared" ca="1" si="56"/>
        <v>0</v>
      </c>
      <c r="W139" s="45">
        <f t="shared" ca="1" si="50"/>
        <v>0</v>
      </c>
      <c r="X139" s="25">
        <f t="shared" ca="1" si="39"/>
        <v>0</v>
      </c>
      <c r="Z139" s="28">
        <f t="shared" ca="1" si="57"/>
        <v>0</v>
      </c>
      <c r="AA139" s="233"/>
      <c r="AB139" s="45">
        <f t="shared" ca="1" si="51"/>
        <v>0</v>
      </c>
      <c r="AC139" s="45">
        <f t="shared" ca="1" si="40"/>
        <v>0</v>
      </c>
      <c r="AD139" s="25">
        <f t="shared" ca="1" si="41"/>
        <v>0</v>
      </c>
    </row>
    <row r="140" spans="4:30" x14ac:dyDescent="0.35">
      <c r="D140" s="20">
        <v>136</v>
      </c>
      <c r="E140" s="21">
        <f t="shared" ca="1" si="52"/>
        <v>49674</v>
      </c>
      <c r="F140" s="44">
        <f t="shared" ca="1" si="42"/>
        <v>50039</v>
      </c>
      <c r="G140" s="22" t="s">
        <v>119</v>
      </c>
      <c r="H140" s="44">
        <f t="shared" ca="1" si="53"/>
        <v>49674</v>
      </c>
      <c r="I140" s="45">
        <f t="shared" ca="1" si="43"/>
        <v>0</v>
      </c>
      <c r="J140" s="45">
        <f t="shared" ca="1" si="44"/>
        <v>0</v>
      </c>
      <c r="K140" s="45">
        <f t="shared" ca="1" si="45"/>
        <v>0</v>
      </c>
      <c r="L140" s="45"/>
      <c r="M140" s="45">
        <f t="shared" ca="1" si="54"/>
        <v>0</v>
      </c>
      <c r="N140" s="257">
        <f t="shared" ca="1" si="46"/>
        <v>0</v>
      </c>
      <c r="O140" s="23"/>
      <c r="P140" s="255">
        <f t="shared" ca="1" si="47"/>
        <v>0</v>
      </c>
      <c r="Q140" s="163">
        <f t="shared" ca="1" si="48"/>
        <v>0</v>
      </c>
      <c r="R140" s="164">
        <f ca="1">NPV(Q139,K140:$K$244) + ($A$13+$A$14+$A$15)/POWER(1+Q139,$A$28-D140+1)</f>
        <v>0</v>
      </c>
      <c r="S140" s="164">
        <f ca="1">NPV(Q140,K140:$K$244) + ($A$13+$A$14+$A$15)/POWER(1+Q140,$A$28-D140+1)</f>
        <v>0</v>
      </c>
      <c r="T140" s="45">
        <f t="shared" ca="1" si="49"/>
        <v>0</v>
      </c>
      <c r="U140" s="45">
        <f t="shared" ca="1" si="55"/>
        <v>0</v>
      </c>
      <c r="V140" s="45">
        <f t="shared" ca="1" si="56"/>
        <v>0</v>
      </c>
      <c r="W140" s="45">
        <f t="shared" ca="1" si="50"/>
        <v>0</v>
      </c>
      <c r="X140" s="25">
        <f t="shared" ca="1" si="39"/>
        <v>0</v>
      </c>
      <c r="Z140" s="28">
        <f t="shared" ca="1" si="57"/>
        <v>0</v>
      </c>
      <c r="AA140" s="233"/>
      <c r="AB140" s="45">
        <f t="shared" ca="1" si="51"/>
        <v>0</v>
      </c>
      <c r="AC140" s="45">
        <f t="shared" ca="1" si="40"/>
        <v>0</v>
      </c>
      <c r="AD140" s="25">
        <f t="shared" ca="1" si="41"/>
        <v>0</v>
      </c>
    </row>
    <row r="141" spans="4:30" x14ac:dyDescent="0.35">
      <c r="D141" s="20">
        <v>137</v>
      </c>
      <c r="E141" s="21">
        <f t="shared" ca="1" si="52"/>
        <v>50040</v>
      </c>
      <c r="F141" s="44">
        <f t="shared" ca="1" si="42"/>
        <v>50404</v>
      </c>
      <c r="G141" s="22" t="s">
        <v>119</v>
      </c>
      <c r="H141" s="44">
        <f t="shared" ca="1" si="53"/>
        <v>50040</v>
      </c>
      <c r="I141" s="45">
        <f t="shared" ca="1" si="43"/>
        <v>0</v>
      </c>
      <c r="J141" s="45">
        <f t="shared" ca="1" si="44"/>
        <v>0</v>
      </c>
      <c r="K141" s="45">
        <f t="shared" ca="1" si="45"/>
        <v>0</v>
      </c>
      <c r="L141" s="45"/>
      <c r="M141" s="45">
        <f t="shared" ca="1" si="54"/>
        <v>0</v>
      </c>
      <c r="N141" s="257">
        <f t="shared" ca="1" si="46"/>
        <v>0</v>
      </c>
      <c r="O141" s="23"/>
      <c r="P141" s="255">
        <f t="shared" ca="1" si="47"/>
        <v>0</v>
      </c>
      <c r="Q141" s="163">
        <f t="shared" ca="1" si="48"/>
        <v>0</v>
      </c>
      <c r="R141" s="164">
        <f ca="1">NPV(Q140,K141:$K$244) + ($A$13+$A$14+$A$15)/POWER(1+Q140,$A$28-D141+1)</f>
        <v>0</v>
      </c>
      <c r="S141" s="164">
        <f ca="1">NPV(Q141,K141:$K$244) + ($A$13+$A$14+$A$15)/POWER(1+Q141,$A$28-D141+1)</f>
        <v>0</v>
      </c>
      <c r="T141" s="45">
        <f t="shared" ca="1" si="49"/>
        <v>0</v>
      </c>
      <c r="U141" s="45">
        <f t="shared" ca="1" si="55"/>
        <v>0</v>
      </c>
      <c r="V141" s="45">
        <f t="shared" ca="1" si="56"/>
        <v>0</v>
      </c>
      <c r="W141" s="45">
        <f t="shared" ca="1" si="50"/>
        <v>0</v>
      </c>
      <c r="X141" s="25">
        <f t="shared" ca="1" si="39"/>
        <v>0</v>
      </c>
      <c r="Z141" s="28">
        <f t="shared" ca="1" si="57"/>
        <v>0</v>
      </c>
      <c r="AA141" s="233"/>
      <c r="AB141" s="45">
        <f t="shared" ca="1" si="51"/>
        <v>0</v>
      </c>
      <c r="AC141" s="45">
        <f t="shared" ca="1" si="40"/>
        <v>0</v>
      </c>
      <c r="AD141" s="25">
        <f t="shared" ca="1" si="41"/>
        <v>0</v>
      </c>
    </row>
    <row r="142" spans="4:30" x14ac:dyDescent="0.35">
      <c r="D142" s="20">
        <v>138</v>
      </c>
      <c r="E142" s="21">
        <f t="shared" ca="1" si="52"/>
        <v>50405</v>
      </c>
      <c r="F142" s="44">
        <f t="shared" ca="1" si="42"/>
        <v>50769</v>
      </c>
      <c r="G142" s="22" t="s">
        <v>119</v>
      </c>
      <c r="H142" s="44">
        <f t="shared" ca="1" si="53"/>
        <v>50405</v>
      </c>
      <c r="I142" s="45">
        <f t="shared" ca="1" si="43"/>
        <v>0</v>
      </c>
      <c r="J142" s="45">
        <f t="shared" ca="1" si="44"/>
        <v>0</v>
      </c>
      <c r="K142" s="45">
        <f t="shared" ca="1" si="45"/>
        <v>0</v>
      </c>
      <c r="L142" s="45"/>
      <c r="M142" s="45">
        <f t="shared" ca="1" si="54"/>
        <v>0</v>
      </c>
      <c r="N142" s="257">
        <f t="shared" ca="1" si="46"/>
        <v>0</v>
      </c>
      <c r="O142" s="23"/>
      <c r="P142" s="255">
        <f t="shared" ca="1" si="47"/>
        <v>0</v>
      </c>
      <c r="Q142" s="163">
        <f t="shared" ca="1" si="48"/>
        <v>0</v>
      </c>
      <c r="R142" s="164">
        <f ca="1">NPV(Q141,K142:$K$244) + ($A$13+$A$14+$A$15)/POWER(1+Q141,$A$28-D142+1)</f>
        <v>0</v>
      </c>
      <c r="S142" s="164">
        <f ca="1">NPV(Q142,K142:$K$244) + ($A$13+$A$14+$A$15)/POWER(1+Q142,$A$28-D142+1)</f>
        <v>0</v>
      </c>
      <c r="T142" s="45">
        <f t="shared" ca="1" si="49"/>
        <v>0</v>
      </c>
      <c r="U142" s="45">
        <f t="shared" ca="1" si="55"/>
        <v>0</v>
      </c>
      <c r="V142" s="45">
        <f t="shared" ca="1" si="56"/>
        <v>0</v>
      </c>
      <c r="W142" s="45">
        <f t="shared" ca="1" si="50"/>
        <v>0</v>
      </c>
      <c r="X142" s="25">
        <f t="shared" ca="1" si="39"/>
        <v>0</v>
      </c>
      <c r="Z142" s="28">
        <f t="shared" ca="1" si="57"/>
        <v>0</v>
      </c>
      <c r="AA142" s="233"/>
      <c r="AB142" s="45">
        <f t="shared" ca="1" si="51"/>
        <v>0</v>
      </c>
      <c r="AC142" s="45">
        <f t="shared" ca="1" si="40"/>
        <v>0</v>
      </c>
      <c r="AD142" s="25">
        <f t="shared" ca="1" si="41"/>
        <v>0</v>
      </c>
    </row>
    <row r="143" spans="4:30" x14ac:dyDescent="0.35">
      <c r="D143" s="20">
        <v>139</v>
      </c>
      <c r="E143" s="21">
        <f t="shared" ca="1" si="52"/>
        <v>50770</v>
      </c>
      <c r="F143" s="44">
        <f t="shared" ca="1" si="42"/>
        <v>51134</v>
      </c>
      <c r="G143" s="22" t="s">
        <v>119</v>
      </c>
      <c r="H143" s="44">
        <f t="shared" ca="1" si="53"/>
        <v>50770</v>
      </c>
      <c r="I143" s="45">
        <f t="shared" ca="1" si="43"/>
        <v>0</v>
      </c>
      <c r="J143" s="45">
        <f t="shared" ca="1" si="44"/>
        <v>0</v>
      </c>
      <c r="K143" s="45">
        <f t="shared" ca="1" si="45"/>
        <v>0</v>
      </c>
      <c r="L143" s="45"/>
      <c r="M143" s="45">
        <f t="shared" ca="1" si="54"/>
        <v>0</v>
      </c>
      <c r="N143" s="257">
        <f t="shared" ca="1" si="46"/>
        <v>0</v>
      </c>
      <c r="O143" s="23"/>
      <c r="P143" s="255">
        <f t="shared" ca="1" si="47"/>
        <v>0</v>
      </c>
      <c r="Q143" s="163">
        <f t="shared" ca="1" si="48"/>
        <v>0</v>
      </c>
      <c r="R143" s="164">
        <f ca="1">NPV(Q142,K143:$K$244) + ($A$13+$A$14+$A$15)/POWER(1+Q142,$A$28-D143+1)</f>
        <v>0</v>
      </c>
      <c r="S143" s="164">
        <f ca="1">NPV(Q143,K143:$K$244) + ($A$13+$A$14+$A$15)/POWER(1+Q143,$A$28-D143+1)</f>
        <v>0</v>
      </c>
      <c r="T143" s="45">
        <f t="shared" ca="1" si="49"/>
        <v>0</v>
      </c>
      <c r="U143" s="45">
        <f t="shared" ca="1" si="55"/>
        <v>0</v>
      </c>
      <c r="V143" s="45">
        <f t="shared" ca="1" si="56"/>
        <v>0</v>
      </c>
      <c r="W143" s="45">
        <f t="shared" ca="1" si="50"/>
        <v>0</v>
      </c>
      <c r="X143" s="25">
        <f t="shared" ca="1" si="39"/>
        <v>0</v>
      </c>
      <c r="Z143" s="28">
        <f t="shared" ca="1" si="57"/>
        <v>0</v>
      </c>
      <c r="AA143" s="233"/>
      <c r="AB143" s="45">
        <f t="shared" ca="1" si="51"/>
        <v>0</v>
      </c>
      <c r="AC143" s="45">
        <f t="shared" ca="1" si="40"/>
        <v>0</v>
      </c>
      <c r="AD143" s="25">
        <f t="shared" ca="1" si="41"/>
        <v>0</v>
      </c>
    </row>
    <row r="144" spans="4:30" x14ac:dyDescent="0.35">
      <c r="D144" s="20">
        <v>140</v>
      </c>
      <c r="E144" s="21">
        <f t="shared" ca="1" si="52"/>
        <v>51135</v>
      </c>
      <c r="F144" s="44">
        <f t="shared" ca="1" si="42"/>
        <v>51500</v>
      </c>
      <c r="G144" s="22" t="s">
        <v>119</v>
      </c>
      <c r="H144" s="44">
        <f t="shared" ca="1" si="53"/>
        <v>51135</v>
      </c>
      <c r="I144" s="45">
        <f t="shared" ca="1" si="43"/>
        <v>0</v>
      </c>
      <c r="J144" s="45">
        <f t="shared" ca="1" si="44"/>
        <v>0</v>
      </c>
      <c r="K144" s="45">
        <f t="shared" ca="1" si="45"/>
        <v>0</v>
      </c>
      <c r="L144" s="45"/>
      <c r="M144" s="45">
        <f t="shared" ca="1" si="54"/>
        <v>0</v>
      </c>
      <c r="N144" s="257">
        <f t="shared" ca="1" si="46"/>
        <v>0</v>
      </c>
      <c r="O144" s="23"/>
      <c r="P144" s="255">
        <f t="shared" ca="1" si="47"/>
        <v>0</v>
      </c>
      <c r="Q144" s="163">
        <f t="shared" ca="1" si="48"/>
        <v>0</v>
      </c>
      <c r="R144" s="164">
        <f ca="1">NPV(Q143,K144:$K$244) + ($A$13+$A$14+$A$15)/POWER(1+Q143,$A$28-D144+1)</f>
        <v>0</v>
      </c>
      <c r="S144" s="164">
        <f ca="1">NPV(Q144,K144:$K$244) + ($A$13+$A$14+$A$15)/POWER(1+Q144,$A$28-D144+1)</f>
        <v>0</v>
      </c>
      <c r="T144" s="45">
        <f t="shared" ca="1" si="49"/>
        <v>0</v>
      </c>
      <c r="U144" s="45">
        <f t="shared" ca="1" si="55"/>
        <v>0</v>
      </c>
      <c r="V144" s="45">
        <f t="shared" ca="1" si="56"/>
        <v>0</v>
      </c>
      <c r="W144" s="45">
        <f t="shared" ca="1" si="50"/>
        <v>0</v>
      </c>
      <c r="X144" s="25">
        <f t="shared" ca="1" si="39"/>
        <v>0</v>
      </c>
      <c r="Z144" s="28">
        <f t="shared" ca="1" si="57"/>
        <v>0</v>
      </c>
      <c r="AA144" s="233"/>
      <c r="AB144" s="45">
        <f t="shared" ca="1" si="51"/>
        <v>0</v>
      </c>
      <c r="AC144" s="45">
        <f t="shared" ca="1" si="40"/>
        <v>0</v>
      </c>
      <c r="AD144" s="25">
        <f t="shared" ca="1" si="41"/>
        <v>0</v>
      </c>
    </row>
    <row r="145" spans="4:30" x14ac:dyDescent="0.35">
      <c r="D145" s="20">
        <v>141</v>
      </c>
      <c r="E145" s="21">
        <f t="shared" ca="1" si="52"/>
        <v>51501</v>
      </c>
      <c r="F145" s="44">
        <f t="shared" ca="1" si="42"/>
        <v>51865</v>
      </c>
      <c r="G145" s="22" t="s">
        <v>119</v>
      </c>
      <c r="H145" s="44">
        <f t="shared" ca="1" si="53"/>
        <v>51501</v>
      </c>
      <c r="I145" s="45">
        <f t="shared" ca="1" si="43"/>
        <v>0</v>
      </c>
      <c r="J145" s="45">
        <f t="shared" ca="1" si="44"/>
        <v>0</v>
      </c>
      <c r="K145" s="45">
        <f t="shared" ca="1" si="45"/>
        <v>0</v>
      </c>
      <c r="L145" s="45"/>
      <c r="M145" s="45">
        <f t="shared" ca="1" si="54"/>
        <v>0</v>
      </c>
      <c r="N145" s="257">
        <f t="shared" ca="1" si="46"/>
        <v>0</v>
      </c>
      <c r="O145" s="23"/>
      <c r="P145" s="255">
        <f t="shared" ca="1" si="47"/>
        <v>0</v>
      </c>
      <c r="Q145" s="163">
        <f t="shared" ca="1" si="48"/>
        <v>0</v>
      </c>
      <c r="R145" s="164">
        <f ca="1">NPV(Q144,K145:$K$244) + ($A$13+$A$14+$A$15)/POWER(1+Q144,$A$28-D145+1)</f>
        <v>0</v>
      </c>
      <c r="S145" s="164">
        <f ca="1">NPV(Q145,K145:$K$244) + ($A$13+$A$14+$A$15)/POWER(1+Q145,$A$28-D145+1)</f>
        <v>0</v>
      </c>
      <c r="T145" s="45">
        <f t="shared" ca="1" si="49"/>
        <v>0</v>
      </c>
      <c r="U145" s="45">
        <f t="shared" ca="1" si="55"/>
        <v>0</v>
      </c>
      <c r="V145" s="45">
        <f t="shared" ca="1" si="56"/>
        <v>0</v>
      </c>
      <c r="W145" s="45">
        <f t="shared" ca="1" si="50"/>
        <v>0</v>
      </c>
      <c r="X145" s="25">
        <f t="shared" ca="1" si="39"/>
        <v>0</v>
      </c>
      <c r="Z145" s="28">
        <f t="shared" ca="1" si="57"/>
        <v>0</v>
      </c>
      <c r="AA145" s="233"/>
      <c r="AB145" s="45">
        <f t="shared" ca="1" si="51"/>
        <v>0</v>
      </c>
      <c r="AC145" s="45">
        <f t="shared" ca="1" si="40"/>
        <v>0</v>
      </c>
      <c r="AD145" s="25">
        <f t="shared" ca="1" si="41"/>
        <v>0</v>
      </c>
    </row>
    <row r="146" spans="4:30" x14ac:dyDescent="0.35">
      <c r="D146" s="20">
        <v>142</v>
      </c>
      <c r="E146" s="21">
        <f t="shared" ca="1" si="52"/>
        <v>51866</v>
      </c>
      <c r="F146" s="44">
        <f t="shared" ca="1" si="42"/>
        <v>52230</v>
      </c>
      <c r="G146" s="22" t="s">
        <v>119</v>
      </c>
      <c r="H146" s="44">
        <f t="shared" ca="1" si="53"/>
        <v>51866</v>
      </c>
      <c r="I146" s="45">
        <f t="shared" ca="1" si="43"/>
        <v>0</v>
      </c>
      <c r="J146" s="45">
        <f t="shared" ca="1" si="44"/>
        <v>0</v>
      </c>
      <c r="K146" s="45">
        <f t="shared" ca="1" si="45"/>
        <v>0</v>
      </c>
      <c r="L146" s="45"/>
      <c r="M146" s="45">
        <f t="shared" ca="1" si="54"/>
        <v>0</v>
      </c>
      <c r="N146" s="257">
        <f t="shared" ca="1" si="46"/>
        <v>0</v>
      </c>
      <c r="O146" s="23"/>
      <c r="P146" s="255">
        <f t="shared" ca="1" si="47"/>
        <v>0</v>
      </c>
      <c r="Q146" s="163">
        <f t="shared" ca="1" si="48"/>
        <v>0</v>
      </c>
      <c r="R146" s="164">
        <f ca="1">NPV(Q145,K146:$K$244) + ($A$13+$A$14+$A$15)/POWER(1+Q145,$A$28-D146+1)</f>
        <v>0</v>
      </c>
      <c r="S146" s="164">
        <f ca="1">NPV(Q146,K146:$K$244) + ($A$13+$A$14+$A$15)/POWER(1+Q146,$A$28-D146+1)</f>
        <v>0</v>
      </c>
      <c r="T146" s="45">
        <f t="shared" ca="1" si="49"/>
        <v>0</v>
      </c>
      <c r="U146" s="45">
        <f t="shared" ca="1" si="55"/>
        <v>0</v>
      </c>
      <c r="V146" s="45">
        <f t="shared" ca="1" si="56"/>
        <v>0</v>
      </c>
      <c r="W146" s="45">
        <f t="shared" ca="1" si="50"/>
        <v>0</v>
      </c>
      <c r="X146" s="25">
        <f t="shared" ca="1" si="39"/>
        <v>0</v>
      </c>
      <c r="Z146" s="28">
        <f t="shared" ca="1" si="57"/>
        <v>0</v>
      </c>
      <c r="AA146" s="233"/>
      <c r="AB146" s="45">
        <f t="shared" ca="1" si="51"/>
        <v>0</v>
      </c>
      <c r="AC146" s="45">
        <f t="shared" ca="1" si="40"/>
        <v>0</v>
      </c>
      <c r="AD146" s="25">
        <f t="shared" ca="1" si="41"/>
        <v>0</v>
      </c>
    </row>
    <row r="147" spans="4:30" x14ac:dyDescent="0.35">
      <c r="D147" s="20">
        <v>143</v>
      </c>
      <c r="E147" s="21">
        <f t="shared" ca="1" si="52"/>
        <v>52231</v>
      </c>
      <c r="F147" s="44">
        <f t="shared" ca="1" si="42"/>
        <v>52595</v>
      </c>
      <c r="G147" s="22" t="s">
        <v>119</v>
      </c>
      <c r="H147" s="44">
        <f t="shared" ca="1" si="53"/>
        <v>52231</v>
      </c>
      <c r="I147" s="45">
        <f t="shared" ca="1" si="43"/>
        <v>0</v>
      </c>
      <c r="J147" s="45">
        <f t="shared" ca="1" si="44"/>
        <v>0</v>
      </c>
      <c r="K147" s="45">
        <f t="shared" ca="1" si="45"/>
        <v>0</v>
      </c>
      <c r="L147" s="45"/>
      <c r="M147" s="45">
        <f t="shared" ca="1" si="54"/>
        <v>0</v>
      </c>
      <c r="N147" s="257">
        <f t="shared" ca="1" si="46"/>
        <v>0</v>
      </c>
      <c r="O147" s="23"/>
      <c r="P147" s="255">
        <f t="shared" ca="1" si="47"/>
        <v>0</v>
      </c>
      <c r="Q147" s="163">
        <f t="shared" ca="1" si="48"/>
        <v>0</v>
      </c>
      <c r="R147" s="164">
        <f ca="1">NPV(Q146,K147:$K$244) + ($A$13+$A$14+$A$15)/POWER(1+Q146,$A$28-D147+1)</f>
        <v>0</v>
      </c>
      <c r="S147" s="164">
        <f ca="1">NPV(Q147,K147:$K$244) + ($A$13+$A$14+$A$15)/POWER(1+Q147,$A$28-D147+1)</f>
        <v>0</v>
      </c>
      <c r="T147" s="45">
        <f t="shared" ca="1" si="49"/>
        <v>0</v>
      </c>
      <c r="U147" s="45">
        <f t="shared" ca="1" si="55"/>
        <v>0</v>
      </c>
      <c r="V147" s="45">
        <f t="shared" ca="1" si="56"/>
        <v>0</v>
      </c>
      <c r="W147" s="45">
        <f t="shared" ca="1" si="50"/>
        <v>0</v>
      </c>
      <c r="X147" s="25">
        <f t="shared" ca="1" si="39"/>
        <v>0</v>
      </c>
      <c r="Z147" s="28">
        <f t="shared" ca="1" si="57"/>
        <v>0</v>
      </c>
      <c r="AA147" s="233"/>
      <c r="AB147" s="45">
        <f t="shared" ca="1" si="51"/>
        <v>0</v>
      </c>
      <c r="AC147" s="45">
        <f t="shared" ca="1" si="40"/>
        <v>0</v>
      </c>
      <c r="AD147" s="25">
        <f t="shared" ca="1" si="41"/>
        <v>0</v>
      </c>
    </row>
    <row r="148" spans="4:30" x14ac:dyDescent="0.35">
      <c r="D148" s="20">
        <v>144</v>
      </c>
      <c r="E148" s="21">
        <f t="shared" ca="1" si="52"/>
        <v>52596</v>
      </c>
      <c r="F148" s="44">
        <f t="shared" ca="1" si="42"/>
        <v>52961</v>
      </c>
      <c r="G148" s="22" t="s">
        <v>119</v>
      </c>
      <c r="H148" s="44">
        <f t="shared" ca="1" si="53"/>
        <v>52596</v>
      </c>
      <c r="I148" s="45">
        <f t="shared" ca="1" si="43"/>
        <v>0</v>
      </c>
      <c r="J148" s="45">
        <f t="shared" ca="1" si="44"/>
        <v>0</v>
      </c>
      <c r="K148" s="45">
        <f t="shared" ca="1" si="45"/>
        <v>0</v>
      </c>
      <c r="L148" s="45"/>
      <c r="M148" s="45">
        <f t="shared" ca="1" si="54"/>
        <v>0</v>
      </c>
      <c r="N148" s="257">
        <f t="shared" ca="1" si="46"/>
        <v>0</v>
      </c>
      <c r="O148" s="23"/>
      <c r="P148" s="255">
        <f t="shared" ca="1" si="47"/>
        <v>0</v>
      </c>
      <c r="Q148" s="163">
        <f t="shared" ca="1" si="48"/>
        <v>0</v>
      </c>
      <c r="R148" s="164">
        <f ca="1">NPV(Q147,K148:$K$244) + ($A$13+$A$14+$A$15)/POWER(1+Q147,$A$28-D148+1)</f>
        <v>0</v>
      </c>
      <c r="S148" s="164">
        <f ca="1">NPV(Q148,K148:$K$244) + ($A$13+$A$14+$A$15)/POWER(1+Q148,$A$28-D148+1)</f>
        <v>0</v>
      </c>
      <c r="T148" s="45">
        <f t="shared" ca="1" si="49"/>
        <v>0</v>
      </c>
      <c r="U148" s="45">
        <f t="shared" ca="1" si="55"/>
        <v>0</v>
      </c>
      <c r="V148" s="45">
        <f t="shared" ca="1" si="56"/>
        <v>0</v>
      </c>
      <c r="W148" s="45">
        <f t="shared" ca="1" si="50"/>
        <v>0</v>
      </c>
      <c r="X148" s="25">
        <f t="shared" ca="1" si="39"/>
        <v>0</v>
      </c>
      <c r="Z148" s="28">
        <f t="shared" ca="1" si="57"/>
        <v>0</v>
      </c>
      <c r="AA148" s="233"/>
      <c r="AB148" s="45">
        <f t="shared" ca="1" si="51"/>
        <v>0</v>
      </c>
      <c r="AC148" s="45">
        <f t="shared" ca="1" si="40"/>
        <v>0</v>
      </c>
      <c r="AD148" s="25">
        <f t="shared" ca="1" si="41"/>
        <v>0</v>
      </c>
    </row>
    <row r="149" spans="4:30" x14ac:dyDescent="0.35">
      <c r="D149" s="20">
        <v>145</v>
      </c>
      <c r="E149" s="21">
        <f t="shared" ca="1" si="52"/>
        <v>52962</v>
      </c>
      <c r="F149" s="44">
        <f t="shared" ca="1" si="42"/>
        <v>53326</v>
      </c>
      <c r="G149" s="22" t="s">
        <v>119</v>
      </c>
      <c r="H149" s="44">
        <f t="shared" ca="1" si="53"/>
        <v>52962</v>
      </c>
      <c r="I149" s="45">
        <f t="shared" ca="1" si="43"/>
        <v>0</v>
      </c>
      <c r="J149" s="45">
        <f t="shared" ca="1" si="44"/>
        <v>0</v>
      </c>
      <c r="K149" s="45">
        <f t="shared" ca="1" si="45"/>
        <v>0</v>
      </c>
      <c r="L149" s="45"/>
      <c r="M149" s="45">
        <f t="shared" ca="1" si="54"/>
        <v>0</v>
      </c>
      <c r="N149" s="257">
        <f t="shared" ca="1" si="46"/>
        <v>0</v>
      </c>
      <c r="O149" s="23"/>
      <c r="P149" s="255">
        <f t="shared" ca="1" si="47"/>
        <v>0</v>
      </c>
      <c r="Q149" s="163">
        <f t="shared" ca="1" si="48"/>
        <v>0</v>
      </c>
      <c r="R149" s="164">
        <f ca="1">NPV(Q148,K149:$K$244) + ($A$13+$A$14+$A$15)/POWER(1+Q148,$A$28-D149+1)</f>
        <v>0</v>
      </c>
      <c r="S149" s="164">
        <f ca="1">NPV(Q149,K149:$K$244) + ($A$13+$A$14+$A$15)/POWER(1+Q149,$A$28-D149+1)</f>
        <v>0</v>
      </c>
      <c r="T149" s="45">
        <f t="shared" ca="1" si="49"/>
        <v>0</v>
      </c>
      <c r="U149" s="45">
        <f t="shared" ca="1" si="55"/>
        <v>0</v>
      </c>
      <c r="V149" s="45">
        <f t="shared" ca="1" si="56"/>
        <v>0</v>
      </c>
      <c r="W149" s="45">
        <f t="shared" ca="1" si="50"/>
        <v>0</v>
      </c>
      <c r="X149" s="25">
        <f t="shared" ca="1" si="39"/>
        <v>0</v>
      </c>
      <c r="Z149" s="28">
        <f t="shared" ca="1" si="57"/>
        <v>0</v>
      </c>
      <c r="AA149" s="233"/>
      <c r="AB149" s="45">
        <f t="shared" ca="1" si="51"/>
        <v>0</v>
      </c>
      <c r="AC149" s="45">
        <f t="shared" ca="1" si="40"/>
        <v>0</v>
      </c>
      <c r="AD149" s="25">
        <f t="shared" ca="1" si="41"/>
        <v>0</v>
      </c>
    </row>
    <row r="150" spans="4:30" x14ac:dyDescent="0.35">
      <c r="D150" s="20">
        <v>146</v>
      </c>
      <c r="E150" s="21">
        <f t="shared" ca="1" si="52"/>
        <v>53327</v>
      </c>
      <c r="F150" s="44">
        <f t="shared" ca="1" si="42"/>
        <v>53691</v>
      </c>
      <c r="G150" s="22" t="s">
        <v>119</v>
      </c>
      <c r="H150" s="44">
        <f t="shared" ca="1" si="53"/>
        <v>53327</v>
      </c>
      <c r="I150" s="45">
        <f t="shared" ca="1" si="43"/>
        <v>0</v>
      </c>
      <c r="J150" s="45">
        <f t="shared" ca="1" si="44"/>
        <v>0</v>
      </c>
      <c r="K150" s="45">
        <f t="shared" ca="1" si="45"/>
        <v>0</v>
      </c>
      <c r="L150" s="45"/>
      <c r="M150" s="45">
        <f t="shared" ca="1" si="54"/>
        <v>0</v>
      </c>
      <c r="N150" s="257">
        <f t="shared" ca="1" si="46"/>
        <v>0</v>
      </c>
      <c r="O150" s="23"/>
      <c r="P150" s="255">
        <f t="shared" ca="1" si="47"/>
        <v>0</v>
      </c>
      <c r="Q150" s="163">
        <f t="shared" ca="1" si="48"/>
        <v>0</v>
      </c>
      <c r="R150" s="164">
        <f ca="1">NPV(Q149,K150:$K$244) + ($A$13+$A$14+$A$15)/POWER(1+Q149,$A$28-D150+1)</f>
        <v>0</v>
      </c>
      <c r="S150" s="164">
        <f ca="1">NPV(Q150,K150:$K$244) + ($A$13+$A$14+$A$15)/POWER(1+Q150,$A$28-D150+1)</f>
        <v>0</v>
      </c>
      <c r="T150" s="45">
        <f t="shared" ca="1" si="49"/>
        <v>0</v>
      </c>
      <c r="U150" s="45">
        <f t="shared" ca="1" si="55"/>
        <v>0</v>
      </c>
      <c r="V150" s="45">
        <f t="shared" ca="1" si="56"/>
        <v>0</v>
      </c>
      <c r="W150" s="45">
        <f t="shared" ca="1" si="50"/>
        <v>0</v>
      </c>
      <c r="X150" s="25">
        <f t="shared" ca="1" si="39"/>
        <v>0</v>
      </c>
      <c r="Z150" s="28">
        <f t="shared" ca="1" si="57"/>
        <v>0</v>
      </c>
      <c r="AA150" s="233"/>
      <c r="AB150" s="45">
        <f t="shared" ca="1" si="51"/>
        <v>0</v>
      </c>
      <c r="AC150" s="45">
        <f t="shared" ca="1" si="40"/>
        <v>0</v>
      </c>
      <c r="AD150" s="25">
        <f t="shared" ca="1" si="41"/>
        <v>0</v>
      </c>
    </row>
    <row r="151" spans="4:30" x14ac:dyDescent="0.35">
      <c r="D151" s="20">
        <v>147</v>
      </c>
      <c r="E151" s="21">
        <f t="shared" ca="1" si="52"/>
        <v>53692</v>
      </c>
      <c r="F151" s="44">
        <f t="shared" ca="1" si="42"/>
        <v>54056</v>
      </c>
      <c r="G151" s="22" t="s">
        <v>119</v>
      </c>
      <c r="H151" s="44">
        <f t="shared" ca="1" si="53"/>
        <v>53692</v>
      </c>
      <c r="I151" s="45">
        <f t="shared" ca="1" si="43"/>
        <v>0</v>
      </c>
      <c r="J151" s="45">
        <f t="shared" ca="1" si="44"/>
        <v>0</v>
      </c>
      <c r="K151" s="45">
        <f t="shared" ca="1" si="45"/>
        <v>0</v>
      </c>
      <c r="L151" s="45"/>
      <c r="M151" s="45">
        <f t="shared" ca="1" si="54"/>
        <v>0</v>
      </c>
      <c r="N151" s="257">
        <f t="shared" ca="1" si="46"/>
        <v>0</v>
      </c>
      <c r="O151" s="23"/>
      <c r="P151" s="255">
        <f t="shared" ca="1" si="47"/>
        <v>0</v>
      </c>
      <c r="Q151" s="163">
        <f t="shared" ca="1" si="48"/>
        <v>0</v>
      </c>
      <c r="R151" s="164">
        <f ca="1">NPV(Q150,K151:$K$244) + ($A$13+$A$14+$A$15)/POWER(1+Q150,$A$28-D151+1)</f>
        <v>0</v>
      </c>
      <c r="S151" s="164">
        <f ca="1">NPV(Q151,K151:$K$244) + ($A$13+$A$14+$A$15)/POWER(1+Q151,$A$28-D151+1)</f>
        <v>0</v>
      </c>
      <c r="T151" s="45">
        <f t="shared" ca="1" si="49"/>
        <v>0</v>
      </c>
      <c r="U151" s="45">
        <f t="shared" ca="1" si="55"/>
        <v>0</v>
      </c>
      <c r="V151" s="45">
        <f t="shared" ca="1" si="56"/>
        <v>0</v>
      </c>
      <c r="W151" s="45">
        <f t="shared" ca="1" si="50"/>
        <v>0</v>
      </c>
      <c r="X151" s="25">
        <f t="shared" ca="1" si="39"/>
        <v>0</v>
      </c>
      <c r="Z151" s="28">
        <f t="shared" ca="1" si="57"/>
        <v>0</v>
      </c>
      <c r="AA151" s="233"/>
      <c r="AB151" s="45">
        <f t="shared" ca="1" si="51"/>
        <v>0</v>
      </c>
      <c r="AC151" s="45">
        <f t="shared" ca="1" si="40"/>
        <v>0</v>
      </c>
      <c r="AD151" s="25">
        <f t="shared" ca="1" si="41"/>
        <v>0</v>
      </c>
    </row>
    <row r="152" spans="4:30" x14ac:dyDescent="0.35">
      <c r="D152" s="20">
        <v>148</v>
      </c>
      <c r="E152" s="21">
        <f t="shared" ca="1" si="52"/>
        <v>54057</v>
      </c>
      <c r="F152" s="44">
        <f t="shared" ca="1" si="42"/>
        <v>54422</v>
      </c>
      <c r="G152" s="22" t="s">
        <v>119</v>
      </c>
      <c r="H152" s="44">
        <f t="shared" ca="1" si="53"/>
        <v>54057</v>
      </c>
      <c r="I152" s="45">
        <f t="shared" ca="1" si="43"/>
        <v>0</v>
      </c>
      <c r="J152" s="45">
        <f t="shared" ca="1" si="44"/>
        <v>0</v>
      </c>
      <c r="K152" s="45">
        <f t="shared" ca="1" si="45"/>
        <v>0</v>
      </c>
      <c r="L152" s="45"/>
      <c r="M152" s="45">
        <f t="shared" ca="1" si="54"/>
        <v>0</v>
      </c>
      <c r="N152" s="257">
        <f t="shared" ca="1" si="46"/>
        <v>0</v>
      </c>
      <c r="O152" s="23"/>
      <c r="P152" s="255">
        <f t="shared" ca="1" si="47"/>
        <v>0</v>
      </c>
      <c r="Q152" s="163">
        <f t="shared" ca="1" si="48"/>
        <v>0</v>
      </c>
      <c r="R152" s="164">
        <f ca="1">NPV(Q151,K152:$K$244) + ($A$13+$A$14+$A$15)/POWER(1+Q151,$A$28-D152+1)</f>
        <v>0</v>
      </c>
      <c r="S152" s="164">
        <f ca="1">NPV(Q152,K152:$K$244) + ($A$13+$A$14+$A$15)/POWER(1+Q152,$A$28-D152+1)</f>
        <v>0</v>
      </c>
      <c r="T152" s="45">
        <f t="shared" ca="1" si="49"/>
        <v>0</v>
      </c>
      <c r="U152" s="45">
        <f t="shared" ca="1" si="55"/>
        <v>0</v>
      </c>
      <c r="V152" s="45">
        <f t="shared" ca="1" si="56"/>
        <v>0</v>
      </c>
      <c r="W152" s="45">
        <f t="shared" ca="1" si="50"/>
        <v>0</v>
      </c>
      <c r="X152" s="25">
        <f t="shared" ca="1" si="39"/>
        <v>0</v>
      </c>
      <c r="Z152" s="28">
        <f t="shared" ca="1" si="57"/>
        <v>0</v>
      </c>
      <c r="AA152" s="233"/>
      <c r="AB152" s="45">
        <f t="shared" ca="1" si="51"/>
        <v>0</v>
      </c>
      <c r="AC152" s="45">
        <f t="shared" ca="1" si="40"/>
        <v>0</v>
      </c>
      <c r="AD152" s="25">
        <f t="shared" ca="1" si="41"/>
        <v>0</v>
      </c>
    </row>
    <row r="153" spans="4:30" x14ac:dyDescent="0.35">
      <c r="D153" s="20">
        <v>149</v>
      </c>
      <c r="E153" s="21">
        <f t="shared" ca="1" si="52"/>
        <v>54423</v>
      </c>
      <c r="F153" s="44">
        <f t="shared" ca="1" si="42"/>
        <v>54787</v>
      </c>
      <c r="G153" s="22" t="s">
        <v>119</v>
      </c>
      <c r="H153" s="44">
        <f t="shared" ca="1" si="53"/>
        <v>54423</v>
      </c>
      <c r="I153" s="45">
        <f t="shared" ca="1" si="43"/>
        <v>0</v>
      </c>
      <c r="J153" s="45">
        <f t="shared" ca="1" si="44"/>
        <v>0</v>
      </c>
      <c r="K153" s="45">
        <f t="shared" ca="1" si="45"/>
        <v>0</v>
      </c>
      <c r="L153" s="45"/>
      <c r="M153" s="45">
        <f t="shared" ca="1" si="54"/>
        <v>0</v>
      </c>
      <c r="N153" s="257">
        <f t="shared" ca="1" si="46"/>
        <v>0</v>
      </c>
      <c r="O153" s="23"/>
      <c r="P153" s="255">
        <f t="shared" ca="1" si="47"/>
        <v>0</v>
      </c>
      <c r="Q153" s="163">
        <f t="shared" ca="1" si="48"/>
        <v>0</v>
      </c>
      <c r="R153" s="164">
        <f ca="1">NPV(Q152,K153:$K$244) + ($A$13+$A$14+$A$15)/POWER(1+Q152,$A$28-D153+1)</f>
        <v>0</v>
      </c>
      <c r="S153" s="164">
        <f ca="1">NPV(Q153,K153:$K$244) + ($A$13+$A$14+$A$15)/POWER(1+Q153,$A$28-D153+1)</f>
        <v>0</v>
      </c>
      <c r="T153" s="45">
        <f t="shared" ca="1" si="49"/>
        <v>0</v>
      </c>
      <c r="U153" s="45">
        <f t="shared" ca="1" si="55"/>
        <v>0</v>
      </c>
      <c r="V153" s="45">
        <f t="shared" ca="1" si="56"/>
        <v>0</v>
      </c>
      <c r="W153" s="45">
        <f t="shared" ca="1" si="50"/>
        <v>0</v>
      </c>
      <c r="X153" s="25">
        <f t="shared" ca="1" si="39"/>
        <v>0</v>
      </c>
      <c r="Z153" s="28">
        <f t="shared" ca="1" si="57"/>
        <v>0</v>
      </c>
      <c r="AA153" s="233"/>
      <c r="AB153" s="45">
        <f t="shared" ca="1" si="51"/>
        <v>0</v>
      </c>
      <c r="AC153" s="45">
        <f t="shared" ca="1" si="40"/>
        <v>0</v>
      </c>
      <c r="AD153" s="25">
        <f t="shared" ca="1" si="41"/>
        <v>0</v>
      </c>
    </row>
    <row r="154" spans="4:30" x14ac:dyDescent="0.35">
      <c r="D154" s="20">
        <v>150</v>
      </c>
      <c r="E154" s="21">
        <f t="shared" ca="1" si="52"/>
        <v>54788</v>
      </c>
      <c r="F154" s="44">
        <f t="shared" ca="1" si="42"/>
        <v>55152</v>
      </c>
      <c r="G154" s="22" t="s">
        <v>119</v>
      </c>
      <c r="H154" s="44">
        <f t="shared" ca="1" si="53"/>
        <v>54788</v>
      </c>
      <c r="I154" s="45">
        <f t="shared" ca="1" si="43"/>
        <v>0</v>
      </c>
      <c r="J154" s="45">
        <f t="shared" ca="1" si="44"/>
        <v>0</v>
      </c>
      <c r="K154" s="45">
        <f t="shared" ca="1" si="45"/>
        <v>0</v>
      </c>
      <c r="L154" s="45"/>
      <c r="M154" s="45">
        <f t="shared" ca="1" si="54"/>
        <v>0</v>
      </c>
      <c r="N154" s="257">
        <f t="shared" ca="1" si="46"/>
        <v>0</v>
      </c>
      <c r="O154" s="23"/>
      <c r="P154" s="255">
        <f t="shared" ca="1" si="47"/>
        <v>0</v>
      </c>
      <c r="Q154" s="163">
        <f t="shared" ca="1" si="48"/>
        <v>0</v>
      </c>
      <c r="R154" s="164">
        <f ca="1">NPV(Q153,K154:$K$244) + ($A$13+$A$14+$A$15)/POWER(1+Q153,$A$28-D154+1)</f>
        <v>0</v>
      </c>
      <c r="S154" s="164">
        <f ca="1">NPV(Q154,K154:$K$244) + ($A$13+$A$14+$A$15)/POWER(1+Q154,$A$28-D154+1)</f>
        <v>0</v>
      </c>
      <c r="T154" s="45">
        <f t="shared" ca="1" si="49"/>
        <v>0</v>
      </c>
      <c r="U154" s="45">
        <f t="shared" ca="1" si="55"/>
        <v>0</v>
      </c>
      <c r="V154" s="45">
        <f t="shared" ca="1" si="56"/>
        <v>0</v>
      </c>
      <c r="W154" s="45">
        <f t="shared" ca="1" si="50"/>
        <v>0</v>
      </c>
      <c r="X154" s="25">
        <f t="shared" ca="1" si="39"/>
        <v>0</v>
      </c>
      <c r="Z154" s="28">
        <f t="shared" ca="1" si="57"/>
        <v>0</v>
      </c>
      <c r="AA154" s="233"/>
      <c r="AB154" s="45">
        <f t="shared" ca="1" si="51"/>
        <v>0</v>
      </c>
      <c r="AC154" s="45">
        <f t="shared" ca="1" si="40"/>
        <v>0</v>
      </c>
      <c r="AD154" s="25">
        <f t="shared" ca="1" si="41"/>
        <v>0</v>
      </c>
    </row>
    <row r="155" spans="4:30" x14ac:dyDescent="0.35">
      <c r="D155" s="20">
        <v>151</v>
      </c>
      <c r="E155" s="21">
        <f t="shared" ca="1" si="52"/>
        <v>55153</v>
      </c>
      <c r="F155" s="44">
        <f t="shared" ca="1" si="42"/>
        <v>55517</v>
      </c>
      <c r="G155" s="22" t="s">
        <v>119</v>
      </c>
      <c r="H155" s="44">
        <f t="shared" ca="1" si="53"/>
        <v>55153</v>
      </c>
      <c r="I155" s="45">
        <f t="shared" ca="1" si="43"/>
        <v>0</v>
      </c>
      <c r="J155" s="45">
        <f t="shared" ca="1" si="44"/>
        <v>0</v>
      </c>
      <c r="K155" s="45">
        <f t="shared" ca="1" si="45"/>
        <v>0</v>
      </c>
      <c r="L155" s="45"/>
      <c r="M155" s="45">
        <f t="shared" ca="1" si="54"/>
        <v>0</v>
      </c>
      <c r="N155" s="257">
        <f t="shared" ca="1" si="46"/>
        <v>0</v>
      </c>
      <c r="O155" s="23"/>
      <c r="P155" s="255">
        <f t="shared" ca="1" si="47"/>
        <v>0</v>
      </c>
      <c r="Q155" s="163">
        <f t="shared" ca="1" si="48"/>
        <v>0</v>
      </c>
      <c r="R155" s="164">
        <f ca="1">NPV(Q154,K155:$K$244) + ($A$13+$A$14+$A$15)/POWER(1+Q154,$A$28-D155+1)</f>
        <v>0</v>
      </c>
      <c r="S155" s="164">
        <f ca="1">NPV(Q155,K155:$K$244) + ($A$13+$A$14+$A$15)/POWER(1+Q155,$A$28-D155+1)</f>
        <v>0</v>
      </c>
      <c r="T155" s="45">
        <f t="shared" ca="1" si="49"/>
        <v>0</v>
      </c>
      <c r="U155" s="45">
        <f t="shared" ca="1" si="55"/>
        <v>0</v>
      </c>
      <c r="V155" s="45">
        <f t="shared" ca="1" si="56"/>
        <v>0</v>
      </c>
      <c r="W155" s="45">
        <f t="shared" ca="1" si="50"/>
        <v>0</v>
      </c>
      <c r="X155" s="25">
        <f t="shared" ca="1" si="39"/>
        <v>0</v>
      </c>
      <c r="Z155" s="28">
        <f t="shared" ca="1" si="57"/>
        <v>0</v>
      </c>
      <c r="AA155" s="233"/>
      <c r="AB155" s="45">
        <f t="shared" ca="1" si="51"/>
        <v>0</v>
      </c>
      <c r="AC155" s="45">
        <f t="shared" ca="1" si="40"/>
        <v>0</v>
      </c>
      <c r="AD155" s="25">
        <f t="shared" ca="1" si="41"/>
        <v>0</v>
      </c>
    </row>
    <row r="156" spans="4:30" x14ac:dyDescent="0.35">
      <c r="D156" s="20">
        <v>152</v>
      </c>
      <c r="E156" s="21">
        <f t="shared" ca="1" si="52"/>
        <v>55518</v>
      </c>
      <c r="F156" s="44">
        <f t="shared" ca="1" si="42"/>
        <v>55883</v>
      </c>
      <c r="G156" s="22" t="s">
        <v>119</v>
      </c>
      <c r="H156" s="44">
        <f t="shared" ca="1" si="53"/>
        <v>55518</v>
      </c>
      <c r="I156" s="45">
        <f t="shared" ca="1" si="43"/>
        <v>0</v>
      </c>
      <c r="J156" s="45">
        <f t="shared" ca="1" si="44"/>
        <v>0</v>
      </c>
      <c r="K156" s="45">
        <f t="shared" ca="1" si="45"/>
        <v>0</v>
      </c>
      <c r="L156" s="45"/>
      <c r="M156" s="45">
        <f t="shared" ca="1" si="54"/>
        <v>0</v>
      </c>
      <c r="N156" s="257">
        <f t="shared" ca="1" si="46"/>
        <v>0</v>
      </c>
      <c r="O156" s="23"/>
      <c r="P156" s="255">
        <f t="shared" ca="1" si="47"/>
        <v>0</v>
      </c>
      <c r="Q156" s="163">
        <f t="shared" ca="1" si="48"/>
        <v>0</v>
      </c>
      <c r="R156" s="164">
        <f ca="1">NPV(Q155,K156:$K$244) + ($A$13+$A$14+$A$15)/POWER(1+Q155,$A$28-D156+1)</f>
        <v>0</v>
      </c>
      <c r="S156" s="164">
        <f ca="1">NPV(Q156,K156:$K$244) + ($A$13+$A$14+$A$15)/POWER(1+Q156,$A$28-D156+1)</f>
        <v>0</v>
      </c>
      <c r="T156" s="45">
        <f t="shared" ca="1" si="49"/>
        <v>0</v>
      </c>
      <c r="U156" s="45">
        <f t="shared" ca="1" si="55"/>
        <v>0</v>
      </c>
      <c r="V156" s="45">
        <f t="shared" ca="1" si="56"/>
        <v>0</v>
      </c>
      <c r="W156" s="45">
        <f t="shared" ca="1" si="50"/>
        <v>0</v>
      </c>
      <c r="X156" s="25">
        <f t="shared" ca="1" si="39"/>
        <v>0</v>
      </c>
      <c r="Z156" s="28">
        <f t="shared" ca="1" si="57"/>
        <v>0</v>
      </c>
      <c r="AA156" s="233"/>
      <c r="AB156" s="45">
        <f t="shared" ca="1" si="51"/>
        <v>0</v>
      </c>
      <c r="AC156" s="45">
        <f t="shared" ca="1" si="40"/>
        <v>0</v>
      </c>
      <c r="AD156" s="25">
        <f t="shared" ca="1" si="41"/>
        <v>0</v>
      </c>
    </row>
    <row r="157" spans="4:30" x14ac:dyDescent="0.35">
      <c r="D157" s="20">
        <v>153</v>
      </c>
      <c r="E157" s="21">
        <f t="shared" ca="1" si="52"/>
        <v>55884</v>
      </c>
      <c r="F157" s="44">
        <f t="shared" ca="1" si="42"/>
        <v>56248</v>
      </c>
      <c r="G157" s="22" t="s">
        <v>119</v>
      </c>
      <c r="H157" s="44">
        <f t="shared" ca="1" si="53"/>
        <v>55884</v>
      </c>
      <c r="I157" s="45">
        <f t="shared" ca="1" si="43"/>
        <v>0</v>
      </c>
      <c r="J157" s="45">
        <f t="shared" ca="1" si="44"/>
        <v>0</v>
      </c>
      <c r="K157" s="45">
        <f t="shared" ca="1" si="45"/>
        <v>0</v>
      </c>
      <c r="L157" s="45"/>
      <c r="M157" s="45">
        <f t="shared" ca="1" si="54"/>
        <v>0</v>
      </c>
      <c r="N157" s="257">
        <f t="shared" ca="1" si="46"/>
        <v>0</v>
      </c>
      <c r="O157" s="23"/>
      <c r="P157" s="255">
        <f t="shared" ca="1" si="47"/>
        <v>0</v>
      </c>
      <c r="Q157" s="163">
        <f t="shared" ca="1" si="48"/>
        <v>0</v>
      </c>
      <c r="R157" s="164">
        <f ca="1">NPV(Q156,K157:$K$244) + ($A$13+$A$14+$A$15)/POWER(1+Q156,$A$28-D157+1)</f>
        <v>0</v>
      </c>
      <c r="S157" s="164">
        <f ca="1">NPV(Q157,K157:$K$244) + ($A$13+$A$14+$A$15)/POWER(1+Q157,$A$28-D157+1)</f>
        <v>0</v>
      </c>
      <c r="T157" s="45">
        <f t="shared" ca="1" si="49"/>
        <v>0</v>
      </c>
      <c r="U157" s="45">
        <f t="shared" ca="1" si="55"/>
        <v>0</v>
      </c>
      <c r="V157" s="45">
        <f t="shared" ca="1" si="56"/>
        <v>0</v>
      </c>
      <c r="W157" s="45">
        <f t="shared" ca="1" si="50"/>
        <v>0</v>
      </c>
      <c r="X157" s="25">
        <f t="shared" ca="1" si="39"/>
        <v>0</v>
      </c>
      <c r="Z157" s="28">
        <f t="shared" ca="1" si="57"/>
        <v>0</v>
      </c>
      <c r="AA157" s="233"/>
      <c r="AB157" s="45">
        <f t="shared" ca="1" si="51"/>
        <v>0</v>
      </c>
      <c r="AC157" s="45">
        <f t="shared" ca="1" si="40"/>
        <v>0</v>
      </c>
      <c r="AD157" s="25">
        <f t="shared" ca="1" si="41"/>
        <v>0</v>
      </c>
    </row>
    <row r="158" spans="4:30" x14ac:dyDescent="0.35">
      <c r="D158" s="20">
        <v>154</v>
      </c>
      <c r="E158" s="21">
        <f t="shared" ca="1" si="52"/>
        <v>56249</v>
      </c>
      <c r="F158" s="44">
        <f t="shared" ca="1" si="42"/>
        <v>56613</v>
      </c>
      <c r="G158" s="22" t="s">
        <v>119</v>
      </c>
      <c r="H158" s="44">
        <f t="shared" ca="1" si="53"/>
        <v>56249</v>
      </c>
      <c r="I158" s="45">
        <f t="shared" ca="1" si="43"/>
        <v>0</v>
      </c>
      <c r="J158" s="45">
        <f t="shared" ca="1" si="44"/>
        <v>0</v>
      </c>
      <c r="K158" s="45">
        <f t="shared" ca="1" si="45"/>
        <v>0</v>
      </c>
      <c r="L158" s="45"/>
      <c r="M158" s="45">
        <f t="shared" ca="1" si="54"/>
        <v>0</v>
      </c>
      <c r="N158" s="257">
        <f t="shared" ca="1" si="46"/>
        <v>0</v>
      </c>
      <c r="O158" s="23"/>
      <c r="P158" s="255">
        <f t="shared" ca="1" si="47"/>
        <v>0</v>
      </c>
      <c r="Q158" s="163">
        <f t="shared" ca="1" si="48"/>
        <v>0</v>
      </c>
      <c r="R158" s="164">
        <f ca="1">NPV(Q157,K158:$K$244) + ($A$13+$A$14+$A$15)/POWER(1+Q157,$A$28-D158+1)</f>
        <v>0</v>
      </c>
      <c r="S158" s="164">
        <f ca="1">NPV(Q158,K158:$K$244) + ($A$13+$A$14+$A$15)/POWER(1+Q158,$A$28-D158+1)</f>
        <v>0</v>
      </c>
      <c r="T158" s="45">
        <f t="shared" ca="1" si="49"/>
        <v>0</v>
      </c>
      <c r="U158" s="45">
        <f t="shared" ca="1" si="55"/>
        <v>0</v>
      </c>
      <c r="V158" s="45">
        <f t="shared" ca="1" si="56"/>
        <v>0</v>
      </c>
      <c r="W158" s="45">
        <f t="shared" ca="1" si="50"/>
        <v>0</v>
      </c>
      <c r="X158" s="25">
        <f t="shared" ca="1" si="39"/>
        <v>0</v>
      </c>
      <c r="Z158" s="28">
        <f t="shared" ca="1" si="57"/>
        <v>0</v>
      </c>
      <c r="AA158" s="233"/>
      <c r="AB158" s="45">
        <f t="shared" ca="1" si="51"/>
        <v>0</v>
      </c>
      <c r="AC158" s="45">
        <f t="shared" ca="1" si="40"/>
        <v>0</v>
      </c>
      <c r="AD158" s="25">
        <f t="shared" ca="1" si="41"/>
        <v>0</v>
      </c>
    </row>
    <row r="159" spans="4:30" x14ac:dyDescent="0.35">
      <c r="D159" s="20">
        <v>155</v>
      </c>
      <c r="E159" s="21">
        <f t="shared" ca="1" si="52"/>
        <v>56614</v>
      </c>
      <c r="F159" s="44">
        <f t="shared" ca="1" si="42"/>
        <v>56978</v>
      </c>
      <c r="G159" s="22" t="s">
        <v>119</v>
      </c>
      <c r="H159" s="44">
        <f t="shared" ca="1" si="53"/>
        <v>56614</v>
      </c>
      <c r="I159" s="45">
        <f t="shared" ca="1" si="43"/>
        <v>0</v>
      </c>
      <c r="J159" s="45">
        <f t="shared" ca="1" si="44"/>
        <v>0</v>
      </c>
      <c r="K159" s="45">
        <f t="shared" ca="1" si="45"/>
        <v>0</v>
      </c>
      <c r="L159" s="45"/>
      <c r="M159" s="45">
        <f t="shared" ca="1" si="54"/>
        <v>0</v>
      </c>
      <c r="N159" s="257">
        <f t="shared" ca="1" si="46"/>
        <v>0</v>
      </c>
      <c r="O159" s="23"/>
      <c r="P159" s="255">
        <f t="shared" ca="1" si="47"/>
        <v>0</v>
      </c>
      <c r="Q159" s="163">
        <f t="shared" ca="1" si="48"/>
        <v>0</v>
      </c>
      <c r="R159" s="164">
        <f ca="1">NPV(Q158,K159:$K$244) + ($A$13+$A$14+$A$15)/POWER(1+Q158,$A$28-D159+1)</f>
        <v>0</v>
      </c>
      <c r="S159" s="164">
        <f ca="1">NPV(Q159,K159:$K$244) + ($A$13+$A$14+$A$15)/POWER(1+Q159,$A$28-D159+1)</f>
        <v>0</v>
      </c>
      <c r="T159" s="45">
        <f t="shared" ca="1" si="49"/>
        <v>0</v>
      </c>
      <c r="U159" s="45">
        <f t="shared" ca="1" si="55"/>
        <v>0</v>
      </c>
      <c r="V159" s="45">
        <f t="shared" ca="1" si="56"/>
        <v>0</v>
      </c>
      <c r="W159" s="45">
        <f t="shared" ca="1" si="50"/>
        <v>0</v>
      </c>
      <c r="X159" s="25">
        <f t="shared" ca="1" si="39"/>
        <v>0</v>
      </c>
      <c r="Z159" s="28">
        <f t="shared" ca="1" si="57"/>
        <v>0</v>
      </c>
      <c r="AA159" s="233"/>
      <c r="AB159" s="45">
        <f t="shared" ca="1" si="51"/>
        <v>0</v>
      </c>
      <c r="AC159" s="45">
        <f t="shared" ca="1" si="40"/>
        <v>0</v>
      </c>
      <c r="AD159" s="25">
        <f t="shared" ca="1" si="41"/>
        <v>0</v>
      </c>
    </row>
    <row r="160" spans="4:30" x14ac:dyDescent="0.35">
      <c r="D160" s="20">
        <v>156</v>
      </c>
      <c r="E160" s="21">
        <f t="shared" ca="1" si="52"/>
        <v>56979</v>
      </c>
      <c r="F160" s="44">
        <f t="shared" ca="1" si="42"/>
        <v>57344</v>
      </c>
      <c r="G160" s="22" t="s">
        <v>119</v>
      </c>
      <c r="H160" s="44">
        <f t="shared" ca="1" si="53"/>
        <v>56979</v>
      </c>
      <c r="I160" s="45">
        <f t="shared" ca="1" si="43"/>
        <v>0</v>
      </c>
      <c r="J160" s="45">
        <f t="shared" ca="1" si="44"/>
        <v>0</v>
      </c>
      <c r="K160" s="45">
        <f t="shared" ca="1" si="45"/>
        <v>0</v>
      </c>
      <c r="L160" s="45"/>
      <c r="M160" s="45">
        <f t="shared" ca="1" si="54"/>
        <v>0</v>
      </c>
      <c r="N160" s="257">
        <f t="shared" ca="1" si="46"/>
        <v>0</v>
      </c>
      <c r="O160" s="23"/>
      <c r="P160" s="255">
        <f t="shared" ca="1" si="47"/>
        <v>0</v>
      </c>
      <c r="Q160" s="163">
        <f t="shared" ca="1" si="48"/>
        <v>0</v>
      </c>
      <c r="R160" s="164">
        <f ca="1">NPV(Q159,K160:$K$244) + ($A$13+$A$14+$A$15)/POWER(1+Q159,$A$28-D160+1)</f>
        <v>0</v>
      </c>
      <c r="S160" s="164">
        <f ca="1">NPV(Q160,K160:$K$244) + ($A$13+$A$14+$A$15)/POWER(1+Q160,$A$28-D160+1)</f>
        <v>0</v>
      </c>
      <c r="T160" s="45">
        <f t="shared" ca="1" si="49"/>
        <v>0</v>
      </c>
      <c r="U160" s="45">
        <f t="shared" ca="1" si="55"/>
        <v>0</v>
      </c>
      <c r="V160" s="45">
        <f t="shared" ca="1" si="56"/>
        <v>0</v>
      </c>
      <c r="W160" s="45">
        <f t="shared" ca="1" si="50"/>
        <v>0</v>
      </c>
      <c r="X160" s="25">
        <f t="shared" ca="1" si="39"/>
        <v>0</v>
      </c>
      <c r="Z160" s="28">
        <f t="shared" ca="1" si="57"/>
        <v>0</v>
      </c>
      <c r="AA160" s="233"/>
      <c r="AB160" s="45">
        <f t="shared" ca="1" si="51"/>
        <v>0</v>
      </c>
      <c r="AC160" s="45">
        <f t="shared" ca="1" si="40"/>
        <v>0</v>
      </c>
      <c r="AD160" s="25">
        <f t="shared" ca="1" si="41"/>
        <v>0</v>
      </c>
    </row>
    <row r="161" spans="4:30" x14ac:dyDescent="0.35">
      <c r="D161" s="20">
        <v>157</v>
      </c>
      <c r="E161" s="21">
        <f t="shared" ca="1" si="52"/>
        <v>57345</v>
      </c>
      <c r="F161" s="44">
        <f t="shared" ca="1" si="42"/>
        <v>57709</v>
      </c>
      <c r="G161" s="22" t="s">
        <v>119</v>
      </c>
      <c r="H161" s="44">
        <f t="shared" ca="1" si="53"/>
        <v>57345</v>
      </c>
      <c r="I161" s="45">
        <f t="shared" ca="1" si="43"/>
        <v>0</v>
      </c>
      <c r="J161" s="45">
        <f t="shared" ca="1" si="44"/>
        <v>0</v>
      </c>
      <c r="K161" s="45">
        <f t="shared" ca="1" si="45"/>
        <v>0</v>
      </c>
      <c r="L161" s="45"/>
      <c r="M161" s="45">
        <f t="shared" ca="1" si="54"/>
        <v>0</v>
      </c>
      <c r="N161" s="257">
        <f t="shared" ca="1" si="46"/>
        <v>0</v>
      </c>
      <c r="O161" s="23"/>
      <c r="P161" s="255">
        <f t="shared" ca="1" si="47"/>
        <v>0</v>
      </c>
      <c r="Q161" s="163">
        <f t="shared" ca="1" si="48"/>
        <v>0</v>
      </c>
      <c r="R161" s="164">
        <f ca="1">NPV(Q160,K161:$K$244) + ($A$13+$A$14+$A$15)/POWER(1+Q160,$A$28-D161+1)</f>
        <v>0</v>
      </c>
      <c r="S161" s="164">
        <f ca="1">NPV(Q161,K161:$K$244) + ($A$13+$A$14+$A$15)/POWER(1+Q161,$A$28-D161+1)</f>
        <v>0</v>
      </c>
      <c r="T161" s="45">
        <f t="shared" ca="1" si="49"/>
        <v>0</v>
      </c>
      <c r="U161" s="45">
        <f t="shared" ca="1" si="55"/>
        <v>0</v>
      </c>
      <c r="V161" s="45">
        <f t="shared" ca="1" si="56"/>
        <v>0</v>
      </c>
      <c r="W161" s="45">
        <f t="shared" ca="1" si="50"/>
        <v>0</v>
      </c>
      <c r="X161" s="25">
        <f t="shared" ca="1" si="39"/>
        <v>0</v>
      </c>
      <c r="Z161" s="28">
        <f t="shared" ca="1" si="57"/>
        <v>0</v>
      </c>
      <c r="AA161" s="233"/>
      <c r="AB161" s="45">
        <f t="shared" ca="1" si="51"/>
        <v>0</v>
      </c>
      <c r="AC161" s="45">
        <f t="shared" ca="1" si="40"/>
        <v>0</v>
      </c>
      <c r="AD161" s="25">
        <f t="shared" ca="1" si="41"/>
        <v>0</v>
      </c>
    </row>
    <row r="162" spans="4:30" x14ac:dyDescent="0.35">
      <c r="D162" s="20">
        <v>158</v>
      </c>
      <c r="E162" s="21">
        <f t="shared" ca="1" si="52"/>
        <v>57710</v>
      </c>
      <c r="F162" s="44">
        <f t="shared" ca="1" si="42"/>
        <v>58074</v>
      </c>
      <c r="G162" s="22" t="s">
        <v>119</v>
      </c>
      <c r="H162" s="44">
        <f t="shared" ca="1" si="53"/>
        <v>57710</v>
      </c>
      <c r="I162" s="45">
        <f t="shared" ca="1" si="43"/>
        <v>0</v>
      </c>
      <c r="J162" s="45">
        <f t="shared" ca="1" si="44"/>
        <v>0</v>
      </c>
      <c r="K162" s="45">
        <f t="shared" ca="1" si="45"/>
        <v>0</v>
      </c>
      <c r="L162" s="45"/>
      <c r="M162" s="45">
        <f t="shared" ca="1" si="54"/>
        <v>0</v>
      </c>
      <c r="N162" s="257">
        <f t="shared" ca="1" si="46"/>
        <v>0</v>
      </c>
      <c r="O162" s="23"/>
      <c r="P162" s="255">
        <f t="shared" ca="1" si="47"/>
        <v>0</v>
      </c>
      <c r="Q162" s="163">
        <f t="shared" ca="1" si="48"/>
        <v>0</v>
      </c>
      <c r="R162" s="164">
        <f ca="1">NPV(Q161,K162:$K$244) + ($A$13+$A$14+$A$15)/POWER(1+Q161,$A$28-D162+1)</f>
        <v>0</v>
      </c>
      <c r="S162" s="164">
        <f ca="1">NPV(Q162,K162:$K$244) + ($A$13+$A$14+$A$15)/POWER(1+Q162,$A$28-D162+1)</f>
        <v>0</v>
      </c>
      <c r="T162" s="45">
        <f t="shared" ca="1" si="49"/>
        <v>0</v>
      </c>
      <c r="U162" s="45">
        <f t="shared" ca="1" si="55"/>
        <v>0</v>
      </c>
      <c r="V162" s="45">
        <f t="shared" ca="1" si="56"/>
        <v>0</v>
      </c>
      <c r="W162" s="45">
        <f t="shared" ca="1" si="50"/>
        <v>0</v>
      </c>
      <c r="X162" s="25">
        <f t="shared" ca="1" si="39"/>
        <v>0</v>
      </c>
      <c r="Z162" s="28">
        <f t="shared" ca="1" si="57"/>
        <v>0</v>
      </c>
      <c r="AA162" s="233"/>
      <c r="AB162" s="45">
        <f t="shared" ca="1" si="51"/>
        <v>0</v>
      </c>
      <c r="AC162" s="45">
        <f t="shared" ca="1" si="40"/>
        <v>0</v>
      </c>
      <c r="AD162" s="25">
        <f t="shared" ca="1" si="41"/>
        <v>0</v>
      </c>
    </row>
    <row r="163" spans="4:30" x14ac:dyDescent="0.35">
      <c r="D163" s="20">
        <v>159</v>
      </c>
      <c r="E163" s="21">
        <f t="shared" ca="1" si="52"/>
        <v>58075</v>
      </c>
      <c r="F163" s="44">
        <f t="shared" ca="1" si="42"/>
        <v>58439</v>
      </c>
      <c r="G163" s="22" t="s">
        <v>119</v>
      </c>
      <c r="H163" s="44">
        <f t="shared" ca="1" si="53"/>
        <v>58075</v>
      </c>
      <c r="I163" s="45">
        <f t="shared" ca="1" si="43"/>
        <v>0</v>
      </c>
      <c r="J163" s="45">
        <f t="shared" ca="1" si="44"/>
        <v>0</v>
      </c>
      <c r="K163" s="45">
        <f t="shared" ca="1" si="45"/>
        <v>0</v>
      </c>
      <c r="L163" s="45"/>
      <c r="M163" s="45">
        <f t="shared" ca="1" si="54"/>
        <v>0</v>
      </c>
      <c r="N163" s="257">
        <f t="shared" ca="1" si="46"/>
        <v>0</v>
      </c>
      <c r="O163" s="23"/>
      <c r="P163" s="255">
        <f t="shared" ca="1" si="47"/>
        <v>0</v>
      </c>
      <c r="Q163" s="163">
        <f t="shared" ca="1" si="48"/>
        <v>0</v>
      </c>
      <c r="R163" s="164">
        <f ca="1">NPV(Q162,K163:$K$244) + ($A$13+$A$14+$A$15)/POWER(1+Q162,$A$28-D163+1)</f>
        <v>0</v>
      </c>
      <c r="S163" s="164">
        <f ca="1">NPV(Q163,K163:$K$244) + ($A$13+$A$14+$A$15)/POWER(1+Q163,$A$28-D163+1)</f>
        <v>0</v>
      </c>
      <c r="T163" s="45">
        <f t="shared" ca="1" si="49"/>
        <v>0</v>
      </c>
      <c r="U163" s="45">
        <f t="shared" ca="1" si="55"/>
        <v>0</v>
      </c>
      <c r="V163" s="45">
        <f t="shared" ca="1" si="56"/>
        <v>0</v>
      </c>
      <c r="W163" s="45">
        <f t="shared" ca="1" si="50"/>
        <v>0</v>
      </c>
      <c r="X163" s="25">
        <f t="shared" ca="1" si="39"/>
        <v>0</v>
      </c>
      <c r="Z163" s="28">
        <f t="shared" ca="1" si="57"/>
        <v>0</v>
      </c>
      <c r="AA163" s="233"/>
      <c r="AB163" s="45">
        <f t="shared" ca="1" si="51"/>
        <v>0</v>
      </c>
      <c r="AC163" s="45">
        <f t="shared" ca="1" si="40"/>
        <v>0</v>
      </c>
      <c r="AD163" s="25">
        <f t="shared" ca="1" si="41"/>
        <v>0</v>
      </c>
    </row>
    <row r="164" spans="4:30" x14ac:dyDescent="0.35">
      <c r="D164" s="20">
        <v>160</v>
      </c>
      <c r="E164" s="21">
        <f t="shared" ca="1" si="52"/>
        <v>58440</v>
      </c>
      <c r="F164" s="44">
        <f t="shared" ca="1" si="42"/>
        <v>58805</v>
      </c>
      <c r="G164" s="22" t="s">
        <v>119</v>
      </c>
      <c r="H164" s="44">
        <f t="shared" ca="1" si="53"/>
        <v>58440</v>
      </c>
      <c r="I164" s="45">
        <f t="shared" ca="1" si="43"/>
        <v>0</v>
      </c>
      <c r="J164" s="45">
        <f t="shared" ca="1" si="44"/>
        <v>0</v>
      </c>
      <c r="K164" s="45">
        <f t="shared" ca="1" si="45"/>
        <v>0</v>
      </c>
      <c r="L164" s="45"/>
      <c r="M164" s="45">
        <f t="shared" ca="1" si="54"/>
        <v>0</v>
      </c>
      <c r="N164" s="257">
        <f t="shared" ca="1" si="46"/>
        <v>0</v>
      </c>
      <c r="O164" s="23"/>
      <c r="P164" s="255">
        <f t="shared" ca="1" si="47"/>
        <v>0</v>
      </c>
      <c r="Q164" s="163">
        <f t="shared" ca="1" si="48"/>
        <v>0</v>
      </c>
      <c r="R164" s="164">
        <f ca="1">NPV(Q163,K164:$K$244) + ($A$13+$A$14+$A$15)/POWER(1+Q163,$A$28-D164+1)</f>
        <v>0</v>
      </c>
      <c r="S164" s="164">
        <f ca="1">NPV(Q164,K164:$K$244) + ($A$13+$A$14+$A$15)/POWER(1+Q164,$A$28-D164+1)</f>
        <v>0</v>
      </c>
      <c r="T164" s="45">
        <f t="shared" ca="1" si="49"/>
        <v>0</v>
      </c>
      <c r="U164" s="45">
        <f t="shared" ca="1" si="55"/>
        <v>0</v>
      </c>
      <c r="V164" s="45">
        <f t="shared" ca="1" si="56"/>
        <v>0</v>
      </c>
      <c r="W164" s="45">
        <f t="shared" ca="1" si="50"/>
        <v>0</v>
      </c>
      <c r="X164" s="25">
        <f t="shared" ca="1" si="39"/>
        <v>0</v>
      </c>
      <c r="Z164" s="28">
        <f t="shared" ca="1" si="57"/>
        <v>0</v>
      </c>
      <c r="AA164" s="233"/>
      <c r="AB164" s="45">
        <f t="shared" ca="1" si="51"/>
        <v>0</v>
      </c>
      <c r="AC164" s="45">
        <f t="shared" ca="1" si="40"/>
        <v>0</v>
      </c>
      <c r="AD164" s="25">
        <f t="shared" ca="1" si="41"/>
        <v>0</v>
      </c>
    </row>
    <row r="165" spans="4:30" x14ac:dyDescent="0.35">
      <c r="D165" s="20">
        <v>161</v>
      </c>
      <c r="E165" s="21">
        <f t="shared" ca="1" si="52"/>
        <v>58806</v>
      </c>
      <c r="F165" s="44">
        <f t="shared" ca="1" si="42"/>
        <v>59170</v>
      </c>
      <c r="G165" s="22" t="s">
        <v>119</v>
      </c>
      <c r="H165" s="44">
        <f t="shared" ca="1" si="53"/>
        <v>58806</v>
      </c>
      <c r="I165" s="45">
        <f t="shared" ca="1" si="43"/>
        <v>0</v>
      </c>
      <c r="J165" s="45">
        <f t="shared" ca="1" si="44"/>
        <v>0</v>
      </c>
      <c r="K165" s="45">
        <f t="shared" ca="1" si="45"/>
        <v>0</v>
      </c>
      <c r="L165" s="45"/>
      <c r="M165" s="45">
        <f t="shared" ca="1" si="54"/>
        <v>0</v>
      </c>
      <c r="N165" s="257">
        <f t="shared" ca="1" si="46"/>
        <v>0</v>
      </c>
      <c r="O165" s="23"/>
      <c r="P165" s="255">
        <f t="shared" ca="1" si="47"/>
        <v>0</v>
      </c>
      <c r="Q165" s="163">
        <f t="shared" ca="1" si="48"/>
        <v>0</v>
      </c>
      <c r="R165" s="164">
        <f ca="1">NPV(Q164,K165:$K$244) + ($A$13+$A$14+$A$15)/POWER(1+Q164,$A$28-D165+1)</f>
        <v>0</v>
      </c>
      <c r="S165" s="164">
        <f ca="1">NPV(Q165,K165:$K$244) + ($A$13+$A$14+$A$15)/POWER(1+Q165,$A$28-D165+1)</f>
        <v>0</v>
      </c>
      <c r="T165" s="45">
        <f t="shared" ca="1" si="49"/>
        <v>0</v>
      </c>
      <c r="U165" s="45">
        <f t="shared" ca="1" si="55"/>
        <v>0</v>
      </c>
      <c r="V165" s="45">
        <f t="shared" ca="1" si="56"/>
        <v>0</v>
      </c>
      <c r="W165" s="45">
        <f t="shared" ca="1" si="50"/>
        <v>0</v>
      </c>
      <c r="X165" s="25">
        <f t="shared" ca="1" si="39"/>
        <v>0</v>
      </c>
      <c r="Z165" s="28">
        <f t="shared" ca="1" si="57"/>
        <v>0</v>
      </c>
      <c r="AA165" s="233"/>
      <c r="AB165" s="45">
        <f t="shared" ca="1" si="51"/>
        <v>0</v>
      </c>
      <c r="AC165" s="45">
        <f t="shared" ca="1" si="40"/>
        <v>0</v>
      </c>
      <c r="AD165" s="25">
        <f t="shared" ca="1" si="41"/>
        <v>0</v>
      </c>
    </row>
    <row r="166" spans="4:30" x14ac:dyDescent="0.35">
      <c r="D166" s="20">
        <v>162</v>
      </c>
      <c r="E166" s="21">
        <f t="shared" ca="1" si="52"/>
        <v>59171</v>
      </c>
      <c r="F166" s="44">
        <f t="shared" ca="1" si="42"/>
        <v>59535</v>
      </c>
      <c r="G166" s="22" t="s">
        <v>119</v>
      </c>
      <c r="H166" s="44">
        <f t="shared" ca="1" si="53"/>
        <v>59171</v>
      </c>
      <c r="I166" s="45">
        <f t="shared" ca="1" si="43"/>
        <v>0</v>
      </c>
      <c r="J166" s="45">
        <f t="shared" ca="1" si="44"/>
        <v>0</v>
      </c>
      <c r="K166" s="45">
        <f t="shared" ca="1" si="45"/>
        <v>0</v>
      </c>
      <c r="L166" s="45"/>
      <c r="M166" s="45">
        <f t="shared" ca="1" si="54"/>
        <v>0</v>
      </c>
      <c r="N166" s="257">
        <f t="shared" ca="1" si="46"/>
        <v>0</v>
      </c>
      <c r="O166" s="23"/>
      <c r="P166" s="255">
        <f t="shared" ca="1" si="47"/>
        <v>0</v>
      </c>
      <c r="Q166" s="163">
        <f t="shared" ca="1" si="48"/>
        <v>0</v>
      </c>
      <c r="R166" s="164">
        <f ca="1">NPV(Q165,K166:$K$244) + ($A$13+$A$14+$A$15)/POWER(1+Q165,$A$28-D166+1)</f>
        <v>0</v>
      </c>
      <c r="S166" s="164">
        <f ca="1">NPV(Q166,K166:$K$244) + ($A$13+$A$14+$A$15)/POWER(1+Q166,$A$28-D166+1)</f>
        <v>0</v>
      </c>
      <c r="T166" s="45">
        <f t="shared" ca="1" si="49"/>
        <v>0</v>
      </c>
      <c r="U166" s="45">
        <f t="shared" ca="1" si="55"/>
        <v>0</v>
      </c>
      <c r="V166" s="45">
        <f t="shared" ca="1" si="56"/>
        <v>0</v>
      </c>
      <c r="W166" s="45">
        <f t="shared" ca="1" si="50"/>
        <v>0</v>
      </c>
      <c r="X166" s="25">
        <f t="shared" ca="1" si="39"/>
        <v>0</v>
      </c>
      <c r="Z166" s="28">
        <f t="shared" ca="1" si="57"/>
        <v>0</v>
      </c>
      <c r="AA166" s="233"/>
      <c r="AB166" s="45">
        <f t="shared" ca="1" si="51"/>
        <v>0</v>
      </c>
      <c r="AC166" s="45">
        <f t="shared" ca="1" si="40"/>
        <v>0</v>
      </c>
      <c r="AD166" s="25">
        <f t="shared" ca="1" si="41"/>
        <v>0</v>
      </c>
    </row>
    <row r="167" spans="4:30" x14ac:dyDescent="0.35">
      <c r="D167" s="20">
        <v>163</v>
      </c>
      <c r="E167" s="21">
        <f t="shared" ca="1" si="52"/>
        <v>59536</v>
      </c>
      <c r="F167" s="44">
        <f t="shared" ca="1" si="42"/>
        <v>59900</v>
      </c>
      <c r="G167" s="22" t="s">
        <v>119</v>
      </c>
      <c r="H167" s="44">
        <f t="shared" ca="1" si="53"/>
        <v>59536</v>
      </c>
      <c r="I167" s="45">
        <f t="shared" ca="1" si="43"/>
        <v>0</v>
      </c>
      <c r="J167" s="45">
        <f t="shared" ca="1" si="44"/>
        <v>0</v>
      </c>
      <c r="K167" s="45">
        <f t="shared" ca="1" si="45"/>
        <v>0</v>
      </c>
      <c r="L167" s="45"/>
      <c r="M167" s="45">
        <f t="shared" ca="1" si="54"/>
        <v>0</v>
      </c>
      <c r="N167" s="257">
        <f t="shared" ca="1" si="46"/>
        <v>0</v>
      </c>
      <c r="O167" s="23"/>
      <c r="P167" s="255">
        <f t="shared" ca="1" si="47"/>
        <v>0</v>
      </c>
      <c r="Q167" s="163">
        <f t="shared" ca="1" si="48"/>
        <v>0</v>
      </c>
      <c r="R167" s="164">
        <f ca="1">NPV(Q166,K167:$K$244) + ($A$13+$A$14+$A$15)/POWER(1+Q166,$A$28-D167+1)</f>
        <v>0</v>
      </c>
      <c r="S167" s="164">
        <f ca="1">NPV(Q167,K167:$K$244) + ($A$13+$A$14+$A$15)/POWER(1+Q167,$A$28-D167+1)</f>
        <v>0</v>
      </c>
      <c r="T167" s="45">
        <f t="shared" ca="1" si="49"/>
        <v>0</v>
      </c>
      <c r="U167" s="45">
        <f t="shared" ca="1" si="55"/>
        <v>0</v>
      </c>
      <c r="V167" s="45">
        <f t="shared" ca="1" si="56"/>
        <v>0</v>
      </c>
      <c r="W167" s="45">
        <f t="shared" ca="1" si="50"/>
        <v>0</v>
      </c>
      <c r="X167" s="25">
        <f t="shared" ca="1" si="39"/>
        <v>0</v>
      </c>
      <c r="Z167" s="28">
        <f t="shared" ca="1" si="57"/>
        <v>0</v>
      </c>
      <c r="AA167" s="233"/>
      <c r="AB167" s="45">
        <f t="shared" ca="1" si="51"/>
        <v>0</v>
      </c>
      <c r="AC167" s="45">
        <f t="shared" ca="1" si="40"/>
        <v>0</v>
      </c>
      <c r="AD167" s="25">
        <f t="shared" ca="1" si="41"/>
        <v>0</v>
      </c>
    </row>
    <row r="168" spans="4:30" x14ac:dyDescent="0.35">
      <c r="D168" s="20">
        <v>164</v>
      </c>
      <c r="E168" s="21">
        <f t="shared" ca="1" si="52"/>
        <v>59901</v>
      </c>
      <c r="F168" s="44">
        <f t="shared" ca="1" si="42"/>
        <v>60266</v>
      </c>
      <c r="G168" s="22" t="s">
        <v>119</v>
      </c>
      <c r="H168" s="44">
        <f t="shared" ca="1" si="53"/>
        <v>59901</v>
      </c>
      <c r="I168" s="45">
        <f t="shared" ca="1" si="43"/>
        <v>0</v>
      </c>
      <c r="J168" s="45">
        <f t="shared" ca="1" si="44"/>
        <v>0</v>
      </c>
      <c r="K168" s="45">
        <f t="shared" ca="1" si="45"/>
        <v>0</v>
      </c>
      <c r="L168" s="45"/>
      <c r="M168" s="45">
        <f t="shared" ca="1" si="54"/>
        <v>0</v>
      </c>
      <c r="N168" s="257">
        <f t="shared" ca="1" si="46"/>
        <v>0</v>
      </c>
      <c r="O168" s="23"/>
      <c r="P168" s="255">
        <f t="shared" ca="1" si="47"/>
        <v>0</v>
      </c>
      <c r="Q168" s="163">
        <f t="shared" ca="1" si="48"/>
        <v>0</v>
      </c>
      <c r="R168" s="164">
        <f ca="1">NPV(Q167,K168:$K$244) + ($A$13+$A$14+$A$15)/POWER(1+Q167,$A$28-D168+1)</f>
        <v>0</v>
      </c>
      <c r="S168" s="164">
        <f ca="1">NPV(Q168,K168:$K$244) + ($A$13+$A$14+$A$15)/POWER(1+Q168,$A$28-D168+1)</f>
        <v>0</v>
      </c>
      <c r="T168" s="45">
        <f t="shared" ca="1" si="49"/>
        <v>0</v>
      </c>
      <c r="U168" s="45">
        <f t="shared" ca="1" si="55"/>
        <v>0</v>
      </c>
      <c r="V168" s="45">
        <f t="shared" ca="1" si="56"/>
        <v>0</v>
      </c>
      <c r="W168" s="45">
        <f t="shared" ca="1" si="50"/>
        <v>0</v>
      </c>
      <c r="X168" s="25">
        <f t="shared" ca="1" si="39"/>
        <v>0</v>
      </c>
      <c r="Z168" s="28">
        <f t="shared" ca="1" si="57"/>
        <v>0</v>
      </c>
      <c r="AA168" s="233"/>
      <c r="AB168" s="45">
        <f t="shared" ca="1" si="51"/>
        <v>0</v>
      </c>
      <c r="AC168" s="45">
        <f t="shared" ca="1" si="40"/>
        <v>0</v>
      </c>
      <c r="AD168" s="25">
        <f t="shared" ca="1" si="41"/>
        <v>0</v>
      </c>
    </row>
    <row r="169" spans="4:30" x14ac:dyDescent="0.35">
      <c r="D169" s="20">
        <v>165</v>
      </c>
      <c r="E169" s="21">
        <f t="shared" ca="1" si="52"/>
        <v>60267</v>
      </c>
      <c r="F169" s="44">
        <f t="shared" ca="1" si="42"/>
        <v>60631</v>
      </c>
      <c r="G169" s="22" t="s">
        <v>119</v>
      </c>
      <c r="H169" s="44">
        <f t="shared" ca="1" si="53"/>
        <v>60267</v>
      </c>
      <c r="I169" s="45">
        <f t="shared" ca="1" si="43"/>
        <v>0</v>
      </c>
      <c r="J169" s="45">
        <f t="shared" ca="1" si="44"/>
        <v>0</v>
      </c>
      <c r="K169" s="45">
        <f t="shared" ca="1" si="45"/>
        <v>0</v>
      </c>
      <c r="L169" s="45"/>
      <c r="M169" s="45">
        <f t="shared" ca="1" si="54"/>
        <v>0</v>
      </c>
      <c r="N169" s="257">
        <f t="shared" ca="1" si="46"/>
        <v>0</v>
      </c>
      <c r="O169" s="23"/>
      <c r="P169" s="255">
        <f t="shared" ca="1" si="47"/>
        <v>0</v>
      </c>
      <c r="Q169" s="163">
        <f t="shared" ca="1" si="48"/>
        <v>0</v>
      </c>
      <c r="R169" s="164">
        <f ca="1">NPV(Q168,K169:$K$244) + ($A$13+$A$14+$A$15)/POWER(1+Q168,$A$28-D169+1)</f>
        <v>0</v>
      </c>
      <c r="S169" s="164">
        <f ca="1">NPV(Q169,K169:$K$244) + ($A$13+$A$14+$A$15)/POWER(1+Q169,$A$28-D169+1)</f>
        <v>0</v>
      </c>
      <c r="T169" s="45">
        <f t="shared" ca="1" si="49"/>
        <v>0</v>
      </c>
      <c r="U169" s="45">
        <f t="shared" ca="1" si="55"/>
        <v>0</v>
      </c>
      <c r="V169" s="45">
        <f t="shared" ca="1" si="56"/>
        <v>0</v>
      </c>
      <c r="W169" s="45">
        <f t="shared" ca="1" si="50"/>
        <v>0</v>
      </c>
      <c r="X169" s="25">
        <f t="shared" ca="1" si="39"/>
        <v>0</v>
      </c>
      <c r="Z169" s="28">
        <f t="shared" ca="1" si="57"/>
        <v>0</v>
      </c>
      <c r="AA169" s="233"/>
      <c r="AB169" s="45">
        <f t="shared" ca="1" si="51"/>
        <v>0</v>
      </c>
      <c r="AC169" s="45">
        <f t="shared" ca="1" si="40"/>
        <v>0</v>
      </c>
      <c r="AD169" s="25">
        <f t="shared" ca="1" si="41"/>
        <v>0</v>
      </c>
    </row>
    <row r="170" spans="4:30" x14ac:dyDescent="0.35">
      <c r="D170" s="20">
        <v>166</v>
      </c>
      <c r="E170" s="21">
        <f t="shared" ca="1" si="52"/>
        <v>60632</v>
      </c>
      <c r="F170" s="44">
        <f t="shared" ca="1" si="42"/>
        <v>60996</v>
      </c>
      <c r="G170" s="22" t="s">
        <v>119</v>
      </c>
      <c r="H170" s="44">
        <f t="shared" ca="1" si="53"/>
        <v>60632</v>
      </c>
      <c r="I170" s="45">
        <f t="shared" ca="1" si="43"/>
        <v>0</v>
      </c>
      <c r="J170" s="45">
        <f t="shared" ca="1" si="44"/>
        <v>0</v>
      </c>
      <c r="K170" s="45">
        <f t="shared" ca="1" si="45"/>
        <v>0</v>
      </c>
      <c r="L170" s="45"/>
      <c r="M170" s="45">
        <f t="shared" ca="1" si="54"/>
        <v>0</v>
      </c>
      <c r="N170" s="257">
        <f t="shared" ca="1" si="46"/>
        <v>0</v>
      </c>
      <c r="O170" s="23"/>
      <c r="P170" s="255">
        <f t="shared" ca="1" si="47"/>
        <v>0</v>
      </c>
      <c r="Q170" s="163">
        <f t="shared" ca="1" si="48"/>
        <v>0</v>
      </c>
      <c r="R170" s="164">
        <f ca="1">NPV(Q169,K170:$K$244) + ($A$13+$A$14+$A$15)/POWER(1+Q169,$A$28-D170+1)</f>
        <v>0</v>
      </c>
      <c r="S170" s="164">
        <f ca="1">NPV(Q170,K170:$K$244) + ($A$13+$A$14+$A$15)/POWER(1+Q170,$A$28-D170+1)</f>
        <v>0</v>
      </c>
      <c r="T170" s="45">
        <f t="shared" ca="1" si="49"/>
        <v>0</v>
      </c>
      <c r="U170" s="45">
        <f t="shared" ca="1" si="55"/>
        <v>0</v>
      </c>
      <c r="V170" s="45">
        <f t="shared" ca="1" si="56"/>
        <v>0</v>
      </c>
      <c r="W170" s="45">
        <f t="shared" ca="1" si="50"/>
        <v>0</v>
      </c>
      <c r="X170" s="25">
        <f t="shared" ca="1" si="39"/>
        <v>0</v>
      </c>
      <c r="Z170" s="28">
        <f t="shared" ca="1" si="57"/>
        <v>0</v>
      </c>
      <c r="AA170" s="233"/>
      <c r="AB170" s="45">
        <f t="shared" ca="1" si="51"/>
        <v>0</v>
      </c>
      <c r="AC170" s="45">
        <f t="shared" ca="1" si="40"/>
        <v>0</v>
      </c>
      <c r="AD170" s="25">
        <f t="shared" ca="1" si="41"/>
        <v>0</v>
      </c>
    </row>
    <row r="171" spans="4:30" x14ac:dyDescent="0.35">
      <c r="D171" s="20">
        <v>167</v>
      </c>
      <c r="E171" s="21">
        <f t="shared" ca="1" si="52"/>
        <v>60997</v>
      </c>
      <c r="F171" s="44">
        <f t="shared" ca="1" si="42"/>
        <v>61361</v>
      </c>
      <c r="G171" s="22" t="s">
        <v>119</v>
      </c>
      <c r="H171" s="44">
        <f t="shared" ca="1" si="53"/>
        <v>60997</v>
      </c>
      <c r="I171" s="45">
        <f t="shared" ca="1" si="43"/>
        <v>0</v>
      </c>
      <c r="J171" s="45">
        <f t="shared" ca="1" si="44"/>
        <v>0</v>
      </c>
      <c r="K171" s="45">
        <f t="shared" ca="1" si="45"/>
        <v>0</v>
      </c>
      <c r="L171" s="45"/>
      <c r="M171" s="45">
        <f t="shared" ca="1" si="54"/>
        <v>0</v>
      </c>
      <c r="N171" s="257">
        <f t="shared" ca="1" si="46"/>
        <v>0</v>
      </c>
      <c r="O171" s="23"/>
      <c r="P171" s="255">
        <f t="shared" ca="1" si="47"/>
        <v>0</v>
      </c>
      <c r="Q171" s="163">
        <f t="shared" ca="1" si="48"/>
        <v>0</v>
      </c>
      <c r="R171" s="164">
        <f ca="1">NPV(Q170,K171:$K$244) + ($A$13+$A$14+$A$15)/POWER(1+Q170,$A$28-D171+1)</f>
        <v>0</v>
      </c>
      <c r="S171" s="164">
        <f ca="1">NPV(Q171,K171:$K$244) + ($A$13+$A$14+$A$15)/POWER(1+Q171,$A$28-D171+1)</f>
        <v>0</v>
      </c>
      <c r="T171" s="45">
        <f t="shared" ca="1" si="49"/>
        <v>0</v>
      </c>
      <c r="U171" s="45">
        <f t="shared" ca="1" si="55"/>
        <v>0</v>
      </c>
      <c r="V171" s="45">
        <f t="shared" ca="1" si="56"/>
        <v>0</v>
      </c>
      <c r="W171" s="45">
        <f t="shared" ca="1" si="50"/>
        <v>0</v>
      </c>
      <c r="X171" s="25">
        <f t="shared" ca="1" si="39"/>
        <v>0</v>
      </c>
      <c r="Z171" s="28">
        <f t="shared" ca="1" si="57"/>
        <v>0</v>
      </c>
      <c r="AA171" s="233"/>
      <c r="AB171" s="45">
        <f t="shared" ca="1" si="51"/>
        <v>0</v>
      </c>
      <c r="AC171" s="45">
        <f t="shared" ca="1" si="40"/>
        <v>0</v>
      </c>
      <c r="AD171" s="25">
        <f t="shared" ca="1" si="41"/>
        <v>0</v>
      </c>
    </row>
    <row r="172" spans="4:30" x14ac:dyDescent="0.35">
      <c r="D172" s="20">
        <v>168</v>
      </c>
      <c r="E172" s="21">
        <f t="shared" ca="1" si="52"/>
        <v>61362</v>
      </c>
      <c r="F172" s="44">
        <f t="shared" ca="1" si="42"/>
        <v>61727</v>
      </c>
      <c r="G172" s="22" t="s">
        <v>119</v>
      </c>
      <c r="H172" s="44">
        <f t="shared" ca="1" si="53"/>
        <v>61362</v>
      </c>
      <c r="I172" s="45">
        <f t="shared" ca="1" si="43"/>
        <v>0</v>
      </c>
      <c r="J172" s="45">
        <f t="shared" ca="1" si="44"/>
        <v>0</v>
      </c>
      <c r="K172" s="45">
        <f t="shared" ca="1" si="45"/>
        <v>0</v>
      </c>
      <c r="L172" s="45"/>
      <c r="M172" s="45">
        <f t="shared" ca="1" si="54"/>
        <v>0</v>
      </c>
      <c r="N172" s="257">
        <f t="shared" ca="1" si="46"/>
        <v>0</v>
      </c>
      <c r="O172" s="23"/>
      <c r="P172" s="255">
        <f t="shared" ca="1" si="47"/>
        <v>0</v>
      </c>
      <c r="Q172" s="163">
        <f t="shared" ca="1" si="48"/>
        <v>0</v>
      </c>
      <c r="R172" s="164">
        <f ca="1">NPV(Q171,K172:$K$244) + ($A$13+$A$14+$A$15)/POWER(1+Q171,$A$28-D172+1)</f>
        <v>0</v>
      </c>
      <c r="S172" s="164">
        <f ca="1">NPV(Q172,K172:$K$244) + ($A$13+$A$14+$A$15)/POWER(1+Q172,$A$28-D172+1)</f>
        <v>0</v>
      </c>
      <c r="T172" s="45">
        <f t="shared" ca="1" si="49"/>
        <v>0</v>
      </c>
      <c r="U172" s="45">
        <f t="shared" ca="1" si="55"/>
        <v>0</v>
      </c>
      <c r="V172" s="45">
        <f t="shared" ca="1" si="56"/>
        <v>0</v>
      </c>
      <c r="W172" s="45">
        <f t="shared" ca="1" si="50"/>
        <v>0</v>
      </c>
      <c r="X172" s="25">
        <f t="shared" ca="1" si="39"/>
        <v>0</v>
      </c>
      <c r="Z172" s="28">
        <f t="shared" ca="1" si="57"/>
        <v>0</v>
      </c>
      <c r="AA172" s="233"/>
      <c r="AB172" s="45">
        <f t="shared" ca="1" si="51"/>
        <v>0</v>
      </c>
      <c r="AC172" s="45">
        <f t="shared" ca="1" si="40"/>
        <v>0</v>
      </c>
      <c r="AD172" s="25">
        <f t="shared" ca="1" si="41"/>
        <v>0</v>
      </c>
    </row>
    <row r="173" spans="4:30" x14ac:dyDescent="0.35">
      <c r="D173" s="20">
        <v>169</v>
      </c>
      <c r="E173" s="21">
        <f t="shared" ca="1" si="52"/>
        <v>61728</v>
      </c>
      <c r="F173" s="44">
        <f t="shared" ca="1" si="42"/>
        <v>62092</v>
      </c>
      <c r="G173" s="22" t="s">
        <v>119</v>
      </c>
      <c r="H173" s="44">
        <f t="shared" ca="1" si="53"/>
        <v>61728</v>
      </c>
      <c r="I173" s="45">
        <f t="shared" ca="1" si="43"/>
        <v>0</v>
      </c>
      <c r="J173" s="45">
        <f t="shared" ca="1" si="44"/>
        <v>0</v>
      </c>
      <c r="K173" s="45">
        <f t="shared" ca="1" si="45"/>
        <v>0</v>
      </c>
      <c r="L173" s="45"/>
      <c r="M173" s="45">
        <f t="shared" ca="1" si="54"/>
        <v>0</v>
      </c>
      <c r="N173" s="257">
        <f t="shared" ca="1" si="46"/>
        <v>0</v>
      </c>
      <c r="O173" s="23"/>
      <c r="P173" s="255">
        <f t="shared" ca="1" si="47"/>
        <v>0</v>
      </c>
      <c r="Q173" s="163">
        <f t="shared" ca="1" si="48"/>
        <v>0</v>
      </c>
      <c r="R173" s="164">
        <f ca="1">NPV(Q172,K173:$K$244) + ($A$13+$A$14+$A$15)/POWER(1+Q172,$A$28-D173+1)</f>
        <v>0</v>
      </c>
      <c r="S173" s="164">
        <f ca="1">NPV(Q173,K173:$K$244) + ($A$13+$A$14+$A$15)/POWER(1+Q173,$A$28-D173+1)</f>
        <v>0</v>
      </c>
      <c r="T173" s="45">
        <f t="shared" ca="1" si="49"/>
        <v>0</v>
      </c>
      <c r="U173" s="45">
        <f t="shared" ca="1" si="55"/>
        <v>0</v>
      </c>
      <c r="V173" s="45">
        <f t="shared" ca="1" si="56"/>
        <v>0</v>
      </c>
      <c r="W173" s="45">
        <f t="shared" ca="1" si="50"/>
        <v>0</v>
      </c>
      <c r="X173" s="25">
        <f t="shared" ca="1" si="39"/>
        <v>0</v>
      </c>
      <c r="Z173" s="28">
        <f t="shared" ca="1" si="57"/>
        <v>0</v>
      </c>
      <c r="AA173" s="233"/>
      <c r="AB173" s="45">
        <f t="shared" ca="1" si="51"/>
        <v>0</v>
      </c>
      <c r="AC173" s="45">
        <f t="shared" ca="1" si="40"/>
        <v>0</v>
      </c>
      <c r="AD173" s="25">
        <f t="shared" ca="1" si="41"/>
        <v>0</v>
      </c>
    </row>
    <row r="174" spans="4:30" x14ac:dyDescent="0.35">
      <c r="D174" s="20">
        <v>170</v>
      </c>
      <c r="E174" s="21">
        <f t="shared" ca="1" si="52"/>
        <v>62093</v>
      </c>
      <c r="F174" s="44">
        <f t="shared" ca="1" si="42"/>
        <v>62457</v>
      </c>
      <c r="G174" s="22" t="s">
        <v>119</v>
      </c>
      <c r="H174" s="44">
        <f t="shared" ca="1" si="53"/>
        <v>62093</v>
      </c>
      <c r="I174" s="45">
        <f t="shared" ca="1" si="43"/>
        <v>0</v>
      </c>
      <c r="J174" s="45">
        <f t="shared" ca="1" si="44"/>
        <v>0</v>
      </c>
      <c r="K174" s="45">
        <f t="shared" ca="1" si="45"/>
        <v>0</v>
      </c>
      <c r="L174" s="45"/>
      <c r="M174" s="45">
        <f t="shared" ca="1" si="54"/>
        <v>0</v>
      </c>
      <c r="N174" s="257">
        <f t="shared" ca="1" si="46"/>
        <v>0</v>
      </c>
      <c r="O174" s="23"/>
      <c r="P174" s="255">
        <f t="shared" ca="1" si="47"/>
        <v>0</v>
      </c>
      <c r="Q174" s="163">
        <f t="shared" ca="1" si="48"/>
        <v>0</v>
      </c>
      <c r="R174" s="164">
        <f ca="1">NPV(Q173,K174:$K$244) + ($A$13+$A$14+$A$15)/POWER(1+Q173,$A$28-D174+1)</f>
        <v>0</v>
      </c>
      <c r="S174" s="164">
        <f ca="1">NPV(Q174,K174:$K$244) + ($A$13+$A$14+$A$15)/POWER(1+Q174,$A$28-D174+1)</f>
        <v>0</v>
      </c>
      <c r="T174" s="45">
        <f t="shared" ca="1" si="49"/>
        <v>0</v>
      </c>
      <c r="U174" s="45">
        <f t="shared" ca="1" si="55"/>
        <v>0</v>
      </c>
      <c r="V174" s="45">
        <f t="shared" ca="1" si="56"/>
        <v>0</v>
      </c>
      <c r="W174" s="45">
        <f t="shared" ca="1" si="50"/>
        <v>0</v>
      </c>
      <c r="X174" s="25">
        <f t="shared" ca="1" si="39"/>
        <v>0</v>
      </c>
      <c r="Z174" s="28">
        <f t="shared" ca="1" si="57"/>
        <v>0</v>
      </c>
      <c r="AA174" s="233"/>
      <c r="AB174" s="45">
        <f t="shared" ca="1" si="51"/>
        <v>0</v>
      </c>
      <c r="AC174" s="45">
        <f t="shared" ca="1" si="40"/>
        <v>0</v>
      </c>
      <c r="AD174" s="25">
        <f t="shared" ca="1" si="41"/>
        <v>0</v>
      </c>
    </row>
    <row r="175" spans="4:30" x14ac:dyDescent="0.35">
      <c r="D175" s="20">
        <v>171</v>
      </c>
      <c r="E175" s="21">
        <f t="shared" ca="1" si="52"/>
        <v>62458</v>
      </c>
      <c r="F175" s="44">
        <f t="shared" ca="1" si="42"/>
        <v>62822</v>
      </c>
      <c r="G175" s="22" t="s">
        <v>119</v>
      </c>
      <c r="H175" s="44">
        <f t="shared" ca="1" si="53"/>
        <v>62458</v>
      </c>
      <c r="I175" s="45">
        <f t="shared" ca="1" si="43"/>
        <v>0</v>
      </c>
      <c r="J175" s="45">
        <f t="shared" ca="1" si="44"/>
        <v>0</v>
      </c>
      <c r="K175" s="45">
        <f t="shared" ca="1" si="45"/>
        <v>0</v>
      </c>
      <c r="L175" s="45"/>
      <c r="M175" s="45">
        <f t="shared" ca="1" si="54"/>
        <v>0</v>
      </c>
      <c r="N175" s="257">
        <f t="shared" ca="1" si="46"/>
        <v>0</v>
      </c>
      <c r="O175" s="23"/>
      <c r="P175" s="255">
        <f t="shared" ca="1" si="47"/>
        <v>0</v>
      </c>
      <c r="Q175" s="163">
        <f t="shared" ca="1" si="48"/>
        <v>0</v>
      </c>
      <c r="R175" s="164">
        <f ca="1">NPV(Q174,K175:$K$244) + ($A$13+$A$14+$A$15)/POWER(1+Q174,$A$28-D175+1)</f>
        <v>0</v>
      </c>
      <c r="S175" s="164">
        <f ca="1">NPV(Q175,K175:$K$244) + ($A$13+$A$14+$A$15)/POWER(1+Q175,$A$28-D175+1)</f>
        <v>0</v>
      </c>
      <c r="T175" s="45">
        <f t="shared" ca="1" si="49"/>
        <v>0</v>
      </c>
      <c r="U175" s="45">
        <f t="shared" ca="1" si="55"/>
        <v>0</v>
      </c>
      <c r="V175" s="45">
        <f t="shared" ca="1" si="56"/>
        <v>0</v>
      </c>
      <c r="W175" s="45">
        <f t="shared" ca="1" si="50"/>
        <v>0</v>
      </c>
      <c r="X175" s="25">
        <f t="shared" ca="1" si="39"/>
        <v>0</v>
      </c>
      <c r="Z175" s="28">
        <f t="shared" ca="1" si="57"/>
        <v>0</v>
      </c>
      <c r="AA175" s="233"/>
      <c r="AB175" s="45">
        <f t="shared" ca="1" si="51"/>
        <v>0</v>
      </c>
      <c r="AC175" s="45">
        <f t="shared" ca="1" si="40"/>
        <v>0</v>
      </c>
      <c r="AD175" s="25">
        <f t="shared" ca="1" si="41"/>
        <v>0</v>
      </c>
    </row>
    <row r="176" spans="4:30" x14ac:dyDescent="0.35">
      <c r="D176" s="20">
        <v>172</v>
      </c>
      <c r="E176" s="21">
        <f t="shared" ca="1" si="52"/>
        <v>62823</v>
      </c>
      <c r="F176" s="44">
        <f t="shared" ca="1" si="42"/>
        <v>63188</v>
      </c>
      <c r="G176" s="22" t="s">
        <v>119</v>
      </c>
      <c r="H176" s="44">
        <f t="shared" ca="1" si="53"/>
        <v>62823</v>
      </c>
      <c r="I176" s="45">
        <f t="shared" ca="1" si="43"/>
        <v>0</v>
      </c>
      <c r="J176" s="45">
        <f t="shared" ca="1" si="44"/>
        <v>0</v>
      </c>
      <c r="K176" s="45">
        <f t="shared" ca="1" si="45"/>
        <v>0</v>
      </c>
      <c r="L176" s="45"/>
      <c r="M176" s="45">
        <f t="shared" ca="1" si="54"/>
        <v>0</v>
      </c>
      <c r="N176" s="257">
        <f t="shared" ca="1" si="46"/>
        <v>0</v>
      </c>
      <c r="O176" s="23"/>
      <c r="P176" s="255">
        <f t="shared" ca="1" si="47"/>
        <v>0</v>
      </c>
      <c r="Q176" s="163">
        <f t="shared" ca="1" si="48"/>
        <v>0</v>
      </c>
      <c r="R176" s="164">
        <f ca="1">NPV(Q175,K176:$K$244) + ($A$13+$A$14+$A$15)/POWER(1+Q175,$A$28-D176+1)</f>
        <v>0</v>
      </c>
      <c r="S176" s="164">
        <f ca="1">NPV(Q176,K176:$K$244) + ($A$13+$A$14+$A$15)/POWER(1+Q176,$A$28-D176+1)</f>
        <v>0</v>
      </c>
      <c r="T176" s="45">
        <f t="shared" ca="1" si="49"/>
        <v>0</v>
      </c>
      <c r="U176" s="45">
        <f t="shared" ca="1" si="55"/>
        <v>0</v>
      </c>
      <c r="V176" s="45">
        <f t="shared" ca="1" si="56"/>
        <v>0</v>
      </c>
      <c r="W176" s="45">
        <f t="shared" ca="1" si="50"/>
        <v>0</v>
      </c>
      <c r="X176" s="25">
        <f t="shared" ca="1" si="39"/>
        <v>0</v>
      </c>
      <c r="Z176" s="28">
        <f t="shared" ca="1" si="57"/>
        <v>0</v>
      </c>
      <c r="AA176" s="233"/>
      <c r="AB176" s="45">
        <f t="shared" ca="1" si="51"/>
        <v>0</v>
      </c>
      <c r="AC176" s="45">
        <f t="shared" ca="1" si="40"/>
        <v>0</v>
      </c>
      <c r="AD176" s="25">
        <f t="shared" ca="1" si="41"/>
        <v>0</v>
      </c>
    </row>
    <row r="177" spans="4:30" x14ac:dyDescent="0.35">
      <c r="D177" s="20">
        <v>173</v>
      </c>
      <c r="E177" s="21">
        <f t="shared" ca="1" si="52"/>
        <v>63189</v>
      </c>
      <c r="F177" s="44">
        <f t="shared" ca="1" si="42"/>
        <v>63553</v>
      </c>
      <c r="G177" s="22" t="s">
        <v>119</v>
      </c>
      <c r="H177" s="44">
        <f t="shared" ca="1" si="53"/>
        <v>63189</v>
      </c>
      <c r="I177" s="45">
        <f t="shared" ca="1" si="43"/>
        <v>0</v>
      </c>
      <c r="J177" s="45">
        <f t="shared" ca="1" si="44"/>
        <v>0</v>
      </c>
      <c r="K177" s="45">
        <f t="shared" ca="1" si="45"/>
        <v>0</v>
      </c>
      <c r="L177" s="45"/>
      <c r="M177" s="45">
        <f t="shared" ca="1" si="54"/>
        <v>0</v>
      </c>
      <c r="N177" s="257">
        <f t="shared" ca="1" si="46"/>
        <v>0</v>
      </c>
      <c r="O177" s="23"/>
      <c r="P177" s="255">
        <f t="shared" ca="1" si="47"/>
        <v>0</v>
      </c>
      <c r="Q177" s="163">
        <f t="shared" ca="1" si="48"/>
        <v>0</v>
      </c>
      <c r="R177" s="164">
        <f ca="1">NPV(Q176,K177:$K$244) + ($A$13+$A$14+$A$15)/POWER(1+Q176,$A$28-D177+1)</f>
        <v>0</v>
      </c>
      <c r="S177" s="164">
        <f ca="1">NPV(Q177,K177:$K$244) + ($A$13+$A$14+$A$15)/POWER(1+Q177,$A$28-D177+1)</f>
        <v>0</v>
      </c>
      <c r="T177" s="45">
        <f t="shared" ca="1" si="49"/>
        <v>0</v>
      </c>
      <c r="U177" s="45">
        <f t="shared" ca="1" si="55"/>
        <v>0</v>
      </c>
      <c r="V177" s="45">
        <f t="shared" ca="1" si="56"/>
        <v>0</v>
      </c>
      <c r="W177" s="45">
        <f t="shared" ca="1" si="50"/>
        <v>0</v>
      </c>
      <c r="X177" s="25">
        <f t="shared" ca="1" si="39"/>
        <v>0</v>
      </c>
      <c r="Z177" s="28">
        <f t="shared" ca="1" si="57"/>
        <v>0</v>
      </c>
      <c r="AA177" s="233"/>
      <c r="AB177" s="45">
        <f t="shared" ca="1" si="51"/>
        <v>0</v>
      </c>
      <c r="AC177" s="45">
        <f t="shared" ca="1" si="40"/>
        <v>0</v>
      </c>
      <c r="AD177" s="25">
        <f t="shared" ca="1" si="41"/>
        <v>0</v>
      </c>
    </row>
    <row r="178" spans="4:30" x14ac:dyDescent="0.35">
      <c r="D178" s="20">
        <v>174</v>
      </c>
      <c r="E178" s="21">
        <f t="shared" ca="1" si="52"/>
        <v>63554</v>
      </c>
      <c r="F178" s="44">
        <f t="shared" ca="1" si="42"/>
        <v>63918</v>
      </c>
      <c r="G178" s="22" t="s">
        <v>119</v>
      </c>
      <c r="H178" s="44">
        <f t="shared" ca="1" si="53"/>
        <v>63554</v>
      </c>
      <c r="I178" s="45">
        <f t="shared" ca="1" si="43"/>
        <v>0</v>
      </c>
      <c r="J178" s="45">
        <f t="shared" ca="1" si="44"/>
        <v>0</v>
      </c>
      <c r="K178" s="45">
        <f t="shared" ca="1" si="45"/>
        <v>0</v>
      </c>
      <c r="L178" s="45"/>
      <c r="M178" s="45">
        <f t="shared" ca="1" si="54"/>
        <v>0</v>
      </c>
      <c r="N178" s="257">
        <f t="shared" ca="1" si="46"/>
        <v>0</v>
      </c>
      <c r="O178" s="23"/>
      <c r="P178" s="255">
        <f t="shared" ca="1" si="47"/>
        <v>0</v>
      </c>
      <c r="Q178" s="163">
        <f t="shared" ca="1" si="48"/>
        <v>0</v>
      </c>
      <c r="R178" s="164">
        <f ca="1">NPV(Q177,K178:$K$244) + ($A$13+$A$14+$A$15)/POWER(1+Q177,$A$28-D178+1)</f>
        <v>0</v>
      </c>
      <c r="S178" s="164">
        <f ca="1">NPV(Q178,K178:$K$244) + ($A$13+$A$14+$A$15)/POWER(1+Q178,$A$28-D178+1)</f>
        <v>0</v>
      </c>
      <c r="T178" s="45">
        <f t="shared" ca="1" si="49"/>
        <v>0</v>
      </c>
      <c r="U178" s="45">
        <f t="shared" ca="1" si="55"/>
        <v>0</v>
      </c>
      <c r="V178" s="45">
        <f t="shared" ca="1" si="56"/>
        <v>0</v>
      </c>
      <c r="W178" s="45">
        <f t="shared" ca="1" si="50"/>
        <v>0</v>
      </c>
      <c r="X178" s="25">
        <f t="shared" ca="1" si="39"/>
        <v>0</v>
      </c>
      <c r="Z178" s="28">
        <f t="shared" ca="1" si="57"/>
        <v>0</v>
      </c>
      <c r="AA178" s="233"/>
      <c r="AB178" s="45">
        <f t="shared" ca="1" si="51"/>
        <v>0</v>
      </c>
      <c r="AC178" s="45">
        <f t="shared" ca="1" si="40"/>
        <v>0</v>
      </c>
      <c r="AD178" s="25">
        <f t="shared" ca="1" si="41"/>
        <v>0</v>
      </c>
    </row>
    <row r="179" spans="4:30" x14ac:dyDescent="0.35">
      <c r="D179" s="20">
        <v>175</v>
      </c>
      <c r="E179" s="21">
        <f t="shared" ca="1" si="52"/>
        <v>63919</v>
      </c>
      <c r="F179" s="44">
        <f t="shared" ca="1" si="42"/>
        <v>64283</v>
      </c>
      <c r="G179" s="22" t="s">
        <v>119</v>
      </c>
      <c r="H179" s="44">
        <f t="shared" ca="1" si="53"/>
        <v>63919</v>
      </c>
      <c r="I179" s="45">
        <f t="shared" ca="1" si="43"/>
        <v>0</v>
      </c>
      <c r="J179" s="45">
        <f t="shared" ca="1" si="44"/>
        <v>0</v>
      </c>
      <c r="K179" s="45">
        <f t="shared" ca="1" si="45"/>
        <v>0</v>
      </c>
      <c r="L179" s="45"/>
      <c r="M179" s="45">
        <f t="shared" ca="1" si="54"/>
        <v>0</v>
      </c>
      <c r="N179" s="257">
        <f t="shared" ca="1" si="46"/>
        <v>0</v>
      </c>
      <c r="O179" s="23"/>
      <c r="P179" s="255">
        <f t="shared" ca="1" si="47"/>
        <v>0</v>
      </c>
      <c r="Q179" s="163">
        <f t="shared" ca="1" si="48"/>
        <v>0</v>
      </c>
      <c r="R179" s="164">
        <f ca="1">NPV(Q178,K179:$K$244) + ($A$13+$A$14+$A$15)/POWER(1+Q178,$A$28-D179+1)</f>
        <v>0</v>
      </c>
      <c r="S179" s="164">
        <f ca="1">NPV(Q179,K179:$K$244) + ($A$13+$A$14+$A$15)/POWER(1+Q179,$A$28-D179+1)</f>
        <v>0</v>
      </c>
      <c r="T179" s="45">
        <f t="shared" ca="1" si="49"/>
        <v>0</v>
      </c>
      <c r="U179" s="45">
        <f t="shared" ca="1" si="55"/>
        <v>0</v>
      </c>
      <c r="V179" s="45">
        <f t="shared" ca="1" si="56"/>
        <v>0</v>
      </c>
      <c r="W179" s="45">
        <f t="shared" ca="1" si="50"/>
        <v>0</v>
      </c>
      <c r="X179" s="25">
        <f t="shared" ca="1" si="39"/>
        <v>0</v>
      </c>
      <c r="Z179" s="28">
        <f t="shared" ca="1" si="57"/>
        <v>0</v>
      </c>
      <c r="AA179" s="233"/>
      <c r="AB179" s="45">
        <f t="shared" ca="1" si="51"/>
        <v>0</v>
      </c>
      <c r="AC179" s="45">
        <f t="shared" ca="1" si="40"/>
        <v>0</v>
      </c>
      <c r="AD179" s="25">
        <f t="shared" ca="1" si="41"/>
        <v>0</v>
      </c>
    </row>
    <row r="180" spans="4:30" x14ac:dyDescent="0.35">
      <c r="D180" s="20">
        <v>176</v>
      </c>
      <c r="E180" s="21">
        <f t="shared" ca="1" si="52"/>
        <v>64284</v>
      </c>
      <c r="F180" s="44">
        <f t="shared" ca="1" si="42"/>
        <v>64649</v>
      </c>
      <c r="G180" s="22" t="s">
        <v>119</v>
      </c>
      <c r="H180" s="44">
        <f t="shared" ca="1" si="53"/>
        <v>64284</v>
      </c>
      <c r="I180" s="45">
        <f t="shared" ca="1" si="43"/>
        <v>0</v>
      </c>
      <c r="J180" s="45">
        <f t="shared" ca="1" si="44"/>
        <v>0</v>
      </c>
      <c r="K180" s="45">
        <f t="shared" ca="1" si="45"/>
        <v>0</v>
      </c>
      <c r="L180" s="45"/>
      <c r="M180" s="45">
        <f t="shared" ca="1" si="54"/>
        <v>0</v>
      </c>
      <c r="N180" s="257">
        <f t="shared" ca="1" si="46"/>
        <v>0</v>
      </c>
      <c r="O180" s="23"/>
      <c r="P180" s="255">
        <f t="shared" ca="1" si="47"/>
        <v>0</v>
      </c>
      <c r="Q180" s="163">
        <f t="shared" ca="1" si="48"/>
        <v>0</v>
      </c>
      <c r="R180" s="164">
        <f ca="1">NPV(Q179,K180:$K$244) + ($A$13+$A$14+$A$15)/POWER(1+Q179,$A$28-D180+1)</f>
        <v>0</v>
      </c>
      <c r="S180" s="164">
        <f ca="1">NPV(Q180,K180:$K$244) + ($A$13+$A$14+$A$15)/POWER(1+Q180,$A$28-D180+1)</f>
        <v>0</v>
      </c>
      <c r="T180" s="45">
        <f t="shared" ca="1" si="49"/>
        <v>0</v>
      </c>
      <c r="U180" s="45">
        <f t="shared" ca="1" si="55"/>
        <v>0</v>
      </c>
      <c r="V180" s="45">
        <f t="shared" ca="1" si="56"/>
        <v>0</v>
      </c>
      <c r="W180" s="45">
        <f t="shared" ca="1" si="50"/>
        <v>0</v>
      </c>
      <c r="X180" s="25">
        <f t="shared" ca="1" si="39"/>
        <v>0</v>
      </c>
      <c r="Z180" s="28">
        <f t="shared" ca="1" si="57"/>
        <v>0</v>
      </c>
      <c r="AA180" s="233"/>
      <c r="AB180" s="45">
        <f t="shared" ca="1" si="51"/>
        <v>0</v>
      </c>
      <c r="AC180" s="45">
        <f t="shared" ca="1" si="40"/>
        <v>0</v>
      </c>
      <c r="AD180" s="25">
        <f t="shared" ca="1" si="41"/>
        <v>0</v>
      </c>
    </row>
    <row r="181" spans="4:30" x14ac:dyDescent="0.35">
      <c r="D181" s="20">
        <v>177</v>
      </c>
      <c r="E181" s="21">
        <f t="shared" ca="1" si="52"/>
        <v>64650</v>
      </c>
      <c r="F181" s="44">
        <f t="shared" ca="1" si="42"/>
        <v>65014</v>
      </c>
      <c r="G181" s="22" t="s">
        <v>119</v>
      </c>
      <c r="H181" s="44">
        <f t="shared" ca="1" si="53"/>
        <v>64650</v>
      </c>
      <c r="I181" s="45">
        <f t="shared" ca="1" si="43"/>
        <v>0</v>
      </c>
      <c r="J181" s="45">
        <f t="shared" ca="1" si="44"/>
        <v>0</v>
      </c>
      <c r="K181" s="45">
        <f t="shared" ca="1" si="45"/>
        <v>0</v>
      </c>
      <c r="L181" s="45"/>
      <c r="M181" s="45">
        <f t="shared" ca="1" si="54"/>
        <v>0</v>
      </c>
      <c r="N181" s="257">
        <f t="shared" ca="1" si="46"/>
        <v>0</v>
      </c>
      <c r="O181" s="23"/>
      <c r="P181" s="255">
        <f t="shared" ca="1" si="47"/>
        <v>0</v>
      </c>
      <c r="Q181" s="163">
        <f t="shared" ca="1" si="48"/>
        <v>0</v>
      </c>
      <c r="R181" s="164">
        <f ca="1">NPV(Q180,K181:$K$244) + ($A$13+$A$14+$A$15)/POWER(1+Q180,$A$28-D181+1)</f>
        <v>0</v>
      </c>
      <c r="S181" s="164">
        <f ca="1">NPV(Q181,K181:$K$244) + ($A$13+$A$14+$A$15)/POWER(1+Q181,$A$28-D181+1)</f>
        <v>0</v>
      </c>
      <c r="T181" s="45">
        <f t="shared" ca="1" si="49"/>
        <v>0</v>
      </c>
      <c r="U181" s="45">
        <f t="shared" ca="1" si="55"/>
        <v>0</v>
      </c>
      <c r="V181" s="45">
        <f t="shared" ca="1" si="56"/>
        <v>0</v>
      </c>
      <c r="W181" s="45">
        <f t="shared" ca="1" si="50"/>
        <v>0</v>
      </c>
      <c r="X181" s="25">
        <f t="shared" ca="1" si="39"/>
        <v>0</v>
      </c>
      <c r="Z181" s="28">
        <f t="shared" ca="1" si="57"/>
        <v>0</v>
      </c>
      <c r="AA181" s="233"/>
      <c r="AB181" s="45">
        <f t="shared" ca="1" si="51"/>
        <v>0</v>
      </c>
      <c r="AC181" s="45">
        <f t="shared" ca="1" si="40"/>
        <v>0</v>
      </c>
      <c r="AD181" s="25">
        <f t="shared" ca="1" si="41"/>
        <v>0</v>
      </c>
    </row>
    <row r="182" spans="4:30" x14ac:dyDescent="0.35">
      <c r="D182" s="20">
        <v>178</v>
      </c>
      <c r="E182" s="21">
        <f t="shared" ca="1" si="52"/>
        <v>65015</v>
      </c>
      <c r="F182" s="44">
        <f t="shared" ca="1" si="42"/>
        <v>65379</v>
      </c>
      <c r="G182" s="22" t="s">
        <v>119</v>
      </c>
      <c r="H182" s="44">
        <f t="shared" ca="1" si="53"/>
        <v>65015</v>
      </c>
      <c r="I182" s="45">
        <f t="shared" ca="1" si="43"/>
        <v>0</v>
      </c>
      <c r="J182" s="45">
        <f t="shared" ca="1" si="44"/>
        <v>0</v>
      </c>
      <c r="K182" s="45">
        <f t="shared" ca="1" si="45"/>
        <v>0</v>
      </c>
      <c r="L182" s="45"/>
      <c r="M182" s="45">
        <f t="shared" ca="1" si="54"/>
        <v>0</v>
      </c>
      <c r="N182" s="257">
        <f t="shared" ca="1" si="46"/>
        <v>0</v>
      </c>
      <c r="O182" s="23"/>
      <c r="P182" s="255">
        <f t="shared" ca="1" si="47"/>
        <v>0</v>
      </c>
      <c r="Q182" s="163">
        <f t="shared" ca="1" si="48"/>
        <v>0</v>
      </c>
      <c r="R182" s="164">
        <f ca="1">NPV(Q181,K182:$K$244) + ($A$13+$A$14+$A$15)/POWER(1+Q181,$A$28-D182+1)</f>
        <v>0</v>
      </c>
      <c r="S182" s="164">
        <f ca="1">NPV(Q182,K182:$K$244) + ($A$13+$A$14+$A$15)/POWER(1+Q182,$A$28-D182+1)</f>
        <v>0</v>
      </c>
      <c r="T182" s="45">
        <f t="shared" ca="1" si="49"/>
        <v>0</v>
      </c>
      <c r="U182" s="45">
        <f t="shared" ca="1" si="55"/>
        <v>0</v>
      </c>
      <c r="V182" s="45">
        <f t="shared" ca="1" si="56"/>
        <v>0</v>
      </c>
      <c r="W182" s="45">
        <f t="shared" ca="1" si="50"/>
        <v>0</v>
      </c>
      <c r="X182" s="25">
        <f t="shared" ca="1" si="39"/>
        <v>0</v>
      </c>
      <c r="Z182" s="28">
        <f t="shared" ca="1" si="57"/>
        <v>0</v>
      </c>
      <c r="AA182" s="233"/>
      <c r="AB182" s="45">
        <f t="shared" ca="1" si="51"/>
        <v>0</v>
      </c>
      <c r="AC182" s="45">
        <f t="shared" ca="1" si="40"/>
        <v>0</v>
      </c>
      <c r="AD182" s="25">
        <f t="shared" ca="1" si="41"/>
        <v>0</v>
      </c>
    </row>
    <row r="183" spans="4:30" x14ac:dyDescent="0.35">
      <c r="D183" s="20">
        <v>179</v>
      </c>
      <c r="E183" s="21">
        <f t="shared" ca="1" si="52"/>
        <v>65380</v>
      </c>
      <c r="F183" s="44">
        <f t="shared" ca="1" si="42"/>
        <v>65744</v>
      </c>
      <c r="G183" s="22" t="s">
        <v>119</v>
      </c>
      <c r="H183" s="44">
        <f t="shared" ca="1" si="53"/>
        <v>65380</v>
      </c>
      <c r="I183" s="45">
        <f t="shared" ca="1" si="43"/>
        <v>0</v>
      </c>
      <c r="J183" s="45">
        <f t="shared" ca="1" si="44"/>
        <v>0</v>
      </c>
      <c r="K183" s="45">
        <f t="shared" ca="1" si="45"/>
        <v>0</v>
      </c>
      <c r="L183" s="45"/>
      <c r="M183" s="45">
        <f t="shared" ca="1" si="54"/>
        <v>0</v>
      </c>
      <c r="N183" s="257">
        <f t="shared" ca="1" si="46"/>
        <v>0</v>
      </c>
      <c r="O183" s="23"/>
      <c r="P183" s="255">
        <f t="shared" ca="1" si="47"/>
        <v>0</v>
      </c>
      <c r="Q183" s="163">
        <f t="shared" ca="1" si="48"/>
        <v>0</v>
      </c>
      <c r="R183" s="164">
        <f ca="1">NPV(Q182,K183:$K$244) + ($A$13+$A$14+$A$15)/POWER(1+Q182,$A$28-D183+1)</f>
        <v>0</v>
      </c>
      <c r="S183" s="164">
        <f ca="1">NPV(Q183,K183:$K$244) + ($A$13+$A$14+$A$15)/POWER(1+Q183,$A$28-D183+1)</f>
        <v>0</v>
      </c>
      <c r="T183" s="45">
        <f t="shared" ca="1" si="49"/>
        <v>0</v>
      </c>
      <c r="U183" s="45">
        <f t="shared" ca="1" si="55"/>
        <v>0</v>
      </c>
      <c r="V183" s="45">
        <f t="shared" ca="1" si="56"/>
        <v>0</v>
      </c>
      <c r="W183" s="45">
        <f t="shared" ca="1" si="50"/>
        <v>0</v>
      </c>
      <c r="X183" s="25">
        <f t="shared" ca="1" si="39"/>
        <v>0</v>
      </c>
      <c r="Z183" s="28">
        <f t="shared" ca="1" si="57"/>
        <v>0</v>
      </c>
      <c r="AA183" s="233"/>
      <c r="AB183" s="45">
        <f t="shared" ca="1" si="51"/>
        <v>0</v>
      </c>
      <c r="AC183" s="45">
        <f t="shared" ca="1" si="40"/>
        <v>0</v>
      </c>
      <c r="AD183" s="25">
        <f t="shared" ca="1" si="41"/>
        <v>0</v>
      </c>
    </row>
    <row r="184" spans="4:30" x14ac:dyDescent="0.35">
      <c r="D184" s="20">
        <v>180</v>
      </c>
      <c r="E184" s="21">
        <f t="shared" ca="1" si="52"/>
        <v>65745</v>
      </c>
      <c r="F184" s="44">
        <f t="shared" ca="1" si="42"/>
        <v>66110</v>
      </c>
      <c r="G184" s="22" t="s">
        <v>119</v>
      </c>
      <c r="H184" s="44">
        <f t="shared" ca="1" si="53"/>
        <v>65745</v>
      </c>
      <c r="I184" s="45">
        <f t="shared" ca="1" si="43"/>
        <v>0</v>
      </c>
      <c r="J184" s="45">
        <f t="shared" ca="1" si="44"/>
        <v>0</v>
      </c>
      <c r="K184" s="45">
        <f t="shared" ca="1" si="45"/>
        <v>0</v>
      </c>
      <c r="L184" s="45"/>
      <c r="M184" s="45">
        <f t="shared" ca="1" si="54"/>
        <v>0</v>
      </c>
      <c r="N184" s="257">
        <f t="shared" ca="1" si="46"/>
        <v>0</v>
      </c>
      <c r="O184" s="23"/>
      <c r="P184" s="255">
        <f t="shared" ca="1" si="47"/>
        <v>0</v>
      </c>
      <c r="Q184" s="163">
        <f t="shared" ca="1" si="48"/>
        <v>0</v>
      </c>
      <c r="R184" s="164">
        <f ca="1">NPV(Q183,K184:$K$244) + ($A$13+$A$14+$A$15)/POWER(1+Q183,$A$28-D184+1)</f>
        <v>0</v>
      </c>
      <c r="S184" s="164">
        <f ca="1">NPV(Q184,K184:$K$244) + ($A$13+$A$14+$A$15)/POWER(1+Q184,$A$28-D184+1)</f>
        <v>0</v>
      </c>
      <c r="T184" s="45">
        <f t="shared" ca="1" si="49"/>
        <v>0</v>
      </c>
      <c r="U184" s="45">
        <f t="shared" ca="1" si="55"/>
        <v>0</v>
      </c>
      <c r="V184" s="45">
        <f t="shared" ca="1" si="56"/>
        <v>0</v>
      </c>
      <c r="W184" s="45">
        <f t="shared" ca="1" si="50"/>
        <v>0</v>
      </c>
      <c r="X184" s="25">
        <f t="shared" ca="1" si="39"/>
        <v>0</v>
      </c>
      <c r="Z184" s="28">
        <f t="shared" ca="1" si="57"/>
        <v>0</v>
      </c>
      <c r="AA184" s="233"/>
      <c r="AB184" s="45">
        <f t="shared" ca="1" si="51"/>
        <v>0</v>
      </c>
      <c r="AC184" s="45">
        <f t="shared" ca="1" si="40"/>
        <v>0</v>
      </c>
      <c r="AD184" s="25">
        <f t="shared" ca="1" si="41"/>
        <v>0</v>
      </c>
    </row>
    <row r="185" spans="4:30" x14ac:dyDescent="0.35">
      <c r="D185" s="20">
        <v>181</v>
      </c>
      <c r="E185" s="21">
        <f t="shared" ca="1" si="52"/>
        <v>66111</v>
      </c>
      <c r="F185" s="44">
        <f t="shared" ca="1" si="42"/>
        <v>66475</v>
      </c>
      <c r="G185" s="22" t="s">
        <v>119</v>
      </c>
      <c r="H185" s="44">
        <f t="shared" ca="1" si="53"/>
        <v>66111</v>
      </c>
      <c r="I185" s="45">
        <f t="shared" ca="1" si="43"/>
        <v>0</v>
      </c>
      <c r="J185" s="45">
        <f t="shared" ca="1" si="44"/>
        <v>0</v>
      </c>
      <c r="K185" s="45">
        <f t="shared" ca="1" si="45"/>
        <v>0</v>
      </c>
      <c r="L185" s="45"/>
      <c r="M185" s="45">
        <f t="shared" ca="1" si="54"/>
        <v>0</v>
      </c>
      <c r="N185" s="257">
        <f t="shared" ca="1" si="46"/>
        <v>0</v>
      </c>
      <c r="O185" s="23"/>
      <c r="P185" s="255">
        <f t="shared" ca="1" si="47"/>
        <v>0</v>
      </c>
      <c r="Q185" s="163">
        <f t="shared" ca="1" si="48"/>
        <v>0</v>
      </c>
      <c r="R185" s="164">
        <f ca="1">NPV(Q184,K185:$K$244) + ($A$13+$A$14+$A$15)/POWER(1+Q184,$A$28-D185+1)</f>
        <v>0</v>
      </c>
      <c r="S185" s="164">
        <f ca="1">NPV(Q185,K185:$K$244) + ($A$13+$A$14+$A$15)/POWER(1+Q185,$A$28-D185+1)</f>
        <v>0</v>
      </c>
      <c r="T185" s="45">
        <f t="shared" ca="1" si="49"/>
        <v>0</v>
      </c>
      <c r="U185" s="45">
        <f t="shared" ca="1" si="55"/>
        <v>0</v>
      </c>
      <c r="V185" s="45">
        <f t="shared" ca="1" si="56"/>
        <v>0</v>
      </c>
      <c r="W185" s="45">
        <f t="shared" ca="1" si="50"/>
        <v>0</v>
      </c>
      <c r="X185" s="25">
        <f t="shared" ca="1" si="39"/>
        <v>0</v>
      </c>
      <c r="Z185" s="28">
        <f t="shared" ca="1" si="57"/>
        <v>0</v>
      </c>
      <c r="AA185" s="233"/>
      <c r="AB185" s="45">
        <f t="shared" ca="1" si="51"/>
        <v>0</v>
      </c>
      <c r="AC185" s="45">
        <f t="shared" ca="1" si="40"/>
        <v>0</v>
      </c>
      <c r="AD185" s="25">
        <f t="shared" ca="1" si="41"/>
        <v>0</v>
      </c>
    </row>
    <row r="186" spans="4:30" x14ac:dyDescent="0.35">
      <c r="D186" s="20">
        <v>182</v>
      </c>
      <c r="E186" s="21">
        <f t="shared" ca="1" si="52"/>
        <v>66476</v>
      </c>
      <c r="F186" s="44">
        <f t="shared" ca="1" si="42"/>
        <v>66840</v>
      </c>
      <c r="G186" s="22" t="s">
        <v>119</v>
      </c>
      <c r="H186" s="44">
        <f t="shared" ca="1" si="53"/>
        <v>66476</v>
      </c>
      <c r="I186" s="45">
        <f t="shared" ca="1" si="43"/>
        <v>0</v>
      </c>
      <c r="J186" s="45">
        <f t="shared" ca="1" si="44"/>
        <v>0</v>
      </c>
      <c r="K186" s="45">
        <f t="shared" ca="1" si="45"/>
        <v>0</v>
      </c>
      <c r="L186" s="45"/>
      <c r="M186" s="45">
        <f t="shared" ca="1" si="54"/>
        <v>0</v>
      </c>
      <c r="N186" s="257">
        <f t="shared" ca="1" si="46"/>
        <v>0</v>
      </c>
      <c r="O186" s="23"/>
      <c r="P186" s="255">
        <f t="shared" ca="1" si="47"/>
        <v>0</v>
      </c>
      <c r="Q186" s="163">
        <f t="shared" ca="1" si="48"/>
        <v>0</v>
      </c>
      <c r="R186" s="164">
        <f ca="1">NPV(Q185,K186:$K$244) + ($A$13+$A$14+$A$15)/POWER(1+Q185,$A$28-D186+1)</f>
        <v>0</v>
      </c>
      <c r="S186" s="164">
        <f ca="1">NPV(Q186,K186:$K$244) + ($A$13+$A$14+$A$15)/POWER(1+Q186,$A$28-D186+1)</f>
        <v>0</v>
      </c>
      <c r="T186" s="45">
        <f t="shared" ca="1" si="49"/>
        <v>0</v>
      </c>
      <c r="U186" s="45">
        <f t="shared" ca="1" si="55"/>
        <v>0</v>
      </c>
      <c r="V186" s="45">
        <f t="shared" ca="1" si="56"/>
        <v>0</v>
      </c>
      <c r="W186" s="45">
        <f t="shared" ca="1" si="50"/>
        <v>0</v>
      </c>
      <c r="X186" s="25">
        <f t="shared" ca="1" si="39"/>
        <v>0</v>
      </c>
      <c r="Z186" s="28">
        <f t="shared" ca="1" si="57"/>
        <v>0</v>
      </c>
      <c r="AA186" s="233"/>
      <c r="AB186" s="45">
        <f t="shared" ca="1" si="51"/>
        <v>0</v>
      </c>
      <c r="AC186" s="45">
        <f t="shared" ca="1" si="40"/>
        <v>0</v>
      </c>
      <c r="AD186" s="25">
        <f t="shared" ca="1" si="41"/>
        <v>0</v>
      </c>
    </row>
    <row r="187" spans="4:30" x14ac:dyDescent="0.35">
      <c r="D187" s="20">
        <v>183</v>
      </c>
      <c r="E187" s="21">
        <f t="shared" ca="1" si="52"/>
        <v>66841</v>
      </c>
      <c r="F187" s="44">
        <f t="shared" ca="1" si="42"/>
        <v>67205</v>
      </c>
      <c r="G187" s="22" t="s">
        <v>119</v>
      </c>
      <c r="H187" s="44">
        <f t="shared" ca="1" si="53"/>
        <v>66841</v>
      </c>
      <c r="I187" s="45">
        <f t="shared" ca="1" si="43"/>
        <v>0</v>
      </c>
      <c r="J187" s="45">
        <f t="shared" ca="1" si="44"/>
        <v>0</v>
      </c>
      <c r="K187" s="45">
        <f t="shared" ca="1" si="45"/>
        <v>0</v>
      </c>
      <c r="L187" s="45"/>
      <c r="M187" s="45">
        <f t="shared" ca="1" si="54"/>
        <v>0</v>
      </c>
      <c r="N187" s="257">
        <f t="shared" ca="1" si="46"/>
        <v>0</v>
      </c>
      <c r="O187" s="23"/>
      <c r="P187" s="255">
        <f t="shared" ca="1" si="47"/>
        <v>0</v>
      </c>
      <c r="Q187" s="163">
        <f t="shared" ca="1" si="48"/>
        <v>0</v>
      </c>
      <c r="R187" s="164">
        <f ca="1">NPV(Q186,K187:$K$244) + ($A$13+$A$14+$A$15)/POWER(1+Q186,$A$28-D187+1)</f>
        <v>0</v>
      </c>
      <c r="S187" s="164">
        <f ca="1">NPV(Q187,K187:$K$244) + ($A$13+$A$14+$A$15)/POWER(1+Q187,$A$28-D187+1)</f>
        <v>0</v>
      </c>
      <c r="T187" s="45">
        <f t="shared" ca="1" si="49"/>
        <v>0</v>
      </c>
      <c r="U187" s="45">
        <f t="shared" ca="1" si="55"/>
        <v>0</v>
      </c>
      <c r="V187" s="45">
        <f t="shared" ca="1" si="56"/>
        <v>0</v>
      </c>
      <c r="W187" s="45">
        <f t="shared" ca="1" si="50"/>
        <v>0</v>
      </c>
      <c r="X187" s="25">
        <f t="shared" ca="1" si="39"/>
        <v>0</v>
      </c>
      <c r="Z187" s="28">
        <f t="shared" ca="1" si="57"/>
        <v>0</v>
      </c>
      <c r="AA187" s="233"/>
      <c r="AB187" s="45">
        <f t="shared" ca="1" si="51"/>
        <v>0</v>
      </c>
      <c r="AC187" s="45">
        <f t="shared" ca="1" si="40"/>
        <v>0</v>
      </c>
      <c r="AD187" s="25">
        <f t="shared" ca="1" si="41"/>
        <v>0</v>
      </c>
    </row>
    <row r="188" spans="4:30" x14ac:dyDescent="0.35">
      <c r="D188" s="20">
        <v>184</v>
      </c>
      <c r="E188" s="21">
        <f t="shared" ca="1" si="52"/>
        <v>67206</v>
      </c>
      <c r="F188" s="44">
        <f t="shared" ca="1" si="42"/>
        <v>67571</v>
      </c>
      <c r="G188" s="22" t="s">
        <v>119</v>
      </c>
      <c r="H188" s="44">
        <f t="shared" ca="1" si="53"/>
        <v>67206</v>
      </c>
      <c r="I188" s="45">
        <f t="shared" ca="1" si="43"/>
        <v>0</v>
      </c>
      <c r="J188" s="45">
        <f t="shared" ca="1" si="44"/>
        <v>0</v>
      </c>
      <c r="K188" s="45">
        <f t="shared" ca="1" si="45"/>
        <v>0</v>
      </c>
      <c r="L188" s="45"/>
      <c r="M188" s="45">
        <f t="shared" ca="1" si="54"/>
        <v>0</v>
      </c>
      <c r="N188" s="257">
        <f t="shared" ca="1" si="46"/>
        <v>0</v>
      </c>
      <c r="O188" s="23"/>
      <c r="P188" s="255">
        <f t="shared" ca="1" si="47"/>
        <v>0</v>
      </c>
      <c r="Q188" s="163">
        <f t="shared" ca="1" si="48"/>
        <v>0</v>
      </c>
      <c r="R188" s="164">
        <f ca="1">NPV(Q187,K188:$K$244) + ($A$13+$A$14+$A$15)/POWER(1+Q187,$A$28-D188+1)</f>
        <v>0</v>
      </c>
      <c r="S188" s="164">
        <f ca="1">NPV(Q188,K188:$K$244) + ($A$13+$A$14+$A$15)/POWER(1+Q188,$A$28-D188+1)</f>
        <v>0</v>
      </c>
      <c r="T188" s="45">
        <f t="shared" ca="1" si="49"/>
        <v>0</v>
      </c>
      <c r="U188" s="45">
        <f t="shared" ca="1" si="55"/>
        <v>0</v>
      </c>
      <c r="V188" s="45">
        <f t="shared" ca="1" si="56"/>
        <v>0</v>
      </c>
      <c r="W188" s="45">
        <f t="shared" ca="1" si="50"/>
        <v>0</v>
      </c>
      <c r="X188" s="25">
        <f t="shared" ca="1" si="39"/>
        <v>0</v>
      </c>
      <c r="Z188" s="28">
        <f t="shared" ca="1" si="57"/>
        <v>0</v>
      </c>
      <c r="AA188" s="233"/>
      <c r="AB188" s="45">
        <f t="shared" ca="1" si="51"/>
        <v>0</v>
      </c>
      <c r="AC188" s="45">
        <f t="shared" ca="1" si="40"/>
        <v>0</v>
      </c>
      <c r="AD188" s="25">
        <f t="shared" ca="1" si="41"/>
        <v>0</v>
      </c>
    </row>
    <row r="189" spans="4:30" x14ac:dyDescent="0.35">
      <c r="D189" s="20">
        <v>185</v>
      </c>
      <c r="E189" s="21">
        <f t="shared" ca="1" si="52"/>
        <v>67572</v>
      </c>
      <c r="F189" s="44">
        <f t="shared" ca="1" si="42"/>
        <v>67936</v>
      </c>
      <c r="G189" s="22" t="s">
        <v>119</v>
      </c>
      <c r="H189" s="44">
        <f t="shared" ca="1" si="53"/>
        <v>67572</v>
      </c>
      <c r="I189" s="45">
        <f t="shared" ca="1" si="43"/>
        <v>0</v>
      </c>
      <c r="J189" s="45">
        <f t="shared" ca="1" si="44"/>
        <v>0</v>
      </c>
      <c r="K189" s="45">
        <f t="shared" ca="1" si="45"/>
        <v>0</v>
      </c>
      <c r="L189" s="45"/>
      <c r="M189" s="45">
        <f t="shared" ca="1" si="54"/>
        <v>0</v>
      </c>
      <c r="N189" s="257">
        <f t="shared" ca="1" si="46"/>
        <v>0</v>
      </c>
      <c r="O189" s="23"/>
      <c r="P189" s="255">
        <f t="shared" ca="1" si="47"/>
        <v>0</v>
      </c>
      <c r="Q189" s="163">
        <f t="shared" ca="1" si="48"/>
        <v>0</v>
      </c>
      <c r="R189" s="164">
        <f ca="1">NPV(Q188,K189:$K$244) + ($A$13+$A$14+$A$15)/POWER(1+Q188,$A$28-D189+1)</f>
        <v>0</v>
      </c>
      <c r="S189" s="164">
        <f ca="1">NPV(Q189,K189:$K$244) + ($A$13+$A$14+$A$15)/POWER(1+Q189,$A$28-D189+1)</f>
        <v>0</v>
      </c>
      <c r="T189" s="45">
        <f t="shared" ca="1" si="49"/>
        <v>0</v>
      </c>
      <c r="U189" s="45">
        <f t="shared" ca="1" si="55"/>
        <v>0</v>
      </c>
      <c r="V189" s="45">
        <f t="shared" ca="1" si="56"/>
        <v>0</v>
      </c>
      <c r="W189" s="45">
        <f t="shared" ca="1" si="50"/>
        <v>0</v>
      </c>
      <c r="X189" s="25">
        <f t="shared" ca="1" si="39"/>
        <v>0</v>
      </c>
      <c r="Z189" s="28">
        <f t="shared" ca="1" si="57"/>
        <v>0</v>
      </c>
      <c r="AA189" s="233"/>
      <c r="AB189" s="45">
        <f t="shared" ca="1" si="51"/>
        <v>0</v>
      </c>
      <c r="AC189" s="45">
        <f t="shared" ca="1" si="40"/>
        <v>0</v>
      </c>
      <c r="AD189" s="25">
        <f t="shared" ca="1" si="41"/>
        <v>0</v>
      </c>
    </row>
    <row r="190" spans="4:30" x14ac:dyDescent="0.35">
      <c r="D190" s="20">
        <v>186</v>
      </c>
      <c r="E190" s="21">
        <f t="shared" ca="1" si="52"/>
        <v>67937</v>
      </c>
      <c r="F190" s="44">
        <f t="shared" ca="1" si="42"/>
        <v>68301</v>
      </c>
      <c r="G190" s="22" t="s">
        <v>119</v>
      </c>
      <c r="H190" s="44">
        <f t="shared" ca="1" si="53"/>
        <v>67937</v>
      </c>
      <c r="I190" s="45">
        <f t="shared" ca="1" si="43"/>
        <v>0</v>
      </c>
      <c r="J190" s="45">
        <f t="shared" ca="1" si="44"/>
        <v>0</v>
      </c>
      <c r="K190" s="45">
        <f t="shared" ca="1" si="45"/>
        <v>0</v>
      </c>
      <c r="L190" s="45"/>
      <c r="M190" s="45">
        <f t="shared" ca="1" si="54"/>
        <v>0</v>
      </c>
      <c r="N190" s="257">
        <f t="shared" ca="1" si="46"/>
        <v>0</v>
      </c>
      <c r="O190" s="23"/>
      <c r="P190" s="255">
        <f t="shared" ca="1" si="47"/>
        <v>0</v>
      </c>
      <c r="Q190" s="163">
        <f t="shared" ca="1" si="48"/>
        <v>0</v>
      </c>
      <c r="R190" s="164">
        <f ca="1">NPV(Q189,K190:$K$244) + ($A$13+$A$14+$A$15)/POWER(1+Q189,$A$28-D190+1)</f>
        <v>0</v>
      </c>
      <c r="S190" s="164">
        <f ca="1">NPV(Q190,K190:$K$244) + ($A$13+$A$14+$A$15)/POWER(1+Q190,$A$28-D190+1)</f>
        <v>0</v>
      </c>
      <c r="T190" s="45">
        <f t="shared" ca="1" si="49"/>
        <v>0</v>
      </c>
      <c r="U190" s="45">
        <f t="shared" ca="1" si="55"/>
        <v>0</v>
      </c>
      <c r="V190" s="45">
        <f t="shared" ca="1" si="56"/>
        <v>0</v>
      </c>
      <c r="W190" s="45">
        <f t="shared" ca="1" si="50"/>
        <v>0</v>
      </c>
      <c r="X190" s="25">
        <f t="shared" ca="1" si="39"/>
        <v>0</v>
      </c>
      <c r="Z190" s="28">
        <f t="shared" ca="1" si="57"/>
        <v>0</v>
      </c>
      <c r="AA190" s="233"/>
      <c r="AB190" s="45">
        <f t="shared" ca="1" si="51"/>
        <v>0</v>
      </c>
      <c r="AC190" s="45">
        <f t="shared" ca="1" si="40"/>
        <v>0</v>
      </c>
      <c r="AD190" s="25">
        <f t="shared" ca="1" si="41"/>
        <v>0</v>
      </c>
    </row>
    <row r="191" spans="4:30" x14ac:dyDescent="0.35">
      <c r="D191" s="20">
        <v>187</v>
      </c>
      <c r="E191" s="21">
        <f t="shared" ca="1" si="52"/>
        <v>68302</v>
      </c>
      <c r="F191" s="44">
        <f t="shared" ca="1" si="42"/>
        <v>68666</v>
      </c>
      <c r="G191" s="22" t="s">
        <v>119</v>
      </c>
      <c r="H191" s="44">
        <f t="shared" ca="1" si="53"/>
        <v>68302</v>
      </c>
      <c r="I191" s="45">
        <f t="shared" ca="1" si="43"/>
        <v>0</v>
      </c>
      <c r="J191" s="45">
        <f t="shared" ca="1" si="44"/>
        <v>0</v>
      </c>
      <c r="K191" s="45">
        <f t="shared" ca="1" si="45"/>
        <v>0</v>
      </c>
      <c r="L191" s="45"/>
      <c r="M191" s="45">
        <f t="shared" ca="1" si="54"/>
        <v>0</v>
      </c>
      <c r="N191" s="257">
        <f t="shared" ca="1" si="46"/>
        <v>0</v>
      </c>
      <c r="O191" s="23"/>
      <c r="P191" s="255">
        <f t="shared" ca="1" si="47"/>
        <v>0</v>
      </c>
      <c r="Q191" s="163">
        <f t="shared" ca="1" si="48"/>
        <v>0</v>
      </c>
      <c r="R191" s="164">
        <f ca="1">NPV(Q190,K191:$K$244) + ($A$13+$A$14+$A$15)/POWER(1+Q190,$A$28-D191+1)</f>
        <v>0</v>
      </c>
      <c r="S191" s="164">
        <f ca="1">NPV(Q191,K191:$K$244) + ($A$13+$A$14+$A$15)/POWER(1+Q191,$A$28-D191+1)</f>
        <v>0</v>
      </c>
      <c r="T191" s="45">
        <f t="shared" ca="1" si="49"/>
        <v>0</v>
      </c>
      <c r="U191" s="45">
        <f t="shared" ca="1" si="55"/>
        <v>0</v>
      </c>
      <c r="V191" s="45">
        <f t="shared" ca="1" si="56"/>
        <v>0</v>
      </c>
      <c r="W191" s="45">
        <f t="shared" ca="1" si="50"/>
        <v>0</v>
      </c>
      <c r="X191" s="25">
        <f t="shared" ca="1" si="39"/>
        <v>0</v>
      </c>
      <c r="Z191" s="28">
        <f t="shared" ca="1" si="57"/>
        <v>0</v>
      </c>
      <c r="AA191" s="233"/>
      <c r="AB191" s="45">
        <f t="shared" ca="1" si="51"/>
        <v>0</v>
      </c>
      <c r="AC191" s="45">
        <f t="shared" ca="1" si="40"/>
        <v>0</v>
      </c>
      <c r="AD191" s="25">
        <f t="shared" ca="1" si="41"/>
        <v>0</v>
      </c>
    </row>
    <row r="192" spans="4:30" x14ac:dyDescent="0.35">
      <c r="D192" s="20">
        <v>188</v>
      </c>
      <c r="E192" s="21">
        <f t="shared" ca="1" si="52"/>
        <v>68667</v>
      </c>
      <c r="F192" s="44">
        <f t="shared" ca="1" si="42"/>
        <v>69032</v>
      </c>
      <c r="G192" s="22" t="s">
        <v>119</v>
      </c>
      <c r="H192" s="44">
        <f t="shared" ca="1" si="53"/>
        <v>68667</v>
      </c>
      <c r="I192" s="45">
        <f t="shared" ca="1" si="43"/>
        <v>0</v>
      </c>
      <c r="J192" s="45">
        <f t="shared" ca="1" si="44"/>
        <v>0</v>
      </c>
      <c r="K192" s="45">
        <f t="shared" ca="1" si="45"/>
        <v>0</v>
      </c>
      <c r="L192" s="45"/>
      <c r="M192" s="45">
        <f t="shared" ca="1" si="54"/>
        <v>0</v>
      </c>
      <c r="N192" s="257">
        <f t="shared" ca="1" si="46"/>
        <v>0</v>
      </c>
      <c r="O192" s="23"/>
      <c r="P192" s="255">
        <f t="shared" ca="1" si="47"/>
        <v>0</v>
      </c>
      <c r="Q192" s="163">
        <f t="shared" ca="1" si="48"/>
        <v>0</v>
      </c>
      <c r="R192" s="164">
        <f ca="1">NPV(Q191,K192:$K$244) + ($A$13+$A$14+$A$15)/POWER(1+Q191,$A$28-D192+1)</f>
        <v>0</v>
      </c>
      <c r="S192" s="164">
        <f ca="1">NPV(Q192,K192:$K$244) + ($A$13+$A$14+$A$15)/POWER(1+Q192,$A$28-D192+1)</f>
        <v>0</v>
      </c>
      <c r="T192" s="45">
        <f t="shared" ca="1" si="49"/>
        <v>0</v>
      </c>
      <c r="U192" s="45">
        <f t="shared" ca="1" si="55"/>
        <v>0</v>
      </c>
      <c r="V192" s="45">
        <f t="shared" ca="1" si="56"/>
        <v>0</v>
      </c>
      <c r="W192" s="45">
        <f t="shared" ca="1" si="50"/>
        <v>0</v>
      </c>
      <c r="X192" s="25">
        <f t="shared" ca="1" si="39"/>
        <v>0</v>
      </c>
      <c r="Z192" s="28">
        <f t="shared" ca="1" si="57"/>
        <v>0</v>
      </c>
      <c r="AA192" s="233"/>
      <c r="AB192" s="45">
        <f t="shared" ca="1" si="51"/>
        <v>0</v>
      </c>
      <c r="AC192" s="45">
        <f t="shared" ca="1" si="40"/>
        <v>0</v>
      </c>
      <c r="AD192" s="25">
        <f t="shared" ca="1" si="41"/>
        <v>0</v>
      </c>
    </row>
    <row r="193" spans="4:30" x14ac:dyDescent="0.35">
      <c r="D193" s="20">
        <v>189</v>
      </c>
      <c r="E193" s="21">
        <f t="shared" ca="1" si="52"/>
        <v>69033</v>
      </c>
      <c r="F193" s="44">
        <f t="shared" ca="1" si="42"/>
        <v>69397</v>
      </c>
      <c r="G193" s="22" t="s">
        <v>119</v>
      </c>
      <c r="H193" s="44">
        <f t="shared" ca="1" si="53"/>
        <v>69033</v>
      </c>
      <c r="I193" s="45">
        <f t="shared" ca="1" si="43"/>
        <v>0</v>
      </c>
      <c r="J193" s="45">
        <f t="shared" ca="1" si="44"/>
        <v>0</v>
      </c>
      <c r="K193" s="45">
        <f t="shared" ca="1" si="45"/>
        <v>0</v>
      </c>
      <c r="L193" s="45"/>
      <c r="M193" s="45">
        <f t="shared" ca="1" si="54"/>
        <v>0</v>
      </c>
      <c r="N193" s="257">
        <f t="shared" ca="1" si="46"/>
        <v>0</v>
      </c>
      <c r="O193" s="23"/>
      <c r="P193" s="255">
        <f t="shared" ca="1" si="47"/>
        <v>0</v>
      </c>
      <c r="Q193" s="163">
        <f t="shared" ca="1" si="48"/>
        <v>0</v>
      </c>
      <c r="R193" s="164">
        <f ca="1">NPV(Q192,K193:$K$244) + ($A$13+$A$14+$A$15)/POWER(1+Q192,$A$28-D193+1)</f>
        <v>0</v>
      </c>
      <c r="S193" s="164">
        <f ca="1">NPV(Q193,K193:$K$244) + ($A$13+$A$14+$A$15)/POWER(1+Q193,$A$28-D193+1)</f>
        <v>0</v>
      </c>
      <c r="T193" s="45">
        <f t="shared" ca="1" si="49"/>
        <v>0</v>
      </c>
      <c r="U193" s="45">
        <f t="shared" ca="1" si="55"/>
        <v>0</v>
      </c>
      <c r="V193" s="45">
        <f t="shared" ca="1" si="56"/>
        <v>0</v>
      </c>
      <c r="W193" s="45">
        <f t="shared" ca="1" si="50"/>
        <v>0</v>
      </c>
      <c r="X193" s="25">
        <f t="shared" ca="1" si="39"/>
        <v>0</v>
      </c>
      <c r="Z193" s="28">
        <f t="shared" ca="1" si="57"/>
        <v>0</v>
      </c>
      <c r="AA193" s="233"/>
      <c r="AB193" s="45">
        <f t="shared" ca="1" si="51"/>
        <v>0</v>
      </c>
      <c r="AC193" s="45">
        <f t="shared" ca="1" si="40"/>
        <v>0</v>
      </c>
      <c r="AD193" s="25">
        <f t="shared" ca="1" si="41"/>
        <v>0</v>
      </c>
    </row>
    <row r="194" spans="4:30" x14ac:dyDescent="0.35">
      <c r="D194" s="20">
        <v>190</v>
      </c>
      <c r="E194" s="21">
        <f t="shared" ca="1" si="52"/>
        <v>69398</v>
      </c>
      <c r="F194" s="44">
        <f t="shared" ca="1" si="42"/>
        <v>69762</v>
      </c>
      <c r="G194" s="22" t="s">
        <v>119</v>
      </c>
      <c r="H194" s="44">
        <f t="shared" ca="1" si="53"/>
        <v>69398</v>
      </c>
      <c r="I194" s="45">
        <f t="shared" ca="1" si="43"/>
        <v>0</v>
      </c>
      <c r="J194" s="45">
        <f t="shared" ca="1" si="44"/>
        <v>0</v>
      </c>
      <c r="K194" s="45">
        <f t="shared" ca="1" si="45"/>
        <v>0</v>
      </c>
      <c r="L194" s="45"/>
      <c r="M194" s="45">
        <f t="shared" ca="1" si="54"/>
        <v>0</v>
      </c>
      <c r="N194" s="257">
        <f t="shared" ca="1" si="46"/>
        <v>0</v>
      </c>
      <c r="O194" s="23"/>
      <c r="P194" s="255">
        <f t="shared" ca="1" si="47"/>
        <v>0</v>
      </c>
      <c r="Q194" s="163">
        <f t="shared" ca="1" si="48"/>
        <v>0</v>
      </c>
      <c r="R194" s="164">
        <f ca="1">NPV(Q193,K194:$K$244) + ($A$13+$A$14+$A$15)/POWER(1+Q193,$A$28-D194+1)</f>
        <v>0</v>
      </c>
      <c r="S194" s="164">
        <f ca="1">NPV(Q194,K194:$K$244) + ($A$13+$A$14+$A$15)/POWER(1+Q194,$A$28-D194+1)</f>
        <v>0</v>
      </c>
      <c r="T194" s="45">
        <f t="shared" ca="1" si="49"/>
        <v>0</v>
      </c>
      <c r="U194" s="45">
        <f t="shared" ca="1" si="55"/>
        <v>0</v>
      </c>
      <c r="V194" s="45">
        <f t="shared" ca="1" si="56"/>
        <v>0</v>
      </c>
      <c r="W194" s="45">
        <f t="shared" ca="1" si="50"/>
        <v>0</v>
      </c>
      <c r="X194" s="25">
        <f t="shared" ca="1" si="39"/>
        <v>0</v>
      </c>
      <c r="Z194" s="28">
        <f t="shared" ca="1" si="57"/>
        <v>0</v>
      </c>
      <c r="AA194" s="233"/>
      <c r="AB194" s="45">
        <f t="shared" ca="1" si="51"/>
        <v>0</v>
      </c>
      <c r="AC194" s="45">
        <f t="shared" ca="1" si="40"/>
        <v>0</v>
      </c>
      <c r="AD194" s="25">
        <f t="shared" ca="1" si="41"/>
        <v>0</v>
      </c>
    </row>
    <row r="195" spans="4:30" x14ac:dyDescent="0.35">
      <c r="D195" s="20">
        <v>191</v>
      </c>
      <c r="E195" s="21">
        <f t="shared" ca="1" si="52"/>
        <v>69763</v>
      </c>
      <c r="F195" s="44">
        <f t="shared" ca="1" si="42"/>
        <v>70127</v>
      </c>
      <c r="G195" s="22" t="s">
        <v>119</v>
      </c>
      <c r="H195" s="44">
        <f t="shared" ca="1" si="53"/>
        <v>69763</v>
      </c>
      <c r="I195" s="45">
        <f t="shared" ca="1" si="43"/>
        <v>0</v>
      </c>
      <c r="J195" s="45">
        <f t="shared" ca="1" si="44"/>
        <v>0</v>
      </c>
      <c r="K195" s="45">
        <f t="shared" ca="1" si="45"/>
        <v>0</v>
      </c>
      <c r="L195" s="45"/>
      <c r="M195" s="45">
        <f t="shared" ca="1" si="54"/>
        <v>0</v>
      </c>
      <c r="N195" s="257">
        <f t="shared" ca="1" si="46"/>
        <v>0</v>
      </c>
      <c r="O195" s="23"/>
      <c r="P195" s="255">
        <f t="shared" ca="1" si="47"/>
        <v>0</v>
      </c>
      <c r="Q195" s="163">
        <f t="shared" ca="1" si="48"/>
        <v>0</v>
      </c>
      <c r="R195" s="164">
        <f ca="1">NPV(Q194,K195:$K$244) + ($A$13+$A$14+$A$15)/POWER(1+Q194,$A$28-D195+1)</f>
        <v>0</v>
      </c>
      <c r="S195" s="164">
        <f ca="1">NPV(Q195,K195:$K$244) + ($A$13+$A$14+$A$15)/POWER(1+Q195,$A$28-D195+1)</f>
        <v>0</v>
      </c>
      <c r="T195" s="45">
        <f t="shared" ca="1" si="49"/>
        <v>0</v>
      </c>
      <c r="U195" s="45">
        <f t="shared" ca="1" si="55"/>
        <v>0</v>
      </c>
      <c r="V195" s="45">
        <f t="shared" ca="1" si="56"/>
        <v>0</v>
      </c>
      <c r="W195" s="45">
        <f t="shared" ca="1" si="50"/>
        <v>0</v>
      </c>
      <c r="X195" s="25">
        <f t="shared" ca="1" si="39"/>
        <v>0</v>
      </c>
      <c r="Z195" s="28">
        <f t="shared" ca="1" si="57"/>
        <v>0</v>
      </c>
      <c r="AA195" s="233"/>
      <c r="AB195" s="45">
        <f t="shared" ca="1" si="51"/>
        <v>0</v>
      </c>
      <c r="AC195" s="45">
        <f t="shared" ca="1" si="40"/>
        <v>0</v>
      </c>
      <c r="AD195" s="25">
        <f t="shared" ca="1" si="41"/>
        <v>0</v>
      </c>
    </row>
    <row r="196" spans="4:30" x14ac:dyDescent="0.35">
      <c r="D196" s="20">
        <v>192</v>
      </c>
      <c r="E196" s="21">
        <f t="shared" ca="1" si="52"/>
        <v>70128</v>
      </c>
      <c r="F196" s="44">
        <f t="shared" ca="1" si="42"/>
        <v>70493</v>
      </c>
      <c r="G196" s="22" t="s">
        <v>119</v>
      </c>
      <c r="H196" s="44">
        <f t="shared" ca="1" si="53"/>
        <v>70128</v>
      </c>
      <c r="I196" s="45">
        <f t="shared" ca="1" si="43"/>
        <v>0</v>
      </c>
      <c r="J196" s="45">
        <f t="shared" ca="1" si="44"/>
        <v>0</v>
      </c>
      <c r="K196" s="45">
        <f t="shared" ca="1" si="45"/>
        <v>0</v>
      </c>
      <c r="L196" s="45"/>
      <c r="M196" s="45">
        <f t="shared" ca="1" si="54"/>
        <v>0</v>
      </c>
      <c r="N196" s="257">
        <f t="shared" ca="1" si="46"/>
        <v>0</v>
      </c>
      <c r="O196" s="23"/>
      <c r="P196" s="255">
        <f t="shared" ca="1" si="47"/>
        <v>0</v>
      </c>
      <c r="Q196" s="163">
        <f t="shared" ca="1" si="48"/>
        <v>0</v>
      </c>
      <c r="R196" s="164">
        <f ca="1">NPV(Q195,K196:$K$244) + ($A$13+$A$14+$A$15)/POWER(1+Q195,$A$28-D196+1)</f>
        <v>0</v>
      </c>
      <c r="S196" s="164">
        <f ca="1">NPV(Q196,K196:$K$244) + ($A$13+$A$14+$A$15)/POWER(1+Q196,$A$28-D196+1)</f>
        <v>0</v>
      </c>
      <c r="T196" s="45">
        <f t="shared" ca="1" si="49"/>
        <v>0</v>
      </c>
      <c r="U196" s="45">
        <f t="shared" ca="1" si="55"/>
        <v>0</v>
      </c>
      <c r="V196" s="45">
        <f t="shared" ca="1" si="56"/>
        <v>0</v>
      </c>
      <c r="W196" s="45">
        <f t="shared" ca="1" si="50"/>
        <v>0</v>
      </c>
      <c r="X196" s="25">
        <f t="shared" ref="X196:X244" ca="1" si="58">T196+W196+U196+V196</f>
        <v>0</v>
      </c>
      <c r="Z196" s="28">
        <f t="shared" ca="1" si="57"/>
        <v>0</v>
      </c>
      <c r="AA196" s="233"/>
      <c r="AB196" s="45">
        <f t="shared" ca="1" si="51"/>
        <v>0</v>
      </c>
      <c r="AC196" s="45">
        <f t="shared" ref="AC196:AC244" ca="1" si="59">W196</f>
        <v>0</v>
      </c>
      <c r="AD196" s="25">
        <f t="shared" ref="AD196:AD244" ca="1" si="60">Z196-AA196-AB196+AC196</f>
        <v>0</v>
      </c>
    </row>
    <row r="197" spans="4:30" x14ac:dyDescent="0.35">
      <c r="D197" s="20">
        <v>193</v>
      </c>
      <c r="E197" s="21">
        <f t="shared" ca="1" si="52"/>
        <v>70494</v>
      </c>
      <c r="F197" s="44">
        <f t="shared" ref="F197:F244" ca="1" si="61">E198-1</f>
        <v>70858</v>
      </c>
      <c r="G197" s="22" t="s">
        <v>119</v>
      </c>
      <c r="H197" s="44">
        <f t="shared" ca="1" si="53"/>
        <v>70494</v>
      </c>
      <c r="I197" s="45">
        <f t="shared" ref="I197:I244" ca="1" si="62">IF(D197&gt;$A$28,0,$A$9)</f>
        <v>0</v>
      </c>
      <c r="J197" s="45">
        <f t="shared" ref="J197:J244" ca="1" si="63">IF(D197&gt;$A$28,0,$A$10)</f>
        <v>0</v>
      </c>
      <c r="K197" s="45">
        <f t="shared" ref="K197:K244" ca="1" si="64">IF(D197&gt;$A$28,0,$A$11)</f>
        <v>0</v>
      </c>
      <c r="L197" s="45"/>
      <c r="M197" s="45">
        <f t="shared" ca="1" si="54"/>
        <v>0</v>
      </c>
      <c r="N197" s="257">
        <f t="shared" ref="N197:N244" ca="1" si="65">$A$6</f>
        <v>0</v>
      </c>
      <c r="O197" s="23"/>
      <c r="P197" s="255">
        <f t="shared" ref="P197:P244" ca="1" si="66">$A$7</f>
        <v>0</v>
      </c>
      <c r="Q197" s="163">
        <f t="shared" ref="Q197:Q244" ca="1" si="67">$A$8</f>
        <v>0</v>
      </c>
      <c r="R197" s="164">
        <f ca="1">NPV(Q196,K197:$K$244) + ($A$13+$A$14+$A$15)/POWER(1+Q196,$A$28-D197+1)</f>
        <v>0</v>
      </c>
      <c r="S197" s="164">
        <f ca="1">NPV(Q197,K197:$K$244) + ($A$13+$A$14+$A$15)/POWER(1+Q197,$A$28-D197+1)</f>
        <v>0</v>
      </c>
      <c r="T197" s="45">
        <f t="shared" ref="T197:T244" ca="1" si="68">IF(ISBLANK(G197),0,X196)</f>
        <v>0</v>
      </c>
      <c r="U197" s="45">
        <f t="shared" ca="1" si="55"/>
        <v>0</v>
      </c>
      <c r="V197" s="45">
        <f t="shared" ca="1" si="56"/>
        <v>0</v>
      </c>
      <c r="W197" s="45">
        <f t="shared" ref="W197:W244" ca="1" si="69">S197-R197</f>
        <v>0</v>
      </c>
      <c r="X197" s="25">
        <f t="shared" ca="1" si="58"/>
        <v>0</v>
      </c>
      <c r="Z197" s="28">
        <f t="shared" ca="1" si="57"/>
        <v>0</v>
      </c>
      <c r="AA197" s="233"/>
      <c r="AB197" s="45">
        <f t="shared" ref="AB197:AB244" ca="1" si="70">IFERROR(Z197/($A$42-D197+1),0)</f>
        <v>0</v>
      </c>
      <c r="AC197" s="45">
        <f t="shared" ca="1" si="59"/>
        <v>0</v>
      </c>
      <c r="AD197" s="25">
        <f t="shared" ca="1" si="60"/>
        <v>0</v>
      </c>
    </row>
    <row r="198" spans="4:30" x14ac:dyDescent="0.35">
      <c r="D198" s="20">
        <v>194</v>
      </c>
      <c r="E198" s="21">
        <f t="shared" ref="E198:E244" ca="1" si="71">EOMONTH(H198,0)</f>
        <v>70859</v>
      </c>
      <c r="F198" s="44">
        <f t="shared" ca="1" si="61"/>
        <v>71223</v>
      </c>
      <c r="G198" s="22" t="s">
        <v>119</v>
      </c>
      <c r="H198" s="44">
        <f t="shared" ref="H198:H244" ca="1" si="72">EDATE(H197,12)</f>
        <v>70859</v>
      </c>
      <c r="I198" s="45">
        <f t="shared" ca="1" si="62"/>
        <v>0</v>
      </c>
      <c r="J198" s="45">
        <f t="shared" ca="1" si="63"/>
        <v>0</v>
      </c>
      <c r="K198" s="45">
        <f t="shared" ca="1" si="64"/>
        <v>0</v>
      </c>
      <c r="L198" s="45"/>
      <c r="M198" s="45">
        <f t="shared" ref="M198:M244" ca="1" si="73">K198+L198</f>
        <v>0</v>
      </c>
      <c r="N198" s="257">
        <f t="shared" ca="1" si="65"/>
        <v>0</v>
      </c>
      <c r="O198" s="23"/>
      <c r="P198" s="255">
        <f t="shared" ca="1" si="66"/>
        <v>0</v>
      </c>
      <c r="Q198" s="163">
        <f t="shared" ca="1" si="67"/>
        <v>0</v>
      </c>
      <c r="R198" s="164">
        <f ca="1">NPV(Q197,K198:$K$244) + ($A$13+$A$14+$A$15)/POWER(1+Q197,$A$28-D198+1)</f>
        <v>0</v>
      </c>
      <c r="S198" s="164">
        <f ca="1">NPV(Q198,K198:$K$244) + ($A$13+$A$14+$A$15)/POWER(1+Q198,$A$28-D198+1)</f>
        <v>0</v>
      </c>
      <c r="T198" s="45">
        <f t="shared" ca="1" si="68"/>
        <v>0</v>
      </c>
      <c r="U198" s="45">
        <f t="shared" ref="U198:U244" ca="1" si="74">S198*Q198</f>
        <v>0</v>
      </c>
      <c r="V198" s="45">
        <f t="shared" ref="V198:V244" ca="1" si="75">-(K198+L198)</f>
        <v>0</v>
      </c>
      <c r="W198" s="45">
        <f t="shared" ca="1" si="69"/>
        <v>0</v>
      </c>
      <c r="X198" s="25">
        <f t="shared" ca="1" si="58"/>
        <v>0</v>
      </c>
      <c r="Z198" s="28">
        <f t="shared" ref="Z198:Z244" ca="1" si="76">AD197</f>
        <v>0</v>
      </c>
      <c r="AA198" s="233"/>
      <c r="AB198" s="45">
        <f t="shared" ca="1" si="70"/>
        <v>0</v>
      </c>
      <c r="AC198" s="45">
        <f t="shared" ca="1" si="59"/>
        <v>0</v>
      </c>
      <c r="AD198" s="25">
        <f t="shared" ca="1" si="60"/>
        <v>0</v>
      </c>
    </row>
    <row r="199" spans="4:30" x14ac:dyDescent="0.35">
      <c r="D199" s="20">
        <v>195</v>
      </c>
      <c r="E199" s="21">
        <f t="shared" ca="1" si="71"/>
        <v>71224</v>
      </c>
      <c r="F199" s="44">
        <f t="shared" ca="1" si="61"/>
        <v>71588</v>
      </c>
      <c r="G199" s="22" t="s">
        <v>119</v>
      </c>
      <c r="H199" s="44">
        <f t="shared" ca="1" si="72"/>
        <v>71224</v>
      </c>
      <c r="I199" s="45">
        <f t="shared" ca="1" si="62"/>
        <v>0</v>
      </c>
      <c r="J199" s="45">
        <f t="shared" ca="1" si="63"/>
        <v>0</v>
      </c>
      <c r="K199" s="45">
        <f t="shared" ca="1" si="64"/>
        <v>0</v>
      </c>
      <c r="L199" s="45"/>
      <c r="M199" s="45">
        <f t="shared" ca="1" si="73"/>
        <v>0</v>
      </c>
      <c r="N199" s="257">
        <f t="shared" ca="1" si="65"/>
        <v>0</v>
      </c>
      <c r="O199" s="23"/>
      <c r="P199" s="255">
        <f t="shared" ca="1" si="66"/>
        <v>0</v>
      </c>
      <c r="Q199" s="163">
        <f t="shared" ca="1" si="67"/>
        <v>0</v>
      </c>
      <c r="R199" s="164">
        <f ca="1">NPV(Q198,K199:$K$244) + ($A$13+$A$14+$A$15)/POWER(1+Q198,$A$28-D199+1)</f>
        <v>0</v>
      </c>
      <c r="S199" s="164">
        <f ca="1">NPV(Q199,K199:$K$244) + ($A$13+$A$14+$A$15)/POWER(1+Q199,$A$28-D199+1)</f>
        <v>0</v>
      </c>
      <c r="T199" s="45">
        <f t="shared" ca="1" si="68"/>
        <v>0</v>
      </c>
      <c r="U199" s="45">
        <f t="shared" ca="1" si="74"/>
        <v>0</v>
      </c>
      <c r="V199" s="45">
        <f t="shared" ca="1" si="75"/>
        <v>0</v>
      </c>
      <c r="W199" s="45">
        <f t="shared" ca="1" si="69"/>
        <v>0</v>
      </c>
      <c r="X199" s="25">
        <f t="shared" ca="1" si="58"/>
        <v>0</v>
      </c>
      <c r="Z199" s="28">
        <f t="shared" ca="1" si="76"/>
        <v>0</v>
      </c>
      <c r="AA199" s="233"/>
      <c r="AB199" s="45">
        <f t="shared" ca="1" si="70"/>
        <v>0</v>
      </c>
      <c r="AC199" s="45">
        <f t="shared" ca="1" si="59"/>
        <v>0</v>
      </c>
      <c r="AD199" s="25">
        <f t="shared" ca="1" si="60"/>
        <v>0</v>
      </c>
    </row>
    <row r="200" spans="4:30" x14ac:dyDescent="0.35">
      <c r="D200" s="20">
        <v>196</v>
      </c>
      <c r="E200" s="21">
        <f t="shared" ca="1" si="71"/>
        <v>71589</v>
      </c>
      <c r="F200" s="44">
        <f t="shared" ca="1" si="61"/>
        <v>71954</v>
      </c>
      <c r="G200" s="22" t="s">
        <v>119</v>
      </c>
      <c r="H200" s="44">
        <f t="shared" ca="1" si="72"/>
        <v>71589</v>
      </c>
      <c r="I200" s="45">
        <f t="shared" ca="1" si="62"/>
        <v>0</v>
      </c>
      <c r="J200" s="45">
        <f t="shared" ca="1" si="63"/>
        <v>0</v>
      </c>
      <c r="K200" s="45">
        <f t="shared" ca="1" si="64"/>
        <v>0</v>
      </c>
      <c r="L200" s="45"/>
      <c r="M200" s="45">
        <f t="shared" ca="1" si="73"/>
        <v>0</v>
      </c>
      <c r="N200" s="257">
        <f t="shared" ca="1" si="65"/>
        <v>0</v>
      </c>
      <c r="O200" s="23"/>
      <c r="P200" s="255">
        <f t="shared" ca="1" si="66"/>
        <v>0</v>
      </c>
      <c r="Q200" s="163">
        <f t="shared" ca="1" si="67"/>
        <v>0</v>
      </c>
      <c r="R200" s="164">
        <f ca="1">NPV(Q199,K200:$K$244) + ($A$13+$A$14+$A$15)/POWER(1+Q199,$A$28-D200+1)</f>
        <v>0</v>
      </c>
      <c r="S200" s="164">
        <f ca="1">NPV(Q200,K200:$K$244) + ($A$13+$A$14+$A$15)/POWER(1+Q200,$A$28-D200+1)</f>
        <v>0</v>
      </c>
      <c r="T200" s="45">
        <f t="shared" ca="1" si="68"/>
        <v>0</v>
      </c>
      <c r="U200" s="45">
        <f t="shared" ca="1" si="74"/>
        <v>0</v>
      </c>
      <c r="V200" s="45">
        <f t="shared" ca="1" si="75"/>
        <v>0</v>
      </c>
      <c r="W200" s="45">
        <f t="shared" ca="1" si="69"/>
        <v>0</v>
      </c>
      <c r="X200" s="25">
        <f t="shared" ca="1" si="58"/>
        <v>0</v>
      </c>
      <c r="Z200" s="28">
        <f t="shared" ca="1" si="76"/>
        <v>0</v>
      </c>
      <c r="AA200" s="233"/>
      <c r="AB200" s="45">
        <f t="shared" ca="1" si="70"/>
        <v>0</v>
      </c>
      <c r="AC200" s="45">
        <f t="shared" ca="1" si="59"/>
        <v>0</v>
      </c>
      <c r="AD200" s="25">
        <f t="shared" ca="1" si="60"/>
        <v>0</v>
      </c>
    </row>
    <row r="201" spans="4:30" x14ac:dyDescent="0.35">
      <c r="D201" s="20">
        <v>197</v>
      </c>
      <c r="E201" s="21">
        <f t="shared" ca="1" si="71"/>
        <v>71955</v>
      </c>
      <c r="F201" s="44">
        <f t="shared" ca="1" si="61"/>
        <v>72319</v>
      </c>
      <c r="G201" s="22" t="s">
        <v>119</v>
      </c>
      <c r="H201" s="44">
        <f t="shared" ca="1" si="72"/>
        <v>71955</v>
      </c>
      <c r="I201" s="45">
        <f t="shared" ca="1" si="62"/>
        <v>0</v>
      </c>
      <c r="J201" s="45">
        <f t="shared" ca="1" si="63"/>
        <v>0</v>
      </c>
      <c r="K201" s="45">
        <f t="shared" ca="1" si="64"/>
        <v>0</v>
      </c>
      <c r="L201" s="45"/>
      <c r="M201" s="45">
        <f t="shared" ca="1" si="73"/>
        <v>0</v>
      </c>
      <c r="N201" s="257">
        <f t="shared" ca="1" si="65"/>
        <v>0</v>
      </c>
      <c r="O201" s="23"/>
      <c r="P201" s="255">
        <f t="shared" ca="1" si="66"/>
        <v>0</v>
      </c>
      <c r="Q201" s="163">
        <f t="shared" ca="1" si="67"/>
        <v>0</v>
      </c>
      <c r="R201" s="164">
        <f ca="1">NPV(Q200,K201:$K$244) + ($A$13+$A$14+$A$15)/POWER(1+Q200,$A$28-D201+1)</f>
        <v>0</v>
      </c>
      <c r="S201" s="164">
        <f ca="1">NPV(Q201,K201:$K$244) + ($A$13+$A$14+$A$15)/POWER(1+Q201,$A$28-D201+1)</f>
        <v>0</v>
      </c>
      <c r="T201" s="45">
        <f t="shared" ca="1" si="68"/>
        <v>0</v>
      </c>
      <c r="U201" s="45">
        <f t="shared" ca="1" si="74"/>
        <v>0</v>
      </c>
      <c r="V201" s="45">
        <f t="shared" ca="1" si="75"/>
        <v>0</v>
      </c>
      <c r="W201" s="45">
        <f t="shared" ca="1" si="69"/>
        <v>0</v>
      </c>
      <c r="X201" s="25">
        <f t="shared" ca="1" si="58"/>
        <v>0</v>
      </c>
      <c r="Z201" s="28">
        <f t="shared" ca="1" si="76"/>
        <v>0</v>
      </c>
      <c r="AA201" s="233"/>
      <c r="AB201" s="45">
        <f t="shared" ca="1" si="70"/>
        <v>0</v>
      </c>
      <c r="AC201" s="45">
        <f t="shared" ca="1" si="59"/>
        <v>0</v>
      </c>
      <c r="AD201" s="25">
        <f t="shared" ca="1" si="60"/>
        <v>0</v>
      </c>
    </row>
    <row r="202" spans="4:30" x14ac:dyDescent="0.35">
      <c r="D202" s="20">
        <v>198</v>
      </c>
      <c r="E202" s="21">
        <f t="shared" ca="1" si="71"/>
        <v>72320</v>
      </c>
      <c r="F202" s="44">
        <f t="shared" ca="1" si="61"/>
        <v>72684</v>
      </c>
      <c r="G202" s="22" t="s">
        <v>119</v>
      </c>
      <c r="H202" s="44">
        <f t="shared" ca="1" si="72"/>
        <v>72320</v>
      </c>
      <c r="I202" s="45">
        <f t="shared" ca="1" si="62"/>
        <v>0</v>
      </c>
      <c r="J202" s="45">
        <f t="shared" ca="1" si="63"/>
        <v>0</v>
      </c>
      <c r="K202" s="45">
        <f t="shared" ca="1" si="64"/>
        <v>0</v>
      </c>
      <c r="L202" s="45"/>
      <c r="M202" s="45">
        <f t="shared" ca="1" si="73"/>
        <v>0</v>
      </c>
      <c r="N202" s="257">
        <f t="shared" ca="1" si="65"/>
        <v>0</v>
      </c>
      <c r="O202" s="23"/>
      <c r="P202" s="255">
        <f t="shared" ca="1" si="66"/>
        <v>0</v>
      </c>
      <c r="Q202" s="163">
        <f t="shared" ca="1" si="67"/>
        <v>0</v>
      </c>
      <c r="R202" s="164">
        <f ca="1">NPV(Q201,K202:$K$244) + ($A$13+$A$14+$A$15)/POWER(1+Q201,$A$28-D202+1)</f>
        <v>0</v>
      </c>
      <c r="S202" s="164">
        <f ca="1">NPV(Q202,K202:$K$244) + ($A$13+$A$14+$A$15)/POWER(1+Q202,$A$28-D202+1)</f>
        <v>0</v>
      </c>
      <c r="T202" s="45">
        <f t="shared" ca="1" si="68"/>
        <v>0</v>
      </c>
      <c r="U202" s="45">
        <f t="shared" ca="1" si="74"/>
        <v>0</v>
      </c>
      <c r="V202" s="45">
        <f t="shared" ca="1" si="75"/>
        <v>0</v>
      </c>
      <c r="W202" s="45">
        <f t="shared" ca="1" si="69"/>
        <v>0</v>
      </c>
      <c r="X202" s="25">
        <f t="shared" ca="1" si="58"/>
        <v>0</v>
      </c>
      <c r="Z202" s="28">
        <f t="shared" ca="1" si="76"/>
        <v>0</v>
      </c>
      <c r="AA202" s="233"/>
      <c r="AB202" s="45">
        <f t="shared" ca="1" si="70"/>
        <v>0</v>
      </c>
      <c r="AC202" s="45">
        <f t="shared" ca="1" si="59"/>
        <v>0</v>
      </c>
      <c r="AD202" s="25">
        <f t="shared" ca="1" si="60"/>
        <v>0</v>
      </c>
    </row>
    <row r="203" spans="4:30" x14ac:dyDescent="0.35">
      <c r="D203" s="20">
        <v>199</v>
      </c>
      <c r="E203" s="21">
        <f t="shared" ca="1" si="71"/>
        <v>72685</v>
      </c>
      <c r="F203" s="44">
        <f t="shared" ca="1" si="61"/>
        <v>73049</v>
      </c>
      <c r="G203" s="22" t="s">
        <v>119</v>
      </c>
      <c r="H203" s="44">
        <f t="shared" ca="1" si="72"/>
        <v>72685</v>
      </c>
      <c r="I203" s="45">
        <f t="shared" ca="1" si="62"/>
        <v>0</v>
      </c>
      <c r="J203" s="45">
        <f t="shared" ca="1" si="63"/>
        <v>0</v>
      </c>
      <c r="K203" s="45">
        <f t="shared" ca="1" si="64"/>
        <v>0</v>
      </c>
      <c r="L203" s="45"/>
      <c r="M203" s="45">
        <f t="shared" ca="1" si="73"/>
        <v>0</v>
      </c>
      <c r="N203" s="257">
        <f t="shared" ca="1" si="65"/>
        <v>0</v>
      </c>
      <c r="O203" s="23"/>
      <c r="P203" s="255">
        <f t="shared" ca="1" si="66"/>
        <v>0</v>
      </c>
      <c r="Q203" s="163">
        <f t="shared" ca="1" si="67"/>
        <v>0</v>
      </c>
      <c r="R203" s="164">
        <f ca="1">NPV(Q202,K203:$K$244) + ($A$13+$A$14+$A$15)/POWER(1+Q202,$A$28-D203+1)</f>
        <v>0</v>
      </c>
      <c r="S203" s="164">
        <f ca="1">NPV(Q203,K203:$K$244) + ($A$13+$A$14+$A$15)/POWER(1+Q203,$A$28-D203+1)</f>
        <v>0</v>
      </c>
      <c r="T203" s="45">
        <f t="shared" ca="1" si="68"/>
        <v>0</v>
      </c>
      <c r="U203" s="45">
        <f t="shared" ca="1" si="74"/>
        <v>0</v>
      </c>
      <c r="V203" s="45">
        <f t="shared" ca="1" si="75"/>
        <v>0</v>
      </c>
      <c r="W203" s="45">
        <f t="shared" ca="1" si="69"/>
        <v>0</v>
      </c>
      <c r="X203" s="25">
        <f t="shared" ca="1" si="58"/>
        <v>0</v>
      </c>
      <c r="Z203" s="28">
        <f t="shared" ca="1" si="76"/>
        <v>0</v>
      </c>
      <c r="AA203" s="233"/>
      <c r="AB203" s="45">
        <f t="shared" ca="1" si="70"/>
        <v>0</v>
      </c>
      <c r="AC203" s="45">
        <f t="shared" ca="1" si="59"/>
        <v>0</v>
      </c>
      <c r="AD203" s="25">
        <f t="shared" ca="1" si="60"/>
        <v>0</v>
      </c>
    </row>
    <row r="204" spans="4:30" x14ac:dyDescent="0.35">
      <c r="D204" s="20">
        <v>200</v>
      </c>
      <c r="E204" s="21">
        <f t="shared" ca="1" si="71"/>
        <v>73050</v>
      </c>
      <c r="F204" s="44">
        <f t="shared" ca="1" si="61"/>
        <v>73414</v>
      </c>
      <c r="G204" s="22" t="s">
        <v>119</v>
      </c>
      <c r="H204" s="44">
        <f t="shared" ca="1" si="72"/>
        <v>73050</v>
      </c>
      <c r="I204" s="45">
        <f t="shared" ca="1" si="62"/>
        <v>0</v>
      </c>
      <c r="J204" s="45">
        <f t="shared" ca="1" si="63"/>
        <v>0</v>
      </c>
      <c r="K204" s="45">
        <f t="shared" ca="1" si="64"/>
        <v>0</v>
      </c>
      <c r="L204" s="45"/>
      <c r="M204" s="45">
        <f t="shared" ca="1" si="73"/>
        <v>0</v>
      </c>
      <c r="N204" s="257">
        <f t="shared" ca="1" si="65"/>
        <v>0</v>
      </c>
      <c r="O204" s="23"/>
      <c r="P204" s="255">
        <f t="shared" ca="1" si="66"/>
        <v>0</v>
      </c>
      <c r="Q204" s="163">
        <f t="shared" ca="1" si="67"/>
        <v>0</v>
      </c>
      <c r="R204" s="164">
        <f ca="1">NPV(Q203,K204:$K$244) + ($A$13+$A$14+$A$15)/POWER(1+Q203,$A$28-D204+1)</f>
        <v>0</v>
      </c>
      <c r="S204" s="164">
        <f ca="1">NPV(Q204,K204:$K$244) + ($A$13+$A$14+$A$15)/POWER(1+Q204,$A$28-D204+1)</f>
        <v>0</v>
      </c>
      <c r="T204" s="45">
        <f t="shared" ca="1" si="68"/>
        <v>0</v>
      </c>
      <c r="U204" s="45">
        <f t="shared" ca="1" si="74"/>
        <v>0</v>
      </c>
      <c r="V204" s="45">
        <f t="shared" ca="1" si="75"/>
        <v>0</v>
      </c>
      <c r="W204" s="45">
        <f t="shared" ca="1" si="69"/>
        <v>0</v>
      </c>
      <c r="X204" s="25">
        <f t="shared" ca="1" si="58"/>
        <v>0</v>
      </c>
      <c r="Z204" s="28">
        <f t="shared" ca="1" si="76"/>
        <v>0</v>
      </c>
      <c r="AA204" s="233"/>
      <c r="AB204" s="45">
        <f t="shared" ca="1" si="70"/>
        <v>0</v>
      </c>
      <c r="AC204" s="45">
        <f t="shared" ca="1" si="59"/>
        <v>0</v>
      </c>
      <c r="AD204" s="25">
        <f t="shared" ca="1" si="60"/>
        <v>0</v>
      </c>
    </row>
    <row r="205" spans="4:30" x14ac:dyDescent="0.35">
      <c r="D205" s="20">
        <v>201</v>
      </c>
      <c r="E205" s="21">
        <f t="shared" ca="1" si="71"/>
        <v>73415</v>
      </c>
      <c r="F205" s="44">
        <f t="shared" ca="1" si="61"/>
        <v>73779</v>
      </c>
      <c r="G205" s="22" t="s">
        <v>119</v>
      </c>
      <c r="H205" s="44">
        <f t="shared" ca="1" si="72"/>
        <v>73415</v>
      </c>
      <c r="I205" s="45">
        <f t="shared" ca="1" si="62"/>
        <v>0</v>
      </c>
      <c r="J205" s="45">
        <f t="shared" ca="1" si="63"/>
        <v>0</v>
      </c>
      <c r="K205" s="45">
        <f t="shared" ca="1" si="64"/>
        <v>0</v>
      </c>
      <c r="L205" s="45"/>
      <c r="M205" s="45">
        <f t="shared" ca="1" si="73"/>
        <v>0</v>
      </c>
      <c r="N205" s="257">
        <f t="shared" ca="1" si="65"/>
        <v>0</v>
      </c>
      <c r="O205" s="23"/>
      <c r="P205" s="255">
        <f t="shared" ca="1" si="66"/>
        <v>0</v>
      </c>
      <c r="Q205" s="163">
        <f t="shared" ca="1" si="67"/>
        <v>0</v>
      </c>
      <c r="R205" s="164">
        <f ca="1">NPV(Q204,K205:$K$244) + ($A$13+$A$14+$A$15)/POWER(1+Q204,$A$28-D205+1)</f>
        <v>0</v>
      </c>
      <c r="S205" s="164">
        <f ca="1">NPV(Q205,K205:$K$244) + ($A$13+$A$14+$A$15)/POWER(1+Q205,$A$28-D205+1)</f>
        <v>0</v>
      </c>
      <c r="T205" s="45">
        <f t="shared" ca="1" si="68"/>
        <v>0</v>
      </c>
      <c r="U205" s="45">
        <f t="shared" ca="1" si="74"/>
        <v>0</v>
      </c>
      <c r="V205" s="45">
        <f t="shared" ca="1" si="75"/>
        <v>0</v>
      </c>
      <c r="W205" s="45">
        <f t="shared" ca="1" si="69"/>
        <v>0</v>
      </c>
      <c r="X205" s="25">
        <f t="shared" ca="1" si="58"/>
        <v>0</v>
      </c>
      <c r="Z205" s="28">
        <f t="shared" ca="1" si="76"/>
        <v>0</v>
      </c>
      <c r="AA205" s="233"/>
      <c r="AB205" s="45">
        <f t="shared" ca="1" si="70"/>
        <v>0</v>
      </c>
      <c r="AC205" s="45">
        <f t="shared" ca="1" si="59"/>
        <v>0</v>
      </c>
      <c r="AD205" s="25">
        <f t="shared" ca="1" si="60"/>
        <v>0</v>
      </c>
    </row>
    <row r="206" spans="4:30" x14ac:dyDescent="0.35">
      <c r="D206" s="20">
        <v>202</v>
      </c>
      <c r="E206" s="21">
        <f t="shared" ca="1" si="71"/>
        <v>73780</v>
      </c>
      <c r="F206" s="44">
        <f t="shared" ca="1" si="61"/>
        <v>74144</v>
      </c>
      <c r="G206" s="22" t="s">
        <v>119</v>
      </c>
      <c r="H206" s="44">
        <f t="shared" ca="1" si="72"/>
        <v>73780</v>
      </c>
      <c r="I206" s="45">
        <f t="shared" ca="1" si="62"/>
        <v>0</v>
      </c>
      <c r="J206" s="45">
        <f t="shared" ca="1" si="63"/>
        <v>0</v>
      </c>
      <c r="K206" s="45">
        <f t="shared" ca="1" si="64"/>
        <v>0</v>
      </c>
      <c r="L206" s="45"/>
      <c r="M206" s="45">
        <f t="shared" ca="1" si="73"/>
        <v>0</v>
      </c>
      <c r="N206" s="257">
        <f t="shared" ca="1" si="65"/>
        <v>0</v>
      </c>
      <c r="O206" s="23"/>
      <c r="P206" s="255">
        <f t="shared" ca="1" si="66"/>
        <v>0</v>
      </c>
      <c r="Q206" s="163">
        <f t="shared" ca="1" si="67"/>
        <v>0</v>
      </c>
      <c r="R206" s="164">
        <f ca="1">NPV(Q205,K206:$K$244) + ($A$13+$A$14+$A$15)/POWER(1+Q205,$A$28-D206+1)</f>
        <v>0</v>
      </c>
      <c r="S206" s="164">
        <f ca="1">NPV(Q206,K206:$K$244) + ($A$13+$A$14+$A$15)/POWER(1+Q206,$A$28-D206+1)</f>
        <v>0</v>
      </c>
      <c r="T206" s="45">
        <f t="shared" ca="1" si="68"/>
        <v>0</v>
      </c>
      <c r="U206" s="45">
        <f t="shared" ca="1" si="74"/>
        <v>0</v>
      </c>
      <c r="V206" s="45">
        <f t="shared" ca="1" si="75"/>
        <v>0</v>
      </c>
      <c r="W206" s="45">
        <f t="shared" ca="1" si="69"/>
        <v>0</v>
      </c>
      <c r="X206" s="25">
        <f t="shared" ca="1" si="58"/>
        <v>0</v>
      </c>
      <c r="Z206" s="28">
        <f t="shared" ca="1" si="76"/>
        <v>0</v>
      </c>
      <c r="AA206" s="233"/>
      <c r="AB206" s="45">
        <f t="shared" ca="1" si="70"/>
        <v>0</v>
      </c>
      <c r="AC206" s="45">
        <f t="shared" ca="1" si="59"/>
        <v>0</v>
      </c>
      <c r="AD206" s="25">
        <f t="shared" ca="1" si="60"/>
        <v>0</v>
      </c>
    </row>
    <row r="207" spans="4:30" x14ac:dyDescent="0.35">
      <c r="D207" s="20">
        <v>203</v>
      </c>
      <c r="E207" s="21">
        <f t="shared" ca="1" si="71"/>
        <v>74145</v>
      </c>
      <c r="F207" s="44">
        <f t="shared" ca="1" si="61"/>
        <v>74509</v>
      </c>
      <c r="G207" s="22" t="s">
        <v>119</v>
      </c>
      <c r="H207" s="44">
        <f t="shared" ca="1" si="72"/>
        <v>74145</v>
      </c>
      <c r="I207" s="45">
        <f t="shared" ca="1" si="62"/>
        <v>0</v>
      </c>
      <c r="J207" s="45">
        <f t="shared" ca="1" si="63"/>
        <v>0</v>
      </c>
      <c r="K207" s="45">
        <f t="shared" ca="1" si="64"/>
        <v>0</v>
      </c>
      <c r="L207" s="45"/>
      <c r="M207" s="45">
        <f t="shared" ca="1" si="73"/>
        <v>0</v>
      </c>
      <c r="N207" s="257">
        <f t="shared" ca="1" si="65"/>
        <v>0</v>
      </c>
      <c r="O207" s="23"/>
      <c r="P207" s="255">
        <f t="shared" ca="1" si="66"/>
        <v>0</v>
      </c>
      <c r="Q207" s="163">
        <f t="shared" ca="1" si="67"/>
        <v>0</v>
      </c>
      <c r="R207" s="164">
        <f ca="1">NPV(Q206,K207:$K$244) + ($A$13+$A$14+$A$15)/POWER(1+Q206,$A$28-D207+1)</f>
        <v>0</v>
      </c>
      <c r="S207" s="164">
        <f ca="1">NPV(Q207,K207:$K$244) + ($A$13+$A$14+$A$15)/POWER(1+Q207,$A$28-D207+1)</f>
        <v>0</v>
      </c>
      <c r="T207" s="45">
        <f t="shared" ca="1" si="68"/>
        <v>0</v>
      </c>
      <c r="U207" s="45">
        <f t="shared" ca="1" si="74"/>
        <v>0</v>
      </c>
      <c r="V207" s="45">
        <f t="shared" ca="1" si="75"/>
        <v>0</v>
      </c>
      <c r="W207" s="45">
        <f t="shared" ca="1" si="69"/>
        <v>0</v>
      </c>
      <c r="X207" s="25">
        <f t="shared" ca="1" si="58"/>
        <v>0</v>
      </c>
      <c r="Z207" s="28">
        <f t="shared" ca="1" si="76"/>
        <v>0</v>
      </c>
      <c r="AA207" s="233"/>
      <c r="AB207" s="45">
        <f t="shared" ca="1" si="70"/>
        <v>0</v>
      </c>
      <c r="AC207" s="45">
        <f t="shared" ca="1" si="59"/>
        <v>0</v>
      </c>
      <c r="AD207" s="25">
        <f t="shared" ca="1" si="60"/>
        <v>0</v>
      </c>
    </row>
    <row r="208" spans="4:30" x14ac:dyDescent="0.35">
      <c r="D208" s="20">
        <v>204</v>
      </c>
      <c r="E208" s="21">
        <f t="shared" ca="1" si="71"/>
        <v>74510</v>
      </c>
      <c r="F208" s="44">
        <f t="shared" ca="1" si="61"/>
        <v>74875</v>
      </c>
      <c r="G208" s="22" t="s">
        <v>119</v>
      </c>
      <c r="H208" s="44">
        <f t="shared" ca="1" si="72"/>
        <v>74510</v>
      </c>
      <c r="I208" s="45">
        <f t="shared" ca="1" si="62"/>
        <v>0</v>
      </c>
      <c r="J208" s="45">
        <f t="shared" ca="1" si="63"/>
        <v>0</v>
      </c>
      <c r="K208" s="45">
        <f t="shared" ca="1" si="64"/>
        <v>0</v>
      </c>
      <c r="L208" s="45"/>
      <c r="M208" s="45">
        <f t="shared" ca="1" si="73"/>
        <v>0</v>
      </c>
      <c r="N208" s="257">
        <f t="shared" ca="1" si="65"/>
        <v>0</v>
      </c>
      <c r="O208" s="23"/>
      <c r="P208" s="255">
        <f t="shared" ca="1" si="66"/>
        <v>0</v>
      </c>
      <c r="Q208" s="163">
        <f t="shared" ca="1" si="67"/>
        <v>0</v>
      </c>
      <c r="R208" s="164">
        <f ca="1">NPV(Q207,K208:$K$244) + ($A$13+$A$14+$A$15)/POWER(1+Q207,$A$28-D208+1)</f>
        <v>0</v>
      </c>
      <c r="S208" s="164">
        <f ca="1">NPV(Q208,K208:$K$244) + ($A$13+$A$14+$A$15)/POWER(1+Q208,$A$28-D208+1)</f>
        <v>0</v>
      </c>
      <c r="T208" s="45">
        <f t="shared" ca="1" si="68"/>
        <v>0</v>
      </c>
      <c r="U208" s="45">
        <f t="shared" ca="1" si="74"/>
        <v>0</v>
      </c>
      <c r="V208" s="45">
        <f t="shared" ca="1" si="75"/>
        <v>0</v>
      </c>
      <c r="W208" s="45">
        <f t="shared" ca="1" si="69"/>
        <v>0</v>
      </c>
      <c r="X208" s="25">
        <f t="shared" ca="1" si="58"/>
        <v>0</v>
      </c>
      <c r="Z208" s="28">
        <f t="shared" ca="1" si="76"/>
        <v>0</v>
      </c>
      <c r="AA208" s="233"/>
      <c r="AB208" s="45">
        <f t="shared" ca="1" si="70"/>
        <v>0</v>
      </c>
      <c r="AC208" s="45">
        <f t="shared" ca="1" si="59"/>
        <v>0</v>
      </c>
      <c r="AD208" s="25">
        <f t="shared" ca="1" si="60"/>
        <v>0</v>
      </c>
    </row>
    <row r="209" spans="4:30" x14ac:dyDescent="0.35">
      <c r="D209" s="20">
        <v>205</v>
      </c>
      <c r="E209" s="21">
        <f t="shared" ca="1" si="71"/>
        <v>74876</v>
      </c>
      <c r="F209" s="44">
        <f t="shared" ca="1" si="61"/>
        <v>75240</v>
      </c>
      <c r="G209" s="22" t="s">
        <v>119</v>
      </c>
      <c r="H209" s="44">
        <f t="shared" ca="1" si="72"/>
        <v>74876</v>
      </c>
      <c r="I209" s="45">
        <f t="shared" ca="1" si="62"/>
        <v>0</v>
      </c>
      <c r="J209" s="45">
        <f t="shared" ca="1" si="63"/>
        <v>0</v>
      </c>
      <c r="K209" s="45">
        <f t="shared" ca="1" si="64"/>
        <v>0</v>
      </c>
      <c r="L209" s="45"/>
      <c r="M209" s="45">
        <f t="shared" ca="1" si="73"/>
        <v>0</v>
      </c>
      <c r="N209" s="257">
        <f t="shared" ca="1" si="65"/>
        <v>0</v>
      </c>
      <c r="O209" s="23"/>
      <c r="P209" s="255">
        <f t="shared" ca="1" si="66"/>
        <v>0</v>
      </c>
      <c r="Q209" s="163">
        <f t="shared" ca="1" si="67"/>
        <v>0</v>
      </c>
      <c r="R209" s="164">
        <f ca="1">NPV(Q208,K209:$K$244) + ($A$13+$A$14+$A$15)/POWER(1+Q208,$A$28-D209+1)</f>
        <v>0</v>
      </c>
      <c r="S209" s="164">
        <f ca="1">NPV(Q209,K209:$K$244) + ($A$13+$A$14+$A$15)/POWER(1+Q209,$A$28-D209+1)</f>
        <v>0</v>
      </c>
      <c r="T209" s="45">
        <f t="shared" ca="1" si="68"/>
        <v>0</v>
      </c>
      <c r="U209" s="45">
        <f t="shared" ca="1" si="74"/>
        <v>0</v>
      </c>
      <c r="V209" s="45">
        <f t="shared" ca="1" si="75"/>
        <v>0</v>
      </c>
      <c r="W209" s="45">
        <f t="shared" ca="1" si="69"/>
        <v>0</v>
      </c>
      <c r="X209" s="25">
        <f t="shared" ca="1" si="58"/>
        <v>0</v>
      </c>
      <c r="Z209" s="28">
        <f t="shared" ca="1" si="76"/>
        <v>0</v>
      </c>
      <c r="AA209" s="233"/>
      <c r="AB209" s="45">
        <f t="shared" ca="1" si="70"/>
        <v>0</v>
      </c>
      <c r="AC209" s="45">
        <f t="shared" ca="1" si="59"/>
        <v>0</v>
      </c>
      <c r="AD209" s="25">
        <f t="shared" ca="1" si="60"/>
        <v>0</v>
      </c>
    </row>
    <row r="210" spans="4:30" x14ac:dyDescent="0.35">
      <c r="D210" s="20">
        <v>206</v>
      </c>
      <c r="E210" s="21">
        <f t="shared" ca="1" si="71"/>
        <v>75241</v>
      </c>
      <c r="F210" s="44">
        <f t="shared" ca="1" si="61"/>
        <v>75605</v>
      </c>
      <c r="G210" s="22" t="s">
        <v>119</v>
      </c>
      <c r="H210" s="44">
        <f t="shared" ca="1" si="72"/>
        <v>75241</v>
      </c>
      <c r="I210" s="45">
        <f t="shared" ca="1" si="62"/>
        <v>0</v>
      </c>
      <c r="J210" s="45">
        <f t="shared" ca="1" si="63"/>
        <v>0</v>
      </c>
      <c r="K210" s="45">
        <f t="shared" ca="1" si="64"/>
        <v>0</v>
      </c>
      <c r="L210" s="45"/>
      <c r="M210" s="45">
        <f t="shared" ca="1" si="73"/>
        <v>0</v>
      </c>
      <c r="N210" s="257">
        <f t="shared" ca="1" si="65"/>
        <v>0</v>
      </c>
      <c r="O210" s="23"/>
      <c r="P210" s="255">
        <f t="shared" ca="1" si="66"/>
        <v>0</v>
      </c>
      <c r="Q210" s="163">
        <f t="shared" ca="1" si="67"/>
        <v>0</v>
      </c>
      <c r="R210" s="164">
        <f ca="1">NPV(Q209,K210:$K$244) + ($A$13+$A$14+$A$15)/POWER(1+Q209,$A$28-D210+1)</f>
        <v>0</v>
      </c>
      <c r="S210" s="164">
        <f ca="1">NPV(Q210,K210:$K$244) + ($A$13+$A$14+$A$15)/POWER(1+Q210,$A$28-D210+1)</f>
        <v>0</v>
      </c>
      <c r="T210" s="45">
        <f t="shared" ca="1" si="68"/>
        <v>0</v>
      </c>
      <c r="U210" s="45">
        <f t="shared" ca="1" si="74"/>
        <v>0</v>
      </c>
      <c r="V210" s="45">
        <f t="shared" ca="1" si="75"/>
        <v>0</v>
      </c>
      <c r="W210" s="45">
        <f t="shared" ca="1" si="69"/>
        <v>0</v>
      </c>
      <c r="X210" s="25">
        <f t="shared" ca="1" si="58"/>
        <v>0</v>
      </c>
      <c r="Z210" s="28">
        <f t="shared" ca="1" si="76"/>
        <v>0</v>
      </c>
      <c r="AA210" s="233"/>
      <c r="AB210" s="45">
        <f t="shared" ca="1" si="70"/>
        <v>0</v>
      </c>
      <c r="AC210" s="45">
        <f t="shared" ca="1" si="59"/>
        <v>0</v>
      </c>
      <c r="AD210" s="25">
        <f t="shared" ca="1" si="60"/>
        <v>0</v>
      </c>
    </row>
    <row r="211" spans="4:30" x14ac:dyDescent="0.35">
      <c r="D211" s="20">
        <v>207</v>
      </c>
      <c r="E211" s="21">
        <f t="shared" ca="1" si="71"/>
        <v>75606</v>
      </c>
      <c r="F211" s="44">
        <f t="shared" ca="1" si="61"/>
        <v>75970</v>
      </c>
      <c r="G211" s="22" t="s">
        <v>119</v>
      </c>
      <c r="H211" s="44">
        <f t="shared" ca="1" si="72"/>
        <v>75606</v>
      </c>
      <c r="I211" s="45">
        <f t="shared" ca="1" si="62"/>
        <v>0</v>
      </c>
      <c r="J211" s="45">
        <f t="shared" ca="1" si="63"/>
        <v>0</v>
      </c>
      <c r="K211" s="45">
        <f t="shared" ca="1" si="64"/>
        <v>0</v>
      </c>
      <c r="L211" s="45"/>
      <c r="M211" s="45">
        <f t="shared" ca="1" si="73"/>
        <v>0</v>
      </c>
      <c r="N211" s="257">
        <f t="shared" ca="1" si="65"/>
        <v>0</v>
      </c>
      <c r="O211" s="23"/>
      <c r="P211" s="255">
        <f t="shared" ca="1" si="66"/>
        <v>0</v>
      </c>
      <c r="Q211" s="163">
        <f t="shared" ca="1" si="67"/>
        <v>0</v>
      </c>
      <c r="R211" s="164">
        <f ca="1">NPV(Q210,K211:$K$244) + ($A$13+$A$14+$A$15)/POWER(1+Q210,$A$28-D211+1)</f>
        <v>0</v>
      </c>
      <c r="S211" s="164">
        <f ca="1">NPV(Q211,K211:$K$244) + ($A$13+$A$14+$A$15)/POWER(1+Q211,$A$28-D211+1)</f>
        <v>0</v>
      </c>
      <c r="T211" s="45">
        <f t="shared" ca="1" si="68"/>
        <v>0</v>
      </c>
      <c r="U211" s="45">
        <f t="shared" ca="1" si="74"/>
        <v>0</v>
      </c>
      <c r="V211" s="45">
        <f t="shared" ca="1" si="75"/>
        <v>0</v>
      </c>
      <c r="W211" s="45">
        <f t="shared" ca="1" si="69"/>
        <v>0</v>
      </c>
      <c r="X211" s="25">
        <f t="shared" ca="1" si="58"/>
        <v>0</v>
      </c>
      <c r="Z211" s="28">
        <f t="shared" ca="1" si="76"/>
        <v>0</v>
      </c>
      <c r="AA211" s="233"/>
      <c r="AB211" s="45">
        <f t="shared" ca="1" si="70"/>
        <v>0</v>
      </c>
      <c r="AC211" s="45">
        <f t="shared" ca="1" si="59"/>
        <v>0</v>
      </c>
      <c r="AD211" s="25">
        <f t="shared" ca="1" si="60"/>
        <v>0</v>
      </c>
    </row>
    <row r="212" spans="4:30" x14ac:dyDescent="0.35">
      <c r="D212" s="20">
        <v>208</v>
      </c>
      <c r="E212" s="21">
        <f t="shared" ca="1" si="71"/>
        <v>75971</v>
      </c>
      <c r="F212" s="44">
        <f t="shared" ca="1" si="61"/>
        <v>76336</v>
      </c>
      <c r="G212" s="22" t="s">
        <v>119</v>
      </c>
      <c r="H212" s="44">
        <f t="shared" ca="1" si="72"/>
        <v>75971</v>
      </c>
      <c r="I212" s="45">
        <f t="shared" ca="1" si="62"/>
        <v>0</v>
      </c>
      <c r="J212" s="45">
        <f t="shared" ca="1" si="63"/>
        <v>0</v>
      </c>
      <c r="K212" s="45">
        <f t="shared" ca="1" si="64"/>
        <v>0</v>
      </c>
      <c r="L212" s="45"/>
      <c r="M212" s="45">
        <f t="shared" ca="1" si="73"/>
        <v>0</v>
      </c>
      <c r="N212" s="257">
        <f t="shared" ca="1" si="65"/>
        <v>0</v>
      </c>
      <c r="O212" s="23"/>
      <c r="P212" s="255">
        <f t="shared" ca="1" si="66"/>
        <v>0</v>
      </c>
      <c r="Q212" s="163">
        <f t="shared" ca="1" si="67"/>
        <v>0</v>
      </c>
      <c r="R212" s="164">
        <f ca="1">NPV(Q211,K212:$K$244) + ($A$13+$A$14+$A$15)/POWER(1+Q211,$A$28-D212+1)</f>
        <v>0</v>
      </c>
      <c r="S212" s="164">
        <f ca="1">NPV(Q212,K212:$K$244) + ($A$13+$A$14+$A$15)/POWER(1+Q212,$A$28-D212+1)</f>
        <v>0</v>
      </c>
      <c r="T212" s="45">
        <f t="shared" ca="1" si="68"/>
        <v>0</v>
      </c>
      <c r="U212" s="45">
        <f t="shared" ca="1" si="74"/>
        <v>0</v>
      </c>
      <c r="V212" s="45">
        <f t="shared" ca="1" si="75"/>
        <v>0</v>
      </c>
      <c r="W212" s="45">
        <f t="shared" ca="1" si="69"/>
        <v>0</v>
      </c>
      <c r="X212" s="25">
        <f t="shared" ca="1" si="58"/>
        <v>0</v>
      </c>
      <c r="Z212" s="28">
        <f t="shared" ca="1" si="76"/>
        <v>0</v>
      </c>
      <c r="AA212" s="233"/>
      <c r="AB212" s="45">
        <f t="shared" ca="1" si="70"/>
        <v>0</v>
      </c>
      <c r="AC212" s="45">
        <f t="shared" ca="1" si="59"/>
        <v>0</v>
      </c>
      <c r="AD212" s="25">
        <f t="shared" ca="1" si="60"/>
        <v>0</v>
      </c>
    </row>
    <row r="213" spans="4:30" x14ac:dyDescent="0.35">
      <c r="D213" s="20">
        <v>209</v>
      </c>
      <c r="E213" s="21">
        <f t="shared" ca="1" si="71"/>
        <v>76337</v>
      </c>
      <c r="F213" s="44">
        <f t="shared" ca="1" si="61"/>
        <v>76701</v>
      </c>
      <c r="G213" s="22" t="s">
        <v>119</v>
      </c>
      <c r="H213" s="44">
        <f t="shared" ca="1" si="72"/>
        <v>76337</v>
      </c>
      <c r="I213" s="45">
        <f t="shared" ca="1" si="62"/>
        <v>0</v>
      </c>
      <c r="J213" s="45">
        <f t="shared" ca="1" si="63"/>
        <v>0</v>
      </c>
      <c r="K213" s="45">
        <f t="shared" ca="1" si="64"/>
        <v>0</v>
      </c>
      <c r="L213" s="45"/>
      <c r="M213" s="45">
        <f t="shared" ca="1" si="73"/>
        <v>0</v>
      </c>
      <c r="N213" s="257">
        <f t="shared" ca="1" si="65"/>
        <v>0</v>
      </c>
      <c r="O213" s="23"/>
      <c r="P213" s="255">
        <f t="shared" ca="1" si="66"/>
        <v>0</v>
      </c>
      <c r="Q213" s="163">
        <f t="shared" ca="1" si="67"/>
        <v>0</v>
      </c>
      <c r="R213" s="164">
        <f ca="1">NPV(Q212,K213:$K$244) + ($A$13+$A$14+$A$15)/POWER(1+Q212,$A$28-D213+1)</f>
        <v>0</v>
      </c>
      <c r="S213" s="164">
        <f ca="1">NPV(Q213,K213:$K$244) + ($A$13+$A$14+$A$15)/POWER(1+Q213,$A$28-D213+1)</f>
        <v>0</v>
      </c>
      <c r="T213" s="45">
        <f t="shared" ca="1" si="68"/>
        <v>0</v>
      </c>
      <c r="U213" s="45">
        <f t="shared" ca="1" si="74"/>
        <v>0</v>
      </c>
      <c r="V213" s="45">
        <f t="shared" ca="1" si="75"/>
        <v>0</v>
      </c>
      <c r="W213" s="45">
        <f t="shared" ca="1" si="69"/>
        <v>0</v>
      </c>
      <c r="X213" s="25">
        <f t="shared" ca="1" si="58"/>
        <v>0</v>
      </c>
      <c r="Z213" s="28">
        <f t="shared" ca="1" si="76"/>
        <v>0</v>
      </c>
      <c r="AA213" s="233"/>
      <c r="AB213" s="45">
        <f t="shared" ca="1" si="70"/>
        <v>0</v>
      </c>
      <c r="AC213" s="45">
        <f t="shared" ca="1" si="59"/>
        <v>0</v>
      </c>
      <c r="AD213" s="25">
        <f t="shared" ca="1" si="60"/>
        <v>0</v>
      </c>
    </row>
    <row r="214" spans="4:30" x14ac:dyDescent="0.35">
      <c r="D214" s="20">
        <v>210</v>
      </c>
      <c r="E214" s="21">
        <f t="shared" ca="1" si="71"/>
        <v>76702</v>
      </c>
      <c r="F214" s="44">
        <f t="shared" ca="1" si="61"/>
        <v>77066</v>
      </c>
      <c r="G214" s="22" t="s">
        <v>119</v>
      </c>
      <c r="H214" s="44">
        <f t="shared" ca="1" si="72"/>
        <v>76702</v>
      </c>
      <c r="I214" s="45">
        <f t="shared" ca="1" si="62"/>
        <v>0</v>
      </c>
      <c r="J214" s="45">
        <f t="shared" ca="1" si="63"/>
        <v>0</v>
      </c>
      <c r="K214" s="45">
        <f t="shared" ca="1" si="64"/>
        <v>0</v>
      </c>
      <c r="L214" s="45"/>
      <c r="M214" s="45">
        <f t="shared" ca="1" si="73"/>
        <v>0</v>
      </c>
      <c r="N214" s="257">
        <f t="shared" ca="1" si="65"/>
        <v>0</v>
      </c>
      <c r="O214" s="23"/>
      <c r="P214" s="255">
        <f t="shared" ca="1" si="66"/>
        <v>0</v>
      </c>
      <c r="Q214" s="163">
        <f t="shared" ca="1" si="67"/>
        <v>0</v>
      </c>
      <c r="R214" s="164">
        <f ca="1">NPV(Q213,K214:$K$244) + ($A$13+$A$14+$A$15)/POWER(1+Q213,$A$28-D214+1)</f>
        <v>0</v>
      </c>
      <c r="S214" s="164">
        <f ca="1">NPV(Q214,K214:$K$244) + ($A$13+$A$14+$A$15)/POWER(1+Q214,$A$28-D214+1)</f>
        <v>0</v>
      </c>
      <c r="T214" s="45">
        <f t="shared" ca="1" si="68"/>
        <v>0</v>
      </c>
      <c r="U214" s="45">
        <f t="shared" ca="1" si="74"/>
        <v>0</v>
      </c>
      <c r="V214" s="45">
        <f t="shared" ca="1" si="75"/>
        <v>0</v>
      </c>
      <c r="W214" s="45">
        <f t="shared" ca="1" si="69"/>
        <v>0</v>
      </c>
      <c r="X214" s="25">
        <f t="shared" ca="1" si="58"/>
        <v>0</v>
      </c>
      <c r="Z214" s="28">
        <f t="shared" ca="1" si="76"/>
        <v>0</v>
      </c>
      <c r="AA214" s="233"/>
      <c r="AB214" s="45">
        <f t="shared" ca="1" si="70"/>
        <v>0</v>
      </c>
      <c r="AC214" s="45">
        <f t="shared" ca="1" si="59"/>
        <v>0</v>
      </c>
      <c r="AD214" s="25">
        <f t="shared" ca="1" si="60"/>
        <v>0</v>
      </c>
    </row>
    <row r="215" spans="4:30" x14ac:dyDescent="0.35">
      <c r="D215" s="20">
        <v>211</v>
      </c>
      <c r="E215" s="21">
        <f t="shared" ca="1" si="71"/>
        <v>77067</v>
      </c>
      <c r="F215" s="44">
        <f t="shared" ca="1" si="61"/>
        <v>77431</v>
      </c>
      <c r="G215" s="22" t="s">
        <v>119</v>
      </c>
      <c r="H215" s="44">
        <f t="shared" ca="1" si="72"/>
        <v>77067</v>
      </c>
      <c r="I215" s="45">
        <f t="shared" ca="1" si="62"/>
        <v>0</v>
      </c>
      <c r="J215" s="45">
        <f t="shared" ca="1" si="63"/>
        <v>0</v>
      </c>
      <c r="K215" s="45">
        <f t="shared" ca="1" si="64"/>
        <v>0</v>
      </c>
      <c r="L215" s="45"/>
      <c r="M215" s="45">
        <f t="shared" ca="1" si="73"/>
        <v>0</v>
      </c>
      <c r="N215" s="257">
        <f t="shared" ca="1" si="65"/>
        <v>0</v>
      </c>
      <c r="O215" s="23"/>
      <c r="P215" s="255">
        <f t="shared" ca="1" si="66"/>
        <v>0</v>
      </c>
      <c r="Q215" s="163">
        <f t="shared" ca="1" si="67"/>
        <v>0</v>
      </c>
      <c r="R215" s="164">
        <f ca="1">NPV(Q214,K215:$K$244) + ($A$13+$A$14+$A$15)/POWER(1+Q214,$A$28-D215+1)</f>
        <v>0</v>
      </c>
      <c r="S215" s="164">
        <f ca="1">NPV(Q215,K215:$K$244) + ($A$13+$A$14+$A$15)/POWER(1+Q215,$A$28-D215+1)</f>
        <v>0</v>
      </c>
      <c r="T215" s="45">
        <f t="shared" ca="1" si="68"/>
        <v>0</v>
      </c>
      <c r="U215" s="45">
        <f t="shared" ca="1" si="74"/>
        <v>0</v>
      </c>
      <c r="V215" s="45">
        <f t="shared" ca="1" si="75"/>
        <v>0</v>
      </c>
      <c r="W215" s="45">
        <f t="shared" ca="1" si="69"/>
        <v>0</v>
      </c>
      <c r="X215" s="25">
        <f t="shared" ca="1" si="58"/>
        <v>0</v>
      </c>
      <c r="Z215" s="28">
        <f t="shared" ca="1" si="76"/>
        <v>0</v>
      </c>
      <c r="AA215" s="233"/>
      <c r="AB215" s="45">
        <f t="shared" ca="1" si="70"/>
        <v>0</v>
      </c>
      <c r="AC215" s="45">
        <f t="shared" ca="1" si="59"/>
        <v>0</v>
      </c>
      <c r="AD215" s="25">
        <f t="shared" ca="1" si="60"/>
        <v>0</v>
      </c>
    </row>
    <row r="216" spans="4:30" x14ac:dyDescent="0.35">
      <c r="D216" s="20">
        <v>212</v>
      </c>
      <c r="E216" s="21">
        <f t="shared" ca="1" si="71"/>
        <v>77432</v>
      </c>
      <c r="F216" s="44">
        <f t="shared" ca="1" si="61"/>
        <v>77797</v>
      </c>
      <c r="G216" s="22" t="s">
        <v>119</v>
      </c>
      <c r="H216" s="44">
        <f t="shared" ca="1" si="72"/>
        <v>77432</v>
      </c>
      <c r="I216" s="45">
        <f t="shared" ca="1" si="62"/>
        <v>0</v>
      </c>
      <c r="J216" s="45">
        <f t="shared" ca="1" si="63"/>
        <v>0</v>
      </c>
      <c r="K216" s="45">
        <f t="shared" ca="1" si="64"/>
        <v>0</v>
      </c>
      <c r="L216" s="45"/>
      <c r="M216" s="45">
        <f t="shared" ca="1" si="73"/>
        <v>0</v>
      </c>
      <c r="N216" s="257">
        <f t="shared" ca="1" si="65"/>
        <v>0</v>
      </c>
      <c r="O216" s="23"/>
      <c r="P216" s="255">
        <f t="shared" ca="1" si="66"/>
        <v>0</v>
      </c>
      <c r="Q216" s="163">
        <f t="shared" ca="1" si="67"/>
        <v>0</v>
      </c>
      <c r="R216" s="164">
        <f ca="1">NPV(Q215,K216:$K$244) + ($A$13+$A$14+$A$15)/POWER(1+Q215,$A$28-D216+1)</f>
        <v>0</v>
      </c>
      <c r="S216" s="164">
        <f ca="1">NPV(Q216,K216:$K$244) + ($A$13+$A$14+$A$15)/POWER(1+Q216,$A$28-D216+1)</f>
        <v>0</v>
      </c>
      <c r="T216" s="45">
        <f t="shared" ca="1" si="68"/>
        <v>0</v>
      </c>
      <c r="U216" s="45">
        <f t="shared" ca="1" si="74"/>
        <v>0</v>
      </c>
      <c r="V216" s="45">
        <f t="shared" ca="1" si="75"/>
        <v>0</v>
      </c>
      <c r="W216" s="45">
        <f t="shared" ca="1" si="69"/>
        <v>0</v>
      </c>
      <c r="X216" s="25">
        <f t="shared" ca="1" si="58"/>
        <v>0</v>
      </c>
      <c r="Z216" s="28">
        <f t="shared" ca="1" si="76"/>
        <v>0</v>
      </c>
      <c r="AA216" s="233"/>
      <c r="AB216" s="45">
        <f t="shared" ca="1" si="70"/>
        <v>0</v>
      </c>
      <c r="AC216" s="45">
        <f t="shared" ca="1" si="59"/>
        <v>0</v>
      </c>
      <c r="AD216" s="25">
        <f t="shared" ca="1" si="60"/>
        <v>0</v>
      </c>
    </row>
    <row r="217" spans="4:30" x14ac:dyDescent="0.35">
      <c r="D217" s="20">
        <v>213</v>
      </c>
      <c r="E217" s="21">
        <f t="shared" ca="1" si="71"/>
        <v>77798</v>
      </c>
      <c r="F217" s="44">
        <f t="shared" ca="1" si="61"/>
        <v>78162</v>
      </c>
      <c r="G217" s="22" t="s">
        <v>119</v>
      </c>
      <c r="H217" s="44">
        <f t="shared" ca="1" si="72"/>
        <v>77798</v>
      </c>
      <c r="I217" s="45">
        <f t="shared" ca="1" si="62"/>
        <v>0</v>
      </c>
      <c r="J217" s="45">
        <f t="shared" ca="1" si="63"/>
        <v>0</v>
      </c>
      <c r="K217" s="45">
        <f t="shared" ca="1" si="64"/>
        <v>0</v>
      </c>
      <c r="L217" s="45"/>
      <c r="M217" s="45">
        <f t="shared" ca="1" si="73"/>
        <v>0</v>
      </c>
      <c r="N217" s="257">
        <f t="shared" ca="1" si="65"/>
        <v>0</v>
      </c>
      <c r="O217" s="23"/>
      <c r="P217" s="255">
        <f t="shared" ca="1" si="66"/>
        <v>0</v>
      </c>
      <c r="Q217" s="163">
        <f t="shared" ca="1" si="67"/>
        <v>0</v>
      </c>
      <c r="R217" s="164">
        <f ca="1">NPV(Q216,K217:$K$244) + ($A$13+$A$14+$A$15)/POWER(1+Q216,$A$28-D217+1)</f>
        <v>0</v>
      </c>
      <c r="S217" s="164">
        <f ca="1">NPV(Q217,K217:$K$244) + ($A$13+$A$14+$A$15)/POWER(1+Q217,$A$28-D217+1)</f>
        <v>0</v>
      </c>
      <c r="T217" s="45">
        <f t="shared" ca="1" si="68"/>
        <v>0</v>
      </c>
      <c r="U217" s="45">
        <f t="shared" ca="1" si="74"/>
        <v>0</v>
      </c>
      <c r="V217" s="45">
        <f t="shared" ca="1" si="75"/>
        <v>0</v>
      </c>
      <c r="W217" s="45">
        <f t="shared" ca="1" si="69"/>
        <v>0</v>
      </c>
      <c r="X217" s="25">
        <f t="shared" ca="1" si="58"/>
        <v>0</v>
      </c>
      <c r="Z217" s="28">
        <f t="shared" ca="1" si="76"/>
        <v>0</v>
      </c>
      <c r="AA217" s="233"/>
      <c r="AB217" s="45">
        <f t="shared" ca="1" si="70"/>
        <v>0</v>
      </c>
      <c r="AC217" s="45">
        <f t="shared" ca="1" si="59"/>
        <v>0</v>
      </c>
      <c r="AD217" s="25">
        <f t="shared" ca="1" si="60"/>
        <v>0</v>
      </c>
    </row>
    <row r="218" spans="4:30" x14ac:dyDescent="0.35">
      <c r="D218" s="20">
        <v>214</v>
      </c>
      <c r="E218" s="21">
        <f t="shared" ca="1" si="71"/>
        <v>78163</v>
      </c>
      <c r="F218" s="44">
        <f t="shared" ca="1" si="61"/>
        <v>78527</v>
      </c>
      <c r="G218" s="22" t="s">
        <v>119</v>
      </c>
      <c r="H218" s="44">
        <f t="shared" ca="1" si="72"/>
        <v>78163</v>
      </c>
      <c r="I218" s="45">
        <f t="shared" ca="1" si="62"/>
        <v>0</v>
      </c>
      <c r="J218" s="45">
        <f t="shared" ca="1" si="63"/>
        <v>0</v>
      </c>
      <c r="K218" s="45">
        <f t="shared" ca="1" si="64"/>
        <v>0</v>
      </c>
      <c r="L218" s="45"/>
      <c r="M218" s="45">
        <f t="shared" ca="1" si="73"/>
        <v>0</v>
      </c>
      <c r="N218" s="257">
        <f t="shared" ca="1" si="65"/>
        <v>0</v>
      </c>
      <c r="O218" s="23"/>
      <c r="P218" s="255">
        <f t="shared" ca="1" si="66"/>
        <v>0</v>
      </c>
      <c r="Q218" s="163">
        <f t="shared" ca="1" si="67"/>
        <v>0</v>
      </c>
      <c r="R218" s="164">
        <f ca="1">NPV(Q217,K218:$K$244) + ($A$13+$A$14+$A$15)/POWER(1+Q217,$A$28-D218+1)</f>
        <v>0</v>
      </c>
      <c r="S218" s="164">
        <f ca="1">NPV(Q218,K218:$K$244) + ($A$13+$A$14+$A$15)/POWER(1+Q218,$A$28-D218+1)</f>
        <v>0</v>
      </c>
      <c r="T218" s="45">
        <f t="shared" ca="1" si="68"/>
        <v>0</v>
      </c>
      <c r="U218" s="45">
        <f t="shared" ca="1" si="74"/>
        <v>0</v>
      </c>
      <c r="V218" s="45">
        <f t="shared" ca="1" si="75"/>
        <v>0</v>
      </c>
      <c r="W218" s="45">
        <f t="shared" ca="1" si="69"/>
        <v>0</v>
      </c>
      <c r="X218" s="25">
        <f t="shared" ca="1" si="58"/>
        <v>0</v>
      </c>
      <c r="Z218" s="28">
        <f t="shared" ca="1" si="76"/>
        <v>0</v>
      </c>
      <c r="AA218" s="233"/>
      <c r="AB218" s="45">
        <f t="shared" ca="1" si="70"/>
        <v>0</v>
      </c>
      <c r="AC218" s="45">
        <f t="shared" ca="1" si="59"/>
        <v>0</v>
      </c>
      <c r="AD218" s="25">
        <f t="shared" ca="1" si="60"/>
        <v>0</v>
      </c>
    </row>
    <row r="219" spans="4:30" x14ac:dyDescent="0.35">
      <c r="D219" s="20">
        <v>215</v>
      </c>
      <c r="E219" s="21">
        <f t="shared" ca="1" si="71"/>
        <v>78528</v>
      </c>
      <c r="F219" s="44">
        <f t="shared" ca="1" si="61"/>
        <v>78892</v>
      </c>
      <c r="G219" s="22" t="s">
        <v>119</v>
      </c>
      <c r="H219" s="44">
        <f t="shared" ca="1" si="72"/>
        <v>78528</v>
      </c>
      <c r="I219" s="45">
        <f t="shared" ca="1" si="62"/>
        <v>0</v>
      </c>
      <c r="J219" s="45">
        <f t="shared" ca="1" si="63"/>
        <v>0</v>
      </c>
      <c r="K219" s="45">
        <f t="shared" ca="1" si="64"/>
        <v>0</v>
      </c>
      <c r="L219" s="45"/>
      <c r="M219" s="45">
        <f t="shared" ca="1" si="73"/>
        <v>0</v>
      </c>
      <c r="N219" s="257">
        <f t="shared" ca="1" si="65"/>
        <v>0</v>
      </c>
      <c r="O219" s="23"/>
      <c r="P219" s="255">
        <f t="shared" ca="1" si="66"/>
        <v>0</v>
      </c>
      <c r="Q219" s="163">
        <f t="shared" ca="1" si="67"/>
        <v>0</v>
      </c>
      <c r="R219" s="164">
        <f ca="1">NPV(Q218,K219:$K$244) + ($A$13+$A$14+$A$15)/POWER(1+Q218,$A$28-D219+1)</f>
        <v>0</v>
      </c>
      <c r="S219" s="164">
        <f ca="1">NPV(Q219,K219:$K$244) + ($A$13+$A$14+$A$15)/POWER(1+Q219,$A$28-D219+1)</f>
        <v>0</v>
      </c>
      <c r="T219" s="45">
        <f t="shared" ca="1" si="68"/>
        <v>0</v>
      </c>
      <c r="U219" s="45">
        <f t="shared" ca="1" si="74"/>
        <v>0</v>
      </c>
      <c r="V219" s="45">
        <f t="shared" ca="1" si="75"/>
        <v>0</v>
      </c>
      <c r="W219" s="45">
        <f t="shared" ca="1" si="69"/>
        <v>0</v>
      </c>
      <c r="X219" s="25">
        <f t="shared" ca="1" si="58"/>
        <v>0</v>
      </c>
      <c r="Z219" s="28">
        <f t="shared" ca="1" si="76"/>
        <v>0</v>
      </c>
      <c r="AA219" s="233"/>
      <c r="AB219" s="45">
        <f t="shared" ca="1" si="70"/>
        <v>0</v>
      </c>
      <c r="AC219" s="45">
        <f t="shared" ca="1" si="59"/>
        <v>0</v>
      </c>
      <c r="AD219" s="25">
        <f t="shared" ca="1" si="60"/>
        <v>0</v>
      </c>
    </row>
    <row r="220" spans="4:30" x14ac:dyDescent="0.35">
      <c r="D220" s="20">
        <v>216</v>
      </c>
      <c r="E220" s="21">
        <f t="shared" ca="1" si="71"/>
        <v>78893</v>
      </c>
      <c r="F220" s="44">
        <f t="shared" ca="1" si="61"/>
        <v>79258</v>
      </c>
      <c r="G220" s="22" t="s">
        <v>119</v>
      </c>
      <c r="H220" s="44">
        <f t="shared" ca="1" si="72"/>
        <v>78893</v>
      </c>
      <c r="I220" s="45">
        <f t="shared" ca="1" si="62"/>
        <v>0</v>
      </c>
      <c r="J220" s="45">
        <f t="shared" ca="1" si="63"/>
        <v>0</v>
      </c>
      <c r="K220" s="45">
        <f t="shared" ca="1" si="64"/>
        <v>0</v>
      </c>
      <c r="L220" s="45"/>
      <c r="M220" s="45">
        <f t="shared" ca="1" si="73"/>
        <v>0</v>
      </c>
      <c r="N220" s="257">
        <f t="shared" ca="1" si="65"/>
        <v>0</v>
      </c>
      <c r="O220" s="23"/>
      <c r="P220" s="255">
        <f t="shared" ca="1" si="66"/>
        <v>0</v>
      </c>
      <c r="Q220" s="163">
        <f t="shared" ca="1" si="67"/>
        <v>0</v>
      </c>
      <c r="R220" s="164">
        <f ca="1">NPV(Q219,K220:$K$244) + ($A$13+$A$14+$A$15)/POWER(1+Q219,$A$28-D220+1)</f>
        <v>0</v>
      </c>
      <c r="S220" s="164">
        <f ca="1">NPV(Q220,K220:$K$244) + ($A$13+$A$14+$A$15)/POWER(1+Q220,$A$28-D220+1)</f>
        <v>0</v>
      </c>
      <c r="T220" s="45">
        <f t="shared" ca="1" si="68"/>
        <v>0</v>
      </c>
      <c r="U220" s="45">
        <f t="shared" ca="1" si="74"/>
        <v>0</v>
      </c>
      <c r="V220" s="45">
        <f t="shared" ca="1" si="75"/>
        <v>0</v>
      </c>
      <c r="W220" s="45">
        <f t="shared" ca="1" si="69"/>
        <v>0</v>
      </c>
      <c r="X220" s="25">
        <f t="shared" ca="1" si="58"/>
        <v>0</v>
      </c>
      <c r="Z220" s="28">
        <f t="shared" ca="1" si="76"/>
        <v>0</v>
      </c>
      <c r="AA220" s="233"/>
      <c r="AB220" s="45">
        <f t="shared" ca="1" si="70"/>
        <v>0</v>
      </c>
      <c r="AC220" s="45">
        <f t="shared" ca="1" si="59"/>
        <v>0</v>
      </c>
      <c r="AD220" s="25">
        <f t="shared" ca="1" si="60"/>
        <v>0</v>
      </c>
    </row>
    <row r="221" spans="4:30" x14ac:dyDescent="0.35">
      <c r="D221" s="20">
        <v>217</v>
      </c>
      <c r="E221" s="21">
        <f t="shared" ca="1" si="71"/>
        <v>79259</v>
      </c>
      <c r="F221" s="44">
        <f t="shared" ca="1" si="61"/>
        <v>79623</v>
      </c>
      <c r="G221" s="22" t="s">
        <v>119</v>
      </c>
      <c r="H221" s="44">
        <f t="shared" ca="1" si="72"/>
        <v>79259</v>
      </c>
      <c r="I221" s="45">
        <f t="shared" ca="1" si="62"/>
        <v>0</v>
      </c>
      <c r="J221" s="45">
        <f t="shared" ca="1" si="63"/>
        <v>0</v>
      </c>
      <c r="K221" s="45">
        <f t="shared" ca="1" si="64"/>
        <v>0</v>
      </c>
      <c r="L221" s="45"/>
      <c r="M221" s="45">
        <f t="shared" ca="1" si="73"/>
        <v>0</v>
      </c>
      <c r="N221" s="257">
        <f t="shared" ca="1" si="65"/>
        <v>0</v>
      </c>
      <c r="O221" s="23"/>
      <c r="P221" s="255">
        <f t="shared" ca="1" si="66"/>
        <v>0</v>
      </c>
      <c r="Q221" s="163">
        <f t="shared" ca="1" si="67"/>
        <v>0</v>
      </c>
      <c r="R221" s="164">
        <f ca="1">NPV(Q220,K221:$K$244) + ($A$13+$A$14+$A$15)/POWER(1+Q220,$A$28-D221+1)</f>
        <v>0</v>
      </c>
      <c r="S221" s="164">
        <f ca="1">NPV(Q221,K221:$K$244) + ($A$13+$A$14+$A$15)/POWER(1+Q221,$A$28-D221+1)</f>
        <v>0</v>
      </c>
      <c r="T221" s="45">
        <f t="shared" ca="1" si="68"/>
        <v>0</v>
      </c>
      <c r="U221" s="45">
        <f t="shared" ca="1" si="74"/>
        <v>0</v>
      </c>
      <c r="V221" s="45">
        <f t="shared" ca="1" si="75"/>
        <v>0</v>
      </c>
      <c r="W221" s="45">
        <f t="shared" ca="1" si="69"/>
        <v>0</v>
      </c>
      <c r="X221" s="25">
        <f t="shared" ca="1" si="58"/>
        <v>0</v>
      </c>
      <c r="Z221" s="28">
        <f t="shared" ca="1" si="76"/>
        <v>0</v>
      </c>
      <c r="AA221" s="233"/>
      <c r="AB221" s="45">
        <f t="shared" ca="1" si="70"/>
        <v>0</v>
      </c>
      <c r="AC221" s="45">
        <f t="shared" ca="1" si="59"/>
        <v>0</v>
      </c>
      <c r="AD221" s="25">
        <f t="shared" ca="1" si="60"/>
        <v>0</v>
      </c>
    </row>
    <row r="222" spans="4:30" x14ac:dyDescent="0.35">
      <c r="D222" s="20">
        <v>218</v>
      </c>
      <c r="E222" s="21">
        <f t="shared" ca="1" si="71"/>
        <v>79624</v>
      </c>
      <c r="F222" s="44">
        <f t="shared" ca="1" si="61"/>
        <v>79988</v>
      </c>
      <c r="G222" s="22" t="s">
        <v>119</v>
      </c>
      <c r="H222" s="44">
        <f t="shared" ca="1" si="72"/>
        <v>79624</v>
      </c>
      <c r="I222" s="45">
        <f t="shared" ca="1" si="62"/>
        <v>0</v>
      </c>
      <c r="J222" s="45">
        <f t="shared" ca="1" si="63"/>
        <v>0</v>
      </c>
      <c r="K222" s="45">
        <f t="shared" ca="1" si="64"/>
        <v>0</v>
      </c>
      <c r="L222" s="45"/>
      <c r="M222" s="45">
        <f t="shared" ca="1" si="73"/>
        <v>0</v>
      </c>
      <c r="N222" s="257">
        <f t="shared" ca="1" si="65"/>
        <v>0</v>
      </c>
      <c r="O222" s="23"/>
      <c r="P222" s="255">
        <f t="shared" ca="1" si="66"/>
        <v>0</v>
      </c>
      <c r="Q222" s="163">
        <f t="shared" ca="1" si="67"/>
        <v>0</v>
      </c>
      <c r="R222" s="164">
        <f ca="1">NPV(Q221,K222:$K$244) + ($A$13+$A$14+$A$15)/POWER(1+Q221,$A$28-D222+1)</f>
        <v>0</v>
      </c>
      <c r="S222" s="164">
        <f ca="1">NPV(Q222,K222:$K$244) + ($A$13+$A$14+$A$15)/POWER(1+Q222,$A$28-D222+1)</f>
        <v>0</v>
      </c>
      <c r="T222" s="45">
        <f t="shared" ca="1" si="68"/>
        <v>0</v>
      </c>
      <c r="U222" s="45">
        <f t="shared" ca="1" si="74"/>
        <v>0</v>
      </c>
      <c r="V222" s="45">
        <f t="shared" ca="1" si="75"/>
        <v>0</v>
      </c>
      <c r="W222" s="45">
        <f t="shared" ca="1" si="69"/>
        <v>0</v>
      </c>
      <c r="X222" s="25">
        <f t="shared" ca="1" si="58"/>
        <v>0</v>
      </c>
      <c r="Z222" s="28">
        <f t="shared" ca="1" si="76"/>
        <v>0</v>
      </c>
      <c r="AA222" s="233"/>
      <c r="AB222" s="45">
        <f t="shared" ca="1" si="70"/>
        <v>0</v>
      </c>
      <c r="AC222" s="45">
        <f t="shared" ca="1" si="59"/>
        <v>0</v>
      </c>
      <c r="AD222" s="25">
        <f t="shared" ca="1" si="60"/>
        <v>0</v>
      </c>
    </row>
    <row r="223" spans="4:30" x14ac:dyDescent="0.35">
      <c r="D223" s="20">
        <v>219</v>
      </c>
      <c r="E223" s="21">
        <f t="shared" ca="1" si="71"/>
        <v>79989</v>
      </c>
      <c r="F223" s="44">
        <f t="shared" ca="1" si="61"/>
        <v>80353</v>
      </c>
      <c r="G223" s="22" t="s">
        <v>119</v>
      </c>
      <c r="H223" s="44">
        <f t="shared" ca="1" si="72"/>
        <v>79989</v>
      </c>
      <c r="I223" s="45">
        <f t="shared" ca="1" si="62"/>
        <v>0</v>
      </c>
      <c r="J223" s="45">
        <f t="shared" ca="1" si="63"/>
        <v>0</v>
      </c>
      <c r="K223" s="45">
        <f t="shared" ca="1" si="64"/>
        <v>0</v>
      </c>
      <c r="L223" s="45"/>
      <c r="M223" s="45">
        <f t="shared" ca="1" si="73"/>
        <v>0</v>
      </c>
      <c r="N223" s="257">
        <f t="shared" ca="1" si="65"/>
        <v>0</v>
      </c>
      <c r="O223" s="23"/>
      <c r="P223" s="255">
        <f t="shared" ca="1" si="66"/>
        <v>0</v>
      </c>
      <c r="Q223" s="163">
        <f t="shared" ca="1" si="67"/>
        <v>0</v>
      </c>
      <c r="R223" s="164">
        <f ca="1">NPV(Q222,K223:$K$244) + ($A$13+$A$14+$A$15)/POWER(1+Q222,$A$28-D223+1)</f>
        <v>0</v>
      </c>
      <c r="S223" s="164">
        <f ca="1">NPV(Q223,K223:$K$244) + ($A$13+$A$14+$A$15)/POWER(1+Q223,$A$28-D223+1)</f>
        <v>0</v>
      </c>
      <c r="T223" s="45">
        <f t="shared" ca="1" si="68"/>
        <v>0</v>
      </c>
      <c r="U223" s="45">
        <f t="shared" ca="1" si="74"/>
        <v>0</v>
      </c>
      <c r="V223" s="45">
        <f t="shared" ca="1" si="75"/>
        <v>0</v>
      </c>
      <c r="W223" s="45">
        <f t="shared" ca="1" si="69"/>
        <v>0</v>
      </c>
      <c r="X223" s="25">
        <f t="shared" ca="1" si="58"/>
        <v>0</v>
      </c>
      <c r="Z223" s="28">
        <f t="shared" ca="1" si="76"/>
        <v>0</v>
      </c>
      <c r="AA223" s="233"/>
      <c r="AB223" s="45">
        <f t="shared" ca="1" si="70"/>
        <v>0</v>
      </c>
      <c r="AC223" s="45">
        <f t="shared" ca="1" si="59"/>
        <v>0</v>
      </c>
      <c r="AD223" s="25">
        <f t="shared" ca="1" si="60"/>
        <v>0</v>
      </c>
    </row>
    <row r="224" spans="4:30" x14ac:dyDescent="0.35">
      <c r="D224" s="20">
        <v>220</v>
      </c>
      <c r="E224" s="21">
        <f t="shared" ca="1" si="71"/>
        <v>80354</v>
      </c>
      <c r="F224" s="44">
        <f t="shared" ca="1" si="61"/>
        <v>80719</v>
      </c>
      <c r="G224" s="22" t="s">
        <v>119</v>
      </c>
      <c r="H224" s="44">
        <f t="shared" ca="1" si="72"/>
        <v>80354</v>
      </c>
      <c r="I224" s="45">
        <f t="shared" ca="1" si="62"/>
        <v>0</v>
      </c>
      <c r="J224" s="45">
        <f t="shared" ca="1" si="63"/>
        <v>0</v>
      </c>
      <c r="K224" s="45">
        <f t="shared" ca="1" si="64"/>
        <v>0</v>
      </c>
      <c r="L224" s="45"/>
      <c r="M224" s="45">
        <f t="shared" ca="1" si="73"/>
        <v>0</v>
      </c>
      <c r="N224" s="257">
        <f t="shared" ca="1" si="65"/>
        <v>0</v>
      </c>
      <c r="O224" s="23"/>
      <c r="P224" s="255">
        <f t="shared" ca="1" si="66"/>
        <v>0</v>
      </c>
      <c r="Q224" s="163">
        <f t="shared" ca="1" si="67"/>
        <v>0</v>
      </c>
      <c r="R224" s="164">
        <f ca="1">NPV(Q223,K224:$K$244) + ($A$13+$A$14+$A$15)/POWER(1+Q223,$A$28-D224+1)</f>
        <v>0</v>
      </c>
      <c r="S224" s="164">
        <f ca="1">NPV(Q224,K224:$K$244) + ($A$13+$A$14+$A$15)/POWER(1+Q224,$A$28-D224+1)</f>
        <v>0</v>
      </c>
      <c r="T224" s="45">
        <f t="shared" ca="1" si="68"/>
        <v>0</v>
      </c>
      <c r="U224" s="45">
        <f t="shared" ca="1" si="74"/>
        <v>0</v>
      </c>
      <c r="V224" s="45">
        <f t="shared" ca="1" si="75"/>
        <v>0</v>
      </c>
      <c r="W224" s="45">
        <f t="shared" ca="1" si="69"/>
        <v>0</v>
      </c>
      <c r="X224" s="25">
        <f t="shared" ca="1" si="58"/>
        <v>0</v>
      </c>
      <c r="Z224" s="28">
        <f t="shared" ca="1" si="76"/>
        <v>0</v>
      </c>
      <c r="AA224" s="233"/>
      <c r="AB224" s="45">
        <f t="shared" ca="1" si="70"/>
        <v>0</v>
      </c>
      <c r="AC224" s="45">
        <f t="shared" ca="1" si="59"/>
        <v>0</v>
      </c>
      <c r="AD224" s="25">
        <f t="shared" ca="1" si="60"/>
        <v>0</v>
      </c>
    </row>
    <row r="225" spans="4:30" x14ac:dyDescent="0.35">
      <c r="D225" s="20">
        <v>221</v>
      </c>
      <c r="E225" s="21">
        <f t="shared" ca="1" si="71"/>
        <v>80720</v>
      </c>
      <c r="F225" s="44">
        <f t="shared" ca="1" si="61"/>
        <v>81084</v>
      </c>
      <c r="G225" s="22" t="s">
        <v>119</v>
      </c>
      <c r="H225" s="44">
        <f t="shared" ca="1" si="72"/>
        <v>80720</v>
      </c>
      <c r="I225" s="45">
        <f t="shared" ca="1" si="62"/>
        <v>0</v>
      </c>
      <c r="J225" s="45">
        <f t="shared" ca="1" si="63"/>
        <v>0</v>
      </c>
      <c r="K225" s="45">
        <f t="shared" ca="1" si="64"/>
        <v>0</v>
      </c>
      <c r="L225" s="45"/>
      <c r="M225" s="45">
        <f t="shared" ca="1" si="73"/>
        <v>0</v>
      </c>
      <c r="N225" s="257">
        <f t="shared" ca="1" si="65"/>
        <v>0</v>
      </c>
      <c r="O225" s="23"/>
      <c r="P225" s="255">
        <f t="shared" ca="1" si="66"/>
        <v>0</v>
      </c>
      <c r="Q225" s="163">
        <f t="shared" ca="1" si="67"/>
        <v>0</v>
      </c>
      <c r="R225" s="164">
        <f ca="1">NPV(Q224,K225:$K$244) + ($A$13+$A$14+$A$15)/POWER(1+Q224,$A$28-D225+1)</f>
        <v>0</v>
      </c>
      <c r="S225" s="164">
        <f ca="1">NPV(Q225,K225:$K$244) + ($A$13+$A$14+$A$15)/POWER(1+Q225,$A$28-D225+1)</f>
        <v>0</v>
      </c>
      <c r="T225" s="45">
        <f t="shared" ca="1" si="68"/>
        <v>0</v>
      </c>
      <c r="U225" s="45">
        <f t="shared" ca="1" si="74"/>
        <v>0</v>
      </c>
      <c r="V225" s="45">
        <f t="shared" ca="1" si="75"/>
        <v>0</v>
      </c>
      <c r="W225" s="45">
        <f t="shared" ca="1" si="69"/>
        <v>0</v>
      </c>
      <c r="X225" s="25">
        <f t="shared" ca="1" si="58"/>
        <v>0</v>
      </c>
      <c r="Z225" s="28">
        <f t="shared" ca="1" si="76"/>
        <v>0</v>
      </c>
      <c r="AA225" s="233"/>
      <c r="AB225" s="45">
        <f t="shared" ca="1" si="70"/>
        <v>0</v>
      </c>
      <c r="AC225" s="45">
        <f t="shared" ca="1" si="59"/>
        <v>0</v>
      </c>
      <c r="AD225" s="25">
        <f t="shared" ca="1" si="60"/>
        <v>0</v>
      </c>
    </row>
    <row r="226" spans="4:30" x14ac:dyDescent="0.35">
      <c r="D226" s="20">
        <v>222</v>
      </c>
      <c r="E226" s="21">
        <f t="shared" ca="1" si="71"/>
        <v>81085</v>
      </c>
      <c r="F226" s="44">
        <f t="shared" ca="1" si="61"/>
        <v>81449</v>
      </c>
      <c r="G226" s="22" t="s">
        <v>119</v>
      </c>
      <c r="H226" s="44">
        <f t="shared" ca="1" si="72"/>
        <v>81085</v>
      </c>
      <c r="I226" s="45">
        <f t="shared" ca="1" si="62"/>
        <v>0</v>
      </c>
      <c r="J226" s="45">
        <f t="shared" ca="1" si="63"/>
        <v>0</v>
      </c>
      <c r="K226" s="45">
        <f t="shared" ca="1" si="64"/>
        <v>0</v>
      </c>
      <c r="L226" s="45"/>
      <c r="M226" s="45">
        <f t="shared" ca="1" si="73"/>
        <v>0</v>
      </c>
      <c r="N226" s="257">
        <f t="shared" ca="1" si="65"/>
        <v>0</v>
      </c>
      <c r="O226" s="23"/>
      <c r="P226" s="255">
        <f t="shared" ca="1" si="66"/>
        <v>0</v>
      </c>
      <c r="Q226" s="163">
        <f t="shared" ca="1" si="67"/>
        <v>0</v>
      </c>
      <c r="R226" s="164">
        <f ca="1">NPV(Q225,K226:$K$244) + ($A$13+$A$14+$A$15)/POWER(1+Q225,$A$28-D226+1)</f>
        <v>0</v>
      </c>
      <c r="S226" s="164">
        <f ca="1">NPV(Q226,K226:$K$244) + ($A$13+$A$14+$A$15)/POWER(1+Q226,$A$28-D226+1)</f>
        <v>0</v>
      </c>
      <c r="T226" s="45">
        <f t="shared" ca="1" si="68"/>
        <v>0</v>
      </c>
      <c r="U226" s="45">
        <f t="shared" ca="1" si="74"/>
        <v>0</v>
      </c>
      <c r="V226" s="45">
        <f t="shared" ca="1" si="75"/>
        <v>0</v>
      </c>
      <c r="W226" s="45">
        <f t="shared" ca="1" si="69"/>
        <v>0</v>
      </c>
      <c r="X226" s="25">
        <f t="shared" ca="1" si="58"/>
        <v>0</v>
      </c>
      <c r="Z226" s="28">
        <f t="shared" ca="1" si="76"/>
        <v>0</v>
      </c>
      <c r="AA226" s="233"/>
      <c r="AB226" s="45">
        <f t="shared" ca="1" si="70"/>
        <v>0</v>
      </c>
      <c r="AC226" s="45">
        <f t="shared" ca="1" si="59"/>
        <v>0</v>
      </c>
      <c r="AD226" s="25">
        <f t="shared" ca="1" si="60"/>
        <v>0</v>
      </c>
    </row>
    <row r="227" spans="4:30" x14ac:dyDescent="0.35">
      <c r="D227" s="20">
        <v>223</v>
      </c>
      <c r="E227" s="21">
        <f t="shared" ca="1" si="71"/>
        <v>81450</v>
      </c>
      <c r="F227" s="44">
        <f t="shared" ca="1" si="61"/>
        <v>81814</v>
      </c>
      <c r="G227" s="22" t="s">
        <v>119</v>
      </c>
      <c r="H227" s="44">
        <f t="shared" ca="1" si="72"/>
        <v>81450</v>
      </c>
      <c r="I227" s="45">
        <f t="shared" ca="1" si="62"/>
        <v>0</v>
      </c>
      <c r="J227" s="45">
        <f t="shared" ca="1" si="63"/>
        <v>0</v>
      </c>
      <c r="K227" s="45">
        <f t="shared" ca="1" si="64"/>
        <v>0</v>
      </c>
      <c r="L227" s="45"/>
      <c r="M227" s="45">
        <f t="shared" ca="1" si="73"/>
        <v>0</v>
      </c>
      <c r="N227" s="257">
        <f t="shared" ca="1" si="65"/>
        <v>0</v>
      </c>
      <c r="O227" s="23"/>
      <c r="P227" s="255">
        <f t="shared" ca="1" si="66"/>
        <v>0</v>
      </c>
      <c r="Q227" s="163">
        <f t="shared" ca="1" si="67"/>
        <v>0</v>
      </c>
      <c r="R227" s="164">
        <f ca="1">NPV(Q226,K227:$K$244) + ($A$13+$A$14+$A$15)/POWER(1+Q226,$A$28-D227+1)</f>
        <v>0</v>
      </c>
      <c r="S227" s="164">
        <f ca="1">NPV(Q227,K227:$K$244) + ($A$13+$A$14+$A$15)/POWER(1+Q227,$A$28-D227+1)</f>
        <v>0</v>
      </c>
      <c r="T227" s="45">
        <f t="shared" ca="1" si="68"/>
        <v>0</v>
      </c>
      <c r="U227" s="45">
        <f t="shared" ca="1" si="74"/>
        <v>0</v>
      </c>
      <c r="V227" s="45">
        <f t="shared" ca="1" si="75"/>
        <v>0</v>
      </c>
      <c r="W227" s="45">
        <f t="shared" ca="1" si="69"/>
        <v>0</v>
      </c>
      <c r="X227" s="25">
        <f t="shared" ca="1" si="58"/>
        <v>0</v>
      </c>
      <c r="Z227" s="28">
        <f t="shared" ca="1" si="76"/>
        <v>0</v>
      </c>
      <c r="AA227" s="233"/>
      <c r="AB227" s="45">
        <f t="shared" ca="1" si="70"/>
        <v>0</v>
      </c>
      <c r="AC227" s="45">
        <f t="shared" ca="1" si="59"/>
        <v>0</v>
      </c>
      <c r="AD227" s="25">
        <f t="shared" ca="1" si="60"/>
        <v>0</v>
      </c>
    </row>
    <row r="228" spans="4:30" x14ac:dyDescent="0.35">
      <c r="D228" s="20">
        <v>224</v>
      </c>
      <c r="E228" s="21">
        <f t="shared" ca="1" si="71"/>
        <v>81815</v>
      </c>
      <c r="F228" s="44">
        <f t="shared" ca="1" si="61"/>
        <v>82180</v>
      </c>
      <c r="G228" s="22" t="s">
        <v>119</v>
      </c>
      <c r="H228" s="44">
        <f t="shared" ca="1" si="72"/>
        <v>81815</v>
      </c>
      <c r="I228" s="45">
        <f t="shared" ca="1" si="62"/>
        <v>0</v>
      </c>
      <c r="J228" s="45">
        <f t="shared" ca="1" si="63"/>
        <v>0</v>
      </c>
      <c r="K228" s="45">
        <f t="shared" ca="1" si="64"/>
        <v>0</v>
      </c>
      <c r="L228" s="45"/>
      <c r="M228" s="45">
        <f t="shared" ca="1" si="73"/>
        <v>0</v>
      </c>
      <c r="N228" s="257">
        <f t="shared" ca="1" si="65"/>
        <v>0</v>
      </c>
      <c r="O228" s="23"/>
      <c r="P228" s="255">
        <f t="shared" ca="1" si="66"/>
        <v>0</v>
      </c>
      <c r="Q228" s="163">
        <f t="shared" ca="1" si="67"/>
        <v>0</v>
      </c>
      <c r="R228" s="164">
        <f ca="1">NPV(Q227,K228:$K$244) + ($A$13+$A$14+$A$15)/POWER(1+Q227,$A$28-D228+1)</f>
        <v>0</v>
      </c>
      <c r="S228" s="164">
        <f ca="1">NPV(Q228,K228:$K$244) + ($A$13+$A$14+$A$15)/POWER(1+Q228,$A$28-D228+1)</f>
        <v>0</v>
      </c>
      <c r="T228" s="45">
        <f t="shared" ca="1" si="68"/>
        <v>0</v>
      </c>
      <c r="U228" s="45">
        <f t="shared" ca="1" si="74"/>
        <v>0</v>
      </c>
      <c r="V228" s="45">
        <f t="shared" ca="1" si="75"/>
        <v>0</v>
      </c>
      <c r="W228" s="45">
        <f t="shared" ca="1" si="69"/>
        <v>0</v>
      </c>
      <c r="X228" s="25">
        <f t="shared" ca="1" si="58"/>
        <v>0</v>
      </c>
      <c r="Z228" s="28">
        <f t="shared" ca="1" si="76"/>
        <v>0</v>
      </c>
      <c r="AA228" s="233"/>
      <c r="AB228" s="45">
        <f t="shared" ca="1" si="70"/>
        <v>0</v>
      </c>
      <c r="AC228" s="45">
        <f t="shared" ca="1" si="59"/>
        <v>0</v>
      </c>
      <c r="AD228" s="25">
        <f t="shared" ca="1" si="60"/>
        <v>0</v>
      </c>
    </row>
    <row r="229" spans="4:30" x14ac:dyDescent="0.35">
      <c r="D229" s="20">
        <v>225</v>
      </c>
      <c r="E229" s="21">
        <f t="shared" ca="1" si="71"/>
        <v>82181</v>
      </c>
      <c r="F229" s="44">
        <f t="shared" ca="1" si="61"/>
        <v>82545</v>
      </c>
      <c r="G229" s="22" t="s">
        <v>119</v>
      </c>
      <c r="H229" s="44">
        <f t="shared" ca="1" si="72"/>
        <v>82181</v>
      </c>
      <c r="I229" s="45">
        <f t="shared" ca="1" si="62"/>
        <v>0</v>
      </c>
      <c r="J229" s="45">
        <f t="shared" ca="1" si="63"/>
        <v>0</v>
      </c>
      <c r="K229" s="45">
        <f t="shared" ca="1" si="64"/>
        <v>0</v>
      </c>
      <c r="L229" s="45"/>
      <c r="M229" s="45">
        <f t="shared" ca="1" si="73"/>
        <v>0</v>
      </c>
      <c r="N229" s="257">
        <f t="shared" ca="1" si="65"/>
        <v>0</v>
      </c>
      <c r="O229" s="23"/>
      <c r="P229" s="255">
        <f t="shared" ca="1" si="66"/>
        <v>0</v>
      </c>
      <c r="Q229" s="163">
        <f t="shared" ca="1" si="67"/>
        <v>0</v>
      </c>
      <c r="R229" s="164">
        <f ca="1">NPV(Q228,K229:$K$244) + ($A$13+$A$14+$A$15)/POWER(1+Q228,$A$28-D229+1)</f>
        <v>0</v>
      </c>
      <c r="S229" s="164">
        <f ca="1">NPV(Q229,K229:$K$244) + ($A$13+$A$14+$A$15)/POWER(1+Q229,$A$28-D229+1)</f>
        <v>0</v>
      </c>
      <c r="T229" s="45">
        <f t="shared" ca="1" si="68"/>
        <v>0</v>
      </c>
      <c r="U229" s="45">
        <f t="shared" ca="1" si="74"/>
        <v>0</v>
      </c>
      <c r="V229" s="45">
        <f t="shared" ca="1" si="75"/>
        <v>0</v>
      </c>
      <c r="W229" s="45">
        <f t="shared" ca="1" si="69"/>
        <v>0</v>
      </c>
      <c r="X229" s="25">
        <f t="shared" ca="1" si="58"/>
        <v>0</v>
      </c>
      <c r="Z229" s="28">
        <f t="shared" ca="1" si="76"/>
        <v>0</v>
      </c>
      <c r="AA229" s="233"/>
      <c r="AB229" s="45">
        <f t="shared" ca="1" si="70"/>
        <v>0</v>
      </c>
      <c r="AC229" s="45">
        <f t="shared" ca="1" si="59"/>
        <v>0</v>
      </c>
      <c r="AD229" s="25">
        <f t="shared" ca="1" si="60"/>
        <v>0</v>
      </c>
    </row>
    <row r="230" spans="4:30" x14ac:dyDescent="0.35">
      <c r="D230" s="20">
        <v>226</v>
      </c>
      <c r="E230" s="21">
        <f t="shared" ca="1" si="71"/>
        <v>82546</v>
      </c>
      <c r="F230" s="44">
        <f t="shared" ca="1" si="61"/>
        <v>82910</v>
      </c>
      <c r="G230" s="22" t="s">
        <v>119</v>
      </c>
      <c r="H230" s="44">
        <f t="shared" ca="1" si="72"/>
        <v>82546</v>
      </c>
      <c r="I230" s="45">
        <f t="shared" ca="1" si="62"/>
        <v>0</v>
      </c>
      <c r="J230" s="45">
        <f t="shared" ca="1" si="63"/>
        <v>0</v>
      </c>
      <c r="K230" s="45">
        <f t="shared" ca="1" si="64"/>
        <v>0</v>
      </c>
      <c r="L230" s="45"/>
      <c r="M230" s="45">
        <f t="shared" ca="1" si="73"/>
        <v>0</v>
      </c>
      <c r="N230" s="257">
        <f t="shared" ca="1" si="65"/>
        <v>0</v>
      </c>
      <c r="O230" s="23"/>
      <c r="P230" s="255">
        <f t="shared" ca="1" si="66"/>
        <v>0</v>
      </c>
      <c r="Q230" s="163">
        <f t="shared" ca="1" si="67"/>
        <v>0</v>
      </c>
      <c r="R230" s="164">
        <f ca="1">NPV(Q229,K230:$K$244) + ($A$13+$A$14+$A$15)/POWER(1+Q229,$A$28-D230+1)</f>
        <v>0</v>
      </c>
      <c r="S230" s="164">
        <f ca="1">NPV(Q230,K230:$K$244) + ($A$13+$A$14+$A$15)/POWER(1+Q230,$A$28-D230+1)</f>
        <v>0</v>
      </c>
      <c r="T230" s="45">
        <f t="shared" ca="1" si="68"/>
        <v>0</v>
      </c>
      <c r="U230" s="45">
        <f t="shared" ca="1" si="74"/>
        <v>0</v>
      </c>
      <c r="V230" s="45">
        <f t="shared" ca="1" si="75"/>
        <v>0</v>
      </c>
      <c r="W230" s="45">
        <f t="shared" ca="1" si="69"/>
        <v>0</v>
      </c>
      <c r="X230" s="25">
        <f t="shared" ca="1" si="58"/>
        <v>0</v>
      </c>
      <c r="Z230" s="28">
        <f t="shared" ca="1" si="76"/>
        <v>0</v>
      </c>
      <c r="AA230" s="233"/>
      <c r="AB230" s="45">
        <f t="shared" ca="1" si="70"/>
        <v>0</v>
      </c>
      <c r="AC230" s="45">
        <f t="shared" ca="1" si="59"/>
        <v>0</v>
      </c>
      <c r="AD230" s="25">
        <f t="shared" ca="1" si="60"/>
        <v>0</v>
      </c>
    </row>
    <row r="231" spans="4:30" x14ac:dyDescent="0.35">
      <c r="D231" s="20">
        <v>227</v>
      </c>
      <c r="E231" s="21">
        <f t="shared" ca="1" si="71"/>
        <v>82911</v>
      </c>
      <c r="F231" s="44">
        <f t="shared" ca="1" si="61"/>
        <v>83275</v>
      </c>
      <c r="G231" s="22" t="s">
        <v>119</v>
      </c>
      <c r="H231" s="44">
        <f t="shared" ca="1" si="72"/>
        <v>82911</v>
      </c>
      <c r="I231" s="45">
        <f t="shared" ca="1" si="62"/>
        <v>0</v>
      </c>
      <c r="J231" s="45">
        <f t="shared" ca="1" si="63"/>
        <v>0</v>
      </c>
      <c r="K231" s="45">
        <f t="shared" ca="1" si="64"/>
        <v>0</v>
      </c>
      <c r="L231" s="45"/>
      <c r="M231" s="45">
        <f t="shared" ca="1" si="73"/>
        <v>0</v>
      </c>
      <c r="N231" s="257">
        <f t="shared" ca="1" si="65"/>
        <v>0</v>
      </c>
      <c r="O231" s="23"/>
      <c r="P231" s="255">
        <f t="shared" ca="1" si="66"/>
        <v>0</v>
      </c>
      <c r="Q231" s="163">
        <f t="shared" ca="1" si="67"/>
        <v>0</v>
      </c>
      <c r="R231" s="164">
        <f ca="1">NPV(Q230,K231:$K$244) + ($A$13+$A$14+$A$15)/POWER(1+Q230,$A$28-D231+1)</f>
        <v>0</v>
      </c>
      <c r="S231" s="164">
        <f ca="1">NPV(Q231,K231:$K$244) + ($A$13+$A$14+$A$15)/POWER(1+Q231,$A$28-D231+1)</f>
        <v>0</v>
      </c>
      <c r="T231" s="45">
        <f t="shared" ca="1" si="68"/>
        <v>0</v>
      </c>
      <c r="U231" s="45">
        <f t="shared" ca="1" si="74"/>
        <v>0</v>
      </c>
      <c r="V231" s="45">
        <f t="shared" ca="1" si="75"/>
        <v>0</v>
      </c>
      <c r="W231" s="45">
        <f t="shared" ca="1" si="69"/>
        <v>0</v>
      </c>
      <c r="X231" s="25">
        <f t="shared" ca="1" si="58"/>
        <v>0</v>
      </c>
      <c r="Z231" s="28">
        <f t="shared" ca="1" si="76"/>
        <v>0</v>
      </c>
      <c r="AA231" s="233"/>
      <c r="AB231" s="45">
        <f t="shared" ca="1" si="70"/>
        <v>0</v>
      </c>
      <c r="AC231" s="45">
        <f t="shared" ca="1" si="59"/>
        <v>0</v>
      </c>
      <c r="AD231" s="25">
        <f t="shared" ca="1" si="60"/>
        <v>0</v>
      </c>
    </row>
    <row r="232" spans="4:30" x14ac:dyDescent="0.35">
      <c r="D232" s="20">
        <v>228</v>
      </c>
      <c r="E232" s="21">
        <f t="shared" ca="1" si="71"/>
        <v>83276</v>
      </c>
      <c r="F232" s="44">
        <f t="shared" ca="1" si="61"/>
        <v>83641</v>
      </c>
      <c r="G232" s="22" t="s">
        <v>119</v>
      </c>
      <c r="H232" s="44">
        <f t="shared" ca="1" si="72"/>
        <v>83276</v>
      </c>
      <c r="I232" s="45">
        <f t="shared" ca="1" si="62"/>
        <v>0</v>
      </c>
      <c r="J232" s="45">
        <f t="shared" ca="1" si="63"/>
        <v>0</v>
      </c>
      <c r="K232" s="45">
        <f t="shared" ca="1" si="64"/>
        <v>0</v>
      </c>
      <c r="L232" s="45"/>
      <c r="M232" s="45">
        <f t="shared" ca="1" si="73"/>
        <v>0</v>
      </c>
      <c r="N232" s="257">
        <f t="shared" ca="1" si="65"/>
        <v>0</v>
      </c>
      <c r="O232" s="23"/>
      <c r="P232" s="255">
        <f t="shared" ca="1" si="66"/>
        <v>0</v>
      </c>
      <c r="Q232" s="163">
        <f t="shared" ca="1" si="67"/>
        <v>0</v>
      </c>
      <c r="R232" s="164">
        <f ca="1">NPV(Q231,K232:$K$244) + ($A$13+$A$14+$A$15)/POWER(1+Q231,$A$28-D232+1)</f>
        <v>0</v>
      </c>
      <c r="S232" s="164">
        <f ca="1">NPV(Q232,K232:$K$244) + ($A$13+$A$14+$A$15)/POWER(1+Q232,$A$28-D232+1)</f>
        <v>0</v>
      </c>
      <c r="T232" s="45">
        <f t="shared" ca="1" si="68"/>
        <v>0</v>
      </c>
      <c r="U232" s="45">
        <f t="shared" ca="1" si="74"/>
        <v>0</v>
      </c>
      <c r="V232" s="45">
        <f t="shared" ca="1" si="75"/>
        <v>0</v>
      </c>
      <c r="W232" s="45">
        <f t="shared" ca="1" si="69"/>
        <v>0</v>
      </c>
      <c r="X232" s="25">
        <f t="shared" ca="1" si="58"/>
        <v>0</v>
      </c>
      <c r="Z232" s="28">
        <f t="shared" ca="1" si="76"/>
        <v>0</v>
      </c>
      <c r="AA232" s="233"/>
      <c r="AB232" s="45">
        <f t="shared" ca="1" si="70"/>
        <v>0</v>
      </c>
      <c r="AC232" s="45">
        <f t="shared" ca="1" si="59"/>
        <v>0</v>
      </c>
      <c r="AD232" s="25">
        <f t="shared" ca="1" si="60"/>
        <v>0</v>
      </c>
    </row>
    <row r="233" spans="4:30" x14ac:dyDescent="0.35">
      <c r="D233" s="20">
        <v>229</v>
      </c>
      <c r="E233" s="21">
        <f t="shared" ca="1" si="71"/>
        <v>83642</v>
      </c>
      <c r="F233" s="44">
        <f t="shared" ca="1" si="61"/>
        <v>84006</v>
      </c>
      <c r="G233" s="22" t="s">
        <v>119</v>
      </c>
      <c r="H233" s="44">
        <f t="shared" ca="1" si="72"/>
        <v>83642</v>
      </c>
      <c r="I233" s="45">
        <f t="shared" ca="1" si="62"/>
        <v>0</v>
      </c>
      <c r="J233" s="45">
        <f t="shared" ca="1" si="63"/>
        <v>0</v>
      </c>
      <c r="K233" s="45">
        <f t="shared" ca="1" si="64"/>
        <v>0</v>
      </c>
      <c r="L233" s="45"/>
      <c r="M233" s="45">
        <f t="shared" ca="1" si="73"/>
        <v>0</v>
      </c>
      <c r="N233" s="257">
        <f t="shared" ca="1" si="65"/>
        <v>0</v>
      </c>
      <c r="O233" s="23"/>
      <c r="P233" s="255">
        <f t="shared" ca="1" si="66"/>
        <v>0</v>
      </c>
      <c r="Q233" s="163">
        <f t="shared" ca="1" si="67"/>
        <v>0</v>
      </c>
      <c r="R233" s="164">
        <f ca="1">NPV(Q232,K233:$K$244) + ($A$13+$A$14+$A$15)/POWER(1+Q232,$A$28-D233+1)</f>
        <v>0</v>
      </c>
      <c r="S233" s="164">
        <f ca="1">NPV(Q233,K233:$K$244) + ($A$13+$A$14+$A$15)/POWER(1+Q233,$A$28-D233+1)</f>
        <v>0</v>
      </c>
      <c r="T233" s="45">
        <f t="shared" ca="1" si="68"/>
        <v>0</v>
      </c>
      <c r="U233" s="45">
        <f t="shared" ca="1" si="74"/>
        <v>0</v>
      </c>
      <c r="V233" s="45">
        <f t="shared" ca="1" si="75"/>
        <v>0</v>
      </c>
      <c r="W233" s="45">
        <f t="shared" ca="1" si="69"/>
        <v>0</v>
      </c>
      <c r="X233" s="25">
        <f t="shared" ca="1" si="58"/>
        <v>0</v>
      </c>
      <c r="Z233" s="28">
        <f t="shared" ca="1" si="76"/>
        <v>0</v>
      </c>
      <c r="AA233" s="233"/>
      <c r="AB233" s="45">
        <f t="shared" ca="1" si="70"/>
        <v>0</v>
      </c>
      <c r="AC233" s="45">
        <f t="shared" ca="1" si="59"/>
        <v>0</v>
      </c>
      <c r="AD233" s="25">
        <f t="shared" ca="1" si="60"/>
        <v>0</v>
      </c>
    </row>
    <row r="234" spans="4:30" x14ac:dyDescent="0.35">
      <c r="D234" s="20">
        <v>230</v>
      </c>
      <c r="E234" s="21">
        <f t="shared" ca="1" si="71"/>
        <v>84007</v>
      </c>
      <c r="F234" s="44">
        <f t="shared" ca="1" si="61"/>
        <v>84371</v>
      </c>
      <c r="G234" s="22" t="s">
        <v>119</v>
      </c>
      <c r="H234" s="44">
        <f t="shared" ca="1" si="72"/>
        <v>84007</v>
      </c>
      <c r="I234" s="45">
        <f t="shared" ca="1" si="62"/>
        <v>0</v>
      </c>
      <c r="J234" s="45">
        <f t="shared" ca="1" si="63"/>
        <v>0</v>
      </c>
      <c r="K234" s="45">
        <f t="shared" ca="1" si="64"/>
        <v>0</v>
      </c>
      <c r="L234" s="45"/>
      <c r="M234" s="45">
        <f t="shared" ca="1" si="73"/>
        <v>0</v>
      </c>
      <c r="N234" s="257">
        <f t="shared" ca="1" si="65"/>
        <v>0</v>
      </c>
      <c r="O234" s="23"/>
      <c r="P234" s="255">
        <f t="shared" ca="1" si="66"/>
        <v>0</v>
      </c>
      <c r="Q234" s="163">
        <f t="shared" ca="1" si="67"/>
        <v>0</v>
      </c>
      <c r="R234" s="164">
        <f ca="1">NPV(Q233,K234:$K$244) + ($A$13+$A$14+$A$15)/POWER(1+Q233,$A$28-D234+1)</f>
        <v>0</v>
      </c>
      <c r="S234" s="164">
        <f ca="1">NPV(Q234,K234:$K$244) + ($A$13+$A$14+$A$15)/POWER(1+Q234,$A$28-D234+1)</f>
        <v>0</v>
      </c>
      <c r="T234" s="45">
        <f t="shared" ca="1" si="68"/>
        <v>0</v>
      </c>
      <c r="U234" s="45">
        <f t="shared" ca="1" si="74"/>
        <v>0</v>
      </c>
      <c r="V234" s="45">
        <f t="shared" ca="1" si="75"/>
        <v>0</v>
      </c>
      <c r="W234" s="45">
        <f t="shared" ca="1" si="69"/>
        <v>0</v>
      </c>
      <c r="X234" s="25">
        <f t="shared" ca="1" si="58"/>
        <v>0</v>
      </c>
      <c r="Z234" s="28">
        <f t="shared" ca="1" si="76"/>
        <v>0</v>
      </c>
      <c r="AA234" s="233"/>
      <c r="AB234" s="45">
        <f t="shared" ca="1" si="70"/>
        <v>0</v>
      </c>
      <c r="AC234" s="45">
        <f t="shared" ca="1" si="59"/>
        <v>0</v>
      </c>
      <c r="AD234" s="25">
        <f t="shared" ca="1" si="60"/>
        <v>0</v>
      </c>
    </row>
    <row r="235" spans="4:30" x14ac:dyDescent="0.35">
      <c r="D235" s="20">
        <v>231</v>
      </c>
      <c r="E235" s="21">
        <f t="shared" ca="1" si="71"/>
        <v>84372</v>
      </c>
      <c r="F235" s="44">
        <f t="shared" ca="1" si="61"/>
        <v>84736</v>
      </c>
      <c r="G235" s="22" t="s">
        <v>119</v>
      </c>
      <c r="H235" s="44">
        <f t="shared" ca="1" si="72"/>
        <v>84372</v>
      </c>
      <c r="I235" s="45">
        <f t="shared" ca="1" si="62"/>
        <v>0</v>
      </c>
      <c r="J235" s="45">
        <f t="shared" ca="1" si="63"/>
        <v>0</v>
      </c>
      <c r="K235" s="45">
        <f t="shared" ca="1" si="64"/>
        <v>0</v>
      </c>
      <c r="L235" s="45"/>
      <c r="M235" s="45">
        <f t="shared" ca="1" si="73"/>
        <v>0</v>
      </c>
      <c r="N235" s="257">
        <f t="shared" ca="1" si="65"/>
        <v>0</v>
      </c>
      <c r="O235" s="23"/>
      <c r="P235" s="255">
        <f t="shared" ca="1" si="66"/>
        <v>0</v>
      </c>
      <c r="Q235" s="163">
        <f t="shared" ca="1" si="67"/>
        <v>0</v>
      </c>
      <c r="R235" s="164">
        <f ca="1">NPV(Q234,K235:$K$244) + ($A$13+$A$14+$A$15)/POWER(1+Q234,$A$28-D235+1)</f>
        <v>0</v>
      </c>
      <c r="S235" s="164">
        <f ca="1">NPV(Q235,K235:$K$244) + ($A$13+$A$14+$A$15)/POWER(1+Q235,$A$28-D235+1)</f>
        <v>0</v>
      </c>
      <c r="T235" s="45">
        <f t="shared" ca="1" si="68"/>
        <v>0</v>
      </c>
      <c r="U235" s="45">
        <f t="shared" ca="1" si="74"/>
        <v>0</v>
      </c>
      <c r="V235" s="45">
        <f t="shared" ca="1" si="75"/>
        <v>0</v>
      </c>
      <c r="W235" s="45">
        <f t="shared" ca="1" si="69"/>
        <v>0</v>
      </c>
      <c r="X235" s="25">
        <f t="shared" ca="1" si="58"/>
        <v>0</v>
      </c>
      <c r="Z235" s="28">
        <f t="shared" ca="1" si="76"/>
        <v>0</v>
      </c>
      <c r="AA235" s="233"/>
      <c r="AB235" s="45">
        <f t="shared" ca="1" si="70"/>
        <v>0</v>
      </c>
      <c r="AC235" s="45">
        <f t="shared" ca="1" si="59"/>
        <v>0</v>
      </c>
      <c r="AD235" s="25">
        <f t="shared" ca="1" si="60"/>
        <v>0</v>
      </c>
    </row>
    <row r="236" spans="4:30" x14ac:dyDescent="0.35">
      <c r="D236" s="20">
        <v>232</v>
      </c>
      <c r="E236" s="21">
        <f t="shared" ca="1" si="71"/>
        <v>84737</v>
      </c>
      <c r="F236" s="44">
        <f t="shared" ca="1" si="61"/>
        <v>85102</v>
      </c>
      <c r="G236" s="22" t="s">
        <v>119</v>
      </c>
      <c r="H236" s="44">
        <f t="shared" ca="1" si="72"/>
        <v>84737</v>
      </c>
      <c r="I236" s="45">
        <f t="shared" ca="1" si="62"/>
        <v>0</v>
      </c>
      <c r="J236" s="45">
        <f t="shared" ca="1" si="63"/>
        <v>0</v>
      </c>
      <c r="K236" s="45">
        <f t="shared" ca="1" si="64"/>
        <v>0</v>
      </c>
      <c r="L236" s="45"/>
      <c r="M236" s="45">
        <f t="shared" ca="1" si="73"/>
        <v>0</v>
      </c>
      <c r="N236" s="257">
        <f t="shared" ca="1" si="65"/>
        <v>0</v>
      </c>
      <c r="O236" s="23"/>
      <c r="P236" s="255">
        <f t="shared" ca="1" si="66"/>
        <v>0</v>
      </c>
      <c r="Q236" s="163">
        <f t="shared" ca="1" si="67"/>
        <v>0</v>
      </c>
      <c r="R236" s="164">
        <f ca="1">NPV(Q235,K236:$K$244) + ($A$13+$A$14+$A$15)/POWER(1+Q235,$A$28-D236+1)</f>
        <v>0</v>
      </c>
      <c r="S236" s="164">
        <f ca="1">NPV(Q236,K236:$K$244) + ($A$13+$A$14+$A$15)/POWER(1+Q236,$A$28-D236+1)</f>
        <v>0</v>
      </c>
      <c r="T236" s="45">
        <f t="shared" ca="1" si="68"/>
        <v>0</v>
      </c>
      <c r="U236" s="45">
        <f t="shared" ca="1" si="74"/>
        <v>0</v>
      </c>
      <c r="V236" s="45">
        <f t="shared" ca="1" si="75"/>
        <v>0</v>
      </c>
      <c r="W236" s="45">
        <f t="shared" ca="1" si="69"/>
        <v>0</v>
      </c>
      <c r="X236" s="25">
        <f t="shared" ca="1" si="58"/>
        <v>0</v>
      </c>
      <c r="Z236" s="28">
        <f t="shared" ca="1" si="76"/>
        <v>0</v>
      </c>
      <c r="AA236" s="233"/>
      <c r="AB236" s="45">
        <f t="shared" ca="1" si="70"/>
        <v>0</v>
      </c>
      <c r="AC236" s="45">
        <f t="shared" ca="1" si="59"/>
        <v>0</v>
      </c>
      <c r="AD236" s="25">
        <f t="shared" ca="1" si="60"/>
        <v>0</v>
      </c>
    </row>
    <row r="237" spans="4:30" x14ac:dyDescent="0.35">
      <c r="D237" s="20">
        <v>233</v>
      </c>
      <c r="E237" s="21">
        <f t="shared" ca="1" si="71"/>
        <v>85103</v>
      </c>
      <c r="F237" s="44">
        <f t="shared" ca="1" si="61"/>
        <v>85467</v>
      </c>
      <c r="G237" s="22" t="s">
        <v>119</v>
      </c>
      <c r="H237" s="44">
        <f t="shared" ca="1" si="72"/>
        <v>85103</v>
      </c>
      <c r="I237" s="45">
        <f t="shared" ca="1" si="62"/>
        <v>0</v>
      </c>
      <c r="J237" s="45">
        <f t="shared" ca="1" si="63"/>
        <v>0</v>
      </c>
      <c r="K237" s="45">
        <f t="shared" ca="1" si="64"/>
        <v>0</v>
      </c>
      <c r="L237" s="45"/>
      <c r="M237" s="45">
        <f t="shared" ca="1" si="73"/>
        <v>0</v>
      </c>
      <c r="N237" s="257">
        <f t="shared" ca="1" si="65"/>
        <v>0</v>
      </c>
      <c r="O237" s="23"/>
      <c r="P237" s="255">
        <f t="shared" ca="1" si="66"/>
        <v>0</v>
      </c>
      <c r="Q237" s="163">
        <f t="shared" ca="1" si="67"/>
        <v>0</v>
      </c>
      <c r="R237" s="164">
        <f ca="1">NPV(Q236,K237:$K$244) + ($A$13+$A$14+$A$15)/POWER(1+Q236,$A$28-D237+1)</f>
        <v>0</v>
      </c>
      <c r="S237" s="164">
        <f ca="1">NPV(Q237,K237:$K$244) + ($A$13+$A$14+$A$15)/POWER(1+Q237,$A$28-D237+1)</f>
        <v>0</v>
      </c>
      <c r="T237" s="45">
        <f t="shared" ca="1" si="68"/>
        <v>0</v>
      </c>
      <c r="U237" s="45">
        <f t="shared" ca="1" si="74"/>
        <v>0</v>
      </c>
      <c r="V237" s="45">
        <f t="shared" ca="1" si="75"/>
        <v>0</v>
      </c>
      <c r="W237" s="45">
        <f t="shared" ca="1" si="69"/>
        <v>0</v>
      </c>
      <c r="X237" s="25">
        <f t="shared" ca="1" si="58"/>
        <v>0</v>
      </c>
      <c r="Z237" s="28">
        <f t="shared" ca="1" si="76"/>
        <v>0</v>
      </c>
      <c r="AA237" s="233"/>
      <c r="AB237" s="45">
        <f t="shared" ca="1" si="70"/>
        <v>0</v>
      </c>
      <c r="AC237" s="45">
        <f t="shared" ca="1" si="59"/>
        <v>0</v>
      </c>
      <c r="AD237" s="25">
        <f t="shared" ca="1" si="60"/>
        <v>0</v>
      </c>
    </row>
    <row r="238" spans="4:30" x14ac:dyDescent="0.35">
      <c r="D238" s="20">
        <v>234</v>
      </c>
      <c r="E238" s="21">
        <f t="shared" ca="1" si="71"/>
        <v>85468</v>
      </c>
      <c r="F238" s="44">
        <f t="shared" ca="1" si="61"/>
        <v>85832</v>
      </c>
      <c r="G238" s="22" t="s">
        <v>119</v>
      </c>
      <c r="H238" s="44">
        <f t="shared" ca="1" si="72"/>
        <v>85468</v>
      </c>
      <c r="I238" s="45">
        <f t="shared" ca="1" si="62"/>
        <v>0</v>
      </c>
      <c r="J238" s="45">
        <f t="shared" ca="1" si="63"/>
        <v>0</v>
      </c>
      <c r="K238" s="45">
        <f t="shared" ca="1" si="64"/>
        <v>0</v>
      </c>
      <c r="L238" s="45"/>
      <c r="M238" s="45">
        <f t="shared" ca="1" si="73"/>
        <v>0</v>
      </c>
      <c r="N238" s="257">
        <f t="shared" ca="1" si="65"/>
        <v>0</v>
      </c>
      <c r="O238" s="23"/>
      <c r="P238" s="255">
        <f t="shared" ca="1" si="66"/>
        <v>0</v>
      </c>
      <c r="Q238" s="163">
        <f t="shared" ca="1" si="67"/>
        <v>0</v>
      </c>
      <c r="R238" s="164">
        <f ca="1">NPV(Q237,K238:$K$244) + ($A$13+$A$14+$A$15)/POWER(1+Q237,$A$28-D238+1)</f>
        <v>0</v>
      </c>
      <c r="S238" s="164">
        <f ca="1">NPV(Q238,K238:$K$244) + ($A$13+$A$14+$A$15)/POWER(1+Q238,$A$28-D238+1)</f>
        <v>0</v>
      </c>
      <c r="T238" s="45">
        <f t="shared" ca="1" si="68"/>
        <v>0</v>
      </c>
      <c r="U238" s="45">
        <f t="shared" ca="1" si="74"/>
        <v>0</v>
      </c>
      <c r="V238" s="45">
        <f t="shared" ca="1" si="75"/>
        <v>0</v>
      </c>
      <c r="W238" s="45">
        <f t="shared" ca="1" si="69"/>
        <v>0</v>
      </c>
      <c r="X238" s="25">
        <f t="shared" ca="1" si="58"/>
        <v>0</v>
      </c>
      <c r="Z238" s="28">
        <f t="shared" ca="1" si="76"/>
        <v>0</v>
      </c>
      <c r="AA238" s="233"/>
      <c r="AB238" s="45">
        <f t="shared" ca="1" si="70"/>
        <v>0</v>
      </c>
      <c r="AC238" s="45">
        <f t="shared" ca="1" si="59"/>
        <v>0</v>
      </c>
      <c r="AD238" s="25">
        <f t="shared" ca="1" si="60"/>
        <v>0</v>
      </c>
    </row>
    <row r="239" spans="4:30" x14ac:dyDescent="0.35">
      <c r="D239" s="20">
        <v>235</v>
      </c>
      <c r="E239" s="21">
        <f t="shared" ca="1" si="71"/>
        <v>85833</v>
      </c>
      <c r="F239" s="44">
        <f t="shared" ca="1" si="61"/>
        <v>86197</v>
      </c>
      <c r="G239" s="22" t="s">
        <v>119</v>
      </c>
      <c r="H239" s="44">
        <f t="shared" ca="1" si="72"/>
        <v>85833</v>
      </c>
      <c r="I239" s="45">
        <f t="shared" ca="1" si="62"/>
        <v>0</v>
      </c>
      <c r="J239" s="45">
        <f t="shared" ca="1" si="63"/>
        <v>0</v>
      </c>
      <c r="K239" s="45">
        <f t="shared" ca="1" si="64"/>
        <v>0</v>
      </c>
      <c r="L239" s="45"/>
      <c r="M239" s="45">
        <f t="shared" ca="1" si="73"/>
        <v>0</v>
      </c>
      <c r="N239" s="257">
        <f t="shared" ca="1" si="65"/>
        <v>0</v>
      </c>
      <c r="O239" s="23"/>
      <c r="P239" s="255">
        <f t="shared" ca="1" si="66"/>
        <v>0</v>
      </c>
      <c r="Q239" s="163">
        <f t="shared" ca="1" si="67"/>
        <v>0</v>
      </c>
      <c r="R239" s="164">
        <f ca="1">NPV(Q238,K239:$K$244) + ($A$13+$A$14+$A$15)/POWER(1+Q238,$A$28-D239+1)</f>
        <v>0</v>
      </c>
      <c r="S239" s="164">
        <f ca="1">NPV(Q239,K239:$K$244) + ($A$13+$A$14+$A$15)/POWER(1+Q239,$A$28-D239+1)</f>
        <v>0</v>
      </c>
      <c r="T239" s="45">
        <f t="shared" ca="1" si="68"/>
        <v>0</v>
      </c>
      <c r="U239" s="45">
        <f t="shared" ca="1" si="74"/>
        <v>0</v>
      </c>
      <c r="V239" s="45">
        <f t="shared" ca="1" si="75"/>
        <v>0</v>
      </c>
      <c r="W239" s="45">
        <f t="shared" ca="1" si="69"/>
        <v>0</v>
      </c>
      <c r="X239" s="25">
        <f t="shared" ca="1" si="58"/>
        <v>0</v>
      </c>
      <c r="Z239" s="28">
        <f t="shared" ca="1" si="76"/>
        <v>0</v>
      </c>
      <c r="AA239" s="233"/>
      <c r="AB239" s="45">
        <f t="shared" ca="1" si="70"/>
        <v>0</v>
      </c>
      <c r="AC239" s="45">
        <f t="shared" ca="1" si="59"/>
        <v>0</v>
      </c>
      <c r="AD239" s="25">
        <f t="shared" ca="1" si="60"/>
        <v>0</v>
      </c>
    </row>
    <row r="240" spans="4:30" x14ac:dyDescent="0.35">
      <c r="D240" s="20">
        <v>236</v>
      </c>
      <c r="E240" s="21">
        <f t="shared" ca="1" si="71"/>
        <v>86198</v>
      </c>
      <c r="F240" s="44">
        <f t="shared" ca="1" si="61"/>
        <v>86563</v>
      </c>
      <c r="G240" s="22" t="s">
        <v>119</v>
      </c>
      <c r="H240" s="44">
        <f t="shared" ca="1" si="72"/>
        <v>86198</v>
      </c>
      <c r="I240" s="45">
        <f t="shared" ca="1" si="62"/>
        <v>0</v>
      </c>
      <c r="J240" s="45">
        <f t="shared" ca="1" si="63"/>
        <v>0</v>
      </c>
      <c r="K240" s="45">
        <f t="shared" ca="1" si="64"/>
        <v>0</v>
      </c>
      <c r="L240" s="45"/>
      <c r="M240" s="45">
        <f t="shared" ca="1" si="73"/>
        <v>0</v>
      </c>
      <c r="N240" s="257">
        <f t="shared" ca="1" si="65"/>
        <v>0</v>
      </c>
      <c r="O240" s="23"/>
      <c r="P240" s="255">
        <f t="shared" ca="1" si="66"/>
        <v>0</v>
      </c>
      <c r="Q240" s="163">
        <f t="shared" ca="1" si="67"/>
        <v>0</v>
      </c>
      <c r="R240" s="164">
        <f ca="1">NPV(Q239,K240:$K$244) + ($A$13+$A$14+$A$15)/POWER(1+Q239,$A$28-D240+1)</f>
        <v>0</v>
      </c>
      <c r="S240" s="164">
        <f ca="1">NPV(Q240,K240:$K$244) + ($A$13+$A$14+$A$15)/POWER(1+Q240,$A$28-D240+1)</f>
        <v>0</v>
      </c>
      <c r="T240" s="45">
        <f t="shared" ca="1" si="68"/>
        <v>0</v>
      </c>
      <c r="U240" s="45">
        <f t="shared" ca="1" si="74"/>
        <v>0</v>
      </c>
      <c r="V240" s="45">
        <f t="shared" ca="1" si="75"/>
        <v>0</v>
      </c>
      <c r="W240" s="45">
        <f t="shared" ca="1" si="69"/>
        <v>0</v>
      </c>
      <c r="X240" s="25">
        <f t="shared" ca="1" si="58"/>
        <v>0</v>
      </c>
      <c r="Z240" s="28">
        <f t="shared" ca="1" si="76"/>
        <v>0</v>
      </c>
      <c r="AA240" s="233"/>
      <c r="AB240" s="45">
        <f t="shared" ca="1" si="70"/>
        <v>0</v>
      </c>
      <c r="AC240" s="45">
        <f t="shared" ca="1" si="59"/>
        <v>0</v>
      </c>
      <c r="AD240" s="25">
        <f t="shared" ca="1" si="60"/>
        <v>0</v>
      </c>
    </row>
    <row r="241" spans="4:30" x14ac:dyDescent="0.35">
      <c r="D241" s="20">
        <v>237</v>
      </c>
      <c r="E241" s="21">
        <f t="shared" ca="1" si="71"/>
        <v>86564</v>
      </c>
      <c r="F241" s="44">
        <f t="shared" ca="1" si="61"/>
        <v>86928</v>
      </c>
      <c r="G241" s="22" t="s">
        <v>119</v>
      </c>
      <c r="H241" s="44">
        <f t="shared" ca="1" si="72"/>
        <v>86564</v>
      </c>
      <c r="I241" s="45">
        <f t="shared" ca="1" si="62"/>
        <v>0</v>
      </c>
      <c r="J241" s="45">
        <f t="shared" ca="1" si="63"/>
        <v>0</v>
      </c>
      <c r="K241" s="45">
        <f t="shared" ca="1" si="64"/>
        <v>0</v>
      </c>
      <c r="L241" s="45"/>
      <c r="M241" s="45">
        <f t="shared" ca="1" si="73"/>
        <v>0</v>
      </c>
      <c r="N241" s="257">
        <f t="shared" ca="1" si="65"/>
        <v>0</v>
      </c>
      <c r="O241" s="23"/>
      <c r="P241" s="255">
        <f t="shared" ca="1" si="66"/>
        <v>0</v>
      </c>
      <c r="Q241" s="163">
        <f t="shared" ca="1" si="67"/>
        <v>0</v>
      </c>
      <c r="R241" s="164">
        <f ca="1">NPV(Q240,K241:$K$244) + ($A$13+$A$14+$A$15)/POWER(1+Q240,$A$28-D241+1)</f>
        <v>0</v>
      </c>
      <c r="S241" s="164">
        <f ca="1">NPV(Q241,K241:$K$244) + ($A$13+$A$14+$A$15)/POWER(1+Q241,$A$28-D241+1)</f>
        <v>0</v>
      </c>
      <c r="T241" s="45">
        <f t="shared" ca="1" si="68"/>
        <v>0</v>
      </c>
      <c r="U241" s="45">
        <f t="shared" ca="1" si="74"/>
        <v>0</v>
      </c>
      <c r="V241" s="45">
        <f t="shared" ca="1" si="75"/>
        <v>0</v>
      </c>
      <c r="W241" s="45">
        <f t="shared" ca="1" si="69"/>
        <v>0</v>
      </c>
      <c r="X241" s="25">
        <f t="shared" ca="1" si="58"/>
        <v>0</v>
      </c>
      <c r="Z241" s="28">
        <f t="shared" ca="1" si="76"/>
        <v>0</v>
      </c>
      <c r="AA241" s="233"/>
      <c r="AB241" s="45">
        <f t="shared" ca="1" si="70"/>
        <v>0</v>
      </c>
      <c r="AC241" s="45">
        <f t="shared" ca="1" si="59"/>
        <v>0</v>
      </c>
      <c r="AD241" s="25">
        <f t="shared" ca="1" si="60"/>
        <v>0</v>
      </c>
    </row>
    <row r="242" spans="4:30" x14ac:dyDescent="0.35">
      <c r="D242" s="20">
        <v>238</v>
      </c>
      <c r="E242" s="21">
        <f t="shared" ca="1" si="71"/>
        <v>86929</v>
      </c>
      <c r="F242" s="44">
        <f t="shared" ca="1" si="61"/>
        <v>87293</v>
      </c>
      <c r="G242" s="22" t="s">
        <v>119</v>
      </c>
      <c r="H242" s="44">
        <f t="shared" ca="1" si="72"/>
        <v>86929</v>
      </c>
      <c r="I242" s="45">
        <f t="shared" ca="1" si="62"/>
        <v>0</v>
      </c>
      <c r="J242" s="45">
        <f t="shared" ca="1" si="63"/>
        <v>0</v>
      </c>
      <c r="K242" s="45">
        <f t="shared" ca="1" si="64"/>
        <v>0</v>
      </c>
      <c r="L242" s="45"/>
      <c r="M242" s="45">
        <f t="shared" ca="1" si="73"/>
        <v>0</v>
      </c>
      <c r="N242" s="257">
        <f t="shared" ca="1" si="65"/>
        <v>0</v>
      </c>
      <c r="O242" s="23"/>
      <c r="P242" s="255">
        <f t="shared" ca="1" si="66"/>
        <v>0</v>
      </c>
      <c r="Q242" s="163">
        <f t="shared" ca="1" si="67"/>
        <v>0</v>
      </c>
      <c r="R242" s="164">
        <f ca="1">NPV(Q241,K242:$K$244) + ($A$13+$A$14+$A$15)/POWER(1+Q241,$A$28-D242+1)</f>
        <v>0</v>
      </c>
      <c r="S242" s="164">
        <f ca="1">NPV(Q242,K242:$K$244) + ($A$13+$A$14+$A$15)/POWER(1+Q242,$A$28-D242+1)</f>
        <v>0</v>
      </c>
      <c r="T242" s="45">
        <f t="shared" ca="1" si="68"/>
        <v>0</v>
      </c>
      <c r="U242" s="45">
        <f t="shared" ca="1" si="74"/>
        <v>0</v>
      </c>
      <c r="V242" s="45">
        <f t="shared" ca="1" si="75"/>
        <v>0</v>
      </c>
      <c r="W242" s="45">
        <f t="shared" ca="1" si="69"/>
        <v>0</v>
      </c>
      <c r="X242" s="25">
        <f t="shared" ca="1" si="58"/>
        <v>0</v>
      </c>
      <c r="Z242" s="28">
        <f t="shared" ca="1" si="76"/>
        <v>0</v>
      </c>
      <c r="AA242" s="233"/>
      <c r="AB242" s="45">
        <f t="shared" ca="1" si="70"/>
        <v>0</v>
      </c>
      <c r="AC242" s="45">
        <f t="shared" ca="1" si="59"/>
        <v>0</v>
      </c>
      <c r="AD242" s="25">
        <f t="shared" ca="1" si="60"/>
        <v>0</v>
      </c>
    </row>
    <row r="243" spans="4:30" x14ac:dyDescent="0.35">
      <c r="D243" s="20">
        <v>239</v>
      </c>
      <c r="E243" s="21">
        <f t="shared" ca="1" si="71"/>
        <v>87294</v>
      </c>
      <c r="F243" s="44">
        <f t="shared" ca="1" si="61"/>
        <v>87658</v>
      </c>
      <c r="G243" s="22" t="s">
        <v>119</v>
      </c>
      <c r="H243" s="44">
        <f t="shared" ca="1" si="72"/>
        <v>87294</v>
      </c>
      <c r="I243" s="45">
        <f t="shared" ca="1" si="62"/>
        <v>0</v>
      </c>
      <c r="J243" s="45">
        <f t="shared" ca="1" si="63"/>
        <v>0</v>
      </c>
      <c r="K243" s="45">
        <f t="shared" ca="1" si="64"/>
        <v>0</v>
      </c>
      <c r="L243" s="45"/>
      <c r="M243" s="45">
        <f t="shared" ca="1" si="73"/>
        <v>0</v>
      </c>
      <c r="N243" s="257">
        <f t="shared" ca="1" si="65"/>
        <v>0</v>
      </c>
      <c r="O243" s="23"/>
      <c r="P243" s="255">
        <f t="shared" ca="1" si="66"/>
        <v>0</v>
      </c>
      <c r="Q243" s="163">
        <f t="shared" ca="1" si="67"/>
        <v>0</v>
      </c>
      <c r="R243" s="164">
        <f ca="1">NPV(Q242,K243:$K$244) + ($A$13+$A$14+$A$15)/POWER(1+Q242,$A$28-D243+1)</f>
        <v>0</v>
      </c>
      <c r="S243" s="164">
        <f ca="1">NPV(Q243,K243:$K$244) + ($A$13+$A$14+$A$15)/POWER(1+Q243,$A$28-D243+1)</f>
        <v>0</v>
      </c>
      <c r="T243" s="45">
        <f t="shared" ca="1" si="68"/>
        <v>0</v>
      </c>
      <c r="U243" s="45">
        <f t="shared" ca="1" si="74"/>
        <v>0</v>
      </c>
      <c r="V243" s="45">
        <f t="shared" ca="1" si="75"/>
        <v>0</v>
      </c>
      <c r="W243" s="45">
        <f t="shared" ca="1" si="69"/>
        <v>0</v>
      </c>
      <c r="X243" s="25">
        <f t="shared" ca="1" si="58"/>
        <v>0</v>
      </c>
      <c r="Z243" s="28">
        <f t="shared" ca="1" si="76"/>
        <v>0</v>
      </c>
      <c r="AA243" s="233"/>
      <c r="AB243" s="45">
        <f t="shared" ca="1" si="70"/>
        <v>0</v>
      </c>
      <c r="AC243" s="45">
        <f t="shared" ca="1" si="59"/>
        <v>0</v>
      </c>
      <c r="AD243" s="25">
        <f t="shared" ca="1" si="60"/>
        <v>0</v>
      </c>
    </row>
    <row r="244" spans="4:30" ht="15" thickBot="1" x14ac:dyDescent="0.4">
      <c r="D244" s="20">
        <v>240</v>
      </c>
      <c r="E244" s="40">
        <f t="shared" ca="1" si="71"/>
        <v>87659</v>
      </c>
      <c r="F244" s="47">
        <f t="shared" si="61"/>
        <v>-1</v>
      </c>
      <c r="G244" s="46" t="s">
        <v>119</v>
      </c>
      <c r="H244" s="44">
        <f t="shared" ca="1" si="72"/>
        <v>87659</v>
      </c>
      <c r="I244" s="41">
        <f t="shared" ca="1" si="62"/>
        <v>0</v>
      </c>
      <c r="J244" s="41">
        <f t="shared" ca="1" si="63"/>
        <v>0</v>
      </c>
      <c r="K244" s="41">
        <f t="shared" ca="1" si="64"/>
        <v>0</v>
      </c>
      <c r="L244" s="41"/>
      <c r="M244" s="41">
        <f t="shared" ca="1" si="73"/>
        <v>0</v>
      </c>
      <c r="N244" s="258">
        <f t="shared" ca="1" si="65"/>
        <v>0</v>
      </c>
      <c r="O244" s="23"/>
      <c r="P244" s="256">
        <f t="shared" ca="1" si="66"/>
        <v>0</v>
      </c>
      <c r="Q244" s="166">
        <f t="shared" ca="1" si="67"/>
        <v>0</v>
      </c>
      <c r="R244" s="164">
        <f ca="1">NPV(Q243,K244:$K$244) + ($A$13+$A$14+$A$15)/POWER(1+Q243,$A$28-D244+1)</f>
        <v>0</v>
      </c>
      <c r="S244" s="164">
        <f ca="1">NPV(Q244,K244:$K$244) + ($A$13+$A$14+$A$15)/POWER(1+Q244,$A$28-D244+1)</f>
        <v>0</v>
      </c>
      <c r="T244" s="41">
        <f t="shared" ca="1" si="68"/>
        <v>0</v>
      </c>
      <c r="U244" s="45">
        <f t="shared" ca="1" si="74"/>
        <v>0</v>
      </c>
      <c r="V244" s="41">
        <f t="shared" ca="1" si="75"/>
        <v>0</v>
      </c>
      <c r="W244" s="41">
        <f t="shared" ca="1" si="69"/>
        <v>0</v>
      </c>
      <c r="X244" s="42">
        <f t="shared" ca="1" si="58"/>
        <v>0</v>
      </c>
      <c r="Z244" s="43">
        <f t="shared" ca="1" si="76"/>
        <v>0</v>
      </c>
      <c r="AA244" s="234"/>
      <c r="AB244" s="41">
        <f t="shared" ca="1" si="70"/>
        <v>0</v>
      </c>
      <c r="AC244" s="41">
        <f t="shared" ca="1" si="59"/>
        <v>0</v>
      </c>
      <c r="AD244" s="42">
        <f t="shared" ca="1" si="60"/>
        <v>0</v>
      </c>
    </row>
    <row r="245" spans="4:30" x14ac:dyDescent="0.35">
      <c r="D245" s="159"/>
      <c r="E245" s="157"/>
      <c r="F245" s="157"/>
      <c r="G245" s="157"/>
      <c r="H245" s="157"/>
      <c r="I245" s="158"/>
      <c r="J245" s="158"/>
      <c r="K245" s="158"/>
      <c r="L245" s="158"/>
      <c r="M245" s="158"/>
      <c r="N245" s="23"/>
      <c r="O245" s="23"/>
      <c r="P245" s="23"/>
      <c r="Q245" s="160"/>
      <c r="R245" s="161"/>
      <c r="S245" s="161"/>
      <c r="T245" s="158"/>
      <c r="U245" s="158"/>
      <c r="V245" s="158"/>
      <c r="W245" s="158"/>
      <c r="X245" s="158"/>
      <c r="Y245" s="158"/>
      <c r="Z245" s="158"/>
      <c r="AA245" s="162"/>
      <c r="AB245" s="158"/>
      <c r="AC245" s="158"/>
      <c r="AD245" s="158"/>
    </row>
    <row r="246" spans="4:30" x14ac:dyDescent="0.35">
      <c r="D246" s="159"/>
      <c r="E246" s="157"/>
      <c r="F246" s="157"/>
      <c r="G246" s="157"/>
      <c r="H246" s="157"/>
      <c r="I246" s="158"/>
      <c r="J246" s="158"/>
      <c r="K246" s="158"/>
      <c r="L246" s="158"/>
      <c r="M246" s="158"/>
      <c r="N246" s="23"/>
      <c r="O246" s="23"/>
      <c r="P246" s="23"/>
      <c r="Q246" s="160"/>
      <c r="R246" s="161"/>
      <c r="S246" s="161"/>
      <c r="T246" s="158"/>
      <c r="U246" s="158"/>
      <c r="V246" s="158"/>
      <c r="W246" s="158"/>
      <c r="X246" s="158"/>
      <c r="Y246" s="158"/>
      <c r="Z246" s="158"/>
      <c r="AA246" s="162"/>
      <c r="AB246" s="158"/>
      <c r="AC246" s="158"/>
      <c r="AD246" s="158"/>
    </row>
    <row r="247" spans="4:30" x14ac:dyDescent="0.35">
      <c r="D247" s="159"/>
      <c r="E247" s="157"/>
      <c r="F247" s="157"/>
      <c r="G247" s="157"/>
      <c r="H247" s="157"/>
      <c r="I247" s="158"/>
      <c r="J247" s="158"/>
      <c r="K247" s="158"/>
      <c r="L247" s="158"/>
      <c r="M247" s="158"/>
      <c r="N247" s="23"/>
      <c r="O247" s="23"/>
      <c r="P247" s="23"/>
      <c r="Q247" s="160"/>
      <c r="R247" s="161"/>
      <c r="S247" s="161"/>
      <c r="T247" s="158"/>
      <c r="U247" s="158"/>
      <c r="V247" s="158"/>
      <c r="W247" s="158"/>
      <c r="X247" s="158"/>
      <c r="Y247" s="158"/>
      <c r="Z247" s="158"/>
      <c r="AA247" s="162"/>
      <c r="AB247" s="158"/>
      <c r="AC247" s="158"/>
      <c r="AD247" s="158"/>
    </row>
    <row r="248" spans="4:30" x14ac:dyDescent="0.35">
      <c r="D248" s="159"/>
      <c r="E248" s="157"/>
      <c r="F248" s="157"/>
      <c r="G248" s="157"/>
      <c r="H248" s="157"/>
      <c r="I248" s="158"/>
      <c r="J248" s="158"/>
      <c r="K248" s="158"/>
      <c r="L248" s="158"/>
      <c r="M248" s="158"/>
      <c r="N248" s="23"/>
      <c r="O248" s="23"/>
      <c r="P248" s="23"/>
      <c r="Q248" s="160"/>
      <c r="R248" s="161"/>
      <c r="S248" s="161"/>
      <c r="T248" s="158"/>
      <c r="U248" s="158"/>
      <c r="V248" s="158"/>
      <c r="W248" s="158"/>
      <c r="X248" s="158"/>
      <c r="Y248" s="158"/>
      <c r="Z248" s="158"/>
      <c r="AA248" s="162"/>
      <c r="AB248" s="158"/>
      <c r="AC248" s="158"/>
      <c r="AD248" s="158"/>
    </row>
    <row r="249" spans="4:30" x14ac:dyDescent="0.35">
      <c r="D249" s="159"/>
      <c r="E249" s="157"/>
      <c r="F249" s="157"/>
      <c r="G249" s="157"/>
      <c r="H249" s="157"/>
      <c r="I249" s="158"/>
      <c r="J249" s="158"/>
      <c r="K249" s="158"/>
      <c r="L249" s="158"/>
      <c r="M249" s="158"/>
      <c r="N249" s="23"/>
      <c r="O249" s="23"/>
      <c r="P249" s="23"/>
      <c r="Q249" s="160"/>
      <c r="R249" s="161"/>
      <c r="S249" s="161"/>
      <c r="T249" s="158"/>
      <c r="U249" s="158"/>
      <c r="V249" s="158"/>
      <c r="W249" s="158"/>
      <c r="X249" s="158"/>
      <c r="Y249" s="158"/>
      <c r="Z249" s="158"/>
      <c r="AA249" s="162"/>
      <c r="AB249" s="158"/>
      <c r="AC249" s="158"/>
      <c r="AD249" s="158"/>
    </row>
    <row r="250" spans="4:30" x14ac:dyDescent="0.35">
      <c r="D250" s="159"/>
      <c r="E250" s="157"/>
      <c r="F250" s="157"/>
      <c r="G250" s="157"/>
      <c r="H250" s="157"/>
      <c r="I250" s="158"/>
      <c r="J250" s="158"/>
      <c r="K250" s="158"/>
      <c r="L250" s="158"/>
      <c r="M250" s="158"/>
      <c r="N250" s="23"/>
      <c r="O250" s="23"/>
      <c r="P250" s="23"/>
      <c r="Q250" s="160"/>
      <c r="R250" s="161"/>
      <c r="S250" s="161"/>
      <c r="T250" s="158"/>
      <c r="U250" s="158"/>
      <c r="V250" s="158"/>
      <c r="W250" s="158"/>
      <c r="X250" s="158"/>
      <c r="Y250" s="158"/>
      <c r="Z250" s="158"/>
      <c r="AA250" s="162"/>
      <c r="AB250" s="158"/>
      <c r="AC250" s="158"/>
      <c r="AD250" s="158"/>
    </row>
    <row r="251" spans="4:30" x14ac:dyDescent="0.35">
      <c r="D251" s="159"/>
      <c r="E251" s="157"/>
      <c r="F251" s="157"/>
      <c r="G251" s="157"/>
      <c r="H251" s="157"/>
      <c r="I251" s="158"/>
      <c r="J251" s="158"/>
      <c r="K251" s="158"/>
      <c r="L251" s="158"/>
      <c r="M251" s="158"/>
      <c r="N251" s="23"/>
      <c r="O251" s="23"/>
      <c r="P251" s="23"/>
      <c r="Q251" s="160"/>
      <c r="R251" s="161"/>
      <c r="S251" s="161"/>
      <c r="T251" s="158"/>
      <c r="U251" s="158"/>
      <c r="V251" s="158"/>
      <c r="W251" s="158"/>
      <c r="X251" s="158"/>
      <c r="Y251" s="158"/>
      <c r="Z251" s="158"/>
      <c r="AA251" s="162"/>
      <c r="AB251" s="158"/>
      <c r="AC251" s="158"/>
      <c r="AD251" s="158"/>
    </row>
    <row r="252" spans="4:30" x14ac:dyDescent="0.35">
      <c r="D252" s="159"/>
      <c r="E252" s="157"/>
      <c r="F252" s="157"/>
      <c r="G252" s="157"/>
      <c r="H252" s="157"/>
      <c r="I252" s="158"/>
      <c r="J252" s="158"/>
      <c r="K252" s="158"/>
      <c r="L252" s="158"/>
      <c r="M252" s="158"/>
      <c r="N252" s="23"/>
      <c r="O252" s="23"/>
      <c r="P252" s="23"/>
      <c r="Q252" s="160"/>
      <c r="R252" s="161"/>
      <c r="S252" s="161"/>
      <c r="T252" s="158"/>
      <c r="U252" s="158"/>
      <c r="V252" s="158"/>
      <c r="W252" s="158"/>
      <c r="X252" s="158"/>
      <c r="Y252" s="158"/>
      <c r="Z252" s="158"/>
      <c r="AA252" s="162"/>
      <c r="AB252" s="158"/>
      <c r="AC252" s="158"/>
      <c r="AD252" s="158"/>
    </row>
    <row r="253" spans="4:30" x14ac:dyDescent="0.35">
      <c r="D253" s="159"/>
      <c r="E253" s="157"/>
      <c r="F253" s="157"/>
      <c r="G253" s="157"/>
      <c r="H253" s="157"/>
      <c r="I253" s="158"/>
      <c r="J253" s="158"/>
      <c r="K253" s="158"/>
      <c r="L253" s="158"/>
      <c r="M253" s="158"/>
      <c r="N253" s="23"/>
      <c r="O253" s="23"/>
      <c r="P253" s="23"/>
      <c r="Q253" s="160"/>
      <c r="R253" s="161"/>
      <c r="S253" s="161"/>
      <c r="T253" s="158"/>
      <c r="U253" s="158"/>
      <c r="V253" s="158"/>
      <c r="W253" s="158"/>
      <c r="X253" s="158"/>
      <c r="Y253" s="158"/>
      <c r="Z253" s="158"/>
      <c r="AA253" s="162"/>
      <c r="AB253" s="158"/>
      <c r="AC253" s="158"/>
      <c r="AD253" s="158"/>
    </row>
    <row r="254" spans="4:30" x14ac:dyDescent="0.35">
      <c r="D254" s="159"/>
      <c r="E254" s="157"/>
      <c r="F254" s="157"/>
      <c r="G254" s="157"/>
      <c r="H254" s="157"/>
      <c r="I254" s="158"/>
      <c r="J254" s="158"/>
      <c r="K254" s="158"/>
      <c r="L254" s="158"/>
      <c r="M254" s="158"/>
      <c r="N254" s="23"/>
      <c r="O254" s="23"/>
      <c r="P254" s="23"/>
      <c r="Q254" s="160"/>
      <c r="R254" s="161"/>
      <c r="S254" s="161"/>
      <c r="T254" s="158"/>
      <c r="U254" s="158"/>
      <c r="V254" s="158"/>
      <c r="W254" s="158"/>
      <c r="X254" s="158"/>
      <c r="Y254" s="158"/>
      <c r="Z254" s="158"/>
      <c r="AA254" s="162"/>
      <c r="AB254" s="158"/>
      <c r="AC254" s="158"/>
      <c r="AD254" s="158"/>
    </row>
    <row r="255" spans="4:30" x14ac:dyDescent="0.35">
      <c r="D255" s="159"/>
      <c r="E255" s="157"/>
      <c r="F255" s="157"/>
      <c r="G255" s="157"/>
      <c r="H255" s="157"/>
      <c r="I255" s="158"/>
      <c r="J255" s="158"/>
      <c r="K255" s="158"/>
      <c r="L255" s="158"/>
      <c r="M255" s="158"/>
      <c r="N255" s="23"/>
      <c r="O255" s="23"/>
      <c r="P255" s="23"/>
      <c r="Q255" s="160"/>
      <c r="R255" s="161"/>
      <c r="S255" s="161"/>
      <c r="T255" s="158"/>
      <c r="U255" s="158"/>
      <c r="V255" s="158"/>
      <c r="W255" s="158"/>
      <c r="X255" s="158"/>
      <c r="Y255" s="158"/>
      <c r="Z255" s="158"/>
      <c r="AA255" s="162"/>
      <c r="AB255" s="158"/>
      <c r="AC255" s="158"/>
      <c r="AD255" s="158"/>
    </row>
    <row r="256" spans="4:30" x14ac:dyDescent="0.35">
      <c r="D256" s="159"/>
      <c r="E256" s="157"/>
      <c r="F256" s="157"/>
      <c r="G256" s="157"/>
      <c r="H256" s="157"/>
      <c r="I256" s="158"/>
      <c r="J256" s="158"/>
      <c r="K256" s="158"/>
      <c r="L256" s="158"/>
      <c r="M256" s="158"/>
      <c r="N256" s="23"/>
      <c r="O256" s="23"/>
      <c r="P256" s="23"/>
      <c r="Q256" s="160"/>
      <c r="R256" s="161"/>
      <c r="S256" s="161"/>
      <c r="T256" s="158"/>
      <c r="U256" s="158"/>
      <c r="V256" s="158"/>
      <c r="W256" s="158"/>
      <c r="X256" s="158"/>
      <c r="Y256" s="158"/>
      <c r="Z256" s="158"/>
      <c r="AA256" s="162"/>
      <c r="AB256" s="158"/>
      <c r="AC256" s="158"/>
      <c r="AD256" s="158"/>
    </row>
    <row r="257" spans="4:30" x14ac:dyDescent="0.35">
      <c r="D257" s="159"/>
      <c r="E257" s="157"/>
      <c r="F257" s="157"/>
      <c r="G257" s="157"/>
      <c r="H257" s="157"/>
      <c r="I257" s="158"/>
      <c r="J257" s="158"/>
      <c r="K257" s="158"/>
      <c r="L257" s="158"/>
      <c r="M257" s="158"/>
      <c r="N257" s="23"/>
      <c r="O257" s="23"/>
      <c r="P257" s="23"/>
      <c r="Q257" s="160"/>
      <c r="R257" s="161"/>
      <c r="S257" s="161"/>
      <c r="T257" s="158"/>
      <c r="U257" s="158"/>
      <c r="V257" s="158"/>
      <c r="W257" s="158"/>
      <c r="X257" s="158"/>
      <c r="Y257" s="158"/>
      <c r="Z257" s="158"/>
      <c r="AA257" s="162"/>
      <c r="AB257" s="158"/>
      <c r="AC257" s="158"/>
      <c r="AD257" s="158"/>
    </row>
    <row r="258" spans="4:30" x14ac:dyDescent="0.35">
      <c r="D258" s="159"/>
      <c r="E258" s="157"/>
      <c r="F258" s="157"/>
      <c r="G258" s="157"/>
      <c r="H258" s="157"/>
      <c r="I258" s="158"/>
      <c r="J258" s="158"/>
      <c r="K258" s="158"/>
      <c r="L258" s="158"/>
      <c r="M258" s="158"/>
      <c r="N258" s="23"/>
      <c r="O258" s="23"/>
      <c r="P258" s="23"/>
      <c r="Q258" s="160"/>
      <c r="R258" s="161"/>
      <c r="S258" s="161"/>
      <c r="T258" s="158"/>
      <c r="U258" s="158"/>
      <c r="V258" s="158"/>
      <c r="W258" s="158"/>
      <c r="X258" s="158"/>
      <c r="Y258" s="158"/>
      <c r="Z258" s="158"/>
      <c r="AA258" s="162"/>
      <c r="AB258" s="158"/>
      <c r="AC258" s="158"/>
      <c r="AD258" s="158"/>
    </row>
    <row r="259" spans="4:30" x14ac:dyDescent="0.35">
      <c r="D259" s="159"/>
      <c r="E259" s="157"/>
      <c r="F259" s="157"/>
      <c r="G259" s="157"/>
      <c r="H259" s="157"/>
      <c r="I259" s="158"/>
      <c r="J259" s="158"/>
      <c r="K259" s="158"/>
      <c r="L259" s="158"/>
      <c r="M259" s="158"/>
      <c r="N259" s="23"/>
      <c r="O259" s="23"/>
      <c r="P259" s="23"/>
      <c r="Q259" s="160"/>
      <c r="R259" s="161"/>
      <c r="S259" s="161"/>
      <c r="T259" s="158"/>
      <c r="U259" s="158"/>
      <c r="V259" s="158"/>
      <c r="W259" s="158"/>
      <c r="X259" s="158"/>
      <c r="Y259" s="158"/>
      <c r="Z259" s="158"/>
      <c r="AA259" s="162"/>
      <c r="AB259" s="158"/>
      <c r="AC259" s="158"/>
      <c r="AD259" s="158"/>
    </row>
    <row r="260" spans="4:30" x14ac:dyDescent="0.35">
      <c r="D260" s="159"/>
      <c r="E260" s="157"/>
      <c r="F260" s="157"/>
      <c r="G260" s="157"/>
      <c r="H260" s="157"/>
      <c r="I260" s="158"/>
      <c r="J260" s="158"/>
      <c r="K260" s="158"/>
      <c r="L260" s="158"/>
      <c r="M260" s="158"/>
      <c r="N260" s="23"/>
      <c r="O260" s="23"/>
      <c r="P260" s="23"/>
      <c r="Q260" s="160"/>
      <c r="R260" s="161"/>
      <c r="S260" s="161"/>
      <c r="T260" s="158"/>
      <c r="U260" s="158"/>
      <c r="V260" s="158"/>
      <c r="W260" s="158"/>
      <c r="X260" s="158"/>
      <c r="Y260" s="158"/>
      <c r="Z260" s="158"/>
      <c r="AA260" s="162"/>
      <c r="AB260" s="158"/>
      <c r="AC260" s="158"/>
      <c r="AD260" s="158"/>
    </row>
    <row r="261" spans="4:30" x14ac:dyDescent="0.35">
      <c r="D261" s="159"/>
      <c r="E261" s="157"/>
      <c r="F261" s="157"/>
      <c r="G261" s="157"/>
      <c r="H261" s="157"/>
      <c r="I261" s="158"/>
      <c r="J261" s="158"/>
      <c r="K261" s="158"/>
      <c r="L261" s="158"/>
      <c r="M261" s="158"/>
      <c r="N261" s="23"/>
      <c r="O261" s="23"/>
      <c r="P261" s="23"/>
      <c r="Q261" s="160"/>
      <c r="R261" s="161"/>
      <c r="S261" s="161"/>
      <c r="T261" s="158"/>
      <c r="U261" s="158"/>
      <c r="V261" s="158"/>
      <c r="W261" s="158"/>
      <c r="X261" s="158"/>
      <c r="Y261" s="158"/>
      <c r="Z261" s="158"/>
      <c r="AA261" s="162"/>
      <c r="AB261" s="158"/>
      <c r="AC261" s="158"/>
      <c r="AD261" s="158"/>
    </row>
    <row r="262" spans="4:30" x14ac:dyDescent="0.35">
      <c r="D262" s="159"/>
      <c r="E262" s="157"/>
      <c r="F262" s="157"/>
      <c r="G262" s="157"/>
      <c r="H262" s="157"/>
      <c r="I262" s="158"/>
      <c r="J262" s="158"/>
      <c r="K262" s="158"/>
      <c r="L262" s="158"/>
      <c r="M262" s="158"/>
      <c r="N262" s="23"/>
      <c r="O262" s="23"/>
      <c r="P262" s="23"/>
      <c r="Q262" s="160"/>
      <c r="R262" s="161"/>
      <c r="S262" s="161"/>
      <c r="T262" s="158"/>
      <c r="U262" s="158"/>
      <c r="V262" s="158"/>
      <c r="W262" s="158"/>
      <c r="X262" s="158"/>
      <c r="Y262" s="158"/>
      <c r="Z262" s="158"/>
      <c r="AA262" s="162"/>
      <c r="AB262" s="158"/>
      <c r="AC262" s="158"/>
      <c r="AD262" s="158"/>
    </row>
    <row r="263" spans="4:30" x14ac:dyDescent="0.35">
      <c r="D263" s="159"/>
      <c r="E263" s="157"/>
      <c r="F263" s="157"/>
      <c r="G263" s="157"/>
      <c r="H263" s="157"/>
      <c r="I263" s="158"/>
      <c r="J263" s="158"/>
      <c r="K263" s="158"/>
      <c r="L263" s="158"/>
      <c r="M263" s="158"/>
      <c r="N263" s="23"/>
      <c r="O263" s="23"/>
      <c r="P263" s="23"/>
      <c r="Q263" s="160"/>
      <c r="R263" s="161"/>
      <c r="S263" s="161"/>
      <c r="T263" s="158"/>
      <c r="U263" s="158"/>
      <c r="V263" s="158"/>
      <c r="W263" s="158"/>
      <c r="X263" s="158"/>
      <c r="Y263" s="158"/>
      <c r="Z263" s="158"/>
      <c r="AA263" s="162"/>
      <c r="AB263" s="158"/>
      <c r="AC263" s="158"/>
      <c r="AD263" s="158"/>
    </row>
    <row r="264" spans="4:30" x14ac:dyDescent="0.35">
      <c r="D264" s="159"/>
      <c r="E264" s="157"/>
      <c r="F264" s="157"/>
      <c r="G264" s="157"/>
      <c r="H264" s="157"/>
      <c r="I264" s="158"/>
      <c r="J264" s="158"/>
      <c r="K264" s="158"/>
      <c r="L264" s="158"/>
      <c r="M264" s="158"/>
      <c r="N264" s="23"/>
      <c r="O264" s="23"/>
      <c r="P264" s="23"/>
      <c r="Q264" s="160"/>
      <c r="R264" s="161"/>
      <c r="S264" s="161"/>
      <c r="T264" s="158"/>
      <c r="U264" s="158"/>
      <c r="V264" s="158"/>
      <c r="W264" s="158"/>
      <c r="X264" s="158"/>
      <c r="Y264" s="158"/>
      <c r="Z264" s="158"/>
      <c r="AA264" s="162"/>
      <c r="AB264" s="158"/>
      <c r="AC264" s="158"/>
      <c r="AD264" s="158"/>
    </row>
    <row r="265" spans="4:30" x14ac:dyDescent="0.35">
      <c r="D265" s="159"/>
      <c r="E265" s="157"/>
      <c r="F265" s="157"/>
      <c r="G265" s="157"/>
      <c r="H265" s="157"/>
      <c r="I265" s="158"/>
      <c r="J265" s="158"/>
      <c r="K265" s="158"/>
      <c r="L265" s="158"/>
      <c r="M265" s="158"/>
      <c r="N265" s="23"/>
      <c r="O265" s="23"/>
      <c r="P265" s="23"/>
      <c r="Q265" s="160"/>
      <c r="R265" s="161"/>
      <c r="S265" s="161"/>
      <c r="T265" s="158"/>
      <c r="U265" s="158"/>
      <c r="V265" s="158"/>
      <c r="W265" s="158"/>
      <c r="X265" s="158"/>
      <c r="Y265" s="158"/>
      <c r="Z265" s="158"/>
      <c r="AA265" s="162"/>
      <c r="AB265" s="158"/>
      <c r="AC265" s="158"/>
      <c r="AD265" s="158"/>
    </row>
    <row r="266" spans="4:30" x14ac:dyDescent="0.35">
      <c r="D266" s="159"/>
      <c r="E266" s="157"/>
      <c r="F266" s="157"/>
      <c r="G266" s="157"/>
      <c r="H266" s="157"/>
      <c r="I266" s="158"/>
      <c r="J266" s="158"/>
      <c r="K266" s="158"/>
      <c r="L266" s="158"/>
      <c r="M266" s="158"/>
      <c r="N266" s="23"/>
      <c r="O266" s="23"/>
      <c r="P266" s="23"/>
      <c r="Q266" s="160"/>
      <c r="R266" s="161"/>
      <c r="S266" s="161"/>
      <c r="T266" s="158"/>
      <c r="U266" s="158"/>
      <c r="V266" s="158"/>
      <c r="W266" s="158"/>
      <c r="X266" s="158"/>
      <c r="Y266" s="158"/>
      <c r="Z266" s="158"/>
      <c r="AA266" s="162"/>
      <c r="AB266" s="158"/>
      <c r="AC266" s="158"/>
      <c r="AD266" s="158"/>
    </row>
    <row r="267" spans="4:30" x14ac:dyDescent="0.35">
      <c r="D267" s="159"/>
      <c r="E267" s="157"/>
      <c r="F267" s="157"/>
      <c r="G267" s="157"/>
      <c r="H267" s="157"/>
      <c r="I267" s="158"/>
      <c r="J267" s="158"/>
      <c r="K267" s="158"/>
      <c r="L267" s="158"/>
      <c r="M267" s="158"/>
      <c r="N267" s="23"/>
      <c r="O267" s="23"/>
      <c r="P267" s="23"/>
      <c r="Q267" s="160"/>
      <c r="R267" s="161"/>
      <c r="S267" s="161"/>
      <c r="T267" s="158"/>
      <c r="U267" s="158"/>
      <c r="V267" s="158"/>
      <c r="W267" s="158"/>
      <c r="X267" s="158"/>
      <c r="Y267" s="158"/>
      <c r="Z267" s="158"/>
      <c r="AA267" s="162"/>
      <c r="AB267" s="158"/>
      <c r="AC267" s="158"/>
      <c r="AD267" s="158"/>
    </row>
    <row r="268" spans="4:30" x14ac:dyDescent="0.35">
      <c r="D268" s="159"/>
      <c r="E268" s="157"/>
      <c r="F268" s="157"/>
      <c r="G268" s="157"/>
      <c r="H268" s="157"/>
      <c r="I268" s="158"/>
      <c r="J268" s="158"/>
      <c r="K268" s="158"/>
      <c r="L268" s="158"/>
      <c r="M268" s="158"/>
      <c r="N268" s="23"/>
      <c r="O268" s="23"/>
      <c r="P268" s="23"/>
      <c r="Q268" s="160"/>
      <c r="R268" s="161"/>
      <c r="S268" s="161"/>
      <c r="T268" s="158"/>
      <c r="U268" s="158"/>
      <c r="V268" s="158"/>
      <c r="W268" s="158"/>
      <c r="X268" s="158"/>
      <c r="Y268" s="158"/>
      <c r="Z268" s="158"/>
      <c r="AA268" s="162"/>
      <c r="AB268" s="158"/>
      <c r="AC268" s="158"/>
      <c r="AD268" s="158"/>
    </row>
    <row r="269" spans="4:30" x14ac:dyDescent="0.35">
      <c r="D269" s="159"/>
      <c r="E269" s="157"/>
      <c r="F269" s="157"/>
      <c r="G269" s="157"/>
      <c r="H269" s="157"/>
      <c r="I269" s="158"/>
      <c r="J269" s="158"/>
      <c r="K269" s="158"/>
      <c r="L269" s="158"/>
      <c r="M269" s="158"/>
      <c r="N269" s="23"/>
      <c r="O269" s="23"/>
      <c r="P269" s="23"/>
      <c r="Q269" s="160"/>
      <c r="R269" s="161"/>
      <c r="S269" s="161"/>
      <c r="T269" s="158"/>
      <c r="U269" s="158"/>
      <c r="V269" s="158"/>
      <c r="W269" s="158"/>
      <c r="X269" s="158"/>
      <c r="Y269" s="158"/>
      <c r="Z269" s="158"/>
      <c r="AA269" s="162"/>
      <c r="AB269" s="158"/>
      <c r="AC269" s="158"/>
      <c r="AD269" s="158"/>
    </row>
    <row r="270" spans="4:30" x14ac:dyDescent="0.35">
      <c r="D270" s="159"/>
      <c r="E270" s="157"/>
      <c r="F270" s="157"/>
      <c r="G270" s="157"/>
      <c r="H270" s="157"/>
      <c r="I270" s="158"/>
      <c r="J270" s="158"/>
      <c r="K270" s="158"/>
      <c r="L270" s="158"/>
      <c r="M270" s="158"/>
      <c r="N270" s="23"/>
      <c r="O270" s="23"/>
      <c r="P270" s="23"/>
      <c r="Q270" s="160"/>
      <c r="R270" s="161"/>
      <c r="S270" s="161"/>
      <c r="T270" s="158"/>
      <c r="U270" s="158"/>
      <c r="V270" s="158"/>
      <c r="W270" s="158"/>
      <c r="X270" s="158"/>
      <c r="Y270" s="158"/>
      <c r="Z270" s="158"/>
      <c r="AA270" s="162"/>
      <c r="AB270" s="158"/>
      <c r="AC270" s="158"/>
      <c r="AD270" s="158"/>
    </row>
    <row r="271" spans="4:30" x14ac:dyDescent="0.35">
      <c r="D271" s="159"/>
      <c r="E271" s="157"/>
      <c r="F271" s="157"/>
      <c r="G271" s="157"/>
      <c r="H271" s="157"/>
      <c r="I271" s="158"/>
      <c r="J271" s="158"/>
      <c r="K271" s="158"/>
      <c r="L271" s="158"/>
      <c r="M271" s="158"/>
      <c r="N271" s="23"/>
      <c r="O271" s="23"/>
      <c r="P271" s="23"/>
      <c r="Q271" s="160"/>
      <c r="R271" s="161"/>
      <c r="S271" s="161"/>
      <c r="T271" s="158"/>
      <c r="U271" s="158"/>
      <c r="V271" s="158"/>
      <c r="W271" s="158"/>
      <c r="X271" s="158"/>
      <c r="Y271" s="158"/>
      <c r="Z271" s="158"/>
      <c r="AA271" s="162"/>
      <c r="AB271" s="158"/>
      <c r="AC271" s="158"/>
      <c r="AD271" s="158"/>
    </row>
    <row r="272" spans="4:30" x14ac:dyDescent="0.35">
      <c r="D272" s="159"/>
      <c r="E272" s="157"/>
      <c r="F272" s="157"/>
      <c r="G272" s="157"/>
      <c r="H272" s="157"/>
      <c r="I272" s="158"/>
      <c r="J272" s="158"/>
      <c r="K272" s="158"/>
      <c r="L272" s="158"/>
      <c r="M272" s="158"/>
      <c r="N272" s="23"/>
      <c r="O272" s="23"/>
      <c r="P272" s="23"/>
      <c r="Q272" s="160"/>
      <c r="R272" s="161"/>
      <c r="S272" s="161"/>
      <c r="T272" s="158"/>
      <c r="U272" s="158"/>
      <c r="V272" s="158"/>
      <c r="W272" s="158"/>
      <c r="X272" s="158"/>
      <c r="Y272" s="158"/>
      <c r="Z272" s="158"/>
      <c r="AA272" s="162"/>
      <c r="AB272" s="158"/>
      <c r="AC272" s="158"/>
      <c r="AD272" s="158"/>
    </row>
    <row r="273" spans="4:30" x14ac:dyDescent="0.35">
      <c r="D273" s="159"/>
      <c r="E273" s="157"/>
      <c r="F273" s="157"/>
      <c r="G273" s="157"/>
      <c r="H273" s="157"/>
      <c r="I273" s="158"/>
      <c r="J273" s="158"/>
      <c r="K273" s="158"/>
      <c r="L273" s="158"/>
      <c r="M273" s="158"/>
      <c r="N273" s="23"/>
      <c r="O273" s="23"/>
      <c r="P273" s="23"/>
      <c r="Q273" s="160"/>
      <c r="R273" s="161"/>
      <c r="S273" s="161"/>
      <c r="T273" s="158"/>
      <c r="U273" s="158"/>
      <c r="V273" s="158"/>
      <c r="W273" s="158"/>
      <c r="X273" s="158"/>
      <c r="Y273" s="158"/>
      <c r="Z273" s="158"/>
      <c r="AA273" s="162"/>
      <c r="AB273" s="158"/>
      <c r="AC273" s="158"/>
      <c r="AD273" s="158"/>
    </row>
    <row r="274" spans="4:30" x14ac:dyDescent="0.35">
      <c r="D274" s="159"/>
      <c r="E274" s="157"/>
      <c r="F274" s="157"/>
      <c r="G274" s="157"/>
      <c r="H274" s="157"/>
      <c r="I274" s="158"/>
      <c r="J274" s="158"/>
      <c r="K274" s="158"/>
      <c r="L274" s="158"/>
      <c r="M274" s="158"/>
      <c r="N274" s="23"/>
      <c r="O274" s="23"/>
      <c r="P274" s="23"/>
      <c r="Q274" s="160"/>
      <c r="R274" s="161"/>
      <c r="S274" s="161"/>
      <c r="T274" s="158"/>
      <c r="U274" s="158"/>
      <c r="V274" s="158"/>
      <c r="W274" s="158"/>
      <c r="X274" s="158"/>
      <c r="Y274" s="158"/>
      <c r="Z274" s="158"/>
      <c r="AA274" s="162"/>
      <c r="AB274" s="158"/>
      <c r="AC274" s="158"/>
      <c r="AD274" s="158"/>
    </row>
    <row r="275" spans="4:30" x14ac:dyDescent="0.35">
      <c r="D275" s="159"/>
      <c r="E275" s="157"/>
      <c r="F275" s="157"/>
      <c r="G275" s="157"/>
      <c r="H275" s="157"/>
      <c r="I275" s="158"/>
      <c r="J275" s="158"/>
      <c r="K275" s="158"/>
      <c r="L275" s="158"/>
      <c r="M275" s="158"/>
      <c r="N275" s="23"/>
      <c r="O275" s="23"/>
      <c r="P275" s="23"/>
      <c r="Q275" s="160"/>
      <c r="R275" s="161"/>
      <c r="S275" s="161"/>
      <c r="T275" s="158"/>
      <c r="U275" s="158"/>
      <c r="V275" s="158"/>
      <c r="W275" s="158"/>
      <c r="X275" s="158"/>
      <c r="Y275" s="158"/>
      <c r="Z275" s="158"/>
      <c r="AA275" s="162"/>
      <c r="AB275" s="158"/>
      <c r="AC275" s="158"/>
      <c r="AD275" s="158"/>
    </row>
    <row r="276" spans="4:30" x14ac:dyDescent="0.35">
      <c r="D276" s="159"/>
      <c r="E276" s="157"/>
      <c r="F276" s="157"/>
      <c r="G276" s="157"/>
      <c r="H276" s="157"/>
      <c r="I276" s="158"/>
      <c r="J276" s="158"/>
      <c r="K276" s="158"/>
      <c r="L276" s="158"/>
      <c r="M276" s="158"/>
      <c r="N276" s="23"/>
      <c r="O276" s="23"/>
      <c r="P276" s="23"/>
      <c r="Q276" s="160"/>
      <c r="R276" s="161"/>
      <c r="S276" s="161"/>
      <c r="T276" s="158"/>
      <c r="U276" s="158"/>
      <c r="V276" s="158"/>
      <c r="W276" s="158"/>
      <c r="X276" s="158"/>
      <c r="Y276" s="158"/>
      <c r="Z276" s="158"/>
      <c r="AA276" s="162"/>
      <c r="AB276" s="158"/>
      <c r="AC276" s="158"/>
      <c r="AD276" s="158"/>
    </row>
    <row r="277" spans="4:30" x14ac:dyDescent="0.35">
      <c r="D277" s="159"/>
      <c r="E277" s="157"/>
      <c r="F277" s="157"/>
      <c r="G277" s="157"/>
      <c r="H277" s="157"/>
      <c r="I277" s="158"/>
      <c r="J277" s="158"/>
      <c r="K277" s="158"/>
      <c r="L277" s="158"/>
      <c r="M277" s="158"/>
      <c r="N277" s="23"/>
      <c r="O277" s="23"/>
      <c r="P277" s="23"/>
      <c r="Q277" s="160"/>
      <c r="R277" s="161"/>
      <c r="S277" s="161"/>
      <c r="T277" s="158"/>
      <c r="U277" s="158"/>
      <c r="V277" s="158"/>
      <c r="W277" s="158"/>
      <c r="X277" s="158"/>
      <c r="Y277" s="158"/>
      <c r="Z277" s="158"/>
      <c r="AA277" s="162"/>
      <c r="AB277" s="158"/>
      <c r="AC277" s="158"/>
      <c r="AD277" s="158"/>
    </row>
    <row r="278" spans="4:30" x14ac:dyDescent="0.35">
      <c r="D278" s="159"/>
      <c r="E278" s="157"/>
      <c r="F278" s="157"/>
      <c r="G278" s="157"/>
      <c r="H278" s="157"/>
      <c r="I278" s="158"/>
      <c r="J278" s="158"/>
      <c r="K278" s="158"/>
      <c r="L278" s="158"/>
      <c r="M278" s="158"/>
      <c r="N278" s="23"/>
      <c r="O278" s="23"/>
      <c r="P278" s="23"/>
      <c r="Q278" s="160"/>
      <c r="R278" s="161"/>
      <c r="S278" s="161"/>
      <c r="T278" s="158"/>
      <c r="U278" s="158"/>
      <c r="V278" s="158"/>
      <c r="W278" s="158"/>
      <c r="X278" s="158"/>
      <c r="Y278" s="158"/>
      <c r="Z278" s="158"/>
      <c r="AA278" s="162"/>
      <c r="AB278" s="158"/>
      <c r="AC278" s="158"/>
      <c r="AD278" s="158"/>
    </row>
    <row r="279" spans="4:30" x14ac:dyDescent="0.35">
      <c r="D279" s="159"/>
      <c r="E279" s="157"/>
      <c r="F279" s="157"/>
      <c r="G279" s="157"/>
      <c r="H279" s="157"/>
      <c r="I279" s="158"/>
      <c r="J279" s="158"/>
      <c r="K279" s="158"/>
      <c r="L279" s="158"/>
      <c r="M279" s="158"/>
      <c r="N279" s="23"/>
      <c r="O279" s="23"/>
      <c r="P279" s="23"/>
      <c r="Q279" s="160"/>
      <c r="R279" s="161"/>
      <c r="S279" s="161"/>
      <c r="T279" s="158"/>
      <c r="U279" s="158"/>
      <c r="V279" s="158"/>
      <c r="W279" s="158"/>
      <c r="X279" s="158"/>
      <c r="Y279" s="158"/>
      <c r="Z279" s="158"/>
      <c r="AA279" s="162"/>
      <c r="AB279" s="158"/>
      <c r="AC279" s="158"/>
      <c r="AD279" s="158"/>
    </row>
    <row r="280" spans="4:30" x14ac:dyDescent="0.35">
      <c r="D280" s="159"/>
      <c r="E280" s="157"/>
      <c r="F280" s="157"/>
      <c r="G280" s="157"/>
      <c r="H280" s="157"/>
      <c r="I280" s="158"/>
      <c r="J280" s="158"/>
      <c r="K280" s="158"/>
      <c r="L280" s="158"/>
      <c r="M280" s="158"/>
      <c r="N280" s="23"/>
      <c r="O280" s="23"/>
      <c r="P280" s="23"/>
      <c r="Q280" s="160"/>
      <c r="R280" s="161"/>
      <c r="S280" s="161"/>
      <c r="T280" s="158"/>
      <c r="U280" s="158"/>
      <c r="V280" s="158"/>
      <c r="W280" s="158"/>
      <c r="X280" s="158"/>
      <c r="Y280" s="158"/>
      <c r="Z280" s="158"/>
      <c r="AA280" s="162"/>
      <c r="AB280" s="158"/>
      <c r="AC280" s="158"/>
      <c r="AD280" s="158"/>
    </row>
    <row r="281" spans="4:30" x14ac:dyDescent="0.35">
      <c r="D281" s="159"/>
      <c r="E281" s="157"/>
      <c r="F281" s="157"/>
      <c r="G281" s="157"/>
      <c r="H281" s="157"/>
      <c r="I281" s="158"/>
      <c r="J281" s="158"/>
      <c r="K281" s="158"/>
      <c r="L281" s="158"/>
      <c r="M281" s="158"/>
      <c r="N281" s="23"/>
      <c r="O281" s="23"/>
      <c r="P281" s="23"/>
      <c r="Q281" s="160"/>
      <c r="R281" s="161"/>
      <c r="S281" s="161"/>
      <c r="T281" s="158"/>
      <c r="U281" s="158"/>
      <c r="V281" s="158"/>
      <c r="W281" s="158"/>
      <c r="X281" s="158"/>
      <c r="Y281" s="158"/>
      <c r="Z281" s="158"/>
      <c r="AA281" s="162"/>
      <c r="AB281" s="158"/>
      <c r="AC281" s="158"/>
      <c r="AD281" s="158"/>
    </row>
    <row r="282" spans="4:30" x14ac:dyDescent="0.35">
      <c r="D282" s="159"/>
      <c r="E282" s="157"/>
      <c r="F282" s="157"/>
      <c r="G282" s="157"/>
      <c r="H282" s="157"/>
      <c r="I282" s="158"/>
      <c r="J282" s="158"/>
      <c r="K282" s="158"/>
      <c r="L282" s="158"/>
      <c r="M282" s="158"/>
      <c r="N282" s="23"/>
      <c r="O282" s="23"/>
      <c r="P282" s="23"/>
      <c r="Q282" s="160"/>
      <c r="R282" s="161"/>
      <c r="S282" s="161"/>
      <c r="T282" s="158"/>
      <c r="U282" s="158"/>
      <c r="V282" s="158"/>
      <c r="W282" s="158"/>
      <c r="X282" s="158"/>
      <c r="Y282" s="158"/>
      <c r="Z282" s="158"/>
      <c r="AA282" s="162"/>
      <c r="AB282" s="158"/>
      <c r="AC282" s="158"/>
      <c r="AD282" s="158"/>
    </row>
    <row r="283" spans="4:30" x14ac:dyDescent="0.35">
      <c r="D283" s="159"/>
      <c r="E283" s="157"/>
      <c r="F283" s="157"/>
      <c r="G283" s="157"/>
      <c r="H283" s="157"/>
      <c r="I283" s="158"/>
      <c r="J283" s="158"/>
      <c r="K283" s="158"/>
      <c r="L283" s="158"/>
      <c r="M283" s="158"/>
      <c r="N283" s="23"/>
      <c r="O283" s="23"/>
      <c r="P283" s="23"/>
      <c r="Q283" s="160"/>
      <c r="R283" s="161"/>
      <c r="S283" s="161"/>
      <c r="T283" s="158"/>
      <c r="U283" s="158"/>
      <c r="V283" s="158"/>
      <c r="W283" s="158"/>
      <c r="X283" s="158"/>
      <c r="Y283" s="158"/>
      <c r="Z283" s="158"/>
      <c r="AA283" s="162"/>
      <c r="AB283" s="158"/>
      <c r="AC283" s="158"/>
      <c r="AD283" s="158"/>
    </row>
    <row r="284" spans="4:30" x14ac:dyDescent="0.35">
      <c r="D284" s="159"/>
      <c r="E284" s="157"/>
      <c r="F284" s="157"/>
      <c r="G284" s="157"/>
      <c r="H284" s="157"/>
      <c r="I284" s="158"/>
      <c r="J284" s="158"/>
      <c r="K284" s="158"/>
      <c r="L284" s="158"/>
      <c r="M284" s="158"/>
      <c r="N284" s="23"/>
      <c r="O284" s="23"/>
      <c r="P284" s="23"/>
      <c r="Q284" s="160"/>
      <c r="R284" s="161"/>
      <c r="S284" s="161"/>
      <c r="T284" s="158"/>
      <c r="U284" s="158"/>
      <c r="V284" s="158"/>
      <c r="W284" s="158"/>
      <c r="X284" s="158"/>
      <c r="Y284" s="158"/>
      <c r="Z284" s="158"/>
      <c r="AA284" s="162"/>
      <c r="AB284" s="158"/>
      <c r="AC284" s="158"/>
      <c r="AD284" s="158"/>
    </row>
    <row r="285" spans="4:30" x14ac:dyDescent="0.35">
      <c r="D285" s="159"/>
      <c r="E285" s="157"/>
      <c r="F285" s="157"/>
      <c r="G285" s="157"/>
      <c r="H285" s="157"/>
      <c r="I285" s="158"/>
      <c r="J285" s="158"/>
      <c r="K285" s="158"/>
      <c r="L285" s="158"/>
      <c r="M285" s="158"/>
      <c r="N285" s="23"/>
      <c r="O285" s="23"/>
      <c r="P285" s="23"/>
      <c r="Q285" s="160"/>
      <c r="R285" s="161"/>
      <c r="S285" s="161"/>
      <c r="T285" s="158"/>
      <c r="U285" s="158"/>
      <c r="V285" s="158"/>
      <c r="W285" s="158"/>
      <c r="X285" s="158"/>
      <c r="Y285" s="158"/>
      <c r="Z285" s="158"/>
      <c r="AA285" s="162"/>
      <c r="AB285" s="158"/>
      <c r="AC285" s="158"/>
      <c r="AD285" s="158"/>
    </row>
    <row r="286" spans="4:30" x14ac:dyDescent="0.35">
      <c r="D286" s="159"/>
      <c r="E286" s="157"/>
      <c r="F286" s="157"/>
      <c r="G286" s="157"/>
      <c r="H286" s="157"/>
      <c r="I286" s="158"/>
      <c r="J286" s="158"/>
      <c r="K286" s="158"/>
      <c r="L286" s="158"/>
      <c r="M286" s="158"/>
      <c r="N286" s="23"/>
      <c r="O286" s="23"/>
      <c r="P286" s="23"/>
      <c r="Q286" s="160"/>
      <c r="R286" s="161"/>
      <c r="S286" s="161"/>
      <c r="T286" s="158"/>
      <c r="U286" s="158"/>
      <c r="V286" s="158"/>
      <c r="W286" s="158"/>
      <c r="X286" s="158"/>
      <c r="Y286" s="158"/>
      <c r="Z286" s="158"/>
      <c r="AA286" s="162"/>
      <c r="AB286" s="158"/>
      <c r="AC286" s="158"/>
      <c r="AD286" s="158"/>
    </row>
    <row r="287" spans="4:30" x14ac:dyDescent="0.35">
      <c r="D287" s="159"/>
      <c r="E287" s="157"/>
      <c r="F287" s="157"/>
      <c r="G287" s="157"/>
      <c r="H287" s="157"/>
      <c r="I287" s="158"/>
      <c r="J287" s="158"/>
      <c r="K287" s="158"/>
      <c r="L287" s="158"/>
      <c r="M287" s="158"/>
      <c r="N287" s="23"/>
      <c r="O287" s="23"/>
      <c r="P287" s="23"/>
      <c r="Q287" s="160"/>
      <c r="R287" s="161"/>
      <c r="S287" s="161"/>
      <c r="T287" s="158"/>
      <c r="U287" s="158"/>
      <c r="V287" s="158"/>
      <c r="W287" s="158"/>
      <c r="X287" s="158"/>
      <c r="Y287" s="158"/>
      <c r="Z287" s="158"/>
      <c r="AA287" s="162"/>
      <c r="AB287" s="158"/>
      <c r="AC287" s="158"/>
      <c r="AD287" s="158"/>
    </row>
    <row r="288" spans="4:30" x14ac:dyDescent="0.35">
      <c r="D288" s="159"/>
      <c r="E288" s="157"/>
      <c r="F288" s="157"/>
      <c r="G288" s="157"/>
      <c r="H288" s="157"/>
      <c r="I288" s="158"/>
      <c r="J288" s="158"/>
      <c r="K288" s="158"/>
      <c r="L288" s="158"/>
      <c r="M288" s="158"/>
      <c r="N288" s="23"/>
      <c r="O288" s="23"/>
      <c r="P288" s="23"/>
      <c r="Q288" s="160"/>
      <c r="R288" s="161"/>
      <c r="S288" s="161"/>
      <c r="T288" s="158"/>
      <c r="U288" s="158"/>
      <c r="V288" s="158"/>
      <c r="W288" s="158"/>
      <c r="X288" s="158"/>
      <c r="Y288" s="158"/>
      <c r="Z288" s="158"/>
      <c r="AA288" s="162"/>
      <c r="AB288" s="158"/>
      <c r="AC288" s="158"/>
      <c r="AD288" s="158"/>
    </row>
    <row r="289" spans="4:30" x14ac:dyDescent="0.35">
      <c r="D289" s="159"/>
      <c r="E289" s="157"/>
      <c r="F289" s="157"/>
      <c r="G289" s="157"/>
      <c r="H289" s="157"/>
      <c r="I289" s="158"/>
      <c r="J289" s="158"/>
      <c r="K289" s="158"/>
      <c r="L289" s="158"/>
      <c r="M289" s="158"/>
      <c r="N289" s="23"/>
      <c r="O289" s="23"/>
      <c r="P289" s="23"/>
      <c r="Q289" s="160"/>
      <c r="R289" s="161"/>
      <c r="S289" s="161"/>
      <c r="T289" s="158"/>
      <c r="U289" s="158"/>
      <c r="V289" s="158"/>
      <c r="W289" s="158"/>
      <c r="X289" s="158"/>
      <c r="Y289" s="158"/>
      <c r="Z289" s="158"/>
      <c r="AA289" s="162"/>
      <c r="AB289" s="158"/>
      <c r="AC289" s="158"/>
      <c r="AD289" s="158"/>
    </row>
    <row r="290" spans="4:30" x14ac:dyDescent="0.35">
      <c r="D290" s="159"/>
      <c r="E290" s="157"/>
      <c r="F290" s="157"/>
      <c r="G290" s="157"/>
      <c r="H290" s="157"/>
      <c r="I290" s="158"/>
      <c r="J290" s="158"/>
      <c r="K290" s="158"/>
      <c r="L290" s="158"/>
      <c r="M290" s="158"/>
      <c r="N290" s="23"/>
      <c r="O290" s="23"/>
      <c r="P290" s="23"/>
      <c r="Q290" s="160"/>
      <c r="R290" s="161"/>
      <c r="S290" s="161"/>
      <c r="T290" s="158"/>
      <c r="U290" s="158"/>
      <c r="V290" s="158"/>
      <c r="W290" s="158"/>
      <c r="X290" s="158"/>
      <c r="Y290" s="158"/>
      <c r="Z290" s="158"/>
      <c r="AA290" s="162"/>
      <c r="AB290" s="158"/>
      <c r="AC290" s="158"/>
      <c r="AD290" s="158"/>
    </row>
    <row r="291" spans="4:30" x14ac:dyDescent="0.35">
      <c r="D291" s="159"/>
      <c r="E291" s="157"/>
      <c r="F291" s="157"/>
      <c r="G291" s="157"/>
      <c r="H291" s="157"/>
      <c r="I291" s="158"/>
      <c r="J291" s="158"/>
      <c r="K291" s="158"/>
      <c r="L291" s="158"/>
      <c r="M291" s="158"/>
      <c r="N291" s="23"/>
      <c r="O291" s="23"/>
      <c r="P291" s="23"/>
      <c r="Q291" s="160"/>
      <c r="R291" s="161"/>
      <c r="S291" s="161"/>
      <c r="T291" s="158"/>
      <c r="U291" s="158"/>
      <c r="V291" s="158"/>
      <c r="W291" s="158"/>
      <c r="X291" s="158"/>
      <c r="Y291" s="158"/>
      <c r="Z291" s="158"/>
      <c r="AA291" s="162"/>
      <c r="AB291" s="158"/>
      <c r="AC291" s="158"/>
      <c r="AD291" s="158"/>
    </row>
    <row r="292" spans="4:30" x14ac:dyDescent="0.35">
      <c r="D292" s="159"/>
      <c r="E292" s="157"/>
      <c r="F292" s="157"/>
      <c r="G292" s="157"/>
      <c r="H292" s="157"/>
      <c r="I292" s="158"/>
      <c r="J292" s="158"/>
      <c r="K292" s="158"/>
      <c r="L292" s="158"/>
      <c r="M292" s="158"/>
      <c r="N292" s="23"/>
      <c r="O292" s="23"/>
      <c r="P292" s="23"/>
      <c r="Q292" s="160"/>
      <c r="R292" s="161"/>
      <c r="S292" s="161"/>
      <c r="T292" s="158"/>
      <c r="U292" s="158"/>
      <c r="V292" s="158"/>
      <c r="W292" s="158"/>
      <c r="X292" s="158"/>
      <c r="Y292" s="158"/>
      <c r="Z292" s="158"/>
      <c r="AA292" s="162"/>
      <c r="AB292" s="158"/>
      <c r="AC292" s="158"/>
      <c r="AD292" s="158"/>
    </row>
    <row r="293" spans="4:30" x14ac:dyDescent="0.35">
      <c r="D293" s="159"/>
      <c r="E293" s="157"/>
      <c r="F293" s="157"/>
      <c r="G293" s="157"/>
      <c r="H293" s="157"/>
      <c r="I293" s="158"/>
      <c r="J293" s="158"/>
      <c r="K293" s="158"/>
      <c r="L293" s="158"/>
      <c r="M293" s="158"/>
      <c r="N293" s="23"/>
      <c r="O293" s="23"/>
      <c r="P293" s="23"/>
      <c r="Q293" s="160"/>
      <c r="R293" s="161"/>
      <c r="S293" s="161"/>
      <c r="T293" s="158"/>
      <c r="U293" s="158"/>
      <c r="V293" s="158"/>
      <c r="W293" s="158"/>
      <c r="X293" s="158"/>
      <c r="Y293" s="158"/>
      <c r="Z293" s="158"/>
      <c r="AA293" s="162"/>
      <c r="AB293" s="158"/>
      <c r="AC293" s="158"/>
      <c r="AD293" s="158"/>
    </row>
    <row r="294" spans="4:30" x14ac:dyDescent="0.35">
      <c r="D294" s="159"/>
      <c r="E294" s="157"/>
      <c r="F294" s="157"/>
      <c r="G294" s="157"/>
      <c r="H294" s="157"/>
      <c r="I294" s="158"/>
      <c r="J294" s="158"/>
      <c r="K294" s="158"/>
      <c r="L294" s="158"/>
      <c r="M294" s="158"/>
      <c r="N294" s="23"/>
      <c r="O294" s="23"/>
      <c r="P294" s="23"/>
      <c r="Q294" s="160"/>
      <c r="R294" s="161"/>
      <c r="S294" s="161"/>
      <c r="T294" s="158"/>
      <c r="U294" s="158"/>
      <c r="V294" s="158"/>
      <c r="W294" s="158"/>
      <c r="X294" s="158"/>
      <c r="Y294" s="158"/>
      <c r="Z294" s="158"/>
      <c r="AA294" s="162"/>
      <c r="AB294" s="158"/>
      <c r="AC294" s="158"/>
      <c r="AD294" s="158"/>
    </row>
    <row r="295" spans="4:30" x14ac:dyDescent="0.35">
      <c r="D295" s="159"/>
      <c r="E295" s="157"/>
      <c r="F295" s="157"/>
      <c r="G295" s="157"/>
      <c r="H295" s="157"/>
      <c r="I295" s="158"/>
      <c r="J295" s="158"/>
      <c r="K295" s="158"/>
      <c r="L295" s="158"/>
      <c r="M295" s="158"/>
      <c r="N295" s="23"/>
      <c r="O295" s="23"/>
      <c r="P295" s="23"/>
      <c r="Q295" s="160"/>
      <c r="R295" s="161"/>
      <c r="S295" s="161"/>
      <c r="T295" s="158"/>
      <c r="U295" s="158"/>
      <c r="V295" s="158"/>
      <c r="W295" s="158"/>
      <c r="X295" s="158"/>
      <c r="Y295" s="158"/>
      <c r="Z295" s="158"/>
      <c r="AA295" s="162"/>
      <c r="AB295" s="158"/>
      <c r="AC295" s="158"/>
      <c r="AD295" s="158"/>
    </row>
    <row r="296" spans="4:30" x14ac:dyDescent="0.35">
      <c r="D296" s="159"/>
      <c r="E296" s="157"/>
      <c r="F296" s="157"/>
      <c r="G296" s="157"/>
      <c r="H296" s="157"/>
      <c r="I296" s="158"/>
      <c r="J296" s="158"/>
      <c r="K296" s="158"/>
      <c r="L296" s="158"/>
      <c r="M296" s="158"/>
      <c r="N296" s="23"/>
      <c r="O296" s="23"/>
      <c r="P296" s="23"/>
      <c r="Q296" s="160"/>
      <c r="R296" s="161"/>
      <c r="S296" s="161"/>
      <c r="T296" s="158"/>
      <c r="U296" s="158"/>
      <c r="V296" s="158"/>
      <c r="W296" s="158"/>
      <c r="X296" s="158"/>
      <c r="Y296" s="158"/>
      <c r="Z296" s="158"/>
      <c r="AA296" s="162"/>
      <c r="AB296" s="158"/>
      <c r="AC296" s="158"/>
      <c r="AD296" s="158"/>
    </row>
    <row r="297" spans="4:30" x14ac:dyDescent="0.35">
      <c r="D297" s="159"/>
      <c r="E297" s="157"/>
      <c r="F297" s="157"/>
      <c r="G297" s="157"/>
      <c r="H297" s="157"/>
      <c r="I297" s="158"/>
      <c r="J297" s="158"/>
      <c r="K297" s="158"/>
      <c r="L297" s="158"/>
      <c r="M297" s="158"/>
      <c r="N297" s="23"/>
      <c r="O297" s="23"/>
      <c r="P297" s="23"/>
      <c r="Q297" s="160"/>
      <c r="R297" s="161"/>
      <c r="S297" s="161"/>
      <c r="T297" s="158"/>
      <c r="U297" s="158"/>
      <c r="V297" s="158"/>
      <c r="W297" s="158"/>
      <c r="X297" s="158"/>
      <c r="Y297" s="158"/>
      <c r="Z297" s="158"/>
      <c r="AA297" s="162"/>
      <c r="AB297" s="158"/>
      <c r="AC297" s="158"/>
      <c r="AD297" s="158"/>
    </row>
    <row r="298" spans="4:30" x14ac:dyDescent="0.35">
      <c r="D298" s="159"/>
      <c r="E298" s="157"/>
      <c r="F298" s="157"/>
      <c r="G298" s="157"/>
      <c r="H298" s="157"/>
      <c r="I298" s="158"/>
      <c r="J298" s="158"/>
      <c r="K298" s="158"/>
      <c r="L298" s="158"/>
      <c r="M298" s="158"/>
      <c r="N298" s="23"/>
      <c r="O298" s="23"/>
      <c r="P298" s="23"/>
      <c r="Q298" s="160"/>
      <c r="R298" s="161"/>
      <c r="S298" s="161"/>
      <c r="T298" s="158"/>
      <c r="U298" s="158"/>
      <c r="V298" s="158"/>
      <c r="W298" s="158"/>
      <c r="X298" s="158"/>
      <c r="Y298" s="158"/>
      <c r="Z298" s="158"/>
      <c r="AA298" s="162"/>
      <c r="AB298" s="158"/>
      <c r="AC298" s="158"/>
      <c r="AD298" s="158"/>
    </row>
    <row r="299" spans="4:30" x14ac:dyDescent="0.35">
      <c r="D299" s="159"/>
      <c r="E299" s="157"/>
      <c r="F299" s="157"/>
      <c r="G299" s="157"/>
      <c r="H299" s="157"/>
      <c r="I299" s="158"/>
      <c r="J299" s="158"/>
      <c r="K299" s="158"/>
      <c r="L299" s="158"/>
      <c r="M299" s="158"/>
      <c r="N299" s="23"/>
      <c r="O299" s="23"/>
      <c r="P299" s="23"/>
      <c r="Q299" s="160"/>
      <c r="R299" s="161"/>
      <c r="S299" s="161"/>
      <c r="T299" s="158"/>
      <c r="U299" s="158"/>
      <c r="V299" s="158"/>
      <c r="W299" s="158"/>
      <c r="X299" s="158"/>
      <c r="Y299" s="158"/>
      <c r="Z299" s="158"/>
      <c r="AA299" s="162"/>
      <c r="AB299" s="158"/>
      <c r="AC299" s="158"/>
      <c r="AD299" s="158"/>
    </row>
    <row r="300" spans="4:30" x14ac:dyDescent="0.35">
      <c r="D300" s="159"/>
      <c r="E300" s="157"/>
      <c r="F300" s="157"/>
      <c r="G300" s="157"/>
      <c r="H300" s="157"/>
      <c r="I300" s="158"/>
      <c r="J300" s="158"/>
      <c r="K300" s="158"/>
      <c r="L300" s="158"/>
      <c r="M300" s="158"/>
      <c r="N300" s="23"/>
      <c r="O300" s="23"/>
      <c r="P300" s="23"/>
      <c r="Q300" s="160"/>
      <c r="R300" s="161"/>
      <c r="S300" s="161"/>
      <c r="T300" s="158"/>
      <c r="U300" s="158"/>
      <c r="V300" s="158"/>
      <c r="W300" s="158"/>
      <c r="X300" s="158"/>
      <c r="Y300" s="158"/>
      <c r="Z300" s="158"/>
      <c r="AA300" s="162"/>
      <c r="AB300" s="158"/>
      <c r="AC300" s="158"/>
      <c r="AD300" s="158"/>
    </row>
    <row r="301" spans="4:30" x14ac:dyDescent="0.35">
      <c r="D301" s="159"/>
      <c r="E301" s="157"/>
      <c r="F301" s="157"/>
      <c r="G301" s="157"/>
      <c r="H301" s="157"/>
      <c r="I301" s="158"/>
      <c r="J301" s="158"/>
      <c r="K301" s="158"/>
      <c r="L301" s="158"/>
      <c r="M301" s="158"/>
      <c r="N301" s="23"/>
      <c r="O301" s="23"/>
      <c r="P301" s="23"/>
      <c r="Q301" s="160"/>
      <c r="R301" s="161"/>
      <c r="S301" s="161"/>
      <c r="T301" s="158"/>
      <c r="U301" s="158"/>
      <c r="V301" s="158"/>
      <c r="W301" s="158"/>
      <c r="X301" s="158"/>
      <c r="Y301" s="158"/>
      <c r="Z301" s="158"/>
      <c r="AA301" s="162"/>
      <c r="AB301" s="158"/>
      <c r="AC301" s="158"/>
      <c r="AD301" s="158"/>
    </row>
    <row r="302" spans="4:30" x14ac:dyDescent="0.35">
      <c r="D302" s="159"/>
      <c r="E302" s="157"/>
      <c r="F302" s="157"/>
      <c r="G302" s="157"/>
      <c r="H302" s="157"/>
      <c r="I302" s="158"/>
      <c r="J302" s="158"/>
      <c r="K302" s="158"/>
      <c r="L302" s="158"/>
      <c r="M302" s="158"/>
      <c r="N302" s="23"/>
      <c r="O302" s="23"/>
      <c r="P302" s="23"/>
      <c r="Q302" s="160"/>
      <c r="R302" s="161"/>
      <c r="S302" s="161"/>
      <c r="T302" s="158"/>
      <c r="U302" s="158"/>
      <c r="V302" s="158"/>
      <c r="W302" s="158"/>
      <c r="X302" s="158"/>
      <c r="Y302" s="158"/>
      <c r="Z302" s="158"/>
      <c r="AA302" s="162"/>
      <c r="AB302" s="158"/>
      <c r="AC302" s="158"/>
      <c r="AD302" s="158"/>
    </row>
    <row r="303" spans="4:30" x14ac:dyDescent="0.35">
      <c r="D303" s="159"/>
      <c r="E303" s="157"/>
      <c r="F303" s="157"/>
      <c r="G303" s="157"/>
      <c r="H303" s="157"/>
      <c r="I303" s="158"/>
      <c r="J303" s="158"/>
      <c r="K303" s="158"/>
      <c r="L303" s="158"/>
      <c r="M303" s="158"/>
      <c r="N303" s="23"/>
      <c r="O303" s="23"/>
      <c r="P303" s="23"/>
      <c r="Q303" s="160"/>
      <c r="R303" s="161"/>
      <c r="S303" s="161"/>
      <c r="T303" s="158"/>
      <c r="U303" s="158"/>
      <c r="V303" s="158"/>
      <c r="W303" s="158"/>
      <c r="X303" s="158"/>
      <c r="Y303" s="158"/>
      <c r="Z303" s="158"/>
      <c r="AA303" s="162"/>
      <c r="AB303" s="158"/>
      <c r="AC303" s="158"/>
      <c r="AD303" s="158"/>
    </row>
  </sheetData>
  <mergeCells count="8">
    <mergeCell ref="Z2:AD2"/>
    <mergeCell ref="A4:B4"/>
    <mergeCell ref="A23:B23"/>
    <mergeCell ref="A30:B30"/>
    <mergeCell ref="D2:D3"/>
    <mergeCell ref="E2:E3"/>
    <mergeCell ref="G2:N2"/>
    <mergeCell ref="P2:X2"/>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8E282A-3666-4CB9-963B-54E054CB3F4B}">
  <sheetPr>
    <tabColor rgb="FFFF0000"/>
  </sheetPr>
  <dimension ref="A1:R286"/>
  <sheetViews>
    <sheetView topLeftCell="A220" workbookViewId="0">
      <selection activeCell="B98" sqref="B98:K98"/>
    </sheetView>
  </sheetViews>
  <sheetFormatPr defaultColWidth="8.90625" defaultRowHeight="14.5" x14ac:dyDescent="0.35"/>
  <cols>
    <col min="1" max="1" width="3.453125" style="223" customWidth="1"/>
    <col min="2" max="12" width="13.90625" style="218" customWidth="1"/>
    <col min="13" max="13" width="50.6328125" style="218" customWidth="1"/>
    <col min="14" max="14" width="7.36328125" style="218" customWidth="1"/>
    <col min="15" max="17" width="8.90625" style="218"/>
    <col min="18" max="18" width="46.6328125" style="218" customWidth="1"/>
    <col min="19" max="16384" width="8.90625" style="218"/>
  </cols>
  <sheetData>
    <row r="1" spans="1:7" ht="21" x14ac:dyDescent="0.5">
      <c r="A1" s="332" t="s">
        <v>120</v>
      </c>
    </row>
    <row r="2" spans="1:7" x14ac:dyDescent="0.35">
      <c r="A2" s="219"/>
    </row>
    <row r="3" spans="1:7" x14ac:dyDescent="0.35">
      <c r="A3" s="220"/>
      <c r="B3" s="218" t="s">
        <v>499</v>
      </c>
    </row>
    <row r="4" spans="1:7" x14ac:dyDescent="0.35">
      <c r="A4" s="220"/>
      <c r="B4" s="218" t="s">
        <v>339</v>
      </c>
    </row>
    <row r="5" spans="1:7" x14ac:dyDescent="0.35">
      <c r="A5" s="219"/>
      <c r="B5" s="433" t="s">
        <v>440</v>
      </c>
      <c r="C5" s="433"/>
      <c r="D5" s="433"/>
      <c r="E5" s="433"/>
      <c r="F5" s="433"/>
      <c r="G5" s="433"/>
    </row>
    <row r="6" spans="1:7" x14ac:dyDescent="0.35">
      <c r="A6" s="219"/>
      <c r="B6" s="218" t="s">
        <v>374</v>
      </c>
    </row>
    <row r="7" spans="1:7" x14ac:dyDescent="0.35">
      <c r="A7" s="219"/>
    </row>
    <row r="8" spans="1:7" x14ac:dyDescent="0.35">
      <c r="A8" s="219"/>
      <c r="B8" s="218" t="s">
        <v>378</v>
      </c>
    </row>
    <row r="9" spans="1:7" x14ac:dyDescent="0.35">
      <c r="A9" s="219"/>
      <c r="B9" s="218" t="s">
        <v>441</v>
      </c>
    </row>
    <row r="10" spans="1:7" x14ac:dyDescent="0.35">
      <c r="A10" s="219"/>
      <c r="B10" s="218" t="s">
        <v>442</v>
      </c>
    </row>
    <row r="11" spans="1:7" ht="19" x14ac:dyDescent="0.5">
      <c r="A11" s="330" t="s">
        <v>306</v>
      </c>
      <c r="B11" s="337" t="s">
        <v>316</v>
      </c>
    </row>
    <row r="12" spans="1:7" x14ac:dyDescent="0.35">
      <c r="A12" s="219"/>
      <c r="B12" s="337" t="s">
        <v>317</v>
      </c>
    </row>
    <row r="13" spans="1:7" x14ac:dyDescent="0.35">
      <c r="A13" s="219"/>
      <c r="B13" s="218" t="s">
        <v>443</v>
      </c>
    </row>
    <row r="14" spans="1:7" x14ac:dyDescent="0.35">
      <c r="A14" s="219"/>
    </row>
    <row r="15" spans="1:7" x14ac:dyDescent="0.35">
      <c r="A15" s="219"/>
      <c r="B15" s="218" t="s">
        <v>375</v>
      </c>
    </row>
    <row r="16" spans="1:7" x14ac:dyDescent="0.35">
      <c r="A16" s="219"/>
    </row>
    <row r="17" spans="1:9" x14ac:dyDescent="0.35">
      <c r="A17" s="219"/>
      <c r="B17" s="334" t="s">
        <v>376</v>
      </c>
    </row>
    <row r="18" spans="1:9" x14ac:dyDescent="0.35">
      <c r="A18" s="219"/>
    </row>
    <row r="19" spans="1:9" x14ac:dyDescent="0.35">
      <c r="A19" s="219"/>
    </row>
    <row r="20" spans="1:9" x14ac:dyDescent="0.35">
      <c r="A20" s="219"/>
    </row>
    <row r="21" spans="1:9" x14ac:dyDescent="0.35">
      <c r="A21" s="219"/>
    </row>
    <row r="22" spans="1:9" x14ac:dyDescent="0.35">
      <c r="A22" s="219"/>
    </row>
    <row r="23" spans="1:9" x14ac:dyDescent="0.35">
      <c r="A23" s="219"/>
    </row>
    <row r="24" spans="1:9" x14ac:dyDescent="0.35">
      <c r="A24" s="219"/>
    </row>
    <row r="25" spans="1:9" x14ac:dyDescent="0.35">
      <c r="A25" s="219"/>
    </row>
    <row r="26" spans="1:9" x14ac:dyDescent="0.35">
      <c r="A26" s="219"/>
    </row>
    <row r="27" spans="1:9" x14ac:dyDescent="0.35">
      <c r="A27" s="219"/>
    </row>
    <row r="28" spans="1:9" x14ac:dyDescent="0.35">
      <c r="A28" s="219"/>
    </row>
    <row r="29" spans="1:9" x14ac:dyDescent="0.35">
      <c r="A29" s="219"/>
      <c r="B29" s="334" t="s">
        <v>377</v>
      </c>
    </row>
    <row r="30" spans="1:9" ht="15" thickBot="1" x14ac:dyDescent="0.4">
      <c r="A30" s="219"/>
    </row>
    <row r="31" spans="1:9" x14ac:dyDescent="0.35">
      <c r="A31" s="219"/>
      <c r="B31" s="386"/>
      <c r="C31" s="387"/>
      <c r="D31" s="387"/>
      <c r="E31" s="387"/>
      <c r="F31" s="387"/>
      <c r="G31" s="388"/>
      <c r="H31" s="261"/>
      <c r="I31" s="261"/>
    </row>
    <row r="32" spans="1:9" x14ac:dyDescent="0.35">
      <c r="A32" s="219"/>
      <c r="B32" s="389"/>
      <c r="C32" s="88"/>
      <c r="D32" s="88"/>
      <c r="E32" s="88"/>
      <c r="F32" s="88"/>
      <c r="G32" s="390"/>
      <c r="H32" s="261"/>
      <c r="I32" s="261"/>
    </row>
    <row r="33" spans="1:18" x14ac:dyDescent="0.35">
      <c r="A33" s="219"/>
      <c r="B33" s="389"/>
      <c r="C33" s="88"/>
      <c r="D33" s="88"/>
      <c r="E33" s="88"/>
      <c r="F33" s="88"/>
      <c r="G33" s="390"/>
      <c r="H33" s="261"/>
      <c r="I33" s="261"/>
    </row>
    <row r="34" spans="1:18" x14ac:dyDescent="0.35">
      <c r="A34" s="219"/>
      <c r="B34" s="389"/>
      <c r="C34" s="88"/>
      <c r="D34" s="88"/>
      <c r="E34" s="88"/>
      <c r="F34" s="88"/>
      <c r="G34" s="390"/>
      <c r="H34" s="261"/>
      <c r="I34" s="261"/>
    </row>
    <row r="35" spans="1:18" x14ac:dyDescent="0.35">
      <c r="A35" s="219"/>
      <c r="B35" s="389"/>
      <c r="C35" s="88"/>
      <c r="D35" s="88"/>
      <c r="E35" s="88"/>
      <c r="F35" s="88"/>
      <c r="G35" s="390"/>
      <c r="H35" s="261"/>
      <c r="I35" s="261"/>
    </row>
    <row r="36" spans="1:18" x14ac:dyDescent="0.35">
      <c r="A36" s="219"/>
      <c r="B36" s="389"/>
      <c r="C36" s="88"/>
      <c r="D36" s="88"/>
      <c r="E36" s="88"/>
      <c r="F36" s="88"/>
      <c r="G36" s="390"/>
      <c r="H36" s="261"/>
      <c r="I36" s="261"/>
    </row>
    <row r="37" spans="1:18" x14ac:dyDescent="0.35">
      <c r="A37" s="219"/>
      <c r="B37" s="389"/>
      <c r="C37" s="88"/>
      <c r="D37" s="88"/>
      <c r="E37" s="88"/>
      <c r="F37" s="88"/>
      <c r="G37" s="390"/>
      <c r="H37" s="261"/>
      <c r="I37" s="261"/>
    </row>
    <row r="38" spans="1:18" x14ac:dyDescent="0.35">
      <c r="A38" s="219"/>
      <c r="B38" s="389"/>
      <c r="C38" s="88"/>
      <c r="D38" s="88"/>
      <c r="E38" s="88"/>
      <c r="F38" s="88"/>
      <c r="G38" s="390"/>
      <c r="H38" s="261"/>
      <c r="I38" s="261"/>
    </row>
    <row r="39" spans="1:18" x14ac:dyDescent="0.35">
      <c r="A39" s="219"/>
      <c r="B39" s="389"/>
      <c r="C39" s="88"/>
      <c r="D39" s="88"/>
      <c r="E39" s="88"/>
      <c r="F39" s="88"/>
      <c r="G39" s="390"/>
      <c r="H39" s="261"/>
      <c r="I39" s="261"/>
    </row>
    <row r="40" spans="1:18" x14ac:dyDescent="0.35">
      <c r="A40" s="219"/>
      <c r="B40" s="389"/>
      <c r="C40" s="88"/>
      <c r="D40" s="88"/>
      <c r="E40" s="88"/>
      <c r="F40" s="88"/>
      <c r="G40" s="390"/>
      <c r="H40" s="261"/>
      <c r="I40" s="261"/>
    </row>
    <row r="41" spans="1:18" x14ac:dyDescent="0.35">
      <c r="A41" s="219"/>
      <c r="B41" s="389"/>
      <c r="C41" s="88"/>
      <c r="D41" s="88"/>
      <c r="E41" s="88"/>
      <c r="F41" s="88"/>
      <c r="G41" s="390"/>
      <c r="H41" s="261"/>
      <c r="I41" s="261"/>
    </row>
    <row r="42" spans="1:18" x14ac:dyDescent="0.35">
      <c r="A42" s="219"/>
      <c r="B42" s="389"/>
      <c r="C42" s="88"/>
      <c r="D42" s="88"/>
      <c r="E42" s="88"/>
      <c r="F42" s="88"/>
      <c r="G42" s="390"/>
      <c r="H42" s="261"/>
      <c r="I42" s="261"/>
    </row>
    <row r="43" spans="1:18" x14ac:dyDescent="0.35">
      <c r="A43" s="219"/>
      <c r="B43" s="389"/>
      <c r="C43" s="88"/>
      <c r="D43" s="88"/>
      <c r="E43" s="88"/>
      <c r="F43" s="88"/>
      <c r="G43" s="390"/>
      <c r="H43" s="261"/>
      <c r="I43" s="261"/>
      <c r="R43" s="261"/>
    </row>
    <row r="44" spans="1:18" x14ac:dyDescent="0.35">
      <c r="A44" s="219"/>
      <c r="B44" s="389"/>
      <c r="C44" s="88"/>
      <c r="D44" s="88"/>
      <c r="E44" s="88"/>
      <c r="F44" s="88"/>
      <c r="G44" s="390"/>
      <c r="H44" s="261"/>
      <c r="I44" s="261"/>
      <c r="R44" s="261"/>
    </row>
    <row r="45" spans="1:18" x14ac:dyDescent="0.35">
      <c r="A45" s="219"/>
      <c r="B45" s="389"/>
      <c r="C45" s="88"/>
      <c r="D45" s="88"/>
      <c r="E45" s="88"/>
      <c r="F45" s="88"/>
      <c r="G45" s="390"/>
      <c r="H45" s="261"/>
      <c r="I45" s="261"/>
      <c r="R45" s="261"/>
    </row>
    <row r="46" spans="1:18" x14ac:dyDescent="0.35">
      <c r="A46" s="219"/>
      <c r="B46" s="389"/>
      <c r="C46" s="88"/>
      <c r="D46" s="88"/>
      <c r="E46" s="88"/>
      <c r="F46" s="88"/>
      <c r="G46" s="390"/>
      <c r="H46" s="261"/>
      <c r="I46" s="261"/>
      <c r="R46" s="261"/>
    </row>
    <row r="47" spans="1:18" x14ac:dyDescent="0.35">
      <c r="A47" s="219"/>
      <c r="B47" s="389"/>
      <c r="C47" s="88"/>
      <c r="D47" s="88"/>
      <c r="E47" s="88"/>
      <c r="F47" s="88"/>
      <c r="G47" s="390"/>
      <c r="H47" s="261"/>
      <c r="I47" s="261"/>
      <c r="R47" s="261"/>
    </row>
    <row r="48" spans="1:18" x14ac:dyDescent="0.35">
      <c r="A48" s="219"/>
      <c r="B48" s="389"/>
      <c r="C48" s="88"/>
      <c r="D48" s="88"/>
      <c r="E48" s="88"/>
      <c r="F48" s="88"/>
      <c r="G48" s="390"/>
      <c r="H48" s="261"/>
      <c r="I48" s="261"/>
      <c r="R48" s="261"/>
    </row>
    <row r="49" spans="1:18" x14ac:dyDescent="0.35">
      <c r="A49" s="219"/>
      <c r="B49" s="389"/>
      <c r="C49" s="88"/>
      <c r="D49" s="88"/>
      <c r="E49" s="88"/>
      <c r="F49" s="88"/>
      <c r="G49" s="390"/>
      <c r="H49" s="261"/>
      <c r="I49" s="261"/>
      <c r="R49" s="261"/>
    </row>
    <row r="50" spans="1:18" x14ac:dyDescent="0.35">
      <c r="A50" s="219"/>
      <c r="B50" s="389"/>
      <c r="C50" s="88"/>
      <c r="D50" s="88"/>
      <c r="E50" s="88"/>
      <c r="F50" s="88"/>
      <c r="G50" s="390"/>
      <c r="H50" s="261"/>
      <c r="I50" s="261"/>
      <c r="R50" s="261"/>
    </row>
    <row r="51" spans="1:18" x14ac:dyDescent="0.35">
      <c r="A51" s="219"/>
      <c r="B51" s="389"/>
      <c r="C51" s="88"/>
      <c r="D51" s="88"/>
      <c r="E51" s="88"/>
      <c r="F51" s="88"/>
      <c r="G51" s="390"/>
      <c r="H51" s="261"/>
      <c r="I51" s="261"/>
      <c r="R51" s="261"/>
    </row>
    <row r="52" spans="1:18" x14ac:dyDescent="0.35">
      <c r="A52" s="219"/>
      <c r="B52" s="389"/>
      <c r="C52" s="88"/>
      <c r="D52" s="88"/>
      <c r="E52" s="88"/>
      <c r="F52" s="88"/>
      <c r="G52" s="390"/>
      <c r="H52" s="261"/>
      <c r="I52" s="261"/>
      <c r="R52" s="261"/>
    </row>
    <row r="53" spans="1:18" x14ac:dyDescent="0.35">
      <c r="A53" s="219"/>
      <c r="B53" s="389"/>
      <c r="C53" s="88"/>
      <c r="D53" s="88"/>
      <c r="E53" s="88"/>
      <c r="F53" s="88"/>
      <c r="G53" s="390"/>
      <c r="H53" s="261"/>
      <c r="I53" s="261"/>
      <c r="O53" s="261"/>
      <c r="P53" s="261"/>
      <c r="Q53" s="261"/>
      <c r="R53" s="261"/>
    </row>
    <row r="54" spans="1:18" x14ac:dyDescent="0.35">
      <c r="A54" s="219"/>
      <c r="B54" s="389"/>
      <c r="C54" s="88"/>
      <c r="D54" s="88"/>
      <c r="E54" s="88"/>
      <c r="F54" s="88"/>
      <c r="G54" s="390"/>
      <c r="H54" s="261"/>
      <c r="I54" s="261"/>
      <c r="O54" s="261"/>
      <c r="P54" s="261"/>
      <c r="Q54" s="261"/>
      <c r="R54" s="261"/>
    </row>
    <row r="55" spans="1:18" ht="15" thickBot="1" x14ac:dyDescent="0.4">
      <c r="A55" s="219"/>
      <c r="B55" s="391"/>
      <c r="C55" s="392"/>
      <c r="D55" s="392"/>
      <c r="E55" s="392"/>
      <c r="F55" s="392"/>
      <c r="G55" s="393"/>
      <c r="H55" s="261"/>
      <c r="I55" s="261"/>
      <c r="O55" s="261"/>
      <c r="P55" s="261"/>
      <c r="Q55" s="261"/>
      <c r="R55" s="261"/>
    </row>
    <row r="56" spans="1:18" x14ac:dyDescent="0.35">
      <c r="A56" s="219"/>
      <c r="B56" s="261"/>
      <c r="C56" s="261"/>
      <c r="D56" s="261"/>
      <c r="E56" s="261"/>
      <c r="F56" s="261"/>
      <c r="G56" s="261"/>
      <c r="H56" s="261"/>
      <c r="I56" s="261"/>
      <c r="O56" s="261"/>
      <c r="P56" s="261"/>
      <c r="Q56" s="261"/>
      <c r="R56" s="261"/>
    </row>
    <row r="57" spans="1:18" x14ac:dyDescent="0.35">
      <c r="A57" s="219"/>
      <c r="O57" s="261"/>
      <c r="P57" s="261"/>
      <c r="Q57" s="261"/>
      <c r="R57" s="261"/>
    </row>
    <row r="58" spans="1:18" x14ac:dyDescent="0.35">
      <c r="A58" s="219"/>
      <c r="O58" s="261"/>
      <c r="P58" s="261"/>
      <c r="Q58" s="261"/>
      <c r="R58" s="261"/>
    </row>
    <row r="59" spans="1:18" ht="18.5" x14ac:dyDescent="0.45">
      <c r="A59" s="219"/>
      <c r="B59" s="331" t="s">
        <v>103</v>
      </c>
      <c r="O59" s="261"/>
      <c r="P59" s="261"/>
      <c r="Q59" s="261"/>
      <c r="R59" s="261"/>
    </row>
    <row r="60" spans="1:18" x14ac:dyDescent="0.35">
      <c r="A60" s="219"/>
      <c r="O60" s="261"/>
      <c r="P60" s="261"/>
      <c r="Q60" s="261"/>
      <c r="R60" s="261"/>
    </row>
    <row r="61" spans="1:18" x14ac:dyDescent="0.35">
      <c r="A61" s="219"/>
      <c r="B61" s="218" t="s">
        <v>225</v>
      </c>
      <c r="O61" s="261"/>
      <c r="P61" s="261"/>
      <c r="Q61" s="261"/>
      <c r="R61" s="261"/>
    </row>
    <row r="62" spans="1:18" x14ac:dyDescent="0.35">
      <c r="A62" s="219"/>
      <c r="N62" s="261"/>
      <c r="O62" s="261"/>
      <c r="P62" s="261"/>
      <c r="Q62" s="261"/>
      <c r="R62" s="261"/>
    </row>
    <row r="63" spans="1:18" x14ac:dyDescent="0.35">
      <c r="A63" s="219"/>
      <c r="B63" s="335" t="s">
        <v>304</v>
      </c>
      <c r="C63" s="261"/>
      <c r="D63" s="261"/>
      <c r="E63" s="261"/>
      <c r="F63" s="261"/>
      <c r="G63" s="261"/>
      <c r="M63" s="261"/>
      <c r="N63" s="261"/>
      <c r="O63" s="261"/>
      <c r="P63" s="261"/>
      <c r="Q63" s="261"/>
      <c r="R63" s="261"/>
    </row>
    <row r="64" spans="1:18" x14ac:dyDescent="0.35">
      <c r="A64" s="219"/>
      <c r="B64" s="261" t="s">
        <v>379</v>
      </c>
      <c r="C64" s="261"/>
      <c r="D64" s="261"/>
      <c r="E64" s="261"/>
      <c r="F64" s="261"/>
      <c r="G64" s="261"/>
      <c r="M64" s="261"/>
      <c r="N64" s="261"/>
      <c r="O64" s="261"/>
      <c r="P64" s="261"/>
      <c r="Q64" s="261"/>
      <c r="R64" s="261"/>
    </row>
    <row r="65" spans="1:18" x14ac:dyDescent="0.35">
      <c r="A65" s="219"/>
      <c r="B65" s="261" t="s">
        <v>444</v>
      </c>
      <c r="C65" s="261"/>
      <c r="D65" s="261"/>
      <c r="E65" s="261"/>
      <c r="F65" s="261"/>
      <c r="G65" s="261"/>
      <c r="M65" s="261"/>
      <c r="N65" s="261"/>
      <c r="O65" s="261"/>
      <c r="P65" s="261"/>
      <c r="Q65" s="261"/>
      <c r="R65" s="261"/>
    </row>
    <row r="66" spans="1:18" x14ac:dyDescent="0.35">
      <c r="A66" s="219"/>
      <c r="B66" s="261" t="s">
        <v>486</v>
      </c>
      <c r="C66" s="261"/>
      <c r="D66" s="261"/>
      <c r="E66" s="261"/>
      <c r="F66" s="261"/>
      <c r="G66" s="261"/>
      <c r="H66" s="261"/>
      <c r="I66" s="261"/>
      <c r="J66" s="261"/>
      <c r="K66" s="261"/>
      <c r="L66" s="261"/>
      <c r="M66" s="261"/>
      <c r="N66" s="261"/>
      <c r="O66" s="261"/>
      <c r="P66" s="261"/>
      <c r="Q66" s="261"/>
      <c r="R66" s="261"/>
    </row>
    <row r="67" spans="1:18" x14ac:dyDescent="0.35">
      <c r="A67" s="219"/>
      <c r="B67" s="261" t="s">
        <v>445</v>
      </c>
      <c r="C67" s="261"/>
      <c r="D67" s="261"/>
      <c r="E67" s="261"/>
      <c r="F67" s="261"/>
      <c r="G67" s="261"/>
      <c r="H67" s="261"/>
      <c r="I67" s="261"/>
      <c r="J67" s="261"/>
      <c r="K67" s="261"/>
      <c r="L67" s="261"/>
      <c r="M67" s="261"/>
      <c r="N67" s="261"/>
      <c r="O67" s="261"/>
      <c r="P67" s="261"/>
      <c r="Q67" s="261"/>
      <c r="R67" s="261"/>
    </row>
    <row r="68" spans="1:18" x14ac:dyDescent="0.35">
      <c r="A68" s="219"/>
      <c r="B68" s="261" t="s">
        <v>446</v>
      </c>
      <c r="C68" s="261"/>
      <c r="D68" s="261"/>
      <c r="E68" s="261"/>
      <c r="F68" s="261"/>
      <c r="G68" s="261"/>
      <c r="H68" s="261"/>
      <c r="I68" s="261"/>
      <c r="J68" s="261"/>
      <c r="K68" s="261"/>
      <c r="L68" s="261"/>
      <c r="M68" s="261"/>
      <c r="N68" s="261"/>
      <c r="O68" s="261"/>
      <c r="P68" s="261"/>
      <c r="Q68" s="261"/>
      <c r="R68" s="261"/>
    </row>
    <row r="69" spans="1:18" x14ac:dyDescent="0.35">
      <c r="A69" s="219"/>
      <c r="B69" s="261" t="s">
        <v>447</v>
      </c>
      <c r="C69" s="261"/>
      <c r="D69" s="261"/>
      <c r="E69" s="261"/>
      <c r="F69" s="261"/>
      <c r="G69" s="261"/>
      <c r="H69" s="261"/>
      <c r="I69" s="261"/>
      <c r="J69" s="261"/>
      <c r="K69" s="261"/>
      <c r="L69" s="261"/>
      <c r="M69" s="261"/>
      <c r="N69" s="261"/>
      <c r="O69" s="261"/>
      <c r="P69" s="261"/>
      <c r="Q69" s="261"/>
      <c r="R69" s="261"/>
    </row>
    <row r="70" spans="1:18" x14ac:dyDescent="0.35">
      <c r="A70" s="219"/>
      <c r="B70" s="261" t="s">
        <v>448</v>
      </c>
      <c r="C70" s="261"/>
      <c r="D70" s="261"/>
      <c r="E70" s="261"/>
      <c r="F70" s="261"/>
      <c r="G70" s="261"/>
      <c r="H70" s="261"/>
      <c r="I70" s="261"/>
      <c r="J70" s="261"/>
      <c r="K70" s="261"/>
      <c r="L70" s="261"/>
      <c r="M70" s="261"/>
      <c r="N70" s="261"/>
      <c r="O70" s="261"/>
      <c r="P70" s="261"/>
      <c r="Q70" s="261"/>
      <c r="R70" s="261"/>
    </row>
    <row r="71" spans="1:18" x14ac:dyDescent="0.35">
      <c r="A71" s="219"/>
      <c r="B71" s="261" t="s">
        <v>305</v>
      </c>
      <c r="C71" s="261"/>
      <c r="D71" s="261"/>
      <c r="E71" s="261"/>
      <c r="F71" s="261"/>
      <c r="G71" s="261"/>
      <c r="H71" s="261"/>
      <c r="I71" s="261"/>
      <c r="J71" s="261"/>
      <c r="K71" s="261"/>
      <c r="L71" s="261"/>
      <c r="M71" s="261"/>
      <c r="N71" s="261"/>
      <c r="O71" s="261"/>
      <c r="P71" s="261"/>
      <c r="Q71" s="261"/>
      <c r="R71" s="261"/>
    </row>
    <row r="72" spans="1:18" x14ac:dyDescent="0.35">
      <c r="A72" s="219"/>
      <c r="B72" s="261" t="s">
        <v>349</v>
      </c>
      <c r="C72" s="261"/>
      <c r="D72" s="261"/>
      <c r="E72" s="261"/>
      <c r="F72" s="261"/>
      <c r="G72" s="261"/>
      <c r="H72" s="261"/>
      <c r="I72" s="261"/>
      <c r="J72" s="261"/>
      <c r="K72" s="261"/>
      <c r="L72" s="261"/>
      <c r="M72" s="261"/>
      <c r="N72" s="261"/>
      <c r="O72" s="261"/>
      <c r="P72" s="261"/>
      <c r="Q72" s="261"/>
      <c r="R72" s="261"/>
    </row>
    <row r="73" spans="1:18" x14ac:dyDescent="0.35">
      <c r="A73" s="219"/>
      <c r="B73" s="261"/>
      <c r="C73" s="261"/>
      <c r="D73" s="261"/>
      <c r="E73" s="261"/>
      <c r="F73" s="261"/>
      <c r="G73" s="261"/>
      <c r="H73" s="261"/>
      <c r="I73" s="261"/>
      <c r="J73" s="261"/>
      <c r="K73" s="261"/>
      <c r="L73" s="261"/>
      <c r="M73" s="261"/>
      <c r="N73" s="261"/>
      <c r="O73" s="261"/>
      <c r="P73" s="261"/>
      <c r="Q73" s="261"/>
      <c r="R73" s="261"/>
    </row>
    <row r="74" spans="1:18" x14ac:dyDescent="0.35">
      <c r="A74" s="219"/>
      <c r="B74" s="261" t="s">
        <v>380</v>
      </c>
      <c r="C74" s="261"/>
      <c r="D74" s="261"/>
      <c r="E74" s="261"/>
      <c r="F74" s="261"/>
      <c r="G74" s="261"/>
      <c r="H74" s="261"/>
      <c r="I74" s="261"/>
      <c r="J74" s="261"/>
      <c r="K74" s="261"/>
      <c r="L74" s="261"/>
      <c r="M74" s="261"/>
      <c r="N74" s="261"/>
      <c r="O74" s="261"/>
      <c r="P74" s="261"/>
      <c r="Q74" s="261"/>
      <c r="R74" s="261"/>
    </row>
    <row r="75" spans="1:18" x14ac:dyDescent="0.35">
      <c r="A75" s="219"/>
      <c r="B75" s="261" t="s">
        <v>318</v>
      </c>
      <c r="C75" s="261"/>
      <c r="D75" s="261"/>
      <c r="E75" s="261"/>
      <c r="F75" s="261"/>
      <c r="G75" s="261"/>
      <c r="H75" s="261"/>
      <c r="I75" s="261"/>
      <c r="J75" s="261"/>
      <c r="K75" s="261"/>
      <c r="L75" s="261"/>
      <c r="M75" s="261"/>
      <c r="N75" s="261"/>
      <c r="O75" s="261"/>
      <c r="P75" s="261"/>
      <c r="Q75" s="261"/>
      <c r="R75" s="261"/>
    </row>
    <row r="76" spans="1:18" x14ac:dyDescent="0.35">
      <c r="A76" s="219"/>
      <c r="N76" s="261"/>
      <c r="O76" s="261"/>
      <c r="P76" s="261"/>
      <c r="Q76" s="261"/>
      <c r="R76" s="261"/>
    </row>
    <row r="77" spans="1:18" x14ac:dyDescent="0.35">
      <c r="A77" s="219"/>
      <c r="B77" s="218" t="s">
        <v>381</v>
      </c>
      <c r="N77" s="261"/>
      <c r="O77" s="261"/>
      <c r="P77" s="261"/>
      <c r="Q77" s="261"/>
      <c r="R77" s="261"/>
    </row>
    <row r="78" spans="1:18" x14ac:dyDescent="0.35">
      <c r="A78" s="219"/>
      <c r="B78" s="218" t="s">
        <v>382</v>
      </c>
      <c r="N78" s="261"/>
      <c r="O78" s="261"/>
      <c r="P78" s="261"/>
      <c r="Q78" s="261"/>
      <c r="R78" s="261"/>
    </row>
    <row r="79" spans="1:18" x14ac:dyDescent="0.35">
      <c r="A79" s="219"/>
      <c r="B79" s="218" t="s">
        <v>226</v>
      </c>
      <c r="N79" s="261"/>
      <c r="O79" s="261"/>
      <c r="P79" s="261"/>
      <c r="Q79" s="261"/>
      <c r="R79" s="261"/>
    </row>
    <row r="80" spans="1:18" x14ac:dyDescent="0.35">
      <c r="A80" s="219"/>
      <c r="N80" s="261"/>
      <c r="O80" s="261"/>
      <c r="P80" s="261"/>
      <c r="Q80" s="261"/>
      <c r="R80" s="261"/>
    </row>
    <row r="81" spans="1:18" x14ac:dyDescent="0.35">
      <c r="A81" s="219"/>
      <c r="B81" s="218" t="s">
        <v>435</v>
      </c>
      <c r="N81" s="261"/>
      <c r="O81" s="261"/>
      <c r="P81" s="261"/>
      <c r="Q81" s="261"/>
      <c r="R81" s="261"/>
    </row>
    <row r="82" spans="1:18" x14ac:dyDescent="0.35">
      <c r="A82" s="219"/>
      <c r="N82" s="261"/>
      <c r="O82" s="261"/>
      <c r="P82" s="261"/>
      <c r="Q82" s="261"/>
      <c r="R82" s="261"/>
    </row>
    <row r="83" spans="1:18" x14ac:dyDescent="0.35">
      <c r="A83" s="219"/>
      <c r="N83" s="261"/>
      <c r="O83" s="261"/>
      <c r="P83" s="261"/>
      <c r="Q83" s="261"/>
      <c r="R83" s="261"/>
    </row>
    <row r="84" spans="1:18" ht="18.5" x14ac:dyDescent="0.45">
      <c r="A84" s="219"/>
      <c r="B84" s="331" t="s">
        <v>104</v>
      </c>
      <c r="N84" s="261"/>
      <c r="O84" s="261"/>
      <c r="P84" s="261"/>
      <c r="Q84" s="261"/>
      <c r="R84" s="261"/>
    </row>
    <row r="85" spans="1:18" x14ac:dyDescent="0.35">
      <c r="A85" s="219"/>
      <c r="N85" s="261"/>
      <c r="O85" s="261"/>
      <c r="P85" s="261"/>
      <c r="Q85" s="261"/>
      <c r="R85" s="261"/>
    </row>
    <row r="86" spans="1:18" x14ac:dyDescent="0.35">
      <c r="A86" s="219"/>
      <c r="B86" s="218" t="s">
        <v>277</v>
      </c>
      <c r="N86" s="261"/>
      <c r="O86" s="261"/>
      <c r="P86" s="261"/>
      <c r="Q86" s="261"/>
      <c r="R86" s="261"/>
    </row>
    <row r="87" spans="1:18" x14ac:dyDescent="0.35">
      <c r="A87" s="219"/>
      <c r="B87" s="218" t="s">
        <v>368</v>
      </c>
      <c r="N87" s="261"/>
      <c r="O87" s="261"/>
      <c r="P87" s="261"/>
      <c r="Q87" s="261"/>
      <c r="R87" s="261"/>
    </row>
    <row r="88" spans="1:18" x14ac:dyDescent="0.35">
      <c r="A88" s="219"/>
      <c r="B88" s="218" t="s">
        <v>319</v>
      </c>
      <c r="N88" s="261"/>
      <c r="O88" s="261"/>
      <c r="P88" s="261"/>
      <c r="Q88" s="261"/>
      <c r="R88" s="261"/>
    </row>
    <row r="89" spans="1:18" x14ac:dyDescent="0.35">
      <c r="A89" s="219"/>
      <c r="B89" s="265" t="s">
        <v>383</v>
      </c>
      <c r="N89" s="261"/>
      <c r="O89" s="261"/>
      <c r="P89" s="261"/>
      <c r="Q89" s="261"/>
      <c r="R89" s="261"/>
    </row>
    <row r="90" spans="1:18" x14ac:dyDescent="0.35">
      <c r="A90" s="219"/>
      <c r="B90" s="265" t="s">
        <v>320</v>
      </c>
      <c r="N90" s="261"/>
      <c r="O90" s="261"/>
      <c r="P90" s="261"/>
      <c r="Q90" s="261"/>
      <c r="R90" s="261"/>
    </row>
    <row r="91" spans="1:18" x14ac:dyDescent="0.35">
      <c r="A91" s="219"/>
      <c r="B91" s="265" t="s">
        <v>322</v>
      </c>
      <c r="N91" s="261"/>
      <c r="O91" s="261"/>
      <c r="P91" s="261"/>
      <c r="Q91" s="261"/>
      <c r="R91" s="261"/>
    </row>
    <row r="92" spans="1:18" x14ac:dyDescent="0.35">
      <c r="A92" s="219"/>
      <c r="N92" s="261"/>
      <c r="O92" s="261"/>
      <c r="P92" s="261"/>
      <c r="Q92" s="261"/>
      <c r="R92" s="261"/>
    </row>
    <row r="93" spans="1:18" x14ac:dyDescent="0.35">
      <c r="A93" s="219"/>
      <c r="N93" s="261"/>
      <c r="O93" s="261"/>
      <c r="P93" s="261"/>
      <c r="Q93" s="261"/>
      <c r="R93" s="261"/>
    </row>
    <row r="94" spans="1:18" ht="18.5" x14ac:dyDescent="0.45">
      <c r="A94" s="219"/>
      <c r="B94" s="331" t="s">
        <v>214</v>
      </c>
    </row>
    <row r="95" spans="1:18" x14ac:dyDescent="0.35">
      <c r="A95" s="219"/>
    </row>
    <row r="96" spans="1:18" x14ac:dyDescent="0.35">
      <c r="A96" s="219"/>
      <c r="B96" s="218" t="s">
        <v>436</v>
      </c>
    </row>
    <row r="97" spans="1:11" x14ac:dyDescent="0.35">
      <c r="A97" s="219"/>
      <c r="B97" s="218" t="s">
        <v>321</v>
      </c>
    </row>
    <row r="98" spans="1:11" x14ac:dyDescent="0.35">
      <c r="A98" s="219"/>
      <c r="B98" s="434" t="s">
        <v>335</v>
      </c>
      <c r="C98" s="434"/>
      <c r="D98" s="434"/>
      <c r="E98" s="434"/>
      <c r="F98" s="434"/>
      <c r="G98" s="434"/>
      <c r="H98" s="434"/>
      <c r="I98" s="434"/>
      <c r="J98" s="434"/>
      <c r="K98" s="434"/>
    </row>
    <row r="99" spans="1:11" x14ac:dyDescent="0.35">
      <c r="A99" s="219"/>
    </row>
    <row r="100" spans="1:11" x14ac:dyDescent="0.35">
      <c r="A100" s="219"/>
      <c r="B100" s="218" t="s">
        <v>384</v>
      </c>
    </row>
    <row r="101" spans="1:11" x14ac:dyDescent="0.35">
      <c r="A101" s="219"/>
      <c r="B101" s="218" t="s">
        <v>385</v>
      </c>
    </row>
    <row r="102" spans="1:11" x14ac:dyDescent="0.35">
      <c r="A102" s="219"/>
      <c r="B102" s="218" t="s">
        <v>386</v>
      </c>
    </row>
    <row r="103" spans="1:11" x14ac:dyDescent="0.35">
      <c r="A103" s="219"/>
      <c r="B103" s="218" t="s">
        <v>387</v>
      </c>
    </row>
    <row r="104" spans="1:11" x14ac:dyDescent="0.35">
      <c r="A104" s="219"/>
      <c r="B104" s="218" t="s">
        <v>388</v>
      </c>
    </row>
    <row r="105" spans="1:11" x14ac:dyDescent="0.35">
      <c r="A105" s="219"/>
      <c r="B105" s="218" t="s">
        <v>389</v>
      </c>
    </row>
    <row r="106" spans="1:11" x14ac:dyDescent="0.35">
      <c r="A106" s="219"/>
      <c r="B106" s="218" t="s">
        <v>390</v>
      </c>
    </row>
    <row r="107" spans="1:11" x14ac:dyDescent="0.35">
      <c r="A107" s="219"/>
    </row>
    <row r="108" spans="1:11" ht="19" x14ac:dyDescent="0.5">
      <c r="A108" s="330" t="s">
        <v>306</v>
      </c>
      <c r="B108" s="218" t="s">
        <v>391</v>
      </c>
    </row>
    <row r="109" spans="1:11" x14ac:dyDescent="0.35">
      <c r="A109" s="219"/>
      <c r="B109" s="218" t="s">
        <v>392</v>
      </c>
    </row>
    <row r="110" spans="1:11" x14ac:dyDescent="0.35">
      <c r="A110" s="219"/>
    </row>
    <row r="111" spans="1:11" ht="19" x14ac:dyDescent="0.5">
      <c r="A111" s="330" t="s">
        <v>306</v>
      </c>
      <c r="B111" s="218" t="s">
        <v>437</v>
      </c>
    </row>
    <row r="112" spans="1:11" x14ac:dyDescent="0.35">
      <c r="A112" s="219"/>
    </row>
    <row r="113" spans="1:8" x14ac:dyDescent="0.35">
      <c r="A113" s="219"/>
      <c r="B113" s="218" t="s">
        <v>480</v>
      </c>
    </row>
    <row r="114" spans="1:8" x14ac:dyDescent="0.35">
      <c r="A114" s="219"/>
      <c r="B114" s="218" t="s">
        <v>411</v>
      </c>
      <c r="H114" s="394" t="s">
        <v>410</v>
      </c>
    </row>
    <row r="115" spans="1:8" x14ac:dyDescent="0.35">
      <c r="A115" s="219"/>
      <c r="B115" s="218" t="s">
        <v>483</v>
      </c>
      <c r="H115" s="394"/>
    </row>
    <row r="116" spans="1:8" x14ac:dyDescent="0.35">
      <c r="A116" s="219"/>
    </row>
    <row r="117" spans="1:8" x14ac:dyDescent="0.35">
      <c r="A117" s="219"/>
      <c r="B117" s="334" t="s">
        <v>312</v>
      </c>
    </row>
    <row r="118" spans="1:8" x14ac:dyDescent="0.35">
      <c r="A118" s="219"/>
      <c r="B118" s="218" t="s">
        <v>311</v>
      </c>
    </row>
    <row r="119" spans="1:8" x14ac:dyDescent="0.35">
      <c r="A119" s="219"/>
      <c r="B119" s="218" t="s">
        <v>310</v>
      </c>
    </row>
    <row r="120" spans="1:8" x14ac:dyDescent="0.35">
      <c r="A120" s="219"/>
      <c r="B120" s="218" t="s">
        <v>393</v>
      </c>
    </row>
    <row r="121" spans="1:8" x14ac:dyDescent="0.35">
      <c r="A121" s="219"/>
      <c r="B121" s="218" t="s">
        <v>323</v>
      </c>
    </row>
    <row r="122" spans="1:8" x14ac:dyDescent="0.35">
      <c r="A122" s="219"/>
      <c r="B122" s="218" t="s">
        <v>350</v>
      </c>
    </row>
    <row r="123" spans="1:8" x14ac:dyDescent="0.35">
      <c r="A123" s="219"/>
    </row>
    <row r="124" spans="1:8" ht="19" x14ac:dyDescent="0.5">
      <c r="A124" s="330" t="s">
        <v>306</v>
      </c>
      <c r="B124" s="218" t="s">
        <v>492</v>
      </c>
    </row>
    <row r="125" spans="1:8" x14ac:dyDescent="0.35">
      <c r="A125" s="219"/>
      <c r="B125" s="218" t="s">
        <v>394</v>
      </c>
    </row>
    <row r="126" spans="1:8" x14ac:dyDescent="0.35">
      <c r="A126" s="219"/>
    </row>
    <row r="127" spans="1:8" ht="18.5" x14ac:dyDescent="0.45">
      <c r="A127" s="219"/>
      <c r="B127" s="331" t="s">
        <v>105</v>
      </c>
    </row>
    <row r="128" spans="1:8" x14ac:dyDescent="0.35">
      <c r="A128" s="219"/>
    </row>
    <row r="129" spans="1:2" x14ac:dyDescent="0.35">
      <c r="A129" s="219"/>
      <c r="B129" s="218" t="s">
        <v>227</v>
      </c>
    </row>
    <row r="130" spans="1:2" x14ac:dyDescent="0.35">
      <c r="A130" s="219"/>
      <c r="B130" s="218" t="s">
        <v>218</v>
      </c>
    </row>
    <row r="131" spans="1:2" x14ac:dyDescent="0.35">
      <c r="A131" s="219"/>
      <c r="B131" s="218" t="s">
        <v>395</v>
      </c>
    </row>
    <row r="132" spans="1:2" x14ac:dyDescent="0.35">
      <c r="A132" s="219"/>
      <c r="B132" s="218" t="s">
        <v>479</v>
      </c>
    </row>
    <row r="133" spans="1:2" x14ac:dyDescent="0.35">
      <c r="A133" s="219"/>
    </row>
    <row r="134" spans="1:2" x14ac:dyDescent="0.35">
      <c r="A134" s="219"/>
    </row>
    <row r="135" spans="1:2" ht="18.5" x14ac:dyDescent="0.45">
      <c r="A135" s="219"/>
      <c r="B135" s="331" t="s">
        <v>365</v>
      </c>
    </row>
    <row r="136" spans="1:2" x14ac:dyDescent="0.35">
      <c r="A136" s="219"/>
    </row>
    <row r="137" spans="1:2" x14ac:dyDescent="0.35">
      <c r="A137" s="219"/>
      <c r="B137" s="218" t="s">
        <v>450</v>
      </c>
    </row>
    <row r="138" spans="1:2" x14ac:dyDescent="0.35">
      <c r="A138" s="219"/>
      <c r="B138" s="218" t="s">
        <v>451</v>
      </c>
    </row>
    <row r="139" spans="1:2" x14ac:dyDescent="0.35">
      <c r="A139" s="219"/>
      <c r="B139" s="218" t="s">
        <v>452</v>
      </c>
    </row>
    <row r="140" spans="1:2" x14ac:dyDescent="0.35">
      <c r="A140" s="219"/>
      <c r="B140" s="218" t="s">
        <v>453</v>
      </c>
    </row>
    <row r="141" spans="1:2" x14ac:dyDescent="0.35">
      <c r="A141" s="219"/>
      <c r="B141" s="218" t="s">
        <v>219</v>
      </c>
    </row>
    <row r="142" spans="1:2" x14ac:dyDescent="0.35">
      <c r="A142" s="219"/>
      <c r="B142" s="218" t="s">
        <v>220</v>
      </c>
    </row>
    <row r="143" spans="1:2" x14ac:dyDescent="0.35">
      <c r="A143" s="219"/>
      <c r="B143" s="218" t="s">
        <v>221</v>
      </c>
    </row>
    <row r="144" spans="1:2" ht="19" x14ac:dyDescent="0.5">
      <c r="A144" s="330" t="s">
        <v>306</v>
      </c>
      <c r="B144" s="218" t="s">
        <v>454</v>
      </c>
    </row>
    <row r="145" spans="1:2" x14ac:dyDescent="0.35">
      <c r="A145" s="219"/>
      <c r="B145" s="218" t="s">
        <v>366</v>
      </c>
    </row>
    <row r="146" spans="1:2" x14ac:dyDescent="0.35">
      <c r="A146" s="219"/>
      <c r="B146" s="218" t="s">
        <v>309</v>
      </c>
    </row>
    <row r="147" spans="1:2" x14ac:dyDescent="0.35">
      <c r="A147" s="219"/>
    </row>
    <row r="148" spans="1:2" ht="19" x14ac:dyDescent="0.5">
      <c r="A148" s="330" t="s">
        <v>306</v>
      </c>
      <c r="B148" s="218" t="s">
        <v>396</v>
      </c>
    </row>
    <row r="149" spans="1:2" x14ac:dyDescent="0.35">
      <c r="A149" s="219"/>
      <c r="B149" s="218" t="s">
        <v>455</v>
      </c>
    </row>
    <row r="150" spans="1:2" x14ac:dyDescent="0.35">
      <c r="A150" s="219"/>
      <c r="B150" s="218" t="s">
        <v>456</v>
      </c>
    </row>
    <row r="151" spans="1:2" x14ac:dyDescent="0.35">
      <c r="A151" s="219"/>
      <c r="B151" s="218" t="s">
        <v>397</v>
      </c>
    </row>
    <row r="152" spans="1:2" x14ac:dyDescent="0.35">
      <c r="A152" s="219"/>
      <c r="B152" s="218" t="s">
        <v>398</v>
      </c>
    </row>
    <row r="153" spans="1:2" x14ac:dyDescent="0.35">
      <c r="A153" s="219"/>
      <c r="B153" s="218" t="s">
        <v>324</v>
      </c>
    </row>
    <row r="154" spans="1:2" x14ac:dyDescent="0.35">
      <c r="A154" s="219"/>
      <c r="B154" s="218" t="s">
        <v>399</v>
      </c>
    </row>
    <row r="155" spans="1:2" x14ac:dyDescent="0.35">
      <c r="A155" s="219"/>
    </row>
    <row r="156" spans="1:2" x14ac:dyDescent="0.35">
      <c r="A156" s="219"/>
      <c r="B156" s="218" t="s">
        <v>475</v>
      </c>
    </row>
    <row r="157" spans="1:2" x14ac:dyDescent="0.35">
      <c r="A157" s="219"/>
      <c r="B157" s="218" t="s">
        <v>476</v>
      </c>
    </row>
    <row r="158" spans="1:2" x14ac:dyDescent="0.35">
      <c r="A158" s="219"/>
    </row>
    <row r="159" spans="1:2" ht="18.5" x14ac:dyDescent="0.45">
      <c r="A159" s="219"/>
      <c r="B159" s="331" t="s">
        <v>314</v>
      </c>
    </row>
    <row r="160" spans="1:2" x14ac:dyDescent="0.35">
      <c r="A160" s="219"/>
    </row>
    <row r="161" spans="1:13" x14ac:dyDescent="0.35">
      <c r="A161" s="219"/>
      <c r="B161" s="218" t="s">
        <v>400</v>
      </c>
    </row>
    <row r="162" spans="1:13" x14ac:dyDescent="0.35">
      <c r="A162" s="219"/>
      <c r="B162" s="218" t="s">
        <v>477</v>
      </c>
    </row>
    <row r="163" spans="1:13" x14ac:dyDescent="0.35">
      <c r="A163" s="219"/>
      <c r="B163" s="218" t="s">
        <v>325</v>
      </c>
    </row>
    <row r="164" spans="1:13" x14ac:dyDescent="0.35">
      <c r="A164" s="219"/>
    </row>
    <row r="165" spans="1:13" x14ac:dyDescent="0.35">
      <c r="A165" s="219"/>
      <c r="B165" s="218" t="s">
        <v>478</v>
      </c>
    </row>
    <row r="166" spans="1:13" x14ac:dyDescent="0.35">
      <c r="A166" s="219"/>
    </row>
    <row r="167" spans="1:13" ht="18.5" x14ac:dyDescent="0.45">
      <c r="A167" s="219"/>
      <c r="B167" s="333" t="s">
        <v>276</v>
      </c>
      <c r="C167" s="265"/>
      <c r="D167" s="265"/>
      <c r="E167" s="265"/>
      <c r="F167" s="265"/>
      <c r="G167" s="265"/>
      <c r="H167" s="265"/>
      <c r="I167" s="265"/>
      <c r="J167" s="265"/>
      <c r="K167" s="265"/>
      <c r="L167" s="265"/>
      <c r="M167" s="265"/>
    </row>
    <row r="168" spans="1:13" x14ac:dyDescent="0.35">
      <c r="A168" s="219"/>
      <c r="B168" s="265"/>
      <c r="C168" s="265"/>
      <c r="D168" s="265"/>
      <c r="E168" s="265"/>
      <c r="F168" s="265"/>
      <c r="G168" s="265"/>
      <c r="H168" s="265"/>
      <c r="I168" s="265"/>
      <c r="J168" s="265"/>
      <c r="K168" s="265"/>
      <c r="L168" s="265"/>
      <c r="M168" s="265"/>
    </row>
    <row r="169" spans="1:13" x14ac:dyDescent="0.35">
      <c r="A169" s="219"/>
      <c r="B169" s="265"/>
      <c r="C169" s="265"/>
      <c r="D169" s="265"/>
      <c r="E169" s="265"/>
      <c r="F169" s="265"/>
      <c r="G169" s="265"/>
      <c r="H169" s="265"/>
      <c r="I169" s="265"/>
      <c r="J169" s="265"/>
      <c r="K169" s="265"/>
      <c r="L169" s="265"/>
      <c r="M169" s="265"/>
    </row>
    <row r="170" spans="1:13" x14ac:dyDescent="0.35">
      <c r="A170" s="219"/>
      <c r="B170" s="271" t="s">
        <v>401</v>
      </c>
      <c r="C170" s="266"/>
      <c r="D170" s="266"/>
      <c r="E170" s="266"/>
      <c r="F170" s="266"/>
      <c r="G170" s="266"/>
      <c r="H170" s="266"/>
      <c r="I170" s="266"/>
      <c r="J170" s="266"/>
      <c r="K170" s="266"/>
      <c r="L170" s="266"/>
      <c r="M170" s="267"/>
    </row>
    <row r="171" spans="1:13" ht="9" customHeight="1" x14ac:dyDescent="0.35">
      <c r="A171" s="219"/>
      <c r="B171" s="272"/>
      <c r="C171" s="269"/>
      <c r="D171" s="269"/>
      <c r="E171" s="269"/>
      <c r="F171" s="269"/>
      <c r="G171" s="269"/>
      <c r="H171" s="269"/>
      <c r="I171" s="269"/>
      <c r="J171" s="269"/>
      <c r="K171" s="269"/>
      <c r="L171" s="269"/>
      <c r="M171" s="270"/>
    </row>
    <row r="172" spans="1:13" x14ac:dyDescent="0.35">
      <c r="A172" s="219"/>
      <c r="B172" s="268" t="s">
        <v>457</v>
      </c>
      <c r="C172" s="269"/>
      <c r="D172" s="269"/>
      <c r="E172" s="269"/>
      <c r="F172" s="269"/>
      <c r="G172" s="269"/>
      <c r="H172" s="269"/>
      <c r="I172" s="269"/>
      <c r="J172" s="269"/>
      <c r="K172" s="269"/>
      <c r="L172" s="269"/>
      <c r="M172" s="270"/>
    </row>
    <row r="173" spans="1:13" x14ac:dyDescent="0.35">
      <c r="A173" s="219"/>
      <c r="B173" s="268" t="s">
        <v>458</v>
      </c>
      <c r="C173" s="269"/>
      <c r="D173" s="269"/>
      <c r="E173" s="269"/>
      <c r="F173" s="269"/>
      <c r="G173" s="269"/>
      <c r="H173" s="269"/>
      <c r="I173" s="269"/>
      <c r="J173" s="269"/>
      <c r="K173" s="269"/>
      <c r="L173" s="269"/>
      <c r="M173" s="270"/>
    </row>
    <row r="174" spans="1:13" x14ac:dyDescent="0.35">
      <c r="A174" s="219"/>
      <c r="B174" s="268" t="s">
        <v>402</v>
      </c>
      <c r="C174" s="269"/>
      <c r="D174" s="269"/>
      <c r="E174" s="269"/>
      <c r="F174" s="269"/>
      <c r="G174" s="269"/>
      <c r="H174" s="269"/>
      <c r="I174" s="269"/>
      <c r="J174" s="269"/>
      <c r="K174" s="269"/>
      <c r="L174" s="269"/>
      <c r="M174" s="270"/>
    </row>
    <row r="175" spans="1:13" x14ac:dyDescent="0.35">
      <c r="A175" s="219"/>
      <c r="B175" s="268" t="s">
        <v>326</v>
      </c>
      <c r="C175" s="269"/>
      <c r="D175" s="269"/>
      <c r="E175" s="269"/>
      <c r="F175" s="269"/>
      <c r="G175" s="269"/>
      <c r="H175" s="269"/>
      <c r="I175" s="269"/>
      <c r="J175" s="269"/>
      <c r="K175" s="269"/>
      <c r="L175" s="269"/>
      <c r="M175" s="270"/>
    </row>
    <row r="176" spans="1:13" x14ac:dyDescent="0.35">
      <c r="A176" s="219"/>
      <c r="B176" s="268" t="s">
        <v>459</v>
      </c>
      <c r="C176" s="269"/>
      <c r="D176" s="269"/>
      <c r="E176" s="269"/>
      <c r="F176" s="269"/>
      <c r="G176" s="269"/>
      <c r="H176" s="269"/>
      <c r="I176" s="269"/>
      <c r="J176" s="269"/>
      <c r="K176" s="269"/>
      <c r="L176" s="269"/>
      <c r="M176" s="270"/>
    </row>
    <row r="177" spans="1:13" x14ac:dyDescent="0.35">
      <c r="A177" s="219"/>
      <c r="B177" s="268" t="s">
        <v>484</v>
      </c>
      <c r="C177" s="269"/>
      <c r="D177" s="269"/>
      <c r="E177" s="269"/>
      <c r="F177" s="269"/>
      <c r="G177" s="269"/>
      <c r="H177" s="269"/>
      <c r="I177" s="269"/>
      <c r="J177" s="269"/>
      <c r="K177" s="269"/>
      <c r="L177" s="269"/>
      <c r="M177" s="270"/>
    </row>
    <row r="178" spans="1:13" x14ac:dyDescent="0.35">
      <c r="A178" s="219"/>
      <c r="B178" s="338" t="s">
        <v>330</v>
      </c>
      <c r="C178" s="269"/>
      <c r="D178" s="269"/>
      <c r="E178" s="269"/>
      <c r="F178" s="269"/>
      <c r="G178" s="269"/>
      <c r="H178" s="269"/>
      <c r="I178" s="269"/>
      <c r="J178" s="269"/>
      <c r="K178" s="269"/>
      <c r="L178" s="269"/>
      <c r="M178" s="270"/>
    </row>
    <row r="179" spans="1:13" x14ac:dyDescent="0.35">
      <c r="A179" s="219"/>
      <c r="B179" s="338" t="s">
        <v>460</v>
      </c>
      <c r="C179" s="269"/>
      <c r="D179" s="269"/>
      <c r="E179" s="269"/>
      <c r="F179" s="269"/>
      <c r="G179" s="269"/>
      <c r="H179" s="269"/>
      <c r="I179" s="269"/>
      <c r="J179" s="269"/>
      <c r="K179" s="269"/>
      <c r="L179" s="269"/>
      <c r="M179" s="270"/>
    </row>
    <row r="180" spans="1:13" x14ac:dyDescent="0.35">
      <c r="A180" s="219"/>
      <c r="B180" s="338" t="s">
        <v>327</v>
      </c>
      <c r="C180" s="269"/>
      <c r="D180" s="269"/>
      <c r="E180" s="269"/>
      <c r="F180" s="269"/>
      <c r="G180" s="269"/>
      <c r="H180" s="269"/>
      <c r="I180" s="269"/>
      <c r="J180" s="269"/>
      <c r="K180" s="269"/>
      <c r="L180" s="269"/>
      <c r="M180" s="270"/>
    </row>
    <row r="181" spans="1:13" x14ac:dyDescent="0.35">
      <c r="A181" s="219"/>
      <c r="B181" s="339"/>
      <c r="C181" s="90"/>
      <c r="D181" s="90"/>
      <c r="E181" s="90"/>
      <c r="F181" s="90"/>
      <c r="G181" s="90"/>
      <c r="H181" s="90"/>
      <c r="I181" s="90"/>
      <c r="J181" s="90"/>
      <c r="K181" s="90"/>
      <c r="L181" s="90"/>
      <c r="M181" s="224"/>
    </row>
    <row r="182" spans="1:13" x14ac:dyDescent="0.35">
      <c r="A182" s="219"/>
      <c r="B182" s="290"/>
      <c r="C182" s="261"/>
      <c r="D182" s="261"/>
      <c r="E182" s="261"/>
      <c r="F182" s="261"/>
      <c r="G182" s="261"/>
      <c r="H182" s="261"/>
      <c r="I182" s="261"/>
      <c r="J182" s="261"/>
      <c r="K182" s="261"/>
      <c r="L182" s="261"/>
      <c r="M182" s="261"/>
    </row>
    <row r="183" spans="1:13" x14ac:dyDescent="0.35">
      <c r="A183" s="219"/>
      <c r="B183" s="290"/>
      <c r="C183" s="261"/>
      <c r="D183" s="261"/>
      <c r="E183" s="261"/>
      <c r="F183" s="261"/>
      <c r="G183" s="261"/>
      <c r="H183" s="261"/>
      <c r="I183" s="261"/>
      <c r="J183" s="261"/>
      <c r="K183" s="261"/>
      <c r="L183" s="261"/>
      <c r="M183" s="261"/>
    </row>
    <row r="184" spans="1:13" x14ac:dyDescent="0.35">
      <c r="A184" s="219"/>
      <c r="B184" s="271" t="s">
        <v>403</v>
      </c>
      <c r="C184" s="266"/>
      <c r="D184" s="89"/>
      <c r="E184" s="89"/>
      <c r="F184" s="89"/>
      <c r="G184" s="89"/>
      <c r="H184" s="89"/>
      <c r="I184" s="89"/>
      <c r="J184" s="89"/>
      <c r="K184" s="89"/>
      <c r="L184" s="89"/>
      <c r="M184" s="75"/>
    </row>
    <row r="185" spans="1:13" x14ac:dyDescent="0.35">
      <c r="A185" s="219"/>
      <c r="B185" s="268"/>
      <c r="C185" s="269"/>
      <c r="D185" s="88"/>
      <c r="E185" s="88"/>
      <c r="F185" s="88"/>
      <c r="G185" s="88"/>
      <c r="H185" s="88"/>
      <c r="I185" s="88"/>
      <c r="J185" s="88"/>
      <c r="K185" s="88"/>
      <c r="L185" s="88"/>
      <c r="M185" s="185"/>
    </row>
    <row r="186" spans="1:13" x14ac:dyDescent="0.35">
      <c r="A186" s="219"/>
      <c r="B186" s="268" t="s">
        <v>461</v>
      </c>
      <c r="C186" s="269"/>
      <c r="D186" s="88"/>
      <c r="E186" s="88"/>
      <c r="F186" s="88"/>
      <c r="G186" s="88"/>
      <c r="H186" s="88"/>
      <c r="I186" s="88"/>
      <c r="J186" s="88"/>
      <c r="K186" s="88"/>
      <c r="L186" s="88"/>
      <c r="M186" s="185"/>
    </row>
    <row r="187" spans="1:13" x14ac:dyDescent="0.35">
      <c r="A187" s="219"/>
      <c r="B187" s="268"/>
      <c r="C187" s="269"/>
      <c r="D187" s="88"/>
      <c r="E187" s="88"/>
      <c r="F187" s="88"/>
      <c r="G187" s="88"/>
      <c r="H187" s="88"/>
      <c r="I187" s="88"/>
      <c r="J187" s="88"/>
      <c r="K187" s="88"/>
      <c r="L187" s="88"/>
      <c r="M187" s="185"/>
    </row>
    <row r="188" spans="1:13" x14ac:dyDescent="0.35">
      <c r="A188" s="219"/>
      <c r="B188" s="268" t="s">
        <v>331</v>
      </c>
      <c r="C188" s="269"/>
      <c r="D188" s="88"/>
      <c r="E188" s="88"/>
      <c r="F188" s="88"/>
      <c r="G188" s="88"/>
      <c r="H188" s="88"/>
      <c r="I188" s="88"/>
      <c r="J188" s="88"/>
      <c r="K188" s="88"/>
      <c r="L188" s="88"/>
      <c r="M188" s="185"/>
    </row>
    <row r="189" spans="1:13" x14ac:dyDescent="0.35">
      <c r="A189" s="219"/>
      <c r="B189" s="268" t="s">
        <v>367</v>
      </c>
      <c r="C189" s="269"/>
      <c r="D189" s="88"/>
      <c r="E189" s="88"/>
      <c r="F189" s="88"/>
      <c r="G189" s="88"/>
      <c r="H189" s="88"/>
      <c r="I189" s="88"/>
      <c r="J189" s="88"/>
      <c r="K189" s="88"/>
      <c r="L189" s="88"/>
      <c r="M189" s="185"/>
    </row>
    <row r="190" spans="1:13" x14ac:dyDescent="0.35">
      <c r="A190" s="219"/>
      <c r="B190" s="268" t="s">
        <v>332</v>
      </c>
      <c r="C190" s="269"/>
      <c r="D190" s="88"/>
      <c r="E190" s="88"/>
      <c r="F190" s="88"/>
      <c r="G190" s="88"/>
      <c r="H190" s="88"/>
      <c r="I190" s="88"/>
      <c r="J190" s="88"/>
      <c r="K190" s="88"/>
      <c r="L190" s="88"/>
      <c r="M190" s="185"/>
    </row>
    <row r="191" spans="1:13" x14ac:dyDescent="0.35">
      <c r="A191" s="219"/>
      <c r="B191" s="268" t="s">
        <v>351</v>
      </c>
      <c r="C191" s="269"/>
      <c r="D191" s="88"/>
      <c r="E191" s="88"/>
      <c r="F191" s="88"/>
      <c r="G191" s="88"/>
      <c r="H191" s="88"/>
      <c r="I191" s="88"/>
      <c r="J191" s="88"/>
      <c r="K191" s="88"/>
      <c r="L191" s="88"/>
      <c r="M191" s="185"/>
    </row>
    <row r="192" spans="1:13" x14ac:dyDescent="0.35">
      <c r="A192" s="219"/>
      <c r="B192" s="268" t="s">
        <v>352</v>
      </c>
      <c r="C192" s="269"/>
      <c r="D192" s="88"/>
      <c r="E192" s="88"/>
      <c r="F192" s="88"/>
      <c r="G192" s="88"/>
      <c r="H192" s="88"/>
      <c r="I192" s="88"/>
      <c r="J192" s="88"/>
      <c r="K192" s="88"/>
      <c r="L192" s="88"/>
      <c r="M192" s="185"/>
    </row>
    <row r="193" spans="1:13" x14ac:dyDescent="0.35">
      <c r="A193" s="219"/>
      <c r="B193" s="268" t="s">
        <v>353</v>
      </c>
      <c r="C193" s="269"/>
      <c r="D193" s="88"/>
      <c r="E193" s="88"/>
      <c r="F193" s="88"/>
      <c r="G193" s="88"/>
      <c r="H193" s="88"/>
      <c r="I193" s="88"/>
      <c r="J193" s="88"/>
      <c r="K193" s="88"/>
      <c r="L193" s="88"/>
      <c r="M193" s="185"/>
    </row>
    <row r="194" spans="1:13" x14ac:dyDescent="0.35">
      <c r="A194" s="219"/>
      <c r="B194" s="268" t="s">
        <v>333</v>
      </c>
      <c r="C194" s="269"/>
      <c r="D194" s="88"/>
      <c r="E194" s="88"/>
      <c r="F194" s="88"/>
      <c r="G194" s="88"/>
      <c r="H194" s="88"/>
      <c r="I194" s="88"/>
      <c r="J194" s="88"/>
      <c r="K194" s="88"/>
      <c r="L194" s="88"/>
      <c r="M194" s="185"/>
    </row>
    <row r="195" spans="1:13" x14ac:dyDescent="0.35">
      <c r="A195" s="219"/>
      <c r="B195" s="268"/>
      <c r="C195" s="269"/>
      <c r="D195" s="88"/>
      <c r="E195" s="88"/>
      <c r="F195" s="88"/>
      <c r="G195" s="88"/>
      <c r="H195" s="88"/>
      <c r="I195" s="88"/>
      <c r="J195" s="88"/>
      <c r="K195" s="88"/>
      <c r="L195" s="88"/>
      <c r="M195" s="185"/>
    </row>
    <row r="196" spans="1:13" x14ac:dyDescent="0.35">
      <c r="A196" s="219"/>
      <c r="B196" s="268" t="s">
        <v>404</v>
      </c>
      <c r="C196" s="269"/>
      <c r="D196" s="88"/>
      <c r="E196" s="88"/>
      <c r="F196" s="88"/>
      <c r="G196" s="88"/>
      <c r="H196" s="88"/>
      <c r="I196" s="88"/>
      <c r="J196" s="88"/>
      <c r="K196" s="88"/>
      <c r="L196" s="88"/>
      <c r="M196" s="185"/>
    </row>
    <row r="197" spans="1:13" x14ac:dyDescent="0.35">
      <c r="A197" s="219"/>
      <c r="B197" s="268" t="s">
        <v>308</v>
      </c>
      <c r="C197" s="269"/>
      <c r="D197" s="88"/>
      <c r="E197" s="88"/>
      <c r="F197" s="88"/>
      <c r="G197" s="88"/>
      <c r="H197" s="88"/>
      <c r="I197" s="88"/>
      <c r="J197" s="88"/>
      <c r="K197" s="88"/>
      <c r="L197" s="88"/>
      <c r="M197" s="185"/>
    </row>
    <row r="198" spans="1:13" x14ac:dyDescent="0.35">
      <c r="A198" s="219"/>
      <c r="B198" s="291"/>
      <c r="C198" s="292"/>
      <c r="D198" s="90"/>
      <c r="E198" s="90"/>
      <c r="F198" s="90"/>
      <c r="G198" s="90"/>
      <c r="H198" s="90"/>
      <c r="I198" s="90"/>
      <c r="J198" s="90"/>
      <c r="K198" s="90"/>
      <c r="L198" s="90"/>
      <c r="M198" s="224"/>
    </row>
    <row r="199" spans="1:13" x14ac:dyDescent="0.35">
      <c r="A199" s="219"/>
      <c r="B199" s="232"/>
    </row>
    <row r="200" spans="1:13" x14ac:dyDescent="0.35">
      <c r="A200" s="219"/>
      <c r="B200" s="232"/>
    </row>
    <row r="201" spans="1:13" x14ac:dyDescent="0.35">
      <c r="A201" s="219"/>
      <c r="B201" s="271" t="s">
        <v>354</v>
      </c>
      <c r="C201" s="266"/>
      <c r="D201" s="266"/>
      <c r="E201" s="266"/>
      <c r="F201" s="266"/>
      <c r="G201" s="266"/>
      <c r="H201" s="266"/>
      <c r="I201" s="266"/>
      <c r="J201" s="266"/>
      <c r="K201" s="266"/>
      <c r="L201" s="266"/>
      <c r="M201" s="267"/>
    </row>
    <row r="202" spans="1:13" x14ac:dyDescent="0.35">
      <c r="A202" s="219"/>
      <c r="B202" s="268"/>
      <c r="C202" s="269"/>
      <c r="D202" s="269"/>
      <c r="E202" s="269"/>
      <c r="F202" s="269"/>
      <c r="G202" s="269"/>
      <c r="H202" s="269"/>
      <c r="I202" s="269"/>
      <c r="J202" s="269"/>
      <c r="K202" s="269"/>
      <c r="L202" s="269"/>
      <c r="M202" s="270"/>
    </row>
    <row r="203" spans="1:13" x14ac:dyDescent="0.35">
      <c r="A203" s="219"/>
      <c r="B203" s="268" t="s">
        <v>462</v>
      </c>
      <c r="C203" s="269"/>
      <c r="D203" s="269"/>
      <c r="E203" s="269"/>
      <c r="F203" s="269"/>
      <c r="G203" s="269"/>
      <c r="H203" s="269"/>
      <c r="I203" s="269"/>
      <c r="J203" s="269"/>
      <c r="K203" s="269"/>
      <c r="L203" s="269"/>
      <c r="M203" s="270"/>
    </row>
    <row r="204" spans="1:13" x14ac:dyDescent="0.35">
      <c r="A204" s="219"/>
      <c r="B204" s="268"/>
      <c r="C204" s="269"/>
      <c r="D204" s="269"/>
      <c r="E204" s="269"/>
      <c r="F204" s="269"/>
      <c r="G204" s="269"/>
      <c r="H204" s="269"/>
      <c r="I204" s="269"/>
      <c r="J204" s="269"/>
      <c r="K204" s="269"/>
      <c r="L204" s="269"/>
      <c r="M204" s="270"/>
    </row>
    <row r="205" spans="1:13" x14ac:dyDescent="0.35">
      <c r="A205" s="219"/>
      <c r="B205" s="268" t="s">
        <v>463</v>
      </c>
      <c r="C205" s="269"/>
      <c r="D205" s="269"/>
      <c r="E205" s="269"/>
      <c r="F205" s="269"/>
      <c r="G205" s="269"/>
      <c r="H205" s="269"/>
      <c r="I205" s="269"/>
      <c r="J205" s="269"/>
      <c r="K205" s="269"/>
      <c r="L205" s="269"/>
      <c r="M205" s="270"/>
    </row>
    <row r="206" spans="1:13" x14ac:dyDescent="0.35">
      <c r="A206" s="219"/>
      <c r="B206" s="76" t="s">
        <v>334</v>
      </c>
      <c r="C206" s="269"/>
      <c r="D206" s="269"/>
      <c r="E206" s="269"/>
      <c r="F206" s="269"/>
      <c r="G206" s="269"/>
      <c r="H206" s="269"/>
      <c r="I206" s="269"/>
      <c r="J206" s="269"/>
      <c r="K206" s="269"/>
      <c r="L206" s="269"/>
      <c r="M206" s="270"/>
    </row>
    <row r="207" spans="1:13" x14ac:dyDescent="0.35">
      <c r="A207" s="219"/>
      <c r="B207" s="76" t="s">
        <v>315</v>
      </c>
      <c r="C207" s="269"/>
      <c r="D207" s="269"/>
      <c r="E207" s="269"/>
      <c r="F207" s="269"/>
      <c r="G207" s="269"/>
      <c r="H207" s="269"/>
      <c r="I207" s="269"/>
      <c r="J207" s="269"/>
      <c r="K207" s="269"/>
      <c r="L207" s="269"/>
      <c r="M207" s="270"/>
    </row>
    <row r="208" spans="1:13" x14ac:dyDescent="0.35">
      <c r="A208" s="219"/>
      <c r="B208" s="268" t="s">
        <v>405</v>
      </c>
      <c r="C208" s="269"/>
      <c r="D208" s="269"/>
      <c r="E208" s="269"/>
      <c r="F208" s="269"/>
      <c r="G208" s="269"/>
      <c r="H208" s="269"/>
      <c r="I208" s="269"/>
      <c r="J208" s="269"/>
      <c r="K208" s="269"/>
      <c r="L208" s="269"/>
      <c r="M208" s="270"/>
    </row>
    <row r="209" spans="1:13" x14ac:dyDescent="0.35">
      <c r="A209" s="219"/>
      <c r="B209" s="268" t="s">
        <v>406</v>
      </c>
      <c r="C209" s="269"/>
      <c r="D209" s="269"/>
      <c r="E209" s="269"/>
      <c r="F209" s="269"/>
      <c r="G209" s="269"/>
      <c r="H209" s="269"/>
      <c r="I209" s="269"/>
      <c r="J209" s="269"/>
      <c r="K209" s="269"/>
      <c r="L209" s="269"/>
      <c r="M209" s="270"/>
    </row>
    <row r="210" spans="1:13" x14ac:dyDescent="0.35">
      <c r="A210" s="219"/>
      <c r="B210" s="291"/>
      <c r="C210" s="292"/>
      <c r="D210" s="292"/>
      <c r="E210" s="292"/>
      <c r="F210" s="292"/>
      <c r="G210" s="292"/>
      <c r="H210" s="292"/>
      <c r="I210" s="292"/>
      <c r="J210" s="292"/>
      <c r="K210" s="292"/>
      <c r="L210" s="292"/>
      <c r="M210" s="293"/>
    </row>
    <row r="211" spans="1:13" x14ac:dyDescent="0.35">
      <c r="A211" s="219"/>
      <c r="B211" s="232"/>
    </row>
    <row r="212" spans="1:13" x14ac:dyDescent="0.35">
      <c r="A212" s="219"/>
      <c r="B212" s="271" t="s">
        <v>449</v>
      </c>
      <c r="C212" s="266"/>
      <c r="D212" s="266"/>
      <c r="E212" s="266"/>
      <c r="F212" s="266"/>
      <c r="G212" s="266"/>
      <c r="H212" s="266"/>
      <c r="I212" s="266"/>
      <c r="J212" s="266"/>
      <c r="K212" s="266"/>
      <c r="L212" s="266"/>
      <c r="M212" s="267"/>
    </row>
    <row r="213" spans="1:13" x14ac:dyDescent="0.35">
      <c r="A213" s="219"/>
      <c r="B213" s="272"/>
      <c r="C213" s="269"/>
      <c r="D213" s="269"/>
      <c r="E213" s="269"/>
      <c r="F213" s="269"/>
      <c r="G213" s="269"/>
      <c r="H213" s="269"/>
      <c r="I213" s="269"/>
      <c r="J213" s="269"/>
      <c r="K213" s="269"/>
      <c r="L213" s="269"/>
      <c r="M213" s="270"/>
    </row>
    <row r="214" spans="1:13" x14ac:dyDescent="0.35">
      <c r="A214" s="219"/>
      <c r="B214" s="268" t="s">
        <v>329</v>
      </c>
      <c r="C214" s="269"/>
      <c r="D214" s="269"/>
      <c r="E214" s="269"/>
      <c r="F214" s="269"/>
      <c r="G214" s="269"/>
      <c r="H214" s="269"/>
      <c r="I214" s="269"/>
      <c r="J214" s="269"/>
      <c r="K214" s="269"/>
      <c r="L214" s="269"/>
      <c r="M214" s="270"/>
    </row>
    <row r="215" spans="1:13" x14ac:dyDescent="0.35">
      <c r="A215" s="219"/>
      <c r="B215" s="272"/>
      <c r="C215" s="269"/>
      <c r="D215" s="269"/>
      <c r="E215" s="269"/>
      <c r="F215" s="269"/>
      <c r="G215" s="269"/>
      <c r="H215" s="269"/>
      <c r="I215" s="269"/>
      <c r="J215" s="269"/>
      <c r="K215" s="269"/>
      <c r="L215" s="269"/>
      <c r="M215" s="270"/>
    </row>
    <row r="216" spans="1:13" x14ac:dyDescent="0.35">
      <c r="A216" s="219"/>
      <c r="B216" s="268" t="s">
        <v>464</v>
      </c>
      <c r="C216" s="269"/>
      <c r="D216" s="269"/>
      <c r="E216" s="269"/>
      <c r="F216" s="269"/>
      <c r="G216" s="269"/>
      <c r="H216" s="269"/>
      <c r="I216" s="269"/>
      <c r="J216" s="269"/>
      <c r="K216" s="269"/>
      <c r="L216" s="269"/>
      <c r="M216" s="270"/>
    </row>
    <row r="217" spans="1:13" x14ac:dyDescent="0.35">
      <c r="A217" s="219"/>
      <c r="B217" s="268" t="s">
        <v>407</v>
      </c>
      <c r="C217" s="269"/>
      <c r="D217" s="269"/>
      <c r="E217" s="269"/>
      <c r="F217" s="269"/>
      <c r="G217" s="269"/>
      <c r="H217" s="269"/>
      <c r="I217" s="269"/>
      <c r="J217" s="269"/>
      <c r="K217" s="269"/>
      <c r="L217" s="269"/>
      <c r="M217" s="270"/>
    </row>
    <row r="218" spans="1:13" x14ac:dyDescent="0.35">
      <c r="A218" s="219"/>
      <c r="B218" s="268" t="s">
        <v>373</v>
      </c>
      <c r="C218" s="269"/>
      <c r="D218" s="269"/>
      <c r="E218" s="269"/>
      <c r="F218" s="269"/>
      <c r="G218" s="269"/>
      <c r="H218" s="269"/>
      <c r="I218" s="269"/>
      <c r="J218" s="269"/>
      <c r="K218" s="269"/>
      <c r="L218" s="269"/>
      <c r="M218" s="270"/>
    </row>
    <row r="219" spans="1:13" x14ac:dyDescent="0.35">
      <c r="A219" s="219"/>
      <c r="B219" s="268" t="s">
        <v>408</v>
      </c>
      <c r="C219" s="269"/>
      <c r="D219" s="269"/>
      <c r="E219" s="269"/>
      <c r="F219" s="269"/>
      <c r="G219" s="269"/>
      <c r="H219" s="269"/>
      <c r="I219" s="269"/>
      <c r="J219" s="269"/>
      <c r="K219" s="269"/>
      <c r="L219" s="269"/>
      <c r="M219" s="270"/>
    </row>
    <row r="220" spans="1:13" x14ac:dyDescent="0.35">
      <c r="A220" s="219"/>
      <c r="B220" s="291"/>
      <c r="C220" s="292"/>
      <c r="D220" s="292"/>
      <c r="E220" s="292"/>
      <c r="F220" s="292"/>
      <c r="G220" s="292"/>
      <c r="H220" s="292"/>
      <c r="I220" s="292"/>
      <c r="J220" s="292"/>
      <c r="K220" s="292"/>
      <c r="L220" s="292"/>
      <c r="M220" s="293"/>
    </row>
    <row r="221" spans="1:13" x14ac:dyDescent="0.35">
      <c r="A221" s="219"/>
      <c r="B221" s="232"/>
    </row>
    <row r="222" spans="1:13" x14ac:dyDescent="0.35">
      <c r="A222" s="219"/>
      <c r="B222" s="232"/>
    </row>
    <row r="223" spans="1:13" x14ac:dyDescent="0.35">
      <c r="A223" s="219"/>
      <c r="B223" s="271" t="s">
        <v>290</v>
      </c>
      <c r="C223" s="266"/>
      <c r="D223" s="266"/>
      <c r="E223" s="266"/>
      <c r="F223" s="266"/>
      <c r="G223" s="266"/>
      <c r="H223" s="266"/>
      <c r="I223" s="266"/>
      <c r="J223" s="266"/>
      <c r="K223" s="266"/>
      <c r="L223" s="266"/>
      <c r="M223" s="267"/>
    </row>
    <row r="224" spans="1:13" x14ac:dyDescent="0.35">
      <c r="A224" s="219"/>
      <c r="B224" s="268"/>
      <c r="C224" s="269"/>
      <c r="D224" s="269"/>
      <c r="E224" s="269"/>
      <c r="F224" s="269"/>
      <c r="G224" s="269"/>
      <c r="H224" s="269"/>
      <c r="I224" s="269"/>
      <c r="J224" s="269"/>
      <c r="K224" s="269"/>
      <c r="L224" s="269"/>
      <c r="M224" s="270"/>
    </row>
    <row r="225" spans="1:13" x14ac:dyDescent="0.35">
      <c r="A225" s="219"/>
      <c r="B225" s="268" t="s">
        <v>328</v>
      </c>
      <c r="C225" s="269"/>
      <c r="D225" s="269"/>
      <c r="E225" s="269"/>
      <c r="F225" s="269"/>
      <c r="G225" s="269"/>
      <c r="H225" s="269"/>
      <c r="I225" s="269"/>
      <c r="J225" s="269"/>
      <c r="K225" s="269"/>
      <c r="L225" s="269"/>
      <c r="M225" s="270"/>
    </row>
    <row r="226" spans="1:13" x14ac:dyDescent="0.35">
      <c r="A226" s="219"/>
      <c r="B226" s="268" t="s">
        <v>287</v>
      </c>
      <c r="C226" s="269"/>
      <c r="D226" s="269"/>
      <c r="E226" s="269"/>
      <c r="F226" s="269"/>
      <c r="G226" s="269"/>
      <c r="H226" s="269"/>
      <c r="I226" s="269"/>
      <c r="J226" s="269"/>
      <c r="K226" s="269"/>
      <c r="L226" s="269"/>
      <c r="M226" s="270"/>
    </row>
    <row r="227" spans="1:13" x14ac:dyDescent="0.35">
      <c r="A227" s="219"/>
      <c r="B227" s="268" t="s">
        <v>488</v>
      </c>
      <c r="C227" s="269"/>
      <c r="D227" s="269"/>
      <c r="E227" s="269"/>
      <c r="F227" s="269"/>
      <c r="G227" s="269"/>
      <c r="H227" s="269"/>
      <c r="I227" s="269"/>
      <c r="J227" s="269"/>
      <c r="K227" s="269"/>
      <c r="L227" s="269"/>
      <c r="M227" s="270"/>
    </row>
    <row r="228" spans="1:13" x14ac:dyDescent="0.35">
      <c r="A228" s="219"/>
      <c r="B228" s="76" t="s">
        <v>465</v>
      </c>
      <c r="C228" s="269"/>
      <c r="D228" s="269"/>
      <c r="E228" s="269"/>
      <c r="F228" s="269"/>
      <c r="G228" s="269"/>
      <c r="H228" s="269"/>
      <c r="I228" s="269"/>
      <c r="J228" s="269"/>
      <c r="K228" s="269"/>
      <c r="L228" s="269"/>
      <c r="M228" s="270"/>
    </row>
    <row r="229" spans="1:13" x14ac:dyDescent="0.35">
      <c r="A229" s="219"/>
      <c r="B229" s="268" t="s">
        <v>288</v>
      </c>
      <c r="C229" s="269"/>
      <c r="D229" s="269"/>
      <c r="E229" s="269"/>
      <c r="F229" s="269"/>
      <c r="G229" s="269"/>
      <c r="H229" s="269"/>
      <c r="I229" s="269"/>
      <c r="J229" s="269"/>
      <c r="K229" s="269"/>
      <c r="L229" s="269"/>
      <c r="M229" s="270"/>
    </row>
    <row r="230" spans="1:13" x14ac:dyDescent="0.35">
      <c r="A230" s="219"/>
      <c r="B230" s="268" t="s">
        <v>289</v>
      </c>
      <c r="C230" s="269"/>
      <c r="D230" s="269"/>
      <c r="E230" s="269"/>
      <c r="F230" s="269"/>
      <c r="G230" s="269"/>
      <c r="H230" s="269"/>
      <c r="I230" s="269"/>
      <c r="J230" s="269"/>
      <c r="K230" s="269"/>
      <c r="L230" s="269"/>
      <c r="M230" s="270"/>
    </row>
    <row r="231" spans="1:13" x14ac:dyDescent="0.35">
      <c r="A231" s="219"/>
      <c r="B231" s="268"/>
      <c r="C231" s="269"/>
      <c r="D231" s="269"/>
      <c r="E231" s="269"/>
      <c r="F231" s="269"/>
      <c r="G231" s="269"/>
      <c r="H231" s="269"/>
      <c r="I231" s="269"/>
      <c r="J231" s="269"/>
      <c r="K231" s="269"/>
      <c r="L231" s="269"/>
      <c r="M231" s="270"/>
    </row>
    <row r="232" spans="1:13" x14ac:dyDescent="0.35">
      <c r="A232" s="219"/>
      <c r="B232" s="291"/>
      <c r="C232" s="292"/>
      <c r="D232" s="292"/>
      <c r="E232" s="292"/>
      <c r="F232" s="292"/>
      <c r="G232" s="292"/>
      <c r="H232" s="292"/>
      <c r="I232" s="292"/>
      <c r="J232" s="292"/>
      <c r="K232" s="292"/>
      <c r="L232" s="292"/>
      <c r="M232" s="293"/>
    </row>
    <row r="233" spans="1:13" x14ac:dyDescent="0.35">
      <c r="A233" s="219"/>
      <c r="B233" s="232"/>
    </row>
    <row r="234" spans="1:13" x14ac:dyDescent="0.35">
      <c r="A234" s="219"/>
      <c r="B234" s="232"/>
    </row>
    <row r="235" spans="1:13" x14ac:dyDescent="0.35">
      <c r="A235" s="219"/>
      <c r="B235" s="271" t="s">
        <v>467</v>
      </c>
      <c r="C235" s="266"/>
      <c r="D235" s="266"/>
      <c r="E235" s="266"/>
      <c r="F235" s="266"/>
      <c r="G235" s="266"/>
      <c r="H235" s="266"/>
      <c r="I235" s="266"/>
      <c r="J235" s="266"/>
      <c r="K235" s="266"/>
      <c r="L235" s="266"/>
      <c r="M235" s="267"/>
    </row>
    <row r="236" spans="1:13" x14ac:dyDescent="0.35">
      <c r="A236" s="219"/>
      <c r="B236" s="268"/>
      <c r="C236" s="269"/>
      <c r="D236" s="269"/>
      <c r="E236" s="269"/>
      <c r="F236" s="269"/>
      <c r="G236" s="269"/>
      <c r="H236" s="269"/>
      <c r="I236" s="269"/>
      <c r="J236" s="269"/>
      <c r="K236" s="269"/>
      <c r="L236" s="269"/>
      <c r="M236" s="270"/>
    </row>
    <row r="237" spans="1:13" x14ac:dyDescent="0.35">
      <c r="A237" s="219"/>
      <c r="B237" s="268" t="s">
        <v>466</v>
      </c>
      <c r="C237" s="269"/>
      <c r="D237" s="269"/>
      <c r="E237" s="269"/>
      <c r="F237" s="269"/>
      <c r="G237" s="269"/>
      <c r="H237" s="269"/>
      <c r="I237" s="269"/>
      <c r="J237" s="269"/>
      <c r="K237" s="269"/>
      <c r="L237" s="269"/>
      <c r="M237" s="270"/>
    </row>
    <row r="238" spans="1:13" x14ac:dyDescent="0.35">
      <c r="A238" s="219"/>
      <c r="B238" s="268" t="s">
        <v>468</v>
      </c>
      <c r="C238" s="269"/>
      <c r="D238" s="269"/>
      <c r="E238" s="269"/>
      <c r="F238" s="269"/>
      <c r="G238" s="269"/>
      <c r="H238" s="269"/>
      <c r="I238" s="269"/>
      <c r="J238" s="269"/>
      <c r="K238" s="269"/>
      <c r="L238" s="269"/>
      <c r="M238" s="270"/>
    </row>
    <row r="239" spans="1:13" x14ac:dyDescent="0.35">
      <c r="A239" s="219"/>
      <c r="B239" s="268" t="s">
        <v>409</v>
      </c>
      <c r="C239" s="269"/>
      <c r="D239" s="269"/>
      <c r="E239" s="269"/>
      <c r="F239" s="269"/>
      <c r="G239" s="269"/>
      <c r="H239" s="269"/>
      <c r="I239" s="269"/>
      <c r="J239" s="269"/>
      <c r="K239" s="269"/>
      <c r="L239" s="269"/>
      <c r="M239" s="270"/>
    </row>
    <row r="240" spans="1:13" x14ac:dyDescent="0.35">
      <c r="A240" s="219"/>
      <c r="B240" s="268"/>
      <c r="C240" s="269"/>
      <c r="D240" s="269"/>
      <c r="E240" s="269"/>
      <c r="F240" s="269"/>
      <c r="G240" s="269"/>
      <c r="H240" s="269"/>
      <c r="I240" s="269"/>
      <c r="J240" s="269"/>
      <c r="K240" s="269"/>
      <c r="L240" s="269"/>
      <c r="M240" s="270"/>
    </row>
    <row r="241" spans="1:13" x14ac:dyDescent="0.35">
      <c r="A241" s="219"/>
      <c r="B241" s="268" t="s">
        <v>313</v>
      </c>
      <c r="C241" s="269"/>
      <c r="D241" s="269"/>
      <c r="E241" s="269"/>
      <c r="F241" s="269"/>
      <c r="G241" s="269"/>
      <c r="H241" s="269"/>
      <c r="I241" s="269"/>
      <c r="J241" s="269"/>
      <c r="K241" s="269"/>
      <c r="L241" s="269"/>
      <c r="M241" s="270"/>
    </row>
    <row r="242" spans="1:13" x14ac:dyDescent="0.35">
      <c r="A242" s="219"/>
      <c r="B242" s="268"/>
      <c r="C242" s="269"/>
      <c r="D242" s="269"/>
      <c r="E242" s="269"/>
      <c r="F242" s="269"/>
      <c r="G242" s="269"/>
      <c r="H242" s="269"/>
      <c r="I242" s="269"/>
      <c r="J242" s="269"/>
      <c r="K242" s="269"/>
      <c r="L242" s="269"/>
      <c r="M242" s="270"/>
    </row>
    <row r="243" spans="1:13" x14ac:dyDescent="0.35">
      <c r="A243" s="219"/>
      <c r="B243" s="268"/>
      <c r="C243" s="301">
        <v>126117.32513466082</v>
      </c>
      <c r="D243" s="269" t="s">
        <v>292</v>
      </c>
      <c r="E243" s="269"/>
      <c r="F243" s="269"/>
      <c r="G243" s="269"/>
      <c r="H243" s="269"/>
      <c r="I243" s="269"/>
      <c r="J243" s="269"/>
      <c r="K243" s="269"/>
      <c r="L243" s="269"/>
      <c r="M243" s="270"/>
    </row>
    <row r="244" spans="1:13" x14ac:dyDescent="0.35">
      <c r="A244" s="219"/>
      <c r="B244" s="268"/>
      <c r="C244" s="300">
        <v>1</v>
      </c>
      <c r="D244" s="269" t="s">
        <v>293</v>
      </c>
      <c r="E244" s="269"/>
      <c r="F244" s="269"/>
      <c r="G244" s="269"/>
      <c r="H244" s="269"/>
      <c r="I244" s="269"/>
      <c r="J244" s="269"/>
      <c r="K244" s="269"/>
      <c r="L244" s="269"/>
      <c r="M244" s="270"/>
    </row>
    <row r="245" spans="1:13" x14ac:dyDescent="0.35">
      <c r="A245" s="219"/>
      <c r="B245" s="268"/>
      <c r="C245" s="301">
        <v>126117.32513466082</v>
      </c>
      <c r="D245" s="269" t="s">
        <v>294</v>
      </c>
      <c r="E245" s="269"/>
      <c r="F245" s="269"/>
      <c r="G245" s="269"/>
      <c r="H245" s="269"/>
      <c r="I245" s="269"/>
      <c r="J245" s="269"/>
      <c r="K245" s="269"/>
      <c r="L245" s="269"/>
      <c r="M245" s="270"/>
    </row>
    <row r="246" spans="1:13" x14ac:dyDescent="0.35">
      <c r="A246" s="219"/>
      <c r="B246" s="268"/>
      <c r="C246" s="269">
        <v>0</v>
      </c>
      <c r="D246" s="269" t="s">
        <v>295</v>
      </c>
      <c r="E246" s="269"/>
      <c r="F246" s="269"/>
      <c r="G246" s="269"/>
      <c r="H246" s="269"/>
      <c r="I246" s="269"/>
      <c r="J246" s="269"/>
      <c r="K246" s="269"/>
      <c r="L246" s="269"/>
      <c r="M246" s="270"/>
    </row>
    <row r="247" spans="1:13" x14ac:dyDescent="0.35">
      <c r="A247" s="219"/>
      <c r="B247" s="268"/>
      <c r="C247" s="269"/>
      <c r="D247" s="269"/>
      <c r="E247" s="269"/>
      <c r="F247" s="269"/>
      <c r="G247" s="269"/>
      <c r="H247" s="269"/>
      <c r="I247" s="269"/>
      <c r="J247" s="269"/>
      <c r="K247" s="269"/>
      <c r="L247" s="269"/>
      <c r="M247" s="270"/>
    </row>
    <row r="248" spans="1:13" x14ac:dyDescent="0.35">
      <c r="A248" s="219"/>
      <c r="B248" s="268"/>
      <c r="C248" s="301">
        <v>142970.52154195006</v>
      </c>
      <c r="D248" s="269" t="s">
        <v>296</v>
      </c>
      <c r="E248" s="269"/>
      <c r="F248" s="269"/>
      <c r="G248" s="269"/>
      <c r="H248" s="269"/>
      <c r="I248" s="269"/>
      <c r="J248" s="269"/>
      <c r="K248" s="269"/>
      <c r="L248" s="269"/>
      <c r="M248" s="270"/>
    </row>
    <row r="249" spans="1:13" x14ac:dyDescent="0.35">
      <c r="A249" s="219"/>
      <c r="B249" s="268"/>
      <c r="C249" s="300">
        <v>1</v>
      </c>
      <c r="D249" s="269" t="s">
        <v>293</v>
      </c>
      <c r="E249" s="269"/>
      <c r="F249" s="269"/>
      <c r="G249" s="269"/>
      <c r="H249" s="269"/>
      <c r="I249" s="269"/>
      <c r="J249" s="269"/>
      <c r="K249" s="269"/>
      <c r="L249" s="269"/>
      <c r="M249" s="270"/>
    </row>
    <row r="250" spans="1:13" x14ac:dyDescent="0.35">
      <c r="A250" s="219"/>
      <c r="B250" s="76"/>
      <c r="C250" s="302">
        <v>142970.52154195006</v>
      </c>
      <c r="D250" s="88" t="s">
        <v>297</v>
      </c>
      <c r="E250" s="88"/>
      <c r="F250" s="88"/>
      <c r="G250" s="88"/>
      <c r="H250" s="88"/>
      <c r="I250" s="88"/>
      <c r="J250" s="88"/>
      <c r="K250" s="88"/>
      <c r="L250" s="88"/>
      <c r="M250" s="185"/>
    </row>
    <row r="251" spans="1:13" ht="15.5" x14ac:dyDescent="0.35">
      <c r="A251" s="219"/>
      <c r="B251" s="298"/>
      <c r="C251" s="88">
        <v>0</v>
      </c>
      <c r="D251" s="88" t="s">
        <v>298</v>
      </c>
      <c r="E251" s="88"/>
      <c r="F251" s="88"/>
      <c r="G251" s="88"/>
      <c r="H251" s="88"/>
      <c r="I251" s="88"/>
      <c r="J251" s="88"/>
      <c r="K251" s="88"/>
      <c r="L251" s="88"/>
      <c r="M251" s="185"/>
    </row>
    <row r="252" spans="1:13" ht="15.5" x14ac:dyDescent="0.35">
      <c r="A252" s="219"/>
      <c r="B252" s="298"/>
      <c r="C252" s="88"/>
      <c r="D252" s="88"/>
      <c r="E252" s="88"/>
      <c r="F252" s="88"/>
      <c r="G252" s="88"/>
      <c r="H252" s="88"/>
      <c r="I252" s="88"/>
      <c r="J252" s="88"/>
      <c r="K252" s="88"/>
      <c r="L252" s="88"/>
      <c r="M252" s="185"/>
    </row>
    <row r="253" spans="1:13" ht="15.5" x14ac:dyDescent="0.35">
      <c r="A253" s="219"/>
      <c r="B253" s="298"/>
      <c r="C253" s="88"/>
      <c r="D253" s="88"/>
      <c r="E253" s="88"/>
      <c r="F253" s="88"/>
      <c r="G253" s="88"/>
      <c r="H253" s="88"/>
      <c r="I253" s="88"/>
      <c r="J253" s="88"/>
      <c r="K253" s="88"/>
      <c r="L253" s="88"/>
      <c r="M253" s="185"/>
    </row>
    <row r="254" spans="1:13" x14ac:dyDescent="0.35">
      <c r="A254" s="219"/>
      <c r="B254" s="303">
        <f>C245-C250</f>
        <v>-16853.196407289244</v>
      </c>
      <c r="C254" s="88" t="s">
        <v>299</v>
      </c>
      <c r="D254" s="88"/>
      <c r="E254" s="88"/>
      <c r="F254" s="88"/>
      <c r="G254" s="88"/>
      <c r="H254" s="88"/>
      <c r="I254" s="88"/>
      <c r="J254" s="88"/>
      <c r="K254" s="88"/>
      <c r="L254" s="88"/>
      <c r="M254" s="185"/>
    </row>
    <row r="255" spans="1:13" ht="15.5" x14ac:dyDescent="0.35">
      <c r="A255" s="219"/>
      <c r="B255" s="298"/>
      <c r="C255" s="88" t="s">
        <v>300</v>
      </c>
      <c r="D255" s="88"/>
      <c r="E255" s="88"/>
      <c r="F255" s="88"/>
      <c r="G255" s="88"/>
      <c r="H255" s="88"/>
      <c r="I255" s="88"/>
      <c r="J255" s="88"/>
      <c r="K255" s="88"/>
      <c r="L255" s="88"/>
      <c r="M255" s="185"/>
    </row>
    <row r="256" spans="1:13" ht="15.5" x14ac:dyDescent="0.35">
      <c r="A256" s="219"/>
      <c r="B256" s="298"/>
      <c r="C256" s="88"/>
      <c r="D256" s="88"/>
      <c r="E256" s="88"/>
      <c r="F256" s="88"/>
      <c r="G256" s="88"/>
      <c r="H256" s="88"/>
      <c r="I256" s="88"/>
      <c r="J256" s="88"/>
      <c r="K256" s="88"/>
      <c r="L256" s="88"/>
      <c r="M256" s="185"/>
    </row>
    <row r="257" spans="1:13" x14ac:dyDescent="0.35">
      <c r="A257" s="219"/>
      <c r="B257" s="340" t="s">
        <v>372</v>
      </c>
      <c r="C257" s="88"/>
      <c r="D257" s="88"/>
      <c r="E257" s="88"/>
      <c r="F257" s="88"/>
      <c r="G257" s="88"/>
      <c r="H257" s="88"/>
      <c r="I257" s="88"/>
      <c r="J257" s="88"/>
      <c r="K257" s="88"/>
      <c r="L257" s="88"/>
      <c r="M257" s="185"/>
    </row>
    <row r="258" spans="1:13" x14ac:dyDescent="0.35">
      <c r="A258" s="219"/>
      <c r="B258" s="340" t="s">
        <v>336</v>
      </c>
      <c r="C258" s="88"/>
      <c r="D258" s="88"/>
      <c r="E258" s="88"/>
      <c r="F258" s="88"/>
      <c r="G258" s="88"/>
      <c r="H258" s="88"/>
      <c r="I258" s="88"/>
      <c r="J258" s="88"/>
      <c r="K258" s="88"/>
      <c r="L258" s="88"/>
      <c r="M258" s="185"/>
    </row>
    <row r="259" spans="1:13" ht="15.5" x14ac:dyDescent="0.35">
      <c r="A259" s="219"/>
      <c r="B259" s="298"/>
      <c r="C259" s="88"/>
      <c r="D259" s="88"/>
      <c r="E259" s="88"/>
      <c r="F259" s="88"/>
      <c r="G259" s="88"/>
      <c r="H259" s="88"/>
      <c r="I259" s="88"/>
      <c r="J259" s="88"/>
      <c r="K259" s="88"/>
      <c r="L259" s="88"/>
      <c r="M259" s="185"/>
    </row>
    <row r="260" spans="1:13" ht="15.5" x14ac:dyDescent="0.35">
      <c r="A260" s="219"/>
      <c r="B260" s="299"/>
      <c r="C260" s="90"/>
      <c r="D260" s="90"/>
      <c r="E260" s="90"/>
      <c r="F260" s="90"/>
      <c r="G260" s="90"/>
      <c r="H260" s="90"/>
      <c r="I260" s="90"/>
      <c r="J260" s="90"/>
      <c r="K260" s="90"/>
      <c r="L260" s="90"/>
      <c r="M260" s="224"/>
    </row>
    <row r="261" spans="1:13" ht="15.5" x14ac:dyDescent="0.35">
      <c r="A261" s="219"/>
      <c r="B261" s="221"/>
    </row>
    <row r="262" spans="1:13" ht="15.5" x14ac:dyDescent="0.35">
      <c r="A262" s="219"/>
      <c r="B262" s="221"/>
    </row>
    <row r="263" spans="1:13" x14ac:dyDescent="0.35">
      <c r="A263" s="219"/>
      <c r="B263" s="271" t="s">
        <v>424</v>
      </c>
      <c r="C263" s="266"/>
      <c r="D263" s="266"/>
      <c r="E263" s="266"/>
      <c r="F263" s="266"/>
      <c r="G263" s="266"/>
      <c r="H263" s="266"/>
      <c r="I263" s="266"/>
      <c r="J263" s="266"/>
      <c r="K263" s="266"/>
      <c r="L263" s="266"/>
      <c r="M263" s="267"/>
    </row>
    <row r="264" spans="1:13" x14ac:dyDescent="0.35">
      <c r="A264" s="219"/>
      <c r="B264" s="268"/>
      <c r="C264" s="269"/>
      <c r="D264" s="269"/>
      <c r="E264" s="269"/>
      <c r="F264" s="269"/>
      <c r="G264" s="269"/>
      <c r="H264" s="269"/>
      <c r="I264" s="269"/>
      <c r="J264" s="269"/>
      <c r="K264" s="269"/>
      <c r="L264" s="269"/>
      <c r="M264" s="270"/>
    </row>
    <row r="265" spans="1:13" x14ac:dyDescent="0.35">
      <c r="A265" s="219"/>
      <c r="B265" s="268" t="s">
        <v>425</v>
      </c>
      <c r="C265" s="269"/>
      <c r="D265" s="269"/>
      <c r="E265" s="269"/>
      <c r="F265" s="269"/>
      <c r="G265" s="269"/>
      <c r="H265" s="269"/>
      <c r="I265" s="269"/>
      <c r="J265" s="269"/>
      <c r="K265" s="269"/>
      <c r="L265" s="269"/>
      <c r="M265" s="270"/>
    </row>
    <row r="266" spans="1:13" x14ac:dyDescent="0.35">
      <c r="A266" s="219"/>
      <c r="B266" s="268"/>
      <c r="C266" s="269"/>
      <c r="D266" s="269"/>
      <c r="E266" s="269"/>
      <c r="F266" s="269"/>
      <c r="G266" s="269"/>
      <c r="H266" s="269"/>
      <c r="I266" s="269"/>
      <c r="J266" s="269"/>
      <c r="K266" s="269"/>
      <c r="L266" s="269"/>
      <c r="M266" s="270"/>
    </row>
    <row r="267" spans="1:13" x14ac:dyDescent="0.35">
      <c r="A267" s="219"/>
      <c r="B267" s="268" t="s">
        <v>469</v>
      </c>
      <c r="C267" s="269"/>
      <c r="D267" s="269"/>
      <c r="E267" s="269"/>
      <c r="F267" s="269"/>
      <c r="G267" s="269"/>
      <c r="H267" s="269"/>
      <c r="I267" s="269"/>
      <c r="J267" s="269"/>
      <c r="K267" s="269"/>
      <c r="L267" s="269"/>
      <c r="M267" s="270"/>
    </row>
    <row r="268" spans="1:13" x14ac:dyDescent="0.35">
      <c r="A268" s="219"/>
      <c r="B268" s="268" t="s">
        <v>485</v>
      </c>
      <c r="C268" s="269"/>
      <c r="D268" s="269"/>
      <c r="E268" s="269"/>
      <c r="F268" s="269"/>
      <c r="G268" s="269"/>
      <c r="H268" s="269"/>
      <c r="I268" s="269"/>
      <c r="J268" s="269"/>
      <c r="K268" s="269"/>
      <c r="L268" s="269"/>
      <c r="M268" s="270"/>
    </row>
    <row r="269" spans="1:13" x14ac:dyDescent="0.35">
      <c r="A269" s="219"/>
      <c r="B269" s="268" t="s">
        <v>470</v>
      </c>
      <c r="C269" s="269"/>
      <c r="D269" s="269"/>
      <c r="E269" s="269"/>
      <c r="F269" s="269"/>
      <c r="G269" s="269"/>
      <c r="H269" s="269"/>
      <c r="I269" s="269"/>
      <c r="J269" s="269"/>
      <c r="K269" s="269"/>
      <c r="L269" s="269"/>
      <c r="M269" s="270"/>
    </row>
    <row r="270" spans="1:13" x14ac:dyDescent="0.35">
      <c r="A270" s="219"/>
      <c r="B270" s="268" t="s">
        <v>471</v>
      </c>
      <c r="C270" s="269"/>
      <c r="D270" s="269"/>
      <c r="E270" s="269"/>
      <c r="F270" s="269"/>
      <c r="G270" s="269"/>
      <c r="H270" s="269"/>
      <c r="I270" s="269"/>
      <c r="J270" s="269"/>
      <c r="K270" s="269"/>
      <c r="L270" s="269"/>
      <c r="M270" s="270"/>
    </row>
    <row r="271" spans="1:13" x14ac:dyDescent="0.35">
      <c r="A271" s="219"/>
      <c r="B271" s="268" t="s">
        <v>428</v>
      </c>
      <c r="C271" s="269"/>
      <c r="D271" s="269"/>
      <c r="E271" s="269"/>
      <c r="F271" s="269"/>
      <c r="G271" s="269"/>
      <c r="H271" s="269"/>
      <c r="I271" s="269"/>
      <c r="J271" s="269"/>
      <c r="K271" s="269"/>
      <c r="L271" s="269"/>
      <c r="M271" s="270"/>
    </row>
    <row r="272" spans="1:13" ht="19" x14ac:dyDescent="0.5">
      <c r="A272" s="330" t="s">
        <v>306</v>
      </c>
      <c r="B272" s="268" t="s">
        <v>495</v>
      </c>
      <c r="C272" s="269"/>
      <c r="D272" s="269"/>
      <c r="E272" s="269"/>
      <c r="F272" s="269"/>
      <c r="G272" s="269"/>
      <c r="H272" s="269"/>
      <c r="I272" s="269"/>
      <c r="J272" s="269"/>
      <c r="K272" s="269"/>
      <c r="L272" s="269"/>
      <c r="M272" s="270"/>
    </row>
    <row r="273" spans="1:13" x14ac:dyDescent="0.35">
      <c r="A273" s="219"/>
      <c r="B273" s="291"/>
      <c r="C273" s="292"/>
      <c r="D273" s="292"/>
      <c r="E273" s="292"/>
      <c r="F273" s="292"/>
      <c r="G273" s="292"/>
      <c r="H273" s="292"/>
      <c r="I273" s="292"/>
      <c r="J273" s="292"/>
      <c r="K273" s="292"/>
      <c r="L273" s="292"/>
      <c r="M273" s="293"/>
    </row>
    <row r="274" spans="1:13" ht="15.5" x14ac:dyDescent="0.35">
      <c r="A274" s="219"/>
      <c r="B274" s="221"/>
    </row>
    <row r="275" spans="1:13" ht="15.5" x14ac:dyDescent="0.35">
      <c r="A275" s="219"/>
      <c r="B275" s="221"/>
    </row>
    <row r="276" spans="1:13" ht="18.5" x14ac:dyDescent="0.45">
      <c r="A276" s="219"/>
      <c r="B276" s="333" t="s">
        <v>337</v>
      </c>
    </row>
    <row r="277" spans="1:13" x14ac:dyDescent="0.35">
      <c r="A277" s="219"/>
    </row>
    <row r="278" spans="1:13" x14ac:dyDescent="0.35">
      <c r="A278" s="219"/>
      <c r="B278" s="218" t="s">
        <v>338</v>
      </c>
    </row>
    <row r="279" spans="1:13" x14ac:dyDescent="0.35">
      <c r="A279" s="219"/>
      <c r="B279" s="218" t="s">
        <v>355</v>
      </c>
    </row>
    <row r="280" spans="1:13" x14ac:dyDescent="0.35">
      <c r="A280" s="219"/>
    </row>
    <row r="281" spans="1:13" x14ac:dyDescent="0.35">
      <c r="A281" s="219"/>
    </row>
    <row r="282" spans="1:13" x14ac:dyDescent="0.35">
      <c r="A282" s="219"/>
    </row>
    <row r="283" spans="1:13" x14ac:dyDescent="0.35">
      <c r="A283" s="219"/>
    </row>
    <row r="284" spans="1:13" x14ac:dyDescent="0.35">
      <c r="A284" s="219"/>
    </row>
    <row r="285" spans="1:13" x14ac:dyDescent="0.35">
      <c r="A285" s="219"/>
    </row>
    <row r="286" spans="1:13" x14ac:dyDescent="0.35">
      <c r="A286" s="222"/>
    </row>
  </sheetData>
  <hyperlinks>
    <hyperlink ref="H114" r:id="rId1" xr:uid="{9C5AF04A-8DDA-433D-AAD7-EC4EEBAA0180}"/>
  </hyperlinks>
  <pageMargins left="0.7" right="0.7" top="0.75" bottom="0.75" header="0.3" footer="0.3"/>
  <pageSetup paperSize="9" orientation="portrait" r:id="rId2"/>
  <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6D55B3-CF09-4BB8-A79B-CBB518D3C29D}">
  <sheetPr>
    <tabColor theme="1"/>
  </sheetPr>
  <dimension ref="A1:AE303"/>
  <sheetViews>
    <sheetView workbookViewId="0">
      <selection activeCell="B9" sqref="B9"/>
    </sheetView>
  </sheetViews>
  <sheetFormatPr defaultColWidth="8.6328125" defaultRowHeight="14.5" outlineLevelCol="1" x14ac:dyDescent="0.35"/>
  <cols>
    <col min="1" max="1" width="21.453125" style="5" customWidth="1"/>
    <col min="2" max="2" width="66.36328125" style="5" customWidth="1"/>
    <col min="3" max="3" width="4.6328125" style="1" customWidth="1"/>
    <col min="4" max="4" width="7.36328125" style="5" customWidth="1"/>
    <col min="5" max="6" width="11.453125" style="5" customWidth="1"/>
    <col min="7" max="7" width="16.6328125" style="5" customWidth="1" outlineLevel="1"/>
    <col min="8" max="8" width="11.36328125" style="5" customWidth="1" outlineLevel="1"/>
    <col min="9" max="9" width="10.6328125" style="2" customWidth="1" outlineLevel="1"/>
    <col min="10" max="10" width="12.54296875" style="2" customWidth="1" outlineLevel="1"/>
    <col min="11" max="13" width="11.54296875" style="2" customWidth="1" outlineLevel="1"/>
    <col min="14" max="14" width="11.6328125" style="3" customWidth="1" outlineLevel="1"/>
    <col min="15" max="15" width="4.453125" style="3" customWidth="1"/>
    <col min="16" max="16" width="12.6328125" style="3" customWidth="1" outlineLevel="1"/>
    <col min="17" max="17" width="8.6328125" style="1" outlineLevel="1"/>
    <col min="18" max="18" width="14.36328125" style="4" customWidth="1" outlineLevel="1"/>
    <col min="19" max="19" width="16" style="4" customWidth="1" outlineLevel="1"/>
    <col min="20" max="20" width="14.6328125" style="2" bestFit="1" customWidth="1" outlineLevel="1"/>
    <col min="21" max="21" width="12.6328125" style="2" customWidth="1" outlineLevel="1"/>
    <col min="22" max="22" width="12.54296875" style="2" customWidth="1" outlineLevel="1"/>
    <col min="23" max="23" width="15.90625" style="2" customWidth="1" outlineLevel="1"/>
    <col min="24" max="24" width="13.36328125" style="2" customWidth="1" outlineLevel="1"/>
    <col min="25" max="25" width="4" style="2" customWidth="1"/>
    <col min="26" max="26" width="14.6328125" style="2" bestFit="1" customWidth="1" outlineLevel="1"/>
    <col min="27" max="27" width="12.36328125" style="2" customWidth="1" outlineLevel="1"/>
    <col min="28" max="28" width="14.453125" style="2" customWidth="1" outlineLevel="1"/>
    <col min="29" max="29" width="11.6328125" style="2" customWidth="1" outlineLevel="1"/>
    <col min="30" max="30" width="12.6328125" style="2" bestFit="1" customWidth="1" outlineLevel="1"/>
    <col min="31" max="31" width="3.6328125" style="5" customWidth="1"/>
    <col min="32" max="32" width="12.453125" style="5" customWidth="1"/>
    <col min="33" max="33" width="58.453125" style="5" customWidth="1"/>
    <col min="34" max="16384" width="8.6328125" style="5"/>
  </cols>
  <sheetData>
    <row r="1" spans="1:31" ht="22.25" customHeight="1" thickBot="1" x14ac:dyDescent="0.5">
      <c r="A1" s="236" t="s">
        <v>0</v>
      </c>
      <c r="B1" s="237"/>
      <c r="D1" s="236" t="s">
        <v>1</v>
      </c>
      <c r="E1" s="236"/>
      <c r="F1" s="236"/>
      <c r="G1" s="236"/>
      <c r="H1" s="236"/>
      <c r="I1" s="236"/>
    </row>
    <row r="2" spans="1:31" s="6" customFormat="1" ht="19.25" customHeight="1" x14ac:dyDescent="0.35">
      <c r="C2" s="7"/>
      <c r="D2" s="460" t="s">
        <v>2</v>
      </c>
      <c r="E2" s="462" t="s">
        <v>3</v>
      </c>
      <c r="F2" s="235"/>
      <c r="G2" s="464" t="s">
        <v>4</v>
      </c>
      <c r="H2" s="465"/>
      <c r="I2" s="465"/>
      <c r="J2" s="465"/>
      <c r="K2" s="465"/>
      <c r="L2" s="465"/>
      <c r="M2" s="465"/>
      <c r="N2" s="466"/>
      <c r="O2" s="8"/>
      <c r="P2" s="467" t="s">
        <v>5</v>
      </c>
      <c r="Q2" s="468"/>
      <c r="R2" s="468"/>
      <c r="S2" s="468"/>
      <c r="T2" s="468"/>
      <c r="U2" s="468"/>
      <c r="V2" s="468"/>
      <c r="W2" s="468"/>
      <c r="X2" s="469"/>
      <c r="Y2" s="8"/>
      <c r="Z2" s="453" t="s">
        <v>6</v>
      </c>
      <c r="AA2" s="454"/>
      <c r="AB2" s="454"/>
      <c r="AC2" s="454"/>
      <c r="AD2" s="455"/>
      <c r="AE2" s="8"/>
    </row>
    <row r="3" spans="1:31" ht="66.650000000000006" customHeight="1" thickBot="1" x14ac:dyDescent="0.4">
      <c r="A3" s="248" t="s">
        <v>71</v>
      </c>
      <c r="B3" s="249" t="str">
        <f ca="1">RIGHT(CELL("filename",A1),LEN(CELL("filename",A1))-FIND("]",CELL("filename",A1)))</f>
        <v>Lease13</v>
      </c>
      <c r="D3" s="461"/>
      <c r="E3" s="463"/>
      <c r="F3" s="406"/>
      <c r="G3" s="9" t="s">
        <v>7</v>
      </c>
      <c r="H3" s="9" t="s">
        <v>8</v>
      </c>
      <c r="I3" s="10" t="s">
        <v>9</v>
      </c>
      <c r="J3" s="10" t="s">
        <v>10</v>
      </c>
      <c r="K3" s="10" t="s">
        <v>11</v>
      </c>
      <c r="L3" s="49" t="s">
        <v>67</v>
      </c>
      <c r="M3" s="10" t="s">
        <v>12</v>
      </c>
      <c r="N3" s="11" t="s">
        <v>13</v>
      </c>
      <c r="O3" s="12"/>
      <c r="P3" s="13" t="s">
        <v>14</v>
      </c>
      <c r="Q3" s="14" t="s">
        <v>15</v>
      </c>
      <c r="R3" s="15" t="s">
        <v>16</v>
      </c>
      <c r="S3" s="15" t="s">
        <v>17</v>
      </c>
      <c r="T3" s="10" t="s">
        <v>18</v>
      </c>
      <c r="U3" s="10" t="s">
        <v>19</v>
      </c>
      <c r="V3" s="10" t="s">
        <v>20</v>
      </c>
      <c r="W3" s="10" t="s">
        <v>21</v>
      </c>
      <c r="X3" s="16" t="s">
        <v>22</v>
      </c>
      <c r="Y3" s="17"/>
      <c r="Z3" s="18" t="s">
        <v>18</v>
      </c>
      <c r="AA3" s="10" t="s">
        <v>23</v>
      </c>
      <c r="AB3" s="10" t="s">
        <v>24</v>
      </c>
      <c r="AC3" s="10" t="s">
        <v>25</v>
      </c>
      <c r="AD3" s="16" t="s">
        <v>22</v>
      </c>
    </row>
    <row r="4" spans="1:31" ht="15.5" x14ac:dyDescent="0.35">
      <c r="A4" s="456" t="s">
        <v>26</v>
      </c>
      <c r="B4" s="457"/>
      <c r="C4" s="19"/>
      <c r="D4" s="20"/>
      <c r="E4" s="21">
        <f t="shared" ref="E4" ca="1" si="0">EOMONTH($H$4,D4)</f>
        <v>31</v>
      </c>
      <c r="F4" s="44">
        <f ca="1">E5-1</f>
        <v>365</v>
      </c>
      <c r="G4" s="22" t="s">
        <v>27</v>
      </c>
      <c r="H4" s="44">
        <f ca="1">A5</f>
        <v>0</v>
      </c>
      <c r="I4" s="45"/>
      <c r="J4" s="45"/>
      <c r="K4" s="45"/>
      <c r="L4" s="45"/>
      <c r="M4" s="45"/>
      <c r="N4" s="257">
        <f ca="1">$A$6</f>
        <v>0</v>
      </c>
      <c r="O4" s="23"/>
      <c r="P4" s="255">
        <f ca="1">$A$7</f>
        <v>0</v>
      </c>
      <c r="Q4" s="163">
        <f ca="1">$A$8</f>
        <v>0</v>
      </c>
      <c r="R4" s="164"/>
      <c r="S4" s="164"/>
      <c r="T4" s="165">
        <f ca="1">A21</f>
        <v>0</v>
      </c>
      <c r="U4" s="45"/>
      <c r="V4" s="45"/>
      <c r="W4" s="45">
        <f>S4-R4</f>
        <v>0</v>
      </c>
      <c r="X4" s="25">
        <f t="shared" ref="X4:X67" ca="1" si="1">T4+W4+U4+V4</f>
        <v>0</v>
      </c>
      <c r="Z4" s="26">
        <f ca="1">A36</f>
        <v>0</v>
      </c>
      <c r="AA4" s="45"/>
      <c r="AB4" s="45"/>
      <c r="AC4" s="45">
        <f t="shared" ref="AC4:AC67" si="2">W4</f>
        <v>0</v>
      </c>
      <c r="AD4" s="25">
        <f t="shared" ref="AD4:AD67" ca="1" si="3">Z4-AA4-AB4+AC4</f>
        <v>0</v>
      </c>
    </row>
    <row r="5" spans="1:31" x14ac:dyDescent="0.35">
      <c r="A5" s="103">
        <f ca="1">VLOOKUP(B3,'Input Table'!B:L,3,0)</f>
        <v>0</v>
      </c>
      <c r="B5" s="27" t="s">
        <v>28</v>
      </c>
      <c r="D5" s="20">
        <v>1</v>
      </c>
      <c r="E5" s="21">
        <f ca="1">EOMONTH(H5,0)</f>
        <v>366</v>
      </c>
      <c r="F5" s="44">
        <f t="shared" ref="F5:F68" ca="1" si="4">E6-1</f>
        <v>730</v>
      </c>
      <c r="G5" s="22" t="s">
        <v>119</v>
      </c>
      <c r="H5" s="44">
        <f ca="1">EDATE(H4,12)</f>
        <v>366</v>
      </c>
      <c r="I5" s="45">
        <f t="shared" ref="I5:I68" ca="1" si="5">IF(D5&gt;$A$28,0,$A$9)</f>
        <v>0</v>
      </c>
      <c r="J5" s="45">
        <f t="shared" ref="J5:J68" ca="1" si="6">IF(D5&gt;$A$28,0,$A$10)</f>
        <v>0</v>
      </c>
      <c r="K5" s="45">
        <f t="shared" ref="K5:K68" ca="1" si="7">IF(D5&gt;$A$28,0,$A$11)</f>
        <v>0</v>
      </c>
      <c r="L5" s="158"/>
      <c r="M5" s="45">
        <f ca="1">K5+L5</f>
        <v>0</v>
      </c>
      <c r="N5" s="257">
        <f t="shared" ref="N5:N68" ca="1" si="8">$A$6</f>
        <v>0</v>
      </c>
      <c r="O5" s="23"/>
      <c r="P5" s="255">
        <f t="shared" ref="P5:P68" ca="1" si="9">$A$7</f>
        <v>0</v>
      </c>
      <c r="Q5" s="163">
        <f t="shared" ref="Q5:Q68" ca="1" si="10">$A$8</f>
        <v>0</v>
      </c>
      <c r="R5" s="164">
        <f ca="1">NPV(Q4,K5:$K$244) + ($A$13+$A$14+$A$15)/POWER(1+Q4,$A$28-D5+1)</f>
        <v>0</v>
      </c>
      <c r="S5" s="164">
        <f ca="1">NPV(Q5,K5:$K$244) + ($A$13+$A$14+$A$15)/POWER(1+Q5,$A$28-D5+1)</f>
        <v>0</v>
      </c>
      <c r="T5" s="45">
        <f t="shared" ref="T5:T68" ca="1" si="11">IF(ISBLANK(G5),0,X4)</f>
        <v>0</v>
      </c>
      <c r="U5" s="45">
        <f ca="1">S5*Q5</f>
        <v>0</v>
      </c>
      <c r="V5" s="45">
        <f ca="1">-(K5+L5)</f>
        <v>0</v>
      </c>
      <c r="W5" s="45">
        <f t="shared" ref="W5:W68" ca="1" si="12">S5-R5</f>
        <v>0</v>
      </c>
      <c r="X5" s="25">
        <f ca="1">T5+W5+U5+V5</f>
        <v>0</v>
      </c>
      <c r="Z5" s="28">
        <f ca="1">AD4</f>
        <v>0</v>
      </c>
      <c r="AA5" s="233"/>
      <c r="AB5" s="45">
        <f t="shared" ref="AB5:AB68" ca="1" si="13">IFERROR(Z5/($A$42-D5+1),0)</f>
        <v>0</v>
      </c>
      <c r="AC5" s="45">
        <f t="shared" ca="1" si="2"/>
        <v>0</v>
      </c>
      <c r="AD5" s="25">
        <f t="shared" ca="1" si="3"/>
        <v>0</v>
      </c>
    </row>
    <row r="6" spans="1:31" x14ac:dyDescent="0.35">
      <c r="A6" s="104">
        <f ca="1">VLOOKUP(B3,'Input Table'!B:L,4,0)</f>
        <v>0</v>
      </c>
      <c r="B6" s="27" t="s">
        <v>29</v>
      </c>
      <c r="D6" s="20">
        <v>2</v>
      </c>
      <c r="E6" s="21">
        <f t="shared" ref="E6:E69" ca="1" si="14">EOMONTH(H6,0)</f>
        <v>731</v>
      </c>
      <c r="F6" s="44">
        <f t="shared" ca="1" si="4"/>
        <v>1095</v>
      </c>
      <c r="G6" s="22" t="s">
        <v>119</v>
      </c>
      <c r="H6" s="44">
        <f t="shared" ref="H6:H69" ca="1" si="15">EDATE(H5,12)</f>
        <v>731</v>
      </c>
      <c r="I6" s="45">
        <f t="shared" ca="1" si="5"/>
        <v>0</v>
      </c>
      <c r="J6" s="45">
        <f t="shared" ca="1" si="6"/>
        <v>0</v>
      </c>
      <c r="K6" s="45">
        <f t="shared" ca="1" si="7"/>
        <v>0</v>
      </c>
      <c r="L6" s="45"/>
      <c r="M6" s="45">
        <f t="shared" ref="M6:M69" ca="1" si="16">K6+L6</f>
        <v>0</v>
      </c>
      <c r="N6" s="257">
        <f t="shared" ca="1" si="8"/>
        <v>0</v>
      </c>
      <c r="O6" s="23"/>
      <c r="P6" s="255">
        <f t="shared" ca="1" si="9"/>
        <v>0</v>
      </c>
      <c r="Q6" s="163">
        <f t="shared" ca="1" si="10"/>
        <v>0</v>
      </c>
      <c r="R6" s="164">
        <f ca="1">NPV(Q5,K6:$K$244) + ($A$13+$A$14+$A$15)/POWER(1+Q5,$A$28-D6+1)</f>
        <v>0</v>
      </c>
      <c r="S6" s="164">
        <f ca="1">NPV(Q6,K6:$K$244) + ($A$13+$A$14+$A$15)/POWER(1+Q6,$A$28-D6+1)</f>
        <v>0</v>
      </c>
      <c r="T6" s="45">
        <f t="shared" ca="1" si="11"/>
        <v>0</v>
      </c>
      <c r="U6" s="45">
        <f t="shared" ref="U6:U69" ca="1" si="17">S6*Q6</f>
        <v>0</v>
      </c>
      <c r="V6" s="45">
        <f t="shared" ref="V6:V69" ca="1" si="18">-(K6+L6)</f>
        <v>0</v>
      </c>
      <c r="W6" s="45">
        <f t="shared" ca="1" si="12"/>
        <v>0</v>
      </c>
      <c r="X6" s="25">
        <f t="shared" ca="1" si="1"/>
        <v>0</v>
      </c>
      <c r="Z6" s="28">
        <f t="shared" ref="Z6:Z69" ca="1" si="19">AD5</f>
        <v>0</v>
      </c>
      <c r="AA6" s="233"/>
      <c r="AB6" s="45">
        <f t="shared" ca="1" si="13"/>
        <v>0</v>
      </c>
      <c r="AC6" s="45">
        <f t="shared" ca="1" si="2"/>
        <v>0</v>
      </c>
      <c r="AD6" s="25">
        <f t="shared" ca="1" si="3"/>
        <v>0</v>
      </c>
    </row>
    <row r="7" spans="1:31" x14ac:dyDescent="0.35">
      <c r="A7" s="104">
        <f ca="1">VLOOKUP(B3,'Input Table'!B:L,5,0)</f>
        <v>0</v>
      </c>
      <c r="B7" s="27" t="s">
        <v>30</v>
      </c>
      <c r="D7" s="20">
        <v>3</v>
      </c>
      <c r="E7" s="21">
        <f t="shared" ca="1" si="14"/>
        <v>1096</v>
      </c>
      <c r="F7" s="44">
        <f t="shared" ca="1" si="4"/>
        <v>1460</v>
      </c>
      <c r="G7" s="22" t="s">
        <v>119</v>
      </c>
      <c r="H7" s="44">
        <f t="shared" ca="1" si="15"/>
        <v>1096</v>
      </c>
      <c r="I7" s="45">
        <f t="shared" ca="1" si="5"/>
        <v>0</v>
      </c>
      <c r="J7" s="45">
        <f t="shared" ca="1" si="6"/>
        <v>0</v>
      </c>
      <c r="K7" s="45">
        <f t="shared" ca="1" si="7"/>
        <v>0</v>
      </c>
      <c r="L7" s="45"/>
      <c r="M7" s="45">
        <f t="shared" ca="1" si="16"/>
        <v>0</v>
      </c>
      <c r="N7" s="257">
        <f t="shared" ca="1" si="8"/>
        <v>0</v>
      </c>
      <c r="O7" s="23"/>
      <c r="P7" s="255">
        <f t="shared" ca="1" si="9"/>
        <v>0</v>
      </c>
      <c r="Q7" s="163">
        <f t="shared" ca="1" si="10"/>
        <v>0</v>
      </c>
      <c r="R7" s="164">
        <f ca="1">NPV(Q6,K7:$K$244) + ($A$13+$A$14+$A$15)/POWER(1+Q6,$A$28-D7+1)</f>
        <v>0</v>
      </c>
      <c r="S7" s="164">
        <f ca="1">NPV(Q7,K7:$K$244) + ($A$13+$A$14+$A$15)/POWER(1+Q7,$A$28-D7+1)</f>
        <v>0</v>
      </c>
      <c r="T7" s="45">
        <f t="shared" ca="1" si="11"/>
        <v>0</v>
      </c>
      <c r="U7" s="45">
        <f t="shared" ca="1" si="17"/>
        <v>0</v>
      </c>
      <c r="V7" s="45">
        <f t="shared" ca="1" si="18"/>
        <v>0</v>
      </c>
      <c r="W7" s="45">
        <f t="shared" ca="1" si="12"/>
        <v>0</v>
      </c>
      <c r="X7" s="25">
        <f ca="1">T7+W7+U7+V7</f>
        <v>0</v>
      </c>
      <c r="Z7" s="28">
        <f t="shared" ca="1" si="19"/>
        <v>0</v>
      </c>
      <c r="AA7" s="233"/>
      <c r="AB7" s="45">
        <f t="shared" ca="1" si="13"/>
        <v>0</v>
      </c>
      <c r="AC7" s="45">
        <f t="shared" ca="1" si="2"/>
        <v>0</v>
      </c>
      <c r="AD7" s="25">
        <f t="shared" ca="1" si="3"/>
        <v>0</v>
      </c>
    </row>
    <row r="8" spans="1:31" x14ac:dyDescent="0.35">
      <c r="A8" s="246">
        <f ca="1">IF(A6=0,A7,A6)</f>
        <v>0</v>
      </c>
      <c r="B8" s="48" t="s">
        <v>15</v>
      </c>
      <c r="D8" s="20">
        <v>4</v>
      </c>
      <c r="E8" s="21">
        <f t="shared" ca="1" si="14"/>
        <v>1461</v>
      </c>
      <c r="F8" s="44">
        <f t="shared" ca="1" si="4"/>
        <v>1826</v>
      </c>
      <c r="G8" s="22" t="s">
        <v>119</v>
      </c>
      <c r="H8" s="44">
        <f t="shared" ca="1" si="15"/>
        <v>1461</v>
      </c>
      <c r="I8" s="45">
        <f t="shared" ca="1" si="5"/>
        <v>0</v>
      </c>
      <c r="J8" s="45">
        <f t="shared" ca="1" si="6"/>
        <v>0</v>
      </c>
      <c r="K8" s="45">
        <f t="shared" ca="1" si="7"/>
        <v>0</v>
      </c>
      <c r="L8" s="45"/>
      <c r="M8" s="45">
        <f t="shared" ca="1" si="16"/>
        <v>0</v>
      </c>
      <c r="N8" s="257">
        <f t="shared" ca="1" si="8"/>
        <v>0</v>
      </c>
      <c r="O8" s="23"/>
      <c r="P8" s="255">
        <f t="shared" ca="1" si="9"/>
        <v>0</v>
      </c>
      <c r="Q8" s="163">
        <f t="shared" ca="1" si="10"/>
        <v>0</v>
      </c>
      <c r="R8" s="164">
        <f ca="1">NPV(Q7,K8:$K$244) + ($A$13+$A$14+$A$15)/POWER(1+Q7,$A$28-D8+1)</f>
        <v>0</v>
      </c>
      <c r="S8" s="164">
        <f ca="1">NPV(Q8,K8:$K$244) + ($A$13+$A$14+$A$15)/POWER(1+Q8,$A$28-D8+1)</f>
        <v>0</v>
      </c>
      <c r="T8" s="45">
        <f ca="1">IF(ISBLANK(G8),0,X7)</f>
        <v>0</v>
      </c>
      <c r="U8" s="45">
        <f ca="1">S8*Q8</f>
        <v>0</v>
      </c>
      <c r="V8" s="45">
        <f t="shared" ca="1" si="18"/>
        <v>0</v>
      </c>
      <c r="W8" s="45">
        <f t="shared" ca="1" si="12"/>
        <v>0</v>
      </c>
      <c r="X8" s="25">
        <f t="shared" ca="1" si="1"/>
        <v>0</v>
      </c>
      <c r="Z8" s="28">
        <f t="shared" ca="1" si="19"/>
        <v>0</v>
      </c>
      <c r="AA8" s="233"/>
      <c r="AB8" s="45">
        <f t="shared" ca="1" si="13"/>
        <v>0</v>
      </c>
      <c r="AC8" s="45">
        <f t="shared" ca="1" si="2"/>
        <v>0</v>
      </c>
      <c r="AD8" s="25">
        <f t="shared" ca="1" si="3"/>
        <v>0</v>
      </c>
    </row>
    <row r="9" spans="1:31" x14ac:dyDescent="0.35">
      <c r="A9" s="105">
        <f ca="1">VLOOKUP($B$3,'Input Table'!B:L,6,0)</f>
        <v>0</v>
      </c>
      <c r="B9" s="27" t="s">
        <v>282</v>
      </c>
      <c r="D9" s="20">
        <v>5</v>
      </c>
      <c r="E9" s="21">
        <f t="shared" ca="1" si="14"/>
        <v>1827</v>
      </c>
      <c r="F9" s="44">
        <f t="shared" ca="1" si="4"/>
        <v>2191</v>
      </c>
      <c r="G9" s="22" t="s">
        <v>119</v>
      </c>
      <c r="H9" s="44">
        <f t="shared" ca="1" si="15"/>
        <v>1827</v>
      </c>
      <c r="I9" s="45">
        <f t="shared" ca="1" si="5"/>
        <v>0</v>
      </c>
      <c r="J9" s="45">
        <f t="shared" ca="1" si="6"/>
        <v>0</v>
      </c>
      <c r="K9" s="45">
        <f t="shared" ca="1" si="7"/>
        <v>0</v>
      </c>
      <c r="L9" s="45"/>
      <c r="M9" s="45">
        <f t="shared" ca="1" si="16"/>
        <v>0</v>
      </c>
      <c r="N9" s="257">
        <f t="shared" ca="1" si="8"/>
        <v>0</v>
      </c>
      <c r="O9" s="23"/>
      <c r="P9" s="255">
        <f t="shared" ca="1" si="9"/>
        <v>0</v>
      </c>
      <c r="Q9" s="163">
        <f t="shared" ca="1" si="10"/>
        <v>0</v>
      </c>
      <c r="R9" s="164">
        <f ca="1">NPV(Q8,K9:$K$244) + ($A$13+$A$14+$A$15)/POWER(1+Q8,$A$28-D9+1)</f>
        <v>0</v>
      </c>
      <c r="S9" s="164">
        <f ca="1">NPV(Q9,K9:$K$244) + ($A$13+$A$14+$A$15)/POWER(1+Q9,$A$28-D9+1)</f>
        <v>0</v>
      </c>
      <c r="T9" s="45">
        <f t="shared" ca="1" si="11"/>
        <v>0</v>
      </c>
      <c r="U9" s="45">
        <f t="shared" ca="1" si="17"/>
        <v>0</v>
      </c>
      <c r="V9" s="45">
        <f t="shared" ca="1" si="18"/>
        <v>0</v>
      </c>
      <c r="W9" s="45">
        <f t="shared" ca="1" si="12"/>
        <v>0</v>
      </c>
      <c r="X9" s="25">
        <f t="shared" ca="1" si="1"/>
        <v>0</v>
      </c>
      <c r="Z9" s="28">
        <f t="shared" ca="1" si="19"/>
        <v>0</v>
      </c>
      <c r="AA9" s="233"/>
      <c r="AB9" s="45">
        <f t="shared" ca="1" si="13"/>
        <v>0</v>
      </c>
      <c r="AC9" s="45">
        <f t="shared" ca="1" si="2"/>
        <v>0</v>
      </c>
      <c r="AD9" s="25">
        <f t="shared" ca="1" si="3"/>
        <v>0</v>
      </c>
    </row>
    <row r="10" spans="1:31" x14ac:dyDescent="0.35">
      <c r="A10" s="105">
        <f ca="1">VLOOKUP($B$3,'Input Table'!B:L,7,0)</f>
        <v>0</v>
      </c>
      <c r="B10" s="27" t="s">
        <v>32</v>
      </c>
      <c r="D10" s="20">
        <v>6</v>
      </c>
      <c r="E10" s="21">
        <f t="shared" ca="1" si="14"/>
        <v>2192</v>
      </c>
      <c r="F10" s="44">
        <f t="shared" ca="1" si="4"/>
        <v>2556</v>
      </c>
      <c r="G10" s="22" t="s">
        <v>119</v>
      </c>
      <c r="H10" s="44">
        <f t="shared" ca="1" si="15"/>
        <v>2192</v>
      </c>
      <c r="I10" s="45">
        <f t="shared" ca="1" si="5"/>
        <v>0</v>
      </c>
      <c r="J10" s="45">
        <f t="shared" ca="1" si="6"/>
        <v>0</v>
      </c>
      <c r="K10" s="45">
        <f t="shared" ca="1" si="7"/>
        <v>0</v>
      </c>
      <c r="L10" s="45"/>
      <c r="M10" s="45">
        <f t="shared" ca="1" si="16"/>
        <v>0</v>
      </c>
      <c r="N10" s="257">
        <f t="shared" ca="1" si="8"/>
        <v>0</v>
      </c>
      <c r="O10" s="23"/>
      <c r="P10" s="255">
        <f t="shared" ca="1" si="9"/>
        <v>0</v>
      </c>
      <c r="Q10" s="163">
        <f t="shared" ca="1" si="10"/>
        <v>0</v>
      </c>
      <c r="R10" s="164">
        <f ca="1">NPV(Q9,K10:$K$244) + ($A$13+$A$14+$A$15)/POWER(1+Q9,$A$28-D10+1)</f>
        <v>0</v>
      </c>
      <c r="S10" s="164">
        <f ca="1">NPV(Q10,K10:$K$244) + ($A$13+$A$14+$A$15)/POWER(1+Q10,$A$28-D10+1)</f>
        <v>0</v>
      </c>
      <c r="T10" s="45">
        <f t="shared" ca="1" si="11"/>
        <v>0</v>
      </c>
      <c r="U10" s="45">
        <f t="shared" ca="1" si="17"/>
        <v>0</v>
      </c>
      <c r="V10" s="45">
        <f t="shared" ca="1" si="18"/>
        <v>0</v>
      </c>
      <c r="W10" s="45">
        <f t="shared" ca="1" si="12"/>
        <v>0</v>
      </c>
      <c r="X10" s="25">
        <f ca="1">T10+W10+U10+V10</f>
        <v>0</v>
      </c>
      <c r="Z10" s="28">
        <f t="shared" ca="1" si="19"/>
        <v>0</v>
      </c>
      <c r="AA10" s="233"/>
      <c r="AB10" s="45">
        <f t="shared" ca="1" si="13"/>
        <v>0</v>
      </c>
      <c r="AC10" s="45">
        <f t="shared" ca="1" si="2"/>
        <v>0</v>
      </c>
      <c r="AD10" s="25">
        <f t="shared" ca="1" si="3"/>
        <v>0</v>
      </c>
    </row>
    <row r="11" spans="1:31" x14ac:dyDescent="0.35">
      <c r="A11" s="105">
        <f ca="1">A9-A10</f>
        <v>0</v>
      </c>
      <c r="B11" s="27" t="s">
        <v>33</v>
      </c>
      <c r="D11" s="20">
        <v>7</v>
      </c>
      <c r="E11" s="21">
        <f t="shared" ca="1" si="14"/>
        <v>2557</v>
      </c>
      <c r="F11" s="44">
        <f t="shared" ca="1" si="4"/>
        <v>2921</v>
      </c>
      <c r="G11" s="22" t="s">
        <v>119</v>
      </c>
      <c r="H11" s="44">
        <f t="shared" ca="1" si="15"/>
        <v>2557</v>
      </c>
      <c r="I11" s="45">
        <f t="shared" ca="1" si="5"/>
        <v>0</v>
      </c>
      <c r="J11" s="45">
        <f t="shared" ca="1" si="6"/>
        <v>0</v>
      </c>
      <c r="K11" s="45">
        <f t="shared" ca="1" si="7"/>
        <v>0</v>
      </c>
      <c r="L11" s="45"/>
      <c r="M11" s="45">
        <f t="shared" ca="1" si="16"/>
        <v>0</v>
      </c>
      <c r="N11" s="257">
        <f t="shared" ca="1" si="8"/>
        <v>0</v>
      </c>
      <c r="O11" s="23"/>
      <c r="P11" s="255">
        <f t="shared" ca="1" si="9"/>
        <v>0</v>
      </c>
      <c r="Q11" s="163">
        <f t="shared" ca="1" si="10"/>
        <v>0</v>
      </c>
      <c r="R11" s="164">
        <f ca="1">NPV(Q10,K11:$K$244) + ($A$13+$A$14+$A$15)/POWER(1+Q10,$A$28-D11+1)</f>
        <v>0</v>
      </c>
      <c r="S11" s="164">
        <f ca="1">NPV(Q11,K11:$K$244) + ($A$13+$A$14+$A$15)/POWER(1+Q11,$A$28-D11+1)</f>
        <v>0</v>
      </c>
      <c r="T11" s="45">
        <f ca="1">IF(ISBLANK(G11),0,X10)</f>
        <v>0</v>
      </c>
      <c r="U11" s="45">
        <f ca="1">S11*Q11</f>
        <v>0</v>
      </c>
      <c r="V11" s="45">
        <f t="shared" ca="1" si="18"/>
        <v>0</v>
      </c>
      <c r="W11" s="45">
        <f t="shared" ca="1" si="12"/>
        <v>0</v>
      </c>
      <c r="X11" s="25">
        <f ca="1">T11+W11+U11+V11</f>
        <v>0</v>
      </c>
      <c r="Z11" s="28">
        <f t="shared" ca="1" si="19"/>
        <v>0</v>
      </c>
      <c r="AA11" s="233"/>
      <c r="AB11" s="45">
        <f t="shared" ca="1" si="13"/>
        <v>0</v>
      </c>
      <c r="AC11" s="45">
        <f t="shared" ca="1" si="2"/>
        <v>0</v>
      </c>
      <c r="AD11" s="25">
        <f t="shared" ca="1" si="3"/>
        <v>0</v>
      </c>
    </row>
    <row r="12" spans="1:31" x14ac:dyDescent="0.35">
      <c r="A12" s="112">
        <f ca="1">VLOOKUP($B$3,'Input Table'!B:L,8,0)</f>
        <v>0</v>
      </c>
      <c r="B12" s="48" t="s">
        <v>34</v>
      </c>
      <c r="D12" s="20">
        <v>8</v>
      </c>
      <c r="E12" s="21">
        <f t="shared" ca="1" si="14"/>
        <v>2922</v>
      </c>
      <c r="F12" s="44">
        <f t="shared" ca="1" si="4"/>
        <v>3287</v>
      </c>
      <c r="G12" s="22" t="s">
        <v>119</v>
      </c>
      <c r="H12" s="44">
        <f t="shared" ca="1" si="15"/>
        <v>2922</v>
      </c>
      <c r="I12" s="45">
        <f t="shared" ca="1" si="5"/>
        <v>0</v>
      </c>
      <c r="J12" s="45">
        <f t="shared" ca="1" si="6"/>
        <v>0</v>
      </c>
      <c r="K12" s="45">
        <f t="shared" ca="1" si="7"/>
        <v>0</v>
      </c>
      <c r="L12" s="45"/>
      <c r="M12" s="45">
        <f t="shared" ca="1" si="16"/>
        <v>0</v>
      </c>
      <c r="N12" s="257">
        <f t="shared" ca="1" si="8"/>
        <v>0</v>
      </c>
      <c r="O12" s="23"/>
      <c r="P12" s="255">
        <f t="shared" ca="1" si="9"/>
        <v>0</v>
      </c>
      <c r="Q12" s="163">
        <f t="shared" ca="1" si="10"/>
        <v>0</v>
      </c>
      <c r="R12" s="164">
        <f ca="1">NPV(Q11,K12:$K$244) + ($A$13+$A$14+$A$15)/POWER(1+Q11,$A$28-D12+1)</f>
        <v>0</v>
      </c>
      <c r="S12" s="164">
        <f ca="1">NPV(Q12,K12:$K$244) + ($A$13+$A$14+$A$15)/POWER(1+Q12,$A$28-D12+1)</f>
        <v>0</v>
      </c>
      <c r="T12" s="45">
        <f t="shared" ca="1" si="11"/>
        <v>0</v>
      </c>
      <c r="U12" s="45">
        <f t="shared" ca="1" si="17"/>
        <v>0</v>
      </c>
      <c r="V12" s="45">
        <f t="shared" ca="1" si="18"/>
        <v>0</v>
      </c>
      <c r="W12" s="45">
        <f t="shared" ca="1" si="12"/>
        <v>0</v>
      </c>
      <c r="X12" s="25">
        <f t="shared" ca="1" si="1"/>
        <v>0</v>
      </c>
      <c r="Z12" s="28">
        <f t="shared" ca="1" si="19"/>
        <v>0</v>
      </c>
      <c r="AA12" s="233"/>
      <c r="AB12" s="45">
        <f t="shared" ca="1" si="13"/>
        <v>0</v>
      </c>
      <c r="AC12" s="45">
        <f t="shared" ca="1" si="2"/>
        <v>0</v>
      </c>
      <c r="AD12" s="25">
        <f t="shared" ca="1" si="3"/>
        <v>0</v>
      </c>
    </row>
    <row r="13" spans="1:31" x14ac:dyDescent="0.35">
      <c r="A13" s="105">
        <f ca="1">VLOOKUP($B$3,'Input Table'!B:L,9,0)</f>
        <v>0</v>
      </c>
      <c r="B13" s="27" t="s">
        <v>35</v>
      </c>
      <c r="D13" s="20">
        <v>9</v>
      </c>
      <c r="E13" s="21">
        <f t="shared" ca="1" si="14"/>
        <v>3288</v>
      </c>
      <c r="F13" s="44">
        <f t="shared" ca="1" si="4"/>
        <v>3652</v>
      </c>
      <c r="G13" s="22" t="s">
        <v>119</v>
      </c>
      <c r="H13" s="44">
        <f t="shared" ca="1" si="15"/>
        <v>3288</v>
      </c>
      <c r="I13" s="45">
        <f t="shared" ca="1" si="5"/>
        <v>0</v>
      </c>
      <c r="J13" s="45">
        <f t="shared" ca="1" si="6"/>
        <v>0</v>
      </c>
      <c r="K13" s="45">
        <f t="shared" ca="1" si="7"/>
        <v>0</v>
      </c>
      <c r="L13" s="45"/>
      <c r="M13" s="45">
        <f t="shared" ca="1" si="16"/>
        <v>0</v>
      </c>
      <c r="N13" s="257">
        <f t="shared" ca="1" si="8"/>
        <v>0</v>
      </c>
      <c r="O13" s="23"/>
      <c r="P13" s="255">
        <f t="shared" ca="1" si="9"/>
        <v>0</v>
      </c>
      <c r="Q13" s="163">
        <f t="shared" ca="1" si="10"/>
        <v>0</v>
      </c>
      <c r="R13" s="164">
        <f ca="1">NPV(Q12,K13:$K$244) + ($A$13+$A$14+$A$15)/POWER(1+Q12,$A$28-D13+1)</f>
        <v>0</v>
      </c>
      <c r="S13" s="164">
        <f ca="1">NPV(Q13,K13:$K$244) + ($A$13+$A$14+$A$15)/POWER(1+Q13,$A$28-D13+1)</f>
        <v>0</v>
      </c>
      <c r="T13" s="45">
        <f t="shared" ca="1" si="11"/>
        <v>0</v>
      </c>
      <c r="U13" s="45">
        <f t="shared" ca="1" si="17"/>
        <v>0</v>
      </c>
      <c r="V13" s="45">
        <f t="shared" ca="1" si="18"/>
        <v>0</v>
      </c>
      <c r="W13" s="45">
        <f t="shared" ca="1" si="12"/>
        <v>0</v>
      </c>
      <c r="X13" s="25">
        <f t="shared" ca="1" si="1"/>
        <v>0</v>
      </c>
      <c r="Z13" s="28">
        <f t="shared" ca="1" si="19"/>
        <v>0</v>
      </c>
      <c r="AA13" s="233"/>
      <c r="AB13" s="45">
        <f t="shared" ca="1" si="13"/>
        <v>0</v>
      </c>
      <c r="AC13" s="45">
        <f t="shared" ca="1" si="2"/>
        <v>0</v>
      </c>
      <c r="AD13" s="25">
        <f t="shared" ca="1" si="3"/>
        <v>0</v>
      </c>
    </row>
    <row r="14" spans="1:31" x14ac:dyDescent="0.35">
      <c r="A14" s="105">
        <f ca="1">VLOOKUP($B$3,'Input Table'!B:L,10,0)</f>
        <v>0</v>
      </c>
      <c r="B14" s="27" t="s">
        <v>36</v>
      </c>
      <c r="D14" s="20">
        <v>10</v>
      </c>
      <c r="E14" s="21">
        <f t="shared" ca="1" si="14"/>
        <v>3653</v>
      </c>
      <c r="F14" s="44">
        <f t="shared" ca="1" si="4"/>
        <v>4017</v>
      </c>
      <c r="G14" s="22" t="s">
        <v>119</v>
      </c>
      <c r="H14" s="44">
        <f t="shared" ca="1" si="15"/>
        <v>3653</v>
      </c>
      <c r="I14" s="45">
        <f t="shared" ca="1" si="5"/>
        <v>0</v>
      </c>
      <c r="J14" s="45">
        <f t="shared" ca="1" si="6"/>
        <v>0</v>
      </c>
      <c r="K14" s="45">
        <f t="shared" ca="1" si="7"/>
        <v>0</v>
      </c>
      <c r="L14" s="45"/>
      <c r="M14" s="45">
        <f t="shared" ca="1" si="16"/>
        <v>0</v>
      </c>
      <c r="N14" s="257">
        <f t="shared" ca="1" si="8"/>
        <v>0</v>
      </c>
      <c r="O14" s="23"/>
      <c r="P14" s="255">
        <f t="shared" ca="1" si="9"/>
        <v>0</v>
      </c>
      <c r="Q14" s="163">
        <f t="shared" ca="1" si="10"/>
        <v>0</v>
      </c>
      <c r="R14" s="164">
        <f ca="1">NPV(Q13,K14:$K$244) + ($A$13+$A$14+$A$15)/POWER(1+Q13,$A$28-D14+1)</f>
        <v>0</v>
      </c>
      <c r="S14" s="164">
        <f ca="1">NPV(Q14,K14:$K$244) + ($A$13+$A$14+$A$15)/POWER(1+Q14,$A$28-D14+1)</f>
        <v>0</v>
      </c>
      <c r="T14" s="45">
        <f t="shared" ca="1" si="11"/>
        <v>0</v>
      </c>
      <c r="U14" s="45">
        <f t="shared" ca="1" si="17"/>
        <v>0</v>
      </c>
      <c r="V14" s="45">
        <f t="shared" ca="1" si="18"/>
        <v>0</v>
      </c>
      <c r="W14" s="45">
        <f t="shared" ca="1" si="12"/>
        <v>0</v>
      </c>
      <c r="X14" s="25">
        <f t="shared" ca="1" si="1"/>
        <v>0</v>
      </c>
      <c r="Z14" s="28">
        <f t="shared" ca="1" si="19"/>
        <v>0</v>
      </c>
      <c r="AA14" s="233"/>
      <c r="AB14" s="45">
        <f t="shared" ca="1" si="13"/>
        <v>0</v>
      </c>
      <c r="AC14" s="45">
        <f t="shared" ca="1" si="2"/>
        <v>0</v>
      </c>
      <c r="AD14" s="25">
        <f t="shared" ca="1" si="3"/>
        <v>0</v>
      </c>
    </row>
    <row r="15" spans="1:31" x14ac:dyDescent="0.35">
      <c r="A15" s="105">
        <f ca="1">VLOOKUP($B$3,'Input Table'!B:L,11,0)</f>
        <v>0</v>
      </c>
      <c r="B15" s="27" t="s">
        <v>37</v>
      </c>
      <c r="D15" s="20">
        <v>11</v>
      </c>
      <c r="E15" s="21">
        <f t="shared" ca="1" si="14"/>
        <v>4018</v>
      </c>
      <c r="F15" s="44">
        <f t="shared" ca="1" si="4"/>
        <v>4382</v>
      </c>
      <c r="G15" s="22" t="s">
        <v>119</v>
      </c>
      <c r="H15" s="44">
        <f t="shared" ca="1" si="15"/>
        <v>4018</v>
      </c>
      <c r="I15" s="45">
        <f t="shared" ca="1" si="5"/>
        <v>0</v>
      </c>
      <c r="J15" s="45">
        <f t="shared" ca="1" si="6"/>
        <v>0</v>
      </c>
      <c r="K15" s="45">
        <f t="shared" ca="1" si="7"/>
        <v>0</v>
      </c>
      <c r="L15" s="45"/>
      <c r="M15" s="45">
        <f t="shared" ca="1" si="16"/>
        <v>0</v>
      </c>
      <c r="N15" s="257">
        <f t="shared" ca="1" si="8"/>
        <v>0</v>
      </c>
      <c r="O15" s="23"/>
      <c r="P15" s="255">
        <f t="shared" ca="1" si="9"/>
        <v>0</v>
      </c>
      <c r="Q15" s="163">
        <f t="shared" ca="1" si="10"/>
        <v>0</v>
      </c>
      <c r="R15" s="164">
        <f ca="1">NPV(Q14,K15:$K$244) + ($A$13+$A$14+$A$15)/POWER(1+Q14,$A$28-D15+1)</f>
        <v>0</v>
      </c>
      <c r="S15" s="164">
        <f ca="1">NPV(Q15,K15:$K$244) + ($A$13+$A$14+$A$15)/POWER(1+Q15,$A$28-D15+1)</f>
        <v>0</v>
      </c>
      <c r="T15" s="45">
        <f t="shared" ca="1" si="11"/>
        <v>0</v>
      </c>
      <c r="U15" s="45">
        <f t="shared" ca="1" si="17"/>
        <v>0</v>
      </c>
      <c r="V15" s="45">
        <f t="shared" ca="1" si="18"/>
        <v>0</v>
      </c>
      <c r="W15" s="45">
        <f t="shared" ca="1" si="12"/>
        <v>0</v>
      </c>
      <c r="X15" s="25">
        <f t="shared" ca="1" si="1"/>
        <v>0</v>
      </c>
      <c r="Z15" s="28">
        <f t="shared" ca="1" si="19"/>
        <v>0</v>
      </c>
      <c r="AA15" s="233"/>
      <c r="AB15" s="45">
        <f t="shared" ca="1" si="13"/>
        <v>0</v>
      </c>
      <c r="AC15" s="45">
        <f t="shared" ca="1" si="2"/>
        <v>0</v>
      </c>
      <c r="AD15" s="25">
        <f t="shared" ca="1" si="3"/>
        <v>0</v>
      </c>
    </row>
    <row r="16" spans="1:31" x14ac:dyDescent="0.35">
      <c r="A16" s="250">
        <f ca="1">-PV($A$8,$A$28,A11)</f>
        <v>0</v>
      </c>
      <c r="B16" s="48" t="s">
        <v>38</v>
      </c>
      <c r="D16" s="20">
        <v>12</v>
      </c>
      <c r="E16" s="21">
        <f t="shared" ca="1" si="14"/>
        <v>4383</v>
      </c>
      <c r="F16" s="44">
        <f t="shared" ca="1" si="4"/>
        <v>4748</v>
      </c>
      <c r="G16" s="22" t="s">
        <v>119</v>
      </c>
      <c r="H16" s="44">
        <f t="shared" ca="1" si="15"/>
        <v>4383</v>
      </c>
      <c r="I16" s="45">
        <f t="shared" ca="1" si="5"/>
        <v>0</v>
      </c>
      <c r="J16" s="45">
        <f t="shared" ca="1" si="6"/>
        <v>0</v>
      </c>
      <c r="K16" s="45">
        <f t="shared" ca="1" si="7"/>
        <v>0</v>
      </c>
      <c r="L16" s="45"/>
      <c r="M16" s="45">
        <f t="shared" ca="1" si="16"/>
        <v>0</v>
      </c>
      <c r="N16" s="257">
        <f t="shared" ca="1" si="8"/>
        <v>0</v>
      </c>
      <c r="O16" s="23"/>
      <c r="P16" s="255">
        <f t="shared" ca="1" si="9"/>
        <v>0</v>
      </c>
      <c r="Q16" s="163">
        <f t="shared" ca="1" si="10"/>
        <v>0</v>
      </c>
      <c r="R16" s="164">
        <f ca="1">NPV(Q15,K16:$K$244) + ($A$13+$A$14+$A$15)/POWER(1+Q15,$A$28-D16+1)</f>
        <v>0</v>
      </c>
      <c r="S16" s="164">
        <f ca="1">NPV(Q16,K16:$K$244) + ($A$13+$A$14+$A$15)/POWER(1+Q16,$A$28-D16+1)</f>
        <v>0</v>
      </c>
      <c r="T16" s="45">
        <f t="shared" ca="1" si="11"/>
        <v>0</v>
      </c>
      <c r="U16" s="45">
        <f t="shared" ca="1" si="17"/>
        <v>0</v>
      </c>
      <c r="V16" s="45">
        <f t="shared" ca="1" si="18"/>
        <v>0</v>
      </c>
      <c r="W16" s="45">
        <v>0</v>
      </c>
      <c r="X16" s="25">
        <f t="shared" ca="1" si="1"/>
        <v>0</v>
      </c>
      <c r="Z16" s="28">
        <f t="shared" ca="1" si="19"/>
        <v>0</v>
      </c>
      <c r="AA16" s="233"/>
      <c r="AB16" s="45">
        <f t="shared" ca="1" si="13"/>
        <v>0</v>
      </c>
      <c r="AC16" s="45">
        <v>0</v>
      </c>
      <c r="AD16" s="25">
        <f t="shared" ca="1" si="3"/>
        <v>0</v>
      </c>
    </row>
    <row r="17" spans="1:30" x14ac:dyDescent="0.35">
      <c r="A17" s="247">
        <v>0</v>
      </c>
      <c r="B17" s="48" t="s">
        <v>273</v>
      </c>
      <c r="D17" s="20">
        <v>13</v>
      </c>
      <c r="E17" s="21">
        <f t="shared" ca="1" si="14"/>
        <v>4749</v>
      </c>
      <c r="F17" s="44">
        <f t="shared" ca="1" si="4"/>
        <v>5113</v>
      </c>
      <c r="G17" s="22" t="s">
        <v>119</v>
      </c>
      <c r="H17" s="44">
        <f t="shared" ca="1" si="15"/>
        <v>4749</v>
      </c>
      <c r="I17" s="45">
        <f t="shared" ca="1" si="5"/>
        <v>0</v>
      </c>
      <c r="J17" s="45">
        <f t="shared" ca="1" si="6"/>
        <v>0</v>
      </c>
      <c r="K17" s="45">
        <f t="shared" ca="1" si="7"/>
        <v>0</v>
      </c>
      <c r="L17" s="45"/>
      <c r="M17" s="45">
        <f t="shared" ca="1" si="16"/>
        <v>0</v>
      </c>
      <c r="N17" s="257">
        <f t="shared" ca="1" si="8"/>
        <v>0</v>
      </c>
      <c r="O17" s="23"/>
      <c r="P17" s="255">
        <f t="shared" ca="1" si="9"/>
        <v>0</v>
      </c>
      <c r="Q17" s="163">
        <f t="shared" ca="1" si="10"/>
        <v>0</v>
      </c>
      <c r="R17" s="164">
        <f ca="1">NPV(Q16,K17:$K$244) + ($A$13+$A$14+$A$15)/POWER(1+Q16,$A$28-D17+1)</f>
        <v>0</v>
      </c>
      <c r="S17" s="164">
        <f ca="1">NPV(Q17,K17:$K$244) + ($A$13+$A$14+$A$15)/POWER(1+Q17,$A$28-D17+1)</f>
        <v>0</v>
      </c>
      <c r="T17" s="45">
        <f t="shared" ca="1" si="11"/>
        <v>0</v>
      </c>
      <c r="U17" s="45">
        <f t="shared" ca="1" si="17"/>
        <v>0</v>
      </c>
      <c r="V17" s="45">
        <f t="shared" ca="1" si="18"/>
        <v>0</v>
      </c>
      <c r="W17" s="45">
        <f t="shared" ca="1" si="12"/>
        <v>0</v>
      </c>
      <c r="X17" s="25">
        <f t="shared" ca="1" si="1"/>
        <v>0</v>
      </c>
      <c r="Z17" s="28">
        <f t="shared" ca="1" si="19"/>
        <v>0</v>
      </c>
      <c r="AA17" s="233"/>
      <c r="AB17" s="45">
        <f t="shared" ca="1" si="13"/>
        <v>0</v>
      </c>
      <c r="AC17" s="45">
        <f t="shared" ca="1" si="2"/>
        <v>0</v>
      </c>
      <c r="AD17" s="25">
        <f t="shared" ca="1" si="3"/>
        <v>0</v>
      </c>
    </row>
    <row r="18" spans="1:30" x14ac:dyDescent="0.35">
      <c r="A18" s="247">
        <f ca="1">A13/POWER(1+$A$8,$A$28)</f>
        <v>0</v>
      </c>
      <c r="B18" s="48" t="s">
        <v>39</v>
      </c>
      <c r="D18" s="20">
        <v>14</v>
      </c>
      <c r="E18" s="21">
        <f t="shared" ca="1" si="14"/>
        <v>5114</v>
      </c>
      <c r="F18" s="44">
        <f t="shared" ca="1" si="4"/>
        <v>5478</v>
      </c>
      <c r="G18" s="22" t="s">
        <v>119</v>
      </c>
      <c r="H18" s="44">
        <f t="shared" ca="1" si="15"/>
        <v>5114</v>
      </c>
      <c r="I18" s="45">
        <f t="shared" ca="1" si="5"/>
        <v>0</v>
      </c>
      <c r="J18" s="45">
        <f t="shared" ca="1" si="6"/>
        <v>0</v>
      </c>
      <c r="K18" s="45">
        <f t="shared" ca="1" si="7"/>
        <v>0</v>
      </c>
      <c r="L18" s="45"/>
      <c r="M18" s="45">
        <f t="shared" ca="1" si="16"/>
        <v>0</v>
      </c>
      <c r="N18" s="257">
        <f t="shared" ca="1" si="8"/>
        <v>0</v>
      </c>
      <c r="O18" s="23"/>
      <c r="P18" s="255">
        <f t="shared" ca="1" si="9"/>
        <v>0</v>
      </c>
      <c r="Q18" s="163">
        <f t="shared" ca="1" si="10"/>
        <v>0</v>
      </c>
      <c r="R18" s="164">
        <f ca="1">NPV(Q17,K18:$K$244) + ($A$13+$A$14+$A$15)/POWER(1+Q17,$A$28-D18+1)</f>
        <v>0</v>
      </c>
      <c r="S18" s="164">
        <f ca="1">NPV(Q18,K18:$K$244) + ($A$13+$A$14+$A$15)/POWER(1+Q18,$A$28-D18+1)</f>
        <v>0</v>
      </c>
      <c r="T18" s="45">
        <f t="shared" ca="1" si="11"/>
        <v>0</v>
      </c>
      <c r="U18" s="45">
        <f t="shared" ca="1" si="17"/>
        <v>0</v>
      </c>
      <c r="V18" s="45">
        <f t="shared" ca="1" si="18"/>
        <v>0</v>
      </c>
      <c r="W18" s="45">
        <v>0</v>
      </c>
      <c r="X18" s="25">
        <f t="shared" ca="1" si="1"/>
        <v>0</v>
      </c>
      <c r="Z18" s="28">
        <f t="shared" ca="1" si="19"/>
        <v>0</v>
      </c>
      <c r="AA18" s="233"/>
      <c r="AB18" s="45">
        <f t="shared" ca="1" si="13"/>
        <v>0</v>
      </c>
      <c r="AC18" s="45">
        <f t="shared" si="2"/>
        <v>0</v>
      </c>
      <c r="AD18" s="25">
        <f t="shared" ca="1" si="3"/>
        <v>0</v>
      </c>
    </row>
    <row r="19" spans="1:30" x14ac:dyDescent="0.35">
      <c r="A19" s="247">
        <f ca="1">A14/POWER(1+$A$8,$A$28)</f>
        <v>0</v>
      </c>
      <c r="B19" s="48" t="s">
        <v>40</v>
      </c>
      <c r="C19" s="29"/>
      <c r="D19" s="20">
        <v>15</v>
      </c>
      <c r="E19" s="21">
        <f t="shared" ca="1" si="14"/>
        <v>5479</v>
      </c>
      <c r="F19" s="44">
        <f t="shared" ca="1" si="4"/>
        <v>5843</v>
      </c>
      <c r="G19" s="22" t="s">
        <v>119</v>
      </c>
      <c r="H19" s="44">
        <f t="shared" ca="1" si="15"/>
        <v>5479</v>
      </c>
      <c r="I19" s="45">
        <f t="shared" ca="1" si="5"/>
        <v>0</v>
      </c>
      <c r="J19" s="45">
        <f t="shared" ca="1" si="6"/>
        <v>0</v>
      </c>
      <c r="K19" s="45">
        <f t="shared" ca="1" si="7"/>
        <v>0</v>
      </c>
      <c r="L19" s="45"/>
      <c r="M19" s="45">
        <f t="shared" ca="1" si="16"/>
        <v>0</v>
      </c>
      <c r="N19" s="257">
        <f t="shared" ca="1" si="8"/>
        <v>0</v>
      </c>
      <c r="O19" s="23"/>
      <c r="P19" s="255">
        <f t="shared" ca="1" si="9"/>
        <v>0</v>
      </c>
      <c r="Q19" s="163">
        <f t="shared" ca="1" si="10"/>
        <v>0</v>
      </c>
      <c r="R19" s="164">
        <f ca="1">NPV(Q18,K19:$K$244) + ($A$13+$A$14+$A$15)/POWER(1+Q18,$A$28-D19+1)</f>
        <v>0</v>
      </c>
      <c r="S19" s="164">
        <f ca="1">NPV(Q19,K19:$K$244) + ($A$13+$A$14+$A$15)/POWER(1+Q19,$A$28-D19+1)</f>
        <v>0</v>
      </c>
      <c r="T19" s="45">
        <f t="shared" ca="1" si="11"/>
        <v>0</v>
      </c>
      <c r="U19" s="45">
        <f t="shared" ca="1" si="17"/>
        <v>0</v>
      </c>
      <c r="V19" s="45">
        <f t="shared" ca="1" si="18"/>
        <v>0</v>
      </c>
      <c r="W19" s="45">
        <f t="shared" ca="1" si="12"/>
        <v>0</v>
      </c>
      <c r="X19" s="25">
        <f t="shared" ca="1" si="1"/>
        <v>0</v>
      </c>
      <c r="Z19" s="28">
        <f t="shared" ca="1" si="19"/>
        <v>0</v>
      </c>
      <c r="AA19" s="233"/>
      <c r="AB19" s="45">
        <f t="shared" ca="1" si="13"/>
        <v>0</v>
      </c>
      <c r="AC19" s="45">
        <f t="shared" ca="1" si="2"/>
        <v>0</v>
      </c>
      <c r="AD19" s="25">
        <f t="shared" ca="1" si="3"/>
        <v>0</v>
      </c>
    </row>
    <row r="20" spans="1:30" x14ac:dyDescent="0.35">
      <c r="A20" s="247">
        <f ca="1">A15/POWER(1+$A$8,$A$28)</f>
        <v>0</v>
      </c>
      <c r="B20" s="48" t="s">
        <v>41</v>
      </c>
      <c r="D20" s="20">
        <v>16</v>
      </c>
      <c r="E20" s="21">
        <f t="shared" ca="1" si="14"/>
        <v>5844</v>
      </c>
      <c r="F20" s="44">
        <f t="shared" ca="1" si="4"/>
        <v>6209</v>
      </c>
      <c r="G20" s="22" t="s">
        <v>119</v>
      </c>
      <c r="H20" s="44">
        <f t="shared" ca="1" si="15"/>
        <v>5844</v>
      </c>
      <c r="I20" s="45">
        <f t="shared" ca="1" si="5"/>
        <v>0</v>
      </c>
      <c r="J20" s="45">
        <f t="shared" ca="1" si="6"/>
        <v>0</v>
      </c>
      <c r="K20" s="45">
        <f t="shared" ca="1" si="7"/>
        <v>0</v>
      </c>
      <c r="L20" s="45"/>
      <c r="M20" s="45">
        <f t="shared" ca="1" si="16"/>
        <v>0</v>
      </c>
      <c r="N20" s="257">
        <f t="shared" ca="1" si="8"/>
        <v>0</v>
      </c>
      <c r="O20" s="23"/>
      <c r="P20" s="255">
        <f t="shared" ca="1" si="9"/>
        <v>0</v>
      </c>
      <c r="Q20" s="163">
        <f t="shared" ca="1" si="10"/>
        <v>0</v>
      </c>
      <c r="R20" s="164">
        <f ca="1">NPV(Q19,K20:$K$244) + ($A$13+$A$14+$A$15)/POWER(1+Q19,$A$28-D20+1)</f>
        <v>0</v>
      </c>
      <c r="S20" s="164">
        <f ca="1">NPV(Q20,K20:$K$244) + ($A$13+$A$14+$A$15)/POWER(1+Q20,$A$28-D20+1)</f>
        <v>0</v>
      </c>
      <c r="T20" s="45">
        <f t="shared" ca="1" si="11"/>
        <v>0</v>
      </c>
      <c r="U20" s="45">
        <f t="shared" ca="1" si="17"/>
        <v>0</v>
      </c>
      <c r="V20" s="45">
        <f t="shared" ca="1" si="18"/>
        <v>0</v>
      </c>
      <c r="W20" s="45">
        <f t="shared" ca="1" si="12"/>
        <v>0</v>
      </c>
      <c r="X20" s="25">
        <f t="shared" ca="1" si="1"/>
        <v>0</v>
      </c>
      <c r="Z20" s="28">
        <f t="shared" ca="1" si="19"/>
        <v>0</v>
      </c>
      <c r="AA20" s="233"/>
      <c r="AB20" s="45">
        <f t="shared" ca="1" si="13"/>
        <v>0</v>
      </c>
      <c r="AC20" s="45">
        <f t="shared" ca="1" si="2"/>
        <v>0</v>
      </c>
      <c r="AD20" s="25">
        <f t="shared" ca="1" si="3"/>
        <v>0</v>
      </c>
    </row>
    <row r="21" spans="1:30" ht="15" thickBot="1" x14ac:dyDescent="0.4">
      <c r="A21" s="273">
        <f ca="1">SUM(A16:A20)</f>
        <v>0</v>
      </c>
      <c r="B21" s="30" t="s">
        <v>42</v>
      </c>
      <c r="D21" s="20">
        <v>17</v>
      </c>
      <c r="E21" s="21">
        <f t="shared" ca="1" si="14"/>
        <v>6210</v>
      </c>
      <c r="F21" s="44">
        <f t="shared" ca="1" si="4"/>
        <v>6574</v>
      </c>
      <c r="G21" s="22" t="s">
        <v>119</v>
      </c>
      <c r="H21" s="44">
        <f t="shared" ca="1" si="15"/>
        <v>6210</v>
      </c>
      <c r="I21" s="45">
        <f t="shared" ca="1" si="5"/>
        <v>0</v>
      </c>
      <c r="J21" s="45">
        <f t="shared" ca="1" si="6"/>
        <v>0</v>
      </c>
      <c r="K21" s="45">
        <f t="shared" ca="1" si="7"/>
        <v>0</v>
      </c>
      <c r="L21" s="45"/>
      <c r="M21" s="45">
        <f t="shared" ca="1" si="16"/>
        <v>0</v>
      </c>
      <c r="N21" s="257">
        <f t="shared" ca="1" si="8"/>
        <v>0</v>
      </c>
      <c r="O21" s="23"/>
      <c r="P21" s="255">
        <f t="shared" ca="1" si="9"/>
        <v>0</v>
      </c>
      <c r="Q21" s="163">
        <f t="shared" ca="1" si="10"/>
        <v>0</v>
      </c>
      <c r="R21" s="164">
        <f ca="1">NPV(Q20,K21:$K$244) + ($A$13+$A$14+$A$15)/POWER(1+Q20,$A$28-D21+1)</f>
        <v>0</v>
      </c>
      <c r="S21" s="164">
        <f ca="1">NPV(Q21,K21:$K$244) + ($A$13+$A$14+$A$15)/POWER(1+Q21,$A$28-D21+1)</f>
        <v>0</v>
      </c>
      <c r="T21" s="45">
        <f t="shared" ca="1" si="11"/>
        <v>0</v>
      </c>
      <c r="U21" s="45">
        <f t="shared" ca="1" si="17"/>
        <v>0</v>
      </c>
      <c r="V21" s="45">
        <f t="shared" ca="1" si="18"/>
        <v>0</v>
      </c>
      <c r="W21" s="45">
        <f t="shared" ca="1" si="12"/>
        <v>0</v>
      </c>
      <c r="X21" s="25">
        <f t="shared" ca="1" si="1"/>
        <v>0</v>
      </c>
      <c r="Z21" s="28">
        <f t="shared" ca="1" si="19"/>
        <v>0</v>
      </c>
      <c r="AA21" s="233"/>
      <c r="AB21" s="45">
        <f t="shared" ca="1" si="13"/>
        <v>0</v>
      </c>
      <c r="AC21" s="45">
        <f t="shared" ca="1" si="2"/>
        <v>0</v>
      </c>
      <c r="AD21" s="25">
        <f t="shared" ca="1" si="3"/>
        <v>0</v>
      </c>
    </row>
    <row r="22" spans="1:30" ht="15" thickBot="1" x14ac:dyDescent="0.4">
      <c r="D22" s="20">
        <v>18</v>
      </c>
      <c r="E22" s="21">
        <f t="shared" ca="1" si="14"/>
        <v>6575</v>
      </c>
      <c r="F22" s="44">
        <f t="shared" ca="1" si="4"/>
        <v>6939</v>
      </c>
      <c r="G22" s="22" t="s">
        <v>119</v>
      </c>
      <c r="H22" s="44">
        <f t="shared" ca="1" si="15"/>
        <v>6575</v>
      </c>
      <c r="I22" s="45">
        <f t="shared" ca="1" si="5"/>
        <v>0</v>
      </c>
      <c r="J22" s="45">
        <f t="shared" ca="1" si="6"/>
        <v>0</v>
      </c>
      <c r="K22" s="45">
        <f t="shared" ca="1" si="7"/>
        <v>0</v>
      </c>
      <c r="L22" s="45"/>
      <c r="M22" s="45">
        <f t="shared" ca="1" si="16"/>
        <v>0</v>
      </c>
      <c r="N22" s="257">
        <f t="shared" ca="1" si="8"/>
        <v>0</v>
      </c>
      <c r="O22" s="23"/>
      <c r="P22" s="255">
        <f t="shared" ca="1" si="9"/>
        <v>0</v>
      </c>
      <c r="Q22" s="163">
        <f t="shared" ca="1" si="10"/>
        <v>0</v>
      </c>
      <c r="R22" s="164">
        <f ca="1">NPV(Q21,K22:$K$244) + ($A$13+$A$14+$A$15)/POWER(1+Q21,$A$28-D22+1)</f>
        <v>0</v>
      </c>
      <c r="S22" s="164">
        <f ca="1">NPV(Q22,K22:$K$244) + ($A$13+$A$14+$A$15)/POWER(1+Q22,$A$28-D22+1)</f>
        <v>0</v>
      </c>
      <c r="T22" s="45">
        <f t="shared" ca="1" si="11"/>
        <v>0</v>
      </c>
      <c r="U22" s="45">
        <f t="shared" ca="1" si="17"/>
        <v>0</v>
      </c>
      <c r="V22" s="45">
        <f t="shared" ca="1" si="18"/>
        <v>0</v>
      </c>
      <c r="W22" s="45">
        <f t="shared" ca="1" si="12"/>
        <v>0</v>
      </c>
      <c r="X22" s="25">
        <f t="shared" ca="1" si="1"/>
        <v>0</v>
      </c>
      <c r="Z22" s="28">
        <f t="shared" ca="1" si="19"/>
        <v>0</v>
      </c>
      <c r="AA22" s="233"/>
      <c r="AB22" s="45">
        <f t="shared" ca="1" si="13"/>
        <v>0</v>
      </c>
      <c r="AC22" s="45">
        <f t="shared" ca="1" si="2"/>
        <v>0</v>
      </c>
      <c r="AD22" s="25">
        <f t="shared" ca="1" si="3"/>
        <v>0</v>
      </c>
    </row>
    <row r="23" spans="1:30" ht="15.5" x14ac:dyDescent="0.35">
      <c r="A23" s="458" t="s">
        <v>43</v>
      </c>
      <c r="B23" s="459"/>
      <c r="D23" s="20">
        <v>19</v>
      </c>
      <c r="E23" s="21">
        <f t="shared" ca="1" si="14"/>
        <v>6940</v>
      </c>
      <c r="F23" s="44">
        <f t="shared" ca="1" si="4"/>
        <v>7304</v>
      </c>
      <c r="G23" s="22" t="s">
        <v>119</v>
      </c>
      <c r="H23" s="44">
        <f t="shared" ca="1" si="15"/>
        <v>6940</v>
      </c>
      <c r="I23" s="45">
        <f t="shared" ca="1" si="5"/>
        <v>0</v>
      </c>
      <c r="J23" s="45">
        <f t="shared" ca="1" si="6"/>
        <v>0</v>
      </c>
      <c r="K23" s="45">
        <f t="shared" ca="1" si="7"/>
        <v>0</v>
      </c>
      <c r="L23" s="45"/>
      <c r="M23" s="45">
        <f t="shared" ca="1" si="16"/>
        <v>0</v>
      </c>
      <c r="N23" s="257">
        <f t="shared" ca="1" si="8"/>
        <v>0</v>
      </c>
      <c r="O23" s="23"/>
      <c r="P23" s="255">
        <f t="shared" ca="1" si="9"/>
        <v>0</v>
      </c>
      <c r="Q23" s="163">
        <f t="shared" ca="1" si="10"/>
        <v>0</v>
      </c>
      <c r="R23" s="164">
        <f ca="1">NPV(Q22,K23:$K$244) + ($A$13+$A$14+$A$15)/POWER(1+Q22,$A$28-D23+1)</f>
        <v>0</v>
      </c>
      <c r="S23" s="164">
        <f ca="1">NPV(Q23,K23:$K$244) + ($A$13+$A$14+$A$15)/POWER(1+Q23,$A$28-D23+1)</f>
        <v>0</v>
      </c>
      <c r="T23" s="45">
        <f t="shared" ca="1" si="11"/>
        <v>0</v>
      </c>
      <c r="U23" s="45">
        <f t="shared" ca="1" si="17"/>
        <v>0</v>
      </c>
      <c r="V23" s="45">
        <f t="shared" ca="1" si="18"/>
        <v>0</v>
      </c>
      <c r="W23" s="45">
        <f t="shared" ca="1" si="12"/>
        <v>0</v>
      </c>
      <c r="X23" s="25">
        <f t="shared" ca="1" si="1"/>
        <v>0</v>
      </c>
      <c r="Z23" s="28">
        <f t="shared" ca="1" si="19"/>
        <v>0</v>
      </c>
      <c r="AA23" s="233"/>
      <c r="AB23" s="45">
        <f t="shared" ca="1" si="13"/>
        <v>0</v>
      </c>
      <c r="AC23" s="45">
        <f t="shared" ca="1" si="2"/>
        <v>0</v>
      </c>
      <c r="AD23" s="25">
        <f t="shared" ca="1" si="3"/>
        <v>0</v>
      </c>
    </row>
    <row r="24" spans="1:30" x14ac:dyDescent="0.35">
      <c r="A24" s="106">
        <f ca="1">VLOOKUP($B$3,'Input Table'!B:V,12,0)</f>
        <v>0</v>
      </c>
      <c r="B24" s="27" t="s">
        <v>280</v>
      </c>
      <c r="D24" s="20">
        <v>20</v>
      </c>
      <c r="E24" s="21">
        <f t="shared" ca="1" si="14"/>
        <v>7305</v>
      </c>
      <c r="F24" s="44">
        <f t="shared" ca="1" si="4"/>
        <v>7670</v>
      </c>
      <c r="G24" s="22" t="s">
        <v>119</v>
      </c>
      <c r="H24" s="44">
        <f t="shared" ca="1" si="15"/>
        <v>7305</v>
      </c>
      <c r="I24" s="45">
        <f t="shared" ca="1" si="5"/>
        <v>0</v>
      </c>
      <c r="J24" s="45">
        <f t="shared" ca="1" si="6"/>
        <v>0</v>
      </c>
      <c r="K24" s="45">
        <f t="shared" ca="1" si="7"/>
        <v>0</v>
      </c>
      <c r="L24" s="45"/>
      <c r="M24" s="45">
        <f t="shared" ca="1" si="16"/>
        <v>0</v>
      </c>
      <c r="N24" s="257">
        <f t="shared" ca="1" si="8"/>
        <v>0</v>
      </c>
      <c r="O24" s="23"/>
      <c r="P24" s="255">
        <f t="shared" ca="1" si="9"/>
        <v>0</v>
      </c>
      <c r="Q24" s="163">
        <f t="shared" ca="1" si="10"/>
        <v>0</v>
      </c>
      <c r="R24" s="164">
        <f ca="1">NPV(Q23,K24:$K$244) + ($A$13+$A$14+$A$15)/POWER(1+Q23,$A$28-D24+1)</f>
        <v>0</v>
      </c>
      <c r="S24" s="164">
        <f ca="1">NPV(Q24,K24:$K$244) + ($A$13+$A$14+$A$15)/POWER(1+Q24,$A$28-D24+1)</f>
        <v>0</v>
      </c>
      <c r="T24" s="45">
        <f t="shared" ca="1" si="11"/>
        <v>0</v>
      </c>
      <c r="U24" s="45">
        <f t="shared" ca="1" si="17"/>
        <v>0</v>
      </c>
      <c r="V24" s="45">
        <f t="shared" ca="1" si="18"/>
        <v>0</v>
      </c>
      <c r="W24" s="45">
        <f t="shared" ca="1" si="12"/>
        <v>0</v>
      </c>
      <c r="X24" s="25">
        <f t="shared" ca="1" si="1"/>
        <v>0</v>
      </c>
      <c r="Z24" s="28">
        <f t="shared" ca="1" si="19"/>
        <v>0</v>
      </c>
      <c r="AA24" s="233"/>
      <c r="AB24" s="45">
        <f t="shared" ca="1" si="13"/>
        <v>0</v>
      </c>
      <c r="AC24" s="45">
        <f t="shared" ca="1" si="2"/>
        <v>0</v>
      </c>
      <c r="AD24" s="25">
        <f t="shared" ca="1" si="3"/>
        <v>0</v>
      </c>
    </row>
    <row r="25" spans="1:30" x14ac:dyDescent="0.35">
      <c r="A25" s="106">
        <f ca="1">VLOOKUP($B$3,'Input Table'!B:V,13,0)</f>
        <v>0</v>
      </c>
      <c r="B25" s="27" t="s">
        <v>281</v>
      </c>
      <c r="C25" s="29"/>
      <c r="D25" s="20">
        <v>21</v>
      </c>
      <c r="E25" s="21">
        <f t="shared" ca="1" si="14"/>
        <v>7671</v>
      </c>
      <c r="F25" s="44">
        <f t="shared" ca="1" si="4"/>
        <v>8035</v>
      </c>
      <c r="G25" s="22" t="s">
        <v>119</v>
      </c>
      <c r="H25" s="44">
        <f t="shared" ca="1" si="15"/>
        <v>7671</v>
      </c>
      <c r="I25" s="45">
        <f t="shared" ca="1" si="5"/>
        <v>0</v>
      </c>
      <c r="J25" s="45">
        <f t="shared" ca="1" si="6"/>
        <v>0</v>
      </c>
      <c r="K25" s="45">
        <f t="shared" ca="1" si="7"/>
        <v>0</v>
      </c>
      <c r="L25" s="45"/>
      <c r="M25" s="45">
        <f t="shared" ca="1" si="16"/>
        <v>0</v>
      </c>
      <c r="N25" s="257">
        <f t="shared" ca="1" si="8"/>
        <v>0</v>
      </c>
      <c r="O25" s="23"/>
      <c r="P25" s="255">
        <f t="shared" ca="1" si="9"/>
        <v>0</v>
      </c>
      <c r="Q25" s="163">
        <f t="shared" ca="1" si="10"/>
        <v>0</v>
      </c>
      <c r="R25" s="164">
        <f ca="1">NPV(Q24,K25:$K$244) + ($A$13+$A$14+$A$15)/POWER(1+Q24,$A$28-D25+1)</f>
        <v>0</v>
      </c>
      <c r="S25" s="164">
        <f ca="1">NPV(Q25,K25:$K$244) + ($A$13+$A$14+$A$15)/POWER(1+Q25,$A$28-D25+1)</f>
        <v>0</v>
      </c>
      <c r="T25" s="45">
        <f t="shared" ca="1" si="11"/>
        <v>0</v>
      </c>
      <c r="U25" s="45">
        <f t="shared" ca="1" si="17"/>
        <v>0</v>
      </c>
      <c r="V25" s="45">
        <f t="shared" ca="1" si="18"/>
        <v>0</v>
      </c>
      <c r="W25" s="45">
        <f t="shared" ca="1" si="12"/>
        <v>0</v>
      </c>
      <c r="X25" s="25">
        <f t="shared" ca="1" si="1"/>
        <v>0</v>
      </c>
      <c r="Z25" s="28">
        <f t="shared" ca="1" si="19"/>
        <v>0</v>
      </c>
      <c r="AA25" s="233"/>
      <c r="AB25" s="45">
        <f t="shared" ca="1" si="13"/>
        <v>0</v>
      </c>
      <c r="AC25" s="45">
        <f t="shared" ca="1" si="2"/>
        <v>0</v>
      </c>
      <c r="AD25" s="25">
        <f t="shared" ca="1" si="3"/>
        <v>0</v>
      </c>
    </row>
    <row r="26" spans="1:30" x14ac:dyDescent="0.35">
      <c r="A26" s="106">
        <f ca="1">VLOOKUP($B$3,'Input Table'!B:V,14,0)</f>
        <v>0</v>
      </c>
      <c r="B26" s="27" t="s">
        <v>361</v>
      </c>
      <c r="D26" s="20">
        <v>22</v>
      </c>
      <c r="E26" s="21">
        <f t="shared" ca="1" si="14"/>
        <v>8036</v>
      </c>
      <c r="F26" s="44">
        <f t="shared" ca="1" si="4"/>
        <v>8400</v>
      </c>
      <c r="G26" s="22" t="s">
        <v>119</v>
      </c>
      <c r="H26" s="44">
        <f t="shared" ca="1" si="15"/>
        <v>8036</v>
      </c>
      <c r="I26" s="45">
        <f t="shared" ca="1" si="5"/>
        <v>0</v>
      </c>
      <c r="J26" s="45">
        <f t="shared" ca="1" si="6"/>
        <v>0</v>
      </c>
      <c r="K26" s="45">
        <f t="shared" ca="1" si="7"/>
        <v>0</v>
      </c>
      <c r="L26" s="45"/>
      <c r="M26" s="45">
        <f t="shared" ca="1" si="16"/>
        <v>0</v>
      </c>
      <c r="N26" s="257">
        <f t="shared" ca="1" si="8"/>
        <v>0</v>
      </c>
      <c r="O26" s="23"/>
      <c r="P26" s="255">
        <f t="shared" ca="1" si="9"/>
        <v>0</v>
      </c>
      <c r="Q26" s="163">
        <f t="shared" ca="1" si="10"/>
        <v>0</v>
      </c>
      <c r="R26" s="164">
        <f ca="1">NPV(Q25,K26:$K$244) + ($A$13+$A$14+$A$15)/POWER(1+Q25,$A$28-D26+1)</f>
        <v>0</v>
      </c>
      <c r="S26" s="164">
        <f ca="1">NPV(Q26,K26:$K$244) + ($A$13+$A$14+$A$15)/POWER(1+Q26,$A$28-D26+1)</f>
        <v>0</v>
      </c>
      <c r="T26" s="45">
        <f t="shared" ca="1" si="11"/>
        <v>0</v>
      </c>
      <c r="U26" s="45">
        <f t="shared" ca="1" si="17"/>
        <v>0</v>
      </c>
      <c r="V26" s="45">
        <f t="shared" ca="1" si="18"/>
        <v>0</v>
      </c>
      <c r="W26" s="45">
        <f t="shared" ca="1" si="12"/>
        <v>0</v>
      </c>
      <c r="X26" s="25">
        <f t="shared" ca="1" si="1"/>
        <v>0</v>
      </c>
      <c r="Z26" s="28">
        <f t="shared" ca="1" si="19"/>
        <v>0</v>
      </c>
      <c r="AA26" s="233"/>
      <c r="AB26" s="45">
        <f t="shared" ca="1" si="13"/>
        <v>0</v>
      </c>
      <c r="AC26" s="45">
        <f t="shared" ca="1" si="2"/>
        <v>0</v>
      </c>
      <c r="AD26" s="25">
        <f t="shared" ca="1" si="3"/>
        <v>0</v>
      </c>
    </row>
    <row r="27" spans="1:30" x14ac:dyDescent="0.35">
      <c r="A27" s="106">
        <f ca="1">VLOOKUP($B$3,'Input Table'!B:V,15,0)</f>
        <v>0</v>
      </c>
      <c r="B27" s="48" t="s">
        <v>345</v>
      </c>
      <c r="C27" s="19"/>
      <c r="D27" s="20">
        <v>23</v>
      </c>
      <c r="E27" s="21">
        <f t="shared" ca="1" si="14"/>
        <v>8401</v>
      </c>
      <c r="F27" s="44">
        <f t="shared" ca="1" si="4"/>
        <v>8765</v>
      </c>
      <c r="G27" s="22" t="s">
        <v>119</v>
      </c>
      <c r="H27" s="44">
        <f t="shared" ca="1" si="15"/>
        <v>8401</v>
      </c>
      <c r="I27" s="45">
        <f t="shared" ca="1" si="5"/>
        <v>0</v>
      </c>
      <c r="J27" s="45">
        <f t="shared" ca="1" si="6"/>
        <v>0</v>
      </c>
      <c r="K27" s="45">
        <f t="shared" ca="1" si="7"/>
        <v>0</v>
      </c>
      <c r="L27" s="45"/>
      <c r="M27" s="45">
        <f t="shared" ca="1" si="16"/>
        <v>0</v>
      </c>
      <c r="N27" s="257">
        <f t="shared" ca="1" si="8"/>
        <v>0</v>
      </c>
      <c r="O27" s="23"/>
      <c r="P27" s="255">
        <f t="shared" ca="1" si="9"/>
        <v>0</v>
      </c>
      <c r="Q27" s="163">
        <f t="shared" ca="1" si="10"/>
        <v>0</v>
      </c>
      <c r="R27" s="164">
        <f ca="1">NPV(Q26,K27:$K$244) + ($A$13+$A$14+$A$15)/POWER(1+Q26,$A$28-D27+1)</f>
        <v>0</v>
      </c>
      <c r="S27" s="164">
        <f ca="1">NPV(Q27,K27:$K$244) + ($A$13+$A$14+$A$15)/POWER(1+Q27,$A$28-D27+1)</f>
        <v>0</v>
      </c>
      <c r="T27" s="45">
        <f t="shared" ca="1" si="11"/>
        <v>0</v>
      </c>
      <c r="U27" s="45">
        <f t="shared" ca="1" si="17"/>
        <v>0</v>
      </c>
      <c r="V27" s="45">
        <f t="shared" ca="1" si="18"/>
        <v>0</v>
      </c>
      <c r="W27" s="45">
        <f t="shared" ca="1" si="12"/>
        <v>0</v>
      </c>
      <c r="X27" s="25">
        <f t="shared" ca="1" si="1"/>
        <v>0</v>
      </c>
      <c r="Z27" s="28">
        <f t="shared" ca="1" si="19"/>
        <v>0</v>
      </c>
      <c r="AA27" s="233"/>
      <c r="AB27" s="45">
        <f t="shared" ca="1" si="13"/>
        <v>0</v>
      </c>
      <c r="AC27" s="45">
        <f t="shared" ca="1" si="2"/>
        <v>0</v>
      </c>
      <c r="AD27" s="25">
        <f t="shared" ca="1" si="3"/>
        <v>0</v>
      </c>
    </row>
    <row r="28" spans="1:30" ht="15" thickBot="1" x14ac:dyDescent="0.4">
      <c r="A28" s="107">
        <f ca="1">IF(A27&lt;&gt;0,A27,IF(OR(A24&lt;&gt;0,A25=0),A24+A26,A25+A26))</f>
        <v>0</v>
      </c>
      <c r="B28" s="30" t="s">
        <v>256</v>
      </c>
      <c r="D28" s="20">
        <v>24</v>
      </c>
      <c r="E28" s="21">
        <f t="shared" ca="1" si="14"/>
        <v>8766</v>
      </c>
      <c r="F28" s="44">
        <f t="shared" ca="1" si="4"/>
        <v>9131</v>
      </c>
      <c r="G28" s="22" t="s">
        <v>119</v>
      </c>
      <c r="H28" s="44">
        <f t="shared" ca="1" si="15"/>
        <v>8766</v>
      </c>
      <c r="I28" s="45">
        <f t="shared" ca="1" si="5"/>
        <v>0</v>
      </c>
      <c r="J28" s="45">
        <f t="shared" ca="1" si="6"/>
        <v>0</v>
      </c>
      <c r="K28" s="45">
        <f t="shared" ca="1" si="7"/>
        <v>0</v>
      </c>
      <c r="L28" s="45"/>
      <c r="M28" s="45">
        <f t="shared" ca="1" si="16"/>
        <v>0</v>
      </c>
      <c r="N28" s="257">
        <f t="shared" ca="1" si="8"/>
        <v>0</v>
      </c>
      <c r="O28" s="23"/>
      <c r="P28" s="255">
        <f t="shared" ca="1" si="9"/>
        <v>0</v>
      </c>
      <c r="Q28" s="163">
        <f t="shared" ca="1" si="10"/>
        <v>0</v>
      </c>
      <c r="R28" s="164">
        <f ca="1">NPV(Q27,K28:$K$244) + ($A$13+$A$14+$A$15)/POWER(1+Q27,$A$28-D28+1)</f>
        <v>0</v>
      </c>
      <c r="S28" s="164">
        <f ca="1">NPV(Q28,K28:$K$244) + ($A$13+$A$14+$A$15)/POWER(1+Q28,$A$28-D28+1)</f>
        <v>0</v>
      </c>
      <c r="T28" s="45">
        <f t="shared" ca="1" si="11"/>
        <v>0</v>
      </c>
      <c r="U28" s="45">
        <f t="shared" ca="1" si="17"/>
        <v>0</v>
      </c>
      <c r="V28" s="45">
        <f t="shared" ca="1" si="18"/>
        <v>0</v>
      </c>
      <c r="W28" s="45">
        <f t="shared" ca="1" si="12"/>
        <v>0</v>
      </c>
      <c r="X28" s="25">
        <f t="shared" ca="1" si="1"/>
        <v>0</v>
      </c>
      <c r="Z28" s="28">
        <f t="shared" ca="1" si="19"/>
        <v>0</v>
      </c>
      <c r="AA28" s="233"/>
      <c r="AB28" s="45">
        <f t="shared" ca="1" si="13"/>
        <v>0</v>
      </c>
      <c r="AC28" s="45">
        <f t="shared" ca="1" si="2"/>
        <v>0</v>
      </c>
      <c r="AD28" s="25">
        <f t="shared" ca="1" si="3"/>
        <v>0</v>
      </c>
    </row>
    <row r="29" spans="1:30" ht="15" thickBot="1" x14ac:dyDescent="0.4">
      <c r="D29" s="20">
        <v>25</v>
      </c>
      <c r="E29" s="21">
        <f t="shared" ca="1" si="14"/>
        <v>9132</v>
      </c>
      <c r="F29" s="44">
        <f t="shared" ca="1" si="4"/>
        <v>9496</v>
      </c>
      <c r="G29" s="22" t="s">
        <v>119</v>
      </c>
      <c r="H29" s="44">
        <f t="shared" ca="1" si="15"/>
        <v>9132</v>
      </c>
      <c r="I29" s="45">
        <f t="shared" ca="1" si="5"/>
        <v>0</v>
      </c>
      <c r="J29" s="45">
        <f t="shared" ca="1" si="6"/>
        <v>0</v>
      </c>
      <c r="K29" s="45">
        <f t="shared" ca="1" si="7"/>
        <v>0</v>
      </c>
      <c r="L29" s="45"/>
      <c r="M29" s="45">
        <f t="shared" ca="1" si="16"/>
        <v>0</v>
      </c>
      <c r="N29" s="257">
        <f t="shared" ca="1" si="8"/>
        <v>0</v>
      </c>
      <c r="O29" s="23"/>
      <c r="P29" s="255">
        <f t="shared" ca="1" si="9"/>
        <v>0</v>
      </c>
      <c r="Q29" s="163">
        <f t="shared" ca="1" si="10"/>
        <v>0</v>
      </c>
      <c r="R29" s="164">
        <f ca="1">NPV(Q28,K29:$K$244) + ($A$13+$A$14+$A$15)/POWER(1+Q28,$A$28-D29+1)</f>
        <v>0</v>
      </c>
      <c r="S29" s="164">
        <f ca="1">NPV(Q29,K29:$K$244) + ($A$13+$A$14+$A$15)/POWER(1+Q29,$A$28-D29+1)</f>
        <v>0</v>
      </c>
      <c r="T29" s="45">
        <f t="shared" ca="1" si="11"/>
        <v>0</v>
      </c>
      <c r="U29" s="45">
        <f t="shared" ca="1" si="17"/>
        <v>0</v>
      </c>
      <c r="V29" s="45">
        <f t="shared" ca="1" si="18"/>
        <v>0</v>
      </c>
      <c r="W29" s="45">
        <f t="shared" ca="1" si="12"/>
        <v>0</v>
      </c>
      <c r="X29" s="25">
        <f t="shared" ca="1" si="1"/>
        <v>0</v>
      </c>
      <c r="Z29" s="28">
        <f t="shared" ca="1" si="19"/>
        <v>0</v>
      </c>
      <c r="AA29" s="233"/>
      <c r="AB29" s="45">
        <f t="shared" ca="1" si="13"/>
        <v>0</v>
      </c>
      <c r="AC29" s="45">
        <f t="shared" ca="1" si="2"/>
        <v>0</v>
      </c>
      <c r="AD29" s="25">
        <f t="shared" ca="1" si="3"/>
        <v>0</v>
      </c>
    </row>
    <row r="30" spans="1:30" ht="15.5" x14ac:dyDescent="0.35">
      <c r="A30" s="458" t="s">
        <v>45</v>
      </c>
      <c r="B30" s="459"/>
      <c r="D30" s="20">
        <v>26</v>
      </c>
      <c r="E30" s="21">
        <f t="shared" ca="1" si="14"/>
        <v>9497</v>
      </c>
      <c r="F30" s="44">
        <f t="shared" ca="1" si="4"/>
        <v>9861</v>
      </c>
      <c r="G30" s="22" t="s">
        <v>119</v>
      </c>
      <c r="H30" s="44">
        <f t="shared" ca="1" si="15"/>
        <v>9497</v>
      </c>
      <c r="I30" s="45">
        <f t="shared" ca="1" si="5"/>
        <v>0</v>
      </c>
      <c r="J30" s="45">
        <f t="shared" ca="1" si="6"/>
        <v>0</v>
      </c>
      <c r="K30" s="45">
        <f t="shared" ca="1" si="7"/>
        <v>0</v>
      </c>
      <c r="L30" s="45"/>
      <c r="M30" s="45">
        <f t="shared" ca="1" si="16"/>
        <v>0</v>
      </c>
      <c r="N30" s="257">
        <f t="shared" ca="1" si="8"/>
        <v>0</v>
      </c>
      <c r="O30" s="23"/>
      <c r="P30" s="255">
        <f t="shared" ca="1" si="9"/>
        <v>0</v>
      </c>
      <c r="Q30" s="163">
        <f t="shared" ca="1" si="10"/>
        <v>0</v>
      </c>
      <c r="R30" s="164">
        <f ca="1">NPV(Q29,K30:$K$244) + ($A$13+$A$14+$A$15)/POWER(1+Q29,$A$28-D30+1)</f>
        <v>0</v>
      </c>
      <c r="S30" s="164">
        <f ca="1">NPV(Q30,K30:$K$244) + ($A$13+$A$14+$A$15)/POWER(1+Q30,$A$28-D30+1)</f>
        <v>0</v>
      </c>
      <c r="T30" s="45">
        <f t="shared" ca="1" si="11"/>
        <v>0</v>
      </c>
      <c r="U30" s="45">
        <f t="shared" ca="1" si="17"/>
        <v>0</v>
      </c>
      <c r="V30" s="45">
        <f t="shared" ca="1" si="18"/>
        <v>0</v>
      </c>
      <c r="W30" s="45">
        <f t="shared" ca="1" si="12"/>
        <v>0</v>
      </c>
      <c r="X30" s="25">
        <f t="shared" ca="1" si="1"/>
        <v>0</v>
      </c>
      <c r="Z30" s="28">
        <f t="shared" ca="1" si="19"/>
        <v>0</v>
      </c>
      <c r="AA30" s="233"/>
      <c r="AB30" s="45">
        <f t="shared" ca="1" si="13"/>
        <v>0</v>
      </c>
      <c r="AC30" s="45">
        <f t="shared" ca="1" si="2"/>
        <v>0</v>
      </c>
      <c r="AD30" s="25">
        <f t="shared" ca="1" si="3"/>
        <v>0</v>
      </c>
    </row>
    <row r="31" spans="1:30" x14ac:dyDescent="0.35">
      <c r="A31" s="105">
        <f ca="1">T4</f>
        <v>0</v>
      </c>
      <c r="B31" s="27" t="s">
        <v>46</v>
      </c>
      <c r="D31" s="20">
        <v>27</v>
      </c>
      <c r="E31" s="21">
        <f t="shared" ca="1" si="14"/>
        <v>9862</v>
      </c>
      <c r="F31" s="44">
        <f t="shared" ca="1" si="4"/>
        <v>10226</v>
      </c>
      <c r="G31" s="22" t="s">
        <v>119</v>
      </c>
      <c r="H31" s="44">
        <f t="shared" ca="1" si="15"/>
        <v>9862</v>
      </c>
      <c r="I31" s="45">
        <f t="shared" ca="1" si="5"/>
        <v>0</v>
      </c>
      <c r="J31" s="45">
        <f t="shared" ca="1" si="6"/>
        <v>0</v>
      </c>
      <c r="K31" s="45">
        <f t="shared" ca="1" si="7"/>
        <v>0</v>
      </c>
      <c r="L31" s="45"/>
      <c r="M31" s="45">
        <f t="shared" ca="1" si="16"/>
        <v>0</v>
      </c>
      <c r="N31" s="257">
        <f t="shared" ca="1" si="8"/>
        <v>0</v>
      </c>
      <c r="O31" s="23"/>
      <c r="P31" s="255">
        <f t="shared" ca="1" si="9"/>
        <v>0</v>
      </c>
      <c r="Q31" s="163">
        <f t="shared" ca="1" si="10"/>
        <v>0</v>
      </c>
      <c r="R31" s="164">
        <f ca="1">NPV(Q30,K31:$K$244) + ($A$13+$A$14+$A$15)/POWER(1+Q30,$A$28-D31+1)</f>
        <v>0</v>
      </c>
      <c r="S31" s="164">
        <f ca="1">NPV(Q31,K31:$K$244) + ($A$13+$A$14+$A$15)/POWER(1+Q31,$A$28-D31+1)</f>
        <v>0</v>
      </c>
      <c r="T31" s="45">
        <f t="shared" ca="1" si="11"/>
        <v>0</v>
      </c>
      <c r="U31" s="45">
        <f t="shared" ca="1" si="17"/>
        <v>0</v>
      </c>
      <c r="V31" s="45">
        <f t="shared" ca="1" si="18"/>
        <v>0</v>
      </c>
      <c r="W31" s="45">
        <f t="shared" ca="1" si="12"/>
        <v>0</v>
      </c>
      <c r="X31" s="25">
        <f t="shared" ca="1" si="1"/>
        <v>0</v>
      </c>
      <c r="Z31" s="28">
        <f t="shared" ca="1" si="19"/>
        <v>0</v>
      </c>
      <c r="AA31" s="233"/>
      <c r="AB31" s="45">
        <f t="shared" ca="1" si="13"/>
        <v>0</v>
      </c>
      <c r="AC31" s="45">
        <f t="shared" ca="1" si="2"/>
        <v>0</v>
      </c>
      <c r="AD31" s="25">
        <f t="shared" ca="1" si="3"/>
        <v>0</v>
      </c>
    </row>
    <row r="32" spans="1:30" x14ac:dyDescent="0.35">
      <c r="A32" s="105">
        <f ca="1">VLOOKUP($B$3,'Input Table'!B:V,16,0)</f>
        <v>0</v>
      </c>
      <c r="B32" s="27" t="s">
        <v>47</v>
      </c>
      <c r="C32" s="29"/>
      <c r="D32" s="20">
        <v>28</v>
      </c>
      <c r="E32" s="21">
        <f t="shared" ca="1" si="14"/>
        <v>10227</v>
      </c>
      <c r="F32" s="44">
        <f t="shared" ca="1" si="4"/>
        <v>10592</v>
      </c>
      <c r="G32" s="22" t="s">
        <v>119</v>
      </c>
      <c r="H32" s="44">
        <f t="shared" ca="1" si="15"/>
        <v>10227</v>
      </c>
      <c r="I32" s="45">
        <f t="shared" ca="1" si="5"/>
        <v>0</v>
      </c>
      <c r="J32" s="45">
        <f t="shared" ca="1" si="6"/>
        <v>0</v>
      </c>
      <c r="K32" s="45">
        <f t="shared" ca="1" si="7"/>
        <v>0</v>
      </c>
      <c r="L32" s="45"/>
      <c r="M32" s="45">
        <f t="shared" ca="1" si="16"/>
        <v>0</v>
      </c>
      <c r="N32" s="257">
        <f t="shared" ca="1" si="8"/>
        <v>0</v>
      </c>
      <c r="O32" s="23"/>
      <c r="P32" s="255">
        <f t="shared" ca="1" si="9"/>
        <v>0</v>
      </c>
      <c r="Q32" s="163">
        <f t="shared" ca="1" si="10"/>
        <v>0</v>
      </c>
      <c r="R32" s="164">
        <f ca="1">NPV(Q31,K32:$K$244) + ($A$13+$A$14+$A$15)/POWER(1+Q31,$A$28-D32+1)</f>
        <v>0</v>
      </c>
      <c r="S32" s="164">
        <f ca="1">NPV(Q32,K32:$K$244) + ($A$13+$A$14+$A$15)/POWER(1+Q32,$A$28-D32+1)</f>
        <v>0</v>
      </c>
      <c r="T32" s="45">
        <f t="shared" ca="1" si="11"/>
        <v>0</v>
      </c>
      <c r="U32" s="45">
        <f t="shared" ca="1" si="17"/>
        <v>0</v>
      </c>
      <c r="V32" s="45">
        <f t="shared" ca="1" si="18"/>
        <v>0</v>
      </c>
      <c r="W32" s="45">
        <f t="shared" ca="1" si="12"/>
        <v>0</v>
      </c>
      <c r="X32" s="25">
        <f t="shared" ca="1" si="1"/>
        <v>0</v>
      </c>
      <c r="Z32" s="28">
        <f t="shared" ca="1" si="19"/>
        <v>0</v>
      </c>
      <c r="AA32" s="233"/>
      <c r="AB32" s="45">
        <f t="shared" ca="1" si="13"/>
        <v>0</v>
      </c>
      <c r="AC32" s="45">
        <f t="shared" ca="1" si="2"/>
        <v>0</v>
      </c>
      <c r="AD32" s="25">
        <f t="shared" ca="1" si="3"/>
        <v>0</v>
      </c>
    </row>
    <row r="33" spans="1:30" x14ac:dyDescent="0.35">
      <c r="A33" s="105">
        <f ca="1">VLOOKUP($B$3,'Input Table'!B:V,17,0)</f>
        <v>0</v>
      </c>
      <c r="B33" s="27" t="s">
        <v>48</v>
      </c>
      <c r="D33" s="20">
        <v>29</v>
      </c>
      <c r="E33" s="21">
        <f t="shared" ca="1" si="14"/>
        <v>10593</v>
      </c>
      <c r="F33" s="44">
        <f t="shared" ca="1" si="4"/>
        <v>10957</v>
      </c>
      <c r="G33" s="22" t="s">
        <v>119</v>
      </c>
      <c r="H33" s="44">
        <f t="shared" ca="1" si="15"/>
        <v>10593</v>
      </c>
      <c r="I33" s="45">
        <f t="shared" ca="1" si="5"/>
        <v>0</v>
      </c>
      <c r="J33" s="45">
        <f t="shared" ca="1" si="6"/>
        <v>0</v>
      </c>
      <c r="K33" s="45">
        <f t="shared" ca="1" si="7"/>
        <v>0</v>
      </c>
      <c r="L33" s="45"/>
      <c r="M33" s="45">
        <f t="shared" ca="1" si="16"/>
        <v>0</v>
      </c>
      <c r="N33" s="257">
        <f t="shared" ca="1" si="8"/>
        <v>0</v>
      </c>
      <c r="O33" s="23"/>
      <c r="P33" s="255">
        <f t="shared" ca="1" si="9"/>
        <v>0</v>
      </c>
      <c r="Q33" s="163">
        <f t="shared" ca="1" si="10"/>
        <v>0</v>
      </c>
      <c r="R33" s="164">
        <f ca="1">NPV(Q32,K33:$K$244) + ($A$13+$A$14+$A$15)/POWER(1+Q32,$A$28-D33+1)</f>
        <v>0</v>
      </c>
      <c r="S33" s="164">
        <f ca="1">NPV(Q33,K33:$K$244) + ($A$13+$A$14+$A$15)/POWER(1+Q33,$A$28-D33+1)</f>
        <v>0</v>
      </c>
      <c r="T33" s="45">
        <f t="shared" ca="1" si="11"/>
        <v>0</v>
      </c>
      <c r="U33" s="45">
        <f t="shared" ca="1" si="17"/>
        <v>0</v>
      </c>
      <c r="V33" s="45">
        <f t="shared" ca="1" si="18"/>
        <v>0</v>
      </c>
      <c r="W33" s="45">
        <f t="shared" ca="1" si="12"/>
        <v>0</v>
      </c>
      <c r="X33" s="25">
        <f t="shared" ca="1" si="1"/>
        <v>0</v>
      </c>
      <c r="Z33" s="28">
        <f t="shared" ca="1" si="19"/>
        <v>0</v>
      </c>
      <c r="AA33" s="233"/>
      <c r="AB33" s="45">
        <f t="shared" ca="1" si="13"/>
        <v>0</v>
      </c>
      <c r="AC33" s="45">
        <f t="shared" ca="1" si="2"/>
        <v>0</v>
      </c>
      <c r="AD33" s="25">
        <f t="shared" ca="1" si="3"/>
        <v>0</v>
      </c>
    </row>
    <row r="34" spans="1:30" x14ac:dyDescent="0.35">
      <c r="A34" s="112">
        <f ca="1">-VLOOKUP($B$3,'Input Table'!B:V,18,0)</f>
        <v>0</v>
      </c>
      <c r="B34" s="27" t="s">
        <v>267</v>
      </c>
      <c r="C34" s="31"/>
      <c r="D34" s="20">
        <v>30</v>
      </c>
      <c r="E34" s="21">
        <f t="shared" ca="1" si="14"/>
        <v>10958</v>
      </c>
      <c r="F34" s="44">
        <f t="shared" ca="1" si="4"/>
        <v>11322</v>
      </c>
      <c r="G34" s="22" t="s">
        <v>119</v>
      </c>
      <c r="H34" s="44">
        <f t="shared" ca="1" si="15"/>
        <v>10958</v>
      </c>
      <c r="I34" s="45">
        <f t="shared" ca="1" si="5"/>
        <v>0</v>
      </c>
      <c r="J34" s="45">
        <f t="shared" ca="1" si="6"/>
        <v>0</v>
      </c>
      <c r="K34" s="45">
        <f t="shared" ca="1" si="7"/>
        <v>0</v>
      </c>
      <c r="L34" s="45"/>
      <c r="M34" s="45">
        <f t="shared" ca="1" si="16"/>
        <v>0</v>
      </c>
      <c r="N34" s="257">
        <f t="shared" ca="1" si="8"/>
        <v>0</v>
      </c>
      <c r="O34" s="23"/>
      <c r="P34" s="255">
        <f t="shared" ca="1" si="9"/>
        <v>0</v>
      </c>
      <c r="Q34" s="163">
        <f t="shared" ca="1" si="10"/>
        <v>0</v>
      </c>
      <c r="R34" s="164">
        <f ca="1">NPV(Q33,K34:$K$244) + ($A$13+$A$14+$A$15)/POWER(1+Q33,$A$28-D34+1)</f>
        <v>0</v>
      </c>
      <c r="S34" s="164">
        <f ca="1">NPV(Q34,K34:$K$244) + ($A$13+$A$14+$A$15)/POWER(1+Q34,$A$28-D34+1)</f>
        <v>0</v>
      </c>
      <c r="T34" s="45">
        <f t="shared" ca="1" si="11"/>
        <v>0</v>
      </c>
      <c r="U34" s="45">
        <f t="shared" ca="1" si="17"/>
        <v>0</v>
      </c>
      <c r="V34" s="45">
        <f t="shared" ca="1" si="18"/>
        <v>0</v>
      </c>
      <c r="W34" s="45">
        <f t="shared" ca="1" si="12"/>
        <v>0</v>
      </c>
      <c r="X34" s="25">
        <f t="shared" ca="1" si="1"/>
        <v>0</v>
      </c>
      <c r="Z34" s="28">
        <f t="shared" ca="1" si="19"/>
        <v>0</v>
      </c>
      <c r="AA34" s="233"/>
      <c r="AB34" s="45">
        <f t="shared" ca="1" si="13"/>
        <v>0</v>
      </c>
      <c r="AC34" s="45">
        <f t="shared" ca="1" si="2"/>
        <v>0</v>
      </c>
      <c r="AD34" s="25">
        <f t="shared" ca="1" si="3"/>
        <v>0</v>
      </c>
    </row>
    <row r="35" spans="1:30" x14ac:dyDescent="0.35">
      <c r="A35" s="105">
        <f ca="1">VLOOKUP($B$3,'Input Table'!B:V,19,0)</f>
        <v>0</v>
      </c>
      <c r="B35" s="27" t="s">
        <v>49</v>
      </c>
      <c r="C35" s="31"/>
      <c r="D35" s="20">
        <v>31</v>
      </c>
      <c r="E35" s="21">
        <f t="shared" ca="1" si="14"/>
        <v>11323</v>
      </c>
      <c r="F35" s="44">
        <f t="shared" ca="1" si="4"/>
        <v>11687</v>
      </c>
      <c r="G35" s="22" t="s">
        <v>119</v>
      </c>
      <c r="H35" s="44">
        <f t="shared" ca="1" si="15"/>
        <v>11323</v>
      </c>
      <c r="I35" s="45">
        <f t="shared" ca="1" si="5"/>
        <v>0</v>
      </c>
      <c r="J35" s="45">
        <f t="shared" ca="1" si="6"/>
        <v>0</v>
      </c>
      <c r="K35" s="45">
        <f t="shared" ca="1" si="7"/>
        <v>0</v>
      </c>
      <c r="L35" s="45"/>
      <c r="M35" s="45">
        <f t="shared" ca="1" si="16"/>
        <v>0</v>
      </c>
      <c r="N35" s="257">
        <f t="shared" ca="1" si="8"/>
        <v>0</v>
      </c>
      <c r="O35" s="23"/>
      <c r="P35" s="255">
        <f t="shared" ca="1" si="9"/>
        <v>0</v>
      </c>
      <c r="Q35" s="163">
        <f t="shared" ca="1" si="10"/>
        <v>0</v>
      </c>
      <c r="R35" s="164">
        <f ca="1">NPV(Q34,K35:$K$244) + ($A$13+$A$14+$A$15)/POWER(1+Q34,$A$28-D35+1)</f>
        <v>0</v>
      </c>
      <c r="S35" s="164">
        <f ca="1">NPV(Q35,K35:$K$244) + ($A$13+$A$14+$A$15)/POWER(1+Q35,$A$28-D35+1)</f>
        <v>0</v>
      </c>
      <c r="T35" s="45">
        <f ca="1">IF(ISBLANK(G35),0,X34)</f>
        <v>0</v>
      </c>
      <c r="U35" s="45">
        <f t="shared" ca="1" si="17"/>
        <v>0</v>
      </c>
      <c r="V35" s="45">
        <f t="shared" ca="1" si="18"/>
        <v>0</v>
      </c>
      <c r="W35" s="45">
        <f t="shared" ca="1" si="12"/>
        <v>0</v>
      </c>
      <c r="X35" s="25">
        <f t="shared" ca="1" si="1"/>
        <v>0</v>
      </c>
      <c r="Z35" s="28">
        <f ca="1">AD34</f>
        <v>0</v>
      </c>
      <c r="AA35" s="233"/>
      <c r="AB35" s="45">
        <f t="shared" ca="1" si="13"/>
        <v>0</v>
      </c>
      <c r="AC35" s="45">
        <f t="shared" ca="1" si="2"/>
        <v>0</v>
      </c>
      <c r="AD35" s="25">
        <f t="shared" ca="1" si="3"/>
        <v>0</v>
      </c>
    </row>
    <row r="36" spans="1:30" ht="15" thickBot="1" x14ac:dyDescent="0.4">
      <c r="A36" s="111">
        <f ca="1">SUM(A31:A35)</f>
        <v>0</v>
      </c>
      <c r="B36" s="32" t="s">
        <v>50</v>
      </c>
      <c r="D36" s="20">
        <v>32</v>
      </c>
      <c r="E36" s="21">
        <f t="shared" ca="1" si="14"/>
        <v>11688</v>
      </c>
      <c r="F36" s="44">
        <f t="shared" ca="1" si="4"/>
        <v>12053</v>
      </c>
      <c r="G36" s="22" t="s">
        <v>119</v>
      </c>
      <c r="H36" s="44">
        <f t="shared" ca="1" si="15"/>
        <v>11688</v>
      </c>
      <c r="I36" s="45">
        <f t="shared" ca="1" si="5"/>
        <v>0</v>
      </c>
      <c r="J36" s="45">
        <f t="shared" ca="1" si="6"/>
        <v>0</v>
      </c>
      <c r="K36" s="45">
        <f t="shared" ca="1" si="7"/>
        <v>0</v>
      </c>
      <c r="L36" s="45"/>
      <c r="M36" s="45">
        <f t="shared" ca="1" si="16"/>
        <v>0</v>
      </c>
      <c r="N36" s="257">
        <f t="shared" ca="1" si="8"/>
        <v>0</v>
      </c>
      <c r="O36" s="23"/>
      <c r="P36" s="255">
        <f t="shared" ca="1" si="9"/>
        <v>0</v>
      </c>
      <c r="Q36" s="163">
        <f t="shared" ca="1" si="10"/>
        <v>0</v>
      </c>
      <c r="R36" s="164">
        <f ca="1">NPV(Q35,K36:$K$244) + ($A$13+$A$14+$A$15)/POWER(1+Q35,$A$28-D36+1)</f>
        <v>0</v>
      </c>
      <c r="S36" s="164">
        <f ca="1">NPV(Q36,K36:$K$244) + ($A$13+$A$14+$A$15)/POWER(1+Q36,$A$28-D36+1)</f>
        <v>0</v>
      </c>
      <c r="T36" s="45">
        <f t="shared" ca="1" si="11"/>
        <v>0</v>
      </c>
      <c r="U36" s="45">
        <f t="shared" ca="1" si="17"/>
        <v>0</v>
      </c>
      <c r="V36" s="45">
        <f t="shared" ca="1" si="18"/>
        <v>0</v>
      </c>
      <c r="W36" s="45">
        <f t="shared" ca="1" si="12"/>
        <v>0</v>
      </c>
      <c r="X36" s="25">
        <f t="shared" ca="1" si="1"/>
        <v>0</v>
      </c>
      <c r="Z36" s="28">
        <f t="shared" ca="1" si="19"/>
        <v>0</v>
      </c>
      <c r="AA36" s="233"/>
      <c r="AB36" s="45">
        <f t="shared" ca="1" si="13"/>
        <v>0</v>
      </c>
      <c r="AC36" s="45">
        <f t="shared" ca="1" si="2"/>
        <v>0</v>
      </c>
      <c r="AD36" s="25">
        <f t="shared" ca="1" si="3"/>
        <v>0</v>
      </c>
    </row>
    <row r="37" spans="1:30" ht="14.75" customHeight="1" thickBot="1" x14ac:dyDescent="0.4">
      <c r="A37" s="24"/>
      <c r="B37" s="33"/>
      <c r="C37" s="29"/>
      <c r="D37" s="20">
        <v>33</v>
      </c>
      <c r="E37" s="21">
        <f t="shared" ca="1" si="14"/>
        <v>12054</v>
      </c>
      <c r="F37" s="44">
        <f t="shared" ca="1" si="4"/>
        <v>12418</v>
      </c>
      <c r="G37" s="22" t="s">
        <v>119</v>
      </c>
      <c r="H37" s="44">
        <f t="shared" ca="1" si="15"/>
        <v>12054</v>
      </c>
      <c r="I37" s="45">
        <f t="shared" ca="1" si="5"/>
        <v>0</v>
      </c>
      <c r="J37" s="45">
        <f t="shared" ca="1" si="6"/>
        <v>0</v>
      </c>
      <c r="K37" s="45">
        <f t="shared" ca="1" si="7"/>
        <v>0</v>
      </c>
      <c r="L37" s="45"/>
      <c r="M37" s="45">
        <f t="shared" ca="1" si="16"/>
        <v>0</v>
      </c>
      <c r="N37" s="257">
        <f t="shared" ca="1" si="8"/>
        <v>0</v>
      </c>
      <c r="O37" s="23"/>
      <c r="P37" s="255">
        <f t="shared" ca="1" si="9"/>
        <v>0</v>
      </c>
      <c r="Q37" s="163">
        <f t="shared" ca="1" si="10"/>
        <v>0</v>
      </c>
      <c r="R37" s="164">
        <f ca="1">NPV(Q36,K37:$K$244) + ($A$13+$A$14+$A$15)/POWER(1+Q36,$A$28-D37+1)</f>
        <v>0</v>
      </c>
      <c r="S37" s="164">
        <f ca="1">NPV(Q37,K37:$K$244) + ($A$13+$A$14+$A$15)/POWER(1+Q37,$A$28-D37+1)</f>
        <v>0</v>
      </c>
      <c r="T37" s="45">
        <f t="shared" ca="1" si="11"/>
        <v>0</v>
      </c>
      <c r="U37" s="45">
        <f t="shared" ca="1" si="17"/>
        <v>0</v>
      </c>
      <c r="V37" s="45">
        <f t="shared" ca="1" si="18"/>
        <v>0</v>
      </c>
      <c r="W37" s="45">
        <f t="shared" ca="1" si="12"/>
        <v>0</v>
      </c>
      <c r="X37" s="25">
        <f t="shared" ca="1" si="1"/>
        <v>0</v>
      </c>
      <c r="Z37" s="28">
        <f t="shared" ca="1" si="19"/>
        <v>0</v>
      </c>
      <c r="AA37" s="233"/>
      <c r="AB37" s="45">
        <f t="shared" ca="1" si="13"/>
        <v>0</v>
      </c>
      <c r="AC37" s="45">
        <f t="shared" ca="1" si="2"/>
        <v>0</v>
      </c>
      <c r="AD37" s="25">
        <f t="shared" ca="1" si="3"/>
        <v>0</v>
      </c>
    </row>
    <row r="38" spans="1:30" ht="14.75" customHeight="1" x14ac:dyDescent="0.35">
      <c r="A38" s="404" t="s">
        <v>51</v>
      </c>
      <c r="B38" s="405"/>
      <c r="D38" s="20">
        <v>34</v>
      </c>
      <c r="E38" s="21">
        <f t="shared" ca="1" si="14"/>
        <v>12419</v>
      </c>
      <c r="F38" s="44">
        <f t="shared" ca="1" si="4"/>
        <v>12783</v>
      </c>
      <c r="G38" s="22" t="s">
        <v>119</v>
      </c>
      <c r="H38" s="44">
        <f t="shared" ca="1" si="15"/>
        <v>12419</v>
      </c>
      <c r="I38" s="45">
        <f t="shared" ca="1" si="5"/>
        <v>0</v>
      </c>
      <c r="J38" s="45">
        <f t="shared" ca="1" si="6"/>
        <v>0</v>
      </c>
      <c r="K38" s="45">
        <f t="shared" ca="1" si="7"/>
        <v>0</v>
      </c>
      <c r="L38" s="45"/>
      <c r="M38" s="45">
        <f t="shared" ca="1" si="16"/>
        <v>0</v>
      </c>
      <c r="N38" s="257">
        <f t="shared" ca="1" si="8"/>
        <v>0</v>
      </c>
      <c r="O38" s="23"/>
      <c r="P38" s="255">
        <f t="shared" ca="1" si="9"/>
        <v>0</v>
      </c>
      <c r="Q38" s="163">
        <f t="shared" ca="1" si="10"/>
        <v>0</v>
      </c>
      <c r="R38" s="164">
        <f ca="1">NPV(Q37,K38:$K$244) + ($A$13+$A$14+$A$15)/POWER(1+Q37,$A$28-D38+1)</f>
        <v>0</v>
      </c>
      <c r="S38" s="164">
        <f ca="1">NPV(Q38,K38:$K$244) + ($A$13+$A$14+$A$15)/POWER(1+Q38,$A$28-D38+1)</f>
        <v>0</v>
      </c>
      <c r="T38" s="45">
        <f t="shared" ca="1" si="11"/>
        <v>0</v>
      </c>
      <c r="U38" s="45">
        <f t="shared" ca="1" si="17"/>
        <v>0</v>
      </c>
      <c r="V38" s="45">
        <f t="shared" ca="1" si="18"/>
        <v>0</v>
      </c>
      <c r="W38" s="45">
        <f t="shared" ca="1" si="12"/>
        <v>0</v>
      </c>
      <c r="X38" s="25">
        <f t="shared" ca="1" si="1"/>
        <v>0</v>
      </c>
      <c r="Z38" s="28">
        <f t="shared" ca="1" si="19"/>
        <v>0</v>
      </c>
      <c r="AA38" s="233"/>
      <c r="AB38" s="45">
        <f t="shared" ca="1" si="13"/>
        <v>0</v>
      </c>
      <c r="AC38" s="45">
        <f t="shared" ca="1" si="2"/>
        <v>0</v>
      </c>
      <c r="AD38" s="25">
        <f t="shared" ca="1" si="3"/>
        <v>0</v>
      </c>
    </row>
    <row r="39" spans="1:30" ht="14.75" customHeight="1" x14ac:dyDescent="0.35">
      <c r="A39" s="108" t="str">
        <f ca="1">VLOOKUP($B$3,'Input Table'!B:V,20,0)</f>
        <v>Please Select</v>
      </c>
      <c r="B39" s="34" t="s">
        <v>53</v>
      </c>
      <c r="D39" s="20">
        <v>35</v>
      </c>
      <c r="E39" s="21">
        <f t="shared" ca="1" si="14"/>
        <v>12784</v>
      </c>
      <c r="F39" s="44">
        <f t="shared" ca="1" si="4"/>
        <v>13148</v>
      </c>
      <c r="G39" s="22" t="s">
        <v>119</v>
      </c>
      <c r="H39" s="44">
        <f t="shared" ca="1" si="15"/>
        <v>12784</v>
      </c>
      <c r="I39" s="45">
        <f t="shared" ca="1" si="5"/>
        <v>0</v>
      </c>
      <c r="J39" s="45">
        <f t="shared" ca="1" si="6"/>
        <v>0</v>
      </c>
      <c r="K39" s="45">
        <f t="shared" ca="1" si="7"/>
        <v>0</v>
      </c>
      <c r="L39" s="45"/>
      <c r="M39" s="45">
        <f t="shared" ca="1" si="16"/>
        <v>0</v>
      </c>
      <c r="N39" s="257">
        <f t="shared" ca="1" si="8"/>
        <v>0</v>
      </c>
      <c r="O39" s="23"/>
      <c r="P39" s="255">
        <f t="shared" ca="1" si="9"/>
        <v>0</v>
      </c>
      <c r="Q39" s="163">
        <f t="shared" ca="1" si="10"/>
        <v>0</v>
      </c>
      <c r="R39" s="164">
        <f ca="1">NPV(Q38,K39:$K$244) + ($A$13+$A$14+$A$15)/POWER(1+Q38,$A$28-D39+1)</f>
        <v>0</v>
      </c>
      <c r="S39" s="164">
        <f ca="1">NPV(Q39,K39:$K$244) + ($A$13+$A$14+$A$15)/POWER(1+Q39,$A$28-D39+1)</f>
        <v>0</v>
      </c>
      <c r="T39" s="45">
        <f t="shared" ca="1" si="11"/>
        <v>0</v>
      </c>
      <c r="U39" s="45">
        <f t="shared" ca="1" si="17"/>
        <v>0</v>
      </c>
      <c r="V39" s="45">
        <f t="shared" ca="1" si="18"/>
        <v>0</v>
      </c>
      <c r="W39" s="45">
        <f t="shared" ca="1" si="12"/>
        <v>0</v>
      </c>
      <c r="X39" s="25">
        <f t="shared" ca="1" si="1"/>
        <v>0</v>
      </c>
      <c r="Z39" s="28">
        <f t="shared" ca="1" si="19"/>
        <v>0</v>
      </c>
      <c r="AA39" s="233"/>
      <c r="AB39" s="45">
        <f t="shared" ca="1" si="13"/>
        <v>0</v>
      </c>
      <c r="AC39" s="45">
        <f t="shared" ca="1" si="2"/>
        <v>0</v>
      </c>
      <c r="AD39" s="25">
        <f t="shared" ca="1" si="3"/>
        <v>0</v>
      </c>
    </row>
    <row r="40" spans="1:30" x14ac:dyDescent="0.35">
      <c r="A40" s="106">
        <f ca="1">VLOOKUP($B$3,'Input Table'!B:V,21,0)</f>
        <v>0</v>
      </c>
      <c r="B40" s="34" t="s">
        <v>265</v>
      </c>
      <c r="D40" s="20">
        <v>36</v>
      </c>
      <c r="E40" s="21">
        <f t="shared" ca="1" si="14"/>
        <v>13149</v>
      </c>
      <c r="F40" s="44">
        <f t="shared" ca="1" si="4"/>
        <v>13514</v>
      </c>
      <c r="G40" s="22" t="s">
        <v>119</v>
      </c>
      <c r="H40" s="44">
        <f t="shared" ca="1" si="15"/>
        <v>13149</v>
      </c>
      <c r="I40" s="45">
        <f t="shared" ca="1" si="5"/>
        <v>0</v>
      </c>
      <c r="J40" s="45">
        <f t="shared" ca="1" si="6"/>
        <v>0</v>
      </c>
      <c r="K40" s="45">
        <f t="shared" ca="1" si="7"/>
        <v>0</v>
      </c>
      <c r="L40" s="45"/>
      <c r="M40" s="45">
        <f t="shared" ca="1" si="16"/>
        <v>0</v>
      </c>
      <c r="N40" s="257">
        <f t="shared" ca="1" si="8"/>
        <v>0</v>
      </c>
      <c r="O40" s="23"/>
      <c r="P40" s="255">
        <f t="shared" ca="1" si="9"/>
        <v>0</v>
      </c>
      <c r="Q40" s="163">
        <f t="shared" ca="1" si="10"/>
        <v>0</v>
      </c>
      <c r="R40" s="164">
        <f ca="1">NPV(Q39,K40:$K$244) + ($A$13+$A$14+$A$15)/POWER(1+Q39,$A$28-D40+1)</f>
        <v>0</v>
      </c>
      <c r="S40" s="164">
        <f ca="1">NPV(Q40,K40:$K$244) + ($A$13+$A$14+$A$15)/POWER(1+Q40,$A$28-D40+1)</f>
        <v>0</v>
      </c>
      <c r="T40" s="45">
        <f t="shared" ca="1" si="11"/>
        <v>0</v>
      </c>
      <c r="U40" s="45">
        <f t="shared" ca="1" si="17"/>
        <v>0</v>
      </c>
      <c r="V40" s="45">
        <f t="shared" ca="1" si="18"/>
        <v>0</v>
      </c>
      <c r="W40" s="45">
        <f t="shared" ca="1" si="12"/>
        <v>0</v>
      </c>
      <c r="X40" s="25">
        <f t="shared" ca="1" si="1"/>
        <v>0</v>
      </c>
      <c r="Z40" s="28">
        <f t="shared" ca="1" si="19"/>
        <v>0</v>
      </c>
      <c r="AA40" s="233"/>
      <c r="AB40" s="45">
        <f t="shared" ca="1" si="13"/>
        <v>0</v>
      </c>
      <c r="AC40" s="45">
        <f t="shared" ca="1" si="2"/>
        <v>0</v>
      </c>
      <c r="AD40" s="25">
        <f t="shared" ca="1" si="3"/>
        <v>0</v>
      </c>
    </row>
    <row r="41" spans="1:30" x14ac:dyDescent="0.35">
      <c r="A41" s="109">
        <f ca="1">A28</f>
        <v>0</v>
      </c>
      <c r="B41" s="27" t="s">
        <v>255</v>
      </c>
      <c r="D41" s="20">
        <v>37</v>
      </c>
      <c r="E41" s="21">
        <f t="shared" ca="1" si="14"/>
        <v>13515</v>
      </c>
      <c r="F41" s="44">
        <f t="shared" ca="1" si="4"/>
        <v>13879</v>
      </c>
      <c r="G41" s="22" t="s">
        <v>119</v>
      </c>
      <c r="H41" s="44">
        <f t="shared" ca="1" si="15"/>
        <v>13515</v>
      </c>
      <c r="I41" s="45">
        <f t="shared" ca="1" si="5"/>
        <v>0</v>
      </c>
      <c r="J41" s="45">
        <f t="shared" ca="1" si="6"/>
        <v>0</v>
      </c>
      <c r="K41" s="45">
        <f t="shared" ca="1" si="7"/>
        <v>0</v>
      </c>
      <c r="L41" s="45"/>
      <c r="M41" s="45">
        <f t="shared" ca="1" si="16"/>
        <v>0</v>
      </c>
      <c r="N41" s="257">
        <f t="shared" ca="1" si="8"/>
        <v>0</v>
      </c>
      <c r="O41" s="23"/>
      <c r="P41" s="255">
        <f t="shared" ca="1" si="9"/>
        <v>0</v>
      </c>
      <c r="Q41" s="163">
        <f t="shared" ca="1" si="10"/>
        <v>0</v>
      </c>
      <c r="R41" s="164">
        <f ca="1">NPV(Q40,K41:$K$244) + ($A$13+$A$14+$A$15)/POWER(1+Q40,$A$28-D41+1)</f>
        <v>0</v>
      </c>
      <c r="S41" s="164">
        <f ca="1">NPV(Q41,K41:$K$244) + ($A$13+$A$14+$A$15)/POWER(1+Q41,$A$28-D41+1)</f>
        <v>0</v>
      </c>
      <c r="T41" s="45">
        <f t="shared" ca="1" si="11"/>
        <v>0</v>
      </c>
      <c r="U41" s="45">
        <f t="shared" ca="1" si="17"/>
        <v>0</v>
      </c>
      <c r="V41" s="45">
        <f t="shared" ca="1" si="18"/>
        <v>0</v>
      </c>
      <c r="W41" s="45">
        <f t="shared" ca="1" si="12"/>
        <v>0</v>
      </c>
      <c r="X41" s="25">
        <f t="shared" ca="1" si="1"/>
        <v>0</v>
      </c>
      <c r="Z41" s="28">
        <f t="shared" ca="1" si="19"/>
        <v>0</v>
      </c>
      <c r="AA41" s="233"/>
      <c r="AB41" s="45">
        <f t="shared" ca="1" si="13"/>
        <v>0</v>
      </c>
      <c r="AC41" s="45">
        <f t="shared" ca="1" si="2"/>
        <v>0</v>
      </c>
      <c r="AD41" s="25">
        <f t="shared" ca="1" si="3"/>
        <v>0</v>
      </c>
    </row>
    <row r="42" spans="1:30" ht="15" thickBot="1" x14ac:dyDescent="0.4">
      <c r="A42" s="35">
        <f ca="1">IF(A39="Yes",A40,A41)</f>
        <v>0</v>
      </c>
      <c r="B42" s="32" t="s">
        <v>55</v>
      </c>
      <c r="D42" s="20">
        <v>38</v>
      </c>
      <c r="E42" s="21">
        <f t="shared" ca="1" si="14"/>
        <v>13880</v>
      </c>
      <c r="F42" s="44">
        <f t="shared" ca="1" si="4"/>
        <v>14244</v>
      </c>
      <c r="G42" s="22" t="s">
        <v>119</v>
      </c>
      <c r="H42" s="44">
        <f t="shared" ca="1" si="15"/>
        <v>13880</v>
      </c>
      <c r="I42" s="45">
        <f t="shared" ca="1" si="5"/>
        <v>0</v>
      </c>
      <c r="J42" s="45">
        <f t="shared" ca="1" si="6"/>
        <v>0</v>
      </c>
      <c r="K42" s="45">
        <f t="shared" ca="1" si="7"/>
        <v>0</v>
      </c>
      <c r="L42" s="45"/>
      <c r="M42" s="45">
        <f t="shared" ca="1" si="16"/>
        <v>0</v>
      </c>
      <c r="N42" s="257">
        <f t="shared" ca="1" si="8"/>
        <v>0</v>
      </c>
      <c r="O42" s="23"/>
      <c r="P42" s="255">
        <f t="shared" ca="1" si="9"/>
        <v>0</v>
      </c>
      <c r="Q42" s="163">
        <f t="shared" ca="1" si="10"/>
        <v>0</v>
      </c>
      <c r="R42" s="164">
        <f ca="1">NPV(Q41,K42:$K$244) + ($A$13+$A$14+$A$15)/POWER(1+Q41,$A$28-D42+1)</f>
        <v>0</v>
      </c>
      <c r="S42" s="164">
        <f ca="1">NPV(Q42,K42:$K$244) + ($A$13+$A$14+$A$15)/POWER(1+Q42,$A$28-D42+1)</f>
        <v>0</v>
      </c>
      <c r="T42" s="45">
        <f t="shared" ca="1" si="11"/>
        <v>0</v>
      </c>
      <c r="U42" s="45">
        <f t="shared" ca="1" si="17"/>
        <v>0</v>
      </c>
      <c r="V42" s="45">
        <f t="shared" ca="1" si="18"/>
        <v>0</v>
      </c>
      <c r="W42" s="45">
        <f t="shared" ca="1" si="12"/>
        <v>0</v>
      </c>
      <c r="X42" s="25">
        <f t="shared" ca="1" si="1"/>
        <v>0</v>
      </c>
      <c r="Z42" s="28">
        <f t="shared" ca="1" si="19"/>
        <v>0</v>
      </c>
      <c r="AA42" s="233"/>
      <c r="AB42" s="45">
        <f t="shared" ca="1" si="13"/>
        <v>0</v>
      </c>
      <c r="AC42" s="45">
        <f t="shared" ca="1" si="2"/>
        <v>0</v>
      </c>
      <c r="AD42" s="25">
        <f t="shared" ca="1" si="3"/>
        <v>0</v>
      </c>
    </row>
    <row r="43" spans="1:30" x14ac:dyDescent="0.35">
      <c r="D43" s="20">
        <v>39</v>
      </c>
      <c r="E43" s="21">
        <f t="shared" ca="1" si="14"/>
        <v>14245</v>
      </c>
      <c r="F43" s="44">
        <f t="shared" ca="1" si="4"/>
        <v>14609</v>
      </c>
      <c r="G43" s="22" t="s">
        <v>119</v>
      </c>
      <c r="H43" s="44">
        <f t="shared" ca="1" si="15"/>
        <v>14245</v>
      </c>
      <c r="I43" s="45">
        <f t="shared" ca="1" si="5"/>
        <v>0</v>
      </c>
      <c r="J43" s="45">
        <f t="shared" ca="1" si="6"/>
        <v>0</v>
      </c>
      <c r="K43" s="45">
        <f t="shared" ca="1" si="7"/>
        <v>0</v>
      </c>
      <c r="L43" s="45"/>
      <c r="M43" s="45">
        <f t="shared" ca="1" si="16"/>
        <v>0</v>
      </c>
      <c r="N43" s="257">
        <f t="shared" ca="1" si="8"/>
        <v>0</v>
      </c>
      <c r="O43" s="23"/>
      <c r="P43" s="255">
        <f t="shared" ca="1" si="9"/>
        <v>0</v>
      </c>
      <c r="Q43" s="163">
        <f t="shared" ca="1" si="10"/>
        <v>0</v>
      </c>
      <c r="R43" s="164">
        <f ca="1">NPV(Q42,K43:$K$244) + ($A$13+$A$14+$A$15)/POWER(1+Q42,$A$28-D43+1)</f>
        <v>0</v>
      </c>
      <c r="S43" s="164">
        <f ca="1">NPV(Q43,K43:$K$244) + ($A$13+$A$14+$A$15)/POWER(1+Q43,$A$28-D43+1)</f>
        <v>0</v>
      </c>
      <c r="T43" s="45">
        <f t="shared" ca="1" si="11"/>
        <v>0</v>
      </c>
      <c r="U43" s="45">
        <f t="shared" ca="1" si="17"/>
        <v>0</v>
      </c>
      <c r="V43" s="45">
        <f t="shared" ca="1" si="18"/>
        <v>0</v>
      </c>
      <c r="W43" s="45">
        <f t="shared" ca="1" si="12"/>
        <v>0</v>
      </c>
      <c r="X43" s="25">
        <f t="shared" ca="1" si="1"/>
        <v>0</v>
      </c>
      <c r="Z43" s="28">
        <f t="shared" ca="1" si="19"/>
        <v>0</v>
      </c>
      <c r="AA43" s="233"/>
      <c r="AB43" s="45">
        <f t="shared" ca="1" si="13"/>
        <v>0</v>
      </c>
      <c r="AC43" s="45">
        <f t="shared" ca="1" si="2"/>
        <v>0</v>
      </c>
      <c r="AD43" s="25">
        <f t="shared" ca="1" si="3"/>
        <v>0</v>
      </c>
    </row>
    <row r="44" spans="1:30" x14ac:dyDescent="0.35">
      <c r="D44" s="20">
        <v>40</v>
      </c>
      <c r="E44" s="21">
        <f t="shared" ca="1" si="14"/>
        <v>14610</v>
      </c>
      <c r="F44" s="44">
        <f t="shared" ca="1" si="4"/>
        <v>14975</v>
      </c>
      <c r="G44" s="22" t="s">
        <v>119</v>
      </c>
      <c r="H44" s="44">
        <f t="shared" ca="1" si="15"/>
        <v>14610</v>
      </c>
      <c r="I44" s="45">
        <f t="shared" ca="1" si="5"/>
        <v>0</v>
      </c>
      <c r="J44" s="45">
        <f t="shared" ca="1" si="6"/>
        <v>0</v>
      </c>
      <c r="K44" s="45">
        <f t="shared" ca="1" si="7"/>
        <v>0</v>
      </c>
      <c r="L44" s="45"/>
      <c r="M44" s="45">
        <f t="shared" ca="1" si="16"/>
        <v>0</v>
      </c>
      <c r="N44" s="257">
        <f t="shared" ca="1" si="8"/>
        <v>0</v>
      </c>
      <c r="O44" s="23"/>
      <c r="P44" s="255">
        <f t="shared" ca="1" si="9"/>
        <v>0</v>
      </c>
      <c r="Q44" s="163">
        <f t="shared" ca="1" si="10"/>
        <v>0</v>
      </c>
      <c r="R44" s="164">
        <f ca="1">NPV(Q43,K44:$K$244) + ($A$13+$A$14+$A$15)/POWER(1+Q43,$A$28-D44+1)</f>
        <v>0</v>
      </c>
      <c r="S44" s="164">
        <f ca="1">NPV(Q44,K44:$K$244) + ($A$13+$A$14+$A$15)/POWER(1+Q44,$A$28-D44+1)</f>
        <v>0</v>
      </c>
      <c r="T44" s="45">
        <f t="shared" ca="1" si="11"/>
        <v>0</v>
      </c>
      <c r="U44" s="45">
        <f t="shared" ca="1" si="17"/>
        <v>0</v>
      </c>
      <c r="V44" s="45">
        <f t="shared" ca="1" si="18"/>
        <v>0</v>
      </c>
      <c r="W44" s="45">
        <f t="shared" ca="1" si="12"/>
        <v>0</v>
      </c>
      <c r="X44" s="25">
        <f t="shared" ca="1" si="1"/>
        <v>0</v>
      </c>
      <c r="Z44" s="28">
        <f t="shared" ca="1" si="19"/>
        <v>0</v>
      </c>
      <c r="AA44" s="233"/>
      <c r="AB44" s="45">
        <f t="shared" ca="1" si="13"/>
        <v>0</v>
      </c>
      <c r="AC44" s="45">
        <f t="shared" ca="1" si="2"/>
        <v>0</v>
      </c>
      <c r="AD44" s="25">
        <f t="shared" ca="1" si="3"/>
        <v>0</v>
      </c>
    </row>
    <row r="45" spans="1:30" x14ac:dyDescent="0.35">
      <c r="D45" s="20">
        <v>41</v>
      </c>
      <c r="E45" s="21">
        <f t="shared" ca="1" si="14"/>
        <v>14976</v>
      </c>
      <c r="F45" s="44">
        <f t="shared" ca="1" si="4"/>
        <v>15340</v>
      </c>
      <c r="G45" s="22" t="s">
        <v>119</v>
      </c>
      <c r="H45" s="44">
        <f t="shared" ca="1" si="15"/>
        <v>14976</v>
      </c>
      <c r="I45" s="45">
        <f t="shared" ca="1" si="5"/>
        <v>0</v>
      </c>
      <c r="J45" s="45">
        <f t="shared" ca="1" si="6"/>
        <v>0</v>
      </c>
      <c r="K45" s="45">
        <f t="shared" ca="1" si="7"/>
        <v>0</v>
      </c>
      <c r="L45" s="45"/>
      <c r="M45" s="45">
        <f t="shared" ca="1" si="16"/>
        <v>0</v>
      </c>
      <c r="N45" s="257">
        <f t="shared" ca="1" si="8"/>
        <v>0</v>
      </c>
      <c r="O45" s="23"/>
      <c r="P45" s="255">
        <f t="shared" ca="1" si="9"/>
        <v>0</v>
      </c>
      <c r="Q45" s="163">
        <f t="shared" ca="1" si="10"/>
        <v>0</v>
      </c>
      <c r="R45" s="164">
        <f ca="1">NPV(Q44,K45:$K$244) + ($A$13+$A$14+$A$15)/POWER(1+Q44,$A$28-D45+1)</f>
        <v>0</v>
      </c>
      <c r="S45" s="164">
        <f ca="1">NPV(Q45,K45:$K$244) + ($A$13+$A$14+$A$15)/POWER(1+Q45,$A$28-D45+1)</f>
        <v>0</v>
      </c>
      <c r="T45" s="45">
        <f t="shared" ca="1" si="11"/>
        <v>0</v>
      </c>
      <c r="U45" s="45">
        <f t="shared" ca="1" si="17"/>
        <v>0</v>
      </c>
      <c r="V45" s="45">
        <f t="shared" ca="1" si="18"/>
        <v>0</v>
      </c>
      <c r="W45" s="45">
        <f t="shared" ca="1" si="12"/>
        <v>0</v>
      </c>
      <c r="X45" s="25">
        <f t="shared" ca="1" si="1"/>
        <v>0</v>
      </c>
      <c r="Z45" s="28">
        <f t="shared" ca="1" si="19"/>
        <v>0</v>
      </c>
      <c r="AA45" s="233"/>
      <c r="AB45" s="45">
        <f t="shared" ca="1" si="13"/>
        <v>0</v>
      </c>
      <c r="AC45" s="45">
        <f t="shared" ca="1" si="2"/>
        <v>0</v>
      </c>
      <c r="AD45" s="25">
        <f t="shared" ca="1" si="3"/>
        <v>0</v>
      </c>
    </row>
    <row r="46" spans="1:30" x14ac:dyDescent="0.35">
      <c r="A46" s="238"/>
      <c r="B46" s="239" t="s">
        <v>56</v>
      </c>
      <c r="D46" s="20">
        <v>42</v>
      </c>
      <c r="E46" s="21">
        <f t="shared" ca="1" si="14"/>
        <v>15341</v>
      </c>
      <c r="F46" s="44">
        <f t="shared" ca="1" si="4"/>
        <v>15705</v>
      </c>
      <c r="G46" s="22" t="s">
        <v>119</v>
      </c>
      <c r="H46" s="44">
        <f t="shared" ca="1" si="15"/>
        <v>15341</v>
      </c>
      <c r="I46" s="45">
        <f t="shared" ca="1" si="5"/>
        <v>0</v>
      </c>
      <c r="J46" s="45">
        <f t="shared" ca="1" si="6"/>
        <v>0</v>
      </c>
      <c r="K46" s="45">
        <f t="shared" ca="1" si="7"/>
        <v>0</v>
      </c>
      <c r="L46" s="45"/>
      <c r="M46" s="45">
        <f t="shared" ca="1" si="16"/>
        <v>0</v>
      </c>
      <c r="N46" s="257">
        <f t="shared" ca="1" si="8"/>
        <v>0</v>
      </c>
      <c r="O46" s="23"/>
      <c r="P46" s="255">
        <f t="shared" ca="1" si="9"/>
        <v>0</v>
      </c>
      <c r="Q46" s="163">
        <f t="shared" ca="1" si="10"/>
        <v>0</v>
      </c>
      <c r="R46" s="164">
        <f ca="1">NPV(Q45,K46:$K$244) + ($A$13+$A$14+$A$15)/POWER(1+Q45,$A$28-D46+1)</f>
        <v>0</v>
      </c>
      <c r="S46" s="164">
        <f ca="1">NPV(Q46,K46:$K$244) + ($A$13+$A$14+$A$15)/POWER(1+Q46,$A$28-D46+1)</f>
        <v>0</v>
      </c>
      <c r="T46" s="45">
        <f t="shared" ca="1" si="11"/>
        <v>0</v>
      </c>
      <c r="U46" s="45">
        <f t="shared" ca="1" si="17"/>
        <v>0</v>
      </c>
      <c r="V46" s="45">
        <f t="shared" ca="1" si="18"/>
        <v>0</v>
      </c>
      <c r="W46" s="45">
        <f t="shared" ca="1" si="12"/>
        <v>0</v>
      </c>
      <c r="X46" s="25">
        <f t="shared" ca="1" si="1"/>
        <v>0</v>
      </c>
      <c r="Z46" s="28">
        <f t="shared" ca="1" si="19"/>
        <v>0</v>
      </c>
      <c r="AA46" s="233"/>
      <c r="AB46" s="45">
        <f t="shared" ca="1" si="13"/>
        <v>0</v>
      </c>
      <c r="AC46" s="45">
        <f t="shared" ca="1" si="2"/>
        <v>0</v>
      </c>
      <c r="AD46" s="25">
        <f t="shared" ca="1" si="3"/>
        <v>0</v>
      </c>
    </row>
    <row r="47" spans="1:30" x14ac:dyDescent="0.35">
      <c r="A47" s="240">
        <f ca="1">A21</f>
        <v>0</v>
      </c>
      <c r="B47" s="241" t="s">
        <v>57</v>
      </c>
      <c r="D47" s="20">
        <v>43</v>
      </c>
      <c r="E47" s="21">
        <f t="shared" ca="1" si="14"/>
        <v>15706</v>
      </c>
      <c r="F47" s="44">
        <f t="shared" ca="1" si="4"/>
        <v>16070</v>
      </c>
      <c r="G47" s="22" t="s">
        <v>119</v>
      </c>
      <c r="H47" s="44">
        <f t="shared" ca="1" si="15"/>
        <v>15706</v>
      </c>
      <c r="I47" s="45">
        <f t="shared" ca="1" si="5"/>
        <v>0</v>
      </c>
      <c r="J47" s="45">
        <f t="shared" ca="1" si="6"/>
        <v>0</v>
      </c>
      <c r="K47" s="45">
        <f t="shared" ca="1" si="7"/>
        <v>0</v>
      </c>
      <c r="L47" s="45"/>
      <c r="M47" s="45">
        <f t="shared" ca="1" si="16"/>
        <v>0</v>
      </c>
      <c r="N47" s="257">
        <f t="shared" ca="1" si="8"/>
        <v>0</v>
      </c>
      <c r="O47" s="23"/>
      <c r="P47" s="255">
        <f t="shared" ca="1" si="9"/>
        <v>0</v>
      </c>
      <c r="Q47" s="163">
        <f t="shared" ca="1" si="10"/>
        <v>0</v>
      </c>
      <c r="R47" s="164">
        <f ca="1">NPV(Q46,K47:$K$244) + ($A$13+$A$14+$A$15)/POWER(1+Q46,$A$28-D47+1)</f>
        <v>0</v>
      </c>
      <c r="S47" s="164">
        <f ca="1">NPV(Q47,K47:$K$244) + ($A$13+$A$14+$A$15)/POWER(1+Q47,$A$28-D47+1)</f>
        <v>0</v>
      </c>
      <c r="T47" s="45">
        <f t="shared" ca="1" si="11"/>
        <v>0</v>
      </c>
      <c r="U47" s="45">
        <f t="shared" ca="1" si="17"/>
        <v>0</v>
      </c>
      <c r="V47" s="45">
        <f t="shared" ca="1" si="18"/>
        <v>0</v>
      </c>
      <c r="W47" s="45">
        <f t="shared" ca="1" si="12"/>
        <v>0</v>
      </c>
      <c r="X47" s="25">
        <f t="shared" ca="1" si="1"/>
        <v>0</v>
      </c>
      <c r="Z47" s="28">
        <f t="shared" ca="1" si="19"/>
        <v>0</v>
      </c>
      <c r="AA47" s="233"/>
      <c r="AB47" s="45">
        <f t="shared" ca="1" si="13"/>
        <v>0</v>
      </c>
      <c r="AC47" s="45">
        <f t="shared" ca="1" si="2"/>
        <v>0</v>
      </c>
      <c r="AD47" s="25">
        <f t="shared" ca="1" si="3"/>
        <v>0</v>
      </c>
    </row>
    <row r="48" spans="1:30" x14ac:dyDescent="0.35">
      <c r="A48" s="240">
        <f ca="1">SUM(U5:U244)</f>
        <v>0</v>
      </c>
      <c r="B48" s="242" t="s">
        <v>58</v>
      </c>
      <c r="D48" s="20">
        <v>44</v>
      </c>
      <c r="E48" s="21">
        <f t="shared" ca="1" si="14"/>
        <v>16071</v>
      </c>
      <c r="F48" s="44">
        <f t="shared" ca="1" si="4"/>
        <v>16436</v>
      </c>
      <c r="G48" s="22" t="s">
        <v>119</v>
      </c>
      <c r="H48" s="44">
        <f t="shared" ca="1" si="15"/>
        <v>16071</v>
      </c>
      <c r="I48" s="45">
        <f t="shared" ca="1" si="5"/>
        <v>0</v>
      </c>
      <c r="J48" s="45">
        <f t="shared" ca="1" si="6"/>
        <v>0</v>
      </c>
      <c r="K48" s="45">
        <f t="shared" ca="1" si="7"/>
        <v>0</v>
      </c>
      <c r="L48" s="45"/>
      <c r="M48" s="45">
        <f t="shared" ca="1" si="16"/>
        <v>0</v>
      </c>
      <c r="N48" s="257">
        <f t="shared" ca="1" si="8"/>
        <v>0</v>
      </c>
      <c r="O48" s="23"/>
      <c r="P48" s="255">
        <f t="shared" ca="1" si="9"/>
        <v>0</v>
      </c>
      <c r="Q48" s="163">
        <f t="shared" ca="1" si="10"/>
        <v>0</v>
      </c>
      <c r="R48" s="164">
        <f ca="1">NPV(Q47,K48:$K$244) + ($A$13+$A$14+$A$15)/POWER(1+Q47,$A$28-D48+1)</f>
        <v>0</v>
      </c>
      <c r="S48" s="164">
        <f ca="1">NPV(Q48,K48:$K$244) + ($A$13+$A$14+$A$15)/POWER(1+Q48,$A$28-D48+1)</f>
        <v>0</v>
      </c>
      <c r="T48" s="45">
        <f t="shared" ca="1" si="11"/>
        <v>0</v>
      </c>
      <c r="U48" s="45">
        <f t="shared" ca="1" si="17"/>
        <v>0</v>
      </c>
      <c r="V48" s="45">
        <f t="shared" ca="1" si="18"/>
        <v>0</v>
      </c>
      <c r="W48" s="45">
        <f t="shared" ca="1" si="12"/>
        <v>0</v>
      </c>
      <c r="X48" s="25">
        <f t="shared" ca="1" si="1"/>
        <v>0</v>
      </c>
      <c r="Z48" s="28">
        <f t="shared" ca="1" si="19"/>
        <v>0</v>
      </c>
      <c r="AA48" s="233"/>
      <c r="AB48" s="45">
        <f t="shared" ca="1" si="13"/>
        <v>0</v>
      </c>
      <c r="AC48" s="45">
        <f t="shared" ca="1" si="2"/>
        <v>0</v>
      </c>
      <c r="AD48" s="25">
        <f t="shared" ca="1" si="3"/>
        <v>0</v>
      </c>
    </row>
    <row r="49" spans="1:30" x14ac:dyDescent="0.35">
      <c r="A49" s="240">
        <f ca="1">SUM(W5:W244)</f>
        <v>0</v>
      </c>
      <c r="B49" s="241" t="s">
        <v>59</v>
      </c>
      <c r="D49" s="20">
        <v>45</v>
      </c>
      <c r="E49" s="21">
        <f t="shared" ca="1" si="14"/>
        <v>16437</v>
      </c>
      <c r="F49" s="44">
        <f t="shared" ca="1" si="4"/>
        <v>16801</v>
      </c>
      <c r="G49" s="22" t="s">
        <v>119</v>
      </c>
      <c r="H49" s="44">
        <f t="shared" ca="1" si="15"/>
        <v>16437</v>
      </c>
      <c r="I49" s="45">
        <f t="shared" ca="1" si="5"/>
        <v>0</v>
      </c>
      <c r="J49" s="45">
        <f t="shared" ca="1" si="6"/>
        <v>0</v>
      </c>
      <c r="K49" s="45">
        <f t="shared" ca="1" si="7"/>
        <v>0</v>
      </c>
      <c r="L49" s="45"/>
      <c r="M49" s="45">
        <f t="shared" ca="1" si="16"/>
        <v>0</v>
      </c>
      <c r="N49" s="257">
        <f t="shared" ca="1" si="8"/>
        <v>0</v>
      </c>
      <c r="O49" s="23"/>
      <c r="P49" s="255">
        <f t="shared" ca="1" si="9"/>
        <v>0</v>
      </c>
      <c r="Q49" s="163">
        <f t="shared" ca="1" si="10"/>
        <v>0</v>
      </c>
      <c r="R49" s="164">
        <f ca="1">NPV(Q48,K49:$K$244) + ($A$13+$A$14+$A$15)/POWER(1+Q48,$A$28-D49+1)</f>
        <v>0</v>
      </c>
      <c r="S49" s="164">
        <f ca="1">NPV(Q49,K49:$K$244) + ($A$13+$A$14+$A$15)/POWER(1+Q49,$A$28-D49+1)</f>
        <v>0</v>
      </c>
      <c r="T49" s="45">
        <f t="shared" ca="1" si="11"/>
        <v>0</v>
      </c>
      <c r="U49" s="45">
        <f t="shared" ca="1" si="17"/>
        <v>0</v>
      </c>
      <c r="V49" s="45">
        <f t="shared" ca="1" si="18"/>
        <v>0</v>
      </c>
      <c r="W49" s="45">
        <f t="shared" ca="1" si="12"/>
        <v>0</v>
      </c>
      <c r="X49" s="25">
        <f t="shared" ca="1" si="1"/>
        <v>0</v>
      </c>
      <c r="Z49" s="28">
        <f t="shared" ca="1" si="19"/>
        <v>0</v>
      </c>
      <c r="AA49" s="233"/>
      <c r="AB49" s="45">
        <f t="shared" ca="1" si="13"/>
        <v>0</v>
      </c>
      <c r="AC49" s="45">
        <f t="shared" ca="1" si="2"/>
        <v>0</v>
      </c>
      <c r="AD49" s="25">
        <f t="shared" ca="1" si="3"/>
        <v>0</v>
      </c>
    </row>
    <row r="50" spans="1:30" x14ac:dyDescent="0.35">
      <c r="A50" s="240">
        <f ca="1">SUM(V5:V244)</f>
        <v>0</v>
      </c>
      <c r="B50" s="242" t="s">
        <v>60</v>
      </c>
      <c r="D50" s="20">
        <v>46</v>
      </c>
      <c r="E50" s="21">
        <f t="shared" ca="1" si="14"/>
        <v>16802</v>
      </c>
      <c r="F50" s="44">
        <f t="shared" ca="1" si="4"/>
        <v>17166</v>
      </c>
      <c r="G50" s="22" t="s">
        <v>119</v>
      </c>
      <c r="H50" s="44">
        <f t="shared" ca="1" si="15"/>
        <v>16802</v>
      </c>
      <c r="I50" s="45">
        <f t="shared" ca="1" si="5"/>
        <v>0</v>
      </c>
      <c r="J50" s="45">
        <f t="shared" ca="1" si="6"/>
        <v>0</v>
      </c>
      <c r="K50" s="45">
        <f t="shared" ca="1" si="7"/>
        <v>0</v>
      </c>
      <c r="L50" s="45"/>
      <c r="M50" s="45">
        <f t="shared" ca="1" si="16"/>
        <v>0</v>
      </c>
      <c r="N50" s="257">
        <f t="shared" ca="1" si="8"/>
        <v>0</v>
      </c>
      <c r="O50" s="23"/>
      <c r="P50" s="255">
        <f t="shared" ca="1" si="9"/>
        <v>0</v>
      </c>
      <c r="Q50" s="163">
        <f t="shared" ca="1" si="10"/>
        <v>0</v>
      </c>
      <c r="R50" s="164">
        <f ca="1">NPV(Q49,K50:$K$244) + ($A$13+$A$14+$A$15)/POWER(1+Q49,$A$28-D50+1)</f>
        <v>0</v>
      </c>
      <c r="S50" s="164">
        <f ca="1">NPV(Q50,K50:$K$244) + ($A$13+$A$14+$A$15)/POWER(1+Q50,$A$28-D50+1)</f>
        <v>0</v>
      </c>
      <c r="T50" s="45">
        <f t="shared" ca="1" si="11"/>
        <v>0</v>
      </c>
      <c r="U50" s="45">
        <f t="shared" ca="1" si="17"/>
        <v>0</v>
      </c>
      <c r="V50" s="45">
        <f t="shared" ca="1" si="18"/>
        <v>0</v>
      </c>
      <c r="W50" s="45">
        <f t="shared" ca="1" si="12"/>
        <v>0</v>
      </c>
      <c r="X50" s="25">
        <f t="shared" ca="1" si="1"/>
        <v>0</v>
      </c>
      <c r="Z50" s="28">
        <f t="shared" ca="1" si="19"/>
        <v>0</v>
      </c>
      <c r="AA50" s="233"/>
      <c r="AB50" s="45">
        <f t="shared" ca="1" si="13"/>
        <v>0</v>
      </c>
      <c r="AC50" s="45">
        <f t="shared" ca="1" si="2"/>
        <v>0</v>
      </c>
      <c r="AD50" s="25">
        <f t="shared" ca="1" si="3"/>
        <v>0</v>
      </c>
    </row>
    <row r="51" spans="1:30" x14ac:dyDescent="0.35">
      <c r="A51" s="240">
        <f ca="1">-(A13+A14+A15)</f>
        <v>0</v>
      </c>
      <c r="B51" s="243" t="s">
        <v>61</v>
      </c>
      <c r="C51" s="36"/>
      <c r="D51" s="20">
        <v>47</v>
      </c>
      <c r="E51" s="21">
        <f t="shared" ca="1" si="14"/>
        <v>17167</v>
      </c>
      <c r="F51" s="44">
        <f t="shared" ca="1" si="4"/>
        <v>17531</v>
      </c>
      <c r="G51" s="22" t="s">
        <v>119</v>
      </c>
      <c r="H51" s="44">
        <f t="shared" ca="1" si="15"/>
        <v>17167</v>
      </c>
      <c r="I51" s="45">
        <f t="shared" ca="1" si="5"/>
        <v>0</v>
      </c>
      <c r="J51" s="45">
        <f t="shared" ca="1" si="6"/>
        <v>0</v>
      </c>
      <c r="K51" s="45">
        <f t="shared" ca="1" si="7"/>
        <v>0</v>
      </c>
      <c r="L51" s="45"/>
      <c r="M51" s="45">
        <f t="shared" ca="1" si="16"/>
        <v>0</v>
      </c>
      <c r="N51" s="257">
        <f t="shared" ca="1" si="8"/>
        <v>0</v>
      </c>
      <c r="O51" s="23"/>
      <c r="P51" s="255">
        <f t="shared" ca="1" si="9"/>
        <v>0</v>
      </c>
      <c r="Q51" s="163">
        <f t="shared" ca="1" si="10"/>
        <v>0</v>
      </c>
      <c r="R51" s="164">
        <f ca="1">NPV(Q50,K51:$K$244) + ($A$13+$A$14+$A$15)/POWER(1+Q50,$A$28-D51+1)</f>
        <v>0</v>
      </c>
      <c r="S51" s="164">
        <f ca="1">NPV(Q51,K51:$K$244) + ($A$13+$A$14+$A$15)/POWER(1+Q51,$A$28-D51+1)</f>
        <v>0</v>
      </c>
      <c r="T51" s="45">
        <f t="shared" ca="1" si="11"/>
        <v>0</v>
      </c>
      <c r="U51" s="45">
        <f t="shared" ca="1" si="17"/>
        <v>0</v>
      </c>
      <c r="V51" s="45">
        <f t="shared" ca="1" si="18"/>
        <v>0</v>
      </c>
      <c r="W51" s="45">
        <f t="shared" ca="1" si="12"/>
        <v>0</v>
      </c>
      <c r="X51" s="25">
        <f t="shared" ca="1" si="1"/>
        <v>0</v>
      </c>
      <c r="Z51" s="28">
        <f t="shared" ca="1" si="19"/>
        <v>0</v>
      </c>
      <c r="AA51" s="233"/>
      <c r="AB51" s="45">
        <f t="shared" ca="1" si="13"/>
        <v>0</v>
      </c>
      <c r="AC51" s="45">
        <f t="shared" ca="1" si="2"/>
        <v>0</v>
      </c>
      <c r="AD51" s="25">
        <f t="shared" ca="1" si="3"/>
        <v>0</v>
      </c>
    </row>
    <row r="52" spans="1:30" x14ac:dyDescent="0.35">
      <c r="A52" s="244">
        <f ca="1">SUM(A47:A51)</f>
        <v>0</v>
      </c>
      <c r="B52" s="245" t="s">
        <v>254</v>
      </c>
      <c r="C52" s="38"/>
      <c r="D52" s="20">
        <v>48</v>
      </c>
      <c r="E52" s="21">
        <f t="shared" ca="1" si="14"/>
        <v>17532</v>
      </c>
      <c r="F52" s="44">
        <f t="shared" ca="1" si="4"/>
        <v>17897</v>
      </c>
      <c r="G52" s="22" t="s">
        <v>119</v>
      </c>
      <c r="H52" s="44">
        <f t="shared" ca="1" si="15"/>
        <v>17532</v>
      </c>
      <c r="I52" s="45">
        <f t="shared" ca="1" si="5"/>
        <v>0</v>
      </c>
      <c r="J52" s="45">
        <f t="shared" ca="1" si="6"/>
        <v>0</v>
      </c>
      <c r="K52" s="45">
        <f t="shared" ca="1" si="7"/>
        <v>0</v>
      </c>
      <c r="L52" s="45"/>
      <c r="M52" s="45">
        <f t="shared" ca="1" si="16"/>
        <v>0</v>
      </c>
      <c r="N52" s="257">
        <f t="shared" ca="1" si="8"/>
        <v>0</v>
      </c>
      <c r="O52" s="23"/>
      <c r="P52" s="255">
        <f t="shared" ca="1" si="9"/>
        <v>0</v>
      </c>
      <c r="Q52" s="163">
        <f t="shared" ca="1" si="10"/>
        <v>0</v>
      </c>
      <c r="R52" s="164">
        <f ca="1">NPV(Q51,K52:$K$244) + ($A$13+$A$14+$A$15)/POWER(1+Q51,$A$28-D52+1)</f>
        <v>0</v>
      </c>
      <c r="S52" s="164">
        <f ca="1">NPV(Q52,K52:$K$244) + ($A$13+$A$14+$A$15)/POWER(1+Q52,$A$28-D52+1)</f>
        <v>0</v>
      </c>
      <c r="T52" s="45">
        <f t="shared" ca="1" si="11"/>
        <v>0</v>
      </c>
      <c r="U52" s="45">
        <f t="shared" ca="1" si="17"/>
        <v>0</v>
      </c>
      <c r="V52" s="45">
        <f t="shared" ca="1" si="18"/>
        <v>0</v>
      </c>
      <c r="W52" s="45">
        <f t="shared" ca="1" si="12"/>
        <v>0</v>
      </c>
      <c r="X52" s="25">
        <f t="shared" ca="1" si="1"/>
        <v>0</v>
      </c>
      <c r="Z52" s="28">
        <f t="shared" ca="1" si="19"/>
        <v>0</v>
      </c>
      <c r="AA52" s="233"/>
      <c r="AB52" s="45">
        <f t="shared" ca="1" si="13"/>
        <v>0</v>
      </c>
      <c r="AC52" s="45">
        <f t="shared" ca="1" si="2"/>
        <v>0</v>
      </c>
      <c r="AD52" s="25">
        <f t="shared" ca="1" si="3"/>
        <v>0</v>
      </c>
    </row>
    <row r="53" spans="1:30" x14ac:dyDescent="0.35">
      <c r="A53" s="37"/>
      <c r="B53" s="37"/>
      <c r="C53" s="39"/>
      <c r="D53" s="20">
        <v>49</v>
      </c>
      <c r="E53" s="21">
        <f t="shared" ca="1" si="14"/>
        <v>17898</v>
      </c>
      <c r="F53" s="44">
        <f t="shared" ca="1" si="4"/>
        <v>18262</v>
      </c>
      <c r="G53" s="22" t="s">
        <v>119</v>
      </c>
      <c r="H53" s="44">
        <f t="shared" ca="1" si="15"/>
        <v>17898</v>
      </c>
      <c r="I53" s="45">
        <f t="shared" ca="1" si="5"/>
        <v>0</v>
      </c>
      <c r="J53" s="45">
        <f t="shared" ca="1" si="6"/>
        <v>0</v>
      </c>
      <c r="K53" s="45">
        <f t="shared" ca="1" si="7"/>
        <v>0</v>
      </c>
      <c r="L53" s="45"/>
      <c r="M53" s="45">
        <f t="shared" ca="1" si="16"/>
        <v>0</v>
      </c>
      <c r="N53" s="257">
        <f t="shared" ca="1" si="8"/>
        <v>0</v>
      </c>
      <c r="O53" s="23"/>
      <c r="P53" s="255">
        <f t="shared" ca="1" si="9"/>
        <v>0</v>
      </c>
      <c r="Q53" s="163">
        <f t="shared" ca="1" si="10"/>
        <v>0</v>
      </c>
      <c r="R53" s="164">
        <f ca="1">NPV(Q52,K53:$K$244) + ($A$13+$A$14+$A$15)/POWER(1+Q52,$A$28-D53+1)</f>
        <v>0</v>
      </c>
      <c r="S53" s="164">
        <f ca="1">NPV(Q53,K53:$K$244) + ($A$13+$A$14+$A$15)/POWER(1+Q53,$A$28-D53+1)</f>
        <v>0</v>
      </c>
      <c r="T53" s="45">
        <f t="shared" ca="1" si="11"/>
        <v>0</v>
      </c>
      <c r="U53" s="45">
        <f t="shared" ca="1" si="17"/>
        <v>0</v>
      </c>
      <c r="V53" s="45">
        <f t="shared" ca="1" si="18"/>
        <v>0</v>
      </c>
      <c r="W53" s="45">
        <f t="shared" ca="1" si="12"/>
        <v>0</v>
      </c>
      <c r="X53" s="25">
        <f t="shared" ca="1" si="1"/>
        <v>0</v>
      </c>
      <c r="Z53" s="28">
        <f t="shared" ca="1" si="19"/>
        <v>0</v>
      </c>
      <c r="AA53" s="233"/>
      <c r="AB53" s="45">
        <f t="shared" ca="1" si="13"/>
        <v>0</v>
      </c>
      <c r="AC53" s="45">
        <f t="shared" ca="1" si="2"/>
        <v>0</v>
      </c>
      <c r="AD53" s="25">
        <f t="shared" ca="1" si="3"/>
        <v>0</v>
      </c>
    </row>
    <row r="54" spans="1:30" x14ac:dyDescent="0.35">
      <c r="A54" s="238"/>
      <c r="B54" s="239" t="s">
        <v>62</v>
      </c>
      <c r="C54" s="38"/>
      <c r="D54" s="20">
        <v>50</v>
      </c>
      <c r="E54" s="21">
        <f t="shared" ca="1" si="14"/>
        <v>18263</v>
      </c>
      <c r="F54" s="44">
        <f t="shared" ca="1" si="4"/>
        <v>18627</v>
      </c>
      <c r="G54" s="22" t="s">
        <v>119</v>
      </c>
      <c r="H54" s="44">
        <f t="shared" ca="1" si="15"/>
        <v>18263</v>
      </c>
      <c r="I54" s="45">
        <f t="shared" ca="1" si="5"/>
        <v>0</v>
      </c>
      <c r="J54" s="45">
        <f t="shared" ca="1" si="6"/>
        <v>0</v>
      </c>
      <c r="K54" s="45">
        <f t="shared" ca="1" si="7"/>
        <v>0</v>
      </c>
      <c r="L54" s="45"/>
      <c r="M54" s="45">
        <f t="shared" ca="1" si="16"/>
        <v>0</v>
      </c>
      <c r="N54" s="257">
        <f t="shared" ca="1" si="8"/>
        <v>0</v>
      </c>
      <c r="O54" s="23"/>
      <c r="P54" s="255">
        <f t="shared" ca="1" si="9"/>
        <v>0</v>
      </c>
      <c r="Q54" s="163">
        <f t="shared" ca="1" si="10"/>
        <v>0</v>
      </c>
      <c r="R54" s="164">
        <f ca="1">NPV(Q53,K54:$K$244) + ($A$13+$A$14+$A$15)/POWER(1+Q53,$A$28-D54+1)</f>
        <v>0</v>
      </c>
      <c r="S54" s="164">
        <f ca="1">NPV(Q54,K54:$K$244) + ($A$13+$A$14+$A$15)/POWER(1+Q54,$A$28-D54+1)</f>
        <v>0</v>
      </c>
      <c r="T54" s="45">
        <f t="shared" ca="1" si="11"/>
        <v>0</v>
      </c>
      <c r="U54" s="45">
        <f t="shared" ca="1" si="17"/>
        <v>0</v>
      </c>
      <c r="V54" s="45">
        <f t="shared" ca="1" si="18"/>
        <v>0</v>
      </c>
      <c r="W54" s="45">
        <f t="shared" ca="1" si="12"/>
        <v>0</v>
      </c>
      <c r="X54" s="25">
        <f t="shared" ca="1" si="1"/>
        <v>0</v>
      </c>
      <c r="Z54" s="28">
        <f t="shared" ca="1" si="19"/>
        <v>0</v>
      </c>
      <c r="AA54" s="233"/>
      <c r="AB54" s="45">
        <f t="shared" ca="1" si="13"/>
        <v>0</v>
      </c>
      <c r="AC54" s="45">
        <f t="shared" ca="1" si="2"/>
        <v>0</v>
      </c>
      <c r="AD54" s="25">
        <f t="shared" ca="1" si="3"/>
        <v>0</v>
      </c>
    </row>
    <row r="55" spans="1:30" x14ac:dyDescent="0.35">
      <c r="A55" s="240">
        <f ca="1">A36</f>
        <v>0</v>
      </c>
      <c r="B55" s="241" t="s">
        <v>57</v>
      </c>
      <c r="C55" s="39"/>
      <c r="D55" s="20">
        <v>51</v>
      </c>
      <c r="E55" s="21">
        <f t="shared" ca="1" si="14"/>
        <v>18628</v>
      </c>
      <c r="F55" s="44">
        <f t="shared" ca="1" si="4"/>
        <v>18992</v>
      </c>
      <c r="G55" s="22" t="s">
        <v>119</v>
      </c>
      <c r="H55" s="44">
        <f t="shared" ca="1" si="15"/>
        <v>18628</v>
      </c>
      <c r="I55" s="45">
        <f t="shared" ca="1" si="5"/>
        <v>0</v>
      </c>
      <c r="J55" s="45">
        <f t="shared" ca="1" si="6"/>
        <v>0</v>
      </c>
      <c r="K55" s="45">
        <f t="shared" ca="1" si="7"/>
        <v>0</v>
      </c>
      <c r="L55" s="45"/>
      <c r="M55" s="45">
        <f t="shared" ca="1" si="16"/>
        <v>0</v>
      </c>
      <c r="N55" s="257">
        <f t="shared" ca="1" si="8"/>
        <v>0</v>
      </c>
      <c r="O55" s="23"/>
      <c r="P55" s="255">
        <f t="shared" ca="1" si="9"/>
        <v>0</v>
      </c>
      <c r="Q55" s="163">
        <f t="shared" ca="1" si="10"/>
        <v>0</v>
      </c>
      <c r="R55" s="164">
        <f ca="1">NPV(Q54,K55:$K$244) + ($A$13+$A$14+$A$15)/POWER(1+Q54,$A$28-D55+1)</f>
        <v>0</v>
      </c>
      <c r="S55" s="164">
        <f ca="1">NPV(Q55,K55:$K$244) + ($A$13+$A$14+$A$15)/POWER(1+Q55,$A$28-D55+1)</f>
        <v>0</v>
      </c>
      <c r="T55" s="45">
        <f t="shared" ca="1" si="11"/>
        <v>0</v>
      </c>
      <c r="U55" s="45">
        <f t="shared" ca="1" si="17"/>
        <v>0</v>
      </c>
      <c r="V55" s="45">
        <f t="shared" ca="1" si="18"/>
        <v>0</v>
      </c>
      <c r="W55" s="45">
        <f t="shared" ca="1" si="12"/>
        <v>0</v>
      </c>
      <c r="X55" s="25">
        <f t="shared" ca="1" si="1"/>
        <v>0</v>
      </c>
      <c r="Z55" s="28">
        <f t="shared" ca="1" si="19"/>
        <v>0</v>
      </c>
      <c r="AA55" s="233"/>
      <c r="AB55" s="45">
        <f t="shared" ca="1" si="13"/>
        <v>0</v>
      </c>
      <c r="AC55" s="45">
        <f t="shared" ca="1" si="2"/>
        <v>0</v>
      </c>
      <c r="AD55" s="25">
        <f t="shared" ca="1" si="3"/>
        <v>0</v>
      </c>
    </row>
    <row r="56" spans="1:30" x14ac:dyDescent="0.35">
      <c r="A56" s="240">
        <f>-SUM(AA5:AA244)</f>
        <v>0</v>
      </c>
      <c r="B56" s="241" t="s">
        <v>63</v>
      </c>
      <c r="D56" s="20">
        <v>52</v>
      </c>
      <c r="E56" s="21">
        <f t="shared" ca="1" si="14"/>
        <v>18993</v>
      </c>
      <c r="F56" s="44">
        <f t="shared" ca="1" si="4"/>
        <v>19358</v>
      </c>
      <c r="G56" s="22" t="s">
        <v>119</v>
      </c>
      <c r="H56" s="44">
        <f t="shared" ca="1" si="15"/>
        <v>18993</v>
      </c>
      <c r="I56" s="45">
        <f t="shared" ca="1" si="5"/>
        <v>0</v>
      </c>
      <c r="J56" s="45">
        <f t="shared" ca="1" si="6"/>
        <v>0</v>
      </c>
      <c r="K56" s="45">
        <f t="shared" ca="1" si="7"/>
        <v>0</v>
      </c>
      <c r="L56" s="45"/>
      <c r="M56" s="45">
        <f t="shared" ca="1" si="16"/>
        <v>0</v>
      </c>
      <c r="N56" s="257">
        <f t="shared" ca="1" si="8"/>
        <v>0</v>
      </c>
      <c r="O56" s="23"/>
      <c r="P56" s="255">
        <f t="shared" ca="1" si="9"/>
        <v>0</v>
      </c>
      <c r="Q56" s="163">
        <f t="shared" ca="1" si="10"/>
        <v>0</v>
      </c>
      <c r="R56" s="164">
        <f ca="1">NPV(Q55,K56:$K$244) + ($A$13+$A$14+$A$15)/POWER(1+Q55,$A$28-D56+1)</f>
        <v>0</v>
      </c>
      <c r="S56" s="164">
        <f ca="1">NPV(Q56,K56:$K$244) + ($A$13+$A$14+$A$15)/POWER(1+Q56,$A$28-D56+1)</f>
        <v>0</v>
      </c>
      <c r="T56" s="45">
        <f t="shared" ca="1" si="11"/>
        <v>0</v>
      </c>
      <c r="U56" s="45">
        <f t="shared" ca="1" si="17"/>
        <v>0</v>
      </c>
      <c r="V56" s="45">
        <f t="shared" ca="1" si="18"/>
        <v>0</v>
      </c>
      <c r="W56" s="45">
        <f t="shared" ca="1" si="12"/>
        <v>0</v>
      </c>
      <c r="X56" s="25">
        <f t="shared" ca="1" si="1"/>
        <v>0</v>
      </c>
      <c r="Z56" s="28">
        <f t="shared" ca="1" si="19"/>
        <v>0</v>
      </c>
      <c r="AA56" s="233"/>
      <c r="AB56" s="45">
        <f t="shared" ca="1" si="13"/>
        <v>0</v>
      </c>
      <c r="AC56" s="45">
        <f t="shared" ca="1" si="2"/>
        <v>0</v>
      </c>
      <c r="AD56" s="25">
        <f t="shared" ca="1" si="3"/>
        <v>0</v>
      </c>
    </row>
    <row r="57" spans="1:30" x14ac:dyDescent="0.35">
      <c r="A57" s="240">
        <f ca="1">-SUM(AB5:AB244)</f>
        <v>0</v>
      </c>
      <c r="B57" s="241" t="s">
        <v>64</v>
      </c>
      <c r="C57" s="29"/>
      <c r="D57" s="20">
        <v>53</v>
      </c>
      <c r="E57" s="21">
        <f t="shared" ca="1" si="14"/>
        <v>19359</v>
      </c>
      <c r="F57" s="44">
        <f t="shared" ca="1" si="4"/>
        <v>19723</v>
      </c>
      <c r="G57" s="22" t="s">
        <v>119</v>
      </c>
      <c r="H57" s="44">
        <f t="shared" ca="1" si="15"/>
        <v>19359</v>
      </c>
      <c r="I57" s="45">
        <f t="shared" ca="1" si="5"/>
        <v>0</v>
      </c>
      <c r="J57" s="45">
        <f t="shared" ca="1" si="6"/>
        <v>0</v>
      </c>
      <c r="K57" s="45">
        <f t="shared" ca="1" si="7"/>
        <v>0</v>
      </c>
      <c r="L57" s="45"/>
      <c r="M57" s="45">
        <f t="shared" ca="1" si="16"/>
        <v>0</v>
      </c>
      <c r="N57" s="257">
        <f t="shared" ca="1" si="8"/>
        <v>0</v>
      </c>
      <c r="O57" s="23"/>
      <c r="P57" s="255">
        <f t="shared" ca="1" si="9"/>
        <v>0</v>
      </c>
      <c r="Q57" s="163">
        <f t="shared" ca="1" si="10"/>
        <v>0</v>
      </c>
      <c r="R57" s="164">
        <f ca="1">NPV(Q56,K57:$K$244) + ($A$13+$A$14+$A$15)/POWER(1+Q56,$A$28-D57+1)</f>
        <v>0</v>
      </c>
      <c r="S57" s="164">
        <f ca="1">NPV(Q57,K57:$K$244) + ($A$13+$A$14+$A$15)/POWER(1+Q57,$A$28-D57+1)</f>
        <v>0</v>
      </c>
      <c r="T57" s="45">
        <f t="shared" ca="1" si="11"/>
        <v>0</v>
      </c>
      <c r="U57" s="45">
        <f t="shared" ca="1" si="17"/>
        <v>0</v>
      </c>
      <c r="V57" s="45">
        <f t="shared" ca="1" si="18"/>
        <v>0</v>
      </c>
      <c r="W57" s="45">
        <f t="shared" ca="1" si="12"/>
        <v>0</v>
      </c>
      <c r="X57" s="25">
        <f t="shared" ca="1" si="1"/>
        <v>0</v>
      </c>
      <c r="Z57" s="28">
        <f t="shared" ca="1" si="19"/>
        <v>0</v>
      </c>
      <c r="AA57" s="233"/>
      <c r="AB57" s="45">
        <f t="shared" ca="1" si="13"/>
        <v>0</v>
      </c>
      <c r="AC57" s="45">
        <f t="shared" ca="1" si="2"/>
        <v>0</v>
      </c>
      <c r="AD57" s="25">
        <f t="shared" ca="1" si="3"/>
        <v>0</v>
      </c>
    </row>
    <row r="58" spans="1:30" x14ac:dyDescent="0.35">
      <c r="A58" s="240">
        <f ca="1">SUM(AC5:AC244)</f>
        <v>0</v>
      </c>
      <c r="B58" s="241" t="s">
        <v>65</v>
      </c>
      <c r="D58" s="20">
        <v>54</v>
      </c>
      <c r="E58" s="21">
        <f t="shared" ca="1" si="14"/>
        <v>19724</v>
      </c>
      <c r="F58" s="44">
        <f t="shared" ca="1" si="4"/>
        <v>20088</v>
      </c>
      <c r="G58" s="22" t="s">
        <v>119</v>
      </c>
      <c r="H58" s="44">
        <f t="shared" ca="1" si="15"/>
        <v>19724</v>
      </c>
      <c r="I58" s="45">
        <f t="shared" ca="1" si="5"/>
        <v>0</v>
      </c>
      <c r="J58" s="45">
        <f t="shared" ca="1" si="6"/>
        <v>0</v>
      </c>
      <c r="K58" s="45">
        <f t="shared" ca="1" si="7"/>
        <v>0</v>
      </c>
      <c r="L58" s="45"/>
      <c r="M58" s="45">
        <f t="shared" ca="1" si="16"/>
        <v>0</v>
      </c>
      <c r="N58" s="257">
        <f t="shared" ca="1" si="8"/>
        <v>0</v>
      </c>
      <c r="O58" s="23"/>
      <c r="P58" s="255">
        <f t="shared" ca="1" si="9"/>
        <v>0</v>
      </c>
      <c r="Q58" s="163">
        <f t="shared" ca="1" si="10"/>
        <v>0</v>
      </c>
      <c r="R58" s="164">
        <f ca="1">NPV(Q57,K58:$K$244) + ($A$13+$A$14+$A$15)/POWER(1+Q57,$A$28-D58+1)</f>
        <v>0</v>
      </c>
      <c r="S58" s="164">
        <f ca="1">NPV(Q58,K58:$K$244) + ($A$13+$A$14+$A$15)/POWER(1+Q58,$A$28-D58+1)</f>
        <v>0</v>
      </c>
      <c r="T58" s="45">
        <f t="shared" ca="1" si="11"/>
        <v>0</v>
      </c>
      <c r="U58" s="45">
        <f t="shared" ca="1" si="17"/>
        <v>0</v>
      </c>
      <c r="V58" s="45">
        <f t="shared" ca="1" si="18"/>
        <v>0</v>
      </c>
      <c r="W58" s="45">
        <f t="shared" ca="1" si="12"/>
        <v>0</v>
      </c>
      <c r="X58" s="25">
        <f t="shared" ca="1" si="1"/>
        <v>0</v>
      </c>
      <c r="Z58" s="28">
        <f t="shared" ca="1" si="19"/>
        <v>0</v>
      </c>
      <c r="AA58" s="233"/>
      <c r="AB58" s="45">
        <f t="shared" ca="1" si="13"/>
        <v>0</v>
      </c>
      <c r="AC58" s="45">
        <f t="shared" ca="1" si="2"/>
        <v>0</v>
      </c>
      <c r="AD58" s="25">
        <f t="shared" ca="1" si="3"/>
        <v>0</v>
      </c>
    </row>
    <row r="59" spans="1:30" x14ac:dyDescent="0.35">
      <c r="A59" s="244">
        <f ca="1">SUM(A55:A58)</f>
        <v>0</v>
      </c>
      <c r="B59" s="245" t="s">
        <v>254</v>
      </c>
      <c r="C59" s="36"/>
      <c r="D59" s="20">
        <v>55</v>
      </c>
      <c r="E59" s="21">
        <f t="shared" ca="1" si="14"/>
        <v>20089</v>
      </c>
      <c r="F59" s="44">
        <f t="shared" ca="1" si="4"/>
        <v>20453</v>
      </c>
      <c r="G59" s="22" t="s">
        <v>119</v>
      </c>
      <c r="H59" s="44">
        <f t="shared" ca="1" si="15"/>
        <v>20089</v>
      </c>
      <c r="I59" s="45">
        <f t="shared" ca="1" si="5"/>
        <v>0</v>
      </c>
      <c r="J59" s="45">
        <f t="shared" ca="1" si="6"/>
        <v>0</v>
      </c>
      <c r="K59" s="45">
        <f t="shared" ca="1" si="7"/>
        <v>0</v>
      </c>
      <c r="L59" s="45"/>
      <c r="M59" s="45">
        <f t="shared" ca="1" si="16"/>
        <v>0</v>
      </c>
      <c r="N59" s="257">
        <f t="shared" ca="1" si="8"/>
        <v>0</v>
      </c>
      <c r="O59" s="23"/>
      <c r="P59" s="255">
        <f t="shared" ca="1" si="9"/>
        <v>0</v>
      </c>
      <c r="Q59" s="163">
        <f t="shared" ca="1" si="10"/>
        <v>0</v>
      </c>
      <c r="R59" s="164">
        <f ca="1">NPV(Q58,K59:$K$244) + ($A$13+$A$14+$A$15)/POWER(1+Q58,$A$28-D59+1)</f>
        <v>0</v>
      </c>
      <c r="S59" s="164">
        <f ca="1">NPV(Q59,K59:$K$244) + ($A$13+$A$14+$A$15)/POWER(1+Q59,$A$28-D59+1)</f>
        <v>0</v>
      </c>
      <c r="T59" s="45">
        <f t="shared" ca="1" si="11"/>
        <v>0</v>
      </c>
      <c r="U59" s="45">
        <f t="shared" ca="1" si="17"/>
        <v>0</v>
      </c>
      <c r="V59" s="45">
        <f t="shared" ca="1" si="18"/>
        <v>0</v>
      </c>
      <c r="W59" s="45">
        <f t="shared" ca="1" si="12"/>
        <v>0</v>
      </c>
      <c r="X59" s="25">
        <f t="shared" ca="1" si="1"/>
        <v>0</v>
      </c>
      <c r="Z59" s="28">
        <f t="shared" ca="1" si="19"/>
        <v>0</v>
      </c>
      <c r="AA59" s="233"/>
      <c r="AB59" s="45">
        <f t="shared" ca="1" si="13"/>
        <v>0</v>
      </c>
      <c r="AC59" s="45">
        <f t="shared" ca="1" si="2"/>
        <v>0</v>
      </c>
      <c r="AD59" s="25">
        <f t="shared" ca="1" si="3"/>
        <v>0</v>
      </c>
    </row>
    <row r="60" spans="1:30" x14ac:dyDescent="0.35">
      <c r="C60" s="38"/>
      <c r="D60" s="20">
        <v>56</v>
      </c>
      <c r="E60" s="21">
        <f t="shared" ca="1" si="14"/>
        <v>20454</v>
      </c>
      <c r="F60" s="44">
        <f t="shared" ca="1" si="4"/>
        <v>20819</v>
      </c>
      <c r="G60" s="22" t="s">
        <v>119</v>
      </c>
      <c r="H60" s="44">
        <f t="shared" ca="1" si="15"/>
        <v>20454</v>
      </c>
      <c r="I60" s="45">
        <f t="shared" ca="1" si="5"/>
        <v>0</v>
      </c>
      <c r="J60" s="45">
        <f t="shared" ca="1" si="6"/>
        <v>0</v>
      </c>
      <c r="K60" s="45">
        <f t="shared" ca="1" si="7"/>
        <v>0</v>
      </c>
      <c r="L60" s="45"/>
      <c r="M60" s="45">
        <f t="shared" ca="1" si="16"/>
        <v>0</v>
      </c>
      <c r="N60" s="257">
        <f t="shared" ca="1" si="8"/>
        <v>0</v>
      </c>
      <c r="O60" s="23"/>
      <c r="P60" s="255">
        <f t="shared" ca="1" si="9"/>
        <v>0</v>
      </c>
      <c r="Q60" s="163">
        <f t="shared" ca="1" si="10"/>
        <v>0</v>
      </c>
      <c r="R60" s="164">
        <f ca="1">NPV(Q59,K60:$K$244) + ($A$13+$A$14+$A$15)/POWER(1+Q59,$A$28-D60+1)</f>
        <v>0</v>
      </c>
      <c r="S60" s="164">
        <f ca="1">NPV(Q60,K60:$K$244) + ($A$13+$A$14+$A$15)/POWER(1+Q60,$A$28-D60+1)</f>
        <v>0</v>
      </c>
      <c r="T60" s="45">
        <f t="shared" ca="1" si="11"/>
        <v>0</v>
      </c>
      <c r="U60" s="45">
        <f t="shared" ca="1" si="17"/>
        <v>0</v>
      </c>
      <c r="V60" s="45">
        <f t="shared" ca="1" si="18"/>
        <v>0</v>
      </c>
      <c r="W60" s="45">
        <f t="shared" ca="1" si="12"/>
        <v>0</v>
      </c>
      <c r="X60" s="25">
        <f t="shared" ca="1" si="1"/>
        <v>0</v>
      </c>
      <c r="Z60" s="28">
        <f t="shared" ca="1" si="19"/>
        <v>0</v>
      </c>
      <c r="AA60" s="233"/>
      <c r="AB60" s="45">
        <f t="shared" ca="1" si="13"/>
        <v>0</v>
      </c>
      <c r="AC60" s="45">
        <f t="shared" ca="1" si="2"/>
        <v>0</v>
      </c>
      <c r="AD60" s="25">
        <f t="shared" ca="1" si="3"/>
        <v>0</v>
      </c>
    </row>
    <row r="61" spans="1:30" x14ac:dyDescent="0.35">
      <c r="C61" s="38"/>
      <c r="D61" s="20">
        <v>57</v>
      </c>
      <c r="E61" s="21">
        <f t="shared" ca="1" si="14"/>
        <v>20820</v>
      </c>
      <c r="F61" s="44">
        <f t="shared" ca="1" si="4"/>
        <v>21184</v>
      </c>
      <c r="G61" s="22" t="s">
        <v>119</v>
      </c>
      <c r="H61" s="44">
        <f t="shared" ca="1" si="15"/>
        <v>20820</v>
      </c>
      <c r="I61" s="45">
        <f t="shared" ca="1" si="5"/>
        <v>0</v>
      </c>
      <c r="J61" s="45">
        <f t="shared" ca="1" si="6"/>
        <v>0</v>
      </c>
      <c r="K61" s="45">
        <f t="shared" ca="1" si="7"/>
        <v>0</v>
      </c>
      <c r="L61" s="45"/>
      <c r="M61" s="45">
        <f t="shared" ca="1" si="16"/>
        <v>0</v>
      </c>
      <c r="N61" s="257">
        <f t="shared" ca="1" si="8"/>
        <v>0</v>
      </c>
      <c r="O61" s="23"/>
      <c r="P61" s="255">
        <f t="shared" ca="1" si="9"/>
        <v>0</v>
      </c>
      <c r="Q61" s="163">
        <f t="shared" ca="1" si="10"/>
        <v>0</v>
      </c>
      <c r="R61" s="164">
        <f ca="1">NPV(Q60,K61:$K$244) + ($A$13+$A$14+$A$15)/POWER(1+Q60,$A$28-D61+1)</f>
        <v>0</v>
      </c>
      <c r="S61" s="164">
        <f ca="1">NPV(Q61,K61:$K$244) + ($A$13+$A$14+$A$15)/POWER(1+Q61,$A$28-D61+1)</f>
        <v>0</v>
      </c>
      <c r="T61" s="45">
        <f t="shared" ca="1" si="11"/>
        <v>0</v>
      </c>
      <c r="U61" s="45">
        <f t="shared" ca="1" si="17"/>
        <v>0</v>
      </c>
      <c r="V61" s="45">
        <f t="shared" ca="1" si="18"/>
        <v>0</v>
      </c>
      <c r="W61" s="45">
        <f t="shared" ca="1" si="12"/>
        <v>0</v>
      </c>
      <c r="X61" s="25">
        <f t="shared" ca="1" si="1"/>
        <v>0</v>
      </c>
      <c r="Z61" s="28">
        <f t="shared" ca="1" si="19"/>
        <v>0</v>
      </c>
      <c r="AA61" s="233"/>
      <c r="AB61" s="45">
        <f t="shared" ca="1" si="13"/>
        <v>0</v>
      </c>
      <c r="AC61" s="45">
        <f t="shared" ca="1" si="2"/>
        <v>0</v>
      </c>
      <c r="AD61" s="25">
        <f t="shared" ca="1" si="3"/>
        <v>0</v>
      </c>
    </row>
    <row r="62" spans="1:30" x14ac:dyDescent="0.35">
      <c r="C62" s="38"/>
      <c r="D62" s="20">
        <v>58</v>
      </c>
      <c r="E62" s="21">
        <f t="shared" ca="1" si="14"/>
        <v>21185</v>
      </c>
      <c r="F62" s="44">
        <f t="shared" ca="1" si="4"/>
        <v>21549</v>
      </c>
      <c r="G62" s="22" t="s">
        <v>119</v>
      </c>
      <c r="H62" s="44">
        <f t="shared" ca="1" si="15"/>
        <v>21185</v>
      </c>
      <c r="I62" s="45">
        <f t="shared" ca="1" si="5"/>
        <v>0</v>
      </c>
      <c r="J62" s="45">
        <f t="shared" ca="1" si="6"/>
        <v>0</v>
      </c>
      <c r="K62" s="45">
        <f t="shared" ca="1" si="7"/>
        <v>0</v>
      </c>
      <c r="L62" s="45"/>
      <c r="M62" s="45">
        <f t="shared" ca="1" si="16"/>
        <v>0</v>
      </c>
      <c r="N62" s="257">
        <f t="shared" ca="1" si="8"/>
        <v>0</v>
      </c>
      <c r="O62" s="23"/>
      <c r="P62" s="255">
        <f t="shared" ca="1" si="9"/>
        <v>0</v>
      </c>
      <c r="Q62" s="163">
        <f t="shared" ca="1" si="10"/>
        <v>0</v>
      </c>
      <c r="R62" s="164">
        <f ca="1">NPV(Q61,K62:$K$244) + ($A$13+$A$14+$A$15)/POWER(1+Q61,$A$28-D62+1)</f>
        <v>0</v>
      </c>
      <c r="S62" s="164">
        <f ca="1">NPV(Q62,K62:$K$244) + ($A$13+$A$14+$A$15)/POWER(1+Q62,$A$28-D62+1)</f>
        <v>0</v>
      </c>
      <c r="T62" s="45">
        <f t="shared" ca="1" si="11"/>
        <v>0</v>
      </c>
      <c r="U62" s="45">
        <f t="shared" ca="1" si="17"/>
        <v>0</v>
      </c>
      <c r="V62" s="45">
        <f t="shared" ca="1" si="18"/>
        <v>0</v>
      </c>
      <c r="W62" s="45">
        <f t="shared" ca="1" si="12"/>
        <v>0</v>
      </c>
      <c r="X62" s="25">
        <f t="shared" ca="1" si="1"/>
        <v>0</v>
      </c>
      <c r="Z62" s="28">
        <f t="shared" ca="1" si="19"/>
        <v>0</v>
      </c>
      <c r="AA62" s="233"/>
      <c r="AB62" s="45">
        <f t="shared" ca="1" si="13"/>
        <v>0</v>
      </c>
      <c r="AC62" s="45">
        <f t="shared" ca="1" si="2"/>
        <v>0</v>
      </c>
      <c r="AD62" s="25">
        <f t="shared" ca="1" si="3"/>
        <v>0</v>
      </c>
    </row>
    <row r="63" spans="1:30" x14ac:dyDescent="0.35">
      <c r="C63" s="38"/>
      <c r="D63" s="20">
        <v>59</v>
      </c>
      <c r="E63" s="21">
        <f t="shared" ca="1" si="14"/>
        <v>21550</v>
      </c>
      <c r="F63" s="44">
        <f t="shared" ca="1" si="4"/>
        <v>21914</v>
      </c>
      <c r="G63" s="22" t="s">
        <v>119</v>
      </c>
      <c r="H63" s="44">
        <f t="shared" ca="1" si="15"/>
        <v>21550</v>
      </c>
      <c r="I63" s="45">
        <f t="shared" ca="1" si="5"/>
        <v>0</v>
      </c>
      <c r="J63" s="45">
        <f t="shared" ca="1" si="6"/>
        <v>0</v>
      </c>
      <c r="K63" s="45">
        <f t="shared" ca="1" si="7"/>
        <v>0</v>
      </c>
      <c r="L63" s="45"/>
      <c r="M63" s="45">
        <f t="shared" ca="1" si="16"/>
        <v>0</v>
      </c>
      <c r="N63" s="257">
        <f t="shared" ca="1" si="8"/>
        <v>0</v>
      </c>
      <c r="O63" s="23"/>
      <c r="P63" s="255">
        <f t="shared" ca="1" si="9"/>
        <v>0</v>
      </c>
      <c r="Q63" s="163">
        <f t="shared" ca="1" si="10"/>
        <v>0</v>
      </c>
      <c r="R63" s="164">
        <f ca="1">NPV(Q62,K63:$K$244) + ($A$13+$A$14+$A$15)/POWER(1+Q62,$A$28-D63+1)</f>
        <v>0</v>
      </c>
      <c r="S63" s="164">
        <f ca="1">NPV(Q63,K63:$K$244) + ($A$13+$A$14+$A$15)/POWER(1+Q63,$A$28-D63+1)</f>
        <v>0</v>
      </c>
      <c r="T63" s="45">
        <f t="shared" ca="1" si="11"/>
        <v>0</v>
      </c>
      <c r="U63" s="45">
        <f t="shared" ca="1" si="17"/>
        <v>0</v>
      </c>
      <c r="V63" s="45">
        <f t="shared" ca="1" si="18"/>
        <v>0</v>
      </c>
      <c r="W63" s="45">
        <f t="shared" ca="1" si="12"/>
        <v>0</v>
      </c>
      <c r="X63" s="25">
        <f t="shared" ca="1" si="1"/>
        <v>0</v>
      </c>
      <c r="Z63" s="28">
        <f t="shared" ca="1" si="19"/>
        <v>0</v>
      </c>
      <c r="AA63" s="233"/>
      <c r="AB63" s="45">
        <f t="shared" ca="1" si="13"/>
        <v>0</v>
      </c>
      <c r="AC63" s="45">
        <f t="shared" ca="1" si="2"/>
        <v>0</v>
      </c>
      <c r="AD63" s="25">
        <f t="shared" ca="1" si="3"/>
        <v>0</v>
      </c>
    </row>
    <row r="64" spans="1:30" x14ac:dyDescent="0.35">
      <c r="C64" s="29"/>
      <c r="D64" s="20">
        <v>60</v>
      </c>
      <c r="E64" s="21">
        <f t="shared" ca="1" si="14"/>
        <v>21915</v>
      </c>
      <c r="F64" s="44">
        <f t="shared" ca="1" si="4"/>
        <v>22280</v>
      </c>
      <c r="G64" s="22" t="s">
        <v>119</v>
      </c>
      <c r="H64" s="44">
        <f t="shared" ca="1" si="15"/>
        <v>21915</v>
      </c>
      <c r="I64" s="45">
        <f t="shared" ca="1" si="5"/>
        <v>0</v>
      </c>
      <c r="J64" s="45">
        <f t="shared" ca="1" si="6"/>
        <v>0</v>
      </c>
      <c r="K64" s="45">
        <f t="shared" ca="1" si="7"/>
        <v>0</v>
      </c>
      <c r="L64" s="45"/>
      <c r="M64" s="45">
        <f t="shared" ca="1" si="16"/>
        <v>0</v>
      </c>
      <c r="N64" s="257">
        <f t="shared" ca="1" si="8"/>
        <v>0</v>
      </c>
      <c r="O64" s="23"/>
      <c r="P64" s="255">
        <f t="shared" ca="1" si="9"/>
        <v>0</v>
      </c>
      <c r="Q64" s="163">
        <f t="shared" ca="1" si="10"/>
        <v>0</v>
      </c>
      <c r="R64" s="164">
        <f ca="1">NPV(Q63,K64:$K$244) + ($A$13+$A$14+$A$15)/POWER(1+Q63,$A$28-D64+1)</f>
        <v>0</v>
      </c>
      <c r="S64" s="164">
        <f ca="1">NPV(Q64,K64:$K$244) + ($A$13+$A$14+$A$15)/POWER(1+Q64,$A$28-D64+1)</f>
        <v>0</v>
      </c>
      <c r="T64" s="45">
        <f t="shared" ca="1" si="11"/>
        <v>0</v>
      </c>
      <c r="U64" s="45">
        <f t="shared" ca="1" si="17"/>
        <v>0</v>
      </c>
      <c r="V64" s="45">
        <f t="shared" ca="1" si="18"/>
        <v>0</v>
      </c>
      <c r="W64" s="45">
        <f t="shared" ca="1" si="12"/>
        <v>0</v>
      </c>
      <c r="X64" s="25">
        <f t="shared" ca="1" si="1"/>
        <v>0</v>
      </c>
      <c r="Z64" s="28">
        <f t="shared" ca="1" si="19"/>
        <v>0</v>
      </c>
      <c r="AA64" s="233"/>
      <c r="AB64" s="45">
        <f t="shared" ca="1" si="13"/>
        <v>0</v>
      </c>
      <c r="AC64" s="45">
        <f t="shared" ca="1" si="2"/>
        <v>0</v>
      </c>
      <c r="AD64" s="25">
        <f t="shared" ca="1" si="3"/>
        <v>0</v>
      </c>
    </row>
    <row r="65" spans="4:30" x14ac:dyDescent="0.35">
      <c r="D65" s="20">
        <v>61</v>
      </c>
      <c r="E65" s="21">
        <f t="shared" ca="1" si="14"/>
        <v>22281</v>
      </c>
      <c r="F65" s="44">
        <f t="shared" ca="1" si="4"/>
        <v>22645</v>
      </c>
      <c r="G65" s="22" t="s">
        <v>119</v>
      </c>
      <c r="H65" s="44">
        <f t="shared" ca="1" si="15"/>
        <v>22281</v>
      </c>
      <c r="I65" s="45">
        <f t="shared" ca="1" si="5"/>
        <v>0</v>
      </c>
      <c r="J65" s="45">
        <f t="shared" ca="1" si="6"/>
        <v>0</v>
      </c>
      <c r="K65" s="45">
        <f t="shared" ca="1" si="7"/>
        <v>0</v>
      </c>
      <c r="L65" s="45"/>
      <c r="M65" s="45">
        <f t="shared" ca="1" si="16"/>
        <v>0</v>
      </c>
      <c r="N65" s="257">
        <f t="shared" ca="1" si="8"/>
        <v>0</v>
      </c>
      <c r="O65" s="23"/>
      <c r="P65" s="255">
        <f t="shared" ca="1" si="9"/>
        <v>0</v>
      </c>
      <c r="Q65" s="163">
        <f t="shared" ca="1" si="10"/>
        <v>0</v>
      </c>
      <c r="R65" s="164">
        <f ca="1">NPV(Q64,K65:$K$244) + ($A$13+$A$14+$A$15)/POWER(1+Q64,$A$28-D65+1)</f>
        <v>0</v>
      </c>
      <c r="S65" s="164">
        <f ca="1">NPV(Q65,K65:$K$244) + ($A$13+$A$14+$A$15)/POWER(1+Q65,$A$28-D65+1)</f>
        <v>0</v>
      </c>
      <c r="T65" s="45">
        <f t="shared" ca="1" si="11"/>
        <v>0</v>
      </c>
      <c r="U65" s="45">
        <f t="shared" ca="1" si="17"/>
        <v>0</v>
      </c>
      <c r="V65" s="45">
        <f t="shared" ca="1" si="18"/>
        <v>0</v>
      </c>
      <c r="W65" s="45">
        <f t="shared" ca="1" si="12"/>
        <v>0</v>
      </c>
      <c r="X65" s="25">
        <f t="shared" ca="1" si="1"/>
        <v>0</v>
      </c>
      <c r="Z65" s="28">
        <f t="shared" ca="1" si="19"/>
        <v>0</v>
      </c>
      <c r="AA65" s="233"/>
      <c r="AB65" s="45">
        <f t="shared" ca="1" si="13"/>
        <v>0</v>
      </c>
      <c r="AC65" s="45">
        <f t="shared" ca="1" si="2"/>
        <v>0</v>
      </c>
      <c r="AD65" s="25">
        <f t="shared" ca="1" si="3"/>
        <v>0</v>
      </c>
    </row>
    <row r="66" spans="4:30" x14ac:dyDescent="0.35">
      <c r="D66" s="20">
        <v>62</v>
      </c>
      <c r="E66" s="21">
        <f t="shared" ca="1" si="14"/>
        <v>22646</v>
      </c>
      <c r="F66" s="44">
        <f t="shared" ca="1" si="4"/>
        <v>23010</v>
      </c>
      <c r="G66" s="22" t="s">
        <v>119</v>
      </c>
      <c r="H66" s="44">
        <f t="shared" ca="1" si="15"/>
        <v>22646</v>
      </c>
      <c r="I66" s="45">
        <f t="shared" ca="1" si="5"/>
        <v>0</v>
      </c>
      <c r="J66" s="45">
        <f t="shared" ca="1" si="6"/>
        <v>0</v>
      </c>
      <c r="K66" s="45">
        <f t="shared" ca="1" si="7"/>
        <v>0</v>
      </c>
      <c r="L66" s="45"/>
      <c r="M66" s="45">
        <f t="shared" ca="1" si="16"/>
        <v>0</v>
      </c>
      <c r="N66" s="257">
        <f t="shared" ca="1" si="8"/>
        <v>0</v>
      </c>
      <c r="O66" s="23"/>
      <c r="P66" s="255">
        <f t="shared" ca="1" si="9"/>
        <v>0</v>
      </c>
      <c r="Q66" s="163">
        <f t="shared" ca="1" si="10"/>
        <v>0</v>
      </c>
      <c r="R66" s="164">
        <f ca="1">NPV(Q65,K66:$K$244) + ($A$13+$A$14+$A$15)/POWER(1+Q65,$A$28-D66+1)</f>
        <v>0</v>
      </c>
      <c r="S66" s="164">
        <f ca="1">NPV(Q66,K66:$K$244) + ($A$13+$A$14+$A$15)/POWER(1+Q66,$A$28-D66+1)</f>
        <v>0</v>
      </c>
      <c r="T66" s="45">
        <f t="shared" ca="1" si="11"/>
        <v>0</v>
      </c>
      <c r="U66" s="45">
        <f t="shared" ca="1" si="17"/>
        <v>0</v>
      </c>
      <c r="V66" s="45">
        <f t="shared" ca="1" si="18"/>
        <v>0</v>
      </c>
      <c r="W66" s="45">
        <f t="shared" ca="1" si="12"/>
        <v>0</v>
      </c>
      <c r="X66" s="25">
        <f t="shared" ca="1" si="1"/>
        <v>0</v>
      </c>
      <c r="Z66" s="28">
        <f t="shared" ca="1" si="19"/>
        <v>0</v>
      </c>
      <c r="AA66" s="233"/>
      <c r="AB66" s="45">
        <f t="shared" ca="1" si="13"/>
        <v>0</v>
      </c>
      <c r="AC66" s="45">
        <f t="shared" ca="1" si="2"/>
        <v>0</v>
      </c>
      <c r="AD66" s="25">
        <f t="shared" ca="1" si="3"/>
        <v>0</v>
      </c>
    </row>
    <row r="67" spans="4:30" x14ac:dyDescent="0.35">
      <c r="D67" s="20">
        <v>63</v>
      </c>
      <c r="E67" s="21">
        <f t="shared" ca="1" si="14"/>
        <v>23011</v>
      </c>
      <c r="F67" s="44">
        <f t="shared" ca="1" si="4"/>
        <v>23375</v>
      </c>
      <c r="G67" s="22" t="s">
        <v>119</v>
      </c>
      <c r="H67" s="44">
        <f t="shared" ca="1" si="15"/>
        <v>23011</v>
      </c>
      <c r="I67" s="45">
        <f t="shared" ca="1" si="5"/>
        <v>0</v>
      </c>
      <c r="J67" s="45">
        <f t="shared" ca="1" si="6"/>
        <v>0</v>
      </c>
      <c r="K67" s="45">
        <f t="shared" ca="1" si="7"/>
        <v>0</v>
      </c>
      <c r="L67" s="45"/>
      <c r="M67" s="45">
        <f t="shared" ca="1" si="16"/>
        <v>0</v>
      </c>
      <c r="N67" s="257">
        <f t="shared" ca="1" si="8"/>
        <v>0</v>
      </c>
      <c r="O67" s="23"/>
      <c r="P67" s="255">
        <f t="shared" ca="1" si="9"/>
        <v>0</v>
      </c>
      <c r="Q67" s="163">
        <f t="shared" ca="1" si="10"/>
        <v>0</v>
      </c>
      <c r="R67" s="164">
        <f ca="1">NPV(Q66,K67:$K$244) + ($A$13+$A$14+$A$15)/POWER(1+Q66,$A$28-D67+1)</f>
        <v>0</v>
      </c>
      <c r="S67" s="164">
        <f ca="1">NPV(Q67,K67:$K$244) + ($A$13+$A$14+$A$15)/POWER(1+Q67,$A$28-D67+1)</f>
        <v>0</v>
      </c>
      <c r="T67" s="45">
        <f t="shared" ca="1" si="11"/>
        <v>0</v>
      </c>
      <c r="U67" s="45">
        <f t="shared" ca="1" si="17"/>
        <v>0</v>
      </c>
      <c r="V67" s="45">
        <f t="shared" ca="1" si="18"/>
        <v>0</v>
      </c>
      <c r="W67" s="45">
        <f t="shared" ca="1" si="12"/>
        <v>0</v>
      </c>
      <c r="X67" s="25">
        <f t="shared" ca="1" si="1"/>
        <v>0</v>
      </c>
      <c r="Z67" s="28">
        <f t="shared" ca="1" si="19"/>
        <v>0</v>
      </c>
      <c r="AA67" s="233"/>
      <c r="AB67" s="45">
        <f t="shared" ca="1" si="13"/>
        <v>0</v>
      </c>
      <c r="AC67" s="45">
        <f t="shared" ca="1" si="2"/>
        <v>0</v>
      </c>
      <c r="AD67" s="25">
        <f t="shared" ca="1" si="3"/>
        <v>0</v>
      </c>
    </row>
    <row r="68" spans="4:30" x14ac:dyDescent="0.35">
      <c r="D68" s="20">
        <v>64</v>
      </c>
      <c r="E68" s="21">
        <f t="shared" ca="1" si="14"/>
        <v>23376</v>
      </c>
      <c r="F68" s="44">
        <f t="shared" ca="1" si="4"/>
        <v>23741</v>
      </c>
      <c r="G68" s="22" t="s">
        <v>119</v>
      </c>
      <c r="H68" s="44">
        <f t="shared" ca="1" si="15"/>
        <v>23376</v>
      </c>
      <c r="I68" s="45">
        <f t="shared" ca="1" si="5"/>
        <v>0</v>
      </c>
      <c r="J68" s="45">
        <f t="shared" ca="1" si="6"/>
        <v>0</v>
      </c>
      <c r="K68" s="45">
        <f t="shared" ca="1" si="7"/>
        <v>0</v>
      </c>
      <c r="L68" s="45"/>
      <c r="M68" s="45">
        <f t="shared" ca="1" si="16"/>
        <v>0</v>
      </c>
      <c r="N68" s="257">
        <f t="shared" ca="1" si="8"/>
        <v>0</v>
      </c>
      <c r="O68" s="23"/>
      <c r="P68" s="255">
        <f t="shared" ca="1" si="9"/>
        <v>0</v>
      </c>
      <c r="Q68" s="163">
        <f t="shared" ca="1" si="10"/>
        <v>0</v>
      </c>
      <c r="R68" s="164">
        <f ca="1">NPV(Q67,K68:$K$244) + ($A$13+$A$14+$A$15)/POWER(1+Q67,$A$28-D68+1)</f>
        <v>0</v>
      </c>
      <c r="S68" s="164">
        <f ca="1">NPV(Q68,K68:$K$244) + ($A$13+$A$14+$A$15)/POWER(1+Q68,$A$28-D68+1)</f>
        <v>0</v>
      </c>
      <c r="T68" s="45">
        <f t="shared" ca="1" si="11"/>
        <v>0</v>
      </c>
      <c r="U68" s="45">
        <f t="shared" ca="1" si="17"/>
        <v>0</v>
      </c>
      <c r="V68" s="45">
        <f t="shared" ca="1" si="18"/>
        <v>0</v>
      </c>
      <c r="W68" s="45">
        <f t="shared" ca="1" si="12"/>
        <v>0</v>
      </c>
      <c r="X68" s="25">
        <f t="shared" ref="X68:X131" ca="1" si="20">T68+W68+U68+V68</f>
        <v>0</v>
      </c>
      <c r="Z68" s="28">
        <f t="shared" ca="1" si="19"/>
        <v>0</v>
      </c>
      <c r="AA68" s="233"/>
      <c r="AB68" s="45">
        <f t="shared" ca="1" si="13"/>
        <v>0</v>
      </c>
      <c r="AC68" s="45">
        <f t="shared" ref="AC68:AC131" ca="1" si="21">W68</f>
        <v>0</v>
      </c>
      <c r="AD68" s="25">
        <f t="shared" ref="AD68:AD131" ca="1" si="22">Z68-AA68-AB68+AC68</f>
        <v>0</v>
      </c>
    </row>
    <row r="69" spans="4:30" x14ac:dyDescent="0.35">
      <c r="D69" s="20">
        <v>65</v>
      </c>
      <c r="E69" s="21">
        <f t="shared" ca="1" si="14"/>
        <v>23742</v>
      </c>
      <c r="F69" s="44">
        <f t="shared" ref="F69:F132" ca="1" si="23">E70-1</f>
        <v>24106</v>
      </c>
      <c r="G69" s="22" t="s">
        <v>119</v>
      </c>
      <c r="H69" s="44">
        <f t="shared" ca="1" si="15"/>
        <v>23742</v>
      </c>
      <c r="I69" s="45">
        <f t="shared" ref="I69:I132" ca="1" si="24">IF(D69&gt;$A$28,0,$A$9)</f>
        <v>0</v>
      </c>
      <c r="J69" s="45">
        <f t="shared" ref="J69:J132" ca="1" si="25">IF(D69&gt;$A$28,0,$A$10)</f>
        <v>0</v>
      </c>
      <c r="K69" s="45">
        <f t="shared" ref="K69:K132" ca="1" si="26">IF(D69&gt;$A$28,0,$A$11)</f>
        <v>0</v>
      </c>
      <c r="L69" s="45"/>
      <c r="M69" s="45">
        <f t="shared" ca="1" si="16"/>
        <v>0</v>
      </c>
      <c r="N69" s="257">
        <f t="shared" ref="N69:N132" ca="1" si="27">$A$6</f>
        <v>0</v>
      </c>
      <c r="O69" s="23"/>
      <c r="P69" s="255">
        <f t="shared" ref="P69:P132" ca="1" si="28">$A$7</f>
        <v>0</v>
      </c>
      <c r="Q69" s="163">
        <f t="shared" ref="Q69:Q132" ca="1" si="29">$A$8</f>
        <v>0</v>
      </c>
      <c r="R69" s="164">
        <f ca="1">NPV(Q68,K69:$K$244) + ($A$13+$A$14+$A$15)/POWER(1+Q68,$A$28-D69+1)</f>
        <v>0</v>
      </c>
      <c r="S69" s="164">
        <f ca="1">NPV(Q69,K69:$K$244) + ($A$13+$A$14+$A$15)/POWER(1+Q69,$A$28-D69+1)</f>
        <v>0</v>
      </c>
      <c r="T69" s="45">
        <f t="shared" ref="T69:T132" ca="1" si="30">IF(ISBLANK(G69),0,X68)</f>
        <v>0</v>
      </c>
      <c r="U69" s="45">
        <f t="shared" ca="1" si="17"/>
        <v>0</v>
      </c>
      <c r="V69" s="45">
        <f t="shared" ca="1" si="18"/>
        <v>0</v>
      </c>
      <c r="W69" s="45">
        <f t="shared" ref="W69:W132" ca="1" si="31">S69-R69</f>
        <v>0</v>
      </c>
      <c r="X69" s="25">
        <f t="shared" ca="1" si="20"/>
        <v>0</v>
      </c>
      <c r="Z69" s="28">
        <f t="shared" ca="1" si="19"/>
        <v>0</v>
      </c>
      <c r="AA69" s="233"/>
      <c r="AB69" s="45">
        <f t="shared" ref="AB69:AB132" ca="1" si="32">IFERROR(Z69/($A$42-D69+1),0)</f>
        <v>0</v>
      </c>
      <c r="AC69" s="45">
        <f t="shared" ca="1" si="21"/>
        <v>0</v>
      </c>
      <c r="AD69" s="25">
        <f t="shared" ca="1" si="22"/>
        <v>0</v>
      </c>
    </row>
    <row r="70" spans="4:30" x14ac:dyDescent="0.35">
      <c r="D70" s="20">
        <v>66</v>
      </c>
      <c r="E70" s="21">
        <f t="shared" ref="E70:E133" ca="1" si="33">EOMONTH(H70,0)</f>
        <v>24107</v>
      </c>
      <c r="F70" s="44">
        <f t="shared" ca="1" si="23"/>
        <v>24471</v>
      </c>
      <c r="G70" s="22" t="s">
        <v>119</v>
      </c>
      <c r="H70" s="44">
        <f t="shared" ref="H70:H133" ca="1" si="34">EDATE(H69,12)</f>
        <v>24107</v>
      </c>
      <c r="I70" s="45">
        <f t="shared" ca="1" si="24"/>
        <v>0</v>
      </c>
      <c r="J70" s="45">
        <f t="shared" ca="1" si="25"/>
        <v>0</v>
      </c>
      <c r="K70" s="45">
        <f t="shared" ca="1" si="26"/>
        <v>0</v>
      </c>
      <c r="L70" s="45"/>
      <c r="M70" s="45">
        <f t="shared" ref="M70:M133" ca="1" si="35">K70+L70</f>
        <v>0</v>
      </c>
      <c r="N70" s="257">
        <f t="shared" ca="1" si="27"/>
        <v>0</v>
      </c>
      <c r="O70" s="23"/>
      <c r="P70" s="255">
        <f t="shared" ca="1" si="28"/>
        <v>0</v>
      </c>
      <c r="Q70" s="163">
        <f t="shared" ca="1" si="29"/>
        <v>0</v>
      </c>
      <c r="R70" s="164">
        <f ca="1">NPV(Q69,K70:$K$244) + ($A$13+$A$14+$A$15)/POWER(1+Q69,$A$28-D70+1)</f>
        <v>0</v>
      </c>
      <c r="S70" s="164">
        <f ca="1">NPV(Q70,K70:$K$244) + ($A$13+$A$14+$A$15)/POWER(1+Q70,$A$28-D70+1)</f>
        <v>0</v>
      </c>
      <c r="T70" s="45">
        <f t="shared" ca="1" si="30"/>
        <v>0</v>
      </c>
      <c r="U70" s="45">
        <f t="shared" ref="U70:U133" ca="1" si="36">S70*Q70</f>
        <v>0</v>
      </c>
      <c r="V70" s="45">
        <f t="shared" ref="V70:V133" ca="1" si="37">-(K70+L70)</f>
        <v>0</v>
      </c>
      <c r="W70" s="45">
        <f t="shared" ca="1" si="31"/>
        <v>0</v>
      </c>
      <c r="X70" s="25">
        <f t="shared" ca="1" si="20"/>
        <v>0</v>
      </c>
      <c r="Z70" s="28">
        <f t="shared" ref="Z70:Z133" ca="1" si="38">AD69</f>
        <v>0</v>
      </c>
      <c r="AA70" s="233"/>
      <c r="AB70" s="45">
        <f t="shared" ca="1" si="32"/>
        <v>0</v>
      </c>
      <c r="AC70" s="45">
        <f t="shared" ca="1" si="21"/>
        <v>0</v>
      </c>
      <c r="AD70" s="25">
        <f t="shared" ca="1" si="22"/>
        <v>0</v>
      </c>
    </row>
    <row r="71" spans="4:30" x14ac:dyDescent="0.35">
      <c r="D71" s="20">
        <v>67</v>
      </c>
      <c r="E71" s="21">
        <f t="shared" ca="1" si="33"/>
        <v>24472</v>
      </c>
      <c r="F71" s="44">
        <f t="shared" ca="1" si="23"/>
        <v>24836</v>
      </c>
      <c r="G71" s="22" t="s">
        <v>119</v>
      </c>
      <c r="H71" s="44">
        <f t="shared" ca="1" si="34"/>
        <v>24472</v>
      </c>
      <c r="I71" s="45">
        <f t="shared" ca="1" si="24"/>
        <v>0</v>
      </c>
      <c r="J71" s="45">
        <f t="shared" ca="1" si="25"/>
        <v>0</v>
      </c>
      <c r="K71" s="45">
        <f t="shared" ca="1" si="26"/>
        <v>0</v>
      </c>
      <c r="L71" s="45"/>
      <c r="M71" s="45">
        <f t="shared" ca="1" si="35"/>
        <v>0</v>
      </c>
      <c r="N71" s="257">
        <f t="shared" ca="1" si="27"/>
        <v>0</v>
      </c>
      <c r="O71" s="23"/>
      <c r="P71" s="255">
        <f t="shared" ca="1" si="28"/>
        <v>0</v>
      </c>
      <c r="Q71" s="163">
        <f t="shared" ca="1" si="29"/>
        <v>0</v>
      </c>
      <c r="R71" s="164">
        <f ca="1">NPV(Q70,K71:$K$244) + ($A$13+$A$14+$A$15)/POWER(1+Q70,$A$28-D71+1)</f>
        <v>0</v>
      </c>
      <c r="S71" s="164">
        <f ca="1">NPV(Q71,K71:$K$244) + ($A$13+$A$14+$A$15)/POWER(1+Q71,$A$28-D71+1)</f>
        <v>0</v>
      </c>
      <c r="T71" s="45">
        <f t="shared" ca="1" si="30"/>
        <v>0</v>
      </c>
      <c r="U71" s="45">
        <f t="shared" ca="1" si="36"/>
        <v>0</v>
      </c>
      <c r="V71" s="45">
        <f t="shared" ca="1" si="37"/>
        <v>0</v>
      </c>
      <c r="W71" s="45">
        <f t="shared" ca="1" si="31"/>
        <v>0</v>
      </c>
      <c r="X71" s="25">
        <f t="shared" ca="1" si="20"/>
        <v>0</v>
      </c>
      <c r="Z71" s="28">
        <f t="shared" ca="1" si="38"/>
        <v>0</v>
      </c>
      <c r="AA71" s="233"/>
      <c r="AB71" s="45">
        <f t="shared" ca="1" si="32"/>
        <v>0</v>
      </c>
      <c r="AC71" s="45">
        <f t="shared" ca="1" si="21"/>
        <v>0</v>
      </c>
      <c r="AD71" s="25">
        <f t="shared" ca="1" si="22"/>
        <v>0</v>
      </c>
    </row>
    <row r="72" spans="4:30" x14ac:dyDescent="0.35">
      <c r="D72" s="20">
        <v>68</v>
      </c>
      <c r="E72" s="21">
        <f t="shared" ca="1" si="33"/>
        <v>24837</v>
      </c>
      <c r="F72" s="44">
        <f t="shared" ca="1" si="23"/>
        <v>25202</v>
      </c>
      <c r="G72" s="22" t="s">
        <v>119</v>
      </c>
      <c r="H72" s="44">
        <f t="shared" ca="1" si="34"/>
        <v>24837</v>
      </c>
      <c r="I72" s="45">
        <f t="shared" ca="1" si="24"/>
        <v>0</v>
      </c>
      <c r="J72" s="45">
        <f t="shared" ca="1" si="25"/>
        <v>0</v>
      </c>
      <c r="K72" s="45">
        <f t="shared" ca="1" si="26"/>
        <v>0</v>
      </c>
      <c r="L72" s="45"/>
      <c r="M72" s="45">
        <f t="shared" ca="1" si="35"/>
        <v>0</v>
      </c>
      <c r="N72" s="257">
        <f t="shared" ca="1" si="27"/>
        <v>0</v>
      </c>
      <c r="O72" s="23"/>
      <c r="P72" s="255">
        <f t="shared" ca="1" si="28"/>
        <v>0</v>
      </c>
      <c r="Q72" s="163">
        <f t="shared" ca="1" si="29"/>
        <v>0</v>
      </c>
      <c r="R72" s="164">
        <f ca="1">NPV(Q71,K72:$K$244) + ($A$13+$A$14+$A$15)/POWER(1+Q71,$A$28-D72+1)</f>
        <v>0</v>
      </c>
      <c r="S72" s="164">
        <f ca="1">NPV(Q72,K72:$K$244) + ($A$13+$A$14+$A$15)/POWER(1+Q72,$A$28-D72+1)</f>
        <v>0</v>
      </c>
      <c r="T72" s="45">
        <f t="shared" ca="1" si="30"/>
        <v>0</v>
      </c>
      <c r="U72" s="45">
        <f t="shared" ca="1" si="36"/>
        <v>0</v>
      </c>
      <c r="V72" s="45">
        <f t="shared" ca="1" si="37"/>
        <v>0</v>
      </c>
      <c r="W72" s="45">
        <f t="shared" ca="1" si="31"/>
        <v>0</v>
      </c>
      <c r="X72" s="25">
        <f t="shared" ca="1" si="20"/>
        <v>0</v>
      </c>
      <c r="Z72" s="28">
        <f t="shared" ca="1" si="38"/>
        <v>0</v>
      </c>
      <c r="AA72" s="233"/>
      <c r="AB72" s="45">
        <f t="shared" ca="1" si="32"/>
        <v>0</v>
      </c>
      <c r="AC72" s="45">
        <f t="shared" ca="1" si="21"/>
        <v>0</v>
      </c>
      <c r="AD72" s="25">
        <f t="shared" ca="1" si="22"/>
        <v>0</v>
      </c>
    </row>
    <row r="73" spans="4:30" x14ac:dyDescent="0.35">
      <c r="D73" s="20">
        <v>69</v>
      </c>
      <c r="E73" s="21">
        <f t="shared" ca="1" si="33"/>
        <v>25203</v>
      </c>
      <c r="F73" s="44">
        <f t="shared" ca="1" si="23"/>
        <v>25567</v>
      </c>
      <c r="G73" s="22" t="s">
        <v>119</v>
      </c>
      <c r="H73" s="44">
        <f t="shared" ca="1" si="34"/>
        <v>25203</v>
      </c>
      <c r="I73" s="45">
        <f t="shared" ca="1" si="24"/>
        <v>0</v>
      </c>
      <c r="J73" s="45">
        <f t="shared" ca="1" si="25"/>
        <v>0</v>
      </c>
      <c r="K73" s="45">
        <f t="shared" ca="1" si="26"/>
        <v>0</v>
      </c>
      <c r="L73" s="45"/>
      <c r="M73" s="45">
        <f t="shared" ca="1" si="35"/>
        <v>0</v>
      </c>
      <c r="N73" s="257">
        <f t="shared" ca="1" si="27"/>
        <v>0</v>
      </c>
      <c r="O73" s="23"/>
      <c r="P73" s="255">
        <f t="shared" ca="1" si="28"/>
        <v>0</v>
      </c>
      <c r="Q73" s="163">
        <f t="shared" ca="1" si="29"/>
        <v>0</v>
      </c>
      <c r="R73" s="164">
        <f ca="1">NPV(Q72,K73:$K$244) + ($A$13+$A$14+$A$15)/POWER(1+Q72,$A$28-D73+1)</f>
        <v>0</v>
      </c>
      <c r="S73" s="164">
        <f ca="1">NPV(Q73,K73:$K$244) + ($A$13+$A$14+$A$15)/POWER(1+Q73,$A$28-D73+1)</f>
        <v>0</v>
      </c>
      <c r="T73" s="45">
        <f t="shared" ca="1" si="30"/>
        <v>0</v>
      </c>
      <c r="U73" s="45">
        <f t="shared" ca="1" si="36"/>
        <v>0</v>
      </c>
      <c r="V73" s="45">
        <f t="shared" ca="1" si="37"/>
        <v>0</v>
      </c>
      <c r="W73" s="45">
        <f t="shared" ca="1" si="31"/>
        <v>0</v>
      </c>
      <c r="X73" s="25">
        <f t="shared" ca="1" si="20"/>
        <v>0</v>
      </c>
      <c r="Z73" s="28">
        <f t="shared" ca="1" si="38"/>
        <v>0</v>
      </c>
      <c r="AA73" s="233"/>
      <c r="AB73" s="45">
        <f t="shared" ca="1" si="32"/>
        <v>0</v>
      </c>
      <c r="AC73" s="45">
        <f t="shared" ca="1" si="21"/>
        <v>0</v>
      </c>
      <c r="AD73" s="25">
        <f t="shared" ca="1" si="22"/>
        <v>0</v>
      </c>
    </row>
    <row r="74" spans="4:30" x14ac:dyDescent="0.35">
      <c r="D74" s="20">
        <v>70</v>
      </c>
      <c r="E74" s="21">
        <f t="shared" ca="1" si="33"/>
        <v>25568</v>
      </c>
      <c r="F74" s="44">
        <f t="shared" ca="1" si="23"/>
        <v>25932</v>
      </c>
      <c r="G74" s="22" t="s">
        <v>119</v>
      </c>
      <c r="H74" s="44">
        <f t="shared" ca="1" si="34"/>
        <v>25568</v>
      </c>
      <c r="I74" s="45">
        <f t="shared" ca="1" si="24"/>
        <v>0</v>
      </c>
      <c r="J74" s="45">
        <f t="shared" ca="1" si="25"/>
        <v>0</v>
      </c>
      <c r="K74" s="45">
        <f t="shared" ca="1" si="26"/>
        <v>0</v>
      </c>
      <c r="L74" s="45"/>
      <c r="M74" s="45">
        <f t="shared" ca="1" si="35"/>
        <v>0</v>
      </c>
      <c r="N74" s="257">
        <f t="shared" ca="1" si="27"/>
        <v>0</v>
      </c>
      <c r="O74" s="23"/>
      <c r="P74" s="255">
        <f t="shared" ca="1" si="28"/>
        <v>0</v>
      </c>
      <c r="Q74" s="163">
        <f t="shared" ca="1" si="29"/>
        <v>0</v>
      </c>
      <c r="R74" s="164">
        <f ca="1">NPV(Q73,K74:$K$244) + ($A$13+$A$14+$A$15)/POWER(1+Q73,$A$28-D74+1)</f>
        <v>0</v>
      </c>
      <c r="S74" s="164">
        <f ca="1">NPV(Q74,K74:$K$244) + ($A$13+$A$14+$A$15)/POWER(1+Q74,$A$28-D74+1)</f>
        <v>0</v>
      </c>
      <c r="T74" s="45">
        <f t="shared" ca="1" si="30"/>
        <v>0</v>
      </c>
      <c r="U74" s="45">
        <f t="shared" ca="1" si="36"/>
        <v>0</v>
      </c>
      <c r="V74" s="45">
        <f t="shared" ca="1" si="37"/>
        <v>0</v>
      </c>
      <c r="W74" s="45">
        <f t="shared" ca="1" si="31"/>
        <v>0</v>
      </c>
      <c r="X74" s="25">
        <f t="shared" ca="1" si="20"/>
        <v>0</v>
      </c>
      <c r="Z74" s="28">
        <f t="shared" ca="1" si="38"/>
        <v>0</v>
      </c>
      <c r="AA74" s="233"/>
      <c r="AB74" s="45">
        <f t="shared" ca="1" si="32"/>
        <v>0</v>
      </c>
      <c r="AC74" s="45">
        <f t="shared" ca="1" si="21"/>
        <v>0</v>
      </c>
      <c r="AD74" s="25">
        <f t="shared" ca="1" si="22"/>
        <v>0</v>
      </c>
    </row>
    <row r="75" spans="4:30" x14ac:dyDescent="0.35">
      <c r="D75" s="20">
        <v>71</v>
      </c>
      <c r="E75" s="21">
        <f t="shared" ca="1" si="33"/>
        <v>25933</v>
      </c>
      <c r="F75" s="44">
        <f t="shared" ca="1" si="23"/>
        <v>26297</v>
      </c>
      <c r="G75" s="22" t="s">
        <v>119</v>
      </c>
      <c r="H75" s="44">
        <f t="shared" ca="1" si="34"/>
        <v>25933</v>
      </c>
      <c r="I75" s="45">
        <f t="shared" ca="1" si="24"/>
        <v>0</v>
      </c>
      <c r="J75" s="45">
        <f t="shared" ca="1" si="25"/>
        <v>0</v>
      </c>
      <c r="K75" s="45">
        <f t="shared" ca="1" si="26"/>
        <v>0</v>
      </c>
      <c r="L75" s="45"/>
      <c r="M75" s="45">
        <f t="shared" ca="1" si="35"/>
        <v>0</v>
      </c>
      <c r="N75" s="257">
        <f t="shared" ca="1" si="27"/>
        <v>0</v>
      </c>
      <c r="O75" s="23"/>
      <c r="P75" s="255">
        <f t="shared" ca="1" si="28"/>
        <v>0</v>
      </c>
      <c r="Q75" s="163">
        <f t="shared" ca="1" si="29"/>
        <v>0</v>
      </c>
      <c r="R75" s="164">
        <f ca="1">NPV(Q74,K75:$K$244) + ($A$13+$A$14+$A$15)/POWER(1+Q74,$A$28-D75+1)</f>
        <v>0</v>
      </c>
      <c r="S75" s="164">
        <f ca="1">NPV(Q75,K75:$K$244) + ($A$13+$A$14+$A$15)/POWER(1+Q75,$A$28-D75+1)</f>
        <v>0</v>
      </c>
      <c r="T75" s="45">
        <f t="shared" ca="1" si="30"/>
        <v>0</v>
      </c>
      <c r="U75" s="45">
        <f t="shared" ca="1" si="36"/>
        <v>0</v>
      </c>
      <c r="V75" s="45">
        <f t="shared" ca="1" si="37"/>
        <v>0</v>
      </c>
      <c r="W75" s="45">
        <f t="shared" ca="1" si="31"/>
        <v>0</v>
      </c>
      <c r="X75" s="25">
        <f t="shared" ca="1" si="20"/>
        <v>0</v>
      </c>
      <c r="Z75" s="28">
        <f t="shared" ca="1" si="38"/>
        <v>0</v>
      </c>
      <c r="AA75" s="233"/>
      <c r="AB75" s="45">
        <f t="shared" ca="1" si="32"/>
        <v>0</v>
      </c>
      <c r="AC75" s="45">
        <f t="shared" ca="1" si="21"/>
        <v>0</v>
      </c>
      <c r="AD75" s="25">
        <f t="shared" ca="1" si="22"/>
        <v>0</v>
      </c>
    </row>
    <row r="76" spans="4:30" x14ac:dyDescent="0.35">
      <c r="D76" s="20">
        <v>72</v>
      </c>
      <c r="E76" s="21">
        <f t="shared" ca="1" si="33"/>
        <v>26298</v>
      </c>
      <c r="F76" s="44">
        <f t="shared" ca="1" si="23"/>
        <v>26663</v>
      </c>
      <c r="G76" s="22" t="s">
        <v>119</v>
      </c>
      <c r="H76" s="44">
        <f t="shared" ca="1" si="34"/>
        <v>26298</v>
      </c>
      <c r="I76" s="45">
        <f t="shared" ca="1" si="24"/>
        <v>0</v>
      </c>
      <c r="J76" s="45">
        <f t="shared" ca="1" si="25"/>
        <v>0</v>
      </c>
      <c r="K76" s="45">
        <f t="shared" ca="1" si="26"/>
        <v>0</v>
      </c>
      <c r="L76" s="45"/>
      <c r="M76" s="45">
        <f t="shared" ca="1" si="35"/>
        <v>0</v>
      </c>
      <c r="N76" s="257">
        <f t="shared" ca="1" si="27"/>
        <v>0</v>
      </c>
      <c r="O76" s="23"/>
      <c r="P76" s="255">
        <f t="shared" ca="1" si="28"/>
        <v>0</v>
      </c>
      <c r="Q76" s="163">
        <f t="shared" ca="1" si="29"/>
        <v>0</v>
      </c>
      <c r="R76" s="164">
        <f ca="1">NPV(Q75,K76:$K$244) + ($A$13+$A$14+$A$15)/POWER(1+Q75,$A$28-D76+1)</f>
        <v>0</v>
      </c>
      <c r="S76" s="164">
        <f ca="1">NPV(Q76,K76:$K$244) + ($A$13+$A$14+$A$15)/POWER(1+Q76,$A$28-D76+1)</f>
        <v>0</v>
      </c>
      <c r="T76" s="45">
        <f t="shared" ca="1" si="30"/>
        <v>0</v>
      </c>
      <c r="U76" s="45">
        <f t="shared" ca="1" si="36"/>
        <v>0</v>
      </c>
      <c r="V76" s="45">
        <f t="shared" ca="1" si="37"/>
        <v>0</v>
      </c>
      <c r="W76" s="45">
        <f t="shared" ca="1" si="31"/>
        <v>0</v>
      </c>
      <c r="X76" s="25">
        <f t="shared" ca="1" si="20"/>
        <v>0</v>
      </c>
      <c r="Z76" s="28">
        <f t="shared" ca="1" si="38"/>
        <v>0</v>
      </c>
      <c r="AA76" s="233"/>
      <c r="AB76" s="45">
        <f t="shared" ca="1" si="32"/>
        <v>0</v>
      </c>
      <c r="AC76" s="45">
        <f t="shared" ca="1" si="21"/>
        <v>0</v>
      </c>
      <c r="AD76" s="25">
        <f t="shared" ca="1" si="22"/>
        <v>0</v>
      </c>
    </row>
    <row r="77" spans="4:30" x14ac:dyDescent="0.35">
      <c r="D77" s="20">
        <v>73</v>
      </c>
      <c r="E77" s="21">
        <f t="shared" ca="1" si="33"/>
        <v>26664</v>
      </c>
      <c r="F77" s="44">
        <f t="shared" ca="1" si="23"/>
        <v>27028</v>
      </c>
      <c r="G77" s="22" t="s">
        <v>119</v>
      </c>
      <c r="H77" s="44">
        <f t="shared" ca="1" si="34"/>
        <v>26664</v>
      </c>
      <c r="I77" s="45">
        <f t="shared" ca="1" si="24"/>
        <v>0</v>
      </c>
      <c r="J77" s="45">
        <f t="shared" ca="1" si="25"/>
        <v>0</v>
      </c>
      <c r="K77" s="45">
        <f t="shared" ca="1" si="26"/>
        <v>0</v>
      </c>
      <c r="L77" s="45"/>
      <c r="M77" s="45">
        <f t="shared" ca="1" si="35"/>
        <v>0</v>
      </c>
      <c r="N77" s="257">
        <f t="shared" ca="1" si="27"/>
        <v>0</v>
      </c>
      <c r="O77" s="23"/>
      <c r="P77" s="255">
        <f t="shared" ca="1" si="28"/>
        <v>0</v>
      </c>
      <c r="Q77" s="163">
        <f t="shared" ca="1" si="29"/>
        <v>0</v>
      </c>
      <c r="R77" s="164">
        <f ca="1">NPV(Q76,K77:$K$244) + ($A$13+$A$14+$A$15)/POWER(1+Q76,$A$28-D77+1)</f>
        <v>0</v>
      </c>
      <c r="S77" s="164">
        <f ca="1">NPV(Q77,K77:$K$244) + ($A$13+$A$14+$A$15)/POWER(1+Q77,$A$28-D77+1)</f>
        <v>0</v>
      </c>
      <c r="T77" s="45">
        <f t="shared" ca="1" si="30"/>
        <v>0</v>
      </c>
      <c r="U77" s="45">
        <f t="shared" ca="1" si="36"/>
        <v>0</v>
      </c>
      <c r="V77" s="45">
        <f t="shared" ca="1" si="37"/>
        <v>0</v>
      </c>
      <c r="W77" s="45">
        <f t="shared" ca="1" si="31"/>
        <v>0</v>
      </c>
      <c r="X77" s="25">
        <f t="shared" ca="1" si="20"/>
        <v>0</v>
      </c>
      <c r="Z77" s="28">
        <f t="shared" ca="1" si="38"/>
        <v>0</v>
      </c>
      <c r="AA77" s="233"/>
      <c r="AB77" s="45">
        <f t="shared" ca="1" si="32"/>
        <v>0</v>
      </c>
      <c r="AC77" s="45">
        <f t="shared" ca="1" si="21"/>
        <v>0</v>
      </c>
      <c r="AD77" s="25">
        <f t="shared" ca="1" si="22"/>
        <v>0</v>
      </c>
    </row>
    <row r="78" spans="4:30" x14ac:dyDescent="0.35">
      <c r="D78" s="20">
        <v>74</v>
      </c>
      <c r="E78" s="21">
        <f t="shared" ca="1" si="33"/>
        <v>27029</v>
      </c>
      <c r="F78" s="44">
        <f t="shared" ca="1" si="23"/>
        <v>27393</v>
      </c>
      <c r="G78" s="22" t="s">
        <v>119</v>
      </c>
      <c r="H78" s="44">
        <f t="shared" ca="1" si="34"/>
        <v>27029</v>
      </c>
      <c r="I78" s="45">
        <f t="shared" ca="1" si="24"/>
        <v>0</v>
      </c>
      <c r="J78" s="45">
        <f t="shared" ca="1" si="25"/>
        <v>0</v>
      </c>
      <c r="K78" s="45">
        <f t="shared" ca="1" si="26"/>
        <v>0</v>
      </c>
      <c r="L78" s="45"/>
      <c r="M78" s="45">
        <f t="shared" ca="1" si="35"/>
        <v>0</v>
      </c>
      <c r="N78" s="257">
        <f t="shared" ca="1" si="27"/>
        <v>0</v>
      </c>
      <c r="O78" s="23"/>
      <c r="P78" s="255">
        <f t="shared" ca="1" si="28"/>
        <v>0</v>
      </c>
      <c r="Q78" s="163">
        <f t="shared" ca="1" si="29"/>
        <v>0</v>
      </c>
      <c r="R78" s="164">
        <f ca="1">NPV(Q77,K78:$K$244) + ($A$13+$A$14+$A$15)/POWER(1+Q77,$A$28-D78+1)</f>
        <v>0</v>
      </c>
      <c r="S78" s="164">
        <f ca="1">NPV(Q78,K78:$K$244) + ($A$13+$A$14+$A$15)/POWER(1+Q78,$A$28-D78+1)</f>
        <v>0</v>
      </c>
      <c r="T78" s="45">
        <f t="shared" ca="1" si="30"/>
        <v>0</v>
      </c>
      <c r="U78" s="45">
        <f t="shared" ca="1" si="36"/>
        <v>0</v>
      </c>
      <c r="V78" s="45">
        <f t="shared" ca="1" si="37"/>
        <v>0</v>
      </c>
      <c r="W78" s="45">
        <f t="shared" ca="1" si="31"/>
        <v>0</v>
      </c>
      <c r="X78" s="25">
        <f t="shared" ca="1" si="20"/>
        <v>0</v>
      </c>
      <c r="Z78" s="28">
        <f t="shared" ca="1" si="38"/>
        <v>0</v>
      </c>
      <c r="AA78" s="233"/>
      <c r="AB78" s="45">
        <f t="shared" ca="1" si="32"/>
        <v>0</v>
      </c>
      <c r="AC78" s="45">
        <f t="shared" ca="1" si="21"/>
        <v>0</v>
      </c>
      <c r="AD78" s="25">
        <f t="shared" ca="1" si="22"/>
        <v>0</v>
      </c>
    </row>
    <row r="79" spans="4:30" x14ac:dyDescent="0.35">
      <c r="D79" s="20">
        <v>75</v>
      </c>
      <c r="E79" s="21">
        <f t="shared" ca="1" si="33"/>
        <v>27394</v>
      </c>
      <c r="F79" s="44">
        <f t="shared" ca="1" si="23"/>
        <v>27758</v>
      </c>
      <c r="G79" s="22" t="s">
        <v>119</v>
      </c>
      <c r="H79" s="44">
        <f t="shared" ca="1" si="34"/>
        <v>27394</v>
      </c>
      <c r="I79" s="45">
        <f t="shared" ca="1" si="24"/>
        <v>0</v>
      </c>
      <c r="J79" s="45">
        <f t="shared" ca="1" si="25"/>
        <v>0</v>
      </c>
      <c r="K79" s="45">
        <f t="shared" ca="1" si="26"/>
        <v>0</v>
      </c>
      <c r="L79" s="45"/>
      <c r="M79" s="45">
        <f t="shared" ca="1" si="35"/>
        <v>0</v>
      </c>
      <c r="N79" s="257">
        <f t="shared" ca="1" si="27"/>
        <v>0</v>
      </c>
      <c r="O79" s="23"/>
      <c r="P79" s="255">
        <f t="shared" ca="1" si="28"/>
        <v>0</v>
      </c>
      <c r="Q79" s="163">
        <f t="shared" ca="1" si="29"/>
        <v>0</v>
      </c>
      <c r="R79" s="164">
        <f ca="1">NPV(Q78,K79:$K$244) + ($A$13+$A$14+$A$15)/POWER(1+Q78,$A$28-D79+1)</f>
        <v>0</v>
      </c>
      <c r="S79" s="164">
        <f ca="1">NPV(Q79,K79:$K$244) + ($A$13+$A$14+$A$15)/POWER(1+Q79,$A$28-D79+1)</f>
        <v>0</v>
      </c>
      <c r="T79" s="45">
        <f t="shared" ca="1" si="30"/>
        <v>0</v>
      </c>
      <c r="U79" s="45">
        <f t="shared" ca="1" si="36"/>
        <v>0</v>
      </c>
      <c r="V79" s="45">
        <f t="shared" ca="1" si="37"/>
        <v>0</v>
      </c>
      <c r="W79" s="45">
        <f t="shared" ca="1" si="31"/>
        <v>0</v>
      </c>
      <c r="X79" s="25">
        <f t="shared" ca="1" si="20"/>
        <v>0</v>
      </c>
      <c r="Z79" s="28">
        <f t="shared" ca="1" si="38"/>
        <v>0</v>
      </c>
      <c r="AA79" s="233"/>
      <c r="AB79" s="45">
        <f t="shared" ca="1" si="32"/>
        <v>0</v>
      </c>
      <c r="AC79" s="45">
        <f t="shared" ca="1" si="21"/>
        <v>0</v>
      </c>
      <c r="AD79" s="25">
        <f t="shared" ca="1" si="22"/>
        <v>0</v>
      </c>
    </row>
    <row r="80" spans="4:30" x14ac:dyDescent="0.35">
      <c r="D80" s="20">
        <v>76</v>
      </c>
      <c r="E80" s="21">
        <f t="shared" ca="1" si="33"/>
        <v>27759</v>
      </c>
      <c r="F80" s="44">
        <f t="shared" ca="1" si="23"/>
        <v>28124</v>
      </c>
      <c r="G80" s="22" t="s">
        <v>119</v>
      </c>
      <c r="H80" s="44">
        <f t="shared" ca="1" si="34"/>
        <v>27759</v>
      </c>
      <c r="I80" s="45">
        <f t="shared" ca="1" si="24"/>
        <v>0</v>
      </c>
      <c r="J80" s="45">
        <f t="shared" ca="1" si="25"/>
        <v>0</v>
      </c>
      <c r="K80" s="45">
        <f t="shared" ca="1" si="26"/>
        <v>0</v>
      </c>
      <c r="L80" s="45"/>
      <c r="M80" s="45">
        <f t="shared" ca="1" si="35"/>
        <v>0</v>
      </c>
      <c r="N80" s="257">
        <f t="shared" ca="1" si="27"/>
        <v>0</v>
      </c>
      <c r="O80" s="23"/>
      <c r="P80" s="255">
        <f t="shared" ca="1" si="28"/>
        <v>0</v>
      </c>
      <c r="Q80" s="163">
        <f t="shared" ca="1" si="29"/>
        <v>0</v>
      </c>
      <c r="R80" s="164">
        <f ca="1">NPV(Q79,K80:$K$244) + ($A$13+$A$14+$A$15)/POWER(1+Q79,$A$28-D80+1)</f>
        <v>0</v>
      </c>
      <c r="S80" s="164">
        <f ca="1">NPV(Q80,K80:$K$244) + ($A$13+$A$14+$A$15)/POWER(1+Q80,$A$28-D80+1)</f>
        <v>0</v>
      </c>
      <c r="T80" s="45">
        <f t="shared" ca="1" si="30"/>
        <v>0</v>
      </c>
      <c r="U80" s="45">
        <f t="shared" ca="1" si="36"/>
        <v>0</v>
      </c>
      <c r="V80" s="45">
        <f t="shared" ca="1" si="37"/>
        <v>0</v>
      </c>
      <c r="W80" s="45">
        <f t="shared" ca="1" si="31"/>
        <v>0</v>
      </c>
      <c r="X80" s="25">
        <f t="shared" ca="1" si="20"/>
        <v>0</v>
      </c>
      <c r="Z80" s="28">
        <f t="shared" ca="1" si="38"/>
        <v>0</v>
      </c>
      <c r="AA80" s="233"/>
      <c r="AB80" s="45">
        <f t="shared" ca="1" si="32"/>
        <v>0</v>
      </c>
      <c r="AC80" s="45">
        <f t="shared" ca="1" si="21"/>
        <v>0</v>
      </c>
      <c r="AD80" s="25">
        <f t="shared" ca="1" si="22"/>
        <v>0</v>
      </c>
    </row>
    <row r="81" spans="4:30" x14ac:dyDescent="0.35">
      <c r="D81" s="20">
        <v>77</v>
      </c>
      <c r="E81" s="21">
        <f t="shared" ca="1" si="33"/>
        <v>28125</v>
      </c>
      <c r="F81" s="44">
        <f t="shared" ca="1" si="23"/>
        <v>28489</v>
      </c>
      <c r="G81" s="22" t="s">
        <v>119</v>
      </c>
      <c r="H81" s="44">
        <f t="shared" ca="1" si="34"/>
        <v>28125</v>
      </c>
      <c r="I81" s="45">
        <f t="shared" ca="1" si="24"/>
        <v>0</v>
      </c>
      <c r="J81" s="45">
        <f t="shared" ca="1" si="25"/>
        <v>0</v>
      </c>
      <c r="K81" s="45">
        <f t="shared" ca="1" si="26"/>
        <v>0</v>
      </c>
      <c r="L81" s="45"/>
      <c r="M81" s="45">
        <f t="shared" ca="1" si="35"/>
        <v>0</v>
      </c>
      <c r="N81" s="257">
        <f t="shared" ca="1" si="27"/>
        <v>0</v>
      </c>
      <c r="O81" s="23"/>
      <c r="P81" s="255">
        <f t="shared" ca="1" si="28"/>
        <v>0</v>
      </c>
      <c r="Q81" s="163">
        <f t="shared" ca="1" si="29"/>
        <v>0</v>
      </c>
      <c r="R81" s="164">
        <f ca="1">NPV(Q80,K81:$K$244) + ($A$13+$A$14+$A$15)/POWER(1+Q80,$A$28-D81+1)</f>
        <v>0</v>
      </c>
      <c r="S81" s="164">
        <f ca="1">NPV(Q81,K81:$K$244) + ($A$13+$A$14+$A$15)/POWER(1+Q81,$A$28-D81+1)</f>
        <v>0</v>
      </c>
      <c r="T81" s="45">
        <f t="shared" ca="1" si="30"/>
        <v>0</v>
      </c>
      <c r="U81" s="45">
        <f t="shared" ca="1" si="36"/>
        <v>0</v>
      </c>
      <c r="V81" s="45">
        <f t="shared" ca="1" si="37"/>
        <v>0</v>
      </c>
      <c r="W81" s="45">
        <f t="shared" ca="1" si="31"/>
        <v>0</v>
      </c>
      <c r="X81" s="25">
        <f t="shared" ca="1" si="20"/>
        <v>0</v>
      </c>
      <c r="Z81" s="28">
        <f t="shared" ca="1" si="38"/>
        <v>0</v>
      </c>
      <c r="AA81" s="233"/>
      <c r="AB81" s="45">
        <f t="shared" ca="1" si="32"/>
        <v>0</v>
      </c>
      <c r="AC81" s="45">
        <f t="shared" ca="1" si="21"/>
        <v>0</v>
      </c>
      <c r="AD81" s="25">
        <f t="shared" ca="1" si="22"/>
        <v>0</v>
      </c>
    </row>
    <row r="82" spans="4:30" x14ac:dyDescent="0.35">
      <c r="D82" s="20">
        <v>78</v>
      </c>
      <c r="E82" s="21">
        <f t="shared" ca="1" si="33"/>
        <v>28490</v>
      </c>
      <c r="F82" s="44">
        <f t="shared" ca="1" si="23"/>
        <v>28854</v>
      </c>
      <c r="G82" s="22" t="s">
        <v>119</v>
      </c>
      <c r="H82" s="44">
        <f t="shared" ca="1" si="34"/>
        <v>28490</v>
      </c>
      <c r="I82" s="45">
        <f t="shared" ca="1" si="24"/>
        <v>0</v>
      </c>
      <c r="J82" s="45">
        <f t="shared" ca="1" si="25"/>
        <v>0</v>
      </c>
      <c r="K82" s="45">
        <f t="shared" ca="1" si="26"/>
        <v>0</v>
      </c>
      <c r="L82" s="45"/>
      <c r="M82" s="45">
        <f t="shared" ca="1" si="35"/>
        <v>0</v>
      </c>
      <c r="N82" s="257">
        <f t="shared" ca="1" si="27"/>
        <v>0</v>
      </c>
      <c r="O82" s="23"/>
      <c r="P82" s="255">
        <f t="shared" ca="1" si="28"/>
        <v>0</v>
      </c>
      <c r="Q82" s="163">
        <f t="shared" ca="1" si="29"/>
        <v>0</v>
      </c>
      <c r="R82" s="164">
        <f ca="1">NPV(Q81,K82:$K$244) + ($A$13+$A$14+$A$15)/POWER(1+Q81,$A$28-D82+1)</f>
        <v>0</v>
      </c>
      <c r="S82" s="164">
        <f ca="1">NPV(Q82,K82:$K$244) + ($A$13+$A$14+$A$15)/POWER(1+Q82,$A$28-D82+1)</f>
        <v>0</v>
      </c>
      <c r="T82" s="45">
        <f t="shared" ca="1" si="30"/>
        <v>0</v>
      </c>
      <c r="U82" s="45">
        <f t="shared" ca="1" si="36"/>
        <v>0</v>
      </c>
      <c r="V82" s="45">
        <f t="shared" ca="1" si="37"/>
        <v>0</v>
      </c>
      <c r="W82" s="45">
        <f t="shared" ca="1" si="31"/>
        <v>0</v>
      </c>
      <c r="X82" s="25">
        <f t="shared" ca="1" si="20"/>
        <v>0</v>
      </c>
      <c r="Z82" s="28">
        <f t="shared" ca="1" si="38"/>
        <v>0</v>
      </c>
      <c r="AA82" s="233"/>
      <c r="AB82" s="45">
        <f t="shared" ca="1" si="32"/>
        <v>0</v>
      </c>
      <c r="AC82" s="45">
        <f t="shared" ca="1" si="21"/>
        <v>0</v>
      </c>
      <c r="AD82" s="25">
        <f t="shared" ca="1" si="22"/>
        <v>0</v>
      </c>
    </row>
    <row r="83" spans="4:30" x14ac:dyDescent="0.35">
      <c r="D83" s="20">
        <v>79</v>
      </c>
      <c r="E83" s="21">
        <f t="shared" ca="1" si="33"/>
        <v>28855</v>
      </c>
      <c r="F83" s="44">
        <f t="shared" ca="1" si="23"/>
        <v>29219</v>
      </c>
      <c r="G83" s="22" t="s">
        <v>119</v>
      </c>
      <c r="H83" s="44">
        <f t="shared" ca="1" si="34"/>
        <v>28855</v>
      </c>
      <c r="I83" s="45">
        <f t="shared" ca="1" si="24"/>
        <v>0</v>
      </c>
      <c r="J83" s="45">
        <f t="shared" ca="1" si="25"/>
        <v>0</v>
      </c>
      <c r="K83" s="45">
        <f t="shared" ca="1" si="26"/>
        <v>0</v>
      </c>
      <c r="L83" s="45"/>
      <c r="M83" s="45">
        <f t="shared" ca="1" si="35"/>
        <v>0</v>
      </c>
      <c r="N83" s="257">
        <f t="shared" ca="1" si="27"/>
        <v>0</v>
      </c>
      <c r="O83" s="23"/>
      <c r="P83" s="255">
        <f t="shared" ca="1" si="28"/>
        <v>0</v>
      </c>
      <c r="Q83" s="163">
        <f t="shared" ca="1" si="29"/>
        <v>0</v>
      </c>
      <c r="R83" s="164">
        <f ca="1">NPV(Q82,K83:$K$244) + ($A$13+$A$14+$A$15)/POWER(1+Q82,$A$28-D83+1)</f>
        <v>0</v>
      </c>
      <c r="S83" s="164">
        <f ca="1">NPV(Q83,K83:$K$244) + ($A$13+$A$14+$A$15)/POWER(1+Q83,$A$28-D83+1)</f>
        <v>0</v>
      </c>
      <c r="T83" s="45">
        <f t="shared" ca="1" si="30"/>
        <v>0</v>
      </c>
      <c r="U83" s="45">
        <f t="shared" ca="1" si="36"/>
        <v>0</v>
      </c>
      <c r="V83" s="45">
        <f t="shared" ca="1" si="37"/>
        <v>0</v>
      </c>
      <c r="W83" s="45">
        <f t="shared" ca="1" si="31"/>
        <v>0</v>
      </c>
      <c r="X83" s="25">
        <f t="shared" ca="1" si="20"/>
        <v>0</v>
      </c>
      <c r="Z83" s="28">
        <f t="shared" ca="1" si="38"/>
        <v>0</v>
      </c>
      <c r="AA83" s="233"/>
      <c r="AB83" s="45">
        <f t="shared" ca="1" si="32"/>
        <v>0</v>
      </c>
      <c r="AC83" s="45">
        <f t="shared" ca="1" si="21"/>
        <v>0</v>
      </c>
      <c r="AD83" s="25">
        <f t="shared" ca="1" si="22"/>
        <v>0</v>
      </c>
    </row>
    <row r="84" spans="4:30" x14ac:dyDescent="0.35">
      <c r="D84" s="20">
        <v>80</v>
      </c>
      <c r="E84" s="21">
        <f t="shared" ca="1" si="33"/>
        <v>29220</v>
      </c>
      <c r="F84" s="44">
        <f t="shared" ca="1" si="23"/>
        <v>29585</v>
      </c>
      <c r="G84" s="22" t="s">
        <v>119</v>
      </c>
      <c r="H84" s="44">
        <f t="shared" ca="1" si="34"/>
        <v>29220</v>
      </c>
      <c r="I84" s="45">
        <f t="shared" ca="1" si="24"/>
        <v>0</v>
      </c>
      <c r="J84" s="45">
        <f t="shared" ca="1" si="25"/>
        <v>0</v>
      </c>
      <c r="K84" s="45">
        <f t="shared" ca="1" si="26"/>
        <v>0</v>
      </c>
      <c r="L84" s="45"/>
      <c r="M84" s="45">
        <f t="shared" ca="1" si="35"/>
        <v>0</v>
      </c>
      <c r="N84" s="257">
        <f t="shared" ca="1" si="27"/>
        <v>0</v>
      </c>
      <c r="O84" s="23"/>
      <c r="P84" s="255">
        <f t="shared" ca="1" si="28"/>
        <v>0</v>
      </c>
      <c r="Q84" s="163">
        <f t="shared" ca="1" si="29"/>
        <v>0</v>
      </c>
      <c r="R84" s="164">
        <f ca="1">NPV(Q83,K84:$K$244) + ($A$13+$A$14+$A$15)/POWER(1+Q83,$A$28-D84+1)</f>
        <v>0</v>
      </c>
      <c r="S84" s="164">
        <f ca="1">NPV(Q84,K84:$K$244) + ($A$13+$A$14+$A$15)/POWER(1+Q84,$A$28-D84+1)</f>
        <v>0</v>
      </c>
      <c r="T84" s="45">
        <f t="shared" ca="1" si="30"/>
        <v>0</v>
      </c>
      <c r="U84" s="45">
        <f t="shared" ca="1" si="36"/>
        <v>0</v>
      </c>
      <c r="V84" s="45">
        <f t="shared" ca="1" si="37"/>
        <v>0</v>
      </c>
      <c r="W84" s="45">
        <f t="shared" ca="1" si="31"/>
        <v>0</v>
      </c>
      <c r="X84" s="25">
        <f t="shared" ca="1" si="20"/>
        <v>0</v>
      </c>
      <c r="Z84" s="28">
        <f t="shared" ca="1" si="38"/>
        <v>0</v>
      </c>
      <c r="AA84" s="233"/>
      <c r="AB84" s="45">
        <f t="shared" ca="1" si="32"/>
        <v>0</v>
      </c>
      <c r="AC84" s="45">
        <f t="shared" ca="1" si="21"/>
        <v>0</v>
      </c>
      <c r="AD84" s="25">
        <f t="shared" ca="1" si="22"/>
        <v>0</v>
      </c>
    </row>
    <row r="85" spans="4:30" x14ac:dyDescent="0.35">
      <c r="D85" s="20">
        <v>81</v>
      </c>
      <c r="E85" s="21">
        <f t="shared" ca="1" si="33"/>
        <v>29586</v>
      </c>
      <c r="F85" s="44">
        <f t="shared" ca="1" si="23"/>
        <v>29950</v>
      </c>
      <c r="G85" s="22" t="s">
        <v>119</v>
      </c>
      <c r="H85" s="44">
        <f t="shared" ca="1" si="34"/>
        <v>29586</v>
      </c>
      <c r="I85" s="45">
        <f t="shared" ca="1" si="24"/>
        <v>0</v>
      </c>
      <c r="J85" s="45">
        <f t="shared" ca="1" si="25"/>
        <v>0</v>
      </c>
      <c r="K85" s="45">
        <f t="shared" ca="1" si="26"/>
        <v>0</v>
      </c>
      <c r="L85" s="45"/>
      <c r="M85" s="45">
        <f t="shared" ca="1" si="35"/>
        <v>0</v>
      </c>
      <c r="N85" s="257">
        <f t="shared" ca="1" si="27"/>
        <v>0</v>
      </c>
      <c r="O85" s="23"/>
      <c r="P85" s="255">
        <f t="shared" ca="1" si="28"/>
        <v>0</v>
      </c>
      <c r="Q85" s="163">
        <f t="shared" ca="1" si="29"/>
        <v>0</v>
      </c>
      <c r="R85" s="164">
        <f ca="1">NPV(Q84,K85:$K$244) + ($A$13+$A$14+$A$15)/POWER(1+Q84,$A$28-D85+1)</f>
        <v>0</v>
      </c>
      <c r="S85" s="164">
        <f ca="1">NPV(Q85,K85:$K$244) + ($A$13+$A$14+$A$15)/POWER(1+Q85,$A$28-D85+1)</f>
        <v>0</v>
      </c>
      <c r="T85" s="45">
        <f t="shared" ca="1" si="30"/>
        <v>0</v>
      </c>
      <c r="U85" s="45">
        <f t="shared" ca="1" si="36"/>
        <v>0</v>
      </c>
      <c r="V85" s="45">
        <f t="shared" ca="1" si="37"/>
        <v>0</v>
      </c>
      <c r="W85" s="45">
        <f t="shared" ca="1" si="31"/>
        <v>0</v>
      </c>
      <c r="X85" s="25">
        <f t="shared" ca="1" si="20"/>
        <v>0</v>
      </c>
      <c r="Z85" s="28">
        <f t="shared" ca="1" si="38"/>
        <v>0</v>
      </c>
      <c r="AA85" s="233"/>
      <c r="AB85" s="45">
        <f t="shared" ca="1" si="32"/>
        <v>0</v>
      </c>
      <c r="AC85" s="45">
        <f t="shared" ca="1" si="21"/>
        <v>0</v>
      </c>
      <c r="AD85" s="25">
        <f t="shared" ca="1" si="22"/>
        <v>0</v>
      </c>
    </row>
    <row r="86" spans="4:30" x14ac:dyDescent="0.35">
      <c r="D86" s="20">
        <v>82</v>
      </c>
      <c r="E86" s="21">
        <f t="shared" ca="1" si="33"/>
        <v>29951</v>
      </c>
      <c r="F86" s="44">
        <f t="shared" ca="1" si="23"/>
        <v>30315</v>
      </c>
      <c r="G86" s="22" t="s">
        <v>119</v>
      </c>
      <c r="H86" s="44">
        <f t="shared" ca="1" si="34"/>
        <v>29951</v>
      </c>
      <c r="I86" s="45">
        <f t="shared" ca="1" si="24"/>
        <v>0</v>
      </c>
      <c r="J86" s="45">
        <f t="shared" ca="1" si="25"/>
        <v>0</v>
      </c>
      <c r="K86" s="45">
        <f t="shared" ca="1" si="26"/>
        <v>0</v>
      </c>
      <c r="L86" s="45"/>
      <c r="M86" s="45">
        <f t="shared" ca="1" si="35"/>
        <v>0</v>
      </c>
      <c r="N86" s="257">
        <f t="shared" ca="1" si="27"/>
        <v>0</v>
      </c>
      <c r="O86" s="23"/>
      <c r="P86" s="255">
        <f t="shared" ca="1" si="28"/>
        <v>0</v>
      </c>
      <c r="Q86" s="163">
        <f t="shared" ca="1" si="29"/>
        <v>0</v>
      </c>
      <c r="R86" s="164">
        <f ca="1">NPV(Q85,K86:$K$244) + ($A$13+$A$14+$A$15)/POWER(1+Q85,$A$28-D86+1)</f>
        <v>0</v>
      </c>
      <c r="S86" s="164">
        <f ca="1">NPV(Q86,K86:$K$244) + ($A$13+$A$14+$A$15)/POWER(1+Q86,$A$28-D86+1)</f>
        <v>0</v>
      </c>
      <c r="T86" s="45">
        <f t="shared" ca="1" si="30"/>
        <v>0</v>
      </c>
      <c r="U86" s="45">
        <f t="shared" ca="1" si="36"/>
        <v>0</v>
      </c>
      <c r="V86" s="45">
        <f t="shared" ca="1" si="37"/>
        <v>0</v>
      </c>
      <c r="W86" s="45">
        <f t="shared" ca="1" si="31"/>
        <v>0</v>
      </c>
      <c r="X86" s="25">
        <f t="shared" ca="1" si="20"/>
        <v>0</v>
      </c>
      <c r="Z86" s="28">
        <f t="shared" ca="1" si="38"/>
        <v>0</v>
      </c>
      <c r="AA86" s="233"/>
      <c r="AB86" s="45">
        <f t="shared" ca="1" si="32"/>
        <v>0</v>
      </c>
      <c r="AC86" s="45">
        <f t="shared" ca="1" si="21"/>
        <v>0</v>
      </c>
      <c r="AD86" s="25">
        <f t="shared" ca="1" si="22"/>
        <v>0</v>
      </c>
    </row>
    <row r="87" spans="4:30" x14ac:dyDescent="0.35">
      <c r="D87" s="20">
        <v>83</v>
      </c>
      <c r="E87" s="21">
        <f t="shared" ca="1" si="33"/>
        <v>30316</v>
      </c>
      <c r="F87" s="44">
        <f t="shared" ca="1" si="23"/>
        <v>30680</v>
      </c>
      <c r="G87" s="22" t="s">
        <v>119</v>
      </c>
      <c r="H87" s="44">
        <f t="shared" ca="1" si="34"/>
        <v>30316</v>
      </c>
      <c r="I87" s="45">
        <f t="shared" ca="1" si="24"/>
        <v>0</v>
      </c>
      <c r="J87" s="45">
        <f t="shared" ca="1" si="25"/>
        <v>0</v>
      </c>
      <c r="K87" s="45">
        <f t="shared" ca="1" si="26"/>
        <v>0</v>
      </c>
      <c r="L87" s="45"/>
      <c r="M87" s="45">
        <f t="shared" ca="1" si="35"/>
        <v>0</v>
      </c>
      <c r="N87" s="257">
        <f t="shared" ca="1" si="27"/>
        <v>0</v>
      </c>
      <c r="O87" s="23"/>
      <c r="P87" s="255">
        <f t="shared" ca="1" si="28"/>
        <v>0</v>
      </c>
      <c r="Q87" s="163">
        <f t="shared" ca="1" si="29"/>
        <v>0</v>
      </c>
      <c r="R87" s="164">
        <f ca="1">NPV(Q86,K87:$K$244) + ($A$13+$A$14+$A$15)/POWER(1+Q86,$A$28-D87+1)</f>
        <v>0</v>
      </c>
      <c r="S87" s="164">
        <f ca="1">NPV(Q87,K87:$K$244) + ($A$13+$A$14+$A$15)/POWER(1+Q87,$A$28-D87+1)</f>
        <v>0</v>
      </c>
      <c r="T87" s="45">
        <f t="shared" ca="1" si="30"/>
        <v>0</v>
      </c>
      <c r="U87" s="45">
        <f t="shared" ca="1" si="36"/>
        <v>0</v>
      </c>
      <c r="V87" s="45">
        <f t="shared" ca="1" si="37"/>
        <v>0</v>
      </c>
      <c r="W87" s="45">
        <f t="shared" ca="1" si="31"/>
        <v>0</v>
      </c>
      <c r="X87" s="25">
        <f t="shared" ca="1" si="20"/>
        <v>0</v>
      </c>
      <c r="Z87" s="28">
        <f t="shared" ca="1" si="38"/>
        <v>0</v>
      </c>
      <c r="AA87" s="233"/>
      <c r="AB87" s="45">
        <f t="shared" ca="1" si="32"/>
        <v>0</v>
      </c>
      <c r="AC87" s="45">
        <f t="shared" ca="1" si="21"/>
        <v>0</v>
      </c>
      <c r="AD87" s="25">
        <f t="shared" ca="1" si="22"/>
        <v>0</v>
      </c>
    </row>
    <row r="88" spans="4:30" x14ac:dyDescent="0.35">
      <c r="D88" s="20">
        <v>84</v>
      </c>
      <c r="E88" s="21">
        <f t="shared" ca="1" si="33"/>
        <v>30681</v>
      </c>
      <c r="F88" s="44">
        <f t="shared" ca="1" si="23"/>
        <v>31046</v>
      </c>
      <c r="G88" s="22" t="s">
        <v>119</v>
      </c>
      <c r="H88" s="44">
        <f t="shared" ca="1" si="34"/>
        <v>30681</v>
      </c>
      <c r="I88" s="45">
        <f t="shared" ca="1" si="24"/>
        <v>0</v>
      </c>
      <c r="J88" s="45">
        <f t="shared" ca="1" si="25"/>
        <v>0</v>
      </c>
      <c r="K88" s="45">
        <f t="shared" ca="1" si="26"/>
        <v>0</v>
      </c>
      <c r="L88" s="45"/>
      <c r="M88" s="45">
        <f t="shared" ca="1" si="35"/>
        <v>0</v>
      </c>
      <c r="N88" s="257">
        <f t="shared" ca="1" si="27"/>
        <v>0</v>
      </c>
      <c r="O88" s="23"/>
      <c r="P88" s="255">
        <f t="shared" ca="1" si="28"/>
        <v>0</v>
      </c>
      <c r="Q88" s="163">
        <f t="shared" ca="1" si="29"/>
        <v>0</v>
      </c>
      <c r="R88" s="164">
        <f ca="1">NPV(Q87,K88:$K$244) + ($A$13+$A$14+$A$15)/POWER(1+Q87,$A$28-D88+1)</f>
        <v>0</v>
      </c>
      <c r="S88" s="164">
        <f ca="1">NPV(Q88,K88:$K$244) + ($A$13+$A$14+$A$15)/POWER(1+Q88,$A$28-D88+1)</f>
        <v>0</v>
      </c>
      <c r="T88" s="45">
        <f t="shared" ca="1" si="30"/>
        <v>0</v>
      </c>
      <c r="U88" s="45">
        <f t="shared" ca="1" si="36"/>
        <v>0</v>
      </c>
      <c r="V88" s="45">
        <f t="shared" ca="1" si="37"/>
        <v>0</v>
      </c>
      <c r="W88" s="45">
        <f t="shared" ca="1" si="31"/>
        <v>0</v>
      </c>
      <c r="X88" s="25">
        <f t="shared" ca="1" si="20"/>
        <v>0</v>
      </c>
      <c r="Z88" s="28">
        <f t="shared" ca="1" si="38"/>
        <v>0</v>
      </c>
      <c r="AA88" s="233"/>
      <c r="AB88" s="45">
        <f t="shared" ca="1" si="32"/>
        <v>0</v>
      </c>
      <c r="AC88" s="45">
        <f t="shared" ca="1" si="21"/>
        <v>0</v>
      </c>
      <c r="AD88" s="25">
        <f t="shared" ca="1" si="22"/>
        <v>0</v>
      </c>
    </row>
    <row r="89" spans="4:30" x14ac:dyDescent="0.35">
      <c r="D89" s="20">
        <v>85</v>
      </c>
      <c r="E89" s="21">
        <f t="shared" ca="1" si="33"/>
        <v>31047</v>
      </c>
      <c r="F89" s="44">
        <f t="shared" ca="1" si="23"/>
        <v>31411</v>
      </c>
      <c r="G89" s="22" t="s">
        <v>119</v>
      </c>
      <c r="H89" s="44">
        <f t="shared" ca="1" si="34"/>
        <v>31047</v>
      </c>
      <c r="I89" s="45">
        <f t="shared" ca="1" si="24"/>
        <v>0</v>
      </c>
      <c r="J89" s="45">
        <f t="shared" ca="1" si="25"/>
        <v>0</v>
      </c>
      <c r="K89" s="45">
        <f t="shared" ca="1" si="26"/>
        <v>0</v>
      </c>
      <c r="L89" s="45"/>
      <c r="M89" s="45">
        <f t="shared" ca="1" si="35"/>
        <v>0</v>
      </c>
      <c r="N89" s="257">
        <f t="shared" ca="1" si="27"/>
        <v>0</v>
      </c>
      <c r="O89" s="23"/>
      <c r="P89" s="255">
        <f t="shared" ca="1" si="28"/>
        <v>0</v>
      </c>
      <c r="Q89" s="163">
        <f t="shared" ca="1" si="29"/>
        <v>0</v>
      </c>
      <c r="R89" s="164">
        <f ca="1">NPV(Q88,K89:$K$244) + ($A$13+$A$14+$A$15)/POWER(1+Q88,$A$28-D89+1)</f>
        <v>0</v>
      </c>
      <c r="S89" s="164">
        <f ca="1">NPV(Q89,K89:$K$244) + ($A$13+$A$14+$A$15)/POWER(1+Q89,$A$28-D89+1)</f>
        <v>0</v>
      </c>
      <c r="T89" s="45">
        <f t="shared" ca="1" si="30"/>
        <v>0</v>
      </c>
      <c r="U89" s="45">
        <f t="shared" ca="1" si="36"/>
        <v>0</v>
      </c>
      <c r="V89" s="45">
        <f t="shared" ca="1" si="37"/>
        <v>0</v>
      </c>
      <c r="W89" s="45">
        <f t="shared" ca="1" si="31"/>
        <v>0</v>
      </c>
      <c r="X89" s="25">
        <f t="shared" ca="1" si="20"/>
        <v>0</v>
      </c>
      <c r="Z89" s="28">
        <f t="shared" ca="1" si="38"/>
        <v>0</v>
      </c>
      <c r="AA89" s="233"/>
      <c r="AB89" s="45">
        <f t="shared" ca="1" si="32"/>
        <v>0</v>
      </c>
      <c r="AC89" s="45">
        <f t="shared" ca="1" si="21"/>
        <v>0</v>
      </c>
      <c r="AD89" s="25">
        <f t="shared" ca="1" si="22"/>
        <v>0</v>
      </c>
    </row>
    <row r="90" spans="4:30" x14ac:dyDescent="0.35">
      <c r="D90" s="20">
        <v>86</v>
      </c>
      <c r="E90" s="21">
        <f t="shared" ca="1" si="33"/>
        <v>31412</v>
      </c>
      <c r="F90" s="44">
        <f t="shared" ca="1" si="23"/>
        <v>31776</v>
      </c>
      <c r="G90" s="22" t="s">
        <v>119</v>
      </c>
      <c r="H90" s="44">
        <f t="shared" ca="1" si="34"/>
        <v>31412</v>
      </c>
      <c r="I90" s="45">
        <f t="shared" ca="1" si="24"/>
        <v>0</v>
      </c>
      <c r="J90" s="45">
        <f t="shared" ca="1" si="25"/>
        <v>0</v>
      </c>
      <c r="K90" s="45">
        <f t="shared" ca="1" si="26"/>
        <v>0</v>
      </c>
      <c r="L90" s="45"/>
      <c r="M90" s="45">
        <f t="shared" ca="1" si="35"/>
        <v>0</v>
      </c>
      <c r="N90" s="257">
        <f t="shared" ca="1" si="27"/>
        <v>0</v>
      </c>
      <c r="O90" s="23"/>
      <c r="P90" s="255">
        <f t="shared" ca="1" si="28"/>
        <v>0</v>
      </c>
      <c r="Q90" s="163">
        <f t="shared" ca="1" si="29"/>
        <v>0</v>
      </c>
      <c r="R90" s="164">
        <f ca="1">NPV(Q89,K90:$K$244) + ($A$13+$A$14+$A$15)/POWER(1+Q89,$A$28-D90+1)</f>
        <v>0</v>
      </c>
      <c r="S90" s="164">
        <f ca="1">NPV(Q90,K90:$K$244) + ($A$13+$A$14+$A$15)/POWER(1+Q90,$A$28-D90+1)</f>
        <v>0</v>
      </c>
      <c r="T90" s="45">
        <f t="shared" ca="1" si="30"/>
        <v>0</v>
      </c>
      <c r="U90" s="45">
        <f t="shared" ca="1" si="36"/>
        <v>0</v>
      </c>
      <c r="V90" s="45">
        <f t="shared" ca="1" si="37"/>
        <v>0</v>
      </c>
      <c r="W90" s="45">
        <f t="shared" ca="1" si="31"/>
        <v>0</v>
      </c>
      <c r="X90" s="25">
        <f t="shared" ca="1" si="20"/>
        <v>0</v>
      </c>
      <c r="Z90" s="28">
        <f t="shared" ca="1" si="38"/>
        <v>0</v>
      </c>
      <c r="AA90" s="233"/>
      <c r="AB90" s="45">
        <f t="shared" ca="1" si="32"/>
        <v>0</v>
      </c>
      <c r="AC90" s="45">
        <f t="shared" ca="1" si="21"/>
        <v>0</v>
      </c>
      <c r="AD90" s="25">
        <f t="shared" ca="1" si="22"/>
        <v>0</v>
      </c>
    </row>
    <row r="91" spans="4:30" x14ac:dyDescent="0.35">
      <c r="D91" s="20">
        <v>87</v>
      </c>
      <c r="E91" s="21">
        <f t="shared" ca="1" si="33"/>
        <v>31777</v>
      </c>
      <c r="F91" s="44">
        <f t="shared" ca="1" si="23"/>
        <v>32141</v>
      </c>
      <c r="G91" s="22" t="s">
        <v>119</v>
      </c>
      <c r="H91" s="44">
        <f t="shared" ca="1" si="34"/>
        <v>31777</v>
      </c>
      <c r="I91" s="45">
        <f t="shared" ca="1" si="24"/>
        <v>0</v>
      </c>
      <c r="J91" s="45">
        <f t="shared" ca="1" si="25"/>
        <v>0</v>
      </c>
      <c r="K91" s="45">
        <f t="shared" ca="1" si="26"/>
        <v>0</v>
      </c>
      <c r="L91" s="45"/>
      <c r="M91" s="45">
        <f t="shared" ca="1" si="35"/>
        <v>0</v>
      </c>
      <c r="N91" s="257">
        <f t="shared" ca="1" si="27"/>
        <v>0</v>
      </c>
      <c r="O91" s="23"/>
      <c r="P91" s="255">
        <f t="shared" ca="1" si="28"/>
        <v>0</v>
      </c>
      <c r="Q91" s="163">
        <f t="shared" ca="1" si="29"/>
        <v>0</v>
      </c>
      <c r="R91" s="164">
        <f ca="1">NPV(Q90,K91:$K$244) + ($A$13+$A$14+$A$15)/POWER(1+Q90,$A$28-D91+1)</f>
        <v>0</v>
      </c>
      <c r="S91" s="164">
        <f ca="1">NPV(Q91,K91:$K$244) + ($A$13+$A$14+$A$15)/POWER(1+Q91,$A$28-D91+1)</f>
        <v>0</v>
      </c>
      <c r="T91" s="45">
        <f t="shared" ca="1" si="30"/>
        <v>0</v>
      </c>
      <c r="U91" s="45">
        <f t="shared" ca="1" si="36"/>
        <v>0</v>
      </c>
      <c r="V91" s="45">
        <f t="shared" ca="1" si="37"/>
        <v>0</v>
      </c>
      <c r="W91" s="45">
        <f t="shared" ca="1" si="31"/>
        <v>0</v>
      </c>
      <c r="X91" s="25">
        <f t="shared" ca="1" si="20"/>
        <v>0</v>
      </c>
      <c r="Z91" s="28">
        <f t="shared" ca="1" si="38"/>
        <v>0</v>
      </c>
      <c r="AA91" s="233"/>
      <c r="AB91" s="45">
        <f t="shared" ca="1" si="32"/>
        <v>0</v>
      </c>
      <c r="AC91" s="45">
        <f t="shared" ca="1" si="21"/>
        <v>0</v>
      </c>
      <c r="AD91" s="25">
        <f t="shared" ca="1" si="22"/>
        <v>0</v>
      </c>
    </row>
    <row r="92" spans="4:30" x14ac:dyDescent="0.35">
      <c r="D92" s="20">
        <v>88</v>
      </c>
      <c r="E92" s="21">
        <f t="shared" ca="1" si="33"/>
        <v>32142</v>
      </c>
      <c r="F92" s="44">
        <f t="shared" ca="1" si="23"/>
        <v>32507</v>
      </c>
      <c r="G92" s="22" t="s">
        <v>119</v>
      </c>
      <c r="H92" s="44">
        <f t="shared" ca="1" si="34"/>
        <v>32142</v>
      </c>
      <c r="I92" s="45">
        <f t="shared" ca="1" si="24"/>
        <v>0</v>
      </c>
      <c r="J92" s="45">
        <f t="shared" ca="1" si="25"/>
        <v>0</v>
      </c>
      <c r="K92" s="45">
        <f t="shared" ca="1" si="26"/>
        <v>0</v>
      </c>
      <c r="L92" s="45"/>
      <c r="M92" s="45">
        <f t="shared" ca="1" si="35"/>
        <v>0</v>
      </c>
      <c r="N92" s="257">
        <f t="shared" ca="1" si="27"/>
        <v>0</v>
      </c>
      <c r="O92" s="23"/>
      <c r="P92" s="255">
        <f t="shared" ca="1" si="28"/>
        <v>0</v>
      </c>
      <c r="Q92" s="163">
        <f t="shared" ca="1" si="29"/>
        <v>0</v>
      </c>
      <c r="R92" s="164">
        <f ca="1">NPV(Q91,K92:$K$244) + ($A$13+$A$14+$A$15)/POWER(1+Q91,$A$28-D92+1)</f>
        <v>0</v>
      </c>
      <c r="S92" s="164">
        <f ca="1">NPV(Q92,K92:$K$244) + ($A$13+$A$14+$A$15)/POWER(1+Q92,$A$28-D92+1)</f>
        <v>0</v>
      </c>
      <c r="T92" s="45">
        <f t="shared" ca="1" si="30"/>
        <v>0</v>
      </c>
      <c r="U92" s="45">
        <f t="shared" ca="1" si="36"/>
        <v>0</v>
      </c>
      <c r="V92" s="45">
        <f t="shared" ca="1" si="37"/>
        <v>0</v>
      </c>
      <c r="W92" s="45">
        <f t="shared" ca="1" si="31"/>
        <v>0</v>
      </c>
      <c r="X92" s="25">
        <f t="shared" ca="1" si="20"/>
        <v>0</v>
      </c>
      <c r="Z92" s="28">
        <f t="shared" ca="1" si="38"/>
        <v>0</v>
      </c>
      <c r="AA92" s="233"/>
      <c r="AB92" s="45">
        <f t="shared" ca="1" si="32"/>
        <v>0</v>
      </c>
      <c r="AC92" s="45">
        <f t="shared" ca="1" si="21"/>
        <v>0</v>
      </c>
      <c r="AD92" s="25">
        <f t="shared" ca="1" si="22"/>
        <v>0</v>
      </c>
    </row>
    <row r="93" spans="4:30" x14ac:dyDescent="0.35">
      <c r="D93" s="20">
        <v>89</v>
      </c>
      <c r="E93" s="21">
        <f t="shared" ca="1" si="33"/>
        <v>32508</v>
      </c>
      <c r="F93" s="44">
        <f t="shared" ca="1" si="23"/>
        <v>32872</v>
      </c>
      <c r="G93" s="22" t="s">
        <v>119</v>
      </c>
      <c r="H93" s="44">
        <f t="shared" ca="1" si="34"/>
        <v>32508</v>
      </c>
      <c r="I93" s="45">
        <f t="shared" ca="1" si="24"/>
        <v>0</v>
      </c>
      <c r="J93" s="45">
        <f t="shared" ca="1" si="25"/>
        <v>0</v>
      </c>
      <c r="K93" s="45">
        <f t="shared" ca="1" si="26"/>
        <v>0</v>
      </c>
      <c r="L93" s="45"/>
      <c r="M93" s="45">
        <f t="shared" ca="1" si="35"/>
        <v>0</v>
      </c>
      <c r="N93" s="257">
        <f t="shared" ca="1" si="27"/>
        <v>0</v>
      </c>
      <c r="O93" s="23"/>
      <c r="P93" s="255">
        <f t="shared" ca="1" si="28"/>
        <v>0</v>
      </c>
      <c r="Q93" s="163">
        <f t="shared" ca="1" si="29"/>
        <v>0</v>
      </c>
      <c r="R93" s="164">
        <f ca="1">NPV(Q92,K93:$K$244) + ($A$13+$A$14+$A$15)/POWER(1+Q92,$A$28-D93+1)</f>
        <v>0</v>
      </c>
      <c r="S93" s="164">
        <f ca="1">NPV(Q93,K93:$K$244) + ($A$13+$A$14+$A$15)/POWER(1+Q93,$A$28-D93+1)</f>
        <v>0</v>
      </c>
      <c r="T93" s="45">
        <f t="shared" ca="1" si="30"/>
        <v>0</v>
      </c>
      <c r="U93" s="45">
        <f t="shared" ca="1" si="36"/>
        <v>0</v>
      </c>
      <c r="V93" s="45">
        <f t="shared" ca="1" si="37"/>
        <v>0</v>
      </c>
      <c r="W93" s="45">
        <f t="shared" ca="1" si="31"/>
        <v>0</v>
      </c>
      <c r="X93" s="25">
        <f t="shared" ca="1" si="20"/>
        <v>0</v>
      </c>
      <c r="Z93" s="28">
        <f t="shared" ca="1" si="38"/>
        <v>0</v>
      </c>
      <c r="AA93" s="233"/>
      <c r="AB93" s="45">
        <f t="shared" ca="1" si="32"/>
        <v>0</v>
      </c>
      <c r="AC93" s="45">
        <f t="shared" ca="1" si="21"/>
        <v>0</v>
      </c>
      <c r="AD93" s="25">
        <f t="shared" ca="1" si="22"/>
        <v>0</v>
      </c>
    </row>
    <row r="94" spans="4:30" x14ac:dyDescent="0.35">
      <c r="D94" s="20">
        <v>90</v>
      </c>
      <c r="E94" s="21">
        <f t="shared" ca="1" si="33"/>
        <v>32873</v>
      </c>
      <c r="F94" s="44">
        <f t="shared" ca="1" si="23"/>
        <v>33237</v>
      </c>
      <c r="G94" s="22" t="s">
        <v>119</v>
      </c>
      <c r="H94" s="44">
        <f t="shared" ca="1" si="34"/>
        <v>32873</v>
      </c>
      <c r="I94" s="45">
        <f t="shared" ca="1" si="24"/>
        <v>0</v>
      </c>
      <c r="J94" s="45">
        <f t="shared" ca="1" si="25"/>
        <v>0</v>
      </c>
      <c r="K94" s="45">
        <f t="shared" ca="1" si="26"/>
        <v>0</v>
      </c>
      <c r="L94" s="45"/>
      <c r="M94" s="45">
        <f t="shared" ca="1" si="35"/>
        <v>0</v>
      </c>
      <c r="N94" s="257">
        <f t="shared" ca="1" si="27"/>
        <v>0</v>
      </c>
      <c r="O94" s="23"/>
      <c r="P94" s="255">
        <f t="shared" ca="1" si="28"/>
        <v>0</v>
      </c>
      <c r="Q94" s="163">
        <f t="shared" ca="1" si="29"/>
        <v>0</v>
      </c>
      <c r="R94" s="164">
        <f ca="1">NPV(Q93,K94:$K$244) + ($A$13+$A$14+$A$15)/POWER(1+Q93,$A$28-D94+1)</f>
        <v>0</v>
      </c>
      <c r="S94" s="164">
        <f ca="1">NPV(Q94,K94:$K$244) + ($A$13+$A$14+$A$15)/POWER(1+Q94,$A$28-D94+1)</f>
        <v>0</v>
      </c>
      <c r="T94" s="45">
        <f t="shared" ca="1" si="30"/>
        <v>0</v>
      </c>
      <c r="U94" s="45">
        <f t="shared" ca="1" si="36"/>
        <v>0</v>
      </c>
      <c r="V94" s="45">
        <f t="shared" ca="1" si="37"/>
        <v>0</v>
      </c>
      <c r="W94" s="45">
        <f t="shared" ca="1" si="31"/>
        <v>0</v>
      </c>
      <c r="X94" s="25">
        <f t="shared" ca="1" si="20"/>
        <v>0</v>
      </c>
      <c r="Z94" s="28">
        <f t="shared" ca="1" si="38"/>
        <v>0</v>
      </c>
      <c r="AA94" s="233"/>
      <c r="AB94" s="45">
        <f t="shared" ca="1" si="32"/>
        <v>0</v>
      </c>
      <c r="AC94" s="45">
        <f t="shared" ca="1" si="21"/>
        <v>0</v>
      </c>
      <c r="AD94" s="25">
        <f t="shared" ca="1" si="22"/>
        <v>0</v>
      </c>
    </row>
    <row r="95" spans="4:30" x14ac:dyDescent="0.35">
      <c r="D95" s="20">
        <v>91</v>
      </c>
      <c r="E95" s="21">
        <f t="shared" ca="1" si="33"/>
        <v>33238</v>
      </c>
      <c r="F95" s="44">
        <f t="shared" ca="1" si="23"/>
        <v>33602</v>
      </c>
      <c r="G95" s="22" t="s">
        <v>119</v>
      </c>
      <c r="H95" s="44">
        <f t="shared" ca="1" si="34"/>
        <v>33238</v>
      </c>
      <c r="I95" s="45">
        <f t="shared" ca="1" si="24"/>
        <v>0</v>
      </c>
      <c r="J95" s="45">
        <f t="shared" ca="1" si="25"/>
        <v>0</v>
      </c>
      <c r="K95" s="45">
        <f t="shared" ca="1" si="26"/>
        <v>0</v>
      </c>
      <c r="L95" s="45"/>
      <c r="M95" s="45">
        <f t="shared" ca="1" si="35"/>
        <v>0</v>
      </c>
      <c r="N95" s="257">
        <f t="shared" ca="1" si="27"/>
        <v>0</v>
      </c>
      <c r="O95" s="23"/>
      <c r="P95" s="255">
        <f t="shared" ca="1" si="28"/>
        <v>0</v>
      </c>
      <c r="Q95" s="163">
        <f t="shared" ca="1" si="29"/>
        <v>0</v>
      </c>
      <c r="R95" s="164">
        <f ca="1">NPV(Q94,K95:$K$244) + ($A$13+$A$14+$A$15)/POWER(1+Q94,$A$28-D95+1)</f>
        <v>0</v>
      </c>
      <c r="S95" s="164">
        <f ca="1">NPV(Q95,K95:$K$244) + ($A$13+$A$14+$A$15)/POWER(1+Q95,$A$28-D95+1)</f>
        <v>0</v>
      </c>
      <c r="T95" s="45">
        <f t="shared" ca="1" si="30"/>
        <v>0</v>
      </c>
      <c r="U95" s="45">
        <f t="shared" ca="1" si="36"/>
        <v>0</v>
      </c>
      <c r="V95" s="45">
        <f t="shared" ca="1" si="37"/>
        <v>0</v>
      </c>
      <c r="W95" s="45">
        <f t="shared" ca="1" si="31"/>
        <v>0</v>
      </c>
      <c r="X95" s="25">
        <f t="shared" ca="1" si="20"/>
        <v>0</v>
      </c>
      <c r="Z95" s="28">
        <f t="shared" ca="1" si="38"/>
        <v>0</v>
      </c>
      <c r="AA95" s="233"/>
      <c r="AB95" s="45">
        <f t="shared" ca="1" si="32"/>
        <v>0</v>
      </c>
      <c r="AC95" s="45">
        <f t="shared" ca="1" si="21"/>
        <v>0</v>
      </c>
      <c r="AD95" s="25">
        <f t="shared" ca="1" si="22"/>
        <v>0</v>
      </c>
    </row>
    <row r="96" spans="4:30" x14ac:dyDescent="0.35">
      <c r="D96" s="20">
        <v>92</v>
      </c>
      <c r="E96" s="21">
        <f t="shared" ca="1" si="33"/>
        <v>33603</v>
      </c>
      <c r="F96" s="44">
        <f t="shared" ca="1" si="23"/>
        <v>33968</v>
      </c>
      <c r="G96" s="22" t="s">
        <v>119</v>
      </c>
      <c r="H96" s="44">
        <f t="shared" ca="1" si="34"/>
        <v>33603</v>
      </c>
      <c r="I96" s="45">
        <f t="shared" ca="1" si="24"/>
        <v>0</v>
      </c>
      <c r="J96" s="45">
        <f t="shared" ca="1" si="25"/>
        <v>0</v>
      </c>
      <c r="K96" s="45">
        <f t="shared" ca="1" si="26"/>
        <v>0</v>
      </c>
      <c r="L96" s="45"/>
      <c r="M96" s="45">
        <f t="shared" ca="1" si="35"/>
        <v>0</v>
      </c>
      <c r="N96" s="257">
        <f t="shared" ca="1" si="27"/>
        <v>0</v>
      </c>
      <c r="O96" s="23"/>
      <c r="P96" s="255">
        <f t="shared" ca="1" si="28"/>
        <v>0</v>
      </c>
      <c r="Q96" s="163">
        <f t="shared" ca="1" si="29"/>
        <v>0</v>
      </c>
      <c r="R96" s="164">
        <f ca="1">NPV(Q95,K96:$K$244) + ($A$13+$A$14+$A$15)/POWER(1+Q95,$A$28-D96+1)</f>
        <v>0</v>
      </c>
      <c r="S96" s="164">
        <f ca="1">NPV(Q96,K96:$K$244) + ($A$13+$A$14+$A$15)/POWER(1+Q96,$A$28-D96+1)</f>
        <v>0</v>
      </c>
      <c r="T96" s="45">
        <f t="shared" ca="1" si="30"/>
        <v>0</v>
      </c>
      <c r="U96" s="45">
        <f t="shared" ca="1" si="36"/>
        <v>0</v>
      </c>
      <c r="V96" s="45">
        <f t="shared" ca="1" si="37"/>
        <v>0</v>
      </c>
      <c r="W96" s="45">
        <f t="shared" ca="1" si="31"/>
        <v>0</v>
      </c>
      <c r="X96" s="25">
        <f t="shared" ca="1" si="20"/>
        <v>0</v>
      </c>
      <c r="Z96" s="28">
        <f t="shared" ca="1" si="38"/>
        <v>0</v>
      </c>
      <c r="AA96" s="233"/>
      <c r="AB96" s="45">
        <f t="shared" ca="1" si="32"/>
        <v>0</v>
      </c>
      <c r="AC96" s="45">
        <f t="shared" ca="1" si="21"/>
        <v>0</v>
      </c>
      <c r="AD96" s="25">
        <f t="shared" ca="1" si="22"/>
        <v>0</v>
      </c>
    </row>
    <row r="97" spans="4:30" x14ac:dyDescent="0.35">
      <c r="D97" s="20">
        <v>93</v>
      </c>
      <c r="E97" s="21">
        <f t="shared" ca="1" si="33"/>
        <v>33969</v>
      </c>
      <c r="F97" s="44">
        <f t="shared" ca="1" si="23"/>
        <v>34333</v>
      </c>
      <c r="G97" s="22" t="s">
        <v>119</v>
      </c>
      <c r="H97" s="44">
        <f t="shared" ca="1" si="34"/>
        <v>33969</v>
      </c>
      <c r="I97" s="45">
        <f t="shared" ca="1" si="24"/>
        <v>0</v>
      </c>
      <c r="J97" s="45">
        <f t="shared" ca="1" si="25"/>
        <v>0</v>
      </c>
      <c r="K97" s="45">
        <f t="shared" ca="1" si="26"/>
        <v>0</v>
      </c>
      <c r="L97" s="45"/>
      <c r="M97" s="45">
        <f t="shared" ca="1" si="35"/>
        <v>0</v>
      </c>
      <c r="N97" s="257">
        <f t="shared" ca="1" si="27"/>
        <v>0</v>
      </c>
      <c r="O97" s="23"/>
      <c r="P97" s="255">
        <f t="shared" ca="1" si="28"/>
        <v>0</v>
      </c>
      <c r="Q97" s="163">
        <f t="shared" ca="1" si="29"/>
        <v>0</v>
      </c>
      <c r="R97" s="164">
        <f ca="1">NPV(Q96,K97:$K$244) + ($A$13+$A$14+$A$15)/POWER(1+Q96,$A$28-D97+1)</f>
        <v>0</v>
      </c>
      <c r="S97" s="164">
        <f ca="1">NPV(Q97,K97:$K$244) + ($A$13+$A$14+$A$15)/POWER(1+Q97,$A$28-D97+1)</f>
        <v>0</v>
      </c>
      <c r="T97" s="45">
        <f t="shared" ca="1" si="30"/>
        <v>0</v>
      </c>
      <c r="U97" s="45">
        <f t="shared" ca="1" si="36"/>
        <v>0</v>
      </c>
      <c r="V97" s="45">
        <f t="shared" ca="1" si="37"/>
        <v>0</v>
      </c>
      <c r="W97" s="45">
        <f t="shared" ca="1" si="31"/>
        <v>0</v>
      </c>
      <c r="X97" s="25">
        <f t="shared" ca="1" si="20"/>
        <v>0</v>
      </c>
      <c r="Z97" s="28">
        <f t="shared" ca="1" si="38"/>
        <v>0</v>
      </c>
      <c r="AA97" s="233"/>
      <c r="AB97" s="45">
        <f t="shared" ca="1" si="32"/>
        <v>0</v>
      </c>
      <c r="AC97" s="45">
        <f t="shared" ca="1" si="21"/>
        <v>0</v>
      </c>
      <c r="AD97" s="25">
        <f t="shared" ca="1" si="22"/>
        <v>0</v>
      </c>
    </row>
    <row r="98" spans="4:30" x14ac:dyDescent="0.35">
      <c r="D98" s="20">
        <v>94</v>
      </c>
      <c r="E98" s="21">
        <f t="shared" ca="1" si="33"/>
        <v>34334</v>
      </c>
      <c r="F98" s="44">
        <f t="shared" ca="1" si="23"/>
        <v>34698</v>
      </c>
      <c r="G98" s="22" t="s">
        <v>119</v>
      </c>
      <c r="H98" s="44">
        <f t="shared" ca="1" si="34"/>
        <v>34334</v>
      </c>
      <c r="I98" s="45">
        <f t="shared" ca="1" si="24"/>
        <v>0</v>
      </c>
      <c r="J98" s="45">
        <f t="shared" ca="1" si="25"/>
        <v>0</v>
      </c>
      <c r="K98" s="45">
        <f t="shared" ca="1" si="26"/>
        <v>0</v>
      </c>
      <c r="L98" s="45"/>
      <c r="M98" s="45">
        <f t="shared" ca="1" si="35"/>
        <v>0</v>
      </c>
      <c r="N98" s="257">
        <f t="shared" ca="1" si="27"/>
        <v>0</v>
      </c>
      <c r="O98" s="23"/>
      <c r="P98" s="255">
        <f t="shared" ca="1" si="28"/>
        <v>0</v>
      </c>
      <c r="Q98" s="163">
        <f t="shared" ca="1" si="29"/>
        <v>0</v>
      </c>
      <c r="R98" s="164">
        <f ca="1">NPV(Q97,K98:$K$244) + ($A$13+$A$14+$A$15)/POWER(1+Q97,$A$28-D98+1)</f>
        <v>0</v>
      </c>
      <c r="S98" s="164">
        <f ca="1">NPV(Q98,K98:$K$244) + ($A$13+$A$14+$A$15)/POWER(1+Q98,$A$28-D98+1)</f>
        <v>0</v>
      </c>
      <c r="T98" s="45">
        <f t="shared" ca="1" si="30"/>
        <v>0</v>
      </c>
      <c r="U98" s="45">
        <f t="shared" ca="1" si="36"/>
        <v>0</v>
      </c>
      <c r="V98" s="45">
        <f t="shared" ca="1" si="37"/>
        <v>0</v>
      </c>
      <c r="W98" s="45">
        <f t="shared" ca="1" si="31"/>
        <v>0</v>
      </c>
      <c r="X98" s="25">
        <f t="shared" ca="1" si="20"/>
        <v>0</v>
      </c>
      <c r="Z98" s="28">
        <f t="shared" ca="1" si="38"/>
        <v>0</v>
      </c>
      <c r="AA98" s="233"/>
      <c r="AB98" s="45">
        <f t="shared" ca="1" si="32"/>
        <v>0</v>
      </c>
      <c r="AC98" s="45">
        <f t="shared" ca="1" si="21"/>
        <v>0</v>
      </c>
      <c r="AD98" s="25">
        <f t="shared" ca="1" si="22"/>
        <v>0</v>
      </c>
    </row>
    <row r="99" spans="4:30" x14ac:dyDescent="0.35">
      <c r="D99" s="20">
        <v>95</v>
      </c>
      <c r="E99" s="21">
        <f t="shared" ca="1" si="33"/>
        <v>34699</v>
      </c>
      <c r="F99" s="44">
        <f t="shared" ca="1" si="23"/>
        <v>35063</v>
      </c>
      <c r="G99" s="22" t="s">
        <v>119</v>
      </c>
      <c r="H99" s="44">
        <f t="shared" ca="1" si="34"/>
        <v>34699</v>
      </c>
      <c r="I99" s="45">
        <f t="shared" ca="1" si="24"/>
        <v>0</v>
      </c>
      <c r="J99" s="45">
        <f t="shared" ca="1" si="25"/>
        <v>0</v>
      </c>
      <c r="K99" s="45">
        <f t="shared" ca="1" si="26"/>
        <v>0</v>
      </c>
      <c r="L99" s="45"/>
      <c r="M99" s="45">
        <f t="shared" ca="1" si="35"/>
        <v>0</v>
      </c>
      <c r="N99" s="257">
        <f t="shared" ca="1" si="27"/>
        <v>0</v>
      </c>
      <c r="O99" s="23"/>
      <c r="P99" s="255">
        <f t="shared" ca="1" si="28"/>
        <v>0</v>
      </c>
      <c r="Q99" s="163">
        <f t="shared" ca="1" si="29"/>
        <v>0</v>
      </c>
      <c r="R99" s="164">
        <f ca="1">NPV(Q98,K99:$K$244) + ($A$13+$A$14+$A$15)/POWER(1+Q98,$A$28-D99+1)</f>
        <v>0</v>
      </c>
      <c r="S99" s="164">
        <f ca="1">NPV(Q99,K99:$K$244) + ($A$13+$A$14+$A$15)/POWER(1+Q99,$A$28-D99+1)</f>
        <v>0</v>
      </c>
      <c r="T99" s="45">
        <f t="shared" ca="1" si="30"/>
        <v>0</v>
      </c>
      <c r="U99" s="45">
        <f t="shared" ca="1" si="36"/>
        <v>0</v>
      </c>
      <c r="V99" s="45">
        <f t="shared" ca="1" si="37"/>
        <v>0</v>
      </c>
      <c r="W99" s="45">
        <f t="shared" ca="1" si="31"/>
        <v>0</v>
      </c>
      <c r="X99" s="25">
        <f t="shared" ca="1" si="20"/>
        <v>0</v>
      </c>
      <c r="Z99" s="28">
        <f t="shared" ca="1" si="38"/>
        <v>0</v>
      </c>
      <c r="AA99" s="233"/>
      <c r="AB99" s="45">
        <f t="shared" ca="1" si="32"/>
        <v>0</v>
      </c>
      <c r="AC99" s="45">
        <f t="shared" ca="1" si="21"/>
        <v>0</v>
      </c>
      <c r="AD99" s="25">
        <f t="shared" ca="1" si="22"/>
        <v>0</v>
      </c>
    </row>
    <row r="100" spans="4:30" x14ac:dyDescent="0.35">
      <c r="D100" s="20">
        <v>96</v>
      </c>
      <c r="E100" s="21">
        <f t="shared" ca="1" si="33"/>
        <v>35064</v>
      </c>
      <c r="F100" s="44">
        <f t="shared" ca="1" si="23"/>
        <v>35429</v>
      </c>
      <c r="G100" s="22" t="s">
        <v>119</v>
      </c>
      <c r="H100" s="44">
        <f t="shared" ca="1" si="34"/>
        <v>35064</v>
      </c>
      <c r="I100" s="45">
        <f t="shared" ca="1" si="24"/>
        <v>0</v>
      </c>
      <c r="J100" s="45">
        <f t="shared" ca="1" si="25"/>
        <v>0</v>
      </c>
      <c r="K100" s="45">
        <f t="shared" ca="1" si="26"/>
        <v>0</v>
      </c>
      <c r="L100" s="45"/>
      <c r="M100" s="45">
        <f t="shared" ca="1" si="35"/>
        <v>0</v>
      </c>
      <c r="N100" s="257">
        <f t="shared" ca="1" si="27"/>
        <v>0</v>
      </c>
      <c r="O100" s="23"/>
      <c r="P100" s="255">
        <f t="shared" ca="1" si="28"/>
        <v>0</v>
      </c>
      <c r="Q100" s="163">
        <f t="shared" ca="1" si="29"/>
        <v>0</v>
      </c>
      <c r="R100" s="164">
        <f ca="1">NPV(Q99,K100:$K$244) + ($A$13+$A$14+$A$15)/POWER(1+Q99,$A$28-D100+1)</f>
        <v>0</v>
      </c>
      <c r="S100" s="164">
        <f ca="1">NPV(Q100,K100:$K$244) + ($A$13+$A$14+$A$15)/POWER(1+Q100,$A$28-D100+1)</f>
        <v>0</v>
      </c>
      <c r="T100" s="45">
        <f t="shared" ca="1" si="30"/>
        <v>0</v>
      </c>
      <c r="U100" s="45">
        <f t="shared" ca="1" si="36"/>
        <v>0</v>
      </c>
      <c r="V100" s="45">
        <f t="shared" ca="1" si="37"/>
        <v>0</v>
      </c>
      <c r="W100" s="45">
        <f t="shared" ca="1" si="31"/>
        <v>0</v>
      </c>
      <c r="X100" s="25">
        <f t="shared" ca="1" si="20"/>
        <v>0</v>
      </c>
      <c r="Z100" s="28">
        <f t="shared" ca="1" si="38"/>
        <v>0</v>
      </c>
      <c r="AA100" s="233"/>
      <c r="AB100" s="45">
        <f t="shared" ca="1" si="32"/>
        <v>0</v>
      </c>
      <c r="AC100" s="45">
        <f t="shared" ca="1" si="21"/>
        <v>0</v>
      </c>
      <c r="AD100" s="25">
        <f t="shared" ca="1" si="22"/>
        <v>0</v>
      </c>
    </row>
    <row r="101" spans="4:30" x14ac:dyDescent="0.35">
      <c r="D101" s="20">
        <v>97</v>
      </c>
      <c r="E101" s="21">
        <f t="shared" ca="1" si="33"/>
        <v>35430</v>
      </c>
      <c r="F101" s="44">
        <f t="shared" ca="1" si="23"/>
        <v>35794</v>
      </c>
      <c r="G101" s="22" t="s">
        <v>119</v>
      </c>
      <c r="H101" s="44">
        <f t="shared" ca="1" si="34"/>
        <v>35430</v>
      </c>
      <c r="I101" s="45">
        <f t="shared" ca="1" si="24"/>
        <v>0</v>
      </c>
      <c r="J101" s="45">
        <f t="shared" ca="1" si="25"/>
        <v>0</v>
      </c>
      <c r="K101" s="45">
        <f t="shared" ca="1" si="26"/>
        <v>0</v>
      </c>
      <c r="L101" s="45"/>
      <c r="M101" s="45">
        <f t="shared" ca="1" si="35"/>
        <v>0</v>
      </c>
      <c r="N101" s="257">
        <f t="shared" ca="1" si="27"/>
        <v>0</v>
      </c>
      <c r="O101" s="23"/>
      <c r="P101" s="255">
        <f t="shared" ca="1" si="28"/>
        <v>0</v>
      </c>
      <c r="Q101" s="163">
        <f t="shared" ca="1" si="29"/>
        <v>0</v>
      </c>
      <c r="R101" s="164">
        <f ca="1">NPV(Q100,K101:$K$244) + ($A$13+$A$14+$A$15)/POWER(1+Q100,$A$28-D101+1)</f>
        <v>0</v>
      </c>
      <c r="S101" s="164">
        <f ca="1">NPV(Q101,K101:$K$244) + ($A$13+$A$14+$A$15)/POWER(1+Q101,$A$28-D101+1)</f>
        <v>0</v>
      </c>
      <c r="T101" s="45">
        <f t="shared" ca="1" si="30"/>
        <v>0</v>
      </c>
      <c r="U101" s="45">
        <f t="shared" ca="1" si="36"/>
        <v>0</v>
      </c>
      <c r="V101" s="45">
        <f t="shared" ca="1" si="37"/>
        <v>0</v>
      </c>
      <c r="W101" s="45">
        <f t="shared" ca="1" si="31"/>
        <v>0</v>
      </c>
      <c r="X101" s="25">
        <f t="shared" ca="1" si="20"/>
        <v>0</v>
      </c>
      <c r="Z101" s="28">
        <f t="shared" ca="1" si="38"/>
        <v>0</v>
      </c>
      <c r="AA101" s="233"/>
      <c r="AB101" s="45">
        <f t="shared" ca="1" si="32"/>
        <v>0</v>
      </c>
      <c r="AC101" s="45">
        <f t="shared" ca="1" si="21"/>
        <v>0</v>
      </c>
      <c r="AD101" s="25">
        <f t="shared" ca="1" si="22"/>
        <v>0</v>
      </c>
    </row>
    <row r="102" spans="4:30" x14ac:dyDescent="0.35">
      <c r="D102" s="20">
        <v>98</v>
      </c>
      <c r="E102" s="21">
        <f t="shared" ca="1" si="33"/>
        <v>35795</v>
      </c>
      <c r="F102" s="44">
        <f t="shared" ca="1" si="23"/>
        <v>36159</v>
      </c>
      <c r="G102" s="22" t="s">
        <v>119</v>
      </c>
      <c r="H102" s="44">
        <f t="shared" ca="1" si="34"/>
        <v>35795</v>
      </c>
      <c r="I102" s="45">
        <f t="shared" ca="1" si="24"/>
        <v>0</v>
      </c>
      <c r="J102" s="45">
        <f t="shared" ca="1" si="25"/>
        <v>0</v>
      </c>
      <c r="K102" s="45">
        <f t="shared" ca="1" si="26"/>
        <v>0</v>
      </c>
      <c r="L102" s="45"/>
      <c r="M102" s="45">
        <f t="shared" ca="1" si="35"/>
        <v>0</v>
      </c>
      <c r="N102" s="257">
        <f t="shared" ca="1" si="27"/>
        <v>0</v>
      </c>
      <c r="O102" s="23"/>
      <c r="P102" s="255">
        <f t="shared" ca="1" si="28"/>
        <v>0</v>
      </c>
      <c r="Q102" s="163">
        <f t="shared" ca="1" si="29"/>
        <v>0</v>
      </c>
      <c r="R102" s="164">
        <f ca="1">NPV(Q101,K102:$K$244) + ($A$13+$A$14+$A$15)/POWER(1+Q101,$A$28-D102+1)</f>
        <v>0</v>
      </c>
      <c r="S102" s="164">
        <f ca="1">NPV(Q102,K102:$K$244) + ($A$13+$A$14+$A$15)/POWER(1+Q102,$A$28-D102+1)</f>
        <v>0</v>
      </c>
      <c r="T102" s="45">
        <f t="shared" ca="1" si="30"/>
        <v>0</v>
      </c>
      <c r="U102" s="45">
        <f t="shared" ca="1" si="36"/>
        <v>0</v>
      </c>
      <c r="V102" s="45">
        <f t="shared" ca="1" si="37"/>
        <v>0</v>
      </c>
      <c r="W102" s="45">
        <f t="shared" ca="1" si="31"/>
        <v>0</v>
      </c>
      <c r="X102" s="25">
        <f t="shared" ca="1" si="20"/>
        <v>0</v>
      </c>
      <c r="Z102" s="28">
        <f t="shared" ca="1" si="38"/>
        <v>0</v>
      </c>
      <c r="AA102" s="233"/>
      <c r="AB102" s="45">
        <f t="shared" ca="1" si="32"/>
        <v>0</v>
      </c>
      <c r="AC102" s="45">
        <f t="shared" ca="1" si="21"/>
        <v>0</v>
      </c>
      <c r="AD102" s="25">
        <f t="shared" ca="1" si="22"/>
        <v>0</v>
      </c>
    </row>
    <row r="103" spans="4:30" x14ac:dyDescent="0.35">
      <c r="D103" s="20">
        <v>99</v>
      </c>
      <c r="E103" s="21">
        <f t="shared" ca="1" si="33"/>
        <v>36160</v>
      </c>
      <c r="F103" s="44">
        <f t="shared" ca="1" si="23"/>
        <v>36524</v>
      </c>
      <c r="G103" s="22" t="s">
        <v>119</v>
      </c>
      <c r="H103" s="44">
        <f t="shared" ca="1" si="34"/>
        <v>36160</v>
      </c>
      <c r="I103" s="45">
        <f t="shared" ca="1" si="24"/>
        <v>0</v>
      </c>
      <c r="J103" s="45">
        <f t="shared" ca="1" si="25"/>
        <v>0</v>
      </c>
      <c r="K103" s="45">
        <f t="shared" ca="1" si="26"/>
        <v>0</v>
      </c>
      <c r="L103" s="45"/>
      <c r="M103" s="45">
        <f t="shared" ca="1" si="35"/>
        <v>0</v>
      </c>
      <c r="N103" s="257">
        <f t="shared" ca="1" si="27"/>
        <v>0</v>
      </c>
      <c r="O103" s="23"/>
      <c r="P103" s="255">
        <f t="shared" ca="1" si="28"/>
        <v>0</v>
      </c>
      <c r="Q103" s="163">
        <f t="shared" ca="1" si="29"/>
        <v>0</v>
      </c>
      <c r="R103" s="164">
        <f ca="1">NPV(Q102,K103:$K$244) + ($A$13+$A$14+$A$15)/POWER(1+Q102,$A$28-D103+1)</f>
        <v>0</v>
      </c>
      <c r="S103" s="164">
        <f ca="1">NPV(Q103,K103:$K$244) + ($A$13+$A$14+$A$15)/POWER(1+Q103,$A$28-D103+1)</f>
        <v>0</v>
      </c>
      <c r="T103" s="45">
        <f t="shared" ca="1" si="30"/>
        <v>0</v>
      </c>
      <c r="U103" s="45">
        <f t="shared" ca="1" si="36"/>
        <v>0</v>
      </c>
      <c r="V103" s="45">
        <f t="shared" ca="1" si="37"/>
        <v>0</v>
      </c>
      <c r="W103" s="45">
        <f t="shared" ca="1" si="31"/>
        <v>0</v>
      </c>
      <c r="X103" s="25">
        <f t="shared" ca="1" si="20"/>
        <v>0</v>
      </c>
      <c r="Z103" s="28">
        <f t="shared" ca="1" si="38"/>
        <v>0</v>
      </c>
      <c r="AA103" s="233"/>
      <c r="AB103" s="45">
        <f t="shared" ca="1" si="32"/>
        <v>0</v>
      </c>
      <c r="AC103" s="45">
        <f t="shared" ca="1" si="21"/>
        <v>0</v>
      </c>
      <c r="AD103" s="25">
        <f t="shared" ca="1" si="22"/>
        <v>0</v>
      </c>
    </row>
    <row r="104" spans="4:30" x14ac:dyDescent="0.35">
      <c r="D104" s="20">
        <v>100</v>
      </c>
      <c r="E104" s="21">
        <f t="shared" ca="1" si="33"/>
        <v>36525</v>
      </c>
      <c r="F104" s="44">
        <f t="shared" ca="1" si="23"/>
        <v>36890</v>
      </c>
      <c r="G104" s="22" t="s">
        <v>119</v>
      </c>
      <c r="H104" s="44">
        <f t="shared" ca="1" si="34"/>
        <v>36525</v>
      </c>
      <c r="I104" s="45">
        <f t="shared" ca="1" si="24"/>
        <v>0</v>
      </c>
      <c r="J104" s="45">
        <f t="shared" ca="1" si="25"/>
        <v>0</v>
      </c>
      <c r="K104" s="45">
        <f t="shared" ca="1" si="26"/>
        <v>0</v>
      </c>
      <c r="L104" s="45"/>
      <c r="M104" s="45">
        <f t="shared" ca="1" si="35"/>
        <v>0</v>
      </c>
      <c r="N104" s="257">
        <f t="shared" ca="1" si="27"/>
        <v>0</v>
      </c>
      <c r="O104" s="23"/>
      <c r="P104" s="255">
        <f t="shared" ca="1" si="28"/>
        <v>0</v>
      </c>
      <c r="Q104" s="163">
        <f t="shared" ca="1" si="29"/>
        <v>0</v>
      </c>
      <c r="R104" s="164">
        <f ca="1">NPV(Q103,K104:$K$244) + ($A$13+$A$14+$A$15)/POWER(1+Q103,$A$28-D104+1)</f>
        <v>0</v>
      </c>
      <c r="S104" s="164">
        <f ca="1">NPV(Q104,K104:$K$244) + ($A$13+$A$14+$A$15)/POWER(1+Q104,$A$28-D104+1)</f>
        <v>0</v>
      </c>
      <c r="T104" s="45">
        <f t="shared" ca="1" si="30"/>
        <v>0</v>
      </c>
      <c r="U104" s="45">
        <f t="shared" ca="1" si="36"/>
        <v>0</v>
      </c>
      <c r="V104" s="45">
        <f t="shared" ca="1" si="37"/>
        <v>0</v>
      </c>
      <c r="W104" s="45">
        <f t="shared" ca="1" si="31"/>
        <v>0</v>
      </c>
      <c r="X104" s="25">
        <f t="shared" ca="1" si="20"/>
        <v>0</v>
      </c>
      <c r="Z104" s="28">
        <f t="shared" ca="1" si="38"/>
        <v>0</v>
      </c>
      <c r="AA104" s="233"/>
      <c r="AB104" s="45">
        <f t="shared" ca="1" si="32"/>
        <v>0</v>
      </c>
      <c r="AC104" s="45">
        <f t="shared" ca="1" si="21"/>
        <v>0</v>
      </c>
      <c r="AD104" s="25">
        <f t="shared" ca="1" si="22"/>
        <v>0</v>
      </c>
    </row>
    <row r="105" spans="4:30" x14ac:dyDescent="0.35">
      <c r="D105" s="20">
        <v>101</v>
      </c>
      <c r="E105" s="21">
        <f t="shared" ca="1" si="33"/>
        <v>36891</v>
      </c>
      <c r="F105" s="44">
        <f t="shared" ca="1" si="23"/>
        <v>37255</v>
      </c>
      <c r="G105" s="22" t="s">
        <v>119</v>
      </c>
      <c r="H105" s="44">
        <f t="shared" ca="1" si="34"/>
        <v>36891</v>
      </c>
      <c r="I105" s="45">
        <f t="shared" ca="1" si="24"/>
        <v>0</v>
      </c>
      <c r="J105" s="45">
        <f t="shared" ca="1" si="25"/>
        <v>0</v>
      </c>
      <c r="K105" s="45">
        <f t="shared" ca="1" si="26"/>
        <v>0</v>
      </c>
      <c r="L105" s="45"/>
      <c r="M105" s="45">
        <f t="shared" ca="1" si="35"/>
        <v>0</v>
      </c>
      <c r="N105" s="257">
        <f t="shared" ca="1" si="27"/>
        <v>0</v>
      </c>
      <c r="O105" s="23"/>
      <c r="P105" s="255">
        <f t="shared" ca="1" si="28"/>
        <v>0</v>
      </c>
      <c r="Q105" s="163">
        <f t="shared" ca="1" si="29"/>
        <v>0</v>
      </c>
      <c r="R105" s="164">
        <f ca="1">NPV(Q104,K105:$K$244) + ($A$13+$A$14+$A$15)/POWER(1+Q104,$A$28-D105+1)</f>
        <v>0</v>
      </c>
      <c r="S105" s="164">
        <f ca="1">NPV(Q105,K105:$K$244) + ($A$13+$A$14+$A$15)/POWER(1+Q105,$A$28-D105+1)</f>
        <v>0</v>
      </c>
      <c r="T105" s="45">
        <f t="shared" ca="1" si="30"/>
        <v>0</v>
      </c>
      <c r="U105" s="45">
        <f t="shared" ca="1" si="36"/>
        <v>0</v>
      </c>
      <c r="V105" s="45">
        <f t="shared" ca="1" si="37"/>
        <v>0</v>
      </c>
      <c r="W105" s="45">
        <f t="shared" ca="1" si="31"/>
        <v>0</v>
      </c>
      <c r="X105" s="25">
        <f t="shared" ca="1" si="20"/>
        <v>0</v>
      </c>
      <c r="Z105" s="28">
        <f t="shared" ca="1" si="38"/>
        <v>0</v>
      </c>
      <c r="AA105" s="233"/>
      <c r="AB105" s="45">
        <f t="shared" ca="1" si="32"/>
        <v>0</v>
      </c>
      <c r="AC105" s="45">
        <f t="shared" ca="1" si="21"/>
        <v>0</v>
      </c>
      <c r="AD105" s="25">
        <f t="shared" ca="1" si="22"/>
        <v>0</v>
      </c>
    </row>
    <row r="106" spans="4:30" x14ac:dyDescent="0.35">
      <c r="D106" s="20">
        <v>102</v>
      </c>
      <c r="E106" s="21">
        <f t="shared" ca="1" si="33"/>
        <v>37256</v>
      </c>
      <c r="F106" s="44">
        <f t="shared" ca="1" si="23"/>
        <v>37620</v>
      </c>
      <c r="G106" s="22" t="s">
        <v>119</v>
      </c>
      <c r="H106" s="44">
        <f t="shared" ca="1" si="34"/>
        <v>37256</v>
      </c>
      <c r="I106" s="45">
        <f t="shared" ca="1" si="24"/>
        <v>0</v>
      </c>
      <c r="J106" s="45">
        <f t="shared" ca="1" si="25"/>
        <v>0</v>
      </c>
      <c r="K106" s="45">
        <f t="shared" ca="1" si="26"/>
        <v>0</v>
      </c>
      <c r="L106" s="45"/>
      <c r="M106" s="45">
        <f t="shared" ca="1" si="35"/>
        <v>0</v>
      </c>
      <c r="N106" s="257">
        <f t="shared" ca="1" si="27"/>
        <v>0</v>
      </c>
      <c r="O106" s="23"/>
      <c r="P106" s="255">
        <f t="shared" ca="1" si="28"/>
        <v>0</v>
      </c>
      <c r="Q106" s="163">
        <f t="shared" ca="1" si="29"/>
        <v>0</v>
      </c>
      <c r="R106" s="164">
        <f ca="1">NPV(Q105,K106:$K$244) + ($A$13+$A$14+$A$15)/POWER(1+Q105,$A$28-D106+1)</f>
        <v>0</v>
      </c>
      <c r="S106" s="164">
        <f ca="1">NPV(Q106,K106:$K$244) + ($A$13+$A$14+$A$15)/POWER(1+Q106,$A$28-D106+1)</f>
        <v>0</v>
      </c>
      <c r="T106" s="45">
        <f t="shared" ca="1" si="30"/>
        <v>0</v>
      </c>
      <c r="U106" s="45">
        <f t="shared" ca="1" si="36"/>
        <v>0</v>
      </c>
      <c r="V106" s="45">
        <f t="shared" ca="1" si="37"/>
        <v>0</v>
      </c>
      <c r="W106" s="45">
        <f t="shared" ca="1" si="31"/>
        <v>0</v>
      </c>
      <c r="X106" s="25">
        <f t="shared" ca="1" si="20"/>
        <v>0</v>
      </c>
      <c r="Z106" s="28">
        <f t="shared" ca="1" si="38"/>
        <v>0</v>
      </c>
      <c r="AA106" s="233"/>
      <c r="AB106" s="45">
        <f t="shared" ca="1" si="32"/>
        <v>0</v>
      </c>
      <c r="AC106" s="45">
        <f t="shared" ca="1" si="21"/>
        <v>0</v>
      </c>
      <c r="AD106" s="25">
        <f t="shared" ca="1" si="22"/>
        <v>0</v>
      </c>
    </row>
    <row r="107" spans="4:30" x14ac:dyDescent="0.35">
      <c r="D107" s="20">
        <v>103</v>
      </c>
      <c r="E107" s="21">
        <f t="shared" ca="1" si="33"/>
        <v>37621</v>
      </c>
      <c r="F107" s="44">
        <f t="shared" ca="1" si="23"/>
        <v>37985</v>
      </c>
      <c r="G107" s="22" t="s">
        <v>119</v>
      </c>
      <c r="H107" s="44">
        <f t="shared" ca="1" si="34"/>
        <v>37621</v>
      </c>
      <c r="I107" s="45">
        <f t="shared" ca="1" si="24"/>
        <v>0</v>
      </c>
      <c r="J107" s="45">
        <f t="shared" ca="1" si="25"/>
        <v>0</v>
      </c>
      <c r="K107" s="45">
        <f t="shared" ca="1" si="26"/>
        <v>0</v>
      </c>
      <c r="L107" s="45"/>
      <c r="M107" s="45">
        <f t="shared" ca="1" si="35"/>
        <v>0</v>
      </c>
      <c r="N107" s="257">
        <f t="shared" ca="1" si="27"/>
        <v>0</v>
      </c>
      <c r="O107" s="23"/>
      <c r="P107" s="255">
        <f t="shared" ca="1" si="28"/>
        <v>0</v>
      </c>
      <c r="Q107" s="163">
        <f t="shared" ca="1" si="29"/>
        <v>0</v>
      </c>
      <c r="R107" s="164">
        <f ca="1">NPV(Q106,K107:$K$244) + ($A$13+$A$14+$A$15)/POWER(1+Q106,$A$28-D107+1)</f>
        <v>0</v>
      </c>
      <c r="S107" s="164">
        <f ca="1">NPV(Q107,K107:$K$244) + ($A$13+$A$14+$A$15)/POWER(1+Q107,$A$28-D107+1)</f>
        <v>0</v>
      </c>
      <c r="T107" s="45">
        <f t="shared" ca="1" si="30"/>
        <v>0</v>
      </c>
      <c r="U107" s="45">
        <f t="shared" ca="1" si="36"/>
        <v>0</v>
      </c>
      <c r="V107" s="45">
        <f t="shared" ca="1" si="37"/>
        <v>0</v>
      </c>
      <c r="W107" s="45">
        <f t="shared" ca="1" si="31"/>
        <v>0</v>
      </c>
      <c r="X107" s="25">
        <f t="shared" ca="1" si="20"/>
        <v>0</v>
      </c>
      <c r="Z107" s="28">
        <f t="shared" ca="1" si="38"/>
        <v>0</v>
      </c>
      <c r="AA107" s="233"/>
      <c r="AB107" s="45">
        <f t="shared" ca="1" si="32"/>
        <v>0</v>
      </c>
      <c r="AC107" s="45">
        <f t="shared" ca="1" si="21"/>
        <v>0</v>
      </c>
      <c r="AD107" s="25">
        <f t="shared" ca="1" si="22"/>
        <v>0</v>
      </c>
    </row>
    <row r="108" spans="4:30" x14ac:dyDescent="0.35">
      <c r="D108" s="20">
        <v>104</v>
      </c>
      <c r="E108" s="21">
        <f t="shared" ca="1" si="33"/>
        <v>37986</v>
      </c>
      <c r="F108" s="44">
        <f t="shared" ca="1" si="23"/>
        <v>38351</v>
      </c>
      <c r="G108" s="22" t="s">
        <v>119</v>
      </c>
      <c r="H108" s="44">
        <f t="shared" ca="1" si="34"/>
        <v>37986</v>
      </c>
      <c r="I108" s="45">
        <f t="shared" ca="1" si="24"/>
        <v>0</v>
      </c>
      <c r="J108" s="45">
        <f t="shared" ca="1" si="25"/>
        <v>0</v>
      </c>
      <c r="K108" s="45">
        <f t="shared" ca="1" si="26"/>
        <v>0</v>
      </c>
      <c r="L108" s="45"/>
      <c r="M108" s="45">
        <f t="shared" ca="1" si="35"/>
        <v>0</v>
      </c>
      <c r="N108" s="257">
        <f t="shared" ca="1" si="27"/>
        <v>0</v>
      </c>
      <c r="O108" s="23"/>
      <c r="P108" s="255">
        <f t="shared" ca="1" si="28"/>
        <v>0</v>
      </c>
      <c r="Q108" s="163">
        <f t="shared" ca="1" si="29"/>
        <v>0</v>
      </c>
      <c r="R108" s="164">
        <f ca="1">NPV(Q107,K108:$K$244) + ($A$13+$A$14+$A$15)/POWER(1+Q107,$A$28-D108+1)</f>
        <v>0</v>
      </c>
      <c r="S108" s="164">
        <f ca="1">NPV(Q108,K108:$K$244) + ($A$13+$A$14+$A$15)/POWER(1+Q108,$A$28-D108+1)</f>
        <v>0</v>
      </c>
      <c r="T108" s="45">
        <f t="shared" ca="1" si="30"/>
        <v>0</v>
      </c>
      <c r="U108" s="45">
        <f t="shared" ca="1" si="36"/>
        <v>0</v>
      </c>
      <c r="V108" s="45">
        <f t="shared" ca="1" si="37"/>
        <v>0</v>
      </c>
      <c r="W108" s="45">
        <f t="shared" ca="1" si="31"/>
        <v>0</v>
      </c>
      <c r="X108" s="25">
        <f t="shared" ca="1" si="20"/>
        <v>0</v>
      </c>
      <c r="Z108" s="28">
        <f t="shared" ca="1" si="38"/>
        <v>0</v>
      </c>
      <c r="AA108" s="233"/>
      <c r="AB108" s="45">
        <f t="shared" ca="1" si="32"/>
        <v>0</v>
      </c>
      <c r="AC108" s="45">
        <f t="shared" ca="1" si="21"/>
        <v>0</v>
      </c>
      <c r="AD108" s="25">
        <f t="shared" ca="1" si="22"/>
        <v>0</v>
      </c>
    </row>
    <row r="109" spans="4:30" x14ac:dyDescent="0.35">
      <c r="D109" s="20">
        <v>105</v>
      </c>
      <c r="E109" s="21">
        <f t="shared" ca="1" si="33"/>
        <v>38352</v>
      </c>
      <c r="F109" s="44">
        <f t="shared" ca="1" si="23"/>
        <v>38716</v>
      </c>
      <c r="G109" s="22" t="s">
        <v>119</v>
      </c>
      <c r="H109" s="44">
        <f t="shared" ca="1" si="34"/>
        <v>38352</v>
      </c>
      <c r="I109" s="45">
        <f t="shared" ca="1" si="24"/>
        <v>0</v>
      </c>
      <c r="J109" s="45">
        <f t="shared" ca="1" si="25"/>
        <v>0</v>
      </c>
      <c r="K109" s="45">
        <f t="shared" ca="1" si="26"/>
        <v>0</v>
      </c>
      <c r="L109" s="45"/>
      <c r="M109" s="45">
        <f t="shared" ca="1" si="35"/>
        <v>0</v>
      </c>
      <c r="N109" s="257">
        <f t="shared" ca="1" si="27"/>
        <v>0</v>
      </c>
      <c r="O109" s="23"/>
      <c r="P109" s="255">
        <f t="shared" ca="1" si="28"/>
        <v>0</v>
      </c>
      <c r="Q109" s="163">
        <f t="shared" ca="1" si="29"/>
        <v>0</v>
      </c>
      <c r="R109" s="164">
        <f ca="1">NPV(Q108,K109:$K$244) + ($A$13+$A$14+$A$15)/POWER(1+Q108,$A$28-D109+1)</f>
        <v>0</v>
      </c>
      <c r="S109" s="164">
        <f ca="1">NPV(Q109,K109:$K$244) + ($A$13+$A$14+$A$15)/POWER(1+Q109,$A$28-D109+1)</f>
        <v>0</v>
      </c>
      <c r="T109" s="45">
        <f t="shared" ca="1" si="30"/>
        <v>0</v>
      </c>
      <c r="U109" s="45">
        <f t="shared" ca="1" si="36"/>
        <v>0</v>
      </c>
      <c r="V109" s="45">
        <f t="shared" ca="1" si="37"/>
        <v>0</v>
      </c>
      <c r="W109" s="45">
        <f t="shared" ca="1" si="31"/>
        <v>0</v>
      </c>
      <c r="X109" s="25">
        <f t="shared" ca="1" si="20"/>
        <v>0</v>
      </c>
      <c r="Z109" s="28">
        <f t="shared" ca="1" si="38"/>
        <v>0</v>
      </c>
      <c r="AA109" s="233"/>
      <c r="AB109" s="45">
        <f t="shared" ca="1" si="32"/>
        <v>0</v>
      </c>
      <c r="AC109" s="45">
        <f t="shared" ca="1" si="21"/>
        <v>0</v>
      </c>
      <c r="AD109" s="25">
        <f t="shared" ca="1" si="22"/>
        <v>0</v>
      </c>
    </row>
    <row r="110" spans="4:30" x14ac:dyDescent="0.35">
      <c r="D110" s="20">
        <v>106</v>
      </c>
      <c r="E110" s="21">
        <f t="shared" ca="1" si="33"/>
        <v>38717</v>
      </c>
      <c r="F110" s="44">
        <f t="shared" ca="1" si="23"/>
        <v>39081</v>
      </c>
      <c r="G110" s="22" t="s">
        <v>119</v>
      </c>
      <c r="H110" s="44">
        <f t="shared" ca="1" si="34"/>
        <v>38717</v>
      </c>
      <c r="I110" s="45">
        <f t="shared" ca="1" si="24"/>
        <v>0</v>
      </c>
      <c r="J110" s="45">
        <f t="shared" ca="1" si="25"/>
        <v>0</v>
      </c>
      <c r="K110" s="45">
        <f t="shared" ca="1" si="26"/>
        <v>0</v>
      </c>
      <c r="L110" s="45"/>
      <c r="M110" s="45">
        <f t="shared" ca="1" si="35"/>
        <v>0</v>
      </c>
      <c r="N110" s="257">
        <f t="shared" ca="1" si="27"/>
        <v>0</v>
      </c>
      <c r="O110" s="23"/>
      <c r="P110" s="255">
        <f t="shared" ca="1" si="28"/>
        <v>0</v>
      </c>
      <c r="Q110" s="163">
        <f t="shared" ca="1" si="29"/>
        <v>0</v>
      </c>
      <c r="R110" s="164">
        <f ca="1">NPV(Q109,K110:$K$244) + ($A$13+$A$14+$A$15)/POWER(1+Q109,$A$28-D110+1)</f>
        <v>0</v>
      </c>
      <c r="S110" s="164">
        <f ca="1">NPV(Q110,K110:$K$244) + ($A$13+$A$14+$A$15)/POWER(1+Q110,$A$28-D110+1)</f>
        <v>0</v>
      </c>
      <c r="T110" s="45">
        <f t="shared" ca="1" si="30"/>
        <v>0</v>
      </c>
      <c r="U110" s="45">
        <f t="shared" ca="1" si="36"/>
        <v>0</v>
      </c>
      <c r="V110" s="45">
        <f t="shared" ca="1" si="37"/>
        <v>0</v>
      </c>
      <c r="W110" s="45">
        <f t="shared" ca="1" si="31"/>
        <v>0</v>
      </c>
      <c r="X110" s="25">
        <f t="shared" ca="1" si="20"/>
        <v>0</v>
      </c>
      <c r="Z110" s="28">
        <f t="shared" ca="1" si="38"/>
        <v>0</v>
      </c>
      <c r="AA110" s="233"/>
      <c r="AB110" s="45">
        <f t="shared" ca="1" si="32"/>
        <v>0</v>
      </c>
      <c r="AC110" s="45">
        <f t="shared" ca="1" si="21"/>
        <v>0</v>
      </c>
      <c r="AD110" s="25">
        <f t="shared" ca="1" si="22"/>
        <v>0</v>
      </c>
    </row>
    <row r="111" spans="4:30" x14ac:dyDescent="0.35">
      <c r="D111" s="20">
        <v>107</v>
      </c>
      <c r="E111" s="21">
        <f t="shared" ca="1" si="33"/>
        <v>39082</v>
      </c>
      <c r="F111" s="44">
        <f t="shared" ca="1" si="23"/>
        <v>39446</v>
      </c>
      <c r="G111" s="22" t="s">
        <v>119</v>
      </c>
      <c r="H111" s="44">
        <f t="shared" ca="1" si="34"/>
        <v>39082</v>
      </c>
      <c r="I111" s="45">
        <f t="shared" ca="1" si="24"/>
        <v>0</v>
      </c>
      <c r="J111" s="45">
        <f t="shared" ca="1" si="25"/>
        <v>0</v>
      </c>
      <c r="K111" s="45">
        <f t="shared" ca="1" si="26"/>
        <v>0</v>
      </c>
      <c r="L111" s="45"/>
      <c r="M111" s="45">
        <f t="shared" ca="1" si="35"/>
        <v>0</v>
      </c>
      <c r="N111" s="257">
        <f t="shared" ca="1" si="27"/>
        <v>0</v>
      </c>
      <c r="O111" s="23"/>
      <c r="P111" s="255">
        <f t="shared" ca="1" si="28"/>
        <v>0</v>
      </c>
      <c r="Q111" s="163">
        <f t="shared" ca="1" si="29"/>
        <v>0</v>
      </c>
      <c r="R111" s="164">
        <f ca="1">NPV(Q110,K111:$K$244) + ($A$13+$A$14+$A$15)/POWER(1+Q110,$A$28-D111+1)</f>
        <v>0</v>
      </c>
      <c r="S111" s="164">
        <f ca="1">NPV(Q111,K111:$K$244) + ($A$13+$A$14+$A$15)/POWER(1+Q111,$A$28-D111+1)</f>
        <v>0</v>
      </c>
      <c r="T111" s="45">
        <f t="shared" ca="1" si="30"/>
        <v>0</v>
      </c>
      <c r="U111" s="45">
        <f t="shared" ca="1" si="36"/>
        <v>0</v>
      </c>
      <c r="V111" s="45">
        <f t="shared" ca="1" si="37"/>
        <v>0</v>
      </c>
      <c r="W111" s="45">
        <f t="shared" ca="1" si="31"/>
        <v>0</v>
      </c>
      <c r="X111" s="25">
        <f t="shared" ca="1" si="20"/>
        <v>0</v>
      </c>
      <c r="Z111" s="28">
        <f t="shared" ca="1" si="38"/>
        <v>0</v>
      </c>
      <c r="AA111" s="233"/>
      <c r="AB111" s="45">
        <f t="shared" ca="1" si="32"/>
        <v>0</v>
      </c>
      <c r="AC111" s="45">
        <f t="shared" ca="1" si="21"/>
        <v>0</v>
      </c>
      <c r="AD111" s="25">
        <f t="shared" ca="1" si="22"/>
        <v>0</v>
      </c>
    </row>
    <row r="112" spans="4:30" x14ac:dyDescent="0.35">
      <c r="D112" s="20">
        <v>108</v>
      </c>
      <c r="E112" s="21">
        <f t="shared" ca="1" si="33"/>
        <v>39447</v>
      </c>
      <c r="F112" s="44">
        <f t="shared" ca="1" si="23"/>
        <v>39812</v>
      </c>
      <c r="G112" s="22" t="s">
        <v>119</v>
      </c>
      <c r="H112" s="44">
        <f t="shared" ca="1" si="34"/>
        <v>39447</v>
      </c>
      <c r="I112" s="45">
        <f t="shared" ca="1" si="24"/>
        <v>0</v>
      </c>
      <c r="J112" s="45">
        <f t="shared" ca="1" si="25"/>
        <v>0</v>
      </c>
      <c r="K112" s="45">
        <f t="shared" ca="1" si="26"/>
        <v>0</v>
      </c>
      <c r="L112" s="45"/>
      <c r="M112" s="45">
        <f t="shared" ca="1" si="35"/>
        <v>0</v>
      </c>
      <c r="N112" s="257">
        <f t="shared" ca="1" si="27"/>
        <v>0</v>
      </c>
      <c r="O112" s="23"/>
      <c r="P112" s="255">
        <f t="shared" ca="1" si="28"/>
        <v>0</v>
      </c>
      <c r="Q112" s="163">
        <f t="shared" ca="1" si="29"/>
        <v>0</v>
      </c>
      <c r="R112" s="164">
        <f ca="1">NPV(Q111,K112:$K$244) + ($A$13+$A$14+$A$15)/POWER(1+Q111,$A$28-D112+1)</f>
        <v>0</v>
      </c>
      <c r="S112" s="164">
        <f ca="1">NPV(Q112,K112:$K$244) + ($A$13+$A$14+$A$15)/POWER(1+Q112,$A$28-D112+1)</f>
        <v>0</v>
      </c>
      <c r="T112" s="45">
        <f t="shared" ca="1" si="30"/>
        <v>0</v>
      </c>
      <c r="U112" s="45">
        <f t="shared" ca="1" si="36"/>
        <v>0</v>
      </c>
      <c r="V112" s="45">
        <f t="shared" ca="1" si="37"/>
        <v>0</v>
      </c>
      <c r="W112" s="45">
        <f t="shared" ca="1" si="31"/>
        <v>0</v>
      </c>
      <c r="X112" s="25">
        <f t="shared" ca="1" si="20"/>
        <v>0</v>
      </c>
      <c r="Z112" s="28">
        <f t="shared" ca="1" si="38"/>
        <v>0</v>
      </c>
      <c r="AA112" s="233"/>
      <c r="AB112" s="45">
        <f t="shared" ca="1" si="32"/>
        <v>0</v>
      </c>
      <c r="AC112" s="45">
        <f t="shared" ca="1" si="21"/>
        <v>0</v>
      </c>
      <c r="AD112" s="25">
        <f t="shared" ca="1" si="22"/>
        <v>0</v>
      </c>
    </row>
    <row r="113" spans="4:30" x14ac:dyDescent="0.35">
      <c r="D113" s="20">
        <v>109</v>
      </c>
      <c r="E113" s="21">
        <f t="shared" ca="1" si="33"/>
        <v>39813</v>
      </c>
      <c r="F113" s="44">
        <f t="shared" ca="1" si="23"/>
        <v>40177</v>
      </c>
      <c r="G113" s="22" t="s">
        <v>119</v>
      </c>
      <c r="H113" s="44">
        <f t="shared" ca="1" si="34"/>
        <v>39813</v>
      </c>
      <c r="I113" s="45">
        <f t="shared" ca="1" si="24"/>
        <v>0</v>
      </c>
      <c r="J113" s="45">
        <f t="shared" ca="1" si="25"/>
        <v>0</v>
      </c>
      <c r="K113" s="45">
        <f t="shared" ca="1" si="26"/>
        <v>0</v>
      </c>
      <c r="L113" s="45"/>
      <c r="M113" s="45">
        <f t="shared" ca="1" si="35"/>
        <v>0</v>
      </c>
      <c r="N113" s="257">
        <f t="shared" ca="1" si="27"/>
        <v>0</v>
      </c>
      <c r="O113" s="23"/>
      <c r="P113" s="255">
        <f t="shared" ca="1" si="28"/>
        <v>0</v>
      </c>
      <c r="Q113" s="163">
        <f t="shared" ca="1" si="29"/>
        <v>0</v>
      </c>
      <c r="R113" s="164">
        <f ca="1">NPV(Q112,K113:$K$244) + ($A$13+$A$14+$A$15)/POWER(1+Q112,$A$28-D113+1)</f>
        <v>0</v>
      </c>
      <c r="S113" s="164">
        <f ca="1">NPV(Q113,K113:$K$244) + ($A$13+$A$14+$A$15)/POWER(1+Q113,$A$28-D113+1)</f>
        <v>0</v>
      </c>
      <c r="T113" s="45">
        <f t="shared" ca="1" si="30"/>
        <v>0</v>
      </c>
      <c r="U113" s="45">
        <f t="shared" ca="1" si="36"/>
        <v>0</v>
      </c>
      <c r="V113" s="45">
        <f t="shared" ca="1" si="37"/>
        <v>0</v>
      </c>
      <c r="W113" s="45">
        <f t="shared" ca="1" si="31"/>
        <v>0</v>
      </c>
      <c r="X113" s="25">
        <f t="shared" ca="1" si="20"/>
        <v>0</v>
      </c>
      <c r="Z113" s="28">
        <f t="shared" ca="1" si="38"/>
        <v>0</v>
      </c>
      <c r="AA113" s="233"/>
      <c r="AB113" s="45">
        <f t="shared" ca="1" si="32"/>
        <v>0</v>
      </c>
      <c r="AC113" s="45">
        <f t="shared" ca="1" si="21"/>
        <v>0</v>
      </c>
      <c r="AD113" s="25">
        <f t="shared" ca="1" si="22"/>
        <v>0</v>
      </c>
    </row>
    <row r="114" spans="4:30" x14ac:dyDescent="0.35">
      <c r="D114" s="20">
        <v>110</v>
      </c>
      <c r="E114" s="21">
        <f t="shared" ca="1" si="33"/>
        <v>40178</v>
      </c>
      <c r="F114" s="44">
        <f t="shared" ca="1" si="23"/>
        <v>40542</v>
      </c>
      <c r="G114" s="22" t="s">
        <v>119</v>
      </c>
      <c r="H114" s="44">
        <f t="shared" ca="1" si="34"/>
        <v>40178</v>
      </c>
      <c r="I114" s="45">
        <f t="shared" ca="1" si="24"/>
        <v>0</v>
      </c>
      <c r="J114" s="45">
        <f t="shared" ca="1" si="25"/>
        <v>0</v>
      </c>
      <c r="K114" s="45">
        <f t="shared" ca="1" si="26"/>
        <v>0</v>
      </c>
      <c r="L114" s="45"/>
      <c r="M114" s="45">
        <f t="shared" ca="1" si="35"/>
        <v>0</v>
      </c>
      <c r="N114" s="257">
        <f t="shared" ca="1" si="27"/>
        <v>0</v>
      </c>
      <c r="O114" s="23"/>
      <c r="P114" s="255">
        <f t="shared" ca="1" si="28"/>
        <v>0</v>
      </c>
      <c r="Q114" s="163">
        <f t="shared" ca="1" si="29"/>
        <v>0</v>
      </c>
      <c r="R114" s="164">
        <f ca="1">NPV(Q113,K114:$K$244) + ($A$13+$A$14+$A$15)/POWER(1+Q113,$A$28-D114+1)</f>
        <v>0</v>
      </c>
      <c r="S114" s="164">
        <f ca="1">NPV(Q114,K114:$K$244) + ($A$13+$A$14+$A$15)/POWER(1+Q114,$A$28-D114+1)</f>
        <v>0</v>
      </c>
      <c r="T114" s="45">
        <f t="shared" ca="1" si="30"/>
        <v>0</v>
      </c>
      <c r="U114" s="45">
        <f t="shared" ca="1" si="36"/>
        <v>0</v>
      </c>
      <c r="V114" s="45">
        <f t="shared" ca="1" si="37"/>
        <v>0</v>
      </c>
      <c r="W114" s="45">
        <f t="shared" ca="1" si="31"/>
        <v>0</v>
      </c>
      <c r="X114" s="25">
        <f t="shared" ca="1" si="20"/>
        <v>0</v>
      </c>
      <c r="Z114" s="28">
        <f t="shared" ca="1" si="38"/>
        <v>0</v>
      </c>
      <c r="AA114" s="233"/>
      <c r="AB114" s="45">
        <f t="shared" ca="1" si="32"/>
        <v>0</v>
      </c>
      <c r="AC114" s="45">
        <f t="shared" ca="1" si="21"/>
        <v>0</v>
      </c>
      <c r="AD114" s="25">
        <f t="shared" ca="1" si="22"/>
        <v>0</v>
      </c>
    </row>
    <row r="115" spans="4:30" x14ac:dyDescent="0.35">
      <c r="D115" s="20">
        <v>111</v>
      </c>
      <c r="E115" s="21">
        <f t="shared" ca="1" si="33"/>
        <v>40543</v>
      </c>
      <c r="F115" s="44">
        <f t="shared" ca="1" si="23"/>
        <v>40907</v>
      </c>
      <c r="G115" s="22" t="s">
        <v>119</v>
      </c>
      <c r="H115" s="44">
        <f t="shared" ca="1" si="34"/>
        <v>40543</v>
      </c>
      <c r="I115" s="45">
        <f t="shared" ca="1" si="24"/>
        <v>0</v>
      </c>
      <c r="J115" s="45">
        <f t="shared" ca="1" si="25"/>
        <v>0</v>
      </c>
      <c r="K115" s="45">
        <f t="shared" ca="1" si="26"/>
        <v>0</v>
      </c>
      <c r="L115" s="45"/>
      <c r="M115" s="45">
        <f t="shared" ca="1" si="35"/>
        <v>0</v>
      </c>
      <c r="N115" s="257">
        <f t="shared" ca="1" si="27"/>
        <v>0</v>
      </c>
      <c r="O115" s="23"/>
      <c r="P115" s="255">
        <f t="shared" ca="1" si="28"/>
        <v>0</v>
      </c>
      <c r="Q115" s="163">
        <f t="shared" ca="1" si="29"/>
        <v>0</v>
      </c>
      <c r="R115" s="164">
        <f ca="1">NPV(Q114,K115:$K$244) + ($A$13+$A$14+$A$15)/POWER(1+Q114,$A$28-D115+1)</f>
        <v>0</v>
      </c>
      <c r="S115" s="164">
        <f ca="1">NPV(Q115,K115:$K$244) + ($A$13+$A$14+$A$15)/POWER(1+Q115,$A$28-D115+1)</f>
        <v>0</v>
      </c>
      <c r="T115" s="45">
        <f t="shared" ca="1" si="30"/>
        <v>0</v>
      </c>
      <c r="U115" s="45">
        <f t="shared" ca="1" si="36"/>
        <v>0</v>
      </c>
      <c r="V115" s="45">
        <f t="shared" ca="1" si="37"/>
        <v>0</v>
      </c>
      <c r="W115" s="45">
        <f t="shared" ca="1" si="31"/>
        <v>0</v>
      </c>
      <c r="X115" s="25">
        <f t="shared" ca="1" si="20"/>
        <v>0</v>
      </c>
      <c r="Z115" s="28">
        <f t="shared" ca="1" si="38"/>
        <v>0</v>
      </c>
      <c r="AA115" s="233"/>
      <c r="AB115" s="45">
        <f t="shared" ca="1" si="32"/>
        <v>0</v>
      </c>
      <c r="AC115" s="45">
        <f t="shared" ca="1" si="21"/>
        <v>0</v>
      </c>
      <c r="AD115" s="25">
        <f t="shared" ca="1" si="22"/>
        <v>0</v>
      </c>
    </row>
    <row r="116" spans="4:30" x14ac:dyDescent="0.35">
      <c r="D116" s="20">
        <v>112</v>
      </c>
      <c r="E116" s="21">
        <f t="shared" ca="1" si="33"/>
        <v>40908</v>
      </c>
      <c r="F116" s="44">
        <f t="shared" ca="1" si="23"/>
        <v>41273</v>
      </c>
      <c r="G116" s="22" t="s">
        <v>119</v>
      </c>
      <c r="H116" s="44">
        <f t="shared" ca="1" si="34"/>
        <v>40908</v>
      </c>
      <c r="I116" s="45">
        <f t="shared" ca="1" si="24"/>
        <v>0</v>
      </c>
      <c r="J116" s="45">
        <f t="shared" ca="1" si="25"/>
        <v>0</v>
      </c>
      <c r="K116" s="45">
        <f t="shared" ca="1" si="26"/>
        <v>0</v>
      </c>
      <c r="L116" s="45"/>
      <c r="M116" s="45">
        <f t="shared" ca="1" si="35"/>
        <v>0</v>
      </c>
      <c r="N116" s="257">
        <f t="shared" ca="1" si="27"/>
        <v>0</v>
      </c>
      <c r="O116" s="23"/>
      <c r="P116" s="255">
        <f t="shared" ca="1" si="28"/>
        <v>0</v>
      </c>
      <c r="Q116" s="163">
        <f t="shared" ca="1" si="29"/>
        <v>0</v>
      </c>
      <c r="R116" s="164">
        <f ca="1">NPV(Q115,K116:$K$244) + ($A$13+$A$14+$A$15)/POWER(1+Q115,$A$28-D116+1)</f>
        <v>0</v>
      </c>
      <c r="S116" s="164">
        <f ca="1">NPV(Q116,K116:$K$244) + ($A$13+$A$14+$A$15)/POWER(1+Q116,$A$28-D116+1)</f>
        <v>0</v>
      </c>
      <c r="T116" s="45">
        <f t="shared" ca="1" si="30"/>
        <v>0</v>
      </c>
      <c r="U116" s="45">
        <f t="shared" ca="1" si="36"/>
        <v>0</v>
      </c>
      <c r="V116" s="45">
        <f t="shared" ca="1" si="37"/>
        <v>0</v>
      </c>
      <c r="W116" s="45">
        <f t="shared" ca="1" si="31"/>
        <v>0</v>
      </c>
      <c r="X116" s="25">
        <f t="shared" ca="1" si="20"/>
        <v>0</v>
      </c>
      <c r="Z116" s="28">
        <f t="shared" ca="1" si="38"/>
        <v>0</v>
      </c>
      <c r="AA116" s="233"/>
      <c r="AB116" s="45">
        <f t="shared" ca="1" si="32"/>
        <v>0</v>
      </c>
      <c r="AC116" s="45">
        <f t="shared" ca="1" si="21"/>
        <v>0</v>
      </c>
      <c r="AD116" s="25">
        <f t="shared" ca="1" si="22"/>
        <v>0</v>
      </c>
    </row>
    <row r="117" spans="4:30" x14ac:dyDescent="0.35">
      <c r="D117" s="20">
        <v>113</v>
      </c>
      <c r="E117" s="21">
        <f t="shared" ca="1" si="33"/>
        <v>41274</v>
      </c>
      <c r="F117" s="44">
        <f t="shared" ca="1" si="23"/>
        <v>41638</v>
      </c>
      <c r="G117" s="22" t="s">
        <v>119</v>
      </c>
      <c r="H117" s="44">
        <f t="shared" ca="1" si="34"/>
        <v>41274</v>
      </c>
      <c r="I117" s="45">
        <f t="shared" ca="1" si="24"/>
        <v>0</v>
      </c>
      <c r="J117" s="45">
        <f t="shared" ca="1" si="25"/>
        <v>0</v>
      </c>
      <c r="K117" s="45">
        <f t="shared" ca="1" si="26"/>
        <v>0</v>
      </c>
      <c r="L117" s="45"/>
      <c r="M117" s="45">
        <f t="shared" ca="1" si="35"/>
        <v>0</v>
      </c>
      <c r="N117" s="257">
        <f t="shared" ca="1" si="27"/>
        <v>0</v>
      </c>
      <c r="O117" s="23"/>
      <c r="P117" s="255">
        <f t="shared" ca="1" si="28"/>
        <v>0</v>
      </c>
      <c r="Q117" s="163">
        <f t="shared" ca="1" si="29"/>
        <v>0</v>
      </c>
      <c r="R117" s="164">
        <f ca="1">NPV(Q116,K117:$K$244) + ($A$13+$A$14+$A$15)/POWER(1+Q116,$A$28-D117+1)</f>
        <v>0</v>
      </c>
      <c r="S117" s="164">
        <f ca="1">NPV(Q117,K117:$K$244) + ($A$13+$A$14+$A$15)/POWER(1+Q117,$A$28-D117+1)</f>
        <v>0</v>
      </c>
      <c r="T117" s="45">
        <f t="shared" ca="1" si="30"/>
        <v>0</v>
      </c>
      <c r="U117" s="45">
        <f t="shared" ca="1" si="36"/>
        <v>0</v>
      </c>
      <c r="V117" s="45">
        <f t="shared" ca="1" si="37"/>
        <v>0</v>
      </c>
      <c r="W117" s="45">
        <f t="shared" ca="1" si="31"/>
        <v>0</v>
      </c>
      <c r="X117" s="25">
        <f t="shared" ca="1" si="20"/>
        <v>0</v>
      </c>
      <c r="Z117" s="28">
        <f t="shared" ca="1" si="38"/>
        <v>0</v>
      </c>
      <c r="AA117" s="233"/>
      <c r="AB117" s="45">
        <f t="shared" ca="1" si="32"/>
        <v>0</v>
      </c>
      <c r="AC117" s="45">
        <f t="shared" ca="1" si="21"/>
        <v>0</v>
      </c>
      <c r="AD117" s="25">
        <f t="shared" ca="1" si="22"/>
        <v>0</v>
      </c>
    </row>
    <row r="118" spans="4:30" x14ac:dyDescent="0.35">
      <c r="D118" s="20">
        <v>114</v>
      </c>
      <c r="E118" s="21">
        <f t="shared" ca="1" si="33"/>
        <v>41639</v>
      </c>
      <c r="F118" s="44">
        <f t="shared" ca="1" si="23"/>
        <v>42003</v>
      </c>
      <c r="G118" s="22" t="s">
        <v>119</v>
      </c>
      <c r="H118" s="44">
        <f t="shared" ca="1" si="34"/>
        <v>41639</v>
      </c>
      <c r="I118" s="45">
        <f t="shared" ca="1" si="24"/>
        <v>0</v>
      </c>
      <c r="J118" s="45">
        <f t="shared" ca="1" si="25"/>
        <v>0</v>
      </c>
      <c r="K118" s="45">
        <f t="shared" ca="1" si="26"/>
        <v>0</v>
      </c>
      <c r="L118" s="45"/>
      <c r="M118" s="45">
        <f t="shared" ca="1" si="35"/>
        <v>0</v>
      </c>
      <c r="N118" s="257">
        <f t="shared" ca="1" si="27"/>
        <v>0</v>
      </c>
      <c r="O118" s="23"/>
      <c r="P118" s="255">
        <f t="shared" ca="1" si="28"/>
        <v>0</v>
      </c>
      <c r="Q118" s="163">
        <f t="shared" ca="1" si="29"/>
        <v>0</v>
      </c>
      <c r="R118" s="164">
        <f ca="1">NPV(Q117,K118:$K$244) + ($A$13+$A$14+$A$15)/POWER(1+Q117,$A$28-D118+1)</f>
        <v>0</v>
      </c>
      <c r="S118" s="164">
        <f ca="1">NPV(Q118,K118:$K$244) + ($A$13+$A$14+$A$15)/POWER(1+Q118,$A$28-D118+1)</f>
        <v>0</v>
      </c>
      <c r="T118" s="45">
        <f t="shared" ca="1" si="30"/>
        <v>0</v>
      </c>
      <c r="U118" s="45">
        <f t="shared" ca="1" si="36"/>
        <v>0</v>
      </c>
      <c r="V118" s="45">
        <f t="shared" ca="1" si="37"/>
        <v>0</v>
      </c>
      <c r="W118" s="45">
        <f t="shared" ca="1" si="31"/>
        <v>0</v>
      </c>
      <c r="X118" s="25">
        <f t="shared" ca="1" si="20"/>
        <v>0</v>
      </c>
      <c r="Z118" s="28">
        <f t="shared" ca="1" si="38"/>
        <v>0</v>
      </c>
      <c r="AA118" s="233"/>
      <c r="AB118" s="45">
        <f t="shared" ca="1" si="32"/>
        <v>0</v>
      </c>
      <c r="AC118" s="45">
        <f t="shared" ca="1" si="21"/>
        <v>0</v>
      </c>
      <c r="AD118" s="25">
        <f t="shared" ca="1" si="22"/>
        <v>0</v>
      </c>
    </row>
    <row r="119" spans="4:30" x14ac:dyDescent="0.35">
      <c r="D119" s="20">
        <v>115</v>
      </c>
      <c r="E119" s="21">
        <f t="shared" ca="1" si="33"/>
        <v>42004</v>
      </c>
      <c r="F119" s="44">
        <f t="shared" ca="1" si="23"/>
        <v>42368</v>
      </c>
      <c r="G119" s="22" t="s">
        <v>119</v>
      </c>
      <c r="H119" s="44">
        <f t="shared" ca="1" si="34"/>
        <v>42004</v>
      </c>
      <c r="I119" s="45">
        <f t="shared" ca="1" si="24"/>
        <v>0</v>
      </c>
      <c r="J119" s="45">
        <f t="shared" ca="1" si="25"/>
        <v>0</v>
      </c>
      <c r="K119" s="45">
        <f t="shared" ca="1" si="26"/>
        <v>0</v>
      </c>
      <c r="L119" s="45"/>
      <c r="M119" s="45">
        <f t="shared" ca="1" si="35"/>
        <v>0</v>
      </c>
      <c r="N119" s="257">
        <f t="shared" ca="1" si="27"/>
        <v>0</v>
      </c>
      <c r="O119" s="23"/>
      <c r="P119" s="255">
        <f t="shared" ca="1" si="28"/>
        <v>0</v>
      </c>
      <c r="Q119" s="163">
        <f t="shared" ca="1" si="29"/>
        <v>0</v>
      </c>
      <c r="R119" s="164">
        <f ca="1">NPV(Q118,K119:$K$244) + ($A$13+$A$14+$A$15)/POWER(1+Q118,$A$28-D119+1)</f>
        <v>0</v>
      </c>
      <c r="S119" s="164">
        <f ca="1">NPV(Q119,K119:$K$244) + ($A$13+$A$14+$A$15)/POWER(1+Q119,$A$28-D119+1)</f>
        <v>0</v>
      </c>
      <c r="T119" s="45">
        <f t="shared" ca="1" si="30"/>
        <v>0</v>
      </c>
      <c r="U119" s="45">
        <f t="shared" ca="1" si="36"/>
        <v>0</v>
      </c>
      <c r="V119" s="45">
        <f t="shared" ca="1" si="37"/>
        <v>0</v>
      </c>
      <c r="W119" s="45">
        <f t="shared" ca="1" si="31"/>
        <v>0</v>
      </c>
      <c r="X119" s="25">
        <f t="shared" ca="1" si="20"/>
        <v>0</v>
      </c>
      <c r="Z119" s="28">
        <f t="shared" ca="1" si="38"/>
        <v>0</v>
      </c>
      <c r="AA119" s="233"/>
      <c r="AB119" s="45">
        <f t="shared" ca="1" si="32"/>
        <v>0</v>
      </c>
      <c r="AC119" s="45">
        <f t="shared" ca="1" si="21"/>
        <v>0</v>
      </c>
      <c r="AD119" s="25">
        <f t="shared" ca="1" si="22"/>
        <v>0</v>
      </c>
    </row>
    <row r="120" spans="4:30" x14ac:dyDescent="0.35">
      <c r="D120" s="20">
        <v>116</v>
      </c>
      <c r="E120" s="21">
        <f t="shared" ca="1" si="33"/>
        <v>42369</v>
      </c>
      <c r="F120" s="44">
        <f t="shared" ca="1" si="23"/>
        <v>42734</v>
      </c>
      <c r="G120" s="22" t="s">
        <v>119</v>
      </c>
      <c r="H120" s="44">
        <f t="shared" ca="1" si="34"/>
        <v>42369</v>
      </c>
      <c r="I120" s="45">
        <f t="shared" ca="1" si="24"/>
        <v>0</v>
      </c>
      <c r="J120" s="45">
        <f t="shared" ca="1" si="25"/>
        <v>0</v>
      </c>
      <c r="K120" s="45">
        <f t="shared" ca="1" si="26"/>
        <v>0</v>
      </c>
      <c r="L120" s="45"/>
      <c r="M120" s="45">
        <f t="shared" ca="1" si="35"/>
        <v>0</v>
      </c>
      <c r="N120" s="257">
        <f t="shared" ca="1" si="27"/>
        <v>0</v>
      </c>
      <c r="O120" s="23"/>
      <c r="P120" s="255">
        <f t="shared" ca="1" si="28"/>
        <v>0</v>
      </c>
      <c r="Q120" s="163">
        <f t="shared" ca="1" si="29"/>
        <v>0</v>
      </c>
      <c r="R120" s="164">
        <f ca="1">NPV(Q119,K120:$K$244) + ($A$13+$A$14+$A$15)/POWER(1+Q119,$A$28-D120+1)</f>
        <v>0</v>
      </c>
      <c r="S120" s="164">
        <f ca="1">NPV(Q120,K120:$K$244) + ($A$13+$A$14+$A$15)/POWER(1+Q120,$A$28-D120+1)</f>
        <v>0</v>
      </c>
      <c r="T120" s="45">
        <f t="shared" ca="1" si="30"/>
        <v>0</v>
      </c>
      <c r="U120" s="45">
        <f t="shared" ca="1" si="36"/>
        <v>0</v>
      </c>
      <c r="V120" s="45">
        <f t="shared" ca="1" si="37"/>
        <v>0</v>
      </c>
      <c r="W120" s="45">
        <f t="shared" ca="1" si="31"/>
        <v>0</v>
      </c>
      <c r="X120" s="25">
        <f t="shared" ca="1" si="20"/>
        <v>0</v>
      </c>
      <c r="Z120" s="28">
        <f t="shared" ca="1" si="38"/>
        <v>0</v>
      </c>
      <c r="AA120" s="233"/>
      <c r="AB120" s="45">
        <f t="shared" ca="1" si="32"/>
        <v>0</v>
      </c>
      <c r="AC120" s="45">
        <f t="shared" ca="1" si="21"/>
        <v>0</v>
      </c>
      <c r="AD120" s="25">
        <f t="shared" ca="1" si="22"/>
        <v>0</v>
      </c>
    </row>
    <row r="121" spans="4:30" x14ac:dyDescent="0.35">
      <c r="D121" s="20">
        <v>117</v>
      </c>
      <c r="E121" s="21">
        <f t="shared" ca="1" si="33"/>
        <v>42735</v>
      </c>
      <c r="F121" s="44">
        <f t="shared" ca="1" si="23"/>
        <v>43099</v>
      </c>
      <c r="G121" s="22" t="s">
        <v>119</v>
      </c>
      <c r="H121" s="44">
        <f t="shared" ca="1" si="34"/>
        <v>42735</v>
      </c>
      <c r="I121" s="45">
        <f t="shared" ca="1" si="24"/>
        <v>0</v>
      </c>
      <c r="J121" s="45">
        <f t="shared" ca="1" si="25"/>
        <v>0</v>
      </c>
      <c r="K121" s="45">
        <f t="shared" ca="1" si="26"/>
        <v>0</v>
      </c>
      <c r="L121" s="45"/>
      <c r="M121" s="45">
        <f t="shared" ca="1" si="35"/>
        <v>0</v>
      </c>
      <c r="N121" s="257">
        <f t="shared" ca="1" si="27"/>
        <v>0</v>
      </c>
      <c r="O121" s="23"/>
      <c r="P121" s="255">
        <f t="shared" ca="1" si="28"/>
        <v>0</v>
      </c>
      <c r="Q121" s="163">
        <f t="shared" ca="1" si="29"/>
        <v>0</v>
      </c>
      <c r="R121" s="164">
        <f ca="1">NPV(Q120,K121:$K$244) + ($A$13+$A$14+$A$15)/POWER(1+Q120,$A$28-D121+1)</f>
        <v>0</v>
      </c>
      <c r="S121" s="164">
        <f ca="1">NPV(Q121,K121:$K$244) + ($A$13+$A$14+$A$15)/POWER(1+Q121,$A$28-D121+1)</f>
        <v>0</v>
      </c>
      <c r="T121" s="45">
        <f t="shared" ca="1" si="30"/>
        <v>0</v>
      </c>
      <c r="U121" s="45">
        <f t="shared" ca="1" si="36"/>
        <v>0</v>
      </c>
      <c r="V121" s="45">
        <f t="shared" ca="1" si="37"/>
        <v>0</v>
      </c>
      <c r="W121" s="45">
        <f t="shared" ca="1" si="31"/>
        <v>0</v>
      </c>
      <c r="X121" s="25">
        <f t="shared" ca="1" si="20"/>
        <v>0</v>
      </c>
      <c r="Z121" s="28">
        <f t="shared" ca="1" si="38"/>
        <v>0</v>
      </c>
      <c r="AA121" s="233"/>
      <c r="AB121" s="45">
        <f t="shared" ca="1" si="32"/>
        <v>0</v>
      </c>
      <c r="AC121" s="45">
        <f t="shared" ca="1" si="21"/>
        <v>0</v>
      </c>
      <c r="AD121" s="25">
        <f t="shared" ca="1" si="22"/>
        <v>0</v>
      </c>
    </row>
    <row r="122" spans="4:30" x14ac:dyDescent="0.35">
      <c r="D122" s="20">
        <v>118</v>
      </c>
      <c r="E122" s="21">
        <f t="shared" ca="1" si="33"/>
        <v>43100</v>
      </c>
      <c r="F122" s="44">
        <f t="shared" ca="1" si="23"/>
        <v>43464</v>
      </c>
      <c r="G122" s="22" t="s">
        <v>119</v>
      </c>
      <c r="H122" s="44">
        <f t="shared" ca="1" si="34"/>
        <v>43100</v>
      </c>
      <c r="I122" s="45">
        <f t="shared" ca="1" si="24"/>
        <v>0</v>
      </c>
      <c r="J122" s="45">
        <f t="shared" ca="1" si="25"/>
        <v>0</v>
      </c>
      <c r="K122" s="45">
        <f t="shared" ca="1" si="26"/>
        <v>0</v>
      </c>
      <c r="L122" s="45"/>
      <c r="M122" s="45">
        <f t="shared" ca="1" si="35"/>
        <v>0</v>
      </c>
      <c r="N122" s="257">
        <f t="shared" ca="1" si="27"/>
        <v>0</v>
      </c>
      <c r="O122" s="23"/>
      <c r="P122" s="255">
        <f t="shared" ca="1" si="28"/>
        <v>0</v>
      </c>
      <c r="Q122" s="163">
        <f t="shared" ca="1" si="29"/>
        <v>0</v>
      </c>
      <c r="R122" s="164">
        <f ca="1">NPV(Q121,K122:$K$244) + ($A$13+$A$14+$A$15)/POWER(1+Q121,$A$28-D122+1)</f>
        <v>0</v>
      </c>
      <c r="S122" s="164">
        <f ca="1">NPV(Q122,K122:$K$244) + ($A$13+$A$14+$A$15)/POWER(1+Q122,$A$28-D122+1)</f>
        <v>0</v>
      </c>
      <c r="T122" s="45">
        <f t="shared" ca="1" si="30"/>
        <v>0</v>
      </c>
      <c r="U122" s="45">
        <f t="shared" ca="1" si="36"/>
        <v>0</v>
      </c>
      <c r="V122" s="45">
        <f t="shared" ca="1" si="37"/>
        <v>0</v>
      </c>
      <c r="W122" s="45">
        <f t="shared" ca="1" si="31"/>
        <v>0</v>
      </c>
      <c r="X122" s="25">
        <f t="shared" ca="1" si="20"/>
        <v>0</v>
      </c>
      <c r="Z122" s="28">
        <f t="shared" ca="1" si="38"/>
        <v>0</v>
      </c>
      <c r="AA122" s="233"/>
      <c r="AB122" s="45">
        <f t="shared" ca="1" si="32"/>
        <v>0</v>
      </c>
      <c r="AC122" s="45">
        <f t="shared" ca="1" si="21"/>
        <v>0</v>
      </c>
      <c r="AD122" s="25">
        <f t="shared" ca="1" si="22"/>
        <v>0</v>
      </c>
    </row>
    <row r="123" spans="4:30" x14ac:dyDescent="0.35">
      <c r="D123" s="20">
        <v>119</v>
      </c>
      <c r="E123" s="21">
        <f t="shared" ca="1" si="33"/>
        <v>43465</v>
      </c>
      <c r="F123" s="44">
        <f t="shared" ca="1" si="23"/>
        <v>43829</v>
      </c>
      <c r="G123" s="22" t="s">
        <v>119</v>
      </c>
      <c r="H123" s="44">
        <f t="shared" ca="1" si="34"/>
        <v>43465</v>
      </c>
      <c r="I123" s="45">
        <f t="shared" ca="1" si="24"/>
        <v>0</v>
      </c>
      <c r="J123" s="45">
        <f t="shared" ca="1" si="25"/>
        <v>0</v>
      </c>
      <c r="K123" s="45">
        <f t="shared" ca="1" si="26"/>
        <v>0</v>
      </c>
      <c r="L123" s="45"/>
      <c r="M123" s="45">
        <f t="shared" ca="1" si="35"/>
        <v>0</v>
      </c>
      <c r="N123" s="257">
        <f t="shared" ca="1" si="27"/>
        <v>0</v>
      </c>
      <c r="O123" s="23"/>
      <c r="P123" s="255">
        <f t="shared" ca="1" si="28"/>
        <v>0</v>
      </c>
      <c r="Q123" s="163">
        <f t="shared" ca="1" si="29"/>
        <v>0</v>
      </c>
      <c r="R123" s="164">
        <f ca="1">NPV(Q122,K123:$K$244) + ($A$13+$A$14+$A$15)/POWER(1+Q122,$A$28-D123+1)</f>
        <v>0</v>
      </c>
      <c r="S123" s="164">
        <f ca="1">NPV(Q123,K123:$K$244) + ($A$13+$A$14+$A$15)/POWER(1+Q123,$A$28-D123+1)</f>
        <v>0</v>
      </c>
      <c r="T123" s="45">
        <f t="shared" ca="1" si="30"/>
        <v>0</v>
      </c>
      <c r="U123" s="45">
        <f t="shared" ca="1" si="36"/>
        <v>0</v>
      </c>
      <c r="V123" s="45">
        <f t="shared" ca="1" si="37"/>
        <v>0</v>
      </c>
      <c r="W123" s="45">
        <f t="shared" ca="1" si="31"/>
        <v>0</v>
      </c>
      <c r="X123" s="25">
        <f t="shared" ca="1" si="20"/>
        <v>0</v>
      </c>
      <c r="Z123" s="28">
        <f t="shared" ca="1" si="38"/>
        <v>0</v>
      </c>
      <c r="AA123" s="233"/>
      <c r="AB123" s="45">
        <f t="shared" ca="1" si="32"/>
        <v>0</v>
      </c>
      <c r="AC123" s="45">
        <f t="shared" ca="1" si="21"/>
        <v>0</v>
      </c>
      <c r="AD123" s="25">
        <f t="shared" ca="1" si="22"/>
        <v>0</v>
      </c>
    </row>
    <row r="124" spans="4:30" x14ac:dyDescent="0.35">
      <c r="D124" s="20">
        <v>120</v>
      </c>
      <c r="E124" s="21">
        <f t="shared" ca="1" si="33"/>
        <v>43830</v>
      </c>
      <c r="F124" s="44">
        <f t="shared" ca="1" si="23"/>
        <v>44195</v>
      </c>
      <c r="G124" s="22" t="s">
        <v>119</v>
      </c>
      <c r="H124" s="44">
        <f t="shared" ca="1" si="34"/>
        <v>43830</v>
      </c>
      <c r="I124" s="45">
        <f t="shared" ca="1" si="24"/>
        <v>0</v>
      </c>
      <c r="J124" s="45">
        <f t="shared" ca="1" si="25"/>
        <v>0</v>
      </c>
      <c r="K124" s="45">
        <f t="shared" ca="1" si="26"/>
        <v>0</v>
      </c>
      <c r="L124" s="45"/>
      <c r="M124" s="45">
        <f t="shared" ca="1" si="35"/>
        <v>0</v>
      </c>
      <c r="N124" s="257">
        <f t="shared" ca="1" si="27"/>
        <v>0</v>
      </c>
      <c r="O124" s="23"/>
      <c r="P124" s="255">
        <f t="shared" ca="1" si="28"/>
        <v>0</v>
      </c>
      <c r="Q124" s="163">
        <f t="shared" ca="1" si="29"/>
        <v>0</v>
      </c>
      <c r="R124" s="164">
        <f ca="1">NPV(Q123,K124:$K$244) + ($A$13+$A$14+$A$15)/POWER(1+Q123,$A$28-D124+1)</f>
        <v>0</v>
      </c>
      <c r="S124" s="164">
        <f ca="1">NPV(Q124,K124:$K$244) + ($A$13+$A$14+$A$15)/POWER(1+Q124,$A$28-D124+1)</f>
        <v>0</v>
      </c>
      <c r="T124" s="45">
        <f t="shared" ca="1" si="30"/>
        <v>0</v>
      </c>
      <c r="U124" s="45">
        <f t="shared" ca="1" si="36"/>
        <v>0</v>
      </c>
      <c r="V124" s="45">
        <f t="shared" ca="1" si="37"/>
        <v>0</v>
      </c>
      <c r="W124" s="45">
        <f t="shared" ca="1" si="31"/>
        <v>0</v>
      </c>
      <c r="X124" s="25">
        <f t="shared" ca="1" si="20"/>
        <v>0</v>
      </c>
      <c r="Z124" s="28">
        <f t="shared" ca="1" si="38"/>
        <v>0</v>
      </c>
      <c r="AA124" s="233"/>
      <c r="AB124" s="45">
        <f t="shared" ca="1" si="32"/>
        <v>0</v>
      </c>
      <c r="AC124" s="45">
        <f t="shared" ca="1" si="21"/>
        <v>0</v>
      </c>
      <c r="AD124" s="25">
        <f t="shared" ca="1" si="22"/>
        <v>0</v>
      </c>
    </row>
    <row r="125" spans="4:30" x14ac:dyDescent="0.35">
      <c r="D125" s="20">
        <v>121</v>
      </c>
      <c r="E125" s="21">
        <f t="shared" ca="1" si="33"/>
        <v>44196</v>
      </c>
      <c r="F125" s="44">
        <f t="shared" ca="1" si="23"/>
        <v>44560</v>
      </c>
      <c r="G125" s="22" t="s">
        <v>119</v>
      </c>
      <c r="H125" s="44">
        <f t="shared" ca="1" si="34"/>
        <v>44196</v>
      </c>
      <c r="I125" s="45">
        <f t="shared" ca="1" si="24"/>
        <v>0</v>
      </c>
      <c r="J125" s="45">
        <f t="shared" ca="1" si="25"/>
        <v>0</v>
      </c>
      <c r="K125" s="45">
        <f t="shared" ca="1" si="26"/>
        <v>0</v>
      </c>
      <c r="L125" s="45"/>
      <c r="M125" s="45">
        <f t="shared" ca="1" si="35"/>
        <v>0</v>
      </c>
      <c r="N125" s="257">
        <f t="shared" ca="1" si="27"/>
        <v>0</v>
      </c>
      <c r="O125" s="23"/>
      <c r="P125" s="255">
        <f t="shared" ca="1" si="28"/>
        <v>0</v>
      </c>
      <c r="Q125" s="163">
        <f t="shared" ca="1" si="29"/>
        <v>0</v>
      </c>
      <c r="R125" s="164">
        <f ca="1">NPV(Q124,K125:$K$244) + ($A$13+$A$14+$A$15)/POWER(1+Q124,$A$28-D125+1)</f>
        <v>0</v>
      </c>
      <c r="S125" s="164">
        <f ca="1">NPV(Q125,K125:$K$244) + ($A$13+$A$14+$A$15)/POWER(1+Q125,$A$28-D125+1)</f>
        <v>0</v>
      </c>
      <c r="T125" s="45">
        <f t="shared" ca="1" si="30"/>
        <v>0</v>
      </c>
      <c r="U125" s="45">
        <f t="shared" ca="1" si="36"/>
        <v>0</v>
      </c>
      <c r="V125" s="45">
        <f t="shared" ca="1" si="37"/>
        <v>0</v>
      </c>
      <c r="W125" s="45">
        <f t="shared" ca="1" si="31"/>
        <v>0</v>
      </c>
      <c r="X125" s="25">
        <f t="shared" ca="1" si="20"/>
        <v>0</v>
      </c>
      <c r="Z125" s="28">
        <f t="shared" ca="1" si="38"/>
        <v>0</v>
      </c>
      <c r="AA125" s="233"/>
      <c r="AB125" s="45">
        <f t="shared" ca="1" si="32"/>
        <v>0</v>
      </c>
      <c r="AC125" s="45">
        <f t="shared" ca="1" si="21"/>
        <v>0</v>
      </c>
      <c r="AD125" s="25">
        <f t="shared" ca="1" si="22"/>
        <v>0</v>
      </c>
    </row>
    <row r="126" spans="4:30" x14ac:dyDescent="0.35">
      <c r="D126" s="20">
        <v>122</v>
      </c>
      <c r="E126" s="21">
        <f t="shared" ca="1" si="33"/>
        <v>44561</v>
      </c>
      <c r="F126" s="44">
        <f t="shared" ca="1" si="23"/>
        <v>44925</v>
      </c>
      <c r="G126" s="22" t="s">
        <v>119</v>
      </c>
      <c r="H126" s="44">
        <f t="shared" ca="1" si="34"/>
        <v>44561</v>
      </c>
      <c r="I126" s="45">
        <f t="shared" ca="1" si="24"/>
        <v>0</v>
      </c>
      <c r="J126" s="45">
        <f t="shared" ca="1" si="25"/>
        <v>0</v>
      </c>
      <c r="K126" s="45">
        <f t="shared" ca="1" si="26"/>
        <v>0</v>
      </c>
      <c r="L126" s="45"/>
      <c r="M126" s="45">
        <f t="shared" ca="1" si="35"/>
        <v>0</v>
      </c>
      <c r="N126" s="257">
        <f t="shared" ca="1" si="27"/>
        <v>0</v>
      </c>
      <c r="O126" s="23"/>
      <c r="P126" s="255">
        <f t="shared" ca="1" si="28"/>
        <v>0</v>
      </c>
      <c r="Q126" s="163">
        <f t="shared" ca="1" si="29"/>
        <v>0</v>
      </c>
      <c r="R126" s="164">
        <f ca="1">NPV(Q125,K126:$K$244) + ($A$13+$A$14+$A$15)/POWER(1+Q125,$A$28-D126+1)</f>
        <v>0</v>
      </c>
      <c r="S126" s="164">
        <f ca="1">NPV(Q126,K126:$K$244) + ($A$13+$A$14+$A$15)/POWER(1+Q126,$A$28-D126+1)</f>
        <v>0</v>
      </c>
      <c r="T126" s="45">
        <f t="shared" ca="1" si="30"/>
        <v>0</v>
      </c>
      <c r="U126" s="45">
        <f t="shared" ca="1" si="36"/>
        <v>0</v>
      </c>
      <c r="V126" s="45">
        <f t="shared" ca="1" si="37"/>
        <v>0</v>
      </c>
      <c r="W126" s="45">
        <f t="shared" ca="1" si="31"/>
        <v>0</v>
      </c>
      <c r="X126" s="25">
        <f t="shared" ca="1" si="20"/>
        <v>0</v>
      </c>
      <c r="Z126" s="28">
        <f t="shared" ca="1" si="38"/>
        <v>0</v>
      </c>
      <c r="AA126" s="233"/>
      <c r="AB126" s="45">
        <f t="shared" ca="1" si="32"/>
        <v>0</v>
      </c>
      <c r="AC126" s="45">
        <f t="shared" ca="1" si="21"/>
        <v>0</v>
      </c>
      <c r="AD126" s="25">
        <f t="shared" ca="1" si="22"/>
        <v>0</v>
      </c>
    </row>
    <row r="127" spans="4:30" x14ac:dyDescent="0.35">
      <c r="D127" s="20">
        <v>123</v>
      </c>
      <c r="E127" s="21">
        <f t="shared" ca="1" si="33"/>
        <v>44926</v>
      </c>
      <c r="F127" s="44">
        <f t="shared" ca="1" si="23"/>
        <v>45290</v>
      </c>
      <c r="G127" s="22" t="s">
        <v>119</v>
      </c>
      <c r="H127" s="44">
        <f t="shared" ca="1" si="34"/>
        <v>44926</v>
      </c>
      <c r="I127" s="45">
        <f t="shared" ca="1" si="24"/>
        <v>0</v>
      </c>
      <c r="J127" s="45">
        <f t="shared" ca="1" si="25"/>
        <v>0</v>
      </c>
      <c r="K127" s="45">
        <f t="shared" ca="1" si="26"/>
        <v>0</v>
      </c>
      <c r="L127" s="45"/>
      <c r="M127" s="45">
        <f t="shared" ca="1" si="35"/>
        <v>0</v>
      </c>
      <c r="N127" s="257">
        <f t="shared" ca="1" si="27"/>
        <v>0</v>
      </c>
      <c r="O127" s="23"/>
      <c r="P127" s="255">
        <f t="shared" ca="1" si="28"/>
        <v>0</v>
      </c>
      <c r="Q127" s="163">
        <f t="shared" ca="1" si="29"/>
        <v>0</v>
      </c>
      <c r="R127" s="164">
        <f ca="1">NPV(Q126,K127:$K$244) + ($A$13+$A$14+$A$15)/POWER(1+Q126,$A$28-D127+1)</f>
        <v>0</v>
      </c>
      <c r="S127" s="164">
        <f ca="1">NPV(Q127,K127:$K$244) + ($A$13+$A$14+$A$15)/POWER(1+Q127,$A$28-D127+1)</f>
        <v>0</v>
      </c>
      <c r="T127" s="45">
        <f t="shared" ca="1" si="30"/>
        <v>0</v>
      </c>
      <c r="U127" s="45">
        <f t="shared" ca="1" si="36"/>
        <v>0</v>
      </c>
      <c r="V127" s="45">
        <f t="shared" ca="1" si="37"/>
        <v>0</v>
      </c>
      <c r="W127" s="45">
        <f t="shared" ca="1" si="31"/>
        <v>0</v>
      </c>
      <c r="X127" s="25">
        <f t="shared" ca="1" si="20"/>
        <v>0</v>
      </c>
      <c r="Z127" s="28">
        <f t="shared" ca="1" si="38"/>
        <v>0</v>
      </c>
      <c r="AA127" s="233"/>
      <c r="AB127" s="45">
        <f t="shared" ca="1" si="32"/>
        <v>0</v>
      </c>
      <c r="AC127" s="45">
        <f t="shared" ca="1" si="21"/>
        <v>0</v>
      </c>
      <c r="AD127" s="25">
        <f t="shared" ca="1" si="22"/>
        <v>0</v>
      </c>
    </row>
    <row r="128" spans="4:30" x14ac:dyDescent="0.35">
      <c r="D128" s="20">
        <v>124</v>
      </c>
      <c r="E128" s="21">
        <f t="shared" ca="1" si="33"/>
        <v>45291</v>
      </c>
      <c r="F128" s="44">
        <f t="shared" ca="1" si="23"/>
        <v>45656</v>
      </c>
      <c r="G128" s="22" t="s">
        <v>119</v>
      </c>
      <c r="H128" s="44">
        <f t="shared" ca="1" si="34"/>
        <v>45291</v>
      </c>
      <c r="I128" s="45">
        <f t="shared" ca="1" si="24"/>
        <v>0</v>
      </c>
      <c r="J128" s="45">
        <f t="shared" ca="1" si="25"/>
        <v>0</v>
      </c>
      <c r="K128" s="45">
        <f t="shared" ca="1" si="26"/>
        <v>0</v>
      </c>
      <c r="L128" s="45"/>
      <c r="M128" s="45">
        <f t="shared" ca="1" si="35"/>
        <v>0</v>
      </c>
      <c r="N128" s="257">
        <f t="shared" ca="1" si="27"/>
        <v>0</v>
      </c>
      <c r="O128" s="23"/>
      <c r="P128" s="255">
        <f t="shared" ca="1" si="28"/>
        <v>0</v>
      </c>
      <c r="Q128" s="163">
        <f t="shared" ca="1" si="29"/>
        <v>0</v>
      </c>
      <c r="R128" s="164">
        <f ca="1">NPV(Q127,K128:$K$244) + ($A$13+$A$14+$A$15)/POWER(1+Q127,$A$28-D128+1)</f>
        <v>0</v>
      </c>
      <c r="S128" s="164">
        <f ca="1">NPV(Q128,K128:$K$244) + ($A$13+$A$14+$A$15)/POWER(1+Q128,$A$28-D128+1)</f>
        <v>0</v>
      </c>
      <c r="T128" s="45">
        <f t="shared" ca="1" si="30"/>
        <v>0</v>
      </c>
      <c r="U128" s="45">
        <f t="shared" ca="1" si="36"/>
        <v>0</v>
      </c>
      <c r="V128" s="45">
        <f t="shared" ca="1" si="37"/>
        <v>0</v>
      </c>
      <c r="W128" s="45">
        <f t="shared" ca="1" si="31"/>
        <v>0</v>
      </c>
      <c r="X128" s="25">
        <f t="shared" ca="1" si="20"/>
        <v>0</v>
      </c>
      <c r="Z128" s="28">
        <f t="shared" ca="1" si="38"/>
        <v>0</v>
      </c>
      <c r="AA128" s="233"/>
      <c r="AB128" s="45">
        <f t="shared" ca="1" si="32"/>
        <v>0</v>
      </c>
      <c r="AC128" s="45">
        <f t="shared" ca="1" si="21"/>
        <v>0</v>
      </c>
      <c r="AD128" s="25">
        <f t="shared" ca="1" si="22"/>
        <v>0</v>
      </c>
    </row>
    <row r="129" spans="4:30" x14ac:dyDescent="0.35">
      <c r="D129" s="20">
        <v>125</v>
      </c>
      <c r="E129" s="21">
        <f t="shared" ca="1" si="33"/>
        <v>45657</v>
      </c>
      <c r="F129" s="44">
        <f t="shared" ca="1" si="23"/>
        <v>46021</v>
      </c>
      <c r="G129" s="22" t="s">
        <v>119</v>
      </c>
      <c r="H129" s="44">
        <f t="shared" ca="1" si="34"/>
        <v>45657</v>
      </c>
      <c r="I129" s="45">
        <f t="shared" ca="1" si="24"/>
        <v>0</v>
      </c>
      <c r="J129" s="45">
        <f t="shared" ca="1" si="25"/>
        <v>0</v>
      </c>
      <c r="K129" s="45">
        <f t="shared" ca="1" si="26"/>
        <v>0</v>
      </c>
      <c r="L129" s="45"/>
      <c r="M129" s="45">
        <f t="shared" ca="1" si="35"/>
        <v>0</v>
      </c>
      <c r="N129" s="257">
        <f t="shared" ca="1" si="27"/>
        <v>0</v>
      </c>
      <c r="O129" s="23"/>
      <c r="P129" s="255">
        <f t="shared" ca="1" si="28"/>
        <v>0</v>
      </c>
      <c r="Q129" s="163">
        <f t="shared" ca="1" si="29"/>
        <v>0</v>
      </c>
      <c r="R129" s="164">
        <f ca="1">NPV(Q128,K129:$K$244) + ($A$13+$A$14+$A$15)/POWER(1+Q128,$A$28-D129+1)</f>
        <v>0</v>
      </c>
      <c r="S129" s="164">
        <f ca="1">NPV(Q129,K129:$K$244) + ($A$13+$A$14+$A$15)/POWER(1+Q129,$A$28-D129+1)</f>
        <v>0</v>
      </c>
      <c r="T129" s="45">
        <f t="shared" ca="1" si="30"/>
        <v>0</v>
      </c>
      <c r="U129" s="45">
        <f t="shared" ca="1" si="36"/>
        <v>0</v>
      </c>
      <c r="V129" s="45">
        <f t="shared" ca="1" si="37"/>
        <v>0</v>
      </c>
      <c r="W129" s="45">
        <f t="shared" ca="1" si="31"/>
        <v>0</v>
      </c>
      <c r="X129" s="25">
        <f t="shared" ca="1" si="20"/>
        <v>0</v>
      </c>
      <c r="Z129" s="28">
        <f t="shared" ca="1" si="38"/>
        <v>0</v>
      </c>
      <c r="AA129" s="233"/>
      <c r="AB129" s="45">
        <f t="shared" ca="1" si="32"/>
        <v>0</v>
      </c>
      <c r="AC129" s="45">
        <f t="shared" ca="1" si="21"/>
        <v>0</v>
      </c>
      <c r="AD129" s="25">
        <f t="shared" ca="1" si="22"/>
        <v>0</v>
      </c>
    </row>
    <row r="130" spans="4:30" x14ac:dyDescent="0.35">
      <c r="D130" s="20">
        <v>126</v>
      </c>
      <c r="E130" s="21">
        <f t="shared" ca="1" si="33"/>
        <v>46022</v>
      </c>
      <c r="F130" s="44">
        <f t="shared" ca="1" si="23"/>
        <v>46386</v>
      </c>
      <c r="G130" s="22" t="s">
        <v>119</v>
      </c>
      <c r="H130" s="44">
        <f t="shared" ca="1" si="34"/>
        <v>46022</v>
      </c>
      <c r="I130" s="45">
        <f t="shared" ca="1" si="24"/>
        <v>0</v>
      </c>
      <c r="J130" s="45">
        <f t="shared" ca="1" si="25"/>
        <v>0</v>
      </c>
      <c r="K130" s="45">
        <f t="shared" ca="1" si="26"/>
        <v>0</v>
      </c>
      <c r="L130" s="45"/>
      <c r="M130" s="45">
        <f t="shared" ca="1" si="35"/>
        <v>0</v>
      </c>
      <c r="N130" s="257">
        <f t="shared" ca="1" si="27"/>
        <v>0</v>
      </c>
      <c r="O130" s="23"/>
      <c r="P130" s="255">
        <f t="shared" ca="1" si="28"/>
        <v>0</v>
      </c>
      <c r="Q130" s="163">
        <f t="shared" ca="1" si="29"/>
        <v>0</v>
      </c>
      <c r="R130" s="164">
        <f ca="1">NPV(Q129,K130:$K$244) + ($A$13+$A$14+$A$15)/POWER(1+Q129,$A$28-D130+1)</f>
        <v>0</v>
      </c>
      <c r="S130" s="164">
        <f ca="1">NPV(Q130,K130:$K$244) + ($A$13+$A$14+$A$15)/POWER(1+Q130,$A$28-D130+1)</f>
        <v>0</v>
      </c>
      <c r="T130" s="45">
        <f t="shared" ca="1" si="30"/>
        <v>0</v>
      </c>
      <c r="U130" s="45">
        <f t="shared" ca="1" si="36"/>
        <v>0</v>
      </c>
      <c r="V130" s="45">
        <f t="shared" ca="1" si="37"/>
        <v>0</v>
      </c>
      <c r="W130" s="45">
        <f t="shared" ca="1" si="31"/>
        <v>0</v>
      </c>
      <c r="X130" s="25">
        <f t="shared" ca="1" si="20"/>
        <v>0</v>
      </c>
      <c r="Z130" s="28">
        <f t="shared" ca="1" si="38"/>
        <v>0</v>
      </c>
      <c r="AA130" s="233"/>
      <c r="AB130" s="45">
        <f t="shared" ca="1" si="32"/>
        <v>0</v>
      </c>
      <c r="AC130" s="45">
        <f t="shared" ca="1" si="21"/>
        <v>0</v>
      </c>
      <c r="AD130" s="25">
        <f t="shared" ca="1" si="22"/>
        <v>0</v>
      </c>
    </row>
    <row r="131" spans="4:30" x14ac:dyDescent="0.35">
      <c r="D131" s="20">
        <v>127</v>
      </c>
      <c r="E131" s="21">
        <f t="shared" ca="1" si="33"/>
        <v>46387</v>
      </c>
      <c r="F131" s="44">
        <f t="shared" ca="1" si="23"/>
        <v>46751</v>
      </c>
      <c r="G131" s="22" t="s">
        <v>119</v>
      </c>
      <c r="H131" s="44">
        <f t="shared" ca="1" si="34"/>
        <v>46387</v>
      </c>
      <c r="I131" s="45">
        <f t="shared" ca="1" si="24"/>
        <v>0</v>
      </c>
      <c r="J131" s="45">
        <f t="shared" ca="1" si="25"/>
        <v>0</v>
      </c>
      <c r="K131" s="45">
        <f t="shared" ca="1" si="26"/>
        <v>0</v>
      </c>
      <c r="L131" s="45"/>
      <c r="M131" s="45">
        <f t="shared" ca="1" si="35"/>
        <v>0</v>
      </c>
      <c r="N131" s="257">
        <f t="shared" ca="1" si="27"/>
        <v>0</v>
      </c>
      <c r="O131" s="23"/>
      <c r="P131" s="255">
        <f t="shared" ca="1" si="28"/>
        <v>0</v>
      </c>
      <c r="Q131" s="163">
        <f t="shared" ca="1" si="29"/>
        <v>0</v>
      </c>
      <c r="R131" s="164">
        <f ca="1">NPV(Q130,K131:$K$244) + ($A$13+$A$14+$A$15)/POWER(1+Q130,$A$28-D131+1)</f>
        <v>0</v>
      </c>
      <c r="S131" s="164">
        <f ca="1">NPV(Q131,K131:$K$244) + ($A$13+$A$14+$A$15)/POWER(1+Q131,$A$28-D131+1)</f>
        <v>0</v>
      </c>
      <c r="T131" s="45">
        <f t="shared" ca="1" si="30"/>
        <v>0</v>
      </c>
      <c r="U131" s="45">
        <f t="shared" ca="1" si="36"/>
        <v>0</v>
      </c>
      <c r="V131" s="45">
        <f t="shared" ca="1" si="37"/>
        <v>0</v>
      </c>
      <c r="W131" s="45">
        <f t="shared" ca="1" si="31"/>
        <v>0</v>
      </c>
      <c r="X131" s="25">
        <f t="shared" ca="1" si="20"/>
        <v>0</v>
      </c>
      <c r="Z131" s="28">
        <f t="shared" ca="1" si="38"/>
        <v>0</v>
      </c>
      <c r="AA131" s="233"/>
      <c r="AB131" s="45">
        <f t="shared" ca="1" si="32"/>
        <v>0</v>
      </c>
      <c r="AC131" s="45">
        <f t="shared" ca="1" si="21"/>
        <v>0</v>
      </c>
      <c r="AD131" s="25">
        <f t="shared" ca="1" si="22"/>
        <v>0</v>
      </c>
    </row>
    <row r="132" spans="4:30" x14ac:dyDescent="0.35">
      <c r="D132" s="20">
        <v>128</v>
      </c>
      <c r="E132" s="21">
        <f t="shared" ca="1" si="33"/>
        <v>46752</v>
      </c>
      <c r="F132" s="44">
        <f t="shared" ca="1" si="23"/>
        <v>47117</v>
      </c>
      <c r="G132" s="22" t="s">
        <v>119</v>
      </c>
      <c r="H132" s="44">
        <f t="shared" ca="1" si="34"/>
        <v>46752</v>
      </c>
      <c r="I132" s="45">
        <f t="shared" ca="1" si="24"/>
        <v>0</v>
      </c>
      <c r="J132" s="45">
        <f t="shared" ca="1" si="25"/>
        <v>0</v>
      </c>
      <c r="K132" s="45">
        <f t="shared" ca="1" si="26"/>
        <v>0</v>
      </c>
      <c r="L132" s="45"/>
      <c r="M132" s="45">
        <f t="shared" ca="1" si="35"/>
        <v>0</v>
      </c>
      <c r="N132" s="257">
        <f t="shared" ca="1" si="27"/>
        <v>0</v>
      </c>
      <c r="O132" s="23"/>
      <c r="P132" s="255">
        <f t="shared" ca="1" si="28"/>
        <v>0</v>
      </c>
      <c r="Q132" s="163">
        <f t="shared" ca="1" si="29"/>
        <v>0</v>
      </c>
      <c r="R132" s="164">
        <f ca="1">NPV(Q131,K132:$K$244) + ($A$13+$A$14+$A$15)/POWER(1+Q131,$A$28-D132+1)</f>
        <v>0</v>
      </c>
      <c r="S132" s="164">
        <f ca="1">NPV(Q132,K132:$K$244) + ($A$13+$A$14+$A$15)/POWER(1+Q132,$A$28-D132+1)</f>
        <v>0</v>
      </c>
      <c r="T132" s="45">
        <f t="shared" ca="1" si="30"/>
        <v>0</v>
      </c>
      <c r="U132" s="45">
        <f t="shared" ca="1" si="36"/>
        <v>0</v>
      </c>
      <c r="V132" s="45">
        <f t="shared" ca="1" si="37"/>
        <v>0</v>
      </c>
      <c r="W132" s="45">
        <f t="shared" ca="1" si="31"/>
        <v>0</v>
      </c>
      <c r="X132" s="25">
        <f t="shared" ref="X132:X195" ca="1" si="39">T132+W132+U132+V132</f>
        <v>0</v>
      </c>
      <c r="Z132" s="28">
        <f t="shared" ca="1" si="38"/>
        <v>0</v>
      </c>
      <c r="AA132" s="233"/>
      <c r="AB132" s="45">
        <f t="shared" ca="1" si="32"/>
        <v>0</v>
      </c>
      <c r="AC132" s="45">
        <f t="shared" ref="AC132:AC195" ca="1" si="40">W132</f>
        <v>0</v>
      </c>
      <c r="AD132" s="25">
        <f t="shared" ref="AD132:AD195" ca="1" si="41">Z132-AA132-AB132+AC132</f>
        <v>0</v>
      </c>
    </row>
    <row r="133" spans="4:30" x14ac:dyDescent="0.35">
      <c r="D133" s="20">
        <v>129</v>
      </c>
      <c r="E133" s="21">
        <f t="shared" ca="1" si="33"/>
        <v>47118</v>
      </c>
      <c r="F133" s="44">
        <f t="shared" ref="F133:F196" ca="1" si="42">E134-1</f>
        <v>47482</v>
      </c>
      <c r="G133" s="22" t="s">
        <v>119</v>
      </c>
      <c r="H133" s="44">
        <f t="shared" ca="1" si="34"/>
        <v>47118</v>
      </c>
      <c r="I133" s="45">
        <f t="shared" ref="I133:I196" ca="1" si="43">IF(D133&gt;$A$28,0,$A$9)</f>
        <v>0</v>
      </c>
      <c r="J133" s="45">
        <f t="shared" ref="J133:J196" ca="1" si="44">IF(D133&gt;$A$28,0,$A$10)</f>
        <v>0</v>
      </c>
      <c r="K133" s="45">
        <f t="shared" ref="K133:K196" ca="1" si="45">IF(D133&gt;$A$28,0,$A$11)</f>
        <v>0</v>
      </c>
      <c r="L133" s="45"/>
      <c r="M133" s="45">
        <f t="shared" ca="1" si="35"/>
        <v>0</v>
      </c>
      <c r="N133" s="257">
        <f t="shared" ref="N133:N196" ca="1" si="46">$A$6</f>
        <v>0</v>
      </c>
      <c r="O133" s="23"/>
      <c r="P133" s="255">
        <f t="shared" ref="P133:P196" ca="1" si="47">$A$7</f>
        <v>0</v>
      </c>
      <c r="Q133" s="163">
        <f t="shared" ref="Q133:Q196" ca="1" si="48">$A$8</f>
        <v>0</v>
      </c>
      <c r="R133" s="164">
        <f ca="1">NPV(Q132,K133:$K$244) + ($A$13+$A$14+$A$15)/POWER(1+Q132,$A$28-D133+1)</f>
        <v>0</v>
      </c>
      <c r="S133" s="164">
        <f ca="1">NPV(Q133,K133:$K$244) + ($A$13+$A$14+$A$15)/POWER(1+Q133,$A$28-D133+1)</f>
        <v>0</v>
      </c>
      <c r="T133" s="45">
        <f t="shared" ref="T133:T196" ca="1" si="49">IF(ISBLANK(G133),0,X132)</f>
        <v>0</v>
      </c>
      <c r="U133" s="45">
        <f t="shared" ca="1" si="36"/>
        <v>0</v>
      </c>
      <c r="V133" s="45">
        <f t="shared" ca="1" si="37"/>
        <v>0</v>
      </c>
      <c r="W133" s="45">
        <f t="shared" ref="W133:W196" ca="1" si="50">S133-R133</f>
        <v>0</v>
      </c>
      <c r="X133" s="25">
        <f t="shared" ca="1" si="39"/>
        <v>0</v>
      </c>
      <c r="Z133" s="28">
        <f t="shared" ca="1" si="38"/>
        <v>0</v>
      </c>
      <c r="AA133" s="233"/>
      <c r="AB133" s="45">
        <f t="shared" ref="AB133:AB196" ca="1" si="51">IFERROR(Z133/($A$42-D133+1),0)</f>
        <v>0</v>
      </c>
      <c r="AC133" s="45">
        <f t="shared" ca="1" si="40"/>
        <v>0</v>
      </c>
      <c r="AD133" s="25">
        <f t="shared" ca="1" si="41"/>
        <v>0</v>
      </c>
    </row>
    <row r="134" spans="4:30" x14ac:dyDescent="0.35">
      <c r="D134" s="20">
        <v>130</v>
      </c>
      <c r="E134" s="21">
        <f t="shared" ref="E134:E197" ca="1" si="52">EOMONTH(H134,0)</f>
        <v>47483</v>
      </c>
      <c r="F134" s="44">
        <f t="shared" ca="1" si="42"/>
        <v>47847</v>
      </c>
      <c r="G134" s="22" t="s">
        <v>119</v>
      </c>
      <c r="H134" s="44">
        <f t="shared" ref="H134:H197" ca="1" si="53">EDATE(H133,12)</f>
        <v>47483</v>
      </c>
      <c r="I134" s="45">
        <f t="shared" ca="1" si="43"/>
        <v>0</v>
      </c>
      <c r="J134" s="45">
        <f t="shared" ca="1" si="44"/>
        <v>0</v>
      </c>
      <c r="K134" s="45">
        <f t="shared" ca="1" si="45"/>
        <v>0</v>
      </c>
      <c r="L134" s="45"/>
      <c r="M134" s="45">
        <f t="shared" ref="M134:M197" ca="1" si="54">K134+L134</f>
        <v>0</v>
      </c>
      <c r="N134" s="257">
        <f t="shared" ca="1" si="46"/>
        <v>0</v>
      </c>
      <c r="O134" s="23"/>
      <c r="P134" s="255">
        <f t="shared" ca="1" si="47"/>
        <v>0</v>
      </c>
      <c r="Q134" s="163">
        <f t="shared" ca="1" si="48"/>
        <v>0</v>
      </c>
      <c r="R134" s="164">
        <f ca="1">NPV(Q133,K134:$K$244) + ($A$13+$A$14+$A$15)/POWER(1+Q133,$A$28-D134+1)</f>
        <v>0</v>
      </c>
      <c r="S134" s="164">
        <f ca="1">NPV(Q134,K134:$K$244) + ($A$13+$A$14+$A$15)/POWER(1+Q134,$A$28-D134+1)</f>
        <v>0</v>
      </c>
      <c r="T134" s="45">
        <f t="shared" ca="1" si="49"/>
        <v>0</v>
      </c>
      <c r="U134" s="45">
        <f t="shared" ref="U134:U197" ca="1" si="55">S134*Q134</f>
        <v>0</v>
      </c>
      <c r="V134" s="45">
        <f t="shared" ref="V134:V197" ca="1" si="56">-(K134+L134)</f>
        <v>0</v>
      </c>
      <c r="W134" s="45">
        <f t="shared" ca="1" si="50"/>
        <v>0</v>
      </c>
      <c r="X134" s="25">
        <f t="shared" ca="1" si="39"/>
        <v>0</v>
      </c>
      <c r="Z134" s="28">
        <f t="shared" ref="Z134:Z197" ca="1" si="57">AD133</f>
        <v>0</v>
      </c>
      <c r="AA134" s="233"/>
      <c r="AB134" s="45">
        <f t="shared" ca="1" si="51"/>
        <v>0</v>
      </c>
      <c r="AC134" s="45">
        <f t="shared" ca="1" si="40"/>
        <v>0</v>
      </c>
      <c r="AD134" s="25">
        <f t="shared" ca="1" si="41"/>
        <v>0</v>
      </c>
    </row>
    <row r="135" spans="4:30" x14ac:dyDescent="0.35">
      <c r="D135" s="20">
        <v>131</v>
      </c>
      <c r="E135" s="21">
        <f t="shared" ca="1" si="52"/>
        <v>47848</v>
      </c>
      <c r="F135" s="44">
        <f t="shared" ca="1" si="42"/>
        <v>48212</v>
      </c>
      <c r="G135" s="22" t="s">
        <v>119</v>
      </c>
      <c r="H135" s="44">
        <f t="shared" ca="1" si="53"/>
        <v>47848</v>
      </c>
      <c r="I135" s="45">
        <f t="shared" ca="1" si="43"/>
        <v>0</v>
      </c>
      <c r="J135" s="45">
        <f t="shared" ca="1" si="44"/>
        <v>0</v>
      </c>
      <c r="K135" s="45">
        <f t="shared" ca="1" si="45"/>
        <v>0</v>
      </c>
      <c r="L135" s="45"/>
      <c r="M135" s="45">
        <f t="shared" ca="1" si="54"/>
        <v>0</v>
      </c>
      <c r="N135" s="257">
        <f t="shared" ca="1" si="46"/>
        <v>0</v>
      </c>
      <c r="O135" s="23"/>
      <c r="P135" s="255">
        <f t="shared" ca="1" si="47"/>
        <v>0</v>
      </c>
      <c r="Q135" s="163">
        <f t="shared" ca="1" si="48"/>
        <v>0</v>
      </c>
      <c r="R135" s="164">
        <f ca="1">NPV(Q134,K135:$K$244) + ($A$13+$A$14+$A$15)/POWER(1+Q134,$A$28-D135+1)</f>
        <v>0</v>
      </c>
      <c r="S135" s="164">
        <f ca="1">NPV(Q135,K135:$K$244) + ($A$13+$A$14+$A$15)/POWER(1+Q135,$A$28-D135+1)</f>
        <v>0</v>
      </c>
      <c r="T135" s="45">
        <f t="shared" ca="1" si="49"/>
        <v>0</v>
      </c>
      <c r="U135" s="45">
        <f t="shared" ca="1" si="55"/>
        <v>0</v>
      </c>
      <c r="V135" s="45">
        <f t="shared" ca="1" si="56"/>
        <v>0</v>
      </c>
      <c r="W135" s="45">
        <f t="shared" ca="1" si="50"/>
        <v>0</v>
      </c>
      <c r="X135" s="25">
        <f t="shared" ca="1" si="39"/>
        <v>0</v>
      </c>
      <c r="Z135" s="28">
        <f t="shared" ca="1" si="57"/>
        <v>0</v>
      </c>
      <c r="AA135" s="233"/>
      <c r="AB135" s="45">
        <f t="shared" ca="1" si="51"/>
        <v>0</v>
      </c>
      <c r="AC135" s="45">
        <f t="shared" ca="1" si="40"/>
        <v>0</v>
      </c>
      <c r="AD135" s="25">
        <f t="shared" ca="1" si="41"/>
        <v>0</v>
      </c>
    </row>
    <row r="136" spans="4:30" x14ac:dyDescent="0.35">
      <c r="D136" s="20">
        <v>132</v>
      </c>
      <c r="E136" s="21">
        <f t="shared" ca="1" si="52"/>
        <v>48213</v>
      </c>
      <c r="F136" s="44">
        <f t="shared" ca="1" si="42"/>
        <v>48578</v>
      </c>
      <c r="G136" s="22" t="s">
        <v>119</v>
      </c>
      <c r="H136" s="44">
        <f t="shared" ca="1" si="53"/>
        <v>48213</v>
      </c>
      <c r="I136" s="45">
        <f t="shared" ca="1" si="43"/>
        <v>0</v>
      </c>
      <c r="J136" s="45">
        <f t="shared" ca="1" si="44"/>
        <v>0</v>
      </c>
      <c r="K136" s="45">
        <f t="shared" ca="1" si="45"/>
        <v>0</v>
      </c>
      <c r="L136" s="45"/>
      <c r="M136" s="45">
        <f t="shared" ca="1" si="54"/>
        <v>0</v>
      </c>
      <c r="N136" s="257">
        <f t="shared" ca="1" si="46"/>
        <v>0</v>
      </c>
      <c r="O136" s="23"/>
      <c r="P136" s="255">
        <f t="shared" ca="1" si="47"/>
        <v>0</v>
      </c>
      <c r="Q136" s="163">
        <f t="shared" ca="1" si="48"/>
        <v>0</v>
      </c>
      <c r="R136" s="164">
        <f ca="1">NPV(Q135,K136:$K$244) + ($A$13+$A$14+$A$15)/POWER(1+Q135,$A$28-D136+1)</f>
        <v>0</v>
      </c>
      <c r="S136" s="164">
        <f ca="1">NPV(Q136,K136:$K$244) + ($A$13+$A$14+$A$15)/POWER(1+Q136,$A$28-D136+1)</f>
        <v>0</v>
      </c>
      <c r="T136" s="45">
        <f t="shared" ca="1" si="49"/>
        <v>0</v>
      </c>
      <c r="U136" s="45">
        <f t="shared" ca="1" si="55"/>
        <v>0</v>
      </c>
      <c r="V136" s="45">
        <f t="shared" ca="1" si="56"/>
        <v>0</v>
      </c>
      <c r="W136" s="45">
        <f t="shared" ca="1" si="50"/>
        <v>0</v>
      </c>
      <c r="X136" s="25">
        <f t="shared" ca="1" si="39"/>
        <v>0</v>
      </c>
      <c r="Z136" s="28">
        <f t="shared" ca="1" si="57"/>
        <v>0</v>
      </c>
      <c r="AA136" s="233"/>
      <c r="AB136" s="45">
        <f t="shared" ca="1" si="51"/>
        <v>0</v>
      </c>
      <c r="AC136" s="45">
        <f t="shared" ca="1" si="40"/>
        <v>0</v>
      </c>
      <c r="AD136" s="25">
        <f t="shared" ca="1" si="41"/>
        <v>0</v>
      </c>
    </row>
    <row r="137" spans="4:30" x14ac:dyDescent="0.35">
      <c r="D137" s="20">
        <v>133</v>
      </c>
      <c r="E137" s="21">
        <f t="shared" ca="1" si="52"/>
        <v>48579</v>
      </c>
      <c r="F137" s="44">
        <f t="shared" ca="1" si="42"/>
        <v>48943</v>
      </c>
      <c r="G137" s="22" t="s">
        <v>119</v>
      </c>
      <c r="H137" s="44">
        <f t="shared" ca="1" si="53"/>
        <v>48579</v>
      </c>
      <c r="I137" s="45">
        <f t="shared" ca="1" si="43"/>
        <v>0</v>
      </c>
      <c r="J137" s="45">
        <f t="shared" ca="1" si="44"/>
        <v>0</v>
      </c>
      <c r="K137" s="45">
        <f t="shared" ca="1" si="45"/>
        <v>0</v>
      </c>
      <c r="L137" s="45"/>
      <c r="M137" s="45">
        <f t="shared" ca="1" si="54"/>
        <v>0</v>
      </c>
      <c r="N137" s="257">
        <f t="shared" ca="1" si="46"/>
        <v>0</v>
      </c>
      <c r="O137" s="23"/>
      <c r="P137" s="255">
        <f t="shared" ca="1" si="47"/>
        <v>0</v>
      </c>
      <c r="Q137" s="163">
        <f t="shared" ca="1" si="48"/>
        <v>0</v>
      </c>
      <c r="R137" s="164">
        <f ca="1">NPV(Q136,K137:$K$244) + ($A$13+$A$14+$A$15)/POWER(1+Q136,$A$28-D137+1)</f>
        <v>0</v>
      </c>
      <c r="S137" s="164">
        <f ca="1">NPV(Q137,K137:$K$244) + ($A$13+$A$14+$A$15)/POWER(1+Q137,$A$28-D137+1)</f>
        <v>0</v>
      </c>
      <c r="T137" s="45">
        <f t="shared" ca="1" si="49"/>
        <v>0</v>
      </c>
      <c r="U137" s="45">
        <f t="shared" ca="1" si="55"/>
        <v>0</v>
      </c>
      <c r="V137" s="45">
        <f t="shared" ca="1" si="56"/>
        <v>0</v>
      </c>
      <c r="W137" s="45">
        <f t="shared" ca="1" si="50"/>
        <v>0</v>
      </c>
      <c r="X137" s="25">
        <f t="shared" ca="1" si="39"/>
        <v>0</v>
      </c>
      <c r="Z137" s="28">
        <f t="shared" ca="1" si="57"/>
        <v>0</v>
      </c>
      <c r="AA137" s="233"/>
      <c r="AB137" s="45">
        <f t="shared" ca="1" si="51"/>
        <v>0</v>
      </c>
      <c r="AC137" s="45">
        <f t="shared" ca="1" si="40"/>
        <v>0</v>
      </c>
      <c r="AD137" s="25">
        <f t="shared" ca="1" si="41"/>
        <v>0</v>
      </c>
    </row>
    <row r="138" spans="4:30" x14ac:dyDescent="0.35">
      <c r="D138" s="20">
        <v>134</v>
      </c>
      <c r="E138" s="21">
        <f t="shared" ca="1" si="52"/>
        <v>48944</v>
      </c>
      <c r="F138" s="44">
        <f t="shared" ca="1" si="42"/>
        <v>49308</v>
      </c>
      <c r="G138" s="22" t="s">
        <v>119</v>
      </c>
      <c r="H138" s="44">
        <f t="shared" ca="1" si="53"/>
        <v>48944</v>
      </c>
      <c r="I138" s="45">
        <f t="shared" ca="1" si="43"/>
        <v>0</v>
      </c>
      <c r="J138" s="45">
        <f t="shared" ca="1" si="44"/>
        <v>0</v>
      </c>
      <c r="K138" s="45">
        <f t="shared" ca="1" si="45"/>
        <v>0</v>
      </c>
      <c r="L138" s="45"/>
      <c r="M138" s="45">
        <f t="shared" ca="1" si="54"/>
        <v>0</v>
      </c>
      <c r="N138" s="257">
        <f t="shared" ca="1" si="46"/>
        <v>0</v>
      </c>
      <c r="O138" s="23"/>
      <c r="P138" s="255">
        <f t="shared" ca="1" si="47"/>
        <v>0</v>
      </c>
      <c r="Q138" s="163">
        <f t="shared" ca="1" si="48"/>
        <v>0</v>
      </c>
      <c r="R138" s="164">
        <f ca="1">NPV(Q137,K138:$K$244) + ($A$13+$A$14+$A$15)/POWER(1+Q137,$A$28-D138+1)</f>
        <v>0</v>
      </c>
      <c r="S138" s="164">
        <f ca="1">NPV(Q138,K138:$K$244) + ($A$13+$A$14+$A$15)/POWER(1+Q138,$A$28-D138+1)</f>
        <v>0</v>
      </c>
      <c r="T138" s="45">
        <f t="shared" ca="1" si="49"/>
        <v>0</v>
      </c>
      <c r="U138" s="45">
        <f t="shared" ca="1" si="55"/>
        <v>0</v>
      </c>
      <c r="V138" s="45">
        <f t="shared" ca="1" si="56"/>
        <v>0</v>
      </c>
      <c r="W138" s="45">
        <f t="shared" ca="1" si="50"/>
        <v>0</v>
      </c>
      <c r="X138" s="25">
        <f t="shared" ca="1" si="39"/>
        <v>0</v>
      </c>
      <c r="Z138" s="28">
        <f t="shared" ca="1" si="57"/>
        <v>0</v>
      </c>
      <c r="AA138" s="233"/>
      <c r="AB138" s="45">
        <f t="shared" ca="1" si="51"/>
        <v>0</v>
      </c>
      <c r="AC138" s="45">
        <f t="shared" ca="1" si="40"/>
        <v>0</v>
      </c>
      <c r="AD138" s="25">
        <f t="shared" ca="1" si="41"/>
        <v>0</v>
      </c>
    </row>
    <row r="139" spans="4:30" x14ac:dyDescent="0.35">
      <c r="D139" s="20">
        <v>135</v>
      </c>
      <c r="E139" s="21">
        <f t="shared" ca="1" si="52"/>
        <v>49309</v>
      </c>
      <c r="F139" s="44">
        <f t="shared" ca="1" si="42"/>
        <v>49673</v>
      </c>
      <c r="G139" s="22" t="s">
        <v>119</v>
      </c>
      <c r="H139" s="44">
        <f t="shared" ca="1" si="53"/>
        <v>49309</v>
      </c>
      <c r="I139" s="45">
        <f t="shared" ca="1" si="43"/>
        <v>0</v>
      </c>
      <c r="J139" s="45">
        <f t="shared" ca="1" si="44"/>
        <v>0</v>
      </c>
      <c r="K139" s="45">
        <f t="shared" ca="1" si="45"/>
        <v>0</v>
      </c>
      <c r="L139" s="45"/>
      <c r="M139" s="45">
        <f t="shared" ca="1" si="54"/>
        <v>0</v>
      </c>
      <c r="N139" s="257">
        <f t="shared" ca="1" si="46"/>
        <v>0</v>
      </c>
      <c r="O139" s="23"/>
      <c r="P139" s="255">
        <f t="shared" ca="1" si="47"/>
        <v>0</v>
      </c>
      <c r="Q139" s="163">
        <f t="shared" ca="1" si="48"/>
        <v>0</v>
      </c>
      <c r="R139" s="164">
        <f ca="1">NPV(Q138,K139:$K$244) + ($A$13+$A$14+$A$15)/POWER(1+Q138,$A$28-D139+1)</f>
        <v>0</v>
      </c>
      <c r="S139" s="164">
        <f ca="1">NPV(Q139,K139:$K$244) + ($A$13+$A$14+$A$15)/POWER(1+Q139,$A$28-D139+1)</f>
        <v>0</v>
      </c>
      <c r="T139" s="45">
        <f t="shared" ca="1" si="49"/>
        <v>0</v>
      </c>
      <c r="U139" s="45">
        <f t="shared" ca="1" si="55"/>
        <v>0</v>
      </c>
      <c r="V139" s="45">
        <f t="shared" ca="1" si="56"/>
        <v>0</v>
      </c>
      <c r="W139" s="45">
        <f t="shared" ca="1" si="50"/>
        <v>0</v>
      </c>
      <c r="X139" s="25">
        <f t="shared" ca="1" si="39"/>
        <v>0</v>
      </c>
      <c r="Z139" s="28">
        <f t="shared" ca="1" si="57"/>
        <v>0</v>
      </c>
      <c r="AA139" s="233"/>
      <c r="AB139" s="45">
        <f t="shared" ca="1" si="51"/>
        <v>0</v>
      </c>
      <c r="AC139" s="45">
        <f t="shared" ca="1" si="40"/>
        <v>0</v>
      </c>
      <c r="AD139" s="25">
        <f t="shared" ca="1" si="41"/>
        <v>0</v>
      </c>
    </row>
    <row r="140" spans="4:30" x14ac:dyDescent="0.35">
      <c r="D140" s="20">
        <v>136</v>
      </c>
      <c r="E140" s="21">
        <f t="shared" ca="1" si="52"/>
        <v>49674</v>
      </c>
      <c r="F140" s="44">
        <f t="shared" ca="1" si="42"/>
        <v>50039</v>
      </c>
      <c r="G140" s="22" t="s">
        <v>119</v>
      </c>
      <c r="H140" s="44">
        <f t="shared" ca="1" si="53"/>
        <v>49674</v>
      </c>
      <c r="I140" s="45">
        <f t="shared" ca="1" si="43"/>
        <v>0</v>
      </c>
      <c r="J140" s="45">
        <f t="shared" ca="1" si="44"/>
        <v>0</v>
      </c>
      <c r="K140" s="45">
        <f t="shared" ca="1" si="45"/>
        <v>0</v>
      </c>
      <c r="L140" s="45"/>
      <c r="M140" s="45">
        <f t="shared" ca="1" si="54"/>
        <v>0</v>
      </c>
      <c r="N140" s="257">
        <f t="shared" ca="1" si="46"/>
        <v>0</v>
      </c>
      <c r="O140" s="23"/>
      <c r="P140" s="255">
        <f t="shared" ca="1" si="47"/>
        <v>0</v>
      </c>
      <c r="Q140" s="163">
        <f t="shared" ca="1" si="48"/>
        <v>0</v>
      </c>
      <c r="R140" s="164">
        <f ca="1">NPV(Q139,K140:$K$244) + ($A$13+$A$14+$A$15)/POWER(1+Q139,$A$28-D140+1)</f>
        <v>0</v>
      </c>
      <c r="S140" s="164">
        <f ca="1">NPV(Q140,K140:$K$244) + ($A$13+$A$14+$A$15)/POWER(1+Q140,$A$28-D140+1)</f>
        <v>0</v>
      </c>
      <c r="T140" s="45">
        <f t="shared" ca="1" si="49"/>
        <v>0</v>
      </c>
      <c r="U140" s="45">
        <f t="shared" ca="1" si="55"/>
        <v>0</v>
      </c>
      <c r="V140" s="45">
        <f t="shared" ca="1" si="56"/>
        <v>0</v>
      </c>
      <c r="W140" s="45">
        <f t="shared" ca="1" si="50"/>
        <v>0</v>
      </c>
      <c r="X140" s="25">
        <f t="shared" ca="1" si="39"/>
        <v>0</v>
      </c>
      <c r="Z140" s="28">
        <f t="shared" ca="1" si="57"/>
        <v>0</v>
      </c>
      <c r="AA140" s="233"/>
      <c r="AB140" s="45">
        <f t="shared" ca="1" si="51"/>
        <v>0</v>
      </c>
      <c r="AC140" s="45">
        <f t="shared" ca="1" si="40"/>
        <v>0</v>
      </c>
      <c r="AD140" s="25">
        <f t="shared" ca="1" si="41"/>
        <v>0</v>
      </c>
    </row>
    <row r="141" spans="4:30" x14ac:dyDescent="0.35">
      <c r="D141" s="20">
        <v>137</v>
      </c>
      <c r="E141" s="21">
        <f t="shared" ca="1" si="52"/>
        <v>50040</v>
      </c>
      <c r="F141" s="44">
        <f t="shared" ca="1" si="42"/>
        <v>50404</v>
      </c>
      <c r="G141" s="22" t="s">
        <v>119</v>
      </c>
      <c r="H141" s="44">
        <f t="shared" ca="1" si="53"/>
        <v>50040</v>
      </c>
      <c r="I141" s="45">
        <f t="shared" ca="1" si="43"/>
        <v>0</v>
      </c>
      <c r="J141" s="45">
        <f t="shared" ca="1" si="44"/>
        <v>0</v>
      </c>
      <c r="K141" s="45">
        <f t="shared" ca="1" si="45"/>
        <v>0</v>
      </c>
      <c r="L141" s="45"/>
      <c r="M141" s="45">
        <f t="shared" ca="1" si="54"/>
        <v>0</v>
      </c>
      <c r="N141" s="257">
        <f t="shared" ca="1" si="46"/>
        <v>0</v>
      </c>
      <c r="O141" s="23"/>
      <c r="P141" s="255">
        <f t="shared" ca="1" si="47"/>
        <v>0</v>
      </c>
      <c r="Q141" s="163">
        <f t="shared" ca="1" si="48"/>
        <v>0</v>
      </c>
      <c r="R141" s="164">
        <f ca="1">NPV(Q140,K141:$K$244) + ($A$13+$A$14+$A$15)/POWER(1+Q140,$A$28-D141+1)</f>
        <v>0</v>
      </c>
      <c r="S141" s="164">
        <f ca="1">NPV(Q141,K141:$K$244) + ($A$13+$A$14+$A$15)/POWER(1+Q141,$A$28-D141+1)</f>
        <v>0</v>
      </c>
      <c r="T141" s="45">
        <f t="shared" ca="1" si="49"/>
        <v>0</v>
      </c>
      <c r="U141" s="45">
        <f t="shared" ca="1" si="55"/>
        <v>0</v>
      </c>
      <c r="V141" s="45">
        <f t="shared" ca="1" si="56"/>
        <v>0</v>
      </c>
      <c r="W141" s="45">
        <f t="shared" ca="1" si="50"/>
        <v>0</v>
      </c>
      <c r="X141" s="25">
        <f t="shared" ca="1" si="39"/>
        <v>0</v>
      </c>
      <c r="Z141" s="28">
        <f t="shared" ca="1" si="57"/>
        <v>0</v>
      </c>
      <c r="AA141" s="233"/>
      <c r="AB141" s="45">
        <f t="shared" ca="1" si="51"/>
        <v>0</v>
      </c>
      <c r="AC141" s="45">
        <f t="shared" ca="1" si="40"/>
        <v>0</v>
      </c>
      <c r="AD141" s="25">
        <f t="shared" ca="1" si="41"/>
        <v>0</v>
      </c>
    </row>
    <row r="142" spans="4:30" x14ac:dyDescent="0.35">
      <c r="D142" s="20">
        <v>138</v>
      </c>
      <c r="E142" s="21">
        <f t="shared" ca="1" si="52"/>
        <v>50405</v>
      </c>
      <c r="F142" s="44">
        <f t="shared" ca="1" si="42"/>
        <v>50769</v>
      </c>
      <c r="G142" s="22" t="s">
        <v>119</v>
      </c>
      <c r="H142" s="44">
        <f t="shared" ca="1" si="53"/>
        <v>50405</v>
      </c>
      <c r="I142" s="45">
        <f t="shared" ca="1" si="43"/>
        <v>0</v>
      </c>
      <c r="J142" s="45">
        <f t="shared" ca="1" si="44"/>
        <v>0</v>
      </c>
      <c r="K142" s="45">
        <f t="shared" ca="1" si="45"/>
        <v>0</v>
      </c>
      <c r="L142" s="45"/>
      <c r="M142" s="45">
        <f t="shared" ca="1" si="54"/>
        <v>0</v>
      </c>
      <c r="N142" s="257">
        <f t="shared" ca="1" si="46"/>
        <v>0</v>
      </c>
      <c r="O142" s="23"/>
      <c r="P142" s="255">
        <f t="shared" ca="1" si="47"/>
        <v>0</v>
      </c>
      <c r="Q142" s="163">
        <f t="shared" ca="1" si="48"/>
        <v>0</v>
      </c>
      <c r="R142" s="164">
        <f ca="1">NPV(Q141,K142:$K$244) + ($A$13+$A$14+$A$15)/POWER(1+Q141,$A$28-D142+1)</f>
        <v>0</v>
      </c>
      <c r="S142" s="164">
        <f ca="1">NPV(Q142,K142:$K$244) + ($A$13+$A$14+$A$15)/POWER(1+Q142,$A$28-D142+1)</f>
        <v>0</v>
      </c>
      <c r="T142" s="45">
        <f t="shared" ca="1" si="49"/>
        <v>0</v>
      </c>
      <c r="U142" s="45">
        <f t="shared" ca="1" si="55"/>
        <v>0</v>
      </c>
      <c r="V142" s="45">
        <f t="shared" ca="1" si="56"/>
        <v>0</v>
      </c>
      <c r="W142" s="45">
        <f t="shared" ca="1" si="50"/>
        <v>0</v>
      </c>
      <c r="X142" s="25">
        <f t="shared" ca="1" si="39"/>
        <v>0</v>
      </c>
      <c r="Z142" s="28">
        <f t="shared" ca="1" si="57"/>
        <v>0</v>
      </c>
      <c r="AA142" s="233"/>
      <c r="AB142" s="45">
        <f t="shared" ca="1" si="51"/>
        <v>0</v>
      </c>
      <c r="AC142" s="45">
        <f t="shared" ca="1" si="40"/>
        <v>0</v>
      </c>
      <c r="AD142" s="25">
        <f t="shared" ca="1" si="41"/>
        <v>0</v>
      </c>
    </row>
    <row r="143" spans="4:30" x14ac:dyDescent="0.35">
      <c r="D143" s="20">
        <v>139</v>
      </c>
      <c r="E143" s="21">
        <f t="shared" ca="1" si="52"/>
        <v>50770</v>
      </c>
      <c r="F143" s="44">
        <f t="shared" ca="1" si="42"/>
        <v>51134</v>
      </c>
      <c r="G143" s="22" t="s">
        <v>119</v>
      </c>
      <c r="H143" s="44">
        <f t="shared" ca="1" si="53"/>
        <v>50770</v>
      </c>
      <c r="I143" s="45">
        <f t="shared" ca="1" si="43"/>
        <v>0</v>
      </c>
      <c r="J143" s="45">
        <f t="shared" ca="1" si="44"/>
        <v>0</v>
      </c>
      <c r="K143" s="45">
        <f t="shared" ca="1" si="45"/>
        <v>0</v>
      </c>
      <c r="L143" s="45"/>
      <c r="M143" s="45">
        <f t="shared" ca="1" si="54"/>
        <v>0</v>
      </c>
      <c r="N143" s="257">
        <f t="shared" ca="1" si="46"/>
        <v>0</v>
      </c>
      <c r="O143" s="23"/>
      <c r="P143" s="255">
        <f t="shared" ca="1" si="47"/>
        <v>0</v>
      </c>
      <c r="Q143" s="163">
        <f t="shared" ca="1" si="48"/>
        <v>0</v>
      </c>
      <c r="R143" s="164">
        <f ca="1">NPV(Q142,K143:$K$244) + ($A$13+$A$14+$A$15)/POWER(1+Q142,$A$28-D143+1)</f>
        <v>0</v>
      </c>
      <c r="S143" s="164">
        <f ca="1">NPV(Q143,K143:$K$244) + ($A$13+$A$14+$A$15)/POWER(1+Q143,$A$28-D143+1)</f>
        <v>0</v>
      </c>
      <c r="T143" s="45">
        <f t="shared" ca="1" si="49"/>
        <v>0</v>
      </c>
      <c r="U143" s="45">
        <f t="shared" ca="1" si="55"/>
        <v>0</v>
      </c>
      <c r="V143" s="45">
        <f t="shared" ca="1" si="56"/>
        <v>0</v>
      </c>
      <c r="W143" s="45">
        <f t="shared" ca="1" si="50"/>
        <v>0</v>
      </c>
      <c r="X143" s="25">
        <f t="shared" ca="1" si="39"/>
        <v>0</v>
      </c>
      <c r="Z143" s="28">
        <f t="shared" ca="1" si="57"/>
        <v>0</v>
      </c>
      <c r="AA143" s="233"/>
      <c r="AB143" s="45">
        <f t="shared" ca="1" si="51"/>
        <v>0</v>
      </c>
      <c r="AC143" s="45">
        <f t="shared" ca="1" si="40"/>
        <v>0</v>
      </c>
      <c r="AD143" s="25">
        <f t="shared" ca="1" si="41"/>
        <v>0</v>
      </c>
    </row>
    <row r="144" spans="4:30" x14ac:dyDescent="0.35">
      <c r="D144" s="20">
        <v>140</v>
      </c>
      <c r="E144" s="21">
        <f t="shared" ca="1" si="52"/>
        <v>51135</v>
      </c>
      <c r="F144" s="44">
        <f t="shared" ca="1" si="42"/>
        <v>51500</v>
      </c>
      <c r="G144" s="22" t="s">
        <v>119</v>
      </c>
      <c r="H144" s="44">
        <f t="shared" ca="1" si="53"/>
        <v>51135</v>
      </c>
      <c r="I144" s="45">
        <f t="shared" ca="1" si="43"/>
        <v>0</v>
      </c>
      <c r="J144" s="45">
        <f t="shared" ca="1" si="44"/>
        <v>0</v>
      </c>
      <c r="K144" s="45">
        <f t="shared" ca="1" si="45"/>
        <v>0</v>
      </c>
      <c r="L144" s="45"/>
      <c r="M144" s="45">
        <f t="shared" ca="1" si="54"/>
        <v>0</v>
      </c>
      <c r="N144" s="257">
        <f t="shared" ca="1" si="46"/>
        <v>0</v>
      </c>
      <c r="O144" s="23"/>
      <c r="P144" s="255">
        <f t="shared" ca="1" si="47"/>
        <v>0</v>
      </c>
      <c r="Q144" s="163">
        <f t="shared" ca="1" si="48"/>
        <v>0</v>
      </c>
      <c r="R144" s="164">
        <f ca="1">NPV(Q143,K144:$K$244) + ($A$13+$A$14+$A$15)/POWER(1+Q143,$A$28-D144+1)</f>
        <v>0</v>
      </c>
      <c r="S144" s="164">
        <f ca="1">NPV(Q144,K144:$K$244) + ($A$13+$A$14+$A$15)/POWER(1+Q144,$A$28-D144+1)</f>
        <v>0</v>
      </c>
      <c r="T144" s="45">
        <f t="shared" ca="1" si="49"/>
        <v>0</v>
      </c>
      <c r="U144" s="45">
        <f t="shared" ca="1" si="55"/>
        <v>0</v>
      </c>
      <c r="V144" s="45">
        <f t="shared" ca="1" si="56"/>
        <v>0</v>
      </c>
      <c r="W144" s="45">
        <f t="shared" ca="1" si="50"/>
        <v>0</v>
      </c>
      <c r="X144" s="25">
        <f t="shared" ca="1" si="39"/>
        <v>0</v>
      </c>
      <c r="Z144" s="28">
        <f t="shared" ca="1" si="57"/>
        <v>0</v>
      </c>
      <c r="AA144" s="233"/>
      <c r="AB144" s="45">
        <f t="shared" ca="1" si="51"/>
        <v>0</v>
      </c>
      <c r="AC144" s="45">
        <f t="shared" ca="1" si="40"/>
        <v>0</v>
      </c>
      <c r="AD144" s="25">
        <f t="shared" ca="1" si="41"/>
        <v>0</v>
      </c>
    </row>
    <row r="145" spans="4:30" x14ac:dyDescent="0.35">
      <c r="D145" s="20">
        <v>141</v>
      </c>
      <c r="E145" s="21">
        <f t="shared" ca="1" si="52"/>
        <v>51501</v>
      </c>
      <c r="F145" s="44">
        <f t="shared" ca="1" si="42"/>
        <v>51865</v>
      </c>
      <c r="G145" s="22" t="s">
        <v>119</v>
      </c>
      <c r="H145" s="44">
        <f t="shared" ca="1" si="53"/>
        <v>51501</v>
      </c>
      <c r="I145" s="45">
        <f t="shared" ca="1" si="43"/>
        <v>0</v>
      </c>
      <c r="J145" s="45">
        <f t="shared" ca="1" si="44"/>
        <v>0</v>
      </c>
      <c r="K145" s="45">
        <f t="shared" ca="1" si="45"/>
        <v>0</v>
      </c>
      <c r="L145" s="45"/>
      <c r="M145" s="45">
        <f t="shared" ca="1" si="54"/>
        <v>0</v>
      </c>
      <c r="N145" s="257">
        <f t="shared" ca="1" si="46"/>
        <v>0</v>
      </c>
      <c r="O145" s="23"/>
      <c r="P145" s="255">
        <f t="shared" ca="1" si="47"/>
        <v>0</v>
      </c>
      <c r="Q145" s="163">
        <f t="shared" ca="1" si="48"/>
        <v>0</v>
      </c>
      <c r="R145" s="164">
        <f ca="1">NPV(Q144,K145:$K$244) + ($A$13+$A$14+$A$15)/POWER(1+Q144,$A$28-D145+1)</f>
        <v>0</v>
      </c>
      <c r="S145" s="164">
        <f ca="1">NPV(Q145,K145:$K$244) + ($A$13+$A$14+$A$15)/POWER(1+Q145,$A$28-D145+1)</f>
        <v>0</v>
      </c>
      <c r="T145" s="45">
        <f t="shared" ca="1" si="49"/>
        <v>0</v>
      </c>
      <c r="U145" s="45">
        <f t="shared" ca="1" si="55"/>
        <v>0</v>
      </c>
      <c r="V145" s="45">
        <f t="shared" ca="1" si="56"/>
        <v>0</v>
      </c>
      <c r="W145" s="45">
        <f t="shared" ca="1" si="50"/>
        <v>0</v>
      </c>
      <c r="X145" s="25">
        <f t="shared" ca="1" si="39"/>
        <v>0</v>
      </c>
      <c r="Z145" s="28">
        <f t="shared" ca="1" si="57"/>
        <v>0</v>
      </c>
      <c r="AA145" s="233"/>
      <c r="AB145" s="45">
        <f t="shared" ca="1" si="51"/>
        <v>0</v>
      </c>
      <c r="AC145" s="45">
        <f t="shared" ca="1" si="40"/>
        <v>0</v>
      </c>
      <c r="AD145" s="25">
        <f t="shared" ca="1" si="41"/>
        <v>0</v>
      </c>
    </row>
    <row r="146" spans="4:30" x14ac:dyDescent="0.35">
      <c r="D146" s="20">
        <v>142</v>
      </c>
      <c r="E146" s="21">
        <f t="shared" ca="1" si="52"/>
        <v>51866</v>
      </c>
      <c r="F146" s="44">
        <f t="shared" ca="1" si="42"/>
        <v>52230</v>
      </c>
      <c r="G146" s="22" t="s">
        <v>119</v>
      </c>
      <c r="H146" s="44">
        <f t="shared" ca="1" si="53"/>
        <v>51866</v>
      </c>
      <c r="I146" s="45">
        <f t="shared" ca="1" si="43"/>
        <v>0</v>
      </c>
      <c r="J146" s="45">
        <f t="shared" ca="1" si="44"/>
        <v>0</v>
      </c>
      <c r="K146" s="45">
        <f t="shared" ca="1" si="45"/>
        <v>0</v>
      </c>
      <c r="L146" s="45"/>
      <c r="M146" s="45">
        <f t="shared" ca="1" si="54"/>
        <v>0</v>
      </c>
      <c r="N146" s="257">
        <f t="shared" ca="1" si="46"/>
        <v>0</v>
      </c>
      <c r="O146" s="23"/>
      <c r="P146" s="255">
        <f t="shared" ca="1" si="47"/>
        <v>0</v>
      </c>
      <c r="Q146" s="163">
        <f t="shared" ca="1" si="48"/>
        <v>0</v>
      </c>
      <c r="R146" s="164">
        <f ca="1">NPV(Q145,K146:$K$244) + ($A$13+$A$14+$A$15)/POWER(1+Q145,$A$28-D146+1)</f>
        <v>0</v>
      </c>
      <c r="S146" s="164">
        <f ca="1">NPV(Q146,K146:$K$244) + ($A$13+$A$14+$A$15)/POWER(1+Q146,$A$28-D146+1)</f>
        <v>0</v>
      </c>
      <c r="T146" s="45">
        <f t="shared" ca="1" si="49"/>
        <v>0</v>
      </c>
      <c r="U146" s="45">
        <f t="shared" ca="1" si="55"/>
        <v>0</v>
      </c>
      <c r="V146" s="45">
        <f t="shared" ca="1" si="56"/>
        <v>0</v>
      </c>
      <c r="W146" s="45">
        <f t="shared" ca="1" si="50"/>
        <v>0</v>
      </c>
      <c r="X146" s="25">
        <f t="shared" ca="1" si="39"/>
        <v>0</v>
      </c>
      <c r="Z146" s="28">
        <f t="shared" ca="1" si="57"/>
        <v>0</v>
      </c>
      <c r="AA146" s="233"/>
      <c r="AB146" s="45">
        <f t="shared" ca="1" si="51"/>
        <v>0</v>
      </c>
      <c r="AC146" s="45">
        <f t="shared" ca="1" si="40"/>
        <v>0</v>
      </c>
      <c r="AD146" s="25">
        <f t="shared" ca="1" si="41"/>
        <v>0</v>
      </c>
    </row>
    <row r="147" spans="4:30" x14ac:dyDescent="0.35">
      <c r="D147" s="20">
        <v>143</v>
      </c>
      <c r="E147" s="21">
        <f t="shared" ca="1" si="52"/>
        <v>52231</v>
      </c>
      <c r="F147" s="44">
        <f t="shared" ca="1" si="42"/>
        <v>52595</v>
      </c>
      <c r="G147" s="22" t="s">
        <v>119</v>
      </c>
      <c r="H147" s="44">
        <f t="shared" ca="1" si="53"/>
        <v>52231</v>
      </c>
      <c r="I147" s="45">
        <f t="shared" ca="1" si="43"/>
        <v>0</v>
      </c>
      <c r="J147" s="45">
        <f t="shared" ca="1" si="44"/>
        <v>0</v>
      </c>
      <c r="K147" s="45">
        <f t="shared" ca="1" si="45"/>
        <v>0</v>
      </c>
      <c r="L147" s="45"/>
      <c r="M147" s="45">
        <f t="shared" ca="1" si="54"/>
        <v>0</v>
      </c>
      <c r="N147" s="257">
        <f t="shared" ca="1" si="46"/>
        <v>0</v>
      </c>
      <c r="O147" s="23"/>
      <c r="P147" s="255">
        <f t="shared" ca="1" si="47"/>
        <v>0</v>
      </c>
      <c r="Q147" s="163">
        <f t="shared" ca="1" si="48"/>
        <v>0</v>
      </c>
      <c r="R147" s="164">
        <f ca="1">NPV(Q146,K147:$K$244) + ($A$13+$A$14+$A$15)/POWER(1+Q146,$A$28-D147+1)</f>
        <v>0</v>
      </c>
      <c r="S147" s="164">
        <f ca="1">NPV(Q147,K147:$K$244) + ($A$13+$A$14+$A$15)/POWER(1+Q147,$A$28-D147+1)</f>
        <v>0</v>
      </c>
      <c r="T147" s="45">
        <f t="shared" ca="1" si="49"/>
        <v>0</v>
      </c>
      <c r="U147" s="45">
        <f t="shared" ca="1" si="55"/>
        <v>0</v>
      </c>
      <c r="V147" s="45">
        <f t="shared" ca="1" si="56"/>
        <v>0</v>
      </c>
      <c r="W147" s="45">
        <f t="shared" ca="1" si="50"/>
        <v>0</v>
      </c>
      <c r="X147" s="25">
        <f t="shared" ca="1" si="39"/>
        <v>0</v>
      </c>
      <c r="Z147" s="28">
        <f t="shared" ca="1" si="57"/>
        <v>0</v>
      </c>
      <c r="AA147" s="233"/>
      <c r="AB147" s="45">
        <f t="shared" ca="1" si="51"/>
        <v>0</v>
      </c>
      <c r="AC147" s="45">
        <f t="shared" ca="1" si="40"/>
        <v>0</v>
      </c>
      <c r="AD147" s="25">
        <f t="shared" ca="1" si="41"/>
        <v>0</v>
      </c>
    </row>
    <row r="148" spans="4:30" x14ac:dyDescent="0.35">
      <c r="D148" s="20">
        <v>144</v>
      </c>
      <c r="E148" s="21">
        <f t="shared" ca="1" si="52"/>
        <v>52596</v>
      </c>
      <c r="F148" s="44">
        <f t="shared" ca="1" si="42"/>
        <v>52961</v>
      </c>
      <c r="G148" s="22" t="s">
        <v>119</v>
      </c>
      <c r="H148" s="44">
        <f t="shared" ca="1" si="53"/>
        <v>52596</v>
      </c>
      <c r="I148" s="45">
        <f t="shared" ca="1" si="43"/>
        <v>0</v>
      </c>
      <c r="J148" s="45">
        <f t="shared" ca="1" si="44"/>
        <v>0</v>
      </c>
      <c r="K148" s="45">
        <f t="shared" ca="1" si="45"/>
        <v>0</v>
      </c>
      <c r="L148" s="45"/>
      <c r="M148" s="45">
        <f t="shared" ca="1" si="54"/>
        <v>0</v>
      </c>
      <c r="N148" s="257">
        <f t="shared" ca="1" si="46"/>
        <v>0</v>
      </c>
      <c r="O148" s="23"/>
      <c r="P148" s="255">
        <f t="shared" ca="1" si="47"/>
        <v>0</v>
      </c>
      <c r="Q148" s="163">
        <f t="shared" ca="1" si="48"/>
        <v>0</v>
      </c>
      <c r="R148" s="164">
        <f ca="1">NPV(Q147,K148:$K$244) + ($A$13+$A$14+$A$15)/POWER(1+Q147,$A$28-D148+1)</f>
        <v>0</v>
      </c>
      <c r="S148" s="164">
        <f ca="1">NPV(Q148,K148:$K$244) + ($A$13+$A$14+$A$15)/POWER(1+Q148,$A$28-D148+1)</f>
        <v>0</v>
      </c>
      <c r="T148" s="45">
        <f t="shared" ca="1" si="49"/>
        <v>0</v>
      </c>
      <c r="U148" s="45">
        <f t="shared" ca="1" si="55"/>
        <v>0</v>
      </c>
      <c r="V148" s="45">
        <f t="shared" ca="1" si="56"/>
        <v>0</v>
      </c>
      <c r="W148" s="45">
        <f t="shared" ca="1" si="50"/>
        <v>0</v>
      </c>
      <c r="X148" s="25">
        <f t="shared" ca="1" si="39"/>
        <v>0</v>
      </c>
      <c r="Z148" s="28">
        <f t="shared" ca="1" si="57"/>
        <v>0</v>
      </c>
      <c r="AA148" s="233"/>
      <c r="AB148" s="45">
        <f t="shared" ca="1" si="51"/>
        <v>0</v>
      </c>
      <c r="AC148" s="45">
        <f t="shared" ca="1" si="40"/>
        <v>0</v>
      </c>
      <c r="AD148" s="25">
        <f t="shared" ca="1" si="41"/>
        <v>0</v>
      </c>
    </row>
    <row r="149" spans="4:30" x14ac:dyDescent="0.35">
      <c r="D149" s="20">
        <v>145</v>
      </c>
      <c r="E149" s="21">
        <f t="shared" ca="1" si="52"/>
        <v>52962</v>
      </c>
      <c r="F149" s="44">
        <f t="shared" ca="1" si="42"/>
        <v>53326</v>
      </c>
      <c r="G149" s="22" t="s">
        <v>119</v>
      </c>
      <c r="H149" s="44">
        <f t="shared" ca="1" si="53"/>
        <v>52962</v>
      </c>
      <c r="I149" s="45">
        <f t="shared" ca="1" si="43"/>
        <v>0</v>
      </c>
      <c r="J149" s="45">
        <f t="shared" ca="1" si="44"/>
        <v>0</v>
      </c>
      <c r="K149" s="45">
        <f t="shared" ca="1" si="45"/>
        <v>0</v>
      </c>
      <c r="L149" s="45"/>
      <c r="M149" s="45">
        <f t="shared" ca="1" si="54"/>
        <v>0</v>
      </c>
      <c r="N149" s="257">
        <f t="shared" ca="1" si="46"/>
        <v>0</v>
      </c>
      <c r="O149" s="23"/>
      <c r="P149" s="255">
        <f t="shared" ca="1" si="47"/>
        <v>0</v>
      </c>
      <c r="Q149" s="163">
        <f t="shared" ca="1" si="48"/>
        <v>0</v>
      </c>
      <c r="R149" s="164">
        <f ca="1">NPV(Q148,K149:$K$244) + ($A$13+$A$14+$A$15)/POWER(1+Q148,$A$28-D149+1)</f>
        <v>0</v>
      </c>
      <c r="S149" s="164">
        <f ca="1">NPV(Q149,K149:$K$244) + ($A$13+$A$14+$A$15)/POWER(1+Q149,$A$28-D149+1)</f>
        <v>0</v>
      </c>
      <c r="T149" s="45">
        <f t="shared" ca="1" si="49"/>
        <v>0</v>
      </c>
      <c r="U149" s="45">
        <f t="shared" ca="1" si="55"/>
        <v>0</v>
      </c>
      <c r="V149" s="45">
        <f t="shared" ca="1" si="56"/>
        <v>0</v>
      </c>
      <c r="W149" s="45">
        <f t="shared" ca="1" si="50"/>
        <v>0</v>
      </c>
      <c r="X149" s="25">
        <f t="shared" ca="1" si="39"/>
        <v>0</v>
      </c>
      <c r="Z149" s="28">
        <f t="shared" ca="1" si="57"/>
        <v>0</v>
      </c>
      <c r="AA149" s="233"/>
      <c r="AB149" s="45">
        <f t="shared" ca="1" si="51"/>
        <v>0</v>
      </c>
      <c r="AC149" s="45">
        <f t="shared" ca="1" si="40"/>
        <v>0</v>
      </c>
      <c r="AD149" s="25">
        <f t="shared" ca="1" si="41"/>
        <v>0</v>
      </c>
    </row>
    <row r="150" spans="4:30" x14ac:dyDescent="0.35">
      <c r="D150" s="20">
        <v>146</v>
      </c>
      <c r="E150" s="21">
        <f t="shared" ca="1" si="52"/>
        <v>53327</v>
      </c>
      <c r="F150" s="44">
        <f t="shared" ca="1" si="42"/>
        <v>53691</v>
      </c>
      <c r="G150" s="22" t="s">
        <v>119</v>
      </c>
      <c r="H150" s="44">
        <f t="shared" ca="1" si="53"/>
        <v>53327</v>
      </c>
      <c r="I150" s="45">
        <f t="shared" ca="1" si="43"/>
        <v>0</v>
      </c>
      <c r="J150" s="45">
        <f t="shared" ca="1" si="44"/>
        <v>0</v>
      </c>
      <c r="K150" s="45">
        <f t="shared" ca="1" si="45"/>
        <v>0</v>
      </c>
      <c r="L150" s="45"/>
      <c r="M150" s="45">
        <f t="shared" ca="1" si="54"/>
        <v>0</v>
      </c>
      <c r="N150" s="257">
        <f t="shared" ca="1" si="46"/>
        <v>0</v>
      </c>
      <c r="O150" s="23"/>
      <c r="P150" s="255">
        <f t="shared" ca="1" si="47"/>
        <v>0</v>
      </c>
      <c r="Q150" s="163">
        <f t="shared" ca="1" si="48"/>
        <v>0</v>
      </c>
      <c r="R150" s="164">
        <f ca="1">NPV(Q149,K150:$K$244) + ($A$13+$A$14+$A$15)/POWER(1+Q149,$A$28-D150+1)</f>
        <v>0</v>
      </c>
      <c r="S150" s="164">
        <f ca="1">NPV(Q150,K150:$K$244) + ($A$13+$A$14+$A$15)/POWER(1+Q150,$A$28-D150+1)</f>
        <v>0</v>
      </c>
      <c r="T150" s="45">
        <f t="shared" ca="1" si="49"/>
        <v>0</v>
      </c>
      <c r="U150" s="45">
        <f t="shared" ca="1" si="55"/>
        <v>0</v>
      </c>
      <c r="V150" s="45">
        <f t="shared" ca="1" si="56"/>
        <v>0</v>
      </c>
      <c r="W150" s="45">
        <f t="shared" ca="1" si="50"/>
        <v>0</v>
      </c>
      <c r="X150" s="25">
        <f t="shared" ca="1" si="39"/>
        <v>0</v>
      </c>
      <c r="Z150" s="28">
        <f t="shared" ca="1" si="57"/>
        <v>0</v>
      </c>
      <c r="AA150" s="233"/>
      <c r="AB150" s="45">
        <f t="shared" ca="1" si="51"/>
        <v>0</v>
      </c>
      <c r="AC150" s="45">
        <f t="shared" ca="1" si="40"/>
        <v>0</v>
      </c>
      <c r="AD150" s="25">
        <f t="shared" ca="1" si="41"/>
        <v>0</v>
      </c>
    </row>
    <row r="151" spans="4:30" x14ac:dyDescent="0.35">
      <c r="D151" s="20">
        <v>147</v>
      </c>
      <c r="E151" s="21">
        <f t="shared" ca="1" si="52"/>
        <v>53692</v>
      </c>
      <c r="F151" s="44">
        <f t="shared" ca="1" si="42"/>
        <v>54056</v>
      </c>
      <c r="G151" s="22" t="s">
        <v>119</v>
      </c>
      <c r="H151" s="44">
        <f t="shared" ca="1" si="53"/>
        <v>53692</v>
      </c>
      <c r="I151" s="45">
        <f t="shared" ca="1" si="43"/>
        <v>0</v>
      </c>
      <c r="J151" s="45">
        <f t="shared" ca="1" si="44"/>
        <v>0</v>
      </c>
      <c r="K151" s="45">
        <f t="shared" ca="1" si="45"/>
        <v>0</v>
      </c>
      <c r="L151" s="45"/>
      <c r="M151" s="45">
        <f t="shared" ca="1" si="54"/>
        <v>0</v>
      </c>
      <c r="N151" s="257">
        <f t="shared" ca="1" si="46"/>
        <v>0</v>
      </c>
      <c r="O151" s="23"/>
      <c r="P151" s="255">
        <f t="shared" ca="1" si="47"/>
        <v>0</v>
      </c>
      <c r="Q151" s="163">
        <f t="shared" ca="1" si="48"/>
        <v>0</v>
      </c>
      <c r="R151" s="164">
        <f ca="1">NPV(Q150,K151:$K$244) + ($A$13+$A$14+$A$15)/POWER(1+Q150,$A$28-D151+1)</f>
        <v>0</v>
      </c>
      <c r="S151" s="164">
        <f ca="1">NPV(Q151,K151:$K$244) + ($A$13+$A$14+$A$15)/POWER(1+Q151,$A$28-D151+1)</f>
        <v>0</v>
      </c>
      <c r="T151" s="45">
        <f t="shared" ca="1" si="49"/>
        <v>0</v>
      </c>
      <c r="U151" s="45">
        <f t="shared" ca="1" si="55"/>
        <v>0</v>
      </c>
      <c r="V151" s="45">
        <f t="shared" ca="1" si="56"/>
        <v>0</v>
      </c>
      <c r="W151" s="45">
        <f t="shared" ca="1" si="50"/>
        <v>0</v>
      </c>
      <c r="X151" s="25">
        <f t="shared" ca="1" si="39"/>
        <v>0</v>
      </c>
      <c r="Z151" s="28">
        <f t="shared" ca="1" si="57"/>
        <v>0</v>
      </c>
      <c r="AA151" s="233"/>
      <c r="AB151" s="45">
        <f t="shared" ca="1" si="51"/>
        <v>0</v>
      </c>
      <c r="AC151" s="45">
        <f t="shared" ca="1" si="40"/>
        <v>0</v>
      </c>
      <c r="AD151" s="25">
        <f t="shared" ca="1" si="41"/>
        <v>0</v>
      </c>
    </row>
    <row r="152" spans="4:30" x14ac:dyDescent="0.35">
      <c r="D152" s="20">
        <v>148</v>
      </c>
      <c r="E152" s="21">
        <f t="shared" ca="1" si="52"/>
        <v>54057</v>
      </c>
      <c r="F152" s="44">
        <f t="shared" ca="1" si="42"/>
        <v>54422</v>
      </c>
      <c r="G152" s="22" t="s">
        <v>119</v>
      </c>
      <c r="H152" s="44">
        <f t="shared" ca="1" si="53"/>
        <v>54057</v>
      </c>
      <c r="I152" s="45">
        <f t="shared" ca="1" si="43"/>
        <v>0</v>
      </c>
      <c r="J152" s="45">
        <f t="shared" ca="1" si="44"/>
        <v>0</v>
      </c>
      <c r="K152" s="45">
        <f t="shared" ca="1" si="45"/>
        <v>0</v>
      </c>
      <c r="L152" s="45"/>
      <c r="M152" s="45">
        <f t="shared" ca="1" si="54"/>
        <v>0</v>
      </c>
      <c r="N152" s="257">
        <f t="shared" ca="1" si="46"/>
        <v>0</v>
      </c>
      <c r="O152" s="23"/>
      <c r="P152" s="255">
        <f t="shared" ca="1" si="47"/>
        <v>0</v>
      </c>
      <c r="Q152" s="163">
        <f t="shared" ca="1" si="48"/>
        <v>0</v>
      </c>
      <c r="R152" s="164">
        <f ca="1">NPV(Q151,K152:$K$244) + ($A$13+$A$14+$A$15)/POWER(1+Q151,$A$28-D152+1)</f>
        <v>0</v>
      </c>
      <c r="S152" s="164">
        <f ca="1">NPV(Q152,K152:$K$244) + ($A$13+$A$14+$A$15)/POWER(1+Q152,$A$28-D152+1)</f>
        <v>0</v>
      </c>
      <c r="T152" s="45">
        <f t="shared" ca="1" si="49"/>
        <v>0</v>
      </c>
      <c r="U152" s="45">
        <f t="shared" ca="1" si="55"/>
        <v>0</v>
      </c>
      <c r="V152" s="45">
        <f t="shared" ca="1" si="56"/>
        <v>0</v>
      </c>
      <c r="W152" s="45">
        <f t="shared" ca="1" si="50"/>
        <v>0</v>
      </c>
      <c r="X152" s="25">
        <f t="shared" ca="1" si="39"/>
        <v>0</v>
      </c>
      <c r="Z152" s="28">
        <f t="shared" ca="1" si="57"/>
        <v>0</v>
      </c>
      <c r="AA152" s="233"/>
      <c r="AB152" s="45">
        <f t="shared" ca="1" si="51"/>
        <v>0</v>
      </c>
      <c r="AC152" s="45">
        <f t="shared" ca="1" si="40"/>
        <v>0</v>
      </c>
      <c r="AD152" s="25">
        <f t="shared" ca="1" si="41"/>
        <v>0</v>
      </c>
    </row>
    <row r="153" spans="4:30" x14ac:dyDescent="0.35">
      <c r="D153" s="20">
        <v>149</v>
      </c>
      <c r="E153" s="21">
        <f t="shared" ca="1" si="52"/>
        <v>54423</v>
      </c>
      <c r="F153" s="44">
        <f t="shared" ca="1" si="42"/>
        <v>54787</v>
      </c>
      <c r="G153" s="22" t="s">
        <v>119</v>
      </c>
      <c r="H153" s="44">
        <f t="shared" ca="1" si="53"/>
        <v>54423</v>
      </c>
      <c r="I153" s="45">
        <f t="shared" ca="1" si="43"/>
        <v>0</v>
      </c>
      <c r="J153" s="45">
        <f t="shared" ca="1" si="44"/>
        <v>0</v>
      </c>
      <c r="K153" s="45">
        <f t="shared" ca="1" si="45"/>
        <v>0</v>
      </c>
      <c r="L153" s="45"/>
      <c r="M153" s="45">
        <f t="shared" ca="1" si="54"/>
        <v>0</v>
      </c>
      <c r="N153" s="257">
        <f t="shared" ca="1" si="46"/>
        <v>0</v>
      </c>
      <c r="O153" s="23"/>
      <c r="P153" s="255">
        <f t="shared" ca="1" si="47"/>
        <v>0</v>
      </c>
      <c r="Q153" s="163">
        <f t="shared" ca="1" si="48"/>
        <v>0</v>
      </c>
      <c r="R153" s="164">
        <f ca="1">NPV(Q152,K153:$K$244) + ($A$13+$A$14+$A$15)/POWER(1+Q152,$A$28-D153+1)</f>
        <v>0</v>
      </c>
      <c r="S153" s="164">
        <f ca="1">NPV(Q153,K153:$K$244) + ($A$13+$A$14+$A$15)/POWER(1+Q153,$A$28-D153+1)</f>
        <v>0</v>
      </c>
      <c r="T153" s="45">
        <f t="shared" ca="1" si="49"/>
        <v>0</v>
      </c>
      <c r="U153" s="45">
        <f t="shared" ca="1" si="55"/>
        <v>0</v>
      </c>
      <c r="V153" s="45">
        <f t="shared" ca="1" si="56"/>
        <v>0</v>
      </c>
      <c r="W153" s="45">
        <f t="shared" ca="1" si="50"/>
        <v>0</v>
      </c>
      <c r="X153" s="25">
        <f t="shared" ca="1" si="39"/>
        <v>0</v>
      </c>
      <c r="Z153" s="28">
        <f t="shared" ca="1" si="57"/>
        <v>0</v>
      </c>
      <c r="AA153" s="233"/>
      <c r="AB153" s="45">
        <f t="shared" ca="1" si="51"/>
        <v>0</v>
      </c>
      <c r="AC153" s="45">
        <f t="shared" ca="1" si="40"/>
        <v>0</v>
      </c>
      <c r="AD153" s="25">
        <f t="shared" ca="1" si="41"/>
        <v>0</v>
      </c>
    </row>
    <row r="154" spans="4:30" x14ac:dyDescent="0.35">
      <c r="D154" s="20">
        <v>150</v>
      </c>
      <c r="E154" s="21">
        <f t="shared" ca="1" si="52"/>
        <v>54788</v>
      </c>
      <c r="F154" s="44">
        <f t="shared" ca="1" si="42"/>
        <v>55152</v>
      </c>
      <c r="G154" s="22" t="s">
        <v>119</v>
      </c>
      <c r="H154" s="44">
        <f t="shared" ca="1" si="53"/>
        <v>54788</v>
      </c>
      <c r="I154" s="45">
        <f t="shared" ca="1" si="43"/>
        <v>0</v>
      </c>
      <c r="J154" s="45">
        <f t="shared" ca="1" si="44"/>
        <v>0</v>
      </c>
      <c r="K154" s="45">
        <f t="shared" ca="1" si="45"/>
        <v>0</v>
      </c>
      <c r="L154" s="45"/>
      <c r="M154" s="45">
        <f t="shared" ca="1" si="54"/>
        <v>0</v>
      </c>
      <c r="N154" s="257">
        <f t="shared" ca="1" si="46"/>
        <v>0</v>
      </c>
      <c r="O154" s="23"/>
      <c r="P154" s="255">
        <f t="shared" ca="1" si="47"/>
        <v>0</v>
      </c>
      <c r="Q154" s="163">
        <f t="shared" ca="1" si="48"/>
        <v>0</v>
      </c>
      <c r="R154" s="164">
        <f ca="1">NPV(Q153,K154:$K$244) + ($A$13+$A$14+$A$15)/POWER(1+Q153,$A$28-D154+1)</f>
        <v>0</v>
      </c>
      <c r="S154" s="164">
        <f ca="1">NPV(Q154,K154:$K$244) + ($A$13+$A$14+$A$15)/POWER(1+Q154,$A$28-D154+1)</f>
        <v>0</v>
      </c>
      <c r="T154" s="45">
        <f t="shared" ca="1" si="49"/>
        <v>0</v>
      </c>
      <c r="U154" s="45">
        <f t="shared" ca="1" si="55"/>
        <v>0</v>
      </c>
      <c r="V154" s="45">
        <f t="shared" ca="1" si="56"/>
        <v>0</v>
      </c>
      <c r="W154" s="45">
        <f t="shared" ca="1" si="50"/>
        <v>0</v>
      </c>
      <c r="X154" s="25">
        <f t="shared" ca="1" si="39"/>
        <v>0</v>
      </c>
      <c r="Z154" s="28">
        <f t="shared" ca="1" si="57"/>
        <v>0</v>
      </c>
      <c r="AA154" s="233"/>
      <c r="AB154" s="45">
        <f t="shared" ca="1" si="51"/>
        <v>0</v>
      </c>
      <c r="AC154" s="45">
        <f t="shared" ca="1" si="40"/>
        <v>0</v>
      </c>
      <c r="AD154" s="25">
        <f t="shared" ca="1" si="41"/>
        <v>0</v>
      </c>
    </row>
    <row r="155" spans="4:30" x14ac:dyDescent="0.35">
      <c r="D155" s="20">
        <v>151</v>
      </c>
      <c r="E155" s="21">
        <f t="shared" ca="1" si="52"/>
        <v>55153</v>
      </c>
      <c r="F155" s="44">
        <f t="shared" ca="1" si="42"/>
        <v>55517</v>
      </c>
      <c r="G155" s="22" t="s">
        <v>119</v>
      </c>
      <c r="H155" s="44">
        <f t="shared" ca="1" si="53"/>
        <v>55153</v>
      </c>
      <c r="I155" s="45">
        <f t="shared" ca="1" si="43"/>
        <v>0</v>
      </c>
      <c r="J155" s="45">
        <f t="shared" ca="1" si="44"/>
        <v>0</v>
      </c>
      <c r="K155" s="45">
        <f t="shared" ca="1" si="45"/>
        <v>0</v>
      </c>
      <c r="L155" s="45"/>
      <c r="M155" s="45">
        <f t="shared" ca="1" si="54"/>
        <v>0</v>
      </c>
      <c r="N155" s="257">
        <f t="shared" ca="1" si="46"/>
        <v>0</v>
      </c>
      <c r="O155" s="23"/>
      <c r="P155" s="255">
        <f t="shared" ca="1" si="47"/>
        <v>0</v>
      </c>
      <c r="Q155" s="163">
        <f t="shared" ca="1" si="48"/>
        <v>0</v>
      </c>
      <c r="R155" s="164">
        <f ca="1">NPV(Q154,K155:$K$244) + ($A$13+$A$14+$A$15)/POWER(1+Q154,$A$28-D155+1)</f>
        <v>0</v>
      </c>
      <c r="S155" s="164">
        <f ca="1">NPV(Q155,K155:$K$244) + ($A$13+$A$14+$A$15)/POWER(1+Q155,$A$28-D155+1)</f>
        <v>0</v>
      </c>
      <c r="T155" s="45">
        <f t="shared" ca="1" si="49"/>
        <v>0</v>
      </c>
      <c r="U155" s="45">
        <f t="shared" ca="1" si="55"/>
        <v>0</v>
      </c>
      <c r="V155" s="45">
        <f t="shared" ca="1" si="56"/>
        <v>0</v>
      </c>
      <c r="W155" s="45">
        <f t="shared" ca="1" si="50"/>
        <v>0</v>
      </c>
      <c r="X155" s="25">
        <f t="shared" ca="1" si="39"/>
        <v>0</v>
      </c>
      <c r="Z155" s="28">
        <f t="shared" ca="1" si="57"/>
        <v>0</v>
      </c>
      <c r="AA155" s="233"/>
      <c r="AB155" s="45">
        <f t="shared" ca="1" si="51"/>
        <v>0</v>
      </c>
      <c r="AC155" s="45">
        <f t="shared" ca="1" si="40"/>
        <v>0</v>
      </c>
      <c r="AD155" s="25">
        <f t="shared" ca="1" si="41"/>
        <v>0</v>
      </c>
    </row>
    <row r="156" spans="4:30" x14ac:dyDescent="0.35">
      <c r="D156" s="20">
        <v>152</v>
      </c>
      <c r="E156" s="21">
        <f t="shared" ca="1" si="52"/>
        <v>55518</v>
      </c>
      <c r="F156" s="44">
        <f t="shared" ca="1" si="42"/>
        <v>55883</v>
      </c>
      <c r="G156" s="22" t="s">
        <v>119</v>
      </c>
      <c r="H156" s="44">
        <f t="shared" ca="1" si="53"/>
        <v>55518</v>
      </c>
      <c r="I156" s="45">
        <f t="shared" ca="1" si="43"/>
        <v>0</v>
      </c>
      <c r="J156" s="45">
        <f t="shared" ca="1" si="44"/>
        <v>0</v>
      </c>
      <c r="K156" s="45">
        <f t="shared" ca="1" si="45"/>
        <v>0</v>
      </c>
      <c r="L156" s="45"/>
      <c r="M156" s="45">
        <f t="shared" ca="1" si="54"/>
        <v>0</v>
      </c>
      <c r="N156" s="257">
        <f t="shared" ca="1" si="46"/>
        <v>0</v>
      </c>
      <c r="O156" s="23"/>
      <c r="P156" s="255">
        <f t="shared" ca="1" si="47"/>
        <v>0</v>
      </c>
      <c r="Q156" s="163">
        <f t="shared" ca="1" si="48"/>
        <v>0</v>
      </c>
      <c r="R156" s="164">
        <f ca="1">NPV(Q155,K156:$K$244) + ($A$13+$A$14+$A$15)/POWER(1+Q155,$A$28-D156+1)</f>
        <v>0</v>
      </c>
      <c r="S156" s="164">
        <f ca="1">NPV(Q156,K156:$K$244) + ($A$13+$A$14+$A$15)/POWER(1+Q156,$A$28-D156+1)</f>
        <v>0</v>
      </c>
      <c r="T156" s="45">
        <f t="shared" ca="1" si="49"/>
        <v>0</v>
      </c>
      <c r="U156" s="45">
        <f t="shared" ca="1" si="55"/>
        <v>0</v>
      </c>
      <c r="V156" s="45">
        <f t="shared" ca="1" si="56"/>
        <v>0</v>
      </c>
      <c r="W156" s="45">
        <f t="shared" ca="1" si="50"/>
        <v>0</v>
      </c>
      <c r="X156" s="25">
        <f t="shared" ca="1" si="39"/>
        <v>0</v>
      </c>
      <c r="Z156" s="28">
        <f t="shared" ca="1" si="57"/>
        <v>0</v>
      </c>
      <c r="AA156" s="233"/>
      <c r="AB156" s="45">
        <f t="shared" ca="1" si="51"/>
        <v>0</v>
      </c>
      <c r="AC156" s="45">
        <f t="shared" ca="1" si="40"/>
        <v>0</v>
      </c>
      <c r="AD156" s="25">
        <f t="shared" ca="1" si="41"/>
        <v>0</v>
      </c>
    </row>
    <row r="157" spans="4:30" x14ac:dyDescent="0.35">
      <c r="D157" s="20">
        <v>153</v>
      </c>
      <c r="E157" s="21">
        <f t="shared" ca="1" si="52"/>
        <v>55884</v>
      </c>
      <c r="F157" s="44">
        <f t="shared" ca="1" si="42"/>
        <v>56248</v>
      </c>
      <c r="G157" s="22" t="s">
        <v>119</v>
      </c>
      <c r="H157" s="44">
        <f t="shared" ca="1" si="53"/>
        <v>55884</v>
      </c>
      <c r="I157" s="45">
        <f t="shared" ca="1" si="43"/>
        <v>0</v>
      </c>
      <c r="J157" s="45">
        <f t="shared" ca="1" si="44"/>
        <v>0</v>
      </c>
      <c r="K157" s="45">
        <f t="shared" ca="1" si="45"/>
        <v>0</v>
      </c>
      <c r="L157" s="45"/>
      <c r="M157" s="45">
        <f t="shared" ca="1" si="54"/>
        <v>0</v>
      </c>
      <c r="N157" s="257">
        <f t="shared" ca="1" si="46"/>
        <v>0</v>
      </c>
      <c r="O157" s="23"/>
      <c r="P157" s="255">
        <f t="shared" ca="1" si="47"/>
        <v>0</v>
      </c>
      <c r="Q157" s="163">
        <f t="shared" ca="1" si="48"/>
        <v>0</v>
      </c>
      <c r="R157" s="164">
        <f ca="1">NPV(Q156,K157:$K$244) + ($A$13+$A$14+$A$15)/POWER(1+Q156,$A$28-D157+1)</f>
        <v>0</v>
      </c>
      <c r="S157" s="164">
        <f ca="1">NPV(Q157,K157:$K$244) + ($A$13+$A$14+$A$15)/POWER(1+Q157,$A$28-D157+1)</f>
        <v>0</v>
      </c>
      <c r="T157" s="45">
        <f t="shared" ca="1" si="49"/>
        <v>0</v>
      </c>
      <c r="U157" s="45">
        <f t="shared" ca="1" si="55"/>
        <v>0</v>
      </c>
      <c r="V157" s="45">
        <f t="shared" ca="1" si="56"/>
        <v>0</v>
      </c>
      <c r="W157" s="45">
        <f t="shared" ca="1" si="50"/>
        <v>0</v>
      </c>
      <c r="X157" s="25">
        <f t="shared" ca="1" si="39"/>
        <v>0</v>
      </c>
      <c r="Z157" s="28">
        <f t="shared" ca="1" si="57"/>
        <v>0</v>
      </c>
      <c r="AA157" s="233"/>
      <c r="AB157" s="45">
        <f t="shared" ca="1" si="51"/>
        <v>0</v>
      </c>
      <c r="AC157" s="45">
        <f t="shared" ca="1" si="40"/>
        <v>0</v>
      </c>
      <c r="AD157" s="25">
        <f t="shared" ca="1" si="41"/>
        <v>0</v>
      </c>
    </row>
    <row r="158" spans="4:30" x14ac:dyDescent="0.35">
      <c r="D158" s="20">
        <v>154</v>
      </c>
      <c r="E158" s="21">
        <f t="shared" ca="1" si="52"/>
        <v>56249</v>
      </c>
      <c r="F158" s="44">
        <f t="shared" ca="1" si="42"/>
        <v>56613</v>
      </c>
      <c r="G158" s="22" t="s">
        <v>119</v>
      </c>
      <c r="H158" s="44">
        <f t="shared" ca="1" si="53"/>
        <v>56249</v>
      </c>
      <c r="I158" s="45">
        <f t="shared" ca="1" si="43"/>
        <v>0</v>
      </c>
      <c r="J158" s="45">
        <f t="shared" ca="1" si="44"/>
        <v>0</v>
      </c>
      <c r="K158" s="45">
        <f t="shared" ca="1" si="45"/>
        <v>0</v>
      </c>
      <c r="L158" s="45"/>
      <c r="M158" s="45">
        <f t="shared" ca="1" si="54"/>
        <v>0</v>
      </c>
      <c r="N158" s="257">
        <f t="shared" ca="1" si="46"/>
        <v>0</v>
      </c>
      <c r="O158" s="23"/>
      <c r="P158" s="255">
        <f t="shared" ca="1" si="47"/>
        <v>0</v>
      </c>
      <c r="Q158" s="163">
        <f t="shared" ca="1" si="48"/>
        <v>0</v>
      </c>
      <c r="R158" s="164">
        <f ca="1">NPV(Q157,K158:$K$244) + ($A$13+$A$14+$A$15)/POWER(1+Q157,$A$28-D158+1)</f>
        <v>0</v>
      </c>
      <c r="S158" s="164">
        <f ca="1">NPV(Q158,K158:$K$244) + ($A$13+$A$14+$A$15)/POWER(1+Q158,$A$28-D158+1)</f>
        <v>0</v>
      </c>
      <c r="T158" s="45">
        <f t="shared" ca="1" si="49"/>
        <v>0</v>
      </c>
      <c r="U158" s="45">
        <f t="shared" ca="1" si="55"/>
        <v>0</v>
      </c>
      <c r="V158" s="45">
        <f t="shared" ca="1" si="56"/>
        <v>0</v>
      </c>
      <c r="W158" s="45">
        <f t="shared" ca="1" si="50"/>
        <v>0</v>
      </c>
      <c r="X158" s="25">
        <f t="shared" ca="1" si="39"/>
        <v>0</v>
      </c>
      <c r="Z158" s="28">
        <f t="shared" ca="1" si="57"/>
        <v>0</v>
      </c>
      <c r="AA158" s="233"/>
      <c r="AB158" s="45">
        <f t="shared" ca="1" si="51"/>
        <v>0</v>
      </c>
      <c r="AC158" s="45">
        <f t="shared" ca="1" si="40"/>
        <v>0</v>
      </c>
      <c r="AD158" s="25">
        <f t="shared" ca="1" si="41"/>
        <v>0</v>
      </c>
    </row>
    <row r="159" spans="4:30" x14ac:dyDescent="0.35">
      <c r="D159" s="20">
        <v>155</v>
      </c>
      <c r="E159" s="21">
        <f t="shared" ca="1" si="52"/>
        <v>56614</v>
      </c>
      <c r="F159" s="44">
        <f t="shared" ca="1" si="42"/>
        <v>56978</v>
      </c>
      <c r="G159" s="22" t="s">
        <v>119</v>
      </c>
      <c r="H159" s="44">
        <f t="shared" ca="1" si="53"/>
        <v>56614</v>
      </c>
      <c r="I159" s="45">
        <f t="shared" ca="1" si="43"/>
        <v>0</v>
      </c>
      <c r="J159" s="45">
        <f t="shared" ca="1" si="44"/>
        <v>0</v>
      </c>
      <c r="K159" s="45">
        <f t="shared" ca="1" si="45"/>
        <v>0</v>
      </c>
      <c r="L159" s="45"/>
      <c r="M159" s="45">
        <f t="shared" ca="1" si="54"/>
        <v>0</v>
      </c>
      <c r="N159" s="257">
        <f t="shared" ca="1" si="46"/>
        <v>0</v>
      </c>
      <c r="O159" s="23"/>
      <c r="P159" s="255">
        <f t="shared" ca="1" si="47"/>
        <v>0</v>
      </c>
      <c r="Q159" s="163">
        <f t="shared" ca="1" si="48"/>
        <v>0</v>
      </c>
      <c r="R159" s="164">
        <f ca="1">NPV(Q158,K159:$K$244) + ($A$13+$A$14+$A$15)/POWER(1+Q158,$A$28-D159+1)</f>
        <v>0</v>
      </c>
      <c r="S159" s="164">
        <f ca="1">NPV(Q159,K159:$K$244) + ($A$13+$A$14+$A$15)/POWER(1+Q159,$A$28-D159+1)</f>
        <v>0</v>
      </c>
      <c r="T159" s="45">
        <f t="shared" ca="1" si="49"/>
        <v>0</v>
      </c>
      <c r="U159" s="45">
        <f t="shared" ca="1" si="55"/>
        <v>0</v>
      </c>
      <c r="V159" s="45">
        <f t="shared" ca="1" si="56"/>
        <v>0</v>
      </c>
      <c r="W159" s="45">
        <f t="shared" ca="1" si="50"/>
        <v>0</v>
      </c>
      <c r="X159" s="25">
        <f t="shared" ca="1" si="39"/>
        <v>0</v>
      </c>
      <c r="Z159" s="28">
        <f t="shared" ca="1" si="57"/>
        <v>0</v>
      </c>
      <c r="AA159" s="233"/>
      <c r="AB159" s="45">
        <f t="shared" ca="1" si="51"/>
        <v>0</v>
      </c>
      <c r="AC159" s="45">
        <f t="shared" ca="1" si="40"/>
        <v>0</v>
      </c>
      <c r="AD159" s="25">
        <f t="shared" ca="1" si="41"/>
        <v>0</v>
      </c>
    </row>
    <row r="160" spans="4:30" x14ac:dyDescent="0.35">
      <c r="D160" s="20">
        <v>156</v>
      </c>
      <c r="E160" s="21">
        <f t="shared" ca="1" si="52"/>
        <v>56979</v>
      </c>
      <c r="F160" s="44">
        <f t="shared" ca="1" si="42"/>
        <v>57344</v>
      </c>
      <c r="G160" s="22" t="s">
        <v>119</v>
      </c>
      <c r="H160" s="44">
        <f t="shared" ca="1" si="53"/>
        <v>56979</v>
      </c>
      <c r="I160" s="45">
        <f t="shared" ca="1" si="43"/>
        <v>0</v>
      </c>
      <c r="J160" s="45">
        <f t="shared" ca="1" si="44"/>
        <v>0</v>
      </c>
      <c r="K160" s="45">
        <f t="shared" ca="1" si="45"/>
        <v>0</v>
      </c>
      <c r="L160" s="45"/>
      <c r="M160" s="45">
        <f t="shared" ca="1" si="54"/>
        <v>0</v>
      </c>
      <c r="N160" s="257">
        <f t="shared" ca="1" si="46"/>
        <v>0</v>
      </c>
      <c r="O160" s="23"/>
      <c r="P160" s="255">
        <f t="shared" ca="1" si="47"/>
        <v>0</v>
      </c>
      <c r="Q160" s="163">
        <f t="shared" ca="1" si="48"/>
        <v>0</v>
      </c>
      <c r="R160" s="164">
        <f ca="1">NPV(Q159,K160:$K$244) + ($A$13+$A$14+$A$15)/POWER(1+Q159,$A$28-D160+1)</f>
        <v>0</v>
      </c>
      <c r="S160" s="164">
        <f ca="1">NPV(Q160,K160:$K$244) + ($A$13+$A$14+$A$15)/POWER(1+Q160,$A$28-D160+1)</f>
        <v>0</v>
      </c>
      <c r="T160" s="45">
        <f t="shared" ca="1" si="49"/>
        <v>0</v>
      </c>
      <c r="U160" s="45">
        <f t="shared" ca="1" si="55"/>
        <v>0</v>
      </c>
      <c r="V160" s="45">
        <f t="shared" ca="1" si="56"/>
        <v>0</v>
      </c>
      <c r="W160" s="45">
        <f t="shared" ca="1" si="50"/>
        <v>0</v>
      </c>
      <c r="X160" s="25">
        <f t="shared" ca="1" si="39"/>
        <v>0</v>
      </c>
      <c r="Z160" s="28">
        <f t="shared" ca="1" si="57"/>
        <v>0</v>
      </c>
      <c r="AA160" s="233"/>
      <c r="AB160" s="45">
        <f t="shared" ca="1" si="51"/>
        <v>0</v>
      </c>
      <c r="AC160" s="45">
        <f t="shared" ca="1" si="40"/>
        <v>0</v>
      </c>
      <c r="AD160" s="25">
        <f t="shared" ca="1" si="41"/>
        <v>0</v>
      </c>
    </row>
    <row r="161" spans="4:30" x14ac:dyDescent="0.35">
      <c r="D161" s="20">
        <v>157</v>
      </c>
      <c r="E161" s="21">
        <f t="shared" ca="1" si="52"/>
        <v>57345</v>
      </c>
      <c r="F161" s="44">
        <f t="shared" ca="1" si="42"/>
        <v>57709</v>
      </c>
      <c r="G161" s="22" t="s">
        <v>119</v>
      </c>
      <c r="H161" s="44">
        <f t="shared" ca="1" si="53"/>
        <v>57345</v>
      </c>
      <c r="I161" s="45">
        <f t="shared" ca="1" si="43"/>
        <v>0</v>
      </c>
      <c r="J161" s="45">
        <f t="shared" ca="1" si="44"/>
        <v>0</v>
      </c>
      <c r="K161" s="45">
        <f t="shared" ca="1" si="45"/>
        <v>0</v>
      </c>
      <c r="L161" s="45"/>
      <c r="M161" s="45">
        <f t="shared" ca="1" si="54"/>
        <v>0</v>
      </c>
      <c r="N161" s="257">
        <f t="shared" ca="1" si="46"/>
        <v>0</v>
      </c>
      <c r="O161" s="23"/>
      <c r="P161" s="255">
        <f t="shared" ca="1" si="47"/>
        <v>0</v>
      </c>
      <c r="Q161" s="163">
        <f t="shared" ca="1" si="48"/>
        <v>0</v>
      </c>
      <c r="R161" s="164">
        <f ca="1">NPV(Q160,K161:$K$244) + ($A$13+$A$14+$A$15)/POWER(1+Q160,$A$28-D161+1)</f>
        <v>0</v>
      </c>
      <c r="S161" s="164">
        <f ca="1">NPV(Q161,K161:$K$244) + ($A$13+$A$14+$A$15)/POWER(1+Q161,$A$28-D161+1)</f>
        <v>0</v>
      </c>
      <c r="T161" s="45">
        <f t="shared" ca="1" si="49"/>
        <v>0</v>
      </c>
      <c r="U161" s="45">
        <f t="shared" ca="1" si="55"/>
        <v>0</v>
      </c>
      <c r="V161" s="45">
        <f t="shared" ca="1" si="56"/>
        <v>0</v>
      </c>
      <c r="W161" s="45">
        <f t="shared" ca="1" si="50"/>
        <v>0</v>
      </c>
      <c r="X161" s="25">
        <f t="shared" ca="1" si="39"/>
        <v>0</v>
      </c>
      <c r="Z161" s="28">
        <f t="shared" ca="1" si="57"/>
        <v>0</v>
      </c>
      <c r="AA161" s="233"/>
      <c r="AB161" s="45">
        <f t="shared" ca="1" si="51"/>
        <v>0</v>
      </c>
      <c r="AC161" s="45">
        <f t="shared" ca="1" si="40"/>
        <v>0</v>
      </c>
      <c r="AD161" s="25">
        <f t="shared" ca="1" si="41"/>
        <v>0</v>
      </c>
    </row>
    <row r="162" spans="4:30" x14ac:dyDescent="0.35">
      <c r="D162" s="20">
        <v>158</v>
      </c>
      <c r="E162" s="21">
        <f t="shared" ca="1" si="52"/>
        <v>57710</v>
      </c>
      <c r="F162" s="44">
        <f t="shared" ca="1" si="42"/>
        <v>58074</v>
      </c>
      <c r="G162" s="22" t="s">
        <v>119</v>
      </c>
      <c r="H162" s="44">
        <f t="shared" ca="1" si="53"/>
        <v>57710</v>
      </c>
      <c r="I162" s="45">
        <f t="shared" ca="1" si="43"/>
        <v>0</v>
      </c>
      <c r="J162" s="45">
        <f t="shared" ca="1" si="44"/>
        <v>0</v>
      </c>
      <c r="K162" s="45">
        <f t="shared" ca="1" si="45"/>
        <v>0</v>
      </c>
      <c r="L162" s="45"/>
      <c r="M162" s="45">
        <f t="shared" ca="1" si="54"/>
        <v>0</v>
      </c>
      <c r="N162" s="257">
        <f t="shared" ca="1" si="46"/>
        <v>0</v>
      </c>
      <c r="O162" s="23"/>
      <c r="P162" s="255">
        <f t="shared" ca="1" si="47"/>
        <v>0</v>
      </c>
      <c r="Q162" s="163">
        <f t="shared" ca="1" si="48"/>
        <v>0</v>
      </c>
      <c r="R162" s="164">
        <f ca="1">NPV(Q161,K162:$K$244) + ($A$13+$A$14+$A$15)/POWER(1+Q161,$A$28-D162+1)</f>
        <v>0</v>
      </c>
      <c r="S162" s="164">
        <f ca="1">NPV(Q162,K162:$K$244) + ($A$13+$A$14+$A$15)/POWER(1+Q162,$A$28-D162+1)</f>
        <v>0</v>
      </c>
      <c r="T162" s="45">
        <f t="shared" ca="1" si="49"/>
        <v>0</v>
      </c>
      <c r="U162" s="45">
        <f t="shared" ca="1" si="55"/>
        <v>0</v>
      </c>
      <c r="V162" s="45">
        <f t="shared" ca="1" si="56"/>
        <v>0</v>
      </c>
      <c r="W162" s="45">
        <f t="shared" ca="1" si="50"/>
        <v>0</v>
      </c>
      <c r="X162" s="25">
        <f t="shared" ca="1" si="39"/>
        <v>0</v>
      </c>
      <c r="Z162" s="28">
        <f t="shared" ca="1" si="57"/>
        <v>0</v>
      </c>
      <c r="AA162" s="233"/>
      <c r="AB162" s="45">
        <f t="shared" ca="1" si="51"/>
        <v>0</v>
      </c>
      <c r="AC162" s="45">
        <f t="shared" ca="1" si="40"/>
        <v>0</v>
      </c>
      <c r="AD162" s="25">
        <f t="shared" ca="1" si="41"/>
        <v>0</v>
      </c>
    </row>
    <row r="163" spans="4:30" x14ac:dyDescent="0.35">
      <c r="D163" s="20">
        <v>159</v>
      </c>
      <c r="E163" s="21">
        <f t="shared" ca="1" si="52"/>
        <v>58075</v>
      </c>
      <c r="F163" s="44">
        <f t="shared" ca="1" si="42"/>
        <v>58439</v>
      </c>
      <c r="G163" s="22" t="s">
        <v>119</v>
      </c>
      <c r="H163" s="44">
        <f t="shared" ca="1" si="53"/>
        <v>58075</v>
      </c>
      <c r="I163" s="45">
        <f t="shared" ca="1" si="43"/>
        <v>0</v>
      </c>
      <c r="J163" s="45">
        <f t="shared" ca="1" si="44"/>
        <v>0</v>
      </c>
      <c r="K163" s="45">
        <f t="shared" ca="1" si="45"/>
        <v>0</v>
      </c>
      <c r="L163" s="45"/>
      <c r="M163" s="45">
        <f t="shared" ca="1" si="54"/>
        <v>0</v>
      </c>
      <c r="N163" s="257">
        <f t="shared" ca="1" si="46"/>
        <v>0</v>
      </c>
      <c r="O163" s="23"/>
      <c r="P163" s="255">
        <f t="shared" ca="1" si="47"/>
        <v>0</v>
      </c>
      <c r="Q163" s="163">
        <f t="shared" ca="1" si="48"/>
        <v>0</v>
      </c>
      <c r="R163" s="164">
        <f ca="1">NPV(Q162,K163:$K$244) + ($A$13+$A$14+$A$15)/POWER(1+Q162,$A$28-D163+1)</f>
        <v>0</v>
      </c>
      <c r="S163" s="164">
        <f ca="1">NPV(Q163,K163:$K$244) + ($A$13+$A$14+$A$15)/POWER(1+Q163,$A$28-D163+1)</f>
        <v>0</v>
      </c>
      <c r="T163" s="45">
        <f t="shared" ca="1" si="49"/>
        <v>0</v>
      </c>
      <c r="U163" s="45">
        <f t="shared" ca="1" si="55"/>
        <v>0</v>
      </c>
      <c r="V163" s="45">
        <f t="shared" ca="1" si="56"/>
        <v>0</v>
      </c>
      <c r="W163" s="45">
        <f t="shared" ca="1" si="50"/>
        <v>0</v>
      </c>
      <c r="X163" s="25">
        <f t="shared" ca="1" si="39"/>
        <v>0</v>
      </c>
      <c r="Z163" s="28">
        <f t="shared" ca="1" si="57"/>
        <v>0</v>
      </c>
      <c r="AA163" s="233"/>
      <c r="AB163" s="45">
        <f t="shared" ca="1" si="51"/>
        <v>0</v>
      </c>
      <c r="AC163" s="45">
        <f t="shared" ca="1" si="40"/>
        <v>0</v>
      </c>
      <c r="AD163" s="25">
        <f t="shared" ca="1" si="41"/>
        <v>0</v>
      </c>
    </row>
    <row r="164" spans="4:30" x14ac:dyDescent="0.35">
      <c r="D164" s="20">
        <v>160</v>
      </c>
      <c r="E164" s="21">
        <f t="shared" ca="1" si="52"/>
        <v>58440</v>
      </c>
      <c r="F164" s="44">
        <f t="shared" ca="1" si="42"/>
        <v>58805</v>
      </c>
      <c r="G164" s="22" t="s">
        <v>119</v>
      </c>
      <c r="H164" s="44">
        <f t="shared" ca="1" si="53"/>
        <v>58440</v>
      </c>
      <c r="I164" s="45">
        <f t="shared" ca="1" si="43"/>
        <v>0</v>
      </c>
      <c r="J164" s="45">
        <f t="shared" ca="1" si="44"/>
        <v>0</v>
      </c>
      <c r="K164" s="45">
        <f t="shared" ca="1" si="45"/>
        <v>0</v>
      </c>
      <c r="L164" s="45"/>
      <c r="M164" s="45">
        <f t="shared" ca="1" si="54"/>
        <v>0</v>
      </c>
      <c r="N164" s="257">
        <f t="shared" ca="1" si="46"/>
        <v>0</v>
      </c>
      <c r="O164" s="23"/>
      <c r="P164" s="255">
        <f t="shared" ca="1" si="47"/>
        <v>0</v>
      </c>
      <c r="Q164" s="163">
        <f t="shared" ca="1" si="48"/>
        <v>0</v>
      </c>
      <c r="R164" s="164">
        <f ca="1">NPV(Q163,K164:$K$244) + ($A$13+$A$14+$A$15)/POWER(1+Q163,$A$28-D164+1)</f>
        <v>0</v>
      </c>
      <c r="S164" s="164">
        <f ca="1">NPV(Q164,K164:$K$244) + ($A$13+$A$14+$A$15)/POWER(1+Q164,$A$28-D164+1)</f>
        <v>0</v>
      </c>
      <c r="T164" s="45">
        <f t="shared" ca="1" si="49"/>
        <v>0</v>
      </c>
      <c r="U164" s="45">
        <f t="shared" ca="1" si="55"/>
        <v>0</v>
      </c>
      <c r="V164" s="45">
        <f t="shared" ca="1" si="56"/>
        <v>0</v>
      </c>
      <c r="W164" s="45">
        <f t="shared" ca="1" si="50"/>
        <v>0</v>
      </c>
      <c r="X164" s="25">
        <f t="shared" ca="1" si="39"/>
        <v>0</v>
      </c>
      <c r="Z164" s="28">
        <f t="shared" ca="1" si="57"/>
        <v>0</v>
      </c>
      <c r="AA164" s="233"/>
      <c r="AB164" s="45">
        <f t="shared" ca="1" si="51"/>
        <v>0</v>
      </c>
      <c r="AC164" s="45">
        <f t="shared" ca="1" si="40"/>
        <v>0</v>
      </c>
      <c r="AD164" s="25">
        <f t="shared" ca="1" si="41"/>
        <v>0</v>
      </c>
    </row>
    <row r="165" spans="4:30" x14ac:dyDescent="0.35">
      <c r="D165" s="20">
        <v>161</v>
      </c>
      <c r="E165" s="21">
        <f t="shared" ca="1" si="52"/>
        <v>58806</v>
      </c>
      <c r="F165" s="44">
        <f t="shared" ca="1" si="42"/>
        <v>59170</v>
      </c>
      <c r="G165" s="22" t="s">
        <v>119</v>
      </c>
      <c r="H165" s="44">
        <f t="shared" ca="1" si="53"/>
        <v>58806</v>
      </c>
      <c r="I165" s="45">
        <f t="shared" ca="1" si="43"/>
        <v>0</v>
      </c>
      <c r="J165" s="45">
        <f t="shared" ca="1" si="44"/>
        <v>0</v>
      </c>
      <c r="K165" s="45">
        <f t="shared" ca="1" si="45"/>
        <v>0</v>
      </c>
      <c r="L165" s="45"/>
      <c r="M165" s="45">
        <f t="shared" ca="1" si="54"/>
        <v>0</v>
      </c>
      <c r="N165" s="257">
        <f t="shared" ca="1" si="46"/>
        <v>0</v>
      </c>
      <c r="O165" s="23"/>
      <c r="P165" s="255">
        <f t="shared" ca="1" si="47"/>
        <v>0</v>
      </c>
      <c r="Q165" s="163">
        <f t="shared" ca="1" si="48"/>
        <v>0</v>
      </c>
      <c r="R165" s="164">
        <f ca="1">NPV(Q164,K165:$K$244) + ($A$13+$A$14+$A$15)/POWER(1+Q164,$A$28-D165+1)</f>
        <v>0</v>
      </c>
      <c r="S165" s="164">
        <f ca="1">NPV(Q165,K165:$K$244) + ($A$13+$A$14+$A$15)/POWER(1+Q165,$A$28-D165+1)</f>
        <v>0</v>
      </c>
      <c r="T165" s="45">
        <f t="shared" ca="1" si="49"/>
        <v>0</v>
      </c>
      <c r="U165" s="45">
        <f t="shared" ca="1" si="55"/>
        <v>0</v>
      </c>
      <c r="V165" s="45">
        <f t="shared" ca="1" si="56"/>
        <v>0</v>
      </c>
      <c r="W165" s="45">
        <f t="shared" ca="1" si="50"/>
        <v>0</v>
      </c>
      <c r="X165" s="25">
        <f t="shared" ca="1" si="39"/>
        <v>0</v>
      </c>
      <c r="Z165" s="28">
        <f t="shared" ca="1" si="57"/>
        <v>0</v>
      </c>
      <c r="AA165" s="233"/>
      <c r="AB165" s="45">
        <f t="shared" ca="1" si="51"/>
        <v>0</v>
      </c>
      <c r="AC165" s="45">
        <f t="shared" ca="1" si="40"/>
        <v>0</v>
      </c>
      <c r="AD165" s="25">
        <f t="shared" ca="1" si="41"/>
        <v>0</v>
      </c>
    </row>
    <row r="166" spans="4:30" x14ac:dyDescent="0.35">
      <c r="D166" s="20">
        <v>162</v>
      </c>
      <c r="E166" s="21">
        <f t="shared" ca="1" si="52"/>
        <v>59171</v>
      </c>
      <c r="F166" s="44">
        <f t="shared" ca="1" si="42"/>
        <v>59535</v>
      </c>
      <c r="G166" s="22" t="s">
        <v>119</v>
      </c>
      <c r="H166" s="44">
        <f t="shared" ca="1" si="53"/>
        <v>59171</v>
      </c>
      <c r="I166" s="45">
        <f t="shared" ca="1" si="43"/>
        <v>0</v>
      </c>
      <c r="J166" s="45">
        <f t="shared" ca="1" si="44"/>
        <v>0</v>
      </c>
      <c r="K166" s="45">
        <f t="shared" ca="1" si="45"/>
        <v>0</v>
      </c>
      <c r="L166" s="45"/>
      <c r="M166" s="45">
        <f t="shared" ca="1" si="54"/>
        <v>0</v>
      </c>
      <c r="N166" s="257">
        <f t="shared" ca="1" si="46"/>
        <v>0</v>
      </c>
      <c r="O166" s="23"/>
      <c r="P166" s="255">
        <f t="shared" ca="1" si="47"/>
        <v>0</v>
      </c>
      <c r="Q166" s="163">
        <f t="shared" ca="1" si="48"/>
        <v>0</v>
      </c>
      <c r="R166" s="164">
        <f ca="1">NPV(Q165,K166:$K$244) + ($A$13+$A$14+$A$15)/POWER(1+Q165,$A$28-D166+1)</f>
        <v>0</v>
      </c>
      <c r="S166" s="164">
        <f ca="1">NPV(Q166,K166:$K$244) + ($A$13+$A$14+$A$15)/POWER(1+Q166,$A$28-D166+1)</f>
        <v>0</v>
      </c>
      <c r="T166" s="45">
        <f t="shared" ca="1" si="49"/>
        <v>0</v>
      </c>
      <c r="U166" s="45">
        <f t="shared" ca="1" si="55"/>
        <v>0</v>
      </c>
      <c r="V166" s="45">
        <f t="shared" ca="1" si="56"/>
        <v>0</v>
      </c>
      <c r="W166" s="45">
        <f t="shared" ca="1" si="50"/>
        <v>0</v>
      </c>
      <c r="X166" s="25">
        <f t="shared" ca="1" si="39"/>
        <v>0</v>
      </c>
      <c r="Z166" s="28">
        <f t="shared" ca="1" si="57"/>
        <v>0</v>
      </c>
      <c r="AA166" s="233"/>
      <c r="AB166" s="45">
        <f t="shared" ca="1" si="51"/>
        <v>0</v>
      </c>
      <c r="AC166" s="45">
        <f t="shared" ca="1" si="40"/>
        <v>0</v>
      </c>
      <c r="AD166" s="25">
        <f t="shared" ca="1" si="41"/>
        <v>0</v>
      </c>
    </row>
    <row r="167" spans="4:30" x14ac:dyDescent="0.35">
      <c r="D167" s="20">
        <v>163</v>
      </c>
      <c r="E167" s="21">
        <f t="shared" ca="1" si="52"/>
        <v>59536</v>
      </c>
      <c r="F167" s="44">
        <f t="shared" ca="1" si="42"/>
        <v>59900</v>
      </c>
      <c r="G167" s="22" t="s">
        <v>119</v>
      </c>
      <c r="H167" s="44">
        <f t="shared" ca="1" si="53"/>
        <v>59536</v>
      </c>
      <c r="I167" s="45">
        <f t="shared" ca="1" si="43"/>
        <v>0</v>
      </c>
      <c r="J167" s="45">
        <f t="shared" ca="1" si="44"/>
        <v>0</v>
      </c>
      <c r="K167" s="45">
        <f t="shared" ca="1" si="45"/>
        <v>0</v>
      </c>
      <c r="L167" s="45"/>
      <c r="M167" s="45">
        <f t="shared" ca="1" si="54"/>
        <v>0</v>
      </c>
      <c r="N167" s="257">
        <f t="shared" ca="1" si="46"/>
        <v>0</v>
      </c>
      <c r="O167" s="23"/>
      <c r="P167" s="255">
        <f t="shared" ca="1" si="47"/>
        <v>0</v>
      </c>
      <c r="Q167" s="163">
        <f t="shared" ca="1" si="48"/>
        <v>0</v>
      </c>
      <c r="R167" s="164">
        <f ca="1">NPV(Q166,K167:$K$244) + ($A$13+$A$14+$A$15)/POWER(1+Q166,$A$28-D167+1)</f>
        <v>0</v>
      </c>
      <c r="S167" s="164">
        <f ca="1">NPV(Q167,K167:$K$244) + ($A$13+$A$14+$A$15)/POWER(1+Q167,$A$28-D167+1)</f>
        <v>0</v>
      </c>
      <c r="T167" s="45">
        <f t="shared" ca="1" si="49"/>
        <v>0</v>
      </c>
      <c r="U167" s="45">
        <f t="shared" ca="1" si="55"/>
        <v>0</v>
      </c>
      <c r="V167" s="45">
        <f t="shared" ca="1" si="56"/>
        <v>0</v>
      </c>
      <c r="W167" s="45">
        <f t="shared" ca="1" si="50"/>
        <v>0</v>
      </c>
      <c r="X167" s="25">
        <f t="shared" ca="1" si="39"/>
        <v>0</v>
      </c>
      <c r="Z167" s="28">
        <f t="shared" ca="1" si="57"/>
        <v>0</v>
      </c>
      <c r="AA167" s="233"/>
      <c r="AB167" s="45">
        <f t="shared" ca="1" si="51"/>
        <v>0</v>
      </c>
      <c r="AC167" s="45">
        <f t="shared" ca="1" si="40"/>
        <v>0</v>
      </c>
      <c r="AD167" s="25">
        <f t="shared" ca="1" si="41"/>
        <v>0</v>
      </c>
    </row>
    <row r="168" spans="4:30" x14ac:dyDescent="0.35">
      <c r="D168" s="20">
        <v>164</v>
      </c>
      <c r="E168" s="21">
        <f t="shared" ca="1" si="52"/>
        <v>59901</v>
      </c>
      <c r="F168" s="44">
        <f t="shared" ca="1" si="42"/>
        <v>60266</v>
      </c>
      <c r="G168" s="22" t="s">
        <v>119</v>
      </c>
      <c r="H168" s="44">
        <f t="shared" ca="1" si="53"/>
        <v>59901</v>
      </c>
      <c r="I168" s="45">
        <f t="shared" ca="1" si="43"/>
        <v>0</v>
      </c>
      <c r="J168" s="45">
        <f t="shared" ca="1" si="44"/>
        <v>0</v>
      </c>
      <c r="K168" s="45">
        <f t="shared" ca="1" si="45"/>
        <v>0</v>
      </c>
      <c r="L168" s="45"/>
      <c r="M168" s="45">
        <f t="shared" ca="1" si="54"/>
        <v>0</v>
      </c>
      <c r="N168" s="257">
        <f t="shared" ca="1" si="46"/>
        <v>0</v>
      </c>
      <c r="O168" s="23"/>
      <c r="P168" s="255">
        <f t="shared" ca="1" si="47"/>
        <v>0</v>
      </c>
      <c r="Q168" s="163">
        <f t="shared" ca="1" si="48"/>
        <v>0</v>
      </c>
      <c r="R168" s="164">
        <f ca="1">NPV(Q167,K168:$K$244) + ($A$13+$A$14+$A$15)/POWER(1+Q167,$A$28-D168+1)</f>
        <v>0</v>
      </c>
      <c r="S168" s="164">
        <f ca="1">NPV(Q168,K168:$K$244) + ($A$13+$A$14+$A$15)/POWER(1+Q168,$A$28-D168+1)</f>
        <v>0</v>
      </c>
      <c r="T168" s="45">
        <f t="shared" ca="1" si="49"/>
        <v>0</v>
      </c>
      <c r="U168" s="45">
        <f t="shared" ca="1" si="55"/>
        <v>0</v>
      </c>
      <c r="V168" s="45">
        <f t="shared" ca="1" si="56"/>
        <v>0</v>
      </c>
      <c r="W168" s="45">
        <f t="shared" ca="1" si="50"/>
        <v>0</v>
      </c>
      <c r="X168" s="25">
        <f t="shared" ca="1" si="39"/>
        <v>0</v>
      </c>
      <c r="Z168" s="28">
        <f t="shared" ca="1" si="57"/>
        <v>0</v>
      </c>
      <c r="AA168" s="233"/>
      <c r="AB168" s="45">
        <f t="shared" ca="1" si="51"/>
        <v>0</v>
      </c>
      <c r="AC168" s="45">
        <f t="shared" ca="1" si="40"/>
        <v>0</v>
      </c>
      <c r="AD168" s="25">
        <f t="shared" ca="1" si="41"/>
        <v>0</v>
      </c>
    </row>
    <row r="169" spans="4:30" x14ac:dyDescent="0.35">
      <c r="D169" s="20">
        <v>165</v>
      </c>
      <c r="E169" s="21">
        <f t="shared" ca="1" si="52"/>
        <v>60267</v>
      </c>
      <c r="F169" s="44">
        <f t="shared" ca="1" si="42"/>
        <v>60631</v>
      </c>
      <c r="G169" s="22" t="s">
        <v>119</v>
      </c>
      <c r="H169" s="44">
        <f t="shared" ca="1" si="53"/>
        <v>60267</v>
      </c>
      <c r="I169" s="45">
        <f t="shared" ca="1" si="43"/>
        <v>0</v>
      </c>
      <c r="J169" s="45">
        <f t="shared" ca="1" si="44"/>
        <v>0</v>
      </c>
      <c r="K169" s="45">
        <f t="shared" ca="1" si="45"/>
        <v>0</v>
      </c>
      <c r="L169" s="45"/>
      <c r="M169" s="45">
        <f t="shared" ca="1" si="54"/>
        <v>0</v>
      </c>
      <c r="N169" s="257">
        <f t="shared" ca="1" si="46"/>
        <v>0</v>
      </c>
      <c r="O169" s="23"/>
      <c r="P169" s="255">
        <f t="shared" ca="1" si="47"/>
        <v>0</v>
      </c>
      <c r="Q169" s="163">
        <f t="shared" ca="1" si="48"/>
        <v>0</v>
      </c>
      <c r="R169" s="164">
        <f ca="1">NPV(Q168,K169:$K$244) + ($A$13+$A$14+$A$15)/POWER(1+Q168,$A$28-D169+1)</f>
        <v>0</v>
      </c>
      <c r="S169" s="164">
        <f ca="1">NPV(Q169,K169:$K$244) + ($A$13+$A$14+$A$15)/POWER(1+Q169,$A$28-D169+1)</f>
        <v>0</v>
      </c>
      <c r="T169" s="45">
        <f t="shared" ca="1" si="49"/>
        <v>0</v>
      </c>
      <c r="U169" s="45">
        <f t="shared" ca="1" si="55"/>
        <v>0</v>
      </c>
      <c r="V169" s="45">
        <f t="shared" ca="1" si="56"/>
        <v>0</v>
      </c>
      <c r="W169" s="45">
        <f t="shared" ca="1" si="50"/>
        <v>0</v>
      </c>
      <c r="X169" s="25">
        <f t="shared" ca="1" si="39"/>
        <v>0</v>
      </c>
      <c r="Z169" s="28">
        <f t="shared" ca="1" si="57"/>
        <v>0</v>
      </c>
      <c r="AA169" s="233"/>
      <c r="AB169" s="45">
        <f t="shared" ca="1" si="51"/>
        <v>0</v>
      </c>
      <c r="AC169" s="45">
        <f t="shared" ca="1" si="40"/>
        <v>0</v>
      </c>
      <c r="AD169" s="25">
        <f t="shared" ca="1" si="41"/>
        <v>0</v>
      </c>
    </row>
    <row r="170" spans="4:30" x14ac:dyDescent="0.35">
      <c r="D170" s="20">
        <v>166</v>
      </c>
      <c r="E170" s="21">
        <f t="shared" ca="1" si="52"/>
        <v>60632</v>
      </c>
      <c r="F170" s="44">
        <f t="shared" ca="1" si="42"/>
        <v>60996</v>
      </c>
      <c r="G170" s="22" t="s">
        <v>119</v>
      </c>
      <c r="H170" s="44">
        <f t="shared" ca="1" si="53"/>
        <v>60632</v>
      </c>
      <c r="I170" s="45">
        <f t="shared" ca="1" si="43"/>
        <v>0</v>
      </c>
      <c r="J170" s="45">
        <f t="shared" ca="1" si="44"/>
        <v>0</v>
      </c>
      <c r="K170" s="45">
        <f t="shared" ca="1" si="45"/>
        <v>0</v>
      </c>
      <c r="L170" s="45"/>
      <c r="M170" s="45">
        <f t="shared" ca="1" si="54"/>
        <v>0</v>
      </c>
      <c r="N170" s="257">
        <f t="shared" ca="1" si="46"/>
        <v>0</v>
      </c>
      <c r="O170" s="23"/>
      <c r="P170" s="255">
        <f t="shared" ca="1" si="47"/>
        <v>0</v>
      </c>
      <c r="Q170" s="163">
        <f t="shared" ca="1" si="48"/>
        <v>0</v>
      </c>
      <c r="R170" s="164">
        <f ca="1">NPV(Q169,K170:$K$244) + ($A$13+$A$14+$A$15)/POWER(1+Q169,$A$28-D170+1)</f>
        <v>0</v>
      </c>
      <c r="S170" s="164">
        <f ca="1">NPV(Q170,K170:$K$244) + ($A$13+$A$14+$A$15)/POWER(1+Q170,$A$28-D170+1)</f>
        <v>0</v>
      </c>
      <c r="T170" s="45">
        <f t="shared" ca="1" si="49"/>
        <v>0</v>
      </c>
      <c r="U170" s="45">
        <f t="shared" ca="1" si="55"/>
        <v>0</v>
      </c>
      <c r="V170" s="45">
        <f t="shared" ca="1" si="56"/>
        <v>0</v>
      </c>
      <c r="W170" s="45">
        <f t="shared" ca="1" si="50"/>
        <v>0</v>
      </c>
      <c r="X170" s="25">
        <f t="shared" ca="1" si="39"/>
        <v>0</v>
      </c>
      <c r="Z170" s="28">
        <f t="shared" ca="1" si="57"/>
        <v>0</v>
      </c>
      <c r="AA170" s="233"/>
      <c r="AB170" s="45">
        <f t="shared" ca="1" si="51"/>
        <v>0</v>
      </c>
      <c r="AC170" s="45">
        <f t="shared" ca="1" si="40"/>
        <v>0</v>
      </c>
      <c r="AD170" s="25">
        <f t="shared" ca="1" si="41"/>
        <v>0</v>
      </c>
    </row>
    <row r="171" spans="4:30" x14ac:dyDescent="0.35">
      <c r="D171" s="20">
        <v>167</v>
      </c>
      <c r="E171" s="21">
        <f t="shared" ca="1" si="52"/>
        <v>60997</v>
      </c>
      <c r="F171" s="44">
        <f t="shared" ca="1" si="42"/>
        <v>61361</v>
      </c>
      <c r="G171" s="22" t="s">
        <v>119</v>
      </c>
      <c r="H171" s="44">
        <f t="shared" ca="1" si="53"/>
        <v>60997</v>
      </c>
      <c r="I171" s="45">
        <f t="shared" ca="1" si="43"/>
        <v>0</v>
      </c>
      <c r="J171" s="45">
        <f t="shared" ca="1" si="44"/>
        <v>0</v>
      </c>
      <c r="K171" s="45">
        <f t="shared" ca="1" si="45"/>
        <v>0</v>
      </c>
      <c r="L171" s="45"/>
      <c r="M171" s="45">
        <f t="shared" ca="1" si="54"/>
        <v>0</v>
      </c>
      <c r="N171" s="257">
        <f t="shared" ca="1" si="46"/>
        <v>0</v>
      </c>
      <c r="O171" s="23"/>
      <c r="P171" s="255">
        <f t="shared" ca="1" si="47"/>
        <v>0</v>
      </c>
      <c r="Q171" s="163">
        <f t="shared" ca="1" si="48"/>
        <v>0</v>
      </c>
      <c r="R171" s="164">
        <f ca="1">NPV(Q170,K171:$K$244) + ($A$13+$A$14+$A$15)/POWER(1+Q170,$A$28-D171+1)</f>
        <v>0</v>
      </c>
      <c r="S171" s="164">
        <f ca="1">NPV(Q171,K171:$K$244) + ($A$13+$A$14+$A$15)/POWER(1+Q171,$A$28-D171+1)</f>
        <v>0</v>
      </c>
      <c r="T171" s="45">
        <f t="shared" ca="1" si="49"/>
        <v>0</v>
      </c>
      <c r="U171" s="45">
        <f t="shared" ca="1" si="55"/>
        <v>0</v>
      </c>
      <c r="V171" s="45">
        <f t="shared" ca="1" si="56"/>
        <v>0</v>
      </c>
      <c r="W171" s="45">
        <f t="shared" ca="1" si="50"/>
        <v>0</v>
      </c>
      <c r="X171" s="25">
        <f t="shared" ca="1" si="39"/>
        <v>0</v>
      </c>
      <c r="Z171" s="28">
        <f t="shared" ca="1" si="57"/>
        <v>0</v>
      </c>
      <c r="AA171" s="233"/>
      <c r="AB171" s="45">
        <f t="shared" ca="1" si="51"/>
        <v>0</v>
      </c>
      <c r="AC171" s="45">
        <f t="shared" ca="1" si="40"/>
        <v>0</v>
      </c>
      <c r="AD171" s="25">
        <f t="shared" ca="1" si="41"/>
        <v>0</v>
      </c>
    </row>
    <row r="172" spans="4:30" x14ac:dyDescent="0.35">
      <c r="D172" s="20">
        <v>168</v>
      </c>
      <c r="E172" s="21">
        <f t="shared" ca="1" si="52"/>
        <v>61362</v>
      </c>
      <c r="F172" s="44">
        <f t="shared" ca="1" si="42"/>
        <v>61727</v>
      </c>
      <c r="G172" s="22" t="s">
        <v>119</v>
      </c>
      <c r="H172" s="44">
        <f t="shared" ca="1" si="53"/>
        <v>61362</v>
      </c>
      <c r="I172" s="45">
        <f t="shared" ca="1" si="43"/>
        <v>0</v>
      </c>
      <c r="J172" s="45">
        <f t="shared" ca="1" si="44"/>
        <v>0</v>
      </c>
      <c r="K172" s="45">
        <f t="shared" ca="1" si="45"/>
        <v>0</v>
      </c>
      <c r="L172" s="45"/>
      <c r="M172" s="45">
        <f t="shared" ca="1" si="54"/>
        <v>0</v>
      </c>
      <c r="N172" s="257">
        <f t="shared" ca="1" si="46"/>
        <v>0</v>
      </c>
      <c r="O172" s="23"/>
      <c r="P172" s="255">
        <f t="shared" ca="1" si="47"/>
        <v>0</v>
      </c>
      <c r="Q172" s="163">
        <f t="shared" ca="1" si="48"/>
        <v>0</v>
      </c>
      <c r="R172" s="164">
        <f ca="1">NPV(Q171,K172:$K$244) + ($A$13+$A$14+$A$15)/POWER(1+Q171,$A$28-D172+1)</f>
        <v>0</v>
      </c>
      <c r="S172" s="164">
        <f ca="1">NPV(Q172,K172:$K$244) + ($A$13+$A$14+$A$15)/POWER(1+Q172,$A$28-D172+1)</f>
        <v>0</v>
      </c>
      <c r="T172" s="45">
        <f t="shared" ca="1" si="49"/>
        <v>0</v>
      </c>
      <c r="U172" s="45">
        <f t="shared" ca="1" si="55"/>
        <v>0</v>
      </c>
      <c r="V172" s="45">
        <f t="shared" ca="1" si="56"/>
        <v>0</v>
      </c>
      <c r="W172" s="45">
        <f t="shared" ca="1" si="50"/>
        <v>0</v>
      </c>
      <c r="X172" s="25">
        <f t="shared" ca="1" si="39"/>
        <v>0</v>
      </c>
      <c r="Z172" s="28">
        <f t="shared" ca="1" si="57"/>
        <v>0</v>
      </c>
      <c r="AA172" s="233"/>
      <c r="AB172" s="45">
        <f t="shared" ca="1" si="51"/>
        <v>0</v>
      </c>
      <c r="AC172" s="45">
        <f t="shared" ca="1" si="40"/>
        <v>0</v>
      </c>
      <c r="AD172" s="25">
        <f t="shared" ca="1" si="41"/>
        <v>0</v>
      </c>
    </row>
    <row r="173" spans="4:30" x14ac:dyDescent="0.35">
      <c r="D173" s="20">
        <v>169</v>
      </c>
      <c r="E173" s="21">
        <f t="shared" ca="1" si="52"/>
        <v>61728</v>
      </c>
      <c r="F173" s="44">
        <f t="shared" ca="1" si="42"/>
        <v>62092</v>
      </c>
      <c r="G173" s="22" t="s">
        <v>119</v>
      </c>
      <c r="H173" s="44">
        <f t="shared" ca="1" si="53"/>
        <v>61728</v>
      </c>
      <c r="I173" s="45">
        <f t="shared" ca="1" si="43"/>
        <v>0</v>
      </c>
      <c r="J173" s="45">
        <f t="shared" ca="1" si="44"/>
        <v>0</v>
      </c>
      <c r="K173" s="45">
        <f t="shared" ca="1" si="45"/>
        <v>0</v>
      </c>
      <c r="L173" s="45"/>
      <c r="M173" s="45">
        <f t="shared" ca="1" si="54"/>
        <v>0</v>
      </c>
      <c r="N173" s="257">
        <f t="shared" ca="1" si="46"/>
        <v>0</v>
      </c>
      <c r="O173" s="23"/>
      <c r="P173" s="255">
        <f t="shared" ca="1" si="47"/>
        <v>0</v>
      </c>
      <c r="Q173" s="163">
        <f t="shared" ca="1" si="48"/>
        <v>0</v>
      </c>
      <c r="R173" s="164">
        <f ca="1">NPV(Q172,K173:$K$244) + ($A$13+$A$14+$A$15)/POWER(1+Q172,$A$28-D173+1)</f>
        <v>0</v>
      </c>
      <c r="S173" s="164">
        <f ca="1">NPV(Q173,K173:$K$244) + ($A$13+$A$14+$A$15)/POWER(1+Q173,$A$28-D173+1)</f>
        <v>0</v>
      </c>
      <c r="T173" s="45">
        <f t="shared" ca="1" si="49"/>
        <v>0</v>
      </c>
      <c r="U173" s="45">
        <f t="shared" ca="1" si="55"/>
        <v>0</v>
      </c>
      <c r="V173" s="45">
        <f t="shared" ca="1" si="56"/>
        <v>0</v>
      </c>
      <c r="W173" s="45">
        <f t="shared" ca="1" si="50"/>
        <v>0</v>
      </c>
      <c r="X173" s="25">
        <f t="shared" ca="1" si="39"/>
        <v>0</v>
      </c>
      <c r="Z173" s="28">
        <f t="shared" ca="1" si="57"/>
        <v>0</v>
      </c>
      <c r="AA173" s="233"/>
      <c r="AB173" s="45">
        <f t="shared" ca="1" si="51"/>
        <v>0</v>
      </c>
      <c r="AC173" s="45">
        <f t="shared" ca="1" si="40"/>
        <v>0</v>
      </c>
      <c r="AD173" s="25">
        <f t="shared" ca="1" si="41"/>
        <v>0</v>
      </c>
    </row>
    <row r="174" spans="4:30" x14ac:dyDescent="0.35">
      <c r="D174" s="20">
        <v>170</v>
      </c>
      <c r="E174" s="21">
        <f t="shared" ca="1" si="52"/>
        <v>62093</v>
      </c>
      <c r="F174" s="44">
        <f t="shared" ca="1" si="42"/>
        <v>62457</v>
      </c>
      <c r="G174" s="22" t="s">
        <v>119</v>
      </c>
      <c r="H174" s="44">
        <f t="shared" ca="1" si="53"/>
        <v>62093</v>
      </c>
      <c r="I174" s="45">
        <f t="shared" ca="1" si="43"/>
        <v>0</v>
      </c>
      <c r="J174" s="45">
        <f t="shared" ca="1" si="44"/>
        <v>0</v>
      </c>
      <c r="K174" s="45">
        <f t="shared" ca="1" si="45"/>
        <v>0</v>
      </c>
      <c r="L174" s="45"/>
      <c r="M174" s="45">
        <f t="shared" ca="1" si="54"/>
        <v>0</v>
      </c>
      <c r="N174" s="257">
        <f t="shared" ca="1" si="46"/>
        <v>0</v>
      </c>
      <c r="O174" s="23"/>
      <c r="P174" s="255">
        <f t="shared" ca="1" si="47"/>
        <v>0</v>
      </c>
      <c r="Q174" s="163">
        <f t="shared" ca="1" si="48"/>
        <v>0</v>
      </c>
      <c r="R174" s="164">
        <f ca="1">NPV(Q173,K174:$K$244) + ($A$13+$A$14+$A$15)/POWER(1+Q173,$A$28-D174+1)</f>
        <v>0</v>
      </c>
      <c r="S174" s="164">
        <f ca="1">NPV(Q174,K174:$K$244) + ($A$13+$A$14+$A$15)/POWER(1+Q174,$A$28-D174+1)</f>
        <v>0</v>
      </c>
      <c r="T174" s="45">
        <f t="shared" ca="1" si="49"/>
        <v>0</v>
      </c>
      <c r="U174" s="45">
        <f t="shared" ca="1" si="55"/>
        <v>0</v>
      </c>
      <c r="V174" s="45">
        <f t="shared" ca="1" si="56"/>
        <v>0</v>
      </c>
      <c r="W174" s="45">
        <f t="shared" ca="1" si="50"/>
        <v>0</v>
      </c>
      <c r="X174" s="25">
        <f t="shared" ca="1" si="39"/>
        <v>0</v>
      </c>
      <c r="Z174" s="28">
        <f t="shared" ca="1" si="57"/>
        <v>0</v>
      </c>
      <c r="AA174" s="233"/>
      <c r="AB174" s="45">
        <f t="shared" ca="1" si="51"/>
        <v>0</v>
      </c>
      <c r="AC174" s="45">
        <f t="shared" ca="1" si="40"/>
        <v>0</v>
      </c>
      <c r="AD174" s="25">
        <f t="shared" ca="1" si="41"/>
        <v>0</v>
      </c>
    </row>
    <row r="175" spans="4:30" x14ac:dyDescent="0.35">
      <c r="D175" s="20">
        <v>171</v>
      </c>
      <c r="E175" s="21">
        <f t="shared" ca="1" si="52"/>
        <v>62458</v>
      </c>
      <c r="F175" s="44">
        <f t="shared" ca="1" si="42"/>
        <v>62822</v>
      </c>
      <c r="G175" s="22" t="s">
        <v>119</v>
      </c>
      <c r="H175" s="44">
        <f t="shared" ca="1" si="53"/>
        <v>62458</v>
      </c>
      <c r="I175" s="45">
        <f t="shared" ca="1" si="43"/>
        <v>0</v>
      </c>
      <c r="J175" s="45">
        <f t="shared" ca="1" si="44"/>
        <v>0</v>
      </c>
      <c r="K175" s="45">
        <f t="shared" ca="1" si="45"/>
        <v>0</v>
      </c>
      <c r="L175" s="45"/>
      <c r="M175" s="45">
        <f t="shared" ca="1" si="54"/>
        <v>0</v>
      </c>
      <c r="N175" s="257">
        <f t="shared" ca="1" si="46"/>
        <v>0</v>
      </c>
      <c r="O175" s="23"/>
      <c r="P175" s="255">
        <f t="shared" ca="1" si="47"/>
        <v>0</v>
      </c>
      <c r="Q175" s="163">
        <f t="shared" ca="1" si="48"/>
        <v>0</v>
      </c>
      <c r="R175" s="164">
        <f ca="1">NPV(Q174,K175:$K$244) + ($A$13+$A$14+$A$15)/POWER(1+Q174,$A$28-D175+1)</f>
        <v>0</v>
      </c>
      <c r="S175" s="164">
        <f ca="1">NPV(Q175,K175:$K$244) + ($A$13+$A$14+$A$15)/POWER(1+Q175,$A$28-D175+1)</f>
        <v>0</v>
      </c>
      <c r="T175" s="45">
        <f t="shared" ca="1" si="49"/>
        <v>0</v>
      </c>
      <c r="U175" s="45">
        <f t="shared" ca="1" si="55"/>
        <v>0</v>
      </c>
      <c r="V175" s="45">
        <f t="shared" ca="1" si="56"/>
        <v>0</v>
      </c>
      <c r="W175" s="45">
        <f t="shared" ca="1" si="50"/>
        <v>0</v>
      </c>
      <c r="X175" s="25">
        <f t="shared" ca="1" si="39"/>
        <v>0</v>
      </c>
      <c r="Z175" s="28">
        <f t="shared" ca="1" si="57"/>
        <v>0</v>
      </c>
      <c r="AA175" s="233"/>
      <c r="AB175" s="45">
        <f t="shared" ca="1" si="51"/>
        <v>0</v>
      </c>
      <c r="AC175" s="45">
        <f t="shared" ca="1" si="40"/>
        <v>0</v>
      </c>
      <c r="AD175" s="25">
        <f t="shared" ca="1" si="41"/>
        <v>0</v>
      </c>
    </row>
    <row r="176" spans="4:30" x14ac:dyDescent="0.35">
      <c r="D176" s="20">
        <v>172</v>
      </c>
      <c r="E176" s="21">
        <f t="shared" ca="1" si="52"/>
        <v>62823</v>
      </c>
      <c r="F176" s="44">
        <f t="shared" ca="1" si="42"/>
        <v>63188</v>
      </c>
      <c r="G176" s="22" t="s">
        <v>119</v>
      </c>
      <c r="H176" s="44">
        <f t="shared" ca="1" si="53"/>
        <v>62823</v>
      </c>
      <c r="I176" s="45">
        <f t="shared" ca="1" si="43"/>
        <v>0</v>
      </c>
      <c r="J176" s="45">
        <f t="shared" ca="1" si="44"/>
        <v>0</v>
      </c>
      <c r="K176" s="45">
        <f t="shared" ca="1" si="45"/>
        <v>0</v>
      </c>
      <c r="L176" s="45"/>
      <c r="M176" s="45">
        <f t="shared" ca="1" si="54"/>
        <v>0</v>
      </c>
      <c r="N176" s="257">
        <f t="shared" ca="1" si="46"/>
        <v>0</v>
      </c>
      <c r="O176" s="23"/>
      <c r="P176" s="255">
        <f t="shared" ca="1" si="47"/>
        <v>0</v>
      </c>
      <c r="Q176" s="163">
        <f t="shared" ca="1" si="48"/>
        <v>0</v>
      </c>
      <c r="R176" s="164">
        <f ca="1">NPV(Q175,K176:$K$244) + ($A$13+$A$14+$A$15)/POWER(1+Q175,$A$28-D176+1)</f>
        <v>0</v>
      </c>
      <c r="S176" s="164">
        <f ca="1">NPV(Q176,K176:$K$244) + ($A$13+$A$14+$A$15)/POWER(1+Q176,$A$28-D176+1)</f>
        <v>0</v>
      </c>
      <c r="T176" s="45">
        <f t="shared" ca="1" si="49"/>
        <v>0</v>
      </c>
      <c r="U176" s="45">
        <f t="shared" ca="1" si="55"/>
        <v>0</v>
      </c>
      <c r="V176" s="45">
        <f t="shared" ca="1" si="56"/>
        <v>0</v>
      </c>
      <c r="W176" s="45">
        <f t="shared" ca="1" si="50"/>
        <v>0</v>
      </c>
      <c r="X176" s="25">
        <f t="shared" ca="1" si="39"/>
        <v>0</v>
      </c>
      <c r="Z176" s="28">
        <f t="shared" ca="1" si="57"/>
        <v>0</v>
      </c>
      <c r="AA176" s="233"/>
      <c r="AB176" s="45">
        <f t="shared" ca="1" si="51"/>
        <v>0</v>
      </c>
      <c r="AC176" s="45">
        <f t="shared" ca="1" si="40"/>
        <v>0</v>
      </c>
      <c r="AD176" s="25">
        <f t="shared" ca="1" si="41"/>
        <v>0</v>
      </c>
    </row>
    <row r="177" spans="4:30" x14ac:dyDescent="0.35">
      <c r="D177" s="20">
        <v>173</v>
      </c>
      <c r="E177" s="21">
        <f t="shared" ca="1" si="52"/>
        <v>63189</v>
      </c>
      <c r="F177" s="44">
        <f t="shared" ca="1" si="42"/>
        <v>63553</v>
      </c>
      <c r="G177" s="22" t="s">
        <v>119</v>
      </c>
      <c r="H177" s="44">
        <f t="shared" ca="1" si="53"/>
        <v>63189</v>
      </c>
      <c r="I177" s="45">
        <f t="shared" ca="1" si="43"/>
        <v>0</v>
      </c>
      <c r="J177" s="45">
        <f t="shared" ca="1" si="44"/>
        <v>0</v>
      </c>
      <c r="K177" s="45">
        <f t="shared" ca="1" si="45"/>
        <v>0</v>
      </c>
      <c r="L177" s="45"/>
      <c r="M177" s="45">
        <f t="shared" ca="1" si="54"/>
        <v>0</v>
      </c>
      <c r="N177" s="257">
        <f t="shared" ca="1" si="46"/>
        <v>0</v>
      </c>
      <c r="O177" s="23"/>
      <c r="P177" s="255">
        <f t="shared" ca="1" si="47"/>
        <v>0</v>
      </c>
      <c r="Q177" s="163">
        <f t="shared" ca="1" si="48"/>
        <v>0</v>
      </c>
      <c r="R177" s="164">
        <f ca="1">NPV(Q176,K177:$K$244) + ($A$13+$A$14+$A$15)/POWER(1+Q176,$A$28-D177+1)</f>
        <v>0</v>
      </c>
      <c r="S177" s="164">
        <f ca="1">NPV(Q177,K177:$K$244) + ($A$13+$A$14+$A$15)/POWER(1+Q177,$A$28-D177+1)</f>
        <v>0</v>
      </c>
      <c r="T177" s="45">
        <f t="shared" ca="1" si="49"/>
        <v>0</v>
      </c>
      <c r="U177" s="45">
        <f t="shared" ca="1" si="55"/>
        <v>0</v>
      </c>
      <c r="V177" s="45">
        <f t="shared" ca="1" si="56"/>
        <v>0</v>
      </c>
      <c r="W177" s="45">
        <f t="shared" ca="1" si="50"/>
        <v>0</v>
      </c>
      <c r="X177" s="25">
        <f t="shared" ca="1" si="39"/>
        <v>0</v>
      </c>
      <c r="Z177" s="28">
        <f t="shared" ca="1" si="57"/>
        <v>0</v>
      </c>
      <c r="AA177" s="233"/>
      <c r="AB177" s="45">
        <f t="shared" ca="1" si="51"/>
        <v>0</v>
      </c>
      <c r="AC177" s="45">
        <f t="shared" ca="1" si="40"/>
        <v>0</v>
      </c>
      <c r="AD177" s="25">
        <f t="shared" ca="1" si="41"/>
        <v>0</v>
      </c>
    </row>
    <row r="178" spans="4:30" x14ac:dyDescent="0.35">
      <c r="D178" s="20">
        <v>174</v>
      </c>
      <c r="E178" s="21">
        <f t="shared" ca="1" si="52"/>
        <v>63554</v>
      </c>
      <c r="F178" s="44">
        <f t="shared" ca="1" si="42"/>
        <v>63918</v>
      </c>
      <c r="G178" s="22" t="s">
        <v>119</v>
      </c>
      <c r="H178" s="44">
        <f t="shared" ca="1" si="53"/>
        <v>63554</v>
      </c>
      <c r="I178" s="45">
        <f t="shared" ca="1" si="43"/>
        <v>0</v>
      </c>
      <c r="J178" s="45">
        <f t="shared" ca="1" si="44"/>
        <v>0</v>
      </c>
      <c r="K178" s="45">
        <f t="shared" ca="1" si="45"/>
        <v>0</v>
      </c>
      <c r="L178" s="45"/>
      <c r="M178" s="45">
        <f t="shared" ca="1" si="54"/>
        <v>0</v>
      </c>
      <c r="N178" s="257">
        <f t="shared" ca="1" si="46"/>
        <v>0</v>
      </c>
      <c r="O178" s="23"/>
      <c r="P178" s="255">
        <f t="shared" ca="1" si="47"/>
        <v>0</v>
      </c>
      <c r="Q178" s="163">
        <f t="shared" ca="1" si="48"/>
        <v>0</v>
      </c>
      <c r="R178" s="164">
        <f ca="1">NPV(Q177,K178:$K$244) + ($A$13+$A$14+$A$15)/POWER(1+Q177,$A$28-D178+1)</f>
        <v>0</v>
      </c>
      <c r="S178" s="164">
        <f ca="1">NPV(Q178,K178:$K$244) + ($A$13+$A$14+$A$15)/POWER(1+Q178,$A$28-D178+1)</f>
        <v>0</v>
      </c>
      <c r="T178" s="45">
        <f t="shared" ca="1" si="49"/>
        <v>0</v>
      </c>
      <c r="U178" s="45">
        <f t="shared" ca="1" si="55"/>
        <v>0</v>
      </c>
      <c r="V178" s="45">
        <f t="shared" ca="1" si="56"/>
        <v>0</v>
      </c>
      <c r="W178" s="45">
        <f t="shared" ca="1" si="50"/>
        <v>0</v>
      </c>
      <c r="X178" s="25">
        <f t="shared" ca="1" si="39"/>
        <v>0</v>
      </c>
      <c r="Z178" s="28">
        <f t="shared" ca="1" si="57"/>
        <v>0</v>
      </c>
      <c r="AA178" s="233"/>
      <c r="AB178" s="45">
        <f t="shared" ca="1" si="51"/>
        <v>0</v>
      </c>
      <c r="AC178" s="45">
        <f t="shared" ca="1" si="40"/>
        <v>0</v>
      </c>
      <c r="AD178" s="25">
        <f t="shared" ca="1" si="41"/>
        <v>0</v>
      </c>
    </row>
    <row r="179" spans="4:30" x14ac:dyDescent="0.35">
      <c r="D179" s="20">
        <v>175</v>
      </c>
      <c r="E179" s="21">
        <f t="shared" ca="1" si="52"/>
        <v>63919</v>
      </c>
      <c r="F179" s="44">
        <f t="shared" ca="1" si="42"/>
        <v>64283</v>
      </c>
      <c r="G179" s="22" t="s">
        <v>119</v>
      </c>
      <c r="H179" s="44">
        <f t="shared" ca="1" si="53"/>
        <v>63919</v>
      </c>
      <c r="I179" s="45">
        <f t="shared" ca="1" si="43"/>
        <v>0</v>
      </c>
      <c r="J179" s="45">
        <f t="shared" ca="1" si="44"/>
        <v>0</v>
      </c>
      <c r="K179" s="45">
        <f t="shared" ca="1" si="45"/>
        <v>0</v>
      </c>
      <c r="L179" s="45"/>
      <c r="M179" s="45">
        <f t="shared" ca="1" si="54"/>
        <v>0</v>
      </c>
      <c r="N179" s="257">
        <f t="shared" ca="1" si="46"/>
        <v>0</v>
      </c>
      <c r="O179" s="23"/>
      <c r="P179" s="255">
        <f t="shared" ca="1" si="47"/>
        <v>0</v>
      </c>
      <c r="Q179" s="163">
        <f t="shared" ca="1" si="48"/>
        <v>0</v>
      </c>
      <c r="R179" s="164">
        <f ca="1">NPV(Q178,K179:$K$244) + ($A$13+$A$14+$A$15)/POWER(1+Q178,$A$28-D179+1)</f>
        <v>0</v>
      </c>
      <c r="S179" s="164">
        <f ca="1">NPV(Q179,K179:$K$244) + ($A$13+$A$14+$A$15)/POWER(1+Q179,$A$28-D179+1)</f>
        <v>0</v>
      </c>
      <c r="T179" s="45">
        <f t="shared" ca="1" si="49"/>
        <v>0</v>
      </c>
      <c r="U179" s="45">
        <f t="shared" ca="1" si="55"/>
        <v>0</v>
      </c>
      <c r="V179" s="45">
        <f t="shared" ca="1" si="56"/>
        <v>0</v>
      </c>
      <c r="W179" s="45">
        <f t="shared" ca="1" si="50"/>
        <v>0</v>
      </c>
      <c r="X179" s="25">
        <f t="shared" ca="1" si="39"/>
        <v>0</v>
      </c>
      <c r="Z179" s="28">
        <f t="shared" ca="1" si="57"/>
        <v>0</v>
      </c>
      <c r="AA179" s="233"/>
      <c r="AB179" s="45">
        <f t="shared" ca="1" si="51"/>
        <v>0</v>
      </c>
      <c r="AC179" s="45">
        <f t="shared" ca="1" si="40"/>
        <v>0</v>
      </c>
      <c r="AD179" s="25">
        <f t="shared" ca="1" si="41"/>
        <v>0</v>
      </c>
    </row>
    <row r="180" spans="4:30" x14ac:dyDescent="0.35">
      <c r="D180" s="20">
        <v>176</v>
      </c>
      <c r="E180" s="21">
        <f t="shared" ca="1" si="52"/>
        <v>64284</v>
      </c>
      <c r="F180" s="44">
        <f t="shared" ca="1" si="42"/>
        <v>64649</v>
      </c>
      <c r="G180" s="22" t="s">
        <v>119</v>
      </c>
      <c r="H180" s="44">
        <f t="shared" ca="1" si="53"/>
        <v>64284</v>
      </c>
      <c r="I180" s="45">
        <f t="shared" ca="1" si="43"/>
        <v>0</v>
      </c>
      <c r="J180" s="45">
        <f t="shared" ca="1" si="44"/>
        <v>0</v>
      </c>
      <c r="K180" s="45">
        <f t="shared" ca="1" si="45"/>
        <v>0</v>
      </c>
      <c r="L180" s="45"/>
      <c r="M180" s="45">
        <f t="shared" ca="1" si="54"/>
        <v>0</v>
      </c>
      <c r="N180" s="257">
        <f t="shared" ca="1" si="46"/>
        <v>0</v>
      </c>
      <c r="O180" s="23"/>
      <c r="P180" s="255">
        <f t="shared" ca="1" si="47"/>
        <v>0</v>
      </c>
      <c r="Q180" s="163">
        <f t="shared" ca="1" si="48"/>
        <v>0</v>
      </c>
      <c r="R180" s="164">
        <f ca="1">NPV(Q179,K180:$K$244) + ($A$13+$A$14+$A$15)/POWER(1+Q179,$A$28-D180+1)</f>
        <v>0</v>
      </c>
      <c r="S180" s="164">
        <f ca="1">NPV(Q180,K180:$K$244) + ($A$13+$A$14+$A$15)/POWER(1+Q180,$A$28-D180+1)</f>
        <v>0</v>
      </c>
      <c r="T180" s="45">
        <f t="shared" ca="1" si="49"/>
        <v>0</v>
      </c>
      <c r="U180" s="45">
        <f t="shared" ca="1" si="55"/>
        <v>0</v>
      </c>
      <c r="V180" s="45">
        <f t="shared" ca="1" si="56"/>
        <v>0</v>
      </c>
      <c r="W180" s="45">
        <f t="shared" ca="1" si="50"/>
        <v>0</v>
      </c>
      <c r="X180" s="25">
        <f t="shared" ca="1" si="39"/>
        <v>0</v>
      </c>
      <c r="Z180" s="28">
        <f t="shared" ca="1" si="57"/>
        <v>0</v>
      </c>
      <c r="AA180" s="233"/>
      <c r="AB180" s="45">
        <f t="shared" ca="1" si="51"/>
        <v>0</v>
      </c>
      <c r="AC180" s="45">
        <f t="shared" ca="1" si="40"/>
        <v>0</v>
      </c>
      <c r="AD180" s="25">
        <f t="shared" ca="1" si="41"/>
        <v>0</v>
      </c>
    </row>
    <row r="181" spans="4:30" x14ac:dyDescent="0.35">
      <c r="D181" s="20">
        <v>177</v>
      </c>
      <c r="E181" s="21">
        <f t="shared" ca="1" si="52"/>
        <v>64650</v>
      </c>
      <c r="F181" s="44">
        <f t="shared" ca="1" si="42"/>
        <v>65014</v>
      </c>
      <c r="G181" s="22" t="s">
        <v>119</v>
      </c>
      <c r="H181" s="44">
        <f t="shared" ca="1" si="53"/>
        <v>64650</v>
      </c>
      <c r="I181" s="45">
        <f t="shared" ca="1" si="43"/>
        <v>0</v>
      </c>
      <c r="J181" s="45">
        <f t="shared" ca="1" si="44"/>
        <v>0</v>
      </c>
      <c r="K181" s="45">
        <f t="shared" ca="1" si="45"/>
        <v>0</v>
      </c>
      <c r="L181" s="45"/>
      <c r="M181" s="45">
        <f t="shared" ca="1" si="54"/>
        <v>0</v>
      </c>
      <c r="N181" s="257">
        <f t="shared" ca="1" si="46"/>
        <v>0</v>
      </c>
      <c r="O181" s="23"/>
      <c r="P181" s="255">
        <f t="shared" ca="1" si="47"/>
        <v>0</v>
      </c>
      <c r="Q181" s="163">
        <f t="shared" ca="1" si="48"/>
        <v>0</v>
      </c>
      <c r="R181" s="164">
        <f ca="1">NPV(Q180,K181:$K$244) + ($A$13+$A$14+$A$15)/POWER(1+Q180,$A$28-D181+1)</f>
        <v>0</v>
      </c>
      <c r="S181" s="164">
        <f ca="1">NPV(Q181,K181:$K$244) + ($A$13+$A$14+$A$15)/POWER(1+Q181,$A$28-D181+1)</f>
        <v>0</v>
      </c>
      <c r="T181" s="45">
        <f t="shared" ca="1" si="49"/>
        <v>0</v>
      </c>
      <c r="U181" s="45">
        <f t="shared" ca="1" si="55"/>
        <v>0</v>
      </c>
      <c r="V181" s="45">
        <f t="shared" ca="1" si="56"/>
        <v>0</v>
      </c>
      <c r="W181" s="45">
        <f t="shared" ca="1" si="50"/>
        <v>0</v>
      </c>
      <c r="X181" s="25">
        <f t="shared" ca="1" si="39"/>
        <v>0</v>
      </c>
      <c r="Z181" s="28">
        <f t="shared" ca="1" si="57"/>
        <v>0</v>
      </c>
      <c r="AA181" s="233"/>
      <c r="AB181" s="45">
        <f t="shared" ca="1" si="51"/>
        <v>0</v>
      </c>
      <c r="AC181" s="45">
        <f t="shared" ca="1" si="40"/>
        <v>0</v>
      </c>
      <c r="AD181" s="25">
        <f t="shared" ca="1" si="41"/>
        <v>0</v>
      </c>
    </row>
    <row r="182" spans="4:30" x14ac:dyDescent="0.35">
      <c r="D182" s="20">
        <v>178</v>
      </c>
      <c r="E182" s="21">
        <f t="shared" ca="1" si="52"/>
        <v>65015</v>
      </c>
      <c r="F182" s="44">
        <f t="shared" ca="1" si="42"/>
        <v>65379</v>
      </c>
      <c r="G182" s="22" t="s">
        <v>119</v>
      </c>
      <c r="H182" s="44">
        <f t="shared" ca="1" si="53"/>
        <v>65015</v>
      </c>
      <c r="I182" s="45">
        <f t="shared" ca="1" si="43"/>
        <v>0</v>
      </c>
      <c r="J182" s="45">
        <f t="shared" ca="1" si="44"/>
        <v>0</v>
      </c>
      <c r="K182" s="45">
        <f t="shared" ca="1" si="45"/>
        <v>0</v>
      </c>
      <c r="L182" s="45"/>
      <c r="M182" s="45">
        <f t="shared" ca="1" si="54"/>
        <v>0</v>
      </c>
      <c r="N182" s="257">
        <f t="shared" ca="1" si="46"/>
        <v>0</v>
      </c>
      <c r="O182" s="23"/>
      <c r="P182" s="255">
        <f t="shared" ca="1" si="47"/>
        <v>0</v>
      </c>
      <c r="Q182" s="163">
        <f t="shared" ca="1" si="48"/>
        <v>0</v>
      </c>
      <c r="R182" s="164">
        <f ca="1">NPV(Q181,K182:$K$244) + ($A$13+$A$14+$A$15)/POWER(1+Q181,$A$28-D182+1)</f>
        <v>0</v>
      </c>
      <c r="S182" s="164">
        <f ca="1">NPV(Q182,K182:$K$244) + ($A$13+$A$14+$A$15)/POWER(1+Q182,$A$28-D182+1)</f>
        <v>0</v>
      </c>
      <c r="T182" s="45">
        <f t="shared" ca="1" si="49"/>
        <v>0</v>
      </c>
      <c r="U182" s="45">
        <f t="shared" ca="1" si="55"/>
        <v>0</v>
      </c>
      <c r="V182" s="45">
        <f t="shared" ca="1" si="56"/>
        <v>0</v>
      </c>
      <c r="W182" s="45">
        <f t="shared" ca="1" si="50"/>
        <v>0</v>
      </c>
      <c r="X182" s="25">
        <f t="shared" ca="1" si="39"/>
        <v>0</v>
      </c>
      <c r="Z182" s="28">
        <f t="shared" ca="1" si="57"/>
        <v>0</v>
      </c>
      <c r="AA182" s="233"/>
      <c r="AB182" s="45">
        <f t="shared" ca="1" si="51"/>
        <v>0</v>
      </c>
      <c r="AC182" s="45">
        <f t="shared" ca="1" si="40"/>
        <v>0</v>
      </c>
      <c r="AD182" s="25">
        <f t="shared" ca="1" si="41"/>
        <v>0</v>
      </c>
    </row>
    <row r="183" spans="4:30" x14ac:dyDescent="0.35">
      <c r="D183" s="20">
        <v>179</v>
      </c>
      <c r="E183" s="21">
        <f t="shared" ca="1" si="52"/>
        <v>65380</v>
      </c>
      <c r="F183" s="44">
        <f t="shared" ca="1" si="42"/>
        <v>65744</v>
      </c>
      <c r="G183" s="22" t="s">
        <v>119</v>
      </c>
      <c r="H183" s="44">
        <f t="shared" ca="1" si="53"/>
        <v>65380</v>
      </c>
      <c r="I183" s="45">
        <f t="shared" ca="1" si="43"/>
        <v>0</v>
      </c>
      <c r="J183" s="45">
        <f t="shared" ca="1" si="44"/>
        <v>0</v>
      </c>
      <c r="K183" s="45">
        <f t="shared" ca="1" si="45"/>
        <v>0</v>
      </c>
      <c r="L183" s="45"/>
      <c r="M183" s="45">
        <f t="shared" ca="1" si="54"/>
        <v>0</v>
      </c>
      <c r="N183" s="257">
        <f t="shared" ca="1" si="46"/>
        <v>0</v>
      </c>
      <c r="O183" s="23"/>
      <c r="P183" s="255">
        <f t="shared" ca="1" si="47"/>
        <v>0</v>
      </c>
      <c r="Q183" s="163">
        <f t="shared" ca="1" si="48"/>
        <v>0</v>
      </c>
      <c r="R183" s="164">
        <f ca="1">NPV(Q182,K183:$K$244) + ($A$13+$A$14+$A$15)/POWER(1+Q182,$A$28-D183+1)</f>
        <v>0</v>
      </c>
      <c r="S183" s="164">
        <f ca="1">NPV(Q183,K183:$K$244) + ($A$13+$A$14+$A$15)/POWER(1+Q183,$A$28-D183+1)</f>
        <v>0</v>
      </c>
      <c r="T183" s="45">
        <f t="shared" ca="1" si="49"/>
        <v>0</v>
      </c>
      <c r="U183" s="45">
        <f t="shared" ca="1" si="55"/>
        <v>0</v>
      </c>
      <c r="V183" s="45">
        <f t="shared" ca="1" si="56"/>
        <v>0</v>
      </c>
      <c r="W183" s="45">
        <f t="shared" ca="1" si="50"/>
        <v>0</v>
      </c>
      <c r="X183" s="25">
        <f t="shared" ca="1" si="39"/>
        <v>0</v>
      </c>
      <c r="Z183" s="28">
        <f t="shared" ca="1" si="57"/>
        <v>0</v>
      </c>
      <c r="AA183" s="233"/>
      <c r="AB183" s="45">
        <f t="shared" ca="1" si="51"/>
        <v>0</v>
      </c>
      <c r="AC183" s="45">
        <f t="shared" ca="1" si="40"/>
        <v>0</v>
      </c>
      <c r="AD183" s="25">
        <f t="shared" ca="1" si="41"/>
        <v>0</v>
      </c>
    </row>
    <row r="184" spans="4:30" x14ac:dyDescent="0.35">
      <c r="D184" s="20">
        <v>180</v>
      </c>
      <c r="E184" s="21">
        <f t="shared" ca="1" si="52"/>
        <v>65745</v>
      </c>
      <c r="F184" s="44">
        <f t="shared" ca="1" si="42"/>
        <v>66110</v>
      </c>
      <c r="G184" s="22" t="s">
        <v>119</v>
      </c>
      <c r="H184" s="44">
        <f t="shared" ca="1" si="53"/>
        <v>65745</v>
      </c>
      <c r="I184" s="45">
        <f t="shared" ca="1" si="43"/>
        <v>0</v>
      </c>
      <c r="J184" s="45">
        <f t="shared" ca="1" si="44"/>
        <v>0</v>
      </c>
      <c r="K184" s="45">
        <f t="shared" ca="1" si="45"/>
        <v>0</v>
      </c>
      <c r="L184" s="45"/>
      <c r="M184" s="45">
        <f t="shared" ca="1" si="54"/>
        <v>0</v>
      </c>
      <c r="N184" s="257">
        <f t="shared" ca="1" si="46"/>
        <v>0</v>
      </c>
      <c r="O184" s="23"/>
      <c r="P184" s="255">
        <f t="shared" ca="1" si="47"/>
        <v>0</v>
      </c>
      <c r="Q184" s="163">
        <f t="shared" ca="1" si="48"/>
        <v>0</v>
      </c>
      <c r="R184" s="164">
        <f ca="1">NPV(Q183,K184:$K$244) + ($A$13+$A$14+$A$15)/POWER(1+Q183,$A$28-D184+1)</f>
        <v>0</v>
      </c>
      <c r="S184" s="164">
        <f ca="1">NPV(Q184,K184:$K$244) + ($A$13+$A$14+$A$15)/POWER(1+Q184,$A$28-D184+1)</f>
        <v>0</v>
      </c>
      <c r="T184" s="45">
        <f t="shared" ca="1" si="49"/>
        <v>0</v>
      </c>
      <c r="U184" s="45">
        <f t="shared" ca="1" si="55"/>
        <v>0</v>
      </c>
      <c r="V184" s="45">
        <f t="shared" ca="1" si="56"/>
        <v>0</v>
      </c>
      <c r="W184" s="45">
        <f t="shared" ca="1" si="50"/>
        <v>0</v>
      </c>
      <c r="X184" s="25">
        <f t="shared" ca="1" si="39"/>
        <v>0</v>
      </c>
      <c r="Z184" s="28">
        <f t="shared" ca="1" si="57"/>
        <v>0</v>
      </c>
      <c r="AA184" s="233"/>
      <c r="AB184" s="45">
        <f t="shared" ca="1" si="51"/>
        <v>0</v>
      </c>
      <c r="AC184" s="45">
        <f t="shared" ca="1" si="40"/>
        <v>0</v>
      </c>
      <c r="AD184" s="25">
        <f t="shared" ca="1" si="41"/>
        <v>0</v>
      </c>
    </row>
    <row r="185" spans="4:30" x14ac:dyDescent="0.35">
      <c r="D185" s="20">
        <v>181</v>
      </c>
      <c r="E185" s="21">
        <f t="shared" ca="1" si="52"/>
        <v>66111</v>
      </c>
      <c r="F185" s="44">
        <f t="shared" ca="1" si="42"/>
        <v>66475</v>
      </c>
      <c r="G185" s="22" t="s">
        <v>119</v>
      </c>
      <c r="H185" s="44">
        <f t="shared" ca="1" si="53"/>
        <v>66111</v>
      </c>
      <c r="I185" s="45">
        <f t="shared" ca="1" si="43"/>
        <v>0</v>
      </c>
      <c r="J185" s="45">
        <f t="shared" ca="1" si="44"/>
        <v>0</v>
      </c>
      <c r="K185" s="45">
        <f t="shared" ca="1" si="45"/>
        <v>0</v>
      </c>
      <c r="L185" s="45"/>
      <c r="M185" s="45">
        <f t="shared" ca="1" si="54"/>
        <v>0</v>
      </c>
      <c r="N185" s="257">
        <f t="shared" ca="1" si="46"/>
        <v>0</v>
      </c>
      <c r="O185" s="23"/>
      <c r="P185" s="255">
        <f t="shared" ca="1" si="47"/>
        <v>0</v>
      </c>
      <c r="Q185" s="163">
        <f t="shared" ca="1" si="48"/>
        <v>0</v>
      </c>
      <c r="R185" s="164">
        <f ca="1">NPV(Q184,K185:$K$244) + ($A$13+$A$14+$A$15)/POWER(1+Q184,$A$28-D185+1)</f>
        <v>0</v>
      </c>
      <c r="S185" s="164">
        <f ca="1">NPV(Q185,K185:$K$244) + ($A$13+$A$14+$A$15)/POWER(1+Q185,$A$28-D185+1)</f>
        <v>0</v>
      </c>
      <c r="T185" s="45">
        <f t="shared" ca="1" si="49"/>
        <v>0</v>
      </c>
      <c r="U185" s="45">
        <f t="shared" ca="1" si="55"/>
        <v>0</v>
      </c>
      <c r="V185" s="45">
        <f t="shared" ca="1" si="56"/>
        <v>0</v>
      </c>
      <c r="W185" s="45">
        <f t="shared" ca="1" si="50"/>
        <v>0</v>
      </c>
      <c r="X185" s="25">
        <f t="shared" ca="1" si="39"/>
        <v>0</v>
      </c>
      <c r="Z185" s="28">
        <f t="shared" ca="1" si="57"/>
        <v>0</v>
      </c>
      <c r="AA185" s="233"/>
      <c r="AB185" s="45">
        <f t="shared" ca="1" si="51"/>
        <v>0</v>
      </c>
      <c r="AC185" s="45">
        <f t="shared" ca="1" si="40"/>
        <v>0</v>
      </c>
      <c r="AD185" s="25">
        <f t="shared" ca="1" si="41"/>
        <v>0</v>
      </c>
    </row>
    <row r="186" spans="4:30" x14ac:dyDescent="0.35">
      <c r="D186" s="20">
        <v>182</v>
      </c>
      <c r="E186" s="21">
        <f t="shared" ca="1" si="52"/>
        <v>66476</v>
      </c>
      <c r="F186" s="44">
        <f t="shared" ca="1" si="42"/>
        <v>66840</v>
      </c>
      <c r="G186" s="22" t="s">
        <v>119</v>
      </c>
      <c r="H186" s="44">
        <f t="shared" ca="1" si="53"/>
        <v>66476</v>
      </c>
      <c r="I186" s="45">
        <f t="shared" ca="1" si="43"/>
        <v>0</v>
      </c>
      <c r="J186" s="45">
        <f t="shared" ca="1" si="44"/>
        <v>0</v>
      </c>
      <c r="K186" s="45">
        <f t="shared" ca="1" si="45"/>
        <v>0</v>
      </c>
      <c r="L186" s="45"/>
      <c r="M186" s="45">
        <f t="shared" ca="1" si="54"/>
        <v>0</v>
      </c>
      <c r="N186" s="257">
        <f t="shared" ca="1" si="46"/>
        <v>0</v>
      </c>
      <c r="O186" s="23"/>
      <c r="P186" s="255">
        <f t="shared" ca="1" si="47"/>
        <v>0</v>
      </c>
      <c r="Q186" s="163">
        <f t="shared" ca="1" si="48"/>
        <v>0</v>
      </c>
      <c r="R186" s="164">
        <f ca="1">NPV(Q185,K186:$K$244) + ($A$13+$A$14+$A$15)/POWER(1+Q185,$A$28-D186+1)</f>
        <v>0</v>
      </c>
      <c r="S186" s="164">
        <f ca="1">NPV(Q186,K186:$K$244) + ($A$13+$A$14+$A$15)/POWER(1+Q186,$A$28-D186+1)</f>
        <v>0</v>
      </c>
      <c r="T186" s="45">
        <f t="shared" ca="1" si="49"/>
        <v>0</v>
      </c>
      <c r="U186" s="45">
        <f t="shared" ca="1" si="55"/>
        <v>0</v>
      </c>
      <c r="V186" s="45">
        <f t="shared" ca="1" si="56"/>
        <v>0</v>
      </c>
      <c r="W186" s="45">
        <f t="shared" ca="1" si="50"/>
        <v>0</v>
      </c>
      <c r="X186" s="25">
        <f t="shared" ca="1" si="39"/>
        <v>0</v>
      </c>
      <c r="Z186" s="28">
        <f t="shared" ca="1" si="57"/>
        <v>0</v>
      </c>
      <c r="AA186" s="233"/>
      <c r="AB186" s="45">
        <f t="shared" ca="1" si="51"/>
        <v>0</v>
      </c>
      <c r="AC186" s="45">
        <f t="shared" ca="1" si="40"/>
        <v>0</v>
      </c>
      <c r="AD186" s="25">
        <f t="shared" ca="1" si="41"/>
        <v>0</v>
      </c>
    </row>
    <row r="187" spans="4:30" x14ac:dyDescent="0.35">
      <c r="D187" s="20">
        <v>183</v>
      </c>
      <c r="E187" s="21">
        <f t="shared" ca="1" si="52"/>
        <v>66841</v>
      </c>
      <c r="F187" s="44">
        <f t="shared" ca="1" si="42"/>
        <v>67205</v>
      </c>
      <c r="G187" s="22" t="s">
        <v>119</v>
      </c>
      <c r="H187" s="44">
        <f t="shared" ca="1" si="53"/>
        <v>66841</v>
      </c>
      <c r="I187" s="45">
        <f t="shared" ca="1" si="43"/>
        <v>0</v>
      </c>
      <c r="J187" s="45">
        <f t="shared" ca="1" si="44"/>
        <v>0</v>
      </c>
      <c r="K187" s="45">
        <f t="shared" ca="1" si="45"/>
        <v>0</v>
      </c>
      <c r="L187" s="45"/>
      <c r="M187" s="45">
        <f t="shared" ca="1" si="54"/>
        <v>0</v>
      </c>
      <c r="N187" s="257">
        <f t="shared" ca="1" si="46"/>
        <v>0</v>
      </c>
      <c r="O187" s="23"/>
      <c r="P187" s="255">
        <f t="shared" ca="1" si="47"/>
        <v>0</v>
      </c>
      <c r="Q187" s="163">
        <f t="shared" ca="1" si="48"/>
        <v>0</v>
      </c>
      <c r="R187" s="164">
        <f ca="1">NPV(Q186,K187:$K$244) + ($A$13+$A$14+$A$15)/POWER(1+Q186,$A$28-D187+1)</f>
        <v>0</v>
      </c>
      <c r="S187" s="164">
        <f ca="1">NPV(Q187,K187:$K$244) + ($A$13+$A$14+$A$15)/POWER(1+Q187,$A$28-D187+1)</f>
        <v>0</v>
      </c>
      <c r="T187" s="45">
        <f t="shared" ca="1" si="49"/>
        <v>0</v>
      </c>
      <c r="U187" s="45">
        <f t="shared" ca="1" si="55"/>
        <v>0</v>
      </c>
      <c r="V187" s="45">
        <f t="shared" ca="1" si="56"/>
        <v>0</v>
      </c>
      <c r="W187" s="45">
        <f t="shared" ca="1" si="50"/>
        <v>0</v>
      </c>
      <c r="X187" s="25">
        <f t="shared" ca="1" si="39"/>
        <v>0</v>
      </c>
      <c r="Z187" s="28">
        <f t="shared" ca="1" si="57"/>
        <v>0</v>
      </c>
      <c r="AA187" s="233"/>
      <c r="AB187" s="45">
        <f t="shared" ca="1" si="51"/>
        <v>0</v>
      </c>
      <c r="AC187" s="45">
        <f t="shared" ca="1" si="40"/>
        <v>0</v>
      </c>
      <c r="AD187" s="25">
        <f t="shared" ca="1" si="41"/>
        <v>0</v>
      </c>
    </row>
    <row r="188" spans="4:30" x14ac:dyDescent="0.35">
      <c r="D188" s="20">
        <v>184</v>
      </c>
      <c r="E188" s="21">
        <f t="shared" ca="1" si="52"/>
        <v>67206</v>
      </c>
      <c r="F188" s="44">
        <f t="shared" ca="1" si="42"/>
        <v>67571</v>
      </c>
      <c r="G188" s="22" t="s">
        <v>119</v>
      </c>
      <c r="H188" s="44">
        <f t="shared" ca="1" si="53"/>
        <v>67206</v>
      </c>
      <c r="I188" s="45">
        <f t="shared" ca="1" si="43"/>
        <v>0</v>
      </c>
      <c r="J188" s="45">
        <f t="shared" ca="1" si="44"/>
        <v>0</v>
      </c>
      <c r="K188" s="45">
        <f t="shared" ca="1" si="45"/>
        <v>0</v>
      </c>
      <c r="L188" s="45"/>
      <c r="M188" s="45">
        <f t="shared" ca="1" si="54"/>
        <v>0</v>
      </c>
      <c r="N188" s="257">
        <f t="shared" ca="1" si="46"/>
        <v>0</v>
      </c>
      <c r="O188" s="23"/>
      <c r="P188" s="255">
        <f t="shared" ca="1" si="47"/>
        <v>0</v>
      </c>
      <c r="Q188" s="163">
        <f t="shared" ca="1" si="48"/>
        <v>0</v>
      </c>
      <c r="R188" s="164">
        <f ca="1">NPV(Q187,K188:$K$244) + ($A$13+$A$14+$A$15)/POWER(1+Q187,$A$28-D188+1)</f>
        <v>0</v>
      </c>
      <c r="S188" s="164">
        <f ca="1">NPV(Q188,K188:$K$244) + ($A$13+$A$14+$A$15)/POWER(1+Q188,$A$28-D188+1)</f>
        <v>0</v>
      </c>
      <c r="T188" s="45">
        <f t="shared" ca="1" si="49"/>
        <v>0</v>
      </c>
      <c r="U188" s="45">
        <f t="shared" ca="1" si="55"/>
        <v>0</v>
      </c>
      <c r="V188" s="45">
        <f t="shared" ca="1" si="56"/>
        <v>0</v>
      </c>
      <c r="W188" s="45">
        <f t="shared" ca="1" si="50"/>
        <v>0</v>
      </c>
      <c r="X188" s="25">
        <f t="shared" ca="1" si="39"/>
        <v>0</v>
      </c>
      <c r="Z188" s="28">
        <f t="shared" ca="1" si="57"/>
        <v>0</v>
      </c>
      <c r="AA188" s="233"/>
      <c r="AB188" s="45">
        <f t="shared" ca="1" si="51"/>
        <v>0</v>
      </c>
      <c r="AC188" s="45">
        <f t="shared" ca="1" si="40"/>
        <v>0</v>
      </c>
      <c r="AD188" s="25">
        <f t="shared" ca="1" si="41"/>
        <v>0</v>
      </c>
    </row>
    <row r="189" spans="4:30" x14ac:dyDescent="0.35">
      <c r="D189" s="20">
        <v>185</v>
      </c>
      <c r="E189" s="21">
        <f t="shared" ca="1" si="52"/>
        <v>67572</v>
      </c>
      <c r="F189" s="44">
        <f t="shared" ca="1" si="42"/>
        <v>67936</v>
      </c>
      <c r="G189" s="22" t="s">
        <v>119</v>
      </c>
      <c r="H189" s="44">
        <f t="shared" ca="1" si="53"/>
        <v>67572</v>
      </c>
      <c r="I189" s="45">
        <f t="shared" ca="1" si="43"/>
        <v>0</v>
      </c>
      <c r="J189" s="45">
        <f t="shared" ca="1" si="44"/>
        <v>0</v>
      </c>
      <c r="K189" s="45">
        <f t="shared" ca="1" si="45"/>
        <v>0</v>
      </c>
      <c r="L189" s="45"/>
      <c r="M189" s="45">
        <f t="shared" ca="1" si="54"/>
        <v>0</v>
      </c>
      <c r="N189" s="257">
        <f t="shared" ca="1" si="46"/>
        <v>0</v>
      </c>
      <c r="O189" s="23"/>
      <c r="P189" s="255">
        <f t="shared" ca="1" si="47"/>
        <v>0</v>
      </c>
      <c r="Q189" s="163">
        <f t="shared" ca="1" si="48"/>
        <v>0</v>
      </c>
      <c r="R189" s="164">
        <f ca="1">NPV(Q188,K189:$K$244) + ($A$13+$A$14+$A$15)/POWER(1+Q188,$A$28-D189+1)</f>
        <v>0</v>
      </c>
      <c r="S189" s="164">
        <f ca="1">NPV(Q189,K189:$K$244) + ($A$13+$A$14+$A$15)/POWER(1+Q189,$A$28-D189+1)</f>
        <v>0</v>
      </c>
      <c r="T189" s="45">
        <f t="shared" ca="1" si="49"/>
        <v>0</v>
      </c>
      <c r="U189" s="45">
        <f t="shared" ca="1" si="55"/>
        <v>0</v>
      </c>
      <c r="V189" s="45">
        <f t="shared" ca="1" si="56"/>
        <v>0</v>
      </c>
      <c r="W189" s="45">
        <f t="shared" ca="1" si="50"/>
        <v>0</v>
      </c>
      <c r="X189" s="25">
        <f t="shared" ca="1" si="39"/>
        <v>0</v>
      </c>
      <c r="Z189" s="28">
        <f t="shared" ca="1" si="57"/>
        <v>0</v>
      </c>
      <c r="AA189" s="233"/>
      <c r="AB189" s="45">
        <f t="shared" ca="1" si="51"/>
        <v>0</v>
      </c>
      <c r="AC189" s="45">
        <f t="shared" ca="1" si="40"/>
        <v>0</v>
      </c>
      <c r="AD189" s="25">
        <f t="shared" ca="1" si="41"/>
        <v>0</v>
      </c>
    </row>
    <row r="190" spans="4:30" x14ac:dyDescent="0.35">
      <c r="D190" s="20">
        <v>186</v>
      </c>
      <c r="E190" s="21">
        <f t="shared" ca="1" si="52"/>
        <v>67937</v>
      </c>
      <c r="F190" s="44">
        <f t="shared" ca="1" si="42"/>
        <v>68301</v>
      </c>
      <c r="G190" s="22" t="s">
        <v>119</v>
      </c>
      <c r="H190" s="44">
        <f t="shared" ca="1" si="53"/>
        <v>67937</v>
      </c>
      <c r="I190" s="45">
        <f t="shared" ca="1" si="43"/>
        <v>0</v>
      </c>
      <c r="J190" s="45">
        <f t="shared" ca="1" si="44"/>
        <v>0</v>
      </c>
      <c r="K190" s="45">
        <f t="shared" ca="1" si="45"/>
        <v>0</v>
      </c>
      <c r="L190" s="45"/>
      <c r="M190" s="45">
        <f t="shared" ca="1" si="54"/>
        <v>0</v>
      </c>
      <c r="N190" s="257">
        <f t="shared" ca="1" si="46"/>
        <v>0</v>
      </c>
      <c r="O190" s="23"/>
      <c r="P190" s="255">
        <f t="shared" ca="1" si="47"/>
        <v>0</v>
      </c>
      <c r="Q190" s="163">
        <f t="shared" ca="1" si="48"/>
        <v>0</v>
      </c>
      <c r="R190" s="164">
        <f ca="1">NPV(Q189,K190:$K$244) + ($A$13+$A$14+$A$15)/POWER(1+Q189,$A$28-D190+1)</f>
        <v>0</v>
      </c>
      <c r="S190" s="164">
        <f ca="1">NPV(Q190,K190:$K$244) + ($A$13+$A$14+$A$15)/POWER(1+Q190,$A$28-D190+1)</f>
        <v>0</v>
      </c>
      <c r="T190" s="45">
        <f t="shared" ca="1" si="49"/>
        <v>0</v>
      </c>
      <c r="U190" s="45">
        <f t="shared" ca="1" si="55"/>
        <v>0</v>
      </c>
      <c r="V190" s="45">
        <f t="shared" ca="1" si="56"/>
        <v>0</v>
      </c>
      <c r="W190" s="45">
        <f t="shared" ca="1" si="50"/>
        <v>0</v>
      </c>
      <c r="X190" s="25">
        <f t="shared" ca="1" si="39"/>
        <v>0</v>
      </c>
      <c r="Z190" s="28">
        <f t="shared" ca="1" si="57"/>
        <v>0</v>
      </c>
      <c r="AA190" s="233"/>
      <c r="AB190" s="45">
        <f t="shared" ca="1" si="51"/>
        <v>0</v>
      </c>
      <c r="AC190" s="45">
        <f t="shared" ca="1" si="40"/>
        <v>0</v>
      </c>
      <c r="AD190" s="25">
        <f t="shared" ca="1" si="41"/>
        <v>0</v>
      </c>
    </row>
    <row r="191" spans="4:30" x14ac:dyDescent="0.35">
      <c r="D191" s="20">
        <v>187</v>
      </c>
      <c r="E191" s="21">
        <f t="shared" ca="1" si="52"/>
        <v>68302</v>
      </c>
      <c r="F191" s="44">
        <f t="shared" ca="1" si="42"/>
        <v>68666</v>
      </c>
      <c r="G191" s="22" t="s">
        <v>119</v>
      </c>
      <c r="H191" s="44">
        <f t="shared" ca="1" si="53"/>
        <v>68302</v>
      </c>
      <c r="I191" s="45">
        <f t="shared" ca="1" si="43"/>
        <v>0</v>
      </c>
      <c r="J191" s="45">
        <f t="shared" ca="1" si="44"/>
        <v>0</v>
      </c>
      <c r="K191" s="45">
        <f t="shared" ca="1" si="45"/>
        <v>0</v>
      </c>
      <c r="L191" s="45"/>
      <c r="M191" s="45">
        <f t="shared" ca="1" si="54"/>
        <v>0</v>
      </c>
      <c r="N191" s="257">
        <f t="shared" ca="1" si="46"/>
        <v>0</v>
      </c>
      <c r="O191" s="23"/>
      <c r="P191" s="255">
        <f t="shared" ca="1" si="47"/>
        <v>0</v>
      </c>
      <c r="Q191" s="163">
        <f t="shared" ca="1" si="48"/>
        <v>0</v>
      </c>
      <c r="R191" s="164">
        <f ca="1">NPV(Q190,K191:$K$244) + ($A$13+$A$14+$A$15)/POWER(1+Q190,$A$28-D191+1)</f>
        <v>0</v>
      </c>
      <c r="S191" s="164">
        <f ca="1">NPV(Q191,K191:$K$244) + ($A$13+$A$14+$A$15)/POWER(1+Q191,$A$28-D191+1)</f>
        <v>0</v>
      </c>
      <c r="T191" s="45">
        <f t="shared" ca="1" si="49"/>
        <v>0</v>
      </c>
      <c r="U191" s="45">
        <f t="shared" ca="1" si="55"/>
        <v>0</v>
      </c>
      <c r="V191" s="45">
        <f t="shared" ca="1" si="56"/>
        <v>0</v>
      </c>
      <c r="W191" s="45">
        <f t="shared" ca="1" si="50"/>
        <v>0</v>
      </c>
      <c r="X191" s="25">
        <f t="shared" ca="1" si="39"/>
        <v>0</v>
      </c>
      <c r="Z191" s="28">
        <f t="shared" ca="1" si="57"/>
        <v>0</v>
      </c>
      <c r="AA191" s="233"/>
      <c r="AB191" s="45">
        <f t="shared" ca="1" si="51"/>
        <v>0</v>
      </c>
      <c r="AC191" s="45">
        <f t="shared" ca="1" si="40"/>
        <v>0</v>
      </c>
      <c r="AD191" s="25">
        <f t="shared" ca="1" si="41"/>
        <v>0</v>
      </c>
    </row>
    <row r="192" spans="4:30" x14ac:dyDescent="0.35">
      <c r="D192" s="20">
        <v>188</v>
      </c>
      <c r="E192" s="21">
        <f t="shared" ca="1" si="52"/>
        <v>68667</v>
      </c>
      <c r="F192" s="44">
        <f t="shared" ca="1" si="42"/>
        <v>69032</v>
      </c>
      <c r="G192" s="22" t="s">
        <v>119</v>
      </c>
      <c r="H192" s="44">
        <f t="shared" ca="1" si="53"/>
        <v>68667</v>
      </c>
      <c r="I192" s="45">
        <f t="shared" ca="1" si="43"/>
        <v>0</v>
      </c>
      <c r="J192" s="45">
        <f t="shared" ca="1" si="44"/>
        <v>0</v>
      </c>
      <c r="K192" s="45">
        <f t="shared" ca="1" si="45"/>
        <v>0</v>
      </c>
      <c r="L192" s="45"/>
      <c r="M192" s="45">
        <f t="shared" ca="1" si="54"/>
        <v>0</v>
      </c>
      <c r="N192" s="257">
        <f t="shared" ca="1" si="46"/>
        <v>0</v>
      </c>
      <c r="O192" s="23"/>
      <c r="P192" s="255">
        <f t="shared" ca="1" si="47"/>
        <v>0</v>
      </c>
      <c r="Q192" s="163">
        <f t="shared" ca="1" si="48"/>
        <v>0</v>
      </c>
      <c r="R192" s="164">
        <f ca="1">NPV(Q191,K192:$K$244) + ($A$13+$A$14+$A$15)/POWER(1+Q191,$A$28-D192+1)</f>
        <v>0</v>
      </c>
      <c r="S192" s="164">
        <f ca="1">NPV(Q192,K192:$K$244) + ($A$13+$A$14+$A$15)/POWER(1+Q192,$A$28-D192+1)</f>
        <v>0</v>
      </c>
      <c r="T192" s="45">
        <f t="shared" ca="1" si="49"/>
        <v>0</v>
      </c>
      <c r="U192" s="45">
        <f t="shared" ca="1" si="55"/>
        <v>0</v>
      </c>
      <c r="V192" s="45">
        <f t="shared" ca="1" si="56"/>
        <v>0</v>
      </c>
      <c r="W192" s="45">
        <f t="shared" ca="1" si="50"/>
        <v>0</v>
      </c>
      <c r="X192" s="25">
        <f t="shared" ca="1" si="39"/>
        <v>0</v>
      </c>
      <c r="Z192" s="28">
        <f t="shared" ca="1" si="57"/>
        <v>0</v>
      </c>
      <c r="AA192" s="233"/>
      <c r="AB192" s="45">
        <f t="shared" ca="1" si="51"/>
        <v>0</v>
      </c>
      <c r="AC192" s="45">
        <f t="shared" ca="1" si="40"/>
        <v>0</v>
      </c>
      <c r="AD192" s="25">
        <f t="shared" ca="1" si="41"/>
        <v>0</v>
      </c>
    </row>
    <row r="193" spans="4:30" x14ac:dyDescent="0.35">
      <c r="D193" s="20">
        <v>189</v>
      </c>
      <c r="E193" s="21">
        <f t="shared" ca="1" si="52"/>
        <v>69033</v>
      </c>
      <c r="F193" s="44">
        <f t="shared" ca="1" si="42"/>
        <v>69397</v>
      </c>
      <c r="G193" s="22" t="s">
        <v>119</v>
      </c>
      <c r="H193" s="44">
        <f t="shared" ca="1" si="53"/>
        <v>69033</v>
      </c>
      <c r="I193" s="45">
        <f t="shared" ca="1" si="43"/>
        <v>0</v>
      </c>
      <c r="J193" s="45">
        <f t="shared" ca="1" si="44"/>
        <v>0</v>
      </c>
      <c r="K193" s="45">
        <f t="shared" ca="1" si="45"/>
        <v>0</v>
      </c>
      <c r="L193" s="45"/>
      <c r="M193" s="45">
        <f t="shared" ca="1" si="54"/>
        <v>0</v>
      </c>
      <c r="N193" s="257">
        <f t="shared" ca="1" si="46"/>
        <v>0</v>
      </c>
      <c r="O193" s="23"/>
      <c r="P193" s="255">
        <f t="shared" ca="1" si="47"/>
        <v>0</v>
      </c>
      <c r="Q193" s="163">
        <f t="shared" ca="1" si="48"/>
        <v>0</v>
      </c>
      <c r="R193" s="164">
        <f ca="1">NPV(Q192,K193:$K$244) + ($A$13+$A$14+$A$15)/POWER(1+Q192,$A$28-D193+1)</f>
        <v>0</v>
      </c>
      <c r="S193" s="164">
        <f ca="1">NPV(Q193,K193:$K$244) + ($A$13+$A$14+$A$15)/POWER(1+Q193,$A$28-D193+1)</f>
        <v>0</v>
      </c>
      <c r="T193" s="45">
        <f t="shared" ca="1" si="49"/>
        <v>0</v>
      </c>
      <c r="U193" s="45">
        <f t="shared" ca="1" si="55"/>
        <v>0</v>
      </c>
      <c r="V193" s="45">
        <f t="shared" ca="1" si="56"/>
        <v>0</v>
      </c>
      <c r="W193" s="45">
        <f t="shared" ca="1" si="50"/>
        <v>0</v>
      </c>
      <c r="X193" s="25">
        <f t="shared" ca="1" si="39"/>
        <v>0</v>
      </c>
      <c r="Z193" s="28">
        <f t="shared" ca="1" si="57"/>
        <v>0</v>
      </c>
      <c r="AA193" s="233"/>
      <c r="AB193" s="45">
        <f t="shared" ca="1" si="51"/>
        <v>0</v>
      </c>
      <c r="AC193" s="45">
        <f t="shared" ca="1" si="40"/>
        <v>0</v>
      </c>
      <c r="AD193" s="25">
        <f t="shared" ca="1" si="41"/>
        <v>0</v>
      </c>
    </row>
    <row r="194" spans="4:30" x14ac:dyDescent="0.35">
      <c r="D194" s="20">
        <v>190</v>
      </c>
      <c r="E194" s="21">
        <f t="shared" ca="1" si="52"/>
        <v>69398</v>
      </c>
      <c r="F194" s="44">
        <f t="shared" ca="1" si="42"/>
        <v>69762</v>
      </c>
      <c r="G194" s="22" t="s">
        <v>119</v>
      </c>
      <c r="H194" s="44">
        <f t="shared" ca="1" si="53"/>
        <v>69398</v>
      </c>
      <c r="I194" s="45">
        <f t="shared" ca="1" si="43"/>
        <v>0</v>
      </c>
      <c r="J194" s="45">
        <f t="shared" ca="1" si="44"/>
        <v>0</v>
      </c>
      <c r="K194" s="45">
        <f t="shared" ca="1" si="45"/>
        <v>0</v>
      </c>
      <c r="L194" s="45"/>
      <c r="M194" s="45">
        <f t="shared" ca="1" si="54"/>
        <v>0</v>
      </c>
      <c r="N194" s="257">
        <f t="shared" ca="1" si="46"/>
        <v>0</v>
      </c>
      <c r="O194" s="23"/>
      <c r="P194" s="255">
        <f t="shared" ca="1" si="47"/>
        <v>0</v>
      </c>
      <c r="Q194" s="163">
        <f t="shared" ca="1" si="48"/>
        <v>0</v>
      </c>
      <c r="R194" s="164">
        <f ca="1">NPV(Q193,K194:$K$244) + ($A$13+$A$14+$A$15)/POWER(1+Q193,$A$28-D194+1)</f>
        <v>0</v>
      </c>
      <c r="S194" s="164">
        <f ca="1">NPV(Q194,K194:$K$244) + ($A$13+$A$14+$A$15)/POWER(1+Q194,$A$28-D194+1)</f>
        <v>0</v>
      </c>
      <c r="T194" s="45">
        <f t="shared" ca="1" si="49"/>
        <v>0</v>
      </c>
      <c r="U194" s="45">
        <f t="shared" ca="1" si="55"/>
        <v>0</v>
      </c>
      <c r="V194" s="45">
        <f t="shared" ca="1" si="56"/>
        <v>0</v>
      </c>
      <c r="W194" s="45">
        <f t="shared" ca="1" si="50"/>
        <v>0</v>
      </c>
      <c r="X194" s="25">
        <f t="shared" ca="1" si="39"/>
        <v>0</v>
      </c>
      <c r="Z194" s="28">
        <f t="shared" ca="1" si="57"/>
        <v>0</v>
      </c>
      <c r="AA194" s="233"/>
      <c r="AB194" s="45">
        <f t="shared" ca="1" si="51"/>
        <v>0</v>
      </c>
      <c r="AC194" s="45">
        <f t="shared" ca="1" si="40"/>
        <v>0</v>
      </c>
      <c r="AD194" s="25">
        <f t="shared" ca="1" si="41"/>
        <v>0</v>
      </c>
    </row>
    <row r="195" spans="4:30" x14ac:dyDescent="0.35">
      <c r="D195" s="20">
        <v>191</v>
      </c>
      <c r="E195" s="21">
        <f t="shared" ca="1" si="52"/>
        <v>69763</v>
      </c>
      <c r="F195" s="44">
        <f t="shared" ca="1" si="42"/>
        <v>70127</v>
      </c>
      <c r="G195" s="22" t="s">
        <v>119</v>
      </c>
      <c r="H195" s="44">
        <f t="shared" ca="1" si="53"/>
        <v>69763</v>
      </c>
      <c r="I195" s="45">
        <f t="shared" ca="1" si="43"/>
        <v>0</v>
      </c>
      <c r="J195" s="45">
        <f t="shared" ca="1" si="44"/>
        <v>0</v>
      </c>
      <c r="K195" s="45">
        <f t="shared" ca="1" si="45"/>
        <v>0</v>
      </c>
      <c r="L195" s="45"/>
      <c r="M195" s="45">
        <f t="shared" ca="1" si="54"/>
        <v>0</v>
      </c>
      <c r="N195" s="257">
        <f t="shared" ca="1" si="46"/>
        <v>0</v>
      </c>
      <c r="O195" s="23"/>
      <c r="P195" s="255">
        <f t="shared" ca="1" si="47"/>
        <v>0</v>
      </c>
      <c r="Q195" s="163">
        <f t="shared" ca="1" si="48"/>
        <v>0</v>
      </c>
      <c r="R195" s="164">
        <f ca="1">NPV(Q194,K195:$K$244) + ($A$13+$A$14+$A$15)/POWER(1+Q194,$A$28-D195+1)</f>
        <v>0</v>
      </c>
      <c r="S195" s="164">
        <f ca="1">NPV(Q195,K195:$K$244) + ($A$13+$A$14+$A$15)/POWER(1+Q195,$A$28-D195+1)</f>
        <v>0</v>
      </c>
      <c r="T195" s="45">
        <f t="shared" ca="1" si="49"/>
        <v>0</v>
      </c>
      <c r="U195" s="45">
        <f t="shared" ca="1" si="55"/>
        <v>0</v>
      </c>
      <c r="V195" s="45">
        <f t="shared" ca="1" si="56"/>
        <v>0</v>
      </c>
      <c r="W195" s="45">
        <f t="shared" ca="1" si="50"/>
        <v>0</v>
      </c>
      <c r="X195" s="25">
        <f t="shared" ca="1" si="39"/>
        <v>0</v>
      </c>
      <c r="Z195" s="28">
        <f t="shared" ca="1" si="57"/>
        <v>0</v>
      </c>
      <c r="AA195" s="233"/>
      <c r="AB195" s="45">
        <f t="shared" ca="1" si="51"/>
        <v>0</v>
      </c>
      <c r="AC195" s="45">
        <f t="shared" ca="1" si="40"/>
        <v>0</v>
      </c>
      <c r="AD195" s="25">
        <f t="shared" ca="1" si="41"/>
        <v>0</v>
      </c>
    </row>
    <row r="196" spans="4:30" x14ac:dyDescent="0.35">
      <c r="D196" s="20">
        <v>192</v>
      </c>
      <c r="E196" s="21">
        <f t="shared" ca="1" si="52"/>
        <v>70128</v>
      </c>
      <c r="F196" s="44">
        <f t="shared" ca="1" si="42"/>
        <v>70493</v>
      </c>
      <c r="G196" s="22" t="s">
        <v>119</v>
      </c>
      <c r="H196" s="44">
        <f t="shared" ca="1" si="53"/>
        <v>70128</v>
      </c>
      <c r="I196" s="45">
        <f t="shared" ca="1" si="43"/>
        <v>0</v>
      </c>
      <c r="J196" s="45">
        <f t="shared" ca="1" si="44"/>
        <v>0</v>
      </c>
      <c r="K196" s="45">
        <f t="shared" ca="1" si="45"/>
        <v>0</v>
      </c>
      <c r="L196" s="45"/>
      <c r="M196" s="45">
        <f t="shared" ca="1" si="54"/>
        <v>0</v>
      </c>
      <c r="N196" s="257">
        <f t="shared" ca="1" si="46"/>
        <v>0</v>
      </c>
      <c r="O196" s="23"/>
      <c r="P196" s="255">
        <f t="shared" ca="1" si="47"/>
        <v>0</v>
      </c>
      <c r="Q196" s="163">
        <f t="shared" ca="1" si="48"/>
        <v>0</v>
      </c>
      <c r="R196" s="164">
        <f ca="1">NPV(Q195,K196:$K$244) + ($A$13+$A$14+$A$15)/POWER(1+Q195,$A$28-D196+1)</f>
        <v>0</v>
      </c>
      <c r="S196" s="164">
        <f ca="1">NPV(Q196,K196:$K$244) + ($A$13+$A$14+$A$15)/POWER(1+Q196,$A$28-D196+1)</f>
        <v>0</v>
      </c>
      <c r="T196" s="45">
        <f t="shared" ca="1" si="49"/>
        <v>0</v>
      </c>
      <c r="U196" s="45">
        <f t="shared" ca="1" si="55"/>
        <v>0</v>
      </c>
      <c r="V196" s="45">
        <f t="shared" ca="1" si="56"/>
        <v>0</v>
      </c>
      <c r="W196" s="45">
        <f t="shared" ca="1" si="50"/>
        <v>0</v>
      </c>
      <c r="X196" s="25">
        <f t="shared" ref="X196:X244" ca="1" si="58">T196+W196+U196+V196</f>
        <v>0</v>
      </c>
      <c r="Z196" s="28">
        <f t="shared" ca="1" si="57"/>
        <v>0</v>
      </c>
      <c r="AA196" s="233"/>
      <c r="AB196" s="45">
        <f t="shared" ca="1" si="51"/>
        <v>0</v>
      </c>
      <c r="AC196" s="45">
        <f t="shared" ref="AC196:AC244" ca="1" si="59">W196</f>
        <v>0</v>
      </c>
      <c r="AD196" s="25">
        <f t="shared" ref="AD196:AD244" ca="1" si="60">Z196-AA196-AB196+AC196</f>
        <v>0</v>
      </c>
    </row>
    <row r="197" spans="4:30" x14ac:dyDescent="0.35">
      <c r="D197" s="20">
        <v>193</v>
      </c>
      <c r="E197" s="21">
        <f t="shared" ca="1" si="52"/>
        <v>70494</v>
      </c>
      <c r="F197" s="44">
        <f t="shared" ref="F197:F244" ca="1" si="61">E198-1</f>
        <v>70858</v>
      </c>
      <c r="G197" s="22" t="s">
        <v>119</v>
      </c>
      <c r="H197" s="44">
        <f t="shared" ca="1" si="53"/>
        <v>70494</v>
      </c>
      <c r="I197" s="45">
        <f t="shared" ref="I197:I244" ca="1" si="62">IF(D197&gt;$A$28,0,$A$9)</f>
        <v>0</v>
      </c>
      <c r="J197" s="45">
        <f t="shared" ref="J197:J244" ca="1" si="63">IF(D197&gt;$A$28,0,$A$10)</f>
        <v>0</v>
      </c>
      <c r="K197" s="45">
        <f t="shared" ref="K197:K244" ca="1" si="64">IF(D197&gt;$A$28,0,$A$11)</f>
        <v>0</v>
      </c>
      <c r="L197" s="45"/>
      <c r="M197" s="45">
        <f t="shared" ca="1" si="54"/>
        <v>0</v>
      </c>
      <c r="N197" s="257">
        <f t="shared" ref="N197:N244" ca="1" si="65">$A$6</f>
        <v>0</v>
      </c>
      <c r="O197" s="23"/>
      <c r="P197" s="255">
        <f t="shared" ref="P197:P244" ca="1" si="66">$A$7</f>
        <v>0</v>
      </c>
      <c r="Q197" s="163">
        <f t="shared" ref="Q197:Q244" ca="1" si="67">$A$8</f>
        <v>0</v>
      </c>
      <c r="R197" s="164">
        <f ca="1">NPV(Q196,K197:$K$244) + ($A$13+$A$14+$A$15)/POWER(1+Q196,$A$28-D197+1)</f>
        <v>0</v>
      </c>
      <c r="S197" s="164">
        <f ca="1">NPV(Q197,K197:$K$244) + ($A$13+$A$14+$A$15)/POWER(1+Q197,$A$28-D197+1)</f>
        <v>0</v>
      </c>
      <c r="T197" s="45">
        <f t="shared" ref="T197:T244" ca="1" si="68">IF(ISBLANK(G197),0,X196)</f>
        <v>0</v>
      </c>
      <c r="U197" s="45">
        <f t="shared" ca="1" si="55"/>
        <v>0</v>
      </c>
      <c r="V197" s="45">
        <f t="shared" ca="1" si="56"/>
        <v>0</v>
      </c>
      <c r="W197" s="45">
        <f t="shared" ref="W197:W244" ca="1" si="69">S197-R197</f>
        <v>0</v>
      </c>
      <c r="X197" s="25">
        <f t="shared" ca="1" si="58"/>
        <v>0</v>
      </c>
      <c r="Z197" s="28">
        <f t="shared" ca="1" si="57"/>
        <v>0</v>
      </c>
      <c r="AA197" s="233"/>
      <c r="AB197" s="45">
        <f t="shared" ref="AB197:AB244" ca="1" si="70">IFERROR(Z197/($A$42-D197+1),0)</f>
        <v>0</v>
      </c>
      <c r="AC197" s="45">
        <f t="shared" ca="1" si="59"/>
        <v>0</v>
      </c>
      <c r="AD197" s="25">
        <f t="shared" ca="1" si="60"/>
        <v>0</v>
      </c>
    </row>
    <row r="198" spans="4:30" x14ac:dyDescent="0.35">
      <c r="D198" s="20">
        <v>194</v>
      </c>
      <c r="E198" s="21">
        <f t="shared" ref="E198:E244" ca="1" si="71">EOMONTH(H198,0)</f>
        <v>70859</v>
      </c>
      <c r="F198" s="44">
        <f t="shared" ca="1" si="61"/>
        <v>71223</v>
      </c>
      <c r="G198" s="22" t="s">
        <v>119</v>
      </c>
      <c r="H198" s="44">
        <f t="shared" ref="H198:H244" ca="1" si="72">EDATE(H197,12)</f>
        <v>70859</v>
      </c>
      <c r="I198" s="45">
        <f t="shared" ca="1" si="62"/>
        <v>0</v>
      </c>
      <c r="J198" s="45">
        <f t="shared" ca="1" si="63"/>
        <v>0</v>
      </c>
      <c r="K198" s="45">
        <f t="shared" ca="1" si="64"/>
        <v>0</v>
      </c>
      <c r="L198" s="45"/>
      <c r="M198" s="45">
        <f t="shared" ref="M198:M244" ca="1" si="73">K198+L198</f>
        <v>0</v>
      </c>
      <c r="N198" s="257">
        <f t="shared" ca="1" si="65"/>
        <v>0</v>
      </c>
      <c r="O198" s="23"/>
      <c r="P198" s="255">
        <f t="shared" ca="1" si="66"/>
        <v>0</v>
      </c>
      <c r="Q198" s="163">
        <f t="shared" ca="1" si="67"/>
        <v>0</v>
      </c>
      <c r="R198" s="164">
        <f ca="1">NPV(Q197,K198:$K$244) + ($A$13+$A$14+$A$15)/POWER(1+Q197,$A$28-D198+1)</f>
        <v>0</v>
      </c>
      <c r="S198" s="164">
        <f ca="1">NPV(Q198,K198:$K$244) + ($A$13+$A$14+$A$15)/POWER(1+Q198,$A$28-D198+1)</f>
        <v>0</v>
      </c>
      <c r="T198" s="45">
        <f t="shared" ca="1" si="68"/>
        <v>0</v>
      </c>
      <c r="U198" s="45">
        <f t="shared" ref="U198:U244" ca="1" si="74">S198*Q198</f>
        <v>0</v>
      </c>
      <c r="V198" s="45">
        <f t="shared" ref="V198:V244" ca="1" si="75">-(K198+L198)</f>
        <v>0</v>
      </c>
      <c r="W198" s="45">
        <f t="shared" ca="1" si="69"/>
        <v>0</v>
      </c>
      <c r="X198" s="25">
        <f t="shared" ca="1" si="58"/>
        <v>0</v>
      </c>
      <c r="Z198" s="28">
        <f t="shared" ref="Z198:Z244" ca="1" si="76">AD197</f>
        <v>0</v>
      </c>
      <c r="AA198" s="233"/>
      <c r="AB198" s="45">
        <f t="shared" ca="1" si="70"/>
        <v>0</v>
      </c>
      <c r="AC198" s="45">
        <f t="shared" ca="1" si="59"/>
        <v>0</v>
      </c>
      <c r="AD198" s="25">
        <f t="shared" ca="1" si="60"/>
        <v>0</v>
      </c>
    </row>
    <row r="199" spans="4:30" x14ac:dyDescent="0.35">
      <c r="D199" s="20">
        <v>195</v>
      </c>
      <c r="E199" s="21">
        <f t="shared" ca="1" si="71"/>
        <v>71224</v>
      </c>
      <c r="F199" s="44">
        <f t="shared" ca="1" si="61"/>
        <v>71588</v>
      </c>
      <c r="G199" s="22" t="s">
        <v>119</v>
      </c>
      <c r="H199" s="44">
        <f t="shared" ca="1" si="72"/>
        <v>71224</v>
      </c>
      <c r="I199" s="45">
        <f t="shared" ca="1" si="62"/>
        <v>0</v>
      </c>
      <c r="J199" s="45">
        <f t="shared" ca="1" si="63"/>
        <v>0</v>
      </c>
      <c r="K199" s="45">
        <f t="shared" ca="1" si="64"/>
        <v>0</v>
      </c>
      <c r="L199" s="45"/>
      <c r="M199" s="45">
        <f t="shared" ca="1" si="73"/>
        <v>0</v>
      </c>
      <c r="N199" s="257">
        <f t="shared" ca="1" si="65"/>
        <v>0</v>
      </c>
      <c r="O199" s="23"/>
      <c r="P199" s="255">
        <f t="shared" ca="1" si="66"/>
        <v>0</v>
      </c>
      <c r="Q199" s="163">
        <f t="shared" ca="1" si="67"/>
        <v>0</v>
      </c>
      <c r="R199" s="164">
        <f ca="1">NPV(Q198,K199:$K$244) + ($A$13+$A$14+$A$15)/POWER(1+Q198,$A$28-D199+1)</f>
        <v>0</v>
      </c>
      <c r="S199" s="164">
        <f ca="1">NPV(Q199,K199:$K$244) + ($A$13+$A$14+$A$15)/POWER(1+Q199,$A$28-D199+1)</f>
        <v>0</v>
      </c>
      <c r="T199" s="45">
        <f t="shared" ca="1" si="68"/>
        <v>0</v>
      </c>
      <c r="U199" s="45">
        <f t="shared" ca="1" si="74"/>
        <v>0</v>
      </c>
      <c r="V199" s="45">
        <f t="shared" ca="1" si="75"/>
        <v>0</v>
      </c>
      <c r="W199" s="45">
        <f t="shared" ca="1" si="69"/>
        <v>0</v>
      </c>
      <c r="X199" s="25">
        <f t="shared" ca="1" si="58"/>
        <v>0</v>
      </c>
      <c r="Z199" s="28">
        <f t="shared" ca="1" si="76"/>
        <v>0</v>
      </c>
      <c r="AA199" s="233"/>
      <c r="AB199" s="45">
        <f t="shared" ca="1" si="70"/>
        <v>0</v>
      </c>
      <c r="AC199" s="45">
        <f t="shared" ca="1" si="59"/>
        <v>0</v>
      </c>
      <c r="AD199" s="25">
        <f t="shared" ca="1" si="60"/>
        <v>0</v>
      </c>
    </row>
    <row r="200" spans="4:30" x14ac:dyDescent="0.35">
      <c r="D200" s="20">
        <v>196</v>
      </c>
      <c r="E200" s="21">
        <f t="shared" ca="1" si="71"/>
        <v>71589</v>
      </c>
      <c r="F200" s="44">
        <f t="shared" ca="1" si="61"/>
        <v>71954</v>
      </c>
      <c r="G200" s="22" t="s">
        <v>119</v>
      </c>
      <c r="H200" s="44">
        <f t="shared" ca="1" si="72"/>
        <v>71589</v>
      </c>
      <c r="I200" s="45">
        <f t="shared" ca="1" si="62"/>
        <v>0</v>
      </c>
      <c r="J200" s="45">
        <f t="shared" ca="1" si="63"/>
        <v>0</v>
      </c>
      <c r="K200" s="45">
        <f t="shared" ca="1" si="64"/>
        <v>0</v>
      </c>
      <c r="L200" s="45"/>
      <c r="M200" s="45">
        <f t="shared" ca="1" si="73"/>
        <v>0</v>
      </c>
      <c r="N200" s="257">
        <f t="shared" ca="1" si="65"/>
        <v>0</v>
      </c>
      <c r="O200" s="23"/>
      <c r="P200" s="255">
        <f t="shared" ca="1" si="66"/>
        <v>0</v>
      </c>
      <c r="Q200" s="163">
        <f t="shared" ca="1" si="67"/>
        <v>0</v>
      </c>
      <c r="R200" s="164">
        <f ca="1">NPV(Q199,K200:$K$244) + ($A$13+$A$14+$A$15)/POWER(1+Q199,$A$28-D200+1)</f>
        <v>0</v>
      </c>
      <c r="S200" s="164">
        <f ca="1">NPV(Q200,K200:$K$244) + ($A$13+$A$14+$A$15)/POWER(1+Q200,$A$28-D200+1)</f>
        <v>0</v>
      </c>
      <c r="T200" s="45">
        <f t="shared" ca="1" si="68"/>
        <v>0</v>
      </c>
      <c r="U200" s="45">
        <f t="shared" ca="1" si="74"/>
        <v>0</v>
      </c>
      <c r="V200" s="45">
        <f t="shared" ca="1" si="75"/>
        <v>0</v>
      </c>
      <c r="W200" s="45">
        <f t="shared" ca="1" si="69"/>
        <v>0</v>
      </c>
      <c r="X200" s="25">
        <f t="shared" ca="1" si="58"/>
        <v>0</v>
      </c>
      <c r="Z200" s="28">
        <f t="shared" ca="1" si="76"/>
        <v>0</v>
      </c>
      <c r="AA200" s="233"/>
      <c r="AB200" s="45">
        <f t="shared" ca="1" si="70"/>
        <v>0</v>
      </c>
      <c r="AC200" s="45">
        <f t="shared" ca="1" si="59"/>
        <v>0</v>
      </c>
      <c r="AD200" s="25">
        <f t="shared" ca="1" si="60"/>
        <v>0</v>
      </c>
    </row>
    <row r="201" spans="4:30" x14ac:dyDescent="0.35">
      <c r="D201" s="20">
        <v>197</v>
      </c>
      <c r="E201" s="21">
        <f t="shared" ca="1" si="71"/>
        <v>71955</v>
      </c>
      <c r="F201" s="44">
        <f t="shared" ca="1" si="61"/>
        <v>72319</v>
      </c>
      <c r="G201" s="22" t="s">
        <v>119</v>
      </c>
      <c r="H201" s="44">
        <f t="shared" ca="1" si="72"/>
        <v>71955</v>
      </c>
      <c r="I201" s="45">
        <f t="shared" ca="1" si="62"/>
        <v>0</v>
      </c>
      <c r="J201" s="45">
        <f t="shared" ca="1" si="63"/>
        <v>0</v>
      </c>
      <c r="K201" s="45">
        <f t="shared" ca="1" si="64"/>
        <v>0</v>
      </c>
      <c r="L201" s="45"/>
      <c r="M201" s="45">
        <f t="shared" ca="1" si="73"/>
        <v>0</v>
      </c>
      <c r="N201" s="257">
        <f t="shared" ca="1" si="65"/>
        <v>0</v>
      </c>
      <c r="O201" s="23"/>
      <c r="P201" s="255">
        <f t="shared" ca="1" si="66"/>
        <v>0</v>
      </c>
      <c r="Q201" s="163">
        <f t="shared" ca="1" si="67"/>
        <v>0</v>
      </c>
      <c r="R201" s="164">
        <f ca="1">NPV(Q200,K201:$K$244) + ($A$13+$A$14+$A$15)/POWER(1+Q200,$A$28-D201+1)</f>
        <v>0</v>
      </c>
      <c r="S201" s="164">
        <f ca="1">NPV(Q201,K201:$K$244) + ($A$13+$A$14+$A$15)/POWER(1+Q201,$A$28-D201+1)</f>
        <v>0</v>
      </c>
      <c r="T201" s="45">
        <f t="shared" ca="1" si="68"/>
        <v>0</v>
      </c>
      <c r="U201" s="45">
        <f t="shared" ca="1" si="74"/>
        <v>0</v>
      </c>
      <c r="V201" s="45">
        <f t="shared" ca="1" si="75"/>
        <v>0</v>
      </c>
      <c r="W201" s="45">
        <f t="shared" ca="1" si="69"/>
        <v>0</v>
      </c>
      <c r="X201" s="25">
        <f t="shared" ca="1" si="58"/>
        <v>0</v>
      </c>
      <c r="Z201" s="28">
        <f t="shared" ca="1" si="76"/>
        <v>0</v>
      </c>
      <c r="AA201" s="233"/>
      <c r="AB201" s="45">
        <f t="shared" ca="1" si="70"/>
        <v>0</v>
      </c>
      <c r="AC201" s="45">
        <f t="shared" ca="1" si="59"/>
        <v>0</v>
      </c>
      <c r="AD201" s="25">
        <f t="shared" ca="1" si="60"/>
        <v>0</v>
      </c>
    </row>
    <row r="202" spans="4:30" x14ac:dyDescent="0.35">
      <c r="D202" s="20">
        <v>198</v>
      </c>
      <c r="E202" s="21">
        <f t="shared" ca="1" si="71"/>
        <v>72320</v>
      </c>
      <c r="F202" s="44">
        <f t="shared" ca="1" si="61"/>
        <v>72684</v>
      </c>
      <c r="G202" s="22" t="s">
        <v>119</v>
      </c>
      <c r="H202" s="44">
        <f t="shared" ca="1" si="72"/>
        <v>72320</v>
      </c>
      <c r="I202" s="45">
        <f t="shared" ca="1" si="62"/>
        <v>0</v>
      </c>
      <c r="J202" s="45">
        <f t="shared" ca="1" si="63"/>
        <v>0</v>
      </c>
      <c r="K202" s="45">
        <f t="shared" ca="1" si="64"/>
        <v>0</v>
      </c>
      <c r="L202" s="45"/>
      <c r="M202" s="45">
        <f t="shared" ca="1" si="73"/>
        <v>0</v>
      </c>
      <c r="N202" s="257">
        <f t="shared" ca="1" si="65"/>
        <v>0</v>
      </c>
      <c r="O202" s="23"/>
      <c r="P202" s="255">
        <f t="shared" ca="1" si="66"/>
        <v>0</v>
      </c>
      <c r="Q202" s="163">
        <f t="shared" ca="1" si="67"/>
        <v>0</v>
      </c>
      <c r="R202" s="164">
        <f ca="1">NPV(Q201,K202:$K$244) + ($A$13+$A$14+$A$15)/POWER(1+Q201,$A$28-D202+1)</f>
        <v>0</v>
      </c>
      <c r="S202" s="164">
        <f ca="1">NPV(Q202,K202:$K$244) + ($A$13+$A$14+$A$15)/POWER(1+Q202,$A$28-D202+1)</f>
        <v>0</v>
      </c>
      <c r="T202" s="45">
        <f t="shared" ca="1" si="68"/>
        <v>0</v>
      </c>
      <c r="U202" s="45">
        <f t="shared" ca="1" si="74"/>
        <v>0</v>
      </c>
      <c r="V202" s="45">
        <f t="shared" ca="1" si="75"/>
        <v>0</v>
      </c>
      <c r="W202" s="45">
        <f t="shared" ca="1" si="69"/>
        <v>0</v>
      </c>
      <c r="X202" s="25">
        <f t="shared" ca="1" si="58"/>
        <v>0</v>
      </c>
      <c r="Z202" s="28">
        <f t="shared" ca="1" si="76"/>
        <v>0</v>
      </c>
      <c r="AA202" s="233"/>
      <c r="AB202" s="45">
        <f t="shared" ca="1" si="70"/>
        <v>0</v>
      </c>
      <c r="AC202" s="45">
        <f t="shared" ca="1" si="59"/>
        <v>0</v>
      </c>
      <c r="AD202" s="25">
        <f t="shared" ca="1" si="60"/>
        <v>0</v>
      </c>
    </row>
    <row r="203" spans="4:30" x14ac:dyDescent="0.35">
      <c r="D203" s="20">
        <v>199</v>
      </c>
      <c r="E203" s="21">
        <f t="shared" ca="1" si="71"/>
        <v>72685</v>
      </c>
      <c r="F203" s="44">
        <f t="shared" ca="1" si="61"/>
        <v>73049</v>
      </c>
      <c r="G203" s="22" t="s">
        <v>119</v>
      </c>
      <c r="H203" s="44">
        <f t="shared" ca="1" si="72"/>
        <v>72685</v>
      </c>
      <c r="I203" s="45">
        <f t="shared" ca="1" si="62"/>
        <v>0</v>
      </c>
      <c r="J203" s="45">
        <f t="shared" ca="1" si="63"/>
        <v>0</v>
      </c>
      <c r="K203" s="45">
        <f t="shared" ca="1" si="64"/>
        <v>0</v>
      </c>
      <c r="L203" s="45"/>
      <c r="M203" s="45">
        <f t="shared" ca="1" si="73"/>
        <v>0</v>
      </c>
      <c r="N203" s="257">
        <f t="shared" ca="1" si="65"/>
        <v>0</v>
      </c>
      <c r="O203" s="23"/>
      <c r="P203" s="255">
        <f t="shared" ca="1" si="66"/>
        <v>0</v>
      </c>
      <c r="Q203" s="163">
        <f t="shared" ca="1" si="67"/>
        <v>0</v>
      </c>
      <c r="R203" s="164">
        <f ca="1">NPV(Q202,K203:$K$244) + ($A$13+$A$14+$A$15)/POWER(1+Q202,$A$28-D203+1)</f>
        <v>0</v>
      </c>
      <c r="S203" s="164">
        <f ca="1">NPV(Q203,K203:$K$244) + ($A$13+$A$14+$A$15)/POWER(1+Q203,$A$28-D203+1)</f>
        <v>0</v>
      </c>
      <c r="T203" s="45">
        <f t="shared" ca="1" si="68"/>
        <v>0</v>
      </c>
      <c r="U203" s="45">
        <f t="shared" ca="1" si="74"/>
        <v>0</v>
      </c>
      <c r="V203" s="45">
        <f t="shared" ca="1" si="75"/>
        <v>0</v>
      </c>
      <c r="W203" s="45">
        <f t="shared" ca="1" si="69"/>
        <v>0</v>
      </c>
      <c r="X203" s="25">
        <f t="shared" ca="1" si="58"/>
        <v>0</v>
      </c>
      <c r="Z203" s="28">
        <f t="shared" ca="1" si="76"/>
        <v>0</v>
      </c>
      <c r="AA203" s="233"/>
      <c r="AB203" s="45">
        <f t="shared" ca="1" si="70"/>
        <v>0</v>
      </c>
      <c r="AC203" s="45">
        <f t="shared" ca="1" si="59"/>
        <v>0</v>
      </c>
      <c r="AD203" s="25">
        <f t="shared" ca="1" si="60"/>
        <v>0</v>
      </c>
    </row>
    <row r="204" spans="4:30" x14ac:dyDescent="0.35">
      <c r="D204" s="20">
        <v>200</v>
      </c>
      <c r="E204" s="21">
        <f t="shared" ca="1" si="71"/>
        <v>73050</v>
      </c>
      <c r="F204" s="44">
        <f t="shared" ca="1" si="61"/>
        <v>73414</v>
      </c>
      <c r="G204" s="22" t="s">
        <v>119</v>
      </c>
      <c r="H204" s="44">
        <f t="shared" ca="1" si="72"/>
        <v>73050</v>
      </c>
      <c r="I204" s="45">
        <f t="shared" ca="1" si="62"/>
        <v>0</v>
      </c>
      <c r="J204" s="45">
        <f t="shared" ca="1" si="63"/>
        <v>0</v>
      </c>
      <c r="K204" s="45">
        <f t="shared" ca="1" si="64"/>
        <v>0</v>
      </c>
      <c r="L204" s="45"/>
      <c r="M204" s="45">
        <f t="shared" ca="1" si="73"/>
        <v>0</v>
      </c>
      <c r="N204" s="257">
        <f t="shared" ca="1" si="65"/>
        <v>0</v>
      </c>
      <c r="O204" s="23"/>
      <c r="P204" s="255">
        <f t="shared" ca="1" si="66"/>
        <v>0</v>
      </c>
      <c r="Q204" s="163">
        <f t="shared" ca="1" si="67"/>
        <v>0</v>
      </c>
      <c r="R204" s="164">
        <f ca="1">NPV(Q203,K204:$K$244) + ($A$13+$A$14+$A$15)/POWER(1+Q203,$A$28-D204+1)</f>
        <v>0</v>
      </c>
      <c r="S204" s="164">
        <f ca="1">NPV(Q204,K204:$K$244) + ($A$13+$A$14+$A$15)/POWER(1+Q204,$A$28-D204+1)</f>
        <v>0</v>
      </c>
      <c r="T204" s="45">
        <f t="shared" ca="1" si="68"/>
        <v>0</v>
      </c>
      <c r="U204" s="45">
        <f t="shared" ca="1" si="74"/>
        <v>0</v>
      </c>
      <c r="V204" s="45">
        <f t="shared" ca="1" si="75"/>
        <v>0</v>
      </c>
      <c r="W204" s="45">
        <f t="shared" ca="1" si="69"/>
        <v>0</v>
      </c>
      <c r="X204" s="25">
        <f t="shared" ca="1" si="58"/>
        <v>0</v>
      </c>
      <c r="Z204" s="28">
        <f t="shared" ca="1" si="76"/>
        <v>0</v>
      </c>
      <c r="AA204" s="233"/>
      <c r="AB204" s="45">
        <f t="shared" ca="1" si="70"/>
        <v>0</v>
      </c>
      <c r="AC204" s="45">
        <f t="shared" ca="1" si="59"/>
        <v>0</v>
      </c>
      <c r="AD204" s="25">
        <f t="shared" ca="1" si="60"/>
        <v>0</v>
      </c>
    </row>
    <row r="205" spans="4:30" x14ac:dyDescent="0.35">
      <c r="D205" s="20">
        <v>201</v>
      </c>
      <c r="E205" s="21">
        <f t="shared" ca="1" si="71"/>
        <v>73415</v>
      </c>
      <c r="F205" s="44">
        <f t="shared" ca="1" si="61"/>
        <v>73779</v>
      </c>
      <c r="G205" s="22" t="s">
        <v>119</v>
      </c>
      <c r="H205" s="44">
        <f t="shared" ca="1" si="72"/>
        <v>73415</v>
      </c>
      <c r="I205" s="45">
        <f t="shared" ca="1" si="62"/>
        <v>0</v>
      </c>
      <c r="J205" s="45">
        <f t="shared" ca="1" si="63"/>
        <v>0</v>
      </c>
      <c r="K205" s="45">
        <f t="shared" ca="1" si="64"/>
        <v>0</v>
      </c>
      <c r="L205" s="45"/>
      <c r="M205" s="45">
        <f t="shared" ca="1" si="73"/>
        <v>0</v>
      </c>
      <c r="N205" s="257">
        <f t="shared" ca="1" si="65"/>
        <v>0</v>
      </c>
      <c r="O205" s="23"/>
      <c r="P205" s="255">
        <f t="shared" ca="1" si="66"/>
        <v>0</v>
      </c>
      <c r="Q205" s="163">
        <f t="shared" ca="1" si="67"/>
        <v>0</v>
      </c>
      <c r="R205" s="164">
        <f ca="1">NPV(Q204,K205:$K$244) + ($A$13+$A$14+$A$15)/POWER(1+Q204,$A$28-D205+1)</f>
        <v>0</v>
      </c>
      <c r="S205" s="164">
        <f ca="1">NPV(Q205,K205:$K$244) + ($A$13+$A$14+$A$15)/POWER(1+Q205,$A$28-D205+1)</f>
        <v>0</v>
      </c>
      <c r="T205" s="45">
        <f t="shared" ca="1" si="68"/>
        <v>0</v>
      </c>
      <c r="U205" s="45">
        <f t="shared" ca="1" si="74"/>
        <v>0</v>
      </c>
      <c r="V205" s="45">
        <f t="shared" ca="1" si="75"/>
        <v>0</v>
      </c>
      <c r="W205" s="45">
        <f t="shared" ca="1" si="69"/>
        <v>0</v>
      </c>
      <c r="X205" s="25">
        <f t="shared" ca="1" si="58"/>
        <v>0</v>
      </c>
      <c r="Z205" s="28">
        <f t="shared" ca="1" si="76"/>
        <v>0</v>
      </c>
      <c r="AA205" s="233"/>
      <c r="AB205" s="45">
        <f t="shared" ca="1" si="70"/>
        <v>0</v>
      </c>
      <c r="AC205" s="45">
        <f t="shared" ca="1" si="59"/>
        <v>0</v>
      </c>
      <c r="AD205" s="25">
        <f t="shared" ca="1" si="60"/>
        <v>0</v>
      </c>
    </row>
    <row r="206" spans="4:30" x14ac:dyDescent="0.35">
      <c r="D206" s="20">
        <v>202</v>
      </c>
      <c r="E206" s="21">
        <f t="shared" ca="1" si="71"/>
        <v>73780</v>
      </c>
      <c r="F206" s="44">
        <f t="shared" ca="1" si="61"/>
        <v>74144</v>
      </c>
      <c r="G206" s="22" t="s">
        <v>119</v>
      </c>
      <c r="H206" s="44">
        <f t="shared" ca="1" si="72"/>
        <v>73780</v>
      </c>
      <c r="I206" s="45">
        <f t="shared" ca="1" si="62"/>
        <v>0</v>
      </c>
      <c r="J206" s="45">
        <f t="shared" ca="1" si="63"/>
        <v>0</v>
      </c>
      <c r="K206" s="45">
        <f t="shared" ca="1" si="64"/>
        <v>0</v>
      </c>
      <c r="L206" s="45"/>
      <c r="M206" s="45">
        <f t="shared" ca="1" si="73"/>
        <v>0</v>
      </c>
      <c r="N206" s="257">
        <f t="shared" ca="1" si="65"/>
        <v>0</v>
      </c>
      <c r="O206" s="23"/>
      <c r="P206" s="255">
        <f t="shared" ca="1" si="66"/>
        <v>0</v>
      </c>
      <c r="Q206" s="163">
        <f t="shared" ca="1" si="67"/>
        <v>0</v>
      </c>
      <c r="R206" s="164">
        <f ca="1">NPV(Q205,K206:$K$244) + ($A$13+$A$14+$A$15)/POWER(1+Q205,$A$28-D206+1)</f>
        <v>0</v>
      </c>
      <c r="S206" s="164">
        <f ca="1">NPV(Q206,K206:$K$244) + ($A$13+$A$14+$A$15)/POWER(1+Q206,$A$28-D206+1)</f>
        <v>0</v>
      </c>
      <c r="T206" s="45">
        <f t="shared" ca="1" si="68"/>
        <v>0</v>
      </c>
      <c r="U206" s="45">
        <f t="shared" ca="1" si="74"/>
        <v>0</v>
      </c>
      <c r="V206" s="45">
        <f t="shared" ca="1" si="75"/>
        <v>0</v>
      </c>
      <c r="W206" s="45">
        <f t="shared" ca="1" si="69"/>
        <v>0</v>
      </c>
      <c r="X206" s="25">
        <f t="shared" ca="1" si="58"/>
        <v>0</v>
      </c>
      <c r="Z206" s="28">
        <f t="shared" ca="1" si="76"/>
        <v>0</v>
      </c>
      <c r="AA206" s="233"/>
      <c r="AB206" s="45">
        <f t="shared" ca="1" si="70"/>
        <v>0</v>
      </c>
      <c r="AC206" s="45">
        <f t="shared" ca="1" si="59"/>
        <v>0</v>
      </c>
      <c r="AD206" s="25">
        <f t="shared" ca="1" si="60"/>
        <v>0</v>
      </c>
    </row>
    <row r="207" spans="4:30" x14ac:dyDescent="0.35">
      <c r="D207" s="20">
        <v>203</v>
      </c>
      <c r="E207" s="21">
        <f t="shared" ca="1" si="71"/>
        <v>74145</v>
      </c>
      <c r="F207" s="44">
        <f t="shared" ca="1" si="61"/>
        <v>74509</v>
      </c>
      <c r="G207" s="22" t="s">
        <v>119</v>
      </c>
      <c r="H207" s="44">
        <f t="shared" ca="1" si="72"/>
        <v>74145</v>
      </c>
      <c r="I207" s="45">
        <f t="shared" ca="1" si="62"/>
        <v>0</v>
      </c>
      <c r="J207" s="45">
        <f t="shared" ca="1" si="63"/>
        <v>0</v>
      </c>
      <c r="K207" s="45">
        <f t="shared" ca="1" si="64"/>
        <v>0</v>
      </c>
      <c r="L207" s="45"/>
      <c r="M207" s="45">
        <f t="shared" ca="1" si="73"/>
        <v>0</v>
      </c>
      <c r="N207" s="257">
        <f t="shared" ca="1" si="65"/>
        <v>0</v>
      </c>
      <c r="O207" s="23"/>
      <c r="P207" s="255">
        <f t="shared" ca="1" si="66"/>
        <v>0</v>
      </c>
      <c r="Q207" s="163">
        <f t="shared" ca="1" si="67"/>
        <v>0</v>
      </c>
      <c r="R207" s="164">
        <f ca="1">NPV(Q206,K207:$K$244) + ($A$13+$A$14+$A$15)/POWER(1+Q206,$A$28-D207+1)</f>
        <v>0</v>
      </c>
      <c r="S207" s="164">
        <f ca="1">NPV(Q207,K207:$K$244) + ($A$13+$A$14+$A$15)/POWER(1+Q207,$A$28-D207+1)</f>
        <v>0</v>
      </c>
      <c r="T207" s="45">
        <f t="shared" ca="1" si="68"/>
        <v>0</v>
      </c>
      <c r="U207" s="45">
        <f t="shared" ca="1" si="74"/>
        <v>0</v>
      </c>
      <c r="V207" s="45">
        <f t="shared" ca="1" si="75"/>
        <v>0</v>
      </c>
      <c r="W207" s="45">
        <f t="shared" ca="1" si="69"/>
        <v>0</v>
      </c>
      <c r="X207" s="25">
        <f t="shared" ca="1" si="58"/>
        <v>0</v>
      </c>
      <c r="Z207" s="28">
        <f t="shared" ca="1" si="76"/>
        <v>0</v>
      </c>
      <c r="AA207" s="233"/>
      <c r="AB207" s="45">
        <f t="shared" ca="1" si="70"/>
        <v>0</v>
      </c>
      <c r="AC207" s="45">
        <f t="shared" ca="1" si="59"/>
        <v>0</v>
      </c>
      <c r="AD207" s="25">
        <f t="shared" ca="1" si="60"/>
        <v>0</v>
      </c>
    </row>
    <row r="208" spans="4:30" x14ac:dyDescent="0.35">
      <c r="D208" s="20">
        <v>204</v>
      </c>
      <c r="E208" s="21">
        <f t="shared" ca="1" si="71"/>
        <v>74510</v>
      </c>
      <c r="F208" s="44">
        <f t="shared" ca="1" si="61"/>
        <v>74875</v>
      </c>
      <c r="G208" s="22" t="s">
        <v>119</v>
      </c>
      <c r="H208" s="44">
        <f t="shared" ca="1" si="72"/>
        <v>74510</v>
      </c>
      <c r="I208" s="45">
        <f t="shared" ca="1" si="62"/>
        <v>0</v>
      </c>
      <c r="J208" s="45">
        <f t="shared" ca="1" si="63"/>
        <v>0</v>
      </c>
      <c r="K208" s="45">
        <f t="shared" ca="1" si="64"/>
        <v>0</v>
      </c>
      <c r="L208" s="45"/>
      <c r="M208" s="45">
        <f t="shared" ca="1" si="73"/>
        <v>0</v>
      </c>
      <c r="N208" s="257">
        <f t="shared" ca="1" si="65"/>
        <v>0</v>
      </c>
      <c r="O208" s="23"/>
      <c r="P208" s="255">
        <f t="shared" ca="1" si="66"/>
        <v>0</v>
      </c>
      <c r="Q208" s="163">
        <f t="shared" ca="1" si="67"/>
        <v>0</v>
      </c>
      <c r="R208" s="164">
        <f ca="1">NPV(Q207,K208:$K$244) + ($A$13+$A$14+$A$15)/POWER(1+Q207,$A$28-D208+1)</f>
        <v>0</v>
      </c>
      <c r="S208" s="164">
        <f ca="1">NPV(Q208,K208:$K$244) + ($A$13+$A$14+$A$15)/POWER(1+Q208,$A$28-D208+1)</f>
        <v>0</v>
      </c>
      <c r="T208" s="45">
        <f t="shared" ca="1" si="68"/>
        <v>0</v>
      </c>
      <c r="U208" s="45">
        <f t="shared" ca="1" si="74"/>
        <v>0</v>
      </c>
      <c r="V208" s="45">
        <f t="shared" ca="1" si="75"/>
        <v>0</v>
      </c>
      <c r="W208" s="45">
        <f t="shared" ca="1" si="69"/>
        <v>0</v>
      </c>
      <c r="X208" s="25">
        <f t="shared" ca="1" si="58"/>
        <v>0</v>
      </c>
      <c r="Z208" s="28">
        <f t="shared" ca="1" si="76"/>
        <v>0</v>
      </c>
      <c r="AA208" s="233"/>
      <c r="AB208" s="45">
        <f t="shared" ca="1" si="70"/>
        <v>0</v>
      </c>
      <c r="AC208" s="45">
        <f t="shared" ca="1" si="59"/>
        <v>0</v>
      </c>
      <c r="AD208" s="25">
        <f t="shared" ca="1" si="60"/>
        <v>0</v>
      </c>
    </row>
    <row r="209" spans="4:30" x14ac:dyDescent="0.35">
      <c r="D209" s="20">
        <v>205</v>
      </c>
      <c r="E209" s="21">
        <f t="shared" ca="1" si="71"/>
        <v>74876</v>
      </c>
      <c r="F209" s="44">
        <f t="shared" ca="1" si="61"/>
        <v>75240</v>
      </c>
      <c r="G209" s="22" t="s">
        <v>119</v>
      </c>
      <c r="H209" s="44">
        <f t="shared" ca="1" si="72"/>
        <v>74876</v>
      </c>
      <c r="I209" s="45">
        <f t="shared" ca="1" si="62"/>
        <v>0</v>
      </c>
      <c r="J209" s="45">
        <f t="shared" ca="1" si="63"/>
        <v>0</v>
      </c>
      <c r="K209" s="45">
        <f t="shared" ca="1" si="64"/>
        <v>0</v>
      </c>
      <c r="L209" s="45"/>
      <c r="M209" s="45">
        <f t="shared" ca="1" si="73"/>
        <v>0</v>
      </c>
      <c r="N209" s="257">
        <f t="shared" ca="1" si="65"/>
        <v>0</v>
      </c>
      <c r="O209" s="23"/>
      <c r="P209" s="255">
        <f t="shared" ca="1" si="66"/>
        <v>0</v>
      </c>
      <c r="Q209" s="163">
        <f t="shared" ca="1" si="67"/>
        <v>0</v>
      </c>
      <c r="R209" s="164">
        <f ca="1">NPV(Q208,K209:$K$244) + ($A$13+$A$14+$A$15)/POWER(1+Q208,$A$28-D209+1)</f>
        <v>0</v>
      </c>
      <c r="S209" s="164">
        <f ca="1">NPV(Q209,K209:$K$244) + ($A$13+$A$14+$A$15)/POWER(1+Q209,$A$28-D209+1)</f>
        <v>0</v>
      </c>
      <c r="T209" s="45">
        <f t="shared" ca="1" si="68"/>
        <v>0</v>
      </c>
      <c r="U209" s="45">
        <f t="shared" ca="1" si="74"/>
        <v>0</v>
      </c>
      <c r="V209" s="45">
        <f t="shared" ca="1" si="75"/>
        <v>0</v>
      </c>
      <c r="W209" s="45">
        <f t="shared" ca="1" si="69"/>
        <v>0</v>
      </c>
      <c r="X209" s="25">
        <f t="shared" ca="1" si="58"/>
        <v>0</v>
      </c>
      <c r="Z209" s="28">
        <f t="shared" ca="1" si="76"/>
        <v>0</v>
      </c>
      <c r="AA209" s="233"/>
      <c r="AB209" s="45">
        <f t="shared" ca="1" si="70"/>
        <v>0</v>
      </c>
      <c r="AC209" s="45">
        <f t="shared" ca="1" si="59"/>
        <v>0</v>
      </c>
      <c r="AD209" s="25">
        <f t="shared" ca="1" si="60"/>
        <v>0</v>
      </c>
    </row>
    <row r="210" spans="4:30" x14ac:dyDescent="0.35">
      <c r="D210" s="20">
        <v>206</v>
      </c>
      <c r="E210" s="21">
        <f t="shared" ca="1" si="71"/>
        <v>75241</v>
      </c>
      <c r="F210" s="44">
        <f t="shared" ca="1" si="61"/>
        <v>75605</v>
      </c>
      <c r="G210" s="22" t="s">
        <v>119</v>
      </c>
      <c r="H210" s="44">
        <f t="shared" ca="1" si="72"/>
        <v>75241</v>
      </c>
      <c r="I210" s="45">
        <f t="shared" ca="1" si="62"/>
        <v>0</v>
      </c>
      <c r="J210" s="45">
        <f t="shared" ca="1" si="63"/>
        <v>0</v>
      </c>
      <c r="K210" s="45">
        <f t="shared" ca="1" si="64"/>
        <v>0</v>
      </c>
      <c r="L210" s="45"/>
      <c r="M210" s="45">
        <f t="shared" ca="1" si="73"/>
        <v>0</v>
      </c>
      <c r="N210" s="257">
        <f t="shared" ca="1" si="65"/>
        <v>0</v>
      </c>
      <c r="O210" s="23"/>
      <c r="P210" s="255">
        <f t="shared" ca="1" si="66"/>
        <v>0</v>
      </c>
      <c r="Q210" s="163">
        <f t="shared" ca="1" si="67"/>
        <v>0</v>
      </c>
      <c r="R210" s="164">
        <f ca="1">NPV(Q209,K210:$K$244) + ($A$13+$A$14+$A$15)/POWER(1+Q209,$A$28-D210+1)</f>
        <v>0</v>
      </c>
      <c r="S210" s="164">
        <f ca="1">NPV(Q210,K210:$K$244) + ($A$13+$A$14+$A$15)/POWER(1+Q210,$A$28-D210+1)</f>
        <v>0</v>
      </c>
      <c r="T210" s="45">
        <f t="shared" ca="1" si="68"/>
        <v>0</v>
      </c>
      <c r="U210" s="45">
        <f t="shared" ca="1" si="74"/>
        <v>0</v>
      </c>
      <c r="V210" s="45">
        <f t="shared" ca="1" si="75"/>
        <v>0</v>
      </c>
      <c r="W210" s="45">
        <f t="shared" ca="1" si="69"/>
        <v>0</v>
      </c>
      <c r="X210" s="25">
        <f t="shared" ca="1" si="58"/>
        <v>0</v>
      </c>
      <c r="Z210" s="28">
        <f t="shared" ca="1" si="76"/>
        <v>0</v>
      </c>
      <c r="AA210" s="233"/>
      <c r="AB210" s="45">
        <f t="shared" ca="1" si="70"/>
        <v>0</v>
      </c>
      <c r="AC210" s="45">
        <f t="shared" ca="1" si="59"/>
        <v>0</v>
      </c>
      <c r="AD210" s="25">
        <f t="shared" ca="1" si="60"/>
        <v>0</v>
      </c>
    </row>
    <row r="211" spans="4:30" x14ac:dyDescent="0.35">
      <c r="D211" s="20">
        <v>207</v>
      </c>
      <c r="E211" s="21">
        <f t="shared" ca="1" si="71"/>
        <v>75606</v>
      </c>
      <c r="F211" s="44">
        <f t="shared" ca="1" si="61"/>
        <v>75970</v>
      </c>
      <c r="G211" s="22" t="s">
        <v>119</v>
      </c>
      <c r="H211" s="44">
        <f t="shared" ca="1" si="72"/>
        <v>75606</v>
      </c>
      <c r="I211" s="45">
        <f t="shared" ca="1" si="62"/>
        <v>0</v>
      </c>
      <c r="J211" s="45">
        <f t="shared" ca="1" si="63"/>
        <v>0</v>
      </c>
      <c r="K211" s="45">
        <f t="shared" ca="1" si="64"/>
        <v>0</v>
      </c>
      <c r="L211" s="45"/>
      <c r="M211" s="45">
        <f t="shared" ca="1" si="73"/>
        <v>0</v>
      </c>
      <c r="N211" s="257">
        <f t="shared" ca="1" si="65"/>
        <v>0</v>
      </c>
      <c r="O211" s="23"/>
      <c r="P211" s="255">
        <f t="shared" ca="1" si="66"/>
        <v>0</v>
      </c>
      <c r="Q211" s="163">
        <f t="shared" ca="1" si="67"/>
        <v>0</v>
      </c>
      <c r="R211" s="164">
        <f ca="1">NPV(Q210,K211:$K$244) + ($A$13+$A$14+$A$15)/POWER(1+Q210,$A$28-D211+1)</f>
        <v>0</v>
      </c>
      <c r="S211" s="164">
        <f ca="1">NPV(Q211,K211:$K$244) + ($A$13+$A$14+$A$15)/POWER(1+Q211,$A$28-D211+1)</f>
        <v>0</v>
      </c>
      <c r="T211" s="45">
        <f t="shared" ca="1" si="68"/>
        <v>0</v>
      </c>
      <c r="U211" s="45">
        <f t="shared" ca="1" si="74"/>
        <v>0</v>
      </c>
      <c r="V211" s="45">
        <f t="shared" ca="1" si="75"/>
        <v>0</v>
      </c>
      <c r="W211" s="45">
        <f t="shared" ca="1" si="69"/>
        <v>0</v>
      </c>
      <c r="X211" s="25">
        <f t="shared" ca="1" si="58"/>
        <v>0</v>
      </c>
      <c r="Z211" s="28">
        <f t="shared" ca="1" si="76"/>
        <v>0</v>
      </c>
      <c r="AA211" s="233"/>
      <c r="AB211" s="45">
        <f t="shared" ca="1" si="70"/>
        <v>0</v>
      </c>
      <c r="AC211" s="45">
        <f t="shared" ca="1" si="59"/>
        <v>0</v>
      </c>
      <c r="AD211" s="25">
        <f t="shared" ca="1" si="60"/>
        <v>0</v>
      </c>
    </row>
    <row r="212" spans="4:30" x14ac:dyDescent="0.35">
      <c r="D212" s="20">
        <v>208</v>
      </c>
      <c r="E212" s="21">
        <f t="shared" ca="1" si="71"/>
        <v>75971</v>
      </c>
      <c r="F212" s="44">
        <f t="shared" ca="1" si="61"/>
        <v>76336</v>
      </c>
      <c r="G212" s="22" t="s">
        <v>119</v>
      </c>
      <c r="H212" s="44">
        <f t="shared" ca="1" si="72"/>
        <v>75971</v>
      </c>
      <c r="I212" s="45">
        <f t="shared" ca="1" si="62"/>
        <v>0</v>
      </c>
      <c r="J212" s="45">
        <f t="shared" ca="1" si="63"/>
        <v>0</v>
      </c>
      <c r="K212" s="45">
        <f t="shared" ca="1" si="64"/>
        <v>0</v>
      </c>
      <c r="L212" s="45"/>
      <c r="M212" s="45">
        <f t="shared" ca="1" si="73"/>
        <v>0</v>
      </c>
      <c r="N212" s="257">
        <f t="shared" ca="1" si="65"/>
        <v>0</v>
      </c>
      <c r="O212" s="23"/>
      <c r="P212" s="255">
        <f t="shared" ca="1" si="66"/>
        <v>0</v>
      </c>
      <c r="Q212" s="163">
        <f t="shared" ca="1" si="67"/>
        <v>0</v>
      </c>
      <c r="R212" s="164">
        <f ca="1">NPV(Q211,K212:$K$244) + ($A$13+$A$14+$A$15)/POWER(1+Q211,$A$28-D212+1)</f>
        <v>0</v>
      </c>
      <c r="S212" s="164">
        <f ca="1">NPV(Q212,K212:$K$244) + ($A$13+$A$14+$A$15)/POWER(1+Q212,$A$28-D212+1)</f>
        <v>0</v>
      </c>
      <c r="T212" s="45">
        <f t="shared" ca="1" si="68"/>
        <v>0</v>
      </c>
      <c r="U212" s="45">
        <f t="shared" ca="1" si="74"/>
        <v>0</v>
      </c>
      <c r="V212" s="45">
        <f t="shared" ca="1" si="75"/>
        <v>0</v>
      </c>
      <c r="W212" s="45">
        <f t="shared" ca="1" si="69"/>
        <v>0</v>
      </c>
      <c r="X212" s="25">
        <f t="shared" ca="1" si="58"/>
        <v>0</v>
      </c>
      <c r="Z212" s="28">
        <f t="shared" ca="1" si="76"/>
        <v>0</v>
      </c>
      <c r="AA212" s="233"/>
      <c r="AB212" s="45">
        <f t="shared" ca="1" si="70"/>
        <v>0</v>
      </c>
      <c r="AC212" s="45">
        <f t="shared" ca="1" si="59"/>
        <v>0</v>
      </c>
      <c r="AD212" s="25">
        <f t="shared" ca="1" si="60"/>
        <v>0</v>
      </c>
    </row>
    <row r="213" spans="4:30" x14ac:dyDescent="0.35">
      <c r="D213" s="20">
        <v>209</v>
      </c>
      <c r="E213" s="21">
        <f t="shared" ca="1" si="71"/>
        <v>76337</v>
      </c>
      <c r="F213" s="44">
        <f t="shared" ca="1" si="61"/>
        <v>76701</v>
      </c>
      <c r="G213" s="22" t="s">
        <v>119</v>
      </c>
      <c r="H213" s="44">
        <f t="shared" ca="1" si="72"/>
        <v>76337</v>
      </c>
      <c r="I213" s="45">
        <f t="shared" ca="1" si="62"/>
        <v>0</v>
      </c>
      <c r="J213" s="45">
        <f t="shared" ca="1" si="63"/>
        <v>0</v>
      </c>
      <c r="K213" s="45">
        <f t="shared" ca="1" si="64"/>
        <v>0</v>
      </c>
      <c r="L213" s="45"/>
      <c r="M213" s="45">
        <f t="shared" ca="1" si="73"/>
        <v>0</v>
      </c>
      <c r="N213" s="257">
        <f t="shared" ca="1" si="65"/>
        <v>0</v>
      </c>
      <c r="O213" s="23"/>
      <c r="P213" s="255">
        <f t="shared" ca="1" si="66"/>
        <v>0</v>
      </c>
      <c r="Q213" s="163">
        <f t="shared" ca="1" si="67"/>
        <v>0</v>
      </c>
      <c r="R213" s="164">
        <f ca="1">NPV(Q212,K213:$K$244) + ($A$13+$A$14+$A$15)/POWER(1+Q212,$A$28-D213+1)</f>
        <v>0</v>
      </c>
      <c r="S213" s="164">
        <f ca="1">NPV(Q213,K213:$K$244) + ($A$13+$A$14+$A$15)/POWER(1+Q213,$A$28-D213+1)</f>
        <v>0</v>
      </c>
      <c r="T213" s="45">
        <f t="shared" ca="1" si="68"/>
        <v>0</v>
      </c>
      <c r="U213" s="45">
        <f t="shared" ca="1" si="74"/>
        <v>0</v>
      </c>
      <c r="V213" s="45">
        <f t="shared" ca="1" si="75"/>
        <v>0</v>
      </c>
      <c r="W213" s="45">
        <f t="shared" ca="1" si="69"/>
        <v>0</v>
      </c>
      <c r="X213" s="25">
        <f t="shared" ca="1" si="58"/>
        <v>0</v>
      </c>
      <c r="Z213" s="28">
        <f t="shared" ca="1" si="76"/>
        <v>0</v>
      </c>
      <c r="AA213" s="233"/>
      <c r="AB213" s="45">
        <f t="shared" ca="1" si="70"/>
        <v>0</v>
      </c>
      <c r="AC213" s="45">
        <f t="shared" ca="1" si="59"/>
        <v>0</v>
      </c>
      <c r="AD213" s="25">
        <f t="shared" ca="1" si="60"/>
        <v>0</v>
      </c>
    </row>
    <row r="214" spans="4:30" x14ac:dyDescent="0.35">
      <c r="D214" s="20">
        <v>210</v>
      </c>
      <c r="E214" s="21">
        <f t="shared" ca="1" si="71"/>
        <v>76702</v>
      </c>
      <c r="F214" s="44">
        <f t="shared" ca="1" si="61"/>
        <v>77066</v>
      </c>
      <c r="G214" s="22" t="s">
        <v>119</v>
      </c>
      <c r="H214" s="44">
        <f t="shared" ca="1" si="72"/>
        <v>76702</v>
      </c>
      <c r="I214" s="45">
        <f t="shared" ca="1" si="62"/>
        <v>0</v>
      </c>
      <c r="J214" s="45">
        <f t="shared" ca="1" si="63"/>
        <v>0</v>
      </c>
      <c r="K214" s="45">
        <f t="shared" ca="1" si="64"/>
        <v>0</v>
      </c>
      <c r="L214" s="45"/>
      <c r="M214" s="45">
        <f t="shared" ca="1" si="73"/>
        <v>0</v>
      </c>
      <c r="N214" s="257">
        <f t="shared" ca="1" si="65"/>
        <v>0</v>
      </c>
      <c r="O214" s="23"/>
      <c r="P214" s="255">
        <f t="shared" ca="1" si="66"/>
        <v>0</v>
      </c>
      <c r="Q214" s="163">
        <f t="shared" ca="1" si="67"/>
        <v>0</v>
      </c>
      <c r="R214" s="164">
        <f ca="1">NPV(Q213,K214:$K$244) + ($A$13+$A$14+$A$15)/POWER(1+Q213,$A$28-D214+1)</f>
        <v>0</v>
      </c>
      <c r="S214" s="164">
        <f ca="1">NPV(Q214,K214:$K$244) + ($A$13+$A$14+$A$15)/POWER(1+Q214,$A$28-D214+1)</f>
        <v>0</v>
      </c>
      <c r="T214" s="45">
        <f t="shared" ca="1" si="68"/>
        <v>0</v>
      </c>
      <c r="U214" s="45">
        <f t="shared" ca="1" si="74"/>
        <v>0</v>
      </c>
      <c r="V214" s="45">
        <f t="shared" ca="1" si="75"/>
        <v>0</v>
      </c>
      <c r="W214" s="45">
        <f t="shared" ca="1" si="69"/>
        <v>0</v>
      </c>
      <c r="X214" s="25">
        <f t="shared" ca="1" si="58"/>
        <v>0</v>
      </c>
      <c r="Z214" s="28">
        <f t="shared" ca="1" si="76"/>
        <v>0</v>
      </c>
      <c r="AA214" s="233"/>
      <c r="AB214" s="45">
        <f t="shared" ca="1" si="70"/>
        <v>0</v>
      </c>
      <c r="AC214" s="45">
        <f t="shared" ca="1" si="59"/>
        <v>0</v>
      </c>
      <c r="AD214" s="25">
        <f t="shared" ca="1" si="60"/>
        <v>0</v>
      </c>
    </row>
    <row r="215" spans="4:30" x14ac:dyDescent="0.35">
      <c r="D215" s="20">
        <v>211</v>
      </c>
      <c r="E215" s="21">
        <f t="shared" ca="1" si="71"/>
        <v>77067</v>
      </c>
      <c r="F215" s="44">
        <f t="shared" ca="1" si="61"/>
        <v>77431</v>
      </c>
      <c r="G215" s="22" t="s">
        <v>119</v>
      </c>
      <c r="H215" s="44">
        <f t="shared" ca="1" si="72"/>
        <v>77067</v>
      </c>
      <c r="I215" s="45">
        <f t="shared" ca="1" si="62"/>
        <v>0</v>
      </c>
      <c r="J215" s="45">
        <f t="shared" ca="1" si="63"/>
        <v>0</v>
      </c>
      <c r="K215" s="45">
        <f t="shared" ca="1" si="64"/>
        <v>0</v>
      </c>
      <c r="L215" s="45"/>
      <c r="M215" s="45">
        <f t="shared" ca="1" si="73"/>
        <v>0</v>
      </c>
      <c r="N215" s="257">
        <f t="shared" ca="1" si="65"/>
        <v>0</v>
      </c>
      <c r="O215" s="23"/>
      <c r="P215" s="255">
        <f t="shared" ca="1" si="66"/>
        <v>0</v>
      </c>
      <c r="Q215" s="163">
        <f t="shared" ca="1" si="67"/>
        <v>0</v>
      </c>
      <c r="R215" s="164">
        <f ca="1">NPV(Q214,K215:$K$244) + ($A$13+$A$14+$A$15)/POWER(1+Q214,$A$28-D215+1)</f>
        <v>0</v>
      </c>
      <c r="S215" s="164">
        <f ca="1">NPV(Q215,K215:$K$244) + ($A$13+$A$14+$A$15)/POWER(1+Q215,$A$28-D215+1)</f>
        <v>0</v>
      </c>
      <c r="T215" s="45">
        <f t="shared" ca="1" si="68"/>
        <v>0</v>
      </c>
      <c r="U215" s="45">
        <f t="shared" ca="1" si="74"/>
        <v>0</v>
      </c>
      <c r="V215" s="45">
        <f t="shared" ca="1" si="75"/>
        <v>0</v>
      </c>
      <c r="W215" s="45">
        <f t="shared" ca="1" si="69"/>
        <v>0</v>
      </c>
      <c r="X215" s="25">
        <f t="shared" ca="1" si="58"/>
        <v>0</v>
      </c>
      <c r="Z215" s="28">
        <f t="shared" ca="1" si="76"/>
        <v>0</v>
      </c>
      <c r="AA215" s="233"/>
      <c r="AB215" s="45">
        <f t="shared" ca="1" si="70"/>
        <v>0</v>
      </c>
      <c r="AC215" s="45">
        <f t="shared" ca="1" si="59"/>
        <v>0</v>
      </c>
      <c r="AD215" s="25">
        <f t="shared" ca="1" si="60"/>
        <v>0</v>
      </c>
    </row>
    <row r="216" spans="4:30" x14ac:dyDescent="0.35">
      <c r="D216" s="20">
        <v>212</v>
      </c>
      <c r="E216" s="21">
        <f t="shared" ca="1" si="71"/>
        <v>77432</v>
      </c>
      <c r="F216" s="44">
        <f t="shared" ca="1" si="61"/>
        <v>77797</v>
      </c>
      <c r="G216" s="22" t="s">
        <v>119</v>
      </c>
      <c r="H216" s="44">
        <f t="shared" ca="1" si="72"/>
        <v>77432</v>
      </c>
      <c r="I216" s="45">
        <f t="shared" ca="1" si="62"/>
        <v>0</v>
      </c>
      <c r="J216" s="45">
        <f t="shared" ca="1" si="63"/>
        <v>0</v>
      </c>
      <c r="K216" s="45">
        <f t="shared" ca="1" si="64"/>
        <v>0</v>
      </c>
      <c r="L216" s="45"/>
      <c r="M216" s="45">
        <f t="shared" ca="1" si="73"/>
        <v>0</v>
      </c>
      <c r="N216" s="257">
        <f t="shared" ca="1" si="65"/>
        <v>0</v>
      </c>
      <c r="O216" s="23"/>
      <c r="P216" s="255">
        <f t="shared" ca="1" si="66"/>
        <v>0</v>
      </c>
      <c r="Q216" s="163">
        <f t="shared" ca="1" si="67"/>
        <v>0</v>
      </c>
      <c r="R216" s="164">
        <f ca="1">NPV(Q215,K216:$K$244) + ($A$13+$A$14+$A$15)/POWER(1+Q215,$A$28-D216+1)</f>
        <v>0</v>
      </c>
      <c r="S216" s="164">
        <f ca="1">NPV(Q216,K216:$K$244) + ($A$13+$A$14+$A$15)/POWER(1+Q216,$A$28-D216+1)</f>
        <v>0</v>
      </c>
      <c r="T216" s="45">
        <f t="shared" ca="1" si="68"/>
        <v>0</v>
      </c>
      <c r="U216" s="45">
        <f t="shared" ca="1" si="74"/>
        <v>0</v>
      </c>
      <c r="V216" s="45">
        <f t="shared" ca="1" si="75"/>
        <v>0</v>
      </c>
      <c r="W216" s="45">
        <f t="shared" ca="1" si="69"/>
        <v>0</v>
      </c>
      <c r="X216" s="25">
        <f t="shared" ca="1" si="58"/>
        <v>0</v>
      </c>
      <c r="Z216" s="28">
        <f t="shared" ca="1" si="76"/>
        <v>0</v>
      </c>
      <c r="AA216" s="233"/>
      <c r="AB216" s="45">
        <f t="shared" ca="1" si="70"/>
        <v>0</v>
      </c>
      <c r="AC216" s="45">
        <f t="shared" ca="1" si="59"/>
        <v>0</v>
      </c>
      <c r="AD216" s="25">
        <f t="shared" ca="1" si="60"/>
        <v>0</v>
      </c>
    </row>
    <row r="217" spans="4:30" x14ac:dyDescent="0.35">
      <c r="D217" s="20">
        <v>213</v>
      </c>
      <c r="E217" s="21">
        <f t="shared" ca="1" si="71"/>
        <v>77798</v>
      </c>
      <c r="F217" s="44">
        <f t="shared" ca="1" si="61"/>
        <v>78162</v>
      </c>
      <c r="G217" s="22" t="s">
        <v>119</v>
      </c>
      <c r="H217" s="44">
        <f t="shared" ca="1" si="72"/>
        <v>77798</v>
      </c>
      <c r="I217" s="45">
        <f t="shared" ca="1" si="62"/>
        <v>0</v>
      </c>
      <c r="J217" s="45">
        <f t="shared" ca="1" si="63"/>
        <v>0</v>
      </c>
      <c r="K217" s="45">
        <f t="shared" ca="1" si="64"/>
        <v>0</v>
      </c>
      <c r="L217" s="45"/>
      <c r="M217" s="45">
        <f t="shared" ca="1" si="73"/>
        <v>0</v>
      </c>
      <c r="N217" s="257">
        <f t="shared" ca="1" si="65"/>
        <v>0</v>
      </c>
      <c r="O217" s="23"/>
      <c r="P217" s="255">
        <f t="shared" ca="1" si="66"/>
        <v>0</v>
      </c>
      <c r="Q217" s="163">
        <f t="shared" ca="1" si="67"/>
        <v>0</v>
      </c>
      <c r="R217" s="164">
        <f ca="1">NPV(Q216,K217:$K$244) + ($A$13+$A$14+$A$15)/POWER(1+Q216,$A$28-D217+1)</f>
        <v>0</v>
      </c>
      <c r="S217" s="164">
        <f ca="1">NPV(Q217,K217:$K$244) + ($A$13+$A$14+$A$15)/POWER(1+Q217,$A$28-D217+1)</f>
        <v>0</v>
      </c>
      <c r="T217" s="45">
        <f t="shared" ca="1" si="68"/>
        <v>0</v>
      </c>
      <c r="U217" s="45">
        <f t="shared" ca="1" si="74"/>
        <v>0</v>
      </c>
      <c r="V217" s="45">
        <f t="shared" ca="1" si="75"/>
        <v>0</v>
      </c>
      <c r="W217" s="45">
        <f t="shared" ca="1" si="69"/>
        <v>0</v>
      </c>
      <c r="X217" s="25">
        <f t="shared" ca="1" si="58"/>
        <v>0</v>
      </c>
      <c r="Z217" s="28">
        <f t="shared" ca="1" si="76"/>
        <v>0</v>
      </c>
      <c r="AA217" s="233"/>
      <c r="AB217" s="45">
        <f t="shared" ca="1" si="70"/>
        <v>0</v>
      </c>
      <c r="AC217" s="45">
        <f t="shared" ca="1" si="59"/>
        <v>0</v>
      </c>
      <c r="AD217" s="25">
        <f t="shared" ca="1" si="60"/>
        <v>0</v>
      </c>
    </row>
    <row r="218" spans="4:30" x14ac:dyDescent="0.35">
      <c r="D218" s="20">
        <v>214</v>
      </c>
      <c r="E218" s="21">
        <f t="shared" ca="1" si="71"/>
        <v>78163</v>
      </c>
      <c r="F218" s="44">
        <f t="shared" ca="1" si="61"/>
        <v>78527</v>
      </c>
      <c r="G218" s="22" t="s">
        <v>119</v>
      </c>
      <c r="H218" s="44">
        <f t="shared" ca="1" si="72"/>
        <v>78163</v>
      </c>
      <c r="I218" s="45">
        <f t="shared" ca="1" si="62"/>
        <v>0</v>
      </c>
      <c r="J218" s="45">
        <f t="shared" ca="1" si="63"/>
        <v>0</v>
      </c>
      <c r="K218" s="45">
        <f t="shared" ca="1" si="64"/>
        <v>0</v>
      </c>
      <c r="L218" s="45"/>
      <c r="M218" s="45">
        <f t="shared" ca="1" si="73"/>
        <v>0</v>
      </c>
      <c r="N218" s="257">
        <f t="shared" ca="1" si="65"/>
        <v>0</v>
      </c>
      <c r="O218" s="23"/>
      <c r="P218" s="255">
        <f t="shared" ca="1" si="66"/>
        <v>0</v>
      </c>
      <c r="Q218" s="163">
        <f t="shared" ca="1" si="67"/>
        <v>0</v>
      </c>
      <c r="R218" s="164">
        <f ca="1">NPV(Q217,K218:$K$244) + ($A$13+$A$14+$A$15)/POWER(1+Q217,$A$28-D218+1)</f>
        <v>0</v>
      </c>
      <c r="S218" s="164">
        <f ca="1">NPV(Q218,K218:$K$244) + ($A$13+$A$14+$A$15)/POWER(1+Q218,$A$28-D218+1)</f>
        <v>0</v>
      </c>
      <c r="T218" s="45">
        <f t="shared" ca="1" si="68"/>
        <v>0</v>
      </c>
      <c r="U218" s="45">
        <f t="shared" ca="1" si="74"/>
        <v>0</v>
      </c>
      <c r="V218" s="45">
        <f t="shared" ca="1" si="75"/>
        <v>0</v>
      </c>
      <c r="W218" s="45">
        <f t="shared" ca="1" si="69"/>
        <v>0</v>
      </c>
      <c r="X218" s="25">
        <f t="shared" ca="1" si="58"/>
        <v>0</v>
      </c>
      <c r="Z218" s="28">
        <f t="shared" ca="1" si="76"/>
        <v>0</v>
      </c>
      <c r="AA218" s="233"/>
      <c r="AB218" s="45">
        <f t="shared" ca="1" si="70"/>
        <v>0</v>
      </c>
      <c r="AC218" s="45">
        <f t="shared" ca="1" si="59"/>
        <v>0</v>
      </c>
      <c r="AD218" s="25">
        <f t="shared" ca="1" si="60"/>
        <v>0</v>
      </c>
    </row>
    <row r="219" spans="4:30" x14ac:dyDescent="0.35">
      <c r="D219" s="20">
        <v>215</v>
      </c>
      <c r="E219" s="21">
        <f t="shared" ca="1" si="71"/>
        <v>78528</v>
      </c>
      <c r="F219" s="44">
        <f t="shared" ca="1" si="61"/>
        <v>78892</v>
      </c>
      <c r="G219" s="22" t="s">
        <v>119</v>
      </c>
      <c r="H219" s="44">
        <f t="shared" ca="1" si="72"/>
        <v>78528</v>
      </c>
      <c r="I219" s="45">
        <f t="shared" ca="1" si="62"/>
        <v>0</v>
      </c>
      <c r="J219" s="45">
        <f t="shared" ca="1" si="63"/>
        <v>0</v>
      </c>
      <c r="K219" s="45">
        <f t="shared" ca="1" si="64"/>
        <v>0</v>
      </c>
      <c r="L219" s="45"/>
      <c r="M219" s="45">
        <f t="shared" ca="1" si="73"/>
        <v>0</v>
      </c>
      <c r="N219" s="257">
        <f t="shared" ca="1" si="65"/>
        <v>0</v>
      </c>
      <c r="O219" s="23"/>
      <c r="P219" s="255">
        <f t="shared" ca="1" si="66"/>
        <v>0</v>
      </c>
      <c r="Q219" s="163">
        <f t="shared" ca="1" si="67"/>
        <v>0</v>
      </c>
      <c r="R219" s="164">
        <f ca="1">NPV(Q218,K219:$K$244) + ($A$13+$A$14+$A$15)/POWER(1+Q218,$A$28-D219+1)</f>
        <v>0</v>
      </c>
      <c r="S219" s="164">
        <f ca="1">NPV(Q219,K219:$K$244) + ($A$13+$A$14+$A$15)/POWER(1+Q219,$A$28-D219+1)</f>
        <v>0</v>
      </c>
      <c r="T219" s="45">
        <f t="shared" ca="1" si="68"/>
        <v>0</v>
      </c>
      <c r="U219" s="45">
        <f t="shared" ca="1" si="74"/>
        <v>0</v>
      </c>
      <c r="V219" s="45">
        <f t="shared" ca="1" si="75"/>
        <v>0</v>
      </c>
      <c r="W219" s="45">
        <f t="shared" ca="1" si="69"/>
        <v>0</v>
      </c>
      <c r="X219" s="25">
        <f t="shared" ca="1" si="58"/>
        <v>0</v>
      </c>
      <c r="Z219" s="28">
        <f t="shared" ca="1" si="76"/>
        <v>0</v>
      </c>
      <c r="AA219" s="233"/>
      <c r="AB219" s="45">
        <f t="shared" ca="1" si="70"/>
        <v>0</v>
      </c>
      <c r="AC219" s="45">
        <f t="shared" ca="1" si="59"/>
        <v>0</v>
      </c>
      <c r="AD219" s="25">
        <f t="shared" ca="1" si="60"/>
        <v>0</v>
      </c>
    </row>
    <row r="220" spans="4:30" x14ac:dyDescent="0.35">
      <c r="D220" s="20">
        <v>216</v>
      </c>
      <c r="E220" s="21">
        <f t="shared" ca="1" si="71"/>
        <v>78893</v>
      </c>
      <c r="F220" s="44">
        <f t="shared" ca="1" si="61"/>
        <v>79258</v>
      </c>
      <c r="G220" s="22" t="s">
        <v>119</v>
      </c>
      <c r="H220" s="44">
        <f t="shared" ca="1" si="72"/>
        <v>78893</v>
      </c>
      <c r="I220" s="45">
        <f t="shared" ca="1" si="62"/>
        <v>0</v>
      </c>
      <c r="J220" s="45">
        <f t="shared" ca="1" si="63"/>
        <v>0</v>
      </c>
      <c r="K220" s="45">
        <f t="shared" ca="1" si="64"/>
        <v>0</v>
      </c>
      <c r="L220" s="45"/>
      <c r="M220" s="45">
        <f t="shared" ca="1" si="73"/>
        <v>0</v>
      </c>
      <c r="N220" s="257">
        <f t="shared" ca="1" si="65"/>
        <v>0</v>
      </c>
      <c r="O220" s="23"/>
      <c r="P220" s="255">
        <f t="shared" ca="1" si="66"/>
        <v>0</v>
      </c>
      <c r="Q220" s="163">
        <f t="shared" ca="1" si="67"/>
        <v>0</v>
      </c>
      <c r="R220" s="164">
        <f ca="1">NPV(Q219,K220:$K$244) + ($A$13+$A$14+$A$15)/POWER(1+Q219,$A$28-D220+1)</f>
        <v>0</v>
      </c>
      <c r="S220" s="164">
        <f ca="1">NPV(Q220,K220:$K$244) + ($A$13+$A$14+$A$15)/POWER(1+Q220,$A$28-D220+1)</f>
        <v>0</v>
      </c>
      <c r="T220" s="45">
        <f t="shared" ca="1" si="68"/>
        <v>0</v>
      </c>
      <c r="U220" s="45">
        <f t="shared" ca="1" si="74"/>
        <v>0</v>
      </c>
      <c r="V220" s="45">
        <f t="shared" ca="1" si="75"/>
        <v>0</v>
      </c>
      <c r="W220" s="45">
        <f t="shared" ca="1" si="69"/>
        <v>0</v>
      </c>
      <c r="X220" s="25">
        <f t="shared" ca="1" si="58"/>
        <v>0</v>
      </c>
      <c r="Z220" s="28">
        <f t="shared" ca="1" si="76"/>
        <v>0</v>
      </c>
      <c r="AA220" s="233"/>
      <c r="AB220" s="45">
        <f t="shared" ca="1" si="70"/>
        <v>0</v>
      </c>
      <c r="AC220" s="45">
        <f t="shared" ca="1" si="59"/>
        <v>0</v>
      </c>
      <c r="AD220" s="25">
        <f t="shared" ca="1" si="60"/>
        <v>0</v>
      </c>
    </row>
    <row r="221" spans="4:30" x14ac:dyDescent="0.35">
      <c r="D221" s="20">
        <v>217</v>
      </c>
      <c r="E221" s="21">
        <f t="shared" ca="1" si="71"/>
        <v>79259</v>
      </c>
      <c r="F221" s="44">
        <f t="shared" ca="1" si="61"/>
        <v>79623</v>
      </c>
      <c r="G221" s="22" t="s">
        <v>119</v>
      </c>
      <c r="H221" s="44">
        <f t="shared" ca="1" si="72"/>
        <v>79259</v>
      </c>
      <c r="I221" s="45">
        <f t="shared" ca="1" si="62"/>
        <v>0</v>
      </c>
      <c r="J221" s="45">
        <f t="shared" ca="1" si="63"/>
        <v>0</v>
      </c>
      <c r="K221" s="45">
        <f t="shared" ca="1" si="64"/>
        <v>0</v>
      </c>
      <c r="L221" s="45"/>
      <c r="M221" s="45">
        <f t="shared" ca="1" si="73"/>
        <v>0</v>
      </c>
      <c r="N221" s="257">
        <f t="shared" ca="1" si="65"/>
        <v>0</v>
      </c>
      <c r="O221" s="23"/>
      <c r="P221" s="255">
        <f t="shared" ca="1" si="66"/>
        <v>0</v>
      </c>
      <c r="Q221" s="163">
        <f t="shared" ca="1" si="67"/>
        <v>0</v>
      </c>
      <c r="R221" s="164">
        <f ca="1">NPV(Q220,K221:$K$244) + ($A$13+$A$14+$A$15)/POWER(1+Q220,$A$28-D221+1)</f>
        <v>0</v>
      </c>
      <c r="S221" s="164">
        <f ca="1">NPV(Q221,K221:$K$244) + ($A$13+$A$14+$A$15)/POWER(1+Q221,$A$28-D221+1)</f>
        <v>0</v>
      </c>
      <c r="T221" s="45">
        <f t="shared" ca="1" si="68"/>
        <v>0</v>
      </c>
      <c r="U221" s="45">
        <f t="shared" ca="1" si="74"/>
        <v>0</v>
      </c>
      <c r="V221" s="45">
        <f t="shared" ca="1" si="75"/>
        <v>0</v>
      </c>
      <c r="W221" s="45">
        <f t="shared" ca="1" si="69"/>
        <v>0</v>
      </c>
      <c r="X221" s="25">
        <f t="shared" ca="1" si="58"/>
        <v>0</v>
      </c>
      <c r="Z221" s="28">
        <f t="shared" ca="1" si="76"/>
        <v>0</v>
      </c>
      <c r="AA221" s="233"/>
      <c r="AB221" s="45">
        <f t="shared" ca="1" si="70"/>
        <v>0</v>
      </c>
      <c r="AC221" s="45">
        <f t="shared" ca="1" si="59"/>
        <v>0</v>
      </c>
      <c r="AD221" s="25">
        <f t="shared" ca="1" si="60"/>
        <v>0</v>
      </c>
    </row>
    <row r="222" spans="4:30" x14ac:dyDescent="0.35">
      <c r="D222" s="20">
        <v>218</v>
      </c>
      <c r="E222" s="21">
        <f t="shared" ca="1" si="71"/>
        <v>79624</v>
      </c>
      <c r="F222" s="44">
        <f t="shared" ca="1" si="61"/>
        <v>79988</v>
      </c>
      <c r="G222" s="22" t="s">
        <v>119</v>
      </c>
      <c r="H222" s="44">
        <f t="shared" ca="1" si="72"/>
        <v>79624</v>
      </c>
      <c r="I222" s="45">
        <f t="shared" ca="1" si="62"/>
        <v>0</v>
      </c>
      <c r="J222" s="45">
        <f t="shared" ca="1" si="63"/>
        <v>0</v>
      </c>
      <c r="K222" s="45">
        <f t="shared" ca="1" si="64"/>
        <v>0</v>
      </c>
      <c r="L222" s="45"/>
      <c r="M222" s="45">
        <f t="shared" ca="1" si="73"/>
        <v>0</v>
      </c>
      <c r="N222" s="257">
        <f t="shared" ca="1" si="65"/>
        <v>0</v>
      </c>
      <c r="O222" s="23"/>
      <c r="P222" s="255">
        <f t="shared" ca="1" si="66"/>
        <v>0</v>
      </c>
      <c r="Q222" s="163">
        <f t="shared" ca="1" si="67"/>
        <v>0</v>
      </c>
      <c r="R222" s="164">
        <f ca="1">NPV(Q221,K222:$K$244) + ($A$13+$A$14+$A$15)/POWER(1+Q221,$A$28-D222+1)</f>
        <v>0</v>
      </c>
      <c r="S222" s="164">
        <f ca="1">NPV(Q222,K222:$K$244) + ($A$13+$A$14+$A$15)/POWER(1+Q222,$A$28-D222+1)</f>
        <v>0</v>
      </c>
      <c r="T222" s="45">
        <f t="shared" ca="1" si="68"/>
        <v>0</v>
      </c>
      <c r="U222" s="45">
        <f t="shared" ca="1" si="74"/>
        <v>0</v>
      </c>
      <c r="V222" s="45">
        <f t="shared" ca="1" si="75"/>
        <v>0</v>
      </c>
      <c r="W222" s="45">
        <f t="shared" ca="1" si="69"/>
        <v>0</v>
      </c>
      <c r="X222" s="25">
        <f t="shared" ca="1" si="58"/>
        <v>0</v>
      </c>
      <c r="Z222" s="28">
        <f t="shared" ca="1" si="76"/>
        <v>0</v>
      </c>
      <c r="AA222" s="233"/>
      <c r="AB222" s="45">
        <f t="shared" ca="1" si="70"/>
        <v>0</v>
      </c>
      <c r="AC222" s="45">
        <f t="shared" ca="1" si="59"/>
        <v>0</v>
      </c>
      <c r="AD222" s="25">
        <f t="shared" ca="1" si="60"/>
        <v>0</v>
      </c>
    </row>
    <row r="223" spans="4:30" x14ac:dyDescent="0.35">
      <c r="D223" s="20">
        <v>219</v>
      </c>
      <c r="E223" s="21">
        <f t="shared" ca="1" si="71"/>
        <v>79989</v>
      </c>
      <c r="F223" s="44">
        <f t="shared" ca="1" si="61"/>
        <v>80353</v>
      </c>
      <c r="G223" s="22" t="s">
        <v>119</v>
      </c>
      <c r="H223" s="44">
        <f t="shared" ca="1" si="72"/>
        <v>79989</v>
      </c>
      <c r="I223" s="45">
        <f t="shared" ca="1" si="62"/>
        <v>0</v>
      </c>
      <c r="J223" s="45">
        <f t="shared" ca="1" si="63"/>
        <v>0</v>
      </c>
      <c r="K223" s="45">
        <f t="shared" ca="1" si="64"/>
        <v>0</v>
      </c>
      <c r="L223" s="45"/>
      <c r="M223" s="45">
        <f t="shared" ca="1" si="73"/>
        <v>0</v>
      </c>
      <c r="N223" s="257">
        <f t="shared" ca="1" si="65"/>
        <v>0</v>
      </c>
      <c r="O223" s="23"/>
      <c r="P223" s="255">
        <f t="shared" ca="1" si="66"/>
        <v>0</v>
      </c>
      <c r="Q223" s="163">
        <f t="shared" ca="1" si="67"/>
        <v>0</v>
      </c>
      <c r="R223" s="164">
        <f ca="1">NPV(Q222,K223:$K$244) + ($A$13+$A$14+$A$15)/POWER(1+Q222,$A$28-D223+1)</f>
        <v>0</v>
      </c>
      <c r="S223" s="164">
        <f ca="1">NPV(Q223,K223:$K$244) + ($A$13+$A$14+$A$15)/POWER(1+Q223,$A$28-D223+1)</f>
        <v>0</v>
      </c>
      <c r="T223" s="45">
        <f t="shared" ca="1" si="68"/>
        <v>0</v>
      </c>
      <c r="U223" s="45">
        <f t="shared" ca="1" si="74"/>
        <v>0</v>
      </c>
      <c r="V223" s="45">
        <f t="shared" ca="1" si="75"/>
        <v>0</v>
      </c>
      <c r="W223" s="45">
        <f t="shared" ca="1" si="69"/>
        <v>0</v>
      </c>
      <c r="X223" s="25">
        <f t="shared" ca="1" si="58"/>
        <v>0</v>
      </c>
      <c r="Z223" s="28">
        <f t="shared" ca="1" si="76"/>
        <v>0</v>
      </c>
      <c r="AA223" s="233"/>
      <c r="AB223" s="45">
        <f t="shared" ca="1" si="70"/>
        <v>0</v>
      </c>
      <c r="AC223" s="45">
        <f t="shared" ca="1" si="59"/>
        <v>0</v>
      </c>
      <c r="AD223" s="25">
        <f t="shared" ca="1" si="60"/>
        <v>0</v>
      </c>
    </row>
    <row r="224" spans="4:30" x14ac:dyDescent="0.35">
      <c r="D224" s="20">
        <v>220</v>
      </c>
      <c r="E224" s="21">
        <f t="shared" ca="1" si="71"/>
        <v>80354</v>
      </c>
      <c r="F224" s="44">
        <f t="shared" ca="1" si="61"/>
        <v>80719</v>
      </c>
      <c r="G224" s="22" t="s">
        <v>119</v>
      </c>
      <c r="H224" s="44">
        <f t="shared" ca="1" si="72"/>
        <v>80354</v>
      </c>
      <c r="I224" s="45">
        <f t="shared" ca="1" si="62"/>
        <v>0</v>
      </c>
      <c r="J224" s="45">
        <f t="shared" ca="1" si="63"/>
        <v>0</v>
      </c>
      <c r="K224" s="45">
        <f t="shared" ca="1" si="64"/>
        <v>0</v>
      </c>
      <c r="L224" s="45"/>
      <c r="M224" s="45">
        <f t="shared" ca="1" si="73"/>
        <v>0</v>
      </c>
      <c r="N224" s="257">
        <f t="shared" ca="1" si="65"/>
        <v>0</v>
      </c>
      <c r="O224" s="23"/>
      <c r="P224" s="255">
        <f t="shared" ca="1" si="66"/>
        <v>0</v>
      </c>
      <c r="Q224" s="163">
        <f t="shared" ca="1" si="67"/>
        <v>0</v>
      </c>
      <c r="R224" s="164">
        <f ca="1">NPV(Q223,K224:$K$244) + ($A$13+$A$14+$A$15)/POWER(1+Q223,$A$28-D224+1)</f>
        <v>0</v>
      </c>
      <c r="S224" s="164">
        <f ca="1">NPV(Q224,K224:$K$244) + ($A$13+$A$14+$A$15)/POWER(1+Q224,$A$28-D224+1)</f>
        <v>0</v>
      </c>
      <c r="T224" s="45">
        <f t="shared" ca="1" si="68"/>
        <v>0</v>
      </c>
      <c r="U224" s="45">
        <f t="shared" ca="1" si="74"/>
        <v>0</v>
      </c>
      <c r="V224" s="45">
        <f t="shared" ca="1" si="75"/>
        <v>0</v>
      </c>
      <c r="W224" s="45">
        <f t="shared" ca="1" si="69"/>
        <v>0</v>
      </c>
      <c r="X224" s="25">
        <f t="shared" ca="1" si="58"/>
        <v>0</v>
      </c>
      <c r="Z224" s="28">
        <f t="shared" ca="1" si="76"/>
        <v>0</v>
      </c>
      <c r="AA224" s="233"/>
      <c r="AB224" s="45">
        <f t="shared" ca="1" si="70"/>
        <v>0</v>
      </c>
      <c r="AC224" s="45">
        <f t="shared" ca="1" si="59"/>
        <v>0</v>
      </c>
      <c r="AD224" s="25">
        <f t="shared" ca="1" si="60"/>
        <v>0</v>
      </c>
    </row>
    <row r="225" spans="4:30" x14ac:dyDescent="0.35">
      <c r="D225" s="20">
        <v>221</v>
      </c>
      <c r="E225" s="21">
        <f t="shared" ca="1" si="71"/>
        <v>80720</v>
      </c>
      <c r="F225" s="44">
        <f t="shared" ca="1" si="61"/>
        <v>81084</v>
      </c>
      <c r="G225" s="22" t="s">
        <v>119</v>
      </c>
      <c r="H225" s="44">
        <f t="shared" ca="1" si="72"/>
        <v>80720</v>
      </c>
      <c r="I225" s="45">
        <f t="shared" ca="1" si="62"/>
        <v>0</v>
      </c>
      <c r="J225" s="45">
        <f t="shared" ca="1" si="63"/>
        <v>0</v>
      </c>
      <c r="K225" s="45">
        <f t="shared" ca="1" si="64"/>
        <v>0</v>
      </c>
      <c r="L225" s="45"/>
      <c r="M225" s="45">
        <f t="shared" ca="1" si="73"/>
        <v>0</v>
      </c>
      <c r="N225" s="257">
        <f t="shared" ca="1" si="65"/>
        <v>0</v>
      </c>
      <c r="O225" s="23"/>
      <c r="P225" s="255">
        <f t="shared" ca="1" si="66"/>
        <v>0</v>
      </c>
      <c r="Q225" s="163">
        <f t="shared" ca="1" si="67"/>
        <v>0</v>
      </c>
      <c r="R225" s="164">
        <f ca="1">NPV(Q224,K225:$K$244) + ($A$13+$A$14+$A$15)/POWER(1+Q224,$A$28-D225+1)</f>
        <v>0</v>
      </c>
      <c r="S225" s="164">
        <f ca="1">NPV(Q225,K225:$K$244) + ($A$13+$A$14+$A$15)/POWER(1+Q225,$A$28-D225+1)</f>
        <v>0</v>
      </c>
      <c r="T225" s="45">
        <f t="shared" ca="1" si="68"/>
        <v>0</v>
      </c>
      <c r="U225" s="45">
        <f t="shared" ca="1" si="74"/>
        <v>0</v>
      </c>
      <c r="V225" s="45">
        <f t="shared" ca="1" si="75"/>
        <v>0</v>
      </c>
      <c r="W225" s="45">
        <f t="shared" ca="1" si="69"/>
        <v>0</v>
      </c>
      <c r="X225" s="25">
        <f t="shared" ca="1" si="58"/>
        <v>0</v>
      </c>
      <c r="Z225" s="28">
        <f t="shared" ca="1" si="76"/>
        <v>0</v>
      </c>
      <c r="AA225" s="233"/>
      <c r="AB225" s="45">
        <f t="shared" ca="1" si="70"/>
        <v>0</v>
      </c>
      <c r="AC225" s="45">
        <f t="shared" ca="1" si="59"/>
        <v>0</v>
      </c>
      <c r="AD225" s="25">
        <f t="shared" ca="1" si="60"/>
        <v>0</v>
      </c>
    </row>
    <row r="226" spans="4:30" x14ac:dyDescent="0.35">
      <c r="D226" s="20">
        <v>222</v>
      </c>
      <c r="E226" s="21">
        <f t="shared" ca="1" si="71"/>
        <v>81085</v>
      </c>
      <c r="F226" s="44">
        <f t="shared" ca="1" si="61"/>
        <v>81449</v>
      </c>
      <c r="G226" s="22" t="s">
        <v>119</v>
      </c>
      <c r="H226" s="44">
        <f t="shared" ca="1" si="72"/>
        <v>81085</v>
      </c>
      <c r="I226" s="45">
        <f t="shared" ca="1" si="62"/>
        <v>0</v>
      </c>
      <c r="J226" s="45">
        <f t="shared" ca="1" si="63"/>
        <v>0</v>
      </c>
      <c r="K226" s="45">
        <f t="shared" ca="1" si="64"/>
        <v>0</v>
      </c>
      <c r="L226" s="45"/>
      <c r="M226" s="45">
        <f t="shared" ca="1" si="73"/>
        <v>0</v>
      </c>
      <c r="N226" s="257">
        <f t="shared" ca="1" si="65"/>
        <v>0</v>
      </c>
      <c r="O226" s="23"/>
      <c r="P226" s="255">
        <f t="shared" ca="1" si="66"/>
        <v>0</v>
      </c>
      <c r="Q226" s="163">
        <f t="shared" ca="1" si="67"/>
        <v>0</v>
      </c>
      <c r="R226" s="164">
        <f ca="1">NPV(Q225,K226:$K$244) + ($A$13+$A$14+$A$15)/POWER(1+Q225,$A$28-D226+1)</f>
        <v>0</v>
      </c>
      <c r="S226" s="164">
        <f ca="1">NPV(Q226,K226:$K$244) + ($A$13+$A$14+$A$15)/POWER(1+Q226,$A$28-D226+1)</f>
        <v>0</v>
      </c>
      <c r="T226" s="45">
        <f t="shared" ca="1" si="68"/>
        <v>0</v>
      </c>
      <c r="U226" s="45">
        <f t="shared" ca="1" si="74"/>
        <v>0</v>
      </c>
      <c r="V226" s="45">
        <f t="shared" ca="1" si="75"/>
        <v>0</v>
      </c>
      <c r="W226" s="45">
        <f t="shared" ca="1" si="69"/>
        <v>0</v>
      </c>
      <c r="X226" s="25">
        <f t="shared" ca="1" si="58"/>
        <v>0</v>
      </c>
      <c r="Z226" s="28">
        <f t="shared" ca="1" si="76"/>
        <v>0</v>
      </c>
      <c r="AA226" s="233"/>
      <c r="AB226" s="45">
        <f t="shared" ca="1" si="70"/>
        <v>0</v>
      </c>
      <c r="AC226" s="45">
        <f t="shared" ca="1" si="59"/>
        <v>0</v>
      </c>
      <c r="AD226" s="25">
        <f t="shared" ca="1" si="60"/>
        <v>0</v>
      </c>
    </row>
    <row r="227" spans="4:30" x14ac:dyDescent="0.35">
      <c r="D227" s="20">
        <v>223</v>
      </c>
      <c r="E227" s="21">
        <f t="shared" ca="1" si="71"/>
        <v>81450</v>
      </c>
      <c r="F227" s="44">
        <f t="shared" ca="1" si="61"/>
        <v>81814</v>
      </c>
      <c r="G227" s="22" t="s">
        <v>119</v>
      </c>
      <c r="H227" s="44">
        <f t="shared" ca="1" si="72"/>
        <v>81450</v>
      </c>
      <c r="I227" s="45">
        <f t="shared" ca="1" si="62"/>
        <v>0</v>
      </c>
      <c r="J227" s="45">
        <f t="shared" ca="1" si="63"/>
        <v>0</v>
      </c>
      <c r="K227" s="45">
        <f t="shared" ca="1" si="64"/>
        <v>0</v>
      </c>
      <c r="L227" s="45"/>
      <c r="M227" s="45">
        <f t="shared" ca="1" si="73"/>
        <v>0</v>
      </c>
      <c r="N227" s="257">
        <f t="shared" ca="1" si="65"/>
        <v>0</v>
      </c>
      <c r="O227" s="23"/>
      <c r="P227" s="255">
        <f t="shared" ca="1" si="66"/>
        <v>0</v>
      </c>
      <c r="Q227" s="163">
        <f t="shared" ca="1" si="67"/>
        <v>0</v>
      </c>
      <c r="R227" s="164">
        <f ca="1">NPV(Q226,K227:$K$244) + ($A$13+$A$14+$A$15)/POWER(1+Q226,$A$28-D227+1)</f>
        <v>0</v>
      </c>
      <c r="S227" s="164">
        <f ca="1">NPV(Q227,K227:$K$244) + ($A$13+$A$14+$A$15)/POWER(1+Q227,$A$28-D227+1)</f>
        <v>0</v>
      </c>
      <c r="T227" s="45">
        <f t="shared" ca="1" si="68"/>
        <v>0</v>
      </c>
      <c r="U227" s="45">
        <f t="shared" ca="1" si="74"/>
        <v>0</v>
      </c>
      <c r="V227" s="45">
        <f t="shared" ca="1" si="75"/>
        <v>0</v>
      </c>
      <c r="W227" s="45">
        <f t="shared" ca="1" si="69"/>
        <v>0</v>
      </c>
      <c r="X227" s="25">
        <f t="shared" ca="1" si="58"/>
        <v>0</v>
      </c>
      <c r="Z227" s="28">
        <f t="shared" ca="1" si="76"/>
        <v>0</v>
      </c>
      <c r="AA227" s="233"/>
      <c r="AB227" s="45">
        <f t="shared" ca="1" si="70"/>
        <v>0</v>
      </c>
      <c r="AC227" s="45">
        <f t="shared" ca="1" si="59"/>
        <v>0</v>
      </c>
      <c r="AD227" s="25">
        <f t="shared" ca="1" si="60"/>
        <v>0</v>
      </c>
    </row>
    <row r="228" spans="4:30" x14ac:dyDescent="0.35">
      <c r="D228" s="20">
        <v>224</v>
      </c>
      <c r="E228" s="21">
        <f t="shared" ca="1" si="71"/>
        <v>81815</v>
      </c>
      <c r="F228" s="44">
        <f t="shared" ca="1" si="61"/>
        <v>82180</v>
      </c>
      <c r="G228" s="22" t="s">
        <v>119</v>
      </c>
      <c r="H228" s="44">
        <f t="shared" ca="1" si="72"/>
        <v>81815</v>
      </c>
      <c r="I228" s="45">
        <f t="shared" ca="1" si="62"/>
        <v>0</v>
      </c>
      <c r="J228" s="45">
        <f t="shared" ca="1" si="63"/>
        <v>0</v>
      </c>
      <c r="K228" s="45">
        <f t="shared" ca="1" si="64"/>
        <v>0</v>
      </c>
      <c r="L228" s="45"/>
      <c r="M228" s="45">
        <f t="shared" ca="1" si="73"/>
        <v>0</v>
      </c>
      <c r="N228" s="257">
        <f t="shared" ca="1" si="65"/>
        <v>0</v>
      </c>
      <c r="O228" s="23"/>
      <c r="P228" s="255">
        <f t="shared" ca="1" si="66"/>
        <v>0</v>
      </c>
      <c r="Q228" s="163">
        <f t="shared" ca="1" si="67"/>
        <v>0</v>
      </c>
      <c r="R228" s="164">
        <f ca="1">NPV(Q227,K228:$K$244) + ($A$13+$A$14+$A$15)/POWER(1+Q227,$A$28-D228+1)</f>
        <v>0</v>
      </c>
      <c r="S228" s="164">
        <f ca="1">NPV(Q228,K228:$K$244) + ($A$13+$A$14+$A$15)/POWER(1+Q228,$A$28-D228+1)</f>
        <v>0</v>
      </c>
      <c r="T228" s="45">
        <f t="shared" ca="1" si="68"/>
        <v>0</v>
      </c>
      <c r="U228" s="45">
        <f t="shared" ca="1" si="74"/>
        <v>0</v>
      </c>
      <c r="V228" s="45">
        <f t="shared" ca="1" si="75"/>
        <v>0</v>
      </c>
      <c r="W228" s="45">
        <f t="shared" ca="1" si="69"/>
        <v>0</v>
      </c>
      <c r="X228" s="25">
        <f t="shared" ca="1" si="58"/>
        <v>0</v>
      </c>
      <c r="Z228" s="28">
        <f t="shared" ca="1" si="76"/>
        <v>0</v>
      </c>
      <c r="AA228" s="233"/>
      <c r="AB228" s="45">
        <f t="shared" ca="1" si="70"/>
        <v>0</v>
      </c>
      <c r="AC228" s="45">
        <f t="shared" ca="1" si="59"/>
        <v>0</v>
      </c>
      <c r="AD228" s="25">
        <f t="shared" ca="1" si="60"/>
        <v>0</v>
      </c>
    </row>
    <row r="229" spans="4:30" x14ac:dyDescent="0.35">
      <c r="D229" s="20">
        <v>225</v>
      </c>
      <c r="E229" s="21">
        <f t="shared" ca="1" si="71"/>
        <v>82181</v>
      </c>
      <c r="F229" s="44">
        <f t="shared" ca="1" si="61"/>
        <v>82545</v>
      </c>
      <c r="G229" s="22" t="s">
        <v>119</v>
      </c>
      <c r="H229" s="44">
        <f t="shared" ca="1" si="72"/>
        <v>82181</v>
      </c>
      <c r="I229" s="45">
        <f t="shared" ca="1" si="62"/>
        <v>0</v>
      </c>
      <c r="J229" s="45">
        <f t="shared" ca="1" si="63"/>
        <v>0</v>
      </c>
      <c r="K229" s="45">
        <f t="shared" ca="1" si="64"/>
        <v>0</v>
      </c>
      <c r="L229" s="45"/>
      <c r="M229" s="45">
        <f t="shared" ca="1" si="73"/>
        <v>0</v>
      </c>
      <c r="N229" s="257">
        <f t="shared" ca="1" si="65"/>
        <v>0</v>
      </c>
      <c r="O229" s="23"/>
      <c r="P229" s="255">
        <f t="shared" ca="1" si="66"/>
        <v>0</v>
      </c>
      <c r="Q229" s="163">
        <f t="shared" ca="1" si="67"/>
        <v>0</v>
      </c>
      <c r="R229" s="164">
        <f ca="1">NPV(Q228,K229:$K$244) + ($A$13+$A$14+$A$15)/POWER(1+Q228,$A$28-D229+1)</f>
        <v>0</v>
      </c>
      <c r="S229" s="164">
        <f ca="1">NPV(Q229,K229:$K$244) + ($A$13+$A$14+$A$15)/POWER(1+Q229,$A$28-D229+1)</f>
        <v>0</v>
      </c>
      <c r="T229" s="45">
        <f t="shared" ca="1" si="68"/>
        <v>0</v>
      </c>
      <c r="U229" s="45">
        <f t="shared" ca="1" si="74"/>
        <v>0</v>
      </c>
      <c r="V229" s="45">
        <f t="shared" ca="1" si="75"/>
        <v>0</v>
      </c>
      <c r="W229" s="45">
        <f t="shared" ca="1" si="69"/>
        <v>0</v>
      </c>
      <c r="X229" s="25">
        <f t="shared" ca="1" si="58"/>
        <v>0</v>
      </c>
      <c r="Z229" s="28">
        <f t="shared" ca="1" si="76"/>
        <v>0</v>
      </c>
      <c r="AA229" s="233"/>
      <c r="AB229" s="45">
        <f t="shared" ca="1" si="70"/>
        <v>0</v>
      </c>
      <c r="AC229" s="45">
        <f t="shared" ca="1" si="59"/>
        <v>0</v>
      </c>
      <c r="AD229" s="25">
        <f t="shared" ca="1" si="60"/>
        <v>0</v>
      </c>
    </row>
    <row r="230" spans="4:30" x14ac:dyDescent="0.35">
      <c r="D230" s="20">
        <v>226</v>
      </c>
      <c r="E230" s="21">
        <f t="shared" ca="1" si="71"/>
        <v>82546</v>
      </c>
      <c r="F230" s="44">
        <f t="shared" ca="1" si="61"/>
        <v>82910</v>
      </c>
      <c r="G230" s="22" t="s">
        <v>119</v>
      </c>
      <c r="H230" s="44">
        <f t="shared" ca="1" si="72"/>
        <v>82546</v>
      </c>
      <c r="I230" s="45">
        <f t="shared" ca="1" si="62"/>
        <v>0</v>
      </c>
      <c r="J230" s="45">
        <f t="shared" ca="1" si="63"/>
        <v>0</v>
      </c>
      <c r="K230" s="45">
        <f t="shared" ca="1" si="64"/>
        <v>0</v>
      </c>
      <c r="L230" s="45"/>
      <c r="M230" s="45">
        <f t="shared" ca="1" si="73"/>
        <v>0</v>
      </c>
      <c r="N230" s="257">
        <f t="shared" ca="1" si="65"/>
        <v>0</v>
      </c>
      <c r="O230" s="23"/>
      <c r="P230" s="255">
        <f t="shared" ca="1" si="66"/>
        <v>0</v>
      </c>
      <c r="Q230" s="163">
        <f t="shared" ca="1" si="67"/>
        <v>0</v>
      </c>
      <c r="R230" s="164">
        <f ca="1">NPV(Q229,K230:$K$244) + ($A$13+$A$14+$A$15)/POWER(1+Q229,$A$28-D230+1)</f>
        <v>0</v>
      </c>
      <c r="S230" s="164">
        <f ca="1">NPV(Q230,K230:$K$244) + ($A$13+$A$14+$A$15)/POWER(1+Q230,$A$28-D230+1)</f>
        <v>0</v>
      </c>
      <c r="T230" s="45">
        <f t="shared" ca="1" si="68"/>
        <v>0</v>
      </c>
      <c r="U230" s="45">
        <f t="shared" ca="1" si="74"/>
        <v>0</v>
      </c>
      <c r="V230" s="45">
        <f t="shared" ca="1" si="75"/>
        <v>0</v>
      </c>
      <c r="W230" s="45">
        <f t="shared" ca="1" si="69"/>
        <v>0</v>
      </c>
      <c r="X230" s="25">
        <f t="shared" ca="1" si="58"/>
        <v>0</v>
      </c>
      <c r="Z230" s="28">
        <f t="shared" ca="1" si="76"/>
        <v>0</v>
      </c>
      <c r="AA230" s="233"/>
      <c r="AB230" s="45">
        <f t="shared" ca="1" si="70"/>
        <v>0</v>
      </c>
      <c r="AC230" s="45">
        <f t="shared" ca="1" si="59"/>
        <v>0</v>
      </c>
      <c r="AD230" s="25">
        <f t="shared" ca="1" si="60"/>
        <v>0</v>
      </c>
    </row>
    <row r="231" spans="4:30" x14ac:dyDescent="0.35">
      <c r="D231" s="20">
        <v>227</v>
      </c>
      <c r="E231" s="21">
        <f t="shared" ca="1" si="71"/>
        <v>82911</v>
      </c>
      <c r="F231" s="44">
        <f t="shared" ca="1" si="61"/>
        <v>83275</v>
      </c>
      <c r="G231" s="22" t="s">
        <v>119</v>
      </c>
      <c r="H231" s="44">
        <f t="shared" ca="1" si="72"/>
        <v>82911</v>
      </c>
      <c r="I231" s="45">
        <f t="shared" ca="1" si="62"/>
        <v>0</v>
      </c>
      <c r="J231" s="45">
        <f t="shared" ca="1" si="63"/>
        <v>0</v>
      </c>
      <c r="K231" s="45">
        <f t="shared" ca="1" si="64"/>
        <v>0</v>
      </c>
      <c r="L231" s="45"/>
      <c r="M231" s="45">
        <f t="shared" ca="1" si="73"/>
        <v>0</v>
      </c>
      <c r="N231" s="257">
        <f t="shared" ca="1" si="65"/>
        <v>0</v>
      </c>
      <c r="O231" s="23"/>
      <c r="P231" s="255">
        <f t="shared" ca="1" si="66"/>
        <v>0</v>
      </c>
      <c r="Q231" s="163">
        <f t="shared" ca="1" si="67"/>
        <v>0</v>
      </c>
      <c r="R231" s="164">
        <f ca="1">NPV(Q230,K231:$K$244) + ($A$13+$A$14+$A$15)/POWER(1+Q230,$A$28-D231+1)</f>
        <v>0</v>
      </c>
      <c r="S231" s="164">
        <f ca="1">NPV(Q231,K231:$K$244) + ($A$13+$A$14+$A$15)/POWER(1+Q231,$A$28-D231+1)</f>
        <v>0</v>
      </c>
      <c r="T231" s="45">
        <f t="shared" ca="1" si="68"/>
        <v>0</v>
      </c>
      <c r="U231" s="45">
        <f t="shared" ca="1" si="74"/>
        <v>0</v>
      </c>
      <c r="V231" s="45">
        <f t="shared" ca="1" si="75"/>
        <v>0</v>
      </c>
      <c r="W231" s="45">
        <f t="shared" ca="1" si="69"/>
        <v>0</v>
      </c>
      <c r="X231" s="25">
        <f t="shared" ca="1" si="58"/>
        <v>0</v>
      </c>
      <c r="Z231" s="28">
        <f t="shared" ca="1" si="76"/>
        <v>0</v>
      </c>
      <c r="AA231" s="233"/>
      <c r="AB231" s="45">
        <f t="shared" ca="1" si="70"/>
        <v>0</v>
      </c>
      <c r="AC231" s="45">
        <f t="shared" ca="1" si="59"/>
        <v>0</v>
      </c>
      <c r="AD231" s="25">
        <f t="shared" ca="1" si="60"/>
        <v>0</v>
      </c>
    </row>
    <row r="232" spans="4:30" x14ac:dyDescent="0.35">
      <c r="D232" s="20">
        <v>228</v>
      </c>
      <c r="E232" s="21">
        <f t="shared" ca="1" si="71"/>
        <v>83276</v>
      </c>
      <c r="F232" s="44">
        <f t="shared" ca="1" si="61"/>
        <v>83641</v>
      </c>
      <c r="G232" s="22" t="s">
        <v>119</v>
      </c>
      <c r="H232" s="44">
        <f t="shared" ca="1" si="72"/>
        <v>83276</v>
      </c>
      <c r="I232" s="45">
        <f t="shared" ca="1" si="62"/>
        <v>0</v>
      </c>
      <c r="J232" s="45">
        <f t="shared" ca="1" si="63"/>
        <v>0</v>
      </c>
      <c r="K232" s="45">
        <f t="shared" ca="1" si="64"/>
        <v>0</v>
      </c>
      <c r="L232" s="45"/>
      <c r="M232" s="45">
        <f t="shared" ca="1" si="73"/>
        <v>0</v>
      </c>
      <c r="N232" s="257">
        <f t="shared" ca="1" si="65"/>
        <v>0</v>
      </c>
      <c r="O232" s="23"/>
      <c r="P232" s="255">
        <f t="shared" ca="1" si="66"/>
        <v>0</v>
      </c>
      <c r="Q232" s="163">
        <f t="shared" ca="1" si="67"/>
        <v>0</v>
      </c>
      <c r="R232" s="164">
        <f ca="1">NPV(Q231,K232:$K$244) + ($A$13+$A$14+$A$15)/POWER(1+Q231,$A$28-D232+1)</f>
        <v>0</v>
      </c>
      <c r="S232" s="164">
        <f ca="1">NPV(Q232,K232:$K$244) + ($A$13+$A$14+$A$15)/POWER(1+Q232,$A$28-D232+1)</f>
        <v>0</v>
      </c>
      <c r="T232" s="45">
        <f t="shared" ca="1" si="68"/>
        <v>0</v>
      </c>
      <c r="U232" s="45">
        <f t="shared" ca="1" si="74"/>
        <v>0</v>
      </c>
      <c r="V232" s="45">
        <f t="shared" ca="1" si="75"/>
        <v>0</v>
      </c>
      <c r="W232" s="45">
        <f t="shared" ca="1" si="69"/>
        <v>0</v>
      </c>
      <c r="X232" s="25">
        <f t="shared" ca="1" si="58"/>
        <v>0</v>
      </c>
      <c r="Z232" s="28">
        <f t="shared" ca="1" si="76"/>
        <v>0</v>
      </c>
      <c r="AA232" s="233"/>
      <c r="AB232" s="45">
        <f t="shared" ca="1" si="70"/>
        <v>0</v>
      </c>
      <c r="AC232" s="45">
        <f t="shared" ca="1" si="59"/>
        <v>0</v>
      </c>
      <c r="AD232" s="25">
        <f t="shared" ca="1" si="60"/>
        <v>0</v>
      </c>
    </row>
    <row r="233" spans="4:30" x14ac:dyDescent="0.35">
      <c r="D233" s="20">
        <v>229</v>
      </c>
      <c r="E233" s="21">
        <f t="shared" ca="1" si="71"/>
        <v>83642</v>
      </c>
      <c r="F233" s="44">
        <f t="shared" ca="1" si="61"/>
        <v>84006</v>
      </c>
      <c r="G233" s="22" t="s">
        <v>119</v>
      </c>
      <c r="H233" s="44">
        <f t="shared" ca="1" si="72"/>
        <v>83642</v>
      </c>
      <c r="I233" s="45">
        <f t="shared" ca="1" si="62"/>
        <v>0</v>
      </c>
      <c r="J233" s="45">
        <f t="shared" ca="1" si="63"/>
        <v>0</v>
      </c>
      <c r="K233" s="45">
        <f t="shared" ca="1" si="64"/>
        <v>0</v>
      </c>
      <c r="L233" s="45"/>
      <c r="M233" s="45">
        <f t="shared" ca="1" si="73"/>
        <v>0</v>
      </c>
      <c r="N233" s="257">
        <f t="shared" ca="1" si="65"/>
        <v>0</v>
      </c>
      <c r="O233" s="23"/>
      <c r="P233" s="255">
        <f t="shared" ca="1" si="66"/>
        <v>0</v>
      </c>
      <c r="Q233" s="163">
        <f t="shared" ca="1" si="67"/>
        <v>0</v>
      </c>
      <c r="R233" s="164">
        <f ca="1">NPV(Q232,K233:$K$244) + ($A$13+$A$14+$A$15)/POWER(1+Q232,$A$28-D233+1)</f>
        <v>0</v>
      </c>
      <c r="S233" s="164">
        <f ca="1">NPV(Q233,K233:$K$244) + ($A$13+$A$14+$A$15)/POWER(1+Q233,$A$28-D233+1)</f>
        <v>0</v>
      </c>
      <c r="T233" s="45">
        <f t="shared" ca="1" si="68"/>
        <v>0</v>
      </c>
      <c r="U233" s="45">
        <f t="shared" ca="1" si="74"/>
        <v>0</v>
      </c>
      <c r="V233" s="45">
        <f t="shared" ca="1" si="75"/>
        <v>0</v>
      </c>
      <c r="W233" s="45">
        <f t="shared" ca="1" si="69"/>
        <v>0</v>
      </c>
      <c r="X233" s="25">
        <f t="shared" ca="1" si="58"/>
        <v>0</v>
      </c>
      <c r="Z233" s="28">
        <f t="shared" ca="1" si="76"/>
        <v>0</v>
      </c>
      <c r="AA233" s="233"/>
      <c r="AB233" s="45">
        <f t="shared" ca="1" si="70"/>
        <v>0</v>
      </c>
      <c r="AC233" s="45">
        <f t="shared" ca="1" si="59"/>
        <v>0</v>
      </c>
      <c r="AD233" s="25">
        <f t="shared" ca="1" si="60"/>
        <v>0</v>
      </c>
    </row>
    <row r="234" spans="4:30" x14ac:dyDescent="0.35">
      <c r="D234" s="20">
        <v>230</v>
      </c>
      <c r="E234" s="21">
        <f t="shared" ca="1" si="71"/>
        <v>84007</v>
      </c>
      <c r="F234" s="44">
        <f t="shared" ca="1" si="61"/>
        <v>84371</v>
      </c>
      <c r="G234" s="22" t="s">
        <v>119</v>
      </c>
      <c r="H234" s="44">
        <f t="shared" ca="1" si="72"/>
        <v>84007</v>
      </c>
      <c r="I234" s="45">
        <f t="shared" ca="1" si="62"/>
        <v>0</v>
      </c>
      <c r="J234" s="45">
        <f t="shared" ca="1" si="63"/>
        <v>0</v>
      </c>
      <c r="K234" s="45">
        <f t="shared" ca="1" si="64"/>
        <v>0</v>
      </c>
      <c r="L234" s="45"/>
      <c r="M234" s="45">
        <f t="shared" ca="1" si="73"/>
        <v>0</v>
      </c>
      <c r="N234" s="257">
        <f t="shared" ca="1" si="65"/>
        <v>0</v>
      </c>
      <c r="O234" s="23"/>
      <c r="P234" s="255">
        <f t="shared" ca="1" si="66"/>
        <v>0</v>
      </c>
      <c r="Q234" s="163">
        <f t="shared" ca="1" si="67"/>
        <v>0</v>
      </c>
      <c r="R234" s="164">
        <f ca="1">NPV(Q233,K234:$K$244) + ($A$13+$A$14+$A$15)/POWER(1+Q233,$A$28-D234+1)</f>
        <v>0</v>
      </c>
      <c r="S234" s="164">
        <f ca="1">NPV(Q234,K234:$K$244) + ($A$13+$A$14+$A$15)/POWER(1+Q234,$A$28-D234+1)</f>
        <v>0</v>
      </c>
      <c r="T234" s="45">
        <f t="shared" ca="1" si="68"/>
        <v>0</v>
      </c>
      <c r="U234" s="45">
        <f t="shared" ca="1" si="74"/>
        <v>0</v>
      </c>
      <c r="V234" s="45">
        <f t="shared" ca="1" si="75"/>
        <v>0</v>
      </c>
      <c r="W234" s="45">
        <f t="shared" ca="1" si="69"/>
        <v>0</v>
      </c>
      <c r="X234" s="25">
        <f t="shared" ca="1" si="58"/>
        <v>0</v>
      </c>
      <c r="Z234" s="28">
        <f t="shared" ca="1" si="76"/>
        <v>0</v>
      </c>
      <c r="AA234" s="233"/>
      <c r="AB234" s="45">
        <f t="shared" ca="1" si="70"/>
        <v>0</v>
      </c>
      <c r="AC234" s="45">
        <f t="shared" ca="1" si="59"/>
        <v>0</v>
      </c>
      <c r="AD234" s="25">
        <f t="shared" ca="1" si="60"/>
        <v>0</v>
      </c>
    </row>
    <row r="235" spans="4:30" x14ac:dyDescent="0.35">
      <c r="D235" s="20">
        <v>231</v>
      </c>
      <c r="E235" s="21">
        <f t="shared" ca="1" si="71"/>
        <v>84372</v>
      </c>
      <c r="F235" s="44">
        <f t="shared" ca="1" si="61"/>
        <v>84736</v>
      </c>
      <c r="G235" s="22" t="s">
        <v>119</v>
      </c>
      <c r="H235" s="44">
        <f t="shared" ca="1" si="72"/>
        <v>84372</v>
      </c>
      <c r="I235" s="45">
        <f t="shared" ca="1" si="62"/>
        <v>0</v>
      </c>
      <c r="J235" s="45">
        <f t="shared" ca="1" si="63"/>
        <v>0</v>
      </c>
      <c r="K235" s="45">
        <f t="shared" ca="1" si="64"/>
        <v>0</v>
      </c>
      <c r="L235" s="45"/>
      <c r="M235" s="45">
        <f t="shared" ca="1" si="73"/>
        <v>0</v>
      </c>
      <c r="N235" s="257">
        <f t="shared" ca="1" si="65"/>
        <v>0</v>
      </c>
      <c r="O235" s="23"/>
      <c r="P235" s="255">
        <f t="shared" ca="1" si="66"/>
        <v>0</v>
      </c>
      <c r="Q235" s="163">
        <f t="shared" ca="1" si="67"/>
        <v>0</v>
      </c>
      <c r="R235" s="164">
        <f ca="1">NPV(Q234,K235:$K$244) + ($A$13+$A$14+$A$15)/POWER(1+Q234,$A$28-D235+1)</f>
        <v>0</v>
      </c>
      <c r="S235" s="164">
        <f ca="1">NPV(Q235,K235:$K$244) + ($A$13+$A$14+$A$15)/POWER(1+Q235,$A$28-D235+1)</f>
        <v>0</v>
      </c>
      <c r="T235" s="45">
        <f t="shared" ca="1" si="68"/>
        <v>0</v>
      </c>
      <c r="U235" s="45">
        <f t="shared" ca="1" si="74"/>
        <v>0</v>
      </c>
      <c r="V235" s="45">
        <f t="shared" ca="1" si="75"/>
        <v>0</v>
      </c>
      <c r="W235" s="45">
        <f t="shared" ca="1" si="69"/>
        <v>0</v>
      </c>
      <c r="X235" s="25">
        <f t="shared" ca="1" si="58"/>
        <v>0</v>
      </c>
      <c r="Z235" s="28">
        <f t="shared" ca="1" si="76"/>
        <v>0</v>
      </c>
      <c r="AA235" s="233"/>
      <c r="AB235" s="45">
        <f t="shared" ca="1" si="70"/>
        <v>0</v>
      </c>
      <c r="AC235" s="45">
        <f t="shared" ca="1" si="59"/>
        <v>0</v>
      </c>
      <c r="AD235" s="25">
        <f t="shared" ca="1" si="60"/>
        <v>0</v>
      </c>
    </row>
    <row r="236" spans="4:30" x14ac:dyDescent="0.35">
      <c r="D236" s="20">
        <v>232</v>
      </c>
      <c r="E236" s="21">
        <f t="shared" ca="1" si="71"/>
        <v>84737</v>
      </c>
      <c r="F236" s="44">
        <f t="shared" ca="1" si="61"/>
        <v>85102</v>
      </c>
      <c r="G236" s="22" t="s">
        <v>119</v>
      </c>
      <c r="H236" s="44">
        <f t="shared" ca="1" si="72"/>
        <v>84737</v>
      </c>
      <c r="I236" s="45">
        <f t="shared" ca="1" si="62"/>
        <v>0</v>
      </c>
      <c r="J236" s="45">
        <f t="shared" ca="1" si="63"/>
        <v>0</v>
      </c>
      <c r="K236" s="45">
        <f t="shared" ca="1" si="64"/>
        <v>0</v>
      </c>
      <c r="L236" s="45"/>
      <c r="M236" s="45">
        <f t="shared" ca="1" si="73"/>
        <v>0</v>
      </c>
      <c r="N236" s="257">
        <f t="shared" ca="1" si="65"/>
        <v>0</v>
      </c>
      <c r="O236" s="23"/>
      <c r="P236" s="255">
        <f t="shared" ca="1" si="66"/>
        <v>0</v>
      </c>
      <c r="Q236" s="163">
        <f t="shared" ca="1" si="67"/>
        <v>0</v>
      </c>
      <c r="R236" s="164">
        <f ca="1">NPV(Q235,K236:$K$244) + ($A$13+$A$14+$A$15)/POWER(1+Q235,$A$28-D236+1)</f>
        <v>0</v>
      </c>
      <c r="S236" s="164">
        <f ca="1">NPV(Q236,K236:$K$244) + ($A$13+$A$14+$A$15)/POWER(1+Q236,$A$28-D236+1)</f>
        <v>0</v>
      </c>
      <c r="T236" s="45">
        <f t="shared" ca="1" si="68"/>
        <v>0</v>
      </c>
      <c r="U236" s="45">
        <f t="shared" ca="1" si="74"/>
        <v>0</v>
      </c>
      <c r="V236" s="45">
        <f t="shared" ca="1" si="75"/>
        <v>0</v>
      </c>
      <c r="W236" s="45">
        <f t="shared" ca="1" si="69"/>
        <v>0</v>
      </c>
      <c r="X236" s="25">
        <f t="shared" ca="1" si="58"/>
        <v>0</v>
      </c>
      <c r="Z236" s="28">
        <f t="shared" ca="1" si="76"/>
        <v>0</v>
      </c>
      <c r="AA236" s="233"/>
      <c r="AB236" s="45">
        <f t="shared" ca="1" si="70"/>
        <v>0</v>
      </c>
      <c r="AC236" s="45">
        <f t="shared" ca="1" si="59"/>
        <v>0</v>
      </c>
      <c r="AD236" s="25">
        <f t="shared" ca="1" si="60"/>
        <v>0</v>
      </c>
    </row>
    <row r="237" spans="4:30" x14ac:dyDescent="0.35">
      <c r="D237" s="20">
        <v>233</v>
      </c>
      <c r="E237" s="21">
        <f t="shared" ca="1" si="71"/>
        <v>85103</v>
      </c>
      <c r="F237" s="44">
        <f t="shared" ca="1" si="61"/>
        <v>85467</v>
      </c>
      <c r="G237" s="22" t="s">
        <v>119</v>
      </c>
      <c r="H237" s="44">
        <f t="shared" ca="1" si="72"/>
        <v>85103</v>
      </c>
      <c r="I237" s="45">
        <f t="shared" ca="1" si="62"/>
        <v>0</v>
      </c>
      <c r="J237" s="45">
        <f t="shared" ca="1" si="63"/>
        <v>0</v>
      </c>
      <c r="K237" s="45">
        <f t="shared" ca="1" si="64"/>
        <v>0</v>
      </c>
      <c r="L237" s="45"/>
      <c r="M237" s="45">
        <f t="shared" ca="1" si="73"/>
        <v>0</v>
      </c>
      <c r="N237" s="257">
        <f t="shared" ca="1" si="65"/>
        <v>0</v>
      </c>
      <c r="O237" s="23"/>
      <c r="P237" s="255">
        <f t="shared" ca="1" si="66"/>
        <v>0</v>
      </c>
      <c r="Q237" s="163">
        <f t="shared" ca="1" si="67"/>
        <v>0</v>
      </c>
      <c r="R237" s="164">
        <f ca="1">NPV(Q236,K237:$K$244) + ($A$13+$A$14+$A$15)/POWER(1+Q236,$A$28-D237+1)</f>
        <v>0</v>
      </c>
      <c r="S237" s="164">
        <f ca="1">NPV(Q237,K237:$K$244) + ($A$13+$A$14+$A$15)/POWER(1+Q237,$A$28-D237+1)</f>
        <v>0</v>
      </c>
      <c r="T237" s="45">
        <f t="shared" ca="1" si="68"/>
        <v>0</v>
      </c>
      <c r="U237" s="45">
        <f t="shared" ca="1" si="74"/>
        <v>0</v>
      </c>
      <c r="V237" s="45">
        <f t="shared" ca="1" si="75"/>
        <v>0</v>
      </c>
      <c r="W237" s="45">
        <f t="shared" ca="1" si="69"/>
        <v>0</v>
      </c>
      <c r="X237" s="25">
        <f t="shared" ca="1" si="58"/>
        <v>0</v>
      </c>
      <c r="Z237" s="28">
        <f t="shared" ca="1" si="76"/>
        <v>0</v>
      </c>
      <c r="AA237" s="233"/>
      <c r="AB237" s="45">
        <f t="shared" ca="1" si="70"/>
        <v>0</v>
      </c>
      <c r="AC237" s="45">
        <f t="shared" ca="1" si="59"/>
        <v>0</v>
      </c>
      <c r="AD237" s="25">
        <f t="shared" ca="1" si="60"/>
        <v>0</v>
      </c>
    </row>
    <row r="238" spans="4:30" x14ac:dyDescent="0.35">
      <c r="D238" s="20">
        <v>234</v>
      </c>
      <c r="E238" s="21">
        <f t="shared" ca="1" si="71"/>
        <v>85468</v>
      </c>
      <c r="F238" s="44">
        <f t="shared" ca="1" si="61"/>
        <v>85832</v>
      </c>
      <c r="G238" s="22" t="s">
        <v>119</v>
      </c>
      <c r="H238" s="44">
        <f t="shared" ca="1" si="72"/>
        <v>85468</v>
      </c>
      <c r="I238" s="45">
        <f t="shared" ca="1" si="62"/>
        <v>0</v>
      </c>
      <c r="J238" s="45">
        <f t="shared" ca="1" si="63"/>
        <v>0</v>
      </c>
      <c r="K238" s="45">
        <f t="shared" ca="1" si="64"/>
        <v>0</v>
      </c>
      <c r="L238" s="45"/>
      <c r="M238" s="45">
        <f t="shared" ca="1" si="73"/>
        <v>0</v>
      </c>
      <c r="N238" s="257">
        <f t="shared" ca="1" si="65"/>
        <v>0</v>
      </c>
      <c r="O238" s="23"/>
      <c r="P238" s="255">
        <f t="shared" ca="1" si="66"/>
        <v>0</v>
      </c>
      <c r="Q238" s="163">
        <f t="shared" ca="1" si="67"/>
        <v>0</v>
      </c>
      <c r="R238" s="164">
        <f ca="1">NPV(Q237,K238:$K$244) + ($A$13+$A$14+$A$15)/POWER(1+Q237,$A$28-D238+1)</f>
        <v>0</v>
      </c>
      <c r="S238" s="164">
        <f ca="1">NPV(Q238,K238:$K$244) + ($A$13+$A$14+$A$15)/POWER(1+Q238,$A$28-D238+1)</f>
        <v>0</v>
      </c>
      <c r="T238" s="45">
        <f t="shared" ca="1" si="68"/>
        <v>0</v>
      </c>
      <c r="U238" s="45">
        <f t="shared" ca="1" si="74"/>
        <v>0</v>
      </c>
      <c r="V238" s="45">
        <f t="shared" ca="1" si="75"/>
        <v>0</v>
      </c>
      <c r="W238" s="45">
        <f t="shared" ca="1" si="69"/>
        <v>0</v>
      </c>
      <c r="X238" s="25">
        <f t="shared" ca="1" si="58"/>
        <v>0</v>
      </c>
      <c r="Z238" s="28">
        <f t="shared" ca="1" si="76"/>
        <v>0</v>
      </c>
      <c r="AA238" s="233"/>
      <c r="AB238" s="45">
        <f t="shared" ca="1" si="70"/>
        <v>0</v>
      </c>
      <c r="AC238" s="45">
        <f t="shared" ca="1" si="59"/>
        <v>0</v>
      </c>
      <c r="AD238" s="25">
        <f t="shared" ca="1" si="60"/>
        <v>0</v>
      </c>
    </row>
    <row r="239" spans="4:30" x14ac:dyDescent="0.35">
      <c r="D239" s="20">
        <v>235</v>
      </c>
      <c r="E239" s="21">
        <f t="shared" ca="1" si="71"/>
        <v>85833</v>
      </c>
      <c r="F239" s="44">
        <f t="shared" ca="1" si="61"/>
        <v>86197</v>
      </c>
      <c r="G239" s="22" t="s">
        <v>119</v>
      </c>
      <c r="H239" s="44">
        <f t="shared" ca="1" si="72"/>
        <v>85833</v>
      </c>
      <c r="I239" s="45">
        <f t="shared" ca="1" si="62"/>
        <v>0</v>
      </c>
      <c r="J239" s="45">
        <f t="shared" ca="1" si="63"/>
        <v>0</v>
      </c>
      <c r="K239" s="45">
        <f t="shared" ca="1" si="64"/>
        <v>0</v>
      </c>
      <c r="L239" s="45"/>
      <c r="M239" s="45">
        <f t="shared" ca="1" si="73"/>
        <v>0</v>
      </c>
      <c r="N239" s="257">
        <f t="shared" ca="1" si="65"/>
        <v>0</v>
      </c>
      <c r="O239" s="23"/>
      <c r="P239" s="255">
        <f t="shared" ca="1" si="66"/>
        <v>0</v>
      </c>
      <c r="Q239" s="163">
        <f t="shared" ca="1" si="67"/>
        <v>0</v>
      </c>
      <c r="R239" s="164">
        <f ca="1">NPV(Q238,K239:$K$244) + ($A$13+$A$14+$A$15)/POWER(1+Q238,$A$28-D239+1)</f>
        <v>0</v>
      </c>
      <c r="S239" s="164">
        <f ca="1">NPV(Q239,K239:$K$244) + ($A$13+$A$14+$A$15)/POWER(1+Q239,$A$28-D239+1)</f>
        <v>0</v>
      </c>
      <c r="T239" s="45">
        <f t="shared" ca="1" si="68"/>
        <v>0</v>
      </c>
      <c r="U239" s="45">
        <f t="shared" ca="1" si="74"/>
        <v>0</v>
      </c>
      <c r="V239" s="45">
        <f t="shared" ca="1" si="75"/>
        <v>0</v>
      </c>
      <c r="W239" s="45">
        <f t="shared" ca="1" si="69"/>
        <v>0</v>
      </c>
      <c r="X239" s="25">
        <f t="shared" ca="1" si="58"/>
        <v>0</v>
      </c>
      <c r="Z239" s="28">
        <f t="shared" ca="1" si="76"/>
        <v>0</v>
      </c>
      <c r="AA239" s="233"/>
      <c r="AB239" s="45">
        <f t="shared" ca="1" si="70"/>
        <v>0</v>
      </c>
      <c r="AC239" s="45">
        <f t="shared" ca="1" si="59"/>
        <v>0</v>
      </c>
      <c r="AD239" s="25">
        <f t="shared" ca="1" si="60"/>
        <v>0</v>
      </c>
    </row>
    <row r="240" spans="4:30" x14ac:dyDescent="0.35">
      <c r="D240" s="20">
        <v>236</v>
      </c>
      <c r="E240" s="21">
        <f t="shared" ca="1" si="71"/>
        <v>86198</v>
      </c>
      <c r="F240" s="44">
        <f t="shared" ca="1" si="61"/>
        <v>86563</v>
      </c>
      <c r="G240" s="22" t="s">
        <v>119</v>
      </c>
      <c r="H240" s="44">
        <f t="shared" ca="1" si="72"/>
        <v>86198</v>
      </c>
      <c r="I240" s="45">
        <f t="shared" ca="1" si="62"/>
        <v>0</v>
      </c>
      <c r="J240" s="45">
        <f t="shared" ca="1" si="63"/>
        <v>0</v>
      </c>
      <c r="K240" s="45">
        <f t="shared" ca="1" si="64"/>
        <v>0</v>
      </c>
      <c r="L240" s="45"/>
      <c r="M240" s="45">
        <f t="shared" ca="1" si="73"/>
        <v>0</v>
      </c>
      <c r="N240" s="257">
        <f t="shared" ca="1" si="65"/>
        <v>0</v>
      </c>
      <c r="O240" s="23"/>
      <c r="P240" s="255">
        <f t="shared" ca="1" si="66"/>
        <v>0</v>
      </c>
      <c r="Q240" s="163">
        <f t="shared" ca="1" si="67"/>
        <v>0</v>
      </c>
      <c r="R240" s="164">
        <f ca="1">NPV(Q239,K240:$K$244) + ($A$13+$A$14+$A$15)/POWER(1+Q239,$A$28-D240+1)</f>
        <v>0</v>
      </c>
      <c r="S240" s="164">
        <f ca="1">NPV(Q240,K240:$K$244) + ($A$13+$A$14+$A$15)/POWER(1+Q240,$A$28-D240+1)</f>
        <v>0</v>
      </c>
      <c r="T240" s="45">
        <f t="shared" ca="1" si="68"/>
        <v>0</v>
      </c>
      <c r="U240" s="45">
        <f t="shared" ca="1" si="74"/>
        <v>0</v>
      </c>
      <c r="V240" s="45">
        <f t="shared" ca="1" si="75"/>
        <v>0</v>
      </c>
      <c r="W240" s="45">
        <f t="shared" ca="1" si="69"/>
        <v>0</v>
      </c>
      <c r="X240" s="25">
        <f t="shared" ca="1" si="58"/>
        <v>0</v>
      </c>
      <c r="Z240" s="28">
        <f t="shared" ca="1" si="76"/>
        <v>0</v>
      </c>
      <c r="AA240" s="233"/>
      <c r="AB240" s="45">
        <f t="shared" ca="1" si="70"/>
        <v>0</v>
      </c>
      <c r="AC240" s="45">
        <f t="shared" ca="1" si="59"/>
        <v>0</v>
      </c>
      <c r="AD240" s="25">
        <f t="shared" ca="1" si="60"/>
        <v>0</v>
      </c>
    </row>
    <row r="241" spans="4:30" x14ac:dyDescent="0.35">
      <c r="D241" s="20">
        <v>237</v>
      </c>
      <c r="E241" s="21">
        <f t="shared" ca="1" si="71"/>
        <v>86564</v>
      </c>
      <c r="F241" s="44">
        <f t="shared" ca="1" si="61"/>
        <v>86928</v>
      </c>
      <c r="G241" s="22" t="s">
        <v>119</v>
      </c>
      <c r="H241" s="44">
        <f t="shared" ca="1" si="72"/>
        <v>86564</v>
      </c>
      <c r="I241" s="45">
        <f t="shared" ca="1" si="62"/>
        <v>0</v>
      </c>
      <c r="J241" s="45">
        <f t="shared" ca="1" si="63"/>
        <v>0</v>
      </c>
      <c r="K241" s="45">
        <f t="shared" ca="1" si="64"/>
        <v>0</v>
      </c>
      <c r="L241" s="45"/>
      <c r="M241" s="45">
        <f t="shared" ca="1" si="73"/>
        <v>0</v>
      </c>
      <c r="N241" s="257">
        <f t="shared" ca="1" si="65"/>
        <v>0</v>
      </c>
      <c r="O241" s="23"/>
      <c r="P241" s="255">
        <f t="shared" ca="1" si="66"/>
        <v>0</v>
      </c>
      <c r="Q241" s="163">
        <f t="shared" ca="1" si="67"/>
        <v>0</v>
      </c>
      <c r="R241" s="164">
        <f ca="1">NPV(Q240,K241:$K$244) + ($A$13+$A$14+$A$15)/POWER(1+Q240,$A$28-D241+1)</f>
        <v>0</v>
      </c>
      <c r="S241" s="164">
        <f ca="1">NPV(Q241,K241:$K$244) + ($A$13+$A$14+$A$15)/POWER(1+Q241,$A$28-D241+1)</f>
        <v>0</v>
      </c>
      <c r="T241" s="45">
        <f t="shared" ca="1" si="68"/>
        <v>0</v>
      </c>
      <c r="U241" s="45">
        <f t="shared" ca="1" si="74"/>
        <v>0</v>
      </c>
      <c r="V241" s="45">
        <f t="shared" ca="1" si="75"/>
        <v>0</v>
      </c>
      <c r="W241" s="45">
        <f t="shared" ca="1" si="69"/>
        <v>0</v>
      </c>
      <c r="X241" s="25">
        <f t="shared" ca="1" si="58"/>
        <v>0</v>
      </c>
      <c r="Z241" s="28">
        <f t="shared" ca="1" si="76"/>
        <v>0</v>
      </c>
      <c r="AA241" s="233"/>
      <c r="AB241" s="45">
        <f t="shared" ca="1" si="70"/>
        <v>0</v>
      </c>
      <c r="AC241" s="45">
        <f t="shared" ca="1" si="59"/>
        <v>0</v>
      </c>
      <c r="AD241" s="25">
        <f t="shared" ca="1" si="60"/>
        <v>0</v>
      </c>
    </row>
    <row r="242" spans="4:30" x14ac:dyDescent="0.35">
      <c r="D242" s="20">
        <v>238</v>
      </c>
      <c r="E242" s="21">
        <f t="shared" ca="1" si="71"/>
        <v>86929</v>
      </c>
      <c r="F242" s="44">
        <f t="shared" ca="1" si="61"/>
        <v>87293</v>
      </c>
      <c r="G242" s="22" t="s">
        <v>119</v>
      </c>
      <c r="H242" s="44">
        <f t="shared" ca="1" si="72"/>
        <v>86929</v>
      </c>
      <c r="I242" s="45">
        <f t="shared" ca="1" si="62"/>
        <v>0</v>
      </c>
      <c r="J242" s="45">
        <f t="shared" ca="1" si="63"/>
        <v>0</v>
      </c>
      <c r="K242" s="45">
        <f t="shared" ca="1" si="64"/>
        <v>0</v>
      </c>
      <c r="L242" s="45"/>
      <c r="M242" s="45">
        <f t="shared" ca="1" si="73"/>
        <v>0</v>
      </c>
      <c r="N242" s="257">
        <f t="shared" ca="1" si="65"/>
        <v>0</v>
      </c>
      <c r="O242" s="23"/>
      <c r="P242" s="255">
        <f t="shared" ca="1" si="66"/>
        <v>0</v>
      </c>
      <c r="Q242" s="163">
        <f t="shared" ca="1" si="67"/>
        <v>0</v>
      </c>
      <c r="R242" s="164">
        <f ca="1">NPV(Q241,K242:$K$244) + ($A$13+$A$14+$A$15)/POWER(1+Q241,$A$28-D242+1)</f>
        <v>0</v>
      </c>
      <c r="S242" s="164">
        <f ca="1">NPV(Q242,K242:$K$244) + ($A$13+$A$14+$A$15)/POWER(1+Q242,$A$28-D242+1)</f>
        <v>0</v>
      </c>
      <c r="T242" s="45">
        <f t="shared" ca="1" si="68"/>
        <v>0</v>
      </c>
      <c r="U242" s="45">
        <f t="shared" ca="1" si="74"/>
        <v>0</v>
      </c>
      <c r="V242" s="45">
        <f t="shared" ca="1" si="75"/>
        <v>0</v>
      </c>
      <c r="W242" s="45">
        <f t="shared" ca="1" si="69"/>
        <v>0</v>
      </c>
      <c r="X242" s="25">
        <f t="shared" ca="1" si="58"/>
        <v>0</v>
      </c>
      <c r="Z242" s="28">
        <f t="shared" ca="1" si="76"/>
        <v>0</v>
      </c>
      <c r="AA242" s="233"/>
      <c r="AB242" s="45">
        <f t="shared" ca="1" si="70"/>
        <v>0</v>
      </c>
      <c r="AC242" s="45">
        <f t="shared" ca="1" si="59"/>
        <v>0</v>
      </c>
      <c r="AD242" s="25">
        <f t="shared" ca="1" si="60"/>
        <v>0</v>
      </c>
    </row>
    <row r="243" spans="4:30" x14ac:dyDescent="0.35">
      <c r="D243" s="20">
        <v>239</v>
      </c>
      <c r="E243" s="21">
        <f t="shared" ca="1" si="71"/>
        <v>87294</v>
      </c>
      <c r="F243" s="44">
        <f t="shared" ca="1" si="61"/>
        <v>87658</v>
      </c>
      <c r="G243" s="22" t="s">
        <v>119</v>
      </c>
      <c r="H243" s="44">
        <f t="shared" ca="1" si="72"/>
        <v>87294</v>
      </c>
      <c r="I243" s="45">
        <f t="shared" ca="1" si="62"/>
        <v>0</v>
      </c>
      <c r="J243" s="45">
        <f t="shared" ca="1" si="63"/>
        <v>0</v>
      </c>
      <c r="K243" s="45">
        <f t="shared" ca="1" si="64"/>
        <v>0</v>
      </c>
      <c r="L243" s="45"/>
      <c r="M243" s="45">
        <f t="shared" ca="1" si="73"/>
        <v>0</v>
      </c>
      <c r="N243" s="257">
        <f t="shared" ca="1" si="65"/>
        <v>0</v>
      </c>
      <c r="O243" s="23"/>
      <c r="P243" s="255">
        <f t="shared" ca="1" si="66"/>
        <v>0</v>
      </c>
      <c r="Q243" s="163">
        <f t="shared" ca="1" si="67"/>
        <v>0</v>
      </c>
      <c r="R243" s="164">
        <f ca="1">NPV(Q242,K243:$K$244) + ($A$13+$A$14+$A$15)/POWER(1+Q242,$A$28-D243+1)</f>
        <v>0</v>
      </c>
      <c r="S243" s="164">
        <f ca="1">NPV(Q243,K243:$K$244) + ($A$13+$A$14+$A$15)/POWER(1+Q243,$A$28-D243+1)</f>
        <v>0</v>
      </c>
      <c r="T243" s="45">
        <f t="shared" ca="1" si="68"/>
        <v>0</v>
      </c>
      <c r="U243" s="45">
        <f t="shared" ca="1" si="74"/>
        <v>0</v>
      </c>
      <c r="V243" s="45">
        <f t="shared" ca="1" si="75"/>
        <v>0</v>
      </c>
      <c r="W243" s="45">
        <f t="shared" ca="1" si="69"/>
        <v>0</v>
      </c>
      <c r="X243" s="25">
        <f t="shared" ca="1" si="58"/>
        <v>0</v>
      </c>
      <c r="Z243" s="28">
        <f t="shared" ca="1" si="76"/>
        <v>0</v>
      </c>
      <c r="AA243" s="233"/>
      <c r="AB243" s="45">
        <f t="shared" ca="1" si="70"/>
        <v>0</v>
      </c>
      <c r="AC243" s="45">
        <f t="shared" ca="1" si="59"/>
        <v>0</v>
      </c>
      <c r="AD243" s="25">
        <f t="shared" ca="1" si="60"/>
        <v>0</v>
      </c>
    </row>
    <row r="244" spans="4:30" ht="15" thickBot="1" x14ac:dyDescent="0.4">
      <c r="D244" s="20">
        <v>240</v>
      </c>
      <c r="E244" s="40">
        <f t="shared" ca="1" si="71"/>
        <v>87659</v>
      </c>
      <c r="F244" s="47">
        <f t="shared" si="61"/>
        <v>-1</v>
      </c>
      <c r="G244" s="46" t="s">
        <v>119</v>
      </c>
      <c r="H244" s="44">
        <f t="shared" ca="1" si="72"/>
        <v>87659</v>
      </c>
      <c r="I244" s="41">
        <f t="shared" ca="1" si="62"/>
        <v>0</v>
      </c>
      <c r="J244" s="41">
        <f t="shared" ca="1" si="63"/>
        <v>0</v>
      </c>
      <c r="K244" s="41">
        <f t="shared" ca="1" si="64"/>
        <v>0</v>
      </c>
      <c r="L244" s="41"/>
      <c r="M244" s="41">
        <f t="shared" ca="1" si="73"/>
        <v>0</v>
      </c>
      <c r="N244" s="258">
        <f t="shared" ca="1" si="65"/>
        <v>0</v>
      </c>
      <c r="O244" s="23"/>
      <c r="P244" s="256">
        <f t="shared" ca="1" si="66"/>
        <v>0</v>
      </c>
      <c r="Q244" s="166">
        <f t="shared" ca="1" si="67"/>
        <v>0</v>
      </c>
      <c r="R244" s="164">
        <f ca="1">NPV(Q243,K244:$K$244) + ($A$13+$A$14+$A$15)/POWER(1+Q243,$A$28-D244+1)</f>
        <v>0</v>
      </c>
      <c r="S244" s="164">
        <f ca="1">NPV(Q244,K244:$K$244) + ($A$13+$A$14+$A$15)/POWER(1+Q244,$A$28-D244+1)</f>
        <v>0</v>
      </c>
      <c r="T244" s="41">
        <f t="shared" ca="1" si="68"/>
        <v>0</v>
      </c>
      <c r="U244" s="45">
        <f t="shared" ca="1" si="74"/>
        <v>0</v>
      </c>
      <c r="V244" s="41">
        <f t="shared" ca="1" si="75"/>
        <v>0</v>
      </c>
      <c r="W244" s="41">
        <f t="shared" ca="1" si="69"/>
        <v>0</v>
      </c>
      <c r="X244" s="42">
        <f t="shared" ca="1" si="58"/>
        <v>0</v>
      </c>
      <c r="Z244" s="43">
        <f t="shared" ca="1" si="76"/>
        <v>0</v>
      </c>
      <c r="AA244" s="234"/>
      <c r="AB244" s="41">
        <f t="shared" ca="1" si="70"/>
        <v>0</v>
      </c>
      <c r="AC244" s="41">
        <f t="shared" ca="1" si="59"/>
        <v>0</v>
      </c>
      <c r="AD244" s="42">
        <f t="shared" ca="1" si="60"/>
        <v>0</v>
      </c>
    </row>
    <row r="245" spans="4:30" x14ac:dyDescent="0.35">
      <c r="D245" s="159"/>
      <c r="E245" s="157"/>
      <c r="F245" s="157"/>
      <c r="G245" s="157"/>
      <c r="H245" s="157"/>
      <c r="I245" s="158"/>
      <c r="J245" s="158"/>
      <c r="K245" s="158"/>
      <c r="L245" s="158"/>
      <c r="M245" s="158"/>
      <c r="N245" s="23"/>
      <c r="O245" s="23"/>
      <c r="P245" s="23"/>
      <c r="Q245" s="160"/>
      <c r="R245" s="161"/>
      <c r="S245" s="161"/>
      <c r="T245" s="158"/>
      <c r="U245" s="158"/>
      <c r="V245" s="158"/>
      <c r="W245" s="158"/>
      <c r="X245" s="158"/>
      <c r="Y245" s="158"/>
      <c r="Z245" s="158"/>
      <c r="AA245" s="162"/>
      <c r="AB245" s="158"/>
      <c r="AC245" s="158"/>
      <c r="AD245" s="158"/>
    </row>
    <row r="246" spans="4:30" x14ac:dyDescent="0.35">
      <c r="D246" s="159"/>
      <c r="E246" s="157"/>
      <c r="F246" s="157"/>
      <c r="G246" s="157"/>
      <c r="H246" s="157"/>
      <c r="I246" s="158"/>
      <c r="J246" s="158"/>
      <c r="K246" s="158"/>
      <c r="L246" s="158"/>
      <c r="M246" s="158"/>
      <c r="N246" s="23"/>
      <c r="O246" s="23"/>
      <c r="P246" s="23"/>
      <c r="Q246" s="160"/>
      <c r="R246" s="161"/>
      <c r="S246" s="161"/>
      <c r="T246" s="158"/>
      <c r="U246" s="158"/>
      <c r="V246" s="158"/>
      <c r="W246" s="158"/>
      <c r="X246" s="158"/>
      <c r="Y246" s="158"/>
      <c r="Z246" s="158"/>
      <c r="AA246" s="162"/>
      <c r="AB246" s="158"/>
      <c r="AC246" s="158"/>
      <c r="AD246" s="158"/>
    </row>
    <row r="247" spans="4:30" x14ac:dyDescent="0.35">
      <c r="D247" s="159"/>
      <c r="E247" s="157"/>
      <c r="F247" s="157"/>
      <c r="G247" s="157"/>
      <c r="H247" s="157"/>
      <c r="I247" s="158"/>
      <c r="J247" s="158"/>
      <c r="K247" s="158"/>
      <c r="L247" s="158"/>
      <c r="M247" s="158"/>
      <c r="N247" s="23"/>
      <c r="O247" s="23"/>
      <c r="P247" s="23"/>
      <c r="Q247" s="160"/>
      <c r="R247" s="161"/>
      <c r="S247" s="161"/>
      <c r="T247" s="158"/>
      <c r="U247" s="158"/>
      <c r="V247" s="158"/>
      <c r="W247" s="158"/>
      <c r="X247" s="158"/>
      <c r="Y247" s="158"/>
      <c r="Z247" s="158"/>
      <c r="AA247" s="162"/>
      <c r="AB247" s="158"/>
      <c r="AC247" s="158"/>
      <c r="AD247" s="158"/>
    </row>
    <row r="248" spans="4:30" x14ac:dyDescent="0.35">
      <c r="D248" s="159"/>
      <c r="E248" s="157"/>
      <c r="F248" s="157"/>
      <c r="G248" s="157"/>
      <c r="H248" s="157"/>
      <c r="I248" s="158"/>
      <c r="J248" s="158"/>
      <c r="K248" s="158"/>
      <c r="L248" s="158"/>
      <c r="M248" s="158"/>
      <c r="N248" s="23"/>
      <c r="O248" s="23"/>
      <c r="P248" s="23"/>
      <c r="Q248" s="160"/>
      <c r="R248" s="161"/>
      <c r="S248" s="161"/>
      <c r="T248" s="158"/>
      <c r="U248" s="158"/>
      <c r="V248" s="158"/>
      <c r="W248" s="158"/>
      <c r="X248" s="158"/>
      <c r="Y248" s="158"/>
      <c r="Z248" s="158"/>
      <c r="AA248" s="162"/>
      <c r="AB248" s="158"/>
      <c r="AC248" s="158"/>
      <c r="AD248" s="158"/>
    </row>
    <row r="249" spans="4:30" x14ac:dyDescent="0.35">
      <c r="D249" s="159"/>
      <c r="E249" s="157"/>
      <c r="F249" s="157"/>
      <c r="G249" s="157"/>
      <c r="H249" s="157"/>
      <c r="I249" s="158"/>
      <c r="J249" s="158"/>
      <c r="K249" s="158"/>
      <c r="L249" s="158"/>
      <c r="M249" s="158"/>
      <c r="N249" s="23"/>
      <c r="O249" s="23"/>
      <c r="P249" s="23"/>
      <c r="Q249" s="160"/>
      <c r="R249" s="161"/>
      <c r="S249" s="161"/>
      <c r="T249" s="158"/>
      <c r="U249" s="158"/>
      <c r="V249" s="158"/>
      <c r="W249" s="158"/>
      <c r="X249" s="158"/>
      <c r="Y249" s="158"/>
      <c r="Z249" s="158"/>
      <c r="AA249" s="162"/>
      <c r="AB249" s="158"/>
      <c r="AC249" s="158"/>
      <c r="AD249" s="158"/>
    </row>
    <row r="250" spans="4:30" x14ac:dyDescent="0.35">
      <c r="D250" s="159"/>
      <c r="E250" s="157"/>
      <c r="F250" s="157"/>
      <c r="G250" s="157"/>
      <c r="H250" s="157"/>
      <c r="I250" s="158"/>
      <c r="J250" s="158"/>
      <c r="K250" s="158"/>
      <c r="L250" s="158"/>
      <c r="M250" s="158"/>
      <c r="N250" s="23"/>
      <c r="O250" s="23"/>
      <c r="P250" s="23"/>
      <c r="Q250" s="160"/>
      <c r="R250" s="161"/>
      <c r="S250" s="161"/>
      <c r="T250" s="158"/>
      <c r="U250" s="158"/>
      <c r="V250" s="158"/>
      <c r="W250" s="158"/>
      <c r="X250" s="158"/>
      <c r="Y250" s="158"/>
      <c r="Z250" s="158"/>
      <c r="AA250" s="162"/>
      <c r="AB250" s="158"/>
      <c r="AC250" s="158"/>
      <c r="AD250" s="158"/>
    </row>
    <row r="251" spans="4:30" x14ac:dyDescent="0.35">
      <c r="D251" s="159"/>
      <c r="E251" s="157"/>
      <c r="F251" s="157"/>
      <c r="G251" s="157"/>
      <c r="H251" s="157"/>
      <c r="I251" s="158"/>
      <c r="J251" s="158"/>
      <c r="K251" s="158"/>
      <c r="L251" s="158"/>
      <c r="M251" s="158"/>
      <c r="N251" s="23"/>
      <c r="O251" s="23"/>
      <c r="P251" s="23"/>
      <c r="Q251" s="160"/>
      <c r="R251" s="161"/>
      <c r="S251" s="161"/>
      <c r="T251" s="158"/>
      <c r="U251" s="158"/>
      <c r="V251" s="158"/>
      <c r="W251" s="158"/>
      <c r="X251" s="158"/>
      <c r="Y251" s="158"/>
      <c r="Z251" s="158"/>
      <c r="AA251" s="162"/>
      <c r="AB251" s="158"/>
      <c r="AC251" s="158"/>
      <c r="AD251" s="158"/>
    </row>
    <row r="252" spans="4:30" x14ac:dyDescent="0.35">
      <c r="D252" s="159"/>
      <c r="E252" s="157"/>
      <c r="F252" s="157"/>
      <c r="G252" s="157"/>
      <c r="H252" s="157"/>
      <c r="I252" s="158"/>
      <c r="J252" s="158"/>
      <c r="K252" s="158"/>
      <c r="L252" s="158"/>
      <c r="M252" s="158"/>
      <c r="N252" s="23"/>
      <c r="O252" s="23"/>
      <c r="P252" s="23"/>
      <c r="Q252" s="160"/>
      <c r="R252" s="161"/>
      <c r="S252" s="161"/>
      <c r="T252" s="158"/>
      <c r="U252" s="158"/>
      <c r="V252" s="158"/>
      <c r="W252" s="158"/>
      <c r="X252" s="158"/>
      <c r="Y252" s="158"/>
      <c r="Z252" s="158"/>
      <c r="AA252" s="162"/>
      <c r="AB252" s="158"/>
      <c r="AC252" s="158"/>
      <c r="AD252" s="158"/>
    </row>
    <row r="253" spans="4:30" x14ac:dyDescent="0.35">
      <c r="D253" s="159"/>
      <c r="E253" s="157"/>
      <c r="F253" s="157"/>
      <c r="G253" s="157"/>
      <c r="H253" s="157"/>
      <c r="I253" s="158"/>
      <c r="J253" s="158"/>
      <c r="K253" s="158"/>
      <c r="L253" s="158"/>
      <c r="M253" s="158"/>
      <c r="N253" s="23"/>
      <c r="O253" s="23"/>
      <c r="P253" s="23"/>
      <c r="Q253" s="160"/>
      <c r="R253" s="161"/>
      <c r="S253" s="161"/>
      <c r="T253" s="158"/>
      <c r="U253" s="158"/>
      <c r="V253" s="158"/>
      <c r="W253" s="158"/>
      <c r="X253" s="158"/>
      <c r="Y253" s="158"/>
      <c r="Z253" s="158"/>
      <c r="AA253" s="162"/>
      <c r="AB253" s="158"/>
      <c r="AC253" s="158"/>
      <c r="AD253" s="158"/>
    </row>
    <row r="254" spans="4:30" x14ac:dyDescent="0.35">
      <c r="D254" s="159"/>
      <c r="E254" s="157"/>
      <c r="F254" s="157"/>
      <c r="G254" s="157"/>
      <c r="H254" s="157"/>
      <c r="I254" s="158"/>
      <c r="J254" s="158"/>
      <c r="K254" s="158"/>
      <c r="L254" s="158"/>
      <c r="M254" s="158"/>
      <c r="N254" s="23"/>
      <c r="O254" s="23"/>
      <c r="P254" s="23"/>
      <c r="Q254" s="160"/>
      <c r="R254" s="161"/>
      <c r="S254" s="161"/>
      <c r="T254" s="158"/>
      <c r="U254" s="158"/>
      <c r="V254" s="158"/>
      <c r="W254" s="158"/>
      <c r="X254" s="158"/>
      <c r="Y254" s="158"/>
      <c r="Z254" s="158"/>
      <c r="AA254" s="162"/>
      <c r="AB254" s="158"/>
      <c r="AC254" s="158"/>
      <c r="AD254" s="158"/>
    </row>
    <row r="255" spans="4:30" x14ac:dyDescent="0.35">
      <c r="D255" s="159"/>
      <c r="E255" s="157"/>
      <c r="F255" s="157"/>
      <c r="G255" s="157"/>
      <c r="H255" s="157"/>
      <c r="I255" s="158"/>
      <c r="J255" s="158"/>
      <c r="K255" s="158"/>
      <c r="L255" s="158"/>
      <c r="M255" s="158"/>
      <c r="N255" s="23"/>
      <c r="O255" s="23"/>
      <c r="P255" s="23"/>
      <c r="Q255" s="160"/>
      <c r="R255" s="161"/>
      <c r="S255" s="161"/>
      <c r="T255" s="158"/>
      <c r="U255" s="158"/>
      <c r="V255" s="158"/>
      <c r="W255" s="158"/>
      <c r="X255" s="158"/>
      <c r="Y255" s="158"/>
      <c r="Z255" s="158"/>
      <c r="AA255" s="162"/>
      <c r="AB255" s="158"/>
      <c r="AC255" s="158"/>
      <c r="AD255" s="158"/>
    </row>
    <row r="256" spans="4:30" x14ac:dyDescent="0.35">
      <c r="D256" s="159"/>
      <c r="E256" s="157"/>
      <c r="F256" s="157"/>
      <c r="G256" s="157"/>
      <c r="H256" s="157"/>
      <c r="I256" s="158"/>
      <c r="J256" s="158"/>
      <c r="K256" s="158"/>
      <c r="L256" s="158"/>
      <c r="M256" s="158"/>
      <c r="N256" s="23"/>
      <c r="O256" s="23"/>
      <c r="P256" s="23"/>
      <c r="Q256" s="160"/>
      <c r="R256" s="161"/>
      <c r="S256" s="161"/>
      <c r="T256" s="158"/>
      <c r="U256" s="158"/>
      <c r="V256" s="158"/>
      <c r="W256" s="158"/>
      <c r="X256" s="158"/>
      <c r="Y256" s="158"/>
      <c r="Z256" s="158"/>
      <c r="AA256" s="162"/>
      <c r="AB256" s="158"/>
      <c r="AC256" s="158"/>
      <c r="AD256" s="158"/>
    </row>
    <row r="257" spans="4:30" x14ac:dyDescent="0.35">
      <c r="D257" s="159"/>
      <c r="E257" s="157"/>
      <c r="F257" s="157"/>
      <c r="G257" s="157"/>
      <c r="H257" s="157"/>
      <c r="I257" s="158"/>
      <c r="J257" s="158"/>
      <c r="K257" s="158"/>
      <c r="L257" s="158"/>
      <c r="M257" s="158"/>
      <c r="N257" s="23"/>
      <c r="O257" s="23"/>
      <c r="P257" s="23"/>
      <c r="Q257" s="160"/>
      <c r="R257" s="161"/>
      <c r="S257" s="161"/>
      <c r="T257" s="158"/>
      <c r="U257" s="158"/>
      <c r="V257" s="158"/>
      <c r="W257" s="158"/>
      <c r="X257" s="158"/>
      <c r="Y257" s="158"/>
      <c r="Z257" s="158"/>
      <c r="AA257" s="162"/>
      <c r="AB257" s="158"/>
      <c r="AC257" s="158"/>
      <c r="AD257" s="158"/>
    </row>
    <row r="258" spans="4:30" x14ac:dyDescent="0.35">
      <c r="D258" s="159"/>
      <c r="E258" s="157"/>
      <c r="F258" s="157"/>
      <c r="G258" s="157"/>
      <c r="H258" s="157"/>
      <c r="I258" s="158"/>
      <c r="J258" s="158"/>
      <c r="K258" s="158"/>
      <c r="L258" s="158"/>
      <c r="M258" s="158"/>
      <c r="N258" s="23"/>
      <c r="O258" s="23"/>
      <c r="P258" s="23"/>
      <c r="Q258" s="160"/>
      <c r="R258" s="161"/>
      <c r="S258" s="161"/>
      <c r="T258" s="158"/>
      <c r="U258" s="158"/>
      <c r="V258" s="158"/>
      <c r="W258" s="158"/>
      <c r="X258" s="158"/>
      <c r="Y258" s="158"/>
      <c r="Z258" s="158"/>
      <c r="AA258" s="162"/>
      <c r="AB258" s="158"/>
      <c r="AC258" s="158"/>
      <c r="AD258" s="158"/>
    </row>
    <row r="259" spans="4:30" x14ac:dyDescent="0.35">
      <c r="D259" s="159"/>
      <c r="E259" s="157"/>
      <c r="F259" s="157"/>
      <c r="G259" s="157"/>
      <c r="H259" s="157"/>
      <c r="I259" s="158"/>
      <c r="J259" s="158"/>
      <c r="K259" s="158"/>
      <c r="L259" s="158"/>
      <c r="M259" s="158"/>
      <c r="N259" s="23"/>
      <c r="O259" s="23"/>
      <c r="P259" s="23"/>
      <c r="Q259" s="160"/>
      <c r="R259" s="161"/>
      <c r="S259" s="161"/>
      <c r="T259" s="158"/>
      <c r="U259" s="158"/>
      <c r="V259" s="158"/>
      <c r="W259" s="158"/>
      <c r="X259" s="158"/>
      <c r="Y259" s="158"/>
      <c r="Z259" s="158"/>
      <c r="AA259" s="162"/>
      <c r="AB259" s="158"/>
      <c r="AC259" s="158"/>
      <c r="AD259" s="158"/>
    </row>
    <row r="260" spans="4:30" x14ac:dyDescent="0.35">
      <c r="D260" s="159"/>
      <c r="E260" s="157"/>
      <c r="F260" s="157"/>
      <c r="G260" s="157"/>
      <c r="H260" s="157"/>
      <c r="I260" s="158"/>
      <c r="J260" s="158"/>
      <c r="K260" s="158"/>
      <c r="L260" s="158"/>
      <c r="M260" s="158"/>
      <c r="N260" s="23"/>
      <c r="O260" s="23"/>
      <c r="P260" s="23"/>
      <c r="Q260" s="160"/>
      <c r="R260" s="161"/>
      <c r="S260" s="161"/>
      <c r="T260" s="158"/>
      <c r="U260" s="158"/>
      <c r="V260" s="158"/>
      <c r="W260" s="158"/>
      <c r="X260" s="158"/>
      <c r="Y260" s="158"/>
      <c r="Z260" s="158"/>
      <c r="AA260" s="162"/>
      <c r="AB260" s="158"/>
      <c r="AC260" s="158"/>
      <c r="AD260" s="158"/>
    </row>
    <row r="261" spans="4:30" x14ac:dyDescent="0.35">
      <c r="D261" s="159"/>
      <c r="E261" s="157"/>
      <c r="F261" s="157"/>
      <c r="G261" s="157"/>
      <c r="H261" s="157"/>
      <c r="I261" s="158"/>
      <c r="J261" s="158"/>
      <c r="K261" s="158"/>
      <c r="L261" s="158"/>
      <c r="M261" s="158"/>
      <c r="N261" s="23"/>
      <c r="O261" s="23"/>
      <c r="P261" s="23"/>
      <c r="Q261" s="160"/>
      <c r="R261" s="161"/>
      <c r="S261" s="161"/>
      <c r="T261" s="158"/>
      <c r="U261" s="158"/>
      <c r="V261" s="158"/>
      <c r="W261" s="158"/>
      <c r="X261" s="158"/>
      <c r="Y261" s="158"/>
      <c r="Z261" s="158"/>
      <c r="AA261" s="162"/>
      <c r="AB261" s="158"/>
      <c r="AC261" s="158"/>
      <c r="AD261" s="158"/>
    </row>
    <row r="262" spans="4:30" x14ac:dyDescent="0.35">
      <c r="D262" s="159"/>
      <c r="E262" s="157"/>
      <c r="F262" s="157"/>
      <c r="G262" s="157"/>
      <c r="H262" s="157"/>
      <c r="I262" s="158"/>
      <c r="J262" s="158"/>
      <c r="K262" s="158"/>
      <c r="L262" s="158"/>
      <c r="M262" s="158"/>
      <c r="N262" s="23"/>
      <c r="O262" s="23"/>
      <c r="P262" s="23"/>
      <c r="Q262" s="160"/>
      <c r="R262" s="161"/>
      <c r="S262" s="161"/>
      <c r="T262" s="158"/>
      <c r="U262" s="158"/>
      <c r="V262" s="158"/>
      <c r="W262" s="158"/>
      <c r="X262" s="158"/>
      <c r="Y262" s="158"/>
      <c r="Z262" s="158"/>
      <c r="AA262" s="162"/>
      <c r="AB262" s="158"/>
      <c r="AC262" s="158"/>
      <c r="AD262" s="158"/>
    </row>
    <row r="263" spans="4:30" x14ac:dyDescent="0.35">
      <c r="D263" s="159"/>
      <c r="E263" s="157"/>
      <c r="F263" s="157"/>
      <c r="G263" s="157"/>
      <c r="H263" s="157"/>
      <c r="I263" s="158"/>
      <c r="J263" s="158"/>
      <c r="K263" s="158"/>
      <c r="L263" s="158"/>
      <c r="M263" s="158"/>
      <c r="N263" s="23"/>
      <c r="O263" s="23"/>
      <c r="P263" s="23"/>
      <c r="Q263" s="160"/>
      <c r="R263" s="161"/>
      <c r="S263" s="161"/>
      <c r="T263" s="158"/>
      <c r="U263" s="158"/>
      <c r="V263" s="158"/>
      <c r="W263" s="158"/>
      <c r="X263" s="158"/>
      <c r="Y263" s="158"/>
      <c r="Z263" s="158"/>
      <c r="AA263" s="162"/>
      <c r="AB263" s="158"/>
      <c r="AC263" s="158"/>
      <c r="AD263" s="158"/>
    </row>
    <row r="264" spans="4:30" x14ac:dyDescent="0.35">
      <c r="D264" s="159"/>
      <c r="E264" s="157"/>
      <c r="F264" s="157"/>
      <c r="G264" s="157"/>
      <c r="H264" s="157"/>
      <c r="I264" s="158"/>
      <c r="J264" s="158"/>
      <c r="K264" s="158"/>
      <c r="L264" s="158"/>
      <c r="M264" s="158"/>
      <c r="N264" s="23"/>
      <c r="O264" s="23"/>
      <c r="P264" s="23"/>
      <c r="Q264" s="160"/>
      <c r="R264" s="161"/>
      <c r="S264" s="161"/>
      <c r="T264" s="158"/>
      <c r="U264" s="158"/>
      <c r="V264" s="158"/>
      <c r="W264" s="158"/>
      <c r="X264" s="158"/>
      <c r="Y264" s="158"/>
      <c r="Z264" s="158"/>
      <c r="AA264" s="162"/>
      <c r="AB264" s="158"/>
      <c r="AC264" s="158"/>
      <c r="AD264" s="158"/>
    </row>
    <row r="265" spans="4:30" x14ac:dyDescent="0.35">
      <c r="D265" s="159"/>
      <c r="E265" s="157"/>
      <c r="F265" s="157"/>
      <c r="G265" s="157"/>
      <c r="H265" s="157"/>
      <c r="I265" s="158"/>
      <c r="J265" s="158"/>
      <c r="K265" s="158"/>
      <c r="L265" s="158"/>
      <c r="M265" s="158"/>
      <c r="N265" s="23"/>
      <c r="O265" s="23"/>
      <c r="P265" s="23"/>
      <c r="Q265" s="160"/>
      <c r="R265" s="161"/>
      <c r="S265" s="161"/>
      <c r="T265" s="158"/>
      <c r="U265" s="158"/>
      <c r="V265" s="158"/>
      <c r="W265" s="158"/>
      <c r="X265" s="158"/>
      <c r="Y265" s="158"/>
      <c r="Z265" s="158"/>
      <c r="AA265" s="162"/>
      <c r="AB265" s="158"/>
      <c r="AC265" s="158"/>
      <c r="AD265" s="158"/>
    </row>
    <row r="266" spans="4:30" x14ac:dyDescent="0.35">
      <c r="D266" s="159"/>
      <c r="E266" s="157"/>
      <c r="F266" s="157"/>
      <c r="G266" s="157"/>
      <c r="H266" s="157"/>
      <c r="I266" s="158"/>
      <c r="J266" s="158"/>
      <c r="K266" s="158"/>
      <c r="L266" s="158"/>
      <c r="M266" s="158"/>
      <c r="N266" s="23"/>
      <c r="O266" s="23"/>
      <c r="P266" s="23"/>
      <c r="Q266" s="160"/>
      <c r="R266" s="161"/>
      <c r="S266" s="161"/>
      <c r="T266" s="158"/>
      <c r="U266" s="158"/>
      <c r="V266" s="158"/>
      <c r="W266" s="158"/>
      <c r="X266" s="158"/>
      <c r="Y266" s="158"/>
      <c r="Z266" s="158"/>
      <c r="AA266" s="162"/>
      <c r="AB266" s="158"/>
      <c r="AC266" s="158"/>
      <c r="AD266" s="158"/>
    </row>
    <row r="267" spans="4:30" x14ac:dyDescent="0.35">
      <c r="D267" s="159"/>
      <c r="E267" s="157"/>
      <c r="F267" s="157"/>
      <c r="G267" s="157"/>
      <c r="H267" s="157"/>
      <c r="I267" s="158"/>
      <c r="J267" s="158"/>
      <c r="K267" s="158"/>
      <c r="L267" s="158"/>
      <c r="M267" s="158"/>
      <c r="N267" s="23"/>
      <c r="O267" s="23"/>
      <c r="P267" s="23"/>
      <c r="Q267" s="160"/>
      <c r="R267" s="161"/>
      <c r="S267" s="161"/>
      <c r="T267" s="158"/>
      <c r="U267" s="158"/>
      <c r="V267" s="158"/>
      <c r="W267" s="158"/>
      <c r="X267" s="158"/>
      <c r="Y267" s="158"/>
      <c r="Z267" s="158"/>
      <c r="AA267" s="162"/>
      <c r="AB267" s="158"/>
      <c r="AC267" s="158"/>
      <c r="AD267" s="158"/>
    </row>
    <row r="268" spans="4:30" x14ac:dyDescent="0.35">
      <c r="D268" s="159"/>
      <c r="E268" s="157"/>
      <c r="F268" s="157"/>
      <c r="G268" s="157"/>
      <c r="H268" s="157"/>
      <c r="I268" s="158"/>
      <c r="J268" s="158"/>
      <c r="K268" s="158"/>
      <c r="L268" s="158"/>
      <c r="M268" s="158"/>
      <c r="N268" s="23"/>
      <c r="O268" s="23"/>
      <c r="P268" s="23"/>
      <c r="Q268" s="160"/>
      <c r="R268" s="161"/>
      <c r="S268" s="161"/>
      <c r="T268" s="158"/>
      <c r="U268" s="158"/>
      <c r="V268" s="158"/>
      <c r="W268" s="158"/>
      <c r="X268" s="158"/>
      <c r="Y268" s="158"/>
      <c r="Z268" s="158"/>
      <c r="AA268" s="162"/>
      <c r="AB268" s="158"/>
      <c r="AC268" s="158"/>
      <c r="AD268" s="158"/>
    </row>
    <row r="269" spans="4:30" x14ac:dyDescent="0.35">
      <c r="D269" s="159"/>
      <c r="E269" s="157"/>
      <c r="F269" s="157"/>
      <c r="G269" s="157"/>
      <c r="H269" s="157"/>
      <c r="I269" s="158"/>
      <c r="J269" s="158"/>
      <c r="K269" s="158"/>
      <c r="L269" s="158"/>
      <c r="M269" s="158"/>
      <c r="N269" s="23"/>
      <c r="O269" s="23"/>
      <c r="P269" s="23"/>
      <c r="Q269" s="160"/>
      <c r="R269" s="161"/>
      <c r="S269" s="161"/>
      <c r="T269" s="158"/>
      <c r="U269" s="158"/>
      <c r="V269" s="158"/>
      <c r="W269" s="158"/>
      <c r="X269" s="158"/>
      <c r="Y269" s="158"/>
      <c r="Z269" s="158"/>
      <c r="AA269" s="162"/>
      <c r="AB269" s="158"/>
      <c r="AC269" s="158"/>
      <c r="AD269" s="158"/>
    </row>
    <row r="270" spans="4:30" x14ac:dyDescent="0.35">
      <c r="D270" s="159"/>
      <c r="E270" s="157"/>
      <c r="F270" s="157"/>
      <c r="G270" s="157"/>
      <c r="H270" s="157"/>
      <c r="I270" s="158"/>
      <c r="J270" s="158"/>
      <c r="K270" s="158"/>
      <c r="L270" s="158"/>
      <c r="M270" s="158"/>
      <c r="N270" s="23"/>
      <c r="O270" s="23"/>
      <c r="P270" s="23"/>
      <c r="Q270" s="160"/>
      <c r="R270" s="161"/>
      <c r="S270" s="161"/>
      <c r="T270" s="158"/>
      <c r="U270" s="158"/>
      <c r="V270" s="158"/>
      <c r="W270" s="158"/>
      <c r="X270" s="158"/>
      <c r="Y270" s="158"/>
      <c r="Z270" s="158"/>
      <c r="AA270" s="162"/>
      <c r="AB270" s="158"/>
      <c r="AC270" s="158"/>
      <c r="AD270" s="158"/>
    </row>
    <row r="271" spans="4:30" x14ac:dyDescent="0.35">
      <c r="D271" s="159"/>
      <c r="E271" s="157"/>
      <c r="F271" s="157"/>
      <c r="G271" s="157"/>
      <c r="H271" s="157"/>
      <c r="I271" s="158"/>
      <c r="J271" s="158"/>
      <c r="K271" s="158"/>
      <c r="L271" s="158"/>
      <c r="M271" s="158"/>
      <c r="N271" s="23"/>
      <c r="O271" s="23"/>
      <c r="P271" s="23"/>
      <c r="Q271" s="160"/>
      <c r="R271" s="161"/>
      <c r="S271" s="161"/>
      <c r="T271" s="158"/>
      <c r="U271" s="158"/>
      <c r="V271" s="158"/>
      <c r="W271" s="158"/>
      <c r="X271" s="158"/>
      <c r="Y271" s="158"/>
      <c r="Z271" s="158"/>
      <c r="AA271" s="162"/>
      <c r="AB271" s="158"/>
      <c r="AC271" s="158"/>
      <c r="AD271" s="158"/>
    </row>
    <row r="272" spans="4:30" x14ac:dyDescent="0.35">
      <c r="D272" s="159"/>
      <c r="E272" s="157"/>
      <c r="F272" s="157"/>
      <c r="G272" s="157"/>
      <c r="H272" s="157"/>
      <c r="I272" s="158"/>
      <c r="J272" s="158"/>
      <c r="K272" s="158"/>
      <c r="L272" s="158"/>
      <c r="M272" s="158"/>
      <c r="N272" s="23"/>
      <c r="O272" s="23"/>
      <c r="P272" s="23"/>
      <c r="Q272" s="160"/>
      <c r="R272" s="161"/>
      <c r="S272" s="161"/>
      <c r="T272" s="158"/>
      <c r="U272" s="158"/>
      <c r="V272" s="158"/>
      <c r="W272" s="158"/>
      <c r="X272" s="158"/>
      <c r="Y272" s="158"/>
      <c r="Z272" s="158"/>
      <c r="AA272" s="162"/>
      <c r="AB272" s="158"/>
      <c r="AC272" s="158"/>
      <c r="AD272" s="158"/>
    </row>
    <row r="273" spans="4:30" x14ac:dyDescent="0.35">
      <c r="D273" s="159"/>
      <c r="E273" s="157"/>
      <c r="F273" s="157"/>
      <c r="G273" s="157"/>
      <c r="H273" s="157"/>
      <c r="I273" s="158"/>
      <c r="J273" s="158"/>
      <c r="K273" s="158"/>
      <c r="L273" s="158"/>
      <c r="M273" s="158"/>
      <c r="N273" s="23"/>
      <c r="O273" s="23"/>
      <c r="P273" s="23"/>
      <c r="Q273" s="160"/>
      <c r="R273" s="161"/>
      <c r="S273" s="161"/>
      <c r="T273" s="158"/>
      <c r="U273" s="158"/>
      <c r="V273" s="158"/>
      <c r="W273" s="158"/>
      <c r="X273" s="158"/>
      <c r="Y273" s="158"/>
      <c r="Z273" s="158"/>
      <c r="AA273" s="162"/>
      <c r="AB273" s="158"/>
      <c r="AC273" s="158"/>
      <c r="AD273" s="158"/>
    </row>
    <row r="274" spans="4:30" x14ac:dyDescent="0.35">
      <c r="D274" s="159"/>
      <c r="E274" s="157"/>
      <c r="F274" s="157"/>
      <c r="G274" s="157"/>
      <c r="H274" s="157"/>
      <c r="I274" s="158"/>
      <c r="J274" s="158"/>
      <c r="K274" s="158"/>
      <c r="L274" s="158"/>
      <c r="M274" s="158"/>
      <c r="N274" s="23"/>
      <c r="O274" s="23"/>
      <c r="P274" s="23"/>
      <c r="Q274" s="160"/>
      <c r="R274" s="161"/>
      <c r="S274" s="161"/>
      <c r="T274" s="158"/>
      <c r="U274" s="158"/>
      <c r="V274" s="158"/>
      <c r="W274" s="158"/>
      <c r="X274" s="158"/>
      <c r="Y274" s="158"/>
      <c r="Z274" s="158"/>
      <c r="AA274" s="162"/>
      <c r="AB274" s="158"/>
      <c r="AC274" s="158"/>
      <c r="AD274" s="158"/>
    </row>
    <row r="275" spans="4:30" x14ac:dyDescent="0.35">
      <c r="D275" s="159"/>
      <c r="E275" s="157"/>
      <c r="F275" s="157"/>
      <c r="G275" s="157"/>
      <c r="H275" s="157"/>
      <c r="I275" s="158"/>
      <c r="J275" s="158"/>
      <c r="K275" s="158"/>
      <c r="L275" s="158"/>
      <c r="M275" s="158"/>
      <c r="N275" s="23"/>
      <c r="O275" s="23"/>
      <c r="P275" s="23"/>
      <c r="Q275" s="160"/>
      <c r="R275" s="161"/>
      <c r="S275" s="161"/>
      <c r="T275" s="158"/>
      <c r="U275" s="158"/>
      <c r="V275" s="158"/>
      <c r="W275" s="158"/>
      <c r="X275" s="158"/>
      <c r="Y275" s="158"/>
      <c r="Z275" s="158"/>
      <c r="AA275" s="162"/>
      <c r="AB275" s="158"/>
      <c r="AC275" s="158"/>
      <c r="AD275" s="158"/>
    </row>
    <row r="276" spans="4:30" x14ac:dyDescent="0.35">
      <c r="D276" s="159"/>
      <c r="E276" s="157"/>
      <c r="F276" s="157"/>
      <c r="G276" s="157"/>
      <c r="H276" s="157"/>
      <c r="I276" s="158"/>
      <c r="J276" s="158"/>
      <c r="K276" s="158"/>
      <c r="L276" s="158"/>
      <c r="M276" s="158"/>
      <c r="N276" s="23"/>
      <c r="O276" s="23"/>
      <c r="P276" s="23"/>
      <c r="Q276" s="160"/>
      <c r="R276" s="161"/>
      <c r="S276" s="161"/>
      <c r="T276" s="158"/>
      <c r="U276" s="158"/>
      <c r="V276" s="158"/>
      <c r="W276" s="158"/>
      <c r="X276" s="158"/>
      <c r="Y276" s="158"/>
      <c r="Z276" s="158"/>
      <c r="AA276" s="162"/>
      <c r="AB276" s="158"/>
      <c r="AC276" s="158"/>
      <c r="AD276" s="158"/>
    </row>
    <row r="277" spans="4:30" x14ac:dyDescent="0.35">
      <c r="D277" s="159"/>
      <c r="E277" s="157"/>
      <c r="F277" s="157"/>
      <c r="G277" s="157"/>
      <c r="H277" s="157"/>
      <c r="I277" s="158"/>
      <c r="J277" s="158"/>
      <c r="K277" s="158"/>
      <c r="L277" s="158"/>
      <c r="M277" s="158"/>
      <c r="N277" s="23"/>
      <c r="O277" s="23"/>
      <c r="P277" s="23"/>
      <c r="Q277" s="160"/>
      <c r="R277" s="161"/>
      <c r="S277" s="161"/>
      <c r="T277" s="158"/>
      <c r="U277" s="158"/>
      <c r="V277" s="158"/>
      <c r="W277" s="158"/>
      <c r="X277" s="158"/>
      <c r="Y277" s="158"/>
      <c r="Z277" s="158"/>
      <c r="AA277" s="162"/>
      <c r="AB277" s="158"/>
      <c r="AC277" s="158"/>
      <c r="AD277" s="158"/>
    </row>
    <row r="278" spans="4:30" x14ac:dyDescent="0.35">
      <c r="D278" s="159"/>
      <c r="E278" s="157"/>
      <c r="F278" s="157"/>
      <c r="G278" s="157"/>
      <c r="H278" s="157"/>
      <c r="I278" s="158"/>
      <c r="J278" s="158"/>
      <c r="K278" s="158"/>
      <c r="L278" s="158"/>
      <c r="M278" s="158"/>
      <c r="N278" s="23"/>
      <c r="O278" s="23"/>
      <c r="P278" s="23"/>
      <c r="Q278" s="160"/>
      <c r="R278" s="161"/>
      <c r="S278" s="161"/>
      <c r="T278" s="158"/>
      <c r="U278" s="158"/>
      <c r="V278" s="158"/>
      <c r="W278" s="158"/>
      <c r="X278" s="158"/>
      <c r="Y278" s="158"/>
      <c r="Z278" s="158"/>
      <c r="AA278" s="162"/>
      <c r="AB278" s="158"/>
      <c r="AC278" s="158"/>
      <c r="AD278" s="158"/>
    </row>
    <row r="279" spans="4:30" x14ac:dyDescent="0.35">
      <c r="D279" s="159"/>
      <c r="E279" s="157"/>
      <c r="F279" s="157"/>
      <c r="G279" s="157"/>
      <c r="H279" s="157"/>
      <c r="I279" s="158"/>
      <c r="J279" s="158"/>
      <c r="K279" s="158"/>
      <c r="L279" s="158"/>
      <c r="M279" s="158"/>
      <c r="N279" s="23"/>
      <c r="O279" s="23"/>
      <c r="P279" s="23"/>
      <c r="Q279" s="160"/>
      <c r="R279" s="161"/>
      <c r="S279" s="161"/>
      <c r="T279" s="158"/>
      <c r="U279" s="158"/>
      <c r="V279" s="158"/>
      <c r="W279" s="158"/>
      <c r="X279" s="158"/>
      <c r="Y279" s="158"/>
      <c r="Z279" s="158"/>
      <c r="AA279" s="162"/>
      <c r="AB279" s="158"/>
      <c r="AC279" s="158"/>
      <c r="AD279" s="158"/>
    </row>
    <row r="280" spans="4:30" x14ac:dyDescent="0.35">
      <c r="D280" s="159"/>
      <c r="E280" s="157"/>
      <c r="F280" s="157"/>
      <c r="G280" s="157"/>
      <c r="H280" s="157"/>
      <c r="I280" s="158"/>
      <c r="J280" s="158"/>
      <c r="K280" s="158"/>
      <c r="L280" s="158"/>
      <c r="M280" s="158"/>
      <c r="N280" s="23"/>
      <c r="O280" s="23"/>
      <c r="P280" s="23"/>
      <c r="Q280" s="160"/>
      <c r="R280" s="161"/>
      <c r="S280" s="161"/>
      <c r="T280" s="158"/>
      <c r="U280" s="158"/>
      <c r="V280" s="158"/>
      <c r="W280" s="158"/>
      <c r="X280" s="158"/>
      <c r="Y280" s="158"/>
      <c r="Z280" s="158"/>
      <c r="AA280" s="162"/>
      <c r="AB280" s="158"/>
      <c r="AC280" s="158"/>
      <c r="AD280" s="158"/>
    </row>
    <row r="281" spans="4:30" x14ac:dyDescent="0.35">
      <c r="D281" s="159"/>
      <c r="E281" s="157"/>
      <c r="F281" s="157"/>
      <c r="G281" s="157"/>
      <c r="H281" s="157"/>
      <c r="I281" s="158"/>
      <c r="J281" s="158"/>
      <c r="K281" s="158"/>
      <c r="L281" s="158"/>
      <c r="M281" s="158"/>
      <c r="N281" s="23"/>
      <c r="O281" s="23"/>
      <c r="P281" s="23"/>
      <c r="Q281" s="160"/>
      <c r="R281" s="161"/>
      <c r="S281" s="161"/>
      <c r="T281" s="158"/>
      <c r="U281" s="158"/>
      <c r="V281" s="158"/>
      <c r="W281" s="158"/>
      <c r="X281" s="158"/>
      <c r="Y281" s="158"/>
      <c r="Z281" s="158"/>
      <c r="AA281" s="162"/>
      <c r="AB281" s="158"/>
      <c r="AC281" s="158"/>
      <c r="AD281" s="158"/>
    </row>
    <row r="282" spans="4:30" x14ac:dyDescent="0.35">
      <c r="D282" s="159"/>
      <c r="E282" s="157"/>
      <c r="F282" s="157"/>
      <c r="G282" s="157"/>
      <c r="H282" s="157"/>
      <c r="I282" s="158"/>
      <c r="J282" s="158"/>
      <c r="K282" s="158"/>
      <c r="L282" s="158"/>
      <c r="M282" s="158"/>
      <c r="N282" s="23"/>
      <c r="O282" s="23"/>
      <c r="P282" s="23"/>
      <c r="Q282" s="160"/>
      <c r="R282" s="161"/>
      <c r="S282" s="161"/>
      <c r="T282" s="158"/>
      <c r="U282" s="158"/>
      <c r="V282" s="158"/>
      <c r="W282" s="158"/>
      <c r="X282" s="158"/>
      <c r="Y282" s="158"/>
      <c r="Z282" s="158"/>
      <c r="AA282" s="162"/>
      <c r="AB282" s="158"/>
      <c r="AC282" s="158"/>
      <c r="AD282" s="158"/>
    </row>
    <row r="283" spans="4:30" x14ac:dyDescent="0.35">
      <c r="D283" s="159"/>
      <c r="E283" s="157"/>
      <c r="F283" s="157"/>
      <c r="G283" s="157"/>
      <c r="H283" s="157"/>
      <c r="I283" s="158"/>
      <c r="J283" s="158"/>
      <c r="K283" s="158"/>
      <c r="L283" s="158"/>
      <c r="M283" s="158"/>
      <c r="N283" s="23"/>
      <c r="O283" s="23"/>
      <c r="P283" s="23"/>
      <c r="Q283" s="160"/>
      <c r="R283" s="161"/>
      <c r="S283" s="161"/>
      <c r="T283" s="158"/>
      <c r="U283" s="158"/>
      <c r="V283" s="158"/>
      <c r="W283" s="158"/>
      <c r="X283" s="158"/>
      <c r="Y283" s="158"/>
      <c r="Z283" s="158"/>
      <c r="AA283" s="162"/>
      <c r="AB283" s="158"/>
      <c r="AC283" s="158"/>
      <c r="AD283" s="158"/>
    </row>
    <row r="284" spans="4:30" x14ac:dyDescent="0.35">
      <c r="D284" s="159"/>
      <c r="E284" s="157"/>
      <c r="F284" s="157"/>
      <c r="G284" s="157"/>
      <c r="H284" s="157"/>
      <c r="I284" s="158"/>
      <c r="J284" s="158"/>
      <c r="K284" s="158"/>
      <c r="L284" s="158"/>
      <c r="M284" s="158"/>
      <c r="N284" s="23"/>
      <c r="O284" s="23"/>
      <c r="P284" s="23"/>
      <c r="Q284" s="160"/>
      <c r="R284" s="161"/>
      <c r="S284" s="161"/>
      <c r="T284" s="158"/>
      <c r="U284" s="158"/>
      <c r="V284" s="158"/>
      <c r="W284" s="158"/>
      <c r="X284" s="158"/>
      <c r="Y284" s="158"/>
      <c r="Z284" s="158"/>
      <c r="AA284" s="162"/>
      <c r="AB284" s="158"/>
      <c r="AC284" s="158"/>
      <c r="AD284" s="158"/>
    </row>
    <row r="285" spans="4:30" x14ac:dyDescent="0.35">
      <c r="D285" s="159"/>
      <c r="E285" s="157"/>
      <c r="F285" s="157"/>
      <c r="G285" s="157"/>
      <c r="H285" s="157"/>
      <c r="I285" s="158"/>
      <c r="J285" s="158"/>
      <c r="K285" s="158"/>
      <c r="L285" s="158"/>
      <c r="M285" s="158"/>
      <c r="N285" s="23"/>
      <c r="O285" s="23"/>
      <c r="P285" s="23"/>
      <c r="Q285" s="160"/>
      <c r="R285" s="161"/>
      <c r="S285" s="161"/>
      <c r="T285" s="158"/>
      <c r="U285" s="158"/>
      <c r="V285" s="158"/>
      <c r="W285" s="158"/>
      <c r="X285" s="158"/>
      <c r="Y285" s="158"/>
      <c r="Z285" s="158"/>
      <c r="AA285" s="162"/>
      <c r="AB285" s="158"/>
      <c r="AC285" s="158"/>
      <c r="AD285" s="158"/>
    </row>
    <row r="286" spans="4:30" x14ac:dyDescent="0.35">
      <c r="D286" s="159"/>
      <c r="E286" s="157"/>
      <c r="F286" s="157"/>
      <c r="G286" s="157"/>
      <c r="H286" s="157"/>
      <c r="I286" s="158"/>
      <c r="J286" s="158"/>
      <c r="K286" s="158"/>
      <c r="L286" s="158"/>
      <c r="M286" s="158"/>
      <c r="N286" s="23"/>
      <c r="O286" s="23"/>
      <c r="P286" s="23"/>
      <c r="Q286" s="160"/>
      <c r="R286" s="161"/>
      <c r="S286" s="161"/>
      <c r="T286" s="158"/>
      <c r="U286" s="158"/>
      <c r="V286" s="158"/>
      <c r="W286" s="158"/>
      <c r="X286" s="158"/>
      <c r="Y286" s="158"/>
      <c r="Z286" s="158"/>
      <c r="AA286" s="162"/>
      <c r="AB286" s="158"/>
      <c r="AC286" s="158"/>
      <c r="AD286" s="158"/>
    </row>
    <row r="287" spans="4:30" x14ac:dyDescent="0.35">
      <c r="D287" s="159"/>
      <c r="E287" s="157"/>
      <c r="F287" s="157"/>
      <c r="G287" s="157"/>
      <c r="H287" s="157"/>
      <c r="I287" s="158"/>
      <c r="J287" s="158"/>
      <c r="K287" s="158"/>
      <c r="L287" s="158"/>
      <c r="M287" s="158"/>
      <c r="N287" s="23"/>
      <c r="O287" s="23"/>
      <c r="P287" s="23"/>
      <c r="Q287" s="160"/>
      <c r="R287" s="161"/>
      <c r="S287" s="161"/>
      <c r="T287" s="158"/>
      <c r="U287" s="158"/>
      <c r="V287" s="158"/>
      <c r="W287" s="158"/>
      <c r="X287" s="158"/>
      <c r="Y287" s="158"/>
      <c r="Z287" s="158"/>
      <c r="AA287" s="162"/>
      <c r="AB287" s="158"/>
      <c r="AC287" s="158"/>
      <c r="AD287" s="158"/>
    </row>
    <row r="288" spans="4:30" x14ac:dyDescent="0.35">
      <c r="D288" s="159"/>
      <c r="E288" s="157"/>
      <c r="F288" s="157"/>
      <c r="G288" s="157"/>
      <c r="H288" s="157"/>
      <c r="I288" s="158"/>
      <c r="J288" s="158"/>
      <c r="K288" s="158"/>
      <c r="L288" s="158"/>
      <c r="M288" s="158"/>
      <c r="N288" s="23"/>
      <c r="O288" s="23"/>
      <c r="P288" s="23"/>
      <c r="Q288" s="160"/>
      <c r="R288" s="161"/>
      <c r="S288" s="161"/>
      <c r="T288" s="158"/>
      <c r="U288" s="158"/>
      <c r="V288" s="158"/>
      <c r="W288" s="158"/>
      <c r="X288" s="158"/>
      <c r="Y288" s="158"/>
      <c r="Z288" s="158"/>
      <c r="AA288" s="162"/>
      <c r="AB288" s="158"/>
      <c r="AC288" s="158"/>
      <c r="AD288" s="158"/>
    </row>
    <row r="289" spans="4:30" x14ac:dyDescent="0.35">
      <c r="D289" s="159"/>
      <c r="E289" s="157"/>
      <c r="F289" s="157"/>
      <c r="G289" s="157"/>
      <c r="H289" s="157"/>
      <c r="I289" s="158"/>
      <c r="J289" s="158"/>
      <c r="K289" s="158"/>
      <c r="L289" s="158"/>
      <c r="M289" s="158"/>
      <c r="N289" s="23"/>
      <c r="O289" s="23"/>
      <c r="P289" s="23"/>
      <c r="Q289" s="160"/>
      <c r="R289" s="161"/>
      <c r="S289" s="161"/>
      <c r="T289" s="158"/>
      <c r="U289" s="158"/>
      <c r="V289" s="158"/>
      <c r="W289" s="158"/>
      <c r="X289" s="158"/>
      <c r="Y289" s="158"/>
      <c r="Z289" s="158"/>
      <c r="AA289" s="162"/>
      <c r="AB289" s="158"/>
      <c r="AC289" s="158"/>
      <c r="AD289" s="158"/>
    </row>
    <row r="290" spans="4:30" x14ac:dyDescent="0.35">
      <c r="D290" s="159"/>
      <c r="E290" s="157"/>
      <c r="F290" s="157"/>
      <c r="G290" s="157"/>
      <c r="H290" s="157"/>
      <c r="I290" s="158"/>
      <c r="J290" s="158"/>
      <c r="K290" s="158"/>
      <c r="L290" s="158"/>
      <c r="M290" s="158"/>
      <c r="N290" s="23"/>
      <c r="O290" s="23"/>
      <c r="P290" s="23"/>
      <c r="Q290" s="160"/>
      <c r="R290" s="161"/>
      <c r="S290" s="161"/>
      <c r="T290" s="158"/>
      <c r="U290" s="158"/>
      <c r="V290" s="158"/>
      <c r="W290" s="158"/>
      <c r="X290" s="158"/>
      <c r="Y290" s="158"/>
      <c r="Z290" s="158"/>
      <c r="AA290" s="162"/>
      <c r="AB290" s="158"/>
      <c r="AC290" s="158"/>
      <c r="AD290" s="158"/>
    </row>
    <row r="291" spans="4:30" x14ac:dyDescent="0.35">
      <c r="D291" s="159"/>
      <c r="E291" s="157"/>
      <c r="F291" s="157"/>
      <c r="G291" s="157"/>
      <c r="H291" s="157"/>
      <c r="I291" s="158"/>
      <c r="J291" s="158"/>
      <c r="K291" s="158"/>
      <c r="L291" s="158"/>
      <c r="M291" s="158"/>
      <c r="N291" s="23"/>
      <c r="O291" s="23"/>
      <c r="P291" s="23"/>
      <c r="Q291" s="160"/>
      <c r="R291" s="161"/>
      <c r="S291" s="161"/>
      <c r="T291" s="158"/>
      <c r="U291" s="158"/>
      <c r="V291" s="158"/>
      <c r="W291" s="158"/>
      <c r="X291" s="158"/>
      <c r="Y291" s="158"/>
      <c r="Z291" s="158"/>
      <c r="AA291" s="162"/>
      <c r="AB291" s="158"/>
      <c r="AC291" s="158"/>
      <c r="AD291" s="158"/>
    </row>
    <row r="292" spans="4:30" x14ac:dyDescent="0.35">
      <c r="D292" s="159"/>
      <c r="E292" s="157"/>
      <c r="F292" s="157"/>
      <c r="G292" s="157"/>
      <c r="H292" s="157"/>
      <c r="I292" s="158"/>
      <c r="J292" s="158"/>
      <c r="K292" s="158"/>
      <c r="L292" s="158"/>
      <c r="M292" s="158"/>
      <c r="N292" s="23"/>
      <c r="O292" s="23"/>
      <c r="P292" s="23"/>
      <c r="Q292" s="160"/>
      <c r="R292" s="161"/>
      <c r="S292" s="161"/>
      <c r="T292" s="158"/>
      <c r="U292" s="158"/>
      <c r="V292" s="158"/>
      <c r="W292" s="158"/>
      <c r="X292" s="158"/>
      <c r="Y292" s="158"/>
      <c r="Z292" s="158"/>
      <c r="AA292" s="162"/>
      <c r="AB292" s="158"/>
      <c r="AC292" s="158"/>
      <c r="AD292" s="158"/>
    </row>
    <row r="293" spans="4:30" x14ac:dyDescent="0.35">
      <c r="D293" s="159"/>
      <c r="E293" s="157"/>
      <c r="F293" s="157"/>
      <c r="G293" s="157"/>
      <c r="H293" s="157"/>
      <c r="I293" s="158"/>
      <c r="J293" s="158"/>
      <c r="K293" s="158"/>
      <c r="L293" s="158"/>
      <c r="M293" s="158"/>
      <c r="N293" s="23"/>
      <c r="O293" s="23"/>
      <c r="P293" s="23"/>
      <c r="Q293" s="160"/>
      <c r="R293" s="161"/>
      <c r="S293" s="161"/>
      <c r="T293" s="158"/>
      <c r="U293" s="158"/>
      <c r="V293" s="158"/>
      <c r="W293" s="158"/>
      <c r="X293" s="158"/>
      <c r="Y293" s="158"/>
      <c r="Z293" s="158"/>
      <c r="AA293" s="162"/>
      <c r="AB293" s="158"/>
      <c r="AC293" s="158"/>
      <c r="AD293" s="158"/>
    </row>
    <row r="294" spans="4:30" x14ac:dyDescent="0.35">
      <c r="D294" s="159"/>
      <c r="E294" s="157"/>
      <c r="F294" s="157"/>
      <c r="G294" s="157"/>
      <c r="H294" s="157"/>
      <c r="I294" s="158"/>
      <c r="J294" s="158"/>
      <c r="K294" s="158"/>
      <c r="L294" s="158"/>
      <c r="M294" s="158"/>
      <c r="N294" s="23"/>
      <c r="O294" s="23"/>
      <c r="P294" s="23"/>
      <c r="Q294" s="160"/>
      <c r="R294" s="161"/>
      <c r="S294" s="161"/>
      <c r="T294" s="158"/>
      <c r="U294" s="158"/>
      <c r="V294" s="158"/>
      <c r="W294" s="158"/>
      <c r="X294" s="158"/>
      <c r="Y294" s="158"/>
      <c r="Z294" s="158"/>
      <c r="AA294" s="162"/>
      <c r="AB294" s="158"/>
      <c r="AC294" s="158"/>
      <c r="AD294" s="158"/>
    </row>
    <row r="295" spans="4:30" x14ac:dyDescent="0.35">
      <c r="D295" s="159"/>
      <c r="E295" s="157"/>
      <c r="F295" s="157"/>
      <c r="G295" s="157"/>
      <c r="H295" s="157"/>
      <c r="I295" s="158"/>
      <c r="J295" s="158"/>
      <c r="K295" s="158"/>
      <c r="L295" s="158"/>
      <c r="M295" s="158"/>
      <c r="N295" s="23"/>
      <c r="O295" s="23"/>
      <c r="P295" s="23"/>
      <c r="Q295" s="160"/>
      <c r="R295" s="161"/>
      <c r="S295" s="161"/>
      <c r="T295" s="158"/>
      <c r="U295" s="158"/>
      <c r="V295" s="158"/>
      <c r="W295" s="158"/>
      <c r="X295" s="158"/>
      <c r="Y295" s="158"/>
      <c r="Z295" s="158"/>
      <c r="AA295" s="162"/>
      <c r="AB295" s="158"/>
      <c r="AC295" s="158"/>
      <c r="AD295" s="158"/>
    </row>
    <row r="296" spans="4:30" x14ac:dyDescent="0.35">
      <c r="D296" s="159"/>
      <c r="E296" s="157"/>
      <c r="F296" s="157"/>
      <c r="G296" s="157"/>
      <c r="H296" s="157"/>
      <c r="I296" s="158"/>
      <c r="J296" s="158"/>
      <c r="K296" s="158"/>
      <c r="L296" s="158"/>
      <c r="M296" s="158"/>
      <c r="N296" s="23"/>
      <c r="O296" s="23"/>
      <c r="P296" s="23"/>
      <c r="Q296" s="160"/>
      <c r="R296" s="161"/>
      <c r="S296" s="161"/>
      <c r="T296" s="158"/>
      <c r="U296" s="158"/>
      <c r="V296" s="158"/>
      <c r="W296" s="158"/>
      <c r="X296" s="158"/>
      <c r="Y296" s="158"/>
      <c r="Z296" s="158"/>
      <c r="AA296" s="162"/>
      <c r="AB296" s="158"/>
      <c r="AC296" s="158"/>
      <c r="AD296" s="158"/>
    </row>
    <row r="297" spans="4:30" x14ac:dyDescent="0.35">
      <c r="D297" s="159"/>
      <c r="E297" s="157"/>
      <c r="F297" s="157"/>
      <c r="G297" s="157"/>
      <c r="H297" s="157"/>
      <c r="I297" s="158"/>
      <c r="J297" s="158"/>
      <c r="K297" s="158"/>
      <c r="L297" s="158"/>
      <c r="M297" s="158"/>
      <c r="N297" s="23"/>
      <c r="O297" s="23"/>
      <c r="P297" s="23"/>
      <c r="Q297" s="160"/>
      <c r="R297" s="161"/>
      <c r="S297" s="161"/>
      <c r="T297" s="158"/>
      <c r="U297" s="158"/>
      <c r="V297" s="158"/>
      <c r="W297" s="158"/>
      <c r="X297" s="158"/>
      <c r="Y297" s="158"/>
      <c r="Z297" s="158"/>
      <c r="AA297" s="162"/>
      <c r="AB297" s="158"/>
      <c r="AC297" s="158"/>
      <c r="AD297" s="158"/>
    </row>
    <row r="298" spans="4:30" x14ac:dyDescent="0.35">
      <c r="D298" s="159"/>
      <c r="E298" s="157"/>
      <c r="F298" s="157"/>
      <c r="G298" s="157"/>
      <c r="H298" s="157"/>
      <c r="I298" s="158"/>
      <c r="J298" s="158"/>
      <c r="K298" s="158"/>
      <c r="L298" s="158"/>
      <c r="M298" s="158"/>
      <c r="N298" s="23"/>
      <c r="O298" s="23"/>
      <c r="P298" s="23"/>
      <c r="Q298" s="160"/>
      <c r="R298" s="161"/>
      <c r="S298" s="161"/>
      <c r="T298" s="158"/>
      <c r="U298" s="158"/>
      <c r="V298" s="158"/>
      <c r="W298" s="158"/>
      <c r="X298" s="158"/>
      <c r="Y298" s="158"/>
      <c r="Z298" s="158"/>
      <c r="AA298" s="162"/>
      <c r="AB298" s="158"/>
      <c r="AC298" s="158"/>
      <c r="AD298" s="158"/>
    </row>
    <row r="299" spans="4:30" x14ac:dyDescent="0.35">
      <c r="D299" s="159"/>
      <c r="E299" s="157"/>
      <c r="F299" s="157"/>
      <c r="G299" s="157"/>
      <c r="H299" s="157"/>
      <c r="I299" s="158"/>
      <c r="J299" s="158"/>
      <c r="K299" s="158"/>
      <c r="L299" s="158"/>
      <c r="M299" s="158"/>
      <c r="N299" s="23"/>
      <c r="O299" s="23"/>
      <c r="P299" s="23"/>
      <c r="Q299" s="160"/>
      <c r="R299" s="161"/>
      <c r="S299" s="161"/>
      <c r="T299" s="158"/>
      <c r="U299" s="158"/>
      <c r="V299" s="158"/>
      <c r="W299" s="158"/>
      <c r="X299" s="158"/>
      <c r="Y299" s="158"/>
      <c r="Z299" s="158"/>
      <c r="AA299" s="162"/>
      <c r="AB299" s="158"/>
      <c r="AC299" s="158"/>
      <c r="AD299" s="158"/>
    </row>
    <row r="300" spans="4:30" x14ac:dyDescent="0.35">
      <c r="D300" s="159"/>
      <c r="E300" s="157"/>
      <c r="F300" s="157"/>
      <c r="G300" s="157"/>
      <c r="H300" s="157"/>
      <c r="I300" s="158"/>
      <c r="J300" s="158"/>
      <c r="K300" s="158"/>
      <c r="L300" s="158"/>
      <c r="M300" s="158"/>
      <c r="N300" s="23"/>
      <c r="O300" s="23"/>
      <c r="P300" s="23"/>
      <c r="Q300" s="160"/>
      <c r="R300" s="161"/>
      <c r="S300" s="161"/>
      <c r="T300" s="158"/>
      <c r="U300" s="158"/>
      <c r="V300" s="158"/>
      <c r="W300" s="158"/>
      <c r="X300" s="158"/>
      <c r="Y300" s="158"/>
      <c r="Z300" s="158"/>
      <c r="AA300" s="162"/>
      <c r="AB300" s="158"/>
      <c r="AC300" s="158"/>
      <c r="AD300" s="158"/>
    </row>
    <row r="301" spans="4:30" x14ac:dyDescent="0.35">
      <c r="D301" s="159"/>
      <c r="E301" s="157"/>
      <c r="F301" s="157"/>
      <c r="G301" s="157"/>
      <c r="H301" s="157"/>
      <c r="I301" s="158"/>
      <c r="J301" s="158"/>
      <c r="K301" s="158"/>
      <c r="L301" s="158"/>
      <c r="M301" s="158"/>
      <c r="N301" s="23"/>
      <c r="O301" s="23"/>
      <c r="P301" s="23"/>
      <c r="Q301" s="160"/>
      <c r="R301" s="161"/>
      <c r="S301" s="161"/>
      <c r="T301" s="158"/>
      <c r="U301" s="158"/>
      <c r="V301" s="158"/>
      <c r="W301" s="158"/>
      <c r="X301" s="158"/>
      <c r="Y301" s="158"/>
      <c r="Z301" s="158"/>
      <c r="AA301" s="162"/>
      <c r="AB301" s="158"/>
      <c r="AC301" s="158"/>
      <c r="AD301" s="158"/>
    </row>
    <row r="302" spans="4:30" x14ac:dyDescent="0.35">
      <c r="D302" s="159"/>
      <c r="E302" s="157"/>
      <c r="F302" s="157"/>
      <c r="G302" s="157"/>
      <c r="H302" s="157"/>
      <c r="I302" s="158"/>
      <c r="J302" s="158"/>
      <c r="K302" s="158"/>
      <c r="L302" s="158"/>
      <c r="M302" s="158"/>
      <c r="N302" s="23"/>
      <c r="O302" s="23"/>
      <c r="P302" s="23"/>
      <c r="Q302" s="160"/>
      <c r="R302" s="161"/>
      <c r="S302" s="161"/>
      <c r="T302" s="158"/>
      <c r="U302" s="158"/>
      <c r="V302" s="158"/>
      <c r="W302" s="158"/>
      <c r="X302" s="158"/>
      <c r="Y302" s="158"/>
      <c r="Z302" s="158"/>
      <c r="AA302" s="162"/>
      <c r="AB302" s="158"/>
      <c r="AC302" s="158"/>
      <c r="AD302" s="158"/>
    </row>
    <row r="303" spans="4:30" x14ac:dyDescent="0.35">
      <c r="D303" s="159"/>
      <c r="E303" s="157"/>
      <c r="F303" s="157"/>
      <c r="G303" s="157"/>
      <c r="H303" s="157"/>
      <c r="I303" s="158"/>
      <c r="J303" s="158"/>
      <c r="K303" s="158"/>
      <c r="L303" s="158"/>
      <c r="M303" s="158"/>
      <c r="N303" s="23"/>
      <c r="O303" s="23"/>
      <c r="P303" s="23"/>
      <c r="Q303" s="160"/>
      <c r="R303" s="161"/>
      <c r="S303" s="161"/>
      <c r="T303" s="158"/>
      <c r="U303" s="158"/>
      <c r="V303" s="158"/>
      <c r="W303" s="158"/>
      <c r="X303" s="158"/>
      <c r="Y303" s="158"/>
      <c r="Z303" s="158"/>
      <c r="AA303" s="162"/>
      <c r="AB303" s="158"/>
      <c r="AC303" s="158"/>
      <c r="AD303" s="158"/>
    </row>
  </sheetData>
  <mergeCells count="8">
    <mergeCell ref="Z2:AD2"/>
    <mergeCell ref="A4:B4"/>
    <mergeCell ref="A23:B23"/>
    <mergeCell ref="A30:B30"/>
    <mergeCell ref="D2:D3"/>
    <mergeCell ref="E2:E3"/>
    <mergeCell ref="G2:N2"/>
    <mergeCell ref="P2:X2"/>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3B91B6-EE9B-4ECA-A5BB-476939AFF2C6}">
  <sheetPr>
    <tabColor theme="1"/>
  </sheetPr>
  <dimension ref="A1:AE303"/>
  <sheetViews>
    <sheetView workbookViewId="0"/>
  </sheetViews>
  <sheetFormatPr defaultColWidth="8.6328125" defaultRowHeight="14.5" outlineLevelCol="1" x14ac:dyDescent="0.35"/>
  <cols>
    <col min="1" max="1" width="21.453125" style="5" customWidth="1"/>
    <col min="2" max="2" width="66.36328125" style="5" customWidth="1"/>
    <col min="3" max="3" width="4.6328125" style="1" customWidth="1"/>
    <col min="4" max="4" width="7.36328125" style="5" customWidth="1"/>
    <col min="5" max="6" width="11.453125" style="5" customWidth="1"/>
    <col min="7" max="7" width="16.6328125" style="5" customWidth="1" outlineLevel="1"/>
    <col min="8" max="8" width="11.36328125" style="5" customWidth="1" outlineLevel="1"/>
    <col min="9" max="9" width="10.6328125" style="2" customWidth="1" outlineLevel="1"/>
    <col min="10" max="10" width="12.54296875" style="2" customWidth="1" outlineLevel="1"/>
    <col min="11" max="13" width="11.54296875" style="2" customWidth="1" outlineLevel="1"/>
    <col min="14" max="14" width="11.6328125" style="3" customWidth="1" outlineLevel="1"/>
    <col min="15" max="15" width="4.453125" style="3" customWidth="1"/>
    <col min="16" max="16" width="12.6328125" style="3" customWidth="1" outlineLevel="1"/>
    <col min="17" max="17" width="8.6328125" style="1" outlineLevel="1"/>
    <col min="18" max="18" width="14.36328125" style="4" customWidth="1" outlineLevel="1"/>
    <col min="19" max="19" width="16" style="4" customWidth="1" outlineLevel="1"/>
    <col min="20" max="20" width="14.6328125" style="2" bestFit="1" customWidth="1" outlineLevel="1"/>
    <col min="21" max="21" width="12.6328125" style="2" customWidth="1" outlineLevel="1"/>
    <col min="22" max="22" width="12.54296875" style="2" customWidth="1" outlineLevel="1"/>
    <col min="23" max="23" width="15.90625" style="2" customWidth="1" outlineLevel="1"/>
    <col min="24" max="24" width="13.36328125" style="2" customWidth="1" outlineLevel="1"/>
    <col min="25" max="25" width="4" style="2" customWidth="1"/>
    <col min="26" max="26" width="14.6328125" style="2" bestFit="1" customWidth="1" outlineLevel="1"/>
    <col min="27" max="27" width="12.36328125" style="2" customWidth="1" outlineLevel="1"/>
    <col min="28" max="28" width="14.453125" style="2" customWidth="1" outlineLevel="1"/>
    <col min="29" max="29" width="11.6328125" style="2" customWidth="1" outlineLevel="1"/>
    <col min="30" max="30" width="12.6328125" style="2" bestFit="1" customWidth="1" outlineLevel="1"/>
    <col min="31" max="31" width="3.6328125" style="5" customWidth="1"/>
    <col min="32" max="32" width="12.453125" style="5" customWidth="1"/>
    <col min="33" max="33" width="58.453125" style="5" customWidth="1"/>
    <col min="34" max="16384" width="8.6328125" style="5"/>
  </cols>
  <sheetData>
    <row r="1" spans="1:31" ht="22.25" customHeight="1" thickBot="1" x14ac:dyDescent="0.5">
      <c r="A1" s="236" t="s">
        <v>0</v>
      </c>
      <c r="B1" s="237"/>
      <c r="D1" s="236" t="s">
        <v>1</v>
      </c>
      <c r="E1" s="236"/>
      <c r="F1" s="236"/>
      <c r="G1" s="236"/>
      <c r="H1" s="236"/>
      <c r="I1" s="236"/>
    </row>
    <row r="2" spans="1:31" s="6" customFormat="1" ht="19.25" customHeight="1" x14ac:dyDescent="0.35">
      <c r="C2" s="7"/>
      <c r="D2" s="460" t="s">
        <v>2</v>
      </c>
      <c r="E2" s="462" t="s">
        <v>3</v>
      </c>
      <c r="F2" s="235"/>
      <c r="G2" s="464" t="s">
        <v>4</v>
      </c>
      <c r="H2" s="465"/>
      <c r="I2" s="465"/>
      <c r="J2" s="465"/>
      <c r="K2" s="465"/>
      <c r="L2" s="465"/>
      <c r="M2" s="465"/>
      <c r="N2" s="466"/>
      <c r="O2" s="8"/>
      <c r="P2" s="467" t="s">
        <v>5</v>
      </c>
      <c r="Q2" s="468"/>
      <c r="R2" s="468"/>
      <c r="S2" s="468"/>
      <c r="T2" s="468"/>
      <c r="U2" s="468"/>
      <c r="V2" s="468"/>
      <c r="W2" s="468"/>
      <c r="X2" s="469"/>
      <c r="Y2" s="8"/>
      <c r="Z2" s="453" t="s">
        <v>6</v>
      </c>
      <c r="AA2" s="454"/>
      <c r="AB2" s="454"/>
      <c r="AC2" s="454"/>
      <c r="AD2" s="455"/>
      <c r="AE2" s="8"/>
    </row>
    <row r="3" spans="1:31" ht="66.650000000000006" customHeight="1" thickBot="1" x14ac:dyDescent="0.4">
      <c r="A3" s="248" t="s">
        <v>71</v>
      </c>
      <c r="B3" s="249" t="str">
        <f ca="1">RIGHT(CELL("filename",A1),LEN(CELL("filename",A1))-FIND("]",CELL("filename",A1)))</f>
        <v>Lease14</v>
      </c>
      <c r="D3" s="461"/>
      <c r="E3" s="463"/>
      <c r="F3" s="406"/>
      <c r="G3" s="9" t="s">
        <v>7</v>
      </c>
      <c r="H3" s="9" t="s">
        <v>8</v>
      </c>
      <c r="I3" s="10" t="s">
        <v>9</v>
      </c>
      <c r="J3" s="10" t="s">
        <v>10</v>
      </c>
      <c r="K3" s="10" t="s">
        <v>11</v>
      </c>
      <c r="L3" s="49" t="s">
        <v>67</v>
      </c>
      <c r="M3" s="10" t="s">
        <v>12</v>
      </c>
      <c r="N3" s="11" t="s">
        <v>13</v>
      </c>
      <c r="O3" s="12"/>
      <c r="P3" s="13" t="s">
        <v>14</v>
      </c>
      <c r="Q3" s="14" t="s">
        <v>15</v>
      </c>
      <c r="R3" s="15" t="s">
        <v>16</v>
      </c>
      <c r="S3" s="15" t="s">
        <v>17</v>
      </c>
      <c r="T3" s="10" t="s">
        <v>18</v>
      </c>
      <c r="U3" s="10" t="s">
        <v>19</v>
      </c>
      <c r="V3" s="10" t="s">
        <v>20</v>
      </c>
      <c r="W3" s="10" t="s">
        <v>21</v>
      </c>
      <c r="X3" s="16" t="s">
        <v>22</v>
      </c>
      <c r="Y3" s="17"/>
      <c r="Z3" s="18" t="s">
        <v>18</v>
      </c>
      <c r="AA3" s="10" t="s">
        <v>23</v>
      </c>
      <c r="AB3" s="10" t="s">
        <v>24</v>
      </c>
      <c r="AC3" s="10" t="s">
        <v>25</v>
      </c>
      <c r="AD3" s="16" t="s">
        <v>22</v>
      </c>
    </row>
    <row r="4" spans="1:31" ht="15.5" x14ac:dyDescent="0.35">
      <c r="A4" s="456" t="s">
        <v>26</v>
      </c>
      <c r="B4" s="457"/>
      <c r="C4" s="19"/>
      <c r="D4" s="20"/>
      <c r="E4" s="21">
        <f t="shared" ref="E4" ca="1" si="0">EOMONTH($H$4,D4)</f>
        <v>31</v>
      </c>
      <c r="F4" s="44">
        <f ca="1">E5-1</f>
        <v>365</v>
      </c>
      <c r="G4" s="22" t="s">
        <v>27</v>
      </c>
      <c r="H4" s="44">
        <f ca="1">A5</f>
        <v>0</v>
      </c>
      <c r="I4" s="45"/>
      <c r="J4" s="45"/>
      <c r="K4" s="45"/>
      <c r="L4" s="45"/>
      <c r="M4" s="45"/>
      <c r="N4" s="257">
        <f ca="1">$A$6</f>
        <v>0</v>
      </c>
      <c r="O4" s="23"/>
      <c r="P4" s="255">
        <f ca="1">$A$7</f>
        <v>0</v>
      </c>
      <c r="Q4" s="163">
        <f ca="1">$A$8</f>
        <v>0</v>
      </c>
      <c r="R4" s="164"/>
      <c r="S4" s="164"/>
      <c r="T4" s="165">
        <f ca="1">A21</f>
        <v>0</v>
      </c>
      <c r="U4" s="45"/>
      <c r="V4" s="45"/>
      <c r="W4" s="45">
        <f>S4-R4</f>
        <v>0</v>
      </c>
      <c r="X4" s="25">
        <f t="shared" ref="X4:X67" ca="1" si="1">T4+W4+U4+V4</f>
        <v>0</v>
      </c>
      <c r="Z4" s="26">
        <f ca="1">A36</f>
        <v>0</v>
      </c>
      <c r="AA4" s="45"/>
      <c r="AB4" s="45"/>
      <c r="AC4" s="45">
        <f t="shared" ref="AC4:AC67" si="2">W4</f>
        <v>0</v>
      </c>
      <c r="AD4" s="25">
        <f t="shared" ref="AD4:AD67" ca="1" si="3">Z4-AA4-AB4+AC4</f>
        <v>0</v>
      </c>
    </row>
    <row r="5" spans="1:31" x14ac:dyDescent="0.35">
      <c r="A5" s="103">
        <f ca="1">VLOOKUP(B3,'Input Table'!B:L,3,0)</f>
        <v>0</v>
      </c>
      <c r="B5" s="27" t="s">
        <v>28</v>
      </c>
      <c r="D5" s="20">
        <v>1</v>
      </c>
      <c r="E5" s="21">
        <f ca="1">EOMONTH(H5,0)</f>
        <v>366</v>
      </c>
      <c r="F5" s="44">
        <f t="shared" ref="F5:F68" ca="1" si="4">E6-1</f>
        <v>730</v>
      </c>
      <c r="G5" s="22" t="s">
        <v>119</v>
      </c>
      <c r="H5" s="44">
        <f ca="1">EDATE(H4,12)</f>
        <v>366</v>
      </c>
      <c r="I5" s="45">
        <f t="shared" ref="I5:I68" ca="1" si="5">IF(D5&gt;$A$28,0,$A$9)</f>
        <v>0</v>
      </c>
      <c r="J5" s="45">
        <f t="shared" ref="J5:J68" ca="1" si="6">IF(D5&gt;$A$28,0,$A$10)</f>
        <v>0</v>
      </c>
      <c r="K5" s="45">
        <f t="shared" ref="K5:K68" ca="1" si="7">IF(D5&gt;$A$28,0,$A$11)</f>
        <v>0</v>
      </c>
      <c r="L5" s="158"/>
      <c r="M5" s="45">
        <f ca="1">K5+L5</f>
        <v>0</v>
      </c>
      <c r="N5" s="257">
        <f t="shared" ref="N5:N68" ca="1" si="8">$A$6</f>
        <v>0</v>
      </c>
      <c r="O5" s="23"/>
      <c r="P5" s="255">
        <f t="shared" ref="P5:P68" ca="1" si="9">$A$7</f>
        <v>0</v>
      </c>
      <c r="Q5" s="163">
        <f t="shared" ref="Q5:Q68" ca="1" si="10">$A$8</f>
        <v>0</v>
      </c>
      <c r="R5" s="164">
        <f ca="1">NPV(Q4,K5:$K$244) + ($A$13+$A$14+$A$15)/POWER(1+Q4,$A$28-D5+1)</f>
        <v>0</v>
      </c>
      <c r="S5" s="164">
        <f ca="1">NPV(Q5,K5:$K$244) + ($A$13+$A$14+$A$15)/POWER(1+Q5,$A$28-D5+1)</f>
        <v>0</v>
      </c>
      <c r="T5" s="45">
        <f t="shared" ref="T5:T68" ca="1" si="11">IF(ISBLANK(G5),0,X4)</f>
        <v>0</v>
      </c>
      <c r="U5" s="45">
        <f ca="1">S5*Q5</f>
        <v>0</v>
      </c>
      <c r="V5" s="45">
        <f ca="1">-(K5+L5)</f>
        <v>0</v>
      </c>
      <c r="W5" s="45">
        <f t="shared" ref="W5:W68" ca="1" si="12">S5-R5</f>
        <v>0</v>
      </c>
      <c r="X5" s="25">
        <f ca="1">T5+W5+U5+V5</f>
        <v>0</v>
      </c>
      <c r="Z5" s="28">
        <f ca="1">AD4</f>
        <v>0</v>
      </c>
      <c r="AA5" s="233"/>
      <c r="AB5" s="45">
        <f t="shared" ref="AB5:AB68" ca="1" si="13">IFERROR(Z5/($A$42-D5+1),0)</f>
        <v>0</v>
      </c>
      <c r="AC5" s="45">
        <f t="shared" ca="1" si="2"/>
        <v>0</v>
      </c>
      <c r="AD5" s="25">
        <f t="shared" ca="1" si="3"/>
        <v>0</v>
      </c>
    </row>
    <row r="6" spans="1:31" x14ac:dyDescent="0.35">
      <c r="A6" s="104">
        <f ca="1">VLOOKUP(B3,'Input Table'!B:L,4,0)</f>
        <v>0</v>
      </c>
      <c r="B6" s="27" t="s">
        <v>29</v>
      </c>
      <c r="D6" s="20">
        <v>2</v>
      </c>
      <c r="E6" s="21">
        <f t="shared" ref="E6:E69" ca="1" si="14">EOMONTH(H6,0)</f>
        <v>731</v>
      </c>
      <c r="F6" s="44">
        <f t="shared" ca="1" si="4"/>
        <v>1095</v>
      </c>
      <c r="G6" s="22" t="s">
        <v>119</v>
      </c>
      <c r="H6" s="44">
        <f t="shared" ref="H6:H69" ca="1" si="15">EDATE(H5,12)</f>
        <v>731</v>
      </c>
      <c r="I6" s="45">
        <f t="shared" ca="1" si="5"/>
        <v>0</v>
      </c>
      <c r="J6" s="45">
        <f t="shared" ca="1" si="6"/>
        <v>0</v>
      </c>
      <c r="K6" s="45">
        <f t="shared" ca="1" si="7"/>
        <v>0</v>
      </c>
      <c r="L6" s="45"/>
      <c r="M6" s="45">
        <f t="shared" ref="M6:M69" ca="1" si="16">K6+L6</f>
        <v>0</v>
      </c>
      <c r="N6" s="257">
        <f t="shared" ca="1" si="8"/>
        <v>0</v>
      </c>
      <c r="O6" s="23"/>
      <c r="P6" s="255">
        <f t="shared" ca="1" si="9"/>
        <v>0</v>
      </c>
      <c r="Q6" s="163">
        <f t="shared" ca="1" si="10"/>
        <v>0</v>
      </c>
      <c r="R6" s="164">
        <f ca="1">NPV(Q5,K6:$K$244) + ($A$13+$A$14+$A$15)/POWER(1+Q5,$A$28-D6+1)</f>
        <v>0</v>
      </c>
      <c r="S6" s="164">
        <f ca="1">NPV(Q6,K6:$K$244) + ($A$13+$A$14+$A$15)/POWER(1+Q6,$A$28-D6+1)</f>
        <v>0</v>
      </c>
      <c r="T6" s="45">
        <f t="shared" ca="1" si="11"/>
        <v>0</v>
      </c>
      <c r="U6" s="45">
        <f t="shared" ref="U6:U69" ca="1" si="17">S6*Q6</f>
        <v>0</v>
      </c>
      <c r="V6" s="45">
        <f t="shared" ref="V6:V69" ca="1" si="18">-(K6+L6)</f>
        <v>0</v>
      </c>
      <c r="W6" s="45">
        <f t="shared" ca="1" si="12"/>
        <v>0</v>
      </c>
      <c r="X6" s="25">
        <f t="shared" ca="1" si="1"/>
        <v>0</v>
      </c>
      <c r="Z6" s="28">
        <f t="shared" ref="Z6:Z69" ca="1" si="19">AD5</f>
        <v>0</v>
      </c>
      <c r="AA6" s="233"/>
      <c r="AB6" s="45">
        <f t="shared" ca="1" si="13"/>
        <v>0</v>
      </c>
      <c r="AC6" s="45">
        <f t="shared" ca="1" si="2"/>
        <v>0</v>
      </c>
      <c r="AD6" s="25">
        <f t="shared" ca="1" si="3"/>
        <v>0</v>
      </c>
    </row>
    <row r="7" spans="1:31" x14ac:dyDescent="0.35">
      <c r="A7" s="104">
        <f ca="1">VLOOKUP(B3,'Input Table'!B:L,5,0)</f>
        <v>0</v>
      </c>
      <c r="B7" s="27" t="s">
        <v>30</v>
      </c>
      <c r="D7" s="20">
        <v>3</v>
      </c>
      <c r="E7" s="21">
        <f t="shared" ca="1" si="14"/>
        <v>1096</v>
      </c>
      <c r="F7" s="44">
        <f t="shared" ca="1" si="4"/>
        <v>1460</v>
      </c>
      <c r="G7" s="22" t="s">
        <v>119</v>
      </c>
      <c r="H7" s="44">
        <f t="shared" ca="1" si="15"/>
        <v>1096</v>
      </c>
      <c r="I7" s="45">
        <f t="shared" ca="1" si="5"/>
        <v>0</v>
      </c>
      <c r="J7" s="45">
        <f t="shared" ca="1" si="6"/>
        <v>0</v>
      </c>
      <c r="K7" s="45">
        <f t="shared" ca="1" si="7"/>
        <v>0</v>
      </c>
      <c r="L7" s="45"/>
      <c r="M7" s="45">
        <f t="shared" ca="1" si="16"/>
        <v>0</v>
      </c>
      <c r="N7" s="257">
        <f t="shared" ca="1" si="8"/>
        <v>0</v>
      </c>
      <c r="O7" s="23"/>
      <c r="P7" s="255">
        <f t="shared" ca="1" si="9"/>
        <v>0</v>
      </c>
      <c r="Q7" s="163">
        <f t="shared" ca="1" si="10"/>
        <v>0</v>
      </c>
      <c r="R7" s="164">
        <f ca="1">NPV(Q6,K7:$K$244) + ($A$13+$A$14+$A$15)/POWER(1+Q6,$A$28-D7+1)</f>
        <v>0</v>
      </c>
      <c r="S7" s="164">
        <f ca="1">NPV(Q7,K7:$K$244) + ($A$13+$A$14+$A$15)/POWER(1+Q7,$A$28-D7+1)</f>
        <v>0</v>
      </c>
      <c r="T7" s="45">
        <f t="shared" ca="1" si="11"/>
        <v>0</v>
      </c>
      <c r="U7" s="45">
        <f t="shared" ca="1" si="17"/>
        <v>0</v>
      </c>
      <c r="V7" s="45">
        <f t="shared" ca="1" si="18"/>
        <v>0</v>
      </c>
      <c r="W7" s="45">
        <f t="shared" ca="1" si="12"/>
        <v>0</v>
      </c>
      <c r="X7" s="25">
        <f ca="1">T7+W7+U7+V7</f>
        <v>0</v>
      </c>
      <c r="Z7" s="28">
        <f t="shared" ca="1" si="19"/>
        <v>0</v>
      </c>
      <c r="AA7" s="233"/>
      <c r="AB7" s="45">
        <f t="shared" ca="1" si="13"/>
        <v>0</v>
      </c>
      <c r="AC7" s="45">
        <f t="shared" ca="1" si="2"/>
        <v>0</v>
      </c>
      <c r="AD7" s="25">
        <f t="shared" ca="1" si="3"/>
        <v>0</v>
      </c>
    </row>
    <row r="8" spans="1:31" x14ac:dyDescent="0.35">
      <c r="A8" s="246">
        <f ca="1">IF(A6=0,A7,A6)</f>
        <v>0</v>
      </c>
      <c r="B8" s="48" t="s">
        <v>15</v>
      </c>
      <c r="D8" s="20">
        <v>4</v>
      </c>
      <c r="E8" s="21">
        <f t="shared" ca="1" si="14"/>
        <v>1461</v>
      </c>
      <c r="F8" s="44">
        <f t="shared" ca="1" si="4"/>
        <v>1826</v>
      </c>
      <c r="G8" s="22" t="s">
        <v>119</v>
      </c>
      <c r="H8" s="44">
        <f t="shared" ca="1" si="15"/>
        <v>1461</v>
      </c>
      <c r="I8" s="45">
        <f t="shared" ca="1" si="5"/>
        <v>0</v>
      </c>
      <c r="J8" s="45">
        <f t="shared" ca="1" si="6"/>
        <v>0</v>
      </c>
      <c r="K8" s="45">
        <f t="shared" ca="1" si="7"/>
        <v>0</v>
      </c>
      <c r="L8" s="45"/>
      <c r="M8" s="45">
        <f t="shared" ca="1" si="16"/>
        <v>0</v>
      </c>
      <c r="N8" s="257">
        <f t="shared" ca="1" si="8"/>
        <v>0</v>
      </c>
      <c r="O8" s="23"/>
      <c r="P8" s="255">
        <f t="shared" ca="1" si="9"/>
        <v>0</v>
      </c>
      <c r="Q8" s="163">
        <f t="shared" ca="1" si="10"/>
        <v>0</v>
      </c>
      <c r="R8" s="164">
        <f ca="1">NPV(Q7,K8:$K$244) + ($A$13+$A$14+$A$15)/POWER(1+Q7,$A$28-D8+1)</f>
        <v>0</v>
      </c>
      <c r="S8" s="164">
        <f ca="1">NPV(Q8,K8:$K$244) + ($A$13+$A$14+$A$15)/POWER(1+Q8,$A$28-D8+1)</f>
        <v>0</v>
      </c>
      <c r="T8" s="45">
        <f ca="1">IF(ISBLANK(G8),0,X7)</f>
        <v>0</v>
      </c>
      <c r="U8" s="45">
        <f ca="1">S8*Q8</f>
        <v>0</v>
      </c>
      <c r="V8" s="45">
        <f t="shared" ca="1" si="18"/>
        <v>0</v>
      </c>
      <c r="W8" s="45">
        <f t="shared" ca="1" si="12"/>
        <v>0</v>
      </c>
      <c r="X8" s="25">
        <f t="shared" ca="1" si="1"/>
        <v>0</v>
      </c>
      <c r="Z8" s="28">
        <f t="shared" ca="1" si="19"/>
        <v>0</v>
      </c>
      <c r="AA8" s="233"/>
      <c r="AB8" s="45">
        <f t="shared" ca="1" si="13"/>
        <v>0</v>
      </c>
      <c r="AC8" s="45">
        <f t="shared" ca="1" si="2"/>
        <v>0</v>
      </c>
      <c r="AD8" s="25">
        <f t="shared" ca="1" si="3"/>
        <v>0</v>
      </c>
    </row>
    <row r="9" spans="1:31" x14ac:dyDescent="0.35">
      <c r="A9" s="105">
        <f ca="1">VLOOKUP($B$3,'Input Table'!B:L,6,0)</f>
        <v>0</v>
      </c>
      <c r="B9" s="27" t="s">
        <v>282</v>
      </c>
      <c r="D9" s="20">
        <v>5</v>
      </c>
      <c r="E9" s="21">
        <f t="shared" ca="1" si="14"/>
        <v>1827</v>
      </c>
      <c r="F9" s="44">
        <f t="shared" ca="1" si="4"/>
        <v>2191</v>
      </c>
      <c r="G9" s="22" t="s">
        <v>119</v>
      </c>
      <c r="H9" s="44">
        <f t="shared" ca="1" si="15"/>
        <v>1827</v>
      </c>
      <c r="I9" s="45">
        <f t="shared" ca="1" si="5"/>
        <v>0</v>
      </c>
      <c r="J9" s="45">
        <f t="shared" ca="1" si="6"/>
        <v>0</v>
      </c>
      <c r="K9" s="45">
        <f t="shared" ca="1" si="7"/>
        <v>0</v>
      </c>
      <c r="L9" s="45"/>
      <c r="M9" s="45">
        <f t="shared" ca="1" si="16"/>
        <v>0</v>
      </c>
      <c r="N9" s="257">
        <f t="shared" ca="1" si="8"/>
        <v>0</v>
      </c>
      <c r="O9" s="23"/>
      <c r="P9" s="255">
        <f t="shared" ca="1" si="9"/>
        <v>0</v>
      </c>
      <c r="Q9" s="163">
        <f t="shared" ca="1" si="10"/>
        <v>0</v>
      </c>
      <c r="R9" s="164">
        <f ca="1">NPV(Q8,K9:$K$244) + ($A$13+$A$14+$A$15)/POWER(1+Q8,$A$28-D9+1)</f>
        <v>0</v>
      </c>
      <c r="S9" s="164">
        <f ca="1">NPV(Q9,K9:$K$244) + ($A$13+$A$14+$A$15)/POWER(1+Q9,$A$28-D9+1)</f>
        <v>0</v>
      </c>
      <c r="T9" s="45">
        <f t="shared" ca="1" si="11"/>
        <v>0</v>
      </c>
      <c r="U9" s="45">
        <f t="shared" ca="1" si="17"/>
        <v>0</v>
      </c>
      <c r="V9" s="45">
        <f t="shared" ca="1" si="18"/>
        <v>0</v>
      </c>
      <c r="W9" s="45">
        <f t="shared" ca="1" si="12"/>
        <v>0</v>
      </c>
      <c r="X9" s="25">
        <f t="shared" ca="1" si="1"/>
        <v>0</v>
      </c>
      <c r="Z9" s="28">
        <f t="shared" ca="1" si="19"/>
        <v>0</v>
      </c>
      <c r="AA9" s="233"/>
      <c r="AB9" s="45">
        <f t="shared" ca="1" si="13"/>
        <v>0</v>
      </c>
      <c r="AC9" s="45">
        <f t="shared" ca="1" si="2"/>
        <v>0</v>
      </c>
      <c r="AD9" s="25">
        <f t="shared" ca="1" si="3"/>
        <v>0</v>
      </c>
    </row>
    <row r="10" spans="1:31" x14ac:dyDescent="0.35">
      <c r="A10" s="105">
        <f ca="1">VLOOKUP($B$3,'Input Table'!B:L,7,0)</f>
        <v>0</v>
      </c>
      <c r="B10" s="27" t="s">
        <v>32</v>
      </c>
      <c r="D10" s="20">
        <v>6</v>
      </c>
      <c r="E10" s="21">
        <f t="shared" ca="1" si="14"/>
        <v>2192</v>
      </c>
      <c r="F10" s="44">
        <f t="shared" ca="1" si="4"/>
        <v>2556</v>
      </c>
      <c r="G10" s="22" t="s">
        <v>119</v>
      </c>
      <c r="H10" s="44">
        <f t="shared" ca="1" si="15"/>
        <v>2192</v>
      </c>
      <c r="I10" s="45">
        <f t="shared" ca="1" si="5"/>
        <v>0</v>
      </c>
      <c r="J10" s="45">
        <f t="shared" ca="1" si="6"/>
        <v>0</v>
      </c>
      <c r="K10" s="45">
        <f t="shared" ca="1" si="7"/>
        <v>0</v>
      </c>
      <c r="L10" s="45"/>
      <c r="M10" s="45">
        <f t="shared" ca="1" si="16"/>
        <v>0</v>
      </c>
      <c r="N10" s="257">
        <f t="shared" ca="1" si="8"/>
        <v>0</v>
      </c>
      <c r="O10" s="23"/>
      <c r="P10" s="255">
        <f t="shared" ca="1" si="9"/>
        <v>0</v>
      </c>
      <c r="Q10" s="163">
        <f t="shared" ca="1" si="10"/>
        <v>0</v>
      </c>
      <c r="R10" s="164">
        <f ca="1">NPV(Q9,K10:$K$244) + ($A$13+$A$14+$A$15)/POWER(1+Q9,$A$28-D10+1)</f>
        <v>0</v>
      </c>
      <c r="S10" s="164">
        <f ca="1">NPV(Q10,K10:$K$244) + ($A$13+$A$14+$A$15)/POWER(1+Q10,$A$28-D10+1)</f>
        <v>0</v>
      </c>
      <c r="T10" s="45">
        <f t="shared" ca="1" si="11"/>
        <v>0</v>
      </c>
      <c r="U10" s="45">
        <f t="shared" ca="1" si="17"/>
        <v>0</v>
      </c>
      <c r="V10" s="45">
        <f t="shared" ca="1" si="18"/>
        <v>0</v>
      </c>
      <c r="W10" s="45">
        <f t="shared" ca="1" si="12"/>
        <v>0</v>
      </c>
      <c r="X10" s="25">
        <f ca="1">T10+W10+U10+V10</f>
        <v>0</v>
      </c>
      <c r="Z10" s="28">
        <f t="shared" ca="1" si="19"/>
        <v>0</v>
      </c>
      <c r="AA10" s="233"/>
      <c r="AB10" s="45">
        <f t="shared" ca="1" si="13"/>
        <v>0</v>
      </c>
      <c r="AC10" s="45">
        <f t="shared" ca="1" si="2"/>
        <v>0</v>
      </c>
      <c r="AD10" s="25">
        <f t="shared" ca="1" si="3"/>
        <v>0</v>
      </c>
    </row>
    <row r="11" spans="1:31" x14ac:dyDescent="0.35">
      <c r="A11" s="105">
        <f ca="1">A9-A10</f>
        <v>0</v>
      </c>
      <c r="B11" s="27" t="s">
        <v>33</v>
      </c>
      <c r="D11" s="20">
        <v>7</v>
      </c>
      <c r="E11" s="21">
        <f t="shared" ca="1" si="14"/>
        <v>2557</v>
      </c>
      <c r="F11" s="44">
        <f t="shared" ca="1" si="4"/>
        <v>2921</v>
      </c>
      <c r="G11" s="22" t="s">
        <v>119</v>
      </c>
      <c r="H11" s="44">
        <f t="shared" ca="1" si="15"/>
        <v>2557</v>
      </c>
      <c r="I11" s="45">
        <f t="shared" ca="1" si="5"/>
        <v>0</v>
      </c>
      <c r="J11" s="45">
        <f t="shared" ca="1" si="6"/>
        <v>0</v>
      </c>
      <c r="K11" s="45">
        <f t="shared" ca="1" si="7"/>
        <v>0</v>
      </c>
      <c r="L11" s="45"/>
      <c r="M11" s="45">
        <f t="shared" ca="1" si="16"/>
        <v>0</v>
      </c>
      <c r="N11" s="257">
        <f t="shared" ca="1" si="8"/>
        <v>0</v>
      </c>
      <c r="O11" s="23"/>
      <c r="P11" s="255">
        <f t="shared" ca="1" si="9"/>
        <v>0</v>
      </c>
      <c r="Q11" s="163">
        <f t="shared" ca="1" si="10"/>
        <v>0</v>
      </c>
      <c r="R11" s="164">
        <f ca="1">NPV(Q10,K11:$K$244) + ($A$13+$A$14+$A$15)/POWER(1+Q10,$A$28-D11+1)</f>
        <v>0</v>
      </c>
      <c r="S11" s="164">
        <f ca="1">NPV(Q11,K11:$K$244) + ($A$13+$A$14+$A$15)/POWER(1+Q11,$A$28-D11+1)</f>
        <v>0</v>
      </c>
      <c r="T11" s="45">
        <f ca="1">IF(ISBLANK(G11),0,X10)</f>
        <v>0</v>
      </c>
      <c r="U11" s="45">
        <f ca="1">S11*Q11</f>
        <v>0</v>
      </c>
      <c r="V11" s="45">
        <f t="shared" ca="1" si="18"/>
        <v>0</v>
      </c>
      <c r="W11" s="45">
        <f t="shared" ca="1" si="12"/>
        <v>0</v>
      </c>
      <c r="X11" s="25">
        <f ca="1">T11+W11+U11+V11</f>
        <v>0</v>
      </c>
      <c r="Z11" s="28">
        <f t="shared" ca="1" si="19"/>
        <v>0</v>
      </c>
      <c r="AA11" s="233"/>
      <c r="AB11" s="45">
        <f t="shared" ca="1" si="13"/>
        <v>0</v>
      </c>
      <c r="AC11" s="45">
        <f t="shared" ca="1" si="2"/>
        <v>0</v>
      </c>
      <c r="AD11" s="25">
        <f t="shared" ca="1" si="3"/>
        <v>0</v>
      </c>
    </row>
    <row r="12" spans="1:31" x14ac:dyDescent="0.35">
      <c r="A12" s="112">
        <f ca="1">VLOOKUP($B$3,'Input Table'!B:L,8,0)</f>
        <v>0</v>
      </c>
      <c r="B12" s="48" t="s">
        <v>34</v>
      </c>
      <c r="D12" s="20">
        <v>8</v>
      </c>
      <c r="E12" s="21">
        <f t="shared" ca="1" si="14"/>
        <v>2922</v>
      </c>
      <c r="F12" s="44">
        <f t="shared" ca="1" si="4"/>
        <v>3287</v>
      </c>
      <c r="G12" s="22" t="s">
        <v>119</v>
      </c>
      <c r="H12" s="44">
        <f t="shared" ca="1" si="15"/>
        <v>2922</v>
      </c>
      <c r="I12" s="45">
        <f t="shared" ca="1" si="5"/>
        <v>0</v>
      </c>
      <c r="J12" s="45">
        <f t="shared" ca="1" si="6"/>
        <v>0</v>
      </c>
      <c r="K12" s="45">
        <f t="shared" ca="1" si="7"/>
        <v>0</v>
      </c>
      <c r="L12" s="45"/>
      <c r="M12" s="45">
        <f t="shared" ca="1" si="16"/>
        <v>0</v>
      </c>
      <c r="N12" s="257">
        <f t="shared" ca="1" si="8"/>
        <v>0</v>
      </c>
      <c r="O12" s="23"/>
      <c r="P12" s="255">
        <f t="shared" ca="1" si="9"/>
        <v>0</v>
      </c>
      <c r="Q12" s="163">
        <f t="shared" ca="1" si="10"/>
        <v>0</v>
      </c>
      <c r="R12" s="164">
        <f ca="1">NPV(Q11,K12:$K$244) + ($A$13+$A$14+$A$15)/POWER(1+Q11,$A$28-D12+1)</f>
        <v>0</v>
      </c>
      <c r="S12" s="164">
        <f ca="1">NPV(Q12,K12:$K$244) + ($A$13+$A$14+$A$15)/POWER(1+Q12,$A$28-D12+1)</f>
        <v>0</v>
      </c>
      <c r="T12" s="45">
        <f t="shared" ca="1" si="11"/>
        <v>0</v>
      </c>
      <c r="U12" s="45">
        <f t="shared" ca="1" si="17"/>
        <v>0</v>
      </c>
      <c r="V12" s="45">
        <f t="shared" ca="1" si="18"/>
        <v>0</v>
      </c>
      <c r="W12" s="45">
        <f t="shared" ca="1" si="12"/>
        <v>0</v>
      </c>
      <c r="X12" s="25">
        <f t="shared" ca="1" si="1"/>
        <v>0</v>
      </c>
      <c r="Z12" s="28">
        <f t="shared" ca="1" si="19"/>
        <v>0</v>
      </c>
      <c r="AA12" s="233"/>
      <c r="AB12" s="45">
        <f t="shared" ca="1" si="13"/>
        <v>0</v>
      </c>
      <c r="AC12" s="45">
        <f t="shared" ca="1" si="2"/>
        <v>0</v>
      </c>
      <c r="AD12" s="25">
        <f t="shared" ca="1" si="3"/>
        <v>0</v>
      </c>
    </row>
    <row r="13" spans="1:31" x14ac:dyDescent="0.35">
      <c r="A13" s="105">
        <f ca="1">VLOOKUP($B$3,'Input Table'!B:L,9,0)</f>
        <v>0</v>
      </c>
      <c r="B13" s="27" t="s">
        <v>35</v>
      </c>
      <c r="D13" s="20">
        <v>9</v>
      </c>
      <c r="E13" s="21">
        <f t="shared" ca="1" si="14"/>
        <v>3288</v>
      </c>
      <c r="F13" s="44">
        <f t="shared" ca="1" si="4"/>
        <v>3652</v>
      </c>
      <c r="G13" s="22" t="s">
        <v>119</v>
      </c>
      <c r="H13" s="44">
        <f t="shared" ca="1" si="15"/>
        <v>3288</v>
      </c>
      <c r="I13" s="45">
        <f t="shared" ca="1" si="5"/>
        <v>0</v>
      </c>
      <c r="J13" s="45">
        <f t="shared" ca="1" si="6"/>
        <v>0</v>
      </c>
      <c r="K13" s="45">
        <f t="shared" ca="1" si="7"/>
        <v>0</v>
      </c>
      <c r="L13" s="45"/>
      <c r="M13" s="45">
        <f t="shared" ca="1" si="16"/>
        <v>0</v>
      </c>
      <c r="N13" s="257">
        <f t="shared" ca="1" si="8"/>
        <v>0</v>
      </c>
      <c r="O13" s="23"/>
      <c r="P13" s="255">
        <f t="shared" ca="1" si="9"/>
        <v>0</v>
      </c>
      <c r="Q13" s="163">
        <f t="shared" ca="1" si="10"/>
        <v>0</v>
      </c>
      <c r="R13" s="164">
        <f ca="1">NPV(Q12,K13:$K$244) + ($A$13+$A$14+$A$15)/POWER(1+Q12,$A$28-D13+1)</f>
        <v>0</v>
      </c>
      <c r="S13" s="164">
        <f ca="1">NPV(Q13,K13:$K$244) + ($A$13+$A$14+$A$15)/POWER(1+Q13,$A$28-D13+1)</f>
        <v>0</v>
      </c>
      <c r="T13" s="45">
        <f t="shared" ca="1" si="11"/>
        <v>0</v>
      </c>
      <c r="U13" s="45">
        <f t="shared" ca="1" si="17"/>
        <v>0</v>
      </c>
      <c r="V13" s="45">
        <f t="shared" ca="1" si="18"/>
        <v>0</v>
      </c>
      <c r="W13" s="45">
        <f t="shared" ca="1" si="12"/>
        <v>0</v>
      </c>
      <c r="X13" s="25">
        <f t="shared" ca="1" si="1"/>
        <v>0</v>
      </c>
      <c r="Z13" s="28">
        <f t="shared" ca="1" si="19"/>
        <v>0</v>
      </c>
      <c r="AA13" s="233"/>
      <c r="AB13" s="45">
        <f t="shared" ca="1" si="13"/>
        <v>0</v>
      </c>
      <c r="AC13" s="45">
        <f t="shared" ca="1" si="2"/>
        <v>0</v>
      </c>
      <c r="AD13" s="25">
        <f t="shared" ca="1" si="3"/>
        <v>0</v>
      </c>
    </row>
    <row r="14" spans="1:31" x14ac:dyDescent="0.35">
      <c r="A14" s="105">
        <f ca="1">VLOOKUP($B$3,'Input Table'!B:L,10,0)</f>
        <v>0</v>
      </c>
      <c r="B14" s="27" t="s">
        <v>36</v>
      </c>
      <c r="D14" s="20">
        <v>10</v>
      </c>
      <c r="E14" s="21">
        <f t="shared" ca="1" si="14"/>
        <v>3653</v>
      </c>
      <c r="F14" s="44">
        <f t="shared" ca="1" si="4"/>
        <v>4017</v>
      </c>
      <c r="G14" s="22" t="s">
        <v>119</v>
      </c>
      <c r="H14" s="44">
        <f t="shared" ca="1" si="15"/>
        <v>3653</v>
      </c>
      <c r="I14" s="45">
        <f t="shared" ca="1" si="5"/>
        <v>0</v>
      </c>
      <c r="J14" s="45">
        <f t="shared" ca="1" si="6"/>
        <v>0</v>
      </c>
      <c r="K14" s="45">
        <f t="shared" ca="1" si="7"/>
        <v>0</v>
      </c>
      <c r="L14" s="45"/>
      <c r="M14" s="45">
        <f t="shared" ca="1" si="16"/>
        <v>0</v>
      </c>
      <c r="N14" s="257">
        <f t="shared" ca="1" si="8"/>
        <v>0</v>
      </c>
      <c r="O14" s="23"/>
      <c r="P14" s="255">
        <f t="shared" ca="1" si="9"/>
        <v>0</v>
      </c>
      <c r="Q14" s="163">
        <f t="shared" ca="1" si="10"/>
        <v>0</v>
      </c>
      <c r="R14" s="164">
        <f ca="1">NPV(Q13,K14:$K$244) + ($A$13+$A$14+$A$15)/POWER(1+Q13,$A$28-D14+1)</f>
        <v>0</v>
      </c>
      <c r="S14" s="164">
        <f ca="1">NPV(Q14,K14:$K$244) + ($A$13+$A$14+$A$15)/POWER(1+Q14,$A$28-D14+1)</f>
        <v>0</v>
      </c>
      <c r="T14" s="45">
        <f t="shared" ca="1" si="11"/>
        <v>0</v>
      </c>
      <c r="U14" s="45">
        <f t="shared" ca="1" si="17"/>
        <v>0</v>
      </c>
      <c r="V14" s="45">
        <f t="shared" ca="1" si="18"/>
        <v>0</v>
      </c>
      <c r="W14" s="45">
        <f t="shared" ca="1" si="12"/>
        <v>0</v>
      </c>
      <c r="X14" s="25">
        <f t="shared" ca="1" si="1"/>
        <v>0</v>
      </c>
      <c r="Z14" s="28">
        <f t="shared" ca="1" si="19"/>
        <v>0</v>
      </c>
      <c r="AA14" s="233"/>
      <c r="AB14" s="45">
        <f t="shared" ca="1" si="13"/>
        <v>0</v>
      </c>
      <c r="AC14" s="45">
        <f t="shared" ca="1" si="2"/>
        <v>0</v>
      </c>
      <c r="AD14" s="25">
        <f t="shared" ca="1" si="3"/>
        <v>0</v>
      </c>
    </row>
    <row r="15" spans="1:31" x14ac:dyDescent="0.35">
      <c r="A15" s="105">
        <f ca="1">VLOOKUP($B$3,'Input Table'!B:L,11,0)</f>
        <v>0</v>
      </c>
      <c r="B15" s="27" t="s">
        <v>37</v>
      </c>
      <c r="D15" s="20">
        <v>11</v>
      </c>
      <c r="E15" s="21">
        <f t="shared" ca="1" si="14"/>
        <v>4018</v>
      </c>
      <c r="F15" s="44">
        <f t="shared" ca="1" si="4"/>
        <v>4382</v>
      </c>
      <c r="G15" s="22" t="s">
        <v>119</v>
      </c>
      <c r="H15" s="44">
        <f t="shared" ca="1" si="15"/>
        <v>4018</v>
      </c>
      <c r="I15" s="45">
        <f t="shared" ca="1" si="5"/>
        <v>0</v>
      </c>
      <c r="J15" s="45">
        <f t="shared" ca="1" si="6"/>
        <v>0</v>
      </c>
      <c r="K15" s="45">
        <f t="shared" ca="1" si="7"/>
        <v>0</v>
      </c>
      <c r="L15" s="45"/>
      <c r="M15" s="45">
        <f t="shared" ca="1" si="16"/>
        <v>0</v>
      </c>
      <c r="N15" s="257">
        <f t="shared" ca="1" si="8"/>
        <v>0</v>
      </c>
      <c r="O15" s="23"/>
      <c r="P15" s="255">
        <f t="shared" ca="1" si="9"/>
        <v>0</v>
      </c>
      <c r="Q15" s="163">
        <f t="shared" ca="1" si="10"/>
        <v>0</v>
      </c>
      <c r="R15" s="164">
        <f ca="1">NPV(Q14,K15:$K$244) + ($A$13+$A$14+$A$15)/POWER(1+Q14,$A$28-D15+1)</f>
        <v>0</v>
      </c>
      <c r="S15" s="164">
        <f ca="1">NPV(Q15,K15:$K$244) + ($A$13+$A$14+$A$15)/POWER(1+Q15,$A$28-D15+1)</f>
        <v>0</v>
      </c>
      <c r="T15" s="45">
        <f t="shared" ca="1" si="11"/>
        <v>0</v>
      </c>
      <c r="U15" s="45">
        <f t="shared" ca="1" si="17"/>
        <v>0</v>
      </c>
      <c r="V15" s="45">
        <f t="shared" ca="1" si="18"/>
        <v>0</v>
      </c>
      <c r="W15" s="45">
        <f t="shared" ca="1" si="12"/>
        <v>0</v>
      </c>
      <c r="X15" s="25">
        <f t="shared" ca="1" si="1"/>
        <v>0</v>
      </c>
      <c r="Z15" s="28">
        <f t="shared" ca="1" si="19"/>
        <v>0</v>
      </c>
      <c r="AA15" s="233"/>
      <c r="AB15" s="45">
        <f t="shared" ca="1" si="13"/>
        <v>0</v>
      </c>
      <c r="AC15" s="45">
        <f t="shared" ca="1" si="2"/>
        <v>0</v>
      </c>
      <c r="AD15" s="25">
        <f t="shared" ca="1" si="3"/>
        <v>0</v>
      </c>
    </row>
    <row r="16" spans="1:31" x14ac:dyDescent="0.35">
      <c r="A16" s="250">
        <f ca="1">-PV($A$8,$A$28,A11)</f>
        <v>0</v>
      </c>
      <c r="B16" s="48" t="s">
        <v>38</v>
      </c>
      <c r="D16" s="20">
        <v>12</v>
      </c>
      <c r="E16" s="21">
        <f t="shared" ca="1" si="14"/>
        <v>4383</v>
      </c>
      <c r="F16" s="44">
        <f t="shared" ca="1" si="4"/>
        <v>4748</v>
      </c>
      <c r="G16" s="22" t="s">
        <v>119</v>
      </c>
      <c r="H16" s="44">
        <f t="shared" ca="1" si="15"/>
        <v>4383</v>
      </c>
      <c r="I16" s="45">
        <f t="shared" ca="1" si="5"/>
        <v>0</v>
      </c>
      <c r="J16" s="45">
        <f t="shared" ca="1" si="6"/>
        <v>0</v>
      </c>
      <c r="K16" s="45">
        <f t="shared" ca="1" si="7"/>
        <v>0</v>
      </c>
      <c r="L16" s="45"/>
      <c r="M16" s="45">
        <f t="shared" ca="1" si="16"/>
        <v>0</v>
      </c>
      <c r="N16" s="257">
        <f t="shared" ca="1" si="8"/>
        <v>0</v>
      </c>
      <c r="O16" s="23"/>
      <c r="P16" s="255">
        <f t="shared" ca="1" si="9"/>
        <v>0</v>
      </c>
      <c r="Q16" s="163">
        <f t="shared" ca="1" si="10"/>
        <v>0</v>
      </c>
      <c r="R16" s="164">
        <f ca="1">NPV(Q15,K16:$K$244) + ($A$13+$A$14+$A$15)/POWER(1+Q15,$A$28-D16+1)</f>
        <v>0</v>
      </c>
      <c r="S16" s="164">
        <f ca="1">NPV(Q16,K16:$K$244) + ($A$13+$A$14+$A$15)/POWER(1+Q16,$A$28-D16+1)</f>
        <v>0</v>
      </c>
      <c r="T16" s="45">
        <f t="shared" ca="1" si="11"/>
        <v>0</v>
      </c>
      <c r="U16" s="45">
        <f t="shared" ca="1" si="17"/>
        <v>0</v>
      </c>
      <c r="V16" s="45">
        <f t="shared" ca="1" si="18"/>
        <v>0</v>
      </c>
      <c r="W16" s="45">
        <v>0</v>
      </c>
      <c r="X16" s="25">
        <f t="shared" ca="1" si="1"/>
        <v>0</v>
      </c>
      <c r="Z16" s="28">
        <f t="shared" ca="1" si="19"/>
        <v>0</v>
      </c>
      <c r="AA16" s="233"/>
      <c r="AB16" s="45">
        <f t="shared" ca="1" si="13"/>
        <v>0</v>
      </c>
      <c r="AC16" s="45">
        <v>0</v>
      </c>
      <c r="AD16" s="25">
        <f t="shared" ca="1" si="3"/>
        <v>0</v>
      </c>
    </row>
    <row r="17" spans="1:30" x14ac:dyDescent="0.35">
      <c r="A17" s="247">
        <v>0</v>
      </c>
      <c r="B17" s="48" t="s">
        <v>273</v>
      </c>
      <c r="D17" s="20">
        <v>13</v>
      </c>
      <c r="E17" s="21">
        <f t="shared" ca="1" si="14"/>
        <v>4749</v>
      </c>
      <c r="F17" s="44">
        <f t="shared" ca="1" si="4"/>
        <v>5113</v>
      </c>
      <c r="G17" s="22" t="s">
        <v>119</v>
      </c>
      <c r="H17" s="44">
        <f t="shared" ca="1" si="15"/>
        <v>4749</v>
      </c>
      <c r="I17" s="45">
        <f t="shared" ca="1" si="5"/>
        <v>0</v>
      </c>
      <c r="J17" s="45">
        <f t="shared" ca="1" si="6"/>
        <v>0</v>
      </c>
      <c r="K17" s="45">
        <f t="shared" ca="1" si="7"/>
        <v>0</v>
      </c>
      <c r="L17" s="45"/>
      <c r="M17" s="45">
        <f t="shared" ca="1" si="16"/>
        <v>0</v>
      </c>
      <c r="N17" s="257">
        <f t="shared" ca="1" si="8"/>
        <v>0</v>
      </c>
      <c r="O17" s="23"/>
      <c r="P17" s="255">
        <f t="shared" ca="1" si="9"/>
        <v>0</v>
      </c>
      <c r="Q17" s="163">
        <f t="shared" ca="1" si="10"/>
        <v>0</v>
      </c>
      <c r="R17" s="164">
        <f ca="1">NPV(Q16,K17:$K$244) + ($A$13+$A$14+$A$15)/POWER(1+Q16,$A$28-D17+1)</f>
        <v>0</v>
      </c>
      <c r="S17" s="164">
        <f ca="1">NPV(Q17,K17:$K$244) + ($A$13+$A$14+$A$15)/POWER(1+Q17,$A$28-D17+1)</f>
        <v>0</v>
      </c>
      <c r="T17" s="45">
        <f t="shared" ca="1" si="11"/>
        <v>0</v>
      </c>
      <c r="U17" s="45">
        <f t="shared" ca="1" si="17"/>
        <v>0</v>
      </c>
      <c r="V17" s="45">
        <f t="shared" ca="1" si="18"/>
        <v>0</v>
      </c>
      <c r="W17" s="45">
        <f t="shared" ca="1" si="12"/>
        <v>0</v>
      </c>
      <c r="X17" s="25">
        <f t="shared" ca="1" si="1"/>
        <v>0</v>
      </c>
      <c r="Z17" s="28">
        <f t="shared" ca="1" si="19"/>
        <v>0</v>
      </c>
      <c r="AA17" s="233"/>
      <c r="AB17" s="45">
        <f t="shared" ca="1" si="13"/>
        <v>0</v>
      </c>
      <c r="AC17" s="45">
        <f t="shared" ca="1" si="2"/>
        <v>0</v>
      </c>
      <c r="AD17" s="25">
        <f t="shared" ca="1" si="3"/>
        <v>0</v>
      </c>
    </row>
    <row r="18" spans="1:30" x14ac:dyDescent="0.35">
      <c r="A18" s="247">
        <f ca="1">A13/POWER(1+$A$8,$A$28)</f>
        <v>0</v>
      </c>
      <c r="B18" s="48" t="s">
        <v>39</v>
      </c>
      <c r="D18" s="20">
        <v>14</v>
      </c>
      <c r="E18" s="21">
        <f t="shared" ca="1" si="14"/>
        <v>5114</v>
      </c>
      <c r="F18" s="44">
        <f t="shared" ca="1" si="4"/>
        <v>5478</v>
      </c>
      <c r="G18" s="22" t="s">
        <v>119</v>
      </c>
      <c r="H18" s="44">
        <f t="shared" ca="1" si="15"/>
        <v>5114</v>
      </c>
      <c r="I18" s="45">
        <f t="shared" ca="1" si="5"/>
        <v>0</v>
      </c>
      <c r="J18" s="45">
        <f t="shared" ca="1" si="6"/>
        <v>0</v>
      </c>
      <c r="K18" s="45">
        <f t="shared" ca="1" si="7"/>
        <v>0</v>
      </c>
      <c r="L18" s="45"/>
      <c r="M18" s="45">
        <f t="shared" ca="1" si="16"/>
        <v>0</v>
      </c>
      <c r="N18" s="257">
        <f t="shared" ca="1" si="8"/>
        <v>0</v>
      </c>
      <c r="O18" s="23"/>
      <c r="P18" s="255">
        <f t="shared" ca="1" si="9"/>
        <v>0</v>
      </c>
      <c r="Q18" s="163">
        <f t="shared" ca="1" si="10"/>
        <v>0</v>
      </c>
      <c r="R18" s="164">
        <f ca="1">NPV(Q17,K18:$K$244) + ($A$13+$A$14+$A$15)/POWER(1+Q17,$A$28-D18+1)</f>
        <v>0</v>
      </c>
      <c r="S18" s="164">
        <f ca="1">NPV(Q18,K18:$K$244) + ($A$13+$A$14+$A$15)/POWER(1+Q18,$A$28-D18+1)</f>
        <v>0</v>
      </c>
      <c r="T18" s="45">
        <f t="shared" ca="1" si="11"/>
        <v>0</v>
      </c>
      <c r="U18" s="45">
        <f t="shared" ca="1" si="17"/>
        <v>0</v>
      </c>
      <c r="V18" s="45">
        <f t="shared" ca="1" si="18"/>
        <v>0</v>
      </c>
      <c r="W18" s="45">
        <v>0</v>
      </c>
      <c r="X18" s="25">
        <f t="shared" ca="1" si="1"/>
        <v>0</v>
      </c>
      <c r="Z18" s="28">
        <f t="shared" ca="1" si="19"/>
        <v>0</v>
      </c>
      <c r="AA18" s="233"/>
      <c r="AB18" s="45">
        <f t="shared" ca="1" si="13"/>
        <v>0</v>
      </c>
      <c r="AC18" s="45">
        <f t="shared" si="2"/>
        <v>0</v>
      </c>
      <c r="AD18" s="25">
        <f t="shared" ca="1" si="3"/>
        <v>0</v>
      </c>
    </row>
    <row r="19" spans="1:30" x14ac:dyDescent="0.35">
      <c r="A19" s="247">
        <f ca="1">A14/POWER(1+$A$8,$A$28)</f>
        <v>0</v>
      </c>
      <c r="B19" s="48" t="s">
        <v>40</v>
      </c>
      <c r="C19" s="29"/>
      <c r="D19" s="20">
        <v>15</v>
      </c>
      <c r="E19" s="21">
        <f t="shared" ca="1" si="14"/>
        <v>5479</v>
      </c>
      <c r="F19" s="44">
        <f t="shared" ca="1" si="4"/>
        <v>5843</v>
      </c>
      <c r="G19" s="22" t="s">
        <v>119</v>
      </c>
      <c r="H19" s="44">
        <f t="shared" ca="1" si="15"/>
        <v>5479</v>
      </c>
      <c r="I19" s="45">
        <f t="shared" ca="1" si="5"/>
        <v>0</v>
      </c>
      <c r="J19" s="45">
        <f t="shared" ca="1" si="6"/>
        <v>0</v>
      </c>
      <c r="K19" s="45">
        <f t="shared" ca="1" si="7"/>
        <v>0</v>
      </c>
      <c r="L19" s="45"/>
      <c r="M19" s="45">
        <f t="shared" ca="1" si="16"/>
        <v>0</v>
      </c>
      <c r="N19" s="257">
        <f t="shared" ca="1" si="8"/>
        <v>0</v>
      </c>
      <c r="O19" s="23"/>
      <c r="P19" s="255">
        <f t="shared" ca="1" si="9"/>
        <v>0</v>
      </c>
      <c r="Q19" s="163">
        <f t="shared" ca="1" si="10"/>
        <v>0</v>
      </c>
      <c r="R19" s="164">
        <f ca="1">NPV(Q18,K19:$K$244) + ($A$13+$A$14+$A$15)/POWER(1+Q18,$A$28-D19+1)</f>
        <v>0</v>
      </c>
      <c r="S19" s="164">
        <f ca="1">NPV(Q19,K19:$K$244) + ($A$13+$A$14+$A$15)/POWER(1+Q19,$A$28-D19+1)</f>
        <v>0</v>
      </c>
      <c r="T19" s="45">
        <f t="shared" ca="1" si="11"/>
        <v>0</v>
      </c>
      <c r="U19" s="45">
        <f t="shared" ca="1" si="17"/>
        <v>0</v>
      </c>
      <c r="V19" s="45">
        <f t="shared" ca="1" si="18"/>
        <v>0</v>
      </c>
      <c r="W19" s="45">
        <f t="shared" ca="1" si="12"/>
        <v>0</v>
      </c>
      <c r="X19" s="25">
        <f t="shared" ca="1" si="1"/>
        <v>0</v>
      </c>
      <c r="Z19" s="28">
        <f t="shared" ca="1" si="19"/>
        <v>0</v>
      </c>
      <c r="AA19" s="233"/>
      <c r="AB19" s="45">
        <f t="shared" ca="1" si="13"/>
        <v>0</v>
      </c>
      <c r="AC19" s="45">
        <f t="shared" ca="1" si="2"/>
        <v>0</v>
      </c>
      <c r="AD19" s="25">
        <f t="shared" ca="1" si="3"/>
        <v>0</v>
      </c>
    </row>
    <row r="20" spans="1:30" x14ac:dyDescent="0.35">
      <c r="A20" s="247">
        <f ca="1">A15/POWER(1+$A$8,$A$28)</f>
        <v>0</v>
      </c>
      <c r="B20" s="48" t="s">
        <v>41</v>
      </c>
      <c r="D20" s="20">
        <v>16</v>
      </c>
      <c r="E20" s="21">
        <f t="shared" ca="1" si="14"/>
        <v>5844</v>
      </c>
      <c r="F20" s="44">
        <f t="shared" ca="1" si="4"/>
        <v>6209</v>
      </c>
      <c r="G20" s="22" t="s">
        <v>119</v>
      </c>
      <c r="H20" s="44">
        <f t="shared" ca="1" si="15"/>
        <v>5844</v>
      </c>
      <c r="I20" s="45">
        <f t="shared" ca="1" si="5"/>
        <v>0</v>
      </c>
      <c r="J20" s="45">
        <f t="shared" ca="1" si="6"/>
        <v>0</v>
      </c>
      <c r="K20" s="45">
        <f t="shared" ca="1" si="7"/>
        <v>0</v>
      </c>
      <c r="L20" s="45"/>
      <c r="M20" s="45">
        <f t="shared" ca="1" si="16"/>
        <v>0</v>
      </c>
      <c r="N20" s="257">
        <f t="shared" ca="1" si="8"/>
        <v>0</v>
      </c>
      <c r="O20" s="23"/>
      <c r="P20" s="255">
        <f t="shared" ca="1" si="9"/>
        <v>0</v>
      </c>
      <c r="Q20" s="163">
        <f t="shared" ca="1" si="10"/>
        <v>0</v>
      </c>
      <c r="R20" s="164">
        <f ca="1">NPV(Q19,K20:$K$244) + ($A$13+$A$14+$A$15)/POWER(1+Q19,$A$28-D20+1)</f>
        <v>0</v>
      </c>
      <c r="S20" s="164">
        <f ca="1">NPV(Q20,K20:$K$244) + ($A$13+$A$14+$A$15)/POWER(1+Q20,$A$28-D20+1)</f>
        <v>0</v>
      </c>
      <c r="T20" s="45">
        <f t="shared" ca="1" si="11"/>
        <v>0</v>
      </c>
      <c r="U20" s="45">
        <f t="shared" ca="1" si="17"/>
        <v>0</v>
      </c>
      <c r="V20" s="45">
        <f t="shared" ca="1" si="18"/>
        <v>0</v>
      </c>
      <c r="W20" s="45">
        <f t="shared" ca="1" si="12"/>
        <v>0</v>
      </c>
      <c r="X20" s="25">
        <f t="shared" ca="1" si="1"/>
        <v>0</v>
      </c>
      <c r="Z20" s="28">
        <f t="shared" ca="1" si="19"/>
        <v>0</v>
      </c>
      <c r="AA20" s="233"/>
      <c r="AB20" s="45">
        <f t="shared" ca="1" si="13"/>
        <v>0</v>
      </c>
      <c r="AC20" s="45">
        <f t="shared" ca="1" si="2"/>
        <v>0</v>
      </c>
      <c r="AD20" s="25">
        <f t="shared" ca="1" si="3"/>
        <v>0</v>
      </c>
    </row>
    <row r="21" spans="1:30" ht="15" thickBot="1" x14ac:dyDescent="0.4">
      <c r="A21" s="273">
        <f ca="1">SUM(A16:A20)</f>
        <v>0</v>
      </c>
      <c r="B21" s="30" t="s">
        <v>42</v>
      </c>
      <c r="D21" s="20">
        <v>17</v>
      </c>
      <c r="E21" s="21">
        <f t="shared" ca="1" si="14"/>
        <v>6210</v>
      </c>
      <c r="F21" s="44">
        <f t="shared" ca="1" si="4"/>
        <v>6574</v>
      </c>
      <c r="G21" s="22" t="s">
        <v>119</v>
      </c>
      <c r="H21" s="44">
        <f t="shared" ca="1" si="15"/>
        <v>6210</v>
      </c>
      <c r="I21" s="45">
        <f t="shared" ca="1" si="5"/>
        <v>0</v>
      </c>
      <c r="J21" s="45">
        <f t="shared" ca="1" si="6"/>
        <v>0</v>
      </c>
      <c r="K21" s="45">
        <f t="shared" ca="1" si="7"/>
        <v>0</v>
      </c>
      <c r="L21" s="45"/>
      <c r="M21" s="45">
        <f t="shared" ca="1" si="16"/>
        <v>0</v>
      </c>
      <c r="N21" s="257">
        <f t="shared" ca="1" si="8"/>
        <v>0</v>
      </c>
      <c r="O21" s="23"/>
      <c r="P21" s="255">
        <f t="shared" ca="1" si="9"/>
        <v>0</v>
      </c>
      <c r="Q21" s="163">
        <f t="shared" ca="1" si="10"/>
        <v>0</v>
      </c>
      <c r="R21" s="164">
        <f ca="1">NPV(Q20,K21:$K$244) + ($A$13+$A$14+$A$15)/POWER(1+Q20,$A$28-D21+1)</f>
        <v>0</v>
      </c>
      <c r="S21" s="164">
        <f ca="1">NPV(Q21,K21:$K$244) + ($A$13+$A$14+$A$15)/POWER(1+Q21,$A$28-D21+1)</f>
        <v>0</v>
      </c>
      <c r="T21" s="45">
        <f t="shared" ca="1" si="11"/>
        <v>0</v>
      </c>
      <c r="U21" s="45">
        <f t="shared" ca="1" si="17"/>
        <v>0</v>
      </c>
      <c r="V21" s="45">
        <f t="shared" ca="1" si="18"/>
        <v>0</v>
      </c>
      <c r="W21" s="45">
        <f t="shared" ca="1" si="12"/>
        <v>0</v>
      </c>
      <c r="X21" s="25">
        <f t="shared" ca="1" si="1"/>
        <v>0</v>
      </c>
      <c r="Z21" s="28">
        <f t="shared" ca="1" si="19"/>
        <v>0</v>
      </c>
      <c r="AA21" s="233"/>
      <c r="AB21" s="45">
        <f t="shared" ca="1" si="13"/>
        <v>0</v>
      </c>
      <c r="AC21" s="45">
        <f t="shared" ca="1" si="2"/>
        <v>0</v>
      </c>
      <c r="AD21" s="25">
        <f t="shared" ca="1" si="3"/>
        <v>0</v>
      </c>
    </row>
    <row r="22" spans="1:30" ht="15" thickBot="1" x14ac:dyDescent="0.4">
      <c r="D22" s="20">
        <v>18</v>
      </c>
      <c r="E22" s="21">
        <f t="shared" ca="1" si="14"/>
        <v>6575</v>
      </c>
      <c r="F22" s="44">
        <f t="shared" ca="1" si="4"/>
        <v>6939</v>
      </c>
      <c r="G22" s="22" t="s">
        <v>119</v>
      </c>
      <c r="H22" s="44">
        <f t="shared" ca="1" si="15"/>
        <v>6575</v>
      </c>
      <c r="I22" s="45">
        <f t="shared" ca="1" si="5"/>
        <v>0</v>
      </c>
      <c r="J22" s="45">
        <f t="shared" ca="1" si="6"/>
        <v>0</v>
      </c>
      <c r="K22" s="45">
        <f t="shared" ca="1" si="7"/>
        <v>0</v>
      </c>
      <c r="L22" s="45"/>
      <c r="M22" s="45">
        <f t="shared" ca="1" si="16"/>
        <v>0</v>
      </c>
      <c r="N22" s="257">
        <f t="shared" ca="1" si="8"/>
        <v>0</v>
      </c>
      <c r="O22" s="23"/>
      <c r="P22" s="255">
        <f t="shared" ca="1" si="9"/>
        <v>0</v>
      </c>
      <c r="Q22" s="163">
        <f t="shared" ca="1" si="10"/>
        <v>0</v>
      </c>
      <c r="R22" s="164">
        <f ca="1">NPV(Q21,K22:$K$244) + ($A$13+$A$14+$A$15)/POWER(1+Q21,$A$28-D22+1)</f>
        <v>0</v>
      </c>
      <c r="S22" s="164">
        <f ca="1">NPV(Q22,K22:$K$244) + ($A$13+$A$14+$A$15)/POWER(1+Q22,$A$28-D22+1)</f>
        <v>0</v>
      </c>
      <c r="T22" s="45">
        <f t="shared" ca="1" si="11"/>
        <v>0</v>
      </c>
      <c r="U22" s="45">
        <f t="shared" ca="1" si="17"/>
        <v>0</v>
      </c>
      <c r="V22" s="45">
        <f t="shared" ca="1" si="18"/>
        <v>0</v>
      </c>
      <c r="W22" s="45">
        <f t="shared" ca="1" si="12"/>
        <v>0</v>
      </c>
      <c r="X22" s="25">
        <f t="shared" ca="1" si="1"/>
        <v>0</v>
      </c>
      <c r="Z22" s="28">
        <f t="shared" ca="1" si="19"/>
        <v>0</v>
      </c>
      <c r="AA22" s="233"/>
      <c r="AB22" s="45">
        <f t="shared" ca="1" si="13"/>
        <v>0</v>
      </c>
      <c r="AC22" s="45">
        <f t="shared" ca="1" si="2"/>
        <v>0</v>
      </c>
      <c r="AD22" s="25">
        <f t="shared" ca="1" si="3"/>
        <v>0</v>
      </c>
    </row>
    <row r="23" spans="1:30" ht="15.5" x14ac:dyDescent="0.35">
      <c r="A23" s="458" t="s">
        <v>43</v>
      </c>
      <c r="B23" s="459"/>
      <c r="D23" s="20">
        <v>19</v>
      </c>
      <c r="E23" s="21">
        <f t="shared" ca="1" si="14"/>
        <v>6940</v>
      </c>
      <c r="F23" s="44">
        <f t="shared" ca="1" si="4"/>
        <v>7304</v>
      </c>
      <c r="G23" s="22" t="s">
        <v>119</v>
      </c>
      <c r="H23" s="44">
        <f t="shared" ca="1" si="15"/>
        <v>6940</v>
      </c>
      <c r="I23" s="45">
        <f t="shared" ca="1" si="5"/>
        <v>0</v>
      </c>
      <c r="J23" s="45">
        <f t="shared" ca="1" si="6"/>
        <v>0</v>
      </c>
      <c r="K23" s="45">
        <f t="shared" ca="1" si="7"/>
        <v>0</v>
      </c>
      <c r="L23" s="45"/>
      <c r="M23" s="45">
        <f t="shared" ca="1" si="16"/>
        <v>0</v>
      </c>
      <c r="N23" s="257">
        <f t="shared" ca="1" si="8"/>
        <v>0</v>
      </c>
      <c r="O23" s="23"/>
      <c r="P23" s="255">
        <f t="shared" ca="1" si="9"/>
        <v>0</v>
      </c>
      <c r="Q23" s="163">
        <f t="shared" ca="1" si="10"/>
        <v>0</v>
      </c>
      <c r="R23" s="164">
        <f ca="1">NPV(Q22,K23:$K$244) + ($A$13+$A$14+$A$15)/POWER(1+Q22,$A$28-D23+1)</f>
        <v>0</v>
      </c>
      <c r="S23" s="164">
        <f ca="1">NPV(Q23,K23:$K$244) + ($A$13+$A$14+$A$15)/POWER(1+Q23,$A$28-D23+1)</f>
        <v>0</v>
      </c>
      <c r="T23" s="45">
        <f t="shared" ca="1" si="11"/>
        <v>0</v>
      </c>
      <c r="U23" s="45">
        <f t="shared" ca="1" si="17"/>
        <v>0</v>
      </c>
      <c r="V23" s="45">
        <f t="shared" ca="1" si="18"/>
        <v>0</v>
      </c>
      <c r="W23" s="45">
        <f t="shared" ca="1" si="12"/>
        <v>0</v>
      </c>
      <c r="X23" s="25">
        <f t="shared" ca="1" si="1"/>
        <v>0</v>
      </c>
      <c r="Z23" s="28">
        <f t="shared" ca="1" si="19"/>
        <v>0</v>
      </c>
      <c r="AA23" s="233"/>
      <c r="AB23" s="45">
        <f t="shared" ca="1" si="13"/>
        <v>0</v>
      </c>
      <c r="AC23" s="45">
        <f t="shared" ca="1" si="2"/>
        <v>0</v>
      </c>
      <c r="AD23" s="25">
        <f t="shared" ca="1" si="3"/>
        <v>0</v>
      </c>
    </row>
    <row r="24" spans="1:30" x14ac:dyDescent="0.35">
      <c r="A24" s="106">
        <f ca="1">VLOOKUP($B$3,'Input Table'!B:V,12,0)</f>
        <v>0</v>
      </c>
      <c r="B24" s="27" t="s">
        <v>280</v>
      </c>
      <c r="D24" s="20">
        <v>20</v>
      </c>
      <c r="E24" s="21">
        <f t="shared" ca="1" si="14"/>
        <v>7305</v>
      </c>
      <c r="F24" s="44">
        <f t="shared" ca="1" si="4"/>
        <v>7670</v>
      </c>
      <c r="G24" s="22" t="s">
        <v>119</v>
      </c>
      <c r="H24" s="44">
        <f t="shared" ca="1" si="15"/>
        <v>7305</v>
      </c>
      <c r="I24" s="45">
        <f t="shared" ca="1" si="5"/>
        <v>0</v>
      </c>
      <c r="J24" s="45">
        <f t="shared" ca="1" si="6"/>
        <v>0</v>
      </c>
      <c r="K24" s="45">
        <f t="shared" ca="1" si="7"/>
        <v>0</v>
      </c>
      <c r="L24" s="45"/>
      <c r="M24" s="45">
        <f t="shared" ca="1" si="16"/>
        <v>0</v>
      </c>
      <c r="N24" s="257">
        <f t="shared" ca="1" si="8"/>
        <v>0</v>
      </c>
      <c r="O24" s="23"/>
      <c r="P24" s="255">
        <f t="shared" ca="1" si="9"/>
        <v>0</v>
      </c>
      <c r="Q24" s="163">
        <f t="shared" ca="1" si="10"/>
        <v>0</v>
      </c>
      <c r="R24" s="164">
        <f ca="1">NPV(Q23,K24:$K$244) + ($A$13+$A$14+$A$15)/POWER(1+Q23,$A$28-D24+1)</f>
        <v>0</v>
      </c>
      <c r="S24" s="164">
        <f ca="1">NPV(Q24,K24:$K$244) + ($A$13+$A$14+$A$15)/POWER(1+Q24,$A$28-D24+1)</f>
        <v>0</v>
      </c>
      <c r="T24" s="45">
        <f t="shared" ca="1" si="11"/>
        <v>0</v>
      </c>
      <c r="U24" s="45">
        <f t="shared" ca="1" si="17"/>
        <v>0</v>
      </c>
      <c r="V24" s="45">
        <f t="shared" ca="1" si="18"/>
        <v>0</v>
      </c>
      <c r="W24" s="45">
        <f t="shared" ca="1" si="12"/>
        <v>0</v>
      </c>
      <c r="X24" s="25">
        <f t="shared" ca="1" si="1"/>
        <v>0</v>
      </c>
      <c r="Z24" s="28">
        <f t="shared" ca="1" si="19"/>
        <v>0</v>
      </c>
      <c r="AA24" s="233"/>
      <c r="AB24" s="45">
        <f t="shared" ca="1" si="13"/>
        <v>0</v>
      </c>
      <c r="AC24" s="45">
        <f t="shared" ca="1" si="2"/>
        <v>0</v>
      </c>
      <c r="AD24" s="25">
        <f t="shared" ca="1" si="3"/>
        <v>0</v>
      </c>
    </row>
    <row r="25" spans="1:30" x14ac:dyDescent="0.35">
      <c r="A25" s="106">
        <f ca="1">VLOOKUP($B$3,'Input Table'!B:V,13,0)</f>
        <v>0</v>
      </c>
      <c r="B25" s="27" t="s">
        <v>281</v>
      </c>
      <c r="C25" s="29"/>
      <c r="D25" s="20">
        <v>21</v>
      </c>
      <c r="E25" s="21">
        <f t="shared" ca="1" si="14"/>
        <v>7671</v>
      </c>
      <c r="F25" s="44">
        <f t="shared" ca="1" si="4"/>
        <v>8035</v>
      </c>
      <c r="G25" s="22" t="s">
        <v>119</v>
      </c>
      <c r="H25" s="44">
        <f t="shared" ca="1" si="15"/>
        <v>7671</v>
      </c>
      <c r="I25" s="45">
        <f t="shared" ca="1" si="5"/>
        <v>0</v>
      </c>
      <c r="J25" s="45">
        <f t="shared" ca="1" si="6"/>
        <v>0</v>
      </c>
      <c r="K25" s="45">
        <f t="shared" ca="1" si="7"/>
        <v>0</v>
      </c>
      <c r="L25" s="45"/>
      <c r="M25" s="45">
        <f t="shared" ca="1" si="16"/>
        <v>0</v>
      </c>
      <c r="N25" s="257">
        <f t="shared" ca="1" si="8"/>
        <v>0</v>
      </c>
      <c r="O25" s="23"/>
      <c r="P25" s="255">
        <f t="shared" ca="1" si="9"/>
        <v>0</v>
      </c>
      <c r="Q25" s="163">
        <f t="shared" ca="1" si="10"/>
        <v>0</v>
      </c>
      <c r="R25" s="164">
        <f ca="1">NPV(Q24,K25:$K$244) + ($A$13+$A$14+$A$15)/POWER(1+Q24,$A$28-D25+1)</f>
        <v>0</v>
      </c>
      <c r="S25" s="164">
        <f ca="1">NPV(Q25,K25:$K$244) + ($A$13+$A$14+$A$15)/POWER(1+Q25,$A$28-D25+1)</f>
        <v>0</v>
      </c>
      <c r="T25" s="45">
        <f t="shared" ca="1" si="11"/>
        <v>0</v>
      </c>
      <c r="U25" s="45">
        <f t="shared" ca="1" si="17"/>
        <v>0</v>
      </c>
      <c r="V25" s="45">
        <f t="shared" ca="1" si="18"/>
        <v>0</v>
      </c>
      <c r="W25" s="45">
        <f t="shared" ca="1" si="12"/>
        <v>0</v>
      </c>
      <c r="X25" s="25">
        <f t="shared" ca="1" si="1"/>
        <v>0</v>
      </c>
      <c r="Z25" s="28">
        <f t="shared" ca="1" si="19"/>
        <v>0</v>
      </c>
      <c r="AA25" s="233"/>
      <c r="AB25" s="45">
        <f t="shared" ca="1" si="13"/>
        <v>0</v>
      </c>
      <c r="AC25" s="45">
        <f t="shared" ca="1" si="2"/>
        <v>0</v>
      </c>
      <c r="AD25" s="25">
        <f t="shared" ca="1" si="3"/>
        <v>0</v>
      </c>
    </row>
    <row r="26" spans="1:30" x14ac:dyDescent="0.35">
      <c r="A26" s="106">
        <f ca="1">VLOOKUP($B$3,'Input Table'!B:V,14,0)</f>
        <v>0</v>
      </c>
      <c r="B26" s="27" t="s">
        <v>361</v>
      </c>
      <c r="D26" s="20">
        <v>22</v>
      </c>
      <c r="E26" s="21">
        <f t="shared" ca="1" si="14"/>
        <v>8036</v>
      </c>
      <c r="F26" s="44">
        <f t="shared" ca="1" si="4"/>
        <v>8400</v>
      </c>
      <c r="G26" s="22" t="s">
        <v>119</v>
      </c>
      <c r="H26" s="44">
        <f t="shared" ca="1" si="15"/>
        <v>8036</v>
      </c>
      <c r="I26" s="45">
        <f t="shared" ca="1" si="5"/>
        <v>0</v>
      </c>
      <c r="J26" s="45">
        <f t="shared" ca="1" si="6"/>
        <v>0</v>
      </c>
      <c r="K26" s="45">
        <f t="shared" ca="1" si="7"/>
        <v>0</v>
      </c>
      <c r="L26" s="45"/>
      <c r="M26" s="45">
        <f t="shared" ca="1" si="16"/>
        <v>0</v>
      </c>
      <c r="N26" s="257">
        <f t="shared" ca="1" si="8"/>
        <v>0</v>
      </c>
      <c r="O26" s="23"/>
      <c r="P26" s="255">
        <f t="shared" ca="1" si="9"/>
        <v>0</v>
      </c>
      <c r="Q26" s="163">
        <f t="shared" ca="1" si="10"/>
        <v>0</v>
      </c>
      <c r="R26" s="164">
        <f ca="1">NPV(Q25,K26:$K$244) + ($A$13+$A$14+$A$15)/POWER(1+Q25,$A$28-D26+1)</f>
        <v>0</v>
      </c>
      <c r="S26" s="164">
        <f ca="1">NPV(Q26,K26:$K$244) + ($A$13+$A$14+$A$15)/POWER(1+Q26,$A$28-D26+1)</f>
        <v>0</v>
      </c>
      <c r="T26" s="45">
        <f t="shared" ca="1" si="11"/>
        <v>0</v>
      </c>
      <c r="U26" s="45">
        <f t="shared" ca="1" si="17"/>
        <v>0</v>
      </c>
      <c r="V26" s="45">
        <f t="shared" ca="1" si="18"/>
        <v>0</v>
      </c>
      <c r="W26" s="45">
        <f t="shared" ca="1" si="12"/>
        <v>0</v>
      </c>
      <c r="X26" s="25">
        <f t="shared" ca="1" si="1"/>
        <v>0</v>
      </c>
      <c r="Z26" s="28">
        <f t="shared" ca="1" si="19"/>
        <v>0</v>
      </c>
      <c r="AA26" s="233"/>
      <c r="AB26" s="45">
        <f t="shared" ca="1" si="13"/>
        <v>0</v>
      </c>
      <c r="AC26" s="45">
        <f t="shared" ca="1" si="2"/>
        <v>0</v>
      </c>
      <c r="AD26" s="25">
        <f t="shared" ca="1" si="3"/>
        <v>0</v>
      </c>
    </row>
    <row r="27" spans="1:30" x14ac:dyDescent="0.35">
      <c r="A27" s="106">
        <f ca="1">VLOOKUP($B$3,'Input Table'!B:V,15,0)</f>
        <v>0</v>
      </c>
      <c r="B27" s="48" t="s">
        <v>345</v>
      </c>
      <c r="C27" s="19"/>
      <c r="D27" s="20">
        <v>23</v>
      </c>
      <c r="E27" s="21">
        <f t="shared" ca="1" si="14"/>
        <v>8401</v>
      </c>
      <c r="F27" s="44">
        <f t="shared" ca="1" si="4"/>
        <v>8765</v>
      </c>
      <c r="G27" s="22" t="s">
        <v>119</v>
      </c>
      <c r="H27" s="44">
        <f t="shared" ca="1" si="15"/>
        <v>8401</v>
      </c>
      <c r="I27" s="45">
        <f t="shared" ca="1" si="5"/>
        <v>0</v>
      </c>
      <c r="J27" s="45">
        <f t="shared" ca="1" si="6"/>
        <v>0</v>
      </c>
      <c r="K27" s="45">
        <f t="shared" ca="1" si="7"/>
        <v>0</v>
      </c>
      <c r="L27" s="45"/>
      <c r="M27" s="45">
        <f t="shared" ca="1" si="16"/>
        <v>0</v>
      </c>
      <c r="N27" s="257">
        <f t="shared" ca="1" si="8"/>
        <v>0</v>
      </c>
      <c r="O27" s="23"/>
      <c r="P27" s="255">
        <f t="shared" ca="1" si="9"/>
        <v>0</v>
      </c>
      <c r="Q27" s="163">
        <f t="shared" ca="1" si="10"/>
        <v>0</v>
      </c>
      <c r="R27" s="164">
        <f ca="1">NPV(Q26,K27:$K$244) + ($A$13+$A$14+$A$15)/POWER(1+Q26,$A$28-D27+1)</f>
        <v>0</v>
      </c>
      <c r="S27" s="164">
        <f ca="1">NPV(Q27,K27:$K$244) + ($A$13+$A$14+$A$15)/POWER(1+Q27,$A$28-D27+1)</f>
        <v>0</v>
      </c>
      <c r="T27" s="45">
        <f t="shared" ca="1" si="11"/>
        <v>0</v>
      </c>
      <c r="U27" s="45">
        <f t="shared" ca="1" si="17"/>
        <v>0</v>
      </c>
      <c r="V27" s="45">
        <f t="shared" ca="1" si="18"/>
        <v>0</v>
      </c>
      <c r="W27" s="45">
        <f t="shared" ca="1" si="12"/>
        <v>0</v>
      </c>
      <c r="X27" s="25">
        <f t="shared" ca="1" si="1"/>
        <v>0</v>
      </c>
      <c r="Z27" s="28">
        <f t="shared" ca="1" si="19"/>
        <v>0</v>
      </c>
      <c r="AA27" s="233"/>
      <c r="AB27" s="45">
        <f t="shared" ca="1" si="13"/>
        <v>0</v>
      </c>
      <c r="AC27" s="45">
        <f t="shared" ca="1" si="2"/>
        <v>0</v>
      </c>
      <c r="AD27" s="25">
        <f t="shared" ca="1" si="3"/>
        <v>0</v>
      </c>
    </row>
    <row r="28" spans="1:30" ht="15" thickBot="1" x14ac:dyDescent="0.4">
      <c r="A28" s="107">
        <f ca="1">IF(A27&lt;&gt;0,A27,IF(OR(A24&lt;&gt;0,A25=0),A24+A26,A25+A26))</f>
        <v>0</v>
      </c>
      <c r="B28" s="30" t="s">
        <v>256</v>
      </c>
      <c r="D28" s="20">
        <v>24</v>
      </c>
      <c r="E28" s="21">
        <f t="shared" ca="1" si="14"/>
        <v>8766</v>
      </c>
      <c r="F28" s="44">
        <f t="shared" ca="1" si="4"/>
        <v>9131</v>
      </c>
      <c r="G28" s="22" t="s">
        <v>119</v>
      </c>
      <c r="H28" s="44">
        <f t="shared" ca="1" si="15"/>
        <v>8766</v>
      </c>
      <c r="I28" s="45">
        <f t="shared" ca="1" si="5"/>
        <v>0</v>
      </c>
      <c r="J28" s="45">
        <f t="shared" ca="1" si="6"/>
        <v>0</v>
      </c>
      <c r="K28" s="45">
        <f t="shared" ca="1" si="7"/>
        <v>0</v>
      </c>
      <c r="L28" s="45"/>
      <c r="M28" s="45">
        <f t="shared" ca="1" si="16"/>
        <v>0</v>
      </c>
      <c r="N28" s="257">
        <f t="shared" ca="1" si="8"/>
        <v>0</v>
      </c>
      <c r="O28" s="23"/>
      <c r="P28" s="255">
        <f t="shared" ca="1" si="9"/>
        <v>0</v>
      </c>
      <c r="Q28" s="163">
        <f t="shared" ca="1" si="10"/>
        <v>0</v>
      </c>
      <c r="R28" s="164">
        <f ca="1">NPV(Q27,K28:$K$244) + ($A$13+$A$14+$A$15)/POWER(1+Q27,$A$28-D28+1)</f>
        <v>0</v>
      </c>
      <c r="S28" s="164">
        <f ca="1">NPV(Q28,K28:$K$244) + ($A$13+$A$14+$A$15)/POWER(1+Q28,$A$28-D28+1)</f>
        <v>0</v>
      </c>
      <c r="T28" s="45">
        <f t="shared" ca="1" si="11"/>
        <v>0</v>
      </c>
      <c r="U28" s="45">
        <f t="shared" ca="1" si="17"/>
        <v>0</v>
      </c>
      <c r="V28" s="45">
        <f t="shared" ca="1" si="18"/>
        <v>0</v>
      </c>
      <c r="W28" s="45">
        <f t="shared" ca="1" si="12"/>
        <v>0</v>
      </c>
      <c r="X28" s="25">
        <f t="shared" ca="1" si="1"/>
        <v>0</v>
      </c>
      <c r="Z28" s="28">
        <f t="shared" ca="1" si="19"/>
        <v>0</v>
      </c>
      <c r="AA28" s="233"/>
      <c r="AB28" s="45">
        <f t="shared" ca="1" si="13"/>
        <v>0</v>
      </c>
      <c r="AC28" s="45">
        <f t="shared" ca="1" si="2"/>
        <v>0</v>
      </c>
      <c r="AD28" s="25">
        <f t="shared" ca="1" si="3"/>
        <v>0</v>
      </c>
    </row>
    <row r="29" spans="1:30" ht="15" thickBot="1" x14ac:dyDescent="0.4">
      <c r="D29" s="20">
        <v>25</v>
      </c>
      <c r="E29" s="21">
        <f t="shared" ca="1" si="14"/>
        <v>9132</v>
      </c>
      <c r="F29" s="44">
        <f t="shared" ca="1" si="4"/>
        <v>9496</v>
      </c>
      <c r="G29" s="22" t="s">
        <v>119</v>
      </c>
      <c r="H29" s="44">
        <f t="shared" ca="1" si="15"/>
        <v>9132</v>
      </c>
      <c r="I29" s="45">
        <f t="shared" ca="1" si="5"/>
        <v>0</v>
      </c>
      <c r="J29" s="45">
        <f t="shared" ca="1" si="6"/>
        <v>0</v>
      </c>
      <c r="K29" s="45">
        <f t="shared" ca="1" si="7"/>
        <v>0</v>
      </c>
      <c r="L29" s="45"/>
      <c r="M29" s="45">
        <f t="shared" ca="1" si="16"/>
        <v>0</v>
      </c>
      <c r="N29" s="257">
        <f t="shared" ca="1" si="8"/>
        <v>0</v>
      </c>
      <c r="O29" s="23"/>
      <c r="P29" s="255">
        <f t="shared" ca="1" si="9"/>
        <v>0</v>
      </c>
      <c r="Q29" s="163">
        <f t="shared" ca="1" si="10"/>
        <v>0</v>
      </c>
      <c r="R29" s="164">
        <f ca="1">NPV(Q28,K29:$K$244) + ($A$13+$A$14+$A$15)/POWER(1+Q28,$A$28-D29+1)</f>
        <v>0</v>
      </c>
      <c r="S29" s="164">
        <f ca="1">NPV(Q29,K29:$K$244) + ($A$13+$A$14+$A$15)/POWER(1+Q29,$A$28-D29+1)</f>
        <v>0</v>
      </c>
      <c r="T29" s="45">
        <f t="shared" ca="1" si="11"/>
        <v>0</v>
      </c>
      <c r="U29" s="45">
        <f t="shared" ca="1" si="17"/>
        <v>0</v>
      </c>
      <c r="V29" s="45">
        <f t="shared" ca="1" si="18"/>
        <v>0</v>
      </c>
      <c r="W29" s="45">
        <f t="shared" ca="1" si="12"/>
        <v>0</v>
      </c>
      <c r="X29" s="25">
        <f t="shared" ca="1" si="1"/>
        <v>0</v>
      </c>
      <c r="Z29" s="28">
        <f t="shared" ca="1" si="19"/>
        <v>0</v>
      </c>
      <c r="AA29" s="233"/>
      <c r="AB29" s="45">
        <f t="shared" ca="1" si="13"/>
        <v>0</v>
      </c>
      <c r="AC29" s="45">
        <f t="shared" ca="1" si="2"/>
        <v>0</v>
      </c>
      <c r="AD29" s="25">
        <f t="shared" ca="1" si="3"/>
        <v>0</v>
      </c>
    </row>
    <row r="30" spans="1:30" ht="15.5" x14ac:dyDescent="0.35">
      <c r="A30" s="458" t="s">
        <v>45</v>
      </c>
      <c r="B30" s="459"/>
      <c r="D30" s="20">
        <v>26</v>
      </c>
      <c r="E30" s="21">
        <f t="shared" ca="1" si="14"/>
        <v>9497</v>
      </c>
      <c r="F30" s="44">
        <f t="shared" ca="1" si="4"/>
        <v>9861</v>
      </c>
      <c r="G30" s="22" t="s">
        <v>119</v>
      </c>
      <c r="H30" s="44">
        <f t="shared" ca="1" si="15"/>
        <v>9497</v>
      </c>
      <c r="I30" s="45">
        <f t="shared" ca="1" si="5"/>
        <v>0</v>
      </c>
      <c r="J30" s="45">
        <f t="shared" ca="1" si="6"/>
        <v>0</v>
      </c>
      <c r="K30" s="45">
        <f t="shared" ca="1" si="7"/>
        <v>0</v>
      </c>
      <c r="L30" s="45"/>
      <c r="M30" s="45">
        <f t="shared" ca="1" si="16"/>
        <v>0</v>
      </c>
      <c r="N30" s="257">
        <f t="shared" ca="1" si="8"/>
        <v>0</v>
      </c>
      <c r="O30" s="23"/>
      <c r="P30" s="255">
        <f t="shared" ca="1" si="9"/>
        <v>0</v>
      </c>
      <c r="Q30" s="163">
        <f t="shared" ca="1" si="10"/>
        <v>0</v>
      </c>
      <c r="R30" s="164">
        <f ca="1">NPV(Q29,K30:$K$244) + ($A$13+$A$14+$A$15)/POWER(1+Q29,$A$28-D30+1)</f>
        <v>0</v>
      </c>
      <c r="S30" s="164">
        <f ca="1">NPV(Q30,K30:$K$244) + ($A$13+$A$14+$A$15)/POWER(1+Q30,$A$28-D30+1)</f>
        <v>0</v>
      </c>
      <c r="T30" s="45">
        <f t="shared" ca="1" si="11"/>
        <v>0</v>
      </c>
      <c r="U30" s="45">
        <f t="shared" ca="1" si="17"/>
        <v>0</v>
      </c>
      <c r="V30" s="45">
        <f t="shared" ca="1" si="18"/>
        <v>0</v>
      </c>
      <c r="W30" s="45">
        <f t="shared" ca="1" si="12"/>
        <v>0</v>
      </c>
      <c r="X30" s="25">
        <f t="shared" ca="1" si="1"/>
        <v>0</v>
      </c>
      <c r="Z30" s="28">
        <f t="shared" ca="1" si="19"/>
        <v>0</v>
      </c>
      <c r="AA30" s="233"/>
      <c r="AB30" s="45">
        <f t="shared" ca="1" si="13"/>
        <v>0</v>
      </c>
      <c r="AC30" s="45">
        <f t="shared" ca="1" si="2"/>
        <v>0</v>
      </c>
      <c r="AD30" s="25">
        <f t="shared" ca="1" si="3"/>
        <v>0</v>
      </c>
    </row>
    <row r="31" spans="1:30" x14ac:dyDescent="0.35">
      <c r="A31" s="105">
        <f ca="1">T4</f>
        <v>0</v>
      </c>
      <c r="B31" s="27" t="s">
        <v>46</v>
      </c>
      <c r="D31" s="20">
        <v>27</v>
      </c>
      <c r="E31" s="21">
        <f t="shared" ca="1" si="14"/>
        <v>9862</v>
      </c>
      <c r="F31" s="44">
        <f t="shared" ca="1" si="4"/>
        <v>10226</v>
      </c>
      <c r="G31" s="22" t="s">
        <v>119</v>
      </c>
      <c r="H31" s="44">
        <f t="shared" ca="1" si="15"/>
        <v>9862</v>
      </c>
      <c r="I31" s="45">
        <f t="shared" ca="1" si="5"/>
        <v>0</v>
      </c>
      <c r="J31" s="45">
        <f t="shared" ca="1" si="6"/>
        <v>0</v>
      </c>
      <c r="K31" s="45">
        <f t="shared" ca="1" si="7"/>
        <v>0</v>
      </c>
      <c r="L31" s="45"/>
      <c r="M31" s="45">
        <f t="shared" ca="1" si="16"/>
        <v>0</v>
      </c>
      <c r="N31" s="257">
        <f t="shared" ca="1" si="8"/>
        <v>0</v>
      </c>
      <c r="O31" s="23"/>
      <c r="P31" s="255">
        <f t="shared" ca="1" si="9"/>
        <v>0</v>
      </c>
      <c r="Q31" s="163">
        <f t="shared" ca="1" si="10"/>
        <v>0</v>
      </c>
      <c r="R31" s="164">
        <f ca="1">NPV(Q30,K31:$K$244) + ($A$13+$A$14+$A$15)/POWER(1+Q30,$A$28-D31+1)</f>
        <v>0</v>
      </c>
      <c r="S31" s="164">
        <f ca="1">NPV(Q31,K31:$K$244) + ($A$13+$A$14+$A$15)/POWER(1+Q31,$A$28-D31+1)</f>
        <v>0</v>
      </c>
      <c r="T31" s="45">
        <f t="shared" ca="1" si="11"/>
        <v>0</v>
      </c>
      <c r="U31" s="45">
        <f t="shared" ca="1" si="17"/>
        <v>0</v>
      </c>
      <c r="V31" s="45">
        <f t="shared" ca="1" si="18"/>
        <v>0</v>
      </c>
      <c r="W31" s="45">
        <f t="shared" ca="1" si="12"/>
        <v>0</v>
      </c>
      <c r="X31" s="25">
        <f t="shared" ca="1" si="1"/>
        <v>0</v>
      </c>
      <c r="Z31" s="28">
        <f t="shared" ca="1" si="19"/>
        <v>0</v>
      </c>
      <c r="AA31" s="233"/>
      <c r="AB31" s="45">
        <f t="shared" ca="1" si="13"/>
        <v>0</v>
      </c>
      <c r="AC31" s="45">
        <f t="shared" ca="1" si="2"/>
        <v>0</v>
      </c>
      <c r="AD31" s="25">
        <f t="shared" ca="1" si="3"/>
        <v>0</v>
      </c>
    </row>
    <row r="32" spans="1:30" x14ac:dyDescent="0.35">
      <c r="A32" s="105">
        <f ca="1">VLOOKUP($B$3,'Input Table'!B:V,16,0)</f>
        <v>0</v>
      </c>
      <c r="B32" s="27" t="s">
        <v>47</v>
      </c>
      <c r="C32" s="29"/>
      <c r="D32" s="20">
        <v>28</v>
      </c>
      <c r="E32" s="21">
        <f t="shared" ca="1" si="14"/>
        <v>10227</v>
      </c>
      <c r="F32" s="44">
        <f t="shared" ca="1" si="4"/>
        <v>10592</v>
      </c>
      <c r="G32" s="22" t="s">
        <v>119</v>
      </c>
      <c r="H32" s="44">
        <f t="shared" ca="1" si="15"/>
        <v>10227</v>
      </c>
      <c r="I32" s="45">
        <f t="shared" ca="1" si="5"/>
        <v>0</v>
      </c>
      <c r="J32" s="45">
        <f t="shared" ca="1" si="6"/>
        <v>0</v>
      </c>
      <c r="K32" s="45">
        <f t="shared" ca="1" si="7"/>
        <v>0</v>
      </c>
      <c r="L32" s="45"/>
      <c r="M32" s="45">
        <f t="shared" ca="1" si="16"/>
        <v>0</v>
      </c>
      <c r="N32" s="257">
        <f t="shared" ca="1" si="8"/>
        <v>0</v>
      </c>
      <c r="O32" s="23"/>
      <c r="P32" s="255">
        <f t="shared" ca="1" si="9"/>
        <v>0</v>
      </c>
      <c r="Q32" s="163">
        <f t="shared" ca="1" si="10"/>
        <v>0</v>
      </c>
      <c r="R32" s="164">
        <f ca="1">NPV(Q31,K32:$K$244) + ($A$13+$A$14+$A$15)/POWER(1+Q31,$A$28-D32+1)</f>
        <v>0</v>
      </c>
      <c r="S32" s="164">
        <f ca="1">NPV(Q32,K32:$K$244) + ($A$13+$A$14+$A$15)/POWER(1+Q32,$A$28-D32+1)</f>
        <v>0</v>
      </c>
      <c r="T32" s="45">
        <f t="shared" ca="1" si="11"/>
        <v>0</v>
      </c>
      <c r="U32" s="45">
        <f t="shared" ca="1" si="17"/>
        <v>0</v>
      </c>
      <c r="V32" s="45">
        <f t="shared" ca="1" si="18"/>
        <v>0</v>
      </c>
      <c r="W32" s="45">
        <f t="shared" ca="1" si="12"/>
        <v>0</v>
      </c>
      <c r="X32" s="25">
        <f t="shared" ca="1" si="1"/>
        <v>0</v>
      </c>
      <c r="Z32" s="28">
        <f t="shared" ca="1" si="19"/>
        <v>0</v>
      </c>
      <c r="AA32" s="233"/>
      <c r="AB32" s="45">
        <f t="shared" ca="1" si="13"/>
        <v>0</v>
      </c>
      <c r="AC32" s="45">
        <f t="shared" ca="1" si="2"/>
        <v>0</v>
      </c>
      <c r="AD32" s="25">
        <f t="shared" ca="1" si="3"/>
        <v>0</v>
      </c>
    </row>
    <row r="33" spans="1:30" x14ac:dyDescent="0.35">
      <c r="A33" s="105">
        <f ca="1">VLOOKUP($B$3,'Input Table'!B:V,17,0)</f>
        <v>0</v>
      </c>
      <c r="B33" s="27" t="s">
        <v>48</v>
      </c>
      <c r="D33" s="20">
        <v>29</v>
      </c>
      <c r="E33" s="21">
        <f t="shared" ca="1" si="14"/>
        <v>10593</v>
      </c>
      <c r="F33" s="44">
        <f t="shared" ca="1" si="4"/>
        <v>10957</v>
      </c>
      <c r="G33" s="22" t="s">
        <v>119</v>
      </c>
      <c r="H33" s="44">
        <f t="shared" ca="1" si="15"/>
        <v>10593</v>
      </c>
      <c r="I33" s="45">
        <f t="shared" ca="1" si="5"/>
        <v>0</v>
      </c>
      <c r="J33" s="45">
        <f t="shared" ca="1" si="6"/>
        <v>0</v>
      </c>
      <c r="K33" s="45">
        <f t="shared" ca="1" si="7"/>
        <v>0</v>
      </c>
      <c r="L33" s="45"/>
      <c r="M33" s="45">
        <f t="shared" ca="1" si="16"/>
        <v>0</v>
      </c>
      <c r="N33" s="257">
        <f t="shared" ca="1" si="8"/>
        <v>0</v>
      </c>
      <c r="O33" s="23"/>
      <c r="P33" s="255">
        <f t="shared" ca="1" si="9"/>
        <v>0</v>
      </c>
      <c r="Q33" s="163">
        <f t="shared" ca="1" si="10"/>
        <v>0</v>
      </c>
      <c r="R33" s="164">
        <f ca="1">NPV(Q32,K33:$K$244) + ($A$13+$A$14+$A$15)/POWER(1+Q32,$A$28-D33+1)</f>
        <v>0</v>
      </c>
      <c r="S33" s="164">
        <f ca="1">NPV(Q33,K33:$K$244) + ($A$13+$A$14+$A$15)/POWER(1+Q33,$A$28-D33+1)</f>
        <v>0</v>
      </c>
      <c r="T33" s="45">
        <f t="shared" ca="1" si="11"/>
        <v>0</v>
      </c>
      <c r="U33" s="45">
        <f t="shared" ca="1" si="17"/>
        <v>0</v>
      </c>
      <c r="V33" s="45">
        <f t="shared" ca="1" si="18"/>
        <v>0</v>
      </c>
      <c r="W33" s="45">
        <f t="shared" ca="1" si="12"/>
        <v>0</v>
      </c>
      <c r="X33" s="25">
        <f t="shared" ca="1" si="1"/>
        <v>0</v>
      </c>
      <c r="Z33" s="28">
        <f t="shared" ca="1" si="19"/>
        <v>0</v>
      </c>
      <c r="AA33" s="233"/>
      <c r="AB33" s="45">
        <f t="shared" ca="1" si="13"/>
        <v>0</v>
      </c>
      <c r="AC33" s="45">
        <f t="shared" ca="1" si="2"/>
        <v>0</v>
      </c>
      <c r="AD33" s="25">
        <f t="shared" ca="1" si="3"/>
        <v>0</v>
      </c>
    </row>
    <row r="34" spans="1:30" x14ac:dyDescent="0.35">
      <c r="A34" s="112">
        <f ca="1">-VLOOKUP($B$3,'Input Table'!B:V,18,0)</f>
        <v>0</v>
      </c>
      <c r="B34" s="27" t="s">
        <v>267</v>
      </c>
      <c r="C34" s="31"/>
      <c r="D34" s="20">
        <v>30</v>
      </c>
      <c r="E34" s="21">
        <f t="shared" ca="1" si="14"/>
        <v>10958</v>
      </c>
      <c r="F34" s="44">
        <f t="shared" ca="1" si="4"/>
        <v>11322</v>
      </c>
      <c r="G34" s="22" t="s">
        <v>119</v>
      </c>
      <c r="H34" s="44">
        <f t="shared" ca="1" si="15"/>
        <v>10958</v>
      </c>
      <c r="I34" s="45">
        <f t="shared" ca="1" si="5"/>
        <v>0</v>
      </c>
      <c r="J34" s="45">
        <f t="shared" ca="1" si="6"/>
        <v>0</v>
      </c>
      <c r="K34" s="45">
        <f t="shared" ca="1" si="7"/>
        <v>0</v>
      </c>
      <c r="L34" s="45"/>
      <c r="M34" s="45">
        <f t="shared" ca="1" si="16"/>
        <v>0</v>
      </c>
      <c r="N34" s="257">
        <f t="shared" ca="1" si="8"/>
        <v>0</v>
      </c>
      <c r="O34" s="23"/>
      <c r="P34" s="255">
        <f t="shared" ca="1" si="9"/>
        <v>0</v>
      </c>
      <c r="Q34" s="163">
        <f t="shared" ca="1" si="10"/>
        <v>0</v>
      </c>
      <c r="R34" s="164">
        <f ca="1">NPV(Q33,K34:$K$244) + ($A$13+$A$14+$A$15)/POWER(1+Q33,$A$28-D34+1)</f>
        <v>0</v>
      </c>
      <c r="S34" s="164">
        <f ca="1">NPV(Q34,K34:$K$244) + ($A$13+$A$14+$A$15)/POWER(1+Q34,$A$28-D34+1)</f>
        <v>0</v>
      </c>
      <c r="T34" s="45">
        <f t="shared" ca="1" si="11"/>
        <v>0</v>
      </c>
      <c r="U34" s="45">
        <f t="shared" ca="1" si="17"/>
        <v>0</v>
      </c>
      <c r="V34" s="45">
        <f t="shared" ca="1" si="18"/>
        <v>0</v>
      </c>
      <c r="W34" s="45">
        <f t="shared" ca="1" si="12"/>
        <v>0</v>
      </c>
      <c r="X34" s="25">
        <f t="shared" ca="1" si="1"/>
        <v>0</v>
      </c>
      <c r="Z34" s="28">
        <f t="shared" ca="1" si="19"/>
        <v>0</v>
      </c>
      <c r="AA34" s="233"/>
      <c r="AB34" s="45">
        <f t="shared" ca="1" si="13"/>
        <v>0</v>
      </c>
      <c r="AC34" s="45">
        <f t="shared" ca="1" si="2"/>
        <v>0</v>
      </c>
      <c r="AD34" s="25">
        <f t="shared" ca="1" si="3"/>
        <v>0</v>
      </c>
    </row>
    <row r="35" spans="1:30" x14ac:dyDescent="0.35">
      <c r="A35" s="105">
        <f ca="1">VLOOKUP($B$3,'Input Table'!B:V,19,0)</f>
        <v>0</v>
      </c>
      <c r="B35" s="27" t="s">
        <v>49</v>
      </c>
      <c r="C35" s="31"/>
      <c r="D35" s="20">
        <v>31</v>
      </c>
      <c r="E35" s="21">
        <f t="shared" ca="1" si="14"/>
        <v>11323</v>
      </c>
      <c r="F35" s="44">
        <f t="shared" ca="1" si="4"/>
        <v>11687</v>
      </c>
      <c r="G35" s="22" t="s">
        <v>119</v>
      </c>
      <c r="H35" s="44">
        <f t="shared" ca="1" si="15"/>
        <v>11323</v>
      </c>
      <c r="I35" s="45">
        <f t="shared" ca="1" si="5"/>
        <v>0</v>
      </c>
      <c r="J35" s="45">
        <f t="shared" ca="1" si="6"/>
        <v>0</v>
      </c>
      <c r="K35" s="45">
        <f t="shared" ca="1" si="7"/>
        <v>0</v>
      </c>
      <c r="L35" s="45"/>
      <c r="M35" s="45">
        <f t="shared" ca="1" si="16"/>
        <v>0</v>
      </c>
      <c r="N35" s="257">
        <f t="shared" ca="1" si="8"/>
        <v>0</v>
      </c>
      <c r="O35" s="23"/>
      <c r="P35" s="255">
        <f t="shared" ca="1" si="9"/>
        <v>0</v>
      </c>
      <c r="Q35" s="163">
        <f t="shared" ca="1" si="10"/>
        <v>0</v>
      </c>
      <c r="R35" s="164">
        <f ca="1">NPV(Q34,K35:$K$244) + ($A$13+$A$14+$A$15)/POWER(1+Q34,$A$28-D35+1)</f>
        <v>0</v>
      </c>
      <c r="S35" s="164">
        <f ca="1">NPV(Q35,K35:$K$244) + ($A$13+$A$14+$A$15)/POWER(1+Q35,$A$28-D35+1)</f>
        <v>0</v>
      </c>
      <c r="T35" s="45">
        <f ca="1">IF(ISBLANK(G35),0,X34)</f>
        <v>0</v>
      </c>
      <c r="U35" s="45">
        <f t="shared" ca="1" si="17"/>
        <v>0</v>
      </c>
      <c r="V35" s="45">
        <f t="shared" ca="1" si="18"/>
        <v>0</v>
      </c>
      <c r="W35" s="45">
        <f t="shared" ca="1" si="12"/>
        <v>0</v>
      </c>
      <c r="X35" s="25">
        <f t="shared" ca="1" si="1"/>
        <v>0</v>
      </c>
      <c r="Z35" s="28">
        <f ca="1">AD34</f>
        <v>0</v>
      </c>
      <c r="AA35" s="233"/>
      <c r="AB35" s="45">
        <f t="shared" ca="1" si="13"/>
        <v>0</v>
      </c>
      <c r="AC35" s="45">
        <f t="shared" ca="1" si="2"/>
        <v>0</v>
      </c>
      <c r="AD35" s="25">
        <f t="shared" ca="1" si="3"/>
        <v>0</v>
      </c>
    </row>
    <row r="36" spans="1:30" ht="15" thickBot="1" x14ac:dyDescent="0.4">
      <c r="A36" s="111">
        <f ca="1">SUM(A31:A35)</f>
        <v>0</v>
      </c>
      <c r="B36" s="32" t="s">
        <v>50</v>
      </c>
      <c r="D36" s="20">
        <v>32</v>
      </c>
      <c r="E36" s="21">
        <f t="shared" ca="1" si="14"/>
        <v>11688</v>
      </c>
      <c r="F36" s="44">
        <f t="shared" ca="1" si="4"/>
        <v>12053</v>
      </c>
      <c r="G36" s="22" t="s">
        <v>119</v>
      </c>
      <c r="H36" s="44">
        <f t="shared" ca="1" si="15"/>
        <v>11688</v>
      </c>
      <c r="I36" s="45">
        <f t="shared" ca="1" si="5"/>
        <v>0</v>
      </c>
      <c r="J36" s="45">
        <f t="shared" ca="1" si="6"/>
        <v>0</v>
      </c>
      <c r="K36" s="45">
        <f t="shared" ca="1" si="7"/>
        <v>0</v>
      </c>
      <c r="L36" s="45"/>
      <c r="M36" s="45">
        <f t="shared" ca="1" si="16"/>
        <v>0</v>
      </c>
      <c r="N36" s="257">
        <f t="shared" ca="1" si="8"/>
        <v>0</v>
      </c>
      <c r="O36" s="23"/>
      <c r="P36" s="255">
        <f t="shared" ca="1" si="9"/>
        <v>0</v>
      </c>
      <c r="Q36" s="163">
        <f t="shared" ca="1" si="10"/>
        <v>0</v>
      </c>
      <c r="R36" s="164">
        <f ca="1">NPV(Q35,K36:$K$244) + ($A$13+$A$14+$A$15)/POWER(1+Q35,$A$28-D36+1)</f>
        <v>0</v>
      </c>
      <c r="S36" s="164">
        <f ca="1">NPV(Q36,K36:$K$244) + ($A$13+$A$14+$A$15)/POWER(1+Q36,$A$28-D36+1)</f>
        <v>0</v>
      </c>
      <c r="T36" s="45">
        <f t="shared" ca="1" si="11"/>
        <v>0</v>
      </c>
      <c r="U36" s="45">
        <f t="shared" ca="1" si="17"/>
        <v>0</v>
      </c>
      <c r="V36" s="45">
        <f t="shared" ca="1" si="18"/>
        <v>0</v>
      </c>
      <c r="W36" s="45">
        <f t="shared" ca="1" si="12"/>
        <v>0</v>
      </c>
      <c r="X36" s="25">
        <f t="shared" ca="1" si="1"/>
        <v>0</v>
      </c>
      <c r="Z36" s="28">
        <f t="shared" ca="1" si="19"/>
        <v>0</v>
      </c>
      <c r="AA36" s="233"/>
      <c r="AB36" s="45">
        <f t="shared" ca="1" si="13"/>
        <v>0</v>
      </c>
      <c r="AC36" s="45">
        <f t="shared" ca="1" si="2"/>
        <v>0</v>
      </c>
      <c r="AD36" s="25">
        <f t="shared" ca="1" si="3"/>
        <v>0</v>
      </c>
    </row>
    <row r="37" spans="1:30" ht="14.75" customHeight="1" thickBot="1" x14ac:dyDescent="0.4">
      <c r="A37" s="24"/>
      <c r="B37" s="33"/>
      <c r="C37" s="29"/>
      <c r="D37" s="20">
        <v>33</v>
      </c>
      <c r="E37" s="21">
        <f t="shared" ca="1" si="14"/>
        <v>12054</v>
      </c>
      <c r="F37" s="44">
        <f t="shared" ca="1" si="4"/>
        <v>12418</v>
      </c>
      <c r="G37" s="22" t="s">
        <v>119</v>
      </c>
      <c r="H37" s="44">
        <f t="shared" ca="1" si="15"/>
        <v>12054</v>
      </c>
      <c r="I37" s="45">
        <f t="shared" ca="1" si="5"/>
        <v>0</v>
      </c>
      <c r="J37" s="45">
        <f t="shared" ca="1" si="6"/>
        <v>0</v>
      </c>
      <c r="K37" s="45">
        <f t="shared" ca="1" si="7"/>
        <v>0</v>
      </c>
      <c r="L37" s="45"/>
      <c r="M37" s="45">
        <f t="shared" ca="1" si="16"/>
        <v>0</v>
      </c>
      <c r="N37" s="257">
        <f t="shared" ca="1" si="8"/>
        <v>0</v>
      </c>
      <c r="O37" s="23"/>
      <c r="P37" s="255">
        <f t="shared" ca="1" si="9"/>
        <v>0</v>
      </c>
      <c r="Q37" s="163">
        <f t="shared" ca="1" si="10"/>
        <v>0</v>
      </c>
      <c r="R37" s="164">
        <f ca="1">NPV(Q36,K37:$K$244) + ($A$13+$A$14+$A$15)/POWER(1+Q36,$A$28-D37+1)</f>
        <v>0</v>
      </c>
      <c r="S37" s="164">
        <f ca="1">NPV(Q37,K37:$K$244) + ($A$13+$A$14+$A$15)/POWER(1+Q37,$A$28-D37+1)</f>
        <v>0</v>
      </c>
      <c r="T37" s="45">
        <f t="shared" ca="1" si="11"/>
        <v>0</v>
      </c>
      <c r="U37" s="45">
        <f t="shared" ca="1" si="17"/>
        <v>0</v>
      </c>
      <c r="V37" s="45">
        <f t="shared" ca="1" si="18"/>
        <v>0</v>
      </c>
      <c r="W37" s="45">
        <f t="shared" ca="1" si="12"/>
        <v>0</v>
      </c>
      <c r="X37" s="25">
        <f t="shared" ca="1" si="1"/>
        <v>0</v>
      </c>
      <c r="Z37" s="28">
        <f t="shared" ca="1" si="19"/>
        <v>0</v>
      </c>
      <c r="AA37" s="233"/>
      <c r="AB37" s="45">
        <f t="shared" ca="1" si="13"/>
        <v>0</v>
      </c>
      <c r="AC37" s="45">
        <f t="shared" ca="1" si="2"/>
        <v>0</v>
      </c>
      <c r="AD37" s="25">
        <f t="shared" ca="1" si="3"/>
        <v>0</v>
      </c>
    </row>
    <row r="38" spans="1:30" ht="14.75" customHeight="1" x14ac:dyDescent="0.35">
      <c r="A38" s="404" t="s">
        <v>51</v>
      </c>
      <c r="B38" s="405"/>
      <c r="D38" s="20">
        <v>34</v>
      </c>
      <c r="E38" s="21">
        <f t="shared" ca="1" si="14"/>
        <v>12419</v>
      </c>
      <c r="F38" s="44">
        <f t="shared" ca="1" si="4"/>
        <v>12783</v>
      </c>
      <c r="G38" s="22" t="s">
        <v>119</v>
      </c>
      <c r="H38" s="44">
        <f t="shared" ca="1" si="15"/>
        <v>12419</v>
      </c>
      <c r="I38" s="45">
        <f t="shared" ca="1" si="5"/>
        <v>0</v>
      </c>
      <c r="J38" s="45">
        <f t="shared" ca="1" si="6"/>
        <v>0</v>
      </c>
      <c r="K38" s="45">
        <f t="shared" ca="1" si="7"/>
        <v>0</v>
      </c>
      <c r="L38" s="45"/>
      <c r="M38" s="45">
        <f t="shared" ca="1" si="16"/>
        <v>0</v>
      </c>
      <c r="N38" s="257">
        <f t="shared" ca="1" si="8"/>
        <v>0</v>
      </c>
      <c r="O38" s="23"/>
      <c r="P38" s="255">
        <f t="shared" ca="1" si="9"/>
        <v>0</v>
      </c>
      <c r="Q38" s="163">
        <f t="shared" ca="1" si="10"/>
        <v>0</v>
      </c>
      <c r="R38" s="164">
        <f ca="1">NPV(Q37,K38:$K$244) + ($A$13+$A$14+$A$15)/POWER(1+Q37,$A$28-D38+1)</f>
        <v>0</v>
      </c>
      <c r="S38" s="164">
        <f ca="1">NPV(Q38,K38:$K$244) + ($A$13+$A$14+$A$15)/POWER(1+Q38,$A$28-D38+1)</f>
        <v>0</v>
      </c>
      <c r="T38" s="45">
        <f t="shared" ca="1" si="11"/>
        <v>0</v>
      </c>
      <c r="U38" s="45">
        <f t="shared" ca="1" si="17"/>
        <v>0</v>
      </c>
      <c r="V38" s="45">
        <f t="shared" ca="1" si="18"/>
        <v>0</v>
      </c>
      <c r="W38" s="45">
        <f t="shared" ca="1" si="12"/>
        <v>0</v>
      </c>
      <c r="X38" s="25">
        <f t="shared" ca="1" si="1"/>
        <v>0</v>
      </c>
      <c r="Z38" s="28">
        <f t="shared" ca="1" si="19"/>
        <v>0</v>
      </c>
      <c r="AA38" s="233"/>
      <c r="AB38" s="45">
        <f t="shared" ca="1" si="13"/>
        <v>0</v>
      </c>
      <c r="AC38" s="45">
        <f t="shared" ca="1" si="2"/>
        <v>0</v>
      </c>
      <c r="AD38" s="25">
        <f t="shared" ca="1" si="3"/>
        <v>0</v>
      </c>
    </row>
    <row r="39" spans="1:30" ht="14.75" customHeight="1" x14ac:dyDescent="0.35">
      <c r="A39" s="108" t="str">
        <f ca="1">VLOOKUP($B$3,'Input Table'!B:V,20,0)</f>
        <v>Please Select</v>
      </c>
      <c r="B39" s="34" t="s">
        <v>53</v>
      </c>
      <c r="D39" s="20">
        <v>35</v>
      </c>
      <c r="E39" s="21">
        <f t="shared" ca="1" si="14"/>
        <v>12784</v>
      </c>
      <c r="F39" s="44">
        <f t="shared" ca="1" si="4"/>
        <v>13148</v>
      </c>
      <c r="G39" s="22" t="s">
        <v>119</v>
      </c>
      <c r="H39" s="44">
        <f t="shared" ca="1" si="15"/>
        <v>12784</v>
      </c>
      <c r="I39" s="45">
        <f t="shared" ca="1" si="5"/>
        <v>0</v>
      </c>
      <c r="J39" s="45">
        <f t="shared" ca="1" si="6"/>
        <v>0</v>
      </c>
      <c r="K39" s="45">
        <f t="shared" ca="1" si="7"/>
        <v>0</v>
      </c>
      <c r="L39" s="45"/>
      <c r="M39" s="45">
        <f t="shared" ca="1" si="16"/>
        <v>0</v>
      </c>
      <c r="N39" s="257">
        <f t="shared" ca="1" si="8"/>
        <v>0</v>
      </c>
      <c r="O39" s="23"/>
      <c r="P39" s="255">
        <f t="shared" ca="1" si="9"/>
        <v>0</v>
      </c>
      <c r="Q39" s="163">
        <f t="shared" ca="1" si="10"/>
        <v>0</v>
      </c>
      <c r="R39" s="164">
        <f ca="1">NPV(Q38,K39:$K$244) + ($A$13+$A$14+$A$15)/POWER(1+Q38,$A$28-D39+1)</f>
        <v>0</v>
      </c>
      <c r="S39" s="164">
        <f ca="1">NPV(Q39,K39:$K$244) + ($A$13+$A$14+$A$15)/POWER(1+Q39,$A$28-D39+1)</f>
        <v>0</v>
      </c>
      <c r="T39" s="45">
        <f t="shared" ca="1" si="11"/>
        <v>0</v>
      </c>
      <c r="U39" s="45">
        <f t="shared" ca="1" si="17"/>
        <v>0</v>
      </c>
      <c r="V39" s="45">
        <f t="shared" ca="1" si="18"/>
        <v>0</v>
      </c>
      <c r="W39" s="45">
        <f t="shared" ca="1" si="12"/>
        <v>0</v>
      </c>
      <c r="X39" s="25">
        <f t="shared" ca="1" si="1"/>
        <v>0</v>
      </c>
      <c r="Z39" s="28">
        <f t="shared" ca="1" si="19"/>
        <v>0</v>
      </c>
      <c r="AA39" s="233"/>
      <c r="AB39" s="45">
        <f t="shared" ca="1" si="13"/>
        <v>0</v>
      </c>
      <c r="AC39" s="45">
        <f t="shared" ca="1" si="2"/>
        <v>0</v>
      </c>
      <c r="AD39" s="25">
        <f t="shared" ca="1" si="3"/>
        <v>0</v>
      </c>
    </row>
    <row r="40" spans="1:30" x14ac:dyDescent="0.35">
      <c r="A40" s="106">
        <f ca="1">VLOOKUP($B$3,'Input Table'!B:V,21,0)</f>
        <v>0</v>
      </c>
      <c r="B40" s="34" t="s">
        <v>265</v>
      </c>
      <c r="D40" s="20">
        <v>36</v>
      </c>
      <c r="E40" s="21">
        <f t="shared" ca="1" si="14"/>
        <v>13149</v>
      </c>
      <c r="F40" s="44">
        <f t="shared" ca="1" si="4"/>
        <v>13514</v>
      </c>
      <c r="G40" s="22" t="s">
        <v>119</v>
      </c>
      <c r="H40" s="44">
        <f t="shared" ca="1" si="15"/>
        <v>13149</v>
      </c>
      <c r="I40" s="45">
        <f t="shared" ca="1" si="5"/>
        <v>0</v>
      </c>
      <c r="J40" s="45">
        <f t="shared" ca="1" si="6"/>
        <v>0</v>
      </c>
      <c r="K40" s="45">
        <f t="shared" ca="1" si="7"/>
        <v>0</v>
      </c>
      <c r="L40" s="45"/>
      <c r="M40" s="45">
        <f t="shared" ca="1" si="16"/>
        <v>0</v>
      </c>
      <c r="N40" s="257">
        <f t="shared" ca="1" si="8"/>
        <v>0</v>
      </c>
      <c r="O40" s="23"/>
      <c r="P40" s="255">
        <f t="shared" ca="1" si="9"/>
        <v>0</v>
      </c>
      <c r="Q40" s="163">
        <f t="shared" ca="1" si="10"/>
        <v>0</v>
      </c>
      <c r="R40" s="164">
        <f ca="1">NPV(Q39,K40:$K$244) + ($A$13+$A$14+$A$15)/POWER(1+Q39,$A$28-D40+1)</f>
        <v>0</v>
      </c>
      <c r="S40" s="164">
        <f ca="1">NPV(Q40,K40:$K$244) + ($A$13+$A$14+$A$15)/POWER(1+Q40,$A$28-D40+1)</f>
        <v>0</v>
      </c>
      <c r="T40" s="45">
        <f t="shared" ca="1" si="11"/>
        <v>0</v>
      </c>
      <c r="U40" s="45">
        <f t="shared" ca="1" si="17"/>
        <v>0</v>
      </c>
      <c r="V40" s="45">
        <f t="shared" ca="1" si="18"/>
        <v>0</v>
      </c>
      <c r="W40" s="45">
        <f t="shared" ca="1" si="12"/>
        <v>0</v>
      </c>
      <c r="X40" s="25">
        <f t="shared" ca="1" si="1"/>
        <v>0</v>
      </c>
      <c r="Z40" s="28">
        <f t="shared" ca="1" si="19"/>
        <v>0</v>
      </c>
      <c r="AA40" s="233"/>
      <c r="AB40" s="45">
        <f t="shared" ca="1" si="13"/>
        <v>0</v>
      </c>
      <c r="AC40" s="45">
        <f t="shared" ca="1" si="2"/>
        <v>0</v>
      </c>
      <c r="AD40" s="25">
        <f t="shared" ca="1" si="3"/>
        <v>0</v>
      </c>
    </row>
    <row r="41" spans="1:30" x14ac:dyDescent="0.35">
      <c r="A41" s="109">
        <f ca="1">A28</f>
        <v>0</v>
      </c>
      <c r="B41" s="27" t="s">
        <v>255</v>
      </c>
      <c r="D41" s="20">
        <v>37</v>
      </c>
      <c r="E41" s="21">
        <f t="shared" ca="1" si="14"/>
        <v>13515</v>
      </c>
      <c r="F41" s="44">
        <f t="shared" ca="1" si="4"/>
        <v>13879</v>
      </c>
      <c r="G41" s="22" t="s">
        <v>119</v>
      </c>
      <c r="H41" s="44">
        <f t="shared" ca="1" si="15"/>
        <v>13515</v>
      </c>
      <c r="I41" s="45">
        <f t="shared" ca="1" si="5"/>
        <v>0</v>
      </c>
      <c r="J41" s="45">
        <f t="shared" ca="1" si="6"/>
        <v>0</v>
      </c>
      <c r="K41" s="45">
        <f t="shared" ca="1" si="7"/>
        <v>0</v>
      </c>
      <c r="L41" s="45"/>
      <c r="M41" s="45">
        <f t="shared" ca="1" si="16"/>
        <v>0</v>
      </c>
      <c r="N41" s="257">
        <f t="shared" ca="1" si="8"/>
        <v>0</v>
      </c>
      <c r="O41" s="23"/>
      <c r="P41" s="255">
        <f t="shared" ca="1" si="9"/>
        <v>0</v>
      </c>
      <c r="Q41" s="163">
        <f t="shared" ca="1" si="10"/>
        <v>0</v>
      </c>
      <c r="R41" s="164">
        <f ca="1">NPV(Q40,K41:$K$244) + ($A$13+$A$14+$A$15)/POWER(1+Q40,$A$28-D41+1)</f>
        <v>0</v>
      </c>
      <c r="S41" s="164">
        <f ca="1">NPV(Q41,K41:$K$244) + ($A$13+$A$14+$A$15)/POWER(1+Q41,$A$28-D41+1)</f>
        <v>0</v>
      </c>
      <c r="T41" s="45">
        <f t="shared" ca="1" si="11"/>
        <v>0</v>
      </c>
      <c r="U41" s="45">
        <f t="shared" ca="1" si="17"/>
        <v>0</v>
      </c>
      <c r="V41" s="45">
        <f t="shared" ca="1" si="18"/>
        <v>0</v>
      </c>
      <c r="W41" s="45">
        <f t="shared" ca="1" si="12"/>
        <v>0</v>
      </c>
      <c r="X41" s="25">
        <f t="shared" ca="1" si="1"/>
        <v>0</v>
      </c>
      <c r="Z41" s="28">
        <f t="shared" ca="1" si="19"/>
        <v>0</v>
      </c>
      <c r="AA41" s="233"/>
      <c r="AB41" s="45">
        <f t="shared" ca="1" si="13"/>
        <v>0</v>
      </c>
      <c r="AC41" s="45">
        <f t="shared" ca="1" si="2"/>
        <v>0</v>
      </c>
      <c r="AD41" s="25">
        <f t="shared" ca="1" si="3"/>
        <v>0</v>
      </c>
    </row>
    <row r="42" spans="1:30" ht="15" thickBot="1" x14ac:dyDescent="0.4">
      <c r="A42" s="35">
        <f ca="1">IF(A39="Yes",A40,A41)</f>
        <v>0</v>
      </c>
      <c r="B42" s="32" t="s">
        <v>55</v>
      </c>
      <c r="D42" s="20">
        <v>38</v>
      </c>
      <c r="E42" s="21">
        <f t="shared" ca="1" si="14"/>
        <v>13880</v>
      </c>
      <c r="F42" s="44">
        <f t="shared" ca="1" si="4"/>
        <v>14244</v>
      </c>
      <c r="G42" s="22" t="s">
        <v>119</v>
      </c>
      <c r="H42" s="44">
        <f t="shared" ca="1" si="15"/>
        <v>13880</v>
      </c>
      <c r="I42" s="45">
        <f t="shared" ca="1" si="5"/>
        <v>0</v>
      </c>
      <c r="J42" s="45">
        <f t="shared" ca="1" si="6"/>
        <v>0</v>
      </c>
      <c r="K42" s="45">
        <f t="shared" ca="1" si="7"/>
        <v>0</v>
      </c>
      <c r="L42" s="45"/>
      <c r="M42" s="45">
        <f t="shared" ca="1" si="16"/>
        <v>0</v>
      </c>
      <c r="N42" s="257">
        <f t="shared" ca="1" si="8"/>
        <v>0</v>
      </c>
      <c r="O42" s="23"/>
      <c r="P42" s="255">
        <f t="shared" ca="1" si="9"/>
        <v>0</v>
      </c>
      <c r="Q42" s="163">
        <f t="shared" ca="1" si="10"/>
        <v>0</v>
      </c>
      <c r="R42" s="164">
        <f ca="1">NPV(Q41,K42:$K$244) + ($A$13+$A$14+$A$15)/POWER(1+Q41,$A$28-D42+1)</f>
        <v>0</v>
      </c>
      <c r="S42" s="164">
        <f ca="1">NPV(Q42,K42:$K$244) + ($A$13+$A$14+$A$15)/POWER(1+Q42,$A$28-D42+1)</f>
        <v>0</v>
      </c>
      <c r="T42" s="45">
        <f t="shared" ca="1" si="11"/>
        <v>0</v>
      </c>
      <c r="U42" s="45">
        <f t="shared" ca="1" si="17"/>
        <v>0</v>
      </c>
      <c r="V42" s="45">
        <f t="shared" ca="1" si="18"/>
        <v>0</v>
      </c>
      <c r="W42" s="45">
        <f t="shared" ca="1" si="12"/>
        <v>0</v>
      </c>
      <c r="X42" s="25">
        <f t="shared" ca="1" si="1"/>
        <v>0</v>
      </c>
      <c r="Z42" s="28">
        <f t="shared" ca="1" si="19"/>
        <v>0</v>
      </c>
      <c r="AA42" s="233"/>
      <c r="AB42" s="45">
        <f t="shared" ca="1" si="13"/>
        <v>0</v>
      </c>
      <c r="AC42" s="45">
        <f t="shared" ca="1" si="2"/>
        <v>0</v>
      </c>
      <c r="AD42" s="25">
        <f t="shared" ca="1" si="3"/>
        <v>0</v>
      </c>
    </row>
    <row r="43" spans="1:30" x14ac:dyDescent="0.35">
      <c r="D43" s="20">
        <v>39</v>
      </c>
      <c r="E43" s="21">
        <f t="shared" ca="1" si="14"/>
        <v>14245</v>
      </c>
      <c r="F43" s="44">
        <f t="shared" ca="1" si="4"/>
        <v>14609</v>
      </c>
      <c r="G43" s="22" t="s">
        <v>119</v>
      </c>
      <c r="H43" s="44">
        <f t="shared" ca="1" si="15"/>
        <v>14245</v>
      </c>
      <c r="I43" s="45">
        <f t="shared" ca="1" si="5"/>
        <v>0</v>
      </c>
      <c r="J43" s="45">
        <f t="shared" ca="1" si="6"/>
        <v>0</v>
      </c>
      <c r="K43" s="45">
        <f t="shared" ca="1" si="7"/>
        <v>0</v>
      </c>
      <c r="L43" s="45"/>
      <c r="M43" s="45">
        <f t="shared" ca="1" si="16"/>
        <v>0</v>
      </c>
      <c r="N43" s="257">
        <f t="shared" ca="1" si="8"/>
        <v>0</v>
      </c>
      <c r="O43" s="23"/>
      <c r="P43" s="255">
        <f t="shared" ca="1" si="9"/>
        <v>0</v>
      </c>
      <c r="Q43" s="163">
        <f t="shared" ca="1" si="10"/>
        <v>0</v>
      </c>
      <c r="R43" s="164">
        <f ca="1">NPV(Q42,K43:$K$244) + ($A$13+$A$14+$A$15)/POWER(1+Q42,$A$28-D43+1)</f>
        <v>0</v>
      </c>
      <c r="S43" s="164">
        <f ca="1">NPV(Q43,K43:$K$244) + ($A$13+$A$14+$A$15)/POWER(1+Q43,$A$28-D43+1)</f>
        <v>0</v>
      </c>
      <c r="T43" s="45">
        <f t="shared" ca="1" si="11"/>
        <v>0</v>
      </c>
      <c r="U43" s="45">
        <f t="shared" ca="1" si="17"/>
        <v>0</v>
      </c>
      <c r="V43" s="45">
        <f t="shared" ca="1" si="18"/>
        <v>0</v>
      </c>
      <c r="W43" s="45">
        <f t="shared" ca="1" si="12"/>
        <v>0</v>
      </c>
      <c r="X43" s="25">
        <f t="shared" ca="1" si="1"/>
        <v>0</v>
      </c>
      <c r="Z43" s="28">
        <f t="shared" ca="1" si="19"/>
        <v>0</v>
      </c>
      <c r="AA43" s="233"/>
      <c r="AB43" s="45">
        <f t="shared" ca="1" si="13"/>
        <v>0</v>
      </c>
      <c r="AC43" s="45">
        <f t="shared" ca="1" si="2"/>
        <v>0</v>
      </c>
      <c r="AD43" s="25">
        <f t="shared" ca="1" si="3"/>
        <v>0</v>
      </c>
    </row>
    <row r="44" spans="1:30" x14ac:dyDescent="0.35">
      <c r="D44" s="20">
        <v>40</v>
      </c>
      <c r="E44" s="21">
        <f t="shared" ca="1" si="14"/>
        <v>14610</v>
      </c>
      <c r="F44" s="44">
        <f t="shared" ca="1" si="4"/>
        <v>14975</v>
      </c>
      <c r="G44" s="22" t="s">
        <v>119</v>
      </c>
      <c r="H44" s="44">
        <f t="shared" ca="1" si="15"/>
        <v>14610</v>
      </c>
      <c r="I44" s="45">
        <f t="shared" ca="1" si="5"/>
        <v>0</v>
      </c>
      <c r="J44" s="45">
        <f t="shared" ca="1" si="6"/>
        <v>0</v>
      </c>
      <c r="K44" s="45">
        <f t="shared" ca="1" si="7"/>
        <v>0</v>
      </c>
      <c r="L44" s="45"/>
      <c r="M44" s="45">
        <f t="shared" ca="1" si="16"/>
        <v>0</v>
      </c>
      <c r="N44" s="257">
        <f t="shared" ca="1" si="8"/>
        <v>0</v>
      </c>
      <c r="O44" s="23"/>
      <c r="P44" s="255">
        <f t="shared" ca="1" si="9"/>
        <v>0</v>
      </c>
      <c r="Q44" s="163">
        <f t="shared" ca="1" si="10"/>
        <v>0</v>
      </c>
      <c r="R44" s="164">
        <f ca="1">NPV(Q43,K44:$K$244) + ($A$13+$A$14+$A$15)/POWER(1+Q43,$A$28-D44+1)</f>
        <v>0</v>
      </c>
      <c r="S44" s="164">
        <f ca="1">NPV(Q44,K44:$K$244) + ($A$13+$A$14+$A$15)/POWER(1+Q44,$A$28-D44+1)</f>
        <v>0</v>
      </c>
      <c r="T44" s="45">
        <f t="shared" ca="1" si="11"/>
        <v>0</v>
      </c>
      <c r="U44" s="45">
        <f t="shared" ca="1" si="17"/>
        <v>0</v>
      </c>
      <c r="V44" s="45">
        <f t="shared" ca="1" si="18"/>
        <v>0</v>
      </c>
      <c r="W44" s="45">
        <f t="shared" ca="1" si="12"/>
        <v>0</v>
      </c>
      <c r="X44" s="25">
        <f t="shared" ca="1" si="1"/>
        <v>0</v>
      </c>
      <c r="Z44" s="28">
        <f t="shared" ca="1" si="19"/>
        <v>0</v>
      </c>
      <c r="AA44" s="233"/>
      <c r="AB44" s="45">
        <f t="shared" ca="1" si="13"/>
        <v>0</v>
      </c>
      <c r="AC44" s="45">
        <f t="shared" ca="1" si="2"/>
        <v>0</v>
      </c>
      <c r="AD44" s="25">
        <f t="shared" ca="1" si="3"/>
        <v>0</v>
      </c>
    </row>
    <row r="45" spans="1:30" x14ac:dyDescent="0.35">
      <c r="D45" s="20">
        <v>41</v>
      </c>
      <c r="E45" s="21">
        <f t="shared" ca="1" si="14"/>
        <v>14976</v>
      </c>
      <c r="F45" s="44">
        <f t="shared" ca="1" si="4"/>
        <v>15340</v>
      </c>
      <c r="G45" s="22" t="s">
        <v>119</v>
      </c>
      <c r="H45" s="44">
        <f t="shared" ca="1" si="15"/>
        <v>14976</v>
      </c>
      <c r="I45" s="45">
        <f t="shared" ca="1" si="5"/>
        <v>0</v>
      </c>
      <c r="J45" s="45">
        <f t="shared" ca="1" si="6"/>
        <v>0</v>
      </c>
      <c r="K45" s="45">
        <f t="shared" ca="1" si="7"/>
        <v>0</v>
      </c>
      <c r="L45" s="45"/>
      <c r="M45" s="45">
        <f t="shared" ca="1" si="16"/>
        <v>0</v>
      </c>
      <c r="N45" s="257">
        <f t="shared" ca="1" si="8"/>
        <v>0</v>
      </c>
      <c r="O45" s="23"/>
      <c r="P45" s="255">
        <f t="shared" ca="1" si="9"/>
        <v>0</v>
      </c>
      <c r="Q45" s="163">
        <f t="shared" ca="1" si="10"/>
        <v>0</v>
      </c>
      <c r="R45" s="164">
        <f ca="1">NPV(Q44,K45:$K$244) + ($A$13+$A$14+$A$15)/POWER(1+Q44,$A$28-D45+1)</f>
        <v>0</v>
      </c>
      <c r="S45" s="164">
        <f ca="1">NPV(Q45,K45:$K$244) + ($A$13+$A$14+$A$15)/POWER(1+Q45,$A$28-D45+1)</f>
        <v>0</v>
      </c>
      <c r="T45" s="45">
        <f t="shared" ca="1" si="11"/>
        <v>0</v>
      </c>
      <c r="U45" s="45">
        <f t="shared" ca="1" si="17"/>
        <v>0</v>
      </c>
      <c r="V45" s="45">
        <f t="shared" ca="1" si="18"/>
        <v>0</v>
      </c>
      <c r="W45" s="45">
        <f t="shared" ca="1" si="12"/>
        <v>0</v>
      </c>
      <c r="X45" s="25">
        <f t="shared" ca="1" si="1"/>
        <v>0</v>
      </c>
      <c r="Z45" s="28">
        <f t="shared" ca="1" si="19"/>
        <v>0</v>
      </c>
      <c r="AA45" s="233"/>
      <c r="AB45" s="45">
        <f t="shared" ca="1" si="13"/>
        <v>0</v>
      </c>
      <c r="AC45" s="45">
        <f t="shared" ca="1" si="2"/>
        <v>0</v>
      </c>
      <c r="AD45" s="25">
        <f t="shared" ca="1" si="3"/>
        <v>0</v>
      </c>
    </row>
    <row r="46" spans="1:30" x14ac:dyDescent="0.35">
      <c r="A46" s="238"/>
      <c r="B46" s="239" t="s">
        <v>56</v>
      </c>
      <c r="D46" s="20">
        <v>42</v>
      </c>
      <c r="E46" s="21">
        <f t="shared" ca="1" si="14"/>
        <v>15341</v>
      </c>
      <c r="F46" s="44">
        <f t="shared" ca="1" si="4"/>
        <v>15705</v>
      </c>
      <c r="G46" s="22" t="s">
        <v>119</v>
      </c>
      <c r="H46" s="44">
        <f t="shared" ca="1" si="15"/>
        <v>15341</v>
      </c>
      <c r="I46" s="45">
        <f t="shared" ca="1" si="5"/>
        <v>0</v>
      </c>
      <c r="J46" s="45">
        <f t="shared" ca="1" si="6"/>
        <v>0</v>
      </c>
      <c r="K46" s="45">
        <f t="shared" ca="1" si="7"/>
        <v>0</v>
      </c>
      <c r="L46" s="45"/>
      <c r="M46" s="45">
        <f t="shared" ca="1" si="16"/>
        <v>0</v>
      </c>
      <c r="N46" s="257">
        <f t="shared" ca="1" si="8"/>
        <v>0</v>
      </c>
      <c r="O46" s="23"/>
      <c r="P46" s="255">
        <f t="shared" ca="1" si="9"/>
        <v>0</v>
      </c>
      <c r="Q46" s="163">
        <f t="shared" ca="1" si="10"/>
        <v>0</v>
      </c>
      <c r="R46" s="164">
        <f ca="1">NPV(Q45,K46:$K$244) + ($A$13+$A$14+$A$15)/POWER(1+Q45,$A$28-D46+1)</f>
        <v>0</v>
      </c>
      <c r="S46" s="164">
        <f ca="1">NPV(Q46,K46:$K$244) + ($A$13+$A$14+$A$15)/POWER(1+Q46,$A$28-D46+1)</f>
        <v>0</v>
      </c>
      <c r="T46" s="45">
        <f t="shared" ca="1" si="11"/>
        <v>0</v>
      </c>
      <c r="U46" s="45">
        <f t="shared" ca="1" si="17"/>
        <v>0</v>
      </c>
      <c r="V46" s="45">
        <f t="shared" ca="1" si="18"/>
        <v>0</v>
      </c>
      <c r="W46" s="45">
        <f t="shared" ca="1" si="12"/>
        <v>0</v>
      </c>
      <c r="X46" s="25">
        <f t="shared" ca="1" si="1"/>
        <v>0</v>
      </c>
      <c r="Z46" s="28">
        <f t="shared" ca="1" si="19"/>
        <v>0</v>
      </c>
      <c r="AA46" s="233"/>
      <c r="AB46" s="45">
        <f t="shared" ca="1" si="13"/>
        <v>0</v>
      </c>
      <c r="AC46" s="45">
        <f t="shared" ca="1" si="2"/>
        <v>0</v>
      </c>
      <c r="AD46" s="25">
        <f t="shared" ca="1" si="3"/>
        <v>0</v>
      </c>
    </row>
    <row r="47" spans="1:30" x14ac:dyDescent="0.35">
      <c r="A47" s="240">
        <f ca="1">A21</f>
        <v>0</v>
      </c>
      <c r="B47" s="241" t="s">
        <v>57</v>
      </c>
      <c r="D47" s="20">
        <v>43</v>
      </c>
      <c r="E47" s="21">
        <f t="shared" ca="1" si="14"/>
        <v>15706</v>
      </c>
      <c r="F47" s="44">
        <f t="shared" ca="1" si="4"/>
        <v>16070</v>
      </c>
      <c r="G47" s="22" t="s">
        <v>119</v>
      </c>
      <c r="H47" s="44">
        <f t="shared" ca="1" si="15"/>
        <v>15706</v>
      </c>
      <c r="I47" s="45">
        <f t="shared" ca="1" si="5"/>
        <v>0</v>
      </c>
      <c r="J47" s="45">
        <f t="shared" ca="1" si="6"/>
        <v>0</v>
      </c>
      <c r="K47" s="45">
        <f t="shared" ca="1" si="7"/>
        <v>0</v>
      </c>
      <c r="L47" s="45"/>
      <c r="M47" s="45">
        <f t="shared" ca="1" si="16"/>
        <v>0</v>
      </c>
      <c r="N47" s="257">
        <f t="shared" ca="1" si="8"/>
        <v>0</v>
      </c>
      <c r="O47" s="23"/>
      <c r="P47" s="255">
        <f t="shared" ca="1" si="9"/>
        <v>0</v>
      </c>
      <c r="Q47" s="163">
        <f t="shared" ca="1" si="10"/>
        <v>0</v>
      </c>
      <c r="R47" s="164">
        <f ca="1">NPV(Q46,K47:$K$244) + ($A$13+$A$14+$A$15)/POWER(1+Q46,$A$28-D47+1)</f>
        <v>0</v>
      </c>
      <c r="S47" s="164">
        <f ca="1">NPV(Q47,K47:$K$244) + ($A$13+$A$14+$A$15)/POWER(1+Q47,$A$28-D47+1)</f>
        <v>0</v>
      </c>
      <c r="T47" s="45">
        <f t="shared" ca="1" si="11"/>
        <v>0</v>
      </c>
      <c r="U47" s="45">
        <f t="shared" ca="1" si="17"/>
        <v>0</v>
      </c>
      <c r="V47" s="45">
        <f t="shared" ca="1" si="18"/>
        <v>0</v>
      </c>
      <c r="W47" s="45">
        <f t="shared" ca="1" si="12"/>
        <v>0</v>
      </c>
      <c r="X47" s="25">
        <f t="shared" ca="1" si="1"/>
        <v>0</v>
      </c>
      <c r="Z47" s="28">
        <f t="shared" ca="1" si="19"/>
        <v>0</v>
      </c>
      <c r="AA47" s="233"/>
      <c r="AB47" s="45">
        <f t="shared" ca="1" si="13"/>
        <v>0</v>
      </c>
      <c r="AC47" s="45">
        <f t="shared" ca="1" si="2"/>
        <v>0</v>
      </c>
      <c r="AD47" s="25">
        <f t="shared" ca="1" si="3"/>
        <v>0</v>
      </c>
    </row>
    <row r="48" spans="1:30" x14ac:dyDescent="0.35">
      <c r="A48" s="240">
        <f ca="1">SUM(U5:U244)</f>
        <v>0</v>
      </c>
      <c r="B48" s="242" t="s">
        <v>58</v>
      </c>
      <c r="D48" s="20">
        <v>44</v>
      </c>
      <c r="E48" s="21">
        <f t="shared" ca="1" si="14"/>
        <v>16071</v>
      </c>
      <c r="F48" s="44">
        <f t="shared" ca="1" si="4"/>
        <v>16436</v>
      </c>
      <c r="G48" s="22" t="s">
        <v>119</v>
      </c>
      <c r="H48" s="44">
        <f t="shared" ca="1" si="15"/>
        <v>16071</v>
      </c>
      <c r="I48" s="45">
        <f t="shared" ca="1" si="5"/>
        <v>0</v>
      </c>
      <c r="J48" s="45">
        <f t="shared" ca="1" si="6"/>
        <v>0</v>
      </c>
      <c r="K48" s="45">
        <f t="shared" ca="1" si="7"/>
        <v>0</v>
      </c>
      <c r="L48" s="45"/>
      <c r="M48" s="45">
        <f t="shared" ca="1" si="16"/>
        <v>0</v>
      </c>
      <c r="N48" s="257">
        <f t="shared" ca="1" si="8"/>
        <v>0</v>
      </c>
      <c r="O48" s="23"/>
      <c r="P48" s="255">
        <f t="shared" ca="1" si="9"/>
        <v>0</v>
      </c>
      <c r="Q48" s="163">
        <f t="shared" ca="1" si="10"/>
        <v>0</v>
      </c>
      <c r="R48" s="164">
        <f ca="1">NPV(Q47,K48:$K$244) + ($A$13+$A$14+$A$15)/POWER(1+Q47,$A$28-D48+1)</f>
        <v>0</v>
      </c>
      <c r="S48" s="164">
        <f ca="1">NPV(Q48,K48:$K$244) + ($A$13+$A$14+$A$15)/POWER(1+Q48,$A$28-D48+1)</f>
        <v>0</v>
      </c>
      <c r="T48" s="45">
        <f t="shared" ca="1" si="11"/>
        <v>0</v>
      </c>
      <c r="U48" s="45">
        <f t="shared" ca="1" si="17"/>
        <v>0</v>
      </c>
      <c r="V48" s="45">
        <f t="shared" ca="1" si="18"/>
        <v>0</v>
      </c>
      <c r="W48" s="45">
        <f t="shared" ca="1" si="12"/>
        <v>0</v>
      </c>
      <c r="X48" s="25">
        <f t="shared" ca="1" si="1"/>
        <v>0</v>
      </c>
      <c r="Z48" s="28">
        <f t="shared" ca="1" si="19"/>
        <v>0</v>
      </c>
      <c r="AA48" s="233"/>
      <c r="AB48" s="45">
        <f t="shared" ca="1" si="13"/>
        <v>0</v>
      </c>
      <c r="AC48" s="45">
        <f t="shared" ca="1" si="2"/>
        <v>0</v>
      </c>
      <c r="AD48" s="25">
        <f t="shared" ca="1" si="3"/>
        <v>0</v>
      </c>
    </row>
    <row r="49" spans="1:30" x14ac:dyDescent="0.35">
      <c r="A49" s="240">
        <f ca="1">SUM(W5:W244)</f>
        <v>0</v>
      </c>
      <c r="B49" s="241" t="s">
        <v>59</v>
      </c>
      <c r="D49" s="20">
        <v>45</v>
      </c>
      <c r="E49" s="21">
        <f t="shared" ca="1" si="14"/>
        <v>16437</v>
      </c>
      <c r="F49" s="44">
        <f t="shared" ca="1" si="4"/>
        <v>16801</v>
      </c>
      <c r="G49" s="22" t="s">
        <v>119</v>
      </c>
      <c r="H49" s="44">
        <f t="shared" ca="1" si="15"/>
        <v>16437</v>
      </c>
      <c r="I49" s="45">
        <f t="shared" ca="1" si="5"/>
        <v>0</v>
      </c>
      <c r="J49" s="45">
        <f t="shared" ca="1" si="6"/>
        <v>0</v>
      </c>
      <c r="K49" s="45">
        <f t="shared" ca="1" si="7"/>
        <v>0</v>
      </c>
      <c r="L49" s="45"/>
      <c r="M49" s="45">
        <f t="shared" ca="1" si="16"/>
        <v>0</v>
      </c>
      <c r="N49" s="257">
        <f t="shared" ca="1" si="8"/>
        <v>0</v>
      </c>
      <c r="O49" s="23"/>
      <c r="P49" s="255">
        <f t="shared" ca="1" si="9"/>
        <v>0</v>
      </c>
      <c r="Q49" s="163">
        <f t="shared" ca="1" si="10"/>
        <v>0</v>
      </c>
      <c r="R49" s="164">
        <f ca="1">NPV(Q48,K49:$K$244) + ($A$13+$A$14+$A$15)/POWER(1+Q48,$A$28-D49+1)</f>
        <v>0</v>
      </c>
      <c r="S49" s="164">
        <f ca="1">NPV(Q49,K49:$K$244) + ($A$13+$A$14+$A$15)/POWER(1+Q49,$A$28-D49+1)</f>
        <v>0</v>
      </c>
      <c r="T49" s="45">
        <f t="shared" ca="1" si="11"/>
        <v>0</v>
      </c>
      <c r="U49" s="45">
        <f t="shared" ca="1" si="17"/>
        <v>0</v>
      </c>
      <c r="V49" s="45">
        <f t="shared" ca="1" si="18"/>
        <v>0</v>
      </c>
      <c r="W49" s="45">
        <f t="shared" ca="1" si="12"/>
        <v>0</v>
      </c>
      <c r="X49" s="25">
        <f t="shared" ca="1" si="1"/>
        <v>0</v>
      </c>
      <c r="Z49" s="28">
        <f t="shared" ca="1" si="19"/>
        <v>0</v>
      </c>
      <c r="AA49" s="233"/>
      <c r="AB49" s="45">
        <f t="shared" ca="1" si="13"/>
        <v>0</v>
      </c>
      <c r="AC49" s="45">
        <f t="shared" ca="1" si="2"/>
        <v>0</v>
      </c>
      <c r="AD49" s="25">
        <f t="shared" ca="1" si="3"/>
        <v>0</v>
      </c>
    </row>
    <row r="50" spans="1:30" x14ac:dyDescent="0.35">
      <c r="A50" s="240">
        <f ca="1">SUM(V5:V244)</f>
        <v>0</v>
      </c>
      <c r="B50" s="242" t="s">
        <v>60</v>
      </c>
      <c r="D50" s="20">
        <v>46</v>
      </c>
      <c r="E50" s="21">
        <f t="shared" ca="1" si="14"/>
        <v>16802</v>
      </c>
      <c r="F50" s="44">
        <f t="shared" ca="1" si="4"/>
        <v>17166</v>
      </c>
      <c r="G50" s="22" t="s">
        <v>119</v>
      </c>
      <c r="H50" s="44">
        <f t="shared" ca="1" si="15"/>
        <v>16802</v>
      </c>
      <c r="I50" s="45">
        <f t="shared" ca="1" si="5"/>
        <v>0</v>
      </c>
      <c r="J50" s="45">
        <f t="shared" ca="1" si="6"/>
        <v>0</v>
      </c>
      <c r="K50" s="45">
        <f t="shared" ca="1" si="7"/>
        <v>0</v>
      </c>
      <c r="L50" s="45"/>
      <c r="M50" s="45">
        <f t="shared" ca="1" si="16"/>
        <v>0</v>
      </c>
      <c r="N50" s="257">
        <f t="shared" ca="1" si="8"/>
        <v>0</v>
      </c>
      <c r="O50" s="23"/>
      <c r="P50" s="255">
        <f t="shared" ca="1" si="9"/>
        <v>0</v>
      </c>
      <c r="Q50" s="163">
        <f t="shared" ca="1" si="10"/>
        <v>0</v>
      </c>
      <c r="R50" s="164">
        <f ca="1">NPV(Q49,K50:$K$244) + ($A$13+$A$14+$A$15)/POWER(1+Q49,$A$28-D50+1)</f>
        <v>0</v>
      </c>
      <c r="S50" s="164">
        <f ca="1">NPV(Q50,K50:$K$244) + ($A$13+$A$14+$A$15)/POWER(1+Q50,$A$28-D50+1)</f>
        <v>0</v>
      </c>
      <c r="T50" s="45">
        <f t="shared" ca="1" si="11"/>
        <v>0</v>
      </c>
      <c r="U50" s="45">
        <f t="shared" ca="1" si="17"/>
        <v>0</v>
      </c>
      <c r="V50" s="45">
        <f t="shared" ca="1" si="18"/>
        <v>0</v>
      </c>
      <c r="W50" s="45">
        <f t="shared" ca="1" si="12"/>
        <v>0</v>
      </c>
      <c r="X50" s="25">
        <f t="shared" ca="1" si="1"/>
        <v>0</v>
      </c>
      <c r="Z50" s="28">
        <f t="shared" ca="1" si="19"/>
        <v>0</v>
      </c>
      <c r="AA50" s="233"/>
      <c r="AB50" s="45">
        <f t="shared" ca="1" si="13"/>
        <v>0</v>
      </c>
      <c r="AC50" s="45">
        <f t="shared" ca="1" si="2"/>
        <v>0</v>
      </c>
      <c r="AD50" s="25">
        <f t="shared" ca="1" si="3"/>
        <v>0</v>
      </c>
    </row>
    <row r="51" spans="1:30" x14ac:dyDescent="0.35">
      <c r="A51" s="240">
        <f ca="1">-(A13+A14+A15)</f>
        <v>0</v>
      </c>
      <c r="B51" s="243" t="s">
        <v>61</v>
      </c>
      <c r="C51" s="36"/>
      <c r="D51" s="20">
        <v>47</v>
      </c>
      <c r="E51" s="21">
        <f t="shared" ca="1" si="14"/>
        <v>17167</v>
      </c>
      <c r="F51" s="44">
        <f t="shared" ca="1" si="4"/>
        <v>17531</v>
      </c>
      <c r="G51" s="22" t="s">
        <v>119</v>
      </c>
      <c r="H51" s="44">
        <f t="shared" ca="1" si="15"/>
        <v>17167</v>
      </c>
      <c r="I51" s="45">
        <f t="shared" ca="1" si="5"/>
        <v>0</v>
      </c>
      <c r="J51" s="45">
        <f t="shared" ca="1" si="6"/>
        <v>0</v>
      </c>
      <c r="K51" s="45">
        <f t="shared" ca="1" si="7"/>
        <v>0</v>
      </c>
      <c r="L51" s="45"/>
      <c r="M51" s="45">
        <f t="shared" ca="1" si="16"/>
        <v>0</v>
      </c>
      <c r="N51" s="257">
        <f t="shared" ca="1" si="8"/>
        <v>0</v>
      </c>
      <c r="O51" s="23"/>
      <c r="P51" s="255">
        <f t="shared" ca="1" si="9"/>
        <v>0</v>
      </c>
      <c r="Q51" s="163">
        <f t="shared" ca="1" si="10"/>
        <v>0</v>
      </c>
      <c r="R51" s="164">
        <f ca="1">NPV(Q50,K51:$K$244) + ($A$13+$A$14+$A$15)/POWER(1+Q50,$A$28-D51+1)</f>
        <v>0</v>
      </c>
      <c r="S51" s="164">
        <f ca="1">NPV(Q51,K51:$K$244) + ($A$13+$A$14+$A$15)/POWER(1+Q51,$A$28-D51+1)</f>
        <v>0</v>
      </c>
      <c r="T51" s="45">
        <f t="shared" ca="1" si="11"/>
        <v>0</v>
      </c>
      <c r="U51" s="45">
        <f t="shared" ca="1" si="17"/>
        <v>0</v>
      </c>
      <c r="V51" s="45">
        <f t="shared" ca="1" si="18"/>
        <v>0</v>
      </c>
      <c r="W51" s="45">
        <f t="shared" ca="1" si="12"/>
        <v>0</v>
      </c>
      <c r="X51" s="25">
        <f t="shared" ca="1" si="1"/>
        <v>0</v>
      </c>
      <c r="Z51" s="28">
        <f t="shared" ca="1" si="19"/>
        <v>0</v>
      </c>
      <c r="AA51" s="233"/>
      <c r="AB51" s="45">
        <f t="shared" ca="1" si="13"/>
        <v>0</v>
      </c>
      <c r="AC51" s="45">
        <f t="shared" ca="1" si="2"/>
        <v>0</v>
      </c>
      <c r="AD51" s="25">
        <f t="shared" ca="1" si="3"/>
        <v>0</v>
      </c>
    </row>
    <row r="52" spans="1:30" x14ac:dyDescent="0.35">
      <c r="A52" s="244">
        <f ca="1">SUM(A47:A51)</f>
        <v>0</v>
      </c>
      <c r="B52" s="245" t="s">
        <v>254</v>
      </c>
      <c r="C52" s="38"/>
      <c r="D52" s="20">
        <v>48</v>
      </c>
      <c r="E52" s="21">
        <f t="shared" ca="1" si="14"/>
        <v>17532</v>
      </c>
      <c r="F52" s="44">
        <f t="shared" ca="1" si="4"/>
        <v>17897</v>
      </c>
      <c r="G52" s="22" t="s">
        <v>119</v>
      </c>
      <c r="H52" s="44">
        <f t="shared" ca="1" si="15"/>
        <v>17532</v>
      </c>
      <c r="I52" s="45">
        <f t="shared" ca="1" si="5"/>
        <v>0</v>
      </c>
      <c r="J52" s="45">
        <f t="shared" ca="1" si="6"/>
        <v>0</v>
      </c>
      <c r="K52" s="45">
        <f t="shared" ca="1" si="7"/>
        <v>0</v>
      </c>
      <c r="L52" s="45"/>
      <c r="M52" s="45">
        <f t="shared" ca="1" si="16"/>
        <v>0</v>
      </c>
      <c r="N52" s="257">
        <f t="shared" ca="1" si="8"/>
        <v>0</v>
      </c>
      <c r="O52" s="23"/>
      <c r="P52" s="255">
        <f t="shared" ca="1" si="9"/>
        <v>0</v>
      </c>
      <c r="Q52" s="163">
        <f t="shared" ca="1" si="10"/>
        <v>0</v>
      </c>
      <c r="R52" s="164">
        <f ca="1">NPV(Q51,K52:$K$244) + ($A$13+$A$14+$A$15)/POWER(1+Q51,$A$28-D52+1)</f>
        <v>0</v>
      </c>
      <c r="S52" s="164">
        <f ca="1">NPV(Q52,K52:$K$244) + ($A$13+$A$14+$A$15)/POWER(1+Q52,$A$28-D52+1)</f>
        <v>0</v>
      </c>
      <c r="T52" s="45">
        <f t="shared" ca="1" si="11"/>
        <v>0</v>
      </c>
      <c r="U52" s="45">
        <f t="shared" ca="1" si="17"/>
        <v>0</v>
      </c>
      <c r="V52" s="45">
        <f t="shared" ca="1" si="18"/>
        <v>0</v>
      </c>
      <c r="W52" s="45">
        <f t="shared" ca="1" si="12"/>
        <v>0</v>
      </c>
      <c r="X52" s="25">
        <f t="shared" ca="1" si="1"/>
        <v>0</v>
      </c>
      <c r="Z52" s="28">
        <f t="shared" ca="1" si="19"/>
        <v>0</v>
      </c>
      <c r="AA52" s="233"/>
      <c r="AB52" s="45">
        <f t="shared" ca="1" si="13"/>
        <v>0</v>
      </c>
      <c r="AC52" s="45">
        <f t="shared" ca="1" si="2"/>
        <v>0</v>
      </c>
      <c r="AD52" s="25">
        <f t="shared" ca="1" si="3"/>
        <v>0</v>
      </c>
    </row>
    <row r="53" spans="1:30" x14ac:dyDescent="0.35">
      <c r="A53" s="37"/>
      <c r="B53" s="37"/>
      <c r="C53" s="39"/>
      <c r="D53" s="20">
        <v>49</v>
      </c>
      <c r="E53" s="21">
        <f t="shared" ca="1" si="14"/>
        <v>17898</v>
      </c>
      <c r="F53" s="44">
        <f t="shared" ca="1" si="4"/>
        <v>18262</v>
      </c>
      <c r="G53" s="22" t="s">
        <v>119</v>
      </c>
      <c r="H53" s="44">
        <f t="shared" ca="1" si="15"/>
        <v>17898</v>
      </c>
      <c r="I53" s="45">
        <f t="shared" ca="1" si="5"/>
        <v>0</v>
      </c>
      <c r="J53" s="45">
        <f t="shared" ca="1" si="6"/>
        <v>0</v>
      </c>
      <c r="K53" s="45">
        <f t="shared" ca="1" si="7"/>
        <v>0</v>
      </c>
      <c r="L53" s="45"/>
      <c r="M53" s="45">
        <f t="shared" ca="1" si="16"/>
        <v>0</v>
      </c>
      <c r="N53" s="257">
        <f t="shared" ca="1" si="8"/>
        <v>0</v>
      </c>
      <c r="O53" s="23"/>
      <c r="P53" s="255">
        <f t="shared" ca="1" si="9"/>
        <v>0</v>
      </c>
      <c r="Q53" s="163">
        <f t="shared" ca="1" si="10"/>
        <v>0</v>
      </c>
      <c r="R53" s="164">
        <f ca="1">NPV(Q52,K53:$K$244) + ($A$13+$A$14+$A$15)/POWER(1+Q52,$A$28-D53+1)</f>
        <v>0</v>
      </c>
      <c r="S53" s="164">
        <f ca="1">NPV(Q53,K53:$K$244) + ($A$13+$A$14+$A$15)/POWER(1+Q53,$A$28-D53+1)</f>
        <v>0</v>
      </c>
      <c r="T53" s="45">
        <f t="shared" ca="1" si="11"/>
        <v>0</v>
      </c>
      <c r="U53" s="45">
        <f t="shared" ca="1" si="17"/>
        <v>0</v>
      </c>
      <c r="V53" s="45">
        <f t="shared" ca="1" si="18"/>
        <v>0</v>
      </c>
      <c r="W53" s="45">
        <f t="shared" ca="1" si="12"/>
        <v>0</v>
      </c>
      <c r="X53" s="25">
        <f t="shared" ca="1" si="1"/>
        <v>0</v>
      </c>
      <c r="Z53" s="28">
        <f t="shared" ca="1" si="19"/>
        <v>0</v>
      </c>
      <c r="AA53" s="233"/>
      <c r="AB53" s="45">
        <f t="shared" ca="1" si="13"/>
        <v>0</v>
      </c>
      <c r="AC53" s="45">
        <f t="shared" ca="1" si="2"/>
        <v>0</v>
      </c>
      <c r="AD53" s="25">
        <f t="shared" ca="1" si="3"/>
        <v>0</v>
      </c>
    </row>
    <row r="54" spans="1:30" x14ac:dyDescent="0.35">
      <c r="A54" s="238"/>
      <c r="B54" s="239" t="s">
        <v>62</v>
      </c>
      <c r="C54" s="38"/>
      <c r="D54" s="20">
        <v>50</v>
      </c>
      <c r="E54" s="21">
        <f t="shared" ca="1" si="14"/>
        <v>18263</v>
      </c>
      <c r="F54" s="44">
        <f t="shared" ca="1" si="4"/>
        <v>18627</v>
      </c>
      <c r="G54" s="22" t="s">
        <v>119</v>
      </c>
      <c r="H54" s="44">
        <f t="shared" ca="1" si="15"/>
        <v>18263</v>
      </c>
      <c r="I54" s="45">
        <f t="shared" ca="1" si="5"/>
        <v>0</v>
      </c>
      <c r="J54" s="45">
        <f t="shared" ca="1" si="6"/>
        <v>0</v>
      </c>
      <c r="K54" s="45">
        <f t="shared" ca="1" si="7"/>
        <v>0</v>
      </c>
      <c r="L54" s="45"/>
      <c r="M54" s="45">
        <f t="shared" ca="1" si="16"/>
        <v>0</v>
      </c>
      <c r="N54" s="257">
        <f t="shared" ca="1" si="8"/>
        <v>0</v>
      </c>
      <c r="O54" s="23"/>
      <c r="P54" s="255">
        <f t="shared" ca="1" si="9"/>
        <v>0</v>
      </c>
      <c r="Q54" s="163">
        <f t="shared" ca="1" si="10"/>
        <v>0</v>
      </c>
      <c r="R54" s="164">
        <f ca="1">NPV(Q53,K54:$K$244) + ($A$13+$A$14+$A$15)/POWER(1+Q53,$A$28-D54+1)</f>
        <v>0</v>
      </c>
      <c r="S54" s="164">
        <f ca="1">NPV(Q54,K54:$K$244) + ($A$13+$A$14+$A$15)/POWER(1+Q54,$A$28-D54+1)</f>
        <v>0</v>
      </c>
      <c r="T54" s="45">
        <f t="shared" ca="1" si="11"/>
        <v>0</v>
      </c>
      <c r="U54" s="45">
        <f t="shared" ca="1" si="17"/>
        <v>0</v>
      </c>
      <c r="V54" s="45">
        <f t="shared" ca="1" si="18"/>
        <v>0</v>
      </c>
      <c r="W54" s="45">
        <f t="shared" ca="1" si="12"/>
        <v>0</v>
      </c>
      <c r="X54" s="25">
        <f t="shared" ca="1" si="1"/>
        <v>0</v>
      </c>
      <c r="Z54" s="28">
        <f t="shared" ca="1" si="19"/>
        <v>0</v>
      </c>
      <c r="AA54" s="233"/>
      <c r="AB54" s="45">
        <f t="shared" ca="1" si="13"/>
        <v>0</v>
      </c>
      <c r="AC54" s="45">
        <f t="shared" ca="1" si="2"/>
        <v>0</v>
      </c>
      <c r="AD54" s="25">
        <f t="shared" ca="1" si="3"/>
        <v>0</v>
      </c>
    </row>
    <row r="55" spans="1:30" x14ac:dyDescent="0.35">
      <c r="A55" s="240">
        <f ca="1">A36</f>
        <v>0</v>
      </c>
      <c r="B55" s="241" t="s">
        <v>57</v>
      </c>
      <c r="C55" s="39"/>
      <c r="D55" s="20">
        <v>51</v>
      </c>
      <c r="E55" s="21">
        <f t="shared" ca="1" si="14"/>
        <v>18628</v>
      </c>
      <c r="F55" s="44">
        <f t="shared" ca="1" si="4"/>
        <v>18992</v>
      </c>
      <c r="G55" s="22" t="s">
        <v>119</v>
      </c>
      <c r="H55" s="44">
        <f t="shared" ca="1" si="15"/>
        <v>18628</v>
      </c>
      <c r="I55" s="45">
        <f t="shared" ca="1" si="5"/>
        <v>0</v>
      </c>
      <c r="J55" s="45">
        <f t="shared" ca="1" si="6"/>
        <v>0</v>
      </c>
      <c r="K55" s="45">
        <f t="shared" ca="1" si="7"/>
        <v>0</v>
      </c>
      <c r="L55" s="45"/>
      <c r="M55" s="45">
        <f t="shared" ca="1" si="16"/>
        <v>0</v>
      </c>
      <c r="N55" s="257">
        <f t="shared" ca="1" si="8"/>
        <v>0</v>
      </c>
      <c r="O55" s="23"/>
      <c r="P55" s="255">
        <f t="shared" ca="1" si="9"/>
        <v>0</v>
      </c>
      <c r="Q55" s="163">
        <f t="shared" ca="1" si="10"/>
        <v>0</v>
      </c>
      <c r="R55" s="164">
        <f ca="1">NPV(Q54,K55:$K$244) + ($A$13+$A$14+$A$15)/POWER(1+Q54,$A$28-D55+1)</f>
        <v>0</v>
      </c>
      <c r="S55" s="164">
        <f ca="1">NPV(Q55,K55:$K$244) + ($A$13+$A$14+$A$15)/POWER(1+Q55,$A$28-D55+1)</f>
        <v>0</v>
      </c>
      <c r="T55" s="45">
        <f t="shared" ca="1" si="11"/>
        <v>0</v>
      </c>
      <c r="U55" s="45">
        <f t="shared" ca="1" si="17"/>
        <v>0</v>
      </c>
      <c r="V55" s="45">
        <f t="shared" ca="1" si="18"/>
        <v>0</v>
      </c>
      <c r="W55" s="45">
        <f t="shared" ca="1" si="12"/>
        <v>0</v>
      </c>
      <c r="X55" s="25">
        <f t="shared" ca="1" si="1"/>
        <v>0</v>
      </c>
      <c r="Z55" s="28">
        <f t="shared" ca="1" si="19"/>
        <v>0</v>
      </c>
      <c r="AA55" s="233"/>
      <c r="AB55" s="45">
        <f t="shared" ca="1" si="13"/>
        <v>0</v>
      </c>
      <c r="AC55" s="45">
        <f t="shared" ca="1" si="2"/>
        <v>0</v>
      </c>
      <c r="AD55" s="25">
        <f t="shared" ca="1" si="3"/>
        <v>0</v>
      </c>
    </row>
    <row r="56" spans="1:30" x14ac:dyDescent="0.35">
      <c r="A56" s="240">
        <f>-SUM(AA5:AA244)</f>
        <v>0</v>
      </c>
      <c r="B56" s="241" t="s">
        <v>63</v>
      </c>
      <c r="D56" s="20">
        <v>52</v>
      </c>
      <c r="E56" s="21">
        <f t="shared" ca="1" si="14"/>
        <v>18993</v>
      </c>
      <c r="F56" s="44">
        <f t="shared" ca="1" si="4"/>
        <v>19358</v>
      </c>
      <c r="G56" s="22" t="s">
        <v>119</v>
      </c>
      <c r="H56" s="44">
        <f t="shared" ca="1" si="15"/>
        <v>18993</v>
      </c>
      <c r="I56" s="45">
        <f t="shared" ca="1" si="5"/>
        <v>0</v>
      </c>
      <c r="J56" s="45">
        <f t="shared" ca="1" si="6"/>
        <v>0</v>
      </c>
      <c r="K56" s="45">
        <f t="shared" ca="1" si="7"/>
        <v>0</v>
      </c>
      <c r="L56" s="45"/>
      <c r="M56" s="45">
        <f t="shared" ca="1" si="16"/>
        <v>0</v>
      </c>
      <c r="N56" s="257">
        <f t="shared" ca="1" si="8"/>
        <v>0</v>
      </c>
      <c r="O56" s="23"/>
      <c r="P56" s="255">
        <f t="shared" ca="1" si="9"/>
        <v>0</v>
      </c>
      <c r="Q56" s="163">
        <f t="shared" ca="1" si="10"/>
        <v>0</v>
      </c>
      <c r="R56" s="164">
        <f ca="1">NPV(Q55,K56:$K$244) + ($A$13+$A$14+$A$15)/POWER(1+Q55,$A$28-D56+1)</f>
        <v>0</v>
      </c>
      <c r="S56" s="164">
        <f ca="1">NPV(Q56,K56:$K$244) + ($A$13+$A$14+$A$15)/POWER(1+Q56,$A$28-D56+1)</f>
        <v>0</v>
      </c>
      <c r="T56" s="45">
        <f t="shared" ca="1" si="11"/>
        <v>0</v>
      </c>
      <c r="U56" s="45">
        <f t="shared" ca="1" si="17"/>
        <v>0</v>
      </c>
      <c r="V56" s="45">
        <f t="shared" ca="1" si="18"/>
        <v>0</v>
      </c>
      <c r="W56" s="45">
        <f t="shared" ca="1" si="12"/>
        <v>0</v>
      </c>
      <c r="X56" s="25">
        <f t="shared" ca="1" si="1"/>
        <v>0</v>
      </c>
      <c r="Z56" s="28">
        <f t="shared" ca="1" si="19"/>
        <v>0</v>
      </c>
      <c r="AA56" s="233"/>
      <c r="AB56" s="45">
        <f t="shared" ca="1" si="13"/>
        <v>0</v>
      </c>
      <c r="AC56" s="45">
        <f t="shared" ca="1" si="2"/>
        <v>0</v>
      </c>
      <c r="AD56" s="25">
        <f t="shared" ca="1" si="3"/>
        <v>0</v>
      </c>
    </row>
    <row r="57" spans="1:30" x14ac:dyDescent="0.35">
      <c r="A57" s="240">
        <f ca="1">-SUM(AB5:AB244)</f>
        <v>0</v>
      </c>
      <c r="B57" s="241" t="s">
        <v>64</v>
      </c>
      <c r="C57" s="29"/>
      <c r="D57" s="20">
        <v>53</v>
      </c>
      <c r="E57" s="21">
        <f t="shared" ca="1" si="14"/>
        <v>19359</v>
      </c>
      <c r="F57" s="44">
        <f t="shared" ca="1" si="4"/>
        <v>19723</v>
      </c>
      <c r="G57" s="22" t="s">
        <v>119</v>
      </c>
      <c r="H57" s="44">
        <f t="shared" ca="1" si="15"/>
        <v>19359</v>
      </c>
      <c r="I57" s="45">
        <f t="shared" ca="1" si="5"/>
        <v>0</v>
      </c>
      <c r="J57" s="45">
        <f t="shared" ca="1" si="6"/>
        <v>0</v>
      </c>
      <c r="K57" s="45">
        <f t="shared" ca="1" si="7"/>
        <v>0</v>
      </c>
      <c r="L57" s="45"/>
      <c r="M57" s="45">
        <f t="shared" ca="1" si="16"/>
        <v>0</v>
      </c>
      <c r="N57" s="257">
        <f t="shared" ca="1" si="8"/>
        <v>0</v>
      </c>
      <c r="O57" s="23"/>
      <c r="P57" s="255">
        <f t="shared" ca="1" si="9"/>
        <v>0</v>
      </c>
      <c r="Q57" s="163">
        <f t="shared" ca="1" si="10"/>
        <v>0</v>
      </c>
      <c r="R57" s="164">
        <f ca="1">NPV(Q56,K57:$K$244) + ($A$13+$A$14+$A$15)/POWER(1+Q56,$A$28-D57+1)</f>
        <v>0</v>
      </c>
      <c r="S57" s="164">
        <f ca="1">NPV(Q57,K57:$K$244) + ($A$13+$A$14+$A$15)/POWER(1+Q57,$A$28-D57+1)</f>
        <v>0</v>
      </c>
      <c r="T57" s="45">
        <f t="shared" ca="1" si="11"/>
        <v>0</v>
      </c>
      <c r="U57" s="45">
        <f t="shared" ca="1" si="17"/>
        <v>0</v>
      </c>
      <c r="V57" s="45">
        <f t="shared" ca="1" si="18"/>
        <v>0</v>
      </c>
      <c r="W57" s="45">
        <f t="shared" ca="1" si="12"/>
        <v>0</v>
      </c>
      <c r="X57" s="25">
        <f t="shared" ca="1" si="1"/>
        <v>0</v>
      </c>
      <c r="Z57" s="28">
        <f t="shared" ca="1" si="19"/>
        <v>0</v>
      </c>
      <c r="AA57" s="233"/>
      <c r="AB57" s="45">
        <f t="shared" ca="1" si="13"/>
        <v>0</v>
      </c>
      <c r="AC57" s="45">
        <f t="shared" ca="1" si="2"/>
        <v>0</v>
      </c>
      <c r="AD57" s="25">
        <f t="shared" ca="1" si="3"/>
        <v>0</v>
      </c>
    </row>
    <row r="58" spans="1:30" x14ac:dyDescent="0.35">
      <c r="A58" s="240">
        <f ca="1">SUM(AC5:AC244)</f>
        <v>0</v>
      </c>
      <c r="B58" s="241" t="s">
        <v>65</v>
      </c>
      <c r="D58" s="20">
        <v>54</v>
      </c>
      <c r="E58" s="21">
        <f t="shared" ca="1" si="14"/>
        <v>19724</v>
      </c>
      <c r="F58" s="44">
        <f t="shared" ca="1" si="4"/>
        <v>20088</v>
      </c>
      <c r="G58" s="22" t="s">
        <v>119</v>
      </c>
      <c r="H58" s="44">
        <f t="shared" ca="1" si="15"/>
        <v>19724</v>
      </c>
      <c r="I58" s="45">
        <f t="shared" ca="1" si="5"/>
        <v>0</v>
      </c>
      <c r="J58" s="45">
        <f t="shared" ca="1" si="6"/>
        <v>0</v>
      </c>
      <c r="K58" s="45">
        <f t="shared" ca="1" si="7"/>
        <v>0</v>
      </c>
      <c r="L58" s="45"/>
      <c r="M58" s="45">
        <f t="shared" ca="1" si="16"/>
        <v>0</v>
      </c>
      <c r="N58" s="257">
        <f t="shared" ca="1" si="8"/>
        <v>0</v>
      </c>
      <c r="O58" s="23"/>
      <c r="P58" s="255">
        <f t="shared" ca="1" si="9"/>
        <v>0</v>
      </c>
      <c r="Q58" s="163">
        <f t="shared" ca="1" si="10"/>
        <v>0</v>
      </c>
      <c r="R58" s="164">
        <f ca="1">NPV(Q57,K58:$K$244) + ($A$13+$A$14+$A$15)/POWER(1+Q57,$A$28-D58+1)</f>
        <v>0</v>
      </c>
      <c r="S58" s="164">
        <f ca="1">NPV(Q58,K58:$K$244) + ($A$13+$A$14+$A$15)/POWER(1+Q58,$A$28-D58+1)</f>
        <v>0</v>
      </c>
      <c r="T58" s="45">
        <f t="shared" ca="1" si="11"/>
        <v>0</v>
      </c>
      <c r="U58" s="45">
        <f t="shared" ca="1" si="17"/>
        <v>0</v>
      </c>
      <c r="V58" s="45">
        <f t="shared" ca="1" si="18"/>
        <v>0</v>
      </c>
      <c r="W58" s="45">
        <f t="shared" ca="1" si="12"/>
        <v>0</v>
      </c>
      <c r="X58" s="25">
        <f t="shared" ca="1" si="1"/>
        <v>0</v>
      </c>
      <c r="Z58" s="28">
        <f t="shared" ca="1" si="19"/>
        <v>0</v>
      </c>
      <c r="AA58" s="233"/>
      <c r="AB58" s="45">
        <f t="shared" ca="1" si="13"/>
        <v>0</v>
      </c>
      <c r="AC58" s="45">
        <f t="shared" ca="1" si="2"/>
        <v>0</v>
      </c>
      <c r="AD58" s="25">
        <f t="shared" ca="1" si="3"/>
        <v>0</v>
      </c>
    </row>
    <row r="59" spans="1:30" x14ac:dyDescent="0.35">
      <c r="A59" s="244">
        <f ca="1">SUM(A55:A58)</f>
        <v>0</v>
      </c>
      <c r="B59" s="245" t="s">
        <v>254</v>
      </c>
      <c r="C59" s="36"/>
      <c r="D59" s="20">
        <v>55</v>
      </c>
      <c r="E59" s="21">
        <f t="shared" ca="1" si="14"/>
        <v>20089</v>
      </c>
      <c r="F59" s="44">
        <f t="shared" ca="1" si="4"/>
        <v>20453</v>
      </c>
      <c r="G59" s="22" t="s">
        <v>119</v>
      </c>
      <c r="H59" s="44">
        <f t="shared" ca="1" si="15"/>
        <v>20089</v>
      </c>
      <c r="I59" s="45">
        <f t="shared" ca="1" si="5"/>
        <v>0</v>
      </c>
      <c r="J59" s="45">
        <f t="shared" ca="1" si="6"/>
        <v>0</v>
      </c>
      <c r="K59" s="45">
        <f t="shared" ca="1" si="7"/>
        <v>0</v>
      </c>
      <c r="L59" s="45"/>
      <c r="M59" s="45">
        <f t="shared" ca="1" si="16"/>
        <v>0</v>
      </c>
      <c r="N59" s="257">
        <f t="shared" ca="1" si="8"/>
        <v>0</v>
      </c>
      <c r="O59" s="23"/>
      <c r="P59" s="255">
        <f t="shared" ca="1" si="9"/>
        <v>0</v>
      </c>
      <c r="Q59" s="163">
        <f t="shared" ca="1" si="10"/>
        <v>0</v>
      </c>
      <c r="R59" s="164">
        <f ca="1">NPV(Q58,K59:$K$244) + ($A$13+$A$14+$A$15)/POWER(1+Q58,$A$28-D59+1)</f>
        <v>0</v>
      </c>
      <c r="S59" s="164">
        <f ca="1">NPV(Q59,K59:$K$244) + ($A$13+$A$14+$A$15)/POWER(1+Q59,$A$28-D59+1)</f>
        <v>0</v>
      </c>
      <c r="T59" s="45">
        <f t="shared" ca="1" si="11"/>
        <v>0</v>
      </c>
      <c r="U59" s="45">
        <f t="shared" ca="1" si="17"/>
        <v>0</v>
      </c>
      <c r="V59" s="45">
        <f t="shared" ca="1" si="18"/>
        <v>0</v>
      </c>
      <c r="W59" s="45">
        <f t="shared" ca="1" si="12"/>
        <v>0</v>
      </c>
      <c r="X59" s="25">
        <f t="shared" ca="1" si="1"/>
        <v>0</v>
      </c>
      <c r="Z59" s="28">
        <f t="shared" ca="1" si="19"/>
        <v>0</v>
      </c>
      <c r="AA59" s="233"/>
      <c r="AB59" s="45">
        <f t="shared" ca="1" si="13"/>
        <v>0</v>
      </c>
      <c r="AC59" s="45">
        <f t="shared" ca="1" si="2"/>
        <v>0</v>
      </c>
      <c r="AD59" s="25">
        <f t="shared" ca="1" si="3"/>
        <v>0</v>
      </c>
    </row>
    <row r="60" spans="1:30" x14ac:dyDescent="0.35">
      <c r="C60" s="38"/>
      <c r="D60" s="20">
        <v>56</v>
      </c>
      <c r="E60" s="21">
        <f t="shared" ca="1" si="14"/>
        <v>20454</v>
      </c>
      <c r="F60" s="44">
        <f t="shared" ca="1" si="4"/>
        <v>20819</v>
      </c>
      <c r="G60" s="22" t="s">
        <v>119</v>
      </c>
      <c r="H60" s="44">
        <f t="shared" ca="1" si="15"/>
        <v>20454</v>
      </c>
      <c r="I60" s="45">
        <f t="shared" ca="1" si="5"/>
        <v>0</v>
      </c>
      <c r="J60" s="45">
        <f t="shared" ca="1" si="6"/>
        <v>0</v>
      </c>
      <c r="K60" s="45">
        <f t="shared" ca="1" si="7"/>
        <v>0</v>
      </c>
      <c r="L60" s="45"/>
      <c r="M60" s="45">
        <f t="shared" ca="1" si="16"/>
        <v>0</v>
      </c>
      <c r="N60" s="257">
        <f t="shared" ca="1" si="8"/>
        <v>0</v>
      </c>
      <c r="O60" s="23"/>
      <c r="P60" s="255">
        <f t="shared" ca="1" si="9"/>
        <v>0</v>
      </c>
      <c r="Q60" s="163">
        <f t="shared" ca="1" si="10"/>
        <v>0</v>
      </c>
      <c r="R60" s="164">
        <f ca="1">NPV(Q59,K60:$K$244) + ($A$13+$A$14+$A$15)/POWER(1+Q59,$A$28-D60+1)</f>
        <v>0</v>
      </c>
      <c r="S60" s="164">
        <f ca="1">NPV(Q60,K60:$K$244) + ($A$13+$A$14+$A$15)/POWER(1+Q60,$A$28-D60+1)</f>
        <v>0</v>
      </c>
      <c r="T60" s="45">
        <f t="shared" ca="1" si="11"/>
        <v>0</v>
      </c>
      <c r="U60" s="45">
        <f t="shared" ca="1" si="17"/>
        <v>0</v>
      </c>
      <c r="V60" s="45">
        <f t="shared" ca="1" si="18"/>
        <v>0</v>
      </c>
      <c r="W60" s="45">
        <f t="shared" ca="1" si="12"/>
        <v>0</v>
      </c>
      <c r="X60" s="25">
        <f t="shared" ca="1" si="1"/>
        <v>0</v>
      </c>
      <c r="Z60" s="28">
        <f t="shared" ca="1" si="19"/>
        <v>0</v>
      </c>
      <c r="AA60" s="233"/>
      <c r="AB60" s="45">
        <f t="shared" ca="1" si="13"/>
        <v>0</v>
      </c>
      <c r="AC60" s="45">
        <f t="shared" ca="1" si="2"/>
        <v>0</v>
      </c>
      <c r="AD60" s="25">
        <f t="shared" ca="1" si="3"/>
        <v>0</v>
      </c>
    </row>
    <row r="61" spans="1:30" x14ac:dyDescent="0.35">
      <c r="C61" s="38"/>
      <c r="D61" s="20">
        <v>57</v>
      </c>
      <c r="E61" s="21">
        <f t="shared" ca="1" si="14"/>
        <v>20820</v>
      </c>
      <c r="F61" s="44">
        <f t="shared" ca="1" si="4"/>
        <v>21184</v>
      </c>
      <c r="G61" s="22" t="s">
        <v>119</v>
      </c>
      <c r="H61" s="44">
        <f t="shared" ca="1" si="15"/>
        <v>20820</v>
      </c>
      <c r="I61" s="45">
        <f t="shared" ca="1" si="5"/>
        <v>0</v>
      </c>
      <c r="J61" s="45">
        <f t="shared" ca="1" si="6"/>
        <v>0</v>
      </c>
      <c r="K61" s="45">
        <f t="shared" ca="1" si="7"/>
        <v>0</v>
      </c>
      <c r="L61" s="45"/>
      <c r="M61" s="45">
        <f t="shared" ca="1" si="16"/>
        <v>0</v>
      </c>
      <c r="N61" s="257">
        <f t="shared" ca="1" si="8"/>
        <v>0</v>
      </c>
      <c r="O61" s="23"/>
      <c r="P61" s="255">
        <f t="shared" ca="1" si="9"/>
        <v>0</v>
      </c>
      <c r="Q61" s="163">
        <f t="shared" ca="1" si="10"/>
        <v>0</v>
      </c>
      <c r="R61" s="164">
        <f ca="1">NPV(Q60,K61:$K$244) + ($A$13+$A$14+$A$15)/POWER(1+Q60,$A$28-D61+1)</f>
        <v>0</v>
      </c>
      <c r="S61" s="164">
        <f ca="1">NPV(Q61,K61:$K$244) + ($A$13+$A$14+$A$15)/POWER(1+Q61,$A$28-D61+1)</f>
        <v>0</v>
      </c>
      <c r="T61" s="45">
        <f t="shared" ca="1" si="11"/>
        <v>0</v>
      </c>
      <c r="U61" s="45">
        <f t="shared" ca="1" si="17"/>
        <v>0</v>
      </c>
      <c r="V61" s="45">
        <f t="shared" ca="1" si="18"/>
        <v>0</v>
      </c>
      <c r="W61" s="45">
        <f t="shared" ca="1" si="12"/>
        <v>0</v>
      </c>
      <c r="X61" s="25">
        <f t="shared" ca="1" si="1"/>
        <v>0</v>
      </c>
      <c r="Z61" s="28">
        <f t="shared" ca="1" si="19"/>
        <v>0</v>
      </c>
      <c r="AA61" s="233"/>
      <c r="AB61" s="45">
        <f t="shared" ca="1" si="13"/>
        <v>0</v>
      </c>
      <c r="AC61" s="45">
        <f t="shared" ca="1" si="2"/>
        <v>0</v>
      </c>
      <c r="AD61" s="25">
        <f t="shared" ca="1" si="3"/>
        <v>0</v>
      </c>
    </row>
    <row r="62" spans="1:30" x14ac:dyDescent="0.35">
      <c r="C62" s="38"/>
      <c r="D62" s="20">
        <v>58</v>
      </c>
      <c r="E62" s="21">
        <f t="shared" ca="1" si="14"/>
        <v>21185</v>
      </c>
      <c r="F62" s="44">
        <f t="shared" ca="1" si="4"/>
        <v>21549</v>
      </c>
      <c r="G62" s="22" t="s">
        <v>119</v>
      </c>
      <c r="H62" s="44">
        <f t="shared" ca="1" si="15"/>
        <v>21185</v>
      </c>
      <c r="I62" s="45">
        <f t="shared" ca="1" si="5"/>
        <v>0</v>
      </c>
      <c r="J62" s="45">
        <f t="shared" ca="1" si="6"/>
        <v>0</v>
      </c>
      <c r="K62" s="45">
        <f t="shared" ca="1" si="7"/>
        <v>0</v>
      </c>
      <c r="L62" s="45"/>
      <c r="M62" s="45">
        <f t="shared" ca="1" si="16"/>
        <v>0</v>
      </c>
      <c r="N62" s="257">
        <f t="shared" ca="1" si="8"/>
        <v>0</v>
      </c>
      <c r="O62" s="23"/>
      <c r="P62" s="255">
        <f t="shared" ca="1" si="9"/>
        <v>0</v>
      </c>
      <c r="Q62" s="163">
        <f t="shared" ca="1" si="10"/>
        <v>0</v>
      </c>
      <c r="R62" s="164">
        <f ca="1">NPV(Q61,K62:$K$244) + ($A$13+$A$14+$A$15)/POWER(1+Q61,$A$28-D62+1)</f>
        <v>0</v>
      </c>
      <c r="S62" s="164">
        <f ca="1">NPV(Q62,K62:$K$244) + ($A$13+$A$14+$A$15)/POWER(1+Q62,$A$28-D62+1)</f>
        <v>0</v>
      </c>
      <c r="T62" s="45">
        <f t="shared" ca="1" si="11"/>
        <v>0</v>
      </c>
      <c r="U62" s="45">
        <f t="shared" ca="1" si="17"/>
        <v>0</v>
      </c>
      <c r="V62" s="45">
        <f t="shared" ca="1" si="18"/>
        <v>0</v>
      </c>
      <c r="W62" s="45">
        <f t="shared" ca="1" si="12"/>
        <v>0</v>
      </c>
      <c r="X62" s="25">
        <f t="shared" ca="1" si="1"/>
        <v>0</v>
      </c>
      <c r="Z62" s="28">
        <f t="shared" ca="1" si="19"/>
        <v>0</v>
      </c>
      <c r="AA62" s="233"/>
      <c r="AB62" s="45">
        <f t="shared" ca="1" si="13"/>
        <v>0</v>
      </c>
      <c r="AC62" s="45">
        <f t="shared" ca="1" si="2"/>
        <v>0</v>
      </c>
      <c r="AD62" s="25">
        <f t="shared" ca="1" si="3"/>
        <v>0</v>
      </c>
    </row>
    <row r="63" spans="1:30" x14ac:dyDescent="0.35">
      <c r="C63" s="38"/>
      <c r="D63" s="20">
        <v>59</v>
      </c>
      <c r="E63" s="21">
        <f t="shared" ca="1" si="14"/>
        <v>21550</v>
      </c>
      <c r="F63" s="44">
        <f t="shared" ca="1" si="4"/>
        <v>21914</v>
      </c>
      <c r="G63" s="22" t="s">
        <v>119</v>
      </c>
      <c r="H63" s="44">
        <f t="shared" ca="1" si="15"/>
        <v>21550</v>
      </c>
      <c r="I63" s="45">
        <f t="shared" ca="1" si="5"/>
        <v>0</v>
      </c>
      <c r="J63" s="45">
        <f t="shared" ca="1" si="6"/>
        <v>0</v>
      </c>
      <c r="K63" s="45">
        <f t="shared" ca="1" si="7"/>
        <v>0</v>
      </c>
      <c r="L63" s="45"/>
      <c r="M63" s="45">
        <f t="shared" ca="1" si="16"/>
        <v>0</v>
      </c>
      <c r="N63" s="257">
        <f t="shared" ca="1" si="8"/>
        <v>0</v>
      </c>
      <c r="O63" s="23"/>
      <c r="P63" s="255">
        <f t="shared" ca="1" si="9"/>
        <v>0</v>
      </c>
      <c r="Q63" s="163">
        <f t="shared" ca="1" si="10"/>
        <v>0</v>
      </c>
      <c r="R63" s="164">
        <f ca="1">NPV(Q62,K63:$K$244) + ($A$13+$A$14+$A$15)/POWER(1+Q62,$A$28-D63+1)</f>
        <v>0</v>
      </c>
      <c r="S63" s="164">
        <f ca="1">NPV(Q63,K63:$K$244) + ($A$13+$A$14+$A$15)/POWER(1+Q63,$A$28-D63+1)</f>
        <v>0</v>
      </c>
      <c r="T63" s="45">
        <f t="shared" ca="1" si="11"/>
        <v>0</v>
      </c>
      <c r="U63" s="45">
        <f t="shared" ca="1" si="17"/>
        <v>0</v>
      </c>
      <c r="V63" s="45">
        <f t="shared" ca="1" si="18"/>
        <v>0</v>
      </c>
      <c r="W63" s="45">
        <f t="shared" ca="1" si="12"/>
        <v>0</v>
      </c>
      <c r="X63" s="25">
        <f t="shared" ca="1" si="1"/>
        <v>0</v>
      </c>
      <c r="Z63" s="28">
        <f t="shared" ca="1" si="19"/>
        <v>0</v>
      </c>
      <c r="AA63" s="233"/>
      <c r="AB63" s="45">
        <f t="shared" ca="1" si="13"/>
        <v>0</v>
      </c>
      <c r="AC63" s="45">
        <f t="shared" ca="1" si="2"/>
        <v>0</v>
      </c>
      <c r="AD63" s="25">
        <f t="shared" ca="1" si="3"/>
        <v>0</v>
      </c>
    </row>
    <row r="64" spans="1:30" x14ac:dyDescent="0.35">
      <c r="C64" s="29"/>
      <c r="D64" s="20">
        <v>60</v>
      </c>
      <c r="E64" s="21">
        <f t="shared" ca="1" si="14"/>
        <v>21915</v>
      </c>
      <c r="F64" s="44">
        <f t="shared" ca="1" si="4"/>
        <v>22280</v>
      </c>
      <c r="G64" s="22" t="s">
        <v>119</v>
      </c>
      <c r="H64" s="44">
        <f t="shared" ca="1" si="15"/>
        <v>21915</v>
      </c>
      <c r="I64" s="45">
        <f t="shared" ca="1" si="5"/>
        <v>0</v>
      </c>
      <c r="J64" s="45">
        <f t="shared" ca="1" si="6"/>
        <v>0</v>
      </c>
      <c r="K64" s="45">
        <f t="shared" ca="1" si="7"/>
        <v>0</v>
      </c>
      <c r="L64" s="45"/>
      <c r="M64" s="45">
        <f t="shared" ca="1" si="16"/>
        <v>0</v>
      </c>
      <c r="N64" s="257">
        <f t="shared" ca="1" si="8"/>
        <v>0</v>
      </c>
      <c r="O64" s="23"/>
      <c r="P64" s="255">
        <f t="shared" ca="1" si="9"/>
        <v>0</v>
      </c>
      <c r="Q64" s="163">
        <f t="shared" ca="1" si="10"/>
        <v>0</v>
      </c>
      <c r="R64" s="164">
        <f ca="1">NPV(Q63,K64:$K$244) + ($A$13+$A$14+$A$15)/POWER(1+Q63,$A$28-D64+1)</f>
        <v>0</v>
      </c>
      <c r="S64" s="164">
        <f ca="1">NPV(Q64,K64:$K$244) + ($A$13+$A$14+$A$15)/POWER(1+Q64,$A$28-D64+1)</f>
        <v>0</v>
      </c>
      <c r="T64" s="45">
        <f t="shared" ca="1" si="11"/>
        <v>0</v>
      </c>
      <c r="U64" s="45">
        <f t="shared" ca="1" si="17"/>
        <v>0</v>
      </c>
      <c r="V64" s="45">
        <f t="shared" ca="1" si="18"/>
        <v>0</v>
      </c>
      <c r="W64" s="45">
        <f t="shared" ca="1" si="12"/>
        <v>0</v>
      </c>
      <c r="X64" s="25">
        <f t="shared" ca="1" si="1"/>
        <v>0</v>
      </c>
      <c r="Z64" s="28">
        <f t="shared" ca="1" si="19"/>
        <v>0</v>
      </c>
      <c r="AA64" s="233"/>
      <c r="AB64" s="45">
        <f t="shared" ca="1" si="13"/>
        <v>0</v>
      </c>
      <c r="AC64" s="45">
        <f t="shared" ca="1" si="2"/>
        <v>0</v>
      </c>
      <c r="AD64" s="25">
        <f t="shared" ca="1" si="3"/>
        <v>0</v>
      </c>
    </row>
    <row r="65" spans="4:30" x14ac:dyDescent="0.35">
      <c r="D65" s="20">
        <v>61</v>
      </c>
      <c r="E65" s="21">
        <f t="shared" ca="1" si="14"/>
        <v>22281</v>
      </c>
      <c r="F65" s="44">
        <f t="shared" ca="1" si="4"/>
        <v>22645</v>
      </c>
      <c r="G65" s="22" t="s">
        <v>119</v>
      </c>
      <c r="H65" s="44">
        <f t="shared" ca="1" si="15"/>
        <v>22281</v>
      </c>
      <c r="I65" s="45">
        <f t="shared" ca="1" si="5"/>
        <v>0</v>
      </c>
      <c r="J65" s="45">
        <f t="shared" ca="1" si="6"/>
        <v>0</v>
      </c>
      <c r="K65" s="45">
        <f t="shared" ca="1" si="7"/>
        <v>0</v>
      </c>
      <c r="L65" s="45"/>
      <c r="M65" s="45">
        <f t="shared" ca="1" si="16"/>
        <v>0</v>
      </c>
      <c r="N65" s="257">
        <f t="shared" ca="1" si="8"/>
        <v>0</v>
      </c>
      <c r="O65" s="23"/>
      <c r="P65" s="255">
        <f t="shared" ca="1" si="9"/>
        <v>0</v>
      </c>
      <c r="Q65" s="163">
        <f t="shared" ca="1" si="10"/>
        <v>0</v>
      </c>
      <c r="R65" s="164">
        <f ca="1">NPV(Q64,K65:$K$244) + ($A$13+$A$14+$A$15)/POWER(1+Q64,$A$28-D65+1)</f>
        <v>0</v>
      </c>
      <c r="S65" s="164">
        <f ca="1">NPV(Q65,K65:$K$244) + ($A$13+$A$14+$A$15)/POWER(1+Q65,$A$28-D65+1)</f>
        <v>0</v>
      </c>
      <c r="T65" s="45">
        <f t="shared" ca="1" si="11"/>
        <v>0</v>
      </c>
      <c r="U65" s="45">
        <f t="shared" ca="1" si="17"/>
        <v>0</v>
      </c>
      <c r="V65" s="45">
        <f t="shared" ca="1" si="18"/>
        <v>0</v>
      </c>
      <c r="W65" s="45">
        <f t="shared" ca="1" si="12"/>
        <v>0</v>
      </c>
      <c r="X65" s="25">
        <f t="shared" ca="1" si="1"/>
        <v>0</v>
      </c>
      <c r="Z65" s="28">
        <f t="shared" ca="1" si="19"/>
        <v>0</v>
      </c>
      <c r="AA65" s="233"/>
      <c r="AB65" s="45">
        <f t="shared" ca="1" si="13"/>
        <v>0</v>
      </c>
      <c r="AC65" s="45">
        <f t="shared" ca="1" si="2"/>
        <v>0</v>
      </c>
      <c r="AD65" s="25">
        <f t="shared" ca="1" si="3"/>
        <v>0</v>
      </c>
    </row>
    <row r="66" spans="4:30" x14ac:dyDescent="0.35">
      <c r="D66" s="20">
        <v>62</v>
      </c>
      <c r="E66" s="21">
        <f t="shared" ca="1" si="14"/>
        <v>22646</v>
      </c>
      <c r="F66" s="44">
        <f t="shared" ca="1" si="4"/>
        <v>23010</v>
      </c>
      <c r="G66" s="22" t="s">
        <v>119</v>
      </c>
      <c r="H66" s="44">
        <f t="shared" ca="1" si="15"/>
        <v>22646</v>
      </c>
      <c r="I66" s="45">
        <f t="shared" ca="1" si="5"/>
        <v>0</v>
      </c>
      <c r="J66" s="45">
        <f t="shared" ca="1" si="6"/>
        <v>0</v>
      </c>
      <c r="K66" s="45">
        <f t="shared" ca="1" si="7"/>
        <v>0</v>
      </c>
      <c r="L66" s="45"/>
      <c r="M66" s="45">
        <f t="shared" ca="1" si="16"/>
        <v>0</v>
      </c>
      <c r="N66" s="257">
        <f t="shared" ca="1" si="8"/>
        <v>0</v>
      </c>
      <c r="O66" s="23"/>
      <c r="P66" s="255">
        <f t="shared" ca="1" si="9"/>
        <v>0</v>
      </c>
      <c r="Q66" s="163">
        <f t="shared" ca="1" si="10"/>
        <v>0</v>
      </c>
      <c r="R66" s="164">
        <f ca="1">NPV(Q65,K66:$K$244) + ($A$13+$A$14+$A$15)/POWER(1+Q65,$A$28-D66+1)</f>
        <v>0</v>
      </c>
      <c r="S66" s="164">
        <f ca="1">NPV(Q66,K66:$K$244) + ($A$13+$A$14+$A$15)/POWER(1+Q66,$A$28-D66+1)</f>
        <v>0</v>
      </c>
      <c r="T66" s="45">
        <f t="shared" ca="1" si="11"/>
        <v>0</v>
      </c>
      <c r="U66" s="45">
        <f t="shared" ca="1" si="17"/>
        <v>0</v>
      </c>
      <c r="V66" s="45">
        <f t="shared" ca="1" si="18"/>
        <v>0</v>
      </c>
      <c r="W66" s="45">
        <f t="shared" ca="1" si="12"/>
        <v>0</v>
      </c>
      <c r="X66" s="25">
        <f t="shared" ca="1" si="1"/>
        <v>0</v>
      </c>
      <c r="Z66" s="28">
        <f t="shared" ca="1" si="19"/>
        <v>0</v>
      </c>
      <c r="AA66" s="233"/>
      <c r="AB66" s="45">
        <f t="shared" ca="1" si="13"/>
        <v>0</v>
      </c>
      <c r="AC66" s="45">
        <f t="shared" ca="1" si="2"/>
        <v>0</v>
      </c>
      <c r="AD66" s="25">
        <f t="shared" ca="1" si="3"/>
        <v>0</v>
      </c>
    </row>
    <row r="67" spans="4:30" x14ac:dyDescent="0.35">
      <c r="D67" s="20">
        <v>63</v>
      </c>
      <c r="E67" s="21">
        <f t="shared" ca="1" si="14"/>
        <v>23011</v>
      </c>
      <c r="F67" s="44">
        <f t="shared" ca="1" si="4"/>
        <v>23375</v>
      </c>
      <c r="G67" s="22" t="s">
        <v>119</v>
      </c>
      <c r="H67" s="44">
        <f t="shared" ca="1" si="15"/>
        <v>23011</v>
      </c>
      <c r="I67" s="45">
        <f t="shared" ca="1" si="5"/>
        <v>0</v>
      </c>
      <c r="J67" s="45">
        <f t="shared" ca="1" si="6"/>
        <v>0</v>
      </c>
      <c r="K67" s="45">
        <f t="shared" ca="1" si="7"/>
        <v>0</v>
      </c>
      <c r="L67" s="45"/>
      <c r="M67" s="45">
        <f t="shared" ca="1" si="16"/>
        <v>0</v>
      </c>
      <c r="N67" s="257">
        <f t="shared" ca="1" si="8"/>
        <v>0</v>
      </c>
      <c r="O67" s="23"/>
      <c r="P67" s="255">
        <f t="shared" ca="1" si="9"/>
        <v>0</v>
      </c>
      <c r="Q67" s="163">
        <f t="shared" ca="1" si="10"/>
        <v>0</v>
      </c>
      <c r="R67" s="164">
        <f ca="1">NPV(Q66,K67:$K$244) + ($A$13+$A$14+$A$15)/POWER(1+Q66,$A$28-D67+1)</f>
        <v>0</v>
      </c>
      <c r="S67" s="164">
        <f ca="1">NPV(Q67,K67:$K$244) + ($A$13+$A$14+$A$15)/POWER(1+Q67,$A$28-D67+1)</f>
        <v>0</v>
      </c>
      <c r="T67" s="45">
        <f t="shared" ca="1" si="11"/>
        <v>0</v>
      </c>
      <c r="U67" s="45">
        <f t="shared" ca="1" si="17"/>
        <v>0</v>
      </c>
      <c r="V67" s="45">
        <f t="shared" ca="1" si="18"/>
        <v>0</v>
      </c>
      <c r="W67" s="45">
        <f t="shared" ca="1" si="12"/>
        <v>0</v>
      </c>
      <c r="X67" s="25">
        <f t="shared" ca="1" si="1"/>
        <v>0</v>
      </c>
      <c r="Z67" s="28">
        <f t="shared" ca="1" si="19"/>
        <v>0</v>
      </c>
      <c r="AA67" s="233"/>
      <c r="AB67" s="45">
        <f t="shared" ca="1" si="13"/>
        <v>0</v>
      </c>
      <c r="AC67" s="45">
        <f t="shared" ca="1" si="2"/>
        <v>0</v>
      </c>
      <c r="AD67" s="25">
        <f t="shared" ca="1" si="3"/>
        <v>0</v>
      </c>
    </row>
    <row r="68" spans="4:30" x14ac:dyDescent="0.35">
      <c r="D68" s="20">
        <v>64</v>
      </c>
      <c r="E68" s="21">
        <f t="shared" ca="1" si="14"/>
        <v>23376</v>
      </c>
      <c r="F68" s="44">
        <f t="shared" ca="1" si="4"/>
        <v>23741</v>
      </c>
      <c r="G68" s="22" t="s">
        <v>119</v>
      </c>
      <c r="H68" s="44">
        <f t="shared" ca="1" si="15"/>
        <v>23376</v>
      </c>
      <c r="I68" s="45">
        <f t="shared" ca="1" si="5"/>
        <v>0</v>
      </c>
      <c r="J68" s="45">
        <f t="shared" ca="1" si="6"/>
        <v>0</v>
      </c>
      <c r="K68" s="45">
        <f t="shared" ca="1" si="7"/>
        <v>0</v>
      </c>
      <c r="L68" s="45"/>
      <c r="M68" s="45">
        <f t="shared" ca="1" si="16"/>
        <v>0</v>
      </c>
      <c r="N68" s="257">
        <f t="shared" ca="1" si="8"/>
        <v>0</v>
      </c>
      <c r="O68" s="23"/>
      <c r="P68" s="255">
        <f t="shared" ca="1" si="9"/>
        <v>0</v>
      </c>
      <c r="Q68" s="163">
        <f t="shared" ca="1" si="10"/>
        <v>0</v>
      </c>
      <c r="R68" s="164">
        <f ca="1">NPV(Q67,K68:$K$244) + ($A$13+$A$14+$A$15)/POWER(1+Q67,$A$28-D68+1)</f>
        <v>0</v>
      </c>
      <c r="S68" s="164">
        <f ca="1">NPV(Q68,K68:$K$244) + ($A$13+$A$14+$A$15)/POWER(1+Q68,$A$28-D68+1)</f>
        <v>0</v>
      </c>
      <c r="T68" s="45">
        <f t="shared" ca="1" si="11"/>
        <v>0</v>
      </c>
      <c r="U68" s="45">
        <f t="shared" ca="1" si="17"/>
        <v>0</v>
      </c>
      <c r="V68" s="45">
        <f t="shared" ca="1" si="18"/>
        <v>0</v>
      </c>
      <c r="W68" s="45">
        <f t="shared" ca="1" si="12"/>
        <v>0</v>
      </c>
      <c r="X68" s="25">
        <f t="shared" ref="X68:X131" ca="1" si="20">T68+W68+U68+V68</f>
        <v>0</v>
      </c>
      <c r="Z68" s="28">
        <f t="shared" ca="1" si="19"/>
        <v>0</v>
      </c>
      <c r="AA68" s="233"/>
      <c r="AB68" s="45">
        <f t="shared" ca="1" si="13"/>
        <v>0</v>
      </c>
      <c r="AC68" s="45">
        <f t="shared" ref="AC68:AC131" ca="1" si="21">W68</f>
        <v>0</v>
      </c>
      <c r="AD68" s="25">
        <f t="shared" ref="AD68:AD131" ca="1" si="22">Z68-AA68-AB68+AC68</f>
        <v>0</v>
      </c>
    </row>
    <row r="69" spans="4:30" x14ac:dyDescent="0.35">
      <c r="D69" s="20">
        <v>65</v>
      </c>
      <c r="E69" s="21">
        <f t="shared" ca="1" si="14"/>
        <v>23742</v>
      </c>
      <c r="F69" s="44">
        <f t="shared" ref="F69:F132" ca="1" si="23">E70-1</f>
        <v>24106</v>
      </c>
      <c r="G69" s="22" t="s">
        <v>119</v>
      </c>
      <c r="H69" s="44">
        <f t="shared" ca="1" si="15"/>
        <v>23742</v>
      </c>
      <c r="I69" s="45">
        <f t="shared" ref="I69:I132" ca="1" si="24">IF(D69&gt;$A$28,0,$A$9)</f>
        <v>0</v>
      </c>
      <c r="J69" s="45">
        <f t="shared" ref="J69:J132" ca="1" si="25">IF(D69&gt;$A$28,0,$A$10)</f>
        <v>0</v>
      </c>
      <c r="K69" s="45">
        <f t="shared" ref="K69:K132" ca="1" si="26">IF(D69&gt;$A$28,0,$A$11)</f>
        <v>0</v>
      </c>
      <c r="L69" s="45"/>
      <c r="M69" s="45">
        <f t="shared" ca="1" si="16"/>
        <v>0</v>
      </c>
      <c r="N69" s="257">
        <f t="shared" ref="N69:N132" ca="1" si="27">$A$6</f>
        <v>0</v>
      </c>
      <c r="O69" s="23"/>
      <c r="P69" s="255">
        <f t="shared" ref="P69:P132" ca="1" si="28">$A$7</f>
        <v>0</v>
      </c>
      <c r="Q69" s="163">
        <f t="shared" ref="Q69:Q132" ca="1" si="29">$A$8</f>
        <v>0</v>
      </c>
      <c r="R69" s="164">
        <f ca="1">NPV(Q68,K69:$K$244) + ($A$13+$A$14+$A$15)/POWER(1+Q68,$A$28-D69+1)</f>
        <v>0</v>
      </c>
      <c r="S69" s="164">
        <f ca="1">NPV(Q69,K69:$K$244) + ($A$13+$A$14+$A$15)/POWER(1+Q69,$A$28-D69+1)</f>
        <v>0</v>
      </c>
      <c r="T69" s="45">
        <f t="shared" ref="T69:T132" ca="1" si="30">IF(ISBLANK(G69),0,X68)</f>
        <v>0</v>
      </c>
      <c r="U69" s="45">
        <f t="shared" ca="1" si="17"/>
        <v>0</v>
      </c>
      <c r="V69" s="45">
        <f t="shared" ca="1" si="18"/>
        <v>0</v>
      </c>
      <c r="W69" s="45">
        <f t="shared" ref="W69:W132" ca="1" si="31">S69-R69</f>
        <v>0</v>
      </c>
      <c r="X69" s="25">
        <f t="shared" ca="1" si="20"/>
        <v>0</v>
      </c>
      <c r="Z69" s="28">
        <f t="shared" ca="1" si="19"/>
        <v>0</v>
      </c>
      <c r="AA69" s="233"/>
      <c r="AB69" s="45">
        <f t="shared" ref="AB69:AB132" ca="1" si="32">IFERROR(Z69/($A$42-D69+1),0)</f>
        <v>0</v>
      </c>
      <c r="AC69" s="45">
        <f t="shared" ca="1" si="21"/>
        <v>0</v>
      </c>
      <c r="AD69" s="25">
        <f t="shared" ca="1" si="22"/>
        <v>0</v>
      </c>
    </row>
    <row r="70" spans="4:30" x14ac:dyDescent="0.35">
      <c r="D70" s="20">
        <v>66</v>
      </c>
      <c r="E70" s="21">
        <f t="shared" ref="E70:E133" ca="1" si="33">EOMONTH(H70,0)</f>
        <v>24107</v>
      </c>
      <c r="F70" s="44">
        <f t="shared" ca="1" si="23"/>
        <v>24471</v>
      </c>
      <c r="G70" s="22" t="s">
        <v>119</v>
      </c>
      <c r="H70" s="44">
        <f t="shared" ref="H70:H133" ca="1" si="34">EDATE(H69,12)</f>
        <v>24107</v>
      </c>
      <c r="I70" s="45">
        <f t="shared" ca="1" si="24"/>
        <v>0</v>
      </c>
      <c r="J70" s="45">
        <f t="shared" ca="1" si="25"/>
        <v>0</v>
      </c>
      <c r="K70" s="45">
        <f t="shared" ca="1" si="26"/>
        <v>0</v>
      </c>
      <c r="L70" s="45"/>
      <c r="M70" s="45">
        <f t="shared" ref="M70:M133" ca="1" si="35">K70+L70</f>
        <v>0</v>
      </c>
      <c r="N70" s="257">
        <f t="shared" ca="1" si="27"/>
        <v>0</v>
      </c>
      <c r="O70" s="23"/>
      <c r="P70" s="255">
        <f t="shared" ca="1" si="28"/>
        <v>0</v>
      </c>
      <c r="Q70" s="163">
        <f t="shared" ca="1" si="29"/>
        <v>0</v>
      </c>
      <c r="R70" s="164">
        <f ca="1">NPV(Q69,K70:$K$244) + ($A$13+$A$14+$A$15)/POWER(1+Q69,$A$28-D70+1)</f>
        <v>0</v>
      </c>
      <c r="S70" s="164">
        <f ca="1">NPV(Q70,K70:$K$244) + ($A$13+$A$14+$A$15)/POWER(1+Q70,$A$28-D70+1)</f>
        <v>0</v>
      </c>
      <c r="T70" s="45">
        <f t="shared" ca="1" si="30"/>
        <v>0</v>
      </c>
      <c r="U70" s="45">
        <f t="shared" ref="U70:U133" ca="1" si="36">S70*Q70</f>
        <v>0</v>
      </c>
      <c r="V70" s="45">
        <f t="shared" ref="V70:V133" ca="1" si="37">-(K70+L70)</f>
        <v>0</v>
      </c>
      <c r="W70" s="45">
        <f t="shared" ca="1" si="31"/>
        <v>0</v>
      </c>
      <c r="X70" s="25">
        <f t="shared" ca="1" si="20"/>
        <v>0</v>
      </c>
      <c r="Z70" s="28">
        <f t="shared" ref="Z70:Z133" ca="1" si="38">AD69</f>
        <v>0</v>
      </c>
      <c r="AA70" s="233"/>
      <c r="AB70" s="45">
        <f t="shared" ca="1" si="32"/>
        <v>0</v>
      </c>
      <c r="AC70" s="45">
        <f t="shared" ca="1" si="21"/>
        <v>0</v>
      </c>
      <c r="AD70" s="25">
        <f t="shared" ca="1" si="22"/>
        <v>0</v>
      </c>
    </row>
    <row r="71" spans="4:30" x14ac:dyDescent="0.35">
      <c r="D71" s="20">
        <v>67</v>
      </c>
      <c r="E71" s="21">
        <f t="shared" ca="1" si="33"/>
        <v>24472</v>
      </c>
      <c r="F71" s="44">
        <f t="shared" ca="1" si="23"/>
        <v>24836</v>
      </c>
      <c r="G71" s="22" t="s">
        <v>119</v>
      </c>
      <c r="H71" s="44">
        <f t="shared" ca="1" si="34"/>
        <v>24472</v>
      </c>
      <c r="I71" s="45">
        <f t="shared" ca="1" si="24"/>
        <v>0</v>
      </c>
      <c r="J71" s="45">
        <f t="shared" ca="1" si="25"/>
        <v>0</v>
      </c>
      <c r="K71" s="45">
        <f t="shared" ca="1" si="26"/>
        <v>0</v>
      </c>
      <c r="L71" s="45"/>
      <c r="M71" s="45">
        <f t="shared" ca="1" si="35"/>
        <v>0</v>
      </c>
      <c r="N71" s="257">
        <f t="shared" ca="1" si="27"/>
        <v>0</v>
      </c>
      <c r="O71" s="23"/>
      <c r="P71" s="255">
        <f t="shared" ca="1" si="28"/>
        <v>0</v>
      </c>
      <c r="Q71" s="163">
        <f t="shared" ca="1" si="29"/>
        <v>0</v>
      </c>
      <c r="R71" s="164">
        <f ca="1">NPV(Q70,K71:$K$244) + ($A$13+$A$14+$A$15)/POWER(1+Q70,$A$28-D71+1)</f>
        <v>0</v>
      </c>
      <c r="S71" s="164">
        <f ca="1">NPV(Q71,K71:$K$244) + ($A$13+$A$14+$A$15)/POWER(1+Q71,$A$28-D71+1)</f>
        <v>0</v>
      </c>
      <c r="T71" s="45">
        <f t="shared" ca="1" si="30"/>
        <v>0</v>
      </c>
      <c r="U71" s="45">
        <f t="shared" ca="1" si="36"/>
        <v>0</v>
      </c>
      <c r="V71" s="45">
        <f t="shared" ca="1" si="37"/>
        <v>0</v>
      </c>
      <c r="W71" s="45">
        <f t="shared" ca="1" si="31"/>
        <v>0</v>
      </c>
      <c r="X71" s="25">
        <f t="shared" ca="1" si="20"/>
        <v>0</v>
      </c>
      <c r="Z71" s="28">
        <f t="shared" ca="1" si="38"/>
        <v>0</v>
      </c>
      <c r="AA71" s="233"/>
      <c r="AB71" s="45">
        <f t="shared" ca="1" si="32"/>
        <v>0</v>
      </c>
      <c r="AC71" s="45">
        <f t="shared" ca="1" si="21"/>
        <v>0</v>
      </c>
      <c r="AD71" s="25">
        <f t="shared" ca="1" si="22"/>
        <v>0</v>
      </c>
    </row>
    <row r="72" spans="4:30" x14ac:dyDescent="0.35">
      <c r="D72" s="20">
        <v>68</v>
      </c>
      <c r="E72" s="21">
        <f t="shared" ca="1" si="33"/>
        <v>24837</v>
      </c>
      <c r="F72" s="44">
        <f t="shared" ca="1" si="23"/>
        <v>25202</v>
      </c>
      <c r="G72" s="22" t="s">
        <v>119</v>
      </c>
      <c r="H72" s="44">
        <f t="shared" ca="1" si="34"/>
        <v>24837</v>
      </c>
      <c r="I72" s="45">
        <f t="shared" ca="1" si="24"/>
        <v>0</v>
      </c>
      <c r="J72" s="45">
        <f t="shared" ca="1" si="25"/>
        <v>0</v>
      </c>
      <c r="K72" s="45">
        <f t="shared" ca="1" si="26"/>
        <v>0</v>
      </c>
      <c r="L72" s="45"/>
      <c r="M72" s="45">
        <f t="shared" ca="1" si="35"/>
        <v>0</v>
      </c>
      <c r="N72" s="257">
        <f t="shared" ca="1" si="27"/>
        <v>0</v>
      </c>
      <c r="O72" s="23"/>
      <c r="P72" s="255">
        <f t="shared" ca="1" si="28"/>
        <v>0</v>
      </c>
      <c r="Q72" s="163">
        <f t="shared" ca="1" si="29"/>
        <v>0</v>
      </c>
      <c r="R72" s="164">
        <f ca="1">NPV(Q71,K72:$K$244) + ($A$13+$A$14+$A$15)/POWER(1+Q71,$A$28-D72+1)</f>
        <v>0</v>
      </c>
      <c r="S72" s="164">
        <f ca="1">NPV(Q72,K72:$K$244) + ($A$13+$A$14+$A$15)/POWER(1+Q72,$A$28-D72+1)</f>
        <v>0</v>
      </c>
      <c r="T72" s="45">
        <f t="shared" ca="1" si="30"/>
        <v>0</v>
      </c>
      <c r="U72" s="45">
        <f t="shared" ca="1" si="36"/>
        <v>0</v>
      </c>
      <c r="V72" s="45">
        <f t="shared" ca="1" si="37"/>
        <v>0</v>
      </c>
      <c r="W72" s="45">
        <f t="shared" ca="1" si="31"/>
        <v>0</v>
      </c>
      <c r="X72" s="25">
        <f t="shared" ca="1" si="20"/>
        <v>0</v>
      </c>
      <c r="Z72" s="28">
        <f t="shared" ca="1" si="38"/>
        <v>0</v>
      </c>
      <c r="AA72" s="233"/>
      <c r="AB72" s="45">
        <f t="shared" ca="1" si="32"/>
        <v>0</v>
      </c>
      <c r="AC72" s="45">
        <f t="shared" ca="1" si="21"/>
        <v>0</v>
      </c>
      <c r="AD72" s="25">
        <f t="shared" ca="1" si="22"/>
        <v>0</v>
      </c>
    </row>
    <row r="73" spans="4:30" x14ac:dyDescent="0.35">
      <c r="D73" s="20">
        <v>69</v>
      </c>
      <c r="E73" s="21">
        <f t="shared" ca="1" si="33"/>
        <v>25203</v>
      </c>
      <c r="F73" s="44">
        <f t="shared" ca="1" si="23"/>
        <v>25567</v>
      </c>
      <c r="G73" s="22" t="s">
        <v>119</v>
      </c>
      <c r="H73" s="44">
        <f t="shared" ca="1" si="34"/>
        <v>25203</v>
      </c>
      <c r="I73" s="45">
        <f t="shared" ca="1" si="24"/>
        <v>0</v>
      </c>
      <c r="J73" s="45">
        <f t="shared" ca="1" si="25"/>
        <v>0</v>
      </c>
      <c r="K73" s="45">
        <f t="shared" ca="1" si="26"/>
        <v>0</v>
      </c>
      <c r="L73" s="45"/>
      <c r="M73" s="45">
        <f t="shared" ca="1" si="35"/>
        <v>0</v>
      </c>
      <c r="N73" s="257">
        <f t="shared" ca="1" si="27"/>
        <v>0</v>
      </c>
      <c r="O73" s="23"/>
      <c r="P73" s="255">
        <f t="shared" ca="1" si="28"/>
        <v>0</v>
      </c>
      <c r="Q73" s="163">
        <f t="shared" ca="1" si="29"/>
        <v>0</v>
      </c>
      <c r="R73" s="164">
        <f ca="1">NPV(Q72,K73:$K$244) + ($A$13+$A$14+$A$15)/POWER(1+Q72,$A$28-D73+1)</f>
        <v>0</v>
      </c>
      <c r="S73" s="164">
        <f ca="1">NPV(Q73,K73:$K$244) + ($A$13+$A$14+$A$15)/POWER(1+Q73,$A$28-D73+1)</f>
        <v>0</v>
      </c>
      <c r="T73" s="45">
        <f t="shared" ca="1" si="30"/>
        <v>0</v>
      </c>
      <c r="U73" s="45">
        <f t="shared" ca="1" si="36"/>
        <v>0</v>
      </c>
      <c r="V73" s="45">
        <f t="shared" ca="1" si="37"/>
        <v>0</v>
      </c>
      <c r="W73" s="45">
        <f t="shared" ca="1" si="31"/>
        <v>0</v>
      </c>
      <c r="X73" s="25">
        <f t="shared" ca="1" si="20"/>
        <v>0</v>
      </c>
      <c r="Z73" s="28">
        <f t="shared" ca="1" si="38"/>
        <v>0</v>
      </c>
      <c r="AA73" s="233"/>
      <c r="AB73" s="45">
        <f t="shared" ca="1" si="32"/>
        <v>0</v>
      </c>
      <c r="AC73" s="45">
        <f t="shared" ca="1" si="21"/>
        <v>0</v>
      </c>
      <c r="AD73" s="25">
        <f t="shared" ca="1" si="22"/>
        <v>0</v>
      </c>
    </row>
    <row r="74" spans="4:30" x14ac:dyDescent="0.35">
      <c r="D74" s="20">
        <v>70</v>
      </c>
      <c r="E74" s="21">
        <f t="shared" ca="1" si="33"/>
        <v>25568</v>
      </c>
      <c r="F74" s="44">
        <f t="shared" ca="1" si="23"/>
        <v>25932</v>
      </c>
      <c r="G74" s="22" t="s">
        <v>119</v>
      </c>
      <c r="H74" s="44">
        <f t="shared" ca="1" si="34"/>
        <v>25568</v>
      </c>
      <c r="I74" s="45">
        <f t="shared" ca="1" si="24"/>
        <v>0</v>
      </c>
      <c r="J74" s="45">
        <f t="shared" ca="1" si="25"/>
        <v>0</v>
      </c>
      <c r="K74" s="45">
        <f t="shared" ca="1" si="26"/>
        <v>0</v>
      </c>
      <c r="L74" s="45"/>
      <c r="M74" s="45">
        <f t="shared" ca="1" si="35"/>
        <v>0</v>
      </c>
      <c r="N74" s="257">
        <f t="shared" ca="1" si="27"/>
        <v>0</v>
      </c>
      <c r="O74" s="23"/>
      <c r="P74" s="255">
        <f t="shared" ca="1" si="28"/>
        <v>0</v>
      </c>
      <c r="Q74" s="163">
        <f t="shared" ca="1" si="29"/>
        <v>0</v>
      </c>
      <c r="R74" s="164">
        <f ca="1">NPV(Q73,K74:$K$244) + ($A$13+$A$14+$A$15)/POWER(1+Q73,$A$28-D74+1)</f>
        <v>0</v>
      </c>
      <c r="S74" s="164">
        <f ca="1">NPV(Q74,K74:$K$244) + ($A$13+$A$14+$A$15)/POWER(1+Q74,$A$28-D74+1)</f>
        <v>0</v>
      </c>
      <c r="T74" s="45">
        <f t="shared" ca="1" si="30"/>
        <v>0</v>
      </c>
      <c r="U74" s="45">
        <f t="shared" ca="1" si="36"/>
        <v>0</v>
      </c>
      <c r="V74" s="45">
        <f t="shared" ca="1" si="37"/>
        <v>0</v>
      </c>
      <c r="W74" s="45">
        <f t="shared" ca="1" si="31"/>
        <v>0</v>
      </c>
      <c r="X74" s="25">
        <f t="shared" ca="1" si="20"/>
        <v>0</v>
      </c>
      <c r="Z74" s="28">
        <f t="shared" ca="1" si="38"/>
        <v>0</v>
      </c>
      <c r="AA74" s="233"/>
      <c r="AB74" s="45">
        <f t="shared" ca="1" si="32"/>
        <v>0</v>
      </c>
      <c r="AC74" s="45">
        <f t="shared" ca="1" si="21"/>
        <v>0</v>
      </c>
      <c r="AD74" s="25">
        <f t="shared" ca="1" si="22"/>
        <v>0</v>
      </c>
    </row>
    <row r="75" spans="4:30" x14ac:dyDescent="0.35">
      <c r="D75" s="20">
        <v>71</v>
      </c>
      <c r="E75" s="21">
        <f t="shared" ca="1" si="33"/>
        <v>25933</v>
      </c>
      <c r="F75" s="44">
        <f t="shared" ca="1" si="23"/>
        <v>26297</v>
      </c>
      <c r="G75" s="22" t="s">
        <v>119</v>
      </c>
      <c r="H75" s="44">
        <f t="shared" ca="1" si="34"/>
        <v>25933</v>
      </c>
      <c r="I75" s="45">
        <f t="shared" ca="1" si="24"/>
        <v>0</v>
      </c>
      <c r="J75" s="45">
        <f t="shared" ca="1" si="25"/>
        <v>0</v>
      </c>
      <c r="K75" s="45">
        <f t="shared" ca="1" si="26"/>
        <v>0</v>
      </c>
      <c r="L75" s="45"/>
      <c r="M75" s="45">
        <f t="shared" ca="1" si="35"/>
        <v>0</v>
      </c>
      <c r="N75" s="257">
        <f t="shared" ca="1" si="27"/>
        <v>0</v>
      </c>
      <c r="O75" s="23"/>
      <c r="P75" s="255">
        <f t="shared" ca="1" si="28"/>
        <v>0</v>
      </c>
      <c r="Q75" s="163">
        <f t="shared" ca="1" si="29"/>
        <v>0</v>
      </c>
      <c r="R75" s="164">
        <f ca="1">NPV(Q74,K75:$K$244) + ($A$13+$A$14+$A$15)/POWER(1+Q74,$A$28-D75+1)</f>
        <v>0</v>
      </c>
      <c r="S75" s="164">
        <f ca="1">NPV(Q75,K75:$K$244) + ($A$13+$A$14+$A$15)/POWER(1+Q75,$A$28-D75+1)</f>
        <v>0</v>
      </c>
      <c r="T75" s="45">
        <f t="shared" ca="1" si="30"/>
        <v>0</v>
      </c>
      <c r="U75" s="45">
        <f t="shared" ca="1" si="36"/>
        <v>0</v>
      </c>
      <c r="V75" s="45">
        <f t="shared" ca="1" si="37"/>
        <v>0</v>
      </c>
      <c r="W75" s="45">
        <f t="shared" ca="1" si="31"/>
        <v>0</v>
      </c>
      <c r="X75" s="25">
        <f t="shared" ca="1" si="20"/>
        <v>0</v>
      </c>
      <c r="Z75" s="28">
        <f t="shared" ca="1" si="38"/>
        <v>0</v>
      </c>
      <c r="AA75" s="233"/>
      <c r="AB75" s="45">
        <f t="shared" ca="1" si="32"/>
        <v>0</v>
      </c>
      <c r="AC75" s="45">
        <f t="shared" ca="1" si="21"/>
        <v>0</v>
      </c>
      <c r="AD75" s="25">
        <f t="shared" ca="1" si="22"/>
        <v>0</v>
      </c>
    </row>
    <row r="76" spans="4:30" x14ac:dyDescent="0.35">
      <c r="D76" s="20">
        <v>72</v>
      </c>
      <c r="E76" s="21">
        <f t="shared" ca="1" si="33"/>
        <v>26298</v>
      </c>
      <c r="F76" s="44">
        <f t="shared" ca="1" si="23"/>
        <v>26663</v>
      </c>
      <c r="G76" s="22" t="s">
        <v>119</v>
      </c>
      <c r="H76" s="44">
        <f t="shared" ca="1" si="34"/>
        <v>26298</v>
      </c>
      <c r="I76" s="45">
        <f t="shared" ca="1" si="24"/>
        <v>0</v>
      </c>
      <c r="J76" s="45">
        <f t="shared" ca="1" si="25"/>
        <v>0</v>
      </c>
      <c r="K76" s="45">
        <f t="shared" ca="1" si="26"/>
        <v>0</v>
      </c>
      <c r="L76" s="45"/>
      <c r="M76" s="45">
        <f t="shared" ca="1" si="35"/>
        <v>0</v>
      </c>
      <c r="N76" s="257">
        <f t="shared" ca="1" si="27"/>
        <v>0</v>
      </c>
      <c r="O76" s="23"/>
      <c r="P76" s="255">
        <f t="shared" ca="1" si="28"/>
        <v>0</v>
      </c>
      <c r="Q76" s="163">
        <f t="shared" ca="1" si="29"/>
        <v>0</v>
      </c>
      <c r="R76" s="164">
        <f ca="1">NPV(Q75,K76:$K$244) + ($A$13+$A$14+$A$15)/POWER(1+Q75,$A$28-D76+1)</f>
        <v>0</v>
      </c>
      <c r="S76" s="164">
        <f ca="1">NPV(Q76,K76:$K$244) + ($A$13+$A$14+$A$15)/POWER(1+Q76,$A$28-D76+1)</f>
        <v>0</v>
      </c>
      <c r="T76" s="45">
        <f t="shared" ca="1" si="30"/>
        <v>0</v>
      </c>
      <c r="U76" s="45">
        <f t="shared" ca="1" si="36"/>
        <v>0</v>
      </c>
      <c r="V76" s="45">
        <f t="shared" ca="1" si="37"/>
        <v>0</v>
      </c>
      <c r="W76" s="45">
        <f t="shared" ca="1" si="31"/>
        <v>0</v>
      </c>
      <c r="X76" s="25">
        <f t="shared" ca="1" si="20"/>
        <v>0</v>
      </c>
      <c r="Z76" s="28">
        <f t="shared" ca="1" si="38"/>
        <v>0</v>
      </c>
      <c r="AA76" s="233"/>
      <c r="AB76" s="45">
        <f t="shared" ca="1" si="32"/>
        <v>0</v>
      </c>
      <c r="AC76" s="45">
        <f t="shared" ca="1" si="21"/>
        <v>0</v>
      </c>
      <c r="AD76" s="25">
        <f t="shared" ca="1" si="22"/>
        <v>0</v>
      </c>
    </row>
    <row r="77" spans="4:30" x14ac:dyDescent="0.35">
      <c r="D77" s="20">
        <v>73</v>
      </c>
      <c r="E77" s="21">
        <f t="shared" ca="1" si="33"/>
        <v>26664</v>
      </c>
      <c r="F77" s="44">
        <f t="shared" ca="1" si="23"/>
        <v>27028</v>
      </c>
      <c r="G77" s="22" t="s">
        <v>119</v>
      </c>
      <c r="H77" s="44">
        <f t="shared" ca="1" si="34"/>
        <v>26664</v>
      </c>
      <c r="I77" s="45">
        <f t="shared" ca="1" si="24"/>
        <v>0</v>
      </c>
      <c r="J77" s="45">
        <f t="shared" ca="1" si="25"/>
        <v>0</v>
      </c>
      <c r="K77" s="45">
        <f t="shared" ca="1" si="26"/>
        <v>0</v>
      </c>
      <c r="L77" s="45"/>
      <c r="M77" s="45">
        <f t="shared" ca="1" si="35"/>
        <v>0</v>
      </c>
      <c r="N77" s="257">
        <f t="shared" ca="1" si="27"/>
        <v>0</v>
      </c>
      <c r="O77" s="23"/>
      <c r="P77" s="255">
        <f t="shared" ca="1" si="28"/>
        <v>0</v>
      </c>
      <c r="Q77" s="163">
        <f t="shared" ca="1" si="29"/>
        <v>0</v>
      </c>
      <c r="R77" s="164">
        <f ca="1">NPV(Q76,K77:$K$244) + ($A$13+$A$14+$A$15)/POWER(1+Q76,$A$28-D77+1)</f>
        <v>0</v>
      </c>
      <c r="S77" s="164">
        <f ca="1">NPV(Q77,K77:$K$244) + ($A$13+$A$14+$A$15)/POWER(1+Q77,$A$28-D77+1)</f>
        <v>0</v>
      </c>
      <c r="T77" s="45">
        <f t="shared" ca="1" si="30"/>
        <v>0</v>
      </c>
      <c r="U77" s="45">
        <f t="shared" ca="1" si="36"/>
        <v>0</v>
      </c>
      <c r="V77" s="45">
        <f t="shared" ca="1" si="37"/>
        <v>0</v>
      </c>
      <c r="W77" s="45">
        <f t="shared" ca="1" si="31"/>
        <v>0</v>
      </c>
      <c r="X77" s="25">
        <f t="shared" ca="1" si="20"/>
        <v>0</v>
      </c>
      <c r="Z77" s="28">
        <f t="shared" ca="1" si="38"/>
        <v>0</v>
      </c>
      <c r="AA77" s="233"/>
      <c r="AB77" s="45">
        <f t="shared" ca="1" si="32"/>
        <v>0</v>
      </c>
      <c r="AC77" s="45">
        <f t="shared" ca="1" si="21"/>
        <v>0</v>
      </c>
      <c r="AD77" s="25">
        <f t="shared" ca="1" si="22"/>
        <v>0</v>
      </c>
    </row>
    <row r="78" spans="4:30" x14ac:dyDescent="0.35">
      <c r="D78" s="20">
        <v>74</v>
      </c>
      <c r="E78" s="21">
        <f t="shared" ca="1" si="33"/>
        <v>27029</v>
      </c>
      <c r="F78" s="44">
        <f t="shared" ca="1" si="23"/>
        <v>27393</v>
      </c>
      <c r="G78" s="22" t="s">
        <v>119</v>
      </c>
      <c r="H78" s="44">
        <f t="shared" ca="1" si="34"/>
        <v>27029</v>
      </c>
      <c r="I78" s="45">
        <f t="shared" ca="1" si="24"/>
        <v>0</v>
      </c>
      <c r="J78" s="45">
        <f t="shared" ca="1" si="25"/>
        <v>0</v>
      </c>
      <c r="K78" s="45">
        <f t="shared" ca="1" si="26"/>
        <v>0</v>
      </c>
      <c r="L78" s="45"/>
      <c r="M78" s="45">
        <f t="shared" ca="1" si="35"/>
        <v>0</v>
      </c>
      <c r="N78" s="257">
        <f t="shared" ca="1" si="27"/>
        <v>0</v>
      </c>
      <c r="O78" s="23"/>
      <c r="P78" s="255">
        <f t="shared" ca="1" si="28"/>
        <v>0</v>
      </c>
      <c r="Q78" s="163">
        <f t="shared" ca="1" si="29"/>
        <v>0</v>
      </c>
      <c r="R78" s="164">
        <f ca="1">NPV(Q77,K78:$K$244) + ($A$13+$A$14+$A$15)/POWER(1+Q77,$A$28-D78+1)</f>
        <v>0</v>
      </c>
      <c r="S78" s="164">
        <f ca="1">NPV(Q78,K78:$K$244) + ($A$13+$A$14+$A$15)/POWER(1+Q78,$A$28-D78+1)</f>
        <v>0</v>
      </c>
      <c r="T78" s="45">
        <f t="shared" ca="1" si="30"/>
        <v>0</v>
      </c>
      <c r="U78" s="45">
        <f t="shared" ca="1" si="36"/>
        <v>0</v>
      </c>
      <c r="V78" s="45">
        <f t="shared" ca="1" si="37"/>
        <v>0</v>
      </c>
      <c r="W78" s="45">
        <f t="shared" ca="1" si="31"/>
        <v>0</v>
      </c>
      <c r="X78" s="25">
        <f t="shared" ca="1" si="20"/>
        <v>0</v>
      </c>
      <c r="Z78" s="28">
        <f t="shared" ca="1" si="38"/>
        <v>0</v>
      </c>
      <c r="AA78" s="233"/>
      <c r="AB78" s="45">
        <f t="shared" ca="1" si="32"/>
        <v>0</v>
      </c>
      <c r="AC78" s="45">
        <f t="shared" ca="1" si="21"/>
        <v>0</v>
      </c>
      <c r="AD78" s="25">
        <f t="shared" ca="1" si="22"/>
        <v>0</v>
      </c>
    </row>
    <row r="79" spans="4:30" x14ac:dyDescent="0.35">
      <c r="D79" s="20">
        <v>75</v>
      </c>
      <c r="E79" s="21">
        <f t="shared" ca="1" si="33"/>
        <v>27394</v>
      </c>
      <c r="F79" s="44">
        <f t="shared" ca="1" si="23"/>
        <v>27758</v>
      </c>
      <c r="G79" s="22" t="s">
        <v>119</v>
      </c>
      <c r="H79" s="44">
        <f t="shared" ca="1" si="34"/>
        <v>27394</v>
      </c>
      <c r="I79" s="45">
        <f t="shared" ca="1" si="24"/>
        <v>0</v>
      </c>
      <c r="J79" s="45">
        <f t="shared" ca="1" si="25"/>
        <v>0</v>
      </c>
      <c r="K79" s="45">
        <f t="shared" ca="1" si="26"/>
        <v>0</v>
      </c>
      <c r="L79" s="45"/>
      <c r="M79" s="45">
        <f t="shared" ca="1" si="35"/>
        <v>0</v>
      </c>
      <c r="N79" s="257">
        <f t="shared" ca="1" si="27"/>
        <v>0</v>
      </c>
      <c r="O79" s="23"/>
      <c r="P79" s="255">
        <f t="shared" ca="1" si="28"/>
        <v>0</v>
      </c>
      <c r="Q79" s="163">
        <f t="shared" ca="1" si="29"/>
        <v>0</v>
      </c>
      <c r="R79" s="164">
        <f ca="1">NPV(Q78,K79:$K$244) + ($A$13+$A$14+$A$15)/POWER(1+Q78,$A$28-D79+1)</f>
        <v>0</v>
      </c>
      <c r="S79" s="164">
        <f ca="1">NPV(Q79,K79:$K$244) + ($A$13+$A$14+$A$15)/POWER(1+Q79,$A$28-D79+1)</f>
        <v>0</v>
      </c>
      <c r="T79" s="45">
        <f t="shared" ca="1" si="30"/>
        <v>0</v>
      </c>
      <c r="U79" s="45">
        <f t="shared" ca="1" si="36"/>
        <v>0</v>
      </c>
      <c r="V79" s="45">
        <f t="shared" ca="1" si="37"/>
        <v>0</v>
      </c>
      <c r="W79" s="45">
        <f t="shared" ca="1" si="31"/>
        <v>0</v>
      </c>
      <c r="X79" s="25">
        <f t="shared" ca="1" si="20"/>
        <v>0</v>
      </c>
      <c r="Z79" s="28">
        <f t="shared" ca="1" si="38"/>
        <v>0</v>
      </c>
      <c r="AA79" s="233"/>
      <c r="AB79" s="45">
        <f t="shared" ca="1" si="32"/>
        <v>0</v>
      </c>
      <c r="AC79" s="45">
        <f t="shared" ca="1" si="21"/>
        <v>0</v>
      </c>
      <c r="AD79" s="25">
        <f t="shared" ca="1" si="22"/>
        <v>0</v>
      </c>
    </row>
    <row r="80" spans="4:30" x14ac:dyDescent="0.35">
      <c r="D80" s="20">
        <v>76</v>
      </c>
      <c r="E80" s="21">
        <f t="shared" ca="1" si="33"/>
        <v>27759</v>
      </c>
      <c r="F80" s="44">
        <f t="shared" ca="1" si="23"/>
        <v>28124</v>
      </c>
      <c r="G80" s="22" t="s">
        <v>119</v>
      </c>
      <c r="H80" s="44">
        <f t="shared" ca="1" si="34"/>
        <v>27759</v>
      </c>
      <c r="I80" s="45">
        <f t="shared" ca="1" si="24"/>
        <v>0</v>
      </c>
      <c r="J80" s="45">
        <f t="shared" ca="1" si="25"/>
        <v>0</v>
      </c>
      <c r="K80" s="45">
        <f t="shared" ca="1" si="26"/>
        <v>0</v>
      </c>
      <c r="L80" s="45"/>
      <c r="M80" s="45">
        <f t="shared" ca="1" si="35"/>
        <v>0</v>
      </c>
      <c r="N80" s="257">
        <f t="shared" ca="1" si="27"/>
        <v>0</v>
      </c>
      <c r="O80" s="23"/>
      <c r="P80" s="255">
        <f t="shared" ca="1" si="28"/>
        <v>0</v>
      </c>
      <c r="Q80" s="163">
        <f t="shared" ca="1" si="29"/>
        <v>0</v>
      </c>
      <c r="R80" s="164">
        <f ca="1">NPV(Q79,K80:$K$244) + ($A$13+$A$14+$A$15)/POWER(1+Q79,$A$28-D80+1)</f>
        <v>0</v>
      </c>
      <c r="S80" s="164">
        <f ca="1">NPV(Q80,K80:$K$244) + ($A$13+$A$14+$A$15)/POWER(1+Q80,$A$28-D80+1)</f>
        <v>0</v>
      </c>
      <c r="T80" s="45">
        <f t="shared" ca="1" si="30"/>
        <v>0</v>
      </c>
      <c r="U80" s="45">
        <f t="shared" ca="1" si="36"/>
        <v>0</v>
      </c>
      <c r="V80" s="45">
        <f t="shared" ca="1" si="37"/>
        <v>0</v>
      </c>
      <c r="W80" s="45">
        <f t="shared" ca="1" si="31"/>
        <v>0</v>
      </c>
      <c r="X80" s="25">
        <f t="shared" ca="1" si="20"/>
        <v>0</v>
      </c>
      <c r="Z80" s="28">
        <f t="shared" ca="1" si="38"/>
        <v>0</v>
      </c>
      <c r="AA80" s="233"/>
      <c r="AB80" s="45">
        <f t="shared" ca="1" si="32"/>
        <v>0</v>
      </c>
      <c r="AC80" s="45">
        <f t="shared" ca="1" si="21"/>
        <v>0</v>
      </c>
      <c r="AD80" s="25">
        <f t="shared" ca="1" si="22"/>
        <v>0</v>
      </c>
    </row>
    <row r="81" spans="4:30" x14ac:dyDescent="0.35">
      <c r="D81" s="20">
        <v>77</v>
      </c>
      <c r="E81" s="21">
        <f t="shared" ca="1" si="33"/>
        <v>28125</v>
      </c>
      <c r="F81" s="44">
        <f t="shared" ca="1" si="23"/>
        <v>28489</v>
      </c>
      <c r="G81" s="22" t="s">
        <v>119</v>
      </c>
      <c r="H81" s="44">
        <f t="shared" ca="1" si="34"/>
        <v>28125</v>
      </c>
      <c r="I81" s="45">
        <f t="shared" ca="1" si="24"/>
        <v>0</v>
      </c>
      <c r="J81" s="45">
        <f t="shared" ca="1" si="25"/>
        <v>0</v>
      </c>
      <c r="K81" s="45">
        <f t="shared" ca="1" si="26"/>
        <v>0</v>
      </c>
      <c r="L81" s="45"/>
      <c r="M81" s="45">
        <f t="shared" ca="1" si="35"/>
        <v>0</v>
      </c>
      <c r="N81" s="257">
        <f t="shared" ca="1" si="27"/>
        <v>0</v>
      </c>
      <c r="O81" s="23"/>
      <c r="P81" s="255">
        <f t="shared" ca="1" si="28"/>
        <v>0</v>
      </c>
      <c r="Q81" s="163">
        <f t="shared" ca="1" si="29"/>
        <v>0</v>
      </c>
      <c r="R81" s="164">
        <f ca="1">NPV(Q80,K81:$K$244) + ($A$13+$A$14+$A$15)/POWER(1+Q80,$A$28-D81+1)</f>
        <v>0</v>
      </c>
      <c r="S81" s="164">
        <f ca="1">NPV(Q81,K81:$K$244) + ($A$13+$A$14+$A$15)/POWER(1+Q81,$A$28-D81+1)</f>
        <v>0</v>
      </c>
      <c r="T81" s="45">
        <f t="shared" ca="1" si="30"/>
        <v>0</v>
      </c>
      <c r="U81" s="45">
        <f t="shared" ca="1" si="36"/>
        <v>0</v>
      </c>
      <c r="V81" s="45">
        <f t="shared" ca="1" si="37"/>
        <v>0</v>
      </c>
      <c r="W81" s="45">
        <f t="shared" ca="1" si="31"/>
        <v>0</v>
      </c>
      <c r="X81" s="25">
        <f t="shared" ca="1" si="20"/>
        <v>0</v>
      </c>
      <c r="Z81" s="28">
        <f t="shared" ca="1" si="38"/>
        <v>0</v>
      </c>
      <c r="AA81" s="233"/>
      <c r="AB81" s="45">
        <f t="shared" ca="1" si="32"/>
        <v>0</v>
      </c>
      <c r="AC81" s="45">
        <f t="shared" ca="1" si="21"/>
        <v>0</v>
      </c>
      <c r="AD81" s="25">
        <f t="shared" ca="1" si="22"/>
        <v>0</v>
      </c>
    </row>
    <row r="82" spans="4:30" x14ac:dyDescent="0.35">
      <c r="D82" s="20">
        <v>78</v>
      </c>
      <c r="E82" s="21">
        <f t="shared" ca="1" si="33"/>
        <v>28490</v>
      </c>
      <c r="F82" s="44">
        <f t="shared" ca="1" si="23"/>
        <v>28854</v>
      </c>
      <c r="G82" s="22" t="s">
        <v>119</v>
      </c>
      <c r="H82" s="44">
        <f t="shared" ca="1" si="34"/>
        <v>28490</v>
      </c>
      <c r="I82" s="45">
        <f t="shared" ca="1" si="24"/>
        <v>0</v>
      </c>
      <c r="J82" s="45">
        <f t="shared" ca="1" si="25"/>
        <v>0</v>
      </c>
      <c r="K82" s="45">
        <f t="shared" ca="1" si="26"/>
        <v>0</v>
      </c>
      <c r="L82" s="45"/>
      <c r="M82" s="45">
        <f t="shared" ca="1" si="35"/>
        <v>0</v>
      </c>
      <c r="N82" s="257">
        <f t="shared" ca="1" si="27"/>
        <v>0</v>
      </c>
      <c r="O82" s="23"/>
      <c r="P82" s="255">
        <f t="shared" ca="1" si="28"/>
        <v>0</v>
      </c>
      <c r="Q82" s="163">
        <f t="shared" ca="1" si="29"/>
        <v>0</v>
      </c>
      <c r="R82" s="164">
        <f ca="1">NPV(Q81,K82:$K$244) + ($A$13+$A$14+$A$15)/POWER(1+Q81,$A$28-D82+1)</f>
        <v>0</v>
      </c>
      <c r="S82" s="164">
        <f ca="1">NPV(Q82,K82:$K$244) + ($A$13+$A$14+$A$15)/POWER(1+Q82,$A$28-D82+1)</f>
        <v>0</v>
      </c>
      <c r="T82" s="45">
        <f t="shared" ca="1" si="30"/>
        <v>0</v>
      </c>
      <c r="U82" s="45">
        <f t="shared" ca="1" si="36"/>
        <v>0</v>
      </c>
      <c r="V82" s="45">
        <f t="shared" ca="1" si="37"/>
        <v>0</v>
      </c>
      <c r="W82" s="45">
        <f t="shared" ca="1" si="31"/>
        <v>0</v>
      </c>
      <c r="X82" s="25">
        <f t="shared" ca="1" si="20"/>
        <v>0</v>
      </c>
      <c r="Z82" s="28">
        <f t="shared" ca="1" si="38"/>
        <v>0</v>
      </c>
      <c r="AA82" s="233"/>
      <c r="AB82" s="45">
        <f t="shared" ca="1" si="32"/>
        <v>0</v>
      </c>
      <c r="AC82" s="45">
        <f t="shared" ca="1" si="21"/>
        <v>0</v>
      </c>
      <c r="AD82" s="25">
        <f t="shared" ca="1" si="22"/>
        <v>0</v>
      </c>
    </row>
    <row r="83" spans="4:30" x14ac:dyDescent="0.35">
      <c r="D83" s="20">
        <v>79</v>
      </c>
      <c r="E83" s="21">
        <f t="shared" ca="1" si="33"/>
        <v>28855</v>
      </c>
      <c r="F83" s="44">
        <f t="shared" ca="1" si="23"/>
        <v>29219</v>
      </c>
      <c r="G83" s="22" t="s">
        <v>119</v>
      </c>
      <c r="H83" s="44">
        <f t="shared" ca="1" si="34"/>
        <v>28855</v>
      </c>
      <c r="I83" s="45">
        <f t="shared" ca="1" si="24"/>
        <v>0</v>
      </c>
      <c r="J83" s="45">
        <f t="shared" ca="1" si="25"/>
        <v>0</v>
      </c>
      <c r="K83" s="45">
        <f t="shared" ca="1" si="26"/>
        <v>0</v>
      </c>
      <c r="L83" s="45"/>
      <c r="M83" s="45">
        <f t="shared" ca="1" si="35"/>
        <v>0</v>
      </c>
      <c r="N83" s="257">
        <f t="shared" ca="1" si="27"/>
        <v>0</v>
      </c>
      <c r="O83" s="23"/>
      <c r="P83" s="255">
        <f t="shared" ca="1" si="28"/>
        <v>0</v>
      </c>
      <c r="Q83" s="163">
        <f t="shared" ca="1" si="29"/>
        <v>0</v>
      </c>
      <c r="R83" s="164">
        <f ca="1">NPV(Q82,K83:$K$244) + ($A$13+$A$14+$A$15)/POWER(1+Q82,$A$28-D83+1)</f>
        <v>0</v>
      </c>
      <c r="S83" s="164">
        <f ca="1">NPV(Q83,K83:$K$244) + ($A$13+$A$14+$A$15)/POWER(1+Q83,$A$28-D83+1)</f>
        <v>0</v>
      </c>
      <c r="T83" s="45">
        <f t="shared" ca="1" si="30"/>
        <v>0</v>
      </c>
      <c r="U83" s="45">
        <f t="shared" ca="1" si="36"/>
        <v>0</v>
      </c>
      <c r="V83" s="45">
        <f t="shared" ca="1" si="37"/>
        <v>0</v>
      </c>
      <c r="W83" s="45">
        <f t="shared" ca="1" si="31"/>
        <v>0</v>
      </c>
      <c r="X83" s="25">
        <f t="shared" ca="1" si="20"/>
        <v>0</v>
      </c>
      <c r="Z83" s="28">
        <f t="shared" ca="1" si="38"/>
        <v>0</v>
      </c>
      <c r="AA83" s="233"/>
      <c r="AB83" s="45">
        <f t="shared" ca="1" si="32"/>
        <v>0</v>
      </c>
      <c r="AC83" s="45">
        <f t="shared" ca="1" si="21"/>
        <v>0</v>
      </c>
      <c r="AD83" s="25">
        <f t="shared" ca="1" si="22"/>
        <v>0</v>
      </c>
    </row>
    <row r="84" spans="4:30" x14ac:dyDescent="0.35">
      <c r="D84" s="20">
        <v>80</v>
      </c>
      <c r="E84" s="21">
        <f t="shared" ca="1" si="33"/>
        <v>29220</v>
      </c>
      <c r="F84" s="44">
        <f t="shared" ca="1" si="23"/>
        <v>29585</v>
      </c>
      <c r="G84" s="22" t="s">
        <v>119</v>
      </c>
      <c r="H84" s="44">
        <f t="shared" ca="1" si="34"/>
        <v>29220</v>
      </c>
      <c r="I84" s="45">
        <f t="shared" ca="1" si="24"/>
        <v>0</v>
      </c>
      <c r="J84" s="45">
        <f t="shared" ca="1" si="25"/>
        <v>0</v>
      </c>
      <c r="K84" s="45">
        <f t="shared" ca="1" si="26"/>
        <v>0</v>
      </c>
      <c r="L84" s="45"/>
      <c r="M84" s="45">
        <f t="shared" ca="1" si="35"/>
        <v>0</v>
      </c>
      <c r="N84" s="257">
        <f t="shared" ca="1" si="27"/>
        <v>0</v>
      </c>
      <c r="O84" s="23"/>
      <c r="P84" s="255">
        <f t="shared" ca="1" si="28"/>
        <v>0</v>
      </c>
      <c r="Q84" s="163">
        <f t="shared" ca="1" si="29"/>
        <v>0</v>
      </c>
      <c r="R84" s="164">
        <f ca="1">NPV(Q83,K84:$K$244) + ($A$13+$A$14+$A$15)/POWER(1+Q83,$A$28-D84+1)</f>
        <v>0</v>
      </c>
      <c r="S84" s="164">
        <f ca="1">NPV(Q84,K84:$K$244) + ($A$13+$A$14+$A$15)/POWER(1+Q84,$A$28-D84+1)</f>
        <v>0</v>
      </c>
      <c r="T84" s="45">
        <f t="shared" ca="1" si="30"/>
        <v>0</v>
      </c>
      <c r="U84" s="45">
        <f t="shared" ca="1" si="36"/>
        <v>0</v>
      </c>
      <c r="V84" s="45">
        <f t="shared" ca="1" si="37"/>
        <v>0</v>
      </c>
      <c r="W84" s="45">
        <f t="shared" ca="1" si="31"/>
        <v>0</v>
      </c>
      <c r="X84" s="25">
        <f t="shared" ca="1" si="20"/>
        <v>0</v>
      </c>
      <c r="Z84" s="28">
        <f t="shared" ca="1" si="38"/>
        <v>0</v>
      </c>
      <c r="AA84" s="233"/>
      <c r="AB84" s="45">
        <f t="shared" ca="1" si="32"/>
        <v>0</v>
      </c>
      <c r="AC84" s="45">
        <f t="shared" ca="1" si="21"/>
        <v>0</v>
      </c>
      <c r="AD84" s="25">
        <f t="shared" ca="1" si="22"/>
        <v>0</v>
      </c>
    </row>
    <row r="85" spans="4:30" x14ac:dyDescent="0.35">
      <c r="D85" s="20">
        <v>81</v>
      </c>
      <c r="E85" s="21">
        <f t="shared" ca="1" si="33"/>
        <v>29586</v>
      </c>
      <c r="F85" s="44">
        <f t="shared" ca="1" si="23"/>
        <v>29950</v>
      </c>
      <c r="G85" s="22" t="s">
        <v>119</v>
      </c>
      <c r="H85" s="44">
        <f t="shared" ca="1" si="34"/>
        <v>29586</v>
      </c>
      <c r="I85" s="45">
        <f t="shared" ca="1" si="24"/>
        <v>0</v>
      </c>
      <c r="J85" s="45">
        <f t="shared" ca="1" si="25"/>
        <v>0</v>
      </c>
      <c r="K85" s="45">
        <f t="shared" ca="1" si="26"/>
        <v>0</v>
      </c>
      <c r="L85" s="45"/>
      <c r="M85" s="45">
        <f t="shared" ca="1" si="35"/>
        <v>0</v>
      </c>
      <c r="N85" s="257">
        <f t="shared" ca="1" si="27"/>
        <v>0</v>
      </c>
      <c r="O85" s="23"/>
      <c r="P85" s="255">
        <f t="shared" ca="1" si="28"/>
        <v>0</v>
      </c>
      <c r="Q85" s="163">
        <f t="shared" ca="1" si="29"/>
        <v>0</v>
      </c>
      <c r="R85" s="164">
        <f ca="1">NPV(Q84,K85:$K$244) + ($A$13+$A$14+$A$15)/POWER(1+Q84,$A$28-D85+1)</f>
        <v>0</v>
      </c>
      <c r="S85" s="164">
        <f ca="1">NPV(Q85,K85:$K$244) + ($A$13+$A$14+$A$15)/POWER(1+Q85,$A$28-D85+1)</f>
        <v>0</v>
      </c>
      <c r="T85" s="45">
        <f t="shared" ca="1" si="30"/>
        <v>0</v>
      </c>
      <c r="U85" s="45">
        <f t="shared" ca="1" si="36"/>
        <v>0</v>
      </c>
      <c r="V85" s="45">
        <f t="shared" ca="1" si="37"/>
        <v>0</v>
      </c>
      <c r="W85" s="45">
        <f t="shared" ca="1" si="31"/>
        <v>0</v>
      </c>
      <c r="X85" s="25">
        <f t="shared" ca="1" si="20"/>
        <v>0</v>
      </c>
      <c r="Z85" s="28">
        <f t="shared" ca="1" si="38"/>
        <v>0</v>
      </c>
      <c r="AA85" s="233"/>
      <c r="AB85" s="45">
        <f t="shared" ca="1" si="32"/>
        <v>0</v>
      </c>
      <c r="AC85" s="45">
        <f t="shared" ca="1" si="21"/>
        <v>0</v>
      </c>
      <c r="AD85" s="25">
        <f t="shared" ca="1" si="22"/>
        <v>0</v>
      </c>
    </row>
    <row r="86" spans="4:30" x14ac:dyDescent="0.35">
      <c r="D86" s="20">
        <v>82</v>
      </c>
      <c r="E86" s="21">
        <f t="shared" ca="1" si="33"/>
        <v>29951</v>
      </c>
      <c r="F86" s="44">
        <f t="shared" ca="1" si="23"/>
        <v>30315</v>
      </c>
      <c r="G86" s="22" t="s">
        <v>119</v>
      </c>
      <c r="H86" s="44">
        <f t="shared" ca="1" si="34"/>
        <v>29951</v>
      </c>
      <c r="I86" s="45">
        <f t="shared" ca="1" si="24"/>
        <v>0</v>
      </c>
      <c r="J86" s="45">
        <f t="shared" ca="1" si="25"/>
        <v>0</v>
      </c>
      <c r="K86" s="45">
        <f t="shared" ca="1" si="26"/>
        <v>0</v>
      </c>
      <c r="L86" s="45"/>
      <c r="M86" s="45">
        <f t="shared" ca="1" si="35"/>
        <v>0</v>
      </c>
      <c r="N86" s="257">
        <f t="shared" ca="1" si="27"/>
        <v>0</v>
      </c>
      <c r="O86" s="23"/>
      <c r="P86" s="255">
        <f t="shared" ca="1" si="28"/>
        <v>0</v>
      </c>
      <c r="Q86" s="163">
        <f t="shared" ca="1" si="29"/>
        <v>0</v>
      </c>
      <c r="R86" s="164">
        <f ca="1">NPV(Q85,K86:$K$244) + ($A$13+$A$14+$A$15)/POWER(1+Q85,$A$28-D86+1)</f>
        <v>0</v>
      </c>
      <c r="S86" s="164">
        <f ca="1">NPV(Q86,K86:$K$244) + ($A$13+$A$14+$A$15)/POWER(1+Q86,$A$28-D86+1)</f>
        <v>0</v>
      </c>
      <c r="T86" s="45">
        <f t="shared" ca="1" si="30"/>
        <v>0</v>
      </c>
      <c r="U86" s="45">
        <f t="shared" ca="1" si="36"/>
        <v>0</v>
      </c>
      <c r="V86" s="45">
        <f t="shared" ca="1" si="37"/>
        <v>0</v>
      </c>
      <c r="W86" s="45">
        <f t="shared" ca="1" si="31"/>
        <v>0</v>
      </c>
      <c r="X86" s="25">
        <f t="shared" ca="1" si="20"/>
        <v>0</v>
      </c>
      <c r="Z86" s="28">
        <f t="shared" ca="1" si="38"/>
        <v>0</v>
      </c>
      <c r="AA86" s="233"/>
      <c r="AB86" s="45">
        <f t="shared" ca="1" si="32"/>
        <v>0</v>
      </c>
      <c r="AC86" s="45">
        <f t="shared" ca="1" si="21"/>
        <v>0</v>
      </c>
      <c r="AD86" s="25">
        <f t="shared" ca="1" si="22"/>
        <v>0</v>
      </c>
    </row>
    <row r="87" spans="4:30" x14ac:dyDescent="0.35">
      <c r="D87" s="20">
        <v>83</v>
      </c>
      <c r="E87" s="21">
        <f t="shared" ca="1" si="33"/>
        <v>30316</v>
      </c>
      <c r="F87" s="44">
        <f t="shared" ca="1" si="23"/>
        <v>30680</v>
      </c>
      <c r="G87" s="22" t="s">
        <v>119</v>
      </c>
      <c r="H87" s="44">
        <f t="shared" ca="1" si="34"/>
        <v>30316</v>
      </c>
      <c r="I87" s="45">
        <f t="shared" ca="1" si="24"/>
        <v>0</v>
      </c>
      <c r="J87" s="45">
        <f t="shared" ca="1" si="25"/>
        <v>0</v>
      </c>
      <c r="K87" s="45">
        <f t="shared" ca="1" si="26"/>
        <v>0</v>
      </c>
      <c r="L87" s="45"/>
      <c r="M87" s="45">
        <f t="shared" ca="1" si="35"/>
        <v>0</v>
      </c>
      <c r="N87" s="257">
        <f t="shared" ca="1" si="27"/>
        <v>0</v>
      </c>
      <c r="O87" s="23"/>
      <c r="P87" s="255">
        <f t="shared" ca="1" si="28"/>
        <v>0</v>
      </c>
      <c r="Q87" s="163">
        <f t="shared" ca="1" si="29"/>
        <v>0</v>
      </c>
      <c r="R87" s="164">
        <f ca="1">NPV(Q86,K87:$K$244) + ($A$13+$A$14+$A$15)/POWER(1+Q86,$A$28-D87+1)</f>
        <v>0</v>
      </c>
      <c r="S87" s="164">
        <f ca="1">NPV(Q87,K87:$K$244) + ($A$13+$A$14+$A$15)/POWER(1+Q87,$A$28-D87+1)</f>
        <v>0</v>
      </c>
      <c r="T87" s="45">
        <f t="shared" ca="1" si="30"/>
        <v>0</v>
      </c>
      <c r="U87" s="45">
        <f t="shared" ca="1" si="36"/>
        <v>0</v>
      </c>
      <c r="V87" s="45">
        <f t="shared" ca="1" si="37"/>
        <v>0</v>
      </c>
      <c r="W87" s="45">
        <f t="shared" ca="1" si="31"/>
        <v>0</v>
      </c>
      <c r="X87" s="25">
        <f t="shared" ca="1" si="20"/>
        <v>0</v>
      </c>
      <c r="Z87" s="28">
        <f t="shared" ca="1" si="38"/>
        <v>0</v>
      </c>
      <c r="AA87" s="233"/>
      <c r="AB87" s="45">
        <f t="shared" ca="1" si="32"/>
        <v>0</v>
      </c>
      <c r="AC87" s="45">
        <f t="shared" ca="1" si="21"/>
        <v>0</v>
      </c>
      <c r="AD87" s="25">
        <f t="shared" ca="1" si="22"/>
        <v>0</v>
      </c>
    </row>
    <row r="88" spans="4:30" x14ac:dyDescent="0.35">
      <c r="D88" s="20">
        <v>84</v>
      </c>
      <c r="E88" s="21">
        <f t="shared" ca="1" si="33"/>
        <v>30681</v>
      </c>
      <c r="F88" s="44">
        <f t="shared" ca="1" si="23"/>
        <v>31046</v>
      </c>
      <c r="G88" s="22" t="s">
        <v>119</v>
      </c>
      <c r="H88" s="44">
        <f t="shared" ca="1" si="34"/>
        <v>30681</v>
      </c>
      <c r="I88" s="45">
        <f t="shared" ca="1" si="24"/>
        <v>0</v>
      </c>
      <c r="J88" s="45">
        <f t="shared" ca="1" si="25"/>
        <v>0</v>
      </c>
      <c r="K88" s="45">
        <f t="shared" ca="1" si="26"/>
        <v>0</v>
      </c>
      <c r="L88" s="45"/>
      <c r="M88" s="45">
        <f t="shared" ca="1" si="35"/>
        <v>0</v>
      </c>
      <c r="N88" s="257">
        <f t="shared" ca="1" si="27"/>
        <v>0</v>
      </c>
      <c r="O88" s="23"/>
      <c r="P88" s="255">
        <f t="shared" ca="1" si="28"/>
        <v>0</v>
      </c>
      <c r="Q88" s="163">
        <f t="shared" ca="1" si="29"/>
        <v>0</v>
      </c>
      <c r="R88" s="164">
        <f ca="1">NPV(Q87,K88:$K$244) + ($A$13+$A$14+$A$15)/POWER(1+Q87,$A$28-D88+1)</f>
        <v>0</v>
      </c>
      <c r="S88" s="164">
        <f ca="1">NPV(Q88,K88:$K$244) + ($A$13+$A$14+$A$15)/POWER(1+Q88,$A$28-D88+1)</f>
        <v>0</v>
      </c>
      <c r="T88" s="45">
        <f t="shared" ca="1" si="30"/>
        <v>0</v>
      </c>
      <c r="U88" s="45">
        <f t="shared" ca="1" si="36"/>
        <v>0</v>
      </c>
      <c r="V88" s="45">
        <f t="shared" ca="1" si="37"/>
        <v>0</v>
      </c>
      <c r="W88" s="45">
        <f t="shared" ca="1" si="31"/>
        <v>0</v>
      </c>
      <c r="X88" s="25">
        <f t="shared" ca="1" si="20"/>
        <v>0</v>
      </c>
      <c r="Z88" s="28">
        <f t="shared" ca="1" si="38"/>
        <v>0</v>
      </c>
      <c r="AA88" s="233"/>
      <c r="AB88" s="45">
        <f t="shared" ca="1" si="32"/>
        <v>0</v>
      </c>
      <c r="AC88" s="45">
        <f t="shared" ca="1" si="21"/>
        <v>0</v>
      </c>
      <c r="AD88" s="25">
        <f t="shared" ca="1" si="22"/>
        <v>0</v>
      </c>
    </row>
    <row r="89" spans="4:30" x14ac:dyDescent="0.35">
      <c r="D89" s="20">
        <v>85</v>
      </c>
      <c r="E89" s="21">
        <f t="shared" ca="1" si="33"/>
        <v>31047</v>
      </c>
      <c r="F89" s="44">
        <f t="shared" ca="1" si="23"/>
        <v>31411</v>
      </c>
      <c r="G89" s="22" t="s">
        <v>119</v>
      </c>
      <c r="H89" s="44">
        <f t="shared" ca="1" si="34"/>
        <v>31047</v>
      </c>
      <c r="I89" s="45">
        <f t="shared" ca="1" si="24"/>
        <v>0</v>
      </c>
      <c r="J89" s="45">
        <f t="shared" ca="1" si="25"/>
        <v>0</v>
      </c>
      <c r="K89" s="45">
        <f t="shared" ca="1" si="26"/>
        <v>0</v>
      </c>
      <c r="L89" s="45"/>
      <c r="M89" s="45">
        <f t="shared" ca="1" si="35"/>
        <v>0</v>
      </c>
      <c r="N89" s="257">
        <f t="shared" ca="1" si="27"/>
        <v>0</v>
      </c>
      <c r="O89" s="23"/>
      <c r="P89" s="255">
        <f t="shared" ca="1" si="28"/>
        <v>0</v>
      </c>
      <c r="Q89" s="163">
        <f t="shared" ca="1" si="29"/>
        <v>0</v>
      </c>
      <c r="R89" s="164">
        <f ca="1">NPV(Q88,K89:$K$244) + ($A$13+$A$14+$A$15)/POWER(1+Q88,$A$28-D89+1)</f>
        <v>0</v>
      </c>
      <c r="S89" s="164">
        <f ca="1">NPV(Q89,K89:$K$244) + ($A$13+$A$14+$A$15)/POWER(1+Q89,$A$28-D89+1)</f>
        <v>0</v>
      </c>
      <c r="T89" s="45">
        <f t="shared" ca="1" si="30"/>
        <v>0</v>
      </c>
      <c r="U89" s="45">
        <f t="shared" ca="1" si="36"/>
        <v>0</v>
      </c>
      <c r="V89" s="45">
        <f t="shared" ca="1" si="37"/>
        <v>0</v>
      </c>
      <c r="W89" s="45">
        <f t="shared" ca="1" si="31"/>
        <v>0</v>
      </c>
      <c r="X89" s="25">
        <f t="shared" ca="1" si="20"/>
        <v>0</v>
      </c>
      <c r="Z89" s="28">
        <f t="shared" ca="1" si="38"/>
        <v>0</v>
      </c>
      <c r="AA89" s="233"/>
      <c r="AB89" s="45">
        <f t="shared" ca="1" si="32"/>
        <v>0</v>
      </c>
      <c r="AC89" s="45">
        <f t="shared" ca="1" si="21"/>
        <v>0</v>
      </c>
      <c r="AD89" s="25">
        <f t="shared" ca="1" si="22"/>
        <v>0</v>
      </c>
    </row>
    <row r="90" spans="4:30" x14ac:dyDescent="0.35">
      <c r="D90" s="20">
        <v>86</v>
      </c>
      <c r="E90" s="21">
        <f t="shared" ca="1" si="33"/>
        <v>31412</v>
      </c>
      <c r="F90" s="44">
        <f t="shared" ca="1" si="23"/>
        <v>31776</v>
      </c>
      <c r="G90" s="22" t="s">
        <v>119</v>
      </c>
      <c r="H90" s="44">
        <f t="shared" ca="1" si="34"/>
        <v>31412</v>
      </c>
      <c r="I90" s="45">
        <f t="shared" ca="1" si="24"/>
        <v>0</v>
      </c>
      <c r="J90" s="45">
        <f t="shared" ca="1" si="25"/>
        <v>0</v>
      </c>
      <c r="K90" s="45">
        <f t="shared" ca="1" si="26"/>
        <v>0</v>
      </c>
      <c r="L90" s="45"/>
      <c r="M90" s="45">
        <f t="shared" ca="1" si="35"/>
        <v>0</v>
      </c>
      <c r="N90" s="257">
        <f t="shared" ca="1" si="27"/>
        <v>0</v>
      </c>
      <c r="O90" s="23"/>
      <c r="P90" s="255">
        <f t="shared" ca="1" si="28"/>
        <v>0</v>
      </c>
      <c r="Q90" s="163">
        <f t="shared" ca="1" si="29"/>
        <v>0</v>
      </c>
      <c r="R90" s="164">
        <f ca="1">NPV(Q89,K90:$K$244) + ($A$13+$A$14+$A$15)/POWER(1+Q89,$A$28-D90+1)</f>
        <v>0</v>
      </c>
      <c r="S90" s="164">
        <f ca="1">NPV(Q90,K90:$K$244) + ($A$13+$A$14+$A$15)/POWER(1+Q90,$A$28-D90+1)</f>
        <v>0</v>
      </c>
      <c r="T90" s="45">
        <f t="shared" ca="1" si="30"/>
        <v>0</v>
      </c>
      <c r="U90" s="45">
        <f t="shared" ca="1" si="36"/>
        <v>0</v>
      </c>
      <c r="V90" s="45">
        <f t="shared" ca="1" si="37"/>
        <v>0</v>
      </c>
      <c r="W90" s="45">
        <f t="shared" ca="1" si="31"/>
        <v>0</v>
      </c>
      <c r="X90" s="25">
        <f t="shared" ca="1" si="20"/>
        <v>0</v>
      </c>
      <c r="Z90" s="28">
        <f t="shared" ca="1" si="38"/>
        <v>0</v>
      </c>
      <c r="AA90" s="233"/>
      <c r="AB90" s="45">
        <f t="shared" ca="1" si="32"/>
        <v>0</v>
      </c>
      <c r="AC90" s="45">
        <f t="shared" ca="1" si="21"/>
        <v>0</v>
      </c>
      <c r="AD90" s="25">
        <f t="shared" ca="1" si="22"/>
        <v>0</v>
      </c>
    </row>
    <row r="91" spans="4:30" x14ac:dyDescent="0.35">
      <c r="D91" s="20">
        <v>87</v>
      </c>
      <c r="E91" s="21">
        <f t="shared" ca="1" si="33"/>
        <v>31777</v>
      </c>
      <c r="F91" s="44">
        <f t="shared" ca="1" si="23"/>
        <v>32141</v>
      </c>
      <c r="G91" s="22" t="s">
        <v>119</v>
      </c>
      <c r="H91" s="44">
        <f t="shared" ca="1" si="34"/>
        <v>31777</v>
      </c>
      <c r="I91" s="45">
        <f t="shared" ca="1" si="24"/>
        <v>0</v>
      </c>
      <c r="J91" s="45">
        <f t="shared" ca="1" si="25"/>
        <v>0</v>
      </c>
      <c r="K91" s="45">
        <f t="shared" ca="1" si="26"/>
        <v>0</v>
      </c>
      <c r="L91" s="45"/>
      <c r="M91" s="45">
        <f t="shared" ca="1" si="35"/>
        <v>0</v>
      </c>
      <c r="N91" s="257">
        <f t="shared" ca="1" si="27"/>
        <v>0</v>
      </c>
      <c r="O91" s="23"/>
      <c r="P91" s="255">
        <f t="shared" ca="1" si="28"/>
        <v>0</v>
      </c>
      <c r="Q91" s="163">
        <f t="shared" ca="1" si="29"/>
        <v>0</v>
      </c>
      <c r="R91" s="164">
        <f ca="1">NPV(Q90,K91:$K$244) + ($A$13+$A$14+$A$15)/POWER(1+Q90,$A$28-D91+1)</f>
        <v>0</v>
      </c>
      <c r="S91" s="164">
        <f ca="1">NPV(Q91,K91:$K$244) + ($A$13+$A$14+$A$15)/POWER(1+Q91,$A$28-D91+1)</f>
        <v>0</v>
      </c>
      <c r="T91" s="45">
        <f t="shared" ca="1" si="30"/>
        <v>0</v>
      </c>
      <c r="U91" s="45">
        <f t="shared" ca="1" si="36"/>
        <v>0</v>
      </c>
      <c r="V91" s="45">
        <f t="shared" ca="1" si="37"/>
        <v>0</v>
      </c>
      <c r="W91" s="45">
        <f t="shared" ca="1" si="31"/>
        <v>0</v>
      </c>
      <c r="X91" s="25">
        <f t="shared" ca="1" si="20"/>
        <v>0</v>
      </c>
      <c r="Z91" s="28">
        <f t="shared" ca="1" si="38"/>
        <v>0</v>
      </c>
      <c r="AA91" s="233"/>
      <c r="AB91" s="45">
        <f t="shared" ca="1" si="32"/>
        <v>0</v>
      </c>
      <c r="AC91" s="45">
        <f t="shared" ca="1" si="21"/>
        <v>0</v>
      </c>
      <c r="AD91" s="25">
        <f t="shared" ca="1" si="22"/>
        <v>0</v>
      </c>
    </row>
    <row r="92" spans="4:30" x14ac:dyDescent="0.35">
      <c r="D92" s="20">
        <v>88</v>
      </c>
      <c r="E92" s="21">
        <f t="shared" ca="1" si="33"/>
        <v>32142</v>
      </c>
      <c r="F92" s="44">
        <f t="shared" ca="1" si="23"/>
        <v>32507</v>
      </c>
      <c r="G92" s="22" t="s">
        <v>119</v>
      </c>
      <c r="H92" s="44">
        <f t="shared" ca="1" si="34"/>
        <v>32142</v>
      </c>
      <c r="I92" s="45">
        <f t="shared" ca="1" si="24"/>
        <v>0</v>
      </c>
      <c r="J92" s="45">
        <f t="shared" ca="1" si="25"/>
        <v>0</v>
      </c>
      <c r="K92" s="45">
        <f t="shared" ca="1" si="26"/>
        <v>0</v>
      </c>
      <c r="L92" s="45"/>
      <c r="M92" s="45">
        <f t="shared" ca="1" si="35"/>
        <v>0</v>
      </c>
      <c r="N92" s="257">
        <f t="shared" ca="1" si="27"/>
        <v>0</v>
      </c>
      <c r="O92" s="23"/>
      <c r="P92" s="255">
        <f t="shared" ca="1" si="28"/>
        <v>0</v>
      </c>
      <c r="Q92" s="163">
        <f t="shared" ca="1" si="29"/>
        <v>0</v>
      </c>
      <c r="R92" s="164">
        <f ca="1">NPV(Q91,K92:$K$244) + ($A$13+$A$14+$A$15)/POWER(1+Q91,$A$28-D92+1)</f>
        <v>0</v>
      </c>
      <c r="S92" s="164">
        <f ca="1">NPV(Q92,K92:$K$244) + ($A$13+$A$14+$A$15)/POWER(1+Q92,$A$28-D92+1)</f>
        <v>0</v>
      </c>
      <c r="T92" s="45">
        <f t="shared" ca="1" si="30"/>
        <v>0</v>
      </c>
      <c r="U92" s="45">
        <f t="shared" ca="1" si="36"/>
        <v>0</v>
      </c>
      <c r="V92" s="45">
        <f t="shared" ca="1" si="37"/>
        <v>0</v>
      </c>
      <c r="W92" s="45">
        <f t="shared" ca="1" si="31"/>
        <v>0</v>
      </c>
      <c r="X92" s="25">
        <f t="shared" ca="1" si="20"/>
        <v>0</v>
      </c>
      <c r="Z92" s="28">
        <f t="shared" ca="1" si="38"/>
        <v>0</v>
      </c>
      <c r="AA92" s="233"/>
      <c r="AB92" s="45">
        <f t="shared" ca="1" si="32"/>
        <v>0</v>
      </c>
      <c r="AC92" s="45">
        <f t="shared" ca="1" si="21"/>
        <v>0</v>
      </c>
      <c r="AD92" s="25">
        <f t="shared" ca="1" si="22"/>
        <v>0</v>
      </c>
    </row>
    <row r="93" spans="4:30" x14ac:dyDescent="0.35">
      <c r="D93" s="20">
        <v>89</v>
      </c>
      <c r="E93" s="21">
        <f t="shared" ca="1" si="33"/>
        <v>32508</v>
      </c>
      <c r="F93" s="44">
        <f t="shared" ca="1" si="23"/>
        <v>32872</v>
      </c>
      <c r="G93" s="22" t="s">
        <v>119</v>
      </c>
      <c r="H93" s="44">
        <f t="shared" ca="1" si="34"/>
        <v>32508</v>
      </c>
      <c r="I93" s="45">
        <f t="shared" ca="1" si="24"/>
        <v>0</v>
      </c>
      <c r="J93" s="45">
        <f t="shared" ca="1" si="25"/>
        <v>0</v>
      </c>
      <c r="K93" s="45">
        <f t="shared" ca="1" si="26"/>
        <v>0</v>
      </c>
      <c r="L93" s="45"/>
      <c r="M93" s="45">
        <f t="shared" ca="1" si="35"/>
        <v>0</v>
      </c>
      <c r="N93" s="257">
        <f t="shared" ca="1" si="27"/>
        <v>0</v>
      </c>
      <c r="O93" s="23"/>
      <c r="P93" s="255">
        <f t="shared" ca="1" si="28"/>
        <v>0</v>
      </c>
      <c r="Q93" s="163">
        <f t="shared" ca="1" si="29"/>
        <v>0</v>
      </c>
      <c r="R93" s="164">
        <f ca="1">NPV(Q92,K93:$K$244) + ($A$13+$A$14+$A$15)/POWER(1+Q92,$A$28-D93+1)</f>
        <v>0</v>
      </c>
      <c r="S93" s="164">
        <f ca="1">NPV(Q93,K93:$K$244) + ($A$13+$A$14+$A$15)/POWER(1+Q93,$A$28-D93+1)</f>
        <v>0</v>
      </c>
      <c r="T93" s="45">
        <f t="shared" ca="1" si="30"/>
        <v>0</v>
      </c>
      <c r="U93" s="45">
        <f t="shared" ca="1" si="36"/>
        <v>0</v>
      </c>
      <c r="V93" s="45">
        <f t="shared" ca="1" si="37"/>
        <v>0</v>
      </c>
      <c r="W93" s="45">
        <f t="shared" ca="1" si="31"/>
        <v>0</v>
      </c>
      <c r="X93" s="25">
        <f t="shared" ca="1" si="20"/>
        <v>0</v>
      </c>
      <c r="Z93" s="28">
        <f t="shared" ca="1" si="38"/>
        <v>0</v>
      </c>
      <c r="AA93" s="233"/>
      <c r="AB93" s="45">
        <f t="shared" ca="1" si="32"/>
        <v>0</v>
      </c>
      <c r="AC93" s="45">
        <f t="shared" ca="1" si="21"/>
        <v>0</v>
      </c>
      <c r="AD93" s="25">
        <f t="shared" ca="1" si="22"/>
        <v>0</v>
      </c>
    </row>
    <row r="94" spans="4:30" x14ac:dyDescent="0.35">
      <c r="D94" s="20">
        <v>90</v>
      </c>
      <c r="E94" s="21">
        <f t="shared" ca="1" si="33"/>
        <v>32873</v>
      </c>
      <c r="F94" s="44">
        <f t="shared" ca="1" si="23"/>
        <v>33237</v>
      </c>
      <c r="G94" s="22" t="s">
        <v>119</v>
      </c>
      <c r="H94" s="44">
        <f t="shared" ca="1" si="34"/>
        <v>32873</v>
      </c>
      <c r="I94" s="45">
        <f t="shared" ca="1" si="24"/>
        <v>0</v>
      </c>
      <c r="J94" s="45">
        <f t="shared" ca="1" si="25"/>
        <v>0</v>
      </c>
      <c r="K94" s="45">
        <f t="shared" ca="1" si="26"/>
        <v>0</v>
      </c>
      <c r="L94" s="45"/>
      <c r="M94" s="45">
        <f t="shared" ca="1" si="35"/>
        <v>0</v>
      </c>
      <c r="N94" s="257">
        <f t="shared" ca="1" si="27"/>
        <v>0</v>
      </c>
      <c r="O94" s="23"/>
      <c r="P94" s="255">
        <f t="shared" ca="1" si="28"/>
        <v>0</v>
      </c>
      <c r="Q94" s="163">
        <f t="shared" ca="1" si="29"/>
        <v>0</v>
      </c>
      <c r="R94" s="164">
        <f ca="1">NPV(Q93,K94:$K$244) + ($A$13+$A$14+$A$15)/POWER(1+Q93,$A$28-D94+1)</f>
        <v>0</v>
      </c>
      <c r="S94" s="164">
        <f ca="1">NPV(Q94,K94:$K$244) + ($A$13+$A$14+$A$15)/POWER(1+Q94,$A$28-D94+1)</f>
        <v>0</v>
      </c>
      <c r="T94" s="45">
        <f t="shared" ca="1" si="30"/>
        <v>0</v>
      </c>
      <c r="U94" s="45">
        <f t="shared" ca="1" si="36"/>
        <v>0</v>
      </c>
      <c r="V94" s="45">
        <f t="shared" ca="1" si="37"/>
        <v>0</v>
      </c>
      <c r="W94" s="45">
        <f t="shared" ca="1" si="31"/>
        <v>0</v>
      </c>
      <c r="X94" s="25">
        <f t="shared" ca="1" si="20"/>
        <v>0</v>
      </c>
      <c r="Z94" s="28">
        <f t="shared" ca="1" si="38"/>
        <v>0</v>
      </c>
      <c r="AA94" s="233"/>
      <c r="AB94" s="45">
        <f t="shared" ca="1" si="32"/>
        <v>0</v>
      </c>
      <c r="AC94" s="45">
        <f t="shared" ca="1" si="21"/>
        <v>0</v>
      </c>
      <c r="AD94" s="25">
        <f t="shared" ca="1" si="22"/>
        <v>0</v>
      </c>
    </row>
    <row r="95" spans="4:30" x14ac:dyDescent="0.35">
      <c r="D95" s="20">
        <v>91</v>
      </c>
      <c r="E95" s="21">
        <f t="shared" ca="1" si="33"/>
        <v>33238</v>
      </c>
      <c r="F95" s="44">
        <f t="shared" ca="1" si="23"/>
        <v>33602</v>
      </c>
      <c r="G95" s="22" t="s">
        <v>119</v>
      </c>
      <c r="H95" s="44">
        <f t="shared" ca="1" si="34"/>
        <v>33238</v>
      </c>
      <c r="I95" s="45">
        <f t="shared" ca="1" si="24"/>
        <v>0</v>
      </c>
      <c r="J95" s="45">
        <f t="shared" ca="1" si="25"/>
        <v>0</v>
      </c>
      <c r="K95" s="45">
        <f t="shared" ca="1" si="26"/>
        <v>0</v>
      </c>
      <c r="L95" s="45"/>
      <c r="M95" s="45">
        <f t="shared" ca="1" si="35"/>
        <v>0</v>
      </c>
      <c r="N95" s="257">
        <f t="shared" ca="1" si="27"/>
        <v>0</v>
      </c>
      <c r="O95" s="23"/>
      <c r="P95" s="255">
        <f t="shared" ca="1" si="28"/>
        <v>0</v>
      </c>
      <c r="Q95" s="163">
        <f t="shared" ca="1" si="29"/>
        <v>0</v>
      </c>
      <c r="R95" s="164">
        <f ca="1">NPV(Q94,K95:$K$244) + ($A$13+$A$14+$A$15)/POWER(1+Q94,$A$28-D95+1)</f>
        <v>0</v>
      </c>
      <c r="S95" s="164">
        <f ca="1">NPV(Q95,K95:$K$244) + ($A$13+$A$14+$A$15)/POWER(1+Q95,$A$28-D95+1)</f>
        <v>0</v>
      </c>
      <c r="T95" s="45">
        <f t="shared" ca="1" si="30"/>
        <v>0</v>
      </c>
      <c r="U95" s="45">
        <f t="shared" ca="1" si="36"/>
        <v>0</v>
      </c>
      <c r="V95" s="45">
        <f t="shared" ca="1" si="37"/>
        <v>0</v>
      </c>
      <c r="W95" s="45">
        <f t="shared" ca="1" si="31"/>
        <v>0</v>
      </c>
      <c r="X95" s="25">
        <f t="shared" ca="1" si="20"/>
        <v>0</v>
      </c>
      <c r="Z95" s="28">
        <f t="shared" ca="1" si="38"/>
        <v>0</v>
      </c>
      <c r="AA95" s="233"/>
      <c r="AB95" s="45">
        <f t="shared" ca="1" si="32"/>
        <v>0</v>
      </c>
      <c r="AC95" s="45">
        <f t="shared" ca="1" si="21"/>
        <v>0</v>
      </c>
      <c r="AD95" s="25">
        <f t="shared" ca="1" si="22"/>
        <v>0</v>
      </c>
    </row>
    <row r="96" spans="4:30" x14ac:dyDescent="0.35">
      <c r="D96" s="20">
        <v>92</v>
      </c>
      <c r="E96" s="21">
        <f t="shared" ca="1" si="33"/>
        <v>33603</v>
      </c>
      <c r="F96" s="44">
        <f t="shared" ca="1" si="23"/>
        <v>33968</v>
      </c>
      <c r="G96" s="22" t="s">
        <v>119</v>
      </c>
      <c r="H96" s="44">
        <f t="shared" ca="1" si="34"/>
        <v>33603</v>
      </c>
      <c r="I96" s="45">
        <f t="shared" ca="1" si="24"/>
        <v>0</v>
      </c>
      <c r="J96" s="45">
        <f t="shared" ca="1" si="25"/>
        <v>0</v>
      </c>
      <c r="K96" s="45">
        <f t="shared" ca="1" si="26"/>
        <v>0</v>
      </c>
      <c r="L96" s="45"/>
      <c r="M96" s="45">
        <f t="shared" ca="1" si="35"/>
        <v>0</v>
      </c>
      <c r="N96" s="257">
        <f t="shared" ca="1" si="27"/>
        <v>0</v>
      </c>
      <c r="O96" s="23"/>
      <c r="P96" s="255">
        <f t="shared" ca="1" si="28"/>
        <v>0</v>
      </c>
      <c r="Q96" s="163">
        <f t="shared" ca="1" si="29"/>
        <v>0</v>
      </c>
      <c r="R96" s="164">
        <f ca="1">NPV(Q95,K96:$K$244) + ($A$13+$A$14+$A$15)/POWER(1+Q95,$A$28-D96+1)</f>
        <v>0</v>
      </c>
      <c r="S96" s="164">
        <f ca="1">NPV(Q96,K96:$K$244) + ($A$13+$A$14+$A$15)/POWER(1+Q96,$A$28-D96+1)</f>
        <v>0</v>
      </c>
      <c r="T96" s="45">
        <f t="shared" ca="1" si="30"/>
        <v>0</v>
      </c>
      <c r="U96" s="45">
        <f t="shared" ca="1" si="36"/>
        <v>0</v>
      </c>
      <c r="V96" s="45">
        <f t="shared" ca="1" si="37"/>
        <v>0</v>
      </c>
      <c r="W96" s="45">
        <f t="shared" ca="1" si="31"/>
        <v>0</v>
      </c>
      <c r="X96" s="25">
        <f t="shared" ca="1" si="20"/>
        <v>0</v>
      </c>
      <c r="Z96" s="28">
        <f t="shared" ca="1" si="38"/>
        <v>0</v>
      </c>
      <c r="AA96" s="233"/>
      <c r="AB96" s="45">
        <f t="shared" ca="1" si="32"/>
        <v>0</v>
      </c>
      <c r="AC96" s="45">
        <f t="shared" ca="1" si="21"/>
        <v>0</v>
      </c>
      <c r="AD96" s="25">
        <f t="shared" ca="1" si="22"/>
        <v>0</v>
      </c>
    </row>
    <row r="97" spans="4:30" x14ac:dyDescent="0.35">
      <c r="D97" s="20">
        <v>93</v>
      </c>
      <c r="E97" s="21">
        <f t="shared" ca="1" si="33"/>
        <v>33969</v>
      </c>
      <c r="F97" s="44">
        <f t="shared" ca="1" si="23"/>
        <v>34333</v>
      </c>
      <c r="G97" s="22" t="s">
        <v>119</v>
      </c>
      <c r="H97" s="44">
        <f t="shared" ca="1" si="34"/>
        <v>33969</v>
      </c>
      <c r="I97" s="45">
        <f t="shared" ca="1" si="24"/>
        <v>0</v>
      </c>
      <c r="J97" s="45">
        <f t="shared" ca="1" si="25"/>
        <v>0</v>
      </c>
      <c r="K97" s="45">
        <f t="shared" ca="1" si="26"/>
        <v>0</v>
      </c>
      <c r="L97" s="45"/>
      <c r="M97" s="45">
        <f t="shared" ca="1" si="35"/>
        <v>0</v>
      </c>
      <c r="N97" s="257">
        <f t="shared" ca="1" si="27"/>
        <v>0</v>
      </c>
      <c r="O97" s="23"/>
      <c r="P97" s="255">
        <f t="shared" ca="1" si="28"/>
        <v>0</v>
      </c>
      <c r="Q97" s="163">
        <f t="shared" ca="1" si="29"/>
        <v>0</v>
      </c>
      <c r="R97" s="164">
        <f ca="1">NPV(Q96,K97:$K$244) + ($A$13+$A$14+$A$15)/POWER(1+Q96,$A$28-D97+1)</f>
        <v>0</v>
      </c>
      <c r="S97" s="164">
        <f ca="1">NPV(Q97,K97:$K$244) + ($A$13+$A$14+$A$15)/POWER(1+Q97,$A$28-D97+1)</f>
        <v>0</v>
      </c>
      <c r="T97" s="45">
        <f t="shared" ca="1" si="30"/>
        <v>0</v>
      </c>
      <c r="U97" s="45">
        <f t="shared" ca="1" si="36"/>
        <v>0</v>
      </c>
      <c r="V97" s="45">
        <f t="shared" ca="1" si="37"/>
        <v>0</v>
      </c>
      <c r="W97" s="45">
        <f t="shared" ca="1" si="31"/>
        <v>0</v>
      </c>
      <c r="X97" s="25">
        <f t="shared" ca="1" si="20"/>
        <v>0</v>
      </c>
      <c r="Z97" s="28">
        <f t="shared" ca="1" si="38"/>
        <v>0</v>
      </c>
      <c r="AA97" s="233"/>
      <c r="AB97" s="45">
        <f t="shared" ca="1" si="32"/>
        <v>0</v>
      </c>
      <c r="AC97" s="45">
        <f t="shared" ca="1" si="21"/>
        <v>0</v>
      </c>
      <c r="AD97" s="25">
        <f t="shared" ca="1" si="22"/>
        <v>0</v>
      </c>
    </row>
    <row r="98" spans="4:30" x14ac:dyDescent="0.35">
      <c r="D98" s="20">
        <v>94</v>
      </c>
      <c r="E98" s="21">
        <f t="shared" ca="1" si="33"/>
        <v>34334</v>
      </c>
      <c r="F98" s="44">
        <f t="shared" ca="1" si="23"/>
        <v>34698</v>
      </c>
      <c r="G98" s="22" t="s">
        <v>119</v>
      </c>
      <c r="H98" s="44">
        <f t="shared" ca="1" si="34"/>
        <v>34334</v>
      </c>
      <c r="I98" s="45">
        <f t="shared" ca="1" si="24"/>
        <v>0</v>
      </c>
      <c r="J98" s="45">
        <f t="shared" ca="1" si="25"/>
        <v>0</v>
      </c>
      <c r="K98" s="45">
        <f t="shared" ca="1" si="26"/>
        <v>0</v>
      </c>
      <c r="L98" s="45"/>
      <c r="M98" s="45">
        <f t="shared" ca="1" si="35"/>
        <v>0</v>
      </c>
      <c r="N98" s="257">
        <f t="shared" ca="1" si="27"/>
        <v>0</v>
      </c>
      <c r="O98" s="23"/>
      <c r="P98" s="255">
        <f t="shared" ca="1" si="28"/>
        <v>0</v>
      </c>
      <c r="Q98" s="163">
        <f t="shared" ca="1" si="29"/>
        <v>0</v>
      </c>
      <c r="R98" s="164">
        <f ca="1">NPV(Q97,K98:$K$244) + ($A$13+$A$14+$A$15)/POWER(1+Q97,$A$28-D98+1)</f>
        <v>0</v>
      </c>
      <c r="S98" s="164">
        <f ca="1">NPV(Q98,K98:$K$244) + ($A$13+$A$14+$A$15)/POWER(1+Q98,$A$28-D98+1)</f>
        <v>0</v>
      </c>
      <c r="T98" s="45">
        <f t="shared" ca="1" si="30"/>
        <v>0</v>
      </c>
      <c r="U98" s="45">
        <f t="shared" ca="1" si="36"/>
        <v>0</v>
      </c>
      <c r="V98" s="45">
        <f t="shared" ca="1" si="37"/>
        <v>0</v>
      </c>
      <c r="W98" s="45">
        <f t="shared" ca="1" si="31"/>
        <v>0</v>
      </c>
      <c r="X98" s="25">
        <f t="shared" ca="1" si="20"/>
        <v>0</v>
      </c>
      <c r="Z98" s="28">
        <f t="shared" ca="1" si="38"/>
        <v>0</v>
      </c>
      <c r="AA98" s="233"/>
      <c r="AB98" s="45">
        <f t="shared" ca="1" si="32"/>
        <v>0</v>
      </c>
      <c r="AC98" s="45">
        <f t="shared" ca="1" si="21"/>
        <v>0</v>
      </c>
      <c r="AD98" s="25">
        <f t="shared" ca="1" si="22"/>
        <v>0</v>
      </c>
    </row>
    <row r="99" spans="4:30" x14ac:dyDescent="0.35">
      <c r="D99" s="20">
        <v>95</v>
      </c>
      <c r="E99" s="21">
        <f t="shared" ca="1" si="33"/>
        <v>34699</v>
      </c>
      <c r="F99" s="44">
        <f t="shared" ca="1" si="23"/>
        <v>35063</v>
      </c>
      <c r="G99" s="22" t="s">
        <v>119</v>
      </c>
      <c r="H99" s="44">
        <f t="shared" ca="1" si="34"/>
        <v>34699</v>
      </c>
      <c r="I99" s="45">
        <f t="shared" ca="1" si="24"/>
        <v>0</v>
      </c>
      <c r="J99" s="45">
        <f t="shared" ca="1" si="25"/>
        <v>0</v>
      </c>
      <c r="K99" s="45">
        <f t="shared" ca="1" si="26"/>
        <v>0</v>
      </c>
      <c r="L99" s="45"/>
      <c r="M99" s="45">
        <f t="shared" ca="1" si="35"/>
        <v>0</v>
      </c>
      <c r="N99" s="257">
        <f t="shared" ca="1" si="27"/>
        <v>0</v>
      </c>
      <c r="O99" s="23"/>
      <c r="P99" s="255">
        <f t="shared" ca="1" si="28"/>
        <v>0</v>
      </c>
      <c r="Q99" s="163">
        <f t="shared" ca="1" si="29"/>
        <v>0</v>
      </c>
      <c r="R99" s="164">
        <f ca="1">NPV(Q98,K99:$K$244) + ($A$13+$A$14+$A$15)/POWER(1+Q98,$A$28-D99+1)</f>
        <v>0</v>
      </c>
      <c r="S99" s="164">
        <f ca="1">NPV(Q99,K99:$K$244) + ($A$13+$A$14+$A$15)/POWER(1+Q99,$A$28-D99+1)</f>
        <v>0</v>
      </c>
      <c r="T99" s="45">
        <f t="shared" ca="1" si="30"/>
        <v>0</v>
      </c>
      <c r="U99" s="45">
        <f t="shared" ca="1" si="36"/>
        <v>0</v>
      </c>
      <c r="V99" s="45">
        <f t="shared" ca="1" si="37"/>
        <v>0</v>
      </c>
      <c r="W99" s="45">
        <f t="shared" ca="1" si="31"/>
        <v>0</v>
      </c>
      <c r="X99" s="25">
        <f t="shared" ca="1" si="20"/>
        <v>0</v>
      </c>
      <c r="Z99" s="28">
        <f t="shared" ca="1" si="38"/>
        <v>0</v>
      </c>
      <c r="AA99" s="233"/>
      <c r="AB99" s="45">
        <f t="shared" ca="1" si="32"/>
        <v>0</v>
      </c>
      <c r="AC99" s="45">
        <f t="shared" ca="1" si="21"/>
        <v>0</v>
      </c>
      <c r="AD99" s="25">
        <f t="shared" ca="1" si="22"/>
        <v>0</v>
      </c>
    </row>
    <row r="100" spans="4:30" x14ac:dyDescent="0.35">
      <c r="D100" s="20">
        <v>96</v>
      </c>
      <c r="E100" s="21">
        <f t="shared" ca="1" si="33"/>
        <v>35064</v>
      </c>
      <c r="F100" s="44">
        <f t="shared" ca="1" si="23"/>
        <v>35429</v>
      </c>
      <c r="G100" s="22" t="s">
        <v>119</v>
      </c>
      <c r="H100" s="44">
        <f t="shared" ca="1" si="34"/>
        <v>35064</v>
      </c>
      <c r="I100" s="45">
        <f t="shared" ca="1" si="24"/>
        <v>0</v>
      </c>
      <c r="J100" s="45">
        <f t="shared" ca="1" si="25"/>
        <v>0</v>
      </c>
      <c r="K100" s="45">
        <f t="shared" ca="1" si="26"/>
        <v>0</v>
      </c>
      <c r="L100" s="45"/>
      <c r="M100" s="45">
        <f t="shared" ca="1" si="35"/>
        <v>0</v>
      </c>
      <c r="N100" s="257">
        <f t="shared" ca="1" si="27"/>
        <v>0</v>
      </c>
      <c r="O100" s="23"/>
      <c r="P100" s="255">
        <f t="shared" ca="1" si="28"/>
        <v>0</v>
      </c>
      <c r="Q100" s="163">
        <f t="shared" ca="1" si="29"/>
        <v>0</v>
      </c>
      <c r="R100" s="164">
        <f ca="1">NPV(Q99,K100:$K$244) + ($A$13+$A$14+$A$15)/POWER(1+Q99,$A$28-D100+1)</f>
        <v>0</v>
      </c>
      <c r="S100" s="164">
        <f ca="1">NPV(Q100,K100:$K$244) + ($A$13+$A$14+$A$15)/POWER(1+Q100,$A$28-D100+1)</f>
        <v>0</v>
      </c>
      <c r="T100" s="45">
        <f t="shared" ca="1" si="30"/>
        <v>0</v>
      </c>
      <c r="U100" s="45">
        <f t="shared" ca="1" si="36"/>
        <v>0</v>
      </c>
      <c r="V100" s="45">
        <f t="shared" ca="1" si="37"/>
        <v>0</v>
      </c>
      <c r="W100" s="45">
        <f t="shared" ca="1" si="31"/>
        <v>0</v>
      </c>
      <c r="X100" s="25">
        <f t="shared" ca="1" si="20"/>
        <v>0</v>
      </c>
      <c r="Z100" s="28">
        <f t="shared" ca="1" si="38"/>
        <v>0</v>
      </c>
      <c r="AA100" s="233"/>
      <c r="AB100" s="45">
        <f t="shared" ca="1" si="32"/>
        <v>0</v>
      </c>
      <c r="AC100" s="45">
        <f t="shared" ca="1" si="21"/>
        <v>0</v>
      </c>
      <c r="AD100" s="25">
        <f t="shared" ca="1" si="22"/>
        <v>0</v>
      </c>
    </row>
    <row r="101" spans="4:30" x14ac:dyDescent="0.35">
      <c r="D101" s="20">
        <v>97</v>
      </c>
      <c r="E101" s="21">
        <f t="shared" ca="1" si="33"/>
        <v>35430</v>
      </c>
      <c r="F101" s="44">
        <f t="shared" ca="1" si="23"/>
        <v>35794</v>
      </c>
      <c r="G101" s="22" t="s">
        <v>119</v>
      </c>
      <c r="H101" s="44">
        <f t="shared" ca="1" si="34"/>
        <v>35430</v>
      </c>
      <c r="I101" s="45">
        <f t="shared" ca="1" si="24"/>
        <v>0</v>
      </c>
      <c r="J101" s="45">
        <f t="shared" ca="1" si="25"/>
        <v>0</v>
      </c>
      <c r="K101" s="45">
        <f t="shared" ca="1" si="26"/>
        <v>0</v>
      </c>
      <c r="L101" s="45"/>
      <c r="M101" s="45">
        <f t="shared" ca="1" si="35"/>
        <v>0</v>
      </c>
      <c r="N101" s="257">
        <f t="shared" ca="1" si="27"/>
        <v>0</v>
      </c>
      <c r="O101" s="23"/>
      <c r="P101" s="255">
        <f t="shared" ca="1" si="28"/>
        <v>0</v>
      </c>
      <c r="Q101" s="163">
        <f t="shared" ca="1" si="29"/>
        <v>0</v>
      </c>
      <c r="R101" s="164">
        <f ca="1">NPV(Q100,K101:$K$244) + ($A$13+$A$14+$A$15)/POWER(1+Q100,$A$28-D101+1)</f>
        <v>0</v>
      </c>
      <c r="S101" s="164">
        <f ca="1">NPV(Q101,K101:$K$244) + ($A$13+$A$14+$A$15)/POWER(1+Q101,$A$28-D101+1)</f>
        <v>0</v>
      </c>
      <c r="T101" s="45">
        <f t="shared" ca="1" si="30"/>
        <v>0</v>
      </c>
      <c r="U101" s="45">
        <f t="shared" ca="1" si="36"/>
        <v>0</v>
      </c>
      <c r="V101" s="45">
        <f t="shared" ca="1" si="37"/>
        <v>0</v>
      </c>
      <c r="W101" s="45">
        <f t="shared" ca="1" si="31"/>
        <v>0</v>
      </c>
      <c r="X101" s="25">
        <f t="shared" ca="1" si="20"/>
        <v>0</v>
      </c>
      <c r="Z101" s="28">
        <f t="shared" ca="1" si="38"/>
        <v>0</v>
      </c>
      <c r="AA101" s="233"/>
      <c r="AB101" s="45">
        <f t="shared" ca="1" si="32"/>
        <v>0</v>
      </c>
      <c r="AC101" s="45">
        <f t="shared" ca="1" si="21"/>
        <v>0</v>
      </c>
      <c r="AD101" s="25">
        <f t="shared" ca="1" si="22"/>
        <v>0</v>
      </c>
    </row>
    <row r="102" spans="4:30" x14ac:dyDescent="0.35">
      <c r="D102" s="20">
        <v>98</v>
      </c>
      <c r="E102" s="21">
        <f t="shared" ca="1" si="33"/>
        <v>35795</v>
      </c>
      <c r="F102" s="44">
        <f t="shared" ca="1" si="23"/>
        <v>36159</v>
      </c>
      <c r="G102" s="22" t="s">
        <v>119</v>
      </c>
      <c r="H102" s="44">
        <f t="shared" ca="1" si="34"/>
        <v>35795</v>
      </c>
      <c r="I102" s="45">
        <f t="shared" ca="1" si="24"/>
        <v>0</v>
      </c>
      <c r="J102" s="45">
        <f t="shared" ca="1" si="25"/>
        <v>0</v>
      </c>
      <c r="K102" s="45">
        <f t="shared" ca="1" si="26"/>
        <v>0</v>
      </c>
      <c r="L102" s="45"/>
      <c r="M102" s="45">
        <f t="shared" ca="1" si="35"/>
        <v>0</v>
      </c>
      <c r="N102" s="257">
        <f t="shared" ca="1" si="27"/>
        <v>0</v>
      </c>
      <c r="O102" s="23"/>
      <c r="P102" s="255">
        <f t="shared" ca="1" si="28"/>
        <v>0</v>
      </c>
      <c r="Q102" s="163">
        <f t="shared" ca="1" si="29"/>
        <v>0</v>
      </c>
      <c r="R102" s="164">
        <f ca="1">NPV(Q101,K102:$K$244) + ($A$13+$A$14+$A$15)/POWER(1+Q101,$A$28-D102+1)</f>
        <v>0</v>
      </c>
      <c r="S102" s="164">
        <f ca="1">NPV(Q102,K102:$K$244) + ($A$13+$A$14+$A$15)/POWER(1+Q102,$A$28-D102+1)</f>
        <v>0</v>
      </c>
      <c r="T102" s="45">
        <f t="shared" ca="1" si="30"/>
        <v>0</v>
      </c>
      <c r="U102" s="45">
        <f t="shared" ca="1" si="36"/>
        <v>0</v>
      </c>
      <c r="V102" s="45">
        <f t="shared" ca="1" si="37"/>
        <v>0</v>
      </c>
      <c r="W102" s="45">
        <f t="shared" ca="1" si="31"/>
        <v>0</v>
      </c>
      <c r="X102" s="25">
        <f t="shared" ca="1" si="20"/>
        <v>0</v>
      </c>
      <c r="Z102" s="28">
        <f t="shared" ca="1" si="38"/>
        <v>0</v>
      </c>
      <c r="AA102" s="233"/>
      <c r="AB102" s="45">
        <f t="shared" ca="1" si="32"/>
        <v>0</v>
      </c>
      <c r="AC102" s="45">
        <f t="shared" ca="1" si="21"/>
        <v>0</v>
      </c>
      <c r="AD102" s="25">
        <f t="shared" ca="1" si="22"/>
        <v>0</v>
      </c>
    </row>
    <row r="103" spans="4:30" x14ac:dyDescent="0.35">
      <c r="D103" s="20">
        <v>99</v>
      </c>
      <c r="E103" s="21">
        <f t="shared" ca="1" si="33"/>
        <v>36160</v>
      </c>
      <c r="F103" s="44">
        <f t="shared" ca="1" si="23"/>
        <v>36524</v>
      </c>
      <c r="G103" s="22" t="s">
        <v>119</v>
      </c>
      <c r="H103" s="44">
        <f t="shared" ca="1" si="34"/>
        <v>36160</v>
      </c>
      <c r="I103" s="45">
        <f t="shared" ca="1" si="24"/>
        <v>0</v>
      </c>
      <c r="J103" s="45">
        <f t="shared" ca="1" si="25"/>
        <v>0</v>
      </c>
      <c r="K103" s="45">
        <f t="shared" ca="1" si="26"/>
        <v>0</v>
      </c>
      <c r="L103" s="45"/>
      <c r="M103" s="45">
        <f t="shared" ca="1" si="35"/>
        <v>0</v>
      </c>
      <c r="N103" s="257">
        <f t="shared" ca="1" si="27"/>
        <v>0</v>
      </c>
      <c r="O103" s="23"/>
      <c r="P103" s="255">
        <f t="shared" ca="1" si="28"/>
        <v>0</v>
      </c>
      <c r="Q103" s="163">
        <f t="shared" ca="1" si="29"/>
        <v>0</v>
      </c>
      <c r="R103" s="164">
        <f ca="1">NPV(Q102,K103:$K$244) + ($A$13+$A$14+$A$15)/POWER(1+Q102,$A$28-D103+1)</f>
        <v>0</v>
      </c>
      <c r="S103" s="164">
        <f ca="1">NPV(Q103,K103:$K$244) + ($A$13+$A$14+$A$15)/POWER(1+Q103,$A$28-D103+1)</f>
        <v>0</v>
      </c>
      <c r="T103" s="45">
        <f t="shared" ca="1" si="30"/>
        <v>0</v>
      </c>
      <c r="U103" s="45">
        <f t="shared" ca="1" si="36"/>
        <v>0</v>
      </c>
      <c r="V103" s="45">
        <f t="shared" ca="1" si="37"/>
        <v>0</v>
      </c>
      <c r="W103" s="45">
        <f t="shared" ca="1" si="31"/>
        <v>0</v>
      </c>
      <c r="X103" s="25">
        <f t="shared" ca="1" si="20"/>
        <v>0</v>
      </c>
      <c r="Z103" s="28">
        <f t="shared" ca="1" si="38"/>
        <v>0</v>
      </c>
      <c r="AA103" s="233"/>
      <c r="AB103" s="45">
        <f t="shared" ca="1" si="32"/>
        <v>0</v>
      </c>
      <c r="AC103" s="45">
        <f t="shared" ca="1" si="21"/>
        <v>0</v>
      </c>
      <c r="AD103" s="25">
        <f t="shared" ca="1" si="22"/>
        <v>0</v>
      </c>
    </row>
    <row r="104" spans="4:30" x14ac:dyDescent="0.35">
      <c r="D104" s="20">
        <v>100</v>
      </c>
      <c r="E104" s="21">
        <f t="shared" ca="1" si="33"/>
        <v>36525</v>
      </c>
      <c r="F104" s="44">
        <f t="shared" ca="1" si="23"/>
        <v>36890</v>
      </c>
      <c r="G104" s="22" t="s">
        <v>119</v>
      </c>
      <c r="H104" s="44">
        <f t="shared" ca="1" si="34"/>
        <v>36525</v>
      </c>
      <c r="I104" s="45">
        <f t="shared" ca="1" si="24"/>
        <v>0</v>
      </c>
      <c r="J104" s="45">
        <f t="shared" ca="1" si="25"/>
        <v>0</v>
      </c>
      <c r="K104" s="45">
        <f t="shared" ca="1" si="26"/>
        <v>0</v>
      </c>
      <c r="L104" s="45"/>
      <c r="M104" s="45">
        <f t="shared" ca="1" si="35"/>
        <v>0</v>
      </c>
      <c r="N104" s="257">
        <f t="shared" ca="1" si="27"/>
        <v>0</v>
      </c>
      <c r="O104" s="23"/>
      <c r="P104" s="255">
        <f t="shared" ca="1" si="28"/>
        <v>0</v>
      </c>
      <c r="Q104" s="163">
        <f t="shared" ca="1" si="29"/>
        <v>0</v>
      </c>
      <c r="R104" s="164">
        <f ca="1">NPV(Q103,K104:$K$244) + ($A$13+$A$14+$A$15)/POWER(1+Q103,$A$28-D104+1)</f>
        <v>0</v>
      </c>
      <c r="S104" s="164">
        <f ca="1">NPV(Q104,K104:$K$244) + ($A$13+$A$14+$A$15)/POWER(1+Q104,$A$28-D104+1)</f>
        <v>0</v>
      </c>
      <c r="T104" s="45">
        <f t="shared" ca="1" si="30"/>
        <v>0</v>
      </c>
      <c r="U104" s="45">
        <f t="shared" ca="1" si="36"/>
        <v>0</v>
      </c>
      <c r="V104" s="45">
        <f t="shared" ca="1" si="37"/>
        <v>0</v>
      </c>
      <c r="W104" s="45">
        <f t="shared" ca="1" si="31"/>
        <v>0</v>
      </c>
      <c r="X104" s="25">
        <f t="shared" ca="1" si="20"/>
        <v>0</v>
      </c>
      <c r="Z104" s="28">
        <f t="shared" ca="1" si="38"/>
        <v>0</v>
      </c>
      <c r="AA104" s="233"/>
      <c r="AB104" s="45">
        <f t="shared" ca="1" si="32"/>
        <v>0</v>
      </c>
      <c r="AC104" s="45">
        <f t="shared" ca="1" si="21"/>
        <v>0</v>
      </c>
      <c r="AD104" s="25">
        <f t="shared" ca="1" si="22"/>
        <v>0</v>
      </c>
    </row>
    <row r="105" spans="4:30" x14ac:dyDescent="0.35">
      <c r="D105" s="20">
        <v>101</v>
      </c>
      <c r="E105" s="21">
        <f t="shared" ca="1" si="33"/>
        <v>36891</v>
      </c>
      <c r="F105" s="44">
        <f t="shared" ca="1" si="23"/>
        <v>37255</v>
      </c>
      <c r="G105" s="22" t="s">
        <v>119</v>
      </c>
      <c r="H105" s="44">
        <f t="shared" ca="1" si="34"/>
        <v>36891</v>
      </c>
      <c r="I105" s="45">
        <f t="shared" ca="1" si="24"/>
        <v>0</v>
      </c>
      <c r="J105" s="45">
        <f t="shared" ca="1" si="25"/>
        <v>0</v>
      </c>
      <c r="K105" s="45">
        <f t="shared" ca="1" si="26"/>
        <v>0</v>
      </c>
      <c r="L105" s="45"/>
      <c r="M105" s="45">
        <f t="shared" ca="1" si="35"/>
        <v>0</v>
      </c>
      <c r="N105" s="257">
        <f t="shared" ca="1" si="27"/>
        <v>0</v>
      </c>
      <c r="O105" s="23"/>
      <c r="P105" s="255">
        <f t="shared" ca="1" si="28"/>
        <v>0</v>
      </c>
      <c r="Q105" s="163">
        <f t="shared" ca="1" si="29"/>
        <v>0</v>
      </c>
      <c r="R105" s="164">
        <f ca="1">NPV(Q104,K105:$K$244) + ($A$13+$A$14+$A$15)/POWER(1+Q104,$A$28-D105+1)</f>
        <v>0</v>
      </c>
      <c r="S105" s="164">
        <f ca="1">NPV(Q105,K105:$K$244) + ($A$13+$A$14+$A$15)/POWER(1+Q105,$A$28-D105+1)</f>
        <v>0</v>
      </c>
      <c r="T105" s="45">
        <f t="shared" ca="1" si="30"/>
        <v>0</v>
      </c>
      <c r="U105" s="45">
        <f t="shared" ca="1" si="36"/>
        <v>0</v>
      </c>
      <c r="V105" s="45">
        <f t="shared" ca="1" si="37"/>
        <v>0</v>
      </c>
      <c r="W105" s="45">
        <f t="shared" ca="1" si="31"/>
        <v>0</v>
      </c>
      <c r="X105" s="25">
        <f t="shared" ca="1" si="20"/>
        <v>0</v>
      </c>
      <c r="Z105" s="28">
        <f t="shared" ca="1" si="38"/>
        <v>0</v>
      </c>
      <c r="AA105" s="233"/>
      <c r="AB105" s="45">
        <f t="shared" ca="1" si="32"/>
        <v>0</v>
      </c>
      <c r="AC105" s="45">
        <f t="shared" ca="1" si="21"/>
        <v>0</v>
      </c>
      <c r="AD105" s="25">
        <f t="shared" ca="1" si="22"/>
        <v>0</v>
      </c>
    </row>
    <row r="106" spans="4:30" x14ac:dyDescent="0.35">
      <c r="D106" s="20">
        <v>102</v>
      </c>
      <c r="E106" s="21">
        <f t="shared" ca="1" si="33"/>
        <v>37256</v>
      </c>
      <c r="F106" s="44">
        <f t="shared" ca="1" si="23"/>
        <v>37620</v>
      </c>
      <c r="G106" s="22" t="s">
        <v>119</v>
      </c>
      <c r="H106" s="44">
        <f t="shared" ca="1" si="34"/>
        <v>37256</v>
      </c>
      <c r="I106" s="45">
        <f t="shared" ca="1" si="24"/>
        <v>0</v>
      </c>
      <c r="J106" s="45">
        <f t="shared" ca="1" si="25"/>
        <v>0</v>
      </c>
      <c r="K106" s="45">
        <f t="shared" ca="1" si="26"/>
        <v>0</v>
      </c>
      <c r="L106" s="45"/>
      <c r="M106" s="45">
        <f t="shared" ca="1" si="35"/>
        <v>0</v>
      </c>
      <c r="N106" s="257">
        <f t="shared" ca="1" si="27"/>
        <v>0</v>
      </c>
      <c r="O106" s="23"/>
      <c r="P106" s="255">
        <f t="shared" ca="1" si="28"/>
        <v>0</v>
      </c>
      <c r="Q106" s="163">
        <f t="shared" ca="1" si="29"/>
        <v>0</v>
      </c>
      <c r="R106" s="164">
        <f ca="1">NPV(Q105,K106:$K$244) + ($A$13+$A$14+$A$15)/POWER(1+Q105,$A$28-D106+1)</f>
        <v>0</v>
      </c>
      <c r="S106" s="164">
        <f ca="1">NPV(Q106,K106:$K$244) + ($A$13+$A$14+$A$15)/POWER(1+Q106,$A$28-D106+1)</f>
        <v>0</v>
      </c>
      <c r="T106" s="45">
        <f t="shared" ca="1" si="30"/>
        <v>0</v>
      </c>
      <c r="U106" s="45">
        <f t="shared" ca="1" si="36"/>
        <v>0</v>
      </c>
      <c r="V106" s="45">
        <f t="shared" ca="1" si="37"/>
        <v>0</v>
      </c>
      <c r="W106" s="45">
        <f t="shared" ca="1" si="31"/>
        <v>0</v>
      </c>
      <c r="X106" s="25">
        <f t="shared" ca="1" si="20"/>
        <v>0</v>
      </c>
      <c r="Z106" s="28">
        <f t="shared" ca="1" si="38"/>
        <v>0</v>
      </c>
      <c r="AA106" s="233"/>
      <c r="AB106" s="45">
        <f t="shared" ca="1" si="32"/>
        <v>0</v>
      </c>
      <c r="AC106" s="45">
        <f t="shared" ca="1" si="21"/>
        <v>0</v>
      </c>
      <c r="AD106" s="25">
        <f t="shared" ca="1" si="22"/>
        <v>0</v>
      </c>
    </row>
    <row r="107" spans="4:30" x14ac:dyDescent="0.35">
      <c r="D107" s="20">
        <v>103</v>
      </c>
      <c r="E107" s="21">
        <f t="shared" ca="1" si="33"/>
        <v>37621</v>
      </c>
      <c r="F107" s="44">
        <f t="shared" ca="1" si="23"/>
        <v>37985</v>
      </c>
      <c r="G107" s="22" t="s">
        <v>119</v>
      </c>
      <c r="H107" s="44">
        <f t="shared" ca="1" si="34"/>
        <v>37621</v>
      </c>
      <c r="I107" s="45">
        <f t="shared" ca="1" si="24"/>
        <v>0</v>
      </c>
      <c r="J107" s="45">
        <f t="shared" ca="1" si="25"/>
        <v>0</v>
      </c>
      <c r="K107" s="45">
        <f t="shared" ca="1" si="26"/>
        <v>0</v>
      </c>
      <c r="L107" s="45"/>
      <c r="M107" s="45">
        <f t="shared" ca="1" si="35"/>
        <v>0</v>
      </c>
      <c r="N107" s="257">
        <f t="shared" ca="1" si="27"/>
        <v>0</v>
      </c>
      <c r="O107" s="23"/>
      <c r="P107" s="255">
        <f t="shared" ca="1" si="28"/>
        <v>0</v>
      </c>
      <c r="Q107" s="163">
        <f t="shared" ca="1" si="29"/>
        <v>0</v>
      </c>
      <c r="R107" s="164">
        <f ca="1">NPV(Q106,K107:$K$244) + ($A$13+$A$14+$A$15)/POWER(1+Q106,$A$28-D107+1)</f>
        <v>0</v>
      </c>
      <c r="S107" s="164">
        <f ca="1">NPV(Q107,K107:$K$244) + ($A$13+$A$14+$A$15)/POWER(1+Q107,$A$28-D107+1)</f>
        <v>0</v>
      </c>
      <c r="T107" s="45">
        <f t="shared" ca="1" si="30"/>
        <v>0</v>
      </c>
      <c r="U107" s="45">
        <f t="shared" ca="1" si="36"/>
        <v>0</v>
      </c>
      <c r="V107" s="45">
        <f t="shared" ca="1" si="37"/>
        <v>0</v>
      </c>
      <c r="W107" s="45">
        <f t="shared" ca="1" si="31"/>
        <v>0</v>
      </c>
      <c r="X107" s="25">
        <f t="shared" ca="1" si="20"/>
        <v>0</v>
      </c>
      <c r="Z107" s="28">
        <f t="shared" ca="1" si="38"/>
        <v>0</v>
      </c>
      <c r="AA107" s="233"/>
      <c r="AB107" s="45">
        <f t="shared" ca="1" si="32"/>
        <v>0</v>
      </c>
      <c r="AC107" s="45">
        <f t="shared" ca="1" si="21"/>
        <v>0</v>
      </c>
      <c r="AD107" s="25">
        <f t="shared" ca="1" si="22"/>
        <v>0</v>
      </c>
    </row>
    <row r="108" spans="4:30" x14ac:dyDescent="0.35">
      <c r="D108" s="20">
        <v>104</v>
      </c>
      <c r="E108" s="21">
        <f t="shared" ca="1" si="33"/>
        <v>37986</v>
      </c>
      <c r="F108" s="44">
        <f t="shared" ca="1" si="23"/>
        <v>38351</v>
      </c>
      <c r="G108" s="22" t="s">
        <v>119</v>
      </c>
      <c r="H108" s="44">
        <f t="shared" ca="1" si="34"/>
        <v>37986</v>
      </c>
      <c r="I108" s="45">
        <f t="shared" ca="1" si="24"/>
        <v>0</v>
      </c>
      <c r="J108" s="45">
        <f t="shared" ca="1" si="25"/>
        <v>0</v>
      </c>
      <c r="K108" s="45">
        <f t="shared" ca="1" si="26"/>
        <v>0</v>
      </c>
      <c r="L108" s="45"/>
      <c r="M108" s="45">
        <f t="shared" ca="1" si="35"/>
        <v>0</v>
      </c>
      <c r="N108" s="257">
        <f t="shared" ca="1" si="27"/>
        <v>0</v>
      </c>
      <c r="O108" s="23"/>
      <c r="P108" s="255">
        <f t="shared" ca="1" si="28"/>
        <v>0</v>
      </c>
      <c r="Q108" s="163">
        <f t="shared" ca="1" si="29"/>
        <v>0</v>
      </c>
      <c r="R108" s="164">
        <f ca="1">NPV(Q107,K108:$K$244) + ($A$13+$A$14+$A$15)/POWER(1+Q107,$A$28-D108+1)</f>
        <v>0</v>
      </c>
      <c r="S108" s="164">
        <f ca="1">NPV(Q108,K108:$K$244) + ($A$13+$A$14+$A$15)/POWER(1+Q108,$A$28-D108+1)</f>
        <v>0</v>
      </c>
      <c r="T108" s="45">
        <f t="shared" ca="1" si="30"/>
        <v>0</v>
      </c>
      <c r="U108" s="45">
        <f t="shared" ca="1" si="36"/>
        <v>0</v>
      </c>
      <c r="V108" s="45">
        <f t="shared" ca="1" si="37"/>
        <v>0</v>
      </c>
      <c r="W108" s="45">
        <f t="shared" ca="1" si="31"/>
        <v>0</v>
      </c>
      <c r="X108" s="25">
        <f t="shared" ca="1" si="20"/>
        <v>0</v>
      </c>
      <c r="Z108" s="28">
        <f t="shared" ca="1" si="38"/>
        <v>0</v>
      </c>
      <c r="AA108" s="233"/>
      <c r="AB108" s="45">
        <f t="shared" ca="1" si="32"/>
        <v>0</v>
      </c>
      <c r="AC108" s="45">
        <f t="shared" ca="1" si="21"/>
        <v>0</v>
      </c>
      <c r="AD108" s="25">
        <f t="shared" ca="1" si="22"/>
        <v>0</v>
      </c>
    </row>
    <row r="109" spans="4:30" x14ac:dyDescent="0.35">
      <c r="D109" s="20">
        <v>105</v>
      </c>
      <c r="E109" s="21">
        <f t="shared" ca="1" si="33"/>
        <v>38352</v>
      </c>
      <c r="F109" s="44">
        <f t="shared" ca="1" si="23"/>
        <v>38716</v>
      </c>
      <c r="G109" s="22" t="s">
        <v>119</v>
      </c>
      <c r="H109" s="44">
        <f t="shared" ca="1" si="34"/>
        <v>38352</v>
      </c>
      <c r="I109" s="45">
        <f t="shared" ca="1" si="24"/>
        <v>0</v>
      </c>
      <c r="J109" s="45">
        <f t="shared" ca="1" si="25"/>
        <v>0</v>
      </c>
      <c r="K109" s="45">
        <f t="shared" ca="1" si="26"/>
        <v>0</v>
      </c>
      <c r="L109" s="45"/>
      <c r="M109" s="45">
        <f t="shared" ca="1" si="35"/>
        <v>0</v>
      </c>
      <c r="N109" s="257">
        <f t="shared" ca="1" si="27"/>
        <v>0</v>
      </c>
      <c r="O109" s="23"/>
      <c r="P109" s="255">
        <f t="shared" ca="1" si="28"/>
        <v>0</v>
      </c>
      <c r="Q109" s="163">
        <f t="shared" ca="1" si="29"/>
        <v>0</v>
      </c>
      <c r="R109" s="164">
        <f ca="1">NPV(Q108,K109:$K$244) + ($A$13+$A$14+$A$15)/POWER(1+Q108,$A$28-D109+1)</f>
        <v>0</v>
      </c>
      <c r="S109" s="164">
        <f ca="1">NPV(Q109,K109:$K$244) + ($A$13+$A$14+$A$15)/POWER(1+Q109,$A$28-D109+1)</f>
        <v>0</v>
      </c>
      <c r="T109" s="45">
        <f t="shared" ca="1" si="30"/>
        <v>0</v>
      </c>
      <c r="U109" s="45">
        <f t="shared" ca="1" si="36"/>
        <v>0</v>
      </c>
      <c r="V109" s="45">
        <f t="shared" ca="1" si="37"/>
        <v>0</v>
      </c>
      <c r="W109" s="45">
        <f t="shared" ca="1" si="31"/>
        <v>0</v>
      </c>
      <c r="X109" s="25">
        <f t="shared" ca="1" si="20"/>
        <v>0</v>
      </c>
      <c r="Z109" s="28">
        <f t="shared" ca="1" si="38"/>
        <v>0</v>
      </c>
      <c r="AA109" s="233"/>
      <c r="AB109" s="45">
        <f t="shared" ca="1" si="32"/>
        <v>0</v>
      </c>
      <c r="AC109" s="45">
        <f t="shared" ca="1" si="21"/>
        <v>0</v>
      </c>
      <c r="AD109" s="25">
        <f t="shared" ca="1" si="22"/>
        <v>0</v>
      </c>
    </row>
    <row r="110" spans="4:30" x14ac:dyDescent="0.35">
      <c r="D110" s="20">
        <v>106</v>
      </c>
      <c r="E110" s="21">
        <f t="shared" ca="1" si="33"/>
        <v>38717</v>
      </c>
      <c r="F110" s="44">
        <f t="shared" ca="1" si="23"/>
        <v>39081</v>
      </c>
      <c r="G110" s="22" t="s">
        <v>119</v>
      </c>
      <c r="H110" s="44">
        <f t="shared" ca="1" si="34"/>
        <v>38717</v>
      </c>
      <c r="I110" s="45">
        <f t="shared" ca="1" si="24"/>
        <v>0</v>
      </c>
      <c r="J110" s="45">
        <f t="shared" ca="1" si="25"/>
        <v>0</v>
      </c>
      <c r="K110" s="45">
        <f t="shared" ca="1" si="26"/>
        <v>0</v>
      </c>
      <c r="L110" s="45"/>
      <c r="M110" s="45">
        <f t="shared" ca="1" si="35"/>
        <v>0</v>
      </c>
      <c r="N110" s="257">
        <f t="shared" ca="1" si="27"/>
        <v>0</v>
      </c>
      <c r="O110" s="23"/>
      <c r="P110" s="255">
        <f t="shared" ca="1" si="28"/>
        <v>0</v>
      </c>
      <c r="Q110" s="163">
        <f t="shared" ca="1" si="29"/>
        <v>0</v>
      </c>
      <c r="R110" s="164">
        <f ca="1">NPV(Q109,K110:$K$244) + ($A$13+$A$14+$A$15)/POWER(1+Q109,$A$28-D110+1)</f>
        <v>0</v>
      </c>
      <c r="S110" s="164">
        <f ca="1">NPV(Q110,K110:$K$244) + ($A$13+$A$14+$A$15)/POWER(1+Q110,$A$28-D110+1)</f>
        <v>0</v>
      </c>
      <c r="T110" s="45">
        <f t="shared" ca="1" si="30"/>
        <v>0</v>
      </c>
      <c r="U110" s="45">
        <f t="shared" ca="1" si="36"/>
        <v>0</v>
      </c>
      <c r="V110" s="45">
        <f t="shared" ca="1" si="37"/>
        <v>0</v>
      </c>
      <c r="W110" s="45">
        <f t="shared" ca="1" si="31"/>
        <v>0</v>
      </c>
      <c r="X110" s="25">
        <f t="shared" ca="1" si="20"/>
        <v>0</v>
      </c>
      <c r="Z110" s="28">
        <f t="shared" ca="1" si="38"/>
        <v>0</v>
      </c>
      <c r="AA110" s="233"/>
      <c r="AB110" s="45">
        <f t="shared" ca="1" si="32"/>
        <v>0</v>
      </c>
      <c r="AC110" s="45">
        <f t="shared" ca="1" si="21"/>
        <v>0</v>
      </c>
      <c r="AD110" s="25">
        <f t="shared" ca="1" si="22"/>
        <v>0</v>
      </c>
    </row>
    <row r="111" spans="4:30" x14ac:dyDescent="0.35">
      <c r="D111" s="20">
        <v>107</v>
      </c>
      <c r="E111" s="21">
        <f t="shared" ca="1" si="33"/>
        <v>39082</v>
      </c>
      <c r="F111" s="44">
        <f t="shared" ca="1" si="23"/>
        <v>39446</v>
      </c>
      <c r="G111" s="22" t="s">
        <v>119</v>
      </c>
      <c r="H111" s="44">
        <f t="shared" ca="1" si="34"/>
        <v>39082</v>
      </c>
      <c r="I111" s="45">
        <f t="shared" ca="1" si="24"/>
        <v>0</v>
      </c>
      <c r="J111" s="45">
        <f t="shared" ca="1" si="25"/>
        <v>0</v>
      </c>
      <c r="K111" s="45">
        <f t="shared" ca="1" si="26"/>
        <v>0</v>
      </c>
      <c r="L111" s="45"/>
      <c r="M111" s="45">
        <f t="shared" ca="1" si="35"/>
        <v>0</v>
      </c>
      <c r="N111" s="257">
        <f t="shared" ca="1" si="27"/>
        <v>0</v>
      </c>
      <c r="O111" s="23"/>
      <c r="P111" s="255">
        <f t="shared" ca="1" si="28"/>
        <v>0</v>
      </c>
      <c r="Q111" s="163">
        <f t="shared" ca="1" si="29"/>
        <v>0</v>
      </c>
      <c r="R111" s="164">
        <f ca="1">NPV(Q110,K111:$K$244) + ($A$13+$A$14+$A$15)/POWER(1+Q110,$A$28-D111+1)</f>
        <v>0</v>
      </c>
      <c r="S111" s="164">
        <f ca="1">NPV(Q111,K111:$K$244) + ($A$13+$A$14+$A$15)/POWER(1+Q111,$A$28-D111+1)</f>
        <v>0</v>
      </c>
      <c r="T111" s="45">
        <f t="shared" ca="1" si="30"/>
        <v>0</v>
      </c>
      <c r="U111" s="45">
        <f t="shared" ca="1" si="36"/>
        <v>0</v>
      </c>
      <c r="V111" s="45">
        <f t="shared" ca="1" si="37"/>
        <v>0</v>
      </c>
      <c r="W111" s="45">
        <f t="shared" ca="1" si="31"/>
        <v>0</v>
      </c>
      <c r="X111" s="25">
        <f t="shared" ca="1" si="20"/>
        <v>0</v>
      </c>
      <c r="Z111" s="28">
        <f t="shared" ca="1" si="38"/>
        <v>0</v>
      </c>
      <c r="AA111" s="233"/>
      <c r="AB111" s="45">
        <f t="shared" ca="1" si="32"/>
        <v>0</v>
      </c>
      <c r="AC111" s="45">
        <f t="shared" ca="1" si="21"/>
        <v>0</v>
      </c>
      <c r="AD111" s="25">
        <f t="shared" ca="1" si="22"/>
        <v>0</v>
      </c>
    </row>
    <row r="112" spans="4:30" x14ac:dyDescent="0.35">
      <c r="D112" s="20">
        <v>108</v>
      </c>
      <c r="E112" s="21">
        <f t="shared" ca="1" si="33"/>
        <v>39447</v>
      </c>
      <c r="F112" s="44">
        <f t="shared" ca="1" si="23"/>
        <v>39812</v>
      </c>
      <c r="G112" s="22" t="s">
        <v>119</v>
      </c>
      <c r="H112" s="44">
        <f t="shared" ca="1" si="34"/>
        <v>39447</v>
      </c>
      <c r="I112" s="45">
        <f t="shared" ca="1" si="24"/>
        <v>0</v>
      </c>
      <c r="J112" s="45">
        <f t="shared" ca="1" si="25"/>
        <v>0</v>
      </c>
      <c r="K112" s="45">
        <f t="shared" ca="1" si="26"/>
        <v>0</v>
      </c>
      <c r="L112" s="45"/>
      <c r="M112" s="45">
        <f t="shared" ca="1" si="35"/>
        <v>0</v>
      </c>
      <c r="N112" s="257">
        <f t="shared" ca="1" si="27"/>
        <v>0</v>
      </c>
      <c r="O112" s="23"/>
      <c r="P112" s="255">
        <f t="shared" ca="1" si="28"/>
        <v>0</v>
      </c>
      <c r="Q112" s="163">
        <f t="shared" ca="1" si="29"/>
        <v>0</v>
      </c>
      <c r="R112" s="164">
        <f ca="1">NPV(Q111,K112:$K$244) + ($A$13+$A$14+$A$15)/POWER(1+Q111,$A$28-D112+1)</f>
        <v>0</v>
      </c>
      <c r="S112" s="164">
        <f ca="1">NPV(Q112,K112:$K$244) + ($A$13+$A$14+$A$15)/POWER(1+Q112,$A$28-D112+1)</f>
        <v>0</v>
      </c>
      <c r="T112" s="45">
        <f t="shared" ca="1" si="30"/>
        <v>0</v>
      </c>
      <c r="U112" s="45">
        <f t="shared" ca="1" si="36"/>
        <v>0</v>
      </c>
      <c r="V112" s="45">
        <f t="shared" ca="1" si="37"/>
        <v>0</v>
      </c>
      <c r="W112" s="45">
        <f t="shared" ca="1" si="31"/>
        <v>0</v>
      </c>
      <c r="X112" s="25">
        <f t="shared" ca="1" si="20"/>
        <v>0</v>
      </c>
      <c r="Z112" s="28">
        <f t="shared" ca="1" si="38"/>
        <v>0</v>
      </c>
      <c r="AA112" s="233"/>
      <c r="AB112" s="45">
        <f t="shared" ca="1" si="32"/>
        <v>0</v>
      </c>
      <c r="AC112" s="45">
        <f t="shared" ca="1" si="21"/>
        <v>0</v>
      </c>
      <c r="AD112" s="25">
        <f t="shared" ca="1" si="22"/>
        <v>0</v>
      </c>
    </row>
    <row r="113" spans="4:30" x14ac:dyDescent="0.35">
      <c r="D113" s="20">
        <v>109</v>
      </c>
      <c r="E113" s="21">
        <f t="shared" ca="1" si="33"/>
        <v>39813</v>
      </c>
      <c r="F113" s="44">
        <f t="shared" ca="1" si="23"/>
        <v>40177</v>
      </c>
      <c r="G113" s="22" t="s">
        <v>119</v>
      </c>
      <c r="H113" s="44">
        <f t="shared" ca="1" si="34"/>
        <v>39813</v>
      </c>
      <c r="I113" s="45">
        <f t="shared" ca="1" si="24"/>
        <v>0</v>
      </c>
      <c r="J113" s="45">
        <f t="shared" ca="1" si="25"/>
        <v>0</v>
      </c>
      <c r="K113" s="45">
        <f t="shared" ca="1" si="26"/>
        <v>0</v>
      </c>
      <c r="L113" s="45"/>
      <c r="M113" s="45">
        <f t="shared" ca="1" si="35"/>
        <v>0</v>
      </c>
      <c r="N113" s="257">
        <f t="shared" ca="1" si="27"/>
        <v>0</v>
      </c>
      <c r="O113" s="23"/>
      <c r="P113" s="255">
        <f t="shared" ca="1" si="28"/>
        <v>0</v>
      </c>
      <c r="Q113" s="163">
        <f t="shared" ca="1" si="29"/>
        <v>0</v>
      </c>
      <c r="R113" s="164">
        <f ca="1">NPV(Q112,K113:$K$244) + ($A$13+$A$14+$A$15)/POWER(1+Q112,$A$28-D113+1)</f>
        <v>0</v>
      </c>
      <c r="S113" s="164">
        <f ca="1">NPV(Q113,K113:$K$244) + ($A$13+$A$14+$A$15)/POWER(1+Q113,$A$28-D113+1)</f>
        <v>0</v>
      </c>
      <c r="T113" s="45">
        <f t="shared" ca="1" si="30"/>
        <v>0</v>
      </c>
      <c r="U113" s="45">
        <f t="shared" ca="1" si="36"/>
        <v>0</v>
      </c>
      <c r="V113" s="45">
        <f t="shared" ca="1" si="37"/>
        <v>0</v>
      </c>
      <c r="W113" s="45">
        <f t="shared" ca="1" si="31"/>
        <v>0</v>
      </c>
      <c r="X113" s="25">
        <f t="shared" ca="1" si="20"/>
        <v>0</v>
      </c>
      <c r="Z113" s="28">
        <f t="shared" ca="1" si="38"/>
        <v>0</v>
      </c>
      <c r="AA113" s="233"/>
      <c r="AB113" s="45">
        <f t="shared" ca="1" si="32"/>
        <v>0</v>
      </c>
      <c r="AC113" s="45">
        <f t="shared" ca="1" si="21"/>
        <v>0</v>
      </c>
      <c r="AD113" s="25">
        <f t="shared" ca="1" si="22"/>
        <v>0</v>
      </c>
    </row>
    <row r="114" spans="4:30" x14ac:dyDescent="0.35">
      <c r="D114" s="20">
        <v>110</v>
      </c>
      <c r="E114" s="21">
        <f t="shared" ca="1" si="33"/>
        <v>40178</v>
      </c>
      <c r="F114" s="44">
        <f t="shared" ca="1" si="23"/>
        <v>40542</v>
      </c>
      <c r="G114" s="22" t="s">
        <v>119</v>
      </c>
      <c r="H114" s="44">
        <f t="shared" ca="1" si="34"/>
        <v>40178</v>
      </c>
      <c r="I114" s="45">
        <f t="shared" ca="1" si="24"/>
        <v>0</v>
      </c>
      <c r="J114" s="45">
        <f t="shared" ca="1" si="25"/>
        <v>0</v>
      </c>
      <c r="K114" s="45">
        <f t="shared" ca="1" si="26"/>
        <v>0</v>
      </c>
      <c r="L114" s="45"/>
      <c r="M114" s="45">
        <f t="shared" ca="1" si="35"/>
        <v>0</v>
      </c>
      <c r="N114" s="257">
        <f t="shared" ca="1" si="27"/>
        <v>0</v>
      </c>
      <c r="O114" s="23"/>
      <c r="P114" s="255">
        <f t="shared" ca="1" si="28"/>
        <v>0</v>
      </c>
      <c r="Q114" s="163">
        <f t="shared" ca="1" si="29"/>
        <v>0</v>
      </c>
      <c r="R114" s="164">
        <f ca="1">NPV(Q113,K114:$K$244) + ($A$13+$A$14+$A$15)/POWER(1+Q113,$A$28-D114+1)</f>
        <v>0</v>
      </c>
      <c r="S114" s="164">
        <f ca="1">NPV(Q114,K114:$K$244) + ($A$13+$A$14+$A$15)/POWER(1+Q114,$A$28-D114+1)</f>
        <v>0</v>
      </c>
      <c r="T114" s="45">
        <f t="shared" ca="1" si="30"/>
        <v>0</v>
      </c>
      <c r="U114" s="45">
        <f t="shared" ca="1" si="36"/>
        <v>0</v>
      </c>
      <c r="V114" s="45">
        <f t="shared" ca="1" si="37"/>
        <v>0</v>
      </c>
      <c r="W114" s="45">
        <f t="shared" ca="1" si="31"/>
        <v>0</v>
      </c>
      <c r="X114" s="25">
        <f t="shared" ca="1" si="20"/>
        <v>0</v>
      </c>
      <c r="Z114" s="28">
        <f t="shared" ca="1" si="38"/>
        <v>0</v>
      </c>
      <c r="AA114" s="233"/>
      <c r="AB114" s="45">
        <f t="shared" ca="1" si="32"/>
        <v>0</v>
      </c>
      <c r="AC114" s="45">
        <f t="shared" ca="1" si="21"/>
        <v>0</v>
      </c>
      <c r="AD114" s="25">
        <f t="shared" ca="1" si="22"/>
        <v>0</v>
      </c>
    </row>
    <row r="115" spans="4:30" x14ac:dyDescent="0.35">
      <c r="D115" s="20">
        <v>111</v>
      </c>
      <c r="E115" s="21">
        <f t="shared" ca="1" si="33"/>
        <v>40543</v>
      </c>
      <c r="F115" s="44">
        <f t="shared" ca="1" si="23"/>
        <v>40907</v>
      </c>
      <c r="G115" s="22" t="s">
        <v>119</v>
      </c>
      <c r="H115" s="44">
        <f t="shared" ca="1" si="34"/>
        <v>40543</v>
      </c>
      <c r="I115" s="45">
        <f t="shared" ca="1" si="24"/>
        <v>0</v>
      </c>
      <c r="J115" s="45">
        <f t="shared" ca="1" si="25"/>
        <v>0</v>
      </c>
      <c r="K115" s="45">
        <f t="shared" ca="1" si="26"/>
        <v>0</v>
      </c>
      <c r="L115" s="45"/>
      <c r="M115" s="45">
        <f t="shared" ca="1" si="35"/>
        <v>0</v>
      </c>
      <c r="N115" s="257">
        <f t="shared" ca="1" si="27"/>
        <v>0</v>
      </c>
      <c r="O115" s="23"/>
      <c r="P115" s="255">
        <f t="shared" ca="1" si="28"/>
        <v>0</v>
      </c>
      <c r="Q115" s="163">
        <f t="shared" ca="1" si="29"/>
        <v>0</v>
      </c>
      <c r="R115" s="164">
        <f ca="1">NPV(Q114,K115:$K$244) + ($A$13+$A$14+$A$15)/POWER(1+Q114,$A$28-D115+1)</f>
        <v>0</v>
      </c>
      <c r="S115" s="164">
        <f ca="1">NPV(Q115,K115:$K$244) + ($A$13+$A$14+$A$15)/POWER(1+Q115,$A$28-D115+1)</f>
        <v>0</v>
      </c>
      <c r="T115" s="45">
        <f t="shared" ca="1" si="30"/>
        <v>0</v>
      </c>
      <c r="U115" s="45">
        <f t="shared" ca="1" si="36"/>
        <v>0</v>
      </c>
      <c r="V115" s="45">
        <f t="shared" ca="1" si="37"/>
        <v>0</v>
      </c>
      <c r="W115" s="45">
        <f t="shared" ca="1" si="31"/>
        <v>0</v>
      </c>
      <c r="X115" s="25">
        <f t="shared" ca="1" si="20"/>
        <v>0</v>
      </c>
      <c r="Z115" s="28">
        <f t="shared" ca="1" si="38"/>
        <v>0</v>
      </c>
      <c r="AA115" s="233"/>
      <c r="AB115" s="45">
        <f t="shared" ca="1" si="32"/>
        <v>0</v>
      </c>
      <c r="AC115" s="45">
        <f t="shared" ca="1" si="21"/>
        <v>0</v>
      </c>
      <c r="AD115" s="25">
        <f t="shared" ca="1" si="22"/>
        <v>0</v>
      </c>
    </row>
    <row r="116" spans="4:30" x14ac:dyDescent="0.35">
      <c r="D116" s="20">
        <v>112</v>
      </c>
      <c r="E116" s="21">
        <f t="shared" ca="1" si="33"/>
        <v>40908</v>
      </c>
      <c r="F116" s="44">
        <f t="shared" ca="1" si="23"/>
        <v>41273</v>
      </c>
      <c r="G116" s="22" t="s">
        <v>119</v>
      </c>
      <c r="H116" s="44">
        <f t="shared" ca="1" si="34"/>
        <v>40908</v>
      </c>
      <c r="I116" s="45">
        <f t="shared" ca="1" si="24"/>
        <v>0</v>
      </c>
      <c r="J116" s="45">
        <f t="shared" ca="1" si="25"/>
        <v>0</v>
      </c>
      <c r="K116" s="45">
        <f t="shared" ca="1" si="26"/>
        <v>0</v>
      </c>
      <c r="L116" s="45"/>
      <c r="M116" s="45">
        <f t="shared" ca="1" si="35"/>
        <v>0</v>
      </c>
      <c r="N116" s="257">
        <f t="shared" ca="1" si="27"/>
        <v>0</v>
      </c>
      <c r="O116" s="23"/>
      <c r="P116" s="255">
        <f t="shared" ca="1" si="28"/>
        <v>0</v>
      </c>
      <c r="Q116" s="163">
        <f t="shared" ca="1" si="29"/>
        <v>0</v>
      </c>
      <c r="R116" s="164">
        <f ca="1">NPV(Q115,K116:$K$244) + ($A$13+$A$14+$A$15)/POWER(1+Q115,$A$28-D116+1)</f>
        <v>0</v>
      </c>
      <c r="S116" s="164">
        <f ca="1">NPV(Q116,K116:$K$244) + ($A$13+$A$14+$A$15)/POWER(1+Q116,$A$28-D116+1)</f>
        <v>0</v>
      </c>
      <c r="T116" s="45">
        <f t="shared" ca="1" si="30"/>
        <v>0</v>
      </c>
      <c r="U116" s="45">
        <f t="shared" ca="1" si="36"/>
        <v>0</v>
      </c>
      <c r="V116" s="45">
        <f t="shared" ca="1" si="37"/>
        <v>0</v>
      </c>
      <c r="W116" s="45">
        <f t="shared" ca="1" si="31"/>
        <v>0</v>
      </c>
      <c r="X116" s="25">
        <f t="shared" ca="1" si="20"/>
        <v>0</v>
      </c>
      <c r="Z116" s="28">
        <f t="shared" ca="1" si="38"/>
        <v>0</v>
      </c>
      <c r="AA116" s="233"/>
      <c r="AB116" s="45">
        <f t="shared" ca="1" si="32"/>
        <v>0</v>
      </c>
      <c r="AC116" s="45">
        <f t="shared" ca="1" si="21"/>
        <v>0</v>
      </c>
      <c r="AD116" s="25">
        <f t="shared" ca="1" si="22"/>
        <v>0</v>
      </c>
    </row>
    <row r="117" spans="4:30" x14ac:dyDescent="0.35">
      <c r="D117" s="20">
        <v>113</v>
      </c>
      <c r="E117" s="21">
        <f t="shared" ca="1" si="33"/>
        <v>41274</v>
      </c>
      <c r="F117" s="44">
        <f t="shared" ca="1" si="23"/>
        <v>41638</v>
      </c>
      <c r="G117" s="22" t="s">
        <v>119</v>
      </c>
      <c r="H117" s="44">
        <f t="shared" ca="1" si="34"/>
        <v>41274</v>
      </c>
      <c r="I117" s="45">
        <f t="shared" ca="1" si="24"/>
        <v>0</v>
      </c>
      <c r="J117" s="45">
        <f t="shared" ca="1" si="25"/>
        <v>0</v>
      </c>
      <c r="K117" s="45">
        <f t="shared" ca="1" si="26"/>
        <v>0</v>
      </c>
      <c r="L117" s="45"/>
      <c r="M117" s="45">
        <f t="shared" ca="1" si="35"/>
        <v>0</v>
      </c>
      <c r="N117" s="257">
        <f t="shared" ca="1" si="27"/>
        <v>0</v>
      </c>
      <c r="O117" s="23"/>
      <c r="P117" s="255">
        <f t="shared" ca="1" si="28"/>
        <v>0</v>
      </c>
      <c r="Q117" s="163">
        <f t="shared" ca="1" si="29"/>
        <v>0</v>
      </c>
      <c r="R117" s="164">
        <f ca="1">NPV(Q116,K117:$K$244) + ($A$13+$A$14+$A$15)/POWER(1+Q116,$A$28-D117+1)</f>
        <v>0</v>
      </c>
      <c r="S117" s="164">
        <f ca="1">NPV(Q117,K117:$K$244) + ($A$13+$A$14+$A$15)/POWER(1+Q117,$A$28-D117+1)</f>
        <v>0</v>
      </c>
      <c r="T117" s="45">
        <f t="shared" ca="1" si="30"/>
        <v>0</v>
      </c>
      <c r="U117" s="45">
        <f t="shared" ca="1" si="36"/>
        <v>0</v>
      </c>
      <c r="V117" s="45">
        <f t="shared" ca="1" si="37"/>
        <v>0</v>
      </c>
      <c r="W117" s="45">
        <f t="shared" ca="1" si="31"/>
        <v>0</v>
      </c>
      <c r="X117" s="25">
        <f t="shared" ca="1" si="20"/>
        <v>0</v>
      </c>
      <c r="Z117" s="28">
        <f t="shared" ca="1" si="38"/>
        <v>0</v>
      </c>
      <c r="AA117" s="233"/>
      <c r="AB117" s="45">
        <f t="shared" ca="1" si="32"/>
        <v>0</v>
      </c>
      <c r="AC117" s="45">
        <f t="shared" ca="1" si="21"/>
        <v>0</v>
      </c>
      <c r="AD117" s="25">
        <f t="shared" ca="1" si="22"/>
        <v>0</v>
      </c>
    </row>
    <row r="118" spans="4:30" x14ac:dyDescent="0.35">
      <c r="D118" s="20">
        <v>114</v>
      </c>
      <c r="E118" s="21">
        <f t="shared" ca="1" si="33"/>
        <v>41639</v>
      </c>
      <c r="F118" s="44">
        <f t="shared" ca="1" si="23"/>
        <v>42003</v>
      </c>
      <c r="G118" s="22" t="s">
        <v>119</v>
      </c>
      <c r="H118" s="44">
        <f t="shared" ca="1" si="34"/>
        <v>41639</v>
      </c>
      <c r="I118" s="45">
        <f t="shared" ca="1" si="24"/>
        <v>0</v>
      </c>
      <c r="J118" s="45">
        <f t="shared" ca="1" si="25"/>
        <v>0</v>
      </c>
      <c r="K118" s="45">
        <f t="shared" ca="1" si="26"/>
        <v>0</v>
      </c>
      <c r="L118" s="45"/>
      <c r="M118" s="45">
        <f t="shared" ca="1" si="35"/>
        <v>0</v>
      </c>
      <c r="N118" s="257">
        <f t="shared" ca="1" si="27"/>
        <v>0</v>
      </c>
      <c r="O118" s="23"/>
      <c r="P118" s="255">
        <f t="shared" ca="1" si="28"/>
        <v>0</v>
      </c>
      <c r="Q118" s="163">
        <f t="shared" ca="1" si="29"/>
        <v>0</v>
      </c>
      <c r="R118" s="164">
        <f ca="1">NPV(Q117,K118:$K$244) + ($A$13+$A$14+$A$15)/POWER(1+Q117,$A$28-D118+1)</f>
        <v>0</v>
      </c>
      <c r="S118" s="164">
        <f ca="1">NPV(Q118,K118:$K$244) + ($A$13+$A$14+$A$15)/POWER(1+Q118,$A$28-D118+1)</f>
        <v>0</v>
      </c>
      <c r="T118" s="45">
        <f t="shared" ca="1" si="30"/>
        <v>0</v>
      </c>
      <c r="U118" s="45">
        <f t="shared" ca="1" si="36"/>
        <v>0</v>
      </c>
      <c r="V118" s="45">
        <f t="shared" ca="1" si="37"/>
        <v>0</v>
      </c>
      <c r="W118" s="45">
        <f t="shared" ca="1" si="31"/>
        <v>0</v>
      </c>
      <c r="X118" s="25">
        <f t="shared" ca="1" si="20"/>
        <v>0</v>
      </c>
      <c r="Z118" s="28">
        <f t="shared" ca="1" si="38"/>
        <v>0</v>
      </c>
      <c r="AA118" s="233"/>
      <c r="AB118" s="45">
        <f t="shared" ca="1" si="32"/>
        <v>0</v>
      </c>
      <c r="AC118" s="45">
        <f t="shared" ca="1" si="21"/>
        <v>0</v>
      </c>
      <c r="AD118" s="25">
        <f t="shared" ca="1" si="22"/>
        <v>0</v>
      </c>
    </row>
    <row r="119" spans="4:30" x14ac:dyDescent="0.35">
      <c r="D119" s="20">
        <v>115</v>
      </c>
      <c r="E119" s="21">
        <f t="shared" ca="1" si="33"/>
        <v>42004</v>
      </c>
      <c r="F119" s="44">
        <f t="shared" ca="1" si="23"/>
        <v>42368</v>
      </c>
      <c r="G119" s="22" t="s">
        <v>119</v>
      </c>
      <c r="H119" s="44">
        <f t="shared" ca="1" si="34"/>
        <v>42004</v>
      </c>
      <c r="I119" s="45">
        <f t="shared" ca="1" si="24"/>
        <v>0</v>
      </c>
      <c r="J119" s="45">
        <f t="shared" ca="1" si="25"/>
        <v>0</v>
      </c>
      <c r="K119" s="45">
        <f t="shared" ca="1" si="26"/>
        <v>0</v>
      </c>
      <c r="L119" s="45"/>
      <c r="M119" s="45">
        <f t="shared" ca="1" si="35"/>
        <v>0</v>
      </c>
      <c r="N119" s="257">
        <f t="shared" ca="1" si="27"/>
        <v>0</v>
      </c>
      <c r="O119" s="23"/>
      <c r="P119" s="255">
        <f t="shared" ca="1" si="28"/>
        <v>0</v>
      </c>
      <c r="Q119" s="163">
        <f t="shared" ca="1" si="29"/>
        <v>0</v>
      </c>
      <c r="R119" s="164">
        <f ca="1">NPV(Q118,K119:$K$244) + ($A$13+$A$14+$A$15)/POWER(1+Q118,$A$28-D119+1)</f>
        <v>0</v>
      </c>
      <c r="S119" s="164">
        <f ca="1">NPV(Q119,K119:$K$244) + ($A$13+$A$14+$A$15)/POWER(1+Q119,$A$28-D119+1)</f>
        <v>0</v>
      </c>
      <c r="T119" s="45">
        <f t="shared" ca="1" si="30"/>
        <v>0</v>
      </c>
      <c r="U119" s="45">
        <f t="shared" ca="1" si="36"/>
        <v>0</v>
      </c>
      <c r="V119" s="45">
        <f t="shared" ca="1" si="37"/>
        <v>0</v>
      </c>
      <c r="W119" s="45">
        <f t="shared" ca="1" si="31"/>
        <v>0</v>
      </c>
      <c r="X119" s="25">
        <f t="shared" ca="1" si="20"/>
        <v>0</v>
      </c>
      <c r="Z119" s="28">
        <f t="shared" ca="1" si="38"/>
        <v>0</v>
      </c>
      <c r="AA119" s="233"/>
      <c r="AB119" s="45">
        <f t="shared" ca="1" si="32"/>
        <v>0</v>
      </c>
      <c r="AC119" s="45">
        <f t="shared" ca="1" si="21"/>
        <v>0</v>
      </c>
      <c r="AD119" s="25">
        <f t="shared" ca="1" si="22"/>
        <v>0</v>
      </c>
    </row>
    <row r="120" spans="4:30" x14ac:dyDescent="0.35">
      <c r="D120" s="20">
        <v>116</v>
      </c>
      <c r="E120" s="21">
        <f t="shared" ca="1" si="33"/>
        <v>42369</v>
      </c>
      <c r="F120" s="44">
        <f t="shared" ca="1" si="23"/>
        <v>42734</v>
      </c>
      <c r="G120" s="22" t="s">
        <v>119</v>
      </c>
      <c r="H120" s="44">
        <f t="shared" ca="1" si="34"/>
        <v>42369</v>
      </c>
      <c r="I120" s="45">
        <f t="shared" ca="1" si="24"/>
        <v>0</v>
      </c>
      <c r="J120" s="45">
        <f t="shared" ca="1" si="25"/>
        <v>0</v>
      </c>
      <c r="K120" s="45">
        <f t="shared" ca="1" si="26"/>
        <v>0</v>
      </c>
      <c r="L120" s="45"/>
      <c r="M120" s="45">
        <f t="shared" ca="1" si="35"/>
        <v>0</v>
      </c>
      <c r="N120" s="257">
        <f t="shared" ca="1" si="27"/>
        <v>0</v>
      </c>
      <c r="O120" s="23"/>
      <c r="P120" s="255">
        <f t="shared" ca="1" si="28"/>
        <v>0</v>
      </c>
      <c r="Q120" s="163">
        <f t="shared" ca="1" si="29"/>
        <v>0</v>
      </c>
      <c r="R120" s="164">
        <f ca="1">NPV(Q119,K120:$K$244) + ($A$13+$A$14+$A$15)/POWER(1+Q119,$A$28-D120+1)</f>
        <v>0</v>
      </c>
      <c r="S120" s="164">
        <f ca="1">NPV(Q120,K120:$K$244) + ($A$13+$A$14+$A$15)/POWER(1+Q120,$A$28-D120+1)</f>
        <v>0</v>
      </c>
      <c r="T120" s="45">
        <f t="shared" ca="1" si="30"/>
        <v>0</v>
      </c>
      <c r="U120" s="45">
        <f t="shared" ca="1" si="36"/>
        <v>0</v>
      </c>
      <c r="V120" s="45">
        <f t="shared" ca="1" si="37"/>
        <v>0</v>
      </c>
      <c r="W120" s="45">
        <f t="shared" ca="1" si="31"/>
        <v>0</v>
      </c>
      <c r="X120" s="25">
        <f t="shared" ca="1" si="20"/>
        <v>0</v>
      </c>
      <c r="Z120" s="28">
        <f t="shared" ca="1" si="38"/>
        <v>0</v>
      </c>
      <c r="AA120" s="233"/>
      <c r="AB120" s="45">
        <f t="shared" ca="1" si="32"/>
        <v>0</v>
      </c>
      <c r="AC120" s="45">
        <f t="shared" ca="1" si="21"/>
        <v>0</v>
      </c>
      <c r="AD120" s="25">
        <f t="shared" ca="1" si="22"/>
        <v>0</v>
      </c>
    </row>
    <row r="121" spans="4:30" x14ac:dyDescent="0.35">
      <c r="D121" s="20">
        <v>117</v>
      </c>
      <c r="E121" s="21">
        <f t="shared" ca="1" si="33"/>
        <v>42735</v>
      </c>
      <c r="F121" s="44">
        <f t="shared" ca="1" si="23"/>
        <v>43099</v>
      </c>
      <c r="G121" s="22" t="s">
        <v>119</v>
      </c>
      <c r="H121" s="44">
        <f t="shared" ca="1" si="34"/>
        <v>42735</v>
      </c>
      <c r="I121" s="45">
        <f t="shared" ca="1" si="24"/>
        <v>0</v>
      </c>
      <c r="J121" s="45">
        <f t="shared" ca="1" si="25"/>
        <v>0</v>
      </c>
      <c r="K121" s="45">
        <f t="shared" ca="1" si="26"/>
        <v>0</v>
      </c>
      <c r="L121" s="45"/>
      <c r="M121" s="45">
        <f t="shared" ca="1" si="35"/>
        <v>0</v>
      </c>
      <c r="N121" s="257">
        <f t="shared" ca="1" si="27"/>
        <v>0</v>
      </c>
      <c r="O121" s="23"/>
      <c r="P121" s="255">
        <f t="shared" ca="1" si="28"/>
        <v>0</v>
      </c>
      <c r="Q121" s="163">
        <f t="shared" ca="1" si="29"/>
        <v>0</v>
      </c>
      <c r="R121" s="164">
        <f ca="1">NPV(Q120,K121:$K$244) + ($A$13+$A$14+$A$15)/POWER(1+Q120,$A$28-D121+1)</f>
        <v>0</v>
      </c>
      <c r="S121" s="164">
        <f ca="1">NPV(Q121,K121:$K$244) + ($A$13+$A$14+$A$15)/POWER(1+Q121,$A$28-D121+1)</f>
        <v>0</v>
      </c>
      <c r="T121" s="45">
        <f t="shared" ca="1" si="30"/>
        <v>0</v>
      </c>
      <c r="U121" s="45">
        <f t="shared" ca="1" si="36"/>
        <v>0</v>
      </c>
      <c r="V121" s="45">
        <f t="shared" ca="1" si="37"/>
        <v>0</v>
      </c>
      <c r="W121" s="45">
        <f t="shared" ca="1" si="31"/>
        <v>0</v>
      </c>
      <c r="X121" s="25">
        <f t="shared" ca="1" si="20"/>
        <v>0</v>
      </c>
      <c r="Z121" s="28">
        <f t="shared" ca="1" si="38"/>
        <v>0</v>
      </c>
      <c r="AA121" s="233"/>
      <c r="AB121" s="45">
        <f t="shared" ca="1" si="32"/>
        <v>0</v>
      </c>
      <c r="AC121" s="45">
        <f t="shared" ca="1" si="21"/>
        <v>0</v>
      </c>
      <c r="AD121" s="25">
        <f t="shared" ca="1" si="22"/>
        <v>0</v>
      </c>
    </row>
    <row r="122" spans="4:30" x14ac:dyDescent="0.35">
      <c r="D122" s="20">
        <v>118</v>
      </c>
      <c r="E122" s="21">
        <f t="shared" ca="1" si="33"/>
        <v>43100</v>
      </c>
      <c r="F122" s="44">
        <f t="shared" ca="1" si="23"/>
        <v>43464</v>
      </c>
      <c r="G122" s="22" t="s">
        <v>119</v>
      </c>
      <c r="H122" s="44">
        <f t="shared" ca="1" si="34"/>
        <v>43100</v>
      </c>
      <c r="I122" s="45">
        <f t="shared" ca="1" si="24"/>
        <v>0</v>
      </c>
      <c r="J122" s="45">
        <f t="shared" ca="1" si="25"/>
        <v>0</v>
      </c>
      <c r="K122" s="45">
        <f t="shared" ca="1" si="26"/>
        <v>0</v>
      </c>
      <c r="L122" s="45"/>
      <c r="M122" s="45">
        <f t="shared" ca="1" si="35"/>
        <v>0</v>
      </c>
      <c r="N122" s="257">
        <f t="shared" ca="1" si="27"/>
        <v>0</v>
      </c>
      <c r="O122" s="23"/>
      <c r="P122" s="255">
        <f t="shared" ca="1" si="28"/>
        <v>0</v>
      </c>
      <c r="Q122" s="163">
        <f t="shared" ca="1" si="29"/>
        <v>0</v>
      </c>
      <c r="R122" s="164">
        <f ca="1">NPV(Q121,K122:$K$244) + ($A$13+$A$14+$A$15)/POWER(1+Q121,$A$28-D122+1)</f>
        <v>0</v>
      </c>
      <c r="S122" s="164">
        <f ca="1">NPV(Q122,K122:$K$244) + ($A$13+$A$14+$A$15)/POWER(1+Q122,$A$28-D122+1)</f>
        <v>0</v>
      </c>
      <c r="T122" s="45">
        <f t="shared" ca="1" si="30"/>
        <v>0</v>
      </c>
      <c r="U122" s="45">
        <f t="shared" ca="1" si="36"/>
        <v>0</v>
      </c>
      <c r="V122" s="45">
        <f t="shared" ca="1" si="37"/>
        <v>0</v>
      </c>
      <c r="W122" s="45">
        <f t="shared" ca="1" si="31"/>
        <v>0</v>
      </c>
      <c r="X122" s="25">
        <f t="shared" ca="1" si="20"/>
        <v>0</v>
      </c>
      <c r="Z122" s="28">
        <f t="shared" ca="1" si="38"/>
        <v>0</v>
      </c>
      <c r="AA122" s="233"/>
      <c r="AB122" s="45">
        <f t="shared" ca="1" si="32"/>
        <v>0</v>
      </c>
      <c r="AC122" s="45">
        <f t="shared" ca="1" si="21"/>
        <v>0</v>
      </c>
      <c r="AD122" s="25">
        <f t="shared" ca="1" si="22"/>
        <v>0</v>
      </c>
    </row>
    <row r="123" spans="4:30" x14ac:dyDescent="0.35">
      <c r="D123" s="20">
        <v>119</v>
      </c>
      <c r="E123" s="21">
        <f t="shared" ca="1" si="33"/>
        <v>43465</v>
      </c>
      <c r="F123" s="44">
        <f t="shared" ca="1" si="23"/>
        <v>43829</v>
      </c>
      <c r="G123" s="22" t="s">
        <v>119</v>
      </c>
      <c r="H123" s="44">
        <f t="shared" ca="1" si="34"/>
        <v>43465</v>
      </c>
      <c r="I123" s="45">
        <f t="shared" ca="1" si="24"/>
        <v>0</v>
      </c>
      <c r="J123" s="45">
        <f t="shared" ca="1" si="25"/>
        <v>0</v>
      </c>
      <c r="K123" s="45">
        <f t="shared" ca="1" si="26"/>
        <v>0</v>
      </c>
      <c r="L123" s="45"/>
      <c r="M123" s="45">
        <f t="shared" ca="1" si="35"/>
        <v>0</v>
      </c>
      <c r="N123" s="257">
        <f t="shared" ca="1" si="27"/>
        <v>0</v>
      </c>
      <c r="O123" s="23"/>
      <c r="P123" s="255">
        <f t="shared" ca="1" si="28"/>
        <v>0</v>
      </c>
      <c r="Q123" s="163">
        <f t="shared" ca="1" si="29"/>
        <v>0</v>
      </c>
      <c r="R123" s="164">
        <f ca="1">NPV(Q122,K123:$K$244) + ($A$13+$A$14+$A$15)/POWER(1+Q122,$A$28-D123+1)</f>
        <v>0</v>
      </c>
      <c r="S123" s="164">
        <f ca="1">NPV(Q123,K123:$K$244) + ($A$13+$A$14+$A$15)/POWER(1+Q123,$A$28-D123+1)</f>
        <v>0</v>
      </c>
      <c r="T123" s="45">
        <f t="shared" ca="1" si="30"/>
        <v>0</v>
      </c>
      <c r="U123" s="45">
        <f t="shared" ca="1" si="36"/>
        <v>0</v>
      </c>
      <c r="V123" s="45">
        <f t="shared" ca="1" si="37"/>
        <v>0</v>
      </c>
      <c r="W123" s="45">
        <f t="shared" ca="1" si="31"/>
        <v>0</v>
      </c>
      <c r="X123" s="25">
        <f t="shared" ca="1" si="20"/>
        <v>0</v>
      </c>
      <c r="Z123" s="28">
        <f t="shared" ca="1" si="38"/>
        <v>0</v>
      </c>
      <c r="AA123" s="233"/>
      <c r="AB123" s="45">
        <f t="shared" ca="1" si="32"/>
        <v>0</v>
      </c>
      <c r="AC123" s="45">
        <f t="shared" ca="1" si="21"/>
        <v>0</v>
      </c>
      <c r="AD123" s="25">
        <f t="shared" ca="1" si="22"/>
        <v>0</v>
      </c>
    </row>
    <row r="124" spans="4:30" x14ac:dyDescent="0.35">
      <c r="D124" s="20">
        <v>120</v>
      </c>
      <c r="E124" s="21">
        <f t="shared" ca="1" si="33"/>
        <v>43830</v>
      </c>
      <c r="F124" s="44">
        <f t="shared" ca="1" si="23"/>
        <v>44195</v>
      </c>
      <c r="G124" s="22" t="s">
        <v>119</v>
      </c>
      <c r="H124" s="44">
        <f t="shared" ca="1" si="34"/>
        <v>43830</v>
      </c>
      <c r="I124" s="45">
        <f t="shared" ca="1" si="24"/>
        <v>0</v>
      </c>
      <c r="J124" s="45">
        <f t="shared" ca="1" si="25"/>
        <v>0</v>
      </c>
      <c r="K124" s="45">
        <f t="shared" ca="1" si="26"/>
        <v>0</v>
      </c>
      <c r="L124" s="45"/>
      <c r="M124" s="45">
        <f t="shared" ca="1" si="35"/>
        <v>0</v>
      </c>
      <c r="N124" s="257">
        <f t="shared" ca="1" si="27"/>
        <v>0</v>
      </c>
      <c r="O124" s="23"/>
      <c r="P124" s="255">
        <f t="shared" ca="1" si="28"/>
        <v>0</v>
      </c>
      <c r="Q124" s="163">
        <f t="shared" ca="1" si="29"/>
        <v>0</v>
      </c>
      <c r="R124" s="164">
        <f ca="1">NPV(Q123,K124:$K$244) + ($A$13+$A$14+$A$15)/POWER(1+Q123,$A$28-D124+1)</f>
        <v>0</v>
      </c>
      <c r="S124" s="164">
        <f ca="1">NPV(Q124,K124:$K$244) + ($A$13+$A$14+$A$15)/POWER(1+Q124,$A$28-D124+1)</f>
        <v>0</v>
      </c>
      <c r="T124" s="45">
        <f t="shared" ca="1" si="30"/>
        <v>0</v>
      </c>
      <c r="U124" s="45">
        <f t="shared" ca="1" si="36"/>
        <v>0</v>
      </c>
      <c r="V124" s="45">
        <f t="shared" ca="1" si="37"/>
        <v>0</v>
      </c>
      <c r="W124" s="45">
        <f t="shared" ca="1" si="31"/>
        <v>0</v>
      </c>
      <c r="X124" s="25">
        <f t="shared" ca="1" si="20"/>
        <v>0</v>
      </c>
      <c r="Z124" s="28">
        <f t="shared" ca="1" si="38"/>
        <v>0</v>
      </c>
      <c r="AA124" s="233"/>
      <c r="AB124" s="45">
        <f t="shared" ca="1" si="32"/>
        <v>0</v>
      </c>
      <c r="AC124" s="45">
        <f t="shared" ca="1" si="21"/>
        <v>0</v>
      </c>
      <c r="AD124" s="25">
        <f t="shared" ca="1" si="22"/>
        <v>0</v>
      </c>
    </row>
    <row r="125" spans="4:30" x14ac:dyDescent="0.35">
      <c r="D125" s="20">
        <v>121</v>
      </c>
      <c r="E125" s="21">
        <f t="shared" ca="1" si="33"/>
        <v>44196</v>
      </c>
      <c r="F125" s="44">
        <f t="shared" ca="1" si="23"/>
        <v>44560</v>
      </c>
      <c r="G125" s="22" t="s">
        <v>119</v>
      </c>
      <c r="H125" s="44">
        <f t="shared" ca="1" si="34"/>
        <v>44196</v>
      </c>
      <c r="I125" s="45">
        <f t="shared" ca="1" si="24"/>
        <v>0</v>
      </c>
      <c r="J125" s="45">
        <f t="shared" ca="1" si="25"/>
        <v>0</v>
      </c>
      <c r="K125" s="45">
        <f t="shared" ca="1" si="26"/>
        <v>0</v>
      </c>
      <c r="L125" s="45"/>
      <c r="M125" s="45">
        <f t="shared" ca="1" si="35"/>
        <v>0</v>
      </c>
      <c r="N125" s="257">
        <f t="shared" ca="1" si="27"/>
        <v>0</v>
      </c>
      <c r="O125" s="23"/>
      <c r="P125" s="255">
        <f t="shared" ca="1" si="28"/>
        <v>0</v>
      </c>
      <c r="Q125" s="163">
        <f t="shared" ca="1" si="29"/>
        <v>0</v>
      </c>
      <c r="R125" s="164">
        <f ca="1">NPV(Q124,K125:$K$244) + ($A$13+$A$14+$A$15)/POWER(1+Q124,$A$28-D125+1)</f>
        <v>0</v>
      </c>
      <c r="S125" s="164">
        <f ca="1">NPV(Q125,K125:$K$244) + ($A$13+$A$14+$A$15)/POWER(1+Q125,$A$28-D125+1)</f>
        <v>0</v>
      </c>
      <c r="T125" s="45">
        <f t="shared" ca="1" si="30"/>
        <v>0</v>
      </c>
      <c r="U125" s="45">
        <f t="shared" ca="1" si="36"/>
        <v>0</v>
      </c>
      <c r="V125" s="45">
        <f t="shared" ca="1" si="37"/>
        <v>0</v>
      </c>
      <c r="W125" s="45">
        <f t="shared" ca="1" si="31"/>
        <v>0</v>
      </c>
      <c r="X125" s="25">
        <f t="shared" ca="1" si="20"/>
        <v>0</v>
      </c>
      <c r="Z125" s="28">
        <f t="shared" ca="1" si="38"/>
        <v>0</v>
      </c>
      <c r="AA125" s="233"/>
      <c r="AB125" s="45">
        <f t="shared" ca="1" si="32"/>
        <v>0</v>
      </c>
      <c r="AC125" s="45">
        <f t="shared" ca="1" si="21"/>
        <v>0</v>
      </c>
      <c r="AD125" s="25">
        <f t="shared" ca="1" si="22"/>
        <v>0</v>
      </c>
    </row>
    <row r="126" spans="4:30" x14ac:dyDescent="0.35">
      <c r="D126" s="20">
        <v>122</v>
      </c>
      <c r="E126" s="21">
        <f t="shared" ca="1" si="33"/>
        <v>44561</v>
      </c>
      <c r="F126" s="44">
        <f t="shared" ca="1" si="23"/>
        <v>44925</v>
      </c>
      <c r="G126" s="22" t="s">
        <v>119</v>
      </c>
      <c r="H126" s="44">
        <f t="shared" ca="1" si="34"/>
        <v>44561</v>
      </c>
      <c r="I126" s="45">
        <f t="shared" ca="1" si="24"/>
        <v>0</v>
      </c>
      <c r="J126" s="45">
        <f t="shared" ca="1" si="25"/>
        <v>0</v>
      </c>
      <c r="K126" s="45">
        <f t="shared" ca="1" si="26"/>
        <v>0</v>
      </c>
      <c r="L126" s="45"/>
      <c r="M126" s="45">
        <f t="shared" ca="1" si="35"/>
        <v>0</v>
      </c>
      <c r="N126" s="257">
        <f t="shared" ca="1" si="27"/>
        <v>0</v>
      </c>
      <c r="O126" s="23"/>
      <c r="P126" s="255">
        <f t="shared" ca="1" si="28"/>
        <v>0</v>
      </c>
      <c r="Q126" s="163">
        <f t="shared" ca="1" si="29"/>
        <v>0</v>
      </c>
      <c r="R126" s="164">
        <f ca="1">NPV(Q125,K126:$K$244) + ($A$13+$A$14+$A$15)/POWER(1+Q125,$A$28-D126+1)</f>
        <v>0</v>
      </c>
      <c r="S126" s="164">
        <f ca="1">NPV(Q126,K126:$K$244) + ($A$13+$A$14+$A$15)/POWER(1+Q126,$A$28-D126+1)</f>
        <v>0</v>
      </c>
      <c r="T126" s="45">
        <f t="shared" ca="1" si="30"/>
        <v>0</v>
      </c>
      <c r="U126" s="45">
        <f t="shared" ca="1" si="36"/>
        <v>0</v>
      </c>
      <c r="V126" s="45">
        <f t="shared" ca="1" si="37"/>
        <v>0</v>
      </c>
      <c r="W126" s="45">
        <f t="shared" ca="1" si="31"/>
        <v>0</v>
      </c>
      <c r="X126" s="25">
        <f t="shared" ca="1" si="20"/>
        <v>0</v>
      </c>
      <c r="Z126" s="28">
        <f t="shared" ca="1" si="38"/>
        <v>0</v>
      </c>
      <c r="AA126" s="233"/>
      <c r="AB126" s="45">
        <f t="shared" ca="1" si="32"/>
        <v>0</v>
      </c>
      <c r="AC126" s="45">
        <f t="shared" ca="1" si="21"/>
        <v>0</v>
      </c>
      <c r="AD126" s="25">
        <f t="shared" ca="1" si="22"/>
        <v>0</v>
      </c>
    </row>
    <row r="127" spans="4:30" x14ac:dyDescent="0.35">
      <c r="D127" s="20">
        <v>123</v>
      </c>
      <c r="E127" s="21">
        <f t="shared" ca="1" si="33"/>
        <v>44926</v>
      </c>
      <c r="F127" s="44">
        <f t="shared" ca="1" si="23"/>
        <v>45290</v>
      </c>
      <c r="G127" s="22" t="s">
        <v>119</v>
      </c>
      <c r="H127" s="44">
        <f t="shared" ca="1" si="34"/>
        <v>44926</v>
      </c>
      <c r="I127" s="45">
        <f t="shared" ca="1" si="24"/>
        <v>0</v>
      </c>
      <c r="J127" s="45">
        <f t="shared" ca="1" si="25"/>
        <v>0</v>
      </c>
      <c r="K127" s="45">
        <f t="shared" ca="1" si="26"/>
        <v>0</v>
      </c>
      <c r="L127" s="45"/>
      <c r="M127" s="45">
        <f t="shared" ca="1" si="35"/>
        <v>0</v>
      </c>
      <c r="N127" s="257">
        <f t="shared" ca="1" si="27"/>
        <v>0</v>
      </c>
      <c r="O127" s="23"/>
      <c r="P127" s="255">
        <f t="shared" ca="1" si="28"/>
        <v>0</v>
      </c>
      <c r="Q127" s="163">
        <f t="shared" ca="1" si="29"/>
        <v>0</v>
      </c>
      <c r="R127" s="164">
        <f ca="1">NPV(Q126,K127:$K$244) + ($A$13+$A$14+$A$15)/POWER(1+Q126,$A$28-D127+1)</f>
        <v>0</v>
      </c>
      <c r="S127" s="164">
        <f ca="1">NPV(Q127,K127:$K$244) + ($A$13+$A$14+$A$15)/POWER(1+Q127,$A$28-D127+1)</f>
        <v>0</v>
      </c>
      <c r="T127" s="45">
        <f t="shared" ca="1" si="30"/>
        <v>0</v>
      </c>
      <c r="U127" s="45">
        <f t="shared" ca="1" si="36"/>
        <v>0</v>
      </c>
      <c r="V127" s="45">
        <f t="shared" ca="1" si="37"/>
        <v>0</v>
      </c>
      <c r="W127" s="45">
        <f t="shared" ca="1" si="31"/>
        <v>0</v>
      </c>
      <c r="X127" s="25">
        <f t="shared" ca="1" si="20"/>
        <v>0</v>
      </c>
      <c r="Z127" s="28">
        <f t="shared" ca="1" si="38"/>
        <v>0</v>
      </c>
      <c r="AA127" s="233"/>
      <c r="AB127" s="45">
        <f t="shared" ca="1" si="32"/>
        <v>0</v>
      </c>
      <c r="AC127" s="45">
        <f t="shared" ca="1" si="21"/>
        <v>0</v>
      </c>
      <c r="AD127" s="25">
        <f t="shared" ca="1" si="22"/>
        <v>0</v>
      </c>
    </row>
    <row r="128" spans="4:30" x14ac:dyDescent="0.35">
      <c r="D128" s="20">
        <v>124</v>
      </c>
      <c r="E128" s="21">
        <f t="shared" ca="1" si="33"/>
        <v>45291</v>
      </c>
      <c r="F128" s="44">
        <f t="shared" ca="1" si="23"/>
        <v>45656</v>
      </c>
      <c r="G128" s="22" t="s">
        <v>119</v>
      </c>
      <c r="H128" s="44">
        <f t="shared" ca="1" si="34"/>
        <v>45291</v>
      </c>
      <c r="I128" s="45">
        <f t="shared" ca="1" si="24"/>
        <v>0</v>
      </c>
      <c r="J128" s="45">
        <f t="shared" ca="1" si="25"/>
        <v>0</v>
      </c>
      <c r="K128" s="45">
        <f t="shared" ca="1" si="26"/>
        <v>0</v>
      </c>
      <c r="L128" s="45"/>
      <c r="M128" s="45">
        <f t="shared" ca="1" si="35"/>
        <v>0</v>
      </c>
      <c r="N128" s="257">
        <f t="shared" ca="1" si="27"/>
        <v>0</v>
      </c>
      <c r="O128" s="23"/>
      <c r="P128" s="255">
        <f t="shared" ca="1" si="28"/>
        <v>0</v>
      </c>
      <c r="Q128" s="163">
        <f t="shared" ca="1" si="29"/>
        <v>0</v>
      </c>
      <c r="R128" s="164">
        <f ca="1">NPV(Q127,K128:$K$244) + ($A$13+$A$14+$A$15)/POWER(1+Q127,$A$28-D128+1)</f>
        <v>0</v>
      </c>
      <c r="S128" s="164">
        <f ca="1">NPV(Q128,K128:$K$244) + ($A$13+$A$14+$A$15)/POWER(1+Q128,$A$28-D128+1)</f>
        <v>0</v>
      </c>
      <c r="T128" s="45">
        <f t="shared" ca="1" si="30"/>
        <v>0</v>
      </c>
      <c r="U128" s="45">
        <f t="shared" ca="1" si="36"/>
        <v>0</v>
      </c>
      <c r="V128" s="45">
        <f t="shared" ca="1" si="37"/>
        <v>0</v>
      </c>
      <c r="W128" s="45">
        <f t="shared" ca="1" si="31"/>
        <v>0</v>
      </c>
      <c r="X128" s="25">
        <f t="shared" ca="1" si="20"/>
        <v>0</v>
      </c>
      <c r="Z128" s="28">
        <f t="shared" ca="1" si="38"/>
        <v>0</v>
      </c>
      <c r="AA128" s="233"/>
      <c r="AB128" s="45">
        <f t="shared" ca="1" si="32"/>
        <v>0</v>
      </c>
      <c r="AC128" s="45">
        <f t="shared" ca="1" si="21"/>
        <v>0</v>
      </c>
      <c r="AD128" s="25">
        <f t="shared" ca="1" si="22"/>
        <v>0</v>
      </c>
    </row>
    <row r="129" spans="4:30" x14ac:dyDescent="0.35">
      <c r="D129" s="20">
        <v>125</v>
      </c>
      <c r="E129" s="21">
        <f t="shared" ca="1" si="33"/>
        <v>45657</v>
      </c>
      <c r="F129" s="44">
        <f t="shared" ca="1" si="23"/>
        <v>46021</v>
      </c>
      <c r="G129" s="22" t="s">
        <v>119</v>
      </c>
      <c r="H129" s="44">
        <f t="shared" ca="1" si="34"/>
        <v>45657</v>
      </c>
      <c r="I129" s="45">
        <f t="shared" ca="1" si="24"/>
        <v>0</v>
      </c>
      <c r="J129" s="45">
        <f t="shared" ca="1" si="25"/>
        <v>0</v>
      </c>
      <c r="K129" s="45">
        <f t="shared" ca="1" si="26"/>
        <v>0</v>
      </c>
      <c r="L129" s="45"/>
      <c r="M129" s="45">
        <f t="shared" ca="1" si="35"/>
        <v>0</v>
      </c>
      <c r="N129" s="257">
        <f t="shared" ca="1" si="27"/>
        <v>0</v>
      </c>
      <c r="O129" s="23"/>
      <c r="P129" s="255">
        <f t="shared" ca="1" si="28"/>
        <v>0</v>
      </c>
      <c r="Q129" s="163">
        <f t="shared" ca="1" si="29"/>
        <v>0</v>
      </c>
      <c r="R129" s="164">
        <f ca="1">NPV(Q128,K129:$K$244) + ($A$13+$A$14+$A$15)/POWER(1+Q128,$A$28-D129+1)</f>
        <v>0</v>
      </c>
      <c r="S129" s="164">
        <f ca="1">NPV(Q129,K129:$K$244) + ($A$13+$A$14+$A$15)/POWER(1+Q129,$A$28-D129+1)</f>
        <v>0</v>
      </c>
      <c r="T129" s="45">
        <f t="shared" ca="1" si="30"/>
        <v>0</v>
      </c>
      <c r="U129" s="45">
        <f t="shared" ca="1" si="36"/>
        <v>0</v>
      </c>
      <c r="V129" s="45">
        <f t="shared" ca="1" si="37"/>
        <v>0</v>
      </c>
      <c r="W129" s="45">
        <f t="shared" ca="1" si="31"/>
        <v>0</v>
      </c>
      <c r="X129" s="25">
        <f t="shared" ca="1" si="20"/>
        <v>0</v>
      </c>
      <c r="Z129" s="28">
        <f t="shared" ca="1" si="38"/>
        <v>0</v>
      </c>
      <c r="AA129" s="233"/>
      <c r="AB129" s="45">
        <f t="shared" ca="1" si="32"/>
        <v>0</v>
      </c>
      <c r="AC129" s="45">
        <f t="shared" ca="1" si="21"/>
        <v>0</v>
      </c>
      <c r="AD129" s="25">
        <f t="shared" ca="1" si="22"/>
        <v>0</v>
      </c>
    </row>
    <row r="130" spans="4:30" x14ac:dyDescent="0.35">
      <c r="D130" s="20">
        <v>126</v>
      </c>
      <c r="E130" s="21">
        <f t="shared" ca="1" si="33"/>
        <v>46022</v>
      </c>
      <c r="F130" s="44">
        <f t="shared" ca="1" si="23"/>
        <v>46386</v>
      </c>
      <c r="G130" s="22" t="s">
        <v>119</v>
      </c>
      <c r="H130" s="44">
        <f t="shared" ca="1" si="34"/>
        <v>46022</v>
      </c>
      <c r="I130" s="45">
        <f t="shared" ca="1" si="24"/>
        <v>0</v>
      </c>
      <c r="J130" s="45">
        <f t="shared" ca="1" si="25"/>
        <v>0</v>
      </c>
      <c r="K130" s="45">
        <f t="shared" ca="1" si="26"/>
        <v>0</v>
      </c>
      <c r="L130" s="45"/>
      <c r="M130" s="45">
        <f t="shared" ca="1" si="35"/>
        <v>0</v>
      </c>
      <c r="N130" s="257">
        <f t="shared" ca="1" si="27"/>
        <v>0</v>
      </c>
      <c r="O130" s="23"/>
      <c r="P130" s="255">
        <f t="shared" ca="1" si="28"/>
        <v>0</v>
      </c>
      <c r="Q130" s="163">
        <f t="shared" ca="1" si="29"/>
        <v>0</v>
      </c>
      <c r="R130" s="164">
        <f ca="1">NPV(Q129,K130:$K$244) + ($A$13+$A$14+$A$15)/POWER(1+Q129,$A$28-D130+1)</f>
        <v>0</v>
      </c>
      <c r="S130" s="164">
        <f ca="1">NPV(Q130,K130:$K$244) + ($A$13+$A$14+$A$15)/POWER(1+Q130,$A$28-D130+1)</f>
        <v>0</v>
      </c>
      <c r="T130" s="45">
        <f t="shared" ca="1" si="30"/>
        <v>0</v>
      </c>
      <c r="U130" s="45">
        <f t="shared" ca="1" si="36"/>
        <v>0</v>
      </c>
      <c r="V130" s="45">
        <f t="shared" ca="1" si="37"/>
        <v>0</v>
      </c>
      <c r="W130" s="45">
        <f t="shared" ca="1" si="31"/>
        <v>0</v>
      </c>
      <c r="X130" s="25">
        <f t="shared" ca="1" si="20"/>
        <v>0</v>
      </c>
      <c r="Z130" s="28">
        <f t="shared" ca="1" si="38"/>
        <v>0</v>
      </c>
      <c r="AA130" s="233"/>
      <c r="AB130" s="45">
        <f t="shared" ca="1" si="32"/>
        <v>0</v>
      </c>
      <c r="AC130" s="45">
        <f t="shared" ca="1" si="21"/>
        <v>0</v>
      </c>
      <c r="AD130" s="25">
        <f t="shared" ca="1" si="22"/>
        <v>0</v>
      </c>
    </row>
    <row r="131" spans="4:30" x14ac:dyDescent="0.35">
      <c r="D131" s="20">
        <v>127</v>
      </c>
      <c r="E131" s="21">
        <f t="shared" ca="1" si="33"/>
        <v>46387</v>
      </c>
      <c r="F131" s="44">
        <f t="shared" ca="1" si="23"/>
        <v>46751</v>
      </c>
      <c r="G131" s="22" t="s">
        <v>119</v>
      </c>
      <c r="H131" s="44">
        <f t="shared" ca="1" si="34"/>
        <v>46387</v>
      </c>
      <c r="I131" s="45">
        <f t="shared" ca="1" si="24"/>
        <v>0</v>
      </c>
      <c r="J131" s="45">
        <f t="shared" ca="1" si="25"/>
        <v>0</v>
      </c>
      <c r="K131" s="45">
        <f t="shared" ca="1" si="26"/>
        <v>0</v>
      </c>
      <c r="L131" s="45"/>
      <c r="M131" s="45">
        <f t="shared" ca="1" si="35"/>
        <v>0</v>
      </c>
      <c r="N131" s="257">
        <f t="shared" ca="1" si="27"/>
        <v>0</v>
      </c>
      <c r="O131" s="23"/>
      <c r="P131" s="255">
        <f t="shared" ca="1" si="28"/>
        <v>0</v>
      </c>
      <c r="Q131" s="163">
        <f t="shared" ca="1" si="29"/>
        <v>0</v>
      </c>
      <c r="R131" s="164">
        <f ca="1">NPV(Q130,K131:$K$244) + ($A$13+$A$14+$A$15)/POWER(1+Q130,$A$28-D131+1)</f>
        <v>0</v>
      </c>
      <c r="S131" s="164">
        <f ca="1">NPV(Q131,K131:$K$244) + ($A$13+$A$14+$A$15)/POWER(1+Q131,$A$28-D131+1)</f>
        <v>0</v>
      </c>
      <c r="T131" s="45">
        <f t="shared" ca="1" si="30"/>
        <v>0</v>
      </c>
      <c r="U131" s="45">
        <f t="shared" ca="1" si="36"/>
        <v>0</v>
      </c>
      <c r="V131" s="45">
        <f t="shared" ca="1" si="37"/>
        <v>0</v>
      </c>
      <c r="W131" s="45">
        <f t="shared" ca="1" si="31"/>
        <v>0</v>
      </c>
      <c r="X131" s="25">
        <f t="shared" ca="1" si="20"/>
        <v>0</v>
      </c>
      <c r="Z131" s="28">
        <f t="shared" ca="1" si="38"/>
        <v>0</v>
      </c>
      <c r="AA131" s="233"/>
      <c r="AB131" s="45">
        <f t="shared" ca="1" si="32"/>
        <v>0</v>
      </c>
      <c r="AC131" s="45">
        <f t="shared" ca="1" si="21"/>
        <v>0</v>
      </c>
      <c r="AD131" s="25">
        <f t="shared" ca="1" si="22"/>
        <v>0</v>
      </c>
    </row>
    <row r="132" spans="4:30" x14ac:dyDescent="0.35">
      <c r="D132" s="20">
        <v>128</v>
      </c>
      <c r="E132" s="21">
        <f t="shared" ca="1" si="33"/>
        <v>46752</v>
      </c>
      <c r="F132" s="44">
        <f t="shared" ca="1" si="23"/>
        <v>47117</v>
      </c>
      <c r="G132" s="22" t="s">
        <v>119</v>
      </c>
      <c r="H132" s="44">
        <f t="shared" ca="1" si="34"/>
        <v>46752</v>
      </c>
      <c r="I132" s="45">
        <f t="shared" ca="1" si="24"/>
        <v>0</v>
      </c>
      <c r="J132" s="45">
        <f t="shared" ca="1" si="25"/>
        <v>0</v>
      </c>
      <c r="K132" s="45">
        <f t="shared" ca="1" si="26"/>
        <v>0</v>
      </c>
      <c r="L132" s="45"/>
      <c r="M132" s="45">
        <f t="shared" ca="1" si="35"/>
        <v>0</v>
      </c>
      <c r="N132" s="257">
        <f t="shared" ca="1" si="27"/>
        <v>0</v>
      </c>
      <c r="O132" s="23"/>
      <c r="P132" s="255">
        <f t="shared" ca="1" si="28"/>
        <v>0</v>
      </c>
      <c r="Q132" s="163">
        <f t="shared" ca="1" si="29"/>
        <v>0</v>
      </c>
      <c r="R132" s="164">
        <f ca="1">NPV(Q131,K132:$K$244) + ($A$13+$A$14+$A$15)/POWER(1+Q131,$A$28-D132+1)</f>
        <v>0</v>
      </c>
      <c r="S132" s="164">
        <f ca="1">NPV(Q132,K132:$K$244) + ($A$13+$A$14+$A$15)/POWER(1+Q132,$A$28-D132+1)</f>
        <v>0</v>
      </c>
      <c r="T132" s="45">
        <f t="shared" ca="1" si="30"/>
        <v>0</v>
      </c>
      <c r="U132" s="45">
        <f t="shared" ca="1" si="36"/>
        <v>0</v>
      </c>
      <c r="V132" s="45">
        <f t="shared" ca="1" si="37"/>
        <v>0</v>
      </c>
      <c r="W132" s="45">
        <f t="shared" ca="1" si="31"/>
        <v>0</v>
      </c>
      <c r="X132" s="25">
        <f t="shared" ref="X132:X195" ca="1" si="39">T132+W132+U132+V132</f>
        <v>0</v>
      </c>
      <c r="Z132" s="28">
        <f t="shared" ca="1" si="38"/>
        <v>0</v>
      </c>
      <c r="AA132" s="233"/>
      <c r="AB132" s="45">
        <f t="shared" ca="1" si="32"/>
        <v>0</v>
      </c>
      <c r="AC132" s="45">
        <f t="shared" ref="AC132:AC195" ca="1" si="40">W132</f>
        <v>0</v>
      </c>
      <c r="AD132" s="25">
        <f t="shared" ref="AD132:AD195" ca="1" si="41">Z132-AA132-AB132+AC132</f>
        <v>0</v>
      </c>
    </row>
    <row r="133" spans="4:30" x14ac:dyDescent="0.35">
      <c r="D133" s="20">
        <v>129</v>
      </c>
      <c r="E133" s="21">
        <f t="shared" ca="1" si="33"/>
        <v>47118</v>
      </c>
      <c r="F133" s="44">
        <f t="shared" ref="F133:F196" ca="1" si="42">E134-1</f>
        <v>47482</v>
      </c>
      <c r="G133" s="22" t="s">
        <v>119</v>
      </c>
      <c r="H133" s="44">
        <f t="shared" ca="1" si="34"/>
        <v>47118</v>
      </c>
      <c r="I133" s="45">
        <f t="shared" ref="I133:I196" ca="1" si="43">IF(D133&gt;$A$28,0,$A$9)</f>
        <v>0</v>
      </c>
      <c r="J133" s="45">
        <f t="shared" ref="J133:J196" ca="1" si="44">IF(D133&gt;$A$28,0,$A$10)</f>
        <v>0</v>
      </c>
      <c r="K133" s="45">
        <f t="shared" ref="K133:K196" ca="1" si="45">IF(D133&gt;$A$28,0,$A$11)</f>
        <v>0</v>
      </c>
      <c r="L133" s="45"/>
      <c r="M133" s="45">
        <f t="shared" ca="1" si="35"/>
        <v>0</v>
      </c>
      <c r="N133" s="257">
        <f t="shared" ref="N133:N196" ca="1" si="46">$A$6</f>
        <v>0</v>
      </c>
      <c r="O133" s="23"/>
      <c r="P133" s="255">
        <f t="shared" ref="P133:P196" ca="1" si="47">$A$7</f>
        <v>0</v>
      </c>
      <c r="Q133" s="163">
        <f t="shared" ref="Q133:Q196" ca="1" si="48">$A$8</f>
        <v>0</v>
      </c>
      <c r="R133" s="164">
        <f ca="1">NPV(Q132,K133:$K$244) + ($A$13+$A$14+$A$15)/POWER(1+Q132,$A$28-D133+1)</f>
        <v>0</v>
      </c>
      <c r="S133" s="164">
        <f ca="1">NPV(Q133,K133:$K$244) + ($A$13+$A$14+$A$15)/POWER(1+Q133,$A$28-D133+1)</f>
        <v>0</v>
      </c>
      <c r="T133" s="45">
        <f t="shared" ref="T133:T196" ca="1" si="49">IF(ISBLANK(G133),0,X132)</f>
        <v>0</v>
      </c>
      <c r="U133" s="45">
        <f t="shared" ca="1" si="36"/>
        <v>0</v>
      </c>
      <c r="V133" s="45">
        <f t="shared" ca="1" si="37"/>
        <v>0</v>
      </c>
      <c r="W133" s="45">
        <f t="shared" ref="W133:W196" ca="1" si="50">S133-R133</f>
        <v>0</v>
      </c>
      <c r="X133" s="25">
        <f t="shared" ca="1" si="39"/>
        <v>0</v>
      </c>
      <c r="Z133" s="28">
        <f t="shared" ca="1" si="38"/>
        <v>0</v>
      </c>
      <c r="AA133" s="233"/>
      <c r="AB133" s="45">
        <f t="shared" ref="AB133:AB196" ca="1" si="51">IFERROR(Z133/($A$42-D133+1),0)</f>
        <v>0</v>
      </c>
      <c r="AC133" s="45">
        <f t="shared" ca="1" si="40"/>
        <v>0</v>
      </c>
      <c r="AD133" s="25">
        <f t="shared" ca="1" si="41"/>
        <v>0</v>
      </c>
    </row>
    <row r="134" spans="4:30" x14ac:dyDescent="0.35">
      <c r="D134" s="20">
        <v>130</v>
      </c>
      <c r="E134" s="21">
        <f t="shared" ref="E134:E197" ca="1" si="52">EOMONTH(H134,0)</f>
        <v>47483</v>
      </c>
      <c r="F134" s="44">
        <f t="shared" ca="1" si="42"/>
        <v>47847</v>
      </c>
      <c r="G134" s="22" t="s">
        <v>119</v>
      </c>
      <c r="H134" s="44">
        <f t="shared" ref="H134:H197" ca="1" si="53">EDATE(H133,12)</f>
        <v>47483</v>
      </c>
      <c r="I134" s="45">
        <f t="shared" ca="1" si="43"/>
        <v>0</v>
      </c>
      <c r="J134" s="45">
        <f t="shared" ca="1" si="44"/>
        <v>0</v>
      </c>
      <c r="K134" s="45">
        <f t="shared" ca="1" si="45"/>
        <v>0</v>
      </c>
      <c r="L134" s="45"/>
      <c r="M134" s="45">
        <f t="shared" ref="M134:M197" ca="1" si="54">K134+L134</f>
        <v>0</v>
      </c>
      <c r="N134" s="257">
        <f t="shared" ca="1" si="46"/>
        <v>0</v>
      </c>
      <c r="O134" s="23"/>
      <c r="P134" s="255">
        <f t="shared" ca="1" si="47"/>
        <v>0</v>
      </c>
      <c r="Q134" s="163">
        <f t="shared" ca="1" si="48"/>
        <v>0</v>
      </c>
      <c r="R134" s="164">
        <f ca="1">NPV(Q133,K134:$K$244) + ($A$13+$A$14+$A$15)/POWER(1+Q133,$A$28-D134+1)</f>
        <v>0</v>
      </c>
      <c r="S134" s="164">
        <f ca="1">NPV(Q134,K134:$K$244) + ($A$13+$A$14+$A$15)/POWER(1+Q134,$A$28-D134+1)</f>
        <v>0</v>
      </c>
      <c r="T134" s="45">
        <f t="shared" ca="1" si="49"/>
        <v>0</v>
      </c>
      <c r="U134" s="45">
        <f t="shared" ref="U134:U197" ca="1" si="55">S134*Q134</f>
        <v>0</v>
      </c>
      <c r="V134" s="45">
        <f t="shared" ref="V134:V197" ca="1" si="56">-(K134+L134)</f>
        <v>0</v>
      </c>
      <c r="W134" s="45">
        <f t="shared" ca="1" si="50"/>
        <v>0</v>
      </c>
      <c r="X134" s="25">
        <f t="shared" ca="1" si="39"/>
        <v>0</v>
      </c>
      <c r="Z134" s="28">
        <f t="shared" ref="Z134:Z197" ca="1" si="57">AD133</f>
        <v>0</v>
      </c>
      <c r="AA134" s="233"/>
      <c r="AB134" s="45">
        <f t="shared" ca="1" si="51"/>
        <v>0</v>
      </c>
      <c r="AC134" s="45">
        <f t="shared" ca="1" si="40"/>
        <v>0</v>
      </c>
      <c r="AD134" s="25">
        <f t="shared" ca="1" si="41"/>
        <v>0</v>
      </c>
    </row>
    <row r="135" spans="4:30" x14ac:dyDescent="0.35">
      <c r="D135" s="20">
        <v>131</v>
      </c>
      <c r="E135" s="21">
        <f t="shared" ca="1" si="52"/>
        <v>47848</v>
      </c>
      <c r="F135" s="44">
        <f t="shared" ca="1" si="42"/>
        <v>48212</v>
      </c>
      <c r="G135" s="22" t="s">
        <v>119</v>
      </c>
      <c r="H135" s="44">
        <f t="shared" ca="1" si="53"/>
        <v>47848</v>
      </c>
      <c r="I135" s="45">
        <f t="shared" ca="1" si="43"/>
        <v>0</v>
      </c>
      <c r="J135" s="45">
        <f t="shared" ca="1" si="44"/>
        <v>0</v>
      </c>
      <c r="K135" s="45">
        <f t="shared" ca="1" si="45"/>
        <v>0</v>
      </c>
      <c r="L135" s="45"/>
      <c r="M135" s="45">
        <f t="shared" ca="1" si="54"/>
        <v>0</v>
      </c>
      <c r="N135" s="257">
        <f t="shared" ca="1" si="46"/>
        <v>0</v>
      </c>
      <c r="O135" s="23"/>
      <c r="P135" s="255">
        <f t="shared" ca="1" si="47"/>
        <v>0</v>
      </c>
      <c r="Q135" s="163">
        <f t="shared" ca="1" si="48"/>
        <v>0</v>
      </c>
      <c r="R135" s="164">
        <f ca="1">NPV(Q134,K135:$K$244) + ($A$13+$A$14+$A$15)/POWER(1+Q134,$A$28-D135+1)</f>
        <v>0</v>
      </c>
      <c r="S135" s="164">
        <f ca="1">NPV(Q135,K135:$K$244) + ($A$13+$A$14+$A$15)/POWER(1+Q135,$A$28-D135+1)</f>
        <v>0</v>
      </c>
      <c r="T135" s="45">
        <f t="shared" ca="1" si="49"/>
        <v>0</v>
      </c>
      <c r="U135" s="45">
        <f t="shared" ca="1" si="55"/>
        <v>0</v>
      </c>
      <c r="V135" s="45">
        <f t="shared" ca="1" si="56"/>
        <v>0</v>
      </c>
      <c r="W135" s="45">
        <f t="shared" ca="1" si="50"/>
        <v>0</v>
      </c>
      <c r="X135" s="25">
        <f t="shared" ca="1" si="39"/>
        <v>0</v>
      </c>
      <c r="Z135" s="28">
        <f t="shared" ca="1" si="57"/>
        <v>0</v>
      </c>
      <c r="AA135" s="233"/>
      <c r="AB135" s="45">
        <f t="shared" ca="1" si="51"/>
        <v>0</v>
      </c>
      <c r="AC135" s="45">
        <f t="shared" ca="1" si="40"/>
        <v>0</v>
      </c>
      <c r="AD135" s="25">
        <f t="shared" ca="1" si="41"/>
        <v>0</v>
      </c>
    </row>
    <row r="136" spans="4:30" x14ac:dyDescent="0.35">
      <c r="D136" s="20">
        <v>132</v>
      </c>
      <c r="E136" s="21">
        <f t="shared" ca="1" si="52"/>
        <v>48213</v>
      </c>
      <c r="F136" s="44">
        <f t="shared" ca="1" si="42"/>
        <v>48578</v>
      </c>
      <c r="G136" s="22" t="s">
        <v>119</v>
      </c>
      <c r="H136" s="44">
        <f t="shared" ca="1" si="53"/>
        <v>48213</v>
      </c>
      <c r="I136" s="45">
        <f t="shared" ca="1" si="43"/>
        <v>0</v>
      </c>
      <c r="J136" s="45">
        <f t="shared" ca="1" si="44"/>
        <v>0</v>
      </c>
      <c r="K136" s="45">
        <f t="shared" ca="1" si="45"/>
        <v>0</v>
      </c>
      <c r="L136" s="45"/>
      <c r="M136" s="45">
        <f t="shared" ca="1" si="54"/>
        <v>0</v>
      </c>
      <c r="N136" s="257">
        <f t="shared" ca="1" si="46"/>
        <v>0</v>
      </c>
      <c r="O136" s="23"/>
      <c r="P136" s="255">
        <f t="shared" ca="1" si="47"/>
        <v>0</v>
      </c>
      <c r="Q136" s="163">
        <f t="shared" ca="1" si="48"/>
        <v>0</v>
      </c>
      <c r="R136" s="164">
        <f ca="1">NPV(Q135,K136:$K$244) + ($A$13+$A$14+$A$15)/POWER(1+Q135,$A$28-D136+1)</f>
        <v>0</v>
      </c>
      <c r="S136" s="164">
        <f ca="1">NPV(Q136,K136:$K$244) + ($A$13+$A$14+$A$15)/POWER(1+Q136,$A$28-D136+1)</f>
        <v>0</v>
      </c>
      <c r="T136" s="45">
        <f t="shared" ca="1" si="49"/>
        <v>0</v>
      </c>
      <c r="U136" s="45">
        <f t="shared" ca="1" si="55"/>
        <v>0</v>
      </c>
      <c r="V136" s="45">
        <f t="shared" ca="1" si="56"/>
        <v>0</v>
      </c>
      <c r="W136" s="45">
        <f t="shared" ca="1" si="50"/>
        <v>0</v>
      </c>
      <c r="X136" s="25">
        <f t="shared" ca="1" si="39"/>
        <v>0</v>
      </c>
      <c r="Z136" s="28">
        <f t="shared" ca="1" si="57"/>
        <v>0</v>
      </c>
      <c r="AA136" s="233"/>
      <c r="AB136" s="45">
        <f t="shared" ca="1" si="51"/>
        <v>0</v>
      </c>
      <c r="AC136" s="45">
        <f t="shared" ca="1" si="40"/>
        <v>0</v>
      </c>
      <c r="AD136" s="25">
        <f t="shared" ca="1" si="41"/>
        <v>0</v>
      </c>
    </row>
    <row r="137" spans="4:30" x14ac:dyDescent="0.35">
      <c r="D137" s="20">
        <v>133</v>
      </c>
      <c r="E137" s="21">
        <f t="shared" ca="1" si="52"/>
        <v>48579</v>
      </c>
      <c r="F137" s="44">
        <f t="shared" ca="1" si="42"/>
        <v>48943</v>
      </c>
      <c r="G137" s="22" t="s">
        <v>119</v>
      </c>
      <c r="H137" s="44">
        <f t="shared" ca="1" si="53"/>
        <v>48579</v>
      </c>
      <c r="I137" s="45">
        <f t="shared" ca="1" si="43"/>
        <v>0</v>
      </c>
      <c r="J137" s="45">
        <f t="shared" ca="1" si="44"/>
        <v>0</v>
      </c>
      <c r="K137" s="45">
        <f t="shared" ca="1" si="45"/>
        <v>0</v>
      </c>
      <c r="L137" s="45"/>
      <c r="M137" s="45">
        <f t="shared" ca="1" si="54"/>
        <v>0</v>
      </c>
      <c r="N137" s="257">
        <f t="shared" ca="1" si="46"/>
        <v>0</v>
      </c>
      <c r="O137" s="23"/>
      <c r="P137" s="255">
        <f t="shared" ca="1" si="47"/>
        <v>0</v>
      </c>
      <c r="Q137" s="163">
        <f t="shared" ca="1" si="48"/>
        <v>0</v>
      </c>
      <c r="R137" s="164">
        <f ca="1">NPV(Q136,K137:$K$244) + ($A$13+$A$14+$A$15)/POWER(1+Q136,$A$28-D137+1)</f>
        <v>0</v>
      </c>
      <c r="S137" s="164">
        <f ca="1">NPV(Q137,K137:$K$244) + ($A$13+$A$14+$A$15)/POWER(1+Q137,$A$28-D137+1)</f>
        <v>0</v>
      </c>
      <c r="T137" s="45">
        <f t="shared" ca="1" si="49"/>
        <v>0</v>
      </c>
      <c r="U137" s="45">
        <f t="shared" ca="1" si="55"/>
        <v>0</v>
      </c>
      <c r="V137" s="45">
        <f t="shared" ca="1" si="56"/>
        <v>0</v>
      </c>
      <c r="W137" s="45">
        <f t="shared" ca="1" si="50"/>
        <v>0</v>
      </c>
      <c r="X137" s="25">
        <f t="shared" ca="1" si="39"/>
        <v>0</v>
      </c>
      <c r="Z137" s="28">
        <f t="shared" ca="1" si="57"/>
        <v>0</v>
      </c>
      <c r="AA137" s="233"/>
      <c r="AB137" s="45">
        <f t="shared" ca="1" si="51"/>
        <v>0</v>
      </c>
      <c r="AC137" s="45">
        <f t="shared" ca="1" si="40"/>
        <v>0</v>
      </c>
      <c r="AD137" s="25">
        <f t="shared" ca="1" si="41"/>
        <v>0</v>
      </c>
    </row>
    <row r="138" spans="4:30" x14ac:dyDescent="0.35">
      <c r="D138" s="20">
        <v>134</v>
      </c>
      <c r="E138" s="21">
        <f t="shared" ca="1" si="52"/>
        <v>48944</v>
      </c>
      <c r="F138" s="44">
        <f t="shared" ca="1" si="42"/>
        <v>49308</v>
      </c>
      <c r="G138" s="22" t="s">
        <v>119</v>
      </c>
      <c r="H138" s="44">
        <f t="shared" ca="1" si="53"/>
        <v>48944</v>
      </c>
      <c r="I138" s="45">
        <f t="shared" ca="1" si="43"/>
        <v>0</v>
      </c>
      <c r="J138" s="45">
        <f t="shared" ca="1" si="44"/>
        <v>0</v>
      </c>
      <c r="K138" s="45">
        <f t="shared" ca="1" si="45"/>
        <v>0</v>
      </c>
      <c r="L138" s="45"/>
      <c r="M138" s="45">
        <f t="shared" ca="1" si="54"/>
        <v>0</v>
      </c>
      <c r="N138" s="257">
        <f t="shared" ca="1" si="46"/>
        <v>0</v>
      </c>
      <c r="O138" s="23"/>
      <c r="P138" s="255">
        <f t="shared" ca="1" si="47"/>
        <v>0</v>
      </c>
      <c r="Q138" s="163">
        <f t="shared" ca="1" si="48"/>
        <v>0</v>
      </c>
      <c r="R138" s="164">
        <f ca="1">NPV(Q137,K138:$K$244) + ($A$13+$A$14+$A$15)/POWER(1+Q137,$A$28-D138+1)</f>
        <v>0</v>
      </c>
      <c r="S138" s="164">
        <f ca="1">NPV(Q138,K138:$K$244) + ($A$13+$A$14+$A$15)/POWER(1+Q138,$A$28-D138+1)</f>
        <v>0</v>
      </c>
      <c r="T138" s="45">
        <f t="shared" ca="1" si="49"/>
        <v>0</v>
      </c>
      <c r="U138" s="45">
        <f t="shared" ca="1" si="55"/>
        <v>0</v>
      </c>
      <c r="V138" s="45">
        <f t="shared" ca="1" si="56"/>
        <v>0</v>
      </c>
      <c r="W138" s="45">
        <f t="shared" ca="1" si="50"/>
        <v>0</v>
      </c>
      <c r="X138" s="25">
        <f t="shared" ca="1" si="39"/>
        <v>0</v>
      </c>
      <c r="Z138" s="28">
        <f t="shared" ca="1" si="57"/>
        <v>0</v>
      </c>
      <c r="AA138" s="233"/>
      <c r="AB138" s="45">
        <f t="shared" ca="1" si="51"/>
        <v>0</v>
      </c>
      <c r="AC138" s="45">
        <f t="shared" ca="1" si="40"/>
        <v>0</v>
      </c>
      <c r="AD138" s="25">
        <f t="shared" ca="1" si="41"/>
        <v>0</v>
      </c>
    </row>
    <row r="139" spans="4:30" x14ac:dyDescent="0.35">
      <c r="D139" s="20">
        <v>135</v>
      </c>
      <c r="E139" s="21">
        <f t="shared" ca="1" si="52"/>
        <v>49309</v>
      </c>
      <c r="F139" s="44">
        <f t="shared" ca="1" si="42"/>
        <v>49673</v>
      </c>
      <c r="G139" s="22" t="s">
        <v>119</v>
      </c>
      <c r="H139" s="44">
        <f t="shared" ca="1" si="53"/>
        <v>49309</v>
      </c>
      <c r="I139" s="45">
        <f t="shared" ca="1" si="43"/>
        <v>0</v>
      </c>
      <c r="J139" s="45">
        <f t="shared" ca="1" si="44"/>
        <v>0</v>
      </c>
      <c r="K139" s="45">
        <f t="shared" ca="1" si="45"/>
        <v>0</v>
      </c>
      <c r="L139" s="45"/>
      <c r="M139" s="45">
        <f t="shared" ca="1" si="54"/>
        <v>0</v>
      </c>
      <c r="N139" s="257">
        <f t="shared" ca="1" si="46"/>
        <v>0</v>
      </c>
      <c r="O139" s="23"/>
      <c r="P139" s="255">
        <f t="shared" ca="1" si="47"/>
        <v>0</v>
      </c>
      <c r="Q139" s="163">
        <f t="shared" ca="1" si="48"/>
        <v>0</v>
      </c>
      <c r="R139" s="164">
        <f ca="1">NPV(Q138,K139:$K$244) + ($A$13+$A$14+$A$15)/POWER(1+Q138,$A$28-D139+1)</f>
        <v>0</v>
      </c>
      <c r="S139" s="164">
        <f ca="1">NPV(Q139,K139:$K$244) + ($A$13+$A$14+$A$15)/POWER(1+Q139,$A$28-D139+1)</f>
        <v>0</v>
      </c>
      <c r="T139" s="45">
        <f t="shared" ca="1" si="49"/>
        <v>0</v>
      </c>
      <c r="U139" s="45">
        <f t="shared" ca="1" si="55"/>
        <v>0</v>
      </c>
      <c r="V139" s="45">
        <f t="shared" ca="1" si="56"/>
        <v>0</v>
      </c>
      <c r="W139" s="45">
        <f t="shared" ca="1" si="50"/>
        <v>0</v>
      </c>
      <c r="X139" s="25">
        <f t="shared" ca="1" si="39"/>
        <v>0</v>
      </c>
      <c r="Z139" s="28">
        <f t="shared" ca="1" si="57"/>
        <v>0</v>
      </c>
      <c r="AA139" s="233"/>
      <c r="AB139" s="45">
        <f t="shared" ca="1" si="51"/>
        <v>0</v>
      </c>
      <c r="AC139" s="45">
        <f t="shared" ca="1" si="40"/>
        <v>0</v>
      </c>
      <c r="AD139" s="25">
        <f t="shared" ca="1" si="41"/>
        <v>0</v>
      </c>
    </row>
    <row r="140" spans="4:30" x14ac:dyDescent="0.35">
      <c r="D140" s="20">
        <v>136</v>
      </c>
      <c r="E140" s="21">
        <f t="shared" ca="1" si="52"/>
        <v>49674</v>
      </c>
      <c r="F140" s="44">
        <f t="shared" ca="1" si="42"/>
        <v>50039</v>
      </c>
      <c r="G140" s="22" t="s">
        <v>119</v>
      </c>
      <c r="H140" s="44">
        <f t="shared" ca="1" si="53"/>
        <v>49674</v>
      </c>
      <c r="I140" s="45">
        <f t="shared" ca="1" si="43"/>
        <v>0</v>
      </c>
      <c r="J140" s="45">
        <f t="shared" ca="1" si="44"/>
        <v>0</v>
      </c>
      <c r="K140" s="45">
        <f t="shared" ca="1" si="45"/>
        <v>0</v>
      </c>
      <c r="L140" s="45"/>
      <c r="M140" s="45">
        <f t="shared" ca="1" si="54"/>
        <v>0</v>
      </c>
      <c r="N140" s="257">
        <f t="shared" ca="1" si="46"/>
        <v>0</v>
      </c>
      <c r="O140" s="23"/>
      <c r="P140" s="255">
        <f t="shared" ca="1" si="47"/>
        <v>0</v>
      </c>
      <c r="Q140" s="163">
        <f t="shared" ca="1" si="48"/>
        <v>0</v>
      </c>
      <c r="R140" s="164">
        <f ca="1">NPV(Q139,K140:$K$244) + ($A$13+$A$14+$A$15)/POWER(1+Q139,$A$28-D140+1)</f>
        <v>0</v>
      </c>
      <c r="S140" s="164">
        <f ca="1">NPV(Q140,K140:$K$244) + ($A$13+$A$14+$A$15)/POWER(1+Q140,$A$28-D140+1)</f>
        <v>0</v>
      </c>
      <c r="T140" s="45">
        <f t="shared" ca="1" si="49"/>
        <v>0</v>
      </c>
      <c r="U140" s="45">
        <f t="shared" ca="1" si="55"/>
        <v>0</v>
      </c>
      <c r="V140" s="45">
        <f t="shared" ca="1" si="56"/>
        <v>0</v>
      </c>
      <c r="W140" s="45">
        <f t="shared" ca="1" si="50"/>
        <v>0</v>
      </c>
      <c r="X140" s="25">
        <f t="shared" ca="1" si="39"/>
        <v>0</v>
      </c>
      <c r="Z140" s="28">
        <f t="shared" ca="1" si="57"/>
        <v>0</v>
      </c>
      <c r="AA140" s="233"/>
      <c r="AB140" s="45">
        <f t="shared" ca="1" si="51"/>
        <v>0</v>
      </c>
      <c r="AC140" s="45">
        <f t="shared" ca="1" si="40"/>
        <v>0</v>
      </c>
      <c r="AD140" s="25">
        <f t="shared" ca="1" si="41"/>
        <v>0</v>
      </c>
    </row>
    <row r="141" spans="4:30" x14ac:dyDescent="0.35">
      <c r="D141" s="20">
        <v>137</v>
      </c>
      <c r="E141" s="21">
        <f t="shared" ca="1" si="52"/>
        <v>50040</v>
      </c>
      <c r="F141" s="44">
        <f t="shared" ca="1" si="42"/>
        <v>50404</v>
      </c>
      <c r="G141" s="22" t="s">
        <v>119</v>
      </c>
      <c r="H141" s="44">
        <f t="shared" ca="1" si="53"/>
        <v>50040</v>
      </c>
      <c r="I141" s="45">
        <f t="shared" ca="1" si="43"/>
        <v>0</v>
      </c>
      <c r="J141" s="45">
        <f t="shared" ca="1" si="44"/>
        <v>0</v>
      </c>
      <c r="K141" s="45">
        <f t="shared" ca="1" si="45"/>
        <v>0</v>
      </c>
      <c r="L141" s="45"/>
      <c r="M141" s="45">
        <f t="shared" ca="1" si="54"/>
        <v>0</v>
      </c>
      <c r="N141" s="257">
        <f t="shared" ca="1" si="46"/>
        <v>0</v>
      </c>
      <c r="O141" s="23"/>
      <c r="P141" s="255">
        <f t="shared" ca="1" si="47"/>
        <v>0</v>
      </c>
      <c r="Q141" s="163">
        <f t="shared" ca="1" si="48"/>
        <v>0</v>
      </c>
      <c r="R141" s="164">
        <f ca="1">NPV(Q140,K141:$K$244) + ($A$13+$A$14+$A$15)/POWER(1+Q140,$A$28-D141+1)</f>
        <v>0</v>
      </c>
      <c r="S141" s="164">
        <f ca="1">NPV(Q141,K141:$K$244) + ($A$13+$A$14+$A$15)/POWER(1+Q141,$A$28-D141+1)</f>
        <v>0</v>
      </c>
      <c r="T141" s="45">
        <f t="shared" ca="1" si="49"/>
        <v>0</v>
      </c>
      <c r="U141" s="45">
        <f t="shared" ca="1" si="55"/>
        <v>0</v>
      </c>
      <c r="V141" s="45">
        <f t="shared" ca="1" si="56"/>
        <v>0</v>
      </c>
      <c r="W141" s="45">
        <f t="shared" ca="1" si="50"/>
        <v>0</v>
      </c>
      <c r="X141" s="25">
        <f t="shared" ca="1" si="39"/>
        <v>0</v>
      </c>
      <c r="Z141" s="28">
        <f t="shared" ca="1" si="57"/>
        <v>0</v>
      </c>
      <c r="AA141" s="233"/>
      <c r="AB141" s="45">
        <f t="shared" ca="1" si="51"/>
        <v>0</v>
      </c>
      <c r="AC141" s="45">
        <f t="shared" ca="1" si="40"/>
        <v>0</v>
      </c>
      <c r="AD141" s="25">
        <f t="shared" ca="1" si="41"/>
        <v>0</v>
      </c>
    </row>
    <row r="142" spans="4:30" x14ac:dyDescent="0.35">
      <c r="D142" s="20">
        <v>138</v>
      </c>
      <c r="E142" s="21">
        <f t="shared" ca="1" si="52"/>
        <v>50405</v>
      </c>
      <c r="F142" s="44">
        <f t="shared" ca="1" si="42"/>
        <v>50769</v>
      </c>
      <c r="G142" s="22" t="s">
        <v>119</v>
      </c>
      <c r="H142" s="44">
        <f t="shared" ca="1" si="53"/>
        <v>50405</v>
      </c>
      <c r="I142" s="45">
        <f t="shared" ca="1" si="43"/>
        <v>0</v>
      </c>
      <c r="J142" s="45">
        <f t="shared" ca="1" si="44"/>
        <v>0</v>
      </c>
      <c r="K142" s="45">
        <f t="shared" ca="1" si="45"/>
        <v>0</v>
      </c>
      <c r="L142" s="45"/>
      <c r="M142" s="45">
        <f t="shared" ca="1" si="54"/>
        <v>0</v>
      </c>
      <c r="N142" s="257">
        <f t="shared" ca="1" si="46"/>
        <v>0</v>
      </c>
      <c r="O142" s="23"/>
      <c r="P142" s="255">
        <f t="shared" ca="1" si="47"/>
        <v>0</v>
      </c>
      <c r="Q142" s="163">
        <f t="shared" ca="1" si="48"/>
        <v>0</v>
      </c>
      <c r="R142" s="164">
        <f ca="1">NPV(Q141,K142:$K$244) + ($A$13+$A$14+$A$15)/POWER(1+Q141,$A$28-D142+1)</f>
        <v>0</v>
      </c>
      <c r="S142" s="164">
        <f ca="1">NPV(Q142,K142:$K$244) + ($A$13+$A$14+$A$15)/POWER(1+Q142,$A$28-D142+1)</f>
        <v>0</v>
      </c>
      <c r="T142" s="45">
        <f t="shared" ca="1" si="49"/>
        <v>0</v>
      </c>
      <c r="U142" s="45">
        <f t="shared" ca="1" si="55"/>
        <v>0</v>
      </c>
      <c r="V142" s="45">
        <f t="shared" ca="1" si="56"/>
        <v>0</v>
      </c>
      <c r="W142" s="45">
        <f t="shared" ca="1" si="50"/>
        <v>0</v>
      </c>
      <c r="X142" s="25">
        <f t="shared" ca="1" si="39"/>
        <v>0</v>
      </c>
      <c r="Z142" s="28">
        <f t="shared" ca="1" si="57"/>
        <v>0</v>
      </c>
      <c r="AA142" s="233"/>
      <c r="AB142" s="45">
        <f t="shared" ca="1" si="51"/>
        <v>0</v>
      </c>
      <c r="AC142" s="45">
        <f t="shared" ca="1" si="40"/>
        <v>0</v>
      </c>
      <c r="AD142" s="25">
        <f t="shared" ca="1" si="41"/>
        <v>0</v>
      </c>
    </row>
    <row r="143" spans="4:30" x14ac:dyDescent="0.35">
      <c r="D143" s="20">
        <v>139</v>
      </c>
      <c r="E143" s="21">
        <f t="shared" ca="1" si="52"/>
        <v>50770</v>
      </c>
      <c r="F143" s="44">
        <f t="shared" ca="1" si="42"/>
        <v>51134</v>
      </c>
      <c r="G143" s="22" t="s">
        <v>119</v>
      </c>
      <c r="H143" s="44">
        <f t="shared" ca="1" si="53"/>
        <v>50770</v>
      </c>
      <c r="I143" s="45">
        <f t="shared" ca="1" si="43"/>
        <v>0</v>
      </c>
      <c r="J143" s="45">
        <f t="shared" ca="1" si="44"/>
        <v>0</v>
      </c>
      <c r="K143" s="45">
        <f t="shared" ca="1" si="45"/>
        <v>0</v>
      </c>
      <c r="L143" s="45"/>
      <c r="M143" s="45">
        <f t="shared" ca="1" si="54"/>
        <v>0</v>
      </c>
      <c r="N143" s="257">
        <f t="shared" ca="1" si="46"/>
        <v>0</v>
      </c>
      <c r="O143" s="23"/>
      <c r="P143" s="255">
        <f t="shared" ca="1" si="47"/>
        <v>0</v>
      </c>
      <c r="Q143" s="163">
        <f t="shared" ca="1" si="48"/>
        <v>0</v>
      </c>
      <c r="R143" s="164">
        <f ca="1">NPV(Q142,K143:$K$244) + ($A$13+$A$14+$A$15)/POWER(1+Q142,$A$28-D143+1)</f>
        <v>0</v>
      </c>
      <c r="S143" s="164">
        <f ca="1">NPV(Q143,K143:$K$244) + ($A$13+$A$14+$A$15)/POWER(1+Q143,$A$28-D143+1)</f>
        <v>0</v>
      </c>
      <c r="T143" s="45">
        <f t="shared" ca="1" si="49"/>
        <v>0</v>
      </c>
      <c r="U143" s="45">
        <f t="shared" ca="1" si="55"/>
        <v>0</v>
      </c>
      <c r="V143" s="45">
        <f t="shared" ca="1" si="56"/>
        <v>0</v>
      </c>
      <c r="W143" s="45">
        <f t="shared" ca="1" si="50"/>
        <v>0</v>
      </c>
      <c r="X143" s="25">
        <f t="shared" ca="1" si="39"/>
        <v>0</v>
      </c>
      <c r="Z143" s="28">
        <f t="shared" ca="1" si="57"/>
        <v>0</v>
      </c>
      <c r="AA143" s="233"/>
      <c r="AB143" s="45">
        <f t="shared" ca="1" si="51"/>
        <v>0</v>
      </c>
      <c r="AC143" s="45">
        <f t="shared" ca="1" si="40"/>
        <v>0</v>
      </c>
      <c r="AD143" s="25">
        <f t="shared" ca="1" si="41"/>
        <v>0</v>
      </c>
    </row>
    <row r="144" spans="4:30" x14ac:dyDescent="0.35">
      <c r="D144" s="20">
        <v>140</v>
      </c>
      <c r="E144" s="21">
        <f t="shared" ca="1" si="52"/>
        <v>51135</v>
      </c>
      <c r="F144" s="44">
        <f t="shared" ca="1" si="42"/>
        <v>51500</v>
      </c>
      <c r="G144" s="22" t="s">
        <v>119</v>
      </c>
      <c r="H144" s="44">
        <f t="shared" ca="1" si="53"/>
        <v>51135</v>
      </c>
      <c r="I144" s="45">
        <f t="shared" ca="1" si="43"/>
        <v>0</v>
      </c>
      <c r="J144" s="45">
        <f t="shared" ca="1" si="44"/>
        <v>0</v>
      </c>
      <c r="K144" s="45">
        <f t="shared" ca="1" si="45"/>
        <v>0</v>
      </c>
      <c r="L144" s="45"/>
      <c r="M144" s="45">
        <f t="shared" ca="1" si="54"/>
        <v>0</v>
      </c>
      <c r="N144" s="257">
        <f t="shared" ca="1" si="46"/>
        <v>0</v>
      </c>
      <c r="O144" s="23"/>
      <c r="P144" s="255">
        <f t="shared" ca="1" si="47"/>
        <v>0</v>
      </c>
      <c r="Q144" s="163">
        <f t="shared" ca="1" si="48"/>
        <v>0</v>
      </c>
      <c r="R144" s="164">
        <f ca="1">NPV(Q143,K144:$K$244) + ($A$13+$A$14+$A$15)/POWER(1+Q143,$A$28-D144+1)</f>
        <v>0</v>
      </c>
      <c r="S144" s="164">
        <f ca="1">NPV(Q144,K144:$K$244) + ($A$13+$A$14+$A$15)/POWER(1+Q144,$A$28-D144+1)</f>
        <v>0</v>
      </c>
      <c r="T144" s="45">
        <f t="shared" ca="1" si="49"/>
        <v>0</v>
      </c>
      <c r="U144" s="45">
        <f t="shared" ca="1" si="55"/>
        <v>0</v>
      </c>
      <c r="V144" s="45">
        <f t="shared" ca="1" si="56"/>
        <v>0</v>
      </c>
      <c r="W144" s="45">
        <f t="shared" ca="1" si="50"/>
        <v>0</v>
      </c>
      <c r="X144" s="25">
        <f t="shared" ca="1" si="39"/>
        <v>0</v>
      </c>
      <c r="Z144" s="28">
        <f t="shared" ca="1" si="57"/>
        <v>0</v>
      </c>
      <c r="AA144" s="233"/>
      <c r="AB144" s="45">
        <f t="shared" ca="1" si="51"/>
        <v>0</v>
      </c>
      <c r="AC144" s="45">
        <f t="shared" ca="1" si="40"/>
        <v>0</v>
      </c>
      <c r="AD144" s="25">
        <f t="shared" ca="1" si="41"/>
        <v>0</v>
      </c>
    </row>
    <row r="145" spans="4:30" x14ac:dyDescent="0.35">
      <c r="D145" s="20">
        <v>141</v>
      </c>
      <c r="E145" s="21">
        <f t="shared" ca="1" si="52"/>
        <v>51501</v>
      </c>
      <c r="F145" s="44">
        <f t="shared" ca="1" si="42"/>
        <v>51865</v>
      </c>
      <c r="G145" s="22" t="s">
        <v>119</v>
      </c>
      <c r="H145" s="44">
        <f t="shared" ca="1" si="53"/>
        <v>51501</v>
      </c>
      <c r="I145" s="45">
        <f t="shared" ca="1" si="43"/>
        <v>0</v>
      </c>
      <c r="J145" s="45">
        <f t="shared" ca="1" si="44"/>
        <v>0</v>
      </c>
      <c r="K145" s="45">
        <f t="shared" ca="1" si="45"/>
        <v>0</v>
      </c>
      <c r="L145" s="45"/>
      <c r="M145" s="45">
        <f t="shared" ca="1" si="54"/>
        <v>0</v>
      </c>
      <c r="N145" s="257">
        <f t="shared" ca="1" si="46"/>
        <v>0</v>
      </c>
      <c r="O145" s="23"/>
      <c r="P145" s="255">
        <f t="shared" ca="1" si="47"/>
        <v>0</v>
      </c>
      <c r="Q145" s="163">
        <f t="shared" ca="1" si="48"/>
        <v>0</v>
      </c>
      <c r="R145" s="164">
        <f ca="1">NPV(Q144,K145:$K$244) + ($A$13+$A$14+$A$15)/POWER(1+Q144,$A$28-D145+1)</f>
        <v>0</v>
      </c>
      <c r="S145" s="164">
        <f ca="1">NPV(Q145,K145:$K$244) + ($A$13+$A$14+$A$15)/POWER(1+Q145,$A$28-D145+1)</f>
        <v>0</v>
      </c>
      <c r="T145" s="45">
        <f t="shared" ca="1" si="49"/>
        <v>0</v>
      </c>
      <c r="U145" s="45">
        <f t="shared" ca="1" si="55"/>
        <v>0</v>
      </c>
      <c r="V145" s="45">
        <f t="shared" ca="1" si="56"/>
        <v>0</v>
      </c>
      <c r="W145" s="45">
        <f t="shared" ca="1" si="50"/>
        <v>0</v>
      </c>
      <c r="X145" s="25">
        <f t="shared" ca="1" si="39"/>
        <v>0</v>
      </c>
      <c r="Z145" s="28">
        <f t="shared" ca="1" si="57"/>
        <v>0</v>
      </c>
      <c r="AA145" s="233"/>
      <c r="AB145" s="45">
        <f t="shared" ca="1" si="51"/>
        <v>0</v>
      </c>
      <c r="AC145" s="45">
        <f t="shared" ca="1" si="40"/>
        <v>0</v>
      </c>
      <c r="AD145" s="25">
        <f t="shared" ca="1" si="41"/>
        <v>0</v>
      </c>
    </row>
    <row r="146" spans="4:30" x14ac:dyDescent="0.35">
      <c r="D146" s="20">
        <v>142</v>
      </c>
      <c r="E146" s="21">
        <f t="shared" ca="1" si="52"/>
        <v>51866</v>
      </c>
      <c r="F146" s="44">
        <f t="shared" ca="1" si="42"/>
        <v>52230</v>
      </c>
      <c r="G146" s="22" t="s">
        <v>119</v>
      </c>
      <c r="H146" s="44">
        <f t="shared" ca="1" si="53"/>
        <v>51866</v>
      </c>
      <c r="I146" s="45">
        <f t="shared" ca="1" si="43"/>
        <v>0</v>
      </c>
      <c r="J146" s="45">
        <f t="shared" ca="1" si="44"/>
        <v>0</v>
      </c>
      <c r="K146" s="45">
        <f t="shared" ca="1" si="45"/>
        <v>0</v>
      </c>
      <c r="L146" s="45"/>
      <c r="M146" s="45">
        <f t="shared" ca="1" si="54"/>
        <v>0</v>
      </c>
      <c r="N146" s="257">
        <f t="shared" ca="1" si="46"/>
        <v>0</v>
      </c>
      <c r="O146" s="23"/>
      <c r="P146" s="255">
        <f t="shared" ca="1" si="47"/>
        <v>0</v>
      </c>
      <c r="Q146" s="163">
        <f t="shared" ca="1" si="48"/>
        <v>0</v>
      </c>
      <c r="R146" s="164">
        <f ca="1">NPV(Q145,K146:$K$244) + ($A$13+$A$14+$A$15)/POWER(1+Q145,$A$28-D146+1)</f>
        <v>0</v>
      </c>
      <c r="S146" s="164">
        <f ca="1">NPV(Q146,K146:$K$244) + ($A$13+$A$14+$A$15)/POWER(1+Q146,$A$28-D146+1)</f>
        <v>0</v>
      </c>
      <c r="T146" s="45">
        <f t="shared" ca="1" si="49"/>
        <v>0</v>
      </c>
      <c r="U146" s="45">
        <f t="shared" ca="1" si="55"/>
        <v>0</v>
      </c>
      <c r="V146" s="45">
        <f t="shared" ca="1" si="56"/>
        <v>0</v>
      </c>
      <c r="W146" s="45">
        <f t="shared" ca="1" si="50"/>
        <v>0</v>
      </c>
      <c r="X146" s="25">
        <f t="shared" ca="1" si="39"/>
        <v>0</v>
      </c>
      <c r="Z146" s="28">
        <f t="shared" ca="1" si="57"/>
        <v>0</v>
      </c>
      <c r="AA146" s="233"/>
      <c r="AB146" s="45">
        <f t="shared" ca="1" si="51"/>
        <v>0</v>
      </c>
      <c r="AC146" s="45">
        <f t="shared" ca="1" si="40"/>
        <v>0</v>
      </c>
      <c r="AD146" s="25">
        <f t="shared" ca="1" si="41"/>
        <v>0</v>
      </c>
    </row>
    <row r="147" spans="4:30" x14ac:dyDescent="0.35">
      <c r="D147" s="20">
        <v>143</v>
      </c>
      <c r="E147" s="21">
        <f t="shared" ca="1" si="52"/>
        <v>52231</v>
      </c>
      <c r="F147" s="44">
        <f t="shared" ca="1" si="42"/>
        <v>52595</v>
      </c>
      <c r="G147" s="22" t="s">
        <v>119</v>
      </c>
      <c r="H147" s="44">
        <f t="shared" ca="1" si="53"/>
        <v>52231</v>
      </c>
      <c r="I147" s="45">
        <f t="shared" ca="1" si="43"/>
        <v>0</v>
      </c>
      <c r="J147" s="45">
        <f t="shared" ca="1" si="44"/>
        <v>0</v>
      </c>
      <c r="K147" s="45">
        <f t="shared" ca="1" si="45"/>
        <v>0</v>
      </c>
      <c r="L147" s="45"/>
      <c r="M147" s="45">
        <f t="shared" ca="1" si="54"/>
        <v>0</v>
      </c>
      <c r="N147" s="257">
        <f t="shared" ca="1" si="46"/>
        <v>0</v>
      </c>
      <c r="O147" s="23"/>
      <c r="P147" s="255">
        <f t="shared" ca="1" si="47"/>
        <v>0</v>
      </c>
      <c r="Q147" s="163">
        <f t="shared" ca="1" si="48"/>
        <v>0</v>
      </c>
      <c r="R147" s="164">
        <f ca="1">NPV(Q146,K147:$K$244) + ($A$13+$A$14+$A$15)/POWER(1+Q146,$A$28-D147+1)</f>
        <v>0</v>
      </c>
      <c r="S147" s="164">
        <f ca="1">NPV(Q147,K147:$K$244) + ($A$13+$A$14+$A$15)/POWER(1+Q147,$A$28-D147+1)</f>
        <v>0</v>
      </c>
      <c r="T147" s="45">
        <f t="shared" ca="1" si="49"/>
        <v>0</v>
      </c>
      <c r="U147" s="45">
        <f t="shared" ca="1" si="55"/>
        <v>0</v>
      </c>
      <c r="V147" s="45">
        <f t="shared" ca="1" si="56"/>
        <v>0</v>
      </c>
      <c r="W147" s="45">
        <f t="shared" ca="1" si="50"/>
        <v>0</v>
      </c>
      <c r="X147" s="25">
        <f t="shared" ca="1" si="39"/>
        <v>0</v>
      </c>
      <c r="Z147" s="28">
        <f t="shared" ca="1" si="57"/>
        <v>0</v>
      </c>
      <c r="AA147" s="233"/>
      <c r="AB147" s="45">
        <f t="shared" ca="1" si="51"/>
        <v>0</v>
      </c>
      <c r="AC147" s="45">
        <f t="shared" ca="1" si="40"/>
        <v>0</v>
      </c>
      <c r="AD147" s="25">
        <f t="shared" ca="1" si="41"/>
        <v>0</v>
      </c>
    </row>
    <row r="148" spans="4:30" x14ac:dyDescent="0.35">
      <c r="D148" s="20">
        <v>144</v>
      </c>
      <c r="E148" s="21">
        <f t="shared" ca="1" si="52"/>
        <v>52596</v>
      </c>
      <c r="F148" s="44">
        <f t="shared" ca="1" si="42"/>
        <v>52961</v>
      </c>
      <c r="G148" s="22" t="s">
        <v>119</v>
      </c>
      <c r="H148" s="44">
        <f t="shared" ca="1" si="53"/>
        <v>52596</v>
      </c>
      <c r="I148" s="45">
        <f t="shared" ca="1" si="43"/>
        <v>0</v>
      </c>
      <c r="J148" s="45">
        <f t="shared" ca="1" si="44"/>
        <v>0</v>
      </c>
      <c r="K148" s="45">
        <f t="shared" ca="1" si="45"/>
        <v>0</v>
      </c>
      <c r="L148" s="45"/>
      <c r="M148" s="45">
        <f t="shared" ca="1" si="54"/>
        <v>0</v>
      </c>
      <c r="N148" s="257">
        <f t="shared" ca="1" si="46"/>
        <v>0</v>
      </c>
      <c r="O148" s="23"/>
      <c r="P148" s="255">
        <f t="shared" ca="1" si="47"/>
        <v>0</v>
      </c>
      <c r="Q148" s="163">
        <f t="shared" ca="1" si="48"/>
        <v>0</v>
      </c>
      <c r="R148" s="164">
        <f ca="1">NPV(Q147,K148:$K$244) + ($A$13+$A$14+$A$15)/POWER(1+Q147,$A$28-D148+1)</f>
        <v>0</v>
      </c>
      <c r="S148" s="164">
        <f ca="1">NPV(Q148,K148:$K$244) + ($A$13+$A$14+$A$15)/POWER(1+Q148,$A$28-D148+1)</f>
        <v>0</v>
      </c>
      <c r="T148" s="45">
        <f t="shared" ca="1" si="49"/>
        <v>0</v>
      </c>
      <c r="U148" s="45">
        <f t="shared" ca="1" si="55"/>
        <v>0</v>
      </c>
      <c r="V148" s="45">
        <f t="shared" ca="1" si="56"/>
        <v>0</v>
      </c>
      <c r="W148" s="45">
        <f t="shared" ca="1" si="50"/>
        <v>0</v>
      </c>
      <c r="X148" s="25">
        <f t="shared" ca="1" si="39"/>
        <v>0</v>
      </c>
      <c r="Z148" s="28">
        <f t="shared" ca="1" si="57"/>
        <v>0</v>
      </c>
      <c r="AA148" s="233"/>
      <c r="AB148" s="45">
        <f t="shared" ca="1" si="51"/>
        <v>0</v>
      </c>
      <c r="AC148" s="45">
        <f t="shared" ca="1" si="40"/>
        <v>0</v>
      </c>
      <c r="AD148" s="25">
        <f t="shared" ca="1" si="41"/>
        <v>0</v>
      </c>
    </row>
    <row r="149" spans="4:30" x14ac:dyDescent="0.35">
      <c r="D149" s="20">
        <v>145</v>
      </c>
      <c r="E149" s="21">
        <f t="shared" ca="1" si="52"/>
        <v>52962</v>
      </c>
      <c r="F149" s="44">
        <f t="shared" ca="1" si="42"/>
        <v>53326</v>
      </c>
      <c r="G149" s="22" t="s">
        <v>119</v>
      </c>
      <c r="H149" s="44">
        <f t="shared" ca="1" si="53"/>
        <v>52962</v>
      </c>
      <c r="I149" s="45">
        <f t="shared" ca="1" si="43"/>
        <v>0</v>
      </c>
      <c r="J149" s="45">
        <f t="shared" ca="1" si="44"/>
        <v>0</v>
      </c>
      <c r="K149" s="45">
        <f t="shared" ca="1" si="45"/>
        <v>0</v>
      </c>
      <c r="L149" s="45"/>
      <c r="M149" s="45">
        <f t="shared" ca="1" si="54"/>
        <v>0</v>
      </c>
      <c r="N149" s="257">
        <f t="shared" ca="1" si="46"/>
        <v>0</v>
      </c>
      <c r="O149" s="23"/>
      <c r="P149" s="255">
        <f t="shared" ca="1" si="47"/>
        <v>0</v>
      </c>
      <c r="Q149" s="163">
        <f t="shared" ca="1" si="48"/>
        <v>0</v>
      </c>
      <c r="R149" s="164">
        <f ca="1">NPV(Q148,K149:$K$244) + ($A$13+$A$14+$A$15)/POWER(1+Q148,$A$28-D149+1)</f>
        <v>0</v>
      </c>
      <c r="S149" s="164">
        <f ca="1">NPV(Q149,K149:$K$244) + ($A$13+$A$14+$A$15)/POWER(1+Q149,$A$28-D149+1)</f>
        <v>0</v>
      </c>
      <c r="T149" s="45">
        <f t="shared" ca="1" si="49"/>
        <v>0</v>
      </c>
      <c r="U149" s="45">
        <f t="shared" ca="1" si="55"/>
        <v>0</v>
      </c>
      <c r="V149" s="45">
        <f t="shared" ca="1" si="56"/>
        <v>0</v>
      </c>
      <c r="W149" s="45">
        <f t="shared" ca="1" si="50"/>
        <v>0</v>
      </c>
      <c r="X149" s="25">
        <f t="shared" ca="1" si="39"/>
        <v>0</v>
      </c>
      <c r="Z149" s="28">
        <f t="shared" ca="1" si="57"/>
        <v>0</v>
      </c>
      <c r="AA149" s="233"/>
      <c r="AB149" s="45">
        <f t="shared" ca="1" si="51"/>
        <v>0</v>
      </c>
      <c r="AC149" s="45">
        <f t="shared" ca="1" si="40"/>
        <v>0</v>
      </c>
      <c r="AD149" s="25">
        <f t="shared" ca="1" si="41"/>
        <v>0</v>
      </c>
    </row>
    <row r="150" spans="4:30" x14ac:dyDescent="0.35">
      <c r="D150" s="20">
        <v>146</v>
      </c>
      <c r="E150" s="21">
        <f t="shared" ca="1" si="52"/>
        <v>53327</v>
      </c>
      <c r="F150" s="44">
        <f t="shared" ca="1" si="42"/>
        <v>53691</v>
      </c>
      <c r="G150" s="22" t="s">
        <v>119</v>
      </c>
      <c r="H150" s="44">
        <f t="shared" ca="1" si="53"/>
        <v>53327</v>
      </c>
      <c r="I150" s="45">
        <f t="shared" ca="1" si="43"/>
        <v>0</v>
      </c>
      <c r="J150" s="45">
        <f t="shared" ca="1" si="44"/>
        <v>0</v>
      </c>
      <c r="K150" s="45">
        <f t="shared" ca="1" si="45"/>
        <v>0</v>
      </c>
      <c r="L150" s="45"/>
      <c r="M150" s="45">
        <f t="shared" ca="1" si="54"/>
        <v>0</v>
      </c>
      <c r="N150" s="257">
        <f t="shared" ca="1" si="46"/>
        <v>0</v>
      </c>
      <c r="O150" s="23"/>
      <c r="P150" s="255">
        <f t="shared" ca="1" si="47"/>
        <v>0</v>
      </c>
      <c r="Q150" s="163">
        <f t="shared" ca="1" si="48"/>
        <v>0</v>
      </c>
      <c r="R150" s="164">
        <f ca="1">NPV(Q149,K150:$K$244) + ($A$13+$A$14+$A$15)/POWER(1+Q149,$A$28-D150+1)</f>
        <v>0</v>
      </c>
      <c r="S150" s="164">
        <f ca="1">NPV(Q150,K150:$K$244) + ($A$13+$A$14+$A$15)/POWER(1+Q150,$A$28-D150+1)</f>
        <v>0</v>
      </c>
      <c r="T150" s="45">
        <f t="shared" ca="1" si="49"/>
        <v>0</v>
      </c>
      <c r="U150" s="45">
        <f t="shared" ca="1" si="55"/>
        <v>0</v>
      </c>
      <c r="V150" s="45">
        <f t="shared" ca="1" si="56"/>
        <v>0</v>
      </c>
      <c r="W150" s="45">
        <f t="shared" ca="1" si="50"/>
        <v>0</v>
      </c>
      <c r="X150" s="25">
        <f t="shared" ca="1" si="39"/>
        <v>0</v>
      </c>
      <c r="Z150" s="28">
        <f t="shared" ca="1" si="57"/>
        <v>0</v>
      </c>
      <c r="AA150" s="233"/>
      <c r="AB150" s="45">
        <f t="shared" ca="1" si="51"/>
        <v>0</v>
      </c>
      <c r="AC150" s="45">
        <f t="shared" ca="1" si="40"/>
        <v>0</v>
      </c>
      <c r="AD150" s="25">
        <f t="shared" ca="1" si="41"/>
        <v>0</v>
      </c>
    </row>
    <row r="151" spans="4:30" x14ac:dyDescent="0.35">
      <c r="D151" s="20">
        <v>147</v>
      </c>
      <c r="E151" s="21">
        <f t="shared" ca="1" si="52"/>
        <v>53692</v>
      </c>
      <c r="F151" s="44">
        <f t="shared" ca="1" si="42"/>
        <v>54056</v>
      </c>
      <c r="G151" s="22" t="s">
        <v>119</v>
      </c>
      <c r="H151" s="44">
        <f t="shared" ca="1" si="53"/>
        <v>53692</v>
      </c>
      <c r="I151" s="45">
        <f t="shared" ca="1" si="43"/>
        <v>0</v>
      </c>
      <c r="J151" s="45">
        <f t="shared" ca="1" si="44"/>
        <v>0</v>
      </c>
      <c r="K151" s="45">
        <f t="shared" ca="1" si="45"/>
        <v>0</v>
      </c>
      <c r="L151" s="45"/>
      <c r="M151" s="45">
        <f t="shared" ca="1" si="54"/>
        <v>0</v>
      </c>
      <c r="N151" s="257">
        <f t="shared" ca="1" si="46"/>
        <v>0</v>
      </c>
      <c r="O151" s="23"/>
      <c r="P151" s="255">
        <f t="shared" ca="1" si="47"/>
        <v>0</v>
      </c>
      <c r="Q151" s="163">
        <f t="shared" ca="1" si="48"/>
        <v>0</v>
      </c>
      <c r="R151" s="164">
        <f ca="1">NPV(Q150,K151:$K$244) + ($A$13+$A$14+$A$15)/POWER(1+Q150,$A$28-D151+1)</f>
        <v>0</v>
      </c>
      <c r="S151" s="164">
        <f ca="1">NPV(Q151,K151:$K$244) + ($A$13+$A$14+$A$15)/POWER(1+Q151,$A$28-D151+1)</f>
        <v>0</v>
      </c>
      <c r="T151" s="45">
        <f t="shared" ca="1" si="49"/>
        <v>0</v>
      </c>
      <c r="U151" s="45">
        <f t="shared" ca="1" si="55"/>
        <v>0</v>
      </c>
      <c r="V151" s="45">
        <f t="shared" ca="1" si="56"/>
        <v>0</v>
      </c>
      <c r="W151" s="45">
        <f t="shared" ca="1" si="50"/>
        <v>0</v>
      </c>
      <c r="X151" s="25">
        <f t="shared" ca="1" si="39"/>
        <v>0</v>
      </c>
      <c r="Z151" s="28">
        <f t="shared" ca="1" si="57"/>
        <v>0</v>
      </c>
      <c r="AA151" s="233"/>
      <c r="AB151" s="45">
        <f t="shared" ca="1" si="51"/>
        <v>0</v>
      </c>
      <c r="AC151" s="45">
        <f t="shared" ca="1" si="40"/>
        <v>0</v>
      </c>
      <c r="AD151" s="25">
        <f t="shared" ca="1" si="41"/>
        <v>0</v>
      </c>
    </row>
    <row r="152" spans="4:30" x14ac:dyDescent="0.35">
      <c r="D152" s="20">
        <v>148</v>
      </c>
      <c r="E152" s="21">
        <f t="shared" ca="1" si="52"/>
        <v>54057</v>
      </c>
      <c r="F152" s="44">
        <f t="shared" ca="1" si="42"/>
        <v>54422</v>
      </c>
      <c r="G152" s="22" t="s">
        <v>119</v>
      </c>
      <c r="H152" s="44">
        <f t="shared" ca="1" si="53"/>
        <v>54057</v>
      </c>
      <c r="I152" s="45">
        <f t="shared" ca="1" si="43"/>
        <v>0</v>
      </c>
      <c r="J152" s="45">
        <f t="shared" ca="1" si="44"/>
        <v>0</v>
      </c>
      <c r="K152" s="45">
        <f t="shared" ca="1" si="45"/>
        <v>0</v>
      </c>
      <c r="L152" s="45"/>
      <c r="M152" s="45">
        <f t="shared" ca="1" si="54"/>
        <v>0</v>
      </c>
      <c r="N152" s="257">
        <f t="shared" ca="1" si="46"/>
        <v>0</v>
      </c>
      <c r="O152" s="23"/>
      <c r="P152" s="255">
        <f t="shared" ca="1" si="47"/>
        <v>0</v>
      </c>
      <c r="Q152" s="163">
        <f t="shared" ca="1" si="48"/>
        <v>0</v>
      </c>
      <c r="R152" s="164">
        <f ca="1">NPV(Q151,K152:$K$244) + ($A$13+$A$14+$A$15)/POWER(1+Q151,$A$28-D152+1)</f>
        <v>0</v>
      </c>
      <c r="S152" s="164">
        <f ca="1">NPV(Q152,K152:$K$244) + ($A$13+$A$14+$A$15)/POWER(1+Q152,$A$28-D152+1)</f>
        <v>0</v>
      </c>
      <c r="T152" s="45">
        <f t="shared" ca="1" si="49"/>
        <v>0</v>
      </c>
      <c r="U152" s="45">
        <f t="shared" ca="1" si="55"/>
        <v>0</v>
      </c>
      <c r="V152" s="45">
        <f t="shared" ca="1" si="56"/>
        <v>0</v>
      </c>
      <c r="W152" s="45">
        <f t="shared" ca="1" si="50"/>
        <v>0</v>
      </c>
      <c r="X152" s="25">
        <f t="shared" ca="1" si="39"/>
        <v>0</v>
      </c>
      <c r="Z152" s="28">
        <f t="shared" ca="1" si="57"/>
        <v>0</v>
      </c>
      <c r="AA152" s="233"/>
      <c r="AB152" s="45">
        <f t="shared" ca="1" si="51"/>
        <v>0</v>
      </c>
      <c r="AC152" s="45">
        <f t="shared" ca="1" si="40"/>
        <v>0</v>
      </c>
      <c r="AD152" s="25">
        <f t="shared" ca="1" si="41"/>
        <v>0</v>
      </c>
    </row>
    <row r="153" spans="4:30" x14ac:dyDescent="0.35">
      <c r="D153" s="20">
        <v>149</v>
      </c>
      <c r="E153" s="21">
        <f t="shared" ca="1" si="52"/>
        <v>54423</v>
      </c>
      <c r="F153" s="44">
        <f t="shared" ca="1" si="42"/>
        <v>54787</v>
      </c>
      <c r="G153" s="22" t="s">
        <v>119</v>
      </c>
      <c r="H153" s="44">
        <f t="shared" ca="1" si="53"/>
        <v>54423</v>
      </c>
      <c r="I153" s="45">
        <f t="shared" ca="1" si="43"/>
        <v>0</v>
      </c>
      <c r="J153" s="45">
        <f t="shared" ca="1" si="44"/>
        <v>0</v>
      </c>
      <c r="K153" s="45">
        <f t="shared" ca="1" si="45"/>
        <v>0</v>
      </c>
      <c r="L153" s="45"/>
      <c r="M153" s="45">
        <f t="shared" ca="1" si="54"/>
        <v>0</v>
      </c>
      <c r="N153" s="257">
        <f t="shared" ca="1" si="46"/>
        <v>0</v>
      </c>
      <c r="O153" s="23"/>
      <c r="P153" s="255">
        <f t="shared" ca="1" si="47"/>
        <v>0</v>
      </c>
      <c r="Q153" s="163">
        <f t="shared" ca="1" si="48"/>
        <v>0</v>
      </c>
      <c r="R153" s="164">
        <f ca="1">NPV(Q152,K153:$K$244) + ($A$13+$A$14+$A$15)/POWER(1+Q152,$A$28-D153+1)</f>
        <v>0</v>
      </c>
      <c r="S153" s="164">
        <f ca="1">NPV(Q153,K153:$K$244) + ($A$13+$A$14+$A$15)/POWER(1+Q153,$A$28-D153+1)</f>
        <v>0</v>
      </c>
      <c r="T153" s="45">
        <f t="shared" ca="1" si="49"/>
        <v>0</v>
      </c>
      <c r="U153" s="45">
        <f t="shared" ca="1" si="55"/>
        <v>0</v>
      </c>
      <c r="V153" s="45">
        <f t="shared" ca="1" si="56"/>
        <v>0</v>
      </c>
      <c r="W153" s="45">
        <f t="shared" ca="1" si="50"/>
        <v>0</v>
      </c>
      <c r="X153" s="25">
        <f t="shared" ca="1" si="39"/>
        <v>0</v>
      </c>
      <c r="Z153" s="28">
        <f t="shared" ca="1" si="57"/>
        <v>0</v>
      </c>
      <c r="AA153" s="233"/>
      <c r="AB153" s="45">
        <f t="shared" ca="1" si="51"/>
        <v>0</v>
      </c>
      <c r="AC153" s="45">
        <f t="shared" ca="1" si="40"/>
        <v>0</v>
      </c>
      <c r="AD153" s="25">
        <f t="shared" ca="1" si="41"/>
        <v>0</v>
      </c>
    </row>
    <row r="154" spans="4:30" x14ac:dyDescent="0.35">
      <c r="D154" s="20">
        <v>150</v>
      </c>
      <c r="E154" s="21">
        <f t="shared" ca="1" si="52"/>
        <v>54788</v>
      </c>
      <c r="F154" s="44">
        <f t="shared" ca="1" si="42"/>
        <v>55152</v>
      </c>
      <c r="G154" s="22" t="s">
        <v>119</v>
      </c>
      <c r="H154" s="44">
        <f t="shared" ca="1" si="53"/>
        <v>54788</v>
      </c>
      <c r="I154" s="45">
        <f t="shared" ca="1" si="43"/>
        <v>0</v>
      </c>
      <c r="J154" s="45">
        <f t="shared" ca="1" si="44"/>
        <v>0</v>
      </c>
      <c r="K154" s="45">
        <f t="shared" ca="1" si="45"/>
        <v>0</v>
      </c>
      <c r="L154" s="45"/>
      <c r="M154" s="45">
        <f t="shared" ca="1" si="54"/>
        <v>0</v>
      </c>
      <c r="N154" s="257">
        <f t="shared" ca="1" si="46"/>
        <v>0</v>
      </c>
      <c r="O154" s="23"/>
      <c r="P154" s="255">
        <f t="shared" ca="1" si="47"/>
        <v>0</v>
      </c>
      <c r="Q154" s="163">
        <f t="shared" ca="1" si="48"/>
        <v>0</v>
      </c>
      <c r="R154" s="164">
        <f ca="1">NPV(Q153,K154:$K$244) + ($A$13+$A$14+$A$15)/POWER(1+Q153,$A$28-D154+1)</f>
        <v>0</v>
      </c>
      <c r="S154" s="164">
        <f ca="1">NPV(Q154,K154:$K$244) + ($A$13+$A$14+$A$15)/POWER(1+Q154,$A$28-D154+1)</f>
        <v>0</v>
      </c>
      <c r="T154" s="45">
        <f t="shared" ca="1" si="49"/>
        <v>0</v>
      </c>
      <c r="U154" s="45">
        <f t="shared" ca="1" si="55"/>
        <v>0</v>
      </c>
      <c r="V154" s="45">
        <f t="shared" ca="1" si="56"/>
        <v>0</v>
      </c>
      <c r="W154" s="45">
        <f t="shared" ca="1" si="50"/>
        <v>0</v>
      </c>
      <c r="X154" s="25">
        <f t="shared" ca="1" si="39"/>
        <v>0</v>
      </c>
      <c r="Z154" s="28">
        <f t="shared" ca="1" si="57"/>
        <v>0</v>
      </c>
      <c r="AA154" s="233"/>
      <c r="AB154" s="45">
        <f t="shared" ca="1" si="51"/>
        <v>0</v>
      </c>
      <c r="AC154" s="45">
        <f t="shared" ca="1" si="40"/>
        <v>0</v>
      </c>
      <c r="AD154" s="25">
        <f t="shared" ca="1" si="41"/>
        <v>0</v>
      </c>
    </row>
    <row r="155" spans="4:30" x14ac:dyDescent="0.35">
      <c r="D155" s="20">
        <v>151</v>
      </c>
      <c r="E155" s="21">
        <f t="shared" ca="1" si="52"/>
        <v>55153</v>
      </c>
      <c r="F155" s="44">
        <f t="shared" ca="1" si="42"/>
        <v>55517</v>
      </c>
      <c r="G155" s="22" t="s">
        <v>119</v>
      </c>
      <c r="H155" s="44">
        <f t="shared" ca="1" si="53"/>
        <v>55153</v>
      </c>
      <c r="I155" s="45">
        <f t="shared" ca="1" si="43"/>
        <v>0</v>
      </c>
      <c r="J155" s="45">
        <f t="shared" ca="1" si="44"/>
        <v>0</v>
      </c>
      <c r="K155" s="45">
        <f t="shared" ca="1" si="45"/>
        <v>0</v>
      </c>
      <c r="L155" s="45"/>
      <c r="M155" s="45">
        <f t="shared" ca="1" si="54"/>
        <v>0</v>
      </c>
      <c r="N155" s="257">
        <f t="shared" ca="1" si="46"/>
        <v>0</v>
      </c>
      <c r="O155" s="23"/>
      <c r="P155" s="255">
        <f t="shared" ca="1" si="47"/>
        <v>0</v>
      </c>
      <c r="Q155" s="163">
        <f t="shared" ca="1" si="48"/>
        <v>0</v>
      </c>
      <c r="R155" s="164">
        <f ca="1">NPV(Q154,K155:$K$244) + ($A$13+$A$14+$A$15)/POWER(1+Q154,$A$28-D155+1)</f>
        <v>0</v>
      </c>
      <c r="S155" s="164">
        <f ca="1">NPV(Q155,K155:$K$244) + ($A$13+$A$14+$A$15)/POWER(1+Q155,$A$28-D155+1)</f>
        <v>0</v>
      </c>
      <c r="T155" s="45">
        <f t="shared" ca="1" si="49"/>
        <v>0</v>
      </c>
      <c r="U155" s="45">
        <f t="shared" ca="1" si="55"/>
        <v>0</v>
      </c>
      <c r="V155" s="45">
        <f t="shared" ca="1" si="56"/>
        <v>0</v>
      </c>
      <c r="W155" s="45">
        <f t="shared" ca="1" si="50"/>
        <v>0</v>
      </c>
      <c r="X155" s="25">
        <f t="shared" ca="1" si="39"/>
        <v>0</v>
      </c>
      <c r="Z155" s="28">
        <f t="shared" ca="1" si="57"/>
        <v>0</v>
      </c>
      <c r="AA155" s="233"/>
      <c r="AB155" s="45">
        <f t="shared" ca="1" si="51"/>
        <v>0</v>
      </c>
      <c r="AC155" s="45">
        <f t="shared" ca="1" si="40"/>
        <v>0</v>
      </c>
      <c r="AD155" s="25">
        <f t="shared" ca="1" si="41"/>
        <v>0</v>
      </c>
    </row>
    <row r="156" spans="4:30" x14ac:dyDescent="0.35">
      <c r="D156" s="20">
        <v>152</v>
      </c>
      <c r="E156" s="21">
        <f t="shared" ca="1" si="52"/>
        <v>55518</v>
      </c>
      <c r="F156" s="44">
        <f t="shared" ca="1" si="42"/>
        <v>55883</v>
      </c>
      <c r="G156" s="22" t="s">
        <v>119</v>
      </c>
      <c r="H156" s="44">
        <f t="shared" ca="1" si="53"/>
        <v>55518</v>
      </c>
      <c r="I156" s="45">
        <f t="shared" ca="1" si="43"/>
        <v>0</v>
      </c>
      <c r="J156" s="45">
        <f t="shared" ca="1" si="44"/>
        <v>0</v>
      </c>
      <c r="K156" s="45">
        <f t="shared" ca="1" si="45"/>
        <v>0</v>
      </c>
      <c r="L156" s="45"/>
      <c r="M156" s="45">
        <f t="shared" ca="1" si="54"/>
        <v>0</v>
      </c>
      <c r="N156" s="257">
        <f t="shared" ca="1" si="46"/>
        <v>0</v>
      </c>
      <c r="O156" s="23"/>
      <c r="P156" s="255">
        <f t="shared" ca="1" si="47"/>
        <v>0</v>
      </c>
      <c r="Q156" s="163">
        <f t="shared" ca="1" si="48"/>
        <v>0</v>
      </c>
      <c r="R156" s="164">
        <f ca="1">NPV(Q155,K156:$K$244) + ($A$13+$A$14+$A$15)/POWER(1+Q155,$A$28-D156+1)</f>
        <v>0</v>
      </c>
      <c r="S156" s="164">
        <f ca="1">NPV(Q156,K156:$K$244) + ($A$13+$A$14+$A$15)/POWER(1+Q156,$A$28-D156+1)</f>
        <v>0</v>
      </c>
      <c r="T156" s="45">
        <f t="shared" ca="1" si="49"/>
        <v>0</v>
      </c>
      <c r="U156" s="45">
        <f t="shared" ca="1" si="55"/>
        <v>0</v>
      </c>
      <c r="V156" s="45">
        <f t="shared" ca="1" si="56"/>
        <v>0</v>
      </c>
      <c r="W156" s="45">
        <f t="shared" ca="1" si="50"/>
        <v>0</v>
      </c>
      <c r="X156" s="25">
        <f t="shared" ca="1" si="39"/>
        <v>0</v>
      </c>
      <c r="Z156" s="28">
        <f t="shared" ca="1" si="57"/>
        <v>0</v>
      </c>
      <c r="AA156" s="233"/>
      <c r="AB156" s="45">
        <f t="shared" ca="1" si="51"/>
        <v>0</v>
      </c>
      <c r="AC156" s="45">
        <f t="shared" ca="1" si="40"/>
        <v>0</v>
      </c>
      <c r="AD156" s="25">
        <f t="shared" ca="1" si="41"/>
        <v>0</v>
      </c>
    </row>
    <row r="157" spans="4:30" x14ac:dyDescent="0.35">
      <c r="D157" s="20">
        <v>153</v>
      </c>
      <c r="E157" s="21">
        <f t="shared" ca="1" si="52"/>
        <v>55884</v>
      </c>
      <c r="F157" s="44">
        <f t="shared" ca="1" si="42"/>
        <v>56248</v>
      </c>
      <c r="G157" s="22" t="s">
        <v>119</v>
      </c>
      <c r="H157" s="44">
        <f t="shared" ca="1" si="53"/>
        <v>55884</v>
      </c>
      <c r="I157" s="45">
        <f t="shared" ca="1" si="43"/>
        <v>0</v>
      </c>
      <c r="J157" s="45">
        <f t="shared" ca="1" si="44"/>
        <v>0</v>
      </c>
      <c r="K157" s="45">
        <f t="shared" ca="1" si="45"/>
        <v>0</v>
      </c>
      <c r="L157" s="45"/>
      <c r="M157" s="45">
        <f t="shared" ca="1" si="54"/>
        <v>0</v>
      </c>
      <c r="N157" s="257">
        <f t="shared" ca="1" si="46"/>
        <v>0</v>
      </c>
      <c r="O157" s="23"/>
      <c r="P157" s="255">
        <f t="shared" ca="1" si="47"/>
        <v>0</v>
      </c>
      <c r="Q157" s="163">
        <f t="shared" ca="1" si="48"/>
        <v>0</v>
      </c>
      <c r="R157" s="164">
        <f ca="1">NPV(Q156,K157:$K$244) + ($A$13+$A$14+$A$15)/POWER(1+Q156,$A$28-D157+1)</f>
        <v>0</v>
      </c>
      <c r="S157" s="164">
        <f ca="1">NPV(Q157,K157:$K$244) + ($A$13+$A$14+$A$15)/POWER(1+Q157,$A$28-D157+1)</f>
        <v>0</v>
      </c>
      <c r="T157" s="45">
        <f t="shared" ca="1" si="49"/>
        <v>0</v>
      </c>
      <c r="U157" s="45">
        <f t="shared" ca="1" si="55"/>
        <v>0</v>
      </c>
      <c r="V157" s="45">
        <f t="shared" ca="1" si="56"/>
        <v>0</v>
      </c>
      <c r="W157" s="45">
        <f t="shared" ca="1" si="50"/>
        <v>0</v>
      </c>
      <c r="X157" s="25">
        <f t="shared" ca="1" si="39"/>
        <v>0</v>
      </c>
      <c r="Z157" s="28">
        <f t="shared" ca="1" si="57"/>
        <v>0</v>
      </c>
      <c r="AA157" s="233"/>
      <c r="AB157" s="45">
        <f t="shared" ca="1" si="51"/>
        <v>0</v>
      </c>
      <c r="AC157" s="45">
        <f t="shared" ca="1" si="40"/>
        <v>0</v>
      </c>
      <c r="AD157" s="25">
        <f t="shared" ca="1" si="41"/>
        <v>0</v>
      </c>
    </row>
    <row r="158" spans="4:30" x14ac:dyDescent="0.35">
      <c r="D158" s="20">
        <v>154</v>
      </c>
      <c r="E158" s="21">
        <f t="shared" ca="1" si="52"/>
        <v>56249</v>
      </c>
      <c r="F158" s="44">
        <f t="shared" ca="1" si="42"/>
        <v>56613</v>
      </c>
      <c r="G158" s="22" t="s">
        <v>119</v>
      </c>
      <c r="H158" s="44">
        <f t="shared" ca="1" si="53"/>
        <v>56249</v>
      </c>
      <c r="I158" s="45">
        <f t="shared" ca="1" si="43"/>
        <v>0</v>
      </c>
      <c r="J158" s="45">
        <f t="shared" ca="1" si="44"/>
        <v>0</v>
      </c>
      <c r="K158" s="45">
        <f t="shared" ca="1" si="45"/>
        <v>0</v>
      </c>
      <c r="L158" s="45"/>
      <c r="M158" s="45">
        <f t="shared" ca="1" si="54"/>
        <v>0</v>
      </c>
      <c r="N158" s="257">
        <f t="shared" ca="1" si="46"/>
        <v>0</v>
      </c>
      <c r="O158" s="23"/>
      <c r="P158" s="255">
        <f t="shared" ca="1" si="47"/>
        <v>0</v>
      </c>
      <c r="Q158" s="163">
        <f t="shared" ca="1" si="48"/>
        <v>0</v>
      </c>
      <c r="R158" s="164">
        <f ca="1">NPV(Q157,K158:$K$244) + ($A$13+$A$14+$A$15)/POWER(1+Q157,$A$28-D158+1)</f>
        <v>0</v>
      </c>
      <c r="S158" s="164">
        <f ca="1">NPV(Q158,K158:$K$244) + ($A$13+$A$14+$A$15)/POWER(1+Q158,$A$28-D158+1)</f>
        <v>0</v>
      </c>
      <c r="T158" s="45">
        <f t="shared" ca="1" si="49"/>
        <v>0</v>
      </c>
      <c r="U158" s="45">
        <f t="shared" ca="1" si="55"/>
        <v>0</v>
      </c>
      <c r="V158" s="45">
        <f t="shared" ca="1" si="56"/>
        <v>0</v>
      </c>
      <c r="W158" s="45">
        <f t="shared" ca="1" si="50"/>
        <v>0</v>
      </c>
      <c r="X158" s="25">
        <f t="shared" ca="1" si="39"/>
        <v>0</v>
      </c>
      <c r="Z158" s="28">
        <f t="shared" ca="1" si="57"/>
        <v>0</v>
      </c>
      <c r="AA158" s="233"/>
      <c r="AB158" s="45">
        <f t="shared" ca="1" si="51"/>
        <v>0</v>
      </c>
      <c r="AC158" s="45">
        <f t="shared" ca="1" si="40"/>
        <v>0</v>
      </c>
      <c r="AD158" s="25">
        <f t="shared" ca="1" si="41"/>
        <v>0</v>
      </c>
    </row>
    <row r="159" spans="4:30" x14ac:dyDescent="0.35">
      <c r="D159" s="20">
        <v>155</v>
      </c>
      <c r="E159" s="21">
        <f t="shared" ca="1" si="52"/>
        <v>56614</v>
      </c>
      <c r="F159" s="44">
        <f t="shared" ca="1" si="42"/>
        <v>56978</v>
      </c>
      <c r="G159" s="22" t="s">
        <v>119</v>
      </c>
      <c r="H159" s="44">
        <f t="shared" ca="1" si="53"/>
        <v>56614</v>
      </c>
      <c r="I159" s="45">
        <f t="shared" ca="1" si="43"/>
        <v>0</v>
      </c>
      <c r="J159" s="45">
        <f t="shared" ca="1" si="44"/>
        <v>0</v>
      </c>
      <c r="K159" s="45">
        <f t="shared" ca="1" si="45"/>
        <v>0</v>
      </c>
      <c r="L159" s="45"/>
      <c r="M159" s="45">
        <f t="shared" ca="1" si="54"/>
        <v>0</v>
      </c>
      <c r="N159" s="257">
        <f t="shared" ca="1" si="46"/>
        <v>0</v>
      </c>
      <c r="O159" s="23"/>
      <c r="P159" s="255">
        <f t="shared" ca="1" si="47"/>
        <v>0</v>
      </c>
      <c r="Q159" s="163">
        <f t="shared" ca="1" si="48"/>
        <v>0</v>
      </c>
      <c r="R159" s="164">
        <f ca="1">NPV(Q158,K159:$K$244) + ($A$13+$A$14+$A$15)/POWER(1+Q158,$A$28-D159+1)</f>
        <v>0</v>
      </c>
      <c r="S159" s="164">
        <f ca="1">NPV(Q159,K159:$K$244) + ($A$13+$A$14+$A$15)/POWER(1+Q159,$A$28-D159+1)</f>
        <v>0</v>
      </c>
      <c r="T159" s="45">
        <f t="shared" ca="1" si="49"/>
        <v>0</v>
      </c>
      <c r="U159" s="45">
        <f t="shared" ca="1" si="55"/>
        <v>0</v>
      </c>
      <c r="V159" s="45">
        <f t="shared" ca="1" si="56"/>
        <v>0</v>
      </c>
      <c r="W159" s="45">
        <f t="shared" ca="1" si="50"/>
        <v>0</v>
      </c>
      <c r="X159" s="25">
        <f t="shared" ca="1" si="39"/>
        <v>0</v>
      </c>
      <c r="Z159" s="28">
        <f t="shared" ca="1" si="57"/>
        <v>0</v>
      </c>
      <c r="AA159" s="233"/>
      <c r="AB159" s="45">
        <f t="shared" ca="1" si="51"/>
        <v>0</v>
      </c>
      <c r="AC159" s="45">
        <f t="shared" ca="1" si="40"/>
        <v>0</v>
      </c>
      <c r="AD159" s="25">
        <f t="shared" ca="1" si="41"/>
        <v>0</v>
      </c>
    </row>
    <row r="160" spans="4:30" x14ac:dyDescent="0.35">
      <c r="D160" s="20">
        <v>156</v>
      </c>
      <c r="E160" s="21">
        <f t="shared" ca="1" si="52"/>
        <v>56979</v>
      </c>
      <c r="F160" s="44">
        <f t="shared" ca="1" si="42"/>
        <v>57344</v>
      </c>
      <c r="G160" s="22" t="s">
        <v>119</v>
      </c>
      <c r="H160" s="44">
        <f t="shared" ca="1" si="53"/>
        <v>56979</v>
      </c>
      <c r="I160" s="45">
        <f t="shared" ca="1" si="43"/>
        <v>0</v>
      </c>
      <c r="J160" s="45">
        <f t="shared" ca="1" si="44"/>
        <v>0</v>
      </c>
      <c r="K160" s="45">
        <f t="shared" ca="1" si="45"/>
        <v>0</v>
      </c>
      <c r="L160" s="45"/>
      <c r="M160" s="45">
        <f t="shared" ca="1" si="54"/>
        <v>0</v>
      </c>
      <c r="N160" s="257">
        <f t="shared" ca="1" si="46"/>
        <v>0</v>
      </c>
      <c r="O160" s="23"/>
      <c r="P160" s="255">
        <f t="shared" ca="1" si="47"/>
        <v>0</v>
      </c>
      <c r="Q160" s="163">
        <f t="shared" ca="1" si="48"/>
        <v>0</v>
      </c>
      <c r="R160" s="164">
        <f ca="1">NPV(Q159,K160:$K$244) + ($A$13+$A$14+$A$15)/POWER(1+Q159,$A$28-D160+1)</f>
        <v>0</v>
      </c>
      <c r="S160" s="164">
        <f ca="1">NPV(Q160,K160:$K$244) + ($A$13+$A$14+$A$15)/POWER(1+Q160,$A$28-D160+1)</f>
        <v>0</v>
      </c>
      <c r="T160" s="45">
        <f t="shared" ca="1" si="49"/>
        <v>0</v>
      </c>
      <c r="U160" s="45">
        <f t="shared" ca="1" si="55"/>
        <v>0</v>
      </c>
      <c r="V160" s="45">
        <f t="shared" ca="1" si="56"/>
        <v>0</v>
      </c>
      <c r="W160" s="45">
        <f t="shared" ca="1" si="50"/>
        <v>0</v>
      </c>
      <c r="X160" s="25">
        <f t="shared" ca="1" si="39"/>
        <v>0</v>
      </c>
      <c r="Z160" s="28">
        <f t="shared" ca="1" si="57"/>
        <v>0</v>
      </c>
      <c r="AA160" s="233"/>
      <c r="AB160" s="45">
        <f t="shared" ca="1" si="51"/>
        <v>0</v>
      </c>
      <c r="AC160" s="45">
        <f t="shared" ca="1" si="40"/>
        <v>0</v>
      </c>
      <c r="AD160" s="25">
        <f t="shared" ca="1" si="41"/>
        <v>0</v>
      </c>
    </row>
    <row r="161" spans="4:30" x14ac:dyDescent="0.35">
      <c r="D161" s="20">
        <v>157</v>
      </c>
      <c r="E161" s="21">
        <f t="shared" ca="1" si="52"/>
        <v>57345</v>
      </c>
      <c r="F161" s="44">
        <f t="shared" ca="1" si="42"/>
        <v>57709</v>
      </c>
      <c r="G161" s="22" t="s">
        <v>119</v>
      </c>
      <c r="H161" s="44">
        <f t="shared" ca="1" si="53"/>
        <v>57345</v>
      </c>
      <c r="I161" s="45">
        <f t="shared" ca="1" si="43"/>
        <v>0</v>
      </c>
      <c r="J161" s="45">
        <f t="shared" ca="1" si="44"/>
        <v>0</v>
      </c>
      <c r="K161" s="45">
        <f t="shared" ca="1" si="45"/>
        <v>0</v>
      </c>
      <c r="L161" s="45"/>
      <c r="M161" s="45">
        <f t="shared" ca="1" si="54"/>
        <v>0</v>
      </c>
      <c r="N161" s="257">
        <f t="shared" ca="1" si="46"/>
        <v>0</v>
      </c>
      <c r="O161" s="23"/>
      <c r="P161" s="255">
        <f t="shared" ca="1" si="47"/>
        <v>0</v>
      </c>
      <c r="Q161" s="163">
        <f t="shared" ca="1" si="48"/>
        <v>0</v>
      </c>
      <c r="R161" s="164">
        <f ca="1">NPV(Q160,K161:$K$244) + ($A$13+$A$14+$A$15)/POWER(1+Q160,$A$28-D161+1)</f>
        <v>0</v>
      </c>
      <c r="S161" s="164">
        <f ca="1">NPV(Q161,K161:$K$244) + ($A$13+$A$14+$A$15)/POWER(1+Q161,$A$28-D161+1)</f>
        <v>0</v>
      </c>
      <c r="T161" s="45">
        <f t="shared" ca="1" si="49"/>
        <v>0</v>
      </c>
      <c r="U161" s="45">
        <f t="shared" ca="1" si="55"/>
        <v>0</v>
      </c>
      <c r="V161" s="45">
        <f t="shared" ca="1" si="56"/>
        <v>0</v>
      </c>
      <c r="W161" s="45">
        <f t="shared" ca="1" si="50"/>
        <v>0</v>
      </c>
      <c r="X161" s="25">
        <f t="shared" ca="1" si="39"/>
        <v>0</v>
      </c>
      <c r="Z161" s="28">
        <f t="shared" ca="1" si="57"/>
        <v>0</v>
      </c>
      <c r="AA161" s="233"/>
      <c r="AB161" s="45">
        <f t="shared" ca="1" si="51"/>
        <v>0</v>
      </c>
      <c r="AC161" s="45">
        <f t="shared" ca="1" si="40"/>
        <v>0</v>
      </c>
      <c r="AD161" s="25">
        <f t="shared" ca="1" si="41"/>
        <v>0</v>
      </c>
    </row>
    <row r="162" spans="4:30" x14ac:dyDescent="0.35">
      <c r="D162" s="20">
        <v>158</v>
      </c>
      <c r="E162" s="21">
        <f t="shared" ca="1" si="52"/>
        <v>57710</v>
      </c>
      <c r="F162" s="44">
        <f t="shared" ca="1" si="42"/>
        <v>58074</v>
      </c>
      <c r="G162" s="22" t="s">
        <v>119</v>
      </c>
      <c r="H162" s="44">
        <f t="shared" ca="1" si="53"/>
        <v>57710</v>
      </c>
      <c r="I162" s="45">
        <f t="shared" ca="1" si="43"/>
        <v>0</v>
      </c>
      <c r="J162" s="45">
        <f t="shared" ca="1" si="44"/>
        <v>0</v>
      </c>
      <c r="K162" s="45">
        <f t="shared" ca="1" si="45"/>
        <v>0</v>
      </c>
      <c r="L162" s="45"/>
      <c r="M162" s="45">
        <f t="shared" ca="1" si="54"/>
        <v>0</v>
      </c>
      <c r="N162" s="257">
        <f t="shared" ca="1" si="46"/>
        <v>0</v>
      </c>
      <c r="O162" s="23"/>
      <c r="P162" s="255">
        <f t="shared" ca="1" si="47"/>
        <v>0</v>
      </c>
      <c r="Q162" s="163">
        <f t="shared" ca="1" si="48"/>
        <v>0</v>
      </c>
      <c r="R162" s="164">
        <f ca="1">NPV(Q161,K162:$K$244) + ($A$13+$A$14+$A$15)/POWER(1+Q161,$A$28-D162+1)</f>
        <v>0</v>
      </c>
      <c r="S162" s="164">
        <f ca="1">NPV(Q162,K162:$K$244) + ($A$13+$A$14+$A$15)/POWER(1+Q162,$A$28-D162+1)</f>
        <v>0</v>
      </c>
      <c r="T162" s="45">
        <f t="shared" ca="1" si="49"/>
        <v>0</v>
      </c>
      <c r="U162" s="45">
        <f t="shared" ca="1" si="55"/>
        <v>0</v>
      </c>
      <c r="V162" s="45">
        <f t="shared" ca="1" si="56"/>
        <v>0</v>
      </c>
      <c r="W162" s="45">
        <f t="shared" ca="1" si="50"/>
        <v>0</v>
      </c>
      <c r="X162" s="25">
        <f t="shared" ca="1" si="39"/>
        <v>0</v>
      </c>
      <c r="Z162" s="28">
        <f t="shared" ca="1" si="57"/>
        <v>0</v>
      </c>
      <c r="AA162" s="233"/>
      <c r="AB162" s="45">
        <f t="shared" ca="1" si="51"/>
        <v>0</v>
      </c>
      <c r="AC162" s="45">
        <f t="shared" ca="1" si="40"/>
        <v>0</v>
      </c>
      <c r="AD162" s="25">
        <f t="shared" ca="1" si="41"/>
        <v>0</v>
      </c>
    </row>
    <row r="163" spans="4:30" x14ac:dyDescent="0.35">
      <c r="D163" s="20">
        <v>159</v>
      </c>
      <c r="E163" s="21">
        <f t="shared" ca="1" si="52"/>
        <v>58075</v>
      </c>
      <c r="F163" s="44">
        <f t="shared" ca="1" si="42"/>
        <v>58439</v>
      </c>
      <c r="G163" s="22" t="s">
        <v>119</v>
      </c>
      <c r="H163" s="44">
        <f t="shared" ca="1" si="53"/>
        <v>58075</v>
      </c>
      <c r="I163" s="45">
        <f t="shared" ca="1" si="43"/>
        <v>0</v>
      </c>
      <c r="J163" s="45">
        <f t="shared" ca="1" si="44"/>
        <v>0</v>
      </c>
      <c r="K163" s="45">
        <f t="shared" ca="1" si="45"/>
        <v>0</v>
      </c>
      <c r="L163" s="45"/>
      <c r="M163" s="45">
        <f t="shared" ca="1" si="54"/>
        <v>0</v>
      </c>
      <c r="N163" s="257">
        <f t="shared" ca="1" si="46"/>
        <v>0</v>
      </c>
      <c r="O163" s="23"/>
      <c r="P163" s="255">
        <f t="shared" ca="1" si="47"/>
        <v>0</v>
      </c>
      <c r="Q163" s="163">
        <f t="shared" ca="1" si="48"/>
        <v>0</v>
      </c>
      <c r="R163" s="164">
        <f ca="1">NPV(Q162,K163:$K$244) + ($A$13+$A$14+$A$15)/POWER(1+Q162,$A$28-D163+1)</f>
        <v>0</v>
      </c>
      <c r="S163" s="164">
        <f ca="1">NPV(Q163,K163:$K$244) + ($A$13+$A$14+$A$15)/POWER(1+Q163,$A$28-D163+1)</f>
        <v>0</v>
      </c>
      <c r="T163" s="45">
        <f t="shared" ca="1" si="49"/>
        <v>0</v>
      </c>
      <c r="U163" s="45">
        <f t="shared" ca="1" si="55"/>
        <v>0</v>
      </c>
      <c r="V163" s="45">
        <f t="shared" ca="1" si="56"/>
        <v>0</v>
      </c>
      <c r="W163" s="45">
        <f t="shared" ca="1" si="50"/>
        <v>0</v>
      </c>
      <c r="X163" s="25">
        <f t="shared" ca="1" si="39"/>
        <v>0</v>
      </c>
      <c r="Z163" s="28">
        <f t="shared" ca="1" si="57"/>
        <v>0</v>
      </c>
      <c r="AA163" s="233"/>
      <c r="AB163" s="45">
        <f t="shared" ca="1" si="51"/>
        <v>0</v>
      </c>
      <c r="AC163" s="45">
        <f t="shared" ca="1" si="40"/>
        <v>0</v>
      </c>
      <c r="AD163" s="25">
        <f t="shared" ca="1" si="41"/>
        <v>0</v>
      </c>
    </row>
    <row r="164" spans="4:30" x14ac:dyDescent="0.35">
      <c r="D164" s="20">
        <v>160</v>
      </c>
      <c r="E164" s="21">
        <f t="shared" ca="1" si="52"/>
        <v>58440</v>
      </c>
      <c r="F164" s="44">
        <f t="shared" ca="1" si="42"/>
        <v>58805</v>
      </c>
      <c r="G164" s="22" t="s">
        <v>119</v>
      </c>
      <c r="H164" s="44">
        <f t="shared" ca="1" si="53"/>
        <v>58440</v>
      </c>
      <c r="I164" s="45">
        <f t="shared" ca="1" si="43"/>
        <v>0</v>
      </c>
      <c r="J164" s="45">
        <f t="shared" ca="1" si="44"/>
        <v>0</v>
      </c>
      <c r="K164" s="45">
        <f t="shared" ca="1" si="45"/>
        <v>0</v>
      </c>
      <c r="L164" s="45"/>
      <c r="M164" s="45">
        <f t="shared" ca="1" si="54"/>
        <v>0</v>
      </c>
      <c r="N164" s="257">
        <f t="shared" ca="1" si="46"/>
        <v>0</v>
      </c>
      <c r="O164" s="23"/>
      <c r="P164" s="255">
        <f t="shared" ca="1" si="47"/>
        <v>0</v>
      </c>
      <c r="Q164" s="163">
        <f t="shared" ca="1" si="48"/>
        <v>0</v>
      </c>
      <c r="R164" s="164">
        <f ca="1">NPV(Q163,K164:$K$244) + ($A$13+$A$14+$A$15)/POWER(1+Q163,$A$28-D164+1)</f>
        <v>0</v>
      </c>
      <c r="S164" s="164">
        <f ca="1">NPV(Q164,K164:$K$244) + ($A$13+$A$14+$A$15)/POWER(1+Q164,$A$28-D164+1)</f>
        <v>0</v>
      </c>
      <c r="T164" s="45">
        <f t="shared" ca="1" si="49"/>
        <v>0</v>
      </c>
      <c r="U164" s="45">
        <f t="shared" ca="1" si="55"/>
        <v>0</v>
      </c>
      <c r="V164" s="45">
        <f t="shared" ca="1" si="56"/>
        <v>0</v>
      </c>
      <c r="W164" s="45">
        <f t="shared" ca="1" si="50"/>
        <v>0</v>
      </c>
      <c r="X164" s="25">
        <f t="shared" ca="1" si="39"/>
        <v>0</v>
      </c>
      <c r="Z164" s="28">
        <f t="shared" ca="1" si="57"/>
        <v>0</v>
      </c>
      <c r="AA164" s="233"/>
      <c r="AB164" s="45">
        <f t="shared" ca="1" si="51"/>
        <v>0</v>
      </c>
      <c r="AC164" s="45">
        <f t="shared" ca="1" si="40"/>
        <v>0</v>
      </c>
      <c r="AD164" s="25">
        <f t="shared" ca="1" si="41"/>
        <v>0</v>
      </c>
    </row>
    <row r="165" spans="4:30" x14ac:dyDescent="0.35">
      <c r="D165" s="20">
        <v>161</v>
      </c>
      <c r="E165" s="21">
        <f t="shared" ca="1" si="52"/>
        <v>58806</v>
      </c>
      <c r="F165" s="44">
        <f t="shared" ca="1" si="42"/>
        <v>59170</v>
      </c>
      <c r="G165" s="22" t="s">
        <v>119</v>
      </c>
      <c r="H165" s="44">
        <f t="shared" ca="1" si="53"/>
        <v>58806</v>
      </c>
      <c r="I165" s="45">
        <f t="shared" ca="1" si="43"/>
        <v>0</v>
      </c>
      <c r="J165" s="45">
        <f t="shared" ca="1" si="44"/>
        <v>0</v>
      </c>
      <c r="K165" s="45">
        <f t="shared" ca="1" si="45"/>
        <v>0</v>
      </c>
      <c r="L165" s="45"/>
      <c r="M165" s="45">
        <f t="shared" ca="1" si="54"/>
        <v>0</v>
      </c>
      <c r="N165" s="257">
        <f t="shared" ca="1" si="46"/>
        <v>0</v>
      </c>
      <c r="O165" s="23"/>
      <c r="P165" s="255">
        <f t="shared" ca="1" si="47"/>
        <v>0</v>
      </c>
      <c r="Q165" s="163">
        <f t="shared" ca="1" si="48"/>
        <v>0</v>
      </c>
      <c r="R165" s="164">
        <f ca="1">NPV(Q164,K165:$K$244) + ($A$13+$A$14+$A$15)/POWER(1+Q164,$A$28-D165+1)</f>
        <v>0</v>
      </c>
      <c r="S165" s="164">
        <f ca="1">NPV(Q165,K165:$K$244) + ($A$13+$A$14+$A$15)/POWER(1+Q165,$A$28-D165+1)</f>
        <v>0</v>
      </c>
      <c r="T165" s="45">
        <f t="shared" ca="1" si="49"/>
        <v>0</v>
      </c>
      <c r="U165" s="45">
        <f t="shared" ca="1" si="55"/>
        <v>0</v>
      </c>
      <c r="V165" s="45">
        <f t="shared" ca="1" si="56"/>
        <v>0</v>
      </c>
      <c r="W165" s="45">
        <f t="shared" ca="1" si="50"/>
        <v>0</v>
      </c>
      <c r="X165" s="25">
        <f t="shared" ca="1" si="39"/>
        <v>0</v>
      </c>
      <c r="Z165" s="28">
        <f t="shared" ca="1" si="57"/>
        <v>0</v>
      </c>
      <c r="AA165" s="233"/>
      <c r="AB165" s="45">
        <f t="shared" ca="1" si="51"/>
        <v>0</v>
      </c>
      <c r="AC165" s="45">
        <f t="shared" ca="1" si="40"/>
        <v>0</v>
      </c>
      <c r="AD165" s="25">
        <f t="shared" ca="1" si="41"/>
        <v>0</v>
      </c>
    </row>
    <row r="166" spans="4:30" x14ac:dyDescent="0.35">
      <c r="D166" s="20">
        <v>162</v>
      </c>
      <c r="E166" s="21">
        <f t="shared" ca="1" si="52"/>
        <v>59171</v>
      </c>
      <c r="F166" s="44">
        <f t="shared" ca="1" si="42"/>
        <v>59535</v>
      </c>
      <c r="G166" s="22" t="s">
        <v>119</v>
      </c>
      <c r="H166" s="44">
        <f t="shared" ca="1" si="53"/>
        <v>59171</v>
      </c>
      <c r="I166" s="45">
        <f t="shared" ca="1" si="43"/>
        <v>0</v>
      </c>
      <c r="J166" s="45">
        <f t="shared" ca="1" si="44"/>
        <v>0</v>
      </c>
      <c r="K166" s="45">
        <f t="shared" ca="1" si="45"/>
        <v>0</v>
      </c>
      <c r="L166" s="45"/>
      <c r="M166" s="45">
        <f t="shared" ca="1" si="54"/>
        <v>0</v>
      </c>
      <c r="N166" s="257">
        <f t="shared" ca="1" si="46"/>
        <v>0</v>
      </c>
      <c r="O166" s="23"/>
      <c r="P166" s="255">
        <f t="shared" ca="1" si="47"/>
        <v>0</v>
      </c>
      <c r="Q166" s="163">
        <f t="shared" ca="1" si="48"/>
        <v>0</v>
      </c>
      <c r="R166" s="164">
        <f ca="1">NPV(Q165,K166:$K$244) + ($A$13+$A$14+$A$15)/POWER(1+Q165,$A$28-D166+1)</f>
        <v>0</v>
      </c>
      <c r="S166" s="164">
        <f ca="1">NPV(Q166,K166:$K$244) + ($A$13+$A$14+$A$15)/POWER(1+Q166,$A$28-D166+1)</f>
        <v>0</v>
      </c>
      <c r="T166" s="45">
        <f t="shared" ca="1" si="49"/>
        <v>0</v>
      </c>
      <c r="U166" s="45">
        <f t="shared" ca="1" si="55"/>
        <v>0</v>
      </c>
      <c r="V166" s="45">
        <f t="shared" ca="1" si="56"/>
        <v>0</v>
      </c>
      <c r="W166" s="45">
        <f t="shared" ca="1" si="50"/>
        <v>0</v>
      </c>
      <c r="X166" s="25">
        <f t="shared" ca="1" si="39"/>
        <v>0</v>
      </c>
      <c r="Z166" s="28">
        <f t="shared" ca="1" si="57"/>
        <v>0</v>
      </c>
      <c r="AA166" s="233"/>
      <c r="AB166" s="45">
        <f t="shared" ca="1" si="51"/>
        <v>0</v>
      </c>
      <c r="AC166" s="45">
        <f t="shared" ca="1" si="40"/>
        <v>0</v>
      </c>
      <c r="AD166" s="25">
        <f t="shared" ca="1" si="41"/>
        <v>0</v>
      </c>
    </row>
    <row r="167" spans="4:30" x14ac:dyDescent="0.35">
      <c r="D167" s="20">
        <v>163</v>
      </c>
      <c r="E167" s="21">
        <f t="shared" ca="1" si="52"/>
        <v>59536</v>
      </c>
      <c r="F167" s="44">
        <f t="shared" ca="1" si="42"/>
        <v>59900</v>
      </c>
      <c r="G167" s="22" t="s">
        <v>119</v>
      </c>
      <c r="H167" s="44">
        <f t="shared" ca="1" si="53"/>
        <v>59536</v>
      </c>
      <c r="I167" s="45">
        <f t="shared" ca="1" si="43"/>
        <v>0</v>
      </c>
      <c r="J167" s="45">
        <f t="shared" ca="1" si="44"/>
        <v>0</v>
      </c>
      <c r="K167" s="45">
        <f t="shared" ca="1" si="45"/>
        <v>0</v>
      </c>
      <c r="L167" s="45"/>
      <c r="M167" s="45">
        <f t="shared" ca="1" si="54"/>
        <v>0</v>
      </c>
      <c r="N167" s="257">
        <f t="shared" ca="1" si="46"/>
        <v>0</v>
      </c>
      <c r="O167" s="23"/>
      <c r="P167" s="255">
        <f t="shared" ca="1" si="47"/>
        <v>0</v>
      </c>
      <c r="Q167" s="163">
        <f t="shared" ca="1" si="48"/>
        <v>0</v>
      </c>
      <c r="R167" s="164">
        <f ca="1">NPV(Q166,K167:$K$244) + ($A$13+$A$14+$A$15)/POWER(1+Q166,$A$28-D167+1)</f>
        <v>0</v>
      </c>
      <c r="S167" s="164">
        <f ca="1">NPV(Q167,K167:$K$244) + ($A$13+$A$14+$A$15)/POWER(1+Q167,$A$28-D167+1)</f>
        <v>0</v>
      </c>
      <c r="T167" s="45">
        <f t="shared" ca="1" si="49"/>
        <v>0</v>
      </c>
      <c r="U167" s="45">
        <f t="shared" ca="1" si="55"/>
        <v>0</v>
      </c>
      <c r="V167" s="45">
        <f t="shared" ca="1" si="56"/>
        <v>0</v>
      </c>
      <c r="W167" s="45">
        <f t="shared" ca="1" si="50"/>
        <v>0</v>
      </c>
      <c r="X167" s="25">
        <f t="shared" ca="1" si="39"/>
        <v>0</v>
      </c>
      <c r="Z167" s="28">
        <f t="shared" ca="1" si="57"/>
        <v>0</v>
      </c>
      <c r="AA167" s="233"/>
      <c r="AB167" s="45">
        <f t="shared" ca="1" si="51"/>
        <v>0</v>
      </c>
      <c r="AC167" s="45">
        <f t="shared" ca="1" si="40"/>
        <v>0</v>
      </c>
      <c r="AD167" s="25">
        <f t="shared" ca="1" si="41"/>
        <v>0</v>
      </c>
    </row>
    <row r="168" spans="4:30" x14ac:dyDescent="0.35">
      <c r="D168" s="20">
        <v>164</v>
      </c>
      <c r="E168" s="21">
        <f t="shared" ca="1" si="52"/>
        <v>59901</v>
      </c>
      <c r="F168" s="44">
        <f t="shared" ca="1" si="42"/>
        <v>60266</v>
      </c>
      <c r="G168" s="22" t="s">
        <v>119</v>
      </c>
      <c r="H168" s="44">
        <f t="shared" ca="1" si="53"/>
        <v>59901</v>
      </c>
      <c r="I168" s="45">
        <f t="shared" ca="1" si="43"/>
        <v>0</v>
      </c>
      <c r="J168" s="45">
        <f t="shared" ca="1" si="44"/>
        <v>0</v>
      </c>
      <c r="K168" s="45">
        <f t="shared" ca="1" si="45"/>
        <v>0</v>
      </c>
      <c r="L168" s="45"/>
      <c r="M168" s="45">
        <f t="shared" ca="1" si="54"/>
        <v>0</v>
      </c>
      <c r="N168" s="257">
        <f t="shared" ca="1" si="46"/>
        <v>0</v>
      </c>
      <c r="O168" s="23"/>
      <c r="P168" s="255">
        <f t="shared" ca="1" si="47"/>
        <v>0</v>
      </c>
      <c r="Q168" s="163">
        <f t="shared" ca="1" si="48"/>
        <v>0</v>
      </c>
      <c r="R168" s="164">
        <f ca="1">NPV(Q167,K168:$K$244) + ($A$13+$A$14+$A$15)/POWER(1+Q167,$A$28-D168+1)</f>
        <v>0</v>
      </c>
      <c r="S168" s="164">
        <f ca="1">NPV(Q168,K168:$K$244) + ($A$13+$A$14+$A$15)/POWER(1+Q168,$A$28-D168+1)</f>
        <v>0</v>
      </c>
      <c r="T168" s="45">
        <f t="shared" ca="1" si="49"/>
        <v>0</v>
      </c>
      <c r="U168" s="45">
        <f t="shared" ca="1" si="55"/>
        <v>0</v>
      </c>
      <c r="V168" s="45">
        <f t="shared" ca="1" si="56"/>
        <v>0</v>
      </c>
      <c r="W168" s="45">
        <f t="shared" ca="1" si="50"/>
        <v>0</v>
      </c>
      <c r="X168" s="25">
        <f t="shared" ca="1" si="39"/>
        <v>0</v>
      </c>
      <c r="Z168" s="28">
        <f t="shared" ca="1" si="57"/>
        <v>0</v>
      </c>
      <c r="AA168" s="233"/>
      <c r="AB168" s="45">
        <f t="shared" ca="1" si="51"/>
        <v>0</v>
      </c>
      <c r="AC168" s="45">
        <f t="shared" ca="1" si="40"/>
        <v>0</v>
      </c>
      <c r="AD168" s="25">
        <f t="shared" ca="1" si="41"/>
        <v>0</v>
      </c>
    </row>
    <row r="169" spans="4:30" x14ac:dyDescent="0.35">
      <c r="D169" s="20">
        <v>165</v>
      </c>
      <c r="E169" s="21">
        <f t="shared" ca="1" si="52"/>
        <v>60267</v>
      </c>
      <c r="F169" s="44">
        <f t="shared" ca="1" si="42"/>
        <v>60631</v>
      </c>
      <c r="G169" s="22" t="s">
        <v>119</v>
      </c>
      <c r="H169" s="44">
        <f t="shared" ca="1" si="53"/>
        <v>60267</v>
      </c>
      <c r="I169" s="45">
        <f t="shared" ca="1" si="43"/>
        <v>0</v>
      </c>
      <c r="J169" s="45">
        <f t="shared" ca="1" si="44"/>
        <v>0</v>
      </c>
      <c r="K169" s="45">
        <f t="shared" ca="1" si="45"/>
        <v>0</v>
      </c>
      <c r="L169" s="45"/>
      <c r="M169" s="45">
        <f t="shared" ca="1" si="54"/>
        <v>0</v>
      </c>
      <c r="N169" s="257">
        <f t="shared" ca="1" si="46"/>
        <v>0</v>
      </c>
      <c r="O169" s="23"/>
      <c r="P169" s="255">
        <f t="shared" ca="1" si="47"/>
        <v>0</v>
      </c>
      <c r="Q169" s="163">
        <f t="shared" ca="1" si="48"/>
        <v>0</v>
      </c>
      <c r="R169" s="164">
        <f ca="1">NPV(Q168,K169:$K$244) + ($A$13+$A$14+$A$15)/POWER(1+Q168,$A$28-D169+1)</f>
        <v>0</v>
      </c>
      <c r="S169" s="164">
        <f ca="1">NPV(Q169,K169:$K$244) + ($A$13+$A$14+$A$15)/POWER(1+Q169,$A$28-D169+1)</f>
        <v>0</v>
      </c>
      <c r="T169" s="45">
        <f t="shared" ca="1" si="49"/>
        <v>0</v>
      </c>
      <c r="U169" s="45">
        <f t="shared" ca="1" si="55"/>
        <v>0</v>
      </c>
      <c r="V169" s="45">
        <f t="shared" ca="1" si="56"/>
        <v>0</v>
      </c>
      <c r="W169" s="45">
        <f t="shared" ca="1" si="50"/>
        <v>0</v>
      </c>
      <c r="X169" s="25">
        <f t="shared" ca="1" si="39"/>
        <v>0</v>
      </c>
      <c r="Z169" s="28">
        <f t="shared" ca="1" si="57"/>
        <v>0</v>
      </c>
      <c r="AA169" s="233"/>
      <c r="AB169" s="45">
        <f t="shared" ca="1" si="51"/>
        <v>0</v>
      </c>
      <c r="AC169" s="45">
        <f t="shared" ca="1" si="40"/>
        <v>0</v>
      </c>
      <c r="AD169" s="25">
        <f t="shared" ca="1" si="41"/>
        <v>0</v>
      </c>
    </row>
    <row r="170" spans="4:30" x14ac:dyDescent="0.35">
      <c r="D170" s="20">
        <v>166</v>
      </c>
      <c r="E170" s="21">
        <f t="shared" ca="1" si="52"/>
        <v>60632</v>
      </c>
      <c r="F170" s="44">
        <f t="shared" ca="1" si="42"/>
        <v>60996</v>
      </c>
      <c r="G170" s="22" t="s">
        <v>119</v>
      </c>
      <c r="H170" s="44">
        <f t="shared" ca="1" si="53"/>
        <v>60632</v>
      </c>
      <c r="I170" s="45">
        <f t="shared" ca="1" si="43"/>
        <v>0</v>
      </c>
      <c r="J170" s="45">
        <f t="shared" ca="1" si="44"/>
        <v>0</v>
      </c>
      <c r="K170" s="45">
        <f t="shared" ca="1" si="45"/>
        <v>0</v>
      </c>
      <c r="L170" s="45"/>
      <c r="M170" s="45">
        <f t="shared" ca="1" si="54"/>
        <v>0</v>
      </c>
      <c r="N170" s="257">
        <f t="shared" ca="1" si="46"/>
        <v>0</v>
      </c>
      <c r="O170" s="23"/>
      <c r="P170" s="255">
        <f t="shared" ca="1" si="47"/>
        <v>0</v>
      </c>
      <c r="Q170" s="163">
        <f t="shared" ca="1" si="48"/>
        <v>0</v>
      </c>
      <c r="R170" s="164">
        <f ca="1">NPV(Q169,K170:$K$244) + ($A$13+$A$14+$A$15)/POWER(1+Q169,$A$28-D170+1)</f>
        <v>0</v>
      </c>
      <c r="S170" s="164">
        <f ca="1">NPV(Q170,K170:$K$244) + ($A$13+$A$14+$A$15)/POWER(1+Q170,$A$28-D170+1)</f>
        <v>0</v>
      </c>
      <c r="T170" s="45">
        <f t="shared" ca="1" si="49"/>
        <v>0</v>
      </c>
      <c r="U170" s="45">
        <f t="shared" ca="1" si="55"/>
        <v>0</v>
      </c>
      <c r="V170" s="45">
        <f t="shared" ca="1" si="56"/>
        <v>0</v>
      </c>
      <c r="W170" s="45">
        <f t="shared" ca="1" si="50"/>
        <v>0</v>
      </c>
      <c r="X170" s="25">
        <f t="shared" ca="1" si="39"/>
        <v>0</v>
      </c>
      <c r="Z170" s="28">
        <f t="shared" ca="1" si="57"/>
        <v>0</v>
      </c>
      <c r="AA170" s="233"/>
      <c r="AB170" s="45">
        <f t="shared" ca="1" si="51"/>
        <v>0</v>
      </c>
      <c r="AC170" s="45">
        <f t="shared" ca="1" si="40"/>
        <v>0</v>
      </c>
      <c r="AD170" s="25">
        <f t="shared" ca="1" si="41"/>
        <v>0</v>
      </c>
    </row>
    <row r="171" spans="4:30" x14ac:dyDescent="0.35">
      <c r="D171" s="20">
        <v>167</v>
      </c>
      <c r="E171" s="21">
        <f t="shared" ca="1" si="52"/>
        <v>60997</v>
      </c>
      <c r="F171" s="44">
        <f t="shared" ca="1" si="42"/>
        <v>61361</v>
      </c>
      <c r="G171" s="22" t="s">
        <v>119</v>
      </c>
      <c r="H171" s="44">
        <f t="shared" ca="1" si="53"/>
        <v>60997</v>
      </c>
      <c r="I171" s="45">
        <f t="shared" ca="1" si="43"/>
        <v>0</v>
      </c>
      <c r="J171" s="45">
        <f t="shared" ca="1" si="44"/>
        <v>0</v>
      </c>
      <c r="K171" s="45">
        <f t="shared" ca="1" si="45"/>
        <v>0</v>
      </c>
      <c r="L171" s="45"/>
      <c r="M171" s="45">
        <f t="shared" ca="1" si="54"/>
        <v>0</v>
      </c>
      <c r="N171" s="257">
        <f t="shared" ca="1" si="46"/>
        <v>0</v>
      </c>
      <c r="O171" s="23"/>
      <c r="P171" s="255">
        <f t="shared" ca="1" si="47"/>
        <v>0</v>
      </c>
      <c r="Q171" s="163">
        <f t="shared" ca="1" si="48"/>
        <v>0</v>
      </c>
      <c r="R171" s="164">
        <f ca="1">NPV(Q170,K171:$K$244) + ($A$13+$A$14+$A$15)/POWER(1+Q170,$A$28-D171+1)</f>
        <v>0</v>
      </c>
      <c r="S171" s="164">
        <f ca="1">NPV(Q171,K171:$K$244) + ($A$13+$A$14+$A$15)/POWER(1+Q171,$A$28-D171+1)</f>
        <v>0</v>
      </c>
      <c r="T171" s="45">
        <f t="shared" ca="1" si="49"/>
        <v>0</v>
      </c>
      <c r="U171" s="45">
        <f t="shared" ca="1" si="55"/>
        <v>0</v>
      </c>
      <c r="V171" s="45">
        <f t="shared" ca="1" si="56"/>
        <v>0</v>
      </c>
      <c r="W171" s="45">
        <f t="shared" ca="1" si="50"/>
        <v>0</v>
      </c>
      <c r="X171" s="25">
        <f t="shared" ca="1" si="39"/>
        <v>0</v>
      </c>
      <c r="Z171" s="28">
        <f t="shared" ca="1" si="57"/>
        <v>0</v>
      </c>
      <c r="AA171" s="233"/>
      <c r="AB171" s="45">
        <f t="shared" ca="1" si="51"/>
        <v>0</v>
      </c>
      <c r="AC171" s="45">
        <f t="shared" ca="1" si="40"/>
        <v>0</v>
      </c>
      <c r="AD171" s="25">
        <f t="shared" ca="1" si="41"/>
        <v>0</v>
      </c>
    </row>
    <row r="172" spans="4:30" x14ac:dyDescent="0.35">
      <c r="D172" s="20">
        <v>168</v>
      </c>
      <c r="E172" s="21">
        <f t="shared" ca="1" si="52"/>
        <v>61362</v>
      </c>
      <c r="F172" s="44">
        <f t="shared" ca="1" si="42"/>
        <v>61727</v>
      </c>
      <c r="G172" s="22" t="s">
        <v>119</v>
      </c>
      <c r="H172" s="44">
        <f t="shared" ca="1" si="53"/>
        <v>61362</v>
      </c>
      <c r="I172" s="45">
        <f t="shared" ca="1" si="43"/>
        <v>0</v>
      </c>
      <c r="J172" s="45">
        <f t="shared" ca="1" si="44"/>
        <v>0</v>
      </c>
      <c r="K172" s="45">
        <f t="shared" ca="1" si="45"/>
        <v>0</v>
      </c>
      <c r="L172" s="45"/>
      <c r="M172" s="45">
        <f t="shared" ca="1" si="54"/>
        <v>0</v>
      </c>
      <c r="N172" s="257">
        <f t="shared" ca="1" si="46"/>
        <v>0</v>
      </c>
      <c r="O172" s="23"/>
      <c r="P172" s="255">
        <f t="shared" ca="1" si="47"/>
        <v>0</v>
      </c>
      <c r="Q172" s="163">
        <f t="shared" ca="1" si="48"/>
        <v>0</v>
      </c>
      <c r="R172" s="164">
        <f ca="1">NPV(Q171,K172:$K$244) + ($A$13+$A$14+$A$15)/POWER(1+Q171,$A$28-D172+1)</f>
        <v>0</v>
      </c>
      <c r="S172" s="164">
        <f ca="1">NPV(Q172,K172:$K$244) + ($A$13+$A$14+$A$15)/POWER(1+Q172,$A$28-D172+1)</f>
        <v>0</v>
      </c>
      <c r="T172" s="45">
        <f t="shared" ca="1" si="49"/>
        <v>0</v>
      </c>
      <c r="U172" s="45">
        <f t="shared" ca="1" si="55"/>
        <v>0</v>
      </c>
      <c r="V172" s="45">
        <f t="shared" ca="1" si="56"/>
        <v>0</v>
      </c>
      <c r="W172" s="45">
        <f t="shared" ca="1" si="50"/>
        <v>0</v>
      </c>
      <c r="X172" s="25">
        <f t="shared" ca="1" si="39"/>
        <v>0</v>
      </c>
      <c r="Z172" s="28">
        <f t="shared" ca="1" si="57"/>
        <v>0</v>
      </c>
      <c r="AA172" s="233"/>
      <c r="AB172" s="45">
        <f t="shared" ca="1" si="51"/>
        <v>0</v>
      </c>
      <c r="AC172" s="45">
        <f t="shared" ca="1" si="40"/>
        <v>0</v>
      </c>
      <c r="AD172" s="25">
        <f t="shared" ca="1" si="41"/>
        <v>0</v>
      </c>
    </row>
    <row r="173" spans="4:30" x14ac:dyDescent="0.35">
      <c r="D173" s="20">
        <v>169</v>
      </c>
      <c r="E173" s="21">
        <f t="shared" ca="1" si="52"/>
        <v>61728</v>
      </c>
      <c r="F173" s="44">
        <f t="shared" ca="1" si="42"/>
        <v>62092</v>
      </c>
      <c r="G173" s="22" t="s">
        <v>119</v>
      </c>
      <c r="H173" s="44">
        <f t="shared" ca="1" si="53"/>
        <v>61728</v>
      </c>
      <c r="I173" s="45">
        <f t="shared" ca="1" si="43"/>
        <v>0</v>
      </c>
      <c r="J173" s="45">
        <f t="shared" ca="1" si="44"/>
        <v>0</v>
      </c>
      <c r="K173" s="45">
        <f t="shared" ca="1" si="45"/>
        <v>0</v>
      </c>
      <c r="L173" s="45"/>
      <c r="M173" s="45">
        <f t="shared" ca="1" si="54"/>
        <v>0</v>
      </c>
      <c r="N173" s="257">
        <f t="shared" ca="1" si="46"/>
        <v>0</v>
      </c>
      <c r="O173" s="23"/>
      <c r="P173" s="255">
        <f t="shared" ca="1" si="47"/>
        <v>0</v>
      </c>
      <c r="Q173" s="163">
        <f t="shared" ca="1" si="48"/>
        <v>0</v>
      </c>
      <c r="R173" s="164">
        <f ca="1">NPV(Q172,K173:$K$244) + ($A$13+$A$14+$A$15)/POWER(1+Q172,$A$28-D173+1)</f>
        <v>0</v>
      </c>
      <c r="S173" s="164">
        <f ca="1">NPV(Q173,K173:$K$244) + ($A$13+$A$14+$A$15)/POWER(1+Q173,$A$28-D173+1)</f>
        <v>0</v>
      </c>
      <c r="T173" s="45">
        <f t="shared" ca="1" si="49"/>
        <v>0</v>
      </c>
      <c r="U173" s="45">
        <f t="shared" ca="1" si="55"/>
        <v>0</v>
      </c>
      <c r="V173" s="45">
        <f t="shared" ca="1" si="56"/>
        <v>0</v>
      </c>
      <c r="W173" s="45">
        <f t="shared" ca="1" si="50"/>
        <v>0</v>
      </c>
      <c r="X173" s="25">
        <f t="shared" ca="1" si="39"/>
        <v>0</v>
      </c>
      <c r="Z173" s="28">
        <f t="shared" ca="1" si="57"/>
        <v>0</v>
      </c>
      <c r="AA173" s="233"/>
      <c r="AB173" s="45">
        <f t="shared" ca="1" si="51"/>
        <v>0</v>
      </c>
      <c r="AC173" s="45">
        <f t="shared" ca="1" si="40"/>
        <v>0</v>
      </c>
      <c r="AD173" s="25">
        <f t="shared" ca="1" si="41"/>
        <v>0</v>
      </c>
    </row>
    <row r="174" spans="4:30" x14ac:dyDescent="0.35">
      <c r="D174" s="20">
        <v>170</v>
      </c>
      <c r="E174" s="21">
        <f t="shared" ca="1" si="52"/>
        <v>62093</v>
      </c>
      <c r="F174" s="44">
        <f t="shared" ca="1" si="42"/>
        <v>62457</v>
      </c>
      <c r="G174" s="22" t="s">
        <v>119</v>
      </c>
      <c r="H174" s="44">
        <f t="shared" ca="1" si="53"/>
        <v>62093</v>
      </c>
      <c r="I174" s="45">
        <f t="shared" ca="1" si="43"/>
        <v>0</v>
      </c>
      <c r="J174" s="45">
        <f t="shared" ca="1" si="44"/>
        <v>0</v>
      </c>
      <c r="K174" s="45">
        <f t="shared" ca="1" si="45"/>
        <v>0</v>
      </c>
      <c r="L174" s="45"/>
      <c r="M174" s="45">
        <f t="shared" ca="1" si="54"/>
        <v>0</v>
      </c>
      <c r="N174" s="257">
        <f t="shared" ca="1" si="46"/>
        <v>0</v>
      </c>
      <c r="O174" s="23"/>
      <c r="P174" s="255">
        <f t="shared" ca="1" si="47"/>
        <v>0</v>
      </c>
      <c r="Q174" s="163">
        <f t="shared" ca="1" si="48"/>
        <v>0</v>
      </c>
      <c r="R174" s="164">
        <f ca="1">NPV(Q173,K174:$K$244) + ($A$13+$A$14+$A$15)/POWER(1+Q173,$A$28-D174+1)</f>
        <v>0</v>
      </c>
      <c r="S174" s="164">
        <f ca="1">NPV(Q174,K174:$K$244) + ($A$13+$A$14+$A$15)/POWER(1+Q174,$A$28-D174+1)</f>
        <v>0</v>
      </c>
      <c r="T174" s="45">
        <f t="shared" ca="1" si="49"/>
        <v>0</v>
      </c>
      <c r="U174" s="45">
        <f t="shared" ca="1" si="55"/>
        <v>0</v>
      </c>
      <c r="V174" s="45">
        <f t="shared" ca="1" si="56"/>
        <v>0</v>
      </c>
      <c r="W174" s="45">
        <f t="shared" ca="1" si="50"/>
        <v>0</v>
      </c>
      <c r="X174" s="25">
        <f t="shared" ca="1" si="39"/>
        <v>0</v>
      </c>
      <c r="Z174" s="28">
        <f t="shared" ca="1" si="57"/>
        <v>0</v>
      </c>
      <c r="AA174" s="233"/>
      <c r="AB174" s="45">
        <f t="shared" ca="1" si="51"/>
        <v>0</v>
      </c>
      <c r="AC174" s="45">
        <f t="shared" ca="1" si="40"/>
        <v>0</v>
      </c>
      <c r="AD174" s="25">
        <f t="shared" ca="1" si="41"/>
        <v>0</v>
      </c>
    </row>
    <row r="175" spans="4:30" x14ac:dyDescent="0.35">
      <c r="D175" s="20">
        <v>171</v>
      </c>
      <c r="E175" s="21">
        <f t="shared" ca="1" si="52"/>
        <v>62458</v>
      </c>
      <c r="F175" s="44">
        <f t="shared" ca="1" si="42"/>
        <v>62822</v>
      </c>
      <c r="G175" s="22" t="s">
        <v>119</v>
      </c>
      <c r="H175" s="44">
        <f t="shared" ca="1" si="53"/>
        <v>62458</v>
      </c>
      <c r="I175" s="45">
        <f t="shared" ca="1" si="43"/>
        <v>0</v>
      </c>
      <c r="J175" s="45">
        <f t="shared" ca="1" si="44"/>
        <v>0</v>
      </c>
      <c r="K175" s="45">
        <f t="shared" ca="1" si="45"/>
        <v>0</v>
      </c>
      <c r="L175" s="45"/>
      <c r="M175" s="45">
        <f t="shared" ca="1" si="54"/>
        <v>0</v>
      </c>
      <c r="N175" s="257">
        <f t="shared" ca="1" si="46"/>
        <v>0</v>
      </c>
      <c r="O175" s="23"/>
      <c r="P175" s="255">
        <f t="shared" ca="1" si="47"/>
        <v>0</v>
      </c>
      <c r="Q175" s="163">
        <f t="shared" ca="1" si="48"/>
        <v>0</v>
      </c>
      <c r="R175" s="164">
        <f ca="1">NPV(Q174,K175:$K$244) + ($A$13+$A$14+$A$15)/POWER(1+Q174,$A$28-D175+1)</f>
        <v>0</v>
      </c>
      <c r="S175" s="164">
        <f ca="1">NPV(Q175,K175:$K$244) + ($A$13+$A$14+$A$15)/POWER(1+Q175,$A$28-D175+1)</f>
        <v>0</v>
      </c>
      <c r="T175" s="45">
        <f t="shared" ca="1" si="49"/>
        <v>0</v>
      </c>
      <c r="U175" s="45">
        <f t="shared" ca="1" si="55"/>
        <v>0</v>
      </c>
      <c r="V175" s="45">
        <f t="shared" ca="1" si="56"/>
        <v>0</v>
      </c>
      <c r="W175" s="45">
        <f t="shared" ca="1" si="50"/>
        <v>0</v>
      </c>
      <c r="X175" s="25">
        <f t="shared" ca="1" si="39"/>
        <v>0</v>
      </c>
      <c r="Z175" s="28">
        <f t="shared" ca="1" si="57"/>
        <v>0</v>
      </c>
      <c r="AA175" s="233"/>
      <c r="AB175" s="45">
        <f t="shared" ca="1" si="51"/>
        <v>0</v>
      </c>
      <c r="AC175" s="45">
        <f t="shared" ca="1" si="40"/>
        <v>0</v>
      </c>
      <c r="AD175" s="25">
        <f t="shared" ca="1" si="41"/>
        <v>0</v>
      </c>
    </row>
    <row r="176" spans="4:30" x14ac:dyDescent="0.35">
      <c r="D176" s="20">
        <v>172</v>
      </c>
      <c r="E176" s="21">
        <f t="shared" ca="1" si="52"/>
        <v>62823</v>
      </c>
      <c r="F176" s="44">
        <f t="shared" ca="1" si="42"/>
        <v>63188</v>
      </c>
      <c r="G176" s="22" t="s">
        <v>119</v>
      </c>
      <c r="H176" s="44">
        <f t="shared" ca="1" si="53"/>
        <v>62823</v>
      </c>
      <c r="I176" s="45">
        <f t="shared" ca="1" si="43"/>
        <v>0</v>
      </c>
      <c r="J176" s="45">
        <f t="shared" ca="1" si="44"/>
        <v>0</v>
      </c>
      <c r="K176" s="45">
        <f t="shared" ca="1" si="45"/>
        <v>0</v>
      </c>
      <c r="L176" s="45"/>
      <c r="M176" s="45">
        <f t="shared" ca="1" si="54"/>
        <v>0</v>
      </c>
      <c r="N176" s="257">
        <f t="shared" ca="1" si="46"/>
        <v>0</v>
      </c>
      <c r="O176" s="23"/>
      <c r="P176" s="255">
        <f t="shared" ca="1" si="47"/>
        <v>0</v>
      </c>
      <c r="Q176" s="163">
        <f t="shared" ca="1" si="48"/>
        <v>0</v>
      </c>
      <c r="R176" s="164">
        <f ca="1">NPV(Q175,K176:$K$244) + ($A$13+$A$14+$A$15)/POWER(1+Q175,$A$28-D176+1)</f>
        <v>0</v>
      </c>
      <c r="S176" s="164">
        <f ca="1">NPV(Q176,K176:$K$244) + ($A$13+$A$14+$A$15)/POWER(1+Q176,$A$28-D176+1)</f>
        <v>0</v>
      </c>
      <c r="T176" s="45">
        <f t="shared" ca="1" si="49"/>
        <v>0</v>
      </c>
      <c r="U176" s="45">
        <f t="shared" ca="1" si="55"/>
        <v>0</v>
      </c>
      <c r="V176" s="45">
        <f t="shared" ca="1" si="56"/>
        <v>0</v>
      </c>
      <c r="W176" s="45">
        <f t="shared" ca="1" si="50"/>
        <v>0</v>
      </c>
      <c r="X176" s="25">
        <f t="shared" ca="1" si="39"/>
        <v>0</v>
      </c>
      <c r="Z176" s="28">
        <f t="shared" ca="1" si="57"/>
        <v>0</v>
      </c>
      <c r="AA176" s="233"/>
      <c r="AB176" s="45">
        <f t="shared" ca="1" si="51"/>
        <v>0</v>
      </c>
      <c r="AC176" s="45">
        <f t="shared" ca="1" si="40"/>
        <v>0</v>
      </c>
      <c r="AD176" s="25">
        <f t="shared" ca="1" si="41"/>
        <v>0</v>
      </c>
    </row>
    <row r="177" spans="4:30" x14ac:dyDescent="0.35">
      <c r="D177" s="20">
        <v>173</v>
      </c>
      <c r="E177" s="21">
        <f t="shared" ca="1" si="52"/>
        <v>63189</v>
      </c>
      <c r="F177" s="44">
        <f t="shared" ca="1" si="42"/>
        <v>63553</v>
      </c>
      <c r="G177" s="22" t="s">
        <v>119</v>
      </c>
      <c r="H177" s="44">
        <f t="shared" ca="1" si="53"/>
        <v>63189</v>
      </c>
      <c r="I177" s="45">
        <f t="shared" ca="1" si="43"/>
        <v>0</v>
      </c>
      <c r="J177" s="45">
        <f t="shared" ca="1" si="44"/>
        <v>0</v>
      </c>
      <c r="K177" s="45">
        <f t="shared" ca="1" si="45"/>
        <v>0</v>
      </c>
      <c r="L177" s="45"/>
      <c r="M177" s="45">
        <f t="shared" ca="1" si="54"/>
        <v>0</v>
      </c>
      <c r="N177" s="257">
        <f t="shared" ca="1" si="46"/>
        <v>0</v>
      </c>
      <c r="O177" s="23"/>
      <c r="P177" s="255">
        <f t="shared" ca="1" si="47"/>
        <v>0</v>
      </c>
      <c r="Q177" s="163">
        <f t="shared" ca="1" si="48"/>
        <v>0</v>
      </c>
      <c r="R177" s="164">
        <f ca="1">NPV(Q176,K177:$K$244) + ($A$13+$A$14+$A$15)/POWER(1+Q176,$A$28-D177+1)</f>
        <v>0</v>
      </c>
      <c r="S177" s="164">
        <f ca="1">NPV(Q177,K177:$K$244) + ($A$13+$A$14+$A$15)/POWER(1+Q177,$A$28-D177+1)</f>
        <v>0</v>
      </c>
      <c r="T177" s="45">
        <f t="shared" ca="1" si="49"/>
        <v>0</v>
      </c>
      <c r="U177" s="45">
        <f t="shared" ca="1" si="55"/>
        <v>0</v>
      </c>
      <c r="V177" s="45">
        <f t="shared" ca="1" si="56"/>
        <v>0</v>
      </c>
      <c r="W177" s="45">
        <f t="shared" ca="1" si="50"/>
        <v>0</v>
      </c>
      <c r="X177" s="25">
        <f t="shared" ca="1" si="39"/>
        <v>0</v>
      </c>
      <c r="Z177" s="28">
        <f t="shared" ca="1" si="57"/>
        <v>0</v>
      </c>
      <c r="AA177" s="233"/>
      <c r="AB177" s="45">
        <f t="shared" ca="1" si="51"/>
        <v>0</v>
      </c>
      <c r="AC177" s="45">
        <f t="shared" ca="1" si="40"/>
        <v>0</v>
      </c>
      <c r="AD177" s="25">
        <f t="shared" ca="1" si="41"/>
        <v>0</v>
      </c>
    </row>
    <row r="178" spans="4:30" x14ac:dyDescent="0.35">
      <c r="D178" s="20">
        <v>174</v>
      </c>
      <c r="E178" s="21">
        <f t="shared" ca="1" si="52"/>
        <v>63554</v>
      </c>
      <c r="F178" s="44">
        <f t="shared" ca="1" si="42"/>
        <v>63918</v>
      </c>
      <c r="G178" s="22" t="s">
        <v>119</v>
      </c>
      <c r="H178" s="44">
        <f t="shared" ca="1" si="53"/>
        <v>63554</v>
      </c>
      <c r="I178" s="45">
        <f t="shared" ca="1" si="43"/>
        <v>0</v>
      </c>
      <c r="J178" s="45">
        <f t="shared" ca="1" si="44"/>
        <v>0</v>
      </c>
      <c r="K178" s="45">
        <f t="shared" ca="1" si="45"/>
        <v>0</v>
      </c>
      <c r="L178" s="45"/>
      <c r="M178" s="45">
        <f t="shared" ca="1" si="54"/>
        <v>0</v>
      </c>
      <c r="N178" s="257">
        <f t="shared" ca="1" si="46"/>
        <v>0</v>
      </c>
      <c r="O178" s="23"/>
      <c r="P178" s="255">
        <f t="shared" ca="1" si="47"/>
        <v>0</v>
      </c>
      <c r="Q178" s="163">
        <f t="shared" ca="1" si="48"/>
        <v>0</v>
      </c>
      <c r="R178" s="164">
        <f ca="1">NPV(Q177,K178:$K$244) + ($A$13+$A$14+$A$15)/POWER(1+Q177,$A$28-D178+1)</f>
        <v>0</v>
      </c>
      <c r="S178" s="164">
        <f ca="1">NPV(Q178,K178:$K$244) + ($A$13+$A$14+$A$15)/POWER(1+Q178,$A$28-D178+1)</f>
        <v>0</v>
      </c>
      <c r="T178" s="45">
        <f t="shared" ca="1" si="49"/>
        <v>0</v>
      </c>
      <c r="U178" s="45">
        <f t="shared" ca="1" si="55"/>
        <v>0</v>
      </c>
      <c r="V178" s="45">
        <f t="shared" ca="1" si="56"/>
        <v>0</v>
      </c>
      <c r="W178" s="45">
        <f t="shared" ca="1" si="50"/>
        <v>0</v>
      </c>
      <c r="X178" s="25">
        <f t="shared" ca="1" si="39"/>
        <v>0</v>
      </c>
      <c r="Z178" s="28">
        <f t="shared" ca="1" si="57"/>
        <v>0</v>
      </c>
      <c r="AA178" s="233"/>
      <c r="AB178" s="45">
        <f t="shared" ca="1" si="51"/>
        <v>0</v>
      </c>
      <c r="AC178" s="45">
        <f t="shared" ca="1" si="40"/>
        <v>0</v>
      </c>
      <c r="AD178" s="25">
        <f t="shared" ca="1" si="41"/>
        <v>0</v>
      </c>
    </row>
    <row r="179" spans="4:30" x14ac:dyDescent="0.35">
      <c r="D179" s="20">
        <v>175</v>
      </c>
      <c r="E179" s="21">
        <f t="shared" ca="1" si="52"/>
        <v>63919</v>
      </c>
      <c r="F179" s="44">
        <f t="shared" ca="1" si="42"/>
        <v>64283</v>
      </c>
      <c r="G179" s="22" t="s">
        <v>119</v>
      </c>
      <c r="H179" s="44">
        <f t="shared" ca="1" si="53"/>
        <v>63919</v>
      </c>
      <c r="I179" s="45">
        <f t="shared" ca="1" si="43"/>
        <v>0</v>
      </c>
      <c r="J179" s="45">
        <f t="shared" ca="1" si="44"/>
        <v>0</v>
      </c>
      <c r="K179" s="45">
        <f t="shared" ca="1" si="45"/>
        <v>0</v>
      </c>
      <c r="L179" s="45"/>
      <c r="M179" s="45">
        <f t="shared" ca="1" si="54"/>
        <v>0</v>
      </c>
      <c r="N179" s="257">
        <f t="shared" ca="1" si="46"/>
        <v>0</v>
      </c>
      <c r="O179" s="23"/>
      <c r="P179" s="255">
        <f t="shared" ca="1" si="47"/>
        <v>0</v>
      </c>
      <c r="Q179" s="163">
        <f t="shared" ca="1" si="48"/>
        <v>0</v>
      </c>
      <c r="R179" s="164">
        <f ca="1">NPV(Q178,K179:$K$244) + ($A$13+$A$14+$A$15)/POWER(1+Q178,$A$28-D179+1)</f>
        <v>0</v>
      </c>
      <c r="S179" s="164">
        <f ca="1">NPV(Q179,K179:$K$244) + ($A$13+$A$14+$A$15)/POWER(1+Q179,$A$28-D179+1)</f>
        <v>0</v>
      </c>
      <c r="T179" s="45">
        <f t="shared" ca="1" si="49"/>
        <v>0</v>
      </c>
      <c r="U179" s="45">
        <f t="shared" ca="1" si="55"/>
        <v>0</v>
      </c>
      <c r="V179" s="45">
        <f t="shared" ca="1" si="56"/>
        <v>0</v>
      </c>
      <c r="W179" s="45">
        <f t="shared" ca="1" si="50"/>
        <v>0</v>
      </c>
      <c r="X179" s="25">
        <f t="shared" ca="1" si="39"/>
        <v>0</v>
      </c>
      <c r="Z179" s="28">
        <f t="shared" ca="1" si="57"/>
        <v>0</v>
      </c>
      <c r="AA179" s="233"/>
      <c r="AB179" s="45">
        <f t="shared" ca="1" si="51"/>
        <v>0</v>
      </c>
      <c r="AC179" s="45">
        <f t="shared" ca="1" si="40"/>
        <v>0</v>
      </c>
      <c r="AD179" s="25">
        <f t="shared" ca="1" si="41"/>
        <v>0</v>
      </c>
    </row>
    <row r="180" spans="4:30" x14ac:dyDescent="0.35">
      <c r="D180" s="20">
        <v>176</v>
      </c>
      <c r="E180" s="21">
        <f t="shared" ca="1" si="52"/>
        <v>64284</v>
      </c>
      <c r="F180" s="44">
        <f t="shared" ca="1" si="42"/>
        <v>64649</v>
      </c>
      <c r="G180" s="22" t="s">
        <v>119</v>
      </c>
      <c r="H180" s="44">
        <f t="shared" ca="1" si="53"/>
        <v>64284</v>
      </c>
      <c r="I180" s="45">
        <f t="shared" ca="1" si="43"/>
        <v>0</v>
      </c>
      <c r="J180" s="45">
        <f t="shared" ca="1" si="44"/>
        <v>0</v>
      </c>
      <c r="K180" s="45">
        <f t="shared" ca="1" si="45"/>
        <v>0</v>
      </c>
      <c r="L180" s="45"/>
      <c r="M180" s="45">
        <f t="shared" ca="1" si="54"/>
        <v>0</v>
      </c>
      <c r="N180" s="257">
        <f t="shared" ca="1" si="46"/>
        <v>0</v>
      </c>
      <c r="O180" s="23"/>
      <c r="P180" s="255">
        <f t="shared" ca="1" si="47"/>
        <v>0</v>
      </c>
      <c r="Q180" s="163">
        <f t="shared" ca="1" si="48"/>
        <v>0</v>
      </c>
      <c r="R180" s="164">
        <f ca="1">NPV(Q179,K180:$K$244) + ($A$13+$A$14+$A$15)/POWER(1+Q179,$A$28-D180+1)</f>
        <v>0</v>
      </c>
      <c r="S180" s="164">
        <f ca="1">NPV(Q180,K180:$K$244) + ($A$13+$A$14+$A$15)/POWER(1+Q180,$A$28-D180+1)</f>
        <v>0</v>
      </c>
      <c r="T180" s="45">
        <f t="shared" ca="1" si="49"/>
        <v>0</v>
      </c>
      <c r="U180" s="45">
        <f t="shared" ca="1" si="55"/>
        <v>0</v>
      </c>
      <c r="V180" s="45">
        <f t="shared" ca="1" si="56"/>
        <v>0</v>
      </c>
      <c r="W180" s="45">
        <f t="shared" ca="1" si="50"/>
        <v>0</v>
      </c>
      <c r="X180" s="25">
        <f t="shared" ca="1" si="39"/>
        <v>0</v>
      </c>
      <c r="Z180" s="28">
        <f t="shared" ca="1" si="57"/>
        <v>0</v>
      </c>
      <c r="AA180" s="233"/>
      <c r="AB180" s="45">
        <f t="shared" ca="1" si="51"/>
        <v>0</v>
      </c>
      <c r="AC180" s="45">
        <f t="shared" ca="1" si="40"/>
        <v>0</v>
      </c>
      <c r="AD180" s="25">
        <f t="shared" ca="1" si="41"/>
        <v>0</v>
      </c>
    </row>
    <row r="181" spans="4:30" x14ac:dyDescent="0.35">
      <c r="D181" s="20">
        <v>177</v>
      </c>
      <c r="E181" s="21">
        <f t="shared" ca="1" si="52"/>
        <v>64650</v>
      </c>
      <c r="F181" s="44">
        <f t="shared" ca="1" si="42"/>
        <v>65014</v>
      </c>
      <c r="G181" s="22" t="s">
        <v>119</v>
      </c>
      <c r="H181" s="44">
        <f t="shared" ca="1" si="53"/>
        <v>64650</v>
      </c>
      <c r="I181" s="45">
        <f t="shared" ca="1" si="43"/>
        <v>0</v>
      </c>
      <c r="J181" s="45">
        <f t="shared" ca="1" si="44"/>
        <v>0</v>
      </c>
      <c r="K181" s="45">
        <f t="shared" ca="1" si="45"/>
        <v>0</v>
      </c>
      <c r="L181" s="45"/>
      <c r="M181" s="45">
        <f t="shared" ca="1" si="54"/>
        <v>0</v>
      </c>
      <c r="N181" s="257">
        <f t="shared" ca="1" si="46"/>
        <v>0</v>
      </c>
      <c r="O181" s="23"/>
      <c r="P181" s="255">
        <f t="shared" ca="1" si="47"/>
        <v>0</v>
      </c>
      <c r="Q181" s="163">
        <f t="shared" ca="1" si="48"/>
        <v>0</v>
      </c>
      <c r="R181" s="164">
        <f ca="1">NPV(Q180,K181:$K$244) + ($A$13+$A$14+$A$15)/POWER(1+Q180,$A$28-D181+1)</f>
        <v>0</v>
      </c>
      <c r="S181" s="164">
        <f ca="1">NPV(Q181,K181:$K$244) + ($A$13+$A$14+$A$15)/POWER(1+Q181,$A$28-D181+1)</f>
        <v>0</v>
      </c>
      <c r="T181" s="45">
        <f t="shared" ca="1" si="49"/>
        <v>0</v>
      </c>
      <c r="U181" s="45">
        <f t="shared" ca="1" si="55"/>
        <v>0</v>
      </c>
      <c r="V181" s="45">
        <f t="shared" ca="1" si="56"/>
        <v>0</v>
      </c>
      <c r="W181" s="45">
        <f t="shared" ca="1" si="50"/>
        <v>0</v>
      </c>
      <c r="X181" s="25">
        <f t="shared" ca="1" si="39"/>
        <v>0</v>
      </c>
      <c r="Z181" s="28">
        <f t="shared" ca="1" si="57"/>
        <v>0</v>
      </c>
      <c r="AA181" s="233"/>
      <c r="AB181" s="45">
        <f t="shared" ca="1" si="51"/>
        <v>0</v>
      </c>
      <c r="AC181" s="45">
        <f t="shared" ca="1" si="40"/>
        <v>0</v>
      </c>
      <c r="AD181" s="25">
        <f t="shared" ca="1" si="41"/>
        <v>0</v>
      </c>
    </row>
    <row r="182" spans="4:30" x14ac:dyDescent="0.35">
      <c r="D182" s="20">
        <v>178</v>
      </c>
      <c r="E182" s="21">
        <f t="shared" ca="1" si="52"/>
        <v>65015</v>
      </c>
      <c r="F182" s="44">
        <f t="shared" ca="1" si="42"/>
        <v>65379</v>
      </c>
      <c r="G182" s="22" t="s">
        <v>119</v>
      </c>
      <c r="H182" s="44">
        <f t="shared" ca="1" si="53"/>
        <v>65015</v>
      </c>
      <c r="I182" s="45">
        <f t="shared" ca="1" si="43"/>
        <v>0</v>
      </c>
      <c r="J182" s="45">
        <f t="shared" ca="1" si="44"/>
        <v>0</v>
      </c>
      <c r="K182" s="45">
        <f t="shared" ca="1" si="45"/>
        <v>0</v>
      </c>
      <c r="L182" s="45"/>
      <c r="M182" s="45">
        <f t="shared" ca="1" si="54"/>
        <v>0</v>
      </c>
      <c r="N182" s="257">
        <f t="shared" ca="1" si="46"/>
        <v>0</v>
      </c>
      <c r="O182" s="23"/>
      <c r="P182" s="255">
        <f t="shared" ca="1" si="47"/>
        <v>0</v>
      </c>
      <c r="Q182" s="163">
        <f t="shared" ca="1" si="48"/>
        <v>0</v>
      </c>
      <c r="R182" s="164">
        <f ca="1">NPV(Q181,K182:$K$244) + ($A$13+$A$14+$A$15)/POWER(1+Q181,$A$28-D182+1)</f>
        <v>0</v>
      </c>
      <c r="S182" s="164">
        <f ca="1">NPV(Q182,K182:$K$244) + ($A$13+$A$14+$A$15)/POWER(1+Q182,$A$28-D182+1)</f>
        <v>0</v>
      </c>
      <c r="T182" s="45">
        <f t="shared" ca="1" si="49"/>
        <v>0</v>
      </c>
      <c r="U182" s="45">
        <f t="shared" ca="1" si="55"/>
        <v>0</v>
      </c>
      <c r="V182" s="45">
        <f t="shared" ca="1" si="56"/>
        <v>0</v>
      </c>
      <c r="W182" s="45">
        <f t="shared" ca="1" si="50"/>
        <v>0</v>
      </c>
      <c r="X182" s="25">
        <f t="shared" ca="1" si="39"/>
        <v>0</v>
      </c>
      <c r="Z182" s="28">
        <f t="shared" ca="1" si="57"/>
        <v>0</v>
      </c>
      <c r="AA182" s="233"/>
      <c r="AB182" s="45">
        <f t="shared" ca="1" si="51"/>
        <v>0</v>
      </c>
      <c r="AC182" s="45">
        <f t="shared" ca="1" si="40"/>
        <v>0</v>
      </c>
      <c r="AD182" s="25">
        <f t="shared" ca="1" si="41"/>
        <v>0</v>
      </c>
    </row>
    <row r="183" spans="4:30" x14ac:dyDescent="0.35">
      <c r="D183" s="20">
        <v>179</v>
      </c>
      <c r="E183" s="21">
        <f t="shared" ca="1" si="52"/>
        <v>65380</v>
      </c>
      <c r="F183" s="44">
        <f t="shared" ca="1" si="42"/>
        <v>65744</v>
      </c>
      <c r="G183" s="22" t="s">
        <v>119</v>
      </c>
      <c r="H183" s="44">
        <f t="shared" ca="1" si="53"/>
        <v>65380</v>
      </c>
      <c r="I183" s="45">
        <f t="shared" ca="1" si="43"/>
        <v>0</v>
      </c>
      <c r="J183" s="45">
        <f t="shared" ca="1" si="44"/>
        <v>0</v>
      </c>
      <c r="K183" s="45">
        <f t="shared" ca="1" si="45"/>
        <v>0</v>
      </c>
      <c r="L183" s="45"/>
      <c r="M183" s="45">
        <f t="shared" ca="1" si="54"/>
        <v>0</v>
      </c>
      <c r="N183" s="257">
        <f t="shared" ca="1" si="46"/>
        <v>0</v>
      </c>
      <c r="O183" s="23"/>
      <c r="P183" s="255">
        <f t="shared" ca="1" si="47"/>
        <v>0</v>
      </c>
      <c r="Q183" s="163">
        <f t="shared" ca="1" si="48"/>
        <v>0</v>
      </c>
      <c r="R183" s="164">
        <f ca="1">NPV(Q182,K183:$K$244) + ($A$13+$A$14+$A$15)/POWER(1+Q182,$A$28-D183+1)</f>
        <v>0</v>
      </c>
      <c r="S183" s="164">
        <f ca="1">NPV(Q183,K183:$K$244) + ($A$13+$A$14+$A$15)/POWER(1+Q183,$A$28-D183+1)</f>
        <v>0</v>
      </c>
      <c r="T183" s="45">
        <f t="shared" ca="1" si="49"/>
        <v>0</v>
      </c>
      <c r="U183" s="45">
        <f t="shared" ca="1" si="55"/>
        <v>0</v>
      </c>
      <c r="V183" s="45">
        <f t="shared" ca="1" si="56"/>
        <v>0</v>
      </c>
      <c r="W183" s="45">
        <f t="shared" ca="1" si="50"/>
        <v>0</v>
      </c>
      <c r="X183" s="25">
        <f t="shared" ca="1" si="39"/>
        <v>0</v>
      </c>
      <c r="Z183" s="28">
        <f t="shared" ca="1" si="57"/>
        <v>0</v>
      </c>
      <c r="AA183" s="233"/>
      <c r="AB183" s="45">
        <f t="shared" ca="1" si="51"/>
        <v>0</v>
      </c>
      <c r="AC183" s="45">
        <f t="shared" ca="1" si="40"/>
        <v>0</v>
      </c>
      <c r="AD183" s="25">
        <f t="shared" ca="1" si="41"/>
        <v>0</v>
      </c>
    </row>
    <row r="184" spans="4:30" x14ac:dyDescent="0.35">
      <c r="D184" s="20">
        <v>180</v>
      </c>
      <c r="E184" s="21">
        <f t="shared" ca="1" si="52"/>
        <v>65745</v>
      </c>
      <c r="F184" s="44">
        <f t="shared" ca="1" si="42"/>
        <v>66110</v>
      </c>
      <c r="G184" s="22" t="s">
        <v>119</v>
      </c>
      <c r="H184" s="44">
        <f t="shared" ca="1" si="53"/>
        <v>65745</v>
      </c>
      <c r="I184" s="45">
        <f t="shared" ca="1" si="43"/>
        <v>0</v>
      </c>
      <c r="J184" s="45">
        <f t="shared" ca="1" si="44"/>
        <v>0</v>
      </c>
      <c r="K184" s="45">
        <f t="shared" ca="1" si="45"/>
        <v>0</v>
      </c>
      <c r="L184" s="45"/>
      <c r="M184" s="45">
        <f t="shared" ca="1" si="54"/>
        <v>0</v>
      </c>
      <c r="N184" s="257">
        <f t="shared" ca="1" si="46"/>
        <v>0</v>
      </c>
      <c r="O184" s="23"/>
      <c r="P184" s="255">
        <f t="shared" ca="1" si="47"/>
        <v>0</v>
      </c>
      <c r="Q184" s="163">
        <f t="shared" ca="1" si="48"/>
        <v>0</v>
      </c>
      <c r="R184" s="164">
        <f ca="1">NPV(Q183,K184:$K$244) + ($A$13+$A$14+$A$15)/POWER(1+Q183,$A$28-D184+1)</f>
        <v>0</v>
      </c>
      <c r="S184" s="164">
        <f ca="1">NPV(Q184,K184:$K$244) + ($A$13+$A$14+$A$15)/POWER(1+Q184,$A$28-D184+1)</f>
        <v>0</v>
      </c>
      <c r="T184" s="45">
        <f t="shared" ca="1" si="49"/>
        <v>0</v>
      </c>
      <c r="U184" s="45">
        <f t="shared" ca="1" si="55"/>
        <v>0</v>
      </c>
      <c r="V184" s="45">
        <f t="shared" ca="1" si="56"/>
        <v>0</v>
      </c>
      <c r="W184" s="45">
        <f t="shared" ca="1" si="50"/>
        <v>0</v>
      </c>
      <c r="X184" s="25">
        <f t="shared" ca="1" si="39"/>
        <v>0</v>
      </c>
      <c r="Z184" s="28">
        <f t="shared" ca="1" si="57"/>
        <v>0</v>
      </c>
      <c r="AA184" s="233"/>
      <c r="AB184" s="45">
        <f t="shared" ca="1" si="51"/>
        <v>0</v>
      </c>
      <c r="AC184" s="45">
        <f t="shared" ca="1" si="40"/>
        <v>0</v>
      </c>
      <c r="AD184" s="25">
        <f t="shared" ca="1" si="41"/>
        <v>0</v>
      </c>
    </row>
    <row r="185" spans="4:30" x14ac:dyDescent="0.35">
      <c r="D185" s="20">
        <v>181</v>
      </c>
      <c r="E185" s="21">
        <f t="shared" ca="1" si="52"/>
        <v>66111</v>
      </c>
      <c r="F185" s="44">
        <f t="shared" ca="1" si="42"/>
        <v>66475</v>
      </c>
      <c r="G185" s="22" t="s">
        <v>119</v>
      </c>
      <c r="H185" s="44">
        <f t="shared" ca="1" si="53"/>
        <v>66111</v>
      </c>
      <c r="I185" s="45">
        <f t="shared" ca="1" si="43"/>
        <v>0</v>
      </c>
      <c r="J185" s="45">
        <f t="shared" ca="1" si="44"/>
        <v>0</v>
      </c>
      <c r="K185" s="45">
        <f t="shared" ca="1" si="45"/>
        <v>0</v>
      </c>
      <c r="L185" s="45"/>
      <c r="M185" s="45">
        <f t="shared" ca="1" si="54"/>
        <v>0</v>
      </c>
      <c r="N185" s="257">
        <f t="shared" ca="1" si="46"/>
        <v>0</v>
      </c>
      <c r="O185" s="23"/>
      <c r="P185" s="255">
        <f t="shared" ca="1" si="47"/>
        <v>0</v>
      </c>
      <c r="Q185" s="163">
        <f t="shared" ca="1" si="48"/>
        <v>0</v>
      </c>
      <c r="R185" s="164">
        <f ca="1">NPV(Q184,K185:$K$244) + ($A$13+$A$14+$A$15)/POWER(1+Q184,$A$28-D185+1)</f>
        <v>0</v>
      </c>
      <c r="S185" s="164">
        <f ca="1">NPV(Q185,K185:$K$244) + ($A$13+$A$14+$A$15)/POWER(1+Q185,$A$28-D185+1)</f>
        <v>0</v>
      </c>
      <c r="T185" s="45">
        <f t="shared" ca="1" si="49"/>
        <v>0</v>
      </c>
      <c r="U185" s="45">
        <f t="shared" ca="1" si="55"/>
        <v>0</v>
      </c>
      <c r="V185" s="45">
        <f t="shared" ca="1" si="56"/>
        <v>0</v>
      </c>
      <c r="W185" s="45">
        <f t="shared" ca="1" si="50"/>
        <v>0</v>
      </c>
      <c r="X185" s="25">
        <f t="shared" ca="1" si="39"/>
        <v>0</v>
      </c>
      <c r="Z185" s="28">
        <f t="shared" ca="1" si="57"/>
        <v>0</v>
      </c>
      <c r="AA185" s="233"/>
      <c r="AB185" s="45">
        <f t="shared" ca="1" si="51"/>
        <v>0</v>
      </c>
      <c r="AC185" s="45">
        <f t="shared" ca="1" si="40"/>
        <v>0</v>
      </c>
      <c r="AD185" s="25">
        <f t="shared" ca="1" si="41"/>
        <v>0</v>
      </c>
    </row>
    <row r="186" spans="4:30" x14ac:dyDescent="0.35">
      <c r="D186" s="20">
        <v>182</v>
      </c>
      <c r="E186" s="21">
        <f t="shared" ca="1" si="52"/>
        <v>66476</v>
      </c>
      <c r="F186" s="44">
        <f t="shared" ca="1" si="42"/>
        <v>66840</v>
      </c>
      <c r="G186" s="22" t="s">
        <v>119</v>
      </c>
      <c r="H186" s="44">
        <f t="shared" ca="1" si="53"/>
        <v>66476</v>
      </c>
      <c r="I186" s="45">
        <f t="shared" ca="1" si="43"/>
        <v>0</v>
      </c>
      <c r="J186" s="45">
        <f t="shared" ca="1" si="44"/>
        <v>0</v>
      </c>
      <c r="K186" s="45">
        <f t="shared" ca="1" si="45"/>
        <v>0</v>
      </c>
      <c r="L186" s="45"/>
      <c r="M186" s="45">
        <f t="shared" ca="1" si="54"/>
        <v>0</v>
      </c>
      <c r="N186" s="257">
        <f t="shared" ca="1" si="46"/>
        <v>0</v>
      </c>
      <c r="O186" s="23"/>
      <c r="P186" s="255">
        <f t="shared" ca="1" si="47"/>
        <v>0</v>
      </c>
      <c r="Q186" s="163">
        <f t="shared" ca="1" si="48"/>
        <v>0</v>
      </c>
      <c r="R186" s="164">
        <f ca="1">NPV(Q185,K186:$K$244) + ($A$13+$A$14+$A$15)/POWER(1+Q185,$A$28-D186+1)</f>
        <v>0</v>
      </c>
      <c r="S186" s="164">
        <f ca="1">NPV(Q186,K186:$K$244) + ($A$13+$A$14+$A$15)/POWER(1+Q186,$A$28-D186+1)</f>
        <v>0</v>
      </c>
      <c r="T186" s="45">
        <f t="shared" ca="1" si="49"/>
        <v>0</v>
      </c>
      <c r="U186" s="45">
        <f t="shared" ca="1" si="55"/>
        <v>0</v>
      </c>
      <c r="V186" s="45">
        <f t="shared" ca="1" si="56"/>
        <v>0</v>
      </c>
      <c r="W186" s="45">
        <f t="shared" ca="1" si="50"/>
        <v>0</v>
      </c>
      <c r="X186" s="25">
        <f t="shared" ca="1" si="39"/>
        <v>0</v>
      </c>
      <c r="Z186" s="28">
        <f t="shared" ca="1" si="57"/>
        <v>0</v>
      </c>
      <c r="AA186" s="233"/>
      <c r="AB186" s="45">
        <f t="shared" ca="1" si="51"/>
        <v>0</v>
      </c>
      <c r="AC186" s="45">
        <f t="shared" ca="1" si="40"/>
        <v>0</v>
      </c>
      <c r="AD186" s="25">
        <f t="shared" ca="1" si="41"/>
        <v>0</v>
      </c>
    </row>
    <row r="187" spans="4:30" x14ac:dyDescent="0.35">
      <c r="D187" s="20">
        <v>183</v>
      </c>
      <c r="E187" s="21">
        <f t="shared" ca="1" si="52"/>
        <v>66841</v>
      </c>
      <c r="F187" s="44">
        <f t="shared" ca="1" si="42"/>
        <v>67205</v>
      </c>
      <c r="G187" s="22" t="s">
        <v>119</v>
      </c>
      <c r="H187" s="44">
        <f t="shared" ca="1" si="53"/>
        <v>66841</v>
      </c>
      <c r="I187" s="45">
        <f t="shared" ca="1" si="43"/>
        <v>0</v>
      </c>
      <c r="J187" s="45">
        <f t="shared" ca="1" si="44"/>
        <v>0</v>
      </c>
      <c r="K187" s="45">
        <f t="shared" ca="1" si="45"/>
        <v>0</v>
      </c>
      <c r="L187" s="45"/>
      <c r="M187" s="45">
        <f t="shared" ca="1" si="54"/>
        <v>0</v>
      </c>
      <c r="N187" s="257">
        <f t="shared" ca="1" si="46"/>
        <v>0</v>
      </c>
      <c r="O187" s="23"/>
      <c r="P187" s="255">
        <f t="shared" ca="1" si="47"/>
        <v>0</v>
      </c>
      <c r="Q187" s="163">
        <f t="shared" ca="1" si="48"/>
        <v>0</v>
      </c>
      <c r="R187" s="164">
        <f ca="1">NPV(Q186,K187:$K$244) + ($A$13+$A$14+$A$15)/POWER(1+Q186,$A$28-D187+1)</f>
        <v>0</v>
      </c>
      <c r="S187" s="164">
        <f ca="1">NPV(Q187,K187:$K$244) + ($A$13+$A$14+$A$15)/POWER(1+Q187,$A$28-D187+1)</f>
        <v>0</v>
      </c>
      <c r="T187" s="45">
        <f t="shared" ca="1" si="49"/>
        <v>0</v>
      </c>
      <c r="U187" s="45">
        <f t="shared" ca="1" si="55"/>
        <v>0</v>
      </c>
      <c r="V187" s="45">
        <f t="shared" ca="1" si="56"/>
        <v>0</v>
      </c>
      <c r="W187" s="45">
        <f t="shared" ca="1" si="50"/>
        <v>0</v>
      </c>
      <c r="X187" s="25">
        <f t="shared" ca="1" si="39"/>
        <v>0</v>
      </c>
      <c r="Z187" s="28">
        <f t="shared" ca="1" si="57"/>
        <v>0</v>
      </c>
      <c r="AA187" s="233"/>
      <c r="AB187" s="45">
        <f t="shared" ca="1" si="51"/>
        <v>0</v>
      </c>
      <c r="AC187" s="45">
        <f t="shared" ca="1" si="40"/>
        <v>0</v>
      </c>
      <c r="AD187" s="25">
        <f t="shared" ca="1" si="41"/>
        <v>0</v>
      </c>
    </row>
    <row r="188" spans="4:30" x14ac:dyDescent="0.35">
      <c r="D188" s="20">
        <v>184</v>
      </c>
      <c r="E188" s="21">
        <f t="shared" ca="1" si="52"/>
        <v>67206</v>
      </c>
      <c r="F188" s="44">
        <f t="shared" ca="1" si="42"/>
        <v>67571</v>
      </c>
      <c r="G188" s="22" t="s">
        <v>119</v>
      </c>
      <c r="H188" s="44">
        <f t="shared" ca="1" si="53"/>
        <v>67206</v>
      </c>
      <c r="I188" s="45">
        <f t="shared" ca="1" si="43"/>
        <v>0</v>
      </c>
      <c r="J188" s="45">
        <f t="shared" ca="1" si="44"/>
        <v>0</v>
      </c>
      <c r="K188" s="45">
        <f t="shared" ca="1" si="45"/>
        <v>0</v>
      </c>
      <c r="L188" s="45"/>
      <c r="M188" s="45">
        <f t="shared" ca="1" si="54"/>
        <v>0</v>
      </c>
      <c r="N188" s="257">
        <f t="shared" ca="1" si="46"/>
        <v>0</v>
      </c>
      <c r="O188" s="23"/>
      <c r="P188" s="255">
        <f t="shared" ca="1" si="47"/>
        <v>0</v>
      </c>
      <c r="Q188" s="163">
        <f t="shared" ca="1" si="48"/>
        <v>0</v>
      </c>
      <c r="R188" s="164">
        <f ca="1">NPV(Q187,K188:$K$244) + ($A$13+$A$14+$A$15)/POWER(1+Q187,$A$28-D188+1)</f>
        <v>0</v>
      </c>
      <c r="S188" s="164">
        <f ca="1">NPV(Q188,K188:$K$244) + ($A$13+$A$14+$A$15)/POWER(1+Q188,$A$28-D188+1)</f>
        <v>0</v>
      </c>
      <c r="T188" s="45">
        <f t="shared" ca="1" si="49"/>
        <v>0</v>
      </c>
      <c r="U188" s="45">
        <f t="shared" ca="1" si="55"/>
        <v>0</v>
      </c>
      <c r="V188" s="45">
        <f t="shared" ca="1" si="56"/>
        <v>0</v>
      </c>
      <c r="W188" s="45">
        <f t="shared" ca="1" si="50"/>
        <v>0</v>
      </c>
      <c r="X188" s="25">
        <f t="shared" ca="1" si="39"/>
        <v>0</v>
      </c>
      <c r="Z188" s="28">
        <f t="shared" ca="1" si="57"/>
        <v>0</v>
      </c>
      <c r="AA188" s="233"/>
      <c r="AB188" s="45">
        <f t="shared" ca="1" si="51"/>
        <v>0</v>
      </c>
      <c r="AC188" s="45">
        <f t="shared" ca="1" si="40"/>
        <v>0</v>
      </c>
      <c r="AD188" s="25">
        <f t="shared" ca="1" si="41"/>
        <v>0</v>
      </c>
    </row>
    <row r="189" spans="4:30" x14ac:dyDescent="0.35">
      <c r="D189" s="20">
        <v>185</v>
      </c>
      <c r="E189" s="21">
        <f t="shared" ca="1" si="52"/>
        <v>67572</v>
      </c>
      <c r="F189" s="44">
        <f t="shared" ca="1" si="42"/>
        <v>67936</v>
      </c>
      <c r="G189" s="22" t="s">
        <v>119</v>
      </c>
      <c r="H189" s="44">
        <f t="shared" ca="1" si="53"/>
        <v>67572</v>
      </c>
      <c r="I189" s="45">
        <f t="shared" ca="1" si="43"/>
        <v>0</v>
      </c>
      <c r="J189" s="45">
        <f t="shared" ca="1" si="44"/>
        <v>0</v>
      </c>
      <c r="K189" s="45">
        <f t="shared" ca="1" si="45"/>
        <v>0</v>
      </c>
      <c r="L189" s="45"/>
      <c r="M189" s="45">
        <f t="shared" ca="1" si="54"/>
        <v>0</v>
      </c>
      <c r="N189" s="257">
        <f t="shared" ca="1" si="46"/>
        <v>0</v>
      </c>
      <c r="O189" s="23"/>
      <c r="P189" s="255">
        <f t="shared" ca="1" si="47"/>
        <v>0</v>
      </c>
      <c r="Q189" s="163">
        <f t="shared" ca="1" si="48"/>
        <v>0</v>
      </c>
      <c r="R189" s="164">
        <f ca="1">NPV(Q188,K189:$K$244) + ($A$13+$A$14+$A$15)/POWER(1+Q188,$A$28-D189+1)</f>
        <v>0</v>
      </c>
      <c r="S189" s="164">
        <f ca="1">NPV(Q189,K189:$K$244) + ($A$13+$A$14+$A$15)/POWER(1+Q189,$A$28-D189+1)</f>
        <v>0</v>
      </c>
      <c r="T189" s="45">
        <f t="shared" ca="1" si="49"/>
        <v>0</v>
      </c>
      <c r="U189" s="45">
        <f t="shared" ca="1" si="55"/>
        <v>0</v>
      </c>
      <c r="V189" s="45">
        <f t="shared" ca="1" si="56"/>
        <v>0</v>
      </c>
      <c r="W189" s="45">
        <f t="shared" ca="1" si="50"/>
        <v>0</v>
      </c>
      <c r="X189" s="25">
        <f t="shared" ca="1" si="39"/>
        <v>0</v>
      </c>
      <c r="Z189" s="28">
        <f t="shared" ca="1" si="57"/>
        <v>0</v>
      </c>
      <c r="AA189" s="233"/>
      <c r="AB189" s="45">
        <f t="shared" ca="1" si="51"/>
        <v>0</v>
      </c>
      <c r="AC189" s="45">
        <f t="shared" ca="1" si="40"/>
        <v>0</v>
      </c>
      <c r="AD189" s="25">
        <f t="shared" ca="1" si="41"/>
        <v>0</v>
      </c>
    </row>
    <row r="190" spans="4:30" x14ac:dyDescent="0.35">
      <c r="D190" s="20">
        <v>186</v>
      </c>
      <c r="E190" s="21">
        <f t="shared" ca="1" si="52"/>
        <v>67937</v>
      </c>
      <c r="F190" s="44">
        <f t="shared" ca="1" si="42"/>
        <v>68301</v>
      </c>
      <c r="G190" s="22" t="s">
        <v>119</v>
      </c>
      <c r="H190" s="44">
        <f t="shared" ca="1" si="53"/>
        <v>67937</v>
      </c>
      <c r="I190" s="45">
        <f t="shared" ca="1" si="43"/>
        <v>0</v>
      </c>
      <c r="J190" s="45">
        <f t="shared" ca="1" si="44"/>
        <v>0</v>
      </c>
      <c r="K190" s="45">
        <f t="shared" ca="1" si="45"/>
        <v>0</v>
      </c>
      <c r="L190" s="45"/>
      <c r="M190" s="45">
        <f t="shared" ca="1" si="54"/>
        <v>0</v>
      </c>
      <c r="N190" s="257">
        <f t="shared" ca="1" si="46"/>
        <v>0</v>
      </c>
      <c r="O190" s="23"/>
      <c r="P190" s="255">
        <f t="shared" ca="1" si="47"/>
        <v>0</v>
      </c>
      <c r="Q190" s="163">
        <f t="shared" ca="1" si="48"/>
        <v>0</v>
      </c>
      <c r="R190" s="164">
        <f ca="1">NPV(Q189,K190:$K$244) + ($A$13+$A$14+$A$15)/POWER(1+Q189,$A$28-D190+1)</f>
        <v>0</v>
      </c>
      <c r="S190" s="164">
        <f ca="1">NPV(Q190,K190:$K$244) + ($A$13+$A$14+$A$15)/POWER(1+Q190,$A$28-D190+1)</f>
        <v>0</v>
      </c>
      <c r="T190" s="45">
        <f t="shared" ca="1" si="49"/>
        <v>0</v>
      </c>
      <c r="U190" s="45">
        <f t="shared" ca="1" si="55"/>
        <v>0</v>
      </c>
      <c r="V190" s="45">
        <f t="shared" ca="1" si="56"/>
        <v>0</v>
      </c>
      <c r="W190" s="45">
        <f t="shared" ca="1" si="50"/>
        <v>0</v>
      </c>
      <c r="X190" s="25">
        <f t="shared" ca="1" si="39"/>
        <v>0</v>
      </c>
      <c r="Z190" s="28">
        <f t="shared" ca="1" si="57"/>
        <v>0</v>
      </c>
      <c r="AA190" s="233"/>
      <c r="AB190" s="45">
        <f t="shared" ca="1" si="51"/>
        <v>0</v>
      </c>
      <c r="AC190" s="45">
        <f t="shared" ca="1" si="40"/>
        <v>0</v>
      </c>
      <c r="AD190" s="25">
        <f t="shared" ca="1" si="41"/>
        <v>0</v>
      </c>
    </row>
    <row r="191" spans="4:30" x14ac:dyDescent="0.35">
      <c r="D191" s="20">
        <v>187</v>
      </c>
      <c r="E191" s="21">
        <f t="shared" ca="1" si="52"/>
        <v>68302</v>
      </c>
      <c r="F191" s="44">
        <f t="shared" ca="1" si="42"/>
        <v>68666</v>
      </c>
      <c r="G191" s="22" t="s">
        <v>119</v>
      </c>
      <c r="H191" s="44">
        <f t="shared" ca="1" si="53"/>
        <v>68302</v>
      </c>
      <c r="I191" s="45">
        <f t="shared" ca="1" si="43"/>
        <v>0</v>
      </c>
      <c r="J191" s="45">
        <f t="shared" ca="1" si="44"/>
        <v>0</v>
      </c>
      <c r="K191" s="45">
        <f t="shared" ca="1" si="45"/>
        <v>0</v>
      </c>
      <c r="L191" s="45"/>
      <c r="M191" s="45">
        <f t="shared" ca="1" si="54"/>
        <v>0</v>
      </c>
      <c r="N191" s="257">
        <f t="shared" ca="1" si="46"/>
        <v>0</v>
      </c>
      <c r="O191" s="23"/>
      <c r="P191" s="255">
        <f t="shared" ca="1" si="47"/>
        <v>0</v>
      </c>
      <c r="Q191" s="163">
        <f t="shared" ca="1" si="48"/>
        <v>0</v>
      </c>
      <c r="R191" s="164">
        <f ca="1">NPV(Q190,K191:$K$244) + ($A$13+$A$14+$A$15)/POWER(1+Q190,$A$28-D191+1)</f>
        <v>0</v>
      </c>
      <c r="S191" s="164">
        <f ca="1">NPV(Q191,K191:$K$244) + ($A$13+$A$14+$A$15)/POWER(1+Q191,$A$28-D191+1)</f>
        <v>0</v>
      </c>
      <c r="T191" s="45">
        <f t="shared" ca="1" si="49"/>
        <v>0</v>
      </c>
      <c r="U191" s="45">
        <f t="shared" ca="1" si="55"/>
        <v>0</v>
      </c>
      <c r="V191" s="45">
        <f t="shared" ca="1" si="56"/>
        <v>0</v>
      </c>
      <c r="W191" s="45">
        <f t="shared" ca="1" si="50"/>
        <v>0</v>
      </c>
      <c r="X191" s="25">
        <f t="shared" ca="1" si="39"/>
        <v>0</v>
      </c>
      <c r="Z191" s="28">
        <f t="shared" ca="1" si="57"/>
        <v>0</v>
      </c>
      <c r="AA191" s="233"/>
      <c r="AB191" s="45">
        <f t="shared" ca="1" si="51"/>
        <v>0</v>
      </c>
      <c r="AC191" s="45">
        <f t="shared" ca="1" si="40"/>
        <v>0</v>
      </c>
      <c r="AD191" s="25">
        <f t="shared" ca="1" si="41"/>
        <v>0</v>
      </c>
    </row>
    <row r="192" spans="4:30" x14ac:dyDescent="0.35">
      <c r="D192" s="20">
        <v>188</v>
      </c>
      <c r="E192" s="21">
        <f t="shared" ca="1" si="52"/>
        <v>68667</v>
      </c>
      <c r="F192" s="44">
        <f t="shared" ca="1" si="42"/>
        <v>69032</v>
      </c>
      <c r="G192" s="22" t="s">
        <v>119</v>
      </c>
      <c r="H192" s="44">
        <f t="shared" ca="1" si="53"/>
        <v>68667</v>
      </c>
      <c r="I192" s="45">
        <f t="shared" ca="1" si="43"/>
        <v>0</v>
      </c>
      <c r="J192" s="45">
        <f t="shared" ca="1" si="44"/>
        <v>0</v>
      </c>
      <c r="K192" s="45">
        <f t="shared" ca="1" si="45"/>
        <v>0</v>
      </c>
      <c r="L192" s="45"/>
      <c r="M192" s="45">
        <f t="shared" ca="1" si="54"/>
        <v>0</v>
      </c>
      <c r="N192" s="257">
        <f t="shared" ca="1" si="46"/>
        <v>0</v>
      </c>
      <c r="O192" s="23"/>
      <c r="P192" s="255">
        <f t="shared" ca="1" si="47"/>
        <v>0</v>
      </c>
      <c r="Q192" s="163">
        <f t="shared" ca="1" si="48"/>
        <v>0</v>
      </c>
      <c r="R192" s="164">
        <f ca="1">NPV(Q191,K192:$K$244) + ($A$13+$A$14+$A$15)/POWER(1+Q191,$A$28-D192+1)</f>
        <v>0</v>
      </c>
      <c r="S192" s="164">
        <f ca="1">NPV(Q192,K192:$K$244) + ($A$13+$A$14+$A$15)/POWER(1+Q192,$A$28-D192+1)</f>
        <v>0</v>
      </c>
      <c r="T192" s="45">
        <f t="shared" ca="1" si="49"/>
        <v>0</v>
      </c>
      <c r="U192" s="45">
        <f t="shared" ca="1" si="55"/>
        <v>0</v>
      </c>
      <c r="V192" s="45">
        <f t="shared" ca="1" si="56"/>
        <v>0</v>
      </c>
      <c r="W192" s="45">
        <f t="shared" ca="1" si="50"/>
        <v>0</v>
      </c>
      <c r="X192" s="25">
        <f t="shared" ca="1" si="39"/>
        <v>0</v>
      </c>
      <c r="Z192" s="28">
        <f t="shared" ca="1" si="57"/>
        <v>0</v>
      </c>
      <c r="AA192" s="233"/>
      <c r="AB192" s="45">
        <f t="shared" ca="1" si="51"/>
        <v>0</v>
      </c>
      <c r="AC192" s="45">
        <f t="shared" ca="1" si="40"/>
        <v>0</v>
      </c>
      <c r="AD192" s="25">
        <f t="shared" ca="1" si="41"/>
        <v>0</v>
      </c>
    </row>
    <row r="193" spans="4:30" x14ac:dyDescent="0.35">
      <c r="D193" s="20">
        <v>189</v>
      </c>
      <c r="E193" s="21">
        <f t="shared" ca="1" si="52"/>
        <v>69033</v>
      </c>
      <c r="F193" s="44">
        <f t="shared" ca="1" si="42"/>
        <v>69397</v>
      </c>
      <c r="G193" s="22" t="s">
        <v>119</v>
      </c>
      <c r="H193" s="44">
        <f t="shared" ca="1" si="53"/>
        <v>69033</v>
      </c>
      <c r="I193" s="45">
        <f t="shared" ca="1" si="43"/>
        <v>0</v>
      </c>
      <c r="J193" s="45">
        <f t="shared" ca="1" si="44"/>
        <v>0</v>
      </c>
      <c r="K193" s="45">
        <f t="shared" ca="1" si="45"/>
        <v>0</v>
      </c>
      <c r="L193" s="45"/>
      <c r="M193" s="45">
        <f t="shared" ca="1" si="54"/>
        <v>0</v>
      </c>
      <c r="N193" s="257">
        <f t="shared" ca="1" si="46"/>
        <v>0</v>
      </c>
      <c r="O193" s="23"/>
      <c r="P193" s="255">
        <f t="shared" ca="1" si="47"/>
        <v>0</v>
      </c>
      <c r="Q193" s="163">
        <f t="shared" ca="1" si="48"/>
        <v>0</v>
      </c>
      <c r="R193" s="164">
        <f ca="1">NPV(Q192,K193:$K$244) + ($A$13+$A$14+$A$15)/POWER(1+Q192,$A$28-D193+1)</f>
        <v>0</v>
      </c>
      <c r="S193" s="164">
        <f ca="1">NPV(Q193,K193:$K$244) + ($A$13+$A$14+$A$15)/POWER(1+Q193,$A$28-D193+1)</f>
        <v>0</v>
      </c>
      <c r="T193" s="45">
        <f t="shared" ca="1" si="49"/>
        <v>0</v>
      </c>
      <c r="U193" s="45">
        <f t="shared" ca="1" si="55"/>
        <v>0</v>
      </c>
      <c r="V193" s="45">
        <f t="shared" ca="1" si="56"/>
        <v>0</v>
      </c>
      <c r="W193" s="45">
        <f t="shared" ca="1" si="50"/>
        <v>0</v>
      </c>
      <c r="X193" s="25">
        <f t="shared" ca="1" si="39"/>
        <v>0</v>
      </c>
      <c r="Z193" s="28">
        <f t="shared" ca="1" si="57"/>
        <v>0</v>
      </c>
      <c r="AA193" s="233"/>
      <c r="AB193" s="45">
        <f t="shared" ca="1" si="51"/>
        <v>0</v>
      </c>
      <c r="AC193" s="45">
        <f t="shared" ca="1" si="40"/>
        <v>0</v>
      </c>
      <c r="AD193" s="25">
        <f t="shared" ca="1" si="41"/>
        <v>0</v>
      </c>
    </row>
    <row r="194" spans="4:30" x14ac:dyDescent="0.35">
      <c r="D194" s="20">
        <v>190</v>
      </c>
      <c r="E194" s="21">
        <f t="shared" ca="1" si="52"/>
        <v>69398</v>
      </c>
      <c r="F194" s="44">
        <f t="shared" ca="1" si="42"/>
        <v>69762</v>
      </c>
      <c r="G194" s="22" t="s">
        <v>119</v>
      </c>
      <c r="H194" s="44">
        <f t="shared" ca="1" si="53"/>
        <v>69398</v>
      </c>
      <c r="I194" s="45">
        <f t="shared" ca="1" si="43"/>
        <v>0</v>
      </c>
      <c r="J194" s="45">
        <f t="shared" ca="1" si="44"/>
        <v>0</v>
      </c>
      <c r="K194" s="45">
        <f t="shared" ca="1" si="45"/>
        <v>0</v>
      </c>
      <c r="L194" s="45"/>
      <c r="M194" s="45">
        <f t="shared" ca="1" si="54"/>
        <v>0</v>
      </c>
      <c r="N194" s="257">
        <f t="shared" ca="1" si="46"/>
        <v>0</v>
      </c>
      <c r="O194" s="23"/>
      <c r="P194" s="255">
        <f t="shared" ca="1" si="47"/>
        <v>0</v>
      </c>
      <c r="Q194" s="163">
        <f t="shared" ca="1" si="48"/>
        <v>0</v>
      </c>
      <c r="R194" s="164">
        <f ca="1">NPV(Q193,K194:$K$244) + ($A$13+$A$14+$A$15)/POWER(1+Q193,$A$28-D194+1)</f>
        <v>0</v>
      </c>
      <c r="S194" s="164">
        <f ca="1">NPV(Q194,K194:$K$244) + ($A$13+$A$14+$A$15)/POWER(1+Q194,$A$28-D194+1)</f>
        <v>0</v>
      </c>
      <c r="T194" s="45">
        <f t="shared" ca="1" si="49"/>
        <v>0</v>
      </c>
      <c r="U194" s="45">
        <f t="shared" ca="1" si="55"/>
        <v>0</v>
      </c>
      <c r="V194" s="45">
        <f t="shared" ca="1" si="56"/>
        <v>0</v>
      </c>
      <c r="W194" s="45">
        <f t="shared" ca="1" si="50"/>
        <v>0</v>
      </c>
      <c r="X194" s="25">
        <f t="shared" ca="1" si="39"/>
        <v>0</v>
      </c>
      <c r="Z194" s="28">
        <f t="shared" ca="1" si="57"/>
        <v>0</v>
      </c>
      <c r="AA194" s="233"/>
      <c r="AB194" s="45">
        <f t="shared" ca="1" si="51"/>
        <v>0</v>
      </c>
      <c r="AC194" s="45">
        <f t="shared" ca="1" si="40"/>
        <v>0</v>
      </c>
      <c r="AD194" s="25">
        <f t="shared" ca="1" si="41"/>
        <v>0</v>
      </c>
    </row>
    <row r="195" spans="4:30" x14ac:dyDescent="0.35">
      <c r="D195" s="20">
        <v>191</v>
      </c>
      <c r="E195" s="21">
        <f t="shared" ca="1" si="52"/>
        <v>69763</v>
      </c>
      <c r="F195" s="44">
        <f t="shared" ca="1" si="42"/>
        <v>70127</v>
      </c>
      <c r="G195" s="22" t="s">
        <v>119</v>
      </c>
      <c r="H195" s="44">
        <f t="shared" ca="1" si="53"/>
        <v>69763</v>
      </c>
      <c r="I195" s="45">
        <f t="shared" ca="1" si="43"/>
        <v>0</v>
      </c>
      <c r="J195" s="45">
        <f t="shared" ca="1" si="44"/>
        <v>0</v>
      </c>
      <c r="K195" s="45">
        <f t="shared" ca="1" si="45"/>
        <v>0</v>
      </c>
      <c r="L195" s="45"/>
      <c r="M195" s="45">
        <f t="shared" ca="1" si="54"/>
        <v>0</v>
      </c>
      <c r="N195" s="257">
        <f t="shared" ca="1" si="46"/>
        <v>0</v>
      </c>
      <c r="O195" s="23"/>
      <c r="P195" s="255">
        <f t="shared" ca="1" si="47"/>
        <v>0</v>
      </c>
      <c r="Q195" s="163">
        <f t="shared" ca="1" si="48"/>
        <v>0</v>
      </c>
      <c r="R195" s="164">
        <f ca="1">NPV(Q194,K195:$K$244) + ($A$13+$A$14+$A$15)/POWER(1+Q194,$A$28-D195+1)</f>
        <v>0</v>
      </c>
      <c r="S195" s="164">
        <f ca="1">NPV(Q195,K195:$K$244) + ($A$13+$A$14+$A$15)/POWER(1+Q195,$A$28-D195+1)</f>
        <v>0</v>
      </c>
      <c r="T195" s="45">
        <f t="shared" ca="1" si="49"/>
        <v>0</v>
      </c>
      <c r="U195" s="45">
        <f t="shared" ca="1" si="55"/>
        <v>0</v>
      </c>
      <c r="V195" s="45">
        <f t="shared" ca="1" si="56"/>
        <v>0</v>
      </c>
      <c r="W195" s="45">
        <f t="shared" ca="1" si="50"/>
        <v>0</v>
      </c>
      <c r="X195" s="25">
        <f t="shared" ca="1" si="39"/>
        <v>0</v>
      </c>
      <c r="Z195" s="28">
        <f t="shared" ca="1" si="57"/>
        <v>0</v>
      </c>
      <c r="AA195" s="233"/>
      <c r="AB195" s="45">
        <f t="shared" ca="1" si="51"/>
        <v>0</v>
      </c>
      <c r="AC195" s="45">
        <f t="shared" ca="1" si="40"/>
        <v>0</v>
      </c>
      <c r="AD195" s="25">
        <f t="shared" ca="1" si="41"/>
        <v>0</v>
      </c>
    </row>
    <row r="196" spans="4:30" x14ac:dyDescent="0.35">
      <c r="D196" s="20">
        <v>192</v>
      </c>
      <c r="E196" s="21">
        <f t="shared" ca="1" si="52"/>
        <v>70128</v>
      </c>
      <c r="F196" s="44">
        <f t="shared" ca="1" si="42"/>
        <v>70493</v>
      </c>
      <c r="G196" s="22" t="s">
        <v>119</v>
      </c>
      <c r="H196" s="44">
        <f t="shared" ca="1" si="53"/>
        <v>70128</v>
      </c>
      <c r="I196" s="45">
        <f t="shared" ca="1" si="43"/>
        <v>0</v>
      </c>
      <c r="J196" s="45">
        <f t="shared" ca="1" si="44"/>
        <v>0</v>
      </c>
      <c r="K196" s="45">
        <f t="shared" ca="1" si="45"/>
        <v>0</v>
      </c>
      <c r="L196" s="45"/>
      <c r="M196" s="45">
        <f t="shared" ca="1" si="54"/>
        <v>0</v>
      </c>
      <c r="N196" s="257">
        <f t="shared" ca="1" si="46"/>
        <v>0</v>
      </c>
      <c r="O196" s="23"/>
      <c r="P196" s="255">
        <f t="shared" ca="1" si="47"/>
        <v>0</v>
      </c>
      <c r="Q196" s="163">
        <f t="shared" ca="1" si="48"/>
        <v>0</v>
      </c>
      <c r="R196" s="164">
        <f ca="1">NPV(Q195,K196:$K$244) + ($A$13+$A$14+$A$15)/POWER(1+Q195,$A$28-D196+1)</f>
        <v>0</v>
      </c>
      <c r="S196" s="164">
        <f ca="1">NPV(Q196,K196:$K$244) + ($A$13+$A$14+$A$15)/POWER(1+Q196,$A$28-D196+1)</f>
        <v>0</v>
      </c>
      <c r="T196" s="45">
        <f t="shared" ca="1" si="49"/>
        <v>0</v>
      </c>
      <c r="U196" s="45">
        <f t="shared" ca="1" si="55"/>
        <v>0</v>
      </c>
      <c r="V196" s="45">
        <f t="shared" ca="1" si="56"/>
        <v>0</v>
      </c>
      <c r="W196" s="45">
        <f t="shared" ca="1" si="50"/>
        <v>0</v>
      </c>
      <c r="X196" s="25">
        <f t="shared" ref="X196:X244" ca="1" si="58">T196+W196+U196+V196</f>
        <v>0</v>
      </c>
      <c r="Z196" s="28">
        <f t="shared" ca="1" si="57"/>
        <v>0</v>
      </c>
      <c r="AA196" s="233"/>
      <c r="AB196" s="45">
        <f t="shared" ca="1" si="51"/>
        <v>0</v>
      </c>
      <c r="AC196" s="45">
        <f t="shared" ref="AC196:AC244" ca="1" si="59">W196</f>
        <v>0</v>
      </c>
      <c r="AD196" s="25">
        <f t="shared" ref="AD196:AD244" ca="1" si="60">Z196-AA196-AB196+AC196</f>
        <v>0</v>
      </c>
    </row>
    <row r="197" spans="4:30" x14ac:dyDescent="0.35">
      <c r="D197" s="20">
        <v>193</v>
      </c>
      <c r="E197" s="21">
        <f t="shared" ca="1" si="52"/>
        <v>70494</v>
      </c>
      <c r="F197" s="44">
        <f t="shared" ref="F197:F244" ca="1" si="61">E198-1</f>
        <v>70858</v>
      </c>
      <c r="G197" s="22" t="s">
        <v>119</v>
      </c>
      <c r="H197" s="44">
        <f t="shared" ca="1" si="53"/>
        <v>70494</v>
      </c>
      <c r="I197" s="45">
        <f t="shared" ref="I197:I244" ca="1" si="62">IF(D197&gt;$A$28,0,$A$9)</f>
        <v>0</v>
      </c>
      <c r="J197" s="45">
        <f t="shared" ref="J197:J244" ca="1" si="63">IF(D197&gt;$A$28,0,$A$10)</f>
        <v>0</v>
      </c>
      <c r="K197" s="45">
        <f t="shared" ref="K197:K244" ca="1" si="64">IF(D197&gt;$A$28,0,$A$11)</f>
        <v>0</v>
      </c>
      <c r="L197" s="45"/>
      <c r="M197" s="45">
        <f t="shared" ca="1" si="54"/>
        <v>0</v>
      </c>
      <c r="N197" s="257">
        <f t="shared" ref="N197:N244" ca="1" si="65">$A$6</f>
        <v>0</v>
      </c>
      <c r="O197" s="23"/>
      <c r="P197" s="255">
        <f t="shared" ref="P197:P244" ca="1" si="66">$A$7</f>
        <v>0</v>
      </c>
      <c r="Q197" s="163">
        <f t="shared" ref="Q197:Q244" ca="1" si="67">$A$8</f>
        <v>0</v>
      </c>
      <c r="R197" s="164">
        <f ca="1">NPV(Q196,K197:$K$244) + ($A$13+$A$14+$A$15)/POWER(1+Q196,$A$28-D197+1)</f>
        <v>0</v>
      </c>
      <c r="S197" s="164">
        <f ca="1">NPV(Q197,K197:$K$244) + ($A$13+$A$14+$A$15)/POWER(1+Q197,$A$28-D197+1)</f>
        <v>0</v>
      </c>
      <c r="T197" s="45">
        <f t="shared" ref="T197:T244" ca="1" si="68">IF(ISBLANK(G197),0,X196)</f>
        <v>0</v>
      </c>
      <c r="U197" s="45">
        <f t="shared" ca="1" si="55"/>
        <v>0</v>
      </c>
      <c r="V197" s="45">
        <f t="shared" ca="1" si="56"/>
        <v>0</v>
      </c>
      <c r="W197" s="45">
        <f t="shared" ref="W197:W244" ca="1" si="69">S197-R197</f>
        <v>0</v>
      </c>
      <c r="X197" s="25">
        <f t="shared" ca="1" si="58"/>
        <v>0</v>
      </c>
      <c r="Z197" s="28">
        <f t="shared" ca="1" si="57"/>
        <v>0</v>
      </c>
      <c r="AA197" s="233"/>
      <c r="AB197" s="45">
        <f t="shared" ref="AB197:AB244" ca="1" si="70">IFERROR(Z197/($A$42-D197+1),0)</f>
        <v>0</v>
      </c>
      <c r="AC197" s="45">
        <f t="shared" ca="1" si="59"/>
        <v>0</v>
      </c>
      <c r="AD197" s="25">
        <f t="shared" ca="1" si="60"/>
        <v>0</v>
      </c>
    </row>
    <row r="198" spans="4:30" x14ac:dyDescent="0.35">
      <c r="D198" s="20">
        <v>194</v>
      </c>
      <c r="E198" s="21">
        <f t="shared" ref="E198:E244" ca="1" si="71">EOMONTH(H198,0)</f>
        <v>70859</v>
      </c>
      <c r="F198" s="44">
        <f t="shared" ca="1" si="61"/>
        <v>71223</v>
      </c>
      <c r="G198" s="22" t="s">
        <v>119</v>
      </c>
      <c r="H198" s="44">
        <f t="shared" ref="H198:H244" ca="1" si="72">EDATE(H197,12)</f>
        <v>70859</v>
      </c>
      <c r="I198" s="45">
        <f t="shared" ca="1" si="62"/>
        <v>0</v>
      </c>
      <c r="J198" s="45">
        <f t="shared" ca="1" si="63"/>
        <v>0</v>
      </c>
      <c r="K198" s="45">
        <f t="shared" ca="1" si="64"/>
        <v>0</v>
      </c>
      <c r="L198" s="45"/>
      <c r="M198" s="45">
        <f t="shared" ref="M198:M244" ca="1" si="73">K198+L198</f>
        <v>0</v>
      </c>
      <c r="N198" s="257">
        <f t="shared" ca="1" si="65"/>
        <v>0</v>
      </c>
      <c r="O198" s="23"/>
      <c r="P198" s="255">
        <f t="shared" ca="1" si="66"/>
        <v>0</v>
      </c>
      <c r="Q198" s="163">
        <f t="shared" ca="1" si="67"/>
        <v>0</v>
      </c>
      <c r="R198" s="164">
        <f ca="1">NPV(Q197,K198:$K$244) + ($A$13+$A$14+$A$15)/POWER(1+Q197,$A$28-D198+1)</f>
        <v>0</v>
      </c>
      <c r="S198" s="164">
        <f ca="1">NPV(Q198,K198:$K$244) + ($A$13+$A$14+$A$15)/POWER(1+Q198,$A$28-D198+1)</f>
        <v>0</v>
      </c>
      <c r="T198" s="45">
        <f t="shared" ca="1" si="68"/>
        <v>0</v>
      </c>
      <c r="U198" s="45">
        <f t="shared" ref="U198:U244" ca="1" si="74">S198*Q198</f>
        <v>0</v>
      </c>
      <c r="V198" s="45">
        <f t="shared" ref="V198:V244" ca="1" si="75">-(K198+L198)</f>
        <v>0</v>
      </c>
      <c r="W198" s="45">
        <f t="shared" ca="1" si="69"/>
        <v>0</v>
      </c>
      <c r="X198" s="25">
        <f t="shared" ca="1" si="58"/>
        <v>0</v>
      </c>
      <c r="Z198" s="28">
        <f t="shared" ref="Z198:Z244" ca="1" si="76">AD197</f>
        <v>0</v>
      </c>
      <c r="AA198" s="233"/>
      <c r="AB198" s="45">
        <f t="shared" ca="1" si="70"/>
        <v>0</v>
      </c>
      <c r="AC198" s="45">
        <f t="shared" ca="1" si="59"/>
        <v>0</v>
      </c>
      <c r="AD198" s="25">
        <f t="shared" ca="1" si="60"/>
        <v>0</v>
      </c>
    </row>
    <row r="199" spans="4:30" x14ac:dyDescent="0.35">
      <c r="D199" s="20">
        <v>195</v>
      </c>
      <c r="E199" s="21">
        <f t="shared" ca="1" si="71"/>
        <v>71224</v>
      </c>
      <c r="F199" s="44">
        <f t="shared" ca="1" si="61"/>
        <v>71588</v>
      </c>
      <c r="G199" s="22" t="s">
        <v>119</v>
      </c>
      <c r="H199" s="44">
        <f t="shared" ca="1" si="72"/>
        <v>71224</v>
      </c>
      <c r="I199" s="45">
        <f t="shared" ca="1" si="62"/>
        <v>0</v>
      </c>
      <c r="J199" s="45">
        <f t="shared" ca="1" si="63"/>
        <v>0</v>
      </c>
      <c r="K199" s="45">
        <f t="shared" ca="1" si="64"/>
        <v>0</v>
      </c>
      <c r="L199" s="45"/>
      <c r="M199" s="45">
        <f t="shared" ca="1" si="73"/>
        <v>0</v>
      </c>
      <c r="N199" s="257">
        <f t="shared" ca="1" si="65"/>
        <v>0</v>
      </c>
      <c r="O199" s="23"/>
      <c r="P199" s="255">
        <f t="shared" ca="1" si="66"/>
        <v>0</v>
      </c>
      <c r="Q199" s="163">
        <f t="shared" ca="1" si="67"/>
        <v>0</v>
      </c>
      <c r="R199" s="164">
        <f ca="1">NPV(Q198,K199:$K$244) + ($A$13+$A$14+$A$15)/POWER(1+Q198,$A$28-D199+1)</f>
        <v>0</v>
      </c>
      <c r="S199" s="164">
        <f ca="1">NPV(Q199,K199:$K$244) + ($A$13+$A$14+$A$15)/POWER(1+Q199,$A$28-D199+1)</f>
        <v>0</v>
      </c>
      <c r="T199" s="45">
        <f t="shared" ca="1" si="68"/>
        <v>0</v>
      </c>
      <c r="U199" s="45">
        <f t="shared" ca="1" si="74"/>
        <v>0</v>
      </c>
      <c r="V199" s="45">
        <f t="shared" ca="1" si="75"/>
        <v>0</v>
      </c>
      <c r="W199" s="45">
        <f t="shared" ca="1" si="69"/>
        <v>0</v>
      </c>
      <c r="X199" s="25">
        <f t="shared" ca="1" si="58"/>
        <v>0</v>
      </c>
      <c r="Z199" s="28">
        <f t="shared" ca="1" si="76"/>
        <v>0</v>
      </c>
      <c r="AA199" s="233"/>
      <c r="AB199" s="45">
        <f t="shared" ca="1" si="70"/>
        <v>0</v>
      </c>
      <c r="AC199" s="45">
        <f t="shared" ca="1" si="59"/>
        <v>0</v>
      </c>
      <c r="AD199" s="25">
        <f t="shared" ca="1" si="60"/>
        <v>0</v>
      </c>
    </row>
    <row r="200" spans="4:30" x14ac:dyDescent="0.35">
      <c r="D200" s="20">
        <v>196</v>
      </c>
      <c r="E200" s="21">
        <f t="shared" ca="1" si="71"/>
        <v>71589</v>
      </c>
      <c r="F200" s="44">
        <f t="shared" ca="1" si="61"/>
        <v>71954</v>
      </c>
      <c r="G200" s="22" t="s">
        <v>119</v>
      </c>
      <c r="H200" s="44">
        <f t="shared" ca="1" si="72"/>
        <v>71589</v>
      </c>
      <c r="I200" s="45">
        <f t="shared" ca="1" si="62"/>
        <v>0</v>
      </c>
      <c r="J200" s="45">
        <f t="shared" ca="1" si="63"/>
        <v>0</v>
      </c>
      <c r="K200" s="45">
        <f t="shared" ca="1" si="64"/>
        <v>0</v>
      </c>
      <c r="L200" s="45"/>
      <c r="M200" s="45">
        <f t="shared" ca="1" si="73"/>
        <v>0</v>
      </c>
      <c r="N200" s="257">
        <f t="shared" ca="1" si="65"/>
        <v>0</v>
      </c>
      <c r="O200" s="23"/>
      <c r="P200" s="255">
        <f t="shared" ca="1" si="66"/>
        <v>0</v>
      </c>
      <c r="Q200" s="163">
        <f t="shared" ca="1" si="67"/>
        <v>0</v>
      </c>
      <c r="R200" s="164">
        <f ca="1">NPV(Q199,K200:$K$244) + ($A$13+$A$14+$A$15)/POWER(1+Q199,$A$28-D200+1)</f>
        <v>0</v>
      </c>
      <c r="S200" s="164">
        <f ca="1">NPV(Q200,K200:$K$244) + ($A$13+$A$14+$A$15)/POWER(1+Q200,$A$28-D200+1)</f>
        <v>0</v>
      </c>
      <c r="T200" s="45">
        <f t="shared" ca="1" si="68"/>
        <v>0</v>
      </c>
      <c r="U200" s="45">
        <f t="shared" ca="1" si="74"/>
        <v>0</v>
      </c>
      <c r="V200" s="45">
        <f t="shared" ca="1" si="75"/>
        <v>0</v>
      </c>
      <c r="W200" s="45">
        <f t="shared" ca="1" si="69"/>
        <v>0</v>
      </c>
      <c r="X200" s="25">
        <f t="shared" ca="1" si="58"/>
        <v>0</v>
      </c>
      <c r="Z200" s="28">
        <f t="shared" ca="1" si="76"/>
        <v>0</v>
      </c>
      <c r="AA200" s="233"/>
      <c r="AB200" s="45">
        <f t="shared" ca="1" si="70"/>
        <v>0</v>
      </c>
      <c r="AC200" s="45">
        <f t="shared" ca="1" si="59"/>
        <v>0</v>
      </c>
      <c r="AD200" s="25">
        <f t="shared" ca="1" si="60"/>
        <v>0</v>
      </c>
    </row>
    <row r="201" spans="4:30" x14ac:dyDescent="0.35">
      <c r="D201" s="20">
        <v>197</v>
      </c>
      <c r="E201" s="21">
        <f t="shared" ca="1" si="71"/>
        <v>71955</v>
      </c>
      <c r="F201" s="44">
        <f t="shared" ca="1" si="61"/>
        <v>72319</v>
      </c>
      <c r="G201" s="22" t="s">
        <v>119</v>
      </c>
      <c r="H201" s="44">
        <f t="shared" ca="1" si="72"/>
        <v>71955</v>
      </c>
      <c r="I201" s="45">
        <f t="shared" ca="1" si="62"/>
        <v>0</v>
      </c>
      <c r="J201" s="45">
        <f t="shared" ca="1" si="63"/>
        <v>0</v>
      </c>
      <c r="K201" s="45">
        <f t="shared" ca="1" si="64"/>
        <v>0</v>
      </c>
      <c r="L201" s="45"/>
      <c r="M201" s="45">
        <f t="shared" ca="1" si="73"/>
        <v>0</v>
      </c>
      <c r="N201" s="257">
        <f t="shared" ca="1" si="65"/>
        <v>0</v>
      </c>
      <c r="O201" s="23"/>
      <c r="P201" s="255">
        <f t="shared" ca="1" si="66"/>
        <v>0</v>
      </c>
      <c r="Q201" s="163">
        <f t="shared" ca="1" si="67"/>
        <v>0</v>
      </c>
      <c r="R201" s="164">
        <f ca="1">NPV(Q200,K201:$K$244) + ($A$13+$A$14+$A$15)/POWER(1+Q200,$A$28-D201+1)</f>
        <v>0</v>
      </c>
      <c r="S201" s="164">
        <f ca="1">NPV(Q201,K201:$K$244) + ($A$13+$A$14+$A$15)/POWER(1+Q201,$A$28-D201+1)</f>
        <v>0</v>
      </c>
      <c r="T201" s="45">
        <f t="shared" ca="1" si="68"/>
        <v>0</v>
      </c>
      <c r="U201" s="45">
        <f t="shared" ca="1" si="74"/>
        <v>0</v>
      </c>
      <c r="V201" s="45">
        <f t="shared" ca="1" si="75"/>
        <v>0</v>
      </c>
      <c r="W201" s="45">
        <f t="shared" ca="1" si="69"/>
        <v>0</v>
      </c>
      <c r="X201" s="25">
        <f t="shared" ca="1" si="58"/>
        <v>0</v>
      </c>
      <c r="Z201" s="28">
        <f t="shared" ca="1" si="76"/>
        <v>0</v>
      </c>
      <c r="AA201" s="233"/>
      <c r="AB201" s="45">
        <f t="shared" ca="1" si="70"/>
        <v>0</v>
      </c>
      <c r="AC201" s="45">
        <f t="shared" ca="1" si="59"/>
        <v>0</v>
      </c>
      <c r="AD201" s="25">
        <f t="shared" ca="1" si="60"/>
        <v>0</v>
      </c>
    </row>
    <row r="202" spans="4:30" x14ac:dyDescent="0.35">
      <c r="D202" s="20">
        <v>198</v>
      </c>
      <c r="E202" s="21">
        <f t="shared" ca="1" si="71"/>
        <v>72320</v>
      </c>
      <c r="F202" s="44">
        <f t="shared" ca="1" si="61"/>
        <v>72684</v>
      </c>
      <c r="G202" s="22" t="s">
        <v>119</v>
      </c>
      <c r="H202" s="44">
        <f t="shared" ca="1" si="72"/>
        <v>72320</v>
      </c>
      <c r="I202" s="45">
        <f t="shared" ca="1" si="62"/>
        <v>0</v>
      </c>
      <c r="J202" s="45">
        <f t="shared" ca="1" si="63"/>
        <v>0</v>
      </c>
      <c r="K202" s="45">
        <f t="shared" ca="1" si="64"/>
        <v>0</v>
      </c>
      <c r="L202" s="45"/>
      <c r="M202" s="45">
        <f t="shared" ca="1" si="73"/>
        <v>0</v>
      </c>
      <c r="N202" s="257">
        <f t="shared" ca="1" si="65"/>
        <v>0</v>
      </c>
      <c r="O202" s="23"/>
      <c r="P202" s="255">
        <f t="shared" ca="1" si="66"/>
        <v>0</v>
      </c>
      <c r="Q202" s="163">
        <f t="shared" ca="1" si="67"/>
        <v>0</v>
      </c>
      <c r="R202" s="164">
        <f ca="1">NPV(Q201,K202:$K$244) + ($A$13+$A$14+$A$15)/POWER(1+Q201,$A$28-D202+1)</f>
        <v>0</v>
      </c>
      <c r="S202" s="164">
        <f ca="1">NPV(Q202,K202:$K$244) + ($A$13+$A$14+$A$15)/POWER(1+Q202,$A$28-D202+1)</f>
        <v>0</v>
      </c>
      <c r="T202" s="45">
        <f t="shared" ca="1" si="68"/>
        <v>0</v>
      </c>
      <c r="U202" s="45">
        <f t="shared" ca="1" si="74"/>
        <v>0</v>
      </c>
      <c r="V202" s="45">
        <f t="shared" ca="1" si="75"/>
        <v>0</v>
      </c>
      <c r="W202" s="45">
        <f t="shared" ca="1" si="69"/>
        <v>0</v>
      </c>
      <c r="X202" s="25">
        <f t="shared" ca="1" si="58"/>
        <v>0</v>
      </c>
      <c r="Z202" s="28">
        <f t="shared" ca="1" si="76"/>
        <v>0</v>
      </c>
      <c r="AA202" s="233"/>
      <c r="AB202" s="45">
        <f t="shared" ca="1" si="70"/>
        <v>0</v>
      </c>
      <c r="AC202" s="45">
        <f t="shared" ca="1" si="59"/>
        <v>0</v>
      </c>
      <c r="AD202" s="25">
        <f t="shared" ca="1" si="60"/>
        <v>0</v>
      </c>
    </row>
    <row r="203" spans="4:30" x14ac:dyDescent="0.35">
      <c r="D203" s="20">
        <v>199</v>
      </c>
      <c r="E203" s="21">
        <f t="shared" ca="1" si="71"/>
        <v>72685</v>
      </c>
      <c r="F203" s="44">
        <f t="shared" ca="1" si="61"/>
        <v>73049</v>
      </c>
      <c r="G203" s="22" t="s">
        <v>119</v>
      </c>
      <c r="H203" s="44">
        <f t="shared" ca="1" si="72"/>
        <v>72685</v>
      </c>
      <c r="I203" s="45">
        <f t="shared" ca="1" si="62"/>
        <v>0</v>
      </c>
      <c r="J203" s="45">
        <f t="shared" ca="1" si="63"/>
        <v>0</v>
      </c>
      <c r="K203" s="45">
        <f t="shared" ca="1" si="64"/>
        <v>0</v>
      </c>
      <c r="L203" s="45"/>
      <c r="M203" s="45">
        <f t="shared" ca="1" si="73"/>
        <v>0</v>
      </c>
      <c r="N203" s="257">
        <f t="shared" ca="1" si="65"/>
        <v>0</v>
      </c>
      <c r="O203" s="23"/>
      <c r="P203" s="255">
        <f t="shared" ca="1" si="66"/>
        <v>0</v>
      </c>
      <c r="Q203" s="163">
        <f t="shared" ca="1" si="67"/>
        <v>0</v>
      </c>
      <c r="R203" s="164">
        <f ca="1">NPV(Q202,K203:$K$244) + ($A$13+$A$14+$A$15)/POWER(1+Q202,$A$28-D203+1)</f>
        <v>0</v>
      </c>
      <c r="S203" s="164">
        <f ca="1">NPV(Q203,K203:$K$244) + ($A$13+$A$14+$A$15)/POWER(1+Q203,$A$28-D203+1)</f>
        <v>0</v>
      </c>
      <c r="T203" s="45">
        <f t="shared" ca="1" si="68"/>
        <v>0</v>
      </c>
      <c r="U203" s="45">
        <f t="shared" ca="1" si="74"/>
        <v>0</v>
      </c>
      <c r="V203" s="45">
        <f t="shared" ca="1" si="75"/>
        <v>0</v>
      </c>
      <c r="W203" s="45">
        <f t="shared" ca="1" si="69"/>
        <v>0</v>
      </c>
      <c r="X203" s="25">
        <f t="shared" ca="1" si="58"/>
        <v>0</v>
      </c>
      <c r="Z203" s="28">
        <f t="shared" ca="1" si="76"/>
        <v>0</v>
      </c>
      <c r="AA203" s="233"/>
      <c r="AB203" s="45">
        <f t="shared" ca="1" si="70"/>
        <v>0</v>
      </c>
      <c r="AC203" s="45">
        <f t="shared" ca="1" si="59"/>
        <v>0</v>
      </c>
      <c r="AD203" s="25">
        <f t="shared" ca="1" si="60"/>
        <v>0</v>
      </c>
    </row>
    <row r="204" spans="4:30" x14ac:dyDescent="0.35">
      <c r="D204" s="20">
        <v>200</v>
      </c>
      <c r="E204" s="21">
        <f t="shared" ca="1" si="71"/>
        <v>73050</v>
      </c>
      <c r="F204" s="44">
        <f t="shared" ca="1" si="61"/>
        <v>73414</v>
      </c>
      <c r="G204" s="22" t="s">
        <v>119</v>
      </c>
      <c r="H204" s="44">
        <f t="shared" ca="1" si="72"/>
        <v>73050</v>
      </c>
      <c r="I204" s="45">
        <f t="shared" ca="1" si="62"/>
        <v>0</v>
      </c>
      <c r="J204" s="45">
        <f t="shared" ca="1" si="63"/>
        <v>0</v>
      </c>
      <c r="K204" s="45">
        <f t="shared" ca="1" si="64"/>
        <v>0</v>
      </c>
      <c r="L204" s="45"/>
      <c r="M204" s="45">
        <f t="shared" ca="1" si="73"/>
        <v>0</v>
      </c>
      <c r="N204" s="257">
        <f t="shared" ca="1" si="65"/>
        <v>0</v>
      </c>
      <c r="O204" s="23"/>
      <c r="P204" s="255">
        <f t="shared" ca="1" si="66"/>
        <v>0</v>
      </c>
      <c r="Q204" s="163">
        <f t="shared" ca="1" si="67"/>
        <v>0</v>
      </c>
      <c r="R204" s="164">
        <f ca="1">NPV(Q203,K204:$K$244) + ($A$13+$A$14+$A$15)/POWER(1+Q203,$A$28-D204+1)</f>
        <v>0</v>
      </c>
      <c r="S204" s="164">
        <f ca="1">NPV(Q204,K204:$K$244) + ($A$13+$A$14+$A$15)/POWER(1+Q204,$A$28-D204+1)</f>
        <v>0</v>
      </c>
      <c r="T204" s="45">
        <f t="shared" ca="1" si="68"/>
        <v>0</v>
      </c>
      <c r="U204" s="45">
        <f t="shared" ca="1" si="74"/>
        <v>0</v>
      </c>
      <c r="V204" s="45">
        <f t="shared" ca="1" si="75"/>
        <v>0</v>
      </c>
      <c r="W204" s="45">
        <f t="shared" ca="1" si="69"/>
        <v>0</v>
      </c>
      <c r="X204" s="25">
        <f t="shared" ca="1" si="58"/>
        <v>0</v>
      </c>
      <c r="Z204" s="28">
        <f t="shared" ca="1" si="76"/>
        <v>0</v>
      </c>
      <c r="AA204" s="233"/>
      <c r="AB204" s="45">
        <f t="shared" ca="1" si="70"/>
        <v>0</v>
      </c>
      <c r="AC204" s="45">
        <f t="shared" ca="1" si="59"/>
        <v>0</v>
      </c>
      <c r="AD204" s="25">
        <f t="shared" ca="1" si="60"/>
        <v>0</v>
      </c>
    </row>
    <row r="205" spans="4:30" x14ac:dyDescent="0.35">
      <c r="D205" s="20">
        <v>201</v>
      </c>
      <c r="E205" s="21">
        <f t="shared" ca="1" si="71"/>
        <v>73415</v>
      </c>
      <c r="F205" s="44">
        <f t="shared" ca="1" si="61"/>
        <v>73779</v>
      </c>
      <c r="G205" s="22" t="s">
        <v>119</v>
      </c>
      <c r="H205" s="44">
        <f t="shared" ca="1" si="72"/>
        <v>73415</v>
      </c>
      <c r="I205" s="45">
        <f t="shared" ca="1" si="62"/>
        <v>0</v>
      </c>
      <c r="J205" s="45">
        <f t="shared" ca="1" si="63"/>
        <v>0</v>
      </c>
      <c r="K205" s="45">
        <f t="shared" ca="1" si="64"/>
        <v>0</v>
      </c>
      <c r="L205" s="45"/>
      <c r="M205" s="45">
        <f t="shared" ca="1" si="73"/>
        <v>0</v>
      </c>
      <c r="N205" s="257">
        <f t="shared" ca="1" si="65"/>
        <v>0</v>
      </c>
      <c r="O205" s="23"/>
      <c r="P205" s="255">
        <f t="shared" ca="1" si="66"/>
        <v>0</v>
      </c>
      <c r="Q205" s="163">
        <f t="shared" ca="1" si="67"/>
        <v>0</v>
      </c>
      <c r="R205" s="164">
        <f ca="1">NPV(Q204,K205:$K$244) + ($A$13+$A$14+$A$15)/POWER(1+Q204,$A$28-D205+1)</f>
        <v>0</v>
      </c>
      <c r="S205" s="164">
        <f ca="1">NPV(Q205,K205:$K$244) + ($A$13+$A$14+$A$15)/POWER(1+Q205,$A$28-D205+1)</f>
        <v>0</v>
      </c>
      <c r="T205" s="45">
        <f t="shared" ca="1" si="68"/>
        <v>0</v>
      </c>
      <c r="U205" s="45">
        <f t="shared" ca="1" si="74"/>
        <v>0</v>
      </c>
      <c r="V205" s="45">
        <f t="shared" ca="1" si="75"/>
        <v>0</v>
      </c>
      <c r="W205" s="45">
        <f t="shared" ca="1" si="69"/>
        <v>0</v>
      </c>
      <c r="X205" s="25">
        <f t="shared" ca="1" si="58"/>
        <v>0</v>
      </c>
      <c r="Z205" s="28">
        <f t="shared" ca="1" si="76"/>
        <v>0</v>
      </c>
      <c r="AA205" s="233"/>
      <c r="AB205" s="45">
        <f t="shared" ca="1" si="70"/>
        <v>0</v>
      </c>
      <c r="AC205" s="45">
        <f t="shared" ca="1" si="59"/>
        <v>0</v>
      </c>
      <c r="AD205" s="25">
        <f t="shared" ca="1" si="60"/>
        <v>0</v>
      </c>
    </row>
    <row r="206" spans="4:30" x14ac:dyDescent="0.35">
      <c r="D206" s="20">
        <v>202</v>
      </c>
      <c r="E206" s="21">
        <f t="shared" ca="1" si="71"/>
        <v>73780</v>
      </c>
      <c r="F206" s="44">
        <f t="shared" ca="1" si="61"/>
        <v>74144</v>
      </c>
      <c r="G206" s="22" t="s">
        <v>119</v>
      </c>
      <c r="H206" s="44">
        <f t="shared" ca="1" si="72"/>
        <v>73780</v>
      </c>
      <c r="I206" s="45">
        <f t="shared" ca="1" si="62"/>
        <v>0</v>
      </c>
      <c r="J206" s="45">
        <f t="shared" ca="1" si="63"/>
        <v>0</v>
      </c>
      <c r="K206" s="45">
        <f t="shared" ca="1" si="64"/>
        <v>0</v>
      </c>
      <c r="L206" s="45"/>
      <c r="M206" s="45">
        <f t="shared" ca="1" si="73"/>
        <v>0</v>
      </c>
      <c r="N206" s="257">
        <f t="shared" ca="1" si="65"/>
        <v>0</v>
      </c>
      <c r="O206" s="23"/>
      <c r="P206" s="255">
        <f t="shared" ca="1" si="66"/>
        <v>0</v>
      </c>
      <c r="Q206" s="163">
        <f t="shared" ca="1" si="67"/>
        <v>0</v>
      </c>
      <c r="R206" s="164">
        <f ca="1">NPV(Q205,K206:$K$244) + ($A$13+$A$14+$A$15)/POWER(1+Q205,$A$28-D206+1)</f>
        <v>0</v>
      </c>
      <c r="S206" s="164">
        <f ca="1">NPV(Q206,K206:$K$244) + ($A$13+$A$14+$A$15)/POWER(1+Q206,$A$28-D206+1)</f>
        <v>0</v>
      </c>
      <c r="T206" s="45">
        <f t="shared" ca="1" si="68"/>
        <v>0</v>
      </c>
      <c r="U206" s="45">
        <f t="shared" ca="1" si="74"/>
        <v>0</v>
      </c>
      <c r="V206" s="45">
        <f t="shared" ca="1" si="75"/>
        <v>0</v>
      </c>
      <c r="W206" s="45">
        <f t="shared" ca="1" si="69"/>
        <v>0</v>
      </c>
      <c r="X206" s="25">
        <f t="shared" ca="1" si="58"/>
        <v>0</v>
      </c>
      <c r="Z206" s="28">
        <f t="shared" ca="1" si="76"/>
        <v>0</v>
      </c>
      <c r="AA206" s="233"/>
      <c r="AB206" s="45">
        <f t="shared" ca="1" si="70"/>
        <v>0</v>
      </c>
      <c r="AC206" s="45">
        <f t="shared" ca="1" si="59"/>
        <v>0</v>
      </c>
      <c r="AD206" s="25">
        <f t="shared" ca="1" si="60"/>
        <v>0</v>
      </c>
    </row>
    <row r="207" spans="4:30" x14ac:dyDescent="0.35">
      <c r="D207" s="20">
        <v>203</v>
      </c>
      <c r="E207" s="21">
        <f t="shared" ca="1" si="71"/>
        <v>74145</v>
      </c>
      <c r="F207" s="44">
        <f t="shared" ca="1" si="61"/>
        <v>74509</v>
      </c>
      <c r="G207" s="22" t="s">
        <v>119</v>
      </c>
      <c r="H207" s="44">
        <f t="shared" ca="1" si="72"/>
        <v>74145</v>
      </c>
      <c r="I207" s="45">
        <f t="shared" ca="1" si="62"/>
        <v>0</v>
      </c>
      <c r="J207" s="45">
        <f t="shared" ca="1" si="63"/>
        <v>0</v>
      </c>
      <c r="K207" s="45">
        <f t="shared" ca="1" si="64"/>
        <v>0</v>
      </c>
      <c r="L207" s="45"/>
      <c r="M207" s="45">
        <f t="shared" ca="1" si="73"/>
        <v>0</v>
      </c>
      <c r="N207" s="257">
        <f t="shared" ca="1" si="65"/>
        <v>0</v>
      </c>
      <c r="O207" s="23"/>
      <c r="P207" s="255">
        <f t="shared" ca="1" si="66"/>
        <v>0</v>
      </c>
      <c r="Q207" s="163">
        <f t="shared" ca="1" si="67"/>
        <v>0</v>
      </c>
      <c r="R207" s="164">
        <f ca="1">NPV(Q206,K207:$K$244) + ($A$13+$A$14+$A$15)/POWER(1+Q206,$A$28-D207+1)</f>
        <v>0</v>
      </c>
      <c r="S207" s="164">
        <f ca="1">NPV(Q207,K207:$K$244) + ($A$13+$A$14+$A$15)/POWER(1+Q207,$A$28-D207+1)</f>
        <v>0</v>
      </c>
      <c r="T207" s="45">
        <f t="shared" ca="1" si="68"/>
        <v>0</v>
      </c>
      <c r="U207" s="45">
        <f t="shared" ca="1" si="74"/>
        <v>0</v>
      </c>
      <c r="V207" s="45">
        <f t="shared" ca="1" si="75"/>
        <v>0</v>
      </c>
      <c r="W207" s="45">
        <f t="shared" ca="1" si="69"/>
        <v>0</v>
      </c>
      <c r="X207" s="25">
        <f t="shared" ca="1" si="58"/>
        <v>0</v>
      </c>
      <c r="Z207" s="28">
        <f t="shared" ca="1" si="76"/>
        <v>0</v>
      </c>
      <c r="AA207" s="233"/>
      <c r="AB207" s="45">
        <f t="shared" ca="1" si="70"/>
        <v>0</v>
      </c>
      <c r="AC207" s="45">
        <f t="shared" ca="1" si="59"/>
        <v>0</v>
      </c>
      <c r="AD207" s="25">
        <f t="shared" ca="1" si="60"/>
        <v>0</v>
      </c>
    </row>
    <row r="208" spans="4:30" x14ac:dyDescent="0.35">
      <c r="D208" s="20">
        <v>204</v>
      </c>
      <c r="E208" s="21">
        <f t="shared" ca="1" si="71"/>
        <v>74510</v>
      </c>
      <c r="F208" s="44">
        <f t="shared" ca="1" si="61"/>
        <v>74875</v>
      </c>
      <c r="G208" s="22" t="s">
        <v>119</v>
      </c>
      <c r="H208" s="44">
        <f t="shared" ca="1" si="72"/>
        <v>74510</v>
      </c>
      <c r="I208" s="45">
        <f t="shared" ca="1" si="62"/>
        <v>0</v>
      </c>
      <c r="J208" s="45">
        <f t="shared" ca="1" si="63"/>
        <v>0</v>
      </c>
      <c r="K208" s="45">
        <f t="shared" ca="1" si="64"/>
        <v>0</v>
      </c>
      <c r="L208" s="45"/>
      <c r="M208" s="45">
        <f t="shared" ca="1" si="73"/>
        <v>0</v>
      </c>
      <c r="N208" s="257">
        <f t="shared" ca="1" si="65"/>
        <v>0</v>
      </c>
      <c r="O208" s="23"/>
      <c r="P208" s="255">
        <f t="shared" ca="1" si="66"/>
        <v>0</v>
      </c>
      <c r="Q208" s="163">
        <f t="shared" ca="1" si="67"/>
        <v>0</v>
      </c>
      <c r="R208" s="164">
        <f ca="1">NPV(Q207,K208:$K$244) + ($A$13+$A$14+$A$15)/POWER(1+Q207,$A$28-D208+1)</f>
        <v>0</v>
      </c>
      <c r="S208" s="164">
        <f ca="1">NPV(Q208,K208:$K$244) + ($A$13+$A$14+$A$15)/POWER(1+Q208,$A$28-D208+1)</f>
        <v>0</v>
      </c>
      <c r="T208" s="45">
        <f t="shared" ca="1" si="68"/>
        <v>0</v>
      </c>
      <c r="U208" s="45">
        <f t="shared" ca="1" si="74"/>
        <v>0</v>
      </c>
      <c r="V208" s="45">
        <f t="shared" ca="1" si="75"/>
        <v>0</v>
      </c>
      <c r="W208" s="45">
        <f t="shared" ca="1" si="69"/>
        <v>0</v>
      </c>
      <c r="X208" s="25">
        <f t="shared" ca="1" si="58"/>
        <v>0</v>
      </c>
      <c r="Z208" s="28">
        <f t="shared" ca="1" si="76"/>
        <v>0</v>
      </c>
      <c r="AA208" s="233"/>
      <c r="AB208" s="45">
        <f t="shared" ca="1" si="70"/>
        <v>0</v>
      </c>
      <c r="AC208" s="45">
        <f t="shared" ca="1" si="59"/>
        <v>0</v>
      </c>
      <c r="AD208" s="25">
        <f t="shared" ca="1" si="60"/>
        <v>0</v>
      </c>
    </row>
    <row r="209" spans="4:30" x14ac:dyDescent="0.35">
      <c r="D209" s="20">
        <v>205</v>
      </c>
      <c r="E209" s="21">
        <f t="shared" ca="1" si="71"/>
        <v>74876</v>
      </c>
      <c r="F209" s="44">
        <f t="shared" ca="1" si="61"/>
        <v>75240</v>
      </c>
      <c r="G209" s="22" t="s">
        <v>119</v>
      </c>
      <c r="H209" s="44">
        <f t="shared" ca="1" si="72"/>
        <v>74876</v>
      </c>
      <c r="I209" s="45">
        <f t="shared" ca="1" si="62"/>
        <v>0</v>
      </c>
      <c r="J209" s="45">
        <f t="shared" ca="1" si="63"/>
        <v>0</v>
      </c>
      <c r="K209" s="45">
        <f t="shared" ca="1" si="64"/>
        <v>0</v>
      </c>
      <c r="L209" s="45"/>
      <c r="M209" s="45">
        <f t="shared" ca="1" si="73"/>
        <v>0</v>
      </c>
      <c r="N209" s="257">
        <f t="shared" ca="1" si="65"/>
        <v>0</v>
      </c>
      <c r="O209" s="23"/>
      <c r="P209" s="255">
        <f t="shared" ca="1" si="66"/>
        <v>0</v>
      </c>
      <c r="Q209" s="163">
        <f t="shared" ca="1" si="67"/>
        <v>0</v>
      </c>
      <c r="R209" s="164">
        <f ca="1">NPV(Q208,K209:$K$244) + ($A$13+$A$14+$A$15)/POWER(1+Q208,$A$28-D209+1)</f>
        <v>0</v>
      </c>
      <c r="S209" s="164">
        <f ca="1">NPV(Q209,K209:$K$244) + ($A$13+$A$14+$A$15)/POWER(1+Q209,$A$28-D209+1)</f>
        <v>0</v>
      </c>
      <c r="T209" s="45">
        <f t="shared" ca="1" si="68"/>
        <v>0</v>
      </c>
      <c r="U209" s="45">
        <f t="shared" ca="1" si="74"/>
        <v>0</v>
      </c>
      <c r="V209" s="45">
        <f t="shared" ca="1" si="75"/>
        <v>0</v>
      </c>
      <c r="W209" s="45">
        <f t="shared" ca="1" si="69"/>
        <v>0</v>
      </c>
      <c r="X209" s="25">
        <f t="shared" ca="1" si="58"/>
        <v>0</v>
      </c>
      <c r="Z209" s="28">
        <f t="shared" ca="1" si="76"/>
        <v>0</v>
      </c>
      <c r="AA209" s="233"/>
      <c r="AB209" s="45">
        <f t="shared" ca="1" si="70"/>
        <v>0</v>
      </c>
      <c r="AC209" s="45">
        <f t="shared" ca="1" si="59"/>
        <v>0</v>
      </c>
      <c r="AD209" s="25">
        <f t="shared" ca="1" si="60"/>
        <v>0</v>
      </c>
    </row>
    <row r="210" spans="4:30" x14ac:dyDescent="0.35">
      <c r="D210" s="20">
        <v>206</v>
      </c>
      <c r="E210" s="21">
        <f t="shared" ca="1" si="71"/>
        <v>75241</v>
      </c>
      <c r="F210" s="44">
        <f t="shared" ca="1" si="61"/>
        <v>75605</v>
      </c>
      <c r="G210" s="22" t="s">
        <v>119</v>
      </c>
      <c r="H210" s="44">
        <f t="shared" ca="1" si="72"/>
        <v>75241</v>
      </c>
      <c r="I210" s="45">
        <f t="shared" ca="1" si="62"/>
        <v>0</v>
      </c>
      <c r="J210" s="45">
        <f t="shared" ca="1" si="63"/>
        <v>0</v>
      </c>
      <c r="K210" s="45">
        <f t="shared" ca="1" si="64"/>
        <v>0</v>
      </c>
      <c r="L210" s="45"/>
      <c r="M210" s="45">
        <f t="shared" ca="1" si="73"/>
        <v>0</v>
      </c>
      <c r="N210" s="257">
        <f t="shared" ca="1" si="65"/>
        <v>0</v>
      </c>
      <c r="O210" s="23"/>
      <c r="P210" s="255">
        <f t="shared" ca="1" si="66"/>
        <v>0</v>
      </c>
      <c r="Q210" s="163">
        <f t="shared" ca="1" si="67"/>
        <v>0</v>
      </c>
      <c r="R210" s="164">
        <f ca="1">NPV(Q209,K210:$K$244) + ($A$13+$A$14+$A$15)/POWER(1+Q209,$A$28-D210+1)</f>
        <v>0</v>
      </c>
      <c r="S210" s="164">
        <f ca="1">NPV(Q210,K210:$K$244) + ($A$13+$A$14+$A$15)/POWER(1+Q210,$A$28-D210+1)</f>
        <v>0</v>
      </c>
      <c r="T210" s="45">
        <f t="shared" ca="1" si="68"/>
        <v>0</v>
      </c>
      <c r="U210" s="45">
        <f t="shared" ca="1" si="74"/>
        <v>0</v>
      </c>
      <c r="V210" s="45">
        <f t="shared" ca="1" si="75"/>
        <v>0</v>
      </c>
      <c r="W210" s="45">
        <f t="shared" ca="1" si="69"/>
        <v>0</v>
      </c>
      <c r="X210" s="25">
        <f t="shared" ca="1" si="58"/>
        <v>0</v>
      </c>
      <c r="Z210" s="28">
        <f t="shared" ca="1" si="76"/>
        <v>0</v>
      </c>
      <c r="AA210" s="233"/>
      <c r="AB210" s="45">
        <f t="shared" ca="1" si="70"/>
        <v>0</v>
      </c>
      <c r="AC210" s="45">
        <f t="shared" ca="1" si="59"/>
        <v>0</v>
      </c>
      <c r="AD210" s="25">
        <f t="shared" ca="1" si="60"/>
        <v>0</v>
      </c>
    </row>
    <row r="211" spans="4:30" x14ac:dyDescent="0.35">
      <c r="D211" s="20">
        <v>207</v>
      </c>
      <c r="E211" s="21">
        <f t="shared" ca="1" si="71"/>
        <v>75606</v>
      </c>
      <c r="F211" s="44">
        <f t="shared" ca="1" si="61"/>
        <v>75970</v>
      </c>
      <c r="G211" s="22" t="s">
        <v>119</v>
      </c>
      <c r="H211" s="44">
        <f t="shared" ca="1" si="72"/>
        <v>75606</v>
      </c>
      <c r="I211" s="45">
        <f t="shared" ca="1" si="62"/>
        <v>0</v>
      </c>
      <c r="J211" s="45">
        <f t="shared" ca="1" si="63"/>
        <v>0</v>
      </c>
      <c r="K211" s="45">
        <f t="shared" ca="1" si="64"/>
        <v>0</v>
      </c>
      <c r="L211" s="45"/>
      <c r="M211" s="45">
        <f t="shared" ca="1" si="73"/>
        <v>0</v>
      </c>
      <c r="N211" s="257">
        <f t="shared" ca="1" si="65"/>
        <v>0</v>
      </c>
      <c r="O211" s="23"/>
      <c r="P211" s="255">
        <f t="shared" ca="1" si="66"/>
        <v>0</v>
      </c>
      <c r="Q211" s="163">
        <f t="shared" ca="1" si="67"/>
        <v>0</v>
      </c>
      <c r="R211" s="164">
        <f ca="1">NPV(Q210,K211:$K$244) + ($A$13+$A$14+$A$15)/POWER(1+Q210,$A$28-D211+1)</f>
        <v>0</v>
      </c>
      <c r="S211" s="164">
        <f ca="1">NPV(Q211,K211:$K$244) + ($A$13+$A$14+$A$15)/POWER(1+Q211,$A$28-D211+1)</f>
        <v>0</v>
      </c>
      <c r="T211" s="45">
        <f t="shared" ca="1" si="68"/>
        <v>0</v>
      </c>
      <c r="U211" s="45">
        <f t="shared" ca="1" si="74"/>
        <v>0</v>
      </c>
      <c r="V211" s="45">
        <f t="shared" ca="1" si="75"/>
        <v>0</v>
      </c>
      <c r="W211" s="45">
        <f t="shared" ca="1" si="69"/>
        <v>0</v>
      </c>
      <c r="X211" s="25">
        <f t="shared" ca="1" si="58"/>
        <v>0</v>
      </c>
      <c r="Z211" s="28">
        <f t="shared" ca="1" si="76"/>
        <v>0</v>
      </c>
      <c r="AA211" s="233"/>
      <c r="AB211" s="45">
        <f t="shared" ca="1" si="70"/>
        <v>0</v>
      </c>
      <c r="AC211" s="45">
        <f t="shared" ca="1" si="59"/>
        <v>0</v>
      </c>
      <c r="AD211" s="25">
        <f t="shared" ca="1" si="60"/>
        <v>0</v>
      </c>
    </row>
    <row r="212" spans="4:30" x14ac:dyDescent="0.35">
      <c r="D212" s="20">
        <v>208</v>
      </c>
      <c r="E212" s="21">
        <f t="shared" ca="1" si="71"/>
        <v>75971</v>
      </c>
      <c r="F212" s="44">
        <f t="shared" ca="1" si="61"/>
        <v>76336</v>
      </c>
      <c r="G212" s="22" t="s">
        <v>119</v>
      </c>
      <c r="H212" s="44">
        <f t="shared" ca="1" si="72"/>
        <v>75971</v>
      </c>
      <c r="I212" s="45">
        <f t="shared" ca="1" si="62"/>
        <v>0</v>
      </c>
      <c r="J212" s="45">
        <f t="shared" ca="1" si="63"/>
        <v>0</v>
      </c>
      <c r="K212" s="45">
        <f t="shared" ca="1" si="64"/>
        <v>0</v>
      </c>
      <c r="L212" s="45"/>
      <c r="M212" s="45">
        <f t="shared" ca="1" si="73"/>
        <v>0</v>
      </c>
      <c r="N212" s="257">
        <f t="shared" ca="1" si="65"/>
        <v>0</v>
      </c>
      <c r="O212" s="23"/>
      <c r="P212" s="255">
        <f t="shared" ca="1" si="66"/>
        <v>0</v>
      </c>
      <c r="Q212" s="163">
        <f t="shared" ca="1" si="67"/>
        <v>0</v>
      </c>
      <c r="R212" s="164">
        <f ca="1">NPV(Q211,K212:$K$244) + ($A$13+$A$14+$A$15)/POWER(1+Q211,$A$28-D212+1)</f>
        <v>0</v>
      </c>
      <c r="S212" s="164">
        <f ca="1">NPV(Q212,K212:$K$244) + ($A$13+$A$14+$A$15)/POWER(1+Q212,$A$28-D212+1)</f>
        <v>0</v>
      </c>
      <c r="T212" s="45">
        <f t="shared" ca="1" si="68"/>
        <v>0</v>
      </c>
      <c r="U212" s="45">
        <f t="shared" ca="1" si="74"/>
        <v>0</v>
      </c>
      <c r="V212" s="45">
        <f t="shared" ca="1" si="75"/>
        <v>0</v>
      </c>
      <c r="W212" s="45">
        <f t="shared" ca="1" si="69"/>
        <v>0</v>
      </c>
      <c r="X212" s="25">
        <f t="shared" ca="1" si="58"/>
        <v>0</v>
      </c>
      <c r="Z212" s="28">
        <f t="shared" ca="1" si="76"/>
        <v>0</v>
      </c>
      <c r="AA212" s="233"/>
      <c r="AB212" s="45">
        <f t="shared" ca="1" si="70"/>
        <v>0</v>
      </c>
      <c r="AC212" s="45">
        <f t="shared" ca="1" si="59"/>
        <v>0</v>
      </c>
      <c r="AD212" s="25">
        <f t="shared" ca="1" si="60"/>
        <v>0</v>
      </c>
    </row>
    <row r="213" spans="4:30" x14ac:dyDescent="0.35">
      <c r="D213" s="20">
        <v>209</v>
      </c>
      <c r="E213" s="21">
        <f t="shared" ca="1" si="71"/>
        <v>76337</v>
      </c>
      <c r="F213" s="44">
        <f t="shared" ca="1" si="61"/>
        <v>76701</v>
      </c>
      <c r="G213" s="22" t="s">
        <v>119</v>
      </c>
      <c r="H213" s="44">
        <f t="shared" ca="1" si="72"/>
        <v>76337</v>
      </c>
      <c r="I213" s="45">
        <f t="shared" ca="1" si="62"/>
        <v>0</v>
      </c>
      <c r="J213" s="45">
        <f t="shared" ca="1" si="63"/>
        <v>0</v>
      </c>
      <c r="K213" s="45">
        <f t="shared" ca="1" si="64"/>
        <v>0</v>
      </c>
      <c r="L213" s="45"/>
      <c r="M213" s="45">
        <f t="shared" ca="1" si="73"/>
        <v>0</v>
      </c>
      <c r="N213" s="257">
        <f t="shared" ca="1" si="65"/>
        <v>0</v>
      </c>
      <c r="O213" s="23"/>
      <c r="P213" s="255">
        <f t="shared" ca="1" si="66"/>
        <v>0</v>
      </c>
      <c r="Q213" s="163">
        <f t="shared" ca="1" si="67"/>
        <v>0</v>
      </c>
      <c r="R213" s="164">
        <f ca="1">NPV(Q212,K213:$K$244) + ($A$13+$A$14+$A$15)/POWER(1+Q212,$A$28-D213+1)</f>
        <v>0</v>
      </c>
      <c r="S213" s="164">
        <f ca="1">NPV(Q213,K213:$K$244) + ($A$13+$A$14+$A$15)/POWER(1+Q213,$A$28-D213+1)</f>
        <v>0</v>
      </c>
      <c r="T213" s="45">
        <f t="shared" ca="1" si="68"/>
        <v>0</v>
      </c>
      <c r="U213" s="45">
        <f t="shared" ca="1" si="74"/>
        <v>0</v>
      </c>
      <c r="V213" s="45">
        <f t="shared" ca="1" si="75"/>
        <v>0</v>
      </c>
      <c r="W213" s="45">
        <f t="shared" ca="1" si="69"/>
        <v>0</v>
      </c>
      <c r="X213" s="25">
        <f t="shared" ca="1" si="58"/>
        <v>0</v>
      </c>
      <c r="Z213" s="28">
        <f t="shared" ca="1" si="76"/>
        <v>0</v>
      </c>
      <c r="AA213" s="233"/>
      <c r="AB213" s="45">
        <f t="shared" ca="1" si="70"/>
        <v>0</v>
      </c>
      <c r="AC213" s="45">
        <f t="shared" ca="1" si="59"/>
        <v>0</v>
      </c>
      <c r="AD213" s="25">
        <f t="shared" ca="1" si="60"/>
        <v>0</v>
      </c>
    </row>
    <row r="214" spans="4:30" x14ac:dyDescent="0.35">
      <c r="D214" s="20">
        <v>210</v>
      </c>
      <c r="E214" s="21">
        <f t="shared" ca="1" si="71"/>
        <v>76702</v>
      </c>
      <c r="F214" s="44">
        <f t="shared" ca="1" si="61"/>
        <v>77066</v>
      </c>
      <c r="G214" s="22" t="s">
        <v>119</v>
      </c>
      <c r="H214" s="44">
        <f t="shared" ca="1" si="72"/>
        <v>76702</v>
      </c>
      <c r="I214" s="45">
        <f t="shared" ca="1" si="62"/>
        <v>0</v>
      </c>
      <c r="J214" s="45">
        <f t="shared" ca="1" si="63"/>
        <v>0</v>
      </c>
      <c r="K214" s="45">
        <f t="shared" ca="1" si="64"/>
        <v>0</v>
      </c>
      <c r="L214" s="45"/>
      <c r="M214" s="45">
        <f t="shared" ca="1" si="73"/>
        <v>0</v>
      </c>
      <c r="N214" s="257">
        <f t="shared" ca="1" si="65"/>
        <v>0</v>
      </c>
      <c r="O214" s="23"/>
      <c r="P214" s="255">
        <f t="shared" ca="1" si="66"/>
        <v>0</v>
      </c>
      <c r="Q214" s="163">
        <f t="shared" ca="1" si="67"/>
        <v>0</v>
      </c>
      <c r="R214" s="164">
        <f ca="1">NPV(Q213,K214:$K$244) + ($A$13+$A$14+$A$15)/POWER(1+Q213,$A$28-D214+1)</f>
        <v>0</v>
      </c>
      <c r="S214" s="164">
        <f ca="1">NPV(Q214,K214:$K$244) + ($A$13+$A$14+$A$15)/POWER(1+Q214,$A$28-D214+1)</f>
        <v>0</v>
      </c>
      <c r="T214" s="45">
        <f t="shared" ca="1" si="68"/>
        <v>0</v>
      </c>
      <c r="U214" s="45">
        <f t="shared" ca="1" si="74"/>
        <v>0</v>
      </c>
      <c r="V214" s="45">
        <f t="shared" ca="1" si="75"/>
        <v>0</v>
      </c>
      <c r="W214" s="45">
        <f t="shared" ca="1" si="69"/>
        <v>0</v>
      </c>
      <c r="X214" s="25">
        <f t="shared" ca="1" si="58"/>
        <v>0</v>
      </c>
      <c r="Z214" s="28">
        <f t="shared" ca="1" si="76"/>
        <v>0</v>
      </c>
      <c r="AA214" s="233"/>
      <c r="AB214" s="45">
        <f t="shared" ca="1" si="70"/>
        <v>0</v>
      </c>
      <c r="AC214" s="45">
        <f t="shared" ca="1" si="59"/>
        <v>0</v>
      </c>
      <c r="AD214" s="25">
        <f t="shared" ca="1" si="60"/>
        <v>0</v>
      </c>
    </row>
    <row r="215" spans="4:30" x14ac:dyDescent="0.35">
      <c r="D215" s="20">
        <v>211</v>
      </c>
      <c r="E215" s="21">
        <f t="shared" ca="1" si="71"/>
        <v>77067</v>
      </c>
      <c r="F215" s="44">
        <f t="shared" ca="1" si="61"/>
        <v>77431</v>
      </c>
      <c r="G215" s="22" t="s">
        <v>119</v>
      </c>
      <c r="H215" s="44">
        <f t="shared" ca="1" si="72"/>
        <v>77067</v>
      </c>
      <c r="I215" s="45">
        <f t="shared" ca="1" si="62"/>
        <v>0</v>
      </c>
      <c r="J215" s="45">
        <f t="shared" ca="1" si="63"/>
        <v>0</v>
      </c>
      <c r="K215" s="45">
        <f t="shared" ca="1" si="64"/>
        <v>0</v>
      </c>
      <c r="L215" s="45"/>
      <c r="M215" s="45">
        <f t="shared" ca="1" si="73"/>
        <v>0</v>
      </c>
      <c r="N215" s="257">
        <f t="shared" ca="1" si="65"/>
        <v>0</v>
      </c>
      <c r="O215" s="23"/>
      <c r="P215" s="255">
        <f t="shared" ca="1" si="66"/>
        <v>0</v>
      </c>
      <c r="Q215" s="163">
        <f t="shared" ca="1" si="67"/>
        <v>0</v>
      </c>
      <c r="R215" s="164">
        <f ca="1">NPV(Q214,K215:$K$244) + ($A$13+$A$14+$A$15)/POWER(1+Q214,$A$28-D215+1)</f>
        <v>0</v>
      </c>
      <c r="S215" s="164">
        <f ca="1">NPV(Q215,K215:$K$244) + ($A$13+$A$14+$A$15)/POWER(1+Q215,$A$28-D215+1)</f>
        <v>0</v>
      </c>
      <c r="T215" s="45">
        <f t="shared" ca="1" si="68"/>
        <v>0</v>
      </c>
      <c r="U215" s="45">
        <f t="shared" ca="1" si="74"/>
        <v>0</v>
      </c>
      <c r="V215" s="45">
        <f t="shared" ca="1" si="75"/>
        <v>0</v>
      </c>
      <c r="W215" s="45">
        <f t="shared" ca="1" si="69"/>
        <v>0</v>
      </c>
      <c r="X215" s="25">
        <f t="shared" ca="1" si="58"/>
        <v>0</v>
      </c>
      <c r="Z215" s="28">
        <f t="shared" ca="1" si="76"/>
        <v>0</v>
      </c>
      <c r="AA215" s="233"/>
      <c r="AB215" s="45">
        <f t="shared" ca="1" si="70"/>
        <v>0</v>
      </c>
      <c r="AC215" s="45">
        <f t="shared" ca="1" si="59"/>
        <v>0</v>
      </c>
      <c r="AD215" s="25">
        <f t="shared" ca="1" si="60"/>
        <v>0</v>
      </c>
    </row>
    <row r="216" spans="4:30" x14ac:dyDescent="0.35">
      <c r="D216" s="20">
        <v>212</v>
      </c>
      <c r="E216" s="21">
        <f t="shared" ca="1" si="71"/>
        <v>77432</v>
      </c>
      <c r="F216" s="44">
        <f t="shared" ca="1" si="61"/>
        <v>77797</v>
      </c>
      <c r="G216" s="22" t="s">
        <v>119</v>
      </c>
      <c r="H216" s="44">
        <f t="shared" ca="1" si="72"/>
        <v>77432</v>
      </c>
      <c r="I216" s="45">
        <f t="shared" ca="1" si="62"/>
        <v>0</v>
      </c>
      <c r="J216" s="45">
        <f t="shared" ca="1" si="63"/>
        <v>0</v>
      </c>
      <c r="K216" s="45">
        <f t="shared" ca="1" si="64"/>
        <v>0</v>
      </c>
      <c r="L216" s="45"/>
      <c r="M216" s="45">
        <f t="shared" ca="1" si="73"/>
        <v>0</v>
      </c>
      <c r="N216" s="257">
        <f t="shared" ca="1" si="65"/>
        <v>0</v>
      </c>
      <c r="O216" s="23"/>
      <c r="P216" s="255">
        <f t="shared" ca="1" si="66"/>
        <v>0</v>
      </c>
      <c r="Q216" s="163">
        <f t="shared" ca="1" si="67"/>
        <v>0</v>
      </c>
      <c r="R216" s="164">
        <f ca="1">NPV(Q215,K216:$K$244) + ($A$13+$A$14+$A$15)/POWER(1+Q215,$A$28-D216+1)</f>
        <v>0</v>
      </c>
      <c r="S216" s="164">
        <f ca="1">NPV(Q216,K216:$K$244) + ($A$13+$A$14+$A$15)/POWER(1+Q216,$A$28-D216+1)</f>
        <v>0</v>
      </c>
      <c r="T216" s="45">
        <f t="shared" ca="1" si="68"/>
        <v>0</v>
      </c>
      <c r="U216" s="45">
        <f t="shared" ca="1" si="74"/>
        <v>0</v>
      </c>
      <c r="V216" s="45">
        <f t="shared" ca="1" si="75"/>
        <v>0</v>
      </c>
      <c r="W216" s="45">
        <f t="shared" ca="1" si="69"/>
        <v>0</v>
      </c>
      <c r="X216" s="25">
        <f t="shared" ca="1" si="58"/>
        <v>0</v>
      </c>
      <c r="Z216" s="28">
        <f t="shared" ca="1" si="76"/>
        <v>0</v>
      </c>
      <c r="AA216" s="233"/>
      <c r="AB216" s="45">
        <f t="shared" ca="1" si="70"/>
        <v>0</v>
      </c>
      <c r="AC216" s="45">
        <f t="shared" ca="1" si="59"/>
        <v>0</v>
      </c>
      <c r="AD216" s="25">
        <f t="shared" ca="1" si="60"/>
        <v>0</v>
      </c>
    </row>
    <row r="217" spans="4:30" x14ac:dyDescent="0.35">
      <c r="D217" s="20">
        <v>213</v>
      </c>
      <c r="E217" s="21">
        <f t="shared" ca="1" si="71"/>
        <v>77798</v>
      </c>
      <c r="F217" s="44">
        <f t="shared" ca="1" si="61"/>
        <v>78162</v>
      </c>
      <c r="G217" s="22" t="s">
        <v>119</v>
      </c>
      <c r="H217" s="44">
        <f t="shared" ca="1" si="72"/>
        <v>77798</v>
      </c>
      <c r="I217" s="45">
        <f t="shared" ca="1" si="62"/>
        <v>0</v>
      </c>
      <c r="J217" s="45">
        <f t="shared" ca="1" si="63"/>
        <v>0</v>
      </c>
      <c r="K217" s="45">
        <f t="shared" ca="1" si="64"/>
        <v>0</v>
      </c>
      <c r="L217" s="45"/>
      <c r="M217" s="45">
        <f t="shared" ca="1" si="73"/>
        <v>0</v>
      </c>
      <c r="N217" s="257">
        <f t="shared" ca="1" si="65"/>
        <v>0</v>
      </c>
      <c r="O217" s="23"/>
      <c r="P217" s="255">
        <f t="shared" ca="1" si="66"/>
        <v>0</v>
      </c>
      <c r="Q217" s="163">
        <f t="shared" ca="1" si="67"/>
        <v>0</v>
      </c>
      <c r="R217" s="164">
        <f ca="1">NPV(Q216,K217:$K$244) + ($A$13+$A$14+$A$15)/POWER(1+Q216,$A$28-D217+1)</f>
        <v>0</v>
      </c>
      <c r="S217" s="164">
        <f ca="1">NPV(Q217,K217:$K$244) + ($A$13+$A$14+$A$15)/POWER(1+Q217,$A$28-D217+1)</f>
        <v>0</v>
      </c>
      <c r="T217" s="45">
        <f t="shared" ca="1" si="68"/>
        <v>0</v>
      </c>
      <c r="U217" s="45">
        <f t="shared" ca="1" si="74"/>
        <v>0</v>
      </c>
      <c r="V217" s="45">
        <f t="shared" ca="1" si="75"/>
        <v>0</v>
      </c>
      <c r="W217" s="45">
        <f t="shared" ca="1" si="69"/>
        <v>0</v>
      </c>
      <c r="X217" s="25">
        <f t="shared" ca="1" si="58"/>
        <v>0</v>
      </c>
      <c r="Z217" s="28">
        <f t="shared" ca="1" si="76"/>
        <v>0</v>
      </c>
      <c r="AA217" s="233"/>
      <c r="AB217" s="45">
        <f t="shared" ca="1" si="70"/>
        <v>0</v>
      </c>
      <c r="AC217" s="45">
        <f t="shared" ca="1" si="59"/>
        <v>0</v>
      </c>
      <c r="AD217" s="25">
        <f t="shared" ca="1" si="60"/>
        <v>0</v>
      </c>
    </row>
    <row r="218" spans="4:30" x14ac:dyDescent="0.35">
      <c r="D218" s="20">
        <v>214</v>
      </c>
      <c r="E218" s="21">
        <f t="shared" ca="1" si="71"/>
        <v>78163</v>
      </c>
      <c r="F218" s="44">
        <f t="shared" ca="1" si="61"/>
        <v>78527</v>
      </c>
      <c r="G218" s="22" t="s">
        <v>119</v>
      </c>
      <c r="H218" s="44">
        <f t="shared" ca="1" si="72"/>
        <v>78163</v>
      </c>
      <c r="I218" s="45">
        <f t="shared" ca="1" si="62"/>
        <v>0</v>
      </c>
      <c r="J218" s="45">
        <f t="shared" ca="1" si="63"/>
        <v>0</v>
      </c>
      <c r="K218" s="45">
        <f t="shared" ca="1" si="64"/>
        <v>0</v>
      </c>
      <c r="L218" s="45"/>
      <c r="M218" s="45">
        <f t="shared" ca="1" si="73"/>
        <v>0</v>
      </c>
      <c r="N218" s="257">
        <f t="shared" ca="1" si="65"/>
        <v>0</v>
      </c>
      <c r="O218" s="23"/>
      <c r="P218" s="255">
        <f t="shared" ca="1" si="66"/>
        <v>0</v>
      </c>
      <c r="Q218" s="163">
        <f t="shared" ca="1" si="67"/>
        <v>0</v>
      </c>
      <c r="R218" s="164">
        <f ca="1">NPV(Q217,K218:$K$244) + ($A$13+$A$14+$A$15)/POWER(1+Q217,$A$28-D218+1)</f>
        <v>0</v>
      </c>
      <c r="S218" s="164">
        <f ca="1">NPV(Q218,K218:$K$244) + ($A$13+$A$14+$A$15)/POWER(1+Q218,$A$28-D218+1)</f>
        <v>0</v>
      </c>
      <c r="T218" s="45">
        <f t="shared" ca="1" si="68"/>
        <v>0</v>
      </c>
      <c r="U218" s="45">
        <f t="shared" ca="1" si="74"/>
        <v>0</v>
      </c>
      <c r="V218" s="45">
        <f t="shared" ca="1" si="75"/>
        <v>0</v>
      </c>
      <c r="W218" s="45">
        <f t="shared" ca="1" si="69"/>
        <v>0</v>
      </c>
      <c r="X218" s="25">
        <f t="shared" ca="1" si="58"/>
        <v>0</v>
      </c>
      <c r="Z218" s="28">
        <f t="shared" ca="1" si="76"/>
        <v>0</v>
      </c>
      <c r="AA218" s="233"/>
      <c r="AB218" s="45">
        <f t="shared" ca="1" si="70"/>
        <v>0</v>
      </c>
      <c r="AC218" s="45">
        <f t="shared" ca="1" si="59"/>
        <v>0</v>
      </c>
      <c r="AD218" s="25">
        <f t="shared" ca="1" si="60"/>
        <v>0</v>
      </c>
    </row>
    <row r="219" spans="4:30" x14ac:dyDescent="0.35">
      <c r="D219" s="20">
        <v>215</v>
      </c>
      <c r="E219" s="21">
        <f t="shared" ca="1" si="71"/>
        <v>78528</v>
      </c>
      <c r="F219" s="44">
        <f t="shared" ca="1" si="61"/>
        <v>78892</v>
      </c>
      <c r="G219" s="22" t="s">
        <v>119</v>
      </c>
      <c r="H219" s="44">
        <f t="shared" ca="1" si="72"/>
        <v>78528</v>
      </c>
      <c r="I219" s="45">
        <f t="shared" ca="1" si="62"/>
        <v>0</v>
      </c>
      <c r="J219" s="45">
        <f t="shared" ca="1" si="63"/>
        <v>0</v>
      </c>
      <c r="K219" s="45">
        <f t="shared" ca="1" si="64"/>
        <v>0</v>
      </c>
      <c r="L219" s="45"/>
      <c r="M219" s="45">
        <f t="shared" ca="1" si="73"/>
        <v>0</v>
      </c>
      <c r="N219" s="257">
        <f t="shared" ca="1" si="65"/>
        <v>0</v>
      </c>
      <c r="O219" s="23"/>
      <c r="P219" s="255">
        <f t="shared" ca="1" si="66"/>
        <v>0</v>
      </c>
      <c r="Q219" s="163">
        <f t="shared" ca="1" si="67"/>
        <v>0</v>
      </c>
      <c r="R219" s="164">
        <f ca="1">NPV(Q218,K219:$K$244) + ($A$13+$A$14+$A$15)/POWER(1+Q218,$A$28-D219+1)</f>
        <v>0</v>
      </c>
      <c r="S219" s="164">
        <f ca="1">NPV(Q219,K219:$K$244) + ($A$13+$A$14+$A$15)/POWER(1+Q219,$A$28-D219+1)</f>
        <v>0</v>
      </c>
      <c r="T219" s="45">
        <f t="shared" ca="1" si="68"/>
        <v>0</v>
      </c>
      <c r="U219" s="45">
        <f t="shared" ca="1" si="74"/>
        <v>0</v>
      </c>
      <c r="V219" s="45">
        <f t="shared" ca="1" si="75"/>
        <v>0</v>
      </c>
      <c r="W219" s="45">
        <f t="shared" ca="1" si="69"/>
        <v>0</v>
      </c>
      <c r="X219" s="25">
        <f t="shared" ca="1" si="58"/>
        <v>0</v>
      </c>
      <c r="Z219" s="28">
        <f t="shared" ca="1" si="76"/>
        <v>0</v>
      </c>
      <c r="AA219" s="233"/>
      <c r="AB219" s="45">
        <f t="shared" ca="1" si="70"/>
        <v>0</v>
      </c>
      <c r="AC219" s="45">
        <f t="shared" ca="1" si="59"/>
        <v>0</v>
      </c>
      <c r="AD219" s="25">
        <f t="shared" ca="1" si="60"/>
        <v>0</v>
      </c>
    </row>
    <row r="220" spans="4:30" x14ac:dyDescent="0.35">
      <c r="D220" s="20">
        <v>216</v>
      </c>
      <c r="E220" s="21">
        <f t="shared" ca="1" si="71"/>
        <v>78893</v>
      </c>
      <c r="F220" s="44">
        <f t="shared" ca="1" si="61"/>
        <v>79258</v>
      </c>
      <c r="G220" s="22" t="s">
        <v>119</v>
      </c>
      <c r="H220" s="44">
        <f t="shared" ca="1" si="72"/>
        <v>78893</v>
      </c>
      <c r="I220" s="45">
        <f t="shared" ca="1" si="62"/>
        <v>0</v>
      </c>
      <c r="J220" s="45">
        <f t="shared" ca="1" si="63"/>
        <v>0</v>
      </c>
      <c r="K220" s="45">
        <f t="shared" ca="1" si="64"/>
        <v>0</v>
      </c>
      <c r="L220" s="45"/>
      <c r="M220" s="45">
        <f t="shared" ca="1" si="73"/>
        <v>0</v>
      </c>
      <c r="N220" s="257">
        <f t="shared" ca="1" si="65"/>
        <v>0</v>
      </c>
      <c r="O220" s="23"/>
      <c r="P220" s="255">
        <f t="shared" ca="1" si="66"/>
        <v>0</v>
      </c>
      <c r="Q220" s="163">
        <f t="shared" ca="1" si="67"/>
        <v>0</v>
      </c>
      <c r="R220" s="164">
        <f ca="1">NPV(Q219,K220:$K$244) + ($A$13+$A$14+$A$15)/POWER(1+Q219,$A$28-D220+1)</f>
        <v>0</v>
      </c>
      <c r="S220" s="164">
        <f ca="1">NPV(Q220,K220:$K$244) + ($A$13+$A$14+$A$15)/POWER(1+Q220,$A$28-D220+1)</f>
        <v>0</v>
      </c>
      <c r="T220" s="45">
        <f t="shared" ca="1" si="68"/>
        <v>0</v>
      </c>
      <c r="U220" s="45">
        <f t="shared" ca="1" si="74"/>
        <v>0</v>
      </c>
      <c r="V220" s="45">
        <f t="shared" ca="1" si="75"/>
        <v>0</v>
      </c>
      <c r="W220" s="45">
        <f t="shared" ca="1" si="69"/>
        <v>0</v>
      </c>
      <c r="X220" s="25">
        <f t="shared" ca="1" si="58"/>
        <v>0</v>
      </c>
      <c r="Z220" s="28">
        <f t="shared" ca="1" si="76"/>
        <v>0</v>
      </c>
      <c r="AA220" s="233"/>
      <c r="AB220" s="45">
        <f t="shared" ca="1" si="70"/>
        <v>0</v>
      </c>
      <c r="AC220" s="45">
        <f t="shared" ca="1" si="59"/>
        <v>0</v>
      </c>
      <c r="AD220" s="25">
        <f t="shared" ca="1" si="60"/>
        <v>0</v>
      </c>
    </row>
    <row r="221" spans="4:30" x14ac:dyDescent="0.35">
      <c r="D221" s="20">
        <v>217</v>
      </c>
      <c r="E221" s="21">
        <f t="shared" ca="1" si="71"/>
        <v>79259</v>
      </c>
      <c r="F221" s="44">
        <f t="shared" ca="1" si="61"/>
        <v>79623</v>
      </c>
      <c r="G221" s="22" t="s">
        <v>119</v>
      </c>
      <c r="H221" s="44">
        <f t="shared" ca="1" si="72"/>
        <v>79259</v>
      </c>
      <c r="I221" s="45">
        <f t="shared" ca="1" si="62"/>
        <v>0</v>
      </c>
      <c r="J221" s="45">
        <f t="shared" ca="1" si="63"/>
        <v>0</v>
      </c>
      <c r="K221" s="45">
        <f t="shared" ca="1" si="64"/>
        <v>0</v>
      </c>
      <c r="L221" s="45"/>
      <c r="M221" s="45">
        <f t="shared" ca="1" si="73"/>
        <v>0</v>
      </c>
      <c r="N221" s="257">
        <f t="shared" ca="1" si="65"/>
        <v>0</v>
      </c>
      <c r="O221" s="23"/>
      <c r="P221" s="255">
        <f t="shared" ca="1" si="66"/>
        <v>0</v>
      </c>
      <c r="Q221" s="163">
        <f t="shared" ca="1" si="67"/>
        <v>0</v>
      </c>
      <c r="R221" s="164">
        <f ca="1">NPV(Q220,K221:$K$244) + ($A$13+$A$14+$A$15)/POWER(1+Q220,$A$28-D221+1)</f>
        <v>0</v>
      </c>
      <c r="S221" s="164">
        <f ca="1">NPV(Q221,K221:$K$244) + ($A$13+$A$14+$A$15)/POWER(1+Q221,$A$28-D221+1)</f>
        <v>0</v>
      </c>
      <c r="T221" s="45">
        <f t="shared" ca="1" si="68"/>
        <v>0</v>
      </c>
      <c r="U221" s="45">
        <f t="shared" ca="1" si="74"/>
        <v>0</v>
      </c>
      <c r="V221" s="45">
        <f t="shared" ca="1" si="75"/>
        <v>0</v>
      </c>
      <c r="W221" s="45">
        <f t="shared" ca="1" si="69"/>
        <v>0</v>
      </c>
      <c r="X221" s="25">
        <f t="shared" ca="1" si="58"/>
        <v>0</v>
      </c>
      <c r="Z221" s="28">
        <f t="shared" ca="1" si="76"/>
        <v>0</v>
      </c>
      <c r="AA221" s="233"/>
      <c r="AB221" s="45">
        <f t="shared" ca="1" si="70"/>
        <v>0</v>
      </c>
      <c r="AC221" s="45">
        <f t="shared" ca="1" si="59"/>
        <v>0</v>
      </c>
      <c r="AD221" s="25">
        <f t="shared" ca="1" si="60"/>
        <v>0</v>
      </c>
    </row>
    <row r="222" spans="4:30" x14ac:dyDescent="0.35">
      <c r="D222" s="20">
        <v>218</v>
      </c>
      <c r="E222" s="21">
        <f t="shared" ca="1" si="71"/>
        <v>79624</v>
      </c>
      <c r="F222" s="44">
        <f t="shared" ca="1" si="61"/>
        <v>79988</v>
      </c>
      <c r="G222" s="22" t="s">
        <v>119</v>
      </c>
      <c r="H222" s="44">
        <f t="shared" ca="1" si="72"/>
        <v>79624</v>
      </c>
      <c r="I222" s="45">
        <f t="shared" ca="1" si="62"/>
        <v>0</v>
      </c>
      <c r="J222" s="45">
        <f t="shared" ca="1" si="63"/>
        <v>0</v>
      </c>
      <c r="K222" s="45">
        <f t="shared" ca="1" si="64"/>
        <v>0</v>
      </c>
      <c r="L222" s="45"/>
      <c r="M222" s="45">
        <f t="shared" ca="1" si="73"/>
        <v>0</v>
      </c>
      <c r="N222" s="257">
        <f t="shared" ca="1" si="65"/>
        <v>0</v>
      </c>
      <c r="O222" s="23"/>
      <c r="P222" s="255">
        <f t="shared" ca="1" si="66"/>
        <v>0</v>
      </c>
      <c r="Q222" s="163">
        <f t="shared" ca="1" si="67"/>
        <v>0</v>
      </c>
      <c r="R222" s="164">
        <f ca="1">NPV(Q221,K222:$K$244) + ($A$13+$A$14+$A$15)/POWER(1+Q221,$A$28-D222+1)</f>
        <v>0</v>
      </c>
      <c r="S222" s="164">
        <f ca="1">NPV(Q222,K222:$K$244) + ($A$13+$A$14+$A$15)/POWER(1+Q222,$A$28-D222+1)</f>
        <v>0</v>
      </c>
      <c r="T222" s="45">
        <f t="shared" ca="1" si="68"/>
        <v>0</v>
      </c>
      <c r="U222" s="45">
        <f t="shared" ca="1" si="74"/>
        <v>0</v>
      </c>
      <c r="V222" s="45">
        <f t="shared" ca="1" si="75"/>
        <v>0</v>
      </c>
      <c r="W222" s="45">
        <f t="shared" ca="1" si="69"/>
        <v>0</v>
      </c>
      <c r="X222" s="25">
        <f t="shared" ca="1" si="58"/>
        <v>0</v>
      </c>
      <c r="Z222" s="28">
        <f t="shared" ca="1" si="76"/>
        <v>0</v>
      </c>
      <c r="AA222" s="233"/>
      <c r="AB222" s="45">
        <f t="shared" ca="1" si="70"/>
        <v>0</v>
      </c>
      <c r="AC222" s="45">
        <f t="shared" ca="1" si="59"/>
        <v>0</v>
      </c>
      <c r="AD222" s="25">
        <f t="shared" ca="1" si="60"/>
        <v>0</v>
      </c>
    </row>
    <row r="223" spans="4:30" x14ac:dyDescent="0.35">
      <c r="D223" s="20">
        <v>219</v>
      </c>
      <c r="E223" s="21">
        <f t="shared" ca="1" si="71"/>
        <v>79989</v>
      </c>
      <c r="F223" s="44">
        <f t="shared" ca="1" si="61"/>
        <v>80353</v>
      </c>
      <c r="G223" s="22" t="s">
        <v>119</v>
      </c>
      <c r="H223" s="44">
        <f t="shared" ca="1" si="72"/>
        <v>79989</v>
      </c>
      <c r="I223" s="45">
        <f t="shared" ca="1" si="62"/>
        <v>0</v>
      </c>
      <c r="J223" s="45">
        <f t="shared" ca="1" si="63"/>
        <v>0</v>
      </c>
      <c r="K223" s="45">
        <f t="shared" ca="1" si="64"/>
        <v>0</v>
      </c>
      <c r="L223" s="45"/>
      <c r="M223" s="45">
        <f t="shared" ca="1" si="73"/>
        <v>0</v>
      </c>
      <c r="N223" s="257">
        <f t="shared" ca="1" si="65"/>
        <v>0</v>
      </c>
      <c r="O223" s="23"/>
      <c r="P223" s="255">
        <f t="shared" ca="1" si="66"/>
        <v>0</v>
      </c>
      <c r="Q223" s="163">
        <f t="shared" ca="1" si="67"/>
        <v>0</v>
      </c>
      <c r="R223" s="164">
        <f ca="1">NPV(Q222,K223:$K$244) + ($A$13+$A$14+$A$15)/POWER(1+Q222,$A$28-D223+1)</f>
        <v>0</v>
      </c>
      <c r="S223" s="164">
        <f ca="1">NPV(Q223,K223:$K$244) + ($A$13+$A$14+$A$15)/POWER(1+Q223,$A$28-D223+1)</f>
        <v>0</v>
      </c>
      <c r="T223" s="45">
        <f t="shared" ca="1" si="68"/>
        <v>0</v>
      </c>
      <c r="U223" s="45">
        <f t="shared" ca="1" si="74"/>
        <v>0</v>
      </c>
      <c r="V223" s="45">
        <f t="shared" ca="1" si="75"/>
        <v>0</v>
      </c>
      <c r="W223" s="45">
        <f t="shared" ca="1" si="69"/>
        <v>0</v>
      </c>
      <c r="X223" s="25">
        <f t="shared" ca="1" si="58"/>
        <v>0</v>
      </c>
      <c r="Z223" s="28">
        <f t="shared" ca="1" si="76"/>
        <v>0</v>
      </c>
      <c r="AA223" s="233"/>
      <c r="AB223" s="45">
        <f t="shared" ca="1" si="70"/>
        <v>0</v>
      </c>
      <c r="AC223" s="45">
        <f t="shared" ca="1" si="59"/>
        <v>0</v>
      </c>
      <c r="AD223" s="25">
        <f t="shared" ca="1" si="60"/>
        <v>0</v>
      </c>
    </row>
    <row r="224" spans="4:30" x14ac:dyDescent="0.35">
      <c r="D224" s="20">
        <v>220</v>
      </c>
      <c r="E224" s="21">
        <f t="shared" ca="1" si="71"/>
        <v>80354</v>
      </c>
      <c r="F224" s="44">
        <f t="shared" ca="1" si="61"/>
        <v>80719</v>
      </c>
      <c r="G224" s="22" t="s">
        <v>119</v>
      </c>
      <c r="H224" s="44">
        <f t="shared" ca="1" si="72"/>
        <v>80354</v>
      </c>
      <c r="I224" s="45">
        <f t="shared" ca="1" si="62"/>
        <v>0</v>
      </c>
      <c r="J224" s="45">
        <f t="shared" ca="1" si="63"/>
        <v>0</v>
      </c>
      <c r="K224" s="45">
        <f t="shared" ca="1" si="64"/>
        <v>0</v>
      </c>
      <c r="L224" s="45"/>
      <c r="M224" s="45">
        <f t="shared" ca="1" si="73"/>
        <v>0</v>
      </c>
      <c r="N224" s="257">
        <f t="shared" ca="1" si="65"/>
        <v>0</v>
      </c>
      <c r="O224" s="23"/>
      <c r="P224" s="255">
        <f t="shared" ca="1" si="66"/>
        <v>0</v>
      </c>
      <c r="Q224" s="163">
        <f t="shared" ca="1" si="67"/>
        <v>0</v>
      </c>
      <c r="R224" s="164">
        <f ca="1">NPV(Q223,K224:$K$244) + ($A$13+$A$14+$A$15)/POWER(1+Q223,$A$28-D224+1)</f>
        <v>0</v>
      </c>
      <c r="S224" s="164">
        <f ca="1">NPV(Q224,K224:$K$244) + ($A$13+$A$14+$A$15)/POWER(1+Q224,$A$28-D224+1)</f>
        <v>0</v>
      </c>
      <c r="T224" s="45">
        <f t="shared" ca="1" si="68"/>
        <v>0</v>
      </c>
      <c r="U224" s="45">
        <f t="shared" ca="1" si="74"/>
        <v>0</v>
      </c>
      <c r="V224" s="45">
        <f t="shared" ca="1" si="75"/>
        <v>0</v>
      </c>
      <c r="W224" s="45">
        <f t="shared" ca="1" si="69"/>
        <v>0</v>
      </c>
      <c r="X224" s="25">
        <f t="shared" ca="1" si="58"/>
        <v>0</v>
      </c>
      <c r="Z224" s="28">
        <f t="shared" ca="1" si="76"/>
        <v>0</v>
      </c>
      <c r="AA224" s="233"/>
      <c r="AB224" s="45">
        <f t="shared" ca="1" si="70"/>
        <v>0</v>
      </c>
      <c r="AC224" s="45">
        <f t="shared" ca="1" si="59"/>
        <v>0</v>
      </c>
      <c r="AD224" s="25">
        <f t="shared" ca="1" si="60"/>
        <v>0</v>
      </c>
    </row>
    <row r="225" spans="4:30" x14ac:dyDescent="0.35">
      <c r="D225" s="20">
        <v>221</v>
      </c>
      <c r="E225" s="21">
        <f t="shared" ca="1" si="71"/>
        <v>80720</v>
      </c>
      <c r="F225" s="44">
        <f t="shared" ca="1" si="61"/>
        <v>81084</v>
      </c>
      <c r="G225" s="22" t="s">
        <v>119</v>
      </c>
      <c r="H225" s="44">
        <f t="shared" ca="1" si="72"/>
        <v>80720</v>
      </c>
      <c r="I225" s="45">
        <f t="shared" ca="1" si="62"/>
        <v>0</v>
      </c>
      <c r="J225" s="45">
        <f t="shared" ca="1" si="63"/>
        <v>0</v>
      </c>
      <c r="K225" s="45">
        <f t="shared" ca="1" si="64"/>
        <v>0</v>
      </c>
      <c r="L225" s="45"/>
      <c r="M225" s="45">
        <f t="shared" ca="1" si="73"/>
        <v>0</v>
      </c>
      <c r="N225" s="257">
        <f t="shared" ca="1" si="65"/>
        <v>0</v>
      </c>
      <c r="O225" s="23"/>
      <c r="P225" s="255">
        <f t="shared" ca="1" si="66"/>
        <v>0</v>
      </c>
      <c r="Q225" s="163">
        <f t="shared" ca="1" si="67"/>
        <v>0</v>
      </c>
      <c r="R225" s="164">
        <f ca="1">NPV(Q224,K225:$K$244) + ($A$13+$A$14+$A$15)/POWER(1+Q224,$A$28-D225+1)</f>
        <v>0</v>
      </c>
      <c r="S225" s="164">
        <f ca="1">NPV(Q225,K225:$K$244) + ($A$13+$A$14+$A$15)/POWER(1+Q225,$A$28-D225+1)</f>
        <v>0</v>
      </c>
      <c r="T225" s="45">
        <f t="shared" ca="1" si="68"/>
        <v>0</v>
      </c>
      <c r="U225" s="45">
        <f t="shared" ca="1" si="74"/>
        <v>0</v>
      </c>
      <c r="V225" s="45">
        <f t="shared" ca="1" si="75"/>
        <v>0</v>
      </c>
      <c r="W225" s="45">
        <f t="shared" ca="1" si="69"/>
        <v>0</v>
      </c>
      <c r="X225" s="25">
        <f t="shared" ca="1" si="58"/>
        <v>0</v>
      </c>
      <c r="Z225" s="28">
        <f t="shared" ca="1" si="76"/>
        <v>0</v>
      </c>
      <c r="AA225" s="233"/>
      <c r="AB225" s="45">
        <f t="shared" ca="1" si="70"/>
        <v>0</v>
      </c>
      <c r="AC225" s="45">
        <f t="shared" ca="1" si="59"/>
        <v>0</v>
      </c>
      <c r="AD225" s="25">
        <f t="shared" ca="1" si="60"/>
        <v>0</v>
      </c>
    </row>
    <row r="226" spans="4:30" x14ac:dyDescent="0.35">
      <c r="D226" s="20">
        <v>222</v>
      </c>
      <c r="E226" s="21">
        <f t="shared" ca="1" si="71"/>
        <v>81085</v>
      </c>
      <c r="F226" s="44">
        <f t="shared" ca="1" si="61"/>
        <v>81449</v>
      </c>
      <c r="G226" s="22" t="s">
        <v>119</v>
      </c>
      <c r="H226" s="44">
        <f t="shared" ca="1" si="72"/>
        <v>81085</v>
      </c>
      <c r="I226" s="45">
        <f t="shared" ca="1" si="62"/>
        <v>0</v>
      </c>
      <c r="J226" s="45">
        <f t="shared" ca="1" si="63"/>
        <v>0</v>
      </c>
      <c r="K226" s="45">
        <f t="shared" ca="1" si="64"/>
        <v>0</v>
      </c>
      <c r="L226" s="45"/>
      <c r="M226" s="45">
        <f t="shared" ca="1" si="73"/>
        <v>0</v>
      </c>
      <c r="N226" s="257">
        <f t="shared" ca="1" si="65"/>
        <v>0</v>
      </c>
      <c r="O226" s="23"/>
      <c r="P226" s="255">
        <f t="shared" ca="1" si="66"/>
        <v>0</v>
      </c>
      <c r="Q226" s="163">
        <f t="shared" ca="1" si="67"/>
        <v>0</v>
      </c>
      <c r="R226" s="164">
        <f ca="1">NPV(Q225,K226:$K$244) + ($A$13+$A$14+$A$15)/POWER(1+Q225,$A$28-D226+1)</f>
        <v>0</v>
      </c>
      <c r="S226" s="164">
        <f ca="1">NPV(Q226,K226:$K$244) + ($A$13+$A$14+$A$15)/POWER(1+Q226,$A$28-D226+1)</f>
        <v>0</v>
      </c>
      <c r="T226" s="45">
        <f t="shared" ca="1" si="68"/>
        <v>0</v>
      </c>
      <c r="U226" s="45">
        <f t="shared" ca="1" si="74"/>
        <v>0</v>
      </c>
      <c r="V226" s="45">
        <f t="shared" ca="1" si="75"/>
        <v>0</v>
      </c>
      <c r="W226" s="45">
        <f t="shared" ca="1" si="69"/>
        <v>0</v>
      </c>
      <c r="X226" s="25">
        <f t="shared" ca="1" si="58"/>
        <v>0</v>
      </c>
      <c r="Z226" s="28">
        <f t="shared" ca="1" si="76"/>
        <v>0</v>
      </c>
      <c r="AA226" s="233"/>
      <c r="AB226" s="45">
        <f t="shared" ca="1" si="70"/>
        <v>0</v>
      </c>
      <c r="AC226" s="45">
        <f t="shared" ca="1" si="59"/>
        <v>0</v>
      </c>
      <c r="AD226" s="25">
        <f t="shared" ca="1" si="60"/>
        <v>0</v>
      </c>
    </row>
    <row r="227" spans="4:30" x14ac:dyDescent="0.35">
      <c r="D227" s="20">
        <v>223</v>
      </c>
      <c r="E227" s="21">
        <f t="shared" ca="1" si="71"/>
        <v>81450</v>
      </c>
      <c r="F227" s="44">
        <f t="shared" ca="1" si="61"/>
        <v>81814</v>
      </c>
      <c r="G227" s="22" t="s">
        <v>119</v>
      </c>
      <c r="H227" s="44">
        <f t="shared" ca="1" si="72"/>
        <v>81450</v>
      </c>
      <c r="I227" s="45">
        <f t="shared" ca="1" si="62"/>
        <v>0</v>
      </c>
      <c r="J227" s="45">
        <f t="shared" ca="1" si="63"/>
        <v>0</v>
      </c>
      <c r="K227" s="45">
        <f t="shared" ca="1" si="64"/>
        <v>0</v>
      </c>
      <c r="L227" s="45"/>
      <c r="M227" s="45">
        <f t="shared" ca="1" si="73"/>
        <v>0</v>
      </c>
      <c r="N227" s="257">
        <f t="shared" ca="1" si="65"/>
        <v>0</v>
      </c>
      <c r="O227" s="23"/>
      <c r="P227" s="255">
        <f t="shared" ca="1" si="66"/>
        <v>0</v>
      </c>
      <c r="Q227" s="163">
        <f t="shared" ca="1" si="67"/>
        <v>0</v>
      </c>
      <c r="R227" s="164">
        <f ca="1">NPV(Q226,K227:$K$244) + ($A$13+$A$14+$A$15)/POWER(1+Q226,$A$28-D227+1)</f>
        <v>0</v>
      </c>
      <c r="S227" s="164">
        <f ca="1">NPV(Q227,K227:$K$244) + ($A$13+$A$14+$A$15)/POWER(1+Q227,$A$28-D227+1)</f>
        <v>0</v>
      </c>
      <c r="T227" s="45">
        <f t="shared" ca="1" si="68"/>
        <v>0</v>
      </c>
      <c r="U227" s="45">
        <f t="shared" ca="1" si="74"/>
        <v>0</v>
      </c>
      <c r="V227" s="45">
        <f t="shared" ca="1" si="75"/>
        <v>0</v>
      </c>
      <c r="W227" s="45">
        <f t="shared" ca="1" si="69"/>
        <v>0</v>
      </c>
      <c r="X227" s="25">
        <f t="shared" ca="1" si="58"/>
        <v>0</v>
      </c>
      <c r="Z227" s="28">
        <f t="shared" ca="1" si="76"/>
        <v>0</v>
      </c>
      <c r="AA227" s="233"/>
      <c r="AB227" s="45">
        <f t="shared" ca="1" si="70"/>
        <v>0</v>
      </c>
      <c r="AC227" s="45">
        <f t="shared" ca="1" si="59"/>
        <v>0</v>
      </c>
      <c r="AD227" s="25">
        <f t="shared" ca="1" si="60"/>
        <v>0</v>
      </c>
    </row>
    <row r="228" spans="4:30" x14ac:dyDescent="0.35">
      <c r="D228" s="20">
        <v>224</v>
      </c>
      <c r="E228" s="21">
        <f t="shared" ca="1" si="71"/>
        <v>81815</v>
      </c>
      <c r="F228" s="44">
        <f t="shared" ca="1" si="61"/>
        <v>82180</v>
      </c>
      <c r="G228" s="22" t="s">
        <v>119</v>
      </c>
      <c r="H228" s="44">
        <f t="shared" ca="1" si="72"/>
        <v>81815</v>
      </c>
      <c r="I228" s="45">
        <f t="shared" ca="1" si="62"/>
        <v>0</v>
      </c>
      <c r="J228" s="45">
        <f t="shared" ca="1" si="63"/>
        <v>0</v>
      </c>
      <c r="K228" s="45">
        <f t="shared" ca="1" si="64"/>
        <v>0</v>
      </c>
      <c r="L228" s="45"/>
      <c r="M228" s="45">
        <f t="shared" ca="1" si="73"/>
        <v>0</v>
      </c>
      <c r="N228" s="257">
        <f t="shared" ca="1" si="65"/>
        <v>0</v>
      </c>
      <c r="O228" s="23"/>
      <c r="P228" s="255">
        <f t="shared" ca="1" si="66"/>
        <v>0</v>
      </c>
      <c r="Q228" s="163">
        <f t="shared" ca="1" si="67"/>
        <v>0</v>
      </c>
      <c r="R228" s="164">
        <f ca="1">NPV(Q227,K228:$K$244) + ($A$13+$A$14+$A$15)/POWER(1+Q227,$A$28-D228+1)</f>
        <v>0</v>
      </c>
      <c r="S228" s="164">
        <f ca="1">NPV(Q228,K228:$K$244) + ($A$13+$A$14+$A$15)/POWER(1+Q228,$A$28-D228+1)</f>
        <v>0</v>
      </c>
      <c r="T228" s="45">
        <f t="shared" ca="1" si="68"/>
        <v>0</v>
      </c>
      <c r="U228" s="45">
        <f t="shared" ca="1" si="74"/>
        <v>0</v>
      </c>
      <c r="V228" s="45">
        <f t="shared" ca="1" si="75"/>
        <v>0</v>
      </c>
      <c r="W228" s="45">
        <f t="shared" ca="1" si="69"/>
        <v>0</v>
      </c>
      <c r="X228" s="25">
        <f t="shared" ca="1" si="58"/>
        <v>0</v>
      </c>
      <c r="Z228" s="28">
        <f t="shared" ca="1" si="76"/>
        <v>0</v>
      </c>
      <c r="AA228" s="233"/>
      <c r="AB228" s="45">
        <f t="shared" ca="1" si="70"/>
        <v>0</v>
      </c>
      <c r="AC228" s="45">
        <f t="shared" ca="1" si="59"/>
        <v>0</v>
      </c>
      <c r="AD228" s="25">
        <f t="shared" ca="1" si="60"/>
        <v>0</v>
      </c>
    </row>
    <row r="229" spans="4:30" x14ac:dyDescent="0.35">
      <c r="D229" s="20">
        <v>225</v>
      </c>
      <c r="E229" s="21">
        <f t="shared" ca="1" si="71"/>
        <v>82181</v>
      </c>
      <c r="F229" s="44">
        <f t="shared" ca="1" si="61"/>
        <v>82545</v>
      </c>
      <c r="G229" s="22" t="s">
        <v>119</v>
      </c>
      <c r="H229" s="44">
        <f t="shared" ca="1" si="72"/>
        <v>82181</v>
      </c>
      <c r="I229" s="45">
        <f t="shared" ca="1" si="62"/>
        <v>0</v>
      </c>
      <c r="J229" s="45">
        <f t="shared" ca="1" si="63"/>
        <v>0</v>
      </c>
      <c r="K229" s="45">
        <f t="shared" ca="1" si="64"/>
        <v>0</v>
      </c>
      <c r="L229" s="45"/>
      <c r="M229" s="45">
        <f t="shared" ca="1" si="73"/>
        <v>0</v>
      </c>
      <c r="N229" s="257">
        <f t="shared" ca="1" si="65"/>
        <v>0</v>
      </c>
      <c r="O229" s="23"/>
      <c r="P229" s="255">
        <f t="shared" ca="1" si="66"/>
        <v>0</v>
      </c>
      <c r="Q229" s="163">
        <f t="shared" ca="1" si="67"/>
        <v>0</v>
      </c>
      <c r="R229" s="164">
        <f ca="1">NPV(Q228,K229:$K$244) + ($A$13+$A$14+$A$15)/POWER(1+Q228,$A$28-D229+1)</f>
        <v>0</v>
      </c>
      <c r="S229" s="164">
        <f ca="1">NPV(Q229,K229:$K$244) + ($A$13+$A$14+$A$15)/POWER(1+Q229,$A$28-D229+1)</f>
        <v>0</v>
      </c>
      <c r="T229" s="45">
        <f t="shared" ca="1" si="68"/>
        <v>0</v>
      </c>
      <c r="U229" s="45">
        <f t="shared" ca="1" si="74"/>
        <v>0</v>
      </c>
      <c r="V229" s="45">
        <f t="shared" ca="1" si="75"/>
        <v>0</v>
      </c>
      <c r="W229" s="45">
        <f t="shared" ca="1" si="69"/>
        <v>0</v>
      </c>
      <c r="X229" s="25">
        <f t="shared" ca="1" si="58"/>
        <v>0</v>
      </c>
      <c r="Z229" s="28">
        <f t="shared" ca="1" si="76"/>
        <v>0</v>
      </c>
      <c r="AA229" s="233"/>
      <c r="AB229" s="45">
        <f t="shared" ca="1" si="70"/>
        <v>0</v>
      </c>
      <c r="AC229" s="45">
        <f t="shared" ca="1" si="59"/>
        <v>0</v>
      </c>
      <c r="AD229" s="25">
        <f t="shared" ca="1" si="60"/>
        <v>0</v>
      </c>
    </row>
    <row r="230" spans="4:30" x14ac:dyDescent="0.35">
      <c r="D230" s="20">
        <v>226</v>
      </c>
      <c r="E230" s="21">
        <f t="shared" ca="1" si="71"/>
        <v>82546</v>
      </c>
      <c r="F230" s="44">
        <f t="shared" ca="1" si="61"/>
        <v>82910</v>
      </c>
      <c r="G230" s="22" t="s">
        <v>119</v>
      </c>
      <c r="H230" s="44">
        <f t="shared" ca="1" si="72"/>
        <v>82546</v>
      </c>
      <c r="I230" s="45">
        <f t="shared" ca="1" si="62"/>
        <v>0</v>
      </c>
      <c r="J230" s="45">
        <f t="shared" ca="1" si="63"/>
        <v>0</v>
      </c>
      <c r="K230" s="45">
        <f t="shared" ca="1" si="64"/>
        <v>0</v>
      </c>
      <c r="L230" s="45"/>
      <c r="M230" s="45">
        <f t="shared" ca="1" si="73"/>
        <v>0</v>
      </c>
      <c r="N230" s="257">
        <f t="shared" ca="1" si="65"/>
        <v>0</v>
      </c>
      <c r="O230" s="23"/>
      <c r="P230" s="255">
        <f t="shared" ca="1" si="66"/>
        <v>0</v>
      </c>
      <c r="Q230" s="163">
        <f t="shared" ca="1" si="67"/>
        <v>0</v>
      </c>
      <c r="R230" s="164">
        <f ca="1">NPV(Q229,K230:$K$244) + ($A$13+$A$14+$A$15)/POWER(1+Q229,$A$28-D230+1)</f>
        <v>0</v>
      </c>
      <c r="S230" s="164">
        <f ca="1">NPV(Q230,K230:$K$244) + ($A$13+$A$14+$A$15)/POWER(1+Q230,$A$28-D230+1)</f>
        <v>0</v>
      </c>
      <c r="T230" s="45">
        <f t="shared" ca="1" si="68"/>
        <v>0</v>
      </c>
      <c r="U230" s="45">
        <f t="shared" ca="1" si="74"/>
        <v>0</v>
      </c>
      <c r="V230" s="45">
        <f t="shared" ca="1" si="75"/>
        <v>0</v>
      </c>
      <c r="W230" s="45">
        <f t="shared" ca="1" si="69"/>
        <v>0</v>
      </c>
      <c r="X230" s="25">
        <f t="shared" ca="1" si="58"/>
        <v>0</v>
      </c>
      <c r="Z230" s="28">
        <f t="shared" ca="1" si="76"/>
        <v>0</v>
      </c>
      <c r="AA230" s="233"/>
      <c r="AB230" s="45">
        <f t="shared" ca="1" si="70"/>
        <v>0</v>
      </c>
      <c r="AC230" s="45">
        <f t="shared" ca="1" si="59"/>
        <v>0</v>
      </c>
      <c r="AD230" s="25">
        <f t="shared" ca="1" si="60"/>
        <v>0</v>
      </c>
    </row>
    <row r="231" spans="4:30" x14ac:dyDescent="0.35">
      <c r="D231" s="20">
        <v>227</v>
      </c>
      <c r="E231" s="21">
        <f t="shared" ca="1" si="71"/>
        <v>82911</v>
      </c>
      <c r="F231" s="44">
        <f t="shared" ca="1" si="61"/>
        <v>83275</v>
      </c>
      <c r="G231" s="22" t="s">
        <v>119</v>
      </c>
      <c r="H231" s="44">
        <f t="shared" ca="1" si="72"/>
        <v>82911</v>
      </c>
      <c r="I231" s="45">
        <f t="shared" ca="1" si="62"/>
        <v>0</v>
      </c>
      <c r="J231" s="45">
        <f t="shared" ca="1" si="63"/>
        <v>0</v>
      </c>
      <c r="K231" s="45">
        <f t="shared" ca="1" si="64"/>
        <v>0</v>
      </c>
      <c r="L231" s="45"/>
      <c r="M231" s="45">
        <f t="shared" ca="1" si="73"/>
        <v>0</v>
      </c>
      <c r="N231" s="257">
        <f t="shared" ca="1" si="65"/>
        <v>0</v>
      </c>
      <c r="O231" s="23"/>
      <c r="P231" s="255">
        <f t="shared" ca="1" si="66"/>
        <v>0</v>
      </c>
      <c r="Q231" s="163">
        <f t="shared" ca="1" si="67"/>
        <v>0</v>
      </c>
      <c r="R231" s="164">
        <f ca="1">NPV(Q230,K231:$K$244) + ($A$13+$A$14+$A$15)/POWER(1+Q230,$A$28-D231+1)</f>
        <v>0</v>
      </c>
      <c r="S231" s="164">
        <f ca="1">NPV(Q231,K231:$K$244) + ($A$13+$A$14+$A$15)/POWER(1+Q231,$A$28-D231+1)</f>
        <v>0</v>
      </c>
      <c r="T231" s="45">
        <f t="shared" ca="1" si="68"/>
        <v>0</v>
      </c>
      <c r="U231" s="45">
        <f t="shared" ca="1" si="74"/>
        <v>0</v>
      </c>
      <c r="V231" s="45">
        <f t="shared" ca="1" si="75"/>
        <v>0</v>
      </c>
      <c r="W231" s="45">
        <f t="shared" ca="1" si="69"/>
        <v>0</v>
      </c>
      <c r="X231" s="25">
        <f t="shared" ca="1" si="58"/>
        <v>0</v>
      </c>
      <c r="Z231" s="28">
        <f t="shared" ca="1" si="76"/>
        <v>0</v>
      </c>
      <c r="AA231" s="233"/>
      <c r="AB231" s="45">
        <f t="shared" ca="1" si="70"/>
        <v>0</v>
      </c>
      <c r="AC231" s="45">
        <f t="shared" ca="1" si="59"/>
        <v>0</v>
      </c>
      <c r="AD231" s="25">
        <f t="shared" ca="1" si="60"/>
        <v>0</v>
      </c>
    </row>
    <row r="232" spans="4:30" x14ac:dyDescent="0.35">
      <c r="D232" s="20">
        <v>228</v>
      </c>
      <c r="E232" s="21">
        <f t="shared" ca="1" si="71"/>
        <v>83276</v>
      </c>
      <c r="F232" s="44">
        <f t="shared" ca="1" si="61"/>
        <v>83641</v>
      </c>
      <c r="G232" s="22" t="s">
        <v>119</v>
      </c>
      <c r="H232" s="44">
        <f t="shared" ca="1" si="72"/>
        <v>83276</v>
      </c>
      <c r="I232" s="45">
        <f t="shared" ca="1" si="62"/>
        <v>0</v>
      </c>
      <c r="J232" s="45">
        <f t="shared" ca="1" si="63"/>
        <v>0</v>
      </c>
      <c r="K232" s="45">
        <f t="shared" ca="1" si="64"/>
        <v>0</v>
      </c>
      <c r="L232" s="45"/>
      <c r="M232" s="45">
        <f t="shared" ca="1" si="73"/>
        <v>0</v>
      </c>
      <c r="N232" s="257">
        <f t="shared" ca="1" si="65"/>
        <v>0</v>
      </c>
      <c r="O232" s="23"/>
      <c r="P232" s="255">
        <f t="shared" ca="1" si="66"/>
        <v>0</v>
      </c>
      <c r="Q232" s="163">
        <f t="shared" ca="1" si="67"/>
        <v>0</v>
      </c>
      <c r="R232" s="164">
        <f ca="1">NPV(Q231,K232:$K$244) + ($A$13+$A$14+$A$15)/POWER(1+Q231,$A$28-D232+1)</f>
        <v>0</v>
      </c>
      <c r="S232" s="164">
        <f ca="1">NPV(Q232,K232:$K$244) + ($A$13+$A$14+$A$15)/POWER(1+Q232,$A$28-D232+1)</f>
        <v>0</v>
      </c>
      <c r="T232" s="45">
        <f t="shared" ca="1" si="68"/>
        <v>0</v>
      </c>
      <c r="U232" s="45">
        <f t="shared" ca="1" si="74"/>
        <v>0</v>
      </c>
      <c r="V232" s="45">
        <f t="shared" ca="1" si="75"/>
        <v>0</v>
      </c>
      <c r="W232" s="45">
        <f t="shared" ca="1" si="69"/>
        <v>0</v>
      </c>
      <c r="X232" s="25">
        <f t="shared" ca="1" si="58"/>
        <v>0</v>
      </c>
      <c r="Z232" s="28">
        <f t="shared" ca="1" si="76"/>
        <v>0</v>
      </c>
      <c r="AA232" s="233"/>
      <c r="AB232" s="45">
        <f t="shared" ca="1" si="70"/>
        <v>0</v>
      </c>
      <c r="AC232" s="45">
        <f t="shared" ca="1" si="59"/>
        <v>0</v>
      </c>
      <c r="AD232" s="25">
        <f t="shared" ca="1" si="60"/>
        <v>0</v>
      </c>
    </row>
    <row r="233" spans="4:30" x14ac:dyDescent="0.35">
      <c r="D233" s="20">
        <v>229</v>
      </c>
      <c r="E233" s="21">
        <f t="shared" ca="1" si="71"/>
        <v>83642</v>
      </c>
      <c r="F233" s="44">
        <f t="shared" ca="1" si="61"/>
        <v>84006</v>
      </c>
      <c r="G233" s="22" t="s">
        <v>119</v>
      </c>
      <c r="H233" s="44">
        <f t="shared" ca="1" si="72"/>
        <v>83642</v>
      </c>
      <c r="I233" s="45">
        <f t="shared" ca="1" si="62"/>
        <v>0</v>
      </c>
      <c r="J233" s="45">
        <f t="shared" ca="1" si="63"/>
        <v>0</v>
      </c>
      <c r="K233" s="45">
        <f t="shared" ca="1" si="64"/>
        <v>0</v>
      </c>
      <c r="L233" s="45"/>
      <c r="M233" s="45">
        <f t="shared" ca="1" si="73"/>
        <v>0</v>
      </c>
      <c r="N233" s="257">
        <f t="shared" ca="1" si="65"/>
        <v>0</v>
      </c>
      <c r="O233" s="23"/>
      <c r="P233" s="255">
        <f t="shared" ca="1" si="66"/>
        <v>0</v>
      </c>
      <c r="Q233" s="163">
        <f t="shared" ca="1" si="67"/>
        <v>0</v>
      </c>
      <c r="R233" s="164">
        <f ca="1">NPV(Q232,K233:$K$244) + ($A$13+$A$14+$A$15)/POWER(1+Q232,$A$28-D233+1)</f>
        <v>0</v>
      </c>
      <c r="S233" s="164">
        <f ca="1">NPV(Q233,K233:$K$244) + ($A$13+$A$14+$A$15)/POWER(1+Q233,$A$28-D233+1)</f>
        <v>0</v>
      </c>
      <c r="T233" s="45">
        <f t="shared" ca="1" si="68"/>
        <v>0</v>
      </c>
      <c r="U233" s="45">
        <f t="shared" ca="1" si="74"/>
        <v>0</v>
      </c>
      <c r="V233" s="45">
        <f t="shared" ca="1" si="75"/>
        <v>0</v>
      </c>
      <c r="W233" s="45">
        <f t="shared" ca="1" si="69"/>
        <v>0</v>
      </c>
      <c r="X233" s="25">
        <f t="shared" ca="1" si="58"/>
        <v>0</v>
      </c>
      <c r="Z233" s="28">
        <f t="shared" ca="1" si="76"/>
        <v>0</v>
      </c>
      <c r="AA233" s="233"/>
      <c r="AB233" s="45">
        <f t="shared" ca="1" si="70"/>
        <v>0</v>
      </c>
      <c r="AC233" s="45">
        <f t="shared" ca="1" si="59"/>
        <v>0</v>
      </c>
      <c r="AD233" s="25">
        <f t="shared" ca="1" si="60"/>
        <v>0</v>
      </c>
    </row>
    <row r="234" spans="4:30" x14ac:dyDescent="0.35">
      <c r="D234" s="20">
        <v>230</v>
      </c>
      <c r="E234" s="21">
        <f t="shared" ca="1" si="71"/>
        <v>84007</v>
      </c>
      <c r="F234" s="44">
        <f t="shared" ca="1" si="61"/>
        <v>84371</v>
      </c>
      <c r="G234" s="22" t="s">
        <v>119</v>
      </c>
      <c r="H234" s="44">
        <f t="shared" ca="1" si="72"/>
        <v>84007</v>
      </c>
      <c r="I234" s="45">
        <f t="shared" ca="1" si="62"/>
        <v>0</v>
      </c>
      <c r="J234" s="45">
        <f t="shared" ca="1" si="63"/>
        <v>0</v>
      </c>
      <c r="K234" s="45">
        <f t="shared" ca="1" si="64"/>
        <v>0</v>
      </c>
      <c r="L234" s="45"/>
      <c r="M234" s="45">
        <f t="shared" ca="1" si="73"/>
        <v>0</v>
      </c>
      <c r="N234" s="257">
        <f t="shared" ca="1" si="65"/>
        <v>0</v>
      </c>
      <c r="O234" s="23"/>
      <c r="P234" s="255">
        <f t="shared" ca="1" si="66"/>
        <v>0</v>
      </c>
      <c r="Q234" s="163">
        <f t="shared" ca="1" si="67"/>
        <v>0</v>
      </c>
      <c r="R234" s="164">
        <f ca="1">NPV(Q233,K234:$K$244) + ($A$13+$A$14+$A$15)/POWER(1+Q233,$A$28-D234+1)</f>
        <v>0</v>
      </c>
      <c r="S234" s="164">
        <f ca="1">NPV(Q234,K234:$K$244) + ($A$13+$A$14+$A$15)/POWER(1+Q234,$A$28-D234+1)</f>
        <v>0</v>
      </c>
      <c r="T234" s="45">
        <f t="shared" ca="1" si="68"/>
        <v>0</v>
      </c>
      <c r="U234" s="45">
        <f t="shared" ca="1" si="74"/>
        <v>0</v>
      </c>
      <c r="V234" s="45">
        <f t="shared" ca="1" si="75"/>
        <v>0</v>
      </c>
      <c r="W234" s="45">
        <f t="shared" ca="1" si="69"/>
        <v>0</v>
      </c>
      <c r="X234" s="25">
        <f t="shared" ca="1" si="58"/>
        <v>0</v>
      </c>
      <c r="Z234" s="28">
        <f t="shared" ca="1" si="76"/>
        <v>0</v>
      </c>
      <c r="AA234" s="233"/>
      <c r="AB234" s="45">
        <f t="shared" ca="1" si="70"/>
        <v>0</v>
      </c>
      <c r="AC234" s="45">
        <f t="shared" ca="1" si="59"/>
        <v>0</v>
      </c>
      <c r="AD234" s="25">
        <f t="shared" ca="1" si="60"/>
        <v>0</v>
      </c>
    </row>
    <row r="235" spans="4:30" x14ac:dyDescent="0.35">
      <c r="D235" s="20">
        <v>231</v>
      </c>
      <c r="E235" s="21">
        <f t="shared" ca="1" si="71"/>
        <v>84372</v>
      </c>
      <c r="F235" s="44">
        <f t="shared" ca="1" si="61"/>
        <v>84736</v>
      </c>
      <c r="G235" s="22" t="s">
        <v>119</v>
      </c>
      <c r="H235" s="44">
        <f t="shared" ca="1" si="72"/>
        <v>84372</v>
      </c>
      <c r="I235" s="45">
        <f t="shared" ca="1" si="62"/>
        <v>0</v>
      </c>
      <c r="J235" s="45">
        <f t="shared" ca="1" si="63"/>
        <v>0</v>
      </c>
      <c r="K235" s="45">
        <f t="shared" ca="1" si="64"/>
        <v>0</v>
      </c>
      <c r="L235" s="45"/>
      <c r="M235" s="45">
        <f t="shared" ca="1" si="73"/>
        <v>0</v>
      </c>
      <c r="N235" s="257">
        <f t="shared" ca="1" si="65"/>
        <v>0</v>
      </c>
      <c r="O235" s="23"/>
      <c r="P235" s="255">
        <f t="shared" ca="1" si="66"/>
        <v>0</v>
      </c>
      <c r="Q235" s="163">
        <f t="shared" ca="1" si="67"/>
        <v>0</v>
      </c>
      <c r="R235" s="164">
        <f ca="1">NPV(Q234,K235:$K$244) + ($A$13+$A$14+$A$15)/POWER(1+Q234,$A$28-D235+1)</f>
        <v>0</v>
      </c>
      <c r="S235" s="164">
        <f ca="1">NPV(Q235,K235:$K$244) + ($A$13+$A$14+$A$15)/POWER(1+Q235,$A$28-D235+1)</f>
        <v>0</v>
      </c>
      <c r="T235" s="45">
        <f t="shared" ca="1" si="68"/>
        <v>0</v>
      </c>
      <c r="U235" s="45">
        <f t="shared" ca="1" si="74"/>
        <v>0</v>
      </c>
      <c r="V235" s="45">
        <f t="shared" ca="1" si="75"/>
        <v>0</v>
      </c>
      <c r="W235" s="45">
        <f t="shared" ca="1" si="69"/>
        <v>0</v>
      </c>
      <c r="X235" s="25">
        <f t="shared" ca="1" si="58"/>
        <v>0</v>
      </c>
      <c r="Z235" s="28">
        <f t="shared" ca="1" si="76"/>
        <v>0</v>
      </c>
      <c r="AA235" s="233"/>
      <c r="AB235" s="45">
        <f t="shared" ca="1" si="70"/>
        <v>0</v>
      </c>
      <c r="AC235" s="45">
        <f t="shared" ca="1" si="59"/>
        <v>0</v>
      </c>
      <c r="AD235" s="25">
        <f t="shared" ca="1" si="60"/>
        <v>0</v>
      </c>
    </row>
    <row r="236" spans="4:30" x14ac:dyDescent="0.35">
      <c r="D236" s="20">
        <v>232</v>
      </c>
      <c r="E236" s="21">
        <f t="shared" ca="1" si="71"/>
        <v>84737</v>
      </c>
      <c r="F236" s="44">
        <f t="shared" ca="1" si="61"/>
        <v>85102</v>
      </c>
      <c r="G236" s="22" t="s">
        <v>119</v>
      </c>
      <c r="H236" s="44">
        <f t="shared" ca="1" si="72"/>
        <v>84737</v>
      </c>
      <c r="I236" s="45">
        <f t="shared" ca="1" si="62"/>
        <v>0</v>
      </c>
      <c r="J236" s="45">
        <f t="shared" ca="1" si="63"/>
        <v>0</v>
      </c>
      <c r="K236" s="45">
        <f t="shared" ca="1" si="64"/>
        <v>0</v>
      </c>
      <c r="L236" s="45"/>
      <c r="M236" s="45">
        <f t="shared" ca="1" si="73"/>
        <v>0</v>
      </c>
      <c r="N236" s="257">
        <f t="shared" ca="1" si="65"/>
        <v>0</v>
      </c>
      <c r="O236" s="23"/>
      <c r="P236" s="255">
        <f t="shared" ca="1" si="66"/>
        <v>0</v>
      </c>
      <c r="Q236" s="163">
        <f t="shared" ca="1" si="67"/>
        <v>0</v>
      </c>
      <c r="R236" s="164">
        <f ca="1">NPV(Q235,K236:$K$244) + ($A$13+$A$14+$A$15)/POWER(1+Q235,$A$28-D236+1)</f>
        <v>0</v>
      </c>
      <c r="S236" s="164">
        <f ca="1">NPV(Q236,K236:$K$244) + ($A$13+$A$14+$A$15)/POWER(1+Q236,$A$28-D236+1)</f>
        <v>0</v>
      </c>
      <c r="T236" s="45">
        <f t="shared" ca="1" si="68"/>
        <v>0</v>
      </c>
      <c r="U236" s="45">
        <f t="shared" ca="1" si="74"/>
        <v>0</v>
      </c>
      <c r="V236" s="45">
        <f t="shared" ca="1" si="75"/>
        <v>0</v>
      </c>
      <c r="W236" s="45">
        <f t="shared" ca="1" si="69"/>
        <v>0</v>
      </c>
      <c r="X236" s="25">
        <f t="shared" ca="1" si="58"/>
        <v>0</v>
      </c>
      <c r="Z236" s="28">
        <f t="shared" ca="1" si="76"/>
        <v>0</v>
      </c>
      <c r="AA236" s="233"/>
      <c r="AB236" s="45">
        <f t="shared" ca="1" si="70"/>
        <v>0</v>
      </c>
      <c r="AC236" s="45">
        <f t="shared" ca="1" si="59"/>
        <v>0</v>
      </c>
      <c r="AD236" s="25">
        <f t="shared" ca="1" si="60"/>
        <v>0</v>
      </c>
    </row>
    <row r="237" spans="4:30" x14ac:dyDescent="0.35">
      <c r="D237" s="20">
        <v>233</v>
      </c>
      <c r="E237" s="21">
        <f t="shared" ca="1" si="71"/>
        <v>85103</v>
      </c>
      <c r="F237" s="44">
        <f t="shared" ca="1" si="61"/>
        <v>85467</v>
      </c>
      <c r="G237" s="22" t="s">
        <v>119</v>
      </c>
      <c r="H237" s="44">
        <f t="shared" ca="1" si="72"/>
        <v>85103</v>
      </c>
      <c r="I237" s="45">
        <f t="shared" ca="1" si="62"/>
        <v>0</v>
      </c>
      <c r="J237" s="45">
        <f t="shared" ca="1" si="63"/>
        <v>0</v>
      </c>
      <c r="K237" s="45">
        <f t="shared" ca="1" si="64"/>
        <v>0</v>
      </c>
      <c r="L237" s="45"/>
      <c r="M237" s="45">
        <f t="shared" ca="1" si="73"/>
        <v>0</v>
      </c>
      <c r="N237" s="257">
        <f t="shared" ca="1" si="65"/>
        <v>0</v>
      </c>
      <c r="O237" s="23"/>
      <c r="P237" s="255">
        <f t="shared" ca="1" si="66"/>
        <v>0</v>
      </c>
      <c r="Q237" s="163">
        <f t="shared" ca="1" si="67"/>
        <v>0</v>
      </c>
      <c r="R237" s="164">
        <f ca="1">NPV(Q236,K237:$K$244) + ($A$13+$A$14+$A$15)/POWER(1+Q236,$A$28-D237+1)</f>
        <v>0</v>
      </c>
      <c r="S237" s="164">
        <f ca="1">NPV(Q237,K237:$K$244) + ($A$13+$A$14+$A$15)/POWER(1+Q237,$A$28-D237+1)</f>
        <v>0</v>
      </c>
      <c r="T237" s="45">
        <f t="shared" ca="1" si="68"/>
        <v>0</v>
      </c>
      <c r="U237" s="45">
        <f t="shared" ca="1" si="74"/>
        <v>0</v>
      </c>
      <c r="V237" s="45">
        <f t="shared" ca="1" si="75"/>
        <v>0</v>
      </c>
      <c r="W237" s="45">
        <f t="shared" ca="1" si="69"/>
        <v>0</v>
      </c>
      <c r="X237" s="25">
        <f t="shared" ca="1" si="58"/>
        <v>0</v>
      </c>
      <c r="Z237" s="28">
        <f t="shared" ca="1" si="76"/>
        <v>0</v>
      </c>
      <c r="AA237" s="233"/>
      <c r="AB237" s="45">
        <f t="shared" ca="1" si="70"/>
        <v>0</v>
      </c>
      <c r="AC237" s="45">
        <f t="shared" ca="1" si="59"/>
        <v>0</v>
      </c>
      <c r="AD237" s="25">
        <f t="shared" ca="1" si="60"/>
        <v>0</v>
      </c>
    </row>
    <row r="238" spans="4:30" x14ac:dyDescent="0.35">
      <c r="D238" s="20">
        <v>234</v>
      </c>
      <c r="E238" s="21">
        <f t="shared" ca="1" si="71"/>
        <v>85468</v>
      </c>
      <c r="F238" s="44">
        <f t="shared" ca="1" si="61"/>
        <v>85832</v>
      </c>
      <c r="G238" s="22" t="s">
        <v>119</v>
      </c>
      <c r="H238" s="44">
        <f t="shared" ca="1" si="72"/>
        <v>85468</v>
      </c>
      <c r="I238" s="45">
        <f t="shared" ca="1" si="62"/>
        <v>0</v>
      </c>
      <c r="J238" s="45">
        <f t="shared" ca="1" si="63"/>
        <v>0</v>
      </c>
      <c r="K238" s="45">
        <f t="shared" ca="1" si="64"/>
        <v>0</v>
      </c>
      <c r="L238" s="45"/>
      <c r="M238" s="45">
        <f t="shared" ca="1" si="73"/>
        <v>0</v>
      </c>
      <c r="N238" s="257">
        <f t="shared" ca="1" si="65"/>
        <v>0</v>
      </c>
      <c r="O238" s="23"/>
      <c r="P238" s="255">
        <f t="shared" ca="1" si="66"/>
        <v>0</v>
      </c>
      <c r="Q238" s="163">
        <f t="shared" ca="1" si="67"/>
        <v>0</v>
      </c>
      <c r="R238" s="164">
        <f ca="1">NPV(Q237,K238:$K$244) + ($A$13+$A$14+$A$15)/POWER(1+Q237,$A$28-D238+1)</f>
        <v>0</v>
      </c>
      <c r="S238" s="164">
        <f ca="1">NPV(Q238,K238:$K$244) + ($A$13+$A$14+$A$15)/POWER(1+Q238,$A$28-D238+1)</f>
        <v>0</v>
      </c>
      <c r="T238" s="45">
        <f t="shared" ca="1" si="68"/>
        <v>0</v>
      </c>
      <c r="U238" s="45">
        <f t="shared" ca="1" si="74"/>
        <v>0</v>
      </c>
      <c r="V238" s="45">
        <f t="shared" ca="1" si="75"/>
        <v>0</v>
      </c>
      <c r="W238" s="45">
        <f t="shared" ca="1" si="69"/>
        <v>0</v>
      </c>
      <c r="X238" s="25">
        <f t="shared" ca="1" si="58"/>
        <v>0</v>
      </c>
      <c r="Z238" s="28">
        <f t="shared" ca="1" si="76"/>
        <v>0</v>
      </c>
      <c r="AA238" s="233"/>
      <c r="AB238" s="45">
        <f t="shared" ca="1" si="70"/>
        <v>0</v>
      </c>
      <c r="AC238" s="45">
        <f t="shared" ca="1" si="59"/>
        <v>0</v>
      </c>
      <c r="AD238" s="25">
        <f t="shared" ca="1" si="60"/>
        <v>0</v>
      </c>
    </row>
    <row r="239" spans="4:30" x14ac:dyDescent="0.35">
      <c r="D239" s="20">
        <v>235</v>
      </c>
      <c r="E239" s="21">
        <f t="shared" ca="1" si="71"/>
        <v>85833</v>
      </c>
      <c r="F239" s="44">
        <f t="shared" ca="1" si="61"/>
        <v>86197</v>
      </c>
      <c r="G239" s="22" t="s">
        <v>119</v>
      </c>
      <c r="H239" s="44">
        <f t="shared" ca="1" si="72"/>
        <v>85833</v>
      </c>
      <c r="I239" s="45">
        <f t="shared" ca="1" si="62"/>
        <v>0</v>
      </c>
      <c r="J239" s="45">
        <f t="shared" ca="1" si="63"/>
        <v>0</v>
      </c>
      <c r="K239" s="45">
        <f t="shared" ca="1" si="64"/>
        <v>0</v>
      </c>
      <c r="L239" s="45"/>
      <c r="M239" s="45">
        <f t="shared" ca="1" si="73"/>
        <v>0</v>
      </c>
      <c r="N239" s="257">
        <f t="shared" ca="1" si="65"/>
        <v>0</v>
      </c>
      <c r="O239" s="23"/>
      <c r="P239" s="255">
        <f t="shared" ca="1" si="66"/>
        <v>0</v>
      </c>
      <c r="Q239" s="163">
        <f t="shared" ca="1" si="67"/>
        <v>0</v>
      </c>
      <c r="R239" s="164">
        <f ca="1">NPV(Q238,K239:$K$244) + ($A$13+$A$14+$A$15)/POWER(1+Q238,$A$28-D239+1)</f>
        <v>0</v>
      </c>
      <c r="S239" s="164">
        <f ca="1">NPV(Q239,K239:$K$244) + ($A$13+$A$14+$A$15)/POWER(1+Q239,$A$28-D239+1)</f>
        <v>0</v>
      </c>
      <c r="T239" s="45">
        <f t="shared" ca="1" si="68"/>
        <v>0</v>
      </c>
      <c r="U239" s="45">
        <f t="shared" ca="1" si="74"/>
        <v>0</v>
      </c>
      <c r="V239" s="45">
        <f t="shared" ca="1" si="75"/>
        <v>0</v>
      </c>
      <c r="W239" s="45">
        <f t="shared" ca="1" si="69"/>
        <v>0</v>
      </c>
      <c r="X239" s="25">
        <f t="shared" ca="1" si="58"/>
        <v>0</v>
      </c>
      <c r="Z239" s="28">
        <f t="shared" ca="1" si="76"/>
        <v>0</v>
      </c>
      <c r="AA239" s="233"/>
      <c r="AB239" s="45">
        <f t="shared" ca="1" si="70"/>
        <v>0</v>
      </c>
      <c r="AC239" s="45">
        <f t="shared" ca="1" si="59"/>
        <v>0</v>
      </c>
      <c r="AD239" s="25">
        <f t="shared" ca="1" si="60"/>
        <v>0</v>
      </c>
    </row>
    <row r="240" spans="4:30" x14ac:dyDescent="0.35">
      <c r="D240" s="20">
        <v>236</v>
      </c>
      <c r="E240" s="21">
        <f t="shared" ca="1" si="71"/>
        <v>86198</v>
      </c>
      <c r="F240" s="44">
        <f t="shared" ca="1" si="61"/>
        <v>86563</v>
      </c>
      <c r="G240" s="22" t="s">
        <v>119</v>
      </c>
      <c r="H240" s="44">
        <f t="shared" ca="1" si="72"/>
        <v>86198</v>
      </c>
      <c r="I240" s="45">
        <f t="shared" ca="1" si="62"/>
        <v>0</v>
      </c>
      <c r="J240" s="45">
        <f t="shared" ca="1" si="63"/>
        <v>0</v>
      </c>
      <c r="K240" s="45">
        <f t="shared" ca="1" si="64"/>
        <v>0</v>
      </c>
      <c r="L240" s="45"/>
      <c r="M240" s="45">
        <f t="shared" ca="1" si="73"/>
        <v>0</v>
      </c>
      <c r="N240" s="257">
        <f t="shared" ca="1" si="65"/>
        <v>0</v>
      </c>
      <c r="O240" s="23"/>
      <c r="P240" s="255">
        <f t="shared" ca="1" si="66"/>
        <v>0</v>
      </c>
      <c r="Q240" s="163">
        <f t="shared" ca="1" si="67"/>
        <v>0</v>
      </c>
      <c r="R240" s="164">
        <f ca="1">NPV(Q239,K240:$K$244) + ($A$13+$A$14+$A$15)/POWER(1+Q239,$A$28-D240+1)</f>
        <v>0</v>
      </c>
      <c r="S240" s="164">
        <f ca="1">NPV(Q240,K240:$K$244) + ($A$13+$A$14+$A$15)/POWER(1+Q240,$A$28-D240+1)</f>
        <v>0</v>
      </c>
      <c r="T240" s="45">
        <f t="shared" ca="1" si="68"/>
        <v>0</v>
      </c>
      <c r="U240" s="45">
        <f t="shared" ca="1" si="74"/>
        <v>0</v>
      </c>
      <c r="V240" s="45">
        <f t="shared" ca="1" si="75"/>
        <v>0</v>
      </c>
      <c r="W240" s="45">
        <f t="shared" ca="1" si="69"/>
        <v>0</v>
      </c>
      <c r="X240" s="25">
        <f t="shared" ca="1" si="58"/>
        <v>0</v>
      </c>
      <c r="Z240" s="28">
        <f t="shared" ca="1" si="76"/>
        <v>0</v>
      </c>
      <c r="AA240" s="233"/>
      <c r="AB240" s="45">
        <f t="shared" ca="1" si="70"/>
        <v>0</v>
      </c>
      <c r="AC240" s="45">
        <f t="shared" ca="1" si="59"/>
        <v>0</v>
      </c>
      <c r="AD240" s="25">
        <f t="shared" ca="1" si="60"/>
        <v>0</v>
      </c>
    </row>
    <row r="241" spans="4:30" x14ac:dyDescent="0.35">
      <c r="D241" s="20">
        <v>237</v>
      </c>
      <c r="E241" s="21">
        <f t="shared" ca="1" si="71"/>
        <v>86564</v>
      </c>
      <c r="F241" s="44">
        <f t="shared" ca="1" si="61"/>
        <v>86928</v>
      </c>
      <c r="G241" s="22" t="s">
        <v>119</v>
      </c>
      <c r="H241" s="44">
        <f t="shared" ca="1" si="72"/>
        <v>86564</v>
      </c>
      <c r="I241" s="45">
        <f t="shared" ca="1" si="62"/>
        <v>0</v>
      </c>
      <c r="J241" s="45">
        <f t="shared" ca="1" si="63"/>
        <v>0</v>
      </c>
      <c r="K241" s="45">
        <f t="shared" ca="1" si="64"/>
        <v>0</v>
      </c>
      <c r="L241" s="45"/>
      <c r="M241" s="45">
        <f t="shared" ca="1" si="73"/>
        <v>0</v>
      </c>
      <c r="N241" s="257">
        <f t="shared" ca="1" si="65"/>
        <v>0</v>
      </c>
      <c r="O241" s="23"/>
      <c r="P241" s="255">
        <f t="shared" ca="1" si="66"/>
        <v>0</v>
      </c>
      <c r="Q241" s="163">
        <f t="shared" ca="1" si="67"/>
        <v>0</v>
      </c>
      <c r="R241" s="164">
        <f ca="1">NPV(Q240,K241:$K$244) + ($A$13+$A$14+$A$15)/POWER(1+Q240,$A$28-D241+1)</f>
        <v>0</v>
      </c>
      <c r="S241" s="164">
        <f ca="1">NPV(Q241,K241:$K$244) + ($A$13+$A$14+$A$15)/POWER(1+Q241,$A$28-D241+1)</f>
        <v>0</v>
      </c>
      <c r="T241" s="45">
        <f t="shared" ca="1" si="68"/>
        <v>0</v>
      </c>
      <c r="U241" s="45">
        <f t="shared" ca="1" si="74"/>
        <v>0</v>
      </c>
      <c r="V241" s="45">
        <f t="shared" ca="1" si="75"/>
        <v>0</v>
      </c>
      <c r="W241" s="45">
        <f t="shared" ca="1" si="69"/>
        <v>0</v>
      </c>
      <c r="X241" s="25">
        <f t="shared" ca="1" si="58"/>
        <v>0</v>
      </c>
      <c r="Z241" s="28">
        <f t="shared" ca="1" si="76"/>
        <v>0</v>
      </c>
      <c r="AA241" s="233"/>
      <c r="AB241" s="45">
        <f t="shared" ca="1" si="70"/>
        <v>0</v>
      </c>
      <c r="AC241" s="45">
        <f t="shared" ca="1" si="59"/>
        <v>0</v>
      </c>
      <c r="AD241" s="25">
        <f t="shared" ca="1" si="60"/>
        <v>0</v>
      </c>
    </row>
    <row r="242" spans="4:30" x14ac:dyDescent="0.35">
      <c r="D242" s="20">
        <v>238</v>
      </c>
      <c r="E242" s="21">
        <f t="shared" ca="1" si="71"/>
        <v>86929</v>
      </c>
      <c r="F242" s="44">
        <f t="shared" ca="1" si="61"/>
        <v>87293</v>
      </c>
      <c r="G242" s="22" t="s">
        <v>119</v>
      </c>
      <c r="H242" s="44">
        <f t="shared" ca="1" si="72"/>
        <v>86929</v>
      </c>
      <c r="I242" s="45">
        <f t="shared" ca="1" si="62"/>
        <v>0</v>
      </c>
      <c r="J242" s="45">
        <f t="shared" ca="1" si="63"/>
        <v>0</v>
      </c>
      <c r="K242" s="45">
        <f t="shared" ca="1" si="64"/>
        <v>0</v>
      </c>
      <c r="L242" s="45"/>
      <c r="M242" s="45">
        <f t="shared" ca="1" si="73"/>
        <v>0</v>
      </c>
      <c r="N242" s="257">
        <f t="shared" ca="1" si="65"/>
        <v>0</v>
      </c>
      <c r="O242" s="23"/>
      <c r="P242" s="255">
        <f t="shared" ca="1" si="66"/>
        <v>0</v>
      </c>
      <c r="Q242" s="163">
        <f t="shared" ca="1" si="67"/>
        <v>0</v>
      </c>
      <c r="R242" s="164">
        <f ca="1">NPV(Q241,K242:$K$244) + ($A$13+$A$14+$A$15)/POWER(1+Q241,$A$28-D242+1)</f>
        <v>0</v>
      </c>
      <c r="S242" s="164">
        <f ca="1">NPV(Q242,K242:$K$244) + ($A$13+$A$14+$A$15)/POWER(1+Q242,$A$28-D242+1)</f>
        <v>0</v>
      </c>
      <c r="T242" s="45">
        <f t="shared" ca="1" si="68"/>
        <v>0</v>
      </c>
      <c r="U242" s="45">
        <f t="shared" ca="1" si="74"/>
        <v>0</v>
      </c>
      <c r="V242" s="45">
        <f t="shared" ca="1" si="75"/>
        <v>0</v>
      </c>
      <c r="W242" s="45">
        <f t="shared" ca="1" si="69"/>
        <v>0</v>
      </c>
      <c r="X242" s="25">
        <f t="shared" ca="1" si="58"/>
        <v>0</v>
      </c>
      <c r="Z242" s="28">
        <f t="shared" ca="1" si="76"/>
        <v>0</v>
      </c>
      <c r="AA242" s="233"/>
      <c r="AB242" s="45">
        <f t="shared" ca="1" si="70"/>
        <v>0</v>
      </c>
      <c r="AC242" s="45">
        <f t="shared" ca="1" si="59"/>
        <v>0</v>
      </c>
      <c r="AD242" s="25">
        <f t="shared" ca="1" si="60"/>
        <v>0</v>
      </c>
    </row>
    <row r="243" spans="4:30" x14ac:dyDescent="0.35">
      <c r="D243" s="20">
        <v>239</v>
      </c>
      <c r="E243" s="21">
        <f t="shared" ca="1" si="71"/>
        <v>87294</v>
      </c>
      <c r="F243" s="44">
        <f t="shared" ca="1" si="61"/>
        <v>87658</v>
      </c>
      <c r="G243" s="22" t="s">
        <v>119</v>
      </c>
      <c r="H243" s="44">
        <f t="shared" ca="1" si="72"/>
        <v>87294</v>
      </c>
      <c r="I243" s="45">
        <f t="shared" ca="1" si="62"/>
        <v>0</v>
      </c>
      <c r="J243" s="45">
        <f t="shared" ca="1" si="63"/>
        <v>0</v>
      </c>
      <c r="K243" s="45">
        <f t="shared" ca="1" si="64"/>
        <v>0</v>
      </c>
      <c r="L243" s="45"/>
      <c r="M243" s="45">
        <f t="shared" ca="1" si="73"/>
        <v>0</v>
      </c>
      <c r="N243" s="257">
        <f t="shared" ca="1" si="65"/>
        <v>0</v>
      </c>
      <c r="O243" s="23"/>
      <c r="P243" s="255">
        <f t="shared" ca="1" si="66"/>
        <v>0</v>
      </c>
      <c r="Q243" s="163">
        <f t="shared" ca="1" si="67"/>
        <v>0</v>
      </c>
      <c r="R243" s="164">
        <f ca="1">NPV(Q242,K243:$K$244) + ($A$13+$A$14+$A$15)/POWER(1+Q242,$A$28-D243+1)</f>
        <v>0</v>
      </c>
      <c r="S243" s="164">
        <f ca="1">NPV(Q243,K243:$K$244) + ($A$13+$A$14+$A$15)/POWER(1+Q243,$A$28-D243+1)</f>
        <v>0</v>
      </c>
      <c r="T243" s="45">
        <f t="shared" ca="1" si="68"/>
        <v>0</v>
      </c>
      <c r="U243" s="45">
        <f t="shared" ca="1" si="74"/>
        <v>0</v>
      </c>
      <c r="V243" s="45">
        <f t="shared" ca="1" si="75"/>
        <v>0</v>
      </c>
      <c r="W243" s="45">
        <f t="shared" ca="1" si="69"/>
        <v>0</v>
      </c>
      <c r="X243" s="25">
        <f t="shared" ca="1" si="58"/>
        <v>0</v>
      </c>
      <c r="Z243" s="28">
        <f t="shared" ca="1" si="76"/>
        <v>0</v>
      </c>
      <c r="AA243" s="233"/>
      <c r="AB243" s="45">
        <f t="shared" ca="1" si="70"/>
        <v>0</v>
      </c>
      <c r="AC243" s="45">
        <f t="shared" ca="1" si="59"/>
        <v>0</v>
      </c>
      <c r="AD243" s="25">
        <f t="shared" ca="1" si="60"/>
        <v>0</v>
      </c>
    </row>
    <row r="244" spans="4:30" ht="15" thickBot="1" x14ac:dyDescent="0.4">
      <c r="D244" s="20">
        <v>240</v>
      </c>
      <c r="E244" s="40">
        <f t="shared" ca="1" si="71"/>
        <v>87659</v>
      </c>
      <c r="F244" s="47">
        <f t="shared" si="61"/>
        <v>-1</v>
      </c>
      <c r="G244" s="46" t="s">
        <v>119</v>
      </c>
      <c r="H244" s="44">
        <f t="shared" ca="1" si="72"/>
        <v>87659</v>
      </c>
      <c r="I244" s="41">
        <f t="shared" ca="1" si="62"/>
        <v>0</v>
      </c>
      <c r="J244" s="41">
        <f t="shared" ca="1" si="63"/>
        <v>0</v>
      </c>
      <c r="K244" s="41">
        <f t="shared" ca="1" si="64"/>
        <v>0</v>
      </c>
      <c r="L244" s="41"/>
      <c r="M244" s="41">
        <f t="shared" ca="1" si="73"/>
        <v>0</v>
      </c>
      <c r="N244" s="258">
        <f t="shared" ca="1" si="65"/>
        <v>0</v>
      </c>
      <c r="O244" s="23"/>
      <c r="P244" s="256">
        <f t="shared" ca="1" si="66"/>
        <v>0</v>
      </c>
      <c r="Q244" s="166">
        <f t="shared" ca="1" si="67"/>
        <v>0</v>
      </c>
      <c r="R244" s="164">
        <f ca="1">NPV(Q243,K244:$K$244) + ($A$13+$A$14+$A$15)/POWER(1+Q243,$A$28-D244+1)</f>
        <v>0</v>
      </c>
      <c r="S244" s="164">
        <f ca="1">NPV(Q244,K244:$K$244) + ($A$13+$A$14+$A$15)/POWER(1+Q244,$A$28-D244+1)</f>
        <v>0</v>
      </c>
      <c r="T244" s="41">
        <f t="shared" ca="1" si="68"/>
        <v>0</v>
      </c>
      <c r="U244" s="45">
        <f t="shared" ca="1" si="74"/>
        <v>0</v>
      </c>
      <c r="V244" s="41">
        <f t="shared" ca="1" si="75"/>
        <v>0</v>
      </c>
      <c r="W244" s="41">
        <f t="shared" ca="1" si="69"/>
        <v>0</v>
      </c>
      <c r="X244" s="42">
        <f t="shared" ca="1" si="58"/>
        <v>0</v>
      </c>
      <c r="Z244" s="43">
        <f t="shared" ca="1" si="76"/>
        <v>0</v>
      </c>
      <c r="AA244" s="234"/>
      <c r="AB244" s="41">
        <f t="shared" ca="1" si="70"/>
        <v>0</v>
      </c>
      <c r="AC244" s="41">
        <f t="shared" ca="1" si="59"/>
        <v>0</v>
      </c>
      <c r="AD244" s="42">
        <f t="shared" ca="1" si="60"/>
        <v>0</v>
      </c>
    </row>
    <row r="245" spans="4:30" x14ac:dyDescent="0.35">
      <c r="D245" s="159"/>
      <c r="E245" s="157"/>
      <c r="F245" s="157"/>
      <c r="G245" s="157"/>
      <c r="H245" s="157"/>
      <c r="I245" s="158"/>
      <c r="J245" s="158"/>
      <c r="K245" s="158"/>
      <c r="L245" s="158"/>
      <c r="M245" s="158"/>
      <c r="N245" s="23"/>
      <c r="O245" s="23"/>
      <c r="P245" s="23"/>
      <c r="Q245" s="160"/>
      <c r="R245" s="161"/>
      <c r="S245" s="161"/>
      <c r="T245" s="158"/>
      <c r="U245" s="158"/>
      <c r="V245" s="158"/>
      <c r="W245" s="158"/>
      <c r="X245" s="158"/>
      <c r="Y245" s="158"/>
      <c r="Z245" s="158"/>
      <c r="AA245" s="162"/>
      <c r="AB245" s="158"/>
      <c r="AC245" s="158"/>
      <c r="AD245" s="158"/>
    </row>
    <row r="246" spans="4:30" x14ac:dyDescent="0.35">
      <c r="D246" s="159"/>
      <c r="E246" s="157"/>
      <c r="F246" s="157"/>
      <c r="G246" s="157"/>
      <c r="H246" s="157"/>
      <c r="I246" s="158"/>
      <c r="J246" s="158"/>
      <c r="K246" s="158"/>
      <c r="L246" s="158"/>
      <c r="M246" s="158"/>
      <c r="N246" s="23"/>
      <c r="O246" s="23"/>
      <c r="P246" s="23"/>
      <c r="Q246" s="160"/>
      <c r="R246" s="161"/>
      <c r="S246" s="161"/>
      <c r="T246" s="158"/>
      <c r="U246" s="158"/>
      <c r="V246" s="158"/>
      <c r="W246" s="158"/>
      <c r="X246" s="158"/>
      <c r="Y246" s="158"/>
      <c r="Z246" s="158"/>
      <c r="AA246" s="162"/>
      <c r="AB246" s="158"/>
      <c r="AC246" s="158"/>
      <c r="AD246" s="158"/>
    </row>
    <row r="247" spans="4:30" x14ac:dyDescent="0.35">
      <c r="D247" s="159"/>
      <c r="E247" s="157"/>
      <c r="F247" s="157"/>
      <c r="G247" s="157"/>
      <c r="H247" s="157"/>
      <c r="I247" s="158"/>
      <c r="J247" s="158"/>
      <c r="K247" s="158"/>
      <c r="L247" s="158"/>
      <c r="M247" s="158"/>
      <c r="N247" s="23"/>
      <c r="O247" s="23"/>
      <c r="P247" s="23"/>
      <c r="Q247" s="160"/>
      <c r="R247" s="161"/>
      <c r="S247" s="161"/>
      <c r="T247" s="158"/>
      <c r="U247" s="158"/>
      <c r="V247" s="158"/>
      <c r="W247" s="158"/>
      <c r="X247" s="158"/>
      <c r="Y247" s="158"/>
      <c r="Z247" s="158"/>
      <c r="AA247" s="162"/>
      <c r="AB247" s="158"/>
      <c r="AC247" s="158"/>
      <c r="AD247" s="158"/>
    </row>
    <row r="248" spans="4:30" x14ac:dyDescent="0.35">
      <c r="D248" s="159"/>
      <c r="E248" s="157"/>
      <c r="F248" s="157"/>
      <c r="G248" s="157"/>
      <c r="H248" s="157"/>
      <c r="I248" s="158"/>
      <c r="J248" s="158"/>
      <c r="K248" s="158"/>
      <c r="L248" s="158"/>
      <c r="M248" s="158"/>
      <c r="N248" s="23"/>
      <c r="O248" s="23"/>
      <c r="P248" s="23"/>
      <c r="Q248" s="160"/>
      <c r="R248" s="161"/>
      <c r="S248" s="161"/>
      <c r="T248" s="158"/>
      <c r="U248" s="158"/>
      <c r="V248" s="158"/>
      <c r="W248" s="158"/>
      <c r="X248" s="158"/>
      <c r="Y248" s="158"/>
      <c r="Z248" s="158"/>
      <c r="AA248" s="162"/>
      <c r="AB248" s="158"/>
      <c r="AC248" s="158"/>
      <c r="AD248" s="158"/>
    </row>
    <row r="249" spans="4:30" x14ac:dyDescent="0.35">
      <c r="D249" s="159"/>
      <c r="E249" s="157"/>
      <c r="F249" s="157"/>
      <c r="G249" s="157"/>
      <c r="H249" s="157"/>
      <c r="I249" s="158"/>
      <c r="J249" s="158"/>
      <c r="K249" s="158"/>
      <c r="L249" s="158"/>
      <c r="M249" s="158"/>
      <c r="N249" s="23"/>
      <c r="O249" s="23"/>
      <c r="P249" s="23"/>
      <c r="Q249" s="160"/>
      <c r="R249" s="161"/>
      <c r="S249" s="161"/>
      <c r="T249" s="158"/>
      <c r="U249" s="158"/>
      <c r="V249" s="158"/>
      <c r="W249" s="158"/>
      <c r="X249" s="158"/>
      <c r="Y249" s="158"/>
      <c r="Z249" s="158"/>
      <c r="AA249" s="162"/>
      <c r="AB249" s="158"/>
      <c r="AC249" s="158"/>
      <c r="AD249" s="158"/>
    </row>
    <row r="250" spans="4:30" x14ac:dyDescent="0.35">
      <c r="D250" s="159"/>
      <c r="E250" s="157"/>
      <c r="F250" s="157"/>
      <c r="G250" s="157"/>
      <c r="H250" s="157"/>
      <c r="I250" s="158"/>
      <c r="J250" s="158"/>
      <c r="K250" s="158"/>
      <c r="L250" s="158"/>
      <c r="M250" s="158"/>
      <c r="N250" s="23"/>
      <c r="O250" s="23"/>
      <c r="P250" s="23"/>
      <c r="Q250" s="160"/>
      <c r="R250" s="161"/>
      <c r="S250" s="161"/>
      <c r="T250" s="158"/>
      <c r="U250" s="158"/>
      <c r="V250" s="158"/>
      <c r="W250" s="158"/>
      <c r="X250" s="158"/>
      <c r="Y250" s="158"/>
      <c r="Z250" s="158"/>
      <c r="AA250" s="162"/>
      <c r="AB250" s="158"/>
      <c r="AC250" s="158"/>
      <c r="AD250" s="158"/>
    </row>
    <row r="251" spans="4:30" x14ac:dyDescent="0.35">
      <c r="D251" s="159"/>
      <c r="E251" s="157"/>
      <c r="F251" s="157"/>
      <c r="G251" s="157"/>
      <c r="H251" s="157"/>
      <c r="I251" s="158"/>
      <c r="J251" s="158"/>
      <c r="K251" s="158"/>
      <c r="L251" s="158"/>
      <c r="M251" s="158"/>
      <c r="N251" s="23"/>
      <c r="O251" s="23"/>
      <c r="P251" s="23"/>
      <c r="Q251" s="160"/>
      <c r="R251" s="161"/>
      <c r="S251" s="161"/>
      <c r="T251" s="158"/>
      <c r="U251" s="158"/>
      <c r="V251" s="158"/>
      <c r="W251" s="158"/>
      <c r="X251" s="158"/>
      <c r="Y251" s="158"/>
      <c r="Z251" s="158"/>
      <c r="AA251" s="162"/>
      <c r="AB251" s="158"/>
      <c r="AC251" s="158"/>
      <c r="AD251" s="158"/>
    </row>
    <row r="252" spans="4:30" x14ac:dyDescent="0.35">
      <c r="D252" s="159"/>
      <c r="E252" s="157"/>
      <c r="F252" s="157"/>
      <c r="G252" s="157"/>
      <c r="H252" s="157"/>
      <c r="I252" s="158"/>
      <c r="J252" s="158"/>
      <c r="K252" s="158"/>
      <c r="L252" s="158"/>
      <c r="M252" s="158"/>
      <c r="N252" s="23"/>
      <c r="O252" s="23"/>
      <c r="P252" s="23"/>
      <c r="Q252" s="160"/>
      <c r="R252" s="161"/>
      <c r="S252" s="161"/>
      <c r="T252" s="158"/>
      <c r="U252" s="158"/>
      <c r="V252" s="158"/>
      <c r="W252" s="158"/>
      <c r="X252" s="158"/>
      <c r="Y252" s="158"/>
      <c r="Z252" s="158"/>
      <c r="AA252" s="162"/>
      <c r="AB252" s="158"/>
      <c r="AC252" s="158"/>
      <c r="AD252" s="158"/>
    </row>
    <row r="253" spans="4:30" x14ac:dyDescent="0.35">
      <c r="D253" s="159"/>
      <c r="E253" s="157"/>
      <c r="F253" s="157"/>
      <c r="G253" s="157"/>
      <c r="H253" s="157"/>
      <c r="I253" s="158"/>
      <c r="J253" s="158"/>
      <c r="K253" s="158"/>
      <c r="L253" s="158"/>
      <c r="M253" s="158"/>
      <c r="N253" s="23"/>
      <c r="O253" s="23"/>
      <c r="P253" s="23"/>
      <c r="Q253" s="160"/>
      <c r="R253" s="161"/>
      <c r="S253" s="161"/>
      <c r="T253" s="158"/>
      <c r="U253" s="158"/>
      <c r="V253" s="158"/>
      <c r="W253" s="158"/>
      <c r="X253" s="158"/>
      <c r="Y253" s="158"/>
      <c r="Z253" s="158"/>
      <c r="AA253" s="162"/>
      <c r="AB253" s="158"/>
      <c r="AC253" s="158"/>
      <c r="AD253" s="158"/>
    </row>
    <row r="254" spans="4:30" x14ac:dyDescent="0.35">
      <c r="D254" s="159"/>
      <c r="E254" s="157"/>
      <c r="F254" s="157"/>
      <c r="G254" s="157"/>
      <c r="H254" s="157"/>
      <c r="I254" s="158"/>
      <c r="J254" s="158"/>
      <c r="K254" s="158"/>
      <c r="L254" s="158"/>
      <c r="M254" s="158"/>
      <c r="N254" s="23"/>
      <c r="O254" s="23"/>
      <c r="P254" s="23"/>
      <c r="Q254" s="160"/>
      <c r="R254" s="161"/>
      <c r="S254" s="161"/>
      <c r="T254" s="158"/>
      <c r="U254" s="158"/>
      <c r="V254" s="158"/>
      <c r="W254" s="158"/>
      <c r="X254" s="158"/>
      <c r="Y254" s="158"/>
      <c r="Z254" s="158"/>
      <c r="AA254" s="162"/>
      <c r="AB254" s="158"/>
      <c r="AC254" s="158"/>
      <c r="AD254" s="158"/>
    </row>
    <row r="255" spans="4:30" x14ac:dyDescent="0.35">
      <c r="D255" s="159"/>
      <c r="E255" s="157"/>
      <c r="F255" s="157"/>
      <c r="G255" s="157"/>
      <c r="H255" s="157"/>
      <c r="I255" s="158"/>
      <c r="J255" s="158"/>
      <c r="K255" s="158"/>
      <c r="L255" s="158"/>
      <c r="M255" s="158"/>
      <c r="N255" s="23"/>
      <c r="O255" s="23"/>
      <c r="P255" s="23"/>
      <c r="Q255" s="160"/>
      <c r="R255" s="161"/>
      <c r="S255" s="161"/>
      <c r="T255" s="158"/>
      <c r="U255" s="158"/>
      <c r="V255" s="158"/>
      <c r="W255" s="158"/>
      <c r="X255" s="158"/>
      <c r="Y255" s="158"/>
      <c r="Z255" s="158"/>
      <c r="AA255" s="162"/>
      <c r="AB255" s="158"/>
      <c r="AC255" s="158"/>
      <c r="AD255" s="158"/>
    </row>
    <row r="256" spans="4:30" x14ac:dyDescent="0.35">
      <c r="D256" s="159"/>
      <c r="E256" s="157"/>
      <c r="F256" s="157"/>
      <c r="G256" s="157"/>
      <c r="H256" s="157"/>
      <c r="I256" s="158"/>
      <c r="J256" s="158"/>
      <c r="K256" s="158"/>
      <c r="L256" s="158"/>
      <c r="M256" s="158"/>
      <c r="N256" s="23"/>
      <c r="O256" s="23"/>
      <c r="P256" s="23"/>
      <c r="Q256" s="160"/>
      <c r="R256" s="161"/>
      <c r="S256" s="161"/>
      <c r="T256" s="158"/>
      <c r="U256" s="158"/>
      <c r="V256" s="158"/>
      <c r="W256" s="158"/>
      <c r="X256" s="158"/>
      <c r="Y256" s="158"/>
      <c r="Z256" s="158"/>
      <c r="AA256" s="162"/>
      <c r="AB256" s="158"/>
      <c r="AC256" s="158"/>
      <c r="AD256" s="158"/>
    </row>
    <row r="257" spans="4:30" x14ac:dyDescent="0.35">
      <c r="D257" s="159"/>
      <c r="E257" s="157"/>
      <c r="F257" s="157"/>
      <c r="G257" s="157"/>
      <c r="H257" s="157"/>
      <c r="I257" s="158"/>
      <c r="J257" s="158"/>
      <c r="K257" s="158"/>
      <c r="L257" s="158"/>
      <c r="M257" s="158"/>
      <c r="N257" s="23"/>
      <c r="O257" s="23"/>
      <c r="P257" s="23"/>
      <c r="Q257" s="160"/>
      <c r="R257" s="161"/>
      <c r="S257" s="161"/>
      <c r="T257" s="158"/>
      <c r="U257" s="158"/>
      <c r="V257" s="158"/>
      <c r="W257" s="158"/>
      <c r="X257" s="158"/>
      <c r="Y257" s="158"/>
      <c r="Z257" s="158"/>
      <c r="AA257" s="162"/>
      <c r="AB257" s="158"/>
      <c r="AC257" s="158"/>
      <c r="AD257" s="158"/>
    </row>
    <row r="258" spans="4:30" x14ac:dyDescent="0.35">
      <c r="D258" s="159"/>
      <c r="E258" s="157"/>
      <c r="F258" s="157"/>
      <c r="G258" s="157"/>
      <c r="H258" s="157"/>
      <c r="I258" s="158"/>
      <c r="J258" s="158"/>
      <c r="K258" s="158"/>
      <c r="L258" s="158"/>
      <c r="M258" s="158"/>
      <c r="N258" s="23"/>
      <c r="O258" s="23"/>
      <c r="P258" s="23"/>
      <c r="Q258" s="160"/>
      <c r="R258" s="161"/>
      <c r="S258" s="161"/>
      <c r="T258" s="158"/>
      <c r="U258" s="158"/>
      <c r="V258" s="158"/>
      <c r="W258" s="158"/>
      <c r="X258" s="158"/>
      <c r="Y258" s="158"/>
      <c r="Z258" s="158"/>
      <c r="AA258" s="162"/>
      <c r="AB258" s="158"/>
      <c r="AC258" s="158"/>
      <c r="AD258" s="158"/>
    </row>
    <row r="259" spans="4:30" x14ac:dyDescent="0.35">
      <c r="D259" s="159"/>
      <c r="E259" s="157"/>
      <c r="F259" s="157"/>
      <c r="G259" s="157"/>
      <c r="H259" s="157"/>
      <c r="I259" s="158"/>
      <c r="J259" s="158"/>
      <c r="K259" s="158"/>
      <c r="L259" s="158"/>
      <c r="M259" s="158"/>
      <c r="N259" s="23"/>
      <c r="O259" s="23"/>
      <c r="P259" s="23"/>
      <c r="Q259" s="160"/>
      <c r="R259" s="161"/>
      <c r="S259" s="161"/>
      <c r="T259" s="158"/>
      <c r="U259" s="158"/>
      <c r="V259" s="158"/>
      <c r="W259" s="158"/>
      <c r="X259" s="158"/>
      <c r="Y259" s="158"/>
      <c r="Z259" s="158"/>
      <c r="AA259" s="162"/>
      <c r="AB259" s="158"/>
      <c r="AC259" s="158"/>
      <c r="AD259" s="158"/>
    </row>
    <row r="260" spans="4:30" x14ac:dyDescent="0.35">
      <c r="D260" s="159"/>
      <c r="E260" s="157"/>
      <c r="F260" s="157"/>
      <c r="G260" s="157"/>
      <c r="H260" s="157"/>
      <c r="I260" s="158"/>
      <c r="J260" s="158"/>
      <c r="K260" s="158"/>
      <c r="L260" s="158"/>
      <c r="M260" s="158"/>
      <c r="N260" s="23"/>
      <c r="O260" s="23"/>
      <c r="P260" s="23"/>
      <c r="Q260" s="160"/>
      <c r="R260" s="161"/>
      <c r="S260" s="161"/>
      <c r="T260" s="158"/>
      <c r="U260" s="158"/>
      <c r="V260" s="158"/>
      <c r="W260" s="158"/>
      <c r="X260" s="158"/>
      <c r="Y260" s="158"/>
      <c r="Z260" s="158"/>
      <c r="AA260" s="162"/>
      <c r="AB260" s="158"/>
      <c r="AC260" s="158"/>
      <c r="AD260" s="158"/>
    </row>
    <row r="261" spans="4:30" x14ac:dyDescent="0.35">
      <c r="D261" s="159"/>
      <c r="E261" s="157"/>
      <c r="F261" s="157"/>
      <c r="G261" s="157"/>
      <c r="H261" s="157"/>
      <c r="I261" s="158"/>
      <c r="J261" s="158"/>
      <c r="K261" s="158"/>
      <c r="L261" s="158"/>
      <c r="M261" s="158"/>
      <c r="N261" s="23"/>
      <c r="O261" s="23"/>
      <c r="P261" s="23"/>
      <c r="Q261" s="160"/>
      <c r="R261" s="161"/>
      <c r="S261" s="161"/>
      <c r="T261" s="158"/>
      <c r="U261" s="158"/>
      <c r="V261" s="158"/>
      <c r="W261" s="158"/>
      <c r="X261" s="158"/>
      <c r="Y261" s="158"/>
      <c r="Z261" s="158"/>
      <c r="AA261" s="162"/>
      <c r="AB261" s="158"/>
      <c r="AC261" s="158"/>
      <c r="AD261" s="158"/>
    </row>
    <row r="262" spans="4:30" x14ac:dyDescent="0.35">
      <c r="D262" s="159"/>
      <c r="E262" s="157"/>
      <c r="F262" s="157"/>
      <c r="G262" s="157"/>
      <c r="H262" s="157"/>
      <c r="I262" s="158"/>
      <c r="J262" s="158"/>
      <c r="K262" s="158"/>
      <c r="L262" s="158"/>
      <c r="M262" s="158"/>
      <c r="N262" s="23"/>
      <c r="O262" s="23"/>
      <c r="P262" s="23"/>
      <c r="Q262" s="160"/>
      <c r="R262" s="161"/>
      <c r="S262" s="161"/>
      <c r="T262" s="158"/>
      <c r="U262" s="158"/>
      <c r="V262" s="158"/>
      <c r="W262" s="158"/>
      <c r="X262" s="158"/>
      <c r="Y262" s="158"/>
      <c r="Z262" s="158"/>
      <c r="AA262" s="162"/>
      <c r="AB262" s="158"/>
      <c r="AC262" s="158"/>
      <c r="AD262" s="158"/>
    </row>
    <row r="263" spans="4:30" x14ac:dyDescent="0.35">
      <c r="D263" s="159"/>
      <c r="E263" s="157"/>
      <c r="F263" s="157"/>
      <c r="G263" s="157"/>
      <c r="H263" s="157"/>
      <c r="I263" s="158"/>
      <c r="J263" s="158"/>
      <c r="K263" s="158"/>
      <c r="L263" s="158"/>
      <c r="M263" s="158"/>
      <c r="N263" s="23"/>
      <c r="O263" s="23"/>
      <c r="P263" s="23"/>
      <c r="Q263" s="160"/>
      <c r="R263" s="161"/>
      <c r="S263" s="161"/>
      <c r="T263" s="158"/>
      <c r="U263" s="158"/>
      <c r="V263" s="158"/>
      <c r="W263" s="158"/>
      <c r="X263" s="158"/>
      <c r="Y263" s="158"/>
      <c r="Z263" s="158"/>
      <c r="AA263" s="162"/>
      <c r="AB263" s="158"/>
      <c r="AC263" s="158"/>
      <c r="AD263" s="158"/>
    </row>
    <row r="264" spans="4:30" x14ac:dyDescent="0.35">
      <c r="D264" s="159"/>
      <c r="E264" s="157"/>
      <c r="F264" s="157"/>
      <c r="G264" s="157"/>
      <c r="H264" s="157"/>
      <c r="I264" s="158"/>
      <c r="J264" s="158"/>
      <c r="K264" s="158"/>
      <c r="L264" s="158"/>
      <c r="M264" s="158"/>
      <c r="N264" s="23"/>
      <c r="O264" s="23"/>
      <c r="P264" s="23"/>
      <c r="Q264" s="160"/>
      <c r="R264" s="161"/>
      <c r="S264" s="161"/>
      <c r="T264" s="158"/>
      <c r="U264" s="158"/>
      <c r="V264" s="158"/>
      <c r="W264" s="158"/>
      <c r="X264" s="158"/>
      <c r="Y264" s="158"/>
      <c r="Z264" s="158"/>
      <c r="AA264" s="162"/>
      <c r="AB264" s="158"/>
      <c r="AC264" s="158"/>
      <c r="AD264" s="158"/>
    </row>
    <row r="265" spans="4:30" x14ac:dyDescent="0.35">
      <c r="D265" s="159"/>
      <c r="E265" s="157"/>
      <c r="F265" s="157"/>
      <c r="G265" s="157"/>
      <c r="H265" s="157"/>
      <c r="I265" s="158"/>
      <c r="J265" s="158"/>
      <c r="K265" s="158"/>
      <c r="L265" s="158"/>
      <c r="M265" s="158"/>
      <c r="N265" s="23"/>
      <c r="O265" s="23"/>
      <c r="P265" s="23"/>
      <c r="Q265" s="160"/>
      <c r="R265" s="161"/>
      <c r="S265" s="161"/>
      <c r="T265" s="158"/>
      <c r="U265" s="158"/>
      <c r="V265" s="158"/>
      <c r="W265" s="158"/>
      <c r="X265" s="158"/>
      <c r="Y265" s="158"/>
      <c r="Z265" s="158"/>
      <c r="AA265" s="162"/>
      <c r="AB265" s="158"/>
      <c r="AC265" s="158"/>
      <c r="AD265" s="158"/>
    </row>
    <row r="266" spans="4:30" x14ac:dyDescent="0.35">
      <c r="D266" s="159"/>
      <c r="E266" s="157"/>
      <c r="F266" s="157"/>
      <c r="G266" s="157"/>
      <c r="H266" s="157"/>
      <c r="I266" s="158"/>
      <c r="J266" s="158"/>
      <c r="K266" s="158"/>
      <c r="L266" s="158"/>
      <c r="M266" s="158"/>
      <c r="N266" s="23"/>
      <c r="O266" s="23"/>
      <c r="P266" s="23"/>
      <c r="Q266" s="160"/>
      <c r="R266" s="161"/>
      <c r="S266" s="161"/>
      <c r="T266" s="158"/>
      <c r="U266" s="158"/>
      <c r="V266" s="158"/>
      <c r="W266" s="158"/>
      <c r="X266" s="158"/>
      <c r="Y266" s="158"/>
      <c r="Z266" s="158"/>
      <c r="AA266" s="162"/>
      <c r="AB266" s="158"/>
      <c r="AC266" s="158"/>
      <c r="AD266" s="158"/>
    </row>
    <row r="267" spans="4:30" x14ac:dyDescent="0.35">
      <c r="D267" s="159"/>
      <c r="E267" s="157"/>
      <c r="F267" s="157"/>
      <c r="G267" s="157"/>
      <c r="H267" s="157"/>
      <c r="I267" s="158"/>
      <c r="J267" s="158"/>
      <c r="K267" s="158"/>
      <c r="L267" s="158"/>
      <c r="M267" s="158"/>
      <c r="N267" s="23"/>
      <c r="O267" s="23"/>
      <c r="P267" s="23"/>
      <c r="Q267" s="160"/>
      <c r="R267" s="161"/>
      <c r="S267" s="161"/>
      <c r="T267" s="158"/>
      <c r="U267" s="158"/>
      <c r="V267" s="158"/>
      <c r="W267" s="158"/>
      <c r="X267" s="158"/>
      <c r="Y267" s="158"/>
      <c r="Z267" s="158"/>
      <c r="AA267" s="162"/>
      <c r="AB267" s="158"/>
      <c r="AC267" s="158"/>
      <c r="AD267" s="158"/>
    </row>
    <row r="268" spans="4:30" x14ac:dyDescent="0.35">
      <c r="D268" s="159"/>
      <c r="E268" s="157"/>
      <c r="F268" s="157"/>
      <c r="G268" s="157"/>
      <c r="H268" s="157"/>
      <c r="I268" s="158"/>
      <c r="J268" s="158"/>
      <c r="K268" s="158"/>
      <c r="L268" s="158"/>
      <c r="M268" s="158"/>
      <c r="N268" s="23"/>
      <c r="O268" s="23"/>
      <c r="P268" s="23"/>
      <c r="Q268" s="160"/>
      <c r="R268" s="161"/>
      <c r="S268" s="161"/>
      <c r="T268" s="158"/>
      <c r="U268" s="158"/>
      <c r="V268" s="158"/>
      <c r="W268" s="158"/>
      <c r="X268" s="158"/>
      <c r="Y268" s="158"/>
      <c r="Z268" s="158"/>
      <c r="AA268" s="162"/>
      <c r="AB268" s="158"/>
      <c r="AC268" s="158"/>
      <c r="AD268" s="158"/>
    </row>
    <row r="269" spans="4:30" x14ac:dyDescent="0.35">
      <c r="D269" s="159"/>
      <c r="E269" s="157"/>
      <c r="F269" s="157"/>
      <c r="G269" s="157"/>
      <c r="H269" s="157"/>
      <c r="I269" s="158"/>
      <c r="J269" s="158"/>
      <c r="K269" s="158"/>
      <c r="L269" s="158"/>
      <c r="M269" s="158"/>
      <c r="N269" s="23"/>
      <c r="O269" s="23"/>
      <c r="P269" s="23"/>
      <c r="Q269" s="160"/>
      <c r="R269" s="161"/>
      <c r="S269" s="161"/>
      <c r="T269" s="158"/>
      <c r="U269" s="158"/>
      <c r="V269" s="158"/>
      <c r="W269" s="158"/>
      <c r="X269" s="158"/>
      <c r="Y269" s="158"/>
      <c r="Z269" s="158"/>
      <c r="AA269" s="162"/>
      <c r="AB269" s="158"/>
      <c r="AC269" s="158"/>
      <c r="AD269" s="158"/>
    </row>
    <row r="270" spans="4:30" x14ac:dyDescent="0.35">
      <c r="D270" s="159"/>
      <c r="E270" s="157"/>
      <c r="F270" s="157"/>
      <c r="G270" s="157"/>
      <c r="H270" s="157"/>
      <c r="I270" s="158"/>
      <c r="J270" s="158"/>
      <c r="K270" s="158"/>
      <c r="L270" s="158"/>
      <c r="M270" s="158"/>
      <c r="N270" s="23"/>
      <c r="O270" s="23"/>
      <c r="P270" s="23"/>
      <c r="Q270" s="160"/>
      <c r="R270" s="161"/>
      <c r="S270" s="161"/>
      <c r="T270" s="158"/>
      <c r="U270" s="158"/>
      <c r="V270" s="158"/>
      <c r="W270" s="158"/>
      <c r="X270" s="158"/>
      <c r="Y270" s="158"/>
      <c r="Z270" s="158"/>
      <c r="AA270" s="162"/>
      <c r="AB270" s="158"/>
      <c r="AC270" s="158"/>
      <c r="AD270" s="158"/>
    </row>
    <row r="271" spans="4:30" x14ac:dyDescent="0.35">
      <c r="D271" s="159"/>
      <c r="E271" s="157"/>
      <c r="F271" s="157"/>
      <c r="G271" s="157"/>
      <c r="H271" s="157"/>
      <c r="I271" s="158"/>
      <c r="J271" s="158"/>
      <c r="K271" s="158"/>
      <c r="L271" s="158"/>
      <c r="M271" s="158"/>
      <c r="N271" s="23"/>
      <c r="O271" s="23"/>
      <c r="P271" s="23"/>
      <c r="Q271" s="160"/>
      <c r="R271" s="161"/>
      <c r="S271" s="161"/>
      <c r="T271" s="158"/>
      <c r="U271" s="158"/>
      <c r="V271" s="158"/>
      <c r="W271" s="158"/>
      <c r="X271" s="158"/>
      <c r="Y271" s="158"/>
      <c r="Z271" s="158"/>
      <c r="AA271" s="162"/>
      <c r="AB271" s="158"/>
      <c r="AC271" s="158"/>
      <c r="AD271" s="158"/>
    </row>
    <row r="272" spans="4:30" x14ac:dyDescent="0.35">
      <c r="D272" s="159"/>
      <c r="E272" s="157"/>
      <c r="F272" s="157"/>
      <c r="G272" s="157"/>
      <c r="H272" s="157"/>
      <c r="I272" s="158"/>
      <c r="J272" s="158"/>
      <c r="K272" s="158"/>
      <c r="L272" s="158"/>
      <c r="M272" s="158"/>
      <c r="N272" s="23"/>
      <c r="O272" s="23"/>
      <c r="P272" s="23"/>
      <c r="Q272" s="160"/>
      <c r="R272" s="161"/>
      <c r="S272" s="161"/>
      <c r="T272" s="158"/>
      <c r="U272" s="158"/>
      <c r="V272" s="158"/>
      <c r="W272" s="158"/>
      <c r="X272" s="158"/>
      <c r="Y272" s="158"/>
      <c r="Z272" s="158"/>
      <c r="AA272" s="162"/>
      <c r="AB272" s="158"/>
      <c r="AC272" s="158"/>
      <c r="AD272" s="158"/>
    </row>
    <row r="273" spans="4:30" x14ac:dyDescent="0.35">
      <c r="D273" s="159"/>
      <c r="E273" s="157"/>
      <c r="F273" s="157"/>
      <c r="G273" s="157"/>
      <c r="H273" s="157"/>
      <c r="I273" s="158"/>
      <c r="J273" s="158"/>
      <c r="K273" s="158"/>
      <c r="L273" s="158"/>
      <c r="M273" s="158"/>
      <c r="N273" s="23"/>
      <c r="O273" s="23"/>
      <c r="P273" s="23"/>
      <c r="Q273" s="160"/>
      <c r="R273" s="161"/>
      <c r="S273" s="161"/>
      <c r="T273" s="158"/>
      <c r="U273" s="158"/>
      <c r="V273" s="158"/>
      <c r="W273" s="158"/>
      <c r="X273" s="158"/>
      <c r="Y273" s="158"/>
      <c r="Z273" s="158"/>
      <c r="AA273" s="162"/>
      <c r="AB273" s="158"/>
      <c r="AC273" s="158"/>
      <c r="AD273" s="158"/>
    </row>
    <row r="274" spans="4:30" x14ac:dyDescent="0.35">
      <c r="D274" s="159"/>
      <c r="E274" s="157"/>
      <c r="F274" s="157"/>
      <c r="G274" s="157"/>
      <c r="H274" s="157"/>
      <c r="I274" s="158"/>
      <c r="J274" s="158"/>
      <c r="K274" s="158"/>
      <c r="L274" s="158"/>
      <c r="M274" s="158"/>
      <c r="N274" s="23"/>
      <c r="O274" s="23"/>
      <c r="P274" s="23"/>
      <c r="Q274" s="160"/>
      <c r="R274" s="161"/>
      <c r="S274" s="161"/>
      <c r="T274" s="158"/>
      <c r="U274" s="158"/>
      <c r="V274" s="158"/>
      <c r="W274" s="158"/>
      <c r="X274" s="158"/>
      <c r="Y274" s="158"/>
      <c r="Z274" s="158"/>
      <c r="AA274" s="162"/>
      <c r="AB274" s="158"/>
      <c r="AC274" s="158"/>
      <c r="AD274" s="158"/>
    </row>
    <row r="275" spans="4:30" x14ac:dyDescent="0.35">
      <c r="D275" s="159"/>
      <c r="E275" s="157"/>
      <c r="F275" s="157"/>
      <c r="G275" s="157"/>
      <c r="H275" s="157"/>
      <c r="I275" s="158"/>
      <c r="J275" s="158"/>
      <c r="K275" s="158"/>
      <c r="L275" s="158"/>
      <c r="M275" s="158"/>
      <c r="N275" s="23"/>
      <c r="O275" s="23"/>
      <c r="P275" s="23"/>
      <c r="Q275" s="160"/>
      <c r="R275" s="161"/>
      <c r="S275" s="161"/>
      <c r="T275" s="158"/>
      <c r="U275" s="158"/>
      <c r="V275" s="158"/>
      <c r="W275" s="158"/>
      <c r="X275" s="158"/>
      <c r="Y275" s="158"/>
      <c r="Z275" s="158"/>
      <c r="AA275" s="162"/>
      <c r="AB275" s="158"/>
      <c r="AC275" s="158"/>
      <c r="AD275" s="158"/>
    </row>
    <row r="276" spans="4:30" x14ac:dyDescent="0.35">
      <c r="D276" s="159"/>
      <c r="E276" s="157"/>
      <c r="F276" s="157"/>
      <c r="G276" s="157"/>
      <c r="H276" s="157"/>
      <c r="I276" s="158"/>
      <c r="J276" s="158"/>
      <c r="K276" s="158"/>
      <c r="L276" s="158"/>
      <c r="M276" s="158"/>
      <c r="N276" s="23"/>
      <c r="O276" s="23"/>
      <c r="P276" s="23"/>
      <c r="Q276" s="160"/>
      <c r="R276" s="161"/>
      <c r="S276" s="161"/>
      <c r="T276" s="158"/>
      <c r="U276" s="158"/>
      <c r="V276" s="158"/>
      <c r="W276" s="158"/>
      <c r="X276" s="158"/>
      <c r="Y276" s="158"/>
      <c r="Z276" s="158"/>
      <c r="AA276" s="162"/>
      <c r="AB276" s="158"/>
      <c r="AC276" s="158"/>
      <c r="AD276" s="158"/>
    </row>
    <row r="277" spans="4:30" x14ac:dyDescent="0.35">
      <c r="D277" s="159"/>
      <c r="E277" s="157"/>
      <c r="F277" s="157"/>
      <c r="G277" s="157"/>
      <c r="H277" s="157"/>
      <c r="I277" s="158"/>
      <c r="J277" s="158"/>
      <c r="K277" s="158"/>
      <c r="L277" s="158"/>
      <c r="M277" s="158"/>
      <c r="N277" s="23"/>
      <c r="O277" s="23"/>
      <c r="P277" s="23"/>
      <c r="Q277" s="160"/>
      <c r="R277" s="161"/>
      <c r="S277" s="161"/>
      <c r="T277" s="158"/>
      <c r="U277" s="158"/>
      <c r="V277" s="158"/>
      <c r="W277" s="158"/>
      <c r="X277" s="158"/>
      <c r="Y277" s="158"/>
      <c r="Z277" s="158"/>
      <c r="AA277" s="162"/>
      <c r="AB277" s="158"/>
      <c r="AC277" s="158"/>
      <c r="AD277" s="158"/>
    </row>
    <row r="278" spans="4:30" x14ac:dyDescent="0.35">
      <c r="D278" s="159"/>
      <c r="E278" s="157"/>
      <c r="F278" s="157"/>
      <c r="G278" s="157"/>
      <c r="H278" s="157"/>
      <c r="I278" s="158"/>
      <c r="J278" s="158"/>
      <c r="K278" s="158"/>
      <c r="L278" s="158"/>
      <c r="M278" s="158"/>
      <c r="N278" s="23"/>
      <c r="O278" s="23"/>
      <c r="P278" s="23"/>
      <c r="Q278" s="160"/>
      <c r="R278" s="161"/>
      <c r="S278" s="161"/>
      <c r="T278" s="158"/>
      <c r="U278" s="158"/>
      <c r="V278" s="158"/>
      <c r="W278" s="158"/>
      <c r="X278" s="158"/>
      <c r="Y278" s="158"/>
      <c r="Z278" s="158"/>
      <c r="AA278" s="162"/>
      <c r="AB278" s="158"/>
      <c r="AC278" s="158"/>
      <c r="AD278" s="158"/>
    </row>
    <row r="279" spans="4:30" x14ac:dyDescent="0.35">
      <c r="D279" s="159"/>
      <c r="E279" s="157"/>
      <c r="F279" s="157"/>
      <c r="G279" s="157"/>
      <c r="H279" s="157"/>
      <c r="I279" s="158"/>
      <c r="J279" s="158"/>
      <c r="K279" s="158"/>
      <c r="L279" s="158"/>
      <c r="M279" s="158"/>
      <c r="N279" s="23"/>
      <c r="O279" s="23"/>
      <c r="P279" s="23"/>
      <c r="Q279" s="160"/>
      <c r="R279" s="161"/>
      <c r="S279" s="161"/>
      <c r="T279" s="158"/>
      <c r="U279" s="158"/>
      <c r="V279" s="158"/>
      <c r="W279" s="158"/>
      <c r="X279" s="158"/>
      <c r="Y279" s="158"/>
      <c r="Z279" s="158"/>
      <c r="AA279" s="162"/>
      <c r="AB279" s="158"/>
      <c r="AC279" s="158"/>
      <c r="AD279" s="158"/>
    </row>
    <row r="280" spans="4:30" x14ac:dyDescent="0.35">
      <c r="D280" s="159"/>
      <c r="E280" s="157"/>
      <c r="F280" s="157"/>
      <c r="G280" s="157"/>
      <c r="H280" s="157"/>
      <c r="I280" s="158"/>
      <c r="J280" s="158"/>
      <c r="K280" s="158"/>
      <c r="L280" s="158"/>
      <c r="M280" s="158"/>
      <c r="N280" s="23"/>
      <c r="O280" s="23"/>
      <c r="P280" s="23"/>
      <c r="Q280" s="160"/>
      <c r="R280" s="161"/>
      <c r="S280" s="161"/>
      <c r="T280" s="158"/>
      <c r="U280" s="158"/>
      <c r="V280" s="158"/>
      <c r="W280" s="158"/>
      <c r="X280" s="158"/>
      <c r="Y280" s="158"/>
      <c r="Z280" s="158"/>
      <c r="AA280" s="162"/>
      <c r="AB280" s="158"/>
      <c r="AC280" s="158"/>
      <c r="AD280" s="158"/>
    </row>
    <row r="281" spans="4:30" x14ac:dyDescent="0.35">
      <c r="D281" s="159"/>
      <c r="E281" s="157"/>
      <c r="F281" s="157"/>
      <c r="G281" s="157"/>
      <c r="H281" s="157"/>
      <c r="I281" s="158"/>
      <c r="J281" s="158"/>
      <c r="K281" s="158"/>
      <c r="L281" s="158"/>
      <c r="M281" s="158"/>
      <c r="N281" s="23"/>
      <c r="O281" s="23"/>
      <c r="P281" s="23"/>
      <c r="Q281" s="160"/>
      <c r="R281" s="161"/>
      <c r="S281" s="161"/>
      <c r="T281" s="158"/>
      <c r="U281" s="158"/>
      <c r="V281" s="158"/>
      <c r="W281" s="158"/>
      <c r="X281" s="158"/>
      <c r="Y281" s="158"/>
      <c r="Z281" s="158"/>
      <c r="AA281" s="162"/>
      <c r="AB281" s="158"/>
      <c r="AC281" s="158"/>
      <c r="AD281" s="158"/>
    </row>
    <row r="282" spans="4:30" x14ac:dyDescent="0.35">
      <c r="D282" s="159"/>
      <c r="E282" s="157"/>
      <c r="F282" s="157"/>
      <c r="G282" s="157"/>
      <c r="H282" s="157"/>
      <c r="I282" s="158"/>
      <c r="J282" s="158"/>
      <c r="K282" s="158"/>
      <c r="L282" s="158"/>
      <c r="M282" s="158"/>
      <c r="N282" s="23"/>
      <c r="O282" s="23"/>
      <c r="P282" s="23"/>
      <c r="Q282" s="160"/>
      <c r="R282" s="161"/>
      <c r="S282" s="161"/>
      <c r="T282" s="158"/>
      <c r="U282" s="158"/>
      <c r="V282" s="158"/>
      <c r="W282" s="158"/>
      <c r="X282" s="158"/>
      <c r="Y282" s="158"/>
      <c r="Z282" s="158"/>
      <c r="AA282" s="162"/>
      <c r="AB282" s="158"/>
      <c r="AC282" s="158"/>
      <c r="AD282" s="158"/>
    </row>
    <row r="283" spans="4:30" x14ac:dyDescent="0.35">
      <c r="D283" s="159"/>
      <c r="E283" s="157"/>
      <c r="F283" s="157"/>
      <c r="G283" s="157"/>
      <c r="H283" s="157"/>
      <c r="I283" s="158"/>
      <c r="J283" s="158"/>
      <c r="K283" s="158"/>
      <c r="L283" s="158"/>
      <c r="M283" s="158"/>
      <c r="N283" s="23"/>
      <c r="O283" s="23"/>
      <c r="P283" s="23"/>
      <c r="Q283" s="160"/>
      <c r="R283" s="161"/>
      <c r="S283" s="161"/>
      <c r="T283" s="158"/>
      <c r="U283" s="158"/>
      <c r="V283" s="158"/>
      <c r="W283" s="158"/>
      <c r="X283" s="158"/>
      <c r="Y283" s="158"/>
      <c r="Z283" s="158"/>
      <c r="AA283" s="162"/>
      <c r="AB283" s="158"/>
      <c r="AC283" s="158"/>
      <c r="AD283" s="158"/>
    </row>
    <row r="284" spans="4:30" x14ac:dyDescent="0.35">
      <c r="D284" s="159"/>
      <c r="E284" s="157"/>
      <c r="F284" s="157"/>
      <c r="G284" s="157"/>
      <c r="H284" s="157"/>
      <c r="I284" s="158"/>
      <c r="J284" s="158"/>
      <c r="K284" s="158"/>
      <c r="L284" s="158"/>
      <c r="M284" s="158"/>
      <c r="N284" s="23"/>
      <c r="O284" s="23"/>
      <c r="P284" s="23"/>
      <c r="Q284" s="160"/>
      <c r="R284" s="161"/>
      <c r="S284" s="161"/>
      <c r="T284" s="158"/>
      <c r="U284" s="158"/>
      <c r="V284" s="158"/>
      <c r="W284" s="158"/>
      <c r="X284" s="158"/>
      <c r="Y284" s="158"/>
      <c r="Z284" s="158"/>
      <c r="AA284" s="162"/>
      <c r="AB284" s="158"/>
      <c r="AC284" s="158"/>
      <c r="AD284" s="158"/>
    </row>
    <row r="285" spans="4:30" x14ac:dyDescent="0.35">
      <c r="D285" s="159"/>
      <c r="E285" s="157"/>
      <c r="F285" s="157"/>
      <c r="G285" s="157"/>
      <c r="H285" s="157"/>
      <c r="I285" s="158"/>
      <c r="J285" s="158"/>
      <c r="K285" s="158"/>
      <c r="L285" s="158"/>
      <c r="M285" s="158"/>
      <c r="N285" s="23"/>
      <c r="O285" s="23"/>
      <c r="P285" s="23"/>
      <c r="Q285" s="160"/>
      <c r="R285" s="161"/>
      <c r="S285" s="161"/>
      <c r="T285" s="158"/>
      <c r="U285" s="158"/>
      <c r="V285" s="158"/>
      <c r="W285" s="158"/>
      <c r="X285" s="158"/>
      <c r="Y285" s="158"/>
      <c r="Z285" s="158"/>
      <c r="AA285" s="162"/>
      <c r="AB285" s="158"/>
      <c r="AC285" s="158"/>
      <c r="AD285" s="158"/>
    </row>
    <row r="286" spans="4:30" x14ac:dyDescent="0.35">
      <c r="D286" s="159"/>
      <c r="E286" s="157"/>
      <c r="F286" s="157"/>
      <c r="G286" s="157"/>
      <c r="H286" s="157"/>
      <c r="I286" s="158"/>
      <c r="J286" s="158"/>
      <c r="K286" s="158"/>
      <c r="L286" s="158"/>
      <c r="M286" s="158"/>
      <c r="N286" s="23"/>
      <c r="O286" s="23"/>
      <c r="P286" s="23"/>
      <c r="Q286" s="160"/>
      <c r="R286" s="161"/>
      <c r="S286" s="161"/>
      <c r="T286" s="158"/>
      <c r="U286" s="158"/>
      <c r="V286" s="158"/>
      <c r="W286" s="158"/>
      <c r="X286" s="158"/>
      <c r="Y286" s="158"/>
      <c r="Z286" s="158"/>
      <c r="AA286" s="162"/>
      <c r="AB286" s="158"/>
      <c r="AC286" s="158"/>
      <c r="AD286" s="158"/>
    </row>
    <row r="287" spans="4:30" x14ac:dyDescent="0.35">
      <c r="D287" s="159"/>
      <c r="E287" s="157"/>
      <c r="F287" s="157"/>
      <c r="G287" s="157"/>
      <c r="H287" s="157"/>
      <c r="I287" s="158"/>
      <c r="J287" s="158"/>
      <c r="K287" s="158"/>
      <c r="L287" s="158"/>
      <c r="M287" s="158"/>
      <c r="N287" s="23"/>
      <c r="O287" s="23"/>
      <c r="P287" s="23"/>
      <c r="Q287" s="160"/>
      <c r="R287" s="161"/>
      <c r="S287" s="161"/>
      <c r="T287" s="158"/>
      <c r="U287" s="158"/>
      <c r="V287" s="158"/>
      <c r="W287" s="158"/>
      <c r="X287" s="158"/>
      <c r="Y287" s="158"/>
      <c r="Z287" s="158"/>
      <c r="AA287" s="162"/>
      <c r="AB287" s="158"/>
      <c r="AC287" s="158"/>
      <c r="AD287" s="158"/>
    </row>
    <row r="288" spans="4:30" x14ac:dyDescent="0.35">
      <c r="D288" s="159"/>
      <c r="E288" s="157"/>
      <c r="F288" s="157"/>
      <c r="G288" s="157"/>
      <c r="H288" s="157"/>
      <c r="I288" s="158"/>
      <c r="J288" s="158"/>
      <c r="K288" s="158"/>
      <c r="L288" s="158"/>
      <c r="M288" s="158"/>
      <c r="N288" s="23"/>
      <c r="O288" s="23"/>
      <c r="P288" s="23"/>
      <c r="Q288" s="160"/>
      <c r="R288" s="161"/>
      <c r="S288" s="161"/>
      <c r="T288" s="158"/>
      <c r="U288" s="158"/>
      <c r="V288" s="158"/>
      <c r="W288" s="158"/>
      <c r="X288" s="158"/>
      <c r="Y288" s="158"/>
      <c r="Z288" s="158"/>
      <c r="AA288" s="162"/>
      <c r="AB288" s="158"/>
      <c r="AC288" s="158"/>
      <c r="AD288" s="158"/>
    </row>
    <row r="289" spans="4:30" x14ac:dyDescent="0.35">
      <c r="D289" s="159"/>
      <c r="E289" s="157"/>
      <c r="F289" s="157"/>
      <c r="G289" s="157"/>
      <c r="H289" s="157"/>
      <c r="I289" s="158"/>
      <c r="J289" s="158"/>
      <c r="K289" s="158"/>
      <c r="L289" s="158"/>
      <c r="M289" s="158"/>
      <c r="N289" s="23"/>
      <c r="O289" s="23"/>
      <c r="P289" s="23"/>
      <c r="Q289" s="160"/>
      <c r="R289" s="161"/>
      <c r="S289" s="161"/>
      <c r="T289" s="158"/>
      <c r="U289" s="158"/>
      <c r="V289" s="158"/>
      <c r="W289" s="158"/>
      <c r="X289" s="158"/>
      <c r="Y289" s="158"/>
      <c r="Z289" s="158"/>
      <c r="AA289" s="162"/>
      <c r="AB289" s="158"/>
      <c r="AC289" s="158"/>
      <c r="AD289" s="158"/>
    </row>
    <row r="290" spans="4:30" x14ac:dyDescent="0.35">
      <c r="D290" s="159"/>
      <c r="E290" s="157"/>
      <c r="F290" s="157"/>
      <c r="G290" s="157"/>
      <c r="H290" s="157"/>
      <c r="I290" s="158"/>
      <c r="J290" s="158"/>
      <c r="K290" s="158"/>
      <c r="L290" s="158"/>
      <c r="M290" s="158"/>
      <c r="N290" s="23"/>
      <c r="O290" s="23"/>
      <c r="P290" s="23"/>
      <c r="Q290" s="160"/>
      <c r="R290" s="161"/>
      <c r="S290" s="161"/>
      <c r="T290" s="158"/>
      <c r="U290" s="158"/>
      <c r="V290" s="158"/>
      <c r="W290" s="158"/>
      <c r="X290" s="158"/>
      <c r="Y290" s="158"/>
      <c r="Z290" s="158"/>
      <c r="AA290" s="162"/>
      <c r="AB290" s="158"/>
      <c r="AC290" s="158"/>
      <c r="AD290" s="158"/>
    </row>
    <row r="291" spans="4:30" x14ac:dyDescent="0.35">
      <c r="D291" s="159"/>
      <c r="E291" s="157"/>
      <c r="F291" s="157"/>
      <c r="G291" s="157"/>
      <c r="H291" s="157"/>
      <c r="I291" s="158"/>
      <c r="J291" s="158"/>
      <c r="K291" s="158"/>
      <c r="L291" s="158"/>
      <c r="M291" s="158"/>
      <c r="N291" s="23"/>
      <c r="O291" s="23"/>
      <c r="P291" s="23"/>
      <c r="Q291" s="160"/>
      <c r="R291" s="161"/>
      <c r="S291" s="161"/>
      <c r="T291" s="158"/>
      <c r="U291" s="158"/>
      <c r="V291" s="158"/>
      <c r="W291" s="158"/>
      <c r="X291" s="158"/>
      <c r="Y291" s="158"/>
      <c r="Z291" s="158"/>
      <c r="AA291" s="162"/>
      <c r="AB291" s="158"/>
      <c r="AC291" s="158"/>
      <c r="AD291" s="158"/>
    </row>
    <row r="292" spans="4:30" x14ac:dyDescent="0.35">
      <c r="D292" s="159"/>
      <c r="E292" s="157"/>
      <c r="F292" s="157"/>
      <c r="G292" s="157"/>
      <c r="H292" s="157"/>
      <c r="I292" s="158"/>
      <c r="J292" s="158"/>
      <c r="K292" s="158"/>
      <c r="L292" s="158"/>
      <c r="M292" s="158"/>
      <c r="N292" s="23"/>
      <c r="O292" s="23"/>
      <c r="P292" s="23"/>
      <c r="Q292" s="160"/>
      <c r="R292" s="161"/>
      <c r="S292" s="161"/>
      <c r="T292" s="158"/>
      <c r="U292" s="158"/>
      <c r="V292" s="158"/>
      <c r="W292" s="158"/>
      <c r="X292" s="158"/>
      <c r="Y292" s="158"/>
      <c r="Z292" s="158"/>
      <c r="AA292" s="162"/>
      <c r="AB292" s="158"/>
      <c r="AC292" s="158"/>
      <c r="AD292" s="158"/>
    </row>
    <row r="293" spans="4:30" x14ac:dyDescent="0.35">
      <c r="D293" s="159"/>
      <c r="E293" s="157"/>
      <c r="F293" s="157"/>
      <c r="G293" s="157"/>
      <c r="H293" s="157"/>
      <c r="I293" s="158"/>
      <c r="J293" s="158"/>
      <c r="K293" s="158"/>
      <c r="L293" s="158"/>
      <c r="M293" s="158"/>
      <c r="N293" s="23"/>
      <c r="O293" s="23"/>
      <c r="P293" s="23"/>
      <c r="Q293" s="160"/>
      <c r="R293" s="161"/>
      <c r="S293" s="161"/>
      <c r="T293" s="158"/>
      <c r="U293" s="158"/>
      <c r="V293" s="158"/>
      <c r="W293" s="158"/>
      <c r="X293" s="158"/>
      <c r="Y293" s="158"/>
      <c r="Z293" s="158"/>
      <c r="AA293" s="162"/>
      <c r="AB293" s="158"/>
      <c r="AC293" s="158"/>
      <c r="AD293" s="158"/>
    </row>
    <row r="294" spans="4:30" x14ac:dyDescent="0.35">
      <c r="D294" s="159"/>
      <c r="E294" s="157"/>
      <c r="F294" s="157"/>
      <c r="G294" s="157"/>
      <c r="H294" s="157"/>
      <c r="I294" s="158"/>
      <c r="J294" s="158"/>
      <c r="K294" s="158"/>
      <c r="L294" s="158"/>
      <c r="M294" s="158"/>
      <c r="N294" s="23"/>
      <c r="O294" s="23"/>
      <c r="P294" s="23"/>
      <c r="Q294" s="160"/>
      <c r="R294" s="161"/>
      <c r="S294" s="161"/>
      <c r="T294" s="158"/>
      <c r="U294" s="158"/>
      <c r="V294" s="158"/>
      <c r="W294" s="158"/>
      <c r="X294" s="158"/>
      <c r="Y294" s="158"/>
      <c r="Z294" s="158"/>
      <c r="AA294" s="162"/>
      <c r="AB294" s="158"/>
      <c r="AC294" s="158"/>
      <c r="AD294" s="158"/>
    </row>
    <row r="295" spans="4:30" x14ac:dyDescent="0.35">
      <c r="D295" s="159"/>
      <c r="E295" s="157"/>
      <c r="F295" s="157"/>
      <c r="G295" s="157"/>
      <c r="H295" s="157"/>
      <c r="I295" s="158"/>
      <c r="J295" s="158"/>
      <c r="K295" s="158"/>
      <c r="L295" s="158"/>
      <c r="M295" s="158"/>
      <c r="N295" s="23"/>
      <c r="O295" s="23"/>
      <c r="P295" s="23"/>
      <c r="Q295" s="160"/>
      <c r="R295" s="161"/>
      <c r="S295" s="161"/>
      <c r="T295" s="158"/>
      <c r="U295" s="158"/>
      <c r="V295" s="158"/>
      <c r="W295" s="158"/>
      <c r="X295" s="158"/>
      <c r="Y295" s="158"/>
      <c r="Z295" s="158"/>
      <c r="AA295" s="162"/>
      <c r="AB295" s="158"/>
      <c r="AC295" s="158"/>
      <c r="AD295" s="158"/>
    </row>
    <row r="296" spans="4:30" x14ac:dyDescent="0.35">
      <c r="D296" s="159"/>
      <c r="E296" s="157"/>
      <c r="F296" s="157"/>
      <c r="G296" s="157"/>
      <c r="H296" s="157"/>
      <c r="I296" s="158"/>
      <c r="J296" s="158"/>
      <c r="K296" s="158"/>
      <c r="L296" s="158"/>
      <c r="M296" s="158"/>
      <c r="N296" s="23"/>
      <c r="O296" s="23"/>
      <c r="P296" s="23"/>
      <c r="Q296" s="160"/>
      <c r="R296" s="161"/>
      <c r="S296" s="161"/>
      <c r="T296" s="158"/>
      <c r="U296" s="158"/>
      <c r="V296" s="158"/>
      <c r="W296" s="158"/>
      <c r="X296" s="158"/>
      <c r="Y296" s="158"/>
      <c r="Z296" s="158"/>
      <c r="AA296" s="162"/>
      <c r="AB296" s="158"/>
      <c r="AC296" s="158"/>
      <c r="AD296" s="158"/>
    </row>
    <row r="297" spans="4:30" x14ac:dyDescent="0.35">
      <c r="D297" s="159"/>
      <c r="E297" s="157"/>
      <c r="F297" s="157"/>
      <c r="G297" s="157"/>
      <c r="H297" s="157"/>
      <c r="I297" s="158"/>
      <c r="J297" s="158"/>
      <c r="K297" s="158"/>
      <c r="L297" s="158"/>
      <c r="M297" s="158"/>
      <c r="N297" s="23"/>
      <c r="O297" s="23"/>
      <c r="P297" s="23"/>
      <c r="Q297" s="160"/>
      <c r="R297" s="161"/>
      <c r="S297" s="161"/>
      <c r="T297" s="158"/>
      <c r="U297" s="158"/>
      <c r="V297" s="158"/>
      <c r="W297" s="158"/>
      <c r="X297" s="158"/>
      <c r="Y297" s="158"/>
      <c r="Z297" s="158"/>
      <c r="AA297" s="162"/>
      <c r="AB297" s="158"/>
      <c r="AC297" s="158"/>
      <c r="AD297" s="158"/>
    </row>
    <row r="298" spans="4:30" x14ac:dyDescent="0.35">
      <c r="D298" s="159"/>
      <c r="E298" s="157"/>
      <c r="F298" s="157"/>
      <c r="G298" s="157"/>
      <c r="H298" s="157"/>
      <c r="I298" s="158"/>
      <c r="J298" s="158"/>
      <c r="K298" s="158"/>
      <c r="L298" s="158"/>
      <c r="M298" s="158"/>
      <c r="N298" s="23"/>
      <c r="O298" s="23"/>
      <c r="P298" s="23"/>
      <c r="Q298" s="160"/>
      <c r="R298" s="161"/>
      <c r="S298" s="161"/>
      <c r="T298" s="158"/>
      <c r="U298" s="158"/>
      <c r="V298" s="158"/>
      <c r="W298" s="158"/>
      <c r="X298" s="158"/>
      <c r="Y298" s="158"/>
      <c r="Z298" s="158"/>
      <c r="AA298" s="162"/>
      <c r="AB298" s="158"/>
      <c r="AC298" s="158"/>
      <c r="AD298" s="158"/>
    </row>
    <row r="299" spans="4:30" x14ac:dyDescent="0.35">
      <c r="D299" s="159"/>
      <c r="E299" s="157"/>
      <c r="F299" s="157"/>
      <c r="G299" s="157"/>
      <c r="H299" s="157"/>
      <c r="I299" s="158"/>
      <c r="J299" s="158"/>
      <c r="K299" s="158"/>
      <c r="L299" s="158"/>
      <c r="M299" s="158"/>
      <c r="N299" s="23"/>
      <c r="O299" s="23"/>
      <c r="P299" s="23"/>
      <c r="Q299" s="160"/>
      <c r="R299" s="161"/>
      <c r="S299" s="161"/>
      <c r="T299" s="158"/>
      <c r="U299" s="158"/>
      <c r="V299" s="158"/>
      <c r="W299" s="158"/>
      <c r="X299" s="158"/>
      <c r="Y299" s="158"/>
      <c r="Z299" s="158"/>
      <c r="AA299" s="162"/>
      <c r="AB299" s="158"/>
      <c r="AC299" s="158"/>
      <c r="AD299" s="158"/>
    </row>
    <row r="300" spans="4:30" x14ac:dyDescent="0.35">
      <c r="D300" s="159"/>
      <c r="E300" s="157"/>
      <c r="F300" s="157"/>
      <c r="G300" s="157"/>
      <c r="H300" s="157"/>
      <c r="I300" s="158"/>
      <c r="J300" s="158"/>
      <c r="K300" s="158"/>
      <c r="L300" s="158"/>
      <c r="M300" s="158"/>
      <c r="N300" s="23"/>
      <c r="O300" s="23"/>
      <c r="P300" s="23"/>
      <c r="Q300" s="160"/>
      <c r="R300" s="161"/>
      <c r="S300" s="161"/>
      <c r="T300" s="158"/>
      <c r="U300" s="158"/>
      <c r="V300" s="158"/>
      <c r="W300" s="158"/>
      <c r="X300" s="158"/>
      <c r="Y300" s="158"/>
      <c r="Z300" s="158"/>
      <c r="AA300" s="162"/>
      <c r="AB300" s="158"/>
      <c r="AC300" s="158"/>
      <c r="AD300" s="158"/>
    </row>
    <row r="301" spans="4:30" x14ac:dyDescent="0.35">
      <c r="D301" s="159"/>
      <c r="E301" s="157"/>
      <c r="F301" s="157"/>
      <c r="G301" s="157"/>
      <c r="H301" s="157"/>
      <c r="I301" s="158"/>
      <c r="J301" s="158"/>
      <c r="K301" s="158"/>
      <c r="L301" s="158"/>
      <c r="M301" s="158"/>
      <c r="N301" s="23"/>
      <c r="O301" s="23"/>
      <c r="P301" s="23"/>
      <c r="Q301" s="160"/>
      <c r="R301" s="161"/>
      <c r="S301" s="161"/>
      <c r="T301" s="158"/>
      <c r="U301" s="158"/>
      <c r="V301" s="158"/>
      <c r="W301" s="158"/>
      <c r="X301" s="158"/>
      <c r="Y301" s="158"/>
      <c r="Z301" s="158"/>
      <c r="AA301" s="162"/>
      <c r="AB301" s="158"/>
      <c r="AC301" s="158"/>
      <c r="AD301" s="158"/>
    </row>
    <row r="302" spans="4:30" x14ac:dyDescent="0.35">
      <c r="D302" s="159"/>
      <c r="E302" s="157"/>
      <c r="F302" s="157"/>
      <c r="G302" s="157"/>
      <c r="H302" s="157"/>
      <c r="I302" s="158"/>
      <c r="J302" s="158"/>
      <c r="K302" s="158"/>
      <c r="L302" s="158"/>
      <c r="M302" s="158"/>
      <c r="N302" s="23"/>
      <c r="O302" s="23"/>
      <c r="P302" s="23"/>
      <c r="Q302" s="160"/>
      <c r="R302" s="161"/>
      <c r="S302" s="161"/>
      <c r="T302" s="158"/>
      <c r="U302" s="158"/>
      <c r="V302" s="158"/>
      <c r="W302" s="158"/>
      <c r="X302" s="158"/>
      <c r="Y302" s="158"/>
      <c r="Z302" s="158"/>
      <c r="AA302" s="162"/>
      <c r="AB302" s="158"/>
      <c r="AC302" s="158"/>
      <c r="AD302" s="158"/>
    </row>
    <row r="303" spans="4:30" x14ac:dyDescent="0.35">
      <c r="D303" s="159"/>
      <c r="E303" s="157"/>
      <c r="F303" s="157"/>
      <c r="G303" s="157"/>
      <c r="H303" s="157"/>
      <c r="I303" s="158"/>
      <c r="J303" s="158"/>
      <c r="K303" s="158"/>
      <c r="L303" s="158"/>
      <c r="M303" s="158"/>
      <c r="N303" s="23"/>
      <c r="O303" s="23"/>
      <c r="P303" s="23"/>
      <c r="Q303" s="160"/>
      <c r="R303" s="161"/>
      <c r="S303" s="161"/>
      <c r="T303" s="158"/>
      <c r="U303" s="158"/>
      <c r="V303" s="158"/>
      <c r="W303" s="158"/>
      <c r="X303" s="158"/>
      <c r="Y303" s="158"/>
      <c r="Z303" s="158"/>
      <c r="AA303" s="162"/>
      <c r="AB303" s="158"/>
      <c r="AC303" s="158"/>
      <c r="AD303" s="158"/>
    </row>
  </sheetData>
  <mergeCells count="8">
    <mergeCell ref="Z2:AD2"/>
    <mergeCell ref="A4:B4"/>
    <mergeCell ref="A23:B23"/>
    <mergeCell ref="A30:B30"/>
    <mergeCell ref="D2:D3"/>
    <mergeCell ref="E2:E3"/>
    <mergeCell ref="G2:N2"/>
    <mergeCell ref="P2:X2"/>
  </mergeCell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91BF6A-FFCE-404E-9977-41311FC44FF6}">
  <sheetPr>
    <tabColor theme="1"/>
  </sheetPr>
  <dimension ref="A1:AE303"/>
  <sheetViews>
    <sheetView workbookViewId="0"/>
  </sheetViews>
  <sheetFormatPr defaultColWidth="8.6328125" defaultRowHeight="14.5" outlineLevelCol="1" x14ac:dyDescent="0.35"/>
  <cols>
    <col min="1" max="1" width="21.453125" style="5" customWidth="1"/>
    <col min="2" max="2" width="66.36328125" style="5" customWidth="1"/>
    <col min="3" max="3" width="4.6328125" style="1" customWidth="1"/>
    <col min="4" max="4" width="7.36328125" style="5" customWidth="1"/>
    <col min="5" max="6" width="11.453125" style="5" customWidth="1"/>
    <col min="7" max="7" width="16.6328125" style="5" customWidth="1" outlineLevel="1"/>
    <col min="8" max="8" width="11.36328125" style="5" customWidth="1" outlineLevel="1"/>
    <col min="9" max="9" width="10.6328125" style="2" customWidth="1" outlineLevel="1"/>
    <col min="10" max="10" width="12.54296875" style="2" customWidth="1" outlineLevel="1"/>
    <col min="11" max="13" width="11.54296875" style="2" customWidth="1" outlineLevel="1"/>
    <col min="14" max="14" width="11.6328125" style="3" customWidth="1" outlineLevel="1"/>
    <col min="15" max="15" width="4.453125" style="3" customWidth="1"/>
    <col min="16" max="16" width="12.6328125" style="3" customWidth="1" outlineLevel="1"/>
    <col min="17" max="17" width="8.6328125" style="1" outlineLevel="1"/>
    <col min="18" max="18" width="14.36328125" style="4" customWidth="1" outlineLevel="1"/>
    <col min="19" max="19" width="16" style="4" customWidth="1" outlineLevel="1"/>
    <col min="20" max="20" width="14.6328125" style="2" bestFit="1" customWidth="1" outlineLevel="1"/>
    <col min="21" max="21" width="12.6328125" style="2" customWidth="1" outlineLevel="1"/>
    <col min="22" max="22" width="12.54296875" style="2" customWidth="1" outlineLevel="1"/>
    <col min="23" max="23" width="15.90625" style="2" customWidth="1" outlineLevel="1"/>
    <col min="24" max="24" width="13.36328125" style="2" customWidth="1" outlineLevel="1"/>
    <col min="25" max="25" width="4" style="2" customWidth="1"/>
    <col min="26" max="26" width="14.6328125" style="2" bestFit="1" customWidth="1" outlineLevel="1"/>
    <col min="27" max="27" width="12.36328125" style="2" customWidth="1" outlineLevel="1"/>
    <col min="28" max="28" width="14.453125" style="2" customWidth="1" outlineLevel="1"/>
    <col min="29" max="29" width="11.6328125" style="2" customWidth="1" outlineLevel="1"/>
    <col min="30" max="30" width="12.6328125" style="2" bestFit="1" customWidth="1" outlineLevel="1"/>
    <col min="31" max="31" width="3.6328125" style="5" customWidth="1"/>
    <col min="32" max="32" width="12.453125" style="5" customWidth="1"/>
    <col min="33" max="33" width="58.453125" style="5" customWidth="1"/>
    <col min="34" max="16384" width="8.6328125" style="5"/>
  </cols>
  <sheetData>
    <row r="1" spans="1:31" ht="22.25" customHeight="1" thickBot="1" x14ac:dyDescent="0.5">
      <c r="A1" s="236" t="s">
        <v>0</v>
      </c>
      <c r="B1" s="237"/>
      <c r="D1" s="236" t="s">
        <v>1</v>
      </c>
      <c r="E1" s="236"/>
      <c r="F1" s="236"/>
      <c r="G1" s="236"/>
      <c r="H1" s="236"/>
      <c r="I1" s="236"/>
    </row>
    <row r="2" spans="1:31" s="6" customFormat="1" ht="19.25" customHeight="1" x14ac:dyDescent="0.35">
      <c r="C2" s="7"/>
      <c r="D2" s="460" t="s">
        <v>2</v>
      </c>
      <c r="E2" s="462" t="s">
        <v>3</v>
      </c>
      <c r="F2" s="235"/>
      <c r="G2" s="464" t="s">
        <v>4</v>
      </c>
      <c r="H2" s="465"/>
      <c r="I2" s="465"/>
      <c r="J2" s="465"/>
      <c r="K2" s="465"/>
      <c r="L2" s="465"/>
      <c r="M2" s="465"/>
      <c r="N2" s="466"/>
      <c r="O2" s="8"/>
      <c r="P2" s="467" t="s">
        <v>5</v>
      </c>
      <c r="Q2" s="468"/>
      <c r="R2" s="468"/>
      <c r="S2" s="468"/>
      <c r="T2" s="468"/>
      <c r="U2" s="468"/>
      <c r="V2" s="468"/>
      <c r="W2" s="468"/>
      <c r="X2" s="469"/>
      <c r="Y2" s="8"/>
      <c r="Z2" s="453" t="s">
        <v>6</v>
      </c>
      <c r="AA2" s="454"/>
      <c r="AB2" s="454"/>
      <c r="AC2" s="454"/>
      <c r="AD2" s="455"/>
      <c r="AE2" s="8"/>
    </row>
    <row r="3" spans="1:31" ht="66.650000000000006" customHeight="1" thickBot="1" x14ac:dyDescent="0.4">
      <c r="A3" s="248" t="s">
        <v>71</v>
      </c>
      <c r="B3" s="249" t="str">
        <f ca="1">RIGHT(CELL("filename",A1),LEN(CELL("filename",A1))-FIND("]",CELL("filename",A1)))</f>
        <v>Lease15</v>
      </c>
      <c r="D3" s="461"/>
      <c r="E3" s="463"/>
      <c r="F3" s="406"/>
      <c r="G3" s="9" t="s">
        <v>7</v>
      </c>
      <c r="H3" s="9" t="s">
        <v>8</v>
      </c>
      <c r="I3" s="10" t="s">
        <v>9</v>
      </c>
      <c r="J3" s="10" t="s">
        <v>10</v>
      </c>
      <c r="K3" s="10" t="s">
        <v>11</v>
      </c>
      <c r="L3" s="49" t="s">
        <v>67</v>
      </c>
      <c r="M3" s="10" t="s">
        <v>12</v>
      </c>
      <c r="N3" s="11" t="s">
        <v>13</v>
      </c>
      <c r="O3" s="12"/>
      <c r="P3" s="13" t="s">
        <v>14</v>
      </c>
      <c r="Q3" s="14" t="s">
        <v>15</v>
      </c>
      <c r="R3" s="15" t="s">
        <v>16</v>
      </c>
      <c r="S3" s="15" t="s">
        <v>17</v>
      </c>
      <c r="T3" s="10" t="s">
        <v>18</v>
      </c>
      <c r="U3" s="10" t="s">
        <v>19</v>
      </c>
      <c r="V3" s="10" t="s">
        <v>20</v>
      </c>
      <c r="W3" s="10" t="s">
        <v>21</v>
      </c>
      <c r="X3" s="16" t="s">
        <v>22</v>
      </c>
      <c r="Y3" s="17"/>
      <c r="Z3" s="18" t="s">
        <v>18</v>
      </c>
      <c r="AA3" s="10" t="s">
        <v>23</v>
      </c>
      <c r="AB3" s="10" t="s">
        <v>24</v>
      </c>
      <c r="AC3" s="10" t="s">
        <v>25</v>
      </c>
      <c r="AD3" s="16" t="s">
        <v>22</v>
      </c>
    </row>
    <row r="4" spans="1:31" ht="15.5" x14ac:dyDescent="0.35">
      <c r="A4" s="456" t="s">
        <v>26</v>
      </c>
      <c r="B4" s="457"/>
      <c r="C4" s="19"/>
      <c r="D4" s="20"/>
      <c r="E4" s="21">
        <f t="shared" ref="E4" ca="1" si="0">EOMONTH($H$4,D4)</f>
        <v>31</v>
      </c>
      <c r="F4" s="44">
        <f ca="1">E5-1</f>
        <v>365</v>
      </c>
      <c r="G4" s="22" t="s">
        <v>27</v>
      </c>
      <c r="H4" s="44">
        <f ca="1">A5</f>
        <v>0</v>
      </c>
      <c r="I4" s="45"/>
      <c r="J4" s="45"/>
      <c r="K4" s="45"/>
      <c r="L4" s="45"/>
      <c r="M4" s="45"/>
      <c r="N4" s="257">
        <f ca="1">$A$6</f>
        <v>0</v>
      </c>
      <c r="O4" s="23"/>
      <c r="P4" s="255">
        <f ca="1">$A$7</f>
        <v>0</v>
      </c>
      <c r="Q4" s="163">
        <f ca="1">$A$8</f>
        <v>0</v>
      </c>
      <c r="R4" s="164"/>
      <c r="S4" s="164"/>
      <c r="T4" s="165">
        <f ca="1">A21</f>
        <v>0</v>
      </c>
      <c r="U4" s="45"/>
      <c r="V4" s="45"/>
      <c r="W4" s="45">
        <f>S4-R4</f>
        <v>0</v>
      </c>
      <c r="X4" s="25">
        <f t="shared" ref="X4:X67" ca="1" si="1">T4+W4+U4+V4</f>
        <v>0</v>
      </c>
      <c r="Z4" s="26">
        <f ca="1">A36</f>
        <v>0</v>
      </c>
      <c r="AA4" s="45"/>
      <c r="AB4" s="45"/>
      <c r="AC4" s="45">
        <f t="shared" ref="AC4:AC67" si="2">W4</f>
        <v>0</v>
      </c>
      <c r="AD4" s="25">
        <f t="shared" ref="AD4:AD67" ca="1" si="3">Z4-AA4-AB4+AC4</f>
        <v>0</v>
      </c>
    </row>
    <row r="5" spans="1:31" x14ac:dyDescent="0.35">
      <c r="A5" s="103">
        <f ca="1">VLOOKUP(B3,'Input Table'!B:L,3,0)</f>
        <v>0</v>
      </c>
      <c r="B5" s="27" t="s">
        <v>28</v>
      </c>
      <c r="D5" s="20">
        <v>1</v>
      </c>
      <c r="E5" s="21">
        <f ca="1">EOMONTH(H5,0)</f>
        <v>366</v>
      </c>
      <c r="F5" s="44">
        <f t="shared" ref="F5:F68" ca="1" si="4">E6-1</f>
        <v>730</v>
      </c>
      <c r="G5" s="22" t="s">
        <v>119</v>
      </c>
      <c r="H5" s="44">
        <f ca="1">EDATE(H4,12)</f>
        <v>366</v>
      </c>
      <c r="I5" s="45">
        <f t="shared" ref="I5:I68" ca="1" si="5">IF(D5&gt;$A$28,0,$A$9)</f>
        <v>0</v>
      </c>
      <c r="J5" s="45">
        <f t="shared" ref="J5:J68" ca="1" si="6">IF(D5&gt;$A$28,0,$A$10)</f>
        <v>0</v>
      </c>
      <c r="K5" s="45">
        <f t="shared" ref="K5:K68" ca="1" si="7">IF(D5&gt;$A$28,0,$A$11)</f>
        <v>0</v>
      </c>
      <c r="L5" s="158"/>
      <c r="M5" s="45">
        <f ca="1">K5+L5</f>
        <v>0</v>
      </c>
      <c r="N5" s="257">
        <f t="shared" ref="N5:N68" ca="1" si="8">$A$6</f>
        <v>0</v>
      </c>
      <c r="O5" s="23"/>
      <c r="P5" s="255">
        <f t="shared" ref="P5:P68" ca="1" si="9">$A$7</f>
        <v>0</v>
      </c>
      <c r="Q5" s="163">
        <f t="shared" ref="Q5:Q68" ca="1" si="10">$A$8</f>
        <v>0</v>
      </c>
      <c r="R5" s="164">
        <f ca="1">NPV(Q4,K5:$K$244) + ($A$13+$A$14+$A$15)/POWER(1+Q4,$A$28-D5+1)</f>
        <v>0</v>
      </c>
      <c r="S5" s="164">
        <f ca="1">NPV(Q5,K5:$K$244) + ($A$13+$A$14+$A$15)/POWER(1+Q5,$A$28-D5+1)</f>
        <v>0</v>
      </c>
      <c r="T5" s="45">
        <f t="shared" ref="T5:T68" ca="1" si="11">IF(ISBLANK(G5),0,X4)</f>
        <v>0</v>
      </c>
      <c r="U5" s="45">
        <f ca="1">S5*Q5</f>
        <v>0</v>
      </c>
      <c r="V5" s="45">
        <f ca="1">-(K5+L5)</f>
        <v>0</v>
      </c>
      <c r="W5" s="45">
        <f t="shared" ref="W5:W68" ca="1" si="12">S5-R5</f>
        <v>0</v>
      </c>
      <c r="X5" s="25">
        <f ca="1">T5+W5+U5+V5</f>
        <v>0</v>
      </c>
      <c r="Z5" s="28">
        <f ca="1">AD4</f>
        <v>0</v>
      </c>
      <c r="AA5" s="233"/>
      <c r="AB5" s="45">
        <f t="shared" ref="AB5:AB68" ca="1" si="13">IFERROR(Z5/($A$42-D5+1),0)</f>
        <v>0</v>
      </c>
      <c r="AC5" s="45">
        <f t="shared" ca="1" si="2"/>
        <v>0</v>
      </c>
      <c r="AD5" s="25">
        <f t="shared" ca="1" si="3"/>
        <v>0</v>
      </c>
    </row>
    <row r="6" spans="1:31" x14ac:dyDescent="0.35">
      <c r="A6" s="104">
        <f ca="1">VLOOKUP(B3,'Input Table'!B:L,4,0)</f>
        <v>0</v>
      </c>
      <c r="B6" s="27" t="s">
        <v>29</v>
      </c>
      <c r="D6" s="20">
        <v>2</v>
      </c>
      <c r="E6" s="21">
        <f t="shared" ref="E6:E69" ca="1" si="14">EOMONTH(H6,0)</f>
        <v>731</v>
      </c>
      <c r="F6" s="44">
        <f t="shared" ca="1" si="4"/>
        <v>1095</v>
      </c>
      <c r="G6" s="22" t="s">
        <v>119</v>
      </c>
      <c r="H6" s="44">
        <f t="shared" ref="H6:H69" ca="1" si="15">EDATE(H5,12)</f>
        <v>731</v>
      </c>
      <c r="I6" s="45">
        <f t="shared" ca="1" si="5"/>
        <v>0</v>
      </c>
      <c r="J6" s="45">
        <f t="shared" ca="1" si="6"/>
        <v>0</v>
      </c>
      <c r="K6" s="45">
        <f t="shared" ca="1" si="7"/>
        <v>0</v>
      </c>
      <c r="L6" s="45"/>
      <c r="M6" s="45">
        <f t="shared" ref="M6:M69" ca="1" si="16">K6+L6</f>
        <v>0</v>
      </c>
      <c r="N6" s="257">
        <f t="shared" ca="1" si="8"/>
        <v>0</v>
      </c>
      <c r="O6" s="23"/>
      <c r="P6" s="255">
        <f t="shared" ca="1" si="9"/>
        <v>0</v>
      </c>
      <c r="Q6" s="163">
        <f t="shared" ca="1" si="10"/>
        <v>0</v>
      </c>
      <c r="R6" s="164">
        <f ca="1">NPV(Q5,K6:$K$244) + ($A$13+$A$14+$A$15)/POWER(1+Q5,$A$28-D6+1)</f>
        <v>0</v>
      </c>
      <c r="S6" s="164">
        <f ca="1">NPV(Q6,K6:$K$244) + ($A$13+$A$14+$A$15)/POWER(1+Q6,$A$28-D6+1)</f>
        <v>0</v>
      </c>
      <c r="T6" s="45">
        <f t="shared" ca="1" si="11"/>
        <v>0</v>
      </c>
      <c r="U6" s="45">
        <f t="shared" ref="U6:U69" ca="1" si="17">S6*Q6</f>
        <v>0</v>
      </c>
      <c r="V6" s="45">
        <f t="shared" ref="V6:V69" ca="1" si="18">-(K6+L6)</f>
        <v>0</v>
      </c>
      <c r="W6" s="45">
        <f t="shared" ca="1" si="12"/>
        <v>0</v>
      </c>
      <c r="X6" s="25">
        <f t="shared" ca="1" si="1"/>
        <v>0</v>
      </c>
      <c r="Z6" s="28">
        <f t="shared" ref="Z6:Z69" ca="1" si="19">AD5</f>
        <v>0</v>
      </c>
      <c r="AA6" s="233"/>
      <c r="AB6" s="45">
        <f t="shared" ca="1" si="13"/>
        <v>0</v>
      </c>
      <c r="AC6" s="45">
        <f t="shared" ca="1" si="2"/>
        <v>0</v>
      </c>
      <c r="AD6" s="25">
        <f t="shared" ca="1" si="3"/>
        <v>0</v>
      </c>
    </row>
    <row r="7" spans="1:31" x14ac:dyDescent="0.35">
      <c r="A7" s="104">
        <f ca="1">VLOOKUP(B3,'Input Table'!B:L,5,0)</f>
        <v>0</v>
      </c>
      <c r="B7" s="27" t="s">
        <v>30</v>
      </c>
      <c r="D7" s="20">
        <v>3</v>
      </c>
      <c r="E7" s="21">
        <f t="shared" ca="1" si="14"/>
        <v>1096</v>
      </c>
      <c r="F7" s="44">
        <f t="shared" ca="1" si="4"/>
        <v>1460</v>
      </c>
      <c r="G7" s="22" t="s">
        <v>119</v>
      </c>
      <c r="H7" s="44">
        <f t="shared" ca="1" si="15"/>
        <v>1096</v>
      </c>
      <c r="I7" s="45">
        <f t="shared" ca="1" si="5"/>
        <v>0</v>
      </c>
      <c r="J7" s="45">
        <f t="shared" ca="1" si="6"/>
        <v>0</v>
      </c>
      <c r="K7" s="45">
        <f t="shared" ca="1" si="7"/>
        <v>0</v>
      </c>
      <c r="L7" s="45"/>
      <c r="M7" s="45">
        <f t="shared" ca="1" si="16"/>
        <v>0</v>
      </c>
      <c r="N7" s="257">
        <f t="shared" ca="1" si="8"/>
        <v>0</v>
      </c>
      <c r="O7" s="23"/>
      <c r="P7" s="255">
        <f t="shared" ca="1" si="9"/>
        <v>0</v>
      </c>
      <c r="Q7" s="163">
        <f t="shared" ca="1" si="10"/>
        <v>0</v>
      </c>
      <c r="R7" s="164">
        <f ca="1">NPV(Q6,K7:$K$244) + ($A$13+$A$14+$A$15)/POWER(1+Q6,$A$28-D7+1)</f>
        <v>0</v>
      </c>
      <c r="S7" s="164">
        <f ca="1">NPV(Q7,K7:$K$244) + ($A$13+$A$14+$A$15)/POWER(1+Q7,$A$28-D7+1)</f>
        <v>0</v>
      </c>
      <c r="T7" s="45">
        <f t="shared" ca="1" si="11"/>
        <v>0</v>
      </c>
      <c r="U7" s="45">
        <f t="shared" ca="1" si="17"/>
        <v>0</v>
      </c>
      <c r="V7" s="45">
        <f t="shared" ca="1" si="18"/>
        <v>0</v>
      </c>
      <c r="W7" s="45">
        <f t="shared" ca="1" si="12"/>
        <v>0</v>
      </c>
      <c r="X7" s="25">
        <f ca="1">T7+W7+U7+V7</f>
        <v>0</v>
      </c>
      <c r="Z7" s="28">
        <f t="shared" ca="1" si="19"/>
        <v>0</v>
      </c>
      <c r="AA7" s="233"/>
      <c r="AB7" s="45">
        <f t="shared" ca="1" si="13"/>
        <v>0</v>
      </c>
      <c r="AC7" s="45">
        <f t="shared" ca="1" si="2"/>
        <v>0</v>
      </c>
      <c r="AD7" s="25">
        <f t="shared" ca="1" si="3"/>
        <v>0</v>
      </c>
    </row>
    <row r="8" spans="1:31" x14ac:dyDescent="0.35">
      <c r="A8" s="246">
        <f ca="1">IF(A6=0,A7,A6)</f>
        <v>0</v>
      </c>
      <c r="B8" s="48" t="s">
        <v>15</v>
      </c>
      <c r="D8" s="20">
        <v>4</v>
      </c>
      <c r="E8" s="21">
        <f t="shared" ca="1" si="14"/>
        <v>1461</v>
      </c>
      <c r="F8" s="44">
        <f t="shared" ca="1" si="4"/>
        <v>1826</v>
      </c>
      <c r="G8" s="22" t="s">
        <v>119</v>
      </c>
      <c r="H8" s="44">
        <f t="shared" ca="1" si="15"/>
        <v>1461</v>
      </c>
      <c r="I8" s="45">
        <f t="shared" ca="1" si="5"/>
        <v>0</v>
      </c>
      <c r="J8" s="45">
        <f t="shared" ca="1" si="6"/>
        <v>0</v>
      </c>
      <c r="K8" s="45">
        <f t="shared" ca="1" si="7"/>
        <v>0</v>
      </c>
      <c r="L8" s="45"/>
      <c r="M8" s="45">
        <f t="shared" ca="1" si="16"/>
        <v>0</v>
      </c>
      <c r="N8" s="257">
        <f t="shared" ca="1" si="8"/>
        <v>0</v>
      </c>
      <c r="O8" s="23"/>
      <c r="P8" s="255">
        <f t="shared" ca="1" si="9"/>
        <v>0</v>
      </c>
      <c r="Q8" s="163">
        <f t="shared" ca="1" si="10"/>
        <v>0</v>
      </c>
      <c r="R8" s="164">
        <f ca="1">NPV(Q7,K8:$K$244) + ($A$13+$A$14+$A$15)/POWER(1+Q7,$A$28-D8+1)</f>
        <v>0</v>
      </c>
      <c r="S8" s="164">
        <f ca="1">NPV(Q8,K8:$K$244) + ($A$13+$A$14+$A$15)/POWER(1+Q8,$A$28-D8+1)</f>
        <v>0</v>
      </c>
      <c r="T8" s="45">
        <f ca="1">IF(ISBLANK(G8),0,X7)</f>
        <v>0</v>
      </c>
      <c r="U8" s="45">
        <f ca="1">S8*Q8</f>
        <v>0</v>
      </c>
      <c r="V8" s="45">
        <f t="shared" ca="1" si="18"/>
        <v>0</v>
      </c>
      <c r="W8" s="45">
        <f t="shared" ca="1" si="12"/>
        <v>0</v>
      </c>
      <c r="X8" s="25">
        <f t="shared" ca="1" si="1"/>
        <v>0</v>
      </c>
      <c r="Z8" s="28">
        <f t="shared" ca="1" si="19"/>
        <v>0</v>
      </c>
      <c r="AA8" s="233"/>
      <c r="AB8" s="45">
        <f t="shared" ca="1" si="13"/>
        <v>0</v>
      </c>
      <c r="AC8" s="45">
        <f t="shared" ca="1" si="2"/>
        <v>0</v>
      </c>
      <c r="AD8" s="25">
        <f t="shared" ca="1" si="3"/>
        <v>0</v>
      </c>
    </row>
    <row r="9" spans="1:31" x14ac:dyDescent="0.35">
      <c r="A9" s="105">
        <f ca="1">VLOOKUP($B$3,'Input Table'!B:L,6,0)</f>
        <v>0</v>
      </c>
      <c r="B9" s="27" t="s">
        <v>282</v>
      </c>
      <c r="D9" s="20">
        <v>5</v>
      </c>
      <c r="E9" s="21">
        <f t="shared" ca="1" si="14"/>
        <v>1827</v>
      </c>
      <c r="F9" s="44">
        <f t="shared" ca="1" si="4"/>
        <v>2191</v>
      </c>
      <c r="G9" s="22" t="s">
        <v>119</v>
      </c>
      <c r="H9" s="44">
        <f t="shared" ca="1" si="15"/>
        <v>1827</v>
      </c>
      <c r="I9" s="45">
        <f t="shared" ca="1" si="5"/>
        <v>0</v>
      </c>
      <c r="J9" s="45">
        <f t="shared" ca="1" si="6"/>
        <v>0</v>
      </c>
      <c r="K9" s="45">
        <f t="shared" ca="1" si="7"/>
        <v>0</v>
      </c>
      <c r="L9" s="45"/>
      <c r="M9" s="45">
        <f t="shared" ca="1" si="16"/>
        <v>0</v>
      </c>
      <c r="N9" s="257">
        <f t="shared" ca="1" si="8"/>
        <v>0</v>
      </c>
      <c r="O9" s="23"/>
      <c r="P9" s="255">
        <f t="shared" ca="1" si="9"/>
        <v>0</v>
      </c>
      <c r="Q9" s="163">
        <f t="shared" ca="1" si="10"/>
        <v>0</v>
      </c>
      <c r="R9" s="164">
        <f ca="1">NPV(Q8,K9:$K$244) + ($A$13+$A$14+$A$15)/POWER(1+Q8,$A$28-D9+1)</f>
        <v>0</v>
      </c>
      <c r="S9" s="164">
        <f ca="1">NPV(Q9,K9:$K$244) + ($A$13+$A$14+$A$15)/POWER(1+Q9,$A$28-D9+1)</f>
        <v>0</v>
      </c>
      <c r="T9" s="45">
        <f t="shared" ca="1" si="11"/>
        <v>0</v>
      </c>
      <c r="U9" s="45">
        <f t="shared" ca="1" si="17"/>
        <v>0</v>
      </c>
      <c r="V9" s="45">
        <f t="shared" ca="1" si="18"/>
        <v>0</v>
      </c>
      <c r="W9" s="45">
        <f t="shared" ca="1" si="12"/>
        <v>0</v>
      </c>
      <c r="X9" s="25">
        <f t="shared" ca="1" si="1"/>
        <v>0</v>
      </c>
      <c r="Z9" s="28">
        <f t="shared" ca="1" si="19"/>
        <v>0</v>
      </c>
      <c r="AA9" s="233"/>
      <c r="AB9" s="45">
        <f t="shared" ca="1" si="13"/>
        <v>0</v>
      </c>
      <c r="AC9" s="45">
        <f t="shared" ca="1" si="2"/>
        <v>0</v>
      </c>
      <c r="AD9" s="25">
        <f t="shared" ca="1" si="3"/>
        <v>0</v>
      </c>
    </row>
    <row r="10" spans="1:31" x14ac:dyDescent="0.35">
      <c r="A10" s="105">
        <f ca="1">VLOOKUP($B$3,'Input Table'!B:L,7,0)</f>
        <v>0</v>
      </c>
      <c r="B10" s="27" t="s">
        <v>32</v>
      </c>
      <c r="D10" s="20">
        <v>6</v>
      </c>
      <c r="E10" s="21">
        <f t="shared" ca="1" si="14"/>
        <v>2192</v>
      </c>
      <c r="F10" s="44">
        <f t="shared" ca="1" si="4"/>
        <v>2556</v>
      </c>
      <c r="G10" s="22" t="s">
        <v>119</v>
      </c>
      <c r="H10" s="44">
        <f t="shared" ca="1" si="15"/>
        <v>2192</v>
      </c>
      <c r="I10" s="45">
        <f t="shared" ca="1" si="5"/>
        <v>0</v>
      </c>
      <c r="J10" s="45">
        <f t="shared" ca="1" si="6"/>
        <v>0</v>
      </c>
      <c r="K10" s="45">
        <f t="shared" ca="1" si="7"/>
        <v>0</v>
      </c>
      <c r="L10" s="45"/>
      <c r="M10" s="45">
        <f t="shared" ca="1" si="16"/>
        <v>0</v>
      </c>
      <c r="N10" s="257">
        <f t="shared" ca="1" si="8"/>
        <v>0</v>
      </c>
      <c r="O10" s="23"/>
      <c r="P10" s="255">
        <f t="shared" ca="1" si="9"/>
        <v>0</v>
      </c>
      <c r="Q10" s="163">
        <f t="shared" ca="1" si="10"/>
        <v>0</v>
      </c>
      <c r="R10" s="164">
        <f ca="1">NPV(Q9,K10:$K$244) + ($A$13+$A$14+$A$15)/POWER(1+Q9,$A$28-D10+1)</f>
        <v>0</v>
      </c>
      <c r="S10" s="164">
        <f ca="1">NPV(Q10,K10:$K$244) + ($A$13+$A$14+$A$15)/POWER(1+Q10,$A$28-D10+1)</f>
        <v>0</v>
      </c>
      <c r="T10" s="45">
        <f t="shared" ca="1" si="11"/>
        <v>0</v>
      </c>
      <c r="U10" s="45">
        <f t="shared" ca="1" si="17"/>
        <v>0</v>
      </c>
      <c r="V10" s="45">
        <f t="shared" ca="1" si="18"/>
        <v>0</v>
      </c>
      <c r="W10" s="45">
        <f t="shared" ca="1" si="12"/>
        <v>0</v>
      </c>
      <c r="X10" s="25">
        <f ca="1">T10+W10+U10+V10</f>
        <v>0</v>
      </c>
      <c r="Z10" s="28">
        <f t="shared" ca="1" si="19"/>
        <v>0</v>
      </c>
      <c r="AA10" s="233"/>
      <c r="AB10" s="45">
        <f t="shared" ca="1" si="13"/>
        <v>0</v>
      </c>
      <c r="AC10" s="45">
        <f t="shared" ca="1" si="2"/>
        <v>0</v>
      </c>
      <c r="AD10" s="25">
        <f t="shared" ca="1" si="3"/>
        <v>0</v>
      </c>
    </row>
    <row r="11" spans="1:31" x14ac:dyDescent="0.35">
      <c r="A11" s="105">
        <f ca="1">A9-A10</f>
        <v>0</v>
      </c>
      <c r="B11" s="27" t="s">
        <v>33</v>
      </c>
      <c r="D11" s="20">
        <v>7</v>
      </c>
      <c r="E11" s="21">
        <f t="shared" ca="1" si="14"/>
        <v>2557</v>
      </c>
      <c r="F11" s="44">
        <f t="shared" ca="1" si="4"/>
        <v>2921</v>
      </c>
      <c r="G11" s="22" t="s">
        <v>119</v>
      </c>
      <c r="H11" s="44">
        <f t="shared" ca="1" si="15"/>
        <v>2557</v>
      </c>
      <c r="I11" s="45">
        <f t="shared" ca="1" si="5"/>
        <v>0</v>
      </c>
      <c r="J11" s="45">
        <f t="shared" ca="1" si="6"/>
        <v>0</v>
      </c>
      <c r="K11" s="45">
        <f t="shared" ca="1" si="7"/>
        <v>0</v>
      </c>
      <c r="L11" s="45"/>
      <c r="M11" s="45">
        <f t="shared" ca="1" si="16"/>
        <v>0</v>
      </c>
      <c r="N11" s="257">
        <f t="shared" ca="1" si="8"/>
        <v>0</v>
      </c>
      <c r="O11" s="23"/>
      <c r="P11" s="255">
        <f t="shared" ca="1" si="9"/>
        <v>0</v>
      </c>
      <c r="Q11" s="163">
        <f t="shared" ca="1" si="10"/>
        <v>0</v>
      </c>
      <c r="R11" s="164">
        <f ca="1">NPV(Q10,K11:$K$244) + ($A$13+$A$14+$A$15)/POWER(1+Q10,$A$28-D11+1)</f>
        <v>0</v>
      </c>
      <c r="S11" s="164">
        <f ca="1">NPV(Q11,K11:$K$244) + ($A$13+$A$14+$A$15)/POWER(1+Q11,$A$28-D11+1)</f>
        <v>0</v>
      </c>
      <c r="T11" s="45">
        <f ca="1">IF(ISBLANK(G11),0,X10)</f>
        <v>0</v>
      </c>
      <c r="U11" s="45">
        <f ca="1">S11*Q11</f>
        <v>0</v>
      </c>
      <c r="V11" s="45">
        <f t="shared" ca="1" si="18"/>
        <v>0</v>
      </c>
      <c r="W11" s="45">
        <f t="shared" ca="1" si="12"/>
        <v>0</v>
      </c>
      <c r="X11" s="25">
        <f ca="1">T11+W11+U11+V11</f>
        <v>0</v>
      </c>
      <c r="Z11" s="28">
        <f t="shared" ca="1" si="19"/>
        <v>0</v>
      </c>
      <c r="AA11" s="233"/>
      <c r="AB11" s="45">
        <f t="shared" ca="1" si="13"/>
        <v>0</v>
      </c>
      <c r="AC11" s="45">
        <f t="shared" ca="1" si="2"/>
        <v>0</v>
      </c>
      <c r="AD11" s="25">
        <f t="shared" ca="1" si="3"/>
        <v>0</v>
      </c>
    </row>
    <row r="12" spans="1:31" x14ac:dyDescent="0.35">
      <c r="A12" s="112">
        <f ca="1">VLOOKUP($B$3,'Input Table'!B:L,8,0)</f>
        <v>0</v>
      </c>
      <c r="B12" s="48" t="s">
        <v>34</v>
      </c>
      <c r="D12" s="20">
        <v>8</v>
      </c>
      <c r="E12" s="21">
        <f t="shared" ca="1" si="14"/>
        <v>2922</v>
      </c>
      <c r="F12" s="44">
        <f t="shared" ca="1" si="4"/>
        <v>3287</v>
      </c>
      <c r="G12" s="22" t="s">
        <v>119</v>
      </c>
      <c r="H12" s="44">
        <f t="shared" ca="1" si="15"/>
        <v>2922</v>
      </c>
      <c r="I12" s="45">
        <f t="shared" ca="1" si="5"/>
        <v>0</v>
      </c>
      <c r="J12" s="45">
        <f t="shared" ca="1" si="6"/>
        <v>0</v>
      </c>
      <c r="K12" s="45">
        <f t="shared" ca="1" si="7"/>
        <v>0</v>
      </c>
      <c r="L12" s="45"/>
      <c r="M12" s="45">
        <f t="shared" ca="1" si="16"/>
        <v>0</v>
      </c>
      <c r="N12" s="257">
        <f t="shared" ca="1" si="8"/>
        <v>0</v>
      </c>
      <c r="O12" s="23"/>
      <c r="P12" s="255">
        <f t="shared" ca="1" si="9"/>
        <v>0</v>
      </c>
      <c r="Q12" s="163">
        <f t="shared" ca="1" si="10"/>
        <v>0</v>
      </c>
      <c r="R12" s="164">
        <f ca="1">NPV(Q11,K12:$K$244) + ($A$13+$A$14+$A$15)/POWER(1+Q11,$A$28-D12+1)</f>
        <v>0</v>
      </c>
      <c r="S12" s="164">
        <f ca="1">NPV(Q12,K12:$K$244) + ($A$13+$A$14+$A$15)/POWER(1+Q12,$A$28-D12+1)</f>
        <v>0</v>
      </c>
      <c r="T12" s="45">
        <f t="shared" ca="1" si="11"/>
        <v>0</v>
      </c>
      <c r="U12" s="45">
        <f t="shared" ca="1" si="17"/>
        <v>0</v>
      </c>
      <c r="V12" s="45">
        <f t="shared" ca="1" si="18"/>
        <v>0</v>
      </c>
      <c r="W12" s="45">
        <f t="shared" ca="1" si="12"/>
        <v>0</v>
      </c>
      <c r="X12" s="25">
        <f t="shared" ca="1" si="1"/>
        <v>0</v>
      </c>
      <c r="Z12" s="28">
        <f t="shared" ca="1" si="19"/>
        <v>0</v>
      </c>
      <c r="AA12" s="233"/>
      <c r="AB12" s="45">
        <f t="shared" ca="1" si="13"/>
        <v>0</v>
      </c>
      <c r="AC12" s="45">
        <f t="shared" ca="1" si="2"/>
        <v>0</v>
      </c>
      <c r="AD12" s="25">
        <f t="shared" ca="1" si="3"/>
        <v>0</v>
      </c>
    </row>
    <row r="13" spans="1:31" x14ac:dyDescent="0.35">
      <c r="A13" s="105">
        <f ca="1">VLOOKUP($B$3,'Input Table'!B:L,9,0)</f>
        <v>0</v>
      </c>
      <c r="B13" s="27" t="s">
        <v>35</v>
      </c>
      <c r="D13" s="20">
        <v>9</v>
      </c>
      <c r="E13" s="21">
        <f t="shared" ca="1" si="14"/>
        <v>3288</v>
      </c>
      <c r="F13" s="44">
        <f t="shared" ca="1" si="4"/>
        <v>3652</v>
      </c>
      <c r="G13" s="22" t="s">
        <v>119</v>
      </c>
      <c r="H13" s="44">
        <f t="shared" ca="1" si="15"/>
        <v>3288</v>
      </c>
      <c r="I13" s="45">
        <f t="shared" ca="1" si="5"/>
        <v>0</v>
      </c>
      <c r="J13" s="45">
        <f t="shared" ca="1" si="6"/>
        <v>0</v>
      </c>
      <c r="K13" s="45">
        <f t="shared" ca="1" si="7"/>
        <v>0</v>
      </c>
      <c r="L13" s="45"/>
      <c r="M13" s="45">
        <f t="shared" ca="1" si="16"/>
        <v>0</v>
      </c>
      <c r="N13" s="257">
        <f t="shared" ca="1" si="8"/>
        <v>0</v>
      </c>
      <c r="O13" s="23"/>
      <c r="P13" s="255">
        <f t="shared" ca="1" si="9"/>
        <v>0</v>
      </c>
      <c r="Q13" s="163">
        <f t="shared" ca="1" si="10"/>
        <v>0</v>
      </c>
      <c r="R13" s="164">
        <f ca="1">NPV(Q12,K13:$K$244) + ($A$13+$A$14+$A$15)/POWER(1+Q12,$A$28-D13+1)</f>
        <v>0</v>
      </c>
      <c r="S13" s="164">
        <f ca="1">NPV(Q13,K13:$K$244) + ($A$13+$A$14+$A$15)/POWER(1+Q13,$A$28-D13+1)</f>
        <v>0</v>
      </c>
      <c r="T13" s="45">
        <f t="shared" ca="1" si="11"/>
        <v>0</v>
      </c>
      <c r="U13" s="45">
        <f t="shared" ca="1" si="17"/>
        <v>0</v>
      </c>
      <c r="V13" s="45">
        <f t="shared" ca="1" si="18"/>
        <v>0</v>
      </c>
      <c r="W13" s="45">
        <f t="shared" ca="1" si="12"/>
        <v>0</v>
      </c>
      <c r="X13" s="25">
        <f t="shared" ca="1" si="1"/>
        <v>0</v>
      </c>
      <c r="Z13" s="28">
        <f t="shared" ca="1" si="19"/>
        <v>0</v>
      </c>
      <c r="AA13" s="233"/>
      <c r="AB13" s="45">
        <f t="shared" ca="1" si="13"/>
        <v>0</v>
      </c>
      <c r="AC13" s="45">
        <f t="shared" ca="1" si="2"/>
        <v>0</v>
      </c>
      <c r="AD13" s="25">
        <f t="shared" ca="1" si="3"/>
        <v>0</v>
      </c>
    </row>
    <row r="14" spans="1:31" x14ac:dyDescent="0.35">
      <c r="A14" s="105">
        <f ca="1">VLOOKUP($B$3,'Input Table'!B:L,10,0)</f>
        <v>0</v>
      </c>
      <c r="B14" s="27" t="s">
        <v>36</v>
      </c>
      <c r="D14" s="20">
        <v>10</v>
      </c>
      <c r="E14" s="21">
        <f t="shared" ca="1" si="14"/>
        <v>3653</v>
      </c>
      <c r="F14" s="44">
        <f t="shared" ca="1" si="4"/>
        <v>4017</v>
      </c>
      <c r="G14" s="22" t="s">
        <v>119</v>
      </c>
      <c r="H14" s="44">
        <f t="shared" ca="1" si="15"/>
        <v>3653</v>
      </c>
      <c r="I14" s="45">
        <f t="shared" ca="1" si="5"/>
        <v>0</v>
      </c>
      <c r="J14" s="45">
        <f t="shared" ca="1" si="6"/>
        <v>0</v>
      </c>
      <c r="K14" s="45">
        <f t="shared" ca="1" si="7"/>
        <v>0</v>
      </c>
      <c r="L14" s="45"/>
      <c r="M14" s="45">
        <f t="shared" ca="1" si="16"/>
        <v>0</v>
      </c>
      <c r="N14" s="257">
        <f t="shared" ca="1" si="8"/>
        <v>0</v>
      </c>
      <c r="O14" s="23"/>
      <c r="P14" s="255">
        <f t="shared" ca="1" si="9"/>
        <v>0</v>
      </c>
      <c r="Q14" s="163">
        <f t="shared" ca="1" si="10"/>
        <v>0</v>
      </c>
      <c r="R14" s="164">
        <f ca="1">NPV(Q13,K14:$K$244) + ($A$13+$A$14+$A$15)/POWER(1+Q13,$A$28-D14+1)</f>
        <v>0</v>
      </c>
      <c r="S14" s="164">
        <f ca="1">NPV(Q14,K14:$K$244) + ($A$13+$A$14+$A$15)/POWER(1+Q14,$A$28-D14+1)</f>
        <v>0</v>
      </c>
      <c r="T14" s="45">
        <f t="shared" ca="1" si="11"/>
        <v>0</v>
      </c>
      <c r="U14" s="45">
        <f t="shared" ca="1" si="17"/>
        <v>0</v>
      </c>
      <c r="V14" s="45">
        <f t="shared" ca="1" si="18"/>
        <v>0</v>
      </c>
      <c r="W14" s="45">
        <f t="shared" ca="1" si="12"/>
        <v>0</v>
      </c>
      <c r="X14" s="25">
        <f t="shared" ca="1" si="1"/>
        <v>0</v>
      </c>
      <c r="Z14" s="28">
        <f t="shared" ca="1" si="19"/>
        <v>0</v>
      </c>
      <c r="AA14" s="233"/>
      <c r="AB14" s="45">
        <f t="shared" ca="1" si="13"/>
        <v>0</v>
      </c>
      <c r="AC14" s="45">
        <f t="shared" ca="1" si="2"/>
        <v>0</v>
      </c>
      <c r="AD14" s="25">
        <f t="shared" ca="1" si="3"/>
        <v>0</v>
      </c>
    </row>
    <row r="15" spans="1:31" x14ac:dyDescent="0.35">
      <c r="A15" s="105">
        <f ca="1">VLOOKUP($B$3,'Input Table'!B:L,11,0)</f>
        <v>0</v>
      </c>
      <c r="B15" s="27" t="s">
        <v>37</v>
      </c>
      <c r="D15" s="20">
        <v>11</v>
      </c>
      <c r="E15" s="21">
        <f t="shared" ca="1" si="14"/>
        <v>4018</v>
      </c>
      <c r="F15" s="44">
        <f t="shared" ca="1" si="4"/>
        <v>4382</v>
      </c>
      <c r="G15" s="22" t="s">
        <v>119</v>
      </c>
      <c r="H15" s="44">
        <f t="shared" ca="1" si="15"/>
        <v>4018</v>
      </c>
      <c r="I15" s="45">
        <f t="shared" ca="1" si="5"/>
        <v>0</v>
      </c>
      <c r="J15" s="45">
        <f t="shared" ca="1" si="6"/>
        <v>0</v>
      </c>
      <c r="K15" s="45">
        <f t="shared" ca="1" si="7"/>
        <v>0</v>
      </c>
      <c r="L15" s="45"/>
      <c r="M15" s="45">
        <f t="shared" ca="1" si="16"/>
        <v>0</v>
      </c>
      <c r="N15" s="257">
        <f t="shared" ca="1" si="8"/>
        <v>0</v>
      </c>
      <c r="O15" s="23"/>
      <c r="P15" s="255">
        <f t="shared" ca="1" si="9"/>
        <v>0</v>
      </c>
      <c r="Q15" s="163">
        <f t="shared" ca="1" si="10"/>
        <v>0</v>
      </c>
      <c r="R15" s="164">
        <f ca="1">NPV(Q14,K15:$K$244) + ($A$13+$A$14+$A$15)/POWER(1+Q14,$A$28-D15+1)</f>
        <v>0</v>
      </c>
      <c r="S15" s="164">
        <f ca="1">NPV(Q15,K15:$K$244) + ($A$13+$A$14+$A$15)/POWER(1+Q15,$A$28-D15+1)</f>
        <v>0</v>
      </c>
      <c r="T15" s="45">
        <f t="shared" ca="1" si="11"/>
        <v>0</v>
      </c>
      <c r="U15" s="45">
        <f t="shared" ca="1" si="17"/>
        <v>0</v>
      </c>
      <c r="V15" s="45">
        <f t="shared" ca="1" si="18"/>
        <v>0</v>
      </c>
      <c r="W15" s="45">
        <f t="shared" ca="1" si="12"/>
        <v>0</v>
      </c>
      <c r="X15" s="25">
        <f t="shared" ca="1" si="1"/>
        <v>0</v>
      </c>
      <c r="Z15" s="28">
        <f t="shared" ca="1" si="19"/>
        <v>0</v>
      </c>
      <c r="AA15" s="233"/>
      <c r="AB15" s="45">
        <f t="shared" ca="1" si="13"/>
        <v>0</v>
      </c>
      <c r="AC15" s="45">
        <f t="shared" ca="1" si="2"/>
        <v>0</v>
      </c>
      <c r="AD15" s="25">
        <f t="shared" ca="1" si="3"/>
        <v>0</v>
      </c>
    </row>
    <row r="16" spans="1:31" x14ac:dyDescent="0.35">
      <c r="A16" s="250">
        <f ca="1">-PV($A$8,$A$28,A11)</f>
        <v>0</v>
      </c>
      <c r="B16" s="48" t="s">
        <v>38</v>
      </c>
      <c r="D16" s="20">
        <v>12</v>
      </c>
      <c r="E16" s="21">
        <f t="shared" ca="1" si="14"/>
        <v>4383</v>
      </c>
      <c r="F16" s="44">
        <f t="shared" ca="1" si="4"/>
        <v>4748</v>
      </c>
      <c r="G16" s="22" t="s">
        <v>119</v>
      </c>
      <c r="H16" s="44">
        <f t="shared" ca="1" si="15"/>
        <v>4383</v>
      </c>
      <c r="I16" s="45">
        <f t="shared" ca="1" si="5"/>
        <v>0</v>
      </c>
      <c r="J16" s="45">
        <f t="shared" ca="1" si="6"/>
        <v>0</v>
      </c>
      <c r="K16" s="45">
        <f t="shared" ca="1" si="7"/>
        <v>0</v>
      </c>
      <c r="L16" s="45"/>
      <c r="M16" s="45">
        <f t="shared" ca="1" si="16"/>
        <v>0</v>
      </c>
      <c r="N16" s="257">
        <f t="shared" ca="1" si="8"/>
        <v>0</v>
      </c>
      <c r="O16" s="23"/>
      <c r="P16" s="255">
        <f t="shared" ca="1" si="9"/>
        <v>0</v>
      </c>
      <c r="Q16" s="163">
        <f t="shared" ca="1" si="10"/>
        <v>0</v>
      </c>
      <c r="R16" s="164">
        <f ca="1">NPV(Q15,K16:$K$244) + ($A$13+$A$14+$A$15)/POWER(1+Q15,$A$28-D16+1)</f>
        <v>0</v>
      </c>
      <c r="S16" s="164">
        <f ca="1">NPV(Q16,K16:$K$244) + ($A$13+$A$14+$A$15)/POWER(1+Q16,$A$28-D16+1)</f>
        <v>0</v>
      </c>
      <c r="T16" s="45">
        <f t="shared" ca="1" si="11"/>
        <v>0</v>
      </c>
      <c r="U16" s="45">
        <f t="shared" ca="1" si="17"/>
        <v>0</v>
      </c>
      <c r="V16" s="45">
        <f t="shared" ca="1" si="18"/>
        <v>0</v>
      </c>
      <c r="W16" s="45">
        <v>0</v>
      </c>
      <c r="X16" s="25">
        <f t="shared" ca="1" si="1"/>
        <v>0</v>
      </c>
      <c r="Z16" s="28">
        <f t="shared" ca="1" si="19"/>
        <v>0</v>
      </c>
      <c r="AA16" s="233"/>
      <c r="AB16" s="45">
        <f t="shared" ca="1" si="13"/>
        <v>0</v>
      </c>
      <c r="AC16" s="45">
        <v>0</v>
      </c>
      <c r="AD16" s="25">
        <f t="shared" ca="1" si="3"/>
        <v>0</v>
      </c>
    </row>
    <row r="17" spans="1:30" x14ac:dyDescent="0.35">
      <c r="A17" s="247">
        <v>0</v>
      </c>
      <c r="B17" s="48" t="s">
        <v>273</v>
      </c>
      <c r="D17" s="20">
        <v>13</v>
      </c>
      <c r="E17" s="21">
        <f t="shared" ca="1" si="14"/>
        <v>4749</v>
      </c>
      <c r="F17" s="44">
        <f t="shared" ca="1" si="4"/>
        <v>5113</v>
      </c>
      <c r="G17" s="22" t="s">
        <v>119</v>
      </c>
      <c r="H17" s="44">
        <f t="shared" ca="1" si="15"/>
        <v>4749</v>
      </c>
      <c r="I17" s="45">
        <f t="shared" ca="1" si="5"/>
        <v>0</v>
      </c>
      <c r="J17" s="45">
        <f t="shared" ca="1" si="6"/>
        <v>0</v>
      </c>
      <c r="K17" s="45">
        <f t="shared" ca="1" si="7"/>
        <v>0</v>
      </c>
      <c r="L17" s="45"/>
      <c r="M17" s="45">
        <f t="shared" ca="1" si="16"/>
        <v>0</v>
      </c>
      <c r="N17" s="257">
        <f t="shared" ca="1" si="8"/>
        <v>0</v>
      </c>
      <c r="O17" s="23"/>
      <c r="P17" s="255">
        <f t="shared" ca="1" si="9"/>
        <v>0</v>
      </c>
      <c r="Q17" s="163">
        <f t="shared" ca="1" si="10"/>
        <v>0</v>
      </c>
      <c r="R17" s="164">
        <f ca="1">NPV(Q16,K17:$K$244) + ($A$13+$A$14+$A$15)/POWER(1+Q16,$A$28-D17+1)</f>
        <v>0</v>
      </c>
      <c r="S17" s="164">
        <f ca="1">NPV(Q17,K17:$K$244) + ($A$13+$A$14+$A$15)/POWER(1+Q17,$A$28-D17+1)</f>
        <v>0</v>
      </c>
      <c r="T17" s="45">
        <f t="shared" ca="1" si="11"/>
        <v>0</v>
      </c>
      <c r="U17" s="45">
        <f t="shared" ca="1" si="17"/>
        <v>0</v>
      </c>
      <c r="V17" s="45">
        <f t="shared" ca="1" si="18"/>
        <v>0</v>
      </c>
      <c r="W17" s="45">
        <f t="shared" ca="1" si="12"/>
        <v>0</v>
      </c>
      <c r="X17" s="25">
        <f t="shared" ca="1" si="1"/>
        <v>0</v>
      </c>
      <c r="Z17" s="28">
        <f t="shared" ca="1" si="19"/>
        <v>0</v>
      </c>
      <c r="AA17" s="233"/>
      <c r="AB17" s="45">
        <f t="shared" ca="1" si="13"/>
        <v>0</v>
      </c>
      <c r="AC17" s="45">
        <f t="shared" ca="1" si="2"/>
        <v>0</v>
      </c>
      <c r="AD17" s="25">
        <f t="shared" ca="1" si="3"/>
        <v>0</v>
      </c>
    </row>
    <row r="18" spans="1:30" x14ac:dyDescent="0.35">
      <c r="A18" s="247">
        <f ca="1">A13/POWER(1+$A$8,$A$28)</f>
        <v>0</v>
      </c>
      <c r="B18" s="48" t="s">
        <v>39</v>
      </c>
      <c r="D18" s="20">
        <v>14</v>
      </c>
      <c r="E18" s="21">
        <f t="shared" ca="1" si="14"/>
        <v>5114</v>
      </c>
      <c r="F18" s="44">
        <f t="shared" ca="1" si="4"/>
        <v>5478</v>
      </c>
      <c r="G18" s="22" t="s">
        <v>119</v>
      </c>
      <c r="H18" s="44">
        <f t="shared" ca="1" si="15"/>
        <v>5114</v>
      </c>
      <c r="I18" s="45">
        <f t="shared" ca="1" si="5"/>
        <v>0</v>
      </c>
      <c r="J18" s="45">
        <f t="shared" ca="1" si="6"/>
        <v>0</v>
      </c>
      <c r="K18" s="45">
        <f t="shared" ca="1" si="7"/>
        <v>0</v>
      </c>
      <c r="L18" s="45"/>
      <c r="M18" s="45">
        <f t="shared" ca="1" si="16"/>
        <v>0</v>
      </c>
      <c r="N18" s="257">
        <f t="shared" ca="1" si="8"/>
        <v>0</v>
      </c>
      <c r="O18" s="23"/>
      <c r="P18" s="255">
        <f t="shared" ca="1" si="9"/>
        <v>0</v>
      </c>
      <c r="Q18" s="163">
        <f t="shared" ca="1" si="10"/>
        <v>0</v>
      </c>
      <c r="R18" s="164">
        <f ca="1">NPV(Q17,K18:$K$244) + ($A$13+$A$14+$A$15)/POWER(1+Q17,$A$28-D18+1)</f>
        <v>0</v>
      </c>
      <c r="S18" s="164">
        <f ca="1">NPV(Q18,K18:$K$244) + ($A$13+$A$14+$A$15)/POWER(1+Q18,$A$28-D18+1)</f>
        <v>0</v>
      </c>
      <c r="T18" s="45">
        <f t="shared" ca="1" si="11"/>
        <v>0</v>
      </c>
      <c r="U18" s="45">
        <f t="shared" ca="1" si="17"/>
        <v>0</v>
      </c>
      <c r="V18" s="45">
        <f t="shared" ca="1" si="18"/>
        <v>0</v>
      </c>
      <c r="W18" s="45">
        <v>0</v>
      </c>
      <c r="X18" s="25">
        <f t="shared" ca="1" si="1"/>
        <v>0</v>
      </c>
      <c r="Z18" s="28">
        <f t="shared" ca="1" si="19"/>
        <v>0</v>
      </c>
      <c r="AA18" s="233"/>
      <c r="AB18" s="45">
        <f t="shared" ca="1" si="13"/>
        <v>0</v>
      </c>
      <c r="AC18" s="45">
        <f t="shared" si="2"/>
        <v>0</v>
      </c>
      <c r="AD18" s="25">
        <f t="shared" ca="1" si="3"/>
        <v>0</v>
      </c>
    </row>
    <row r="19" spans="1:30" x14ac:dyDescent="0.35">
      <c r="A19" s="247">
        <f ca="1">A14/POWER(1+$A$8,$A$28)</f>
        <v>0</v>
      </c>
      <c r="B19" s="48" t="s">
        <v>40</v>
      </c>
      <c r="C19" s="29"/>
      <c r="D19" s="20">
        <v>15</v>
      </c>
      <c r="E19" s="21">
        <f t="shared" ca="1" si="14"/>
        <v>5479</v>
      </c>
      <c r="F19" s="44">
        <f t="shared" ca="1" si="4"/>
        <v>5843</v>
      </c>
      <c r="G19" s="22" t="s">
        <v>119</v>
      </c>
      <c r="H19" s="44">
        <f t="shared" ca="1" si="15"/>
        <v>5479</v>
      </c>
      <c r="I19" s="45">
        <f t="shared" ca="1" si="5"/>
        <v>0</v>
      </c>
      <c r="J19" s="45">
        <f t="shared" ca="1" si="6"/>
        <v>0</v>
      </c>
      <c r="K19" s="45">
        <f t="shared" ca="1" si="7"/>
        <v>0</v>
      </c>
      <c r="L19" s="45"/>
      <c r="M19" s="45">
        <f t="shared" ca="1" si="16"/>
        <v>0</v>
      </c>
      <c r="N19" s="257">
        <f t="shared" ca="1" si="8"/>
        <v>0</v>
      </c>
      <c r="O19" s="23"/>
      <c r="P19" s="255">
        <f t="shared" ca="1" si="9"/>
        <v>0</v>
      </c>
      <c r="Q19" s="163">
        <f t="shared" ca="1" si="10"/>
        <v>0</v>
      </c>
      <c r="R19" s="164">
        <f ca="1">NPV(Q18,K19:$K$244) + ($A$13+$A$14+$A$15)/POWER(1+Q18,$A$28-D19+1)</f>
        <v>0</v>
      </c>
      <c r="S19" s="164">
        <f ca="1">NPV(Q19,K19:$K$244) + ($A$13+$A$14+$A$15)/POWER(1+Q19,$A$28-D19+1)</f>
        <v>0</v>
      </c>
      <c r="T19" s="45">
        <f t="shared" ca="1" si="11"/>
        <v>0</v>
      </c>
      <c r="U19" s="45">
        <f t="shared" ca="1" si="17"/>
        <v>0</v>
      </c>
      <c r="V19" s="45">
        <f t="shared" ca="1" si="18"/>
        <v>0</v>
      </c>
      <c r="W19" s="45">
        <f t="shared" ca="1" si="12"/>
        <v>0</v>
      </c>
      <c r="X19" s="25">
        <f t="shared" ca="1" si="1"/>
        <v>0</v>
      </c>
      <c r="Z19" s="28">
        <f t="shared" ca="1" si="19"/>
        <v>0</v>
      </c>
      <c r="AA19" s="233"/>
      <c r="AB19" s="45">
        <f t="shared" ca="1" si="13"/>
        <v>0</v>
      </c>
      <c r="AC19" s="45">
        <f t="shared" ca="1" si="2"/>
        <v>0</v>
      </c>
      <c r="AD19" s="25">
        <f t="shared" ca="1" si="3"/>
        <v>0</v>
      </c>
    </row>
    <row r="20" spans="1:30" x14ac:dyDescent="0.35">
      <c r="A20" s="247">
        <f ca="1">A15/POWER(1+$A$8,$A$28)</f>
        <v>0</v>
      </c>
      <c r="B20" s="48" t="s">
        <v>41</v>
      </c>
      <c r="D20" s="20">
        <v>16</v>
      </c>
      <c r="E20" s="21">
        <f t="shared" ca="1" si="14"/>
        <v>5844</v>
      </c>
      <c r="F20" s="44">
        <f t="shared" ca="1" si="4"/>
        <v>6209</v>
      </c>
      <c r="G20" s="22" t="s">
        <v>119</v>
      </c>
      <c r="H20" s="44">
        <f t="shared" ca="1" si="15"/>
        <v>5844</v>
      </c>
      <c r="I20" s="45">
        <f t="shared" ca="1" si="5"/>
        <v>0</v>
      </c>
      <c r="J20" s="45">
        <f t="shared" ca="1" si="6"/>
        <v>0</v>
      </c>
      <c r="K20" s="45">
        <f t="shared" ca="1" si="7"/>
        <v>0</v>
      </c>
      <c r="L20" s="45"/>
      <c r="M20" s="45">
        <f t="shared" ca="1" si="16"/>
        <v>0</v>
      </c>
      <c r="N20" s="257">
        <f t="shared" ca="1" si="8"/>
        <v>0</v>
      </c>
      <c r="O20" s="23"/>
      <c r="P20" s="255">
        <f t="shared" ca="1" si="9"/>
        <v>0</v>
      </c>
      <c r="Q20" s="163">
        <f t="shared" ca="1" si="10"/>
        <v>0</v>
      </c>
      <c r="R20" s="164">
        <f ca="1">NPV(Q19,K20:$K$244) + ($A$13+$A$14+$A$15)/POWER(1+Q19,$A$28-D20+1)</f>
        <v>0</v>
      </c>
      <c r="S20" s="164">
        <f ca="1">NPV(Q20,K20:$K$244) + ($A$13+$A$14+$A$15)/POWER(1+Q20,$A$28-D20+1)</f>
        <v>0</v>
      </c>
      <c r="T20" s="45">
        <f t="shared" ca="1" si="11"/>
        <v>0</v>
      </c>
      <c r="U20" s="45">
        <f t="shared" ca="1" si="17"/>
        <v>0</v>
      </c>
      <c r="V20" s="45">
        <f t="shared" ca="1" si="18"/>
        <v>0</v>
      </c>
      <c r="W20" s="45">
        <f t="shared" ca="1" si="12"/>
        <v>0</v>
      </c>
      <c r="X20" s="25">
        <f t="shared" ca="1" si="1"/>
        <v>0</v>
      </c>
      <c r="Z20" s="28">
        <f t="shared" ca="1" si="19"/>
        <v>0</v>
      </c>
      <c r="AA20" s="233"/>
      <c r="AB20" s="45">
        <f t="shared" ca="1" si="13"/>
        <v>0</v>
      </c>
      <c r="AC20" s="45">
        <f t="shared" ca="1" si="2"/>
        <v>0</v>
      </c>
      <c r="AD20" s="25">
        <f t="shared" ca="1" si="3"/>
        <v>0</v>
      </c>
    </row>
    <row r="21" spans="1:30" ht="15" thickBot="1" x14ac:dyDescent="0.4">
      <c r="A21" s="273">
        <f ca="1">SUM(A16:A20)</f>
        <v>0</v>
      </c>
      <c r="B21" s="30" t="s">
        <v>42</v>
      </c>
      <c r="D21" s="20">
        <v>17</v>
      </c>
      <c r="E21" s="21">
        <f t="shared" ca="1" si="14"/>
        <v>6210</v>
      </c>
      <c r="F21" s="44">
        <f t="shared" ca="1" si="4"/>
        <v>6574</v>
      </c>
      <c r="G21" s="22" t="s">
        <v>119</v>
      </c>
      <c r="H21" s="44">
        <f t="shared" ca="1" si="15"/>
        <v>6210</v>
      </c>
      <c r="I21" s="45">
        <f t="shared" ca="1" si="5"/>
        <v>0</v>
      </c>
      <c r="J21" s="45">
        <f t="shared" ca="1" si="6"/>
        <v>0</v>
      </c>
      <c r="K21" s="45">
        <f t="shared" ca="1" si="7"/>
        <v>0</v>
      </c>
      <c r="L21" s="45"/>
      <c r="M21" s="45">
        <f t="shared" ca="1" si="16"/>
        <v>0</v>
      </c>
      <c r="N21" s="257">
        <f t="shared" ca="1" si="8"/>
        <v>0</v>
      </c>
      <c r="O21" s="23"/>
      <c r="P21" s="255">
        <f t="shared" ca="1" si="9"/>
        <v>0</v>
      </c>
      <c r="Q21" s="163">
        <f t="shared" ca="1" si="10"/>
        <v>0</v>
      </c>
      <c r="R21" s="164">
        <f ca="1">NPV(Q20,K21:$K$244) + ($A$13+$A$14+$A$15)/POWER(1+Q20,$A$28-D21+1)</f>
        <v>0</v>
      </c>
      <c r="S21" s="164">
        <f ca="1">NPV(Q21,K21:$K$244) + ($A$13+$A$14+$A$15)/POWER(1+Q21,$A$28-D21+1)</f>
        <v>0</v>
      </c>
      <c r="T21" s="45">
        <f t="shared" ca="1" si="11"/>
        <v>0</v>
      </c>
      <c r="U21" s="45">
        <f t="shared" ca="1" si="17"/>
        <v>0</v>
      </c>
      <c r="V21" s="45">
        <f t="shared" ca="1" si="18"/>
        <v>0</v>
      </c>
      <c r="W21" s="45">
        <f t="shared" ca="1" si="12"/>
        <v>0</v>
      </c>
      <c r="X21" s="25">
        <f t="shared" ca="1" si="1"/>
        <v>0</v>
      </c>
      <c r="Z21" s="28">
        <f t="shared" ca="1" si="19"/>
        <v>0</v>
      </c>
      <c r="AA21" s="233"/>
      <c r="AB21" s="45">
        <f t="shared" ca="1" si="13"/>
        <v>0</v>
      </c>
      <c r="AC21" s="45">
        <f t="shared" ca="1" si="2"/>
        <v>0</v>
      </c>
      <c r="AD21" s="25">
        <f t="shared" ca="1" si="3"/>
        <v>0</v>
      </c>
    </row>
    <row r="22" spans="1:30" ht="15" thickBot="1" x14ac:dyDescent="0.4">
      <c r="D22" s="20">
        <v>18</v>
      </c>
      <c r="E22" s="21">
        <f t="shared" ca="1" si="14"/>
        <v>6575</v>
      </c>
      <c r="F22" s="44">
        <f t="shared" ca="1" si="4"/>
        <v>6939</v>
      </c>
      <c r="G22" s="22" t="s">
        <v>119</v>
      </c>
      <c r="H22" s="44">
        <f t="shared" ca="1" si="15"/>
        <v>6575</v>
      </c>
      <c r="I22" s="45">
        <f t="shared" ca="1" si="5"/>
        <v>0</v>
      </c>
      <c r="J22" s="45">
        <f t="shared" ca="1" si="6"/>
        <v>0</v>
      </c>
      <c r="K22" s="45">
        <f t="shared" ca="1" si="7"/>
        <v>0</v>
      </c>
      <c r="L22" s="45"/>
      <c r="M22" s="45">
        <f t="shared" ca="1" si="16"/>
        <v>0</v>
      </c>
      <c r="N22" s="257">
        <f t="shared" ca="1" si="8"/>
        <v>0</v>
      </c>
      <c r="O22" s="23"/>
      <c r="P22" s="255">
        <f t="shared" ca="1" si="9"/>
        <v>0</v>
      </c>
      <c r="Q22" s="163">
        <f t="shared" ca="1" si="10"/>
        <v>0</v>
      </c>
      <c r="R22" s="164">
        <f ca="1">NPV(Q21,K22:$K$244) + ($A$13+$A$14+$A$15)/POWER(1+Q21,$A$28-D22+1)</f>
        <v>0</v>
      </c>
      <c r="S22" s="164">
        <f ca="1">NPV(Q22,K22:$K$244) + ($A$13+$A$14+$A$15)/POWER(1+Q22,$A$28-D22+1)</f>
        <v>0</v>
      </c>
      <c r="T22" s="45">
        <f t="shared" ca="1" si="11"/>
        <v>0</v>
      </c>
      <c r="U22" s="45">
        <f t="shared" ca="1" si="17"/>
        <v>0</v>
      </c>
      <c r="V22" s="45">
        <f t="shared" ca="1" si="18"/>
        <v>0</v>
      </c>
      <c r="W22" s="45">
        <f t="shared" ca="1" si="12"/>
        <v>0</v>
      </c>
      <c r="X22" s="25">
        <f t="shared" ca="1" si="1"/>
        <v>0</v>
      </c>
      <c r="Z22" s="28">
        <f t="shared" ca="1" si="19"/>
        <v>0</v>
      </c>
      <c r="AA22" s="233"/>
      <c r="AB22" s="45">
        <f t="shared" ca="1" si="13"/>
        <v>0</v>
      </c>
      <c r="AC22" s="45">
        <f t="shared" ca="1" si="2"/>
        <v>0</v>
      </c>
      <c r="AD22" s="25">
        <f t="shared" ca="1" si="3"/>
        <v>0</v>
      </c>
    </row>
    <row r="23" spans="1:30" ht="15.5" x14ac:dyDescent="0.35">
      <c r="A23" s="458" t="s">
        <v>43</v>
      </c>
      <c r="B23" s="459"/>
      <c r="D23" s="20">
        <v>19</v>
      </c>
      <c r="E23" s="21">
        <f t="shared" ca="1" si="14"/>
        <v>6940</v>
      </c>
      <c r="F23" s="44">
        <f t="shared" ca="1" si="4"/>
        <v>7304</v>
      </c>
      <c r="G23" s="22" t="s">
        <v>119</v>
      </c>
      <c r="H23" s="44">
        <f t="shared" ca="1" si="15"/>
        <v>6940</v>
      </c>
      <c r="I23" s="45">
        <f t="shared" ca="1" si="5"/>
        <v>0</v>
      </c>
      <c r="J23" s="45">
        <f t="shared" ca="1" si="6"/>
        <v>0</v>
      </c>
      <c r="K23" s="45">
        <f t="shared" ca="1" si="7"/>
        <v>0</v>
      </c>
      <c r="L23" s="45"/>
      <c r="M23" s="45">
        <f t="shared" ca="1" si="16"/>
        <v>0</v>
      </c>
      <c r="N23" s="257">
        <f t="shared" ca="1" si="8"/>
        <v>0</v>
      </c>
      <c r="O23" s="23"/>
      <c r="P23" s="255">
        <f t="shared" ca="1" si="9"/>
        <v>0</v>
      </c>
      <c r="Q23" s="163">
        <f t="shared" ca="1" si="10"/>
        <v>0</v>
      </c>
      <c r="R23" s="164">
        <f ca="1">NPV(Q22,K23:$K$244) + ($A$13+$A$14+$A$15)/POWER(1+Q22,$A$28-D23+1)</f>
        <v>0</v>
      </c>
      <c r="S23" s="164">
        <f ca="1">NPV(Q23,K23:$K$244) + ($A$13+$A$14+$A$15)/POWER(1+Q23,$A$28-D23+1)</f>
        <v>0</v>
      </c>
      <c r="T23" s="45">
        <f t="shared" ca="1" si="11"/>
        <v>0</v>
      </c>
      <c r="U23" s="45">
        <f t="shared" ca="1" si="17"/>
        <v>0</v>
      </c>
      <c r="V23" s="45">
        <f t="shared" ca="1" si="18"/>
        <v>0</v>
      </c>
      <c r="W23" s="45">
        <f t="shared" ca="1" si="12"/>
        <v>0</v>
      </c>
      <c r="X23" s="25">
        <f t="shared" ca="1" si="1"/>
        <v>0</v>
      </c>
      <c r="Z23" s="28">
        <f t="shared" ca="1" si="19"/>
        <v>0</v>
      </c>
      <c r="AA23" s="233"/>
      <c r="AB23" s="45">
        <f t="shared" ca="1" si="13"/>
        <v>0</v>
      </c>
      <c r="AC23" s="45">
        <f t="shared" ca="1" si="2"/>
        <v>0</v>
      </c>
      <c r="AD23" s="25">
        <f t="shared" ca="1" si="3"/>
        <v>0</v>
      </c>
    </row>
    <row r="24" spans="1:30" x14ac:dyDescent="0.35">
      <c r="A24" s="106">
        <f ca="1">VLOOKUP($B$3,'Input Table'!B:V,12,0)</f>
        <v>0</v>
      </c>
      <c r="B24" s="27" t="s">
        <v>280</v>
      </c>
      <c r="D24" s="20">
        <v>20</v>
      </c>
      <c r="E24" s="21">
        <f t="shared" ca="1" si="14"/>
        <v>7305</v>
      </c>
      <c r="F24" s="44">
        <f t="shared" ca="1" si="4"/>
        <v>7670</v>
      </c>
      <c r="G24" s="22" t="s">
        <v>119</v>
      </c>
      <c r="H24" s="44">
        <f t="shared" ca="1" si="15"/>
        <v>7305</v>
      </c>
      <c r="I24" s="45">
        <f t="shared" ca="1" si="5"/>
        <v>0</v>
      </c>
      <c r="J24" s="45">
        <f t="shared" ca="1" si="6"/>
        <v>0</v>
      </c>
      <c r="K24" s="45">
        <f t="shared" ca="1" si="7"/>
        <v>0</v>
      </c>
      <c r="L24" s="45"/>
      <c r="M24" s="45">
        <f t="shared" ca="1" si="16"/>
        <v>0</v>
      </c>
      <c r="N24" s="257">
        <f t="shared" ca="1" si="8"/>
        <v>0</v>
      </c>
      <c r="O24" s="23"/>
      <c r="P24" s="255">
        <f t="shared" ca="1" si="9"/>
        <v>0</v>
      </c>
      <c r="Q24" s="163">
        <f t="shared" ca="1" si="10"/>
        <v>0</v>
      </c>
      <c r="R24" s="164">
        <f ca="1">NPV(Q23,K24:$K$244) + ($A$13+$A$14+$A$15)/POWER(1+Q23,$A$28-D24+1)</f>
        <v>0</v>
      </c>
      <c r="S24" s="164">
        <f ca="1">NPV(Q24,K24:$K$244) + ($A$13+$A$14+$A$15)/POWER(1+Q24,$A$28-D24+1)</f>
        <v>0</v>
      </c>
      <c r="T24" s="45">
        <f t="shared" ca="1" si="11"/>
        <v>0</v>
      </c>
      <c r="U24" s="45">
        <f t="shared" ca="1" si="17"/>
        <v>0</v>
      </c>
      <c r="V24" s="45">
        <f t="shared" ca="1" si="18"/>
        <v>0</v>
      </c>
      <c r="W24" s="45">
        <f t="shared" ca="1" si="12"/>
        <v>0</v>
      </c>
      <c r="X24" s="25">
        <f t="shared" ca="1" si="1"/>
        <v>0</v>
      </c>
      <c r="Z24" s="28">
        <f t="shared" ca="1" si="19"/>
        <v>0</v>
      </c>
      <c r="AA24" s="233"/>
      <c r="AB24" s="45">
        <f t="shared" ca="1" si="13"/>
        <v>0</v>
      </c>
      <c r="AC24" s="45">
        <f t="shared" ca="1" si="2"/>
        <v>0</v>
      </c>
      <c r="AD24" s="25">
        <f t="shared" ca="1" si="3"/>
        <v>0</v>
      </c>
    </row>
    <row r="25" spans="1:30" x14ac:dyDescent="0.35">
      <c r="A25" s="106">
        <f ca="1">VLOOKUP($B$3,'Input Table'!B:V,13,0)</f>
        <v>0</v>
      </c>
      <c r="B25" s="27" t="s">
        <v>281</v>
      </c>
      <c r="C25" s="29"/>
      <c r="D25" s="20">
        <v>21</v>
      </c>
      <c r="E25" s="21">
        <f t="shared" ca="1" si="14"/>
        <v>7671</v>
      </c>
      <c r="F25" s="44">
        <f t="shared" ca="1" si="4"/>
        <v>8035</v>
      </c>
      <c r="G25" s="22" t="s">
        <v>119</v>
      </c>
      <c r="H25" s="44">
        <f t="shared" ca="1" si="15"/>
        <v>7671</v>
      </c>
      <c r="I25" s="45">
        <f t="shared" ca="1" si="5"/>
        <v>0</v>
      </c>
      <c r="J25" s="45">
        <f t="shared" ca="1" si="6"/>
        <v>0</v>
      </c>
      <c r="K25" s="45">
        <f t="shared" ca="1" si="7"/>
        <v>0</v>
      </c>
      <c r="L25" s="45"/>
      <c r="M25" s="45">
        <f t="shared" ca="1" si="16"/>
        <v>0</v>
      </c>
      <c r="N25" s="257">
        <f t="shared" ca="1" si="8"/>
        <v>0</v>
      </c>
      <c r="O25" s="23"/>
      <c r="P25" s="255">
        <f t="shared" ca="1" si="9"/>
        <v>0</v>
      </c>
      <c r="Q25" s="163">
        <f t="shared" ca="1" si="10"/>
        <v>0</v>
      </c>
      <c r="R25" s="164">
        <f ca="1">NPV(Q24,K25:$K$244) + ($A$13+$A$14+$A$15)/POWER(1+Q24,$A$28-D25+1)</f>
        <v>0</v>
      </c>
      <c r="S25" s="164">
        <f ca="1">NPV(Q25,K25:$K$244) + ($A$13+$A$14+$A$15)/POWER(1+Q25,$A$28-D25+1)</f>
        <v>0</v>
      </c>
      <c r="T25" s="45">
        <f t="shared" ca="1" si="11"/>
        <v>0</v>
      </c>
      <c r="U25" s="45">
        <f t="shared" ca="1" si="17"/>
        <v>0</v>
      </c>
      <c r="V25" s="45">
        <f t="shared" ca="1" si="18"/>
        <v>0</v>
      </c>
      <c r="W25" s="45">
        <f t="shared" ca="1" si="12"/>
        <v>0</v>
      </c>
      <c r="X25" s="25">
        <f t="shared" ca="1" si="1"/>
        <v>0</v>
      </c>
      <c r="Z25" s="28">
        <f t="shared" ca="1" si="19"/>
        <v>0</v>
      </c>
      <c r="AA25" s="233"/>
      <c r="AB25" s="45">
        <f t="shared" ca="1" si="13"/>
        <v>0</v>
      </c>
      <c r="AC25" s="45">
        <f t="shared" ca="1" si="2"/>
        <v>0</v>
      </c>
      <c r="AD25" s="25">
        <f t="shared" ca="1" si="3"/>
        <v>0</v>
      </c>
    </row>
    <row r="26" spans="1:30" x14ac:dyDescent="0.35">
      <c r="A26" s="106">
        <f ca="1">VLOOKUP($B$3,'Input Table'!B:V,14,0)</f>
        <v>0</v>
      </c>
      <c r="B26" s="27" t="s">
        <v>361</v>
      </c>
      <c r="D26" s="20">
        <v>22</v>
      </c>
      <c r="E26" s="21">
        <f t="shared" ca="1" si="14"/>
        <v>8036</v>
      </c>
      <c r="F26" s="44">
        <f t="shared" ca="1" si="4"/>
        <v>8400</v>
      </c>
      <c r="G26" s="22" t="s">
        <v>119</v>
      </c>
      <c r="H26" s="44">
        <f t="shared" ca="1" si="15"/>
        <v>8036</v>
      </c>
      <c r="I26" s="45">
        <f t="shared" ca="1" si="5"/>
        <v>0</v>
      </c>
      <c r="J26" s="45">
        <f t="shared" ca="1" si="6"/>
        <v>0</v>
      </c>
      <c r="K26" s="45">
        <f t="shared" ca="1" si="7"/>
        <v>0</v>
      </c>
      <c r="L26" s="45"/>
      <c r="M26" s="45">
        <f t="shared" ca="1" si="16"/>
        <v>0</v>
      </c>
      <c r="N26" s="257">
        <f t="shared" ca="1" si="8"/>
        <v>0</v>
      </c>
      <c r="O26" s="23"/>
      <c r="P26" s="255">
        <f t="shared" ca="1" si="9"/>
        <v>0</v>
      </c>
      <c r="Q26" s="163">
        <f t="shared" ca="1" si="10"/>
        <v>0</v>
      </c>
      <c r="R26" s="164">
        <f ca="1">NPV(Q25,K26:$K$244) + ($A$13+$A$14+$A$15)/POWER(1+Q25,$A$28-D26+1)</f>
        <v>0</v>
      </c>
      <c r="S26" s="164">
        <f ca="1">NPV(Q26,K26:$K$244) + ($A$13+$A$14+$A$15)/POWER(1+Q26,$A$28-D26+1)</f>
        <v>0</v>
      </c>
      <c r="T26" s="45">
        <f t="shared" ca="1" si="11"/>
        <v>0</v>
      </c>
      <c r="U26" s="45">
        <f t="shared" ca="1" si="17"/>
        <v>0</v>
      </c>
      <c r="V26" s="45">
        <f t="shared" ca="1" si="18"/>
        <v>0</v>
      </c>
      <c r="W26" s="45">
        <f t="shared" ca="1" si="12"/>
        <v>0</v>
      </c>
      <c r="X26" s="25">
        <f t="shared" ca="1" si="1"/>
        <v>0</v>
      </c>
      <c r="Z26" s="28">
        <f t="shared" ca="1" si="19"/>
        <v>0</v>
      </c>
      <c r="AA26" s="233"/>
      <c r="AB26" s="45">
        <f t="shared" ca="1" si="13"/>
        <v>0</v>
      </c>
      <c r="AC26" s="45">
        <f t="shared" ca="1" si="2"/>
        <v>0</v>
      </c>
      <c r="AD26" s="25">
        <f t="shared" ca="1" si="3"/>
        <v>0</v>
      </c>
    </row>
    <row r="27" spans="1:30" x14ac:dyDescent="0.35">
      <c r="A27" s="106">
        <f ca="1">VLOOKUP($B$3,'Input Table'!B:V,15,0)</f>
        <v>0</v>
      </c>
      <c r="B27" s="48" t="s">
        <v>345</v>
      </c>
      <c r="C27" s="19"/>
      <c r="D27" s="20">
        <v>23</v>
      </c>
      <c r="E27" s="21">
        <f t="shared" ca="1" si="14"/>
        <v>8401</v>
      </c>
      <c r="F27" s="44">
        <f t="shared" ca="1" si="4"/>
        <v>8765</v>
      </c>
      <c r="G27" s="22" t="s">
        <v>119</v>
      </c>
      <c r="H27" s="44">
        <f t="shared" ca="1" si="15"/>
        <v>8401</v>
      </c>
      <c r="I27" s="45">
        <f t="shared" ca="1" si="5"/>
        <v>0</v>
      </c>
      <c r="J27" s="45">
        <f t="shared" ca="1" si="6"/>
        <v>0</v>
      </c>
      <c r="K27" s="45">
        <f t="shared" ca="1" si="7"/>
        <v>0</v>
      </c>
      <c r="L27" s="45"/>
      <c r="M27" s="45">
        <f t="shared" ca="1" si="16"/>
        <v>0</v>
      </c>
      <c r="N27" s="257">
        <f t="shared" ca="1" si="8"/>
        <v>0</v>
      </c>
      <c r="O27" s="23"/>
      <c r="P27" s="255">
        <f t="shared" ca="1" si="9"/>
        <v>0</v>
      </c>
      <c r="Q27" s="163">
        <f t="shared" ca="1" si="10"/>
        <v>0</v>
      </c>
      <c r="R27" s="164">
        <f ca="1">NPV(Q26,K27:$K$244) + ($A$13+$A$14+$A$15)/POWER(1+Q26,$A$28-D27+1)</f>
        <v>0</v>
      </c>
      <c r="S27" s="164">
        <f ca="1">NPV(Q27,K27:$K$244) + ($A$13+$A$14+$A$15)/POWER(1+Q27,$A$28-D27+1)</f>
        <v>0</v>
      </c>
      <c r="T27" s="45">
        <f t="shared" ca="1" si="11"/>
        <v>0</v>
      </c>
      <c r="U27" s="45">
        <f t="shared" ca="1" si="17"/>
        <v>0</v>
      </c>
      <c r="V27" s="45">
        <f t="shared" ca="1" si="18"/>
        <v>0</v>
      </c>
      <c r="W27" s="45">
        <f t="shared" ca="1" si="12"/>
        <v>0</v>
      </c>
      <c r="X27" s="25">
        <f t="shared" ca="1" si="1"/>
        <v>0</v>
      </c>
      <c r="Z27" s="28">
        <f t="shared" ca="1" si="19"/>
        <v>0</v>
      </c>
      <c r="AA27" s="233"/>
      <c r="AB27" s="45">
        <f t="shared" ca="1" si="13"/>
        <v>0</v>
      </c>
      <c r="AC27" s="45">
        <f t="shared" ca="1" si="2"/>
        <v>0</v>
      </c>
      <c r="AD27" s="25">
        <f t="shared" ca="1" si="3"/>
        <v>0</v>
      </c>
    </row>
    <row r="28" spans="1:30" ht="15" thickBot="1" x14ac:dyDescent="0.4">
      <c r="A28" s="107">
        <f ca="1">IF(A27&lt;&gt;0,A27,IF(OR(A24&lt;&gt;0,A25=0),A24+A26,A25+A26))</f>
        <v>0</v>
      </c>
      <c r="B28" s="30" t="s">
        <v>256</v>
      </c>
      <c r="D28" s="20">
        <v>24</v>
      </c>
      <c r="E28" s="21">
        <f t="shared" ca="1" si="14"/>
        <v>8766</v>
      </c>
      <c r="F28" s="44">
        <f t="shared" ca="1" si="4"/>
        <v>9131</v>
      </c>
      <c r="G28" s="22" t="s">
        <v>119</v>
      </c>
      <c r="H28" s="44">
        <f t="shared" ca="1" si="15"/>
        <v>8766</v>
      </c>
      <c r="I28" s="45">
        <f t="shared" ca="1" si="5"/>
        <v>0</v>
      </c>
      <c r="J28" s="45">
        <f t="shared" ca="1" si="6"/>
        <v>0</v>
      </c>
      <c r="K28" s="45">
        <f t="shared" ca="1" si="7"/>
        <v>0</v>
      </c>
      <c r="L28" s="45"/>
      <c r="M28" s="45">
        <f t="shared" ca="1" si="16"/>
        <v>0</v>
      </c>
      <c r="N28" s="257">
        <f t="shared" ca="1" si="8"/>
        <v>0</v>
      </c>
      <c r="O28" s="23"/>
      <c r="P28" s="255">
        <f t="shared" ca="1" si="9"/>
        <v>0</v>
      </c>
      <c r="Q28" s="163">
        <f t="shared" ca="1" si="10"/>
        <v>0</v>
      </c>
      <c r="R28" s="164">
        <f ca="1">NPV(Q27,K28:$K$244) + ($A$13+$A$14+$A$15)/POWER(1+Q27,$A$28-D28+1)</f>
        <v>0</v>
      </c>
      <c r="S28" s="164">
        <f ca="1">NPV(Q28,K28:$K$244) + ($A$13+$A$14+$A$15)/POWER(1+Q28,$A$28-D28+1)</f>
        <v>0</v>
      </c>
      <c r="T28" s="45">
        <f t="shared" ca="1" si="11"/>
        <v>0</v>
      </c>
      <c r="U28" s="45">
        <f t="shared" ca="1" si="17"/>
        <v>0</v>
      </c>
      <c r="V28" s="45">
        <f t="shared" ca="1" si="18"/>
        <v>0</v>
      </c>
      <c r="W28" s="45">
        <f t="shared" ca="1" si="12"/>
        <v>0</v>
      </c>
      <c r="X28" s="25">
        <f t="shared" ca="1" si="1"/>
        <v>0</v>
      </c>
      <c r="Z28" s="28">
        <f t="shared" ca="1" si="19"/>
        <v>0</v>
      </c>
      <c r="AA28" s="233"/>
      <c r="AB28" s="45">
        <f t="shared" ca="1" si="13"/>
        <v>0</v>
      </c>
      <c r="AC28" s="45">
        <f t="shared" ca="1" si="2"/>
        <v>0</v>
      </c>
      <c r="AD28" s="25">
        <f t="shared" ca="1" si="3"/>
        <v>0</v>
      </c>
    </row>
    <row r="29" spans="1:30" ht="15" thickBot="1" x14ac:dyDescent="0.4">
      <c r="D29" s="20">
        <v>25</v>
      </c>
      <c r="E29" s="21">
        <f t="shared" ca="1" si="14"/>
        <v>9132</v>
      </c>
      <c r="F29" s="44">
        <f t="shared" ca="1" si="4"/>
        <v>9496</v>
      </c>
      <c r="G29" s="22" t="s">
        <v>119</v>
      </c>
      <c r="H29" s="44">
        <f t="shared" ca="1" si="15"/>
        <v>9132</v>
      </c>
      <c r="I29" s="45">
        <f t="shared" ca="1" si="5"/>
        <v>0</v>
      </c>
      <c r="J29" s="45">
        <f t="shared" ca="1" si="6"/>
        <v>0</v>
      </c>
      <c r="K29" s="45">
        <f t="shared" ca="1" si="7"/>
        <v>0</v>
      </c>
      <c r="L29" s="45"/>
      <c r="M29" s="45">
        <f t="shared" ca="1" si="16"/>
        <v>0</v>
      </c>
      <c r="N29" s="257">
        <f t="shared" ca="1" si="8"/>
        <v>0</v>
      </c>
      <c r="O29" s="23"/>
      <c r="P29" s="255">
        <f t="shared" ca="1" si="9"/>
        <v>0</v>
      </c>
      <c r="Q29" s="163">
        <f t="shared" ca="1" si="10"/>
        <v>0</v>
      </c>
      <c r="R29" s="164">
        <f ca="1">NPV(Q28,K29:$K$244) + ($A$13+$A$14+$A$15)/POWER(1+Q28,$A$28-D29+1)</f>
        <v>0</v>
      </c>
      <c r="S29" s="164">
        <f ca="1">NPV(Q29,K29:$K$244) + ($A$13+$A$14+$A$15)/POWER(1+Q29,$A$28-D29+1)</f>
        <v>0</v>
      </c>
      <c r="T29" s="45">
        <f t="shared" ca="1" si="11"/>
        <v>0</v>
      </c>
      <c r="U29" s="45">
        <f t="shared" ca="1" si="17"/>
        <v>0</v>
      </c>
      <c r="V29" s="45">
        <f t="shared" ca="1" si="18"/>
        <v>0</v>
      </c>
      <c r="W29" s="45">
        <f t="shared" ca="1" si="12"/>
        <v>0</v>
      </c>
      <c r="X29" s="25">
        <f t="shared" ca="1" si="1"/>
        <v>0</v>
      </c>
      <c r="Z29" s="28">
        <f t="shared" ca="1" si="19"/>
        <v>0</v>
      </c>
      <c r="AA29" s="233"/>
      <c r="AB29" s="45">
        <f t="shared" ca="1" si="13"/>
        <v>0</v>
      </c>
      <c r="AC29" s="45">
        <f t="shared" ca="1" si="2"/>
        <v>0</v>
      </c>
      <c r="AD29" s="25">
        <f t="shared" ca="1" si="3"/>
        <v>0</v>
      </c>
    </row>
    <row r="30" spans="1:30" ht="15.5" x14ac:dyDescent="0.35">
      <c r="A30" s="458" t="s">
        <v>45</v>
      </c>
      <c r="B30" s="459"/>
      <c r="D30" s="20">
        <v>26</v>
      </c>
      <c r="E30" s="21">
        <f t="shared" ca="1" si="14"/>
        <v>9497</v>
      </c>
      <c r="F30" s="44">
        <f t="shared" ca="1" si="4"/>
        <v>9861</v>
      </c>
      <c r="G30" s="22" t="s">
        <v>119</v>
      </c>
      <c r="H30" s="44">
        <f t="shared" ca="1" si="15"/>
        <v>9497</v>
      </c>
      <c r="I30" s="45">
        <f t="shared" ca="1" si="5"/>
        <v>0</v>
      </c>
      <c r="J30" s="45">
        <f t="shared" ca="1" si="6"/>
        <v>0</v>
      </c>
      <c r="K30" s="45">
        <f t="shared" ca="1" si="7"/>
        <v>0</v>
      </c>
      <c r="L30" s="45"/>
      <c r="M30" s="45">
        <f t="shared" ca="1" si="16"/>
        <v>0</v>
      </c>
      <c r="N30" s="257">
        <f t="shared" ca="1" si="8"/>
        <v>0</v>
      </c>
      <c r="O30" s="23"/>
      <c r="P30" s="255">
        <f t="shared" ca="1" si="9"/>
        <v>0</v>
      </c>
      <c r="Q30" s="163">
        <f t="shared" ca="1" si="10"/>
        <v>0</v>
      </c>
      <c r="R30" s="164">
        <f ca="1">NPV(Q29,K30:$K$244) + ($A$13+$A$14+$A$15)/POWER(1+Q29,$A$28-D30+1)</f>
        <v>0</v>
      </c>
      <c r="S30" s="164">
        <f ca="1">NPV(Q30,K30:$K$244) + ($A$13+$A$14+$A$15)/POWER(1+Q30,$A$28-D30+1)</f>
        <v>0</v>
      </c>
      <c r="T30" s="45">
        <f t="shared" ca="1" si="11"/>
        <v>0</v>
      </c>
      <c r="U30" s="45">
        <f t="shared" ca="1" si="17"/>
        <v>0</v>
      </c>
      <c r="V30" s="45">
        <f t="shared" ca="1" si="18"/>
        <v>0</v>
      </c>
      <c r="W30" s="45">
        <f t="shared" ca="1" si="12"/>
        <v>0</v>
      </c>
      <c r="X30" s="25">
        <f t="shared" ca="1" si="1"/>
        <v>0</v>
      </c>
      <c r="Z30" s="28">
        <f t="shared" ca="1" si="19"/>
        <v>0</v>
      </c>
      <c r="AA30" s="233"/>
      <c r="AB30" s="45">
        <f t="shared" ca="1" si="13"/>
        <v>0</v>
      </c>
      <c r="AC30" s="45">
        <f t="shared" ca="1" si="2"/>
        <v>0</v>
      </c>
      <c r="AD30" s="25">
        <f t="shared" ca="1" si="3"/>
        <v>0</v>
      </c>
    </row>
    <row r="31" spans="1:30" x14ac:dyDescent="0.35">
      <c r="A31" s="105">
        <f ca="1">T4</f>
        <v>0</v>
      </c>
      <c r="B31" s="27" t="s">
        <v>46</v>
      </c>
      <c r="D31" s="20">
        <v>27</v>
      </c>
      <c r="E31" s="21">
        <f t="shared" ca="1" si="14"/>
        <v>9862</v>
      </c>
      <c r="F31" s="44">
        <f t="shared" ca="1" si="4"/>
        <v>10226</v>
      </c>
      <c r="G31" s="22" t="s">
        <v>119</v>
      </c>
      <c r="H31" s="44">
        <f t="shared" ca="1" si="15"/>
        <v>9862</v>
      </c>
      <c r="I31" s="45">
        <f t="shared" ca="1" si="5"/>
        <v>0</v>
      </c>
      <c r="J31" s="45">
        <f t="shared" ca="1" si="6"/>
        <v>0</v>
      </c>
      <c r="K31" s="45">
        <f t="shared" ca="1" si="7"/>
        <v>0</v>
      </c>
      <c r="L31" s="45"/>
      <c r="M31" s="45">
        <f t="shared" ca="1" si="16"/>
        <v>0</v>
      </c>
      <c r="N31" s="257">
        <f t="shared" ca="1" si="8"/>
        <v>0</v>
      </c>
      <c r="O31" s="23"/>
      <c r="P31" s="255">
        <f t="shared" ca="1" si="9"/>
        <v>0</v>
      </c>
      <c r="Q31" s="163">
        <f t="shared" ca="1" si="10"/>
        <v>0</v>
      </c>
      <c r="R31" s="164">
        <f ca="1">NPV(Q30,K31:$K$244) + ($A$13+$A$14+$A$15)/POWER(1+Q30,$A$28-D31+1)</f>
        <v>0</v>
      </c>
      <c r="S31" s="164">
        <f ca="1">NPV(Q31,K31:$K$244) + ($A$13+$A$14+$A$15)/POWER(1+Q31,$A$28-D31+1)</f>
        <v>0</v>
      </c>
      <c r="T31" s="45">
        <f t="shared" ca="1" si="11"/>
        <v>0</v>
      </c>
      <c r="U31" s="45">
        <f t="shared" ca="1" si="17"/>
        <v>0</v>
      </c>
      <c r="V31" s="45">
        <f t="shared" ca="1" si="18"/>
        <v>0</v>
      </c>
      <c r="W31" s="45">
        <f t="shared" ca="1" si="12"/>
        <v>0</v>
      </c>
      <c r="X31" s="25">
        <f t="shared" ca="1" si="1"/>
        <v>0</v>
      </c>
      <c r="Z31" s="28">
        <f t="shared" ca="1" si="19"/>
        <v>0</v>
      </c>
      <c r="AA31" s="233"/>
      <c r="AB31" s="45">
        <f t="shared" ca="1" si="13"/>
        <v>0</v>
      </c>
      <c r="AC31" s="45">
        <f t="shared" ca="1" si="2"/>
        <v>0</v>
      </c>
      <c r="AD31" s="25">
        <f t="shared" ca="1" si="3"/>
        <v>0</v>
      </c>
    </row>
    <row r="32" spans="1:30" x14ac:dyDescent="0.35">
      <c r="A32" s="105">
        <f ca="1">VLOOKUP($B$3,'Input Table'!B:V,16,0)</f>
        <v>0</v>
      </c>
      <c r="B32" s="27" t="s">
        <v>47</v>
      </c>
      <c r="C32" s="29"/>
      <c r="D32" s="20">
        <v>28</v>
      </c>
      <c r="E32" s="21">
        <f t="shared" ca="1" si="14"/>
        <v>10227</v>
      </c>
      <c r="F32" s="44">
        <f t="shared" ca="1" si="4"/>
        <v>10592</v>
      </c>
      <c r="G32" s="22" t="s">
        <v>119</v>
      </c>
      <c r="H32" s="44">
        <f t="shared" ca="1" si="15"/>
        <v>10227</v>
      </c>
      <c r="I32" s="45">
        <f t="shared" ca="1" si="5"/>
        <v>0</v>
      </c>
      <c r="J32" s="45">
        <f t="shared" ca="1" si="6"/>
        <v>0</v>
      </c>
      <c r="K32" s="45">
        <f t="shared" ca="1" si="7"/>
        <v>0</v>
      </c>
      <c r="L32" s="45"/>
      <c r="M32" s="45">
        <f t="shared" ca="1" si="16"/>
        <v>0</v>
      </c>
      <c r="N32" s="257">
        <f t="shared" ca="1" si="8"/>
        <v>0</v>
      </c>
      <c r="O32" s="23"/>
      <c r="P32" s="255">
        <f t="shared" ca="1" si="9"/>
        <v>0</v>
      </c>
      <c r="Q32" s="163">
        <f t="shared" ca="1" si="10"/>
        <v>0</v>
      </c>
      <c r="R32" s="164">
        <f ca="1">NPV(Q31,K32:$K$244) + ($A$13+$A$14+$A$15)/POWER(1+Q31,$A$28-D32+1)</f>
        <v>0</v>
      </c>
      <c r="S32" s="164">
        <f ca="1">NPV(Q32,K32:$K$244) + ($A$13+$A$14+$A$15)/POWER(1+Q32,$A$28-D32+1)</f>
        <v>0</v>
      </c>
      <c r="T32" s="45">
        <f t="shared" ca="1" si="11"/>
        <v>0</v>
      </c>
      <c r="U32" s="45">
        <f t="shared" ca="1" si="17"/>
        <v>0</v>
      </c>
      <c r="V32" s="45">
        <f t="shared" ca="1" si="18"/>
        <v>0</v>
      </c>
      <c r="W32" s="45">
        <f t="shared" ca="1" si="12"/>
        <v>0</v>
      </c>
      <c r="X32" s="25">
        <f t="shared" ca="1" si="1"/>
        <v>0</v>
      </c>
      <c r="Z32" s="28">
        <f t="shared" ca="1" si="19"/>
        <v>0</v>
      </c>
      <c r="AA32" s="233"/>
      <c r="AB32" s="45">
        <f t="shared" ca="1" si="13"/>
        <v>0</v>
      </c>
      <c r="AC32" s="45">
        <f t="shared" ca="1" si="2"/>
        <v>0</v>
      </c>
      <c r="AD32" s="25">
        <f t="shared" ca="1" si="3"/>
        <v>0</v>
      </c>
    </row>
    <row r="33" spans="1:30" x14ac:dyDescent="0.35">
      <c r="A33" s="105">
        <f ca="1">VLOOKUP($B$3,'Input Table'!B:V,17,0)</f>
        <v>0</v>
      </c>
      <c r="B33" s="27" t="s">
        <v>48</v>
      </c>
      <c r="D33" s="20">
        <v>29</v>
      </c>
      <c r="E33" s="21">
        <f t="shared" ca="1" si="14"/>
        <v>10593</v>
      </c>
      <c r="F33" s="44">
        <f t="shared" ca="1" si="4"/>
        <v>10957</v>
      </c>
      <c r="G33" s="22" t="s">
        <v>119</v>
      </c>
      <c r="H33" s="44">
        <f t="shared" ca="1" si="15"/>
        <v>10593</v>
      </c>
      <c r="I33" s="45">
        <f t="shared" ca="1" si="5"/>
        <v>0</v>
      </c>
      <c r="J33" s="45">
        <f t="shared" ca="1" si="6"/>
        <v>0</v>
      </c>
      <c r="K33" s="45">
        <f t="shared" ca="1" si="7"/>
        <v>0</v>
      </c>
      <c r="L33" s="45"/>
      <c r="M33" s="45">
        <f t="shared" ca="1" si="16"/>
        <v>0</v>
      </c>
      <c r="N33" s="257">
        <f t="shared" ca="1" si="8"/>
        <v>0</v>
      </c>
      <c r="O33" s="23"/>
      <c r="P33" s="255">
        <f t="shared" ca="1" si="9"/>
        <v>0</v>
      </c>
      <c r="Q33" s="163">
        <f t="shared" ca="1" si="10"/>
        <v>0</v>
      </c>
      <c r="R33" s="164">
        <f ca="1">NPV(Q32,K33:$K$244) + ($A$13+$A$14+$A$15)/POWER(1+Q32,$A$28-D33+1)</f>
        <v>0</v>
      </c>
      <c r="S33" s="164">
        <f ca="1">NPV(Q33,K33:$K$244) + ($A$13+$A$14+$A$15)/POWER(1+Q33,$A$28-D33+1)</f>
        <v>0</v>
      </c>
      <c r="T33" s="45">
        <f t="shared" ca="1" si="11"/>
        <v>0</v>
      </c>
      <c r="U33" s="45">
        <f t="shared" ca="1" si="17"/>
        <v>0</v>
      </c>
      <c r="V33" s="45">
        <f t="shared" ca="1" si="18"/>
        <v>0</v>
      </c>
      <c r="W33" s="45">
        <f t="shared" ca="1" si="12"/>
        <v>0</v>
      </c>
      <c r="X33" s="25">
        <f t="shared" ca="1" si="1"/>
        <v>0</v>
      </c>
      <c r="Z33" s="28">
        <f t="shared" ca="1" si="19"/>
        <v>0</v>
      </c>
      <c r="AA33" s="233"/>
      <c r="AB33" s="45">
        <f t="shared" ca="1" si="13"/>
        <v>0</v>
      </c>
      <c r="AC33" s="45">
        <f t="shared" ca="1" si="2"/>
        <v>0</v>
      </c>
      <c r="AD33" s="25">
        <f t="shared" ca="1" si="3"/>
        <v>0</v>
      </c>
    </row>
    <row r="34" spans="1:30" x14ac:dyDescent="0.35">
      <c r="A34" s="112">
        <f ca="1">-VLOOKUP($B$3,'Input Table'!B:V,18,0)</f>
        <v>0</v>
      </c>
      <c r="B34" s="27" t="s">
        <v>267</v>
      </c>
      <c r="C34" s="31"/>
      <c r="D34" s="20">
        <v>30</v>
      </c>
      <c r="E34" s="21">
        <f t="shared" ca="1" si="14"/>
        <v>10958</v>
      </c>
      <c r="F34" s="44">
        <f t="shared" ca="1" si="4"/>
        <v>11322</v>
      </c>
      <c r="G34" s="22" t="s">
        <v>119</v>
      </c>
      <c r="H34" s="44">
        <f t="shared" ca="1" si="15"/>
        <v>10958</v>
      </c>
      <c r="I34" s="45">
        <f t="shared" ca="1" si="5"/>
        <v>0</v>
      </c>
      <c r="J34" s="45">
        <f t="shared" ca="1" si="6"/>
        <v>0</v>
      </c>
      <c r="K34" s="45">
        <f t="shared" ca="1" si="7"/>
        <v>0</v>
      </c>
      <c r="L34" s="45"/>
      <c r="M34" s="45">
        <f t="shared" ca="1" si="16"/>
        <v>0</v>
      </c>
      <c r="N34" s="257">
        <f t="shared" ca="1" si="8"/>
        <v>0</v>
      </c>
      <c r="O34" s="23"/>
      <c r="P34" s="255">
        <f t="shared" ca="1" si="9"/>
        <v>0</v>
      </c>
      <c r="Q34" s="163">
        <f t="shared" ca="1" si="10"/>
        <v>0</v>
      </c>
      <c r="R34" s="164">
        <f ca="1">NPV(Q33,K34:$K$244) + ($A$13+$A$14+$A$15)/POWER(1+Q33,$A$28-D34+1)</f>
        <v>0</v>
      </c>
      <c r="S34" s="164">
        <f ca="1">NPV(Q34,K34:$K$244) + ($A$13+$A$14+$A$15)/POWER(1+Q34,$A$28-D34+1)</f>
        <v>0</v>
      </c>
      <c r="T34" s="45">
        <f t="shared" ca="1" si="11"/>
        <v>0</v>
      </c>
      <c r="U34" s="45">
        <f t="shared" ca="1" si="17"/>
        <v>0</v>
      </c>
      <c r="V34" s="45">
        <f t="shared" ca="1" si="18"/>
        <v>0</v>
      </c>
      <c r="W34" s="45">
        <f t="shared" ca="1" si="12"/>
        <v>0</v>
      </c>
      <c r="X34" s="25">
        <f t="shared" ca="1" si="1"/>
        <v>0</v>
      </c>
      <c r="Z34" s="28">
        <f t="shared" ca="1" si="19"/>
        <v>0</v>
      </c>
      <c r="AA34" s="233"/>
      <c r="AB34" s="45">
        <f t="shared" ca="1" si="13"/>
        <v>0</v>
      </c>
      <c r="AC34" s="45">
        <f t="shared" ca="1" si="2"/>
        <v>0</v>
      </c>
      <c r="AD34" s="25">
        <f t="shared" ca="1" si="3"/>
        <v>0</v>
      </c>
    </row>
    <row r="35" spans="1:30" x14ac:dyDescent="0.35">
      <c r="A35" s="105">
        <f ca="1">VLOOKUP($B$3,'Input Table'!B:V,19,0)</f>
        <v>0</v>
      </c>
      <c r="B35" s="27" t="s">
        <v>49</v>
      </c>
      <c r="C35" s="31"/>
      <c r="D35" s="20">
        <v>31</v>
      </c>
      <c r="E35" s="21">
        <f t="shared" ca="1" si="14"/>
        <v>11323</v>
      </c>
      <c r="F35" s="44">
        <f t="shared" ca="1" si="4"/>
        <v>11687</v>
      </c>
      <c r="G35" s="22" t="s">
        <v>119</v>
      </c>
      <c r="H35" s="44">
        <f t="shared" ca="1" si="15"/>
        <v>11323</v>
      </c>
      <c r="I35" s="45">
        <f t="shared" ca="1" si="5"/>
        <v>0</v>
      </c>
      <c r="J35" s="45">
        <f t="shared" ca="1" si="6"/>
        <v>0</v>
      </c>
      <c r="K35" s="45">
        <f t="shared" ca="1" si="7"/>
        <v>0</v>
      </c>
      <c r="L35" s="45"/>
      <c r="M35" s="45">
        <f t="shared" ca="1" si="16"/>
        <v>0</v>
      </c>
      <c r="N35" s="257">
        <f t="shared" ca="1" si="8"/>
        <v>0</v>
      </c>
      <c r="O35" s="23"/>
      <c r="P35" s="255">
        <f t="shared" ca="1" si="9"/>
        <v>0</v>
      </c>
      <c r="Q35" s="163">
        <f t="shared" ca="1" si="10"/>
        <v>0</v>
      </c>
      <c r="R35" s="164">
        <f ca="1">NPV(Q34,K35:$K$244) + ($A$13+$A$14+$A$15)/POWER(1+Q34,$A$28-D35+1)</f>
        <v>0</v>
      </c>
      <c r="S35" s="164">
        <f ca="1">NPV(Q35,K35:$K$244) + ($A$13+$A$14+$A$15)/POWER(1+Q35,$A$28-D35+1)</f>
        <v>0</v>
      </c>
      <c r="T35" s="45">
        <f ca="1">IF(ISBLANK(G35),0,X34)</f>
        <v>0</v>
      </c>
      <c r="U35" s="45">
        <f t="shared" ca="1" si="17"/>
        <v>0</v>
      </c>
      <c r="V35" s="45">
        <f t="shared" ca="1" si="18"/>
        <v>0</v>
      </c>
      <c r="W35" s="45">
        <f t="shared" ca="1" si="12"/>
        <v>0</v>
      </c>
      <c r="X35" s="25">
        <f t="shared" ca="1" si="1"/>
        <v>0</v>
      </c>
      <c r="Z35" s="28">
        <f ca="1">AD34</f>
        <v>0</v>
      </c>
      <c r="AA35" s="233"/>
      <c r="AB35" s="45">
        <f t="shared" ca="1" si="13"/>
        <v>0</v>
      </c>
      <c r="AC35" s="45">
        <f t="shared" ca="1" si="2"/>
        <v>0</v>
      </c>
      <c r="AD35" s="25">
        <f t="shared" ca="1" si="3"/>
        <v>0</v>
      </c>
    </row>
    <row r="36" spans="1:30" ht="15" thickBot="1" x14ac:dyDescent="0.4">
      <c r="A36" s="111">
        <f ca="1">SUM(A31:A35)</f>
        <v>0</v>
      </c>
      <c r="B36" s="32" t="s">
        <v>50</v>
      </c>
      <c r="D36" s="20">
        <v>32</v>
      </c>
      <c r="E36" s="21">
        <f t="shared" ca="1" si="14"/>
        <v>11688</v>
      </c>
      <c r="F36" s="44">
        <f t="shared" ca="1" si="4"/>
        <v>12053</v>
      </c>
      <c r="G36" s="22" t="s">
        <v>119</v>
      </c>
      <c r="H36" s="44">
        <f t="shared" ca="1" si="15"/>
        <v>11688</v>
      </c>
      <c r="I36" s="45">
        <f t="shared" ca="1" si="5"/>
        <v>0</v>
      </c>
      <c r="J36" s="45">
        <f t="shared" ca="1" si="6"/>
        <v>0</v>
      </c>
      <c r="K36" s="45">
        <f t="shared" ca="1" si="7"/>
        <v>0</v>
      </c>
      <c r="L36" s="45"/>
      <c r="M36" s="45">
        <f t="shared" ca="1" si="16"/>
        <v>0</v>
      </c>
      <c r="N36" s="257">
        <f t="shared" ca="1" si="8"/>
        <v>0</v>
      </c>
      <c r="O36" s="23"/>
      <c r="P36" s="255">
        <f t="shared" ca="1" si="9"/>
        <v>0</v>
      </c>
      <c r="Q36" s="163">
        <f t="shared" ca="1" si="10"/>
        <v>0</v>
      </c>
      <c r="R36" s="164">
        <f ca="1">NPV(Q35,K36:$K$244) + ($A$13+$A$14+$A$15)/POWER(1+Q35,$A$28-D36+1)</f>
        <v>0</v>
      </c>
      <c r="S36" s="164">
        <f ca="1">NPV(Q36,K36:$K$244) + ($A$13+$A$14+$A$15)/POWER(1+Q36,$A$28-D36+1)</f>
        <v>0</v>
      </c>
      <c r="T36" s="45">
        <f t="shared" ca="1" si="11"/>
        <v>0</v>
      </c>
      <c r="U36" s="45">
        <f t="shared" ca="1" si="17"/>
        <v>0</v>
      </c>
      <c r="V36" s="45">
        <f t="shared" ca="1" si="18"/>
        <v>0</v>
      </c>
      <c r="W36" s="45">
        <f t="shared" ca="1" si="12"/>
        <v>0</v>
      </c>
      <c r="X36" s="25">
        <f t="shared" ca="1" si="1"/>
        <v>0</v>
      </c>
      <c r="Z36" s="28">
        <f t="shared" ca="1" si="19"/>
        <v>0</v>
      </c>
      <c r="AA36" s="233"/>
      <c r="AB36" s="45">
        <f t="shared" ca="1" si="13"/>
        <v>0</v>
      </c>
      <c r="AC36" s="45">
        <f t="shared" ca="1" si="2"/>
        <v>0</v>
      </c>
      <c r="AD36" s="25">
        <f t="shared" ca="1" si="3"/>
        <v>0</v>
      </c>
    </row>
    <row r="37" spans="1:30" ht="14.75" customHeight="1" thickBot="1" x14ac:dyDescent="0.4">
      <c r="A37" s="24"/>
      <c r="B37" s="33"/>
      <c r="C37" s="29"/>
      <c r="D37" s="20">
        <v>33</v>
      </c>
      <c r="E37" s="21">
        <f t="shared" ca="1" si="14"/>
        <v>12054</v>
      </c>
      <c r="F37" s="44">
        <f t="shared" ca="1" si="4"/>
        <v>12418</v>
      </c>
      <c r="G37" s="22" t="s">
        <v>119</v>
      </c>
      <c r="H37" s="44">
        <f t="shared" ca="1" si="15"/>
        <v>12054</v>
      </c>
      <c r="I37" s="45">
        <f t="shared" ca="1" si="5"/>
        <v>0</v>
      </c>
      <c r="J37" s="45">
        <f t="shared" ca="1" si="6"/>
        <v>0</v>
      </c>
      <c r="K37" s="45">
        <f t="shared" ca="1" si="7"/>
        <v>0</v>
      </c>
      <c r="L37" s="45"/>
      <c r="M37" s="45">
        <f t="shared" ca="1" si="16"/>
        <v>0</v>
      </c>
      <c r="N37" s="257">
        <f t="shared" ca="1" si="8"/>
        <v>0</v>
      </c>
      <c r="O37" s="23"/>
      <c r="P37" s="255">
        <f t="shared" ca="1" si="9"/>
        <v>0</v>
      </c>
      <c r="Q37" s="163">
        <f t="shared" ca="1" si="10"/>
        <v>0</v>
      </c>
      <c r="R37" s="164">
        <f ca="1">NPV(Q36,K37:$K$244) + ($A$13+$A$14+$A$15)/POWER(1+Q36,$A$28-D37+1)</f>
        <v>0</v>
      </c>
      <c r="S37" s="164">
        <f ca="1">NPV(Q37,K37:$K$244) + ($A$13+$A$14+$A$15)/POWER(1+Q37,$A$28-D37+1)</f>
        <v>0</v>
      </c>
      <c r="T37" s="45">
        <f t="shared" ca="1" si="11"/>
        <v>0</v>
      </c>
      <c r="U37" s="45">
        <f t="shared" ca="1" si="17"/>
        <v>0</v>
      </c>
      <c r="V37" s="45">
        <f t="shared" ca="1" si="18"/>
        <v>0</v>
      </c>
      <c r="W37" s="45">
        <f t="shared" ca="1" si="12"/>
        <v>0</v>
      </c>
      <c r="X37" s="25">
        <f t="shared" ca="1" si="1"/>
        <v>0</v>
      </c>
      <c r="Z37" s="28">
        <f t="shared" ca="1" si="19"/>
        <v>0</v>
      </c>
      <c r="AA37" s="233"/>
      <c r="AB37" s="45">
        <f t="shared" ca="1" si="13"/>
        <v>0</v>
      </c>
      <c r="AC37" s="45">
        <f t="shared" ca="1" si="2"/>
        <v>0</v>
      </c>
      <c r="AD37" s="25">
        <f t="shared" ca="1" si="3"/>
        <v>0</v>
      </c>
    </row>
    <row r="38" spans="1:30" ht="14.75" customHeight="1" x14ac:dyDescent="0.35">
      <c r="A38" s="404" t="s">
        <v>51</v>
      </c>
      <c r="B38" s="405"/>
      <c r="D38" s="20">
        <v>34</v>
      </c>
      <c r="E38" s="21">
        <f t="shared" ca="1" si="14"/>
        <v>12419</v>
      </c>
      <c r="F38" s="44">
        <f t="shared" ca="1" si="4"/>
        <v>12783</v>
      </c>
      <c r="G38" s="22" t="s">
        <v>119</v>
      </c>
      <c r="H38" s="44">
        <f t="shared" ca="1" si="15"/>
        <v>12419</v>
      </c>
      <c r="I38" s="45">
        <f t="shared" ca="1" si="5"/>
        <v>0</v>
      </c>
      <c r="J38" s="45">
        <f t="shared" ca="1" si="6"/>
        <v>0</v>
      </c>
      <c r="K38" s="45">
        <f t="shared" ca="1" si="7"/>
        <v>0</v>
      </c>
      <c r="L38" s="45"/>
      <c r="M38" s="45">
        <f t="shared" ca="1" si="16"/>
        <v>0</v>
      </c>
      <c r="N38" s="257">
        <f t="shared" ca="1" si="8"/>
        <v>0</v>
      </c>
      <c r="O38" s="23"/>
      <c r="P38" s="255">
        <f t="shared" ca="1" si="9"/>
        <v>0</v>
      </c>
      <c r="Q38" s="163">
        <f t="shared" ca="1" si="10"/>
        <v>0</v>
      </c>
      <c r="R38" s="164">
        <f ca="1">NPV(Q37,K38:$K$244) + ($A$13+$A$14+$A$15)/POWER(1+Q37,$A$28-D38+1)</f>
        <v>0</v>
      </c>
      <c r="S38" s="164">
        <f ca="1">NPV(Q38,K38:$K$244) + ($A$13+$A$14+$A$15)/POWER(1+Q38,$A$28-D38+1)</f>
        <v>0</v>
      </c>
      <c r="T38" s="45">
        <f t="shared" ca="1" si="11"/>
        <v>0</v>
      </c>
      <c r="U38" s="45">
        <f t="shared" ca="1" si="17"/>
        <v>0</v>
      </c>
      <c r="V38" s="45">
        <f t="shared" ca="1" si="18"/>
        <v>0</v>
      </c>
      <c r="W38" s="45">
        <f t="shared" ca="1" si="12"/>
        <v>0</v>
      </c>
      <c r="X38" s="25">
        <f t="shared" ca="1" si="1"/>
        <v>0</v>
      </c>
      <c r="Z38" s="28">
        <f t="shared" ca="1" si="19"/>
        <v>0</v>
      </c>
      <c r="AA38" s="233"/>
      <c r="AB38" s="45">
        <f t="shared" ca="1" si="13"/>
        <v>0</v>
      </c>
      <c r="AC38" s="45">
        <f t="shared" ca="1" si="2"/>
        <v>0</v>
      </c>
      <c r="AD38" s="25">
        <f t="shared" ca="1" si="3"/>
        <v>0</v>
      </c>
    </row>
    <row r="39" spans="1:30" ht="14.75" customHeight="1" x14ac:dyDescent="0.35">
      <c r="A39" s="108" t="str">
        <f ca="1">VLOOKUP($B$3,'Input Table'!B:V,20,0)</f>
        <v>Please Select</v>
      </c>
      <c r="B39" s="34" t="s">
        <v>53</v>
      </c>
      <c r="D39" s="20">
        <v>35</v>
      </c>
      <c r="E39" s="21">
        <f t="shared" ca="1" si="14"/>
        <v>12784</v>
      </c>
      <c r="F39" s="44">
        <f t="shared" ca="1" si="4"/>
        <v>13148</v>
      </c>
      <c r="G39" s="22" t="s">
        <v>119</v>
      </c>
      <c r="H39" s="44">
        <f t="shared" ca="1" si="15"/>
        <v>12784</v>
      </c>
      <c r="I39" s="45">
        <f t="shared" ca="1" si="5"/>
        <v>0</v>
      </c>
      <c r="J39" s="45">
        <f t="shared" ca="1" si="6"/>
        <v>0</v>
      </c>
      <c r="K39" s="45">
        <f t="shared" ca="1" si="7"/>
        <v>0</v>
      </c>
      <c r="L39" s="45"/>
      <c r="M39" s="45">
        <f t="shared" ca="1" si="16"/>
        <v>0</v>
      </c>
      <c r="N39" s="257">
        <f t="shared" ca="1" si="8"/>
        <v>0</v>
      </c>
      <c r="O39" s="23"/>
      <c r="P39" s="255">
        <f t="shared" ca="1" si="9"/>
        <v>0</v>
      </c>
      <c r="Q39" s="163">
        <f t="shared" ca="1" si="10"/>
        <v>0</v>
      </c>
      <c r="R39" s="164">
        <f ca="1">NPV(Q38,K39:$K$244) + ($A$13+$A$14+$A$15)/POWER(1+Q38,$A$28-D39+1)</f>
        <v>0</v>
      </c>
      <c r="S39" s="164">
        <f ca="1">NPV(Q39,K39:$K$244) + ($A$13+$A$14+$A$15)/POWER(1+Q39,$A$28-D39+1)</f>
        <v>0</v>
      </c>
      <c r="T39" s="45">
        <f t="shared" ca="1" si="11"/>
        <v>0</v>
      </c>
      <c r="U39" s="45">
        <f t="shared" ca="1" si="17"/>
        <v>0</v>
      </c>
      <c r="V39" s="45">
        <f t="shared" ca="1" si="18"/>
        <v>0</v>
      </c>
      <c r="W39" s="45">
        <f t="shared" ca="1" si="12"/>
        <v>0</v>
      </c>
      <c r="X39" s="25">
        <f t="shared" ca="1" si="1"/>
        <v>0</v>
      </c>
      <c r="Z39" s="28">
        <f t="shared" ca="1" si="19"/>
        <v>0</v>
      </c>
      <c r="AA39" s="233"/>
      <c r="AB39" s="45">
        <f t="shared" ca="1" si="13"/>
        <v>0</v>
      </c>
      <c r="AC39" s="45">
        <f t="shared" ca="1" si="2"/>
        <v>0</v>
      </c>
      <c r="AD39" s="25">
        <f t="shared" ca="1" si="3"/>
        <v>0</v>
      </c>
    </row>
    <row r="40" spans="1:30" x14ac:dyDescent="0.35">
      <c r="A40" s="106">
        <f ca="1">VLOOKUP($B$3,'Input Table'!B:V,21,0)</f>
        <v>0</v>
      </c>
      <c r="B40" s="34" t="s">
        <v>265</v>
      </c>
      <c r="D40" s="20">
        <v>36</v>
      </c>
      <c r="E40" s="21">
        <f t="shared" ca="1" si="14"/>
        <v>13149</v>
      </c>
      <c r="F40" s="44">
        <f t="shared" ca="1" si="4"/>
        <v>13514</v>
      </c>
      <c r="G40" s="22" t="s">
        <v>119</v>
      </c>
      <c r="H40" s="44">
        <f t="shared" ca="1" si="15"/>
        <v>13149</v>
      </c>
      <c r="I40" s="45">
        <f t="shared" ca="1" si="5"/>
        <v>0</v>
      </c>
      <c r="J40" s="45">
        <f t="shared" ca="1" si="6"/>
        <v>0</v>
      </c>
      <c r="K40" s="45">
        <f t="shared" ca="1" si="7"/>
        <v>0</v>
      </c>
      <c r="L40" s="45"/>
      <c r="M40" s="45">
        <f t="shared" ca="1" si="16"/>
        <v>0</v>
      </c>
      <c r="N40" s="257">
        <f t="shared" ca="1" si="8"/>
        <v>0</v>
      </c>
      <c r="O40" s="23"/>
      <c r="P40" s="255">
        <f t="shared" ca="1" si="9"/>
        <v>0</v>
      </c>
      <c r="Q40" s="163">
        <f t="shared" ca="1" si="10"/>
        <v>0</v>
      </c>
      <c r="R40" s="164">
        <f ca="1">NPV(Q39,K40:$K$244) + ($A$13+$A$14+$A$15)/POWER(1+Q39,$A$28-D40+1)</f>
        <v>0</v>
      </c>
      <c r="S40" s="164">
        <f ca="1">NPV(Q40,K40:$K$244) + ($A$13+$A$14+$A$15)/POWER(1+Q40,$A$28-D40+1)</f>
        <v>0</v>
      </c>
      <c r="T40" s="45">
        <f t="shared" ca="1" si="11"/>
        <v>0</v>
      </c>
      <c r="U40" s="45">
        <f t="shared" ca="1" si="17"/>
        <v>0</v>
      </c>
      <c r="V40" s="45">
        <f t="shared" ca="1" si="18"/>
        <v>0</v>
      </c>
      <c r="W40" s="45">
        <f t="shared" ca="1" si="12"/>
        <v>0</v>
      </c>
      <c r="X40" s="25">
        <f t="shared" ca="1" si="1"/>
        <v>0</v>
      </c>
      <c r="Z40" s="28">
        <f t="shared" ca="1" si="19"/>
        <v>0</v>
      </c>
      <c r="AA40" s="233"/>
      <c r="AB40" s="45">
        <f t="shared" ca="1" si="13"/>
        <v>0</v>
      </c>
      <c r="AC40" s="45">
        <f t="shared" ca="1" si="2"/>
        <v>0</v>
      </c>
      <c r="AD40" s="25">
        <f t="shared" ca="1" si="3"/>
        <v>0</v>
      </c>
    </row>
    <row r="41" spans="1:30" x14ac:dyDescent="0.35">
      <c r="A41" s="109">
        <f ca="1">A28</f>
        <v>0</v>
      </c>
      <c r="B41" s="27" t="s">
        <v>255</v>
      </c>
      <c r="D41" s="20">
        <v>37</v>
      </c>
      <c r="E41" s="21">
        <f t="shared" ca="1" si="14"/>
        <v>13515</v>
      </c>
      <c r="F41" s="44">
        <f t="shared" ca="1" si="4"/>
        <v>13879</v>
      </c>
      <c r="G41" s="22" t="s">
        <v>119</v>
      </c>
      <c r="H41" s="44">
        <f t="shared" ca="1" si="15"/>
        <v>13515</v>
      </c>
      <c r="I41" s="45">
        <f t="shared" ca="1" si="5"/>
        <v>0</v>
      </c>
      <c r="J41" s="45">
        <f t="shared" ca="1" si="6"/>
        <v>0</v>
      </c>
      <c r="K41" s="45">
        <f t="shared" ca="1" si="7"/>
        <v>0</v>
      </c>
      <c r="L41" s="45"/>
      <c r="M41" s="45">
        <f t="shared" ca="1" si="16"/>
        <v>0</v>
      </c>
      <c r="N41" s="257">
        <f t="shared" ca="1" si="8"/>
        <v>0</v>
      </c>
      <c r="O41" s="23"/>
      <c r="P41" s="255">
        <f t="shared" ca="1" si="9"/>
        <v>0</v>
      </c>
      <c r="Q41" s="163">
        <f t="shared" ca="1" si="10"/>
        <v>0</v>
      </c>
      <c r="R41" s="164">
        <f ca="1">NPV(Q40,K41:$K$244) + ($A$13+$A$14+$A$15)/POWER(1+Q40,$A$28-D41+1)</f>
        <v>0</v>
      </c>
      <c r="S41" s="164">
        <f ca="1">NPV(Q41,K41:$K$244) + ($A$13+$A$14+$A$15)/POWER(1+Q41,$A$28-D41+1)</f>
        <v>0</v>
      </c>
      <c r="T41" s="45">
        <f t="shared" ca="1" si="11"/>
        <v>0</v>
      </c>
      <c r="U41" s="45">
        <f t="shared" ca="1" si="17"/>
        <v>0</v>
      </c>
      <c r="V41" s="45">
        <f t="shared" ca="1" si="18"/>
        <v>0</v>
      </c>
      <c r="W41" s="45">
        <f t="shared" ca="1" si="12"/>
        <v>0</v>
      </c>
      <c r="X41" s="25">
        <f t="shared" ca="1" si="1"/>
        <v>0</v>
      </c>
      <c r="Z41" s="28">
        <f t="shared" ca="1" si="19"/>
        <v>0</v>
      </c>
      <c r="AA41" s="233"/>
      <c r="AB41" s="45">
        <f t="shared" ca="1" si="13"/>
        <v>0</v>
      </c>
      <c r="AC41" s="45">
        <f t="shared" ca="1" si="2"/>
        <v>0</v>
      </c>
      <c r="AD41" s="25">
        <f t="shared" ca="1" si="3"/>
        <v>0</v>
      </c>
    </row>
    <row r="42" spans="1:30" ht="15" thickBot="1" x14ac:dyDescent="0.4">
      <c r="A42" s="35">
        <f ca="1">IF(A39="Yes",A40,A41)</f>
        <v>0</v>
      </c>
      <c r="B42" s="32" t="s">
        <v>55</v>
      </c>
      <c r="D42" s="20">
        <v>38</v>
      </c>
      <c r="E42" s="21">
        <f t="shared" ca="1" si="14"/>
        <v>13880</v>
      </c>
      <c r="F42" s="44">
        <f t="shared" ca="1" si="4"/>
        <v>14244</v>
      </c>
      <c r="G42" s="22" t="s">
        <v>119</v>
      </c>
      <c r="H42" s="44">
        <f t="shared" ca="1" si="15"/>
        <v>13880</v>
      </c>
      <c r="I42" s="45">
        <f t="shared" ca="1" si="5"/>
        <v>0</v>
      </c>
      <c r="J42" s="45">
        <f t="shared" ca="1" si="6"/>
        <v>0</v>
      </c>
      <c r="K42" s="45">
        <f t="shared" ca="1" si="7"/>
        <v>0</v>
      </c>
      <c r="L42" s="45"/>
      <c r="M42" s="45">
        <f t="shared" ca="1" si="16"/>
        <v>0</v>
      </c>
      <c r="N42" s="257">
        <f t="shared" ca="1" si="8"/>
        <v>0</v>
      </c>
      <c r="O42" s="23"/>
      <c r="P42" s="255">
        <f t="shared" ca="1" si="9"/>
        <v>0</v>
      </c>
      <c r="Q42" s="163">
        <f t="shared" ca="1" si="10"/>
        <v>0</v>
      </c>
      <c r="R42" s="164">
        <f ca="1">NPV(Q41,K42:$K$244) + ($A$13+$A$14+$A$15)/POWER(1+Q41,$A$28-D42+1)</f>
        <v>0</v>
      </c>
      <c r="S42" s="164">
        <f ca="1">NPV(Q42,K42:$K$244) + ($A$13+$A$14+$A$15)/POWER(1+Q42,$A$28-D42+1)</f>
        <v>0</v>
      </c>
      <c r="T42" s="45">
        <f t="shared" ca="1" si="11"/>
        <v>0</v>
      </c>
      <c r="U42" s="45">
        <f t="shared" ca="1" si="17"/>
        <v>0</v>
      </c>
      <c r="V42" s="45">
        <f t="shared" ca="1" si="18"/>
        <v>0</v>
      </c>
      <c r="W42" s="45">
        <f t="shared" ca="1" si="12"/>
        <v>0</v>
      </c>
      <c r="X42" s="25">
        <f t="shared" ca="1" si="1"/>
        <v>0</v>
      </c>
      <c r="Z42" s="28">
        <f t="shared" ca="1" si="19"/>
        <v>0</v>
      </c>
      <c r="AA42" s="233"/>
      <c r="AB42" s="45">
        <f t="shared" ca="1" si="13"/>
        <v>0</v>
      </c>
      <c r="AC42" s="45">
        <f t="shared" ca="1" si="2"/>
        <v>0</v>
      </c>
      <c r="AD42" s="25">
        <f t="shared" ca="1" si="3"/>
        <v>0</v>
      </c>
    </row>
    <row r="43" spans="1:30" x14ac:dyDescent="0.35">
      <c r="D43" s="20">
        <v>39</v>
      </c>
      <c r="E43" s="21">
        <f t="shared" ca="1" si="14"/>
        <v>14245</v>
      </c>
      <c r="F43" s="44">
        <f t="shared" ca="1" si="4"/>
        <v>14609</v>
      </c>
      <c r="G43" s="22" t="s">
        <v>119</v>
      </c>
      <c r="H43" s="44">
        <f t="shared" ca="1" si="15"/>
        <v>14245</v>
      </c>
      <c r="I43" s="45">
        <f t="shared" ca="1" si="5"/>
        <v>0</v>
      </c>
      <c r="J43" s="45">
        <f t="shared" ca="1" si="6"/>
        <v>0</v>
      </c>
      <c r="K43" s="45">
        <f t="shared" ca="1" si="7"/>
        <v>0</v>
      </c>
      <c r="L43" s="45"/>
      <c r="M43" s="45">
        <f t="shared" ca="1" si="16"/>
        <v>0</v>
      </c>
      <c r="N43" s="257">
        <f t="shared" ca="1" si="8"/>
        <v>0</v>
      </c>
      <c r="O43" s="23"/>
      <c r="P43" s="255">
        <f t="shared" ca="1" si="9"/>
        <v>0</v>
      </c>
      <c r="Q43" s="163">
        <f t="shared" ca="1" si="10"/>
        <v>0</v>
      </c>
      <c r="R43" s="164">
        <f ca="1">NPV(Q42,K43:$K$244) + ($A$13+$A$14+$A$15)/POWER(1+Q42,$A$28-D43+1)</f>
        <v>0</v>
      </c>
      <c r="S43" s="164">
        <f ca="1">NPV(Q43,K43:$K$244) + ($A$13+$A$14+$A$15)/POWER(1+Q43,$A$28-D43+1)</f>
        <v>0</v>
      </c>
      <c r="T43" s="45">
        <f t="shared" ca="1" si="11"/>
        <v>0</v>
      </c>
      <c r="U43" s="45">
        <f t="shared" ca="1" si="17"/>
        <v>0</v>
      </c>
      <c r="V43" s="45">
        <f t="shared" ca="1" si="18"/>
        <v>0</v>
      </c>
      <c r="W43" s="45">
        <f t="shared" ca="1" si="12"/>
        <v>0</v>
      </c>
      <c r="X43" s="25">
        <f t="shared" ca="1" si="1"/>
        <v>0</v>
      </c>
      <c r="Z43" s="28">
        <f t="shared" ca="1" si="19"/>
        <v>0</v>
      </c>
      <c r="AA43" s="233"/>
      <c r="AB43" s="45">
        <f t="shared" ca="1" si="13"/>
        <v>0</v>
      </c>
      <c r="AC43" s="45">
        <f t="shared" ca="1" si="2"/>
        <v>0</v>
      </c>
      <c r="AD43" s="25">
        <f t="shared" ca="1" si="3"/>
        <v>0</v>
      </c>
    </row>
    <row r="44" spans="1:30" x14ac:dyDescent="0.35">
      <c r="D44" s="20">
        <v>40</v>
      </c>
      <c r="E44" s="21">
        <f t="shared" ca="1" si="14"/>
        <v>14610</v>
      </c>
      <c r="F44" s="44">
        <f t="shared" ca="1" si="4"/>
        <v>14975</v>
      </c>
      <c r="G44" s="22" t="s">
        <v>119</v>
      </c>
      <c r="H44" s="44">
        <f t="shared" ca="1" si="15"/>
        <v>14610</v>
      </c>
      <c r="I44" s="45">
        <f t="shared" ca="1" si="5"/>
        <v>0</v>
      </c>
      <c r="J44" s="45">
        <f t="shared" ca="1" si="6"/>
        <v>0</v>
      </c>
      <c r="K44" s="45">
        <f t="shared" ca="1" si="7"/>
        <v>0</v>
      </c>
      <c r="L44" s="45"/>
      <c r="M44" s="45">
        <f t="shared" ca="1" si="16"/>
        <v>0</v>
      </c>
      <c r="N44" s="257">
        <f t="shared" ca="1" si="8"/>
        <v>0</v>
      </c>
      <c r="O44" s="23"/>
      <c r="P44" s="255">
        <f t="shared" ca="1" si="9"/>
        <v>0</v>
      </c>
      <c r="Q44" s="163">
        <f t="shared" ca="1" si="10"/>
        <v>0</v>
      </c>
      <c r="R44" s="164">
        <f ca="1">NPV(Q43,K44:$K$244) + ($A$13+$A$14+$A$15)/POWER(1+Q43,$A$28-D44+1)</f>
        <v>0</v>
      </c>
      <c r="S44" s="164">
        <f ca="1">NPV(Q44,K44:$K$244) + ($A$13+$A$14+$A$15)/POWER(1+Q44,$A$28-D44+1)</f>
        <v>0</v>
      </c>
      <c r="T44" s="45">
        <f t="shared" ca="1" si="11"/>
        <v>0</v>
      </c>
      <c r="U44" s="45">
        <f t="shared" ca="1" si="17"/>
        <v>0</v>
      </c>
      <c r="V44" s="45">
        <f t="shared" ca="1" si="18"/>
        <v>0</v>
      </c>
      <c r="W44" s="45">
        <f t="shared" ca="1" si="12"/>
        <v>0</v>
      </c>
      <c r="X44" s="25">
        <f t="shared" ca="1" si="1"/>
        <v>0</v>
      </c>
      <c r="Z44" s="28">
        <f t="shared" ca="1" si="19"/>
        <v>0</v>
      </c>
      <c r="AA44" s="233"/>
      <c r="AB44" s="45">
        <f t="shared" ca="1" si="13"/>
        <v>0</v>
      </c>
      <c r="AC44" s="45">
        <f t="shared" ca="1" si="2"/>
        <v>0</v>
      </c>
      <c r="AD44" s="25">
        <f t="shared" ca="1" si="3"/>
        <v>0</v>
      </c>
    </row>
    <row r="45" spans="1:30" x14ac:dyDescent="0.35">
      <c r="D45" s="20">
        <v>41</v>
      </c>
      <c r="E45" s="21">
        <f t="shared" ca="1" si="14"/>
        <v>14976</v>
      </c>
      <c r="F45" s="44">
        <f t="shared" ca="1" si="4"/>
        <v>15340</v>
      </c>
      <c r="G45" s="22" t="s">
        <v>119</v>
      </c>
      <c r="H45" s="44">
        <f t="shared" ca="1" si="15"/>
        <v>14976</v>
      </c>
      <c r="I45" s="45">
        <f t="shared" ca="1" si="5"/>
        <v>0</v>
      </c>
      <c r="J45" s="45">
        <f t="shared" ca="1" si="6"/>
        <v>0</v>
      </c>
      <c r="K45" s="45">
        <f t="shared" ca="1" si="7"/>
        <v>0</v>
      </c>
      <c r="L45" s="45"/>
      <c r="M45" s="45">
        <f t="shared" ca="1" si="16"/>
        <v>0</v>
      </c>
      <c r="N45" s="257">
        <f t="shared" ca="1" si="8"/>
        <v>0</v>
      </c>
      <c r="O45" s="23"/>
      <c r="P45" s="255">
        <f t="shared" ca="1" si="9"/>
        <v>0</v>
      </c>
      <c r="Q45" s="163">
        <f t="shared" ca="1" si="10"/>
        <v>0</v>
      </c>
      <c r="R45" s="164">
        <f ca="1">NPV(Q44,K45:$K$244) + ($A$13+$A$14+$A$15)/POWER(1+Q44,$A$28-D45+1)</f>
        <v>0</v>
      </c>
      <c r="S45" s="164">
        <f ca="1">NPV(Q45,K45:$K$244) + ($A$13+$A$14+$A$15)/POWER(1+Q45,$A$28-D45+1)</f>
        <v>0</v>
      </c>
      <c r="T45" s="45">
        <f t="shared" ca="1" si="11"/>
        <v>0</v>
      </c>
      <c r="U45" s="45">
        <f t="shared" ca="1" si="17"/>
        <v>0</v>
      </c>
      <c r="V45" s="45">
        <f t="shared" ca="1" si="18"/>
        <v>0</v>
      </c>
      <c r="W45" s="45">
        <f t="shared" ca="1" si="12"/>
        <v>0</v>
      </c>
      <c r="X45" s="25">
        <f t="shared" ca="1" si="1"/>
        <v>0</v>
      </c>
      <c r="Z45" s="28">
        <f t="shared" ca="1" si="19"/>
        <v>0</v>
      </c>
      <c r="AA45" s="233"/>
      <c r="AB45" s="45">
        <f t="shared" ca="1" si="13"/>
        <v>0</v>
      </c>
      <c r="AC45" s="45">
        <f t="shared" ca="1" si="2"/>
        <v>0</v>
      </c>
      <c r="AD45" s="25">
        <f t="shared" ca="1" si="3"/>
        <v>0</v>
      </c>
    </row>
    <row r="46" spans="1:30" x14ac:dyDescent="0.35">
      <c r="A46" s="238"/>
      <c r="B46" s="239" t="s">
        <v>56</v>
      </c>
      <c r="D46" s="20">
        <v>42</v>
      </c>
      <c r="E46" s="21">
        <f t="shared" ca="1" si="14"/>
        <v>15341</v>
      </c>
      <c r="F46" s="44">
        <f t="shared" ca="1" si="4"/>
        <v>15705</v>
      </c>
      <c r="G46" s="22" t="s">
        <v>119</v>
      </c>
      <c r="H46" s="44">
        <f t="shared" ca="1" si="15"/>
        <v>15341</v>
      </c>
      <c r="I46" s="45">
        <f t="shared" ca="1" si="5"/>
        <v>0</v>
      </c>
      <c r="J46" s="45">
        <f t="shared" ca="1" si="6"/>
        <v>0</v>
      </c>
      <c r="K46" s="45">
        <f t="shared" ca="1" si="7"/>
        <v>0</v>
      </c>
      <c r="L46" s="45"/>
      <c r="M46" s="45">
        <f t="shared" ca="1" si="16"/>
        <v>0</v>
      </c>
      <c r="N46" s="257">
        <f t="shared" ca="1" si="8"/>
        <v>0</v>
      </c>
      <c r="O46" s="23"/>
      <c r="P46" s="255">
        <f t="shared" ca="1" si="9"/>
        <v>0</v>
      </c>
      <c r="Q46" s="163">
        <f t="shared" ca="1" si="10"/>
        <v>0</v>
      </c>
      <c r="R46" s="164">
        <f ca="1">NPV(Q45,K46:$K$244) + ($A$13+$A$14+$A$15)/POWER(1+Q45,$A$28-D46+1)</f>
        <v>0</v>
      </c>
      <c r="S46" s="164">
        <f ca="1">NPV(Q46,K46:$K$244) + ($A$13+$A$14+$A$15)/POWER(1+Q46,$A$28-D46+1)</f>
        <v>0</v>
      </c>
      <c r="T46" s="45">
        <f t="shared" ca="1" si="11"/>
        <v>0</v>
      </c>
      <c r="U46" s="45">
        <f t="shared" ca="1" si="17"/>
        <v>0</v>
      </c>
      <c r="V46" s="45">
        <f t="shared" ca="1" si="18"/>
        <v>0</v>
      </c>
      <c r="W46" s="45">
        <f t="shared" ca="1" si="12"/>
        <v>0</v>
      </c>
      <c r="X46" s="25">
        <f t="shared" ca="1" si="1"/>
        <v>0</v>
      </c>
      <c r="Z46" s="28">
        <f t="shared" ca="1" si="19"/>
        <v>0</v>
      </c>
      <c r="AA46" s="233"/>
      <c r="AB46" s="45">
        <f t="shared" ca="1" si="13"/>
        <v>0</v>
      </c>
      <c r="AC46" s="45">
        <f t="shared" ca="1" si="2"/>
        <v>0</v>
      </c>
      <c r="AD46" s="25">
        <f t="shared" ca="1" si="3"/>
        <v>0</v>
      </c>
    </row>
    <row r="47" spans="1:30" x14ac:dyDescent="0.35">
      <c r="A47" s="240">
        <f ca="1">A21</f>
        <v>0</v>
      </c>
      <c r="B47" s="241" t="s">
        <v>57</v>
      </c>
      <c r="D47" s="20">
        <v>43</v>
      </c>
      <c r="E47" s="21">
        <f t="shared" ca="1" si="14"/>
        <v>15706</v>
      </c>
      <c r="F47" s="44">
        <f t="shared" ca="1" si="4"/>
        <v>16070</v>
      </c>
      <c r="G47" s="22" t="s">
        <v>119</v>
      </c>
      <c r="H47" s="44">
        <f t="shared" ca="1" si="15"/>
        <v>15706</v>
      </c>
      <c r="I47" s="45">
        <f t="shared" ca="1" si="5"/>
        <v>0</v>
      </c>
      <c r="J47" s="45">
        <f t="shared" ca="1" si="6"/>
        <v>0</v>
      </c>
      <c r="K47" s="45">
        <f t="shared" ca="1" si="7"/>
        <v>0</v>
      </c>
      <c r="L47" s="45"/>
      <c r="M47" s="45">
        <f t="shared" ca="1" si="16"/>
        <v>0</v>
      </c>
      <c r="N47" s="257">
        <f t="shared" ca="1" si="8"/>
        <v>0</v>
      </c>
      <c r="O47" s="23"/>
      <c r="P47" s="255">
        <f t="shared" ca="1" si="9"/>
        <v>0</v>
      </c>
      <c r="Q47" s="163">
        <f t="shared" ca="1" si="10"/>
        <v>0</v>
      </c>
      <c r="R47" s="164">
        <f ca="1">NPV(Q46,K47:$K$244) + ($A$13+$A$14+$A$15)/POWER(1+Q46,$A$28-D47+1)</f>
        <v>0</v>
      </c>
      <c r="S47" s="164">
        <f ca="1">NPV(Q47,K47:$K$244) + ($A$13+$A$14+$A$15)/POWER(1+Q47,$A$28-D47+1)</f>
        <v>0</v>
      </c>
      <c r="T47" s="45">
        <f t="shared" ca="1" si="11"/>
        <v>0</v>
      </c>
      <c r="U47" s="45">
        <f t="shared" ca="1" si="17"/>
        <v>0</v>
      </c>
      <c r="V47" s="45">
        <f t="shared" ca="1" si="18"/>
        <v>0</v>
      </c>
      <c r="W47" s="45">
        <f t="shared" ca="1" si="12"/>
        <v>0</v>
      </c>
      <c r="X47" s="25">
        <f t="shared" ca="1" si="1"/>
        <v>0</v>
      </c>
      <c r="Z47" s="28">
        <f t="shared" ca="1" si="19"/>
        <v>0</v>
      </c>
      <c r="AA47" s="233"/>
      <c r="AB47" s="45">
        <f t="shared" ca="1" si="13"/>
        <v>0</v>
      </c>
      <c r="AC47" s="45">
        <f t="shared" ca="1" si="2"/>
        <v>0</v>
      </c>
      <c r="AD47" s="25">
        <f t="shared" ca="1" si="3"/>
        <v>0</v>
      </c>
    </row>
    <row r="48" spans="1:30" x14ac:dyDescent="0.35">
      <c r="A48" s="240">
        <f ca="1">SUM(U5:U244)</f>
        <v>0</v>
      </c>
      <c r="B48" s="242" t="s">
        <v>58</v>
      </c>
      <c r="D48" s="20">
        <v>44</v>
      </c>
      <c r="E48" s="21">
        <f t="shared" ca="1" si="14"/>
        <v>16071</v>
      </c>
      <c r="F48" s="44">
        <f t="shared" ca="1" si="4"/>
        <v>16436</v>
      </c>
      <c r="G48" s="22" t="s">
        <v>119</v>
      </c>
      <c r="H48" s="44">
        <f t="shared" ca="1" si="15"/>
        <v>16071</v>
      </c>
      <c r="I48" s="45">
        <f t="shared" ca="1" si="5"/>
        <v>0</v>
      </c>
      <c r="J48" s="45">
        <f t="shared" ca="1" si="6"/>
        <v>0</v>
      </c>
      <c r="K48" s="45">
        <f t="shared" ca="1" si="7"/>
        <v>0</v>
      </c>
      <c r="L48" s="45"/>
      <c r="M48" s="45">
        <f t="shared" ca="1" si="16"/>
        <v>0</v>
      </c>
      <c r="N48" s="257">
        <f t="shared" ca="1" si="8"/>
        <v>0</v>
      </c>
      <c r="O48" s="23"/>
      <c r="P48" s="255">
        <f t="shared" ca="1" si="9"/>
        <v>0</v>
      </c>
      <c r="Q48" s="163">
        <f t="shared" ca="1" si="10"/>
        <v>0</v>
      </c>
      <c r="R48" s="164">
        <f ca="1">NPV(Q47,K48:$K$244) + ($A$13+$A$14+$A$15)/POWER(1+Q47,$A$28-D48+1)</f>
        <v>0</v>
      </c>
      <c r="S48" s="164">
        <f ca="1">NPV(Q48,K48:$K$244) + ($A$13+$A$14+$A$15)/POWER(1+Q48,$A$28-D48+1)</f>
        <v>0</v>
      </c>
      <c r="T48" s="45">
        <f t="shared" ca="1" si="11"/>
        <v>0</v>
      </c>
      <c r="U48" s="45">
        <f t="shared" ca="1" si="17"/>
        <v>0</v>
      </c>
      <c r="V48" s="45">
        <f t="shared" ca="1" si="18"/>
        <v>0</v>
      </c>
      <c r="W48" s="45">
        <f t="shared" ca="1" si="12"/>
        <v>0</v>
      </c>
      <c r="X48" s="25">
        <f t="shared" ca="1" si="1"/>
        <v>0</v>
      </c>
      <c r="Z48" s="28">
        <f t="shared" ca="1" si="19"/>
        <v>0</v>
      </c>
      <c r="AA48" s="233"/>
      <c r="AB48" s="45">
        <f t="shared" ca="1" si="13"/>
        <v>0</v>
      </c>
      <c r="AC48" s="45">
        <f t="shared" ca="1" si="2"/>
        <v>0</v>
      </c>
      <c r="AD48" s="25">
        <f t="shared" ca="1" si="3"/>
        <v>0</v>
      </c>
    </row>
    <row r="49" spans="1:30" x14ac:dyDescent="0.35">
      <c r="A49" s="240">
        <f ca="1">SUM(W5:W244)</f>
        <v>0</v>
      </c>
      <c r="B49" s="241" t="s">
        <v>59</v>
      </c>
      <c r="D49" s="20">
        <v>45</v>
      </c>
      <c r="E49" s="21">
        <f t="shared" ca="1" si="14"/>
        <v>16437</v>
      </c>
      <c r="F49" s="44">
        <f t="shared" ca="1" si="4"/>
        <v>16801</v>
      </c>
      <c r="G49" s="22" t="s">
        <v>119</v>
      </c>
      <c r="H49" s="44">
        <f t="shared" ca="1" si="15"/>
        <v>16437</v>
      </c>
      <c r="I49" s="45">
        <f t="shared" ca="1" si="5"/>
        <v>0</v>
      </c>
      <c r="J49" s="45">
        <f t="shared" ca="1" si="6"/>
        <v>0</v>
      </c>
      <c r="K49" s="45">
        <f t="shared" ca="1" si="7"/>
        <v>0</v>
      </c>
      <c r="L49" s="45"/>
      <c r="M49" s="45">
        <f t="shared" ca="1" si="16"/>
        <v>0</v>
      </c>
      <c r="N49" s="257">
        <f t="shared" ca="1" si="8"/>
        <v>0</v>
      </c>
      <c r="O49" s="23"/>
      <c r="P49" s="255">
        <f t="shared" ca="1" si="9"/>
        <v>0</v>
      </c>
      <c r="Q49" s="163">
        <f t="shared" ca="1" si="10"/>
        <v>0</v>
      </c>
      <c r="R49" s="164">
        <f ca="1">NPV(Q48,K49:$K$244) + ($A$13+$A$14+$A$15)/POWER(1+Q48,$A$28-D49+1)</f>
        <v>0</v>
      </c>
      <c r="S49" s="164">
        <f ca="1">NPV(Q49,K49:$K$244) + ($A$13+$A$14+$A$15)/POWER(1+Q49,$A$28-D49+1)</f>
        <v>0</v>
      </c>
      <c r="T49" s="45">
        <f t="shared" ca="1" si="11"/>
        <v>0</v>
      </c>
      <c r="U49" s="45">
        <f t="shared" ca="1" si="17"/>
        <v>0</v>
      </c>
      <c r="V49" s="45">
        <f t="shared" ca="1" si="18"/>
        <v>0</v>
      </c>
      <c r="W49" s="45">
        <f t="shared" ca="1" si="12"/>
        <v>0</v>
      </c>
      <c r="X49" s="25">
        <f t="shared" ca="1" si="1"/>
        <v>0</v>
      </c>
      <c r="Z49" s="28">
        <f t="shared" ca="1" si="19"/>
        <v>0</v>
      </c>
      <c r="AA49" s="233"/>
      <c r="AB49" s="45">
        <f t="shared" ca="1" si="13"/>
        <v>0</v>
      </c>
      <c r="AC49" s="45">
        <f t="shared" ca="1" si="2"/>
        <v>0</v>
      </c>
      <c r="AD49" s="25">
        <f t="shared" ca="1" si="3"/>
        <v>0</v>
      </c>
    </row>
    <row r="50" spans="1:30" x14ac:dyDescent="0.35">
      <c r="A50" s="240">
        <f ca="1">SUM(V5:V244)</f>
        <v>0</v>
      </c>
      <c r="B50" s="242" t="s">
        <v>60</v>
      </c>
      <c r="D50" s="20">
        <v>46</v>
      </c>
      <c r="E50" s="21">
        <f t="shared" ca="1" si="14"/>
        <v>16802</v>
      </c>
      <c r="F50" s="44">
        <f t="shared" ca="1" si="4"/>
        <v>17166</v>
      </c>
      <c r="G50" s="22" t="s">
        <v>119</v>
      </c>
      <c r="H50" s="44">
        <f t="shared" ca="1" si="15"/>
        <v>16802</v>
      </c>
      <c r="I50" s="45">
        <f t="shared" ca="1" si="5"/>
        <v>0</v>
      </c>
      <c r="J50" s="45">
        <f t="shared" ca="1" si="6"/>
        <v>0</v>
      </c>
      <c r="K50" s="45">
        <f t="shared" ca="1" si="7"/>
        <v>0</v>
      </c>
      <c r="L50" s="45"/>
      <c r="M50" s="45">
        <f t="shared" ca="1" si="16"/>
        <v>0</v>
      </c>
      <c r="N50" s="257">
        <f t="shared" ca="1" si="8"/>
        <v>0</v>
      </c>
      <c r="O50" s="23"/>
      <c r="P50" s="255">
        <f t="shared" ca="1" si="9"/>
        <v>0</v>
      </c>
      <c r="Q50" s="163">
        <f t="shared" ca="1" si="10"/>
        <v>0</v>
      </c>
      <c r="R50" s="164">
        <f ca="1">NPV(Q49,K50:$K$244) + ($A$13+$A$14+$A$15)/POWER(1+Q49,$A$28-D50+1)</f>
        <v>0</v>
      </c>
      <c r="S50" s="164">
        <f ca="1">NPV(Q50,K50:$K$244) + ($A$13+$A$14+$A$15)/POWER(1+Q50,$A$28-D50+1)</f>
        <v>0</v>
      </c>
      <c r="T50" s="45">
        <f t="shared" ca="1" si="11"/>
        <v>0</v>
      </c>
      <c r="U50" s="45">
        <f t="shared" ca="1" si="17"/>
        <v>0</v>
      </c>
      <c r="V50" s="45">
        <f t="shared" ca="1" si="18"/>
        <v>0</v>
      </c>
      <c r="W50" s="45">
        <f t="shared" ca="1" si="12"/>
        <v>0</v>
      </c>
      <c r="X50" s="25">
        <f t="shared" ca="1" si="1"/>
        <v>0</v>
      </c>
      <c r="Z50" s="28">
        <f t="shared" ca="1" si="19"/>
        <v>0</v>
      </c>
      <c r="AA50" s="233"/>
      <c r="AB50" s="45">
        <f t="shared" ca="1" si="13"/>
        <v>0</v>
      </c>
      <c r="AC50" s="45">
        <f t="shared" ca="1" si="2"/>
        <v>0</v>
      </c>
      <c r="AD50" s="25">
        <f t="shared" ca="1" si="3"/>
        <v>0</v>
      </c>
    </row>
    <row r="51" spans="1:30" x14ac:dyDescent="0.35">
      <c r="A51" s="240">
        <f ca="1">-(A13+A14+A15)</f>
        <v>0</v>
      </c>
      <c r="B51" s="243" t="s">
        <v>61</v>
      </c>
      <c r="C51" s="36"/>
      <c r="D51" s="20">
        <v>47</v>
      </c>
      <c r="E51" s="21">
        <f t="shared" ca="1" si="14"/>
        <v>17167</v>
      </c>
      <c r="F51" s="44">
        <f t="shared" ca="1" si="4"/>
        <v>17531</v>
      </c>
      <c r="G51" s="22" t="s">
        <v>119</v>
      </c>
      <c r="H51" s="44">
        <f t="shared" ca="1" si="15"/>
        <v>17167</v>
      </c>
      <c r="I51" s="45">
        <f t="shared" ca="1" si="5"/>
        <v>0</v>
      </c>
      <c r="J51" s="45">
        <f t="shared" ca="1" si="6"/>
        <v>0</v>
      </c>
      <c r="K51" s="45">
        <f t="shared" ca="1" si="7"/>
        <v>0</v>
      </c>
      <c r="L51" s="45"/>
      <c r="M51" s="45">
        <f t="shared" ca="1" si="16"/>
        <v>0</v>
      </c>
      <c r="N51" s="257">
        <f t="shared" ca="1" si="8"/>
        <v>0</v>
      </c>
      <c r="O51" s="23"/>
      <c r="P51" s="255">
        <f t="shared" ca="1" si="9"/>
        <v>0</v>
      </c>
      <c r="Q51" s="163">
        <f t="shared" ca="1" si="10"/>
        <v>0</v>
      </c>
      <c r="R51" s="164">
        <f ca="1">NPV(Q50,K51:$K$244) + ($A$13+$A$14+$A$15)/POWER(1+Q50,$A$28-D51+1)</f>
        <v>0</v>
      </c>
      <c r="S51" s="164">
        <f ca="1">NPV(Q51,K51:$K$244) + ($A$13+$A$14+$A$15)/POWER(1+Q51,$A$28-D51+1)</f>
        <v>0</v>
      </c>
      <c r="T51" s="45">
        <f t="shared" ca="1" si="11"/>
        <v>0</v>
      </c>
      <c r="U51" s="45">
        <f t="shared" ca="1" si="17"/>
        <v>0</v>
      </c>
      <c r="V51" s="45">
        <f t="shared" ca="1" si="18"/>
        <v>0</v>
      </c>
      <c r="W51" s="45">
        <f t="shared" ca="1" si="12"/>
        <v>0</v>
      </c>
      <c r="X51" s="25">
        <f t="shared" ca="1" si="1"/>
        <v>0</v>
      </c>
      <c r="Z51" s="28">
        <f t="shared" ca="1" si="19"/>
        <v>0</v>
      </c>
      <c r="AA51" s="233"/>
      <c r="AB51" s="45">
        <f t="shared" ca="1" si="13"/>
        <v>0</v>
      </c>
      <c r="AC51" s="45">
        <f t="shared" ca="1" si="2"/>
        <v>0</v>
      </c>
      <c r="AD51" s="25">
        <f t="shared" ca="1" si="3"/>
        <v>0</v>
      </c>
    </row>
    <row r="52" spans="1:30" x14ac:dyDescent="0.35">
      <c r="A52" s="244">
        <f ca="1">SUM(A47:A51)</f>
        <v>0</v>
      </c>
      <c r="B52" s="245" t="s">
        <v>254</v>
      </c>
      <c r="C52" s="38"/>
      <c r="D52" s="20">
        <v>48</v>
      </c>
      <c r="E52" s="21">
        <f t="shared" ca="1" si="14"/>
        <v>17532</v>
      </c>
      <c r="F52" s="44">
        <f t="shared" ca="1" si="4"/>
        <v>17897</v>
      </c>
      <c r="G52" s="22" t="s">
        <v>119</v>
      </c>
      <c r="H52" s="44">
        <f t="shared" ca="1" si="15"/>
        <v>17532</v>
      </c>
      <c r="I52" s="45">
        <f t="shared" ca="1" si="5"/>
        <v>0</v>
      </c>
      <c r="J52" s="45">
        <f t="shared" ca="1" si="6"/>
        <v>0</v>
      </c>
      <c r="K52" s="45">
        <f t="shared" ca="1" si="7"/>
        <v>0</v>
      </c>
      <c r="L52" s="45"/>
      <c r="M52" s="45">
        <f t="shared" ca="1" si="16"/>
        <v>0</v>
      </c>
      <c r="N52" s="257">
        <f t="shared" ca="1" si="8"/>
        <v>0</v>
      </c>
      <c r="O52" s="23"/>
      <c r="P52" s="255">
        <f t="shared" ca="1" si="9"/>
        <v>0</v>
      </c>
      <c r="Q52" s="163">
        <f t="shared" ca="1" si="10"/>
        <v>0</v>
      </c>
      <c r="R52" s="164">
        <f ca="1">NPV(Q51,K52:$K$244) + ($A$13+$A$14+$A$15)/POWER(1+Q51,$A$28-D52+1)</f>
        <v>0</v>
      </c>
      <c r="S52" s="164">
        <f ca="1">NPV(Q52,K52:$K$244) + ($A$13+$A$14+$A$15)/POWER(1+Q52,$A$28-D52+1)</f>
        <v>0</v>
      </c>
      <c r="T52" s="45">
        <f t="shared" ca="1" si="11"/>
        <v>0</v>
      </c>
      <c r="U52" s="45">
        <f t="shared" ca="1" si="17"/>
        <v>0</v>
      </c>
      <c r="V52" s="45">
        <f t="shared" ca="1" si="18"/>
        <v>0</v>
      </c>
      <c r="W52" s="45">
        <f t="shared" ca="1" si="12"/>
        <v>0</v>
      </c>
      <c r="X52" s="25">
        <f t="shared" ca="1" si="1"/>
        <v>0</v>
      </c>
      <c r="Z52" s="28">
        <f t="shared" ca="1" si="19"/>
        <v>0</v>
      </c>
      <c r="AA52" s="233"/>
      <c r="AB52" s="45">
        <f t="shared" ca="1" si="13"/>
        <v>0</v>
      </c>
      <c r="AC52" s="45">
        <f t="shared" ca="1" si="2"/>
        <v>0</v>
      </c>
      <c r="AD52" s="25">
        <f t="shared" ca="1" si="3"/>
        <v>0</v>
      </c>
    </row>
    <row r="53" spans="1:30" x14ac:dyDescent="0.35">
      <c r="A53" s="37"/>
      <c r="B53" s="37"/>
      <c r="C53" s="39"/>
      <c r="D53" s="20">
        <v>49</v>
      </c>
      <c r="E53" s="21">
        <f t="shared" ca="1" si="14"/>
        <v>17898</v>
      </c>
      <c r="F53" s="44">
        <f t="shared" ca="1" si="4"/>
        <v>18262</v>
      </c>
      <c r="G53" s="22" t="s">
        <v>119</v>
      </c>
      <c r="H53" s="44">
        <f t="shared" ca="1" si="15"/>
        <v>17898</v>
      </c>
      <c r="I53" s="45">
        <f t="shared" ca="1" si="5"/>
        <v>0</v>
      </c>
      <c r="J53" s="45">
        <f t="shared" ca="1" si="6"/>
        <v>0</v>
      </c>
      <c r="K53" s="45">
        <f t="shared" ca="1" si="7"/>
        <v>0</v>
      </c>
      <c r="L53" s="45"/>
      <c r="M53" s="45">
        <f t="shared" ca="1" si="16"/>
        <v>0</v>
      </c>
      <c r="N53" s="257">
        <f t="shared" ca="1" si="8"/>
        <v>0</v>
      </c>
      <c r="O53" s="23"/>
      <c r="P53" s="255">
        <f t="shared" ca="1" si="9"/>
        <v>0</v>
      </c>
      <c r="Q53" s="163">
        <f t="shared" ca="1" si="10"/>
        <v>0</v>
      </c>
      <c r="R53" s="164">
        <f ca="1">NPV(Q52,K53:$K$244) + ($A$13+$A$14+$A$15)/POWER(1+Q52,$A$28-D53+1)</f>
        <v>0</v>
      </c>
      <c r="S53" s="164">
        <f ca="1">NPV(Q53,K53:$K$244) + ($A$13+$A$14+$A$15)/POWER(1+Q53,$A$28-D53+1)</f>
        <v>0</v>
      </c>
      <c r="T53" s="45">
        <f t="shared" ca="1" si="11"/>
        <v>0</v>
      </c>
      <c r="U53" s="45">
        <f t="shared" ca="1" si="17"/>
        <v>0</v>
      </c>
      <c r="V53" s="45">
        <f t="shared" ca="1" si="18"/>
        <v>0</v>
      </c>
      <c r="W53" s="45">
        <f t="shared" ca="1" si="12"/>
        <v>0</v>
      </c>
      <c r="X53" s="25">
        <f t="shared" ca="1" si="1"/>
        <v>0</v>
      </c>
      <c r="Z53" s="28">
        <f t="shared" ca="1" si="19"/>
        <v>0</v>
      </c>
      <c r="AA53" s="233"/>
      <c r="AB53" s="45">
        <f t="shared" ca="1" si="13"/>
        <v>0</v>
      </c>
      <c r="AC53" s="45">
        <f t="shared" ca="1" si="2"/>
        <v>0</v>
      </c>
      <c r="AD53" s="25">
        <f t="shared" ca="1" si="3"/>
        <v>0</v>
      </c>
    </row>
    <row r="54" spans="1:30" x14ac:dyDescent="0.35">
      <c r="A54" s="238"/>
      <c r="B54" s="239" t="s">
        <v>62</v>
      </c>
      <c r="C54" s="38"/>
      <c r="D54" s="20">
        <v>50</v>
      </c>
      <c r="E54" s="21">
        <f t="shared" ca="1" si="14"/>
        <v>18263</v>
      </c>
      <c r="F54" s="44">
        <f t="shared" ca="1" si="4"/>
        <v>18627</v>
      </c>
      <c r="G54" s="22" t="s">
        <v>119</v>
      </c>
      <c r="H54" s="44">
        <f t="shared" ca="1" si="15"/>
        <v>18263</v>
      </c>
      <c r="I54" s="45">
        <f t="shared" ca="1" si="5"/>
        <v>0</v>
      </c>
      <c r="J54" s="45">
        <f t="shared" ca="1" si="6"/>
        <v>0</v>
      </c>
      <c r="K54" s="45">
        <f t="shared" ca="1" si="7"/>
        <v>0</v>
      </c>
      <c r="L54" s="45"/>
      <c r="M54" s="45">
        <f t="shared" ca="1" si="16"/>
        <v>0</v>
      </c>
      <c r="N54" s="257">
        <f t="shared" ca="1" si="8"/>
        <v>0</v>
      </c>
      <c r="O54" s="23"/>
      <c r="P54" s="255">
        <f t="shared" ca="1" si="9"/>
        <v>0</v>
      </c>
      <c r="Q54" s="163">
        <f t="shared" ca="1" si="10"/>
        <v>0</v>
      </c>
      <c r="R54" s="164">
        <f ca="1">NPV(Q53,K54:$K$244) + ($A$13+$A$14+$A$15)/POWER(1+Q53,$A$28-D54+1)</f>
        <v>0</v>
      </c>
      <c r="S54" s="164">
        <f ca="1">NPV(Q54,K54:$K$244) + ($A$13+$A$14+$A$15)/POWER(1+Q54,$A$28-D54+1)</f>
        <v>0</v>
      </c>
      <c r="T54" s="45">
        <f t="shared" ca="1" si="11"/>
        <v>0</v>
      </c>
      <c r="U54" s="45">
        <f t="shared" ca="1" si="17"/>
        <v>0</v>
      </c>
      <c r="V54" s="45">
        <f t="shared" ca="1" si="18"/>
        <v>0</v>
      </c>
      <c r="W54" s="45">
        <f t="shared" ca="1" si="12"/>
        <v>0</v>
      </c>
      <c r="X54" s="25">
        <f t="shared" ca="1" si="1"/>
        <v>0</v>
      </c>
      <c r="Z54" s="28">
        <f t="shared" ca="1" si="19"/>
        <v>0</v>
      </c>
      <c r="AA54" s="233"/>
      <c r="AB54" s="45">
        <f t="shared" ca="1" si="13"/>
        <v>0</v>
      </c>
      <c r="AC54" s="45">
        <f t="shared" ca="1" si="2"/>
        <v>0</v>
      </c>
      <c r="AD54" s="25">
        <f t="shared" ca="1" si="3"/>
        <v>0</v>
      </c>
    </row>
    <row r="55" spans="1:30" x14ac:dyDescent="0.35">
      <c r="A55" s="240">
        <f ca="1">A36</f>
        <v>0</v>
      </c>
      <c r="B55" s="241" t="s">
        <v>57</v>
      </c>
      <c r="C55" s="39"/>
      <c r="D55" s="20">
        <v>51</v>
      </c>
      <c r="E55" s="21">
        <f t="shared" ca="1" si="14"/>
        <v>18628</v>
      </c>
      <c r="F55" s="44">
        <f t="shared" ca="1" si="4"/>
        <v>18992</v>
      </c>
      <c r="G55" s="22" t="s">
        <v>119</v>
      </c>
      <c r="H55" s="44">
        <f t="shared" ca="1" si="15"/>
        <v>18628</v>
      </c>
      <c r="I55" s="45">
        <f t="shared" ca="1" si="5"/>
        <v>0</v>
      </c>
      <c r="J55" s="45">
        <f t="shared" ca="1" si="6"/>
        <v>0</v>
      </c>
      <c r="K55" s="45">
        <f t="shared" ca="1" si="7"/>
        <v>0</v>
      </c>
      <c r="L55" s="45"/>
      <c r="M55" s="45">
        <f t="shared" ca="1" si="16"/>
        <v>0</v>
      </c>
      <c r="N55" s="257">
        <f t="shared" ca="1" si="8"/>
        <v>0</v>
      </c>
      <c r="O55" s="23"/>
      <c r="P55" s="255">
        <f t="shared" ca="1" si="9"/>
        <v>0</v>
      </c>
      <c r="Q55" s="163">
        <f t="shared" ca="1" si="10"/>
        <v>0</v>
      </c>
      <c r="R55" s="164">
        <f ca="1">NPV(Q54,K55:$K$244) + ($A$13+$A$14+$A$15)/POWER(1+Q54,$A$28-D55+1)</f>
        <v>0</v>
      </c>
      <c r="S55" s="164">
        <f ca="1">NPV(Q55,K55:$K$244) + ($A$13+$A$14+$A$15)/POWER(1+Q55,$A$28-D55+1)</f>
        <v>0</v>
      </c>
      <c r="T55" s="45">
        <f t="shared" ca="1" si="11"/>
        <v>0</v>
      </c>
      <c r="U55" s="45">
        <f t="shared" ca="1" si="17"/>
        <v>0</v>
      </c>
      <c r="V55" s="45">
        <f t="shared" ca="1" si="18"/>
        <v>0</v>
      </c>
      <c r="W55" s="45">
        <f t="shared" ca="1" si="12"/>
        <v>0</v>
      </c>
      <c r="X55" s="25">
        <f t="shared" ca="1" si="1"/>
        <v>0</v>
      </c>
      <c r="Z55" s="28">
        <f t="shared" ca="1" si="19"/>
        <v>0</v>
      </c>
      <c r="AA55" s="233"/>
      <c r="AB55" s="45">
        <f t="shared" ca="1" si="13"/>
        <v>0</v>
      </c>
      <c r="AC55" s="45">
        <f t="shared" ca="1" si="2"/>
        <v>0</v>
      </c>
      <c r="AD55" s="25">
        <f t="shared" ca="1" si="3"/>
        <v>0</v>
      </c>
    </row>
    <row r="56" spans="1:30" x14ac:dyDescent="0.35">
      <c r="A56" s="240">
        <f>-SUM(AA5:AA244)</f>
        <v>0</v>
      </c>
      <c r="B56" s="241" t="s">
        <v>63</v>
      </c>
      <c r="D56" s="20">
        <v>52</v>
      </c>
      <c r="E56" s="21">
        <f t="shared" ca="1" si="14"/>
        <v>18993</v>
      </c>
      <c r="F56" s="44">
        <f t="shared" ca="1" si="4"/>
        <v>19358</v>
      </c>
      <c r="G56" s="22" t="s">
        <v>119</v>
      </c>
      <c r="H56" s="44">
        <f t="shared" ca="1" si="15"/>
        <v>18993</v>
      </c>
      <c r="I56" s="45">
        <f t="shared" ca="1" si="5"/>
        <v>0</v>
      </c>
      <c r="J56" s="45">
        <f t="shared" ca="1" si="6"/>
        <v>0</v>
      </c>
      <c r="K56" s="45">
        <f t="shared" ca="1" si="7"/>
        <v>0</v>
      </c>
      <c r="L56" s="45"/>
      <c r="M56" s="45">
        <f t="shared" ca="1" si="16"/>
        <v>0</v>
      </c>
      <c r="N56" s="257">
        <f t="shared" ca="1" si="8"/>
        <v>0</v>
      </c>
      <c r="O56" s="23"/>
      <c r="P56" s="255">
        <f t="shared" ca="1" si="9"/>
        <v>0</v>
      </c>
      <c r="Q56" s="163">
        <f t="shared" ca="1" si="10"/>
        <v>0</v>
      </c>
      <c r="R56" s="164">
        <f ca="1">NPV(Q55,K56:$K$244) + ($A$13+$A$14+$A$15)/POWER(1+Q55,$A$28-D56+1)</f>
        <v>0</v>
      </c>
      <c r="S56" s="164">
        <f ca="1">NPV(Q56,K56:$K$244) + ($A$13+$A$14+$A$15)/POWER(1+Q56,$A$28-D56+1)</f>
        <v>0</v>
      </c>
      <c r="T56" s="45">
        <f t="shared" ca="1" si="11"/>
        <v>0</v>
      </c>
      <c r="U56" s="45">
        <f t="shared" ca="1" si="17"/>
        <v>0</v>
      </c>
      <c r="V56" s="45">
        <f t="shared" ca="1" si="18"/>
        <v>0</v>
      </c>
      <c r="W56" s="45">
        <f t="shared" ca="1" si="12"/>
        <v>0</v>
      </c>
      <c r="X56" s="25">
        <f t="shared" ca="1" si="1"/>
        <v>0</v>
      </c>
      <c r="Z56" s="28">
        <f t="shared" ca="1" si="19"/>
        <v>0</v>
      </c>
      <c r="AA56" s="233"/>
      <c r="AB56" s="45">
        <f t="shared" ca="1" si="13"/>
        <v>0</v>
      </c>
      <c r="AC56" s="45">
        <f t="shared" ca="1" si="2"/>
        <v>0</v>
      </c>
      <c r="AD56" s="25">
        <f t="shared" ca="1" si="3"/>
        <v>0</v>
      </c>
    </row>
    <row r="57" spans="1:30" x14ac:dyDescent="0.35">
      <c r="A57" s="240">
        <f ca="1">-SUM(AB5:AB244)</f>
        <v>0</v>
      </c>
      <c r="B57" s="241" t="s">
        <v>64</v>
      </c>
      <c r="C57" s="29"/>
      <c r="D57" s="20">
        <v>53</v>
      </c>
      <c r="E57" s="21">
        <f t="shared" ca="1" si="14"/>
        <v>19359</v>
      </c>
      <c r="F57" s="44">
        <f t="shared" ca="1" si="4"/>
        <v>19723</v>
      </c>
      <c r="G57" s="22" t="s">
        <v>119</v>
      </c>
      <c r="H57" s="44">
        <f t="shared" ca="1" si="15"/>
        <v>19359</v>
      </c>
      <c r="I57" s="45">
        <f t="shared" ca="1" si="5"/>
        <v>0</v>
      </c>
      <c r="J57" s="45">
        <f t="shared" ca="1" si="6"/>
        <v>0</v>
      </c>
      <c r="K57" s="45">
        <f t="shared" ca="1" si="7"/>
        <v>0</v>
      </c>
      <c r="L57" s="45"/>
      <c r="M57" s="45">
        <f t="shared" ca="1" si="16"/>
        <v>0</v>
      </c>
      <c r="N57" s="257">
        <f t="shared" ca="1" si="8"/>
        <v>0</v>
      </c>
      <c r="O57" s="23"/>
      <c r="P57" s="255">
        <f t="shared" ca="1" si="9"/>
        <v>0</v>
      </c>
      <c r="Q57" s="163">
        <f t="shared" ca="1" si="10"/>
        <v>0</v>
      </c>
      <c r="R57" s="164">
        <f ca="1">NPV(Q56,K57:$K$244) + ($A$13+$A$14+$A$15)/POWER(1+Q56,$A$28-D57+1)</f>
        <v>0</v>
      </c>
      <c r="S57" s="164">
        <f ca="1">NPV(Q57,K57:$K$244) + ($A$13+$A$14+$A$15)/POWER(1+Q57,$A$28-D57+1)</f>
        <v>0</v>
      </c>
      <c r="T57" s="45">
        <f t="shared" ca="1" si="11"/>
        <v>0</v>
      </c>
      <c r="U57" s="45">
        <f t="shared" ca="1" si="17"/>
        <v>0</v>
      </c>
      <c r="V57" s="45">
        <f t="shared" ca="1" si="18"/>
        <v>0</v>
      </c>
      <c r="W57" s="45">
        <f t="shared" ca="1" si="12"/>
        <v>0</v>
      </c>
      <c r="X57" s="25">
        <f t="shared" ca="1" si="1"/>
        <v>0</v>
      </c>
      <c r="Z57" s="28">
        <f t="shared" ca="1" si="19"/>
        <v>0</v>
      </c>
      <c r="AA57" s="233"/>
      <c r="AB57" s="45">
        <f t="shared" ca="1" si="13"/>
        <v>0</v>
      </c>
      <c r="AC57" s="45">
        <f t="shared" ca="1" si="2"/>
        <v>0</v>
      </c>
      <c r="AD57" s="25">
        <f t="shared" ca="1" si="3"/>
        <v>0</v>
      </c>
    </row>
    <row r="58" spans="1:30" x14ac:dyDescent="0.35">
      <c r="A58" s="240">
        <f ca="1">SUM(AC5:AC244)</f>
        <v>0</v>
      </c>
      <c r="B58" s="241" t="s">
        <v>65</v>
      </c>
      <c r="D58" s="20">
        <v>54</v>
      </c>
      <c r="E58" s="21">
        <f t="shared" ca="1" si="14"/>
        <v>19724</v>
      </c>
      <c r="F58" s="44">
        <f t="shared" ca="1" si="4"/>
        <v>20088</v>
      </c>
      <c r="G58" s="22" t="s">
        <v>119</v>
      </c>
      <c r="H58" s="44">
        <f t="shared" ca="1" si="15"/>
        <v>19724</v>
      </c>
      <c r="I58" s="45">
        <f t="shared" ca="1" si="5"/>
        <v>0</v>
      </c>
      <c r="J58" s="45">
        <f t="shared" ca="1" si="6"/>
        <v>0</v>
      </c>
      <c r="K58" s="45">
        <f t="shared" ca="1" si="7"/>
        <v>0</v>
      </c>
      <c r="L58" s="45"/>
      <c r="M58" s="45">
        <f t="shared" ca="1" si="16"/>
        <v>0</v>
      </c>
      <c r="N58" s="257">
        <f t="shared" ca="1" si="8"/>
        <v>0</v>
      </c>
      <c r="O58" s="23"/>
      <c r="P58" s="255">
        <f t="shared" ca="1" si="9"/>
        <v>0</v>
      </c>
      <c r="Q58" s="163">
        <f t="shared" ca="1" si="10"/>
        <v>0</v>
      </c>
      <c r="R58" s="164">
        <f ca="1">NPV(Q57,K58:$K$244) + ($A$13+$A$14+$A$15)/POWER(1+Q57,$A$28-D58+1)</f>
        <v>0</v>
      </c>
      <c r="S58" s="164">
        <f ca="1">NPV(Q58,K58:$K$244) + ($A$13+$A$14+$A$15)/POWER(1+Q58,$A$28-D58+1)</f>
        <v>0</v>
      </c>
      <c r="T58" s="45">
        <f t="shared" ca="1" si="11"/>
        <v>0</v>
      </c>
      <c r="U58" s="45">
        <f t="shared" ca="1" si="17"/>
        <v>0</v>
      </c>
      <c r="V58" s="45">
        <f t="shared" ca="1" si="18"/>
        <v>0</v>
      </c>
      <c r="W58" s="45">
        <f t="shared" ca="1" si="12"/>
        <v>0</v>
      </c>
      <c r="X58" s="25">
        <f t="shared" ca="1" si="1"/>
        <v>0</v>
      </c>
      <c r="Z58" s="28">
        <f t="shared" ca="1" si="19"/>
        <v>0</v>
      </c>
      <c r="AA58" s="233"/>
      <c r="AB58" s="45">
        <f t="shared" ca="1" si="13"/>
        <v>0</v>
      </c>
      <c r="AC58" s="45">
        <f t="shared" ca="1" si="2"/>
        <v>0</v>
      </c>
      <c r="AD58" s="25">
        <f t="shared" ca="1" si="3"/>
        <v>0</v>
      </c>
    </row>
    <row r="59" spans="1:30" x14ac:dyDescent="0.35">
      <c r="A59" s="244">
        <f ca="1">SUM(A55:A58)</f>
        <v>0</v>
      </c>
      <c r="B59" s="245" t="s">
        <v>254</v>
      </c>
      <c r="C59" s="36"/>
      <c r="D59" s="20">
        <v>55</v>
      </c>
      <c r="E59" s="21">
        <f t="shared" ca="1" si="14"/>
        <v>20089</v>
      </c>
      <c r="F59" s="44">
        <f t="shared" ca="1" si="4"/>
        <v>20453</v>
      </c>
      <c r="G59" s="22" t="s">
        <v>119</v>
      </c>
      <c r="H59" s="44">
        <f t="shared" ca="1" si="15"/>
        <v>20089</v>
      </c>
      <c r="I59" s="45">
        <f t="shared" ca="1" si="5"/>
        <v>0</v>
      </c>
      <c r="J59" s="45">
        <f t="shared" ca="1" si="6"/>
        <v>0</v>
      </c>
      <c r="K59" s="45">
        <f t="shared" ca="1" si="7"/>
        <v>0</v>
      </c>
      <c r="L59" s="45"/>
      <c r="M59" s="45">
        <f t="shared" ca="1" si="16"/>
        <v>0</v>
      </c>
      <c r="N59" s="257">
        <f t="shared" ca="1" si="8"/>
        <v>0</v>
      </c>
      <c r="O59" s="23"/>
      <c r="P59" s="255">
        <f t="shared" ca="1" si="9"/>
        <v>0</v>
      </c>
      <c r="Q59" s="163">
        <f t="shared" ca="1" si="10"/>
        <v>0</v>
      </c>
      <c r="R59" s="164">
        <f ca="1">NPV(Q58,K59:$K$244) + ($A$13+$A$14+$A$15)/POWER(1+Q58,$A$28-D59+1)</f>
        <v>0</v>
      </c>
      <c r="S59" s="164">
        <f ca="1">NPV(Q59,K59:$K$244) + ($A$13+$A$14+$A$15)/POWER(1+Q59,$A$28-D59+1)</f>
        <v>0</v>
      </c>
      <c r="T59" s="45">
        <f t="shared" ca="1" si="11"/>
        <v>0</v>
      </c>
      <c r="U59" s="45">
        <f t="shared" ca="1" si="17"/>
        <v>0</v>
      </c>
      <c r="V59" s="45">
        <f t="shared" ca="1" si="18"/>
        <v>0</v>
      </c>
      <c r="W59" s="45">
        <f t="shared" ca="1" si="12"/>
        <v>0</v>
      </c>
      <c r="X59" s="25">
        <f t="shared" ca="1" si="1"/>
        <v>0</v>
      </c>
      <c r="Z59" s="28">
        <f t="shared" ca="1" si="19"/>
        <v>0</v>
      </c>
      <c r="AA59" s="233"/>
      <c r="AB59" s="45">
        <f t="shared" ca="1" si="13"/>
        <v>0</v>
      </c>
      <c r="AC59" s="45">
        <f t="shared" ca="1" si="2"/>
        <v>0</v>
      </c>
      <c r="AD59" s="25">
        <f t="shared" ca="1" si="3"/>
        <v>0</v>
      </c>
    </row>
    <row r="60" spans="1:30" x14ac:dyDescent="0.35">
      <c r="C60" s="38"/>
      <c r="D60" s="20">
        <v>56</v>
      </c>
      <c r="E60" s="21">
        <f t="shared" ca="1" si="14"/>
        <v>20454</v>
      </c>
      <c r="F60" s="44">
        <f t="shared" ca="1" si="4"/>
        <v>20819</v>
      </c>
      <c r="G60" s="22" t="s">
        <v>119</v>
      </c>
      <c r="H60" s="44">
        <f t="shared" ca="1" si="15"/>
        <v>20454</v>
      </c>
      <c r="I60" s="45">
        <f t="shared" ca="1" si="5"/>
        <v>0</v>
      </c>
      <c r="J60" s="45">
        <f t="shared" ca="1" si="6"/>
        <v>0</v>
      </c>
      <c r="K60" s="45">
        <f t="shared" ca="1" si="7"/>
        <v>0</v>
      </c>
      <c r="L60" s="45"/>
      <c r="M60" s="45">
        <f t="shared" ca="1" si="16"/>
        <v>0</v>
      </c>
      <c r="N60" s="257">
        <f t="shared" ca="1" si="8"/>
        <v>0</v>
      </c>
      <c r="O60" s="23"/>
      <c r="P60" s="255">
        <f t="shared" ca="1" si="9"/>
        <v>0</v>
      </c>
      <c r="Q60" s="163">
        <f t="shared" ca="1" si="10"/>
        <v>0</v>
      </c>
      <c r="R60" s="164">
        <f ca="1">NPV(Q59,K60:$K$244) + ($A$13+$A$14+$A$15)/POWER(1+Q59,$A$28-D60+1)</f>
        <v>0</v>
      </c>
      <c r="S60" s="164">
        <f ca="1">NPV(Q60,K60:$K$244) + ($A$13+$A$14+$A$15)/POWER(1+Q60,$A$28-D60+1)</f>
        <v>0</v>
      </c>
      <c r="T60" s="45">
        <f t="shared" ca="1" si="11"/>
        <v>0</v>
      </c>
      <c r="U60" s="45">
        <f t="shared" ca="1" si="17"/>
        <v>0</v>
      </c>
      <c r="V60" s="45">
        <f t="shared" ca="1" si="18"/>
        <v>0</v>
      </c>
      <c r="W60" s="45">
        <f t="shared" ca="1" si="12"/>
        <v>0</v>
      </c>
      <c r="X60" s="25">
        <f t="shared" ca="1" si="1"/>
        <v>0</v>
      </c>
      <c r="Z60" s="28">
        <f t="shared" ca="1" si="19"/>
        <v>0</v>
      </c>
      <c r="AA60" s="233"/>
      <c r="AB60" s="45">
        <f t="shared" ca="1" si="13"/>
        <v>0</v>
      </c>
      <c r="AC60" s="45">
        <f t="shared" ca="1" si="2"/>
        <v>0</v>
      </c>
      <c r="AD60" s="25">
        <f t="shared" ca="1" si="3"/>
        <v>0</v>
      </c>
    </row>
    <row r="61" spans="1:30" x14ac:dyDescent="0.35">
      <c r="C61" s="38"/>
      <c r="D61" s="20">
        <v>57</v>
      </c>
      <c r="E61" s="21">
        <f t="shared" ca="1" si="14"/>
        <v>20820</v>
      </c>
      <c r="F61" s="44">
        <f t="shared" ca="1" si="4"/>
        <v>21184</v>
      </c>
      <c r="G61" s="22" t="s">
        <v>119</v>
      </c>
      <c r="H61" s="44">
        <f t="shared" ca="1" si="15"/>
        <v>20820</v>
      </c>
      <c r="I61" s="45">
        <f t="shared" ca="1" si="5"/>
        <v>0</v>
      </c>
      <c r="J61" s="45">
        <f t="shared" ca="1" si="6"/>
        <v>0</v>
      </c>
      <c r="K61" s="45">
        <f t="shared" ca="1" si="7"/>
        <v>0</v>
      </c>
      <c r="L61" s="45"/>
      <c r="M61" s="45">
        <f t="shared" ca="1" si="16"/>
        <v>0</v>
      </c>
      <c r="N61" s="257">
        <f t="shared" ca="1" si="8"/>
        <v>0</v>
      </c>
      <c r="O61" s="23"/>
      <c r="P61" s="255">
        <f t="shared" ca="1" si="9"/>
        <v>0</v>
      </c>
      <c r="Q61" s="163">
        <f t="shared" ca="1" si="10"/>
        <v>0</v>
      </c>
      <c r="R61" s="164">
        <f ca="1">NPV(Q60,K61:$K$244) + ($A$13+$A$14+$A$15)/POWER(1+Q60,$A$28-D61+1)</f>
        <v>0</v>
      </c>
      <c r="S61" s="164">
        <f ca="1">NPV(Q61,K61:$K$244) + ($A$13+$A$14+$A$15)/POWER(1+Q61,$A$28-D61+1)</f>
        <v>0</v>
      </c>
      <c r="T61" s="45">
        <f t="shared" ca="1" si="11"/>
        <v>0</v>
      </c>
      <c r="U61" s="45">
        <f t="shared" ca="1" si="17"/>
        <v>0</v>
      </c>
      <c r="V61" s="45">
        <f t="shared" ca="1" si="18"/>
        <v>0</v>
      </c>
      <c r="W61" s="45">
        <f t="shared" ca="1" si="12"/>
        <v>0</v>
      </c>
      <c r="X61" s="25">
        <f t="shared" ca="1" si="1"/>
        <v>0</v>
      </c>
      <c r="Z61" s="28">
        <f t="shared" ca="1" si="19"/>
        <v>0</v>
      </c>
      <c r="AA61" s="233"/>
      <c r="AB61" s="45">
        <f t="shared" ca="1" si="13"/>
        <v>0</v>
      </c>
      <c r="AC61" s="45">
        <f t="shared" ca="1" si="2"/>
        <v>0</v>
      </c>
      <c r="AD61" s="25">
        <f t="shared" ca="1" si="3"/>
        <v>0</v>
      </c>
    </row>
    <row r="62" spans="1:30" x14ac:dyDescent="0.35">
      <c r="C62" s="38"/>
      <c r="D62" s="20">
        <v>58</v>
      </c>
      <c r="E62" s="21">
        <f t="shared" ca="1" si="14"/>
        <v>21185</v>
      </c>
      <c r="F62" s="44">
        <f t="shared" ca="1" si="4"/>
        <v>21549</v>
      </c>
      <c r="G62" s="22" t="s">
        <v>119</v>
      </c>
      <c r="H62" s="44">
        <f t="shared" ca="1" si="15"/>
        <v>21185</v>
      </c>
      <c r="I62" s="45">
        <f t="shared" ca="1" si="5"/>
        <v>0</v>
      </c>
      <c r="J62" s="45">
        <f t="shared" ca="1" si="6"/>
        <v>0</v>
      </c>
      <c r="K62" s="45">
        <f t="shared" ca="1" si="7"/>
        <v>0</v>
      </c>
      <c r="L62" s="45"/>
      <c r="M62" s="45">
        <f t="shared" ca="1" si="16"/>
        <v>0</v>
      </c>
      <c r="N62" s="257">
        <f t="shared" ca="1" si="8"/>
        <v>0</v>
      </c>
      <c r="O62" s="23"/>
      <c r="P62" s="255">
        <f t="shared" ca="1" si="9"/>
        <v>0</v>
      </c>
      <c r="Q62" s="163">
        <f t="shared" ca="1" si="10"/>
        <v>0</v>
      </c>
      <c r="R62" s="164">
        <f ca="1">NPV(Q61,K62:$K$244) + ($A$13+$A$14+$A$15)/POWER(1+Q61,$A$28-D62+1)</f>
        <v>0</v>
      </c>
      <c r="S62" s="164">
        <f ca="1">NPV(Q62,K62:$K$244) + ($A$13+$A$14+$A$15)/POWER(1+Q62,$A$28-D62+1)</f>
        <v>0</v>
      </c>
      <c r="T62" s="45">
        <f t="shared" ca="1" si="11"/>
        <v>0</v>
      </c>
      <c r="U62" s="45">
        <f t="shared" ca="1" si="17"/>
        <v>0</v>
      </c>
      <c r="V62" s="45">
        <f t="shared" ca="1" si="18"/>
        <v>0</v>
      </c>
      <c r="W62" s="45">
        <f t="shared" ca="1" si="12"/>
        <v>0</v>
      </c>
      <c r="X62" s="25">
        <f t="shared" ca="1" si="1"/>
        <v>0</v>
      </c>
      <c r="Z62" s="28">
        <f t="shared" ca="1" si="19"/>
        <v>0</v>
      </c>
      <c r="AA62" s="233"/>
      <c r="AB62" s="45">
        <f t="shared" ca="1" si="13"/>
        <v>0</v>
      </c>
      <c r="AC62" s="45">
        <f t="shared" ca="1" si="2"/>
        <v>0</v>
      </c>
      <c r="AD62" s="25">
        <f t="shared" ca="1" si="3"/>
        <v>0</v>
      </c>
    </row>
    <row r="63" spans="1:30" x14ac:dyDescent="0.35">
      <c r="C63" s="38"/>
      <c r="D63" s="20">
        <v>59</v>
      </c>
      <c r="E63" s="21">
        <f t="shared" ca="1" si="14"/>
        <v>21550</v>
      </c>
      <c r="F63" s="44">
        <f t="shared" ca="1" si="4"/>
        <v>21914</v>
      </c>
      <c r="G63" s="22" t="s">
        <v>119</v>
      </c>
      <c r="H63" s="44">
        <f t="shared" ca="1" si="15"/>
        <v>21550</v>
      </c>
      <c r="I63" s="45">
        <f t="shared" ca="1" si="5"/>
        <v>0</v>
      </c>
      <c r="J63" s="45">
        <f t="shared" ca="1" si="6"/>
        <v>0</v>
      </c>
      <c r="K63" s="45">
        <f t="shared" ca="1" si="7"/>
        <v>0</v>
      </c>
      <c r="L63" s="45"/>
      <c r="M63" s="45">
        <f t="shared" ca="1" si="16"/>
        <v>0</v>
      </c>
      <c r="N63" s="257">
        <f t="shared" ca="1" si="8"/>
        <v>0</v>
      </c>
      <c r="O63" s="23"/>
      <c r="P63" s="255">
        <f t="shared" ca="1" si="9"/>
        <v>0</v>
      </c>
      <c r="Q63" s="163">
        <f t="shared" ca="1" si="10"/>
        <v>0</v>
      </c>
      <c r="R63" s="164">
        <f ca="1">NPV(Q62,K63:$K$244) + ($A$13+$A$14+$A$15)/POWER(1+Q62,$A$28-D63+1)</f>
        <v>0</v>
      </c>
      <c r="S63" s="164">
        <f ca="1">NPV(Q63,K63:$K$244) + ($A$13+$A$14+$A$15)/POWER(1+Q63,$A$28-D63+1)</f>
        <v>0</v>
      </c>
      <c r="T63" s="45">
        <f t="shared" ca="1" si="11"/>
        <v>0</v>
      </c>
      <c r="U63" s="45">
        <f t="shared" ca="1" si="17"/>
        <v>0</v>
      </c>
      <c r="V63" s="45">
        <f t="shared" ca="1" si="18"/>
        <v>0</v>
      </c>
      <c r="W63" s="45">
        <f t="shared" ca="1" si="12"/>
        <v>0</v>
      </c>
      <c r="X63" s="25">
        <f t="shared" ca="1" si="1"/>
        <v>0</v>
      </c>
      <c r="Z63" s="28">
        <f t="shared" ca="1" si="19"/>
        <v>0</v>
      </c>
      <c r="AA63" s="233"/>
      <c r="AB63" s="45">
        <f t="shared" ca="1" si="13"/>
        <v>0</v>
      </c>
      <c r="AC63" s="45">
        <f t="shared" ca="1" si="2"/>
        <v>0</v>
      </c>
      <c r="AD63" s="25">
        <f t="shared" ca="1" si="3"/>
        <v>0</v>
      </c>
    </row>
    <row r="64" spans="1:30" x14ac:dyDescent="0.35">
      <c r="C64" s="29"/>
      <c r="D64" s="20">
        <v>60</v>
      </c>
      <c r="E64" s="21">
        <f t="shared" ca="1" si="14"/>
        <v>21915</v>
      </c>
      <c r="F64" s="44">
        <f t="shared" ca="1" si="4"/>
        <v>22280</v>
      </c>
      <c r="G64" s="22" t="s">
        <v>119</v>
      </c>
      <c r="H64" s="44">
        <f t="shared" ca="1" si="15"/>
        <v>21915</v>
      </c>
      <c r="I64" s="45">
        <f t="shared" ca="1" si="5"/>
        <v>0</v>
      </c>
      <c r="J64" s="45">
        <f t="shared" ca="1" si="6"/>
        <v>0</v>
      </c>
      <c r="K64" s="45">
        <f t="shared" ca="1" si="7"/>
        <v>0</v>
      </c>
      <c r="L64" s="45"/>
      <c r="M64" s="45">
        <f t="shared" ca="1" si="16"/>
        <v>0</v>
      </c>
      <c r="N64" s="257">
        <f t="shared" ca="1" si="8"/>
        <v>0</v>
      </c>
      <c r="O64" s="23"/>
      <c r="P64" s="255">
        <f t="shared" ca="1" si="9"/>
        <v>0</v>
      </c>
      <c r="Q64" s="163">
        <f t="shared" ca="1" si="10"/>
        <v>0</v>
      </c>
      <c r="R64" s="164">
        <f ca="1">NPV(Q63,K64:$K$244) + ($A$13+$A$14+$A$15)/POWER(1+Q63,$A$28-D64+1)</f>
        <v>0</v>
      </c>
      <c r="S64" s="164">
        <f ca="1">NPV(Q64,K64:$K$244) + ($A$13+$A$14+$A$15)/POWER(1+Q64,$A$28-D64+1)</f>
        <v>0</v>
      </c>
      <c r="T64" s="45">
        <f t="shared" ca="1" si="11"/>
        <v>0</v>
      </c>
      <c r="U64" s="45">
        <f t="shared" ca="1" si="17"/>
        <v>0</v>
      </c>
      <c r="V64" s="45">
        <f t="shared" ca="1" si="18"/>
        <v>0</v>
      </c>
      <c r="W64" s="45">
        <f t="shared" ca="1" si="12"/>
        <v>0</v>
      </c>
      <c r="X64" s="25">
        <f t="shared" ca="1" si="1"/>
        <v>0</v>
      </c>
      <c r="Z64" s="28">
        <f t="shared" ca="1" si="19"/>
        <v>0</v>
      </c>
      <c r="AA64" s="233"/>
      <c r="AB64" s="45">
        <f t="shared" ca="1" si="13"/>
        <v>0</v>
      </c>
      <c r="AC64" s="45">
        <f t="shared" ca="1" si="2"/>
        <v>0</v>
      </c>
      <c r="AD64" s="25">
        <f t="shared" ca="1" si="3"/>
        <v>0</v>
      </c>
    </row>
    <row r="65" spans="4:30" x14ac:dyDescent="0.35">
      <c r="D65" s="20">
        <v>61</v>
      </c>
      <c r="E65" s="21">
        <f t="shared" ca="1" si="14"/>
        <v>22281</v>
      </c>
      <c r="F65" s="44">
        <f t="shared" ca="1" si="4"/>
        <v>22645</v>
      </c>
      <c r="G65" s="22" t="s">
        <v>119</v>
      </c>
      <c r="H65" s="44">
        <f t="shared" ca="1" si="15"/>
        <v>22281</v>
      </c>
      <c r="I65" s="45">
        <f t="shared" ca="1" si="5"/>
        <v>0</v>
      </c>
      <c r="J65" s="45">
        <f t="shared" ca="1" si="6"/>
        <v>0</v>
      </c>
      <c r="K65" s="45">
        <f t="shared" ca="1" si="7"/>
        <v>0</v>
      </c>
      <c r="L65" s="45"/>
      <c r="M65" s="45">
        <f t="shared" ca="1" si="16"/>
        <v>0</v>
      </c>
      <c r="N65" s="257">
        <f t="shared" ca="1" si="8"/>
        <v>0</v>
      </c>
      <c r="O65" s="23"/>
      <c r="P65" s="255">
        <f t="shared" ca="1" si="9"/>
        <v>0</v>
      </c>
      <c r="Q65" s="163">
        <f t="shared" ca="1" si="10"/>
        <v>0</v>
      </c>
      <c r="R65" s="164">
        <f ca="1">NPV(Q64,K65:$K$244) + ($A$13+$A$14+$A$15)/POWER(1+Q64,$A$28-D65+1)</f>
        <v>0</v>
      </c>
      <c r="S65" s="164">
        <f ca="1">NPV(Q65,K65:$K$244) + ($A$13+$A$14+$A$15)/POWER(1+Q65,$A$28-D65+1)</f>
        <v>0</v>
      </c>
      <c r="T65" s="45">
        <f t="shared" ca="1" si="11"/>
        <v>0</v>
      </c>
      <c r="U65" s="45">
        <f t="shared" ca="1" si="17"/>
        <v>0</v>
      </c>
      <c r="V65" s="45">
        <f t="shared" ca="1" si="18"/>
        <v>0</v>
      </c>
      <c r="W65" s="45">
        <f t="shared" ca="1" si="12"/>
        <v>0</v>
      </c>
      <c r="X65" s="25">
        <f t="shared" ca="1" si="1"/>
        <v>0</v>
      </c>
      <c r="Z65" s="28">
        <f t="shared" ca="1" si="19"/>
        <v>0</v>
      </c>
      <c r="AA65" s="233"/>
      <c r="AB65" s="45">
        <f t="shared" ca="1" si="13"/>
        <v>0</v>
      </c>
      <c r="AC65" s="45">
        <f t="shared" ca="1" si="2"/>
        <v>0</v>
      </c>
      <c r="AD65" s="25">
        <f t="shared" ca="1" si="3"/>
        <v>0</v>
      </c>
    </row>
    <row r="66" spans="4:30" x14ac:dyDescent="0.35">
      <c r="D66" s="20">
        <v>62</v>
      </c>
      <c r="E66" s="21">
        <f t="shared" ca="1" si="14"/>
        <v>22646</v>
      </c>
      <c r="F66" s="44">
        <f t="shared" ca="1" si="4"/>
        <v>23010</v>
      </c>
      <c r="G66" s="22" t="s">
        <v>119</v>
      </c>
      <c r="H66" s="44">
        <f t="shared" ca="1" si="15"/>
        <v>22646</v>
      </c>
      <c r="I66" s="45">
        <f t="shared" ca="1" si="5"/>
        <v>0</v>
      </c>
      <c r="J66" s="45">
        <f t="shared" ca="1" si="6"/>
        <v>0</v>
      </c>
      <c r="K66" s="45">
        <f t="shared" ca="1" si="7"/>
        <v>0</v>
      </c>
      <c r="L66" s="45"/>
      <c r="M66" s="45">
        <f t="shared" ca="1" si="16"/>
        <v>0</v>
      </c>
      <c r="N66" s="257">
        <f t="shared" ca="1" si="8"/>
        <v>0</v>
      </c>
      <c r="O66" s="23"/>
      <c r="P66" s="255">
        <f t="shared" ca="1" si="9"/>
        <v>0</v>
      </c>
      <c r="Q66" s="163">
        <f t="shared" ca="1" si="10"/>
        <v>0</v>
      </c>
      <c r="R66" s="164">
        <f ca="1">NPV(Q65,K66:$K$244) + ($A$13+$A$14+$A$15)/POWER(1+Q65,$A$28-D66+1)</f>
        <v>0</v>
      </c>
      <c r="S66" s="164">
        <f ca="1">NPV(Q66,K66:$K$244) + ($A$13+$A$14+$A$15)/POWER(1+Q66,$A$28-D66+1)</f>
        <v>0</v>
      </c>
      <c r="T66" s="45">
        <f t="shared" ca="1" si="11"/>
        <v>0</v>
      </c>
      <c r="U66" s="45">
        <f t="shared" ca="1" si="17"/>
        <v>0</v>
      </c>
      <c r="V66" s="45">
        <f t="shared" ca="1" si="18"/>
        <v>0</v>
      </c>
      <c r="W66" s="45">
        <f t="shared" ca="1" si="12"/>
        <v>0</v>
      </c>
      <c r="X66" s="25">
        <f t="shared" ca="1" si="1"/>
        <v>0</v>
      </c>
      <c r="Z66" s="28">
        <f t="shared" ca="1" si="19"/>
        <v>0</v>
      </c>
      <c r="AA66" s="233"/>
      <c r="AB66" s="45">
        <f t="shared" ca="1" si="13"/>
        <v>0</v>
      </c>
      <c r="AC66" s="45">
        <f t="shared" ca="1" si="2"/>
        <v>0</v>
      </c>
      <c r="AD66" s="25">
        <f t="shared" ca="1" si="3"/>
        <v>0</v>
      </c>
    </row>
    <row r="67" spans="4:30" x14ac:dyDescent="0.35">
      <c r="D67" s="20">
        <v>63</v>
      </c>
      <c r="E67" s="21">
        <f t="shared" ca="1" si="14"/>
        <v>23011</v>
      </c>
      <c r="F67" s="44">
        <f t="shared" ca="1" si="4"/>
        <v>23375</v>
      </c>
      <c r="G67" s="22" t="s">
        <v>119</v>
      </c>
      <c r="H67" s="44">
        <f t="shared" ca="1" si="15"/>
        <v>23011</v>
      </c>
      <c r="I67" s="45">
        <f t="shared" ca="1" si="5"/>
        <v>0</v>
      </c>
      <c r="J67" s="45">
        <f t="shared" ca="1" si="6"/>
        <v>0</v>
      </c>
      <c r="K67" s="45">
        <f t="shared" ca="1" si="7"/>
        <v>0</v>
      </c>
      <c r="L67" s="45"/>
      <c r="M67" s="45">
        <f t="shared" ca="1" si="16"/>
        <v>0</v>
      </c>
      <c r="N67" s="257">
        <f t="shared" ca="1" si="8"/>
        <v>0</v>
      </c>
      <c r="O67" s="23"/>
      <c r="P67" s="255">
        <f t="shared" ca="1" si="9"/>
        <v>0</v>
      </c>
      <c r="Q67" s="163">
        <f t="shared" ca="1" si="10"/>
        <v>0</v>
      </c>
      <c r="R67" s="164">
        <f ca="1">NPV(Q66,K67:$K$244) + ($A$13+$A$14+$A$15)/POWER(1+Q66,$A$28-D67+1)</f>
        <v>0</v>
      </c>
      <c r="S67" s="164">
        <f ca="1">NPV(Q67,K67:$K$244) + ($A$13+$A$14+$A$15)/POWER(1+Q67,$A$28-D67+1)</f>
        <v>0</v>
      </c>
      <c r="T67" s="45">
        <f t="shared" ca="1" si="11"/>
        <v>0</v>
      </c>
      <c r="U67" s="45">
        <f t="shared" ca="1" si="17"/>
        <v>0</v>
      </c>
      <c r="V67" s="45">
        <f t="shared" ca="1" si="18"/>
        <v>0</v>
      </c>
      <c r="W67" s="45">
        <f t="shared" ca="1" si="12"/>
        <v>0</v>
      </c>
      <c r="X67" s="25">
        <f t="shared" ca="1" si="1"/>
        <v>0</v>
      </c>
      <c r="Z67" s="28">
        <f t="shared" ca="1" si="19"/>
        <v>0</v>
      </c>
      <c r="AA67" s="233"/>
      <c r="AB67" s="45">
        <f t="shared" ca="1" si="13"/>
        <v>0</v>
      </c>
      <c r="AC67" s="45">
        <f t="shared" ca="1" si="2"/>
        <v>0</v>
      </c>
      <c r="AD67" s="25">
        <f t="shared" ca="1" si="3"/>
        <v>0</v>
      </c>
    </row>
    <row r="68" spans="4:30" x14ac:dyDescent="0.35">
      <c r="D68" s="20">
        <v>64</v>
      </c>
      <c r="E68" s="21">
        <f t="shared" ca="1" si="14"/>
        <v>23376</v>
      </c>
      <c r="F68" s="44">
        <f t="shared" ca="1" si="4"/>
        <v>23741</v>
      </c>
      <c r="G68" s="22" t="s">
        <v>119</v>
      </c>
      <c r="H68" s="44">
        <f t="shared" ca="1" si="15"/>
        <v>23376</v>
      </c>
      <c r="I68" s="45">
        <f t="shared" ca="1" si="5"/>
        <v>0</v>
      </c>
      <c r="J68" s="45">
        <f t="shared" ca="1" si="6"/>
        <v>0</v>
      </c>
      <c r="K68" s="45">
        <f t="shared" ca="1" si="7"/>
        <v>0</v>
      </c>
      <c r="L68" s="45"/>
      <c r="M68" s="45">
        <f t="shared" ca="1" si="16"/>
        <v>0</v>
      </c>
      <c r="N68" s="257">
        <f t="shared" ca="1" si="8"/>
        <v>0</v>
      </c>
      <c r="O68" s="23"/>
      <c r="P68" s="255">
        <f t="shared" ca="1" si="9"/>
        <v>0</v>
      </c>
      <c r="Q68" s="163">
        <f t="shared" ca="1" si="10"/>
        <v>0</v>
      </c>
      <c r="R68" s="164">
        <f ca="1">NPV(Q67,K68:$K$244) + ($A$13+$A$14+$A$15)/POWER(1+Q67,$A$28-D68+1)</f>
        <v>0</v>
      </c>
      <c r="S68" s="164">
        <f ca="1">NPV(Q68,K68:$K$244) + ($A$13+$A$14+$A$15)/POWER(1+Q68,$A$28-D68+1)</f>
        <v>0</v>
      </c>
      <c r="T68" s="45">
        <f t="shared" ca="1" si="11"/>
        <v>0</v>
      </c>
      <c r="U68" s="45">
        <f t="shared" ca="1" si="17"/>
        <v>0</v>
      </c>
      <c r="V68" s="45">
        <f t="shared" ca="1" si="18"/>
        <v>0</v>
      </c>
      <c r="W68" s="45">
        <f t="shared" ca="1" si="12"/>
        <v>0</v>
      </c>
      <c r="X68" s="25">
        <f t="shared" ref="X68:X131" ca="1" si="20">T68+W68+U68+V68</f>
        <v>0</v>
      </c>
      <c r="Z68" s="28">
        <f t="shared" ca="1" si="19"/>
        <v>0</v>
      </c>
      <c r="AA68" s="233"/>
      <c r="AB68" s="45">
        <f t="shared" ca="1" si="13"/>
        <v>0</v>
      </c>
      <c r="AC68" s="45">
        <f t="shared" ref="AC68:AC131" ca="1" si="21">W68</f>
        <v>0</v>
      </c>
      <c r="AD68" s="25">
        <f t="shared" ref="AD68:AD131" ca="1" si="22">Z68-AA68-AB68+AC68</f>
        <v>0</v>
      </c>
    </row>
    <row r="69" spans="4:30" x14ac:dyDescent="0.35">
      <c r="D69" s="20">
        <v>65</v>
      </c>
      <c r="E69" s="21">
        <f t="shared" ca="1" si="14"/>
        <v>23742</v>
      </c>
      <c r="F69" s="44">
        <f t="shared" ref="F69:F132" ca="1" si="23">E70-1</f>
        <v>24106</v>
      </c>
      <c r="G69" s="22" t="s">
        <v>119</v>
      </c>
      <c r="H69" s="44">
        <f t="shared" ca="1" si="15"/>
        <v>23742</v>
      </c>
      <c r="I69" s="45">
        <f t="shared" ref="I69:I132" ca="1" si="24">IF(D69&gt;$A$28,0,$A$9)</f>
        <v>0</v>
      </c>
      <c r="J69" s="45">
        <f t="shared" ref="J69:J132" ca="1" si="25">IF(D69&gt;$A$28,0,$A$10)</f>
        <v>0</v>
      </c>
      <c r="K69" s="45">
        <f t="shared" ref="K69:K132" ca="1" si="26">IF(D69&gt;$A$28,0,$A$11)</f>
        <v>0</v>
      </c>
      <c r="L69" s="45"/>
      <c r="M69" s="45">
        <f t="shared" ca="1" si="16"/>
        <v>0</v>
      </c>
      <c r="N69" s="257">
        <f t="shared" ref="N69:N132" ca="1" si="27">$A$6</f>
        <v>0</v>
      </c>
      <c r="O69" s="23"/>
      <c r="P69" s="255">
        <f t="shared" ref="P69:P132" ca="1" si="28">$A$7</f>
        <v>0</v>
      </c>
      <c r="Q69" s="163">
        <f t="shared" ref="Q69:Q132" ca="1" si="29">$A$8</f>
        <v>0</v>
      </c>
      <c r="R69" s="164">
        <f ca="1">NPV(Q68,K69:$K$244) + ($A$13+$A$14+$A$15)/POWER(1+Q68,$A$28-D69+1)</f>
        <v>0</v>
      </c>
      <c r="S69" s="164">
        <f ca="1">NPV(Q69,K69:$K$244) + ($A$13+$A$14+$A$15)/POWER(1+Q69,$A$28-D69+1)</f>
        <v>0</v>
      </c>
      <c r="T69" s="45">
        <f t="shared" ref="T69:T132" ca="1" si="30">IF(ISBLANK(G69),0,X68)</f>
        <v>0</v>
      </c>
      <c r="U69" s="45">
        <f t="shared" ca="1" si="17"/>
        <v>0</v>
      </c>
      <c r="V69" s="45">
        <f t="shared" ca="1" si="18"/>
        <v>0</v>
      </c>
      <c r="W69" s="45">
        <f t="shared" ref="W69:W132" ca="1" si="31">S69-R69</f>
        <v>0</v>
      </c>
      <c r="X69" s="25">
        <f t="shared" ca="1" si="20"/>
        <v>0</v>
      </c>
      <c r="Z69" s="28">
        <f t="shared" ca="1" si="19"/>
        <v>0</v>
      </c>
      <c r="AA69" s="233"/>
      <c r="AB69" s="45">
        <f t="shared" ref="AB69:AB132" ca="1" si="32">IFERROR(Z69/($A$42-D69+1),0)</f>
        <v>0</v>
      </c>
      <c r="AC69" s="45">
        <f t="shared" ca="1" si="21"/>
        <v>0</v>
      </c>
      <c r="AD69" s="25">
        <f t="shared" ca="1" si="22"/>
        <v>0</v>
      </c>
    </row>
    <row r="70" spans="4:30" x14ac:dyDescent="0.35">
      <c r="D70" s="20">
        <v>66</v>
      </c>
      <c r="E70" s="21">
        <f t="shared" ref="E70:E133" ca="1" si="33">EOMONTH(H70,0)</f>
        <v>24107</v>
      </c>
      <c r="F70" s="44">
        <f t="shared" ca="1" si="23"/>
        <v>24471</v>
      </c>
      <c r="G70" s="22" t="s">
        <v>119</v>
      </c>
      <c r="H70" s="44">
        <f t="shared" ref="H70:H133" ca="1" si="34">EDATE(H69,12)</f>
        <v>24107</v>
      </c>
      <c r="I70" s="45">
        <f t="shared" ca="1" si="24"/>
        <v>0</v>
      </c>
      <c r="J70" s="45">
        <f t="shared" ca="1" si="25"/>
        <v>0</v>
      </c>
      <c r="K70" s="45">
        <f t="shared" ca="1" si="26"/>
        <v>0</v>
      </c>
      <c r="L70" s="45"/>
      <c r="M70" s="45">
        <f t="shared" ref="M70:M133" ca="1" si="35">K70+L70</f>
        <v>0</v>
      </c>
      <c r="N70" s="257">
        <f t="shared" ca="1" si="27"/>
        <v>0</v>
      </c>
      <c r="O70" s="23"/>
      <c r="P70" s="255">
        <f t="shared" ca="1" si="28"/>
        <v>0</v>
      </c>
      <c r="Q70" s="163">
        <f t="shared" ca="1" si="29"/>
        <v>0</v>
      </c>
      <c r="R70" s="164">
        <f ca="1">NPV(Q69,K70:$K$244) + ($A$13+$A$14+$A$15)/POWER(1+Q69,$A$28-D70+1)</f>
        <v>0</v>
      </c>
      <c r="S70" s="164">
        <f ca="1">NPV(Q70,K70:$K$244) + ($A$13+$A$14+$A$15)/POWER(1+Q70,$A$28-D70+1)</f>
        <v>0</v>
      </c>
      <c r="T70" s="45">
        <f t="shared" ca="1" si="30"/>
        <v>0</v>
      </c>
      <c r="U70" s="45">
        <f t="shared" ref="U70:U133" ca="1" si="36">S70*Q70</f>
        <v>0</v>
      </c>
      <c r="V70" s="45">
        <f t="shared" ref="V70:V133" ca="1" si="37">-(K70+L70)</f>
        <v>0</v>
      </c>
      <c r="W70" s="45">
        <f t="shared" ca="1" si="31"/>
        <v>0</v>
      </c>
      <c r="X70" s="25">
        <f t="shared" ca="1" si="20"/>
        <v>0</v>
      </c>
      <c r="Z70" s="28">
        <f t="shared" ref="Z70:Z133" ca="1" si="38">AD69</f>
        <v>0</v>
      </c>
      <c r="AA70" s="233"/>
      <c r="AB70" s="45">
        <f t="shared" ca="1" si="32"/>
        <v>0</v>
      </c>
      <c r="AC70" s="45">
        <f t="shared" ca="1" si="21"/>
        <v>0</v>
      </c>
      <c r="AD70" s="25">
        <f t="shared" ca="1" si="22"/>
        <v>0</v>
      </c>
    </row>
    <row r="71" spans="4:30" x14ac:dyDescent="0.35">
      <c r="D71" s="20">
        <v>67</v>
      </c>
      <c r="E71" s="21">
        <f t="shared" ca="1" si="33"/>
        <v>24472</v>
      </c>
      <c r="F71" s="44">
        <f t="shared" ca="1" si="23"/>
        <v>24836</v>
      </c>
      <c r="G71" s="22" t="s">
        <v>119</v>
      </c>
      <c r="H71" s="44">
        <f t="shared" ca="1" si="34"/>
        <v>24472</v>
      </c>
      <c r="I71" s="45">
        <f t="shared" ca="1" si="24"/>
        <v>0</v>
      </c>
      <c r="J71" s="45">
        <f t="shared" ca="1" si="25"/>
        <v>0</v>
      </c>
      <c r="K71" s="45">
        <f t="shared" ca="1" si="26"/>
        <v>0</v>
      </c>
      <c r="L71" s="45"/>
      <c r="M71" s="45">
        <f t="shared" ca="1" si="35"/>
        <v>0</v>
      </c>
      <c r="N71" s="257">
        <f t="shared" ca="1" si="27"/>
        <v>0</v>
      </c>
      <c r="O71" s="23"/>
      <c r="P71" s="255">
        <f t="shared" ca="1" si="28"/>
        <v>0</v>
      </c>
      <c r="Q71" s="163">
        <f t="shared" ca="1" si="29"/>
        <v>0</v>
      </c>
      <c r="R71" s="164">
        <f ca="1">NPV(Q70,K71:$K$244) + ($A$13+$A$14+$A$15)/POWER(1+Q70,$A$28-D71+1)</f>
        <v>0</v>
      </c>
      <c r="S71" s="164">
        <f ca="1">NPV(Q71,K71:$K$244) + ($A$13+$A$14+$A$15)/POWER(1+Q71,$A$28-D71+1)</f>
        <v>0</v>
      </c>
      <c r="T71" s="45">
        <f t="shared" ca="1" si="30"/>
        <v>0</v>
      </c>
      <c r="U71" s="45">
        <f t="shared" ca="1" si="36"/>
        <v>0</v>
      </c>
      <c r="V71" s="45">
        <f t="shared" ca="1" si="37"/>
        <v>0</v>
      </c>
      <c r="W71" s="45">
        <f t="shared" ca="1" si="31"/>
        <v>0</v>
      </c>
      <c r="X71" s="25">
        <f t="shared" ca="1" si="20"/>
        <v>0</v>
      </c>
      <c r="Z71" s="28">
        <f t="shared" ca="1" si="38"/>
        <v>0</v>
      </c>
      <c r="AA71" s="233"/>
      <c r="AB71" s="45">
        <f t="shared" ca="1" si="32"/>
        <v>0</v>
      </c>
      <c r="AC71" s="45">
        <f t="shared" ca="1" si="21"/>
        <v>0</v>
      </c>
      <c r="AD71" s="25">
        <f t="shared" ca="1" si="22"/>
        <v>0</v>
      </c>
    </row>
    <row r="72" spans="4:30" x14ac:dyDescent="0.35">
      <c r="D72" s="20">
        <v>68</v>
      </c>
      <c r="E72" s="21">
        <f t="shared" ca="1" si="33"/>
        <v>24837</v>
      </c>
      <c r="F72" s="44">
        <f t="shared" ca="1" si="23"/>
        <v>25202</v>
      </c>
      <c r="G72" s="22" t="s">
        <v>119</v>
      </c>
      <c r="H72" s="44">
        <f t="shared" ca="1" si="34"/>
        <v>24837</v>
      </c>
      <c r="I72" s="45">
        <f t="shared" ca="1" si="24"/>
        <v>0</v>
      </c>
      <c r="J72" s="45">
        <f t="shared" ca="1" si="25"/>
        <v>0</v>
      </c>
      <c r="K72" s="45">
        <f t="shared" ca="1" si="26"/>
        <v>0</v>
      </c>
      <c r="L72" s="45"/>
      <c r="M72" s="45">
        <f t="shared" ca="1" si="35"/>
        <v>0</v>
      </c>
      <c r="N72" s="257">
        <f t="shared" ca="1" si="27"/>
        <v>0</v>
      </c>
      <c r="O72" s="23"/>
      <c r="P72" s="255">
        <f t="shared" ca="1" si="28"/>
        <v>0</v>
      </c>
      <c r="Q72" s="163">
        <f t="shared" ca="1" si="29"/>
        <v>0</v>
      </c>
      <c r="R72" s="164">
        <f ca="1">NPV(Q71,K72:$K$244) + ($A$13+$A$14+$A$15)/POWER(1+Q71,$A$28-D72+1)</f>
        <v>0</v>
      </c>
      <c r="S72" s="164">
        <f ca="1">NPV(Q72,K72:$K$244) + ($A$13+$A$14+$A$15)/POWER(1+Q72,$A$28-D72+1)</f>
        <v>0</v>
      </c>
      <c r="T72" s="45">
        <f t="shared" ca="1" si="30"/>
        <v>0</v>
      </c>
      <c r="U72" s="45">
        <f t="shared" ca="1" si="36"/>
        <v>0</v>
      </c>
      <c r="V72" s="45">
        <f t="shared" ca="1" si="37"/>
        <v>0</v>
      </c>
      <c r="W72" s="45">
        <f t="shared" ca="1" si="31"/>
        <v>0</v>
      </c>
      <c r="X72" s="25">
        <f t="shared" ca="1" si="20"/>
        <v>0</v>
      </c>
      <c r="Z72" s="28">
        <f t="shared" ca="1" si="38"/>
        <v>0</v>
      </c>
      <c r="AA72" s="233"/>
      <c r="AB72" s="45">
        <f t="shared" ca="1" si="32"/>
        <v>0</v>
      </c>
      <c r="AC72" s="45">
        <f t="shared" ca="1" si="21"/>
        <v>0</v>
      </c>
      <c r="AD72" s="25">
        <f t="shared" ca="1" si="22"/>
        <v>0</v>
      </c>
    </row>
    <row r="73" spans="4:30" x14ac:dyDescent="0.35">
      <c r="D73" s="20">
        <v>69</v>
      </c>
      <c r="E73" s="21">
        <f t="shared" ca="1" si="33"/>
        <v>25203</v>
      </c>
      <c r="F73" s="44">
        <f t="shared" ca="1" si="23"/>
        <v>25567</v>
      </c>
      <c r="G73" s="22" t="s">
        <v>119</v>
      </c>
      <c r="H73" s="44">
        <f t="shared" ca="1" si="34"/>
        <v>25203</v>
      </c>
      <c r="I73" s="45">
        <f t="shared" ca="1" si="24"/>
        <v>0</v>
      </c>
      <c r="J73" s="45">
        <f t="shared" ca="1" si="25"/>
        <v>0</v>
      </c>
      <c r="K73" s="45">
        <f t="shared" ca="1" si="26"/>
        <v>0</v>
      </c>
      <c r="L73" s="45"/>
      <c r="M73" s="45">
        <f t="shared" ca="1" si="35"/>
        <v>0</v>
      </c>
      <c r="N73" s="257">
        <f t="shared" ca="1" si="27"/>
        <v>0</v>
      </c>
      <c r="O73" s="23"/>
      <c r="P73" s="255">
        <f t="shared" ca="1" si="28"/>
        <v>0</v>
      </c>
      <c r="Q73" s="163">
        <f t="shared" ca="1" si="29"/>
        <v>0</v>
      </c>
      <c r="R73" s="164">
        <f ca="1">NPV(Q72,K73:$K$244) + ($A$13+$A$14+$A$15)/POWER(1+Q72,$A$28-D73+1)</f>
        <v>0</v>
      </c>
      <c r="S73" s="164">
        <f ca="1">NPV(Q73,K73:$K$244) + ($A$13+$A$14+$A$15)/POWER(1+Q73,$A$28-D73+1)</f>
        <v>0</v>
      </c>
      <c r="T73" s="45">
        <f t="shared" ca="1" si="30"/>
        <v>0</v>
      </c>
      <c r="U73" s="45">
        <f t="shared" ca="1" si="36"/>
        <v>0</v>
      </c>
      <c r="V73" s="45">
        <f t="shared" ca="1" si="37"/>
        <v>0</v>
      </c>
      <c r="W73" s="45">
        <f t="shared" ca="1" si="31"/>
        <v>0</v>
      </c>
      <c r="X73" s="25">
        <f t="shared" ca="1" si="20"/>
        <v>0</v>
      </c>
      <c r="Z73" s="28">
        <f t="shared" ca="1" si="38"/>
        <v>0</v>
      </c>
      <c r="AA73" s="233"/>
      <c r="AB73" s="45">
        <f t="shared" ca="1" si="32"/>
        <v>0</v>
      </c>
      <c r="AC73" s="45">
        <f t="shared" ca="1" si="21"/>
        <v>0</v>
      </c>
      <c r="AD73" s="25">
        <f t="shared" ca="1" si="22"/>
        <v>0</v>
      </c>
    </row>
    <row r="74" spans="4:30" x14ac:dyDescent="0.35">
      <c r="D74" s="20">
        <v>70</v>
      </c>
      <c r="E74" s="21">
        <f t="shared" ca="1" si="33"/>
        <v>25568</v>
      </c>
      <c r="F74" s="44">
        <f t="shared" ca="1" si="23"/>
        <v>25932</v>
      </c>
      <c r="G74" s="22" t="s">
        <v>119</v>
      </c>
      <c r="H74" s="44">
        <f t="shared" ca="1" si="34"/>
        <v>25568</v>
      </c>
      <c r="I74" s="45">
        <f t="shared" ca="1" si="24"/>
        <v>0</v>
      </c>
      <c r="J74" s="45">
        <f t="shared" ca="1" si="25"/>
        <v>0</v>
      </c>
      <c r="K74" s="45">
        <f t="shared" ca="1" si="26"/>
        <v>0</v>
      </c>
      <c r="L74" s="45"/>
      <c r="M74" s="45">
        <f t="shared" ca="1" si="35"/>
        <v>0</v>
      </c>
      <c r="N74" s="257">
        <f t="shared" ca="1" si="27"/>
        <v>0</v>
      </c>
      <c r="O74" s="23"/>
      <c r="P74" s="255">
        <f t="shared" ca="1" si="28"/>
        <v>0</v>
      </c>
      <c r="Q74" s="163">
        <f t="shared" ca="1" si="29"/>
        <v>0</v>
      </c>
      <c r="R74" s="164">
        <f ca="1">NPV(Q73,K74:$K$244) + ($A$13+$A$14+$A$15)/POWER(1+Q73,$A$28-D74+1)</f>
        <v>0</v>
      </c>
      <c r="S74" s="164">
        <f ca="1">NPV(Q74,K74:$K$244) + ($A$13+$A$14+$A$15)/POWER(1+Q74,$A$28-D74+1)</f>
        <v>0</v>
      </c>
      <c r="T74" s="45">
        <f t="shared" ca="1" si="30"/>
        <v>0</v>
      </c>
      <c r="U74" s="45">
        <f t="shared" ca="1" si="36"/>
        <v>0</v>
      </c>
      <c r="V74" s="45">
        <f t="shared" ca="1" si="37"/>
        <v>0</v>
      </c>
      <c r="W74" s="45">
        <f t="shared" ca="1" si="31"/>
        <v>0</v>
      </c>
      <c r="X74" s="25">
        <f t="shared" ca="1" si="20"/>
        <v>0</v>
      </c>
      <c r="Z74" s="28">
        <f t="shared" ca="1" si="38"/>
        <v>0</v>
      </c>
      <c r="AA74" s="233"/>
      <c r="AB74" s="45">
        <f t="shared" ca="1" si="32"/>
        <v>0</v>
      </c>
      <c r="AC74" s="45">
        <f t="shared" ca="1" si="21"/>
        <v>0</v>
      </c>
      <c r="AD74" s="25">
        <f t="shared" ca="1" si="22"/>
        <v>0</v>
      </c>
    </row>
    <row r="75" spans="4:30" x14ac:dyDescent="0.35">
      <c r="D75" s="20">
        <v>71</v>
      </c>
      <c r="E75" s="21">
        <f t="shared" ca="1" si="33"/>
        <v>25933</v>
      </c>
      <c r="F75" s="44">
        <f t="shared" ca="1" si="23"/>
        <v>26297</v>
      </c>
      <c r="G75" s="22" t="s">
        <v>119</v>
      </c>
      <c r="H75" s="44">
        <f t="shared" ca="1" si="34"/>
        <v>25933</v>
      </c>
      <c r="I75" s="45">
        <f t="shared" ca="1" si="24"/>
        <v>0</v>
      </c>
      <c r="J75" s="45">
        <f t="shared" ca="1" si="25"/>
        <v>0</v>
      </c>
      <c r="K75" s="45">
        <f t="shared" ca="1" si="26"/>
        <v>0</v>
      </c>
      <c r="L75" s="45"/>
      <c r="M75" s="45">
        <f t="shared" ca="1" si="35"/>
        <v>0</v>
      </c>
      <c r="N75" s="257">
        <f t="shared" ca="1" si="27"/>
        <v>0</v>
      </c>
      <c r="O75" s="23"/>
      <c r="P75" s="255">
        <f t="shared" ca="1" si="28"/>
        <v>0</v>
      </c>
      <c r="Q75" s="163">
        <f t="shared" ca="1" si="29"/>
        <v>0</v>
      </c>
      <c r="R75" s="164">
        <f ca="1">NPV(Q74,K75:$K$244) + ($A$13+$A$14+$A$15)/POWER(1+Q74,$A$28-D75+1)</f>
        <v>0</v>
      </c>
      <c r="S75" s="164">
        <f ca="1">NPV(Q75,K75:$K$244) + ($A$13+$A$14+$A$15)/POWER(1+Q75,$A$28-D75+1)</f>
        <v>0</v>
      </c>
      <c r="T75" s="45">
        <f t="shared" ca="1" si="30"/>
        <v>0</v>
      </c>
      <c r="U75" s="45">
        <f t="shared" ca="1" si="36"/>
        <v>0</v>
      </c>
      <c r="V75" s="45">
        <f t="shared" ca="1" si="37"/>
        <v>0</v>
      </c>
      <c r="W75" s="45">
        <f t="shared" ca="1" si="31"/>
        <v>0</v>
      </c>
      <c r="X75" s="25">
        <f t="shared" ca="1" si="20"/>
        <v>0</v>
      </c>
      <c r="Z75" s="28">
        <f t="shared" ca="1" si="38"/>
        <v>0</v>
      </c>
      <c r="AA75" s="233"/>
      <c r="AB75" s="45">
        <f t="shared" ca="1" si="32"/>
        <v>0</v>
      </c>
      <c r="AC75" s="45">
        <f t="shared" ca="1" si="21"/>
        <v>0</v>
      </c>
      <c r="AD75" s="25">
        <f t="shared" ca="1" si="22"/>
        <v>0</v>
      </c>
    </row>
    <row r="76" spans="4:30" x14ac:dyDescent="0.35">
      <c r="D76" s="20">
        <v>72</v>
      </c>
      <c r="E76" s="21">
        <f t="shared" ca="1" si="33"/>
        <v>26298</v>
      </c>
      <c r="F76" s="44">
        <f t="shared" ca="1" si="23"/>
        <v>26663</v>
      </c>
      <c r="G76" s="22" t="s">
        <v>119</v>
      </c>
      <c r="H76" s="44">
        <f t="shared" ca="1" si="34"/>
        <v>26298</v>
      </c>
      <c r="I76" s="45">
        <f t="shared" ca="1" si="24"/>
        <v>0</v>
      </c>
      <c r="J76" s="45">
        <f t="shared" ca="1" si="25"/>
        <v>0</v>
      </c>
      <c r="K76" s="45">
        <f t="shared" ca="1" si="26"/>
        <v>0</v>
      </c>
      <c r="L76" s="45"/>
      <c r="M76" s="45">
        <f t="shared" ca="1" si="35"/>
        <v>0</v>
      </c>
      <c r="N76" s="257">
        <f t="shared" ca="1" si="27"/>
        <v>0</v>
      </c>
      <c r="O76" s="23"/>
      <c r="P76" s="255">
        <f t="shared" ca="1" si="28"/>
        <v>0</v>
      </c>
      <c r="Q76" s="163">
        <f t="shared" ca="1" si="29"/>
        <v>0</v>
      </c>
      <c r="R76" s="164">
        <f ca="1">NPV(Q75,K76:$K$244) + ($A$13+$A$14+$A$15)/POWER(1+Q75,$A$28-D76+1)</f>
        <v>0</v>
      </c>
      <c r="S76" s="164">
        <f ca="1">NPV(Q76,K76:$K$244) + ($A$13+$A$14+$A$15)/POWER(1+Q76,$A$28-D76+1)</f>
        <v>0</v>
      </c>
      <c r="T76" s="45">
        <f t="shared" ca="1" si="30"/>
        <v>0</v>
      </c>
      <c r="U76" s="45">
        <f t="shared" ca="1" si="36"/>
        <v>0</v>
      </c>
      <c r="V76" s="45">
        <f t="shared" ca="1" si="37"/>
        <v>0</v>
      </c>
      <c r="W76" s="45">
        <f t="shared" ca="1" si="31"/>
        <v>0</v>
      </c>
      <c r="X76" s="25">
        <f t="shared" ca="1" si="20"/>
        <v>0</v>
      </c>
      <c r="Z76" s="28">
        <f t="shared" ca="1" si="38"/>
        <v>0</v>
      </c>
      <c r="AA76" s="233"/>
      <c r="AB76" s="45">
        <f t="shared" ca="1" si="32"/>
        <v>0</v>
      </c>
      <c r="AC76" s="45">
        <f t="shared" ca="1" si="21"/>
        <v>0</v>
      </c>
      <c r="AD76" s="25">
        <f t="shared" ca="1" si="22"/>
        <v>0</v>
      </c>
    </row>
    <row r="77" spans="4:30" x14ac:dyDescent="0.35">
      <c r="D77" s="20">
        <v>73</v>
      </c>
      <c r="E77" s="21">
        <f t="shared" ca="1" si="33"/>
        <v>26664</v>
      </c>
      <c r="F77" s="44">
        <f t="shared" ca="1" si="23"/>
        <v>27028</v>
      </c>
      <c r="G77" s="22" t="s">
        <v>119</v>
      </c>
      <c r="H77" s="44">
        <f t="shared" ca="1" si="34"/>
        <v>26664</v>
      </c>
      <c r="I77" s="45">
        <f t="shared" ca="1" si="24"/>
        <v>0</v>
      </c>
      <c r="J77" s="45">
        <f t="shared" ca="1" si="25"/>
        <v>0</v>
      </c>
      <c r="K77" s="45">
        <f t="shared" ca="1" si="26"/>
        <v>0</v>
      </c>
      <c r="L77" s="45"/>
      <c r="M77" s="45">
        <f t="shared" ca="1" si="35"/>
        <v>0</v>
      </c>
      <c r="N77" s="257">
        <f t="shared" ca="1" si="27"/>
        <v>0</v>
      </c>
      <c r="O77" s="23"/>
      <c r="P77" s="255">
        <f t="shared" ca="1" si="28"/>
        <v>0</v>
      </c>
      <c r="Q77" s="163">
        <f t="shared" ca="1" si="29"/>
        <v>0</v>
      </c>
      <c r="R77" s="164">
        <f ca="1">NPV(Q76,K77:$K$244) + ($A$13+$A$14+$A$15)/POWER(1+Q76,$A$28-D77+1)</f>
        <v>0</v>
      </c>
      <c r="S77" s="164">
        <f ca="1">NPV(Q77,K77:$K$244) + ($A$13+$A$14+$A$15)/POWER(1+Q77,$A$28-D77+1)</f>
        <v>0</v>
      </c>
      <c r="T77" s="45">
        <f t="shared" ca="1" si="30"/>
        <v>0</v>
      </c>
      <c r="U77" s="45">
        <f t="shared" ca="1" si="36"/>
        <v>0</v>
      </c>
      <c r="V77" s="45">
        <f t="shared" ca="1" si="37"/>
        <v>0</v>
      </c>
      <c r="W77" s="45">
        <f t="shared" ca="1" si="31"/>
        <v>0</v>
      </c>
      <c r="X77" s="25">
        <f t="shared" ca="1" si="20"/>
        <v>0</v>
      </c>
      <c r="Z77" s="28">
        <f t="shared" ca="1" si="38"/>
        <v>0</v>
      </c>
      <c r="AA77" s="233"/>
      <c r="AB77" s="45">
        <f t="shared" ca="1" si="32"/>
        <v>0</v>
      </c>
      <c r="AC77" s="45">
        <f t="shared" ca="1" si="21"/>
        <v>0</v>
      </c>
      <c r="AD77" s="25">
        <f t="shared" ca="1" si="22"/>
        <v>0</v>
      </c>
    </row>
    <row r="78" spans="4:30" x14ac:dyDescent="0.35">
      <c r="D78" s="20">
        <v>74</v>
      </c>
      <c r="E78" s="21">
        <f t="shared" ca="1" si="33"/>
        <v>27029</v>
      </c>
      <c r="F78" s="44">
        <f t="shared" ca="1" si="23"/>
        <v>27393</v>
      </c>
      <c r="G78" s="22" t="s">
        <v>119</v>
      </c>
      <c r="H78" s="44">
        <f t="shared" ca="1" si="34"/>
        <v>27029</v>
      </c>
      <c r="I78" s="45">
        <f t="shared" ca="1" si="24"/>
        <v>0</v>
      </c>
      <c r="J78" s="45">
        <f t="shared" ca="1" si="25"/>
        <v>0</v>
      </c>
      <c r="K78" s="45">
        <f t="shared" ca="1" si="26"/>
        <v>0</v>
      </c>
      <c r="L78" s="45"/>
      <c r="M78" s="45">
        <f t="shared" ca="1" si="35"/>
        <v>0</v>
      </c>
      <c r="N78" s="257">
        <f t="shared" ca="1" si="27"/>
        <v>0</v>
      </c>
      <c r="O78" s="23"/>
      <c r="P78" s="255">
        <f t="shared" ca="1" si="28"/>
        <v>0</v>
      </c>
      <c r="Q78" s="163">
        <f t="shared" ca="1" si="29"/>
        <v>0</v>
      </c>
      <c r="R78" s="164">
        <f ca="1">NPV(Q77,K78:$K$244) + ($A$13+$A$14+$A$15)/POWER(1+Q77,$A$28-D78+1)</f>
        <v>0</v>
      </c>
      <c r="S78" s="164">
        <f ca="1">NPV(Q78,K78:$K$244) + ($A$13+$A$14+$A$15)/POWER(1+Q78,$A$28-D78+1)</f>
        <v>0</v>
      </c>
      <c r="T78" s="45">
        <f t="shared" ca="1" si="30"/>
        <v>0</v>
      </c>
      <c r="U78" s="45">
        <f t="shared" ca="1" si="36"/>
        <v>0</v>
      </c>
      <c r="V78" s="45">
        <f t="shared" ca="1" si="37"/>
        <v>0</v>
      </c>
      <c r="W78" s="45">
        <f t="shared" ca="1" si="31"/>
        <v>0</v>
      </c>
      <c r="X78" s="25">
        <f t="shared" ca="1" si="20"/>
        <v>0</v>
      </c>
      <c r="Z78" s="28">
        <f t="shared" ca="1" si="38"/>
        <v>0</v>
      </c>
      <c r="AA78" s="233"/>
      <c r="AB78" s="45">
        <f t="shared" ca="1" si="32"/>
        <v>0</v>
      </c>
      <c r="AC78" s="45">
        <f t="shared" ca="1" si="21"/>
        <v>0</v>
      </c>
      <c r="AD78" s="25">
        <f t="shared" ca="1" si="22"/>
        <v>0</v>
      </c>
    </row>
    <row r="79" spans="4:30" x14ac:dyDescent="0.35">
      <c r="D79" s="20">
        <v>75</v>
      </c>
      <c r="E79" s="21">
        <f t="shared" ca="1" si="33"/>
        <v>27394</v>
      </c>
      <c r="F79" s="44">
        <f t="shared" ca="1" si="23"/>
        <v>27758</v>
      </c>
      <c r="G79" s="22" t="s">
        <v>119</v>
      </c>
      <c r="H79" s="44">
        <f t="shared" ca="1" si="34"/>
        <v>27394</v>
      </c>
      <c r="I79" s="45">
        <f t="shared" ca="1" si="24"/>
        <v>0</v>
      </c>
      <c r="J79" s="45">
        <f t="shared" ca="1" si="25"/>
        <v>0</v>
      </c>
      <c r="K79" s="45">
        <f t="shared" ca="1" si="26"/>
        <v>0</v>
      </c>
      <c r="L79" s="45"/>
      <c r="M79" s="45">
        <f t="shared" ca="1" si="35"/>
        <v>0</v>
      </c>
      <c r="N79" s="257">
        <f t="shared" ca="1" si="27"/>
        <v>0</v>
      </c>
      <c r="O79" s="23"/>
      <c r="P79" s="255">
        <f t="shared" ca="1" si="28"/>
        <v>0</v>
      </c>
      <c r="Q79" s="163">
        <f t="shared" ca="1" si="29"/>
        <v>0</v>
      </c>
      <c r="R79" s="164">
        <f ca="1">NPV(Q78,K79:$K$244) + ($A$13+$A$14+$A$15)/POWER(1+Q78,$A$28-D79+1)</f>
        <v>0</v>
      </c>
      <c r="S79" s="164">
        <f ca="1">NPV(Q79,K79:$K$244) + ($A$13+$A$14+$A$15)/POWER(1+Q79,$A$28-D79+1)</f>
        <v>0</v>
      </c>
      <c r="T79" s="45">
        <f t="shared" ca="1" si="30"/>
        <v>0</v>
      </c>
      <c r="U79" s="45">
        <f t="shared" ca="1" si="36"/>
        <v>0</v>
      </c>
      <c r="V79" s="45">
        <f t="shared" ca="1" si="37"/>
        <v>0</v>
      </c>
      <c r="W79" s="45">
        <f t="shared" ca="1" si="31"/>
        <v>0</v>
      </c>
      <c r="X79" s="25">
        <f t="shared" ca="1" si="20"/>
        <v>0</v>
      </c>
      <c r="Z79" s="28">
        <f t="shared" ca="1" si="38"/>
        <v>0</v>
      </c>
      <c r="AA79" s="233"/>
      <c r="AB79" s="45">
        <f t="shared" ca="1" si="32"/>
        <v>0</v>
      </c>
      <c r="AC79" s="45">
        <f t="shared" ca="1" si="21"/>
        <v>0</v>
      </c>
      <c r="AD79" s="25">
        <f t="shared" ca="1" si="22"/>
        <v>0</v>
      </c>
    </row>
    <row r="80" spans="4:30" x14ac:dyDescent="0.35">
      <c r="D80" s="20">
        <v>76</v>
      </c>
      <c r="E80" s="21">
        <f t="shared" ca="1" si="33"/>
        <v>27759</v>
      </c>
      <c r="F80" s="44">
        <f t="shared" ca="1" si="23"/>
        <v>28124</v>
      </c>
      <c r="G80" s="22" t="s">
        <v>119</v>
      </c>
      <c r="H80" s="44">
        <f t="shared" ca="1" si="34"/>
        <v>27759</v>
      </c>
      <c r="I80" s="45">
        <f t="shared" ca="1" si="24"/>
        <v>0</v>
      </c>
      <c r="J80" s="45">
        <f t="shared" ca="1" si="25"/>
        <v>0</v>
      </c>
      <c r="K80" s="45">
        <f t="shared" ca="1" si="26"/>
        <v>0</v>
      </c>
      <c r="L80" s="45"/>
      <c r="M80" s="45">
        <f t="shared" ca="1" si="35"/>
        <v>0</v>
      </c>
      <c r="N80" s="257">
        <f t="shared" ca="1" si="27"/>
        <v>0</v>
      </c>
      <c r="O80" s="23"/>
      <c r="P80" s="255">
        <f t="shared" ca="1" si="28"/>
        <v>0</v>
      </c>
      <c r="Q80" s="163">
        <f t="shared" ca="1" si="29"/>
        <v>0</v>
      </c>
      <c r="R80" s="164">
        <f ca="1">NPV(Q79,K80:$K$244) + ($A$13+$A$14+$A$15)/POWER(1+Q79,$A$28-D80+1)</f>
        <v>0</v>
      </c>
      <c r="S80" s="164">
        <f ca="1">NPV(Q80,K80:$K$244) + ($A$13+$A$14+$A$15)/POWER(1+Q80,$A$28-D80+1)</f>
        <v>0</v>
      </c>
      <c r="T80" s="45">
        <f t="shared" ca="1" si="30"/>
        <v>0</v>
      </c>
      <c r="U80" s="45">
        <f t="shared" ca="1" si="36"/>
        <v>0</v>
      </c>
      <c r="V80" s="45">
        <f t="shared" ca="1" si="37"/>
        <v>0</v>
      </c>
      <c r="W80" s="45">
        <f t="shared" ca="1" si="31"/>
        <v>0</v>
      </c>
      <c r="X80" s="25">
        <f t="shared" ca="1" si="20"/>
        <v>0</v>
      </c>
      <c r="Z80" s="28">
        <f t="shared" ca="1" si="38"/>
        <v>0</v>
      </c>
      <c r="AA80" s="233"/>
      <c r="AB80" s="45">
        <f t="shared" ca="1" si="32"/>
        <v>0</v>
      </c>
      <c r="AC80" s="45">
        <f t="shared" ca="1" si="21"/>
        <v>0</v>
      </c>
      <c r="AD80" s="25">
        <f t="shared" ca="1" si="22"/>
        <v>0</v>
      </c>
    </row>
    <row r="81" spans="4:30" x14ac:dyDescent="0.35">
      <c r="D81" s="20">
        <v>77</v>
      </c>
      <c r="E81" s="21">
        <f t="shared" ca="1" si="33"/>
        <v>28125</v>
      </c>
      <c r="F81" s="44">
        <f t="shared" ca="1" si="23"/>
        <v>28489</v>
      </c>
      <c r="G81" s="22" t="s">
        <v>119</v>
      </c>
      <c r="H81" s="44">
        <f t="shared" ca="1" si="34"/>
        <v>28125</v>
      </c>
      <c r="I81" s="45">
        <f t="shared" ca="1" si="24"/>
        <v>0</v>
      </c>
      <c r="J81" s="45">
        <f t="shared" ca="1" si="25"/>
        <v>0</v>
      </c>
      <c r="K81" s="45">
        <f t="shared" ca="1" si="26"/>
        <v>0</v>
      </c>
      <c r="L81" s="45"/>
      <c r="M81" s="45">
        <f t="shared" ca="1" si="35"/>
        <v>0</v>
      </c>
      <c r="N81" s="257">
        <f t="shared" ca="1" si="27"/>
        <v>0</v>
      </c>
      <c r="O81" s="23"/>
      <c r="P81" s="255">
        <f t="shared" ca="1" si="28"/>
        <v>0</v>
      </c>
      <c r="Q81" s="163">
        <f t="shared" ca="1" si="29"/>
        <v>0</v>
      </c>
      <c r="R81" s="164">
        <f ca="1">NPV(Q80,K81:$K$244) + ($A$13+$A$14+$A$15)/POWER(1+Q80,$A$28-D81+1)</f>
        <v>0</v>
      </c>
      <c r="S81" s="164">
        <f ca="1">NPV(Q81,K81:$K$244) + ($A$13+$A$14+$A$15)/POWER(1+Q81,$A$28-D81+1)</f>
        <v>0</v>
      </c>
      <c r="T81" s="45">
        <f t="shared" ca="1" si="30"/>
        <v>0</v>
      </c>
      <c r="U81" s="45">
        <f t="shared" ca="1" si="36"/>
        <v>0</v>
      </c>
      <c r="V81" s="45">
        <f t="shared" ca="1" si="37"/>
        <v>0</v>
      </c>
      <c r="W81" s="45">
        <f t="shared" ca="1" si="31"/>
        <v>0</v>
      </c>
      <c r="X81" s="25">
        <f t="shared" ca="1" si="20"/>
        <v>0</v>
      </c>
      <c r="Z81" s="28">
        <f t="shared" ca="1" si="38"/>
        <v>0</v>
      </c>
      <c r="AA81" s="233"/>
      <c r="AB81" s="45">
        <f t="shared" ca="1" si="32"/>
        <v>0</v>
      </c>
      <c r="AC81" s="45">
        <f t="shared" ca="1" si="21"/>
        <v>0</v>
      </c>
      <c r="AD81" s="25">
        <f t="shared" ca="1" si="22"/>
        <v>0</v>
      </c>
    </row>
    <row r="82" spans="4:30" x14ac:dyDescent="0.35">
      <c r="D82" s="20">
        <v>78</v>
      </c>
      <c r="E82" s="21">
        <f t="shared" ca="1" si="33"/>
        <v>28490</v>
      </c>
      <c r="F82" s="44">
        <f t="shared" ca="1" si="23"/>
        <v>28854</v>
      </c>
      <c r="G82" s="22" t="s">
        <v>119</v>
      </c>
      <c r="H82" s="44">
        <f t="shared" ca="1" si="34"/>
        <v>28490</v>
      </c>
      <c r="I82" s="45">
        <f t="shared" ca="1" si="24"/>
        <v>0</v>
      </c>
      <c r="J82" s="45">
        <f t="shared" ca="1" si="25"/>
        <v>0</v>
      </c>
      <c r="K82" s="45">
        <f t="shared" ca="1" si="26"/>
        <v>0</v>
      </c>
      <c r="L82" s="45"/>
      <c r="M82" s="45">
        <f t="shared" ca="1" si="35"/>
        <v>0</v>
      </c>
      <c r="N82" s="257">
        <f t="shared" ca="1" si="27"/>
        <v>0</v>
      </c>
      <c r="O82" s="23"/>
      <c r="P82" s="255">
        <f t="shared" ca="1" si="28"/>
        <v>0</v>
      </c>
      <c r="Q82" s="163">
        <f t="shared" ca="1" si="29"/>
        <v>0</v>
      </c>
      <c r="R82" s="164">
        <f ca="1">NPV(Q81,K82:$K$244) + ($A$13+$A$14+$A$15)/POWER(1+Q81,$A$28-D82+1)</f>
        <v>0</v>
      </c>
      <c r="S82" s="164">
        <f ca="1">NPV(Q82,K82:$K$244) + ($A$13+$A$14+$A$15)/POWER(1+Q82,$A$28-D82+1)</f>
        <v>0</v>
      </c>
      <c r="T82" s="45">
        <f t="shared" ca="1" si="30"/>
        <v>0</v>
      </c>
      <c r="U82" s="45">
        <f t="shared" ca="1" si="36"/>
        <v>0</v>
      </c>
      <c r="V82" s="45">
        <f t="shared" ca="1" si="37"/>
        <v>0</v>
      </c>
      <c r="W82" s="45">
        <f t="shared" ca="1" si="31"/>
        <v>0</v>
      </c>
      <c r="X82" s="25">
        <f t="shared" ca="1" si="20"/>
        <v>0</v>
      </c>
      <c r="Z82" s="28">
        <f t="shared" ca="1" si="38"/>
        <v>0</v>
      </c>
      <c r="AA82" s="233"/>
      <c r="AB82" s="45">
        <f t="shared" ca="1" si="32"/>
        <v>0</v>
      </c>
      <c r="AC82" s="45">
        <f t="shared" ca="1" si="21"/>
        <v>0</v>
      </c>
      <c r="AD82" s="25">
        <f t="shared" ca="1" si="22"/>
        <v>0</v>
      </c>
    </row>
    <row r="83" spans="4:30" x14ac:dyDescent="0.35">
      <c r="D83" s="20">
        <v>79</v>
      </c>
      <c r="E83" s="21">
        <f t="shared" ca="1" si="33"/>
        <v>28855</v>
      </c>
      <c r="F83" s="44">
        <f t="shared" ca="1" si="23"/>
        <v>29219</v>
      </c>
      <c r="G83" s="22" t="s">
        <v>119</v>
      </c>
      <c r="H83" s="44">
        <f t="shared" ca="1" si="34"/>
        <v>28855</v>
      </c>
      <c r="I83" s="45">
        <f t="shared" ca="1" si="24"/>
        <v>0</v>
      </c>
      <c r="J83" s="45">
        <f t="shared" ca="1" si="25"/>
        <v>0</v>
      </c>
      <c r="K83" s="45">
        <f t="shared" ca="1" si="26"/>
        <v>0</v>
      </c>
      <c r="L83" s="45"/>
      <c r="M83" s="45">
        <f t="shared" ca="1" si="35"/>
        <v>0</v>
      </c>
      <c r="N83" s="257">
        <f t="shared" ca="1" si="27"/>
        <v>0</v>
      </c>
      <c r="O83" s="23"/>
      <c r="P83" s="255">
        <f t="shared" ca="1" si="28"/>
        <v>0</v>
      </c>
      <c r="Q83" s="163">
        <f t="shared" ca="1" si="29"/>
        <v>0</v>
      </c>
      <c r="R83" s="164">
        <f ca="1">NPV(Q82,K83:$K$244) + ($A$13+$A$14+$A$15)/POWER(1+Q82,$A$28-D83+1)</f>
        <v>0</v>
      </c>
      <c r="S83" s="164">
        <f ca="1">NPV(Q83,K83:$K$244) + ($A$13+$A$14+$A$15)/POWER(1+Q83,$A$28-D83+1)</f>
        <v>0</v>
      </c>
      <c r="T83" s="45">
        <f t="shared" ca="1" si="30"/>
        <v>0</v>
      </c>
      <c r="U83" s="45">
        <f t="shared" ca="1" si="36"/>
        <v>0</v>
      </c>
      <c r="V83" s="45">
        <f t="shared" ca="1" si="37"/>
        <v>0</v>
      </c>
      <c r="W83" s="45">
        <f t="shared" ca="1" si="31"/>
        <v>0</v>
      </c>
      <c r="X83" s="25">
        <f t="shared" ca="1" si="20"/>
        <v>0</v>
      </c>
      <c r="Z83" s="28">
        <f t="shared" ca="1" si="38"/>
        <v>0</v>
      </c>
      <c r="AA83" s="233"/>
      <c r="AB83" s="45">
        <f t="shared" ca="1" si="32"/>
        <v>0</v>
      </c>
      <c r="AC83" s="45">
        <f t="shared" ca="1" si="21"/>
        <v>0</v>
      </c>
      <c r="AD83" s="25">
        <f t="shared" ca="1" si="22"/>
        <v>0</v>
      </c>
    </row>
    <row r="84" spans="4:30" x14ac:dyDescent="0.35">
      <c r="D84" s="20">
        <v>80</v>
      </c>
      <c r="E84" s="21">
        <f t="shared" ca="1" si="33"/>
        <v>29220</v>
      </c>
      <c r="F84" s="44">
        <f t="shared" ca="1" si="23"/>
        <v>29585</v>
      </c>
      <c r="G84" s="22" t="s">
        <v>119</v>
      </c>
      <c r="H84" s="44">
        <f t="shared" ca="1" si="34"/>
        <v>29220</v>
      </c>
      <c r="I84" s="45">
        <f t="shared" ca="1" si="24"/>
        <v>0</v>
      </c>
      <c r="J84" s="45">
        <f t="shared" ca="1" si="25"/>
        <v>0</v>
      </c>
      <c r="K84" s="45">
        <f t="shared" ca="1" si="26"/>
        <v>0</v>
      </c>
      <c r="L84" s="45"/>
      <c r="M84" s="45">
        <f t="shared" ca="1" si="35"/>
        <v>0</v>
      </c>
      <c r="N84" s="257">
        <f t="shared" ca="1" si="27"/>
        <v>0</v>
      </c>
      <c r="O84" s="23"/>
      <c r="P84" s="255">
        <f t="shared" ca="1" si="28"/>
        <v>0</v>
      </c>
      <c r="Q84" s="163">
        <f t="shared" ca="1" si="29"/>
        <v>0</v>
      </c>
      <c r="R84" s="164">
        <f ca="1">NPV(Q83,K84:$K$244) + ($A$13+$A$14+$A$15)/POWER(1+Q83,$A$28-D84+1)</f>
        <v>0</v>
      </c>
      <c r="S84" s="164">
        <f ca="1">NPV(Q84,K84:$K$244) + ($A$13+$A$14+$A$15)/POWER(1+Q84,$A$28-D84+1)</f>
        <v>0</v>
      </c>
      <c r="T84" s="45">
        <f t="shared" ca="1" si="30"/>
        <v>0</v>
      </c>
      <c r="U84" s="45">
        <f t="shared" ca="1" si="36"/>
        <v>0</v>
      </c>
      <c r="V84" s="45">
        <f t="shared" ca="1" si="37"/>
        <v>0</v>
      </c>
      <c r="W84" s="45">
        <f t="shared" ca="1" si="31"/>
        <v>0</v>
      </c>
      <c r="X84" s="25">
        <f t="shared" ca="1" si="20"/>
        <v>0</v>
      </c>
      <c r="Z84" s="28">
        <f t="shared" ca="1" si="38"/>
        <v>0</v>
      </c>
      <c r="AA84" s="233"/>
      <c r="AB84" s="45">
        <f t="shared" ca="1" si="32"/>
        <v>0</v>
      </c>
      <c r="AC84" s="45">
        <f t="shared" ca="1" si="21"/>
        <v>0</v>
      </c>
      <c r="AD84" s="25">
        <f t="shared" ca="1" si="22"/>
        <v>0</v>
      </c>
    </row>
    <row r="85" spans="4:30" x14ac:dyDescent="0.35">
      <c r="D85" s="20">
        <v>81</v>
      </c>
      <c r="E85" s="21">
        <f t="shared" ca="1" si="33"/>
        <v>29586</v>
      </c>
      <c r="F85" s="44">
        <f t="shared" ca="1" si="23"/>
        <v>29950</v>
      </c>
      <c r="G85" s="22" t="s">
        <v>119</v>
      </c>
      <c r="H85" s="44">
        <f t="shared" ca="1" si="34"/>
        <v>29586</v>
      </c>
      <c r="I85" s="45">
        <f t="shared" ca="1" si="24"/>
        <v>0</v>
      </c>
      <c r="J85" s="45">
        <f t="shared" ca="1" si="25"/>
        <v>0</v>
      </c>
      <c r="K85" s="45">
        <f t="shared" ca="1" si="26"/>
        <v>0</v>
      </c>
      <c r="L85" s="45"/>
      <c r="M85" s="45">
        <f t="shared" ca="1" si="35"/>
        <v>0</v>
      </c>
      <c r="N85" s="257">
        <f t="shared" ca="1" si="27"/>
        <v>0</v>
      </c>
      <c r="O85" s="23"/>
      <c r="P85" s="255">
        <f t="shared" ca="1" si="28"/>
        <v>0</v>
      </c>
      <c r="Q85" s="163">
        <f t="shared" ca="1" si="29"/>
        <v>0</v>
      </c>
      <c r="R85" s="164">
        <f ca="1">NPV(Q84,K85:$K$244) + ($A$13+$A$14+$A$15)/POWER(1+Q84,$A$28-D85+1)</f>
        <v>0</v>
      </c>
      <c r="S85" s="164">
        <f ca="1">NPV(Q85,K85:$K$244) + ($A$13+$A$14+$A$15)/POWER(1+Q85,$A$28-D85+1)</f>
        <v>0</v>
      </c>
      <c r="T85" s="45">
        <f t="shared" ca="1" si="30"/>
        <v>0</v>
      </c>
      <c r="U85" s="45">
        <f t="shared" ca="1" si="36"/>
        <v>0</v>
      </c>
      <c r="V85" s="45">
        <f t="shared" ca="1" si="37"/>
        <v>0</v>
      </c>
      <c r="W85" s="45">
        <f t="shared" ca="1" si="31"/>
        <v>0</v>
      </c>
      <c r="X85" s="25">
        <f t="shared" ca="1" si="20"/>
        <v>0</v>
      </c>
      <c r="Z85" s="28">
        <f t="shared" ca="1" si="38"/>
        <v>0</v>
      </c>
      <c r="AA85" s="233"/>
      <c r="AB85" s="45">
        <f t="shared" ca="1" si="32"/>
        <v>0</v>
      </c>
      <c r="AC85" s="45">
        <f t="shared" ca="1" si="21"/>
        <v>0</v>
      </c>
      <c r="AD85" s="25">
        <f t="shared" ca="1" si="22"/>
        <v>0</v>
      </c>
    </row>
    <row r="86" spans="4:30" x14ac:dyDescent="0.35">
      <c r="D86" s="20">
        <v>82</v>
      </c>
      <c r="E86" s="21">
        <f t="shared" ca="1" si="33"/>
        <v>29951</v>
      </c>
      <c r="F86" s="44">
        <f t="shared" ca="1" si="23"/>
        <v>30315</v>
      </c>
      <c r="G86" s="22" t="s">
        <v>119</v>
      </c>
      <c r="H86" s="44">
        <f t="shared" ca="1" si="34"/>
        <v>29951</v>
      </c>
      <c r="I86" s="45">
        <f t="shared" ca="1" si="24"/>
        <v>0</v>
      </c>
      <c r="J86" s="45">
        <f t="shared" ca="1" si="25"/>
        <v>0</v>
      </c>
      <c r="K86" s="45">
        <f t="shared" ca="1" si="26"/>
        <v>0</v>
      </c>
      <c r="L86" s="45"/>
      <c r="M86" s="45">
        <f t="shared" ca="1" si="35"/>
        <v>0</v>
      </c>
      <c r="N86" s="257">
        <f t="shared" ca="1" si="27"/>
        <v>0</v>
      </c>
      <c r="O86" s="23"/>
      <c r="P86" s="255">
        <f t="shared" ca="1" si="28"/>
        <v>0</v>
      </c>
      <c r="Q86" s="163">
        <f t="shared" ca="1" si="29"/>
        <v>0</v>
      </c>
      <c r="R86" s="164">
        <f ca="1">NPV(Q85,K86:$K$244) + ($A$13+$A$14+$A$15)/POWER(1+Q85,$A$28-D86+1)</f>
        <v>0</v>
      </c>
      <c r="S86" s="164">
        <f ca="1">NPV(Q86,K86:$K$244) + ($A$13+$A$14+$A$15)/POWER(1+Q86,$A$28-D86+1)</f>
        <v>0</v>
      </c>
      <c r="T86" s="45">
        <f t="shared" ca="1" si="30"/>
        <v>0</v>
      </c>
      <c r="U86" s="45">
        <f t="shared" ca="1" si="36"/>
        <v>0</v>
      </c>
      <c r="V86" s="45">
        <f t="shared" ca="1" si="37"/>
        <v>0</v>
      </c>
      <c r="W86" s="45">
        <f t="shared" ca="1" si="31"/>
        <v>0</v>
      </c>
      <c r="X86" s="25">
        <f t="shared" ca="1" si="20"/>
        <v>0</v>
      </c>
      <c r="Z86" s="28">
        <f t="shared" ca="1" si="38"/>
        <v>0</v>
      </c>
      <c r="AA86" s="233"/>
      <c r="AB86" s="45">
        <f t="shared" ca="1" si="32"/>
        <v>0</v>
      </c>
      <c r="AC86" s="45">
        <f t="shared" ca="1" si="21"/>
        <v>0</v>
      </c>
      <c r="AD86" s="25">
        <f t="shared" ca="1" si="22"/>
        <v>0</v>
      </c>
    </row>
    <row r="87" spans="4:30" x14ac:dyDescent="0.35">
      <c r="D87" s="20">
        <v>83</v>
      </c>
      <c r="E87" s="21">
        <f t="shared" ca="1" si="33"/>
        <v>30316</v>
      </c>
      <c r="F87" s="44">
        <f t="shared" ca="1" si="23"/>
        <v>30680</v>
      </c>
      <c r="G87" s="22" t="s">
        <v>119</v>
      </c>
      <c r="H87" s="44">
        <f t="shared" ca="1" si="34"/>
        <v>30316</v>
      </c>
      <c r="I87" s="45">
        <f t="shared" ca="1" si="24"/>
        <v>0</v>
      </c>
      <c r="J87" s="45">
        <f t="shared" ca="1" si="25"/>
        <v>0</v>
      </c>
      <c r="K87" s="45">
        <f t="shared" ca="1" si="26"/>
        <v>0</v>
      </c>
      <c r="L87" s="45"/>
      <c r="M87" s="45">
        <f t="shared" ca="1" si="35"/>
        <v>0</v>
      </c>
      <c r="N87" s="257">
        <f t="shared" ca="1" si="27"/>
        <v>0</v>
      </c>
      <c r="O87" s="23"/>
      <c r="P87" s="255">
        <f t="shared" ca="1" si="28"/>
        <v>0</v>
      </c>
      <c r="Q87" s="163">
        <f t="shared" ca="1" si="29"/>
        <v>0</v>
      </c>
      <c r="R87" s="164">
        <f ca="1">NPV(Q86,K87:$K$244) + ($A$13+$A$14+$A$15)/POWER(1+Q86,$A$28-D87+1)</f>
        <v>0</v>
      </c>
      <c r="S87" s="164">
        <f ca="1">NPV(Q87,K87:$K$244) + ($A$13+$A$14+$A$15)/POWER(1+Q87,$A$28-D87+1)</f>
        <v>0</v>
      </c>
      <c r="T87" s="45">
        <f t="shared" ca="1" si="30"/>
        <v>0</v>
      </c>
      <c r="U87" s="45">
        <f t="shared" ca="1" si="36"/>
        <v>0</v>
      </c>
      <c r="V87" s="45">
        <f t="shared" ca="1" si="37"/>
        <v>0</v>
      </c>
      <c r="W87" s="45">
        <f t="shared" ca="1" si="31"/>
        <v>0</v>
      </c>
      <c r="X87" s="25">
        <f t="shared" ca="1" si="20"/>
        <v>0</v>
      </c>
      <c r="Z87" s="28">
        <f t="shared" ca="1" si="38"/>
        <v>0</v>
      </c>
      <c r="AA87" s="233"/>
      <c r="AB87" s="45">
        <f t="shared" ca="1" si="32"/>
        <v>0</v>
      </c>
      <c r="AC87" s="45">
        <f t="shared" ca="1" si="21"/>
        <v>0</v>
      </c>
      <c r="AD87" s="25">
        <f t="shared" ca="1" si="22"/>
        <v>0</v>
      </c>
    </row>
    <row r="88" spans="4:30" x14ac:dyDescent="0.35">
      <c r="D88" s="20">
        <v>84</v>
      </c>
      <c r="E88" s="21">
        <f t="shared" ca="1" si="33"/>
        <v>30681</v>
      </c>
      <c r="F88" s="44">
        <f t="shared" ca="1" si="23"/>
        <v>31046</v>
      </c>
      <c r="G88" s="22" t="s">
        <v>119</v>
      </c>
      <c r="H88" s="44">
        <f t="shared" ca="1" si="34"/>
        <v>30681</v>
      </c>
      <c r="I88" s="45">
        <f t="shared" ca="1" si="24"/>
        <v>0</v>
      </c>
      <c r="J88" s="45">
        <f t="shared" ca="1" si="25"/>
        <v>0</v>
      </c>
      <c r="K88" s="45">
        <f t="shared" ca="1" si="26"/>
        <v>0</v>
      </c>
      <c r="L88" s="45"/>
      <c r="M88" s="45">
        <f t="shared" ca="1" si="35"/>
        <v>0</v>
      </c>
      <c r="N88" s="257">
        <f t="shared" ca="1" si="27"/>
        <v>0</v>
      </c>
      <c r="O88" s="23"/>
      <c r="P88" s="255">
        <f t="shared" ca="1" si="28"/>
        <v>0</v>
      </c>
      <c r="Q88" s="163">
        <f t="shared" ca="1" si="29"/>
        <v>0</v>
      </c>
      <c r="R88" s="164">
        <f ca="1">NPV(Q87,K88:$K$244) + ($A$13+$A$14+$A$15)/POWER(1+Q87,$A$28-D88+1)</f>
        <v>0</v>
      </c>
      <c r="S88" s="164">
        <f ca="1">NPV(Q88,K88:$K$244) + ($A$13+$A$14+$A$15)/POWER(1+Q88,$A$28-D88+1)</f>
        <v>0</v>
      </c>
      <c r="T88" s="45">
        <f t="shared" ca="1" si="30"/>
        <v>0</v>
      </c>
      <c r="U88" s="45">
        <f t="shared" ca="1" si="36"/>
        <v>0</v>
      </c>
      <c r="V88" s="45">
        <f t="shared" ca="1" si="37"/>
        <v>0</v>
      </c>
      <c r="W88" s="45">
        <f t="shared" ca="1" si="31"/>
        <v>0</v>
      </c>
      <c r="X88" s="25">
        <f t="shared" ca="1" si="20"/>
        <v>0</v>
      </c>
      <c r="Z88" s="28">
        <f t="shared" ca="1" si="38"/>
        <v>0</v>
      </c>
      <c r="AA88" s="233"/>
      <c r="AB88" s="45">
        <f t="shared" ca="1" si="32"/>
        <v>0</v>
      </c>
      <c r="AC88" s="45">
        <f t="shared" ca="1" si="21"/>
        <v>0</v>
      </c>
      <c r="AD88" s="25">
        <f t="shared" ca="1" si="22"/>
        <v>0</v>
      </c>
    </row>
    <row r="89" spans="4:30" x14ac:dyDescent="0.35">
      <c r="D89" s="20">
        <v>85</v>
      </c>
      <c r="E89" s="21">
        <f t="shared" ca="1" si="33"/>
        <v>31047</v>
      </c>
      <c r="F89" s="44">
        <f t="shared" ca="1" si="23"/>
        <v>31411</v>
      </c>
      <c r="G89" s="22" t="s">
        <v>119</v>
      </c>
      <c r="H89" s="44">
        <f t="shared" ca="1" si="34"/>
        <v>31047</v>
      </c>
      <c r="I89" s="45">
        <f t="shared" ca="1" si="24"/>
        <v>0</v>
      </c>
      <c r="J89" s="45">
        <f t="shared" ca="1" si="25"/>
        <v>0</v>
      </c>
      <c r="K89" s="45">
        <f t="shared" ca="1" si="26"/>
        <v>0</v>
      </c>
      <c r="L89" s="45"/>
      <c r="M89" s="45">
        <f t="shared" ca="1" si="35"/>
        <v>0</v>
      </c>
      <c r="N89" s="257">
        <f t="shared" ca="1" si="27"/>
        <v>0</v>
      </c>
      <c r="O89" s="23"/>
      <c r="P89" s="255">
        <f t="shared" ca="1" si="28"/>
        <v>0</v>
      </c>
      <c r="Q89" s="163">
        <f t="shared" ca="1" si="29"/>
        <v>0</v>
      </c>
      <c r="R89" s="164">
        <f ca="1">NPV(Q88,K89:$K$244) + ($A$13+$A$14+$A$15)/POWER(1+Q88,$A$28-D89+1)</f>
        <v>0</v>
      </c>
      <c r="S89" s="164">
        <f ca="1">NPV(Q89,K89:$K$244) + ($A$13+$A$14+$A$15)/POWER(1+Q89,$A$28-D89+1)</f>
        <v>0</v>
      </c>
      <c r="T89" s="45">
        <f t="shared" ca="1" si="30"/>
        <v>0</v>
      </c>
      <c r="U89" s="45">
        <f t="shared" ca="1" si="36"/>
        <v>0</v>
      </c>
      <c r="V89" s="45">
        <f t="shared" ca="1" si="37"/>
        <v>0</v>
      </c>
      <c r="W89" s="45">
        <f t="shared" ca="1" si="31"/>
        <v>0</v>
      </c>
      <c r="X89" s="25">
        <f t="shared" ca="1" si="20"/>
        <v>0</v>
      </c>
      <c r="Z89" s="28">
        <f t="shared" ca="1" si="38"/>
        <v>0</v>
      </c>
      <c r="AA89" s="233"/>
      <c r="AB89" s="45">
        <f t="shared" ca="1" si="32"/>
        <v>0</v>
      </c>
      <c r="AC89" s="45">
        <f t="shared" ca="1" si="21"/>
        <v>0</v>
      </c>
      <c r="AD89" s="25">
        <f t="shared" ca="1" si="22"/>
        <v>0</v>
      </c>
    </row>
    <row r="90" spans="4:30" x14ac:dyDescent="0.35">
      <c r="D90" s="20">
        <v>86</v>
      </c>
      <c r="E90" s="21">
        <f t="shared" ca="1" si="33"/>
        <v>31412</v>
      </c>
      <c r="F90" s="44">
        <f t="shared" ca="1" si="23"/>
        <v>31776</v>
      </c>
      <c r="G90" s="22" t="s">
        <v>119</v>
      </c>
      <c r="H90" s="44">
        <f t="shared" ca="1" si="34"/>
        <v>31412</v>
      </c>
      <c r="I90" s="45">
        <f t="shared" ca="1" si="24"/>
        <v>0</v>
      </c>
      <c r="J90" s="45">
        <f t="shared" ca="1" si="25"/>
        <v>0</v>
      </c>
      <c r="K90" s="45">
        <f t="shared" ca="1" si="26"/>
        <v>0</v>
      </c>
      <c r="L90" s="45"/>
      <c r="M90" s="45">
        <f t="shared" ca="1" si="35"/>
        <v>0</v>
      </c>
      <c r="N90" s="257">
        <f t="shared" ca="1" si="27"/>
        <v>0</v>
      </c>
      <c r="O90" s="23"/>
      <c r="P90" s="255">
        <f t="shared" ca="1" si="28"/>
        <v>0</v>
      </c>
      <c r="Q90" s="163">
        <f t="shared" ca="1" si="29"/>
        <v>0</v>
      </c>
      <c r="R90" s="164">
        <f ca="1">NPV(Q89,K90:$K$244) + ($A$13+$A$14+$A$15)/POWER(1+Q89,$A$28-D90+1)</f>
        <v>0</v>
      </c>
      <c r="S90" s="164">
        <f ca="1">NPV(Q90,K90:$K$244) + ($A$13+$A$14+$A$15)/POWER(1+Q90,$A$28-D90+1)</f>
        <v>0</v>
      </c>
      <c r="T90" s="45">
        <f t="shared" ca="1" si="30"/>
        <v>0</v>
      </c>
      <c r="U90" s="45">
        <f t="shared" ca="1" si="36"/>
        <v>0</v>
      </c>
      <c r="V90" s="45">
        <f t="shared" ca="1" si="37"/>
        <v>0</v>
      </c>
      <c r="W90" s="45">
        <f t="shared" ca="1" si="31"/>
        <v>0</v>
      </c>
      <c r="X90" s="25">
        <f t="shared" ca="1" si="20"/>
        <v>0</v>
      </c>
      <c r="Z90" s="28">
        <f t="shared" ca="1" si="38"/>
        <v>0</v>
      </c>
      <c r="AA90" s="233"/>
      <c r="AB90" s="45">
        <f t="shared" ca="1" si="32"/>
        <v>0</v>
      </c>
      <c r="AC90" s="45">
        <f t="shared" ca="1" si="21"/>
        <v>0</v>
      </c>
      <c r="AD90" s="25">
        <f t="shared" ca="1" si="22"/>
        <v>0</v>
      </c>
    </row>
    <row r="91" spans="4:30" x14ac:dyDescent="0.35">
      <c r="D91" s="20">
        <v>87</v>
      </c>
      <c r="E91" s="21">
        <f t="shared" ca="1" si="33"/>
        <v>31777</v>
      </c>
      <c r="F91" s="44">
        <f t="shared" ca="1" si="23"/>
        <v>32141</v>
      </c>
      <c r="G91" s="22" t="s">
        <v>119</v>
      </c>
      <c r="H91" s="44">
        <f t="shared" ca="1" si="34"/>
        <v>31777</v>
      </c>
      <c r="I91" s="45">
        <f t="shared" ca="1" si="24"/>
        <v>0</v>
      </c>
      <c r="J91" s="45">
        <f t="shared" ca="1" si="25"/>
        <v>0</v>
      </c>
      <c r="K91" s="45">
        <f t="shared" ca="1" si="26"/>
        <v>0</v>
      </c>
      <c r="L91" s="45"/>
      <c r="M91" s="45">
        <f t="shared" ca="1" si="35"/>
        <v>0</v>
      </c>
      <c r="N91" s="257">
        <f t="shared" ca="1" si="27"/>
        <v>0</v>
      </c>
      <c r="O91" s="23"/>
      <c r="P91" s="255">
        <f t="shared" ca="1" si="28"/>
        <v>0</v>
      </c>
      <c r="Q91" s="163">
        <f t="shared" ca="1" si="29"/>
        <v>0</v>
      </c>
      <c r="R91" s="164">
        <f ca="1">NPV(Q90,K91:$K$244) + ($A$13+$A$14+$A$15)/POWER(1+Q90,$A$28-D91+1)</f>
        <v>0</v>
      </c>
      <c r="S91" s="164">
        <f ca="1">NPV(Q91,K91:$K$244) + ($A$13+$A$14+$A$15)/POWER(1+Q91,$A$28-D91+1)</f>
        <v>0</v>
      </c>
      <c r="T91" s="45">
        <f t="shared" ca="1" si="30"/>
        <v>0</v>
      </c>
      <c r="U91" s="45">
        <f t="shared" ca="1" si="36"/>
        <v>0</v>
      </c>
      <c r="V91" s="45">
        <f t="shared" ca="1" si="37"/>
        <v>0</v>
      </c>
      <c r="W91" s="45">
        <f t="shared" ca="1" si="31"/>
        <v>0</v>
      </c>
      <c r="X91" s="25">
        <f t="shared" ca="1" si="20"/>
        <v>0</v>
      </c>
      <c r="Z91" s="28">
        <f t="shared" ca="1" si="38"/>
        <v>0</v>
      </c>
      <c r="AA91" s="233"/>
      <c r="AB91" s="45">
        <f t="shared" ca="1" si="32"/>
        <v>0</v>
      </c>
      <c r="AC91" s="45">
        <f t="shared" ca="1" si="21"/>
        <v>0</v>
      </c>
      <c r="AD91" s="25">
        <f t="shared" ca="1" si="22"/>
        <v>0</v>
      </c>
    </row>
    <row r="92" spans="4:30" x14ac:dyDescent="0.35">
      <c r="D92" s="20">
        <v>88</v>
      </c>
      <c r="E92" s="21">
        <f t="shared" ca="1" si="33"/>
        <v>32142</v>
      </c>
      <c r="F92" s="44">
        <f t="shared" ca="1" si="23"/>
        <v>32507</v>
      </c>
      <c r="G92" s="22" t="s">
        <v>119</v>
      </c>
      <c r="H92" s="44">
        <f t="shared" ca="1" si="34"/>
        <v>32142</v>
      </c>
      <c r="I92" s="45">
        <f t="shared" ca="1" si="24"/>
        <v>0</v>
      </c>
      <c r="J92" s="45">
        <f t="shared" ca="1" si="25"/>
        <v>0</v>
      </c>
      <c r="K92" s="45">
        <f t="shared" ca="1" si="26"/>
        <v>0</v>
      </c>
      <c r="L92" s="45"/>
      <c r="M92" s="45">
        <f t="shared" ca="1" si="35"/>
        <v>0</v>
      </c>
      <c r="N92" s="257">
        <f t="shared" ca="1" si="27"/>
        <v>0</v>
      </c>
      <c r="O92" s="23"/>
      <c r="P92" s="255">
        <f t="shared" ca="1" si="28"/>
        <v>0</v>
      </c>
      <c r="Q92" s="163">
        <f t="shared" ca="1" si="29"/>
        <v>0</v>
      </c>
      <c r="R92" s="164">
        <f ca="1">NPV(Q91,K92:$K$244) + ($A$13+$A$14+$A$15)/POWER(1+Q91,$A$28-D92+1)</f>
        <v>0</v>
      </c>
      <c r="S92" s="164">
        <f ca="1">NPV(Q92,K92:$K$244) + ($A$13+$A$14+$A$15)/POWER(1+Q92,$A$28-D92+1)</f>
        <v>0</v>
      </c>
      <c r="T92" s="45">
        <f t="shared" ca="1" si="30"/>
        <v>0</v>
      </c>
      <c r="U92" s="45">
        <f t="shared" ca="1" si="36"/>
        <v>0</v>
      </c>
      <c r="V92" s="45">
        <f t="shared" ca="1" si="37"/>
        <v>0</v>
      </c>
      <c r="W92" s="45">
        <f t="shared" ca="1" si="31"/>
        <v>0</v>
      </c>
      <c r="X92" s="25">
        <f t="shared" ca="1" si="20"/>
        <v>0</v>
      </c>
      <c r="Z92" s="28">
        <f t="shared" ca="1" si="38"/>
        <v>0</v>
      </c>
      <c r="AA92" s="233"/>
      <c r="AB92" s="45">
        <f t="shared" ca="1" si="32"/>
        <v>0</v>
      </c>
      <c r="AC92" s="45">
        <f t="shared" ca="1" si="21"/>
        <v>0</v>
      </c>
      <c r="AD92" s="25">
        <f t="shared" ca="1" si="22"/>
        <v>0</v>
      </c>
    </row>
    <row r="93" spans="4:30" x14ac:dyDescent="0.35">
      <c r="D93" s="20">
        <v>89</v>
      </c>
      <c r="E93" s="21">
        <f t="shared" ca="1" si="33"/>
        <v>32508</v>
      </c>
      <c r="F93" s="44">
        <f t="shared" ca="1" si="23"/>
        <v>32872</v>
      </c>
      <c r="G93" s="22" t="s">
        <v>119</v>
      </c>
      <c r="H93" s="44">
        <f t="shared" ca="1" si="34"/>
        <v>32508</v>
      </c>
      <c r="I93" s="45">
        <f t="shared" ca="1" si="24"/>
        <v>0</v>
      </c>
      <c r="J93" s="45">
        <f t="shared" ca="1" si="25"/>
        <v>0</v>
      </c>
      <c r="K93" s="45">
        <f t="shared" ca="1" si="26"/>
        <v>0</v>
      </c>
      <c r="L93" s="45"/>
      <c r="M93" s="45">
        <f t="shared" ca="1" si="35"/>
        <v>0</v>
      </c>
      <c r="N93" s="257">
        <f t="shared" ca="1" si="27"/>
        <v>0</v>
      </c>
      <c r="O93" s="23"/>
      <c r="P93" s="255">
        <f t="shared" ca="1" si="28"/>
        <v>0</v>
      </c>
      <c r="Q93" s="163">
        <f t="shared" ca="1" si="29"/>
        <v>0</v>
      </c>
      <c r="R93" s="164">
        <f ca="1">NPV(Q92,K93:$K$244) + ($A$13+$A$14+$A$15)/POWER(1+Q92,$A$28-D93+1)</f>
        <v>0</v>
      </c>
      <c r="S93" s="164">
        <f ca="1">NPV(Q93,K93:$K$244) + ($A$13+$A$14+$A$15)/POWER(1+Q93,$A$28-D93+1)</f>
        <v>0</v>
      </c>
      <c r="T93" s="45">
        <f t="shared" ca="1" si="30"/>
        <v>0</v>
      </c>
      <c r="U93" s="45">
        <f t="shared" ca="1" si="36"/>
        <v>0</v>
      </c>
      <c r="V93" s="45">
        <f t="shared" ca="1" si="37"/>
        <v>0</v>
      </c>
      <c r="W93" s="45">
        <f t="shared" ca="1" si="31"/>
        <v>0</v>
      </c>
      <c r="X93" s="25">
        <f t="shared" ca="1" si="20"/>
        <v>0</v>
      </c>
      <c r="Z93" s="28">
        <f t="shared" ca="1" si="38"/>
        <v>0</v>
      </c>
      <c r="AA93" s="233"/>
      <c r="AB93" s="45">
        <f t="shared" ca="1" si="32"/>
        <v>0</v>
      </c>
      <c r="AC93" s="45">
        <f t="shared" ca="1" si="21"/>
        <v>0</v>
      </c>
      <c r="AD93" s="25">
        <f t="shared" ca="1" si="22"/>
        <v>0</v>
      </c>
    </row>
    <row r="94" spans="4:30" x14ac:dyDescent="0.35">
      <c r="D94" s="20">
        <v>90</v>
      </c>
      <c r="E94" s="21">
        <f t="shared" ca="1" si="33"/>
        <v>32873</v>
      </c>
      <c r="F94" s="44">
        <f t="shared" ca="1" si="23"/>
        <v>33237</v>
      </c>
      <c r="G94" s="22" t="s">
        <v>119</v>
      </c>
      <c r="H94" s="44">
        <f t="shared" ca="1" si="34"/>
        <v>32873</v>
      </c>
      <c r="I94" s="45">
        <f t="shared" ca="1" si="24"/>
        <v>0</v>
      </c>
      <c r="J94" s="45">
        <f t="shared" ca="1" si="25"/>
        <v>0</v>
      </c>
      <c r="K94" s="45">
        <f t="shared" ca="1" si="26"/>
        <v>0</v>
      </c>
      <c r="L94" s="45"/>
      <c r="M94" s="45">
        <f t="shared" ca="1" si="35"/>
        <v>0</v>
      </c>
      <c r="N94" s="257">
        <f t="shared" ca="1" si="27"/>
        <v>0</v>
      </c>
      <c r="O94" s="23"/>
      <c r="P94" s="255">
        <f t="shared" ca="1" si="28"/>
        <v>0</v>
      </c>
      <c r="Q94" s="163">
        <f t="shared" ca="1" si="29"/>
        <v>0</v>
      </c>
      <c r="R94" s="164">
        <f ca="1">NPV(Q93,K94:$K$244) + ($A$13+$A$14+$A$15)/POWER(1+Q93,$A$28-D94+1)</f>
        <v>0</v>
      </c>
      <c r="S94" s="164">
        <f ca="1">NPV(Q94,K94:$K$244) + ($A$13+$A$14+$A$15)/POWER(1+Q94,$A$28-D94+1)</f>
        <v>0</v>
      </c>
      <c r="T94" s="45">
        <f t="shared" ca="1" si="30"/>
        <v>0</v>
      </c>
      <c r="U94" s="45">
        <f t="shared" ca="1" si="36"/>
        <v>0</v>
      </c>
      <c r="V94" s="45">
        <f t="shared" ca="1" si="37"/>
        <v>0</v>
      </c>
      <c r="W94" s="45">
        <f t="shared" ca="1" si="31"/>
        <v>0</v>
      </c>
      <c r="X94" s="25">
        <f t="shared" ca="1" si="20"/>
        <v>0</v>
      </c>
      <c r="Z94" s="28">
        <f t="shared" ca="1" si="38"/>
        <v>0</v>
      </c>
      <c r="AA94" s="233"/>
      <c r="AB94" s="45">
        <f t="shared" ca="1" si="32"/>
        <v>0</v>
      </c>
      <c r="AC94" s="45">
        <f t="shared" ca="1" si="21"/>
        <v>0</v>
      </c>
      <c r="AD94" s="25">
        <f t="shared" ca="1" si="22"/>
        <v>0</v>
      </c>
    </row>
    <row r="95" spans="4:30" x14ac:dyDescent="0.35">
      <c r="D95" s="20">
        <v>91</v>
      </c>
      <c r="E95" s="21">
        <f t="shared" ca="1" si="33"/>
        <v>33238</v>
      </c>
      <c r="F95" s="44">
        <f t="shared" ca="1" si="23"/>
        <v>33602</v>
      </c>
      <c r="G95" s="22" t="s">
        <v>119</v>
      </c>
      <c r="H95" s="44">
        <f t="shared" ca="1" si="34"/>
        <v>33238</v>
      </c>
      <c r="I95" s="45">
        <f t="shared" ca="1" si="24"/>
        <v>0</v>
      </c>
      <c r="J95" s="45">
        <f t="shared" ca="1" si="25"/>
        <v>0</v>
      </c>
      <c r="K95" s="45">
        <f t="shared" ca="1" si="26"/>
        <v>0</v>
      </c>
      <c r="L95" s="45"/>
      <c r="M95" s="45">
        <f t="shared" ca="1" si="35"/>
        <v>0</v>
      </c>
      <c r="N95" s="257">
        <f t="shared" ca="1" si="27"/>
        <v>0</v>
      </c>
      <c r="O95" s="23"/>
      <c r="P95" s="255">
        <f t="shared" ca="1" si="28"/>
        <v>0</v>
      </c>
      <c r="Q95" s="163">
        <f t="shared" ca="1" si="29"/>
        <v>0</v>
      </c>
      <c r="R95" s="164">
        <f ca="1">NPV(Q94,K95:$K$244) + ($A$13+$A$14+$A$15)/POWER(1+Q94,$A$28-D95+1)</f>
        <v>0</v>
      </c>
      <c r="S95" s="164">
        <f ca="1">NPV(Q95,K95:$K$244) + ($A$13+$A$14+$A$15)/POWER(1+Q95,$A$28-D95+1)</f>
        <v>0</v>
      </c>
      <c r="T95" s="45">
        <f t="shared" ca="1" si="30"/>
        <v>0</v>
      </c>
      <c r="U95" s="45">
        <f t="shared" ca="1" si="36"/>
        <v>0</v>
      </c>
      <c r="V95" s="45">
        <f t="shared" ca="1" si="37"/>
        <v>0</v>
      </c>
      <c r="W95" s="45">
        <f t="shared" ca="1" si="31"/>
        <v>0</v>
      </c>
      <c r="X95" s="25">
        <f t="shared" ca="1" si="20"/>
        <v>0</v>
      </c>
      <c r="Z95" s="28">
        <f t="shared" ca="1" si="38"/>
        <v>0</v>
      </c>
      <c r="AA95" s="233"/>
      <c r="AB95" s="45">
        <f t="shared" ca="1" si="32"/>
        <v>0</v>
      </c>
      <c r="AC95" s="45">
        <f t="shared" ca="1" si="21"/>
        <v>0</v>
      </c>
      <c r="AD95" s="25">
        <f t="shared" ca="1" si="22"/>
        <v>0</v>
      </c>
    </row>
    <row r="96" spans="4:30" x14ac:dyDescent="0.35">
      <c r="D96" s="20">
        <v>92</v>
      </c>
      <c r="E96" s="21">
        <f t="shared" ca="1" si="33"/>
        <v>33603</v>
      </c>
      <c r="F96" s="44">
        <f t="shared" ca="1" si="23"/>
        <v>33968</v>
      </c>
      <c r="G96" s="22" t="s">
        <v>119</v>
      </c>
      <c r="H96" s="44">
        <f t="shared" ca="1" si="34"/>
        <v>33603</v>
      </c>
      <c r="I96" s="45">
        <f t="shared" ca="1" si="24"/>
        <v>0</v>
      </c>
      <c r="J96" s="45">
        <f t="shared" ca="1" si="25"/>
        <v>0</v>
      </c>
      <c r="K96" s="45">
        <f t="shared" ca="1" si="26"/>
        <v>0</v>
      </c>
      <c r="L96" s="45"/>
      <c r="M96" s="45">
        <f t="shared" ca="1" si="35"/>
        <v>0</v>
      </c>
      <c r="N96" s="257">
        <f t="shared" ca="1" si="27"/>
        <v>0</v>
      </c>
      <c r="O96" s="23"/>
      <c r="P96" s="255">
        <f t="shared" ca="1" si="28"/>
        <v>0</v>
      </c>
      <c r="Q96" s="163">
        <f t="shared" ca="1" si="29"/>
        <v>0</v>
      </c>
      <c r="R96" s="164">
        <f ca="1">NPV(Q95,K96:$K$244) + ($A$13+$A$14+$A$15)/POWER(1+Q95,$A$28-D96+1)</f>
        <v>0</v>
      </c>
      <c r="S96" s="164">
        <f ca="1">NPV(Q96,K96:$K$244) + ($A$13+$A$14+$A$15)/POWER(1+Q96,$A$28-D96+1)</f>
        <v>0</v>
      </c>
      <c r="T96" s="45">
        <f t="shared" ca="1" si="30"/>
        <v>0</v>
      </c>
      <c r="U96" s="45">
        <f t="shared" ca="1" si="36"/>
        <v>0</v>
      </c>
      <c r="V96" s="45">
        <f t="shared" ca="1" si="37"/>
        <v>0</v>
      </c>
      <c r="W96" s="45">
        <f t="shared" ca="1" si="31"/>
        <v>0</v>
      </c>
      <c r="X96" s="25">
        <f t="shared" ca="1" si="20"/>
        <v>0</v>
      </c>
      <c r="Z96" s="28">
        <f t="shared" ca="1" si="38"/>
        <v>0</v>
      </c>
      <c r="AA96" s="233"/>
      <c r="AB96" s="45">
        <f t="shared" ca="1" si="32"/>
        <v>0</v>
      </c>
      <c r="AC96" s="45">
        <f t="shared" ca="1" si="21"/>
        <v>0</v>
      </c>
      <c r="AD96" s="25">
        <f t="shared" ca="1" si="22"/>
        <v>0</v>
      </c>
    </row>
    <row r="97" spans="4:30" x14ac:dyDescent="0.35">
      <c r="D97" s="20">
        <v>93</v>
      </c>
      <c r="E97" s="21">
        <f t="shared" ca="1" si="33"/>
        <v>33969</v>
      </c>
      <c r="F97" s="44">
        <f t="shared" ca="1" si="23"/>
        <v>34333</v>
      </c>
      <c r="G97" s="22" t="s">
        <v>119</v>
      </c>
      <c r="H97" s="44">
        <f t="shared" ca="1" si="34"/>
        <v>33969</v>
      </c>
      <c r="I97" s="45">
        <f t="shared" ca="1" si="24"/>
        <v>0</v>
      </c>
      <c r="J97" s="45">
        <f t="shared" ca="1" si="25"/>
        <v>0</v>
      </c>
      <c r="K97" s="45">
        <f t="shared" ca="1" si="26"/>
        <v>0</v>
      </c>
      <c r="L97" s="45"/>
      <c r="M97" s="45">
        <f t="shared" ca="1" si="35"/>
        <v>0</v>
      </c>
      <c r="N97" s="257">
        <f t="shared" ca="1" si="27"/>
        <v>0</v>
      </c>
      <c r="O97" s="23"/>
      <c r="P97" s="255">
        <f t="shared" ca="1" si="28"/>
        <v>0</v>
      </c>
      <c r="Q97" s="163">
        <f t="shared" ca="1" si="29"/>
        <v>0</v>
      </c>
      <c r="R97" s="164">
        <f ca="1">NPV(Q96,K97:$K$244) + ($A$13+$A$14+$A$15)/POWER(1+Q96,$A$28-D97+1)</f>
        <v>0</v>
      </c>
      <c r="S97" s="164">
        <f ca="1">NPV(Q97,K97:$K$244) + ($A$13+$A$14+$A$15)/POWER(1+Q97,$A$28-D97+1)</f>
        <v>0</v>
      </c>
      <c r="T97" s="45">
        <f t="shared" ca="1" si="30"/>
        <v>0</v>
      </c>
      <c r="U97" s="45">
        <f t="shared" ca="1" si="36"/>
        <v>0</v>
      </c>
      <c r="V97" s="45">
        <f t="shared" ca="1" si="37"/>
        <v>0</v>
      </c>
      <c r="W97" s="45">
        <f t="shared" ca="1" si="31"/>
        <v>0</v>
      </c>
      <c r="X97" s="25">
        <f t="shared" ca="1" si="20"/>
        <v>0</v>
      </c>
      <c r="Z97" s="28">
        <f t="shared" ca="1" si="38"/>
        <v>0</v>
      </c>
      <c r="AA97" s="233"/>
      <c r="AB97" s="45">
        <f t="shared" ca="1" si="32"/>
        <v>0</v>
      </c>
      <c r="AC97" s="45">
        <f t="shared" ca="1" si="21"/>
        <v>0</v>
      </c>
      <c r="AD97" s="25">
        <f t="shared" ca="1" si="22"/>
        <v>0</v>
      </c>
    </row>
    <row r="98" spans="4:30" x14ac:dyDescent="0.35">
      <c r="D98" s="20">
        <v>94</v>
      </c>
      <c r="E98" s="21">
        <f t="shared" ca="1" si="33"/>
        <v>34334</v>
      </c>
      <c r="F98" s="44">
        <f t="shared" ca="1" si="23"/>
        <v>34698</v>
      </c>
      <c r="G98" s="22" t="s">
        <v>119</v>
      </c>
      <c r="H98" s="44">
        <f t="shared" ca="1" si="34"/>
        <v>34334</v>
      </c>
      <c r="I98" s="45">
        <f t="shared" ca="1" si="24"/>
        <v>0</v>
      </c>
      <c r="J98" s="45">
        <f t="shared" ca="1" si="25"/>
        <v>0</v>
      </c>
      <c r="K98" s="45">
        <f t="shared" ca="1" si="26"/>
        <v>0</v>
      </c>
      <c r="L98" s="45"/>
      <c r="M98" s="45">
        <f t="shared" ca="1" si="35"/>
        <v>0</v>
      </c>
      <c r="N98" s="257">
        <f t="shared" ca="1" si="27"/>
        <v>0</v>
      </c>
      <c r="O98" s="23"/>
      <c r="P98" s="255">
        <f t="shared" ca="1" si="28"/>
        <v>0</v>
      </c>
      <c r="Q98" s="163">
        <f t="shared" ca="1" si="29"/>
        <v>0</v>
      </c>
      <c r="R98" s="164">
        <f ca="1">NPV(Q97,K98:$K$244) + ($A$13+$A$14+$A$15)/POWER(1+Q97,$A$28-D98+1)</f>
        <v>0</v>
      </c>
      <c r="S98" s="164">
        <f ca="1">NPV(Q98,K98:$K$244) + ($A$13+$A$14+$A$15)/POWER(1+Q98,$A$28-D98+1)</f>
        <v>0</v>
      </c>
      <c r="T98" s="45">
        <f t="shared" ca="1" si="30"/>
        <v>0</v>
      </c>
      <c r="U98" s="45">
        <f t="shared" ca="1" si="36"/>
        <v>0</v>
      </c>
      <c r="V98" s="45">
        <f t="shared" ca="1" si="37"/>
        <v>0</v>
      </c>
      <c r="W98" s="45">
        <f t="shared" ca="1" si="31"/>
        <v>0</v>
      </c>
      <c r="X98" s="25">
        <f t="shared" ca="1" si="20"/>
        <v>0</v>
      </c>
      <c r="Z98" s="28">
        <f t="shared" ca="1" si="38"/>
        <v>0</v>
      </c>
      <c r="AA98" s="233"/>
      <c r="AB98" s="45">
        <f t="shared" ca="1" si="32"/>
        <v>0</v>
      </c>
      <c r="AC98" s="45">
        <f t="shared" ca="1" si="21"/>
        <v>0</v>
      </c>
      <c r="AD98" s="25">
        <f t="shared" ca="1" si="22"/>
        <v>0</v>
      </c>
    </row>
    <row r="99" spans="4:30" x14ac:dyDescent="0.35">
      <c r="D99" s="20">
        <v>95</v>
      </c>
      <c r="E99" s="21">
        <f t="shared" ca="1" si="33"/>
        <v>34699</v>
      </c>
      <c r="F99" s="44">
        <f t="shared" ca="1" si="23"/>
        <v>35063</v>
      </c>
      <c r="G99" s="22" t="s">
        <v>119</v>
      </c>
      <c r="H99" s="44">
        <f t="shared" ca="1" si="34"/>
        <v>34699</v>
      </c>
      <c r="I99" s="45">
        <f t="shared" ca="1" si="24"/>
        <v>0</v>
      </c>
      <c r="J99" s="45">
        <f t="shared" ca="1" si="25"/>
        <v>0</v>
      </c>
      <c r="K99" s="45">
        <f t="shared" ca="1" si="26"/>
        <v>0</v>
      </c>
      <c r="L99" s="45"/>
      <c r="M99" s="45">
        <f t="shared" ca="1" si="35"/>
        <v>0</v>
      </c>
      <c r="N99" s="257">
        <f t="shared" ca="1" si="27"/>
        <v>0</v>
      </c>
      <c r="O99" s="23"/>
      <c r="P99" s="255">
        <f t="shared" ca="1" si="28"/>
        <v>0</v>
      </c>
      <c r="Q99" s="163">
        <f t="shared" ca="1" si="29"/>
        <v>0</v>
      </c>
      <c r="R99" s="164">
        <f ca="1">NPV(Q98,K99:$K$244) + ($A$13+$A$14+$A$15)/POWER(1+Q98,$A$28-D99+1)</f>
        <v>0</v>
      </c>
      <c r="S99" s="164">
        <f ca="1">NPV(Q99,K99:$K$244) + ($A$13+$A$14+$A$15)/POWER(1+Q99,$A$28-D99+1)</f>
        <v>0</v>
      </c>
      <c r="T99" s="45">
        <f t="shared" ca="1" si="30"/>
        <v>0</v>
      </c>
      <c r="U99" s="45">
        <f t="shared" ca="1" si="36"/>
        <v>0</v>
      </c>
      <c r="V99" s="45">
        <f t="shared" ca="1" si="37"/>
        <v>0</v>
      </c>
      <c r="W99" s="45">
        <f t="shared" ca="1" si="31"/>
        <v>0</v>
      </c>
      <c r="X99" s="25">
        <f t="shared" ca="1" si="20"/>
        <v>0</v>
      </c>
      <c r="Z99" s="28">
        <f t="shared" ca="1" si="38"/>
        <v>0</v>
      </c>
      <c r="AA99" s="233"/>
      <c r="AB99" s="45">
        <f t="shared" ca="1" si="32"/>
        <v>0</v>
      </c>
      <c r="AC99" s="45">
        <f t="shared" ca="1" si="21"/>
        <v>0</v>
      </c>
      <c r="AD99" s="25">
        <f t="shared" ca="1" si="22"/>
        <v>0</v>
      </c>
    </row>
    <row r="100" spans="4:30" x14ac:dyDescent="0.35">
      <c r="D100" s="20">
        <v>96</v>
      </c>
      <c r="E100" s="21">
        <f t="shared" ca="1" si="33"/>
        <v>35064</v>
      </c>
      <c r="F100" s="44">
        <f t="shared" ca="1" si="23"/>
        <v>35429</v>
      </c>
      <c r="G100" s="22" t="s">
        <v>119</v>
      </c>
      <c r="H100" s="44">
        <f t="shared" ca="1" si="34"/>
        <v>35064</v>
      </c>
      <c r="I100" s="45">
        <f t="shared" ca="1" si="24"/>
        <v>0</v>
      </c>
      <c r="J100" s="45">
        <f t="shared" ca="1" si="25"/>
        <v>0</v>
      </c>
      <c r="K100" s="45">
        <f t="shared" ca="1" si="26"/>
        <v>0</v>
      </c>
      <c r="L100" s="45"/>
      <c r="M100" s="45">
        <f t="shared" ca="1" si="35"/>
        <v>0</v>
      </c>
      <c r="N100" s="257">
        <f t="shared" ca="1" si="27"/>
        <v>0</v>
      </c>
      <c r="O100" s="23"/>
      <c r="P100" s="255">
        <f t="shared" ca="1" si="28"/>
        <v>0</v>
      </c>
      <c r="Q100" s="163">
        <f t="shared" ca="1" si="29"/>
        <v>0</v>
      </c>
      <c r="R100" s="164">
        <f ca="1">NPV(Q99,K100:$K$244) + ($A$13+$A$14+$A$15)/POWER(1+Q99,$A$28-D100+1)</f>
        <v>0</v>
      </c>
      <c r="S100" s="164">
        <f ca="1">NPV(Q100,K100:$K$244) + ($A$13+$A$14+$A$15)/POWER(1+Q100,$A$28-D100+1)</f>
        <v>0</v>
      </c>
      <c r="T100" s="45">
        <f t="shared" ca="1" si="30"/>
        <v>0</v>
      </c>
      <c r="U100" s="45">
        <f t="shared" ca="1" si="36"/>
        <v>0</v>
      </c>
      <c r="V100" s="45">
        <f t="shared" ca="1" si="37"/>
        <v>0</v>
      </c>
      <c r="W100" s="45">
        <f t="shared" ca="1" si="31"/>
        <v>0</v>
      </c>
      <c r="X100" s="25">
        <f t="shared" ca="1" si="20"/>
        <v>0</v>
      </c>
      <c r="Z100" s="28">
        <f t="shared" ca="1" si="38"/>
        <v>0</v>
      </c>
      <c r="AA100" s="233"/>
      <c r="AB100" s="45">
        <f t="shared" ca="1" si="32"/>
        <v>0</v>
      </c>
      <c r="AC100" s="45">
        <f t="shared" ca="1" si="21"/>
        <v>0</v>
      </c>
      <c r="AD100" s="25">
        <f t="shared" ca="1" si="22"/>
        <v>0</v>
      </c>
    </row>
    <row r="101" spans="4:30" x14ac:dyDescent="0.35">
      <c r="D101" s="20">
        <v>97</v>
      </c>
      <c r="E101" s="21">
        <f t="shared" ca="1" si="33"/>
        <v>35430</v>
      </c>
      <c r="F101" s="44">
        <f t="shared" ca="1" si="23"/>
        <v>35794</v>
      </c>
      <c r="G101" s="22" t="s">
        <v>119</v>
      </c>
      <c r="H101" s="44">
        <f t="shared" ca="1" si="34"/>
        <v>35430</v>
      </c>
      <c r="I101" s="45">
        <f t="shared" ca="1" si="24"/>
        <v>0</v>
      </c>
      <c r="J101" s="45">
        <f t="shared" ca="1" si="25"/>
        <v>0</v>
      </c>
      <c r="K101" s="45">
        <f t="shared" ca="1" si="26"/>
        <v>0</v>
      </c>
      <c r="L101" s="45"/>
      <c r="M101" s="45">
        <f t="shared" ca="1" si="35"/>
        <v>0</v>
      </c>
      <c r="N101" s="257">
        <f t="shared" ca="1" si="27"/>
        <v>0</v>
      </c>
      <c r="O101" s="23"/>
      <c r="P101" s="255">
        <f t="shared" ca="1" si="28"/>
        <v>0</v>
      </c>
      <c r="Q101" s="163">
        <f t="shared" ca="1" si="29"/>
        <v>0</v>
      </c>
      <c r="R101" s="164">
        <f ca="1">NPV(Q100,K101:$K$244) + ($A$13+$A$14+$A$15)/POWER(1+Q100,$A$28-D101+1)</f>
        <v>0</v>
      </c>
      <c r="S101" s="164">
        <f ca="1">NPV(Q101,K101:$K$244) + ($A$13+$A$14+$A$15)/POWER(1+Q101,$A$28-D101+1)</f>
        <v>0</v>
      </c>
      <c r="T101" s="45">
        <f t="shared" ca="1" si="30"/>
        <v>0</v>
      </c>
      <c r="U101" s="45">
        <f t="shared" ca="1" si="36"/>
        <v>0</v>
      </c>
      <c r="V101" s="45">
        <f t="shared" ca="1" si="37"/>
        <v>0</v>
      </c>
      <c r="W101" s="45">
        <f t="shared" ca="1" si="31"/>
        <v>0</v>
      </c>
      <c r="X101" s="25">
        <f t="shared" ca="1" si="20"/>
        <v>0</v>
      </c>
      <c r="Z101" s="28">
        <f t="shared" ca="1" si="38"/>
        <v>0</v>
      </c>
      <c r="AA101" s="233"/>
      <c r="AB101" s="45">
        <f t="shared" ca="1" si="32"/>
        <v>0</v>
      </c>
      <c r="AC101" s="45">
        <f t="shared" ca="1" si="21"/>
        <v>0</v>
      </c>
      <c r="AD101" s="25">
        <f t="shared" ca="1" si="22"/>
        <v>0</v>
      </c>
    </row>
    <row r="102" spans="4:30" x14ac:dyDescent="0.35">
      <c r="D102" s="20">
        <v>98</v>
      </c>
      <c r="E102" s="21">
        <f t="shared" ca="1" si="33"/>
        <v>35795</v>
      </c>
      <c r="F102" s="44">
        <f t="shared" ca="1" si="23"/>
        <v>36159</v>
      </c>
      <c r="G102" s="22" t="s">
        <v>119</v>
      </c>
      <c r="H102" s="44">
        <f t="shared" ca="1" si="34"/>
        <v>35795</v>
      </c>
      <c r="I102" s="45">
        <f t="shared" ca="1" si="24"/>
        <v>0</v>
      </c>
      <c r="J102" s="45">
        <f t="shared" ca="1" si="25"/>
        <v>0</v>
      </c>
      <c r="K102" s="45">
        <f t="shared" ca="1" si="26"/>
        <v>0</v>
      </c>
      <c r="L102" s="45"/>
      <c r="M102" s="45">
        <f t="shared" ca="1" si="35"/>
        <v>0</v>
      </c>
      <c r="N102" s="257">
        <f t="shared" ca="1" si="27"/>
        <v>0</v>
      </c>
      <c r="O102" s="23"/>
      <c r="P102" s="255">
        <f t="shared" ca="1" si="28"/>
        <v>0</v>
      </c>
      <c r="Q102" s="163">
        <f t="shared" ca="1" si="29"/>
        <v>0</v>
      </c>
      <c r="R102" s="164">
        <f ca="1">NPV(Q101,K102:$K$244) + ($A$13+$A$14+$A$15)/POWER(1+Q101,$A$28-D102+1)</f>
        <v>0</v>
      </c>
      <c r="S102" s="164">
        <f ca="1">NPV(Q102,K102:$K$244) + ($A$13+$A$14+$A$15)/POWER(1+Q102,$A$28-D102+1)</f>
        <v>0</v>
      </c>
      <c r="T102" s="45">
        <f t="shared" ca="1" si="30"/>
        <v>0</v>
      </c>
      <c r="U102" s="45">
        <f t="shared" ca="1" si="36"/>
        <v>0</v>
      </c>
      <c r="V102" s="45">
        <f t="shared" ca="1" si="37"/>
        <v>0</v>
      </c>
      <c r="W102" s="45">
        <f t="shared" ca="1" si="31"/>
        <v>0</v>
      </c>
      <c r="X102" s="25">
        <f t="shared" ca="1" si="20"/>
        <v>0</v>
      </c>
      <c r="Z102" s="28">
        <f t="shared" ca="1" si="38"/>
        <v>0</v>
      </c>
      <c r="AA102" s="233"/>
      <c r="AB102" s="45">
        <f t="shared" ca="1" si="32"/>
        <v>0</v>
      </c>
      <c r="AC102" s="45">
        <f t="shared" ca="1" si="21"/>
        <v>0</v>
      </c>
      <c r="AD102" s="25">
        <f t="shared" ca="1" si="22"/>
        <v>0</v>
      </c>
    </row>
    <row r="103" spans="4:30" x14ac:dyDescent="0.35">
      <c r="D103" s="20">
        <v>99</v>
      </c>
      <c r="E103" s="21">
        <f t="shared" ca="1" si="33"/>
        <v>36160</v>
      </c>
      <c r="F103" s="44">
        <f t="shared" ca="1" si="23"/>
        <v>36524</v>
      </c>
      <c r="G103" s="22" t="s">
        <v>119</v>
      </c>
      <c r="H103" s="44">
        <f t="shared" ca="1" si="34"/>
        <v>36160</v>
      </c>
      <c r="I103" s="45">
        <f t="shared" ca="1" si="24"/>
        <v>0</v>
      </c>
      <c r="J103" s="45">
        <f t="shared" ca="1" si="25"/>
        <v>0</v>
      </c>
      <c r="K103" s="45">
        <f t="shared" ca="1" si="26"/>
        <v>0</v>
      </c>
      <c r="L103" s="45"/>
      <c r="M103" s="45">
        <f t="shared" ca="1" si="35"/>
        <v>0</v>
      </c>
      <c r="N103" s="257">
        <f t="shared" ca="1" si="27"/>
        <v>0</v>
      </c>
      <c r="O103" s="23"/>
      <c r="P103" s="255">
        <f t="shared" ca="1" si="28"/>
        <v>0</v>
      </c>
      <c r="Q103" s="163">
        <f t="shared" ca="1" si="29"/>
        <v>0</v>
      </c>
      <c r="R103" s="164">
        <f ca="1">NPV(Q102,K103:$K$244) + ($A$13+$A$14+$A$15)/POWER(1+Q102,$A$28-D103+1)</f>
        <v>0</v>
      </c>
      <c r="S103" s="164">
        <f ca="1">NPV(Q103,K103:$K$244) + ($A$13+$A$14+$A$15)/POWER(1+Q103,$A$28-D103+1)</f>
        <v>0</v>
      </c>
      <c r="T103" s="45">
        <f t="shared" ca="1" si="30"/>
        <v>0</v>
      </c>
      <c r="U103" s="45">
        <f t="shared" ca="1" si="36"/>
        <v>0</v>
      </c>
      <c r="V103" s="45">
        <f t="shared" ca="1" si="37"/>
        <v>0</v>
      </c>
      <c r="W103" s="45">
        <f t="shared" ca="1" si="31"/>
        <v>0</v>
      </c>
      <c r="X103" s="25">
        <f t="shared" ca="1" si="20"/>
        <v>0</v>
      </c>
      <c r="Z103" s="28">
        <f t="shared" ca="1" si="38"/>
        <v>0</v>
      </c>
      <c r="AA103" s="233"/>
      <c r="AB103" s="45">
        <f t="shared" ca="1" si="32"/>
        <v>0</v>
      </c>
      <c r="AC103" s="45">
        <f t="shared" ca="1" si="21"/>
        <v>0</v>
      </c>
      <c r="AD103" s="25">
        <f t="shared" ca="1" si="22"/>
        <v>0</v>
      </c>
    </row>
    <row r="104" spans="4:30" x14ac:dyDescent="0.35">
      <c r="D104" s="20">
        <v>100</v>
      </c>
      <c r="E104" s="21">
        <f t="shared" ca="1" si="33"/>
        <v>36525</v>
      </c>
      <c r="F104" s="44">
        <f t="shared" ca="1" si="23"/>
        <v>36890</v>
      </c>
      <c r="G104" s="22" t="s">
        <v>119</v>
      </c>
      <c r="H104" s="44">
        <f t="shared" ca="1" si="34"/>
        <v>36525</v>
      </c>
      <c r="I104" s="45">
        <f t="shared" ca="1" si="24"/>
        <v>0</v>
      </c>
      <c r="J104" s="45">
        <f t="shared" ca="1" si="25"/>
        <v>0</v>
      </c>
      <c r="K104" s="45">
        <f t="shared" ca="1" si="26"/>
        <v>0</v>
      </c>
      <c r="L104" s="45"/>
      <c r="M104" s="45">
        <f t="shared" ca="1" si="35"/>
        <v>0</v>
      </c>
      <c r="N104" s="257">
        <f t="shared" ca="1" si="27"/>
        <v>0</v>
      </c>
      <c r="O104" s="23"/>
      <c r="P104" s="255">
        <f t="shared" ca="1" si="28"/>
        <v>0</v>
      </c>
      <c r="Q104" s="163">
        <f t="shared" ca="1" si="29"/>
        <v>0</v>
      </c>
      <c r="R104" s="164">
        <f ca="1">NPV(Q103,K104:$K$244) + ($A$13+$A$14+$A$15)/POWER(1+Q103,$A$28-D104+1)</f>
        <v>0</v>
      </c>
      <c r="S104" s="164">
        <f ca="1">NPV(Q104,K104:$K$244) + ($A$13+$A$14+$A$15)/POWER(1+Q104,$A$28-D104+1)</f>
        <v>0</v>
      </c>
      <c r="T104" s="45">
        <f t="shared" ca="1" si="30"/>
        <v>0</v>
      </c>
      <c r="U104" s="45">
        <f t="shared" ca="1" si="36"/>
        <v>0</v>
      </c>
      <c r="V104" s="45">
        <f t="shared" ca="1" si="37"/>
        <v>0</v>
      </c>
      <c r="W104" s="45">
        <f t="shared" ca="1" si="31"/>
        <v>0</v>
      </c>
      <c r="X104" s="25">
        <f t="shared" ca="1" si="20"/>
        <v>0</v>
      </c>
      <c r="Z104" s="28">
        <f t="shared" ca="1" si="38"/>
        <v>0</v>
      </c>
      <c r="AA104" s="233"/>
      <c r="AB104" s="45">
        <f t="shared" ca="1" si="32"/>
        <v>0</v>
      </c>
      <c r="AC104" s="45">
        <f t="shared" ca="1" si="21"/>
        <v>0</v>
      </c>
      <c r="AD104" s="25">
        <f t="shared" ca="1" si="22"/>
        <v>0</v>
      </c>
    </row>
    <row r="105" spans="4:30" x14ac:dyDescent="0.35">
      <c r="D105" s="20">
        <v>101</v>
      </c>
      <c r="E105" s="21">
        <f t="shared" ca="1" si="33"/>
        <v>36891</v>
      </c>
      <c r="F105" s="44">
        <f t="shared" ca="1" si="23"/>
        <v>37255</v>
      </c>
      <c r="G105" s="22" t="s">
        <v>119</v>
      </c>
      <c r="H105" s="44">
        <f t="shared" ca="1" si="34"/>
        <v>36891</v>
      </c>
      <c r="I105" s="45">
        <f t="shared" ca="1" si="24"/>
        <v>0</v>
      </c>
      <c r="J105" s="45">
        <f t="shared" ca="1" si="25"/>
        <v>0</v>
      </c>
      <c r="K105" s="45">
        <f t="shared" ca="1" si="26"/>
        <v>0</v>
      </c>
      <c r="L105" s="45"/>
      <c r="M105" s="45">
        <f t="shared" ca="1" si="35"/>
        <v>0</v>
      </c>
      <c r="N105" s="257">
        <f t="shared" ca="1" si="27"/>
        <v>0</v>
      </c>
      <c r="O105" s="23"/>
      <c r="P105" s="255">
        <f t="shared" ca="1" si="28"/>
        <v>0</v>
      </c>
      <c r="Q105" s="163">
        <f t="shared" ca="1" si="29"/>
        <v>0</v>
      </c>
      <c r="R105" s="164">
        <f ca="1">NPV(Q104,K105:$K$244) + ($A$13+$A$14+$A$15)/POWER(1+Q104,$A$28-D105+1)</f>
        <v>0</v>
      </c>
      <c r="S105" s="164">
        <f ca="1">NPV(Q105,K105:$K$244) + ($A$13+$A$14+$A$15)/POWER(1+Q105,$A$28-D105+1)</f>
        <v>0</v>
      </c>
      <c r="T105" s="45">
        <f t="shared" ca="1" si="30"/>
        <v>0</v>
      </c>
      <c r="U105" s="45">
        <f t="shared" ca="1" si="36"/>
        <v>0</v>
      </c>
      <c r="V105" s="45">
        <f t="shared" ca="1" si="37"/>
        <v>0</v>
      </c>
      <c r="W105" s="45">
        <f t="shared" ca="1" si="31"/>
        <v>0</v>
      </c>
      <c r="X105" s="25">
        <f t="shared" ca="1" si="20"/>
        <v>0</v>
      </c>
      <c r="Z105" s="28">
        <f t="shared" ca="1" si="38"/>
        <v>0</v>
      </c>
      <c r="AA105" s="233"/>
      <c r="AB105" s="45">
        <f t="shared" ca="1" si="32"/>
        <v>0</v>
      </c>
      <c r="AC105" s="45">
        <f t="shared" ca="1" si="21"/>
        <v>0</v>
      </c>
      <c r="AD105" s="25">
        <f t="shared" ca="1" si="22"/>
        <v>0</v>
      </c>
    </row>
    <row r="106" spans="4:30" x14ac:dyDescent="0.35">
      <c r="D106" s="20">
        <v>102</v>
      </c>
      <c r="E106" s="21">
        <f t="shared" ca="1" si="33"/>
        <v>37256</v>
      </c>
      <c r="F106" s="44">
        <f t="shared" ca="1" si="23"/>
        <v>37620</v>
      </c>
      <c r="G106" s="22" t="s">
        <v>119</v>
      </c>
      <c r="H106" s="44">
        <f t="shared" ca="1" si="34"/>
        <v>37256</v>
      </c>
      <c r="I106" s="45">
        <f t="shared" ca="1" si="24"/>
        <v>0</v>
      </c>
      <c r="J106" s="45">
        <f t="shared" ca="1" si="25"/>
        <v>0</v>
      </c>
      <c r="K106" s="45">
        <f t="shared" ca="1" si="26"/>
        <v>0</v>
      </c>
      <c r="L106" s="45"/>
      <c r="M106" s="45">
        <f t="shared" ca="1" si="35"/>
        <v>0</v>
      </c>
      <c r="N106" s="257">
        <f t="shared" ca="1" si="27"/>
        <v>0</v>
      </c>
      <c r="O106" s="23"/>
      <c r="P106" s="255">
        <f t="shared" ca="1" si="28"/>
        <v>0</v>
      </c>
      <c r="Q106" s="163">
        <f t="shared" ca="1" si="29"/>
        <v>0</v>
      </c>
      <c r="R106" s="164">
        <f ca="1">NPV(Q105,K106:$K$244) + ($A$13+$A$14+$A$15)/POWER(1+Q105,$A$28-D106+1)</f>
        <v>0</v>
      </c>
      <c r="S106" s="164">
        <f ca="1">NPV(Q106,K106:$K$244) + ($A$13+$A$14+$A$15)/POWER(1+Q106,$A$28-D106+1)</f>
        <v>0</v>
      </c>
      <c r="T106" s="45">
        <f t="shared" ca="1" si="30"/>
        <v>0</v>
      </c>
      <c r="U106" s="45">
        <f t="shared" ca="1" si="36"/>
        <v>0</v>
      </c>
      <c r="V106" s="45">
        <f t="shared" ca="1" si="37"/>
        <v>0</v>
      </c>
      <c r="W106" s="45">
        <f t="shared" ca="1" si="31"/>
        <v>0</v>
      </c>
      <c r="X106" s="25">
        <f t="shared" ca="1" si="20"/>
        <v>0</v>
      </c>
      <c r="Z106" s="28">
        <f t="shared" ca="1" si="38"/>
        <v>0</v>
      </c>
      <c r="AA106" s="233"/>
      <c r="AB106" s="45">
        <f t="shared" ca="1" si="32"/>
        <v>0</v>
      </c>
      <c r="AC106" s="45">
        <f t="shared" ca="1" si="21"/>
        <v>0</v>
      </c>
      <c r="AD106" s="25">
        <f t="shared" ca="1" si="22"/>
        <v>0</v>
      </c>
    </row>
    <row r="107" spans="4:30" x14ac:dyDescent="0.35">
      <c r="D107" s="20">
        <v>103</v>
      </c>
      <c r="E107" s="21">
        <f t="shared" ca="1" si="33"/>
        <v>37621</v>
      </c>
      <c r="F107" s="44">
        <f t="shared" ca="1" si="23"/>
        <v>37985</v>
      </c>
      <c r="G107" s="22" t="s">
        <v>119</v>
      </c>
      <c r="H107" s="44">
        <f t="shared" ca="1" si="34"/>
        <v>37621</v>
      </c>
      <c r="I107" s="45">
        <f t="shared" ca="1" si="24"/>
        <v>0</v>
      </c>
      <c r="J107" s="45">
        <f t="shared" ca="1" si="25"/>
        <v>0</v>
      </c>
      <c r="K107" s="45">
        <f t="shared" ca="1" si="26"/>
        <v>0</v>
      </c>
      <c r="L107" s="45"/>
      <c r="M107" s="45">
        <f t="shared" ca="1" si="35"/>
        <v>0</v>
      </c>
      <c r="N107" s="257">
        <f t="shared" ca="1" si="27"/>
        <v>0</v>
      </c>
      <c r="O107" s="23"/>
      <c r="P107" s="255">
        <f t="shared" ca="1" si="28"/>
        <v>0</v>
      </c>
      <c r="Q107" s="163">
        <f t="shared" ca="1" si="29"/>
        <v>0</v>
      </c>
      <c r="R107" s="164">
        <f ca="1">NPV(Q106,K107:$K$244) + ($A$13+$A$14+$A$15)/POWER(1+Q106,$A$28-D107+1)</f>
        <v>0</v>
      </c>
      <c r="S107" s="164">
        <f ca="1">NPV(Q107,K107:$K$244) + ($A$13+$A$14+$A$15)/POWER(1+Q107,$A$28-D107+1)</f>
        <v>0</v>
      </c>
      <c r="T107" s="45">
        <f t="shared" ca="1" si="30"/>
        <v>0</v>
      </c>
      <c r="U107" s="45">
        <f t="shared" ca="1" si="36"/>
        <v>0</v>
      </c>
      <c r="V107" s="45">
        <f t="shared" ca="1" si="37"/>
        <v>0</v>
      </c>
      <c r="W107" s="45">
        <f t="shared" ca="1" si="31"/>
        <v>0</v>
      </c>
      <c r="X107" s="25">
        <f t="shared" ca="1" si="20"/>
        <v>0</v>
      </c>
      <c r="Z107" s="28">
        <f t="shared" ca="1" si="38"/>
        <v>0</v>
      </c>
      <c r="AA107" s="233"/>
      <c r="AB107" s="45">
        <f t="shared" ca="1" si="32"/>
        <v>0</v>
      </c>
      <c r="AC107" s="45">
        <f t="shared" ca="1" si="21"/>
        <v>0</v>
      </c>
      <c r="AD107" s="25">
        <f t="shared" ca="1" si="22"/>
        <v>0</v>
      </c>
    </row>
    <row r="108" spans="4:30" x14ac:dyDescent="0.35">
      <c r="D108" s="20">
        <v>104</v>
      </c>
      <c r="E108" s="21">
        <f t="shared" ca="1" si="33"/>
        <v>37986</v>
      </c>
      <c r="F108" s="44">
        <f t="shared" ca="1" si="23"/>
        <v>38351</v>
      </c>
      <c r="G108" s="22" t="s">
        <v>119</v>
      </c>
      <c r="H108" s="44">
        <f t="shared" ca="1" si="34"/>
        <v>37986</v>
      </c>
      <c r="I108" s="45">
        <f t="shared" ca="1" si="24"/>
        <v>0</v>
      </c>
      <c r="J108" s="45">
        <f t="shared" ca="1" si="25"/>
        <v>0</v>
      </c>
      <c r="K108" s="45">
        <f t="shared" ca="1" si="26"/>
        <v>0</v>
      </c>
      <c r="L108" s="45"/>
      <c r="M108" s="45">
        <f t="shared" ca="1" si="35"/>
        <v>0</v>
      </c>
      <c r="N108" s="257">
        <f t="shared" ca="1" si="27"/>
        <v>0</v>
      </c>
      <c r="O108" s="23"/>
      <c r="P108" s="255">
        <f t="shared" ca="1" si="28"/>
        <v>0</v>
      </c>
      <c r="Q108" s="163">
        <f t="shared" ca="1" si="29"/>
        <v>0</v>
      </c>
      <c r="R108" s="164">
        <f ca="1">NPV(Q107,K108:$K$244) + ($A$13+$A$14+$A$15)/POWER(1+Q107,$A$28-D108+1)</f>
        <v>0</v>
      </c>
      <c r="S108" s="164">
        <f ca="1">NPV(Q108,K108:$K$244) + ($A$13+$A$14+$A$15)/POWER(1+Q108,$A$28-D108+1)</f>
        <v>0</v>
      </c>
      <c r="T108" s="45">
        <f t="shared" ca="1" si="30"/>
        <v>0</v>
      </c>
      <c r="U108" s="45">
        <f t="shared" ca="1" si="36"/>
        <v>0</v>
      </c>
      <c r="V108" s="45">
        <f t="shared" ca="1" si="37"/>
        <v>0</v>
      </c>
      <c r="W108" s="45">
        <f t="shared" ca="1" si="31"/>
        <v>0</v>
      </c>
      <c r="X108" s="25">
        <f t="shared" ca="1" si="20"/>
        <v>0</v>
      </c>
      <c r="Z108" s="28">
        <f t="shared" ca="1" si="38"/>
        <v>0</v>
      </c>
      <c r="AA108" s="233"/>
      <c r="AB108" s="45">
        <f t="shared" ca="1" si="32"/>
        <v>0</v>
      </c>
      <c r="AC108" s="45">
        <f t="shared" ca="1" si="21"/>
        <v>0</v>
      </c>
      <c r="AD108" s="25">
        <f t="shared" ca="1" si="22"/>
        <v>0</v>
      </c>
    </row>
    <row r="109" spans="4:30" x14ac:dyDescent="0.35">
      <c r="D109" s="20">
        <v>105</v>
      </c>
      <c r="E109" s="21">
        <f t="shared" ca="1" si="33"/>
        <v>38352</v>
      </c>
      <c r="F109" s="44">
        <f t="shared" ca="1" si="23"/>
        <v>38716</v>
      </c>
      <c r="G109" s="22" t="s">
        <v>119</v>
      </c>
      <c r="H109" s="44">
        <f t="shared" ca="1" si="34"/>
        <v>38352</v>
      </c>
      <c r="I109" s="45">
        <f t="shared" ca="1" si="24"/>
        <v>0</v>
      </c>
      <c r="J109" s="45">
        <f t="shared" ca="1" si="25"/>
        <v>0</v>
      </c>
      <c r="K109" s="45">
        <f t="shared" ca="1" si="26"/>
        <v>0</v>
      </c>
      <c r="L109" s="45"/>
      <c r="M109" s="45">
        <f t="shared" ca="1" si="35"/>
        <v>0</v>
      </c>
      <c r="N109" s="257">
        <f t="shared" ca="1" si="27"/>
        <v>0</v>
      </c>
      <c r="O109" s="23"/>
      <c r="P109" s="255">
        <f t="shared" ca="1" si="28"/>
        <v>0</v>
      </c>
      <c r="Q109" s="163">
        <f t="shared" ca="1" si="29"/>
        <v>0</v>
      </c>
      <c r="R109" s="164">
        <f ca="1">NPV(Q108,K109:$K$244) + ($A$13+$A$14+$A$15)/POWER(1+Q108,$A$28-D109+1)</f>
        <v>0</v>
      </c>
      <c r="S109" s="164">
        <f ca="1">NPV(Q109,K109:$K$244) + ($A$13+$A$14+$A$15)/POWER(1+Q109,$A$28-D109+1)</f>
        <v>0</v>
      </c>
      <c r="T109" s="45">
        <f t="shared" ca="1" si="30"/>
        <v>0</v>
      </c>
      <c r="U109" s="45">
        <f t="shared" ca="1" si="36"/>
        <v>0</v>
      </c>
      <c r="V109" s="45">
        <f t="shared" ca="1" si="37"/>
        <v>0</v>
      </c>
      <c r="W109" s="45">
        <f t="shared" ca="1" si="31"/>
        <v>0</v>
      </c>
      <c r="X109" s="25">
        <f t="shared" ca="1" si="20"/>
        <v>0</v>
      </c>
      <c r="Z109" s="28">
        <f t="shared" ca="1" si="38"/>
        <v>0</v>
      </c>
      <c r="AA109" s="233"/>
      <c r="AB109" s="45">
        <f t="shared" ca="1" si="32"/>
        <v>0</v>
      </c>
      <c r="AC109" s="45">
        <f t="shared" ca="1" si="21"/>
        <v>0</v>
      </c>
      <c r="AD109" s="25">
        <f t="shared" ca="1" si="22"/>
        <v>0</v>
      </c>
    </row>
    <row r="110" spans="4:30" x14ac:dyDescent="0.35">
      <c r="D110" s="20">
        <v>106</v>
      </c>
      <c r="E110" s="21">
        <f t="shared" ca="1" si="33"/>
        <v>38717</v>
      </c>
      <c r="F110" s="44">
        <f t="shared" ca="1" si="23"/>
        <v>39081</v>
      </c>
      <c r="G110" s="22" t="s">
        <v>119</v>
      </c>
      <c r="H110" s="44">
        <f t="shared" ca="1" si="34"/>
        <v>38717</v>
      </c>
      <c r="I110" s="45">
        <f t="shared" ca="1" si="24"/>
        <v>0</v>
      </c>
      <c r="J110" s="45">
        <f t="shared" ca="1" si="25"/>
        <v>0</v>
      </c>
      <c r="K110" s="45">
        <f t="shared" ca="1" si="26"/>
        <v>0</v>
      </c>
      <c r="L110" s="45"/>
      <c r="M110" s="45">
        <f t="shared" ca="1" si="35"/>
        <v>0</v>
      </c>
      <c r="N110" s="257">
        <f t="shared" ca="1" si="27"/>
        <v>0</v>
      </c>
      <c r="O110" s="23"/>
      <c r="P110" s="255">
        <f t="shared" ca="1" si="28"/>
        <v>0</v>
      </c>
      <c r="Q110" s="163">
        <f t="shared" ca="1" si="29"/>
        <v>0</v>
      </c>
      <c r="R110" s="164">
        <f ca="1">NPV(Q109,K110:$K$244) + ($A$13+$A$14+$A$15)/POWER(1+Q109,$A$28-D110+1)</f>
        <v>0</v>
      </c>
      <c r="S110" s="164">
        <f ca="1">NPV(Q110,K110:$K$244) + ($A$13+$A$14+$A$15)/POWER(1+Q110,$A$28-D110+1)</f>
        <v>0</v>
      </c>
      <c r="T110" s="45">
        <f t="shared" ca="1" si="30"/>
        <v>0</v>
      </c>
      <c r="U110" s="45">
        <f t="shared" ca="1" si="36"/>
        <v>0</v>
      </c>
      <c r="V110" s="45">
        <f t="shared" ca="1" si="37"/>
        <v>0</v>
      </c>
      <c r="W110" s="45">
        <f t="shared" ca="1" si="31"/>
        <v>0</v>
      </c>
      <c r="X110" s="25">
        <f t="shared" ca="1" si="20"/>
        <v>0</v>
      </c>
      <c r="Z110" s="28">
        <f t="shared" ca="1" si="38"/>
        <v>0</v>
      </c>
      <c r="AA110" s="233"/>
      <c r="AB110" s="45">
        <f t="shared" ca="1" si="32"/>
        <v>0</v>
      </c>
      <c r="AC110" s="45">
        <f t="shared" ca="1" si="21"/>
        <v>0</v>
      </c>
      <c r="AD110" s="25">
        <f t="shared" ca="1" si="22"/>
        <v>0</v>
      </c>
    </row>
    <row r="111" spans="4:30" x14ac:dyDescent="0.35">
      <c r="D111" s="20">
        <v>107</v>
      </c>
      <c r="E111" s="21">
        <f t="shared" ca="1" si="33"/>
        <v>39082</v>
      </c>
      <c r="F111" s="44">
        <f t="shared" ca="1" si="23"/>
        <v>39446</v>
      </c>
      <c r="G111" s="22" t="s">
        <v>119</v>
      </c>
      <c r="H111" s="44">
        <f t="shared" ca="1" si="34"/>
        <v>39082</v>
      </c>
      <c r="I111" s="45">
        <f t="shared" ca="1" si="24"/>
        <v>0</v>
      </c>
      <c r="J111" s="45">
        <f t="shared" ca="1" si="25"/>
        <v>0</v>
      </c>
      <c r="K111" s="45">
        <f t="shared" ca="1" si="26"/>
        <v>0</v>
      </c>
      <c r="L111" s="45"/>
      <c r="M111" s="45">
        <f t="shared" ca="1" si="35"/>
        <v>0</v>
      </c>
      <c r="N111" s="257">
        <f t="shared" ca="1" si="27"/>
        <v>0</v>
      </c>
      <c r="O111" s="23"/>
      <c r="P111" s="255">
        <f t="shared" ca="1" si="28"/>
        <v>0</v>
      </c>
      <c r="Q111" s="163">
        <f t="shared" ca="1" si="29"/>
        <v>0</v>
      </c>
      <c r="R111" s="164">
        <f ca="1">NPV(Q110,K111:$K$244) + ($A$13+$A$14+$A$15)/POWER(1+Q110,$A$28-D111+1)</f>
        <v>0</v>
      </c>
      <c r="S111" s="164">
        <f ca="1">NPV(Q111,K111:$K$244) + ($A$13+$A$14+$A$15)/POWER(1+Q111,$A$28-D111+1)</f>
        <v>0</v>
      </c>
      <c r="T111" s="45">
        <f t="shared" ca="1" si="30"/>
        <v>0</v>
      </c>
      <c r="U111" s="45">
        <f t="shared" ca="1" si="36"/>
        <v>0</v>
      </c>
      <c r="V111" s="45">
        <f t="shared" ca="1" si="37"/>
        <v>0</v>
      </c>
      <c r="W111" s="45">
        <f t="shared" ca="1" si="31"/>
        <v>0</v>
      </c>
      <c r="X111" s="25">
        <f t="shared" ca="1" si="20"/>
        <v>0</v>
      </c>
      <c r="Z111" s="28">
        <f t="shared" ca="1" si="38"/>
        <v>0</v>
      </c>
      <c r="AA111" s="233"/>
      <c r="AB111" s="45">
        <f t="shared" ca="1" si="32"/>
        <v>0</v>
      </c>
      <c r="AC111" s="45">
        <f t="shared" ca="1" si="21"/>
        <v>0</v>
      </c>
      <c r="AD111" s="25">
        <f t="shared" ca="1" si="22"/>
        <v>0</v>
      </c>
    </row>
    <row r="112" spans="4:30" x14ac:dyDescent="0.35">
      <c r="D112" s="20">
        <v>108</v>
      </c>
      <c r="E112" s="21">
        <f t="shared" ca="1" si="33"/>
        <v>39447</v>
      </c>
      <c r="F112" s="44">
        <f t="shared" ca="1" si="23"/>
        <v>39812</v>
      </c>
      <c r="G112" s="22" t="s">
        <v>119</v>
      </c>
      <c r="H112" s="44">
        <f t="shared" ca="1" si="34"/>
        <v>39447</v>
      </c>
      <c r="I112" s="45">
        <f t="shared" ca="1" si="24"/>
        <v>0</v>
      </c>
      <c r="J112" s="45">
        <f t="shared" ca="1" si="25"/>
        <v>0</v>
      </c>
      <c r="K112" s="45">
        <f t="shared" ca="1" si="26"/>
        <v>0</v>
      </c>
      <c r="L112" s="45"/>
      <c r="M112" s="45">
        <f t="shared" ca="1" si="35"/>
        <v>0</v>
      </c>
      <c r="N112" s="257">
        <f t="shared" ca="1" si="27"/>
        <v>0</v>
      </c>
      <c r="O112" s="23"/>
      <c r="P112" s="255">
        <f t="shared" ca="1" si="28"/>
        <v>0</v>
      </c>
      <c r="Q112" s="163">
        <f t="shared" ca="1" si="29"/>
        <v>0</v>
      </c>
      <c r="R112" s="164">
        <f ca="1">NPV(Q111,K112:$K$244) + ($A$13+$A$14+$A$15)/POWER(1+Q111,$A$28-D112+1)</f>
        <v>0</v>
      </c>
      <c r="S112" s="164">
        <f ca="1">NPV(Q112,K112:$K$244) + ($A$13+$A$14+$A$15)/POWER(1+Q112,$A$28-D112+1)</f>
        <v>0</v>
      </c>
      <c r="T112" s="45">
        <f t="shared" ca="1" si="30"/>
        <v>0</v>
      </c>
      <c r="U112" s="45">
        <f t="shared" ca="1" si="36"/>
        <v>0</v>
      </c>
      <c r="V112" s="45">
        <f t="shared" ca="1" si="37"/>
        <v>0</v>
      </c>
      <c r="W112" s="45">
        <f t="shared" ca="1" si="31"/>
        <v>0</v>
      </c>
      <c r="X112" s="25">
        <f t="shared" ca="1" si="20"/>
        <v>0</v>
      </c>
      <c r="Z112" s="28">
        <f t="shared" ca="1" si="38"/>
        <v>0</v>
      </c>
      <c r="AA112" s="233"/>
      <c r="AB112" s="45">
        <f t="shared" ca="1" si="32"/>
        <v>0</v>
      </c>
      <c r="AC112" s="45">
        <f t="shared" ca="1" si="21"/>
        <v>0</v>
      </c>
      <c r="AD112" s="25">
        <f t="shared" ca="1" si="22"/>
        <v>0</v>
      </c>
    </row>
    <row r="113" spans="4:30" x14ac:dyDescent="0.35">
      <c r="D113" s="20">
        <v>109</v>
      </c>
      <c r="E113" s="21">
        <f t="shared" ca="1" si="33"/>
        <v>39813</v>
      </c>
      <c r="F113" s="44">
        <f t="shared" ca="1" si="23"/>
        <v>40177</v>
      </c>
      <c r="G113" s="22" t="s">
        <v>119</v>
      </c>
      <c r="H113" s="44">
        <f t="shared" ca="1" si="34"/>
        <v>39813</v>
      </c>
      <c r="I113" s="45">
        <f t="shared" ca="1" si="24"/>
        <v>0</v>
      </c>
      <c r="J113" s="45">
        <f t="shared" ca="1" si="25"/>
        <v>0</v>
      </c>
      <c r="K113" s="45">
        <f t="shared" ca="1" si="26"/>
        <v>0</v>
      </c>
      <c r="L113" s="45"/>
      <c r="M113" s="45">
        <f t="shared" ca="1" si="35"/>
        <v>0</v>
      </c>
      <c r="N113" s="257">
        <f t="shared" ca="1" si="27"/>
        <v>0</v>
      </c>
      <c r="O113" s="23"/>
      <c r="P113" s="255">
        <f t="shared" ca="1" si="28"/>
        <v>0</v>
      </c>
      <c r="Q113" s="163">
        <f t="shared" ca="1" si="29"/>
        <v>0</v>
      </c>
      <c r="R113" s="164">
        <f ca="1">NPV(Q112,K113:$K$244) + ($A$13+$A$14+$A$15)/POWER(1+Q112,$A$28-D113+1)</f>
        <v>0</v>
      </c>
      <c r="S113" s="164">
        <f ca="1">NPV(Q113,K113:$K$244) + ($A$13+$A$14+$A$15)/POWER(1+Q113,$A$28-D113+1)</f>
        <v>0</v>
      </c>
      <c r="T113" s="45">
        <f t="shared" ca="1" si="30"/>
        <v>0</v>
      </c>
      <c r="U113" s="45">
        <f t="shared" ca="1" si="36"/>
        <v>0</v>
      </c>
      <c r="V113" s="45">
        <f t="shared" ca="1" si="37"/>
        <v>0</v>
      </c>
      <c r="W113" s="45">
        <f t="shared" ca="1" si="31"/>
        <v>0</v>
      </c>
      <c r="X113" s="25">
        <f t="shared" ca="1" si="20"/>
        <v>0</v>
      </c>
      <c r="Z113" s="28">
        <f t="shared" ca="1" si="38"/>
        <v>0</v>
      </c>
      <c r="AA113" s="233"/>
      <c r="AB113" s="45">
        <f t="shared" ca="1" si="32"/>
        <v>0</v>
      </c>
      <c r="AC113" s="45">
        <f t="shared" ca="1" si="21"/>
        <v>0</v>
      </c>
      <c r="AD113" s="25">
        <f t="shared" ca="1" si="22"/>
        <v>0</v>
      </c>
    </row>
    <row r="114" spans="4:30" x14ac:dyDescent="0.35">
      <c r="D114" s="20">
        <v>110</v>
      </c>
      <c r="E114" s="21">
        <f t="shared" ca="1" si="33"/>
        <v>40178</v>
      </c>
      <c r="F114" s="44">
        <f t="shared" ca="1" si="23"/>
        <v>40542</v>
      </c>
      <c r="G114" s="22" t="s">
        <v>119</v>
      </c>
      <c r="H114" s="44">
        <f t="shared" ca="1" si="34"/>
        <v>40178</v>
      </c>
      <c r="I114" s="45">
        <f t="shared" ca="1" si="24"/>
        <v>0</v>
      </c>
      <c r="J114" s="45">
        <f t="shared" ca="1" si="25"/>
        <v>0</v>
      </c>
      <c r="K114" s="45">
        <f t="shared" ca="1" si="26"/>
        <v>0</v>
      </c>
      <c r="L114" s="45"/>
      <c r="M114" s="45">
        <f t="shared" ca="1" si="35"/>
        <v>0</v>
      </c>
      <c r="N114" s="257">
        <f t="shared" ca="1" si="27"/>
        <v>0</v>
      </c>
      <c r="O114" s="23"/>
      <c r="P114" s="255">
        <f t="shared" ca="1" si="28"/>
        <v>0</v>
      </c>
      <c r="Q114" s="163">
        <f t="shared" ca="1" si="29"/>
        <v>0</v>
      </c>
      <c r="R114" s="164">
        <f ca="1">NPV(Q113,K114:$K$244) + ($A$13+$A$14+$A$15)/POWER(1+Q113,$A$28-D114+1)</f>
        <v>0</v>
      </c>
      <c r="S114" s="164">
        <f ca="1">NPV(Q114,K114:$K$244) + ($A$13+$A$14+$A$15)/POWER(1+Q114,$A$28-D114+1)</f>
        <v>0</v>
      </c>
      <c r="T114" s="45">
        <f t="shared" ca="1" si="30"/>
        <v>0</v>
      </c>
      <c r="U114" s="45">
        <f t="shared" ca="1" si="36"/>
        <v>0</v>
      </c>
      <c r="V114" s="45">
        <f t="shared" ca="1" si="37"/>
        <v>0</v>
      </c>
      <c r="W114" s="45">
        <f t="shared" ca="1" si="31"/>
        <v>0</v>
      </c>
      <c r="X114" s="25">
        <f t="shared" ca="1" si="20"/>
        <v>0</v>
      </c>
      <c r="Z114" s="28">
        <f t="shared" ca="1" si="38"/>
        <v>0</v>
      </c>
      <c r="AA114" s="233"/>
      <c r="AB114" s="45">
        <f t="shared" ca="1" si="32"/>
        <v>0</v>
      </c>
      <c r="AC114" s="45">
        <f t="shared" ca="1" si="21"/>
        <v>0</v>
      </c>
      <c r="AD114" s="25">
        <f t="shared" ca="1" si="22"/>
        <v>0</v>
      </c>
    </row>
    <row r="115" spans="4:30" x14ac:dyDescent="0.35">
      <c r="D115" s="20">
        <v>111</v>
      </c>
      <c r="E115" s="21">
        <f t="shared" ca="1" si="33"/>
        <v>40543</v>
      </c>
      <c r="F115" s="44">
        <f t="shared" ca="1" si="23"/>
        <v>40907</v>
      </c>
      <c r="G115" s="22" t="s">
        <v>119</v>
      </c>
      <c r="H115" s="44">
        <f t="shared" ca="1" si="34"/>
        <v>40543</v>
      </c>
      <c r="I115" s="45">
        <f t="shared" ca="1" si="24"/>
        <v>0</v>
      </c>
      <c r="J115" s="45">
        <f t="shared" ca="1" si="25"/>
        <v>0</v>
      </c>
      <c r="K115" s="45">
        <f t="shared" ca="1" si="26"/>
        <v>0</v>
      </c>
      <c r="L115" s="45"/>
      <c r="M115" s="45">
        <f t="shared" ca="1" si="35"/>
        <v>0</v>
      </c>
      <c r="N115" s="257">
        <f t="shared" ca="1" si="27"/>
        <v>0</v>
      </c>
      <c r="O115" s="23"/>
      <c r="P115" s="255">
        <f t="shared" ca="1" si="28"/>
        <v>0</v>
      </c>
      <c r="Q115" s="163">
        <f t="shared" ca="1" si="29"/>
        <v>0</v>
      </c>
      <c r="R115" s="164">
        <f ca="1">NPV(Q114,K115:$K$244) + ($A$13+$A$14+$A$15)/POWER(1+Q114,$A$28-D115+1)</f>
        <v>0</v>
      </c>
      <c r="S115" s="164">
        <f ca="1">NPV(Q115,K115:$K$244) + ($A$13+$A$14+$A$15)/POWER(1+Q115,$A$28-D115+1)</f>
        <v>0</v>
      </c>
      <c r="T115" s="45">
        <f t="shared" ca="1" si="30"/>
        <v>0</v>
      </c>
      <c r="U115" s="45">
        <f t="shared" ca="1" si="36"/>
        <v>0</v>
      </c>
      <c r="V115" s="45">
        <f t="shared" ca="1" si="37"/>
        <v>0</v>
      </c>
      <c r="W115" s="45">
        <f t="shared" ca="1" si="31"/>
        <v>0</v>
      </c>
      <c r="X115" s="25">
        <f t="shared" ca="1" si="20"/>
        <v>0</v>
      </c>
      <c r="Z115" s="28">
        <f t="shared" ca="1" si="38"/>
        <v>0</v>
      </c>
      <c r="AA115" s="233"/>
      <c r="AB115" s="45">
        <f t="shared" ca="1" si="32"/>
        <v>0</v>
      </c>
      <c r="AC115" s="45">
        <f t="shared" ca="1" si="21"/>
        <v>0</v>
      </c>
      <c r="AD115" s="25">
        <f t="shared" ca="1" si="22"/>
        <v>0</v>
      </c>
    </row>
    <row r="116" spans="4:30" x14ac:dyDescent="0.35">
      <c r="D116" s="20">
        <v>112</v>
      </c>
      <c r="E116" s="21">
        <f t="shared" ca="1" si="33"/>
        <v>40908</v>
      </c>
      <c r="F116" s="44">
        <f t="shared" ca="1" si="23"/>
        <v>41273</v>
      </c>
      <c r="G116" s="22" t="s">
        <v>119</v>
      </c>
      <c r="H116" s="44">
        <f t="shared" ca="1" si="34"/>
        <v>40908</v>
      </c>
      <c r="I116" s="45">
        <f t="shared" ca="1" si="24"/>
        <v>0</v>
      </c>
      <c r="J116" s="45">
        <f t="shared" ca="1" si="25"/>
        <v>0</v>
      </c>
      <c r="K116" s="45">
        <f t="shared" ca="1" si="26"/>
        <v>0</v>
      </c>
      <c r="L116" s="45"/>
      <c r="M116" s="45">
        <f t="shared" ca="1" si="35"/>
        <v>0</v>
      </c>
      <c r="N116" s="257">
        <f t="shared" ca="1" si="27"/>
        <v>0</v>
      </c>
      <c r="O116" s="23"/>
      <c r="P116" s="255">
        <f t="shared" ca="1" si="28"/>
        <v>0</v>
      </c>
      <c r="Q116" s="163">
        <f t="shared" ca="1" si="29"/>
        <v>0</v>
      </c>
      <c r="R116" s="164">
        <f ca="1">NPV(Q115,K116:$K$244) + ($A$13+$A$14+$A$15)/POWER(1+Q115,$A$28-D116+1)</f>
        <v>0</v>
      </c>
      <c r="S116" s="164">
        <f ca="1">NPV(Q116,K116:$K$244) + ($A$13+$A$14+$A$15)/POWER(1+Q116,$A$28-D116+1)</f>
        <v>0</v>
      </c>
      <c r="T116" s="45">
        <f t="shared" ca="1" si="30"/>
        <v>0</v>
      </c>
      <c r="U116" s="45">
        <f t="shared" ca="1" si="36"/>
        <v>0</v>
      </c>
      <c r="V116" s="45">
        <f t="shared" ca="1" si="37"/>
        <v>0</v>
      </c>
      <c r="W116" s="45">
        <f t="shared" ca="1" si="31"/>
        <v>0</v>
      </c>
      <c r="X116" s="25">
        <f t="shared" ca="1" si="20"/>
        <v>0</v>
      </c>
      <c r="Z116" s="28">
        <f t="shared" ca="1" si="38"/>
        <v>0</v>
      </c>
      <c r="AA116" s="233"/>
      <c r="AB116" s="45">
        <f t="shared" ca="1" si="32"/>
        <v>0</v>
      </c>
      <c r="AC116" s="45">
        <f t="shared" ca="1" si="21"/>
        <v>0</v>
      </c>
      <c r="AD116" s="25">
        <f t="shared" ca="1" si="22"/>
        <v>0</v>
      </c>
    </row>
    <row r="117" spans="4:30" x14ac:dyDescent="0.35">
      <c r="D117" s="20">
        <v>113</v>
      </c>
      <c r="E117" s="21">
        <f t="shared" ca="1" si="33"/>
        <v>41274</v>
      </c>
      <c r="F117" s="44">
        <f t="shared" ca="1" si="23"/>
        <v>41638</v>
      </c>
      <c r="G117" s="22" t="s">
        <v>119</v>
      </c>
      <c r="H117" s="44">
        <f t="shared" ca="1" si="34"/>
        <v>41274</v>
      </c>
      <c r="I117" s="45">
        <f t="shared" ca="1" si="24"/>
        <v>0</v>
      </c>
      <c r="J117" s="45">
        <f t="shared" ca="1" si="25"/>
        <v>0</v>
      </c>
      <c r="K117" s="45">
        <f t="shared" ca="1" si="26"/>
        <v>0</v>
      </c>
      <c r="L117" s="45"/>
      <c r="M117" s="45">
        <f t="shared" ca="1" si="35"/>
        <v>0</v>
      </c>
      <c r="N117" s="257">
        <f t="shared" ca="1" si="27"/>
        <v>0</v>
      </c>
      <c r="O117" s="23"/>
      <c r="P117" s="255">
        <f t="shared" ca="1" si="28"/>
        <v>0</v>
      </c>
      <c r="Q117" s="163">
        <f t="shared" ca="1" si="29"/>
        <v>0</v>
      </c>
      <c r="R117" s="164">
        <f ca="1">NPV(Q116,K117:$K$244) + ($A$13+$A$14+$A$15)/POWER(1+Q116,$A$28-D117+1)</f>
        <v>0</v>
      </c>
      <c r="S117" s="164">
        <f ca="1">NPV(Q117,K117:$K$244) + ($A$13+$A$14+$A$15)/POWER(1+Q117,$A$28-D117+1)</f>
        <v>0</v>
      </c>
      <c r="T117" s="45">
        <f t="shared" ca="1" si="30"/>
        <v>0</v>
      </c>
      <c r="U117" s="45">
        <f t="shared" ca="1" si="36"/>
        <v>0</v>
      </c>
      <c r="V117" s="45">
        <f t="shared" ca="1" si="37"/>
        <v>0</v>
      </c>
      <c r="W117" s="45">
        <f t="shared" ca="1" si="31"/>
        <v>0</v>
      </c>
      <c r="X117" s="25">
        <f t="shared" ca="1" si="20"/>
        <v>0</v>
      </c>
      <c r="Z117" s="28">
        <f t="shared" ca="1" si="38"/>
        <v>0</v>
      </c>
      <c r="AA117" s="233"/>
      <c r="AB117" s="45">
        <f t="shared" ca="1" si="32"/>
        <v>0</v>
      </c>
      <c r="AC117" s="45">
        <f t="shared" ca="1" si="21"/>
        <v>0</v>
      </c>
      <c r="AD117" s="25">
        <f t="shared" ca="1" si="22"/>
        <v>0</v>
      </c>
    </row>
    <row r="118" spans="4:30" x14ac:dyDescent="0.35">
      <c r="D118" s="20">
        <v>114</v>
      </c>
      <c r="E118" s="21">
        <f t="shared" ca="1" si="33"/>
        <v>41639</v>
      </c>
      <c r="F118" s="44">
        <f t="shared" ca="1" si="23"/>
        <v>42003</v>
      </c>
      <c r="G118" s="22" t="s">
        <v>119</v>
      </c>
      <c r="H118" s="44">
        <f t="shared" ca="1" si="34"/>
        <v>41639</v>
      </c>
      <c r="I118" s="45">
        <f t="shared" ca="1" si="24"/>
        <v>0</v>
      </c>
      <c r="J118" s="45">
        <f t="shared" ca="1" si="25"/>
        <v>0</v>
      </c>
      <c r="K118" s="45">
        <f t="shared" ca="1" si="26"/>
        <v>0</v>
      </c>
      <c r="L118" s="45"/>
      <c r="M118" s="45">
        <f t="shared" ca="1" si="35"/>
        <v>0</v>
      </c>
      <c r="N118" s="257">
        <f t="shared" ca="1" si="27"/>
        <v>0</v>
      </c>
      <c r="O118" s="23"/>
      <c r="P118" s="255">
        <f t="shared" ca="1" si="28"/>
        <v>0</v>
      </c>
      <c r="Q118" s="163">
        <f t="shared" ca="1" si="29"/>
        <v>0</v>
      </c>
      <c r="R118" s="164">
        <f ca="1">NPV(Q117,K118:$K$244) + ($A$13+$A$14+$A$15)/POWER(1+Q117,$A$28-D118+1)</f>
        <v>0</v>
      </c>
      <c r="S118" s="164">
        <f ca="1">NPV(Q118,K118:$K$244) + ($A$13+$A$14+$A$15)/POWER(1+Q118,$A$28-D118+1)</f>
        <v>0</v>
      </c>
      <c r="T118" s="45">
        <f t="shared" ca="1" si="30"/>
        <v>0</v>
      </c>
      <c r="U118" s="45">
        <f t="shared" ca="1" si="36"/>
        <v>0</v>
      </c>
      <c r="V118" s="45">
        <f t="shared" ca="1" si="37"/>
        <v>0</v>
      </c>
      <c r="W118" s="45">
        <f t="shared" ca="1" si="31"/>
        <v>0</v>
      </c>
      <c r="X118" s="25">
        <f t="shared" ca="1" si="20"/>
        <v>0</v>
      </c>
      <c r="Z118" s="28">
        <f t="shared" ca="1" si="38"/>
        <v>0</v>
      </c>
      <c r="AA118" s="233"/>
      <c r="AB118" s="45">
        <f t="shared" ca="1" si="32"/>
        <v>0</v>
      </c>
      <c r="AC118" s="45">
        <f t="shared" ca="1" si="21"/>
        <v>0</v>
      </c>
      <c r="AD118" s="25">
        <f t="shared" ca="1" si="22"/>
        <v>0</v>
      </c>
    </row>
    <row r="119" spans="4:30" x14ac:dyDescent="0.35">
      <c r="D119" s="20">
        <v>115</v>
      </c>
      <c r="E119" s="21">
        <f t="shared" ca="1" si="33"/>
        <v>42004</v>
      </c>
      <c r="F119" s="44">
        <f t="shared" ca="1" si="23"/>
        <v>42368</v>
      </c>
      <c r="G119" s="22" t="s">
        <v>119</v>
      </c>
      <c r="H119" s="44">
        <f t="shared" ca="1" si="34"/>
        <v>42004</v>
      </c>
      <c r="I119" s="45">
        <f t="shared" ca="1" si="24"/>
        <v>0</v>
      </c>
      <c r="J119" s="45">
        <f t="shared" ca="1" si="25"/>
        <v>0</v>
      </c>
      <c r="K119" s="45">
        <f t="shared" ca="1" si="26"/>
        <v>0</v>
      </c>
      <c r="L119" s="45"/>
      <c r="M119" s="45">
        <f t="shared" ca="1" si="35"/>
        <v>0</v>
      </c>
      <c r="N119" s="257">
        <f t="shared" ca="1" si="27"/>
        <v>0</v>
      </c>
      <c r="O119" s="23"/>
      <c r="P119" s="255">
        <f t="shared" ca="1" si="28"/>
        <v>0</v>
      </c>
      <c r="Q119" s="163">
        <f t="shared" ca="1" si="29"/>
        <v>0</v>
      </c>
      <c r="R119" s="164">
        <f ca="1">NPV(Q118,K119:$K$244) + ($A$13+$A$14+$A$15)/POWER(1+Q118,$A$28-D119+1)</f>
        <v>0</v>
      </c>
      <c r="S119" s="164">
        <f ca="1">NPV(Q119,K119:$K$244) + ($A$13+$A$14+$A$15)/POWER(1+Q119,$A$28-D119+1)</f>
        <v>0</v>
      </c>
      <c r="T119" s="45">
        <f t="shared" ca="1" si="30"/>
        <v>0</v>
      </c>
      <c r="U119" s="45">
        <f t="shared" ca="1" si="36"/>
        <v>0</v>
      </c>
      <c r="V119" s="45">
        <f t="shared" ca="1" si="37"/>
        <v>0</v>
      </c>
      <c r="W119" s="45">
        <f t="shared" ca="1" si="31"/>
        <v>0</v>
      </c>
      <c r="X119" s="25">
        <f t="shared" ca="1" si="20"/>
        <v>0</v>
      </c>
      <c r="Z119" s="28">
        <f t="shared" ca="1" si="38"/>
        <v>0</v>
      </c>
      <c r="AA119" s="233"/>
      <c r="AB119" s="45">
        <f t="shared" ca="1" si="32"/>
        <v>0</v>
      </c>
      <c r="AC119" s="45">
        <f t="shared" ca="1" si="21"/>
        <v>0</v>
      </c>
      <c r="AD119" s="25">
        <f t="shared" ca="1" si="22"/>
        <v>0</v>
      </c>
    </row>
    <row r="120" spans="4:30" x14ac:dyDescent="0.35">
      <c r="D120" s="20">
        <v>116</v>
      </c>
      <c r="E120" s="21">
        <f t="shared" ca="1" si="33"/>
        <v>42369</v>
      </c>
      <c r="F120" s="44">
        <f t="shared" ca="1" si="23"/>
        <v>42734</v>
      </c>
      <c r="G120" s="22" t="s">
        <v>119</v>
      </c>
      <c r="H120" s="44">
        <f t="shared" ca="1" si="34"/>
        <v>42369</v>
      </c>
      <c r="I120" s="45">
        <f t="shared" ca="1" si="24"/>
        <v>0</v>
      </c>
      <c r="J120" s="45">
        <f t="shared" ca="1" si="25"/>
        <v>0</v>
      </c>
      <c r="K120" s="45">
        <f t="shared" ca="1" si="26"/>
        <v>0</v>
      </c>
      <c r="L120" s="45"/>
      <c r="M120" s="45">
        <f t="shared" ca="1" si="35"/>
        <v>0</v>
      </c>
      <c r="N120" s="257">
        <f t="shared" ca="1" si="27"/>
        <v>0</v>
      </c>
      <c r="O120" s="23"/>
      <c r="P120" s="255">
        <f t="shared" ca="1" si="28"/>
        <v>0</v>
      </c>
      <c r="Q120" s="163">
        <f t="shared" ca="1" si="29"/>
        <v>0</v>
      </c>
      <c r="R120" s="164">
        <f ca="1">NPV(Q119,K120:$K$244) + ($A$13+$A$14+$A$15)/POWER(1+Q119,$A$28-D120+1)</f>
        <v>0</v>
      </c>
      <c r="S120" s="164">
        <f ca="1">NPV(Q120,K120:$K$244) + ($A$13+$A$14+$A$15)/POWER(1+Q120,$A$28-D120+1)</f>
        <v>0</v>
      </c>
      <c r="T120" s="45">
        <f t="shared" ca="1" si="30"/>
        <v>0</v>
      </c>
      <c r="U120" s="45">
        <f t="shared" ca="1" si="36"/>
        <v>0</v>
      </c>
      <c r="V120" s="45">
        <f t="shared" ca="1" si="37"/>
        <v>0</v>
      </c>
      <c r="W120" s="45">
        <f t="shared" ca="1" si="31"/>
        <v>0</v>
      </c>
      <c r="X120" s="25">
        <f t="shared" ca="1" si="20"/>
        <v>0</v>
      </c>
      <c r="Z120" s="28">
        <f t="shared" ca="1" si="38"/>
        <v>0</v>
      </c>
      <c r="AA120" s="233"/>
      <c r="AB120" s="45">
        <f t="shared" ca="1" si="32"/>
        <v>0</v>
      </c>
      <c r="AC120" s="45">
        <f t="shared" ca="1" si="21"/>
        <v>0</v>
      </c>
      <c r="AD120" s="25">
        <f t="shared" ca="1" si="22"/>
        <v>0</v>
      </c>
    </row>
    <row r="121" spans="4:30" x14ac:dyDescent="0.35">
      <c r="D121" s="20">
        <v>117</v>
      </c>
      <c r="E121" s="21">
        <f t="shared" ca="1" si="33"/>
        <v>42735</v>
      </c>
      <c r="F121" s="44">
        <f t="shared" ca="1" si="23"/>
        <v>43099</v>
      </c>
      <c r="G121" s="22" t="s">
        <v>119</v>
      </c>
      <c r="H121" s="44">
        <f t="shared" ca="1" si="34"/>
        <v>42735</v>
      </c>
      <c r="I121" s="45">
        <f t="shared" ca="1" si="24"/>
        <v>0</v>
      </c>
      <c r="J121" s="45">
        <f t="shared" ca="1" si="25"/>
        <v>0</v>
      </c>
      <c r="K121" s="45">
        <f t="shared" ca="1" si="26"/>
        <v>0</v>
      </c>
      <c r="L121" s="45"/>
      <c r="M121" s="45">
        <f t="shared" ca="1" si="35"/>
        <v>0</v>
      </c>
      <c r="N121" s="257">
        <f t="shared" ca="1" si="27"/>
        <v>0</v>
      </c>
      <c r="O121" s="23"/>
      <c r="P121" s="255">
        <f t="shared" ca="1" si="28"/>
        <v>0</v>
      </c>
      <c r="Q121" s="163">
        <f t="shared" ca="1" si="29"/>
        <v>0</v>
      </c>
      <c r="R121" s="164">
        <f ca="1">NPV(Q120,K121:$K$244) + ($A$13+$A$14+$A$15)/POWER(1+Q120,$A$28-D121+1)</f>
        <v>0</v>
      </c>
      <c r="S121" s="164">
        <f ca="1">NPV(Q121,K121:$K$244) + ($A$13+$A$14+$A$15)/POWER(1+Q121,$A$28-D121+1)</f>
        <v>0</v>
      </c>
      <c r="T121" s="45">
        <f t="shared" ca="1" si="30"/>
        <v>0</v>
      </c>
      <c r="U121" s="45">
        <f t="shared" ca="1" si="36"/>
        <v>0</v>
      </c>
      <c r="V121" s="45">
        <f t="shared" ca="1" si="37"/>
        <v>0</v>
      </c>
      <c r="W121" s="45">
        <f t="shared" ca="1" si="31"/>
        <v>0</v>
      </c>
      <c r="X121" s="25">
        <f t="shared" ca="1" si="20"/>
        <v>0</v>
      </c>
      <c r="Z121" s="28">
        <f t="shared" ca="1" si="38"/>
        <v>0</v>
      </c>
      <c r="AA121" s="233"/>
      <c r="AB121" s="45">
        <f t="shared" ca="1" si="32"/>
        <v>0</v>
      </c>
      <c r="AC121" s="45">
        <f t="shared" ca="1" si="21"/>
        <v>0</v>
      </c>
      <c r="AD121" s="25">
        <f t="shared" ca="1" si="22"/>
        <v>0</v>
      </c>
    </row>
    <row r="122" spans="4:30" x14ac:dyDescent="0.35">
      <c r="D122" s="20">
        <v>118</v>
      </c>
      <c r="E122" s="21">
        <f t="shared" ca="1" si="33"/>
        <v>43100</v>
      </c>
      <c r="F122" s="44">
        <f t="shared" ca="1" si="23"/>
        <v>43464</v>
      </c>
      <c r="G122" s="22" t="s">
        <v>119</v>
      </c>
      <c r="H122" s="44">
        <f t="shared" ca="1" si="34"/>
        <v>43100</v>
      </c>
      <c r="I122" s="45">
        <f t="shared" ca="1" si="24"/>
        <v>0</v>
      </c>
      <c r="J122" s="45">
        <f t="shared" ca="1" si="25"/>
        <v>0</v>
      </c>
      <c r="K122" s="45">
        <f t="shared" ca="1" si="26"/>
        <v>0</v>
      </c>
      <c r="L122" s="45"/>
      <c r="M122" s="45">
        <f t="shared" ca="1" si="35"/>
        <v>0</v>
      </c>
      <c r="N122" s="257">
        <f t="shared" ca="1" si="27"/>
        <v>0</v>
      </c>
      <c r="O122" s="23"/>
      <c r="P122" s="255">
        <f t="shared" ca="1" si="28"/>
        <v>0</v>
      </c>
      <c r="Q122" s="163">
        <f t="shared" ca="1" si="29"/>
        <v>0</v>
      </c>
      <c r="R122" s="164">
        <f ca="1">NPV(Q121,K122:$K$244) + ($A$13+$A$14+$A$15)/POWER(1+Q121,$A$28-D122+1)</f>
        <v>0</v>
      </c>
      <c r="S122" s="164">
        <f ca="1">NPV(Q122,K122:$K$244) + ($A$13+$A$14+$A$15)/POWER(1+Q122,$A$28-D122+1)</f>
        <v>0</v>
      </c>
      <c r="T122" s="45">
        <f t="shared" ca="1" si="30"/>
        <v>0</v>
      </c>
      <c r="U122" s="45">
        <f t="shared" ca="1" si="36"/>
        <v>0</v>
      </c>
      <c r="V122" s="45">
        <f t="shared" ca="1" si="37"/>
        <v>0</v>
      </c>
      <c r="W122" s="45">
        <f t="shared" ca="1" si="31"/>
        <v>0</v>
      </c>
      <c r="X122" s="25">
        <f t="shared" ca="1" si="20"/>
        <v>0</v>
      </c>
      <c r="Z122" s="28">
        <f t="shared" ca="1" si="38"/>
        <v>0</v>
      </c>
      <c r="AA122" s="233"/>
      <c r="AB122" s="45">
        <f t="shared" ca="1" si="32"/>
        <v>0</v>
      </c>
      <c r="AC122" s="45">
        <f t="shared" ca="1" si="21"/>
        <v>0</v>
      </c>
      <c r="AD122" s="25">
        <f t="shared" ca="1" si="22"/>
        <v>0</v>
      </c>
    </row>
    <row r="123" spans="4:30" x14ac:dyDescent="0.35">
      <c r="D123" s="20">
        <v>119</v>
      </c>
      <c r="E123" s="21">
        <f t="shared" ca="1" si="33"/>
        <v>43465</v>
      </c>
      <c r="F123" s="44">
        <f t="shared" ca="1" si="23"/>
        <v>43829</v>
      </c>
      <c r="G123" s="22" t="s">
        <v>119</v>
      </c>
      <c r="H123" s="44">
        <f t="shared" ca="1" si="34"/>
        <v>43465</v>
      </c>
      <c r="I123" s="45">
        <f t="shared" ca="1" si="24"/>
        <v>0</v>
      </c>
      <c r="J123" s="45">
        <f t="shared" ca="1" si="25"/>
        <v>0</v>
      </c>
      <c r="K123" s="45">
        <f t="shared" ca="1" si="26"/>
        <v>0</v>
      </c>
      <c r="L123" s="45"/>
      <c r="M123" s="45">
        <f t="shared" ca="1" si="35"/>
        <v>0</v>
      </c>
      <c r="N123" s="257">
        <f t="shared" ca="1" si="27"/>
        <v>0</v>
      </c>
      <c r="O123" s="23"/>
      <c r="P123" s="255">
        <f t="shared" ca="1" si="28"/>
        <v>0</v>
      </c>
      <c r="Q123" s="163">
        <f t="shared" ca="1" si="29"/>
        <v>0</v>
      </c>
      <c r="R123" s="164">
        <f ca="1">NPV(Q122,K123:$K$244) + ($A$13+$A$14+$A$15)/POWER(1+Q122,$A$28-D123+1)</f>
        <v>0</v>
      </c>
      <c r="S123" s="164">
        <f ca="1">NPV(Q123,K123:$K$244) + ($A$13+$A$14+$A$15)/POWER(1+Q123,$A$28-D123+1)</f>
        <v>0</v>
      </c>
      <c r="T123" s="45">
        <f t="shared" ca="1" si="30"/>
        <v>0</v>
      </c>
      <c r="U123" s="45">
        <f t="shared" ca="1" si="36"/>
        <v>0</v>
      </c>
      <c r="V123" s="45">
        <f t="shared" ca="1" si="37"/>
        <v>0</v>
      </c>
      <c r="W123" s="45">
        <f t="shared" ca="1" si="31"/>
        <v>0</v>
      </c>
      <c r="X123" s="25">
        <f t="shared" ca="1" si="20"/>
        <v>0</v>
      </c>
      <c r="Z123" s="28">
        <f t="shared" ca="1" si="38"/>
        <v>0</v>
      </c>
      <c r="AA123" s="233"/>
      <c r="AB123" s="45">
        <f t="shared" ca="1" si="32"/>
        <v>0</v>
      </c>
      <c r="AC123" s="45">
        <f t="shared" ca="1" si="21"/>
        <v>0</v>
      </c>
      <c r="AD123" s="25">
        <f t="shared" ca="1" si="22"/>
        <v>0</v>
      </c>
    </row>
    <row r="124" spans="4:30" x14ac:dyDescent="0.35">
      <c r="D124" s="20">
        <v>120</v>
      </c>
      <c r="E124" s="21">
        <f t="shared" ca="1" si="33"/>
        <v>43830</v>
      </c>
      <c r="F124" s="44">
        <f t="shared" ca="1" si="23"/>
        <v>44195</v>
      </c>
      <c r="G124" s="22" t="s">
        <v>119</v>
      </c>
      <c r="H124" s="44">
        <f t="shared" ca="1" si="34"/>
        <v>43830</v>
      </c>
      <c r="I124" s="45">
        <f t="shared" ca="1" si="24"/>
        <v>0</v>
      </c>
      <c r="J124" s="45">
        <f t="shared" ca="1" si="25"/>
        <v>0</v>
      </c>
      <c r="K124" s="45">
        <f t="shared" ca="1" si="26"/>
        <v>0</v>
      </c>
      <c r="L124" s="45"/>
      <c r="M124" s="45">
        <f t="shared" ca="1" si="35"/>
        <v>0</v>
      </c>
      <c r="N124" s="257">
        <f t="shared" ca="1" si="27"/>
        <v>0</v>
      </c>
      <c r="O124" s="23"/>
      <c r="P124" s="255">
        <f t="shared" ca="1" si="28"/>
        <v>0</v>
      </c>
      <c r="Q124" s="163">
        <f t="shared" ca="1" si="29"/>
        <v>0</v>
      </c>
      <c r="R124" s="164">
        <f ca="1">NPV(Q123,K124:$K$244) + ($A$13+$A$14+$A$15)/POWER(1+Q123,$A$28-D124+1)</f>
        <v>0</v>
      </c>
      <c r="S124" s="164">
        <f ca="1">NPV(Q124,K124:$K$244) + ($A$13+$A$14+$A$15)/POWER(1+Q124,$A$28-D124+1)</f>
        <v>0</v>
      </c>
      <c r="T124" s="45">
        <f t="shared" ca="1" si="30"/>
        <v>0</v>
      </c>
      <c r="U124" s="45">
        <f t="shared" ca="1" si="36"/>
        <v>0</v>
      </c>
      <c r="V124" s="45">
        <f t="shared" ca="1" si="37"/>
        <v>0</v>
      </c>
      <c r="W124" s="45">
        <f t="shared" ca="1" si="31"/>
        <v>0</v>
      </c>
      <c r="X124" s="25">
        <f t="shared" ca="1" si="20"/>
        <v>0</v>
      </c>
      <c r="Z124" s="28">
        <f t="shared" ca="1" si="38"/>
        <v>0</v>
      </c>
      <c r="AA124" s="233"/>
      <c r="AB124" s="45">
        <f t="shared" ca="1" si="32"/>
        <v>0</v>
      </c>
      <c r="AC124" s="45">
        <f t="shared" ca="1" si="21"/>
        <v>0</v>
      </c>
      <c r="AD124" s="25">
        <f t="shared" ca="1" si="22"/>
        <v>0</v>
      </c>
    </row>
    <row r="125" spans="4:30" x14ac:dyDescent="0.35">
      <c r="D125" s="20">
        <v>121</v>
      </c>
      <c r="E125" s="21">
        <f t="shared" ca="1" si="33"/>
        <v>44196</v>
      </c>
      <c r="F125" s="44">
        <f t="shared" ca="1" si="23"/>
        <v>44560</v>
      </c>
      <c r="G125" s="22" t="s">
        <v>119</v>
      </c>
      <c r="H125" s="44">
        <f t="shared" ca="1" si="34"/>
        <v>44196</v>
      </c>
      <c r="I125" s="45">
        <f t="shared" ca="1" si="24"/>
        <v>0</v>
      </c>
      <c r="J125" s="45">
        <f t="shared" ca="1" si="25"/>
        <v>0</v>
      </c>
      <c r="K125" s="45">
        <f t="shared" ca="1" si="26"/>
        <v>0</v>
      </c>
      <c r="L125" s="45"/>
      <c r="M125" s="45">
        <f t="shared" ca="1" si="35"/>
        <v>0</v>
      </c>
      <c r="N125" s="257">
        <f t="shared" ca="1" si="27"/>
        <v>0</v>
      </c>
      <c r="O125" s="23"/>
      <c r="P125" s="255">
        <f t="shared" ca="1" si="28"/>
        <v>0</v>
      </c>
      <c r="Q125" s="163">
        <f t="shared" ca="1" si="29"/>
        <v>0</v>
      </c>
      <c r="R125" s="164">
        <f ca="1">NPV(Q124,K125:$K$244) + ($A$13+$A$14+$A$15)/POWER(1+Q124,$A$28-D125+1)</f>
        <v>0</v>
      </c>
      <c r="S125" s="164">
        <f ca="1">NPV(Q125,K125:$K$244) + ($A$13+$A$14+$A$15)/POWER(1+Q125,$A$28-D125+1)</f>
        <v>0</v>
      </c>
      <c r="T125" s="45">
        <f t="shared" ca="1" si="30"/>
        <v>0</v>
      </c>
      <c r="U125" s="45">
        <f t="shared" ca="1" si="36"/>
        <v>0</v>
      </c>
      <c r="V125" s="45">
        <f t="shared" ca="1" si="37"/>
        <v>0</v>
      </c>
      <c r="W125" s="45">
        <f t="shared" ca="1" si="31"/>
        <v>0</v>
      </c>
      <c r="X125" s="25">
        <f t="shared" ca="1" si="20"/>
        <v>0</v>
      </c>
      <c r="Z125" s="28">
        <f t="shared" ca="1" si="38"/>
        <v>0</v>
      </c>
      <c r="AA125" s="233"/>
      <c r="AB125" s="45">
        <f t="shared" ca="1" si="32"/>
        <v>0</v>
      </c>
      <c r="AC125" s="45">
        <f t="shared" ca="1" si="21"/>
        <v>0</v>
      </c>
      <c r="AD125" s="25">
        <f t="shared" ca="1" si="22"/>
        <v>0</v>
      </c>
    </row>
    <row r="126" spans="4:30" x14ac:dyDescent="0.35">
      <c r="D126" s="20">
        <v>122</v>
      </c>
      <c r="E126" s="21">
        <f t="shared" ca="1" si="33"/>
        <v>44561</v>
      </c>
      <c r="F126" s="44">
        <f t="shared" ca="1" si="23"/>
        <v>44925</v>
      </c>
      <c r="G126" s="22" t="s">
        <v>119</v>
      </c>
      <c r="H126" s="44">
        <f t="shared" ca="1" si="34"/>
        <v>44561</v>
      </c>
      <c r="I126" s="45">
        <f t="shared" ca="1" si="24"/>
        <v>0</v>
      </c>
      <c r="J126" s="45">
        <f t="shared" ca="1" si="25"/>
        <v>0</v>
      </c>
      <c r="K126" s="45">
        <f t="shared" ca="1" si="26"/>
        <v>0</v>
      </c>
      <c r="L126" s="45"/>
      <c r="M126" s="45">
        <f t="shared" ca="1" si="35"/>
        <v>0</v>
      </c>
      <c r="N126" s="257">
        <f t="shared" ca="1" si="27"/>
        <v>0</v>
      </c>
      <c r="O126" s="23"/>
      <c r="P126" s="255">
        <f t="shared" ca="1" si="28"/>
        <v>0</v>
      </c>
      <c r="Q126" s="163">
        <f t="shared" ca="1" si="29"/>
        <v>0</v>
      </c>
      <c r="R126" s="164">
        <f ca="1">NPV(Q125,K126:$K$244) + ($A$13+$A$14+$A$15)/POWER(1+Q125,$A$28-D126+1)</f>
        <v>0</v>
      </c>
      <c r="S126" s="164">
        <f ca="1">NPV(Q126,K126:$K$244) + ($A$13+$A$14+$A$15)/POWER(1+Q126,$A$28-D126+1)</f>
        <v>0</v>
      </c>
      <c r="T126" s="45">
        <f t="shared" ca="1" si="30"/>
        <v>0</v>
      </c>
      <c r="U126" s="45">
        <f t="shared" ca="1" si="36"/>
        <v>0</v>
      </c>
      <c r="V126" s="45">
        <f t="shared" ca="1" si="37"/>
        <v>0</v>
      </c>
      <c r="W126" s="45">
        <f t="shared" ca="1" si="31"/>
        <v>0</v>
      </c>
      <c r="X126" s="25">
        <f t="shared" ca="1" si="20"/>
        <v>0</v>
      </c>
      <c r="Z126" s="28">
        <f t="shared" ca="1" si="38"/>
        <v>0</v>
      </c>
      <c r="AA126" s="233"/>
      <c r="AB126" s="45">
        <f t="shared" ca="1" si="32"/>
        <v>0</v>
      </c>
      <c r="AC126" s="45">
        <f t="shared" ca="1" si="21"/>
        <v>0</v>
      </c>
      <c r="AD126" s="25">
        <f t="shared" ca="1" si="22"/>
        <v>0</v>
      </c>
    </row>
    <row r="127" spans="4:30" x14ac:dyDescent="0.35">
      <c r="D127" s="20">
        <v>123</v>
      </c>
      <c r="E127" s="21">
        <f t="shared" ca="1" si="33"/>
        <v>44926</v>
      </c>
      <c r="F127" s="44">
        <f t="shared" ca="1" si="23"/>
        <v>45290</v>
      </c>
      <c r="G127" s="22" t="s">
        <v>119</v>
      </c>
      <c r="H127" s="44">
        <f t="shared" ca="1" si="34"/>
        <v>44926</v>
      </c>
      <c r="I127" s="45">
        <f t="shared" ca="1" si="24"/>
        <v>0</v>
      </c>
      <c r="J127" s="45">
        <f t="shared" ca="1" si="25"/>
        <v>0</v>
      </c>
      <c r="K127" s="45">
        <f t="shared" ca="1" si="26"/>
        <v>0</v>
      </c>
      <c r="L127" s="45"/>
      <c r="M127" s="45">
        <f t="shared" ca="1" si="35"/>
        <v>0</v>
      </c>
      <c r="N127" s="257">
        <f t="shared" ca="1" si="27"/>
        <v>0</v>
      </c>
      <c r="O127" s="23"/>
      <c r="P127" s="255">
        <f t="shared" ca="1" si="28"/>
        <v>0</v>
      </c>
      <c r="Q127" s="163">
        <f t="shared" ca="1" si="29"/>
        <v>0</v>
      </c>
      <c r="R127" s="164">
        <f ca="1">NPV(Q126,K127:$K$244) + ($A$13+$A$14+$A$15)/POWER(1+Q126,$A$28-D127+1)</f>
        <v>0</v>
      </c>
      <c r="S127" s="164">
        <f ca="1">NPV(Q127,K127:$K$244) + ($A$13+$A$14+$A$15)/POWER(1+Q127,$A$28-D127+1)</f>
        <v>0</v>
      </c>
      <c r="T127" s="45">
        <f t="shared" ca="1" si="30"/>
        <v>0</v>
      </c>
      <c r="U127" s="45">
        <f t="shared" ca="1" si="36"/>
        <v>0</v>
      </c>
      <c r="V127" s="45">
        <f t="shared" ca="1" si="37"/>
        <v>0</v>
      </c>
      <c r="W127" s="45">
        <f t="shared" ca="1" si="31"/>
        <v>0</v>
      </c>
      <c r="X127" s="25">
        <f t="shared" ca="1" si="20"/>
        <v>0</v>
      </c>
      <c r="Z127" s="28">
        <f t="shared" ca="1" si="38"/>
        <v>0</v>
      </c>
      <c r="AA127" s="233"/>
      <c r="AB127" s="45">
        <f t="shared" ca="1" si="32"/>
        <v>0</v>
      </c>
      <c r="AC127" s="45">
        <f t="shared" ca="1" si="21"/>
        <v>0</v>
      </c>
      <c r="AD127" s="25">
        <f t="shared" ca="1" si="22"/>
        <v>0</v>
      </c>
    </row>
    <row r="128" spans="4:30" x14ac:dyDescent="0.35">
      <c r="D128" s="20">
        <v>124</v>
      </c>
      <c r="E128" s="21">
        <f t="shared" ca="1" si="33"/>
        <v>45291</v>
      </c>
      <c r="F128" s="44">
        <f t="shared" ca="1" si="23"/>
        <v>45656</v>
      </c>
      <c r="G128" s="22" t="s">
        <v>119</v>
      </c>
      <c r="H128" s="44">
        <f t="shared" ca="1" si="34"/>
        <v>45291</v>
      </c>
      <c r="I128" s="45">
        <f t="shared" ca="1" si="24"/>
        <v>0</v>
      </c>
      <c r="J128" s="45">
        <f t="shared" ca="1" si="25"/>
        <v>0</v>
      </c>
      <c r="K128" s="45">
        <f t="shared" ca="1" si="26"/>
        <v>0</v>
      </c>
      <c r="L128" s="45"/>
      <c r="M128" s="45">
        <f t="shared" ca="1" si="35"/>
        <v>0</v>
      </c>
      <c r="N128" s="257">
        <f t="shared" ca="1" si="27"/>
        <v>0</v>
      </c>
      <c r="O128" s="23"/>
      <c r="P128" s="255">
        <f t="shared" ca="1" si="28"/>
        <v>0</v>
      </c>
      <c r="Q128" s="163">
        <f t="shared" ca="1" si="29"/>
        <v>0</v>
      </c>
      <c r="R128" s="164">
        <f ca="1">NPV(Q127,K128:$K$244) + ($A$13+$A$14+$A$15)/POWER(1+Q127,$A$28-D128+1)</f>
        <v>0</v>
      </c>
      <c r="S128" s="164">
        <f ca="1">NPV(Q128,K128:$K$244) + ($A$13+$A$14+$A$15)/POWER(1+Q128,$A$28-D128+1)</f>
        <v>0</v>
      </c>
      <c r="T128" s="45">
        <f t="shared" ca="1" si="30"/>
        <v>0</v>
      </c>
      <c r="U128" s="45">
        <f t="shared" ca="1" si="36"/>
        <v>0</v>
      </c>
      <c r="V128" s="45">
        <f t="shared" ca="1" si="37"/>
        <v>0</v>
      </c>
      <c r="W128" s="45">
        <f t="shared" ca="1" si="31"/>
        <v>0</v>
      </c>
      <c r="X128" s="25">
        <f t="shared" ca="1" si="20"/>
        <v>0</v>
      </c>
      <c r="Z128" s="28">
        <f t="shared" ca="1" si="38"/>
        <v>0</v>
      </c>
      <c r="AA128" s="233"/>
      <c r="AB128" s="45">
        <f t="shared" ca="1" si="32"/>
        <v>0</v>
      </c>
      <c r="AC128" s="45">
        <f t="shared" ca="1" si="21"/>
        <v>0</v>
      </c>
      <c r="AD128" s="25">
        <f t="shared" ca="1" si="22"/>
        <v>0</v>
      </c>
    </row>
    <row r="129" spans="4:30" x14ac:dyDescent="0.35">
      <c r="D129" s="20">
        <v>125</v>
      </c>
      <c r="E129" s="21">
        <f t="shared" ca="1" si="33"/>
        <v>45657</v>
      </c>
      <c r="F129" s="44">
        <f t="shared" ca="1" si="23"/>
        <v>46021</v>
      </c>
      <c r="G129" s="22" t="s">
        <v>119</v>
      </c>
      <c r="H129" s="44">
        <f t="shared" ca="1" si="34"/>
        <v>45657</v>
      </c>
      <c r="I129" s="45">
        <f t="shared" ca="1" si="24"/>
        <v>0</v>
      </c>
      <c r="J129" s="45">
        <f t="shared" ca="1" si="25"/>
        <v>0</v>
      </c>
      <c r="K129" s="45">
        <f t="shared" ca="1" si="26"/>
        <v>0</v>
      </c>
      <c r="L129" s="45"/>
      <c r="M129" s="45">
        <f t="shared" ca="1" si="35"/>
        <v>0</v>
      </c>
      <c r="N129" s="257">
        <f t="shared" ca="1" si="27"/>
        <v>0</v>
      </c>
      <c r="O129" s="23"/>
      <c r="P129" s="255">
        <f t="shared" ca="1" si="28"/>
        <v>0</v>
      </c>
      <c r="Q129" s="163">
        <f t="shared" ca="1" si="29"/>
        <v>0</v>
      </c>
      <c r="R129" s="164">
        <f ca="1">NPV(Q128,K129:$K$244) + ($A$13+$A$14+$A$15)/POWER(1+Q128,$A$28-D129+1)</f>
        <v>0</v>
      </c>
      <c r="S129" s="164">
        <f ca="1">NPV(Q129,K129:$K$244) + ($A$13+$A$14+$A$15)/POWER(1+Q129,$A$28-D129+1)</f>
        <v>0</v>
      </c>
      <c r="T129" s="45">
        <f t="shared" ca="1" si="30"/>
        <v>0</v>
      </c>
      <c r="U129" s="45">
        <f t="shared" ca="1" si="36"/>
        <v>0</v>
      </c>
      <c r="V129" s="45">
        <f t="shared" ca="1" si="37"/>
        <v>0</v>
      </c>
      <c r="W129" s="45">
        <f t="shared" ca="1" si="31"/>
        <v>0</v>
      </c>
      <c r="X129" s="25">
        <f t="shared" ca="1" si="20"/>
        <v>0</v>
      </c>
      <c r="Z129" s="28">
        <f t="shared" ca="1" si="38"/>
        <v>0</v>
      </c>
      <c r="AA129" s="233"/>
      <c r="AB129" s="45">
        <f t="shared" ca="1" si="32"/>
        <v>0</v>
      </c>
      <c r="AC129" s="45">
        <f t="shared" ca="1" si="21"/>
        <v>0</v>
      </c>
      <c r="AD129" s="25">
        <f t="shared" ca="1" si="22"/>
        <v>0</v>
      </c>
    </row>
    <row r="130" spans="4:30" x14ac:dyDescent="0.35">
      <c r="D130" s="20">
        <v>126</v>
      </c>
      <c r="E130" s="21">
        <f t="shared" ca="1" si="33"/>
        <v>46022</v>
      </c>
      <c r="F130" s="44">
        <f t="shared" ca="1" si="23"/>
        <v>46386</v>
      </c>
      <c r="G130" s="22" t="s">
        <v>119</v>
      </c>
      <c r="H130" s="44">
        <f t="shared" ca="1" si="34"/>
        <v>46022</v>
      </c>
      <c r="I130" s="45">
        <f t="shared" ca="1" si="24"/>
        <v>0</v>
      </c>
      <c r="J130" s="45">
        <f t="shared" ca="1" si="25"/>
        <v>0</v>
      </c>
      <c r="K130" s="45">
        <f t="shared" ca="1" si="26"/>
        <v>0</v>
      </c>
      <c r="L130" s="45"/>
      <c r="M130" s="45">
        <f t="shared" ca="1" si="35"/>
        <v>0</v>
      </c>
      <c r="N130" s="257">
        <f t="shared" ca="1" si="27"/>
        <v>0</v>
      </c>
      <c r="O130" s="23"/>
      <c r="P130" s="255">
        <f t="shared" ca="1" si="28"/>
        <v>0</v>
      </c>
      <c r="Q130" s="163">
        <f t="shared" ca="1" si="29"/>
        <v>0</v>
      </c>
      <c r="R130" s="164">
        <f ca="1">NPV(Q129,K130:$K$244) + ($A$13+$A$14+$A$15)/POWER(1+Q129,$A$28-D130+1)</f>
        <v>0</v>
      </c>
      <c r="S130" s="164">
        <f ca="1">NPV(Q130,K130:$K$244) + ($A$13+$A$14+$A$15)/POWER(1+Q130,$A$28-D130+1)</f>
        <v>0</v>
      </c>
      <c r="T130" s="45">
        <f t="shared" ca="1" si="30"/>
        <v>0</v>
      </c>
      <c r="U130" s="45">
        <f t="shared" ca="1" si="36"/>
        <v>0</v>
      </c>
      <c r="V130" s="45">
        <f t="shared" ca="1" si="37"/>
        <v>0</v>
      </c>
      <c r="W130" s="45">
        <f t="shared" ca="1" si="31"/>
        <v>0</v>
      </c>
      <c r="X130" s="25">
        <f t="shared" ca="1" si="20"/>
        <v>0</v>
      </c>
      <c r="Z130" s="28">
        <f t="shared" ca="1" si="38"/>
        <v>0</v>
      </c>
      <c r="AA130" s="233"/>
      <c r="AB130" s="45">
        <f t="shared" ca="1" si="32"/>
        <v>0</v>
      </c>
      <c r="AC130" s="45">
        <f t="shared" ca="1" si="21"/>
        <v>0</v>
      </c>
      <c r="AD130" s="25">
        <f t="shared" ca="1" si="22"/>
        <v>0</v>
      </c>
    </row>
    <row r="131" spans="4:30" x14ac:dyDescent="0.35">
      <c r="D131" s="20">
        <v>127</v>
      </c>
      <c r="E131" s="21">
        <f t="shared" ca="1" si="33"/>
        <v>46387</v>
      </c>
      <c r="F131" s="44">
        <f t="shared" ca="1" si="23"/>
        <v>46751</v>
      </c>
      <c r="G131" s="22" t="s">
        <v>119</v>
      </c>
      <c r="H131" s="44">
        <f t="shared" ca="1" si="34"/>
        <v>46387</v>
      </c>
      <c r="I131" s="45">
        <f t="shared" ca="1" si="24"/>
        <v>0</v>
      </c>
      <c r="J131" s="45">
        <f t="shared" ca="1" si="25"/>
        <v>0</v>
      </c>
      <c r="K131" s="45">
        <f t="shared" ca="1" si="26"/>
        <v>0</v>
      </c>
      <c r="L131" s="45"/>
      <c r="M131" s="45">
        <f t="shared" ca="1" si="35"/>
        <v>0</v>
      </c>
      <c r="N131" s="257">
        <f t="shared" ca="1" si="27"/>
        <v>0</v>
      </c>
      <c r="O131" s="23"/>
      <c r="P131" s="255">
        <f t="shared" ca="1" si="28"/>
        <v>0</v>
      </c>
      <c r="Q131" s="163">
        <f t="shared" ca="1" si="29"/>
        <v>0</v>
      </c>
      <c r="R131" s="164">
        <f ca="1">NPV(Q130,K131:$K$244) + ($A$13+$A$14+$A$15)/POWER(1+Q130,$A$28-D131+1)</f>
        <v>0</v>
      </c>
      <c r="S131" s="164">
        <f ca="1">NPV(Q131,K131:$K$244) + ($A$13+$A$14+$A$15)/POWER(1+Q131,$A$28-D131+1)</f>
        <v>0</v>
      </c>
      <c r="T131" s="45">
        <f t="shared" ca="1" si="30"/>
        <v>0</v>
      </c>
      <c r="U131" s="45">
        <f t="shared" ca="1" si="36"/>
        <v>0</v>
      </c>
      <c r="V131" s="45">
        <f t="shared" ca="1" si="37"/>
        <v>0</v>
      </c>
      <c r="W131" s="45">
        <f t="shared" ca="1" si="31"/>
        <v>0</v>
      </c>
      <c r="X131" s="25">
        <f t="shared" ca="1" si="20"/>
        <v>0</v>
      </c>
      <c r="Z131" s="28">
        <f t="shared" ca="1" si="38"/>
        <v>0</v>
      </c>
      <c r="AA131" s="233"/>
      <c r="AB131" s="45">
        <f t="shared" ca="1" si="32"/>
        <v>0</v>
      </c>
      <c r="AC131" s="45">
        <f t="shared" ca="1" si="21"/>
        <v>0</v>
      </c>
      <c r="AD131" s="25">
        <f t="shared" ca="1" si="22"/>
        <v>0</v>
      </c>
    </row>
    <row r="132" spans="4:30" x14ac:dyDescent="0.35">
      <c r="D132" s="20">
        <v>128</v>
      </c>
      <c r="E132" s="21">
        <f t="shared" ca="1" si="33"/>
        <v>46752</v>
      </c>
      <c r="F132" s="44">
        <f t="shared" ca="1" si="23"/>
        <v>47117</v>
      </c>
      <c r="G132" s="22" t="s">
        <v>119</v>
      </c>
      <c r="H132" s="44">
        <f t="shared" ca="1" si="34"/>
        <v>46752</v>
      </c>
      <c r="I132" s="45">
        <f t="shared" ca="1" si="24"/>
        <v>0</v>
      </c>
      <c r="J132" s="45">
        <f t="shared" ca="1" si="25"/>
        <v>0</v>
      </c>
      <c r="K132" s="45">
        <f t="shared" ca="1" si="26"/>
        <v>0</v>
      </c>
      <c r="L132" s="45"/>
      <c r="M132" s="45">
        <f t="shared" ca="1" si="35"/>
        <v>0</v>
      </c>
      <c r="N132" s="257">
        <f t="shared" ca="1" si="27"/>
        <v>0</v>
      </c>
      <c r="O132" s="23"/>
      <c r="P132" s="255">
        <f t="shared" ca="1" si="28"/>
        <v>0</v>
      </c>
      <c r="Q132" s="163">
        <f t="shared" ca="1" si="29"/>
        <v>0</v>
      </c>
      <c r="R132" s="164">
        <f ca="1">NPV(Q131,K132:$K$244) + ($A$13+$A$14+$A$15)/POWER(1+Q131,$A$28-D132+1)</f>
        <v>0</v>
      </c>
      <c r="S132" s="164">
        <f ca="1">NPV(Q132,K132:$K$244) + ($A$13+$A$14+$A$15)/POWER(1+Q132,$A$28-D132+1)</f>
        <v>0</v>
      </c>
      <c r="T132" s="45">
        <f t="shared" ca="1" si="30"/>
        <v>0</v>
      </c>
      <c r="U132" s="45">
        <f t="shared" ca="1" si="36"/>
        <v>0</v>
      </c>
      <c r="V132" s="45">
        <f t="shared" ca="1" si="37"/>
        <v>0</v>
      </c>
      <c r="W132" s="45">
        <f t="shared" ca="1" si="31"/>
        <v>0</v>
      </c>
      <c r="X132" s="25">
        <f t="shared" ref="X132:X195" ca="1" si="39">T132+W132+U132+V132</f>
        <v>0</v>
      </c>
      <c r="Z132" s="28">
        <f t="shared" ca="1" si="38"/>
        <v>0</v>
      </c>
      <c r="AA132" s="233"/>
      <c r="AB132" s="45">
        <f t="shared" ca="1" si="32"/>
        <v>0</v>
      </c>
      <c r="AC132" s="45">
        <f t="shared" ref="AC132:AC195" ca="1" si="40">W132</f>
        <v>0</v>
      </c>
      <c r="AD132" s="25">
        <f t="shared" ref="AD132:AD195" ca="1" si="41">Z132-AA132-AB132+AC132</f>
        <v>0</v>
      </c>
    </row>
    <row r="133" spans="4:30" x14ac:dyDescent="0.35">
      <c r="D133" s="20">
        <v>129</v>
      </c>
      <c r="E133" s="21">
        <f t="shared" ca="1" si="33"/>
        <v>47118</v>
      </c>
      <c r="F133" s="44">
        <f t="shared" ref="F133:F196" ca="1" si="42">E134-1</f>
        <v>47482</v>
      </c>
      <c r="G133" s="22" t="s">
        <v>119</v>
      </c>
      <c r="H133" s="44">
        <f t="shared" ca="1" si="34"/>
        <v>47118</v>
      </c>
      <c r="I133" s="45">
        <f t="shared" ref="I133:I196" ca="1" si="43">IF(D133&gt;$A$28,0,$A$9)</f>
        <v>0</v>
      </c>
      <c r="J133" s="45">
        <f t="shared" ref="J133:J196" ca="1" si="44">IF(D133&gt;$A$28,0,$A$10)</f>
        <v>0</v>
      </c>
      <c r="K133" s="45">
        <f t="shared" ref="K133:K196" ca="1" si="45">IF(D133&gt;$A$28,0,$A$11)</f>
        <v>0</v>
      </c>
      <c r="L133" s="45"/>
      <c r="M133" s="45">
        <f t="shared" ca="1" si="35"/>
        <v>0</v>
      </c>
      <c r="N133" s="257">
        <f t="shared" ref="N133:N196" ca="1" si="46">$A$6</f>
        <v>0</v>
      </c>
      <c r="O133" s="23"/>
      <c r="P133" s="255">
        <f t="shared" ref="P133:P196" ca="1" si="47">$A$7</f>
        <v>0</v>
      </c>
      <c r="Q133" s="163">
        <f t="shared" ref="Q133:Q196" ca="1" si="48">$A$8</f>
        <v>0</v>
      </c>
      <c r="R133" s="164">
        <f ca="1">NPV(Q132,K133:$K$244) + ($A$13+$A$14+$A$15)/POWER(1+Q132,$A$28-D133+1)</f>
        <v>0</v>
      </c>
      <c r="S133" s="164">
        <f ca="1">NPV(Q133,K133:$K$244) + ($A$13+$A$14+$A$15)/POWER(1+Q133,$A$28-D133+1)</f>
        <v>0</v>
      </c>
      <c r="T133" s="45">
        <f t="shared" ref="T133:T196" ca="1" si="49">IF(ISBLANK(G133),0,X132)</f>
        <v>0</v>
      </c>
      <c r="U133" s="45">
        <f t="shared" ca="1" si="36"/>
        <v>0</v>
      </c>
      <c r="V133" s="45">
        <f t="shared" ca="1" si="37"/>
        <v>0</v>
      </c>
      <c r="W133" s="45">
        <f t="shared" ref="W133:W196" ca="1" si="50">S133-R133</f>
        <v>0</v>
      </c>
      <c r="X133" s="25">
        <f t="shared" ca="1" si="39"/>
        <v>0</v>
      </c>
      <c r="Z133" s="28">
        <f t="shared" ca="1" si="38"/>
        <v>0</v>
      </c>
      <c r="AA133" s="233"/>
      <c r="AB133" s="45">
        <f t="shared" ref="AB133:AB196" ca="1" si="51">IFERROR(Z133/($A$42-D133+1),0)</f>
        <v>0</v>
      </c>
      <c r="AC133" s="45">
        <f t="shared" ca="1" si="40"/>
        <v>0</v>
      </c>
      <c r="AD133" s="25">
        <f t="shared" ca="1" si="41"/>
        <v>0</v>
      </c>
    </row>
    <row r="134" spans="4:30" x14ac:dyDescent="0.35">
      <c r="D134" s="20">
        <v>130</v>
      </c>
      <c r="E134" s="21">
        <f t="shared" ref="E134:E197" ca="1" si="52">EOMONTH(H134,0)</f>
        <v>47483</v>
      </c>
      <c r="F134" s="44">
        <f t="shared" ca="1" si="42"/>
        <v>47847</v>
      </c>
      <c r="G134" s="22" t="s">
        <v>119</v>
      </c>
      <c r="H134" s="44">
        <f t="shared" ref="H134:H197" ca="1" si="53">EDATE(H133,12)</f>
        <v>47483</v>
      </c>
      <c r="I134" s="45">
        <f t="shared" ca="1" si="43"/>
        <v>0</v>
      </c>
      <c r="J134" s="45">
        <f t="shared" ca="1" si="44"/>
        <v>0</v>
      </c>
      <c r="K134" s="45">
        <f t="shared" ca="1" si="45"/>
        <v>0</v>
      </c>
      <c r="L134" s="45"/>
      <c r="M134" s="45">
        <f t="shared" ref="M134:M197" ca="1" si="54">K134+L134</f>
        <v>0</v>
      </c>
      <c r="N134" s="257">
        <f t="shared" ca="1" si="46"/>
        <v>0</v>
      </c>
      <c r="O134" s="23"/>
      <c r="P134" s="255">
        <f t="shared" ca="1" si="47"/>
        <v>0</v>
      </c>
      <c r="Q134" s="163">
        <f t="shared" ca="1" si="48"/>
        <v>0</v>
      </c>
      <c r="R134" s="164">
        <f ca="1">NPV(Q133,K134:$K$244) + ($A$13+$A$14+$A$15)/POWER(1+Q133,$A$28-D134+1)</f>
        <v>0</v>
      </c>
      <c r="S134" s="164">
        <f ca="1">NPV(Q134,K134:$K$244) + ($A$13+$A$14+$A$15)/POWER(1+Q134,$A$28-D134+1)</f>
        <v>0</v>
      </c>
      <c r="T134" s="45">
        <f t="shared" ca="1" si="49"/>
        <v>0</v>
      </c>
      <c r="U134" s="45">
        <f t="shared" ref="U134:U197" ca="1" si="55">S134*Q134</f>
        <v>0</v>
      </c>
      <c r="V134" s="45">
        <f t="shared" ref="V134:V197" ca="1" si="56">-(K134+L134)</f>
        <v>0</v>
      </c>
      <c r="W134" s="45">
        <f t="shared" ca="1" si="50"/>
        <v>0</v>
      </c>
      <c r="X134" s="25">
        <f t="shared" ca="1" si="39"/>
        <v>0</v>
      </c>
      <c r="Z134" s="28">
        <f t="shared" ref="Z134:Z197" ca="1" si="57">AD133</f>
        <v>0</v>
      </c>
      <c r="AA134" s="233"/>
      <c r="AB134" s="45">
        <f t="shared" ca="1" si="51"/>
        <v>0</v>
      </c>
      <c r="AC134" s="45">
        <f t="shared" ca="1" si="40"/>
        <v>0</v>
      </c>
      <c r="AD134" s="25">
        <f t="shared" ca="1" si="41"/>
        <v>0</v>
      </c>
    </row>
    <row r="135" spans="4:30" x14ac:dyDescent="0.35">
      <c r="D135" s="20">
        <v>131</v>
      </c>
      <c r="E135" s="21">
        <f t="shared" ca="1" si="52"/>
        <v>47848</v>
      </c>
      <c r="F135" s="44">
        <f t="shared" ca="1" si="42"/>
        <v>48212</v>
      </c>
      <c r="G135" s="22" t="s">
        <v>119</v>
      </c>
      <c r="H135" s="44">
        <f t="shared" ca="1" si="53"/>
        <v>47848</v>
      </c>
      <c r="I135" s="45">
        <f t="shared" ca="1" si="43"/>
        <v>0</v>
      </c>
      <c r="J135" s="45">
        <f t="shared" ca="1" si="44"/>
        <v>0</v>
      </c>
      <c r="K135" s="45">
        <f t="shared" ca="1" si="45"/>
        <v>0</v>
      </c>
      <c r="L135" s="45"/>
      <c r="M135" s="45">
        <f t="shared" ca="1" si="54"/>
        <v>0</v>
      </c>
      <c r="N135" s="257">
        <f t="shared" ca="1" si="46"/>
        <v>0</v>
      </c>
      <c r="O135" s="23"/>
      <c r="P135" s="255">
        <f t="shared" ca="1" si="47"/>
        <v>0</v>
      </c>
      <c r="Q135" s="163">
        <f t="shared" ca="1" si="48"/>
        <v>0</v>
      </c>
      <c r="R135" s="164">
        <f ca="1">NPV(Q134,K135:$K$244) + ($A$13+$A$14+$A$15)/POWER(1+Q134,$A$28-D135+1)</f>
        <v>0</v>
      </c>
      <c r="S135" s="164">
        <f ca="1">NPV(Q135,K135:$K$244) + ($A$13+$A$14+$A$15)/POWER(1+Q135,$A$28-D135+1)</f>
        <v>0</v>
      </c>
      <c r="T135" s="45">
        <f t="shared" ca="1" si="49"/>
        <v>0</v>
      </c>
      <c r="U135" s="45">
        <f t="shared" ca="1" si="55"/>
        <v>0</v>
      </c>
      <c r="V135" s="45">
        <f t="shared" ca="1" si="56"/>
        <v>0</v>
      </c>
      <c r="W135" s="45">
        <f t="shared" ca="1" si="50"/>
        <v>0</v>
      </c>
      <c r="X135" s="25">
        <f t="shared" ca="1" si="39"/>
        <v>0</v>
      </c>
      <c r="Z135" s="28">
        <f t="shared" ca="1" si="57"/>
        <v>0</v>
      </c>
      <c r="AA135" s="233"/>
      <c r="AB135" s="45">
        <f t="shared" ca="1" si="51"/>
        <v>0</v>
      </c>
      <c r="AC135" s="45">
        <f t="shared" ca="1" si="40"/>
        <v>0</v>
      </c>
      <c r="AD135" s="25">
        <f t="shared" ca="1" si="41"/>
        <v>0</v>
      </c>
    </row>
    <row r="136" spans="4:30" x14ac:dyDescent="0.35">
      <c r="D136" s="20">
        <v>132</v>
      </c>
      <c r="E136" s="21">
        <f t="shared" ca="1" si="52"/>
        <v>48213</v>
      </c>
      <c r="F136" s="44">
        <f t="shared" ca="1" si="42"/>
        <v>48578</v>
      </c>
      <c r="G136" s="22" t="s">
        <v>119</v>
      </c>
      <c r="H136" s="44">
        <f t="shared" ca="1" si="53"/>
        <v>48213</v>
      </c>
      <c r="I136" s="45">
        <f t="shared" ca="1" si="43"/>
        <v>0</v>
      </c>
      <c r="J136" s="45">
        <f t="shared" ca="1" si="44"/>
        <v>0</v>
      </c>
      <c r="K136" s="45">
        <f t="shared" ca="1" si="45"/>
        <v>0</v>
      </c>
      <c r="L136" s="45"/>
      <c r="M136" s="45">
        <f t="shared" ca="1" si="54"/>
        <v>0</v>
      </c>
      <c r="N136" s="257">
        <f t="shared" ca="1" si="46"/>
        <v>0</v>
      </c>
      <c r="O136" s="23"/>
      <c r="P136" s="255">
        <f t="shared" ca="1" si="47"/>
        <v>0</v>
      </c>
      <c r="Q136" s="163">
        <f t="shared" ca="1" si="48"/>
        <v>0</v>
      </c>
      <c r="R136" s="164">
        <f ca="1">NPV(Q135,K136:$K$244) + ($A$13+$A$14+$A$15)/POWER(1+Q135,$A$28-D136+1)</f>
        <v>0</v>
      </c>
      <c r="S136" s="164">
        <f ca="1">NPV(Q136,K136:$K$244) + ($A$13+$A$14+$A$15)/POWER(1+Q136,$A$28-D136+1)</f>
        <v>0</v>
      </c>
      <c r="T136" s="45">
        <f t="shared" ca="1" si="49"/>
        <v>0</v>
      </c>
      <c r="U136" s="45">
        <f t="shared" ca="1" si="55"/>
        <v>0</v>
      </c>
      <c r="V136" s="45">
        <f t="shared" ca="1" si="56"/>
        <v>0</v>
      </c>
      <c r="W136" s="45">
        <f t="shared" ca="1" si="50"/>
        <v>0</v>
      </c>
      <c r="X136" s="25">
        <f t="shared" ca="1" si="39"/>
        <v>0</v>
      </c>
      <c r="Z136" s="28">
        <f t="shared" ca="1" si="57"/>
        <v>0</v>
      </c>
      <c r="AA136" s="233"/>
      <c r="AB136" s="45">
        <f t="shared" ca="1" si="51"/>
        <v>0</v>
      </c>
      <c r="AC136" s="45">
        <f t="shared" ca="1" si="40"/>
        <v>0</v>
      </c>
      <c r="AD136" s="25">
        <f t="shared" ca="1" si="41"/>
        <v>0</v>
      </c>
    </row>
    <row r="137" spans="4:30" x14ac:dyDescent="0.35">
      <c r="D137" s="20">
        <v>133</v>
      </c>
      <c r="E137" s="21">
        <f t="shared" ca="1" si="52"/>
        <v>48579</v>
      </c>
      <c r="F137" s="44">
        <f t="shared" ca="1" si="42"/>
        <v>48943</v>
      </c>
      <c r="G137" s="22" t="s">
        <v>119</v>
      </c>
      <c r="H137" s="44">
        <f t="shared" ca="1" si="53"/>
        <v>48579</v>
      </c>
      <c r="I137" s="45">
        <f t="shared" ca="1" si="43"/>
        <v>0</v>
      </c>
      <c r="J137" s="45">
        <f t="shared" ca="1" si="44"/>
        <v>0</v>
      </c>
      <c r="K137" s="45">
        <f t="shared" ca="1" si="45"/>
        <v>0</v>
      </c>
      <c r="L137" s="45"/>
      <c r="M137" s="45">
        <f t="shared" ca="1" si="54"/>
        <v>0</v>
      </c>
      <c r="N137" s="257">
        <f t="shared" ca="1" si="46"/>
        <v>0</v>
      </c>
      <c r="O137" s="23"/>
      <c r="P137" s="255">
        <f t="shared" ca="1" si="47"/>
        <v>0</v>
      </c>
      <c r="Q137" s="163">
        <f t="shared" ca="1" si="48"/>
        <v>0</v>
      </c>
      <c r="R137" s="164">
        <f ca="1">NPV(Q136,K137:$K$244) + ($A$13+$A$14+$A$15)/POWER(1+Q136,$A$28-D137+1)</f>
        <v>0</v>
      </c>
      <c r="S137" s="164">
        <f ca="1">NPV(Q137,K137:$K$244) + ($A$13+$A$14+$A$15)/POWER(1+Q137,$A$28-D137+1)</f>
        <v>0</v>
      </c>
      <c r="T137" s="45">
        <f t="shared" ca="1" si="49"/>
        <v>0</v>
      </c>
      <c r="U137" s="45">
        <f t="shared" ca="1" si="55"/>
        <v>0</v>
      </c>
      <c r="V137" s="45">
        <f t="shared" ca="1" si="56"/>
        <v>0</v>
      </c>
      <c r="W137" s="45">
        <f t="shared" ca="1" si="50"/>
        <v>0</v>
      </c>
      <c r="X137" s="25">
        <f t="shared" ca="1" si="39"/>
        <v>0</v>
      </c>
      <c r="Z137" s="28">
        <f t="shared" ca="1" si="57"/>
        <v>0</v>
      </c>
      <c r="AA137" s="233"/>
      <c r="AB137" s="45">
        <f t="shared" ca="1" si="51"/>
        <v>0</v>
      </c>
      <c r="AC137" s="45">
        <f t="shared" ca="1" si="40"/>
        <v>0</v>
      </c>
      <c r="AD137" s="25">
        <f t="shared" ca="1" si="41"/>
        <v>0</v>
      </c>
    </row>
    <row r="138" spans="4:30" x14ac:dyDescent="0.35">
      <c r="D138" s="20">
        <v>134</v>
      </c>
      <c r="E138" s="21">
        <f t="shared" ca="1" si="52"/>
        <v>48944</v>
      </c>
      <c r="F138" s="44">
        <f t="shared" ca="1" si="42"/>
        <v>49308</v>
      </c>
      <c r="G138" s="22" t="s">
        <v>119</v>
      </c>
      <c r="H138" s="44">
        <f t="shared" ca="1" si="53"/>
        <v>48944</v>
      </c>
      <c r="I138" s="45">
        <f t="shared" ca="1" si="43"/>
        <v>0</v>
      </c>
      <c r="J138" s="45">
        <f t="shared" ca="1" si="44"/>
        <v>0</v>
      </c>
      <c r="K138" s="45">
        <f t="shared" ca="1" si="45"/>
        <v>0</v>
      </c>
      <c r="L138" s="45"/>
      <c r="M138" s="45">
        <f t="shared" ca="1" si="54"/>
        <v>0</v>
      </c>
      <c r="N138" s="257">
        <f t="shared" ca="1" si="46"/>
        <v>0</v>
      </c>
      <c r="O138" s="23"/>
      <c r="P138" s="255">
        <f t="shared" ca="1" si="47"/>
        <v>0</v>
      </c>
      <c r="Q138" s="163">
        <f t="shared" ca="1" si="48"/>
        <v>0</v>
      </c>
      <c r="R138" s="164">
        <f ca="1">NPV(Q137,K138:$K$244) + ($A$13+$A$14+$A$15)/POWER(1+Q137,$A$28-D138+1)</f>
        <v>0</v>
      </c>
      <c r="S138" s="164">
        <f ca="1">NPV(Q138,K138:$K$244) + ($A$13+$A$14+$A$15)/POWER(1+Q138,$A$28-D138+1)</f>
        <v>0</v>
      </c>
      <c r="T138" s="45">
        <f t="shared" ca="1" si="49"/>
        <v>0</v>
      </c>
      <c r="U138" s="45">
        <f t="shared" ca="1" si="55"/>
        <v>0</v>
      </c>
      <c r="V138" s="45">
        <f t="shared" ca="1" si="56"/>
        <v>0</v>
      </c>
      <c r="W138" s="45">
        <f t="shared" ca="1" si="50"/>
        <v>0</v>
      </c>
      <c r="X138" s="25">
        <f t="shared" ca="1" si="39"/>
        <v>0</v>
      </c>
      <c r="Z138" s="28">
        <f t="shared" ca="1" si="57"/>
        <v>0</v>
      </c>
      <c r="AA138" s="233"/>
      <c r="AB138" s="45">
        <f t="shared" ca="1" si="51"/>
        <v>0</v>
      </c>
      <c r="AC138" s="45">
        <f t="shared" ca="1" si="40"/>
        <v>0</v>
      </c>
      <c r="AD138" s="25">
        <f t="shared" ca="1" si="41"/>
        <v>0</v>
      </c>
    </row>
    <row r="139" spans="4:30" x14ac:dyDescent="0.35">
      <c r="D139" s="20">
        <v>135</v>
      </c>
      <c r="E139" s="21">
        <f t="shared" ca="1" si="52"/>
        <v>49309</v>
      </c>
      <c r="F139" s="44">
        <f t="shared" ca="1" si="42"/>
        <v>49673</v>
      </c>
      <c r="G139" s="22" t="s">
        <v>119</v>
      </c>
      <c r="H139" s="44">
        <f t="shared" ca="1" si="53"/>
        <v>49309</v>
      </c>
      <c r="I139" s="45">
        <f t="shared" ca="1" si="43"/>
        <v>0</v>
      </c>
      <c r="J139" s="45">
        <f t="shared" ca="1" si="44"/>
        <v>0</v>
      </c>
      <c r="K139" s="45">
        <f t="shared" ca="1" si="45"/>
        <v>0</v>
      </c>
      <c r="L139" s="45"/>
      <c r="M139" s="45">
        <f t="shared" ca="1" si="54"/>
        <v>0</v>
      </c>
      <c r="N139" s="257">
        <f t="shared" ca="1" si="46"/>
        <v>0</v>
      </c>
      <c r="O139" s="23"/>
      <c r="P139" s="255">
        <f t="shared" ca="1" si="47"/>
        <v>0</v>
      </c>
      <c r="Q139" s="163">
        <f t="shared" ca="1" si="48"/>
        <v>0</v>
      </c>
      <c r="R139" s="164">
        <f ca="1">NPV(Q138,K139:$K$244) + ($A$13+$A$14+$A$15)/POWER(1+Q138,$A$28-D139+1)</f>
        <v>0</v>
      </c>
      <c r="S139" s="164">
        <f ca="1">NPV(Q139,K139:$K$244) + ($A$13+$A$14+$A$15)/POWER(1+Q139,$A$28-D139+1)</f>
        <v>0</v>
      </c>
      <c r="T139" s="45">
        <f t="shared" ca="1" si="49"/>
        <v>0</v>
      </c>
      <c r="U139" s="45">
        <f t="shared" ca="1" si="55"/>
        <v>0</v>
      </c>
      <c r="V139" s="45">
        <f t="shared" ca="1" si="56"/>
        <v>0</v>
      </c>
      <c r="W139" s="45">
        <f t="shared" ca="1" si="50"/>
        <v>0</v>
      </c>
      <c r="X139" s="25">
        <f t="shared" ca="1" si="39"/>
        <v>0</v>
      </c>
      <c r="Z139" s="28">
        <f t="shared" ca="1" si="57"/>
        <v>0</v>
      </c>
      <c r="AA139" s="233"/>
      <c r="AB139" s="45">
        <f t="shared" ca="1" si="51"/>
        <v>0</v>
      </c>
      <c r="AC139" s="45">
        <f t="shared" ca="1" si="40"/>
        <v>0</v>
      </c>
      <c r="AD139" s="25">
        <f t="shared" ca="1" si="41"/>
        <v>0</v>
      </c>
    </row>
    <row r="140" spans="4:30" x14ac:dyDescent="0.35">
      <c r="D140" s="20">
        <v>136</v>
      </c>
      <c r="E140" s="21">
        <f t="shared" ca="1" si="52"/>
        <v>49674</v>
      </c>
      <c r="F140" s="44">
        <f t="shared" ca="1" si="42"/>
        <v>50039</v>
      </c>
      <c r="G140" s="22" t="s">
        <v>119</v>
      </c>
      <c r="H140" s="44">
        <f t="shared" ca="1" si="53"/>
        <v>49674</v>
      </c>
      <c r="I140" s="45">
        <f t="shared" ca="1" si="43"/>
        <v>0</v>
      </c>
      <c r="J140" s="45">
        <f t="shared" ca="1" si="44"/>
        <v>0</v>
      </c>
      <c r="K140" s="45">
        <f t="shared" ca="1" si="45"/>
        <v>0</v>
      </c>
      <c r="L140" s="45"/>
      <c r="M140" s="45">
        <f t="shared" ca="1" si="54"/>
        <v>0</v>
      </c>
      <c r="N140" s="257">
        <f t="shared" ca="1" si="46"/>
        <v>0</v>
      </c>
      <c r="O140" s="23"/>
      <c r="P140" s="255">
        <f t="shared" ca="1" si="47"/>
        <v>0</v>
      </c>
      <c r="Q140" s="163">
        <f t="shared" ca="1" si="48"/>
        <v>0</v>
      </c>
      <c r="R140" s="164">
        <f ca="1">NPV(Q139,K140:$K$244) + ($A$13+$A$14+$A$15)/POWER(1+Q139,$A$28-D140+1)</f>
        <v>0</v>
      </c>
      <c r="S140" s="164">
        <f ca="1">NPV(Q140,K140:$K$244) + ($A$13+$A$14+$A$15)/POWER(1+Q140,$A$28-D140+1)</f>
        <v>0</v>
      </c>
      <c r="T140" s="45">
        <f t="shared" ca="1" si="49"/>
        <v>0</v>
      </c>
      <c r="U140" s="45">
        <f t="shared" ca="1" si="55"/>
        <v>0</v>
      </c>
      <c r="V140" s="45">
        <f t="shared" ca="1" si="56"/>
        <v>0</v>
      </c>
      <c r="W140" s="45">
        <f t="shared" ca="1" si="50"/>
        <v>0</v>
      </c>
      <c r="X140" s="25">
        <f t="shared" ca="1" si="39"/>
        <v>0</v>
      </c>
      <c r="Z140" s="28">
        <f t="shared" ca="1" si="57"/>
        <v>0</v>
      </c>
      <c r="AA140" s="233"/>
      <c r="AB140" s="45">
        <f t="shared" ca="1" si="51"/>
        <v>0</v>
      </c>
      <c r="AC140" s="45">
        <f t="shared" ca="1" si="40"/>
        <v>0</v>
      </c>
      <c r="AD140" s="25">
        <f t="shared" ca="1" si="41"/>
        <v>0</v>
      </c>
    </row>
    <row r="141" spans="4:30" x14ac:dyDescent="0.35">
      <c r="D141" s="20">
        <v>137</v>
      </c>
      <c r="E141" s="21">
        <f t="shared" ca="1" si="52"/>
        <v>50040</v>
      </c>
      <c r="F141" s="44">
        <f t="shared" ca="1" si="42"/>
        <v>50404</v>
      </c>
      <c r="G141" s="22" t="s">
        <v>119</v>
      </c>
      <c r="H141" s="44">
        <f t="shared" ca="1" si="53"/>
        <v>50040</v>
      </c>
      <c r="I141" s="45">
        <f t="shared" ca="1" si="43"/>
        <v>0</v>
      </c>
      <c r="J141" s="45">
        <f t="shared" ca="1" si="44"/>
        <v>0</v>
      </c>
      <c r="K141" s="45">
        <f t="shared" ca="1" si="45"/>
        <v>0</v>
      </c>
      <c r="L141" s="45"/>
      <c r="M141" s="45">
        <f t="shared" ca="1" si="54"/>
        <v>0</v>
      </c>
      <c r="N141" s="257">
        <f t="shared" ca="1" si="46"/>
        <v>0</v>
      </c>
      <c r="O141" s="23"/>
      <c r="P141" s="255">
        <f t="shared" ca="1" si="47"/>
        <v>0</v>
      </c>
      <c r="Q141" s="163">
        <f t="shared" ca="1" si="48"/>
        <v>0</v>
      </c>
      <c r="R141" s="164">
        <f ca="1">NPV(Q140,K141:$K$244) + ($A$13+$A$14+$A$15)/POWER(1+Q140,$A$28-D141+1)</f>
        <v>0</v>
      </c>
      <c r="S141" s="164">
        <f ca="1">NPV(Q141,K141:$K$244) + ($A$13+$A$14+$A$15)/POWER(1+Q141,$A$28-D141+1)</f>
        <v>0</v>
      </c>
      <c r="T141" s="45">
        <f t="shared" ca="1" si="49"/>
        <v>0</v>
      </c>
      <c r="U141" s="45">
        <f t="shared" ca="1" si="55"/>
        <v>0</v>
      </c>
      <c r="V141" s="45">
        <f t="shared" ca="1" si="56"/>
        <v>0</v>
      </c>
      <c r="W141" s="45">
        <f t="shared" ca="1" si="50"/>
        <v>0</v>
      </c>
      <c r="X141" s="25">
        <f t="shared" ca="1" si="39"/>
        <v>0</v>
      </c>
      <c r="Z141" s="28">
        <f t="shared" ca="1" si="57"/>
        <v>0</v>
      </c>
      <c r="AA141" s="233"/>
      <c r="AB141" s="45">
        <f t="shared" ca="1" si="51"/>
        <v>0</v>
      </c>
      <c r="AC141" s="45">
        <f t="shared" ca="1" si="40"/>
        <v>0</v>
      </c>
      <c r="AD141" s="25">
        <f t="shared" ca="1" si="41"/>
        <v>0</v>
      </c>
    </row>
    <row r="142" spans="4:30" x14ac:dyDescent="0.35">
      <c r="D142" s="20">
        <v>138</v>
      </c>
      <c r="E142" s="21">
        <f t="shared" ca="1" si="52"/>
        <v>50405</v>
      </c>
      <c r="F142" s="44">
        <f t="shared" ca="1" si="42"/>
        <v>50769</v>
      </c>
      <c r="G142" s="22" t="s">
        <v>119</v>
      </c>
      <c r="H142" s="44">
        <f t="shared" ca="1" si="53"/>
        <v>50405</v>
      </c>
      <c r="I142" s="45">
        <f t="shared" ca="1" si="43"/>
        <v>0</v>
      </c>
      <c r="J142" s="45">
        <f t="shared" ca="1" si="44"/>
        <v>0</v>
      </c>
      <c r="K142" s="45">
        <f t="shared" ca="1" si="45"/>
        <v>0</v>
      </c>
      <c r="L142" s="45"/>
      <c r="M142" s="45">
        <f t="shared" ca="1" si="54"/>
        <v>0</v>
      </c>
      <c r="N142" s="257">
        <f t="shared" ca="1" si="46"/>
        <v>0</v>
      </c>
      <c r="O142" s="23"/>
      <c r="P142" s="255">
        <f t="shared" ca="1" si="47"/>
        <v>0</v>
      </c>
      <c r="Q142" s="163">
        <f t="shared" ca="1" si="48"/>
        <v>0</v>
      </c>
      <c r="R142" s="164">
        <f ca="1">NPV(Q141,K142:$K$244) + ($A$13+$A$14+$A$15)/POWER(1+Q141,$A$28-D142+1)</f>
        <v>0</v>
      </c>
      <c r="S142" s="164">
        <f ca="1">NPV(Q142,K142:$K$244) + ($A$13+$A$14+$A$15)/POWER(1+Q142,$A$28-D142+1)</f>
        <v>0</v>
      </c>
      <c r="T142" s="45">
        <f t="shared" ca="1" si="49"/>
        <v>0</v>
      </c>
      <c r="U142" s="45">
        <f t="shared" ca="1" si="55"/>
        <v>0</v>
      </c>
      <c r="V142" s="45">
        <f t="shared" ca="1" si="56"/>
        <v>0</v>
      </c>
      <c r="W142" s="45">
        <f t="shared" ca="1" si="50"/>
        <v>0</v>
      </c>
      <c r="X142" s="25">
        <f t="shared" ca="1" si="39"/>
        <v>0</v>
      </c>
      <c r="Z142" s="28">
        <f t="shared" ca="1" si="57"/>
        <v>0</v>
      </c>
      <c r="AA142" s="233"/>
      <c r="AB142" s="45">
        <f t="shared" ca="1" si="51"/>
        <v>0</v>
      </c>
      <c r="AC142" s="45">
        <f t="shared" ca="1" si="40"/>
        <v>0</v>
      </c>
      <c r="AD142" s="25">
        <f t="shared" ca="1" si="41"/>
        <v>0</v>
      </c>
    </row>
    <row r="143" spans="4:30" x14ac:dyDescent="0.35">
      <c r="D143" s="20">
        <v>139</v>
      </c>
      <c r="E143" s="21">
        <f t="shared" ca="1" si="52"/>
        <v>50770</v>
      </c>
      <c r="F143" s="44">
        <f t="shared" ca="1" si="42"/>
        <v>51134</v>
      </c>
      <c r="G143" s="22" t="s">
        <v>119</v>
      </c>
      <c r="H143" s="44">
        <f t="shared" ca="1" si="53"/>
        <v>50770</v>
      </c>
      <c r="I143" s="45">
        <f t="shared" ca="1" si="43"/>
        <v>0</v>
      </c>
      <c r="J143" s="45">
        <f t="shared" ca="1" si="44"/>
        <v>0</v>
      </c>
      <c r="K143" s="45">
        <f t="shared" ca="1" si="45"/>
        <v>0</v>
      </c>
      <c r="L143" s="45"/>
      <c r="M143" s="45">
        <f t="shared" ca="1" si="54"/>
        <v>0</v>
      </c>
      <c r="N143" s="257">
        <f t="shared" ca="1" si="46"/>
        <v>0</v>
      </c>
      <c r="O143" s="23"/>
      <c r="P143" s="255">
        <f t="shared" ca="1" si="47"/>
        <v>0</v>
      </c>
      <c r="Q143" s="163">
        <f t="shared" ca="1" si="48"/>
        <v>0</v>
      </c>
      <c r="R143" s="164">
        <f ca="1">NPV(Q142,K143:$K$244) + ($A$13+$A$14+$A$15)/POWER(1+Q142,$A$28-D143+1)</f>
        <v>0</v>
      </c>
      <c r="S143" s="164">
        <f ca="1">NPV(Q143,K143:$K$244) + ($A$13+$A$14+$A$15)/POWER(1+Q143,$A$28-D143+1)</f>
        <v>0</v>
      </c>
      <c r="T143" s="45">
        <f t="shared" ca="1" si="49"/>
        <v>0</v>
      </c>
      <c r="U143" s="45">
        <f t="shared" ca="1" si="55"/>
        <v>0</v>
      </c>
      <c r="V143" s="45">
        <f t="shared" ca="1" si="56"/>
        <v>0</v>
      </c>
      <c r="W143" s="45">
        <f t="shared" ca="1" si="50"/>
        <v>0</v>
      </c>
      <c r="X143" s="25">
        <f t="shared" ca="1" si="39"/>
        <v>0</v>
      </c>
      <c r="Z143" s="28">
        <f t="shared" ca="1" si="57"/>
        <v>0</v>
      </c>
      <c r="AA143" s="233"/>
      <c r="AB143" s="45">
        <f t="shared" ca="1" si="51"/>
        <v>0</v>
      </c>
      <c r="AC143" s="45">
        <f t="shared" ca="1" si="40"/>
        <v>0</v>
      </c>
      <c r="AD143" s="25">
        <f t="shared" ca="1" si="41"/>
        <v>0</v>
      </c>
    </row>
    <row r="144" spans="4:30" x14ac:dyDescent="0.35">
      <c r="D144" s="20">
        <v>140</v>
      </c>
      <c r="E144" s="21">
        <f t="shared" ca="1" si="52"/>
        <v>51135</v>
      </c>
      <c r="F144" s="44">
        <f t="shared" ca="1" si="42"/>
        <v>51500</v>
      </c>
      <c r="G144" s="22" t="s">
        <v>119</v>
      </c>
      <c r="H144" s="44">
        <f t="shared" ca="1" si="53"/>
        <v>51135</v>
      </c>
      <c r="I144" s="45">
        <f t="shared" ca="1" si="43"/>
        <v>0</v>
      </c>
      <c r="J144" s="45">
        <f t="shared" ca="1" si="44"/>
        <v>0</v>
      </c>
      <c r="K144" s="45">
        <f t="shared" ca="1" si="45"/>
        <v>0</v>
      </c>
      <c r="L144" s="45"/>
      <c r="M144" s="45">
        <f t="shared" ca="1" si="54"/>
        <v>0</v>
      </c>
      <c r="N144" s="257">
        <f t="shared" ca="1" si="46"/>
        <v>0</v>
      </c>
      <c r="O144" s="23"/>
      <c r="P144" s="255">
        <f t="shared" ca="1" si="47"/>
        <v>0</v>
      </c>
      <c r="Q144" s="163">
        <f t="shared" ca="1" si="48"/>
        <v>0</v>
      </c>
      <c r="R144" s="164">
        <f ca="1">NPV(Q143,K144:$K$244) + ($A$13+$A$14+$A$15)/POWER(1+Q143,$A$28-D144+1)</f>
        <v>0</v>
      </c>
      <c r="S144" s="164">
        <f ca="1">NPV(Q144,K144:$K$244) + ($A$13+$A$14+$A$15)/POWER(1+Q144,$A$28-D144+1)</f>
        <v>0</v>
      </c>
      <c r="T144" s="45">
        <f t="shared" ca="1" si="49"/>
        <v>0</v>
      </c>
      <c r="U144" s="45">
        <f t="shared" ca="1" si="55"/>
        <v>0</v>
      </c>
      <c r="V144" s="45">
        <f t="shared" ca="1" si="56"/>
        <v>0</v>
      </c>
      <c r="W144" s="45">
        <f t="shared" ca="1" si="50"/>
        <v>0</v>
      </c>
      <c r="X144" s="25">
        <f t="shared" ca="1" si="39"/>
        <v>0</v>
      </c>
      <c r="Z144" s="28">
        <f t="shared" ca="1" si="57"/>
        <v>0</v>
      </c>
      <c r="AA144" s="233"/>
      <c r="AB144" s="45">
        <f t="shared" ca="1" si="51"/>
        <v>0</v>
      </c>
      <c r="AC144" s="45">
        <f t="shared" ca="1" si="40"/>
        <v>0</v>
      </c>
      <c r="AD144" s="25">
        <f t="shared" ca="1" si="41"/>
        <v>0</v>
      </c>
    </row>
    <row r="145" spans="4:30" x14ac:dyDescent="0.35">
      <c r="D145" s="20">
        <v>141</v>
      </c>
      <c r="E145" s="21">
        <f t="shared" ca="1" si="52"/>
        <v>51501</v>
      </c>
      <c r="F145" s="44">
        <f t="shared" ca="1" si="42"/>
        <v>51865</v>
      </c>
      <c r="G145" s="22" t="s">
        <v>119</v>
      </c>
      <c r="H145" s="44">
        <f t="shared" ca="1" si="53"/>
        <v>51501</v>
      </c>
      <c r="I145" s="45">
        <f t="shared" ca="1" si="43"/>
        <v>0</v>
      </c>
      <c r="J145" s="45">
        <f t="shared" ca="1" si="44"/>
        <v>0</v>
      </c>
      <c r="K145" s="45">
        <f t="shared" ca="1" si="45"/>
        <v>0</v>
      </c>
      <c r="L145" s="45"/>
      <c r="M145" s="45">
        <f t="shared" ca="1" si="54"/>
        <v>0</v>
      </c>
      <c r="N145" s="257">
        <f t="shared" ca="1" si="46"/>
        <v>0</v>
      </c>
      <c r="O145" s="23"/>
      <c r="P145" s="255">
        <f t="shared" ca="1" si="47"/>
        <v>0</v>
      </c>
      <c r="Q145" s="163">
        <f t="shared" ca="1" si="48"/>
        <v>0</v>
      </c>
      <c r="R145" s="164">
        <f ca="1">NPV(Q144,K145:$K$244) + ($A$13+$A$14+$A$15)/POWER(1+Q144,$A$28-D145+1)</f>
        <v>0</v>
      </c>
      <c r="S145" s="164">
        <f ca="1">NPV(Q145,K145:$K$244) + ($A$13+$A$14+$A$15)/POWER(1+Q145,$A$28-D145+1)</f>
        <v>0</v>
      </c>
      <c r="T145" s="45">
        <f t="shared" ca="1" si="49"/>
        <v>0</v>
      </c>
      <c r="U145" s="45">
        <f t="shared" ca="1" si="55"/>
        <v>0</v>
      </c>
      <c r="V145" s="45">
        <f t="shared" ca="1" si="56"/>
        <v>0</v>
      </c>
      <c r="W145" s="45">
        <f t="shared" ca="1" si="50"/>
        <v>0</v>
      </c>
      <c r="X145" s="25">
        <f t="shared" ca="1" si="39"/>
        <v>0</v>
      </c>
      <c r="Z145" s="28">
        <f t="shared" ca="1" si="57"/>
        <v>0</v>
      </c>
      <c r="AA145" s="233"/>
      <c r="AB145" s="45">
        <f t="shared" ca="1" si="51"/>
        <v>0</v>
      </c>
      <c r="AC145" s="45">
        <f t="shared" ca="1" si="40"/>
        <v>0</v>
      </c>
      <c r="AD145" s="25">
        <f t="shared" ca="1" si="41"/>
        <v>0</v>
      </c>
    </row>
    <row r="146" spans="4:30" x14ac:dyDescent="0.35">
      <c r="D146" s="20">
        <v>142</v>
      </c>
      <c r="E146" s="21">
        <f t="shared" ca="1" si="52"/>
        <v>51866</v>
      </c>
      <c r="F146" s="44">
        <f t="shared" ca="1" si="42"/>
        <v>52230</v>
      </c>
      <c r="G146" s="22" t="s">
        <v>119</v>
      </c>
      <c r="H146" s="44">
        <f t="shared" ca="1" si="53"/>
        <v>51866</v>
      </c>
      <c r="I146" s="45">
        <f t="shared" ca="1" si="43"/>
        <v>0</v>
      </c>
      <c r="J146" s="45">
        <f t="shared" ca="1" si="44"/>
        <v>0</v>
      </c>
      <c r="K146" s="45">
        <f t="shared" ca="1" si="45"/>
        <v>0</v>
      </c>
      <c r="L146" s="45"/>
      <c r="M146" s="45">
        <f t="shared" ca="1" si="54"/>
        <v>0</v>
      </c>
      <c r="N146" s="257">
        <f t="shared" ca="1" si="46"/>
        <v>0</v>
      </c>
      <c r="O146" s="23"/>
      <c r="P146" s="255">
        <f t="shared" ca="1" si="47"/>
        <v>0</v>
      </c>
      <c r="Q146" s="163">
        <f t="shared" ca="1" si="48"/>
        <v>0</v>
      </c>
      <c r="R146" s="164">
        <f ca="1">NPV(Q145,K146:$K$244) + ($A$13+$A$14+$A$15)/POWER(1+Q145,$A$28-D146+1)</f>
        <v>0</v>
      </c>
      <c r="S146" s="164">
        <f ca="1">NPV(Q146,K146:$K$244) + ($A$13+$A$14+$A$15)/POWER(1+Q146,$A$28-D146+1)</f>
        <v>0</v>
      </c>
      <c r="T146" s="45">
        <f t="shared" ca="1" si="49"/>
        <v>0</v>
      </c>
      <c r="U146" s="45">
        <f t="shared" ca="1" si="55"/>
        <v>0</v>
      </c>
      <c r="V146" s="45">
        <f t="shared" ca="1" si="56"/>
        <v>0</v>
      </c>
      <c r="W146" s="45">
        <f t="shared" ca="1" si="50"/>
        <v>0</v>
      </c>
      <c r="X146" s="25">
        <f t="shared" ca="1" si="39"/>
        <v>0</v>
      </c>
      <c r="Z146" s="28">
        <f t="shared" ca="1" si="57"/>
        <v>0</v>
      </c>
      <c r="AA146" s="233"/>
      <c r="AB146" s="45">
        <f t="shared" ca="1" si="51"/>
        <v>0</v>
      </c>
      <c r="AC146" s="45">
        <f t="shared" ca="1" si="40"/>
        <v>0</v>
      </c>
      <c r="AD146" s="25">
        <f t="shared" ca="1" si="41"/>
        <v>0</v>
      </c>
    </row>
    <row r="147" spans="4:30" x14ac:dyDescent="0.35">
      <c r="D147" s="20">
        <v>143</v>
      </c>
      <c r="E147" s="21">
        <f t="shared" ca="1" si="52"/>
        <v>52231</v>
      </c>
      <c r="F147" s="44">
        <f t="shared" ca="1" si="42"/>
        <v>52595</v>
      </c>
      <c r="G147" s="22" t="s">
        <v>119</v>
      </c>
      <c r="H147" s="44">
        <f t="shared" ca="1" si="53"/>
        <v>52231</v>
      </c>
      <c r="I147" s="45">
        <f t="shared" ca="1" si="43"/>
        <v>0</v>
      </c>
      <c r="J147" s="45">
        <f t="shared" ca="1" si="44"/>
        <v>0</v>
      </c>
      <c r="K147" s="45">
        <f t="shared" ca="1" si="45"/>
        <v>0</v>
      </c>
      <c r="L147" s="45"/>
      <c r="M147" s="45">
        <f t="shared" ca="1" si="54"/>
        <v>0</v>
      </c>
      <c r="N147" s="257">
        <f t="shared" ca="1" si="46"/>
        <v>0</v>
      </c>
      <c r="O147" s="23"/>
      <c r="P147" s="255">
        <f t="shared" ca="1" si="47"/>
        <v>0</v>
      </c>
      <c r="Q147" s="163">
        <f t="shared" ca="1" si="48"/>
        <v>0</v>
      </c>
      <c r="R147" s="164">
        <f ca="1">NPV(Q146,K147:$K$244) + ($A$13+$A$14+$A$15)/POWER(1+Q146,$A$28-D147+1)</f>
        <v>0</v>
      </c>
      <c r="S147" s="164">
        <f ca="1">NPV(Q147,K147:$K$244) + ($A$13+$A$14+$A$15)/POWER(1+Q147,$A$28-D147+1)</f>
        <v>0</v>
      </c>
      <c r="T147" s="45">
        <f t="shared" ca="1" si="49"/>
        <v>0</v>
      </c>
      <c r="U147" s="45">
        <f t="shared" ca="1" si="55"/>
        <v>0</v>
      </c>
      <c r="V147" s="45">
        <f t="shared" ca="1" si="56"/>
        <v>0</v>
      </c>
      <c r="W147" s="45">
        <f t="shared" ca="1" si="50"/>
        <v>0</v>
      </c>
      <c r="X147" s="25">
        <f t="shared" ca="1" si="39"/>
        <v>0</v>
      </c>
      <c r="Z147" s="28">
        <f t="shared" ca="1" si="57"/>
        <v>0</v>
      </c>
      <c r="AA147" s="233"/>
      <c r="AB147" s="45">
        <f t="shared" ca="1" si="51"/>
        <v>0</v>
      </c>
      <c r="AC147" s="45">
        <f t="shared" ca="1" si="40"/>
        <v>0</v>
      </c>
      <c r="AD147" s="25">
        <f t="shared" ca="1" si="41"/>
        <v>0</v>
      </c>
    </row>
    <row r="148" spans="4:30" x14ac:dyDescent="0.35">
      <c r="D148" s="20">
        <v>144</v>
      </c>
      <c r="E148" s="21">
        <f t="shared" ca="1" si="52"/>
        <v>52596</v>
      </c>
      <c r="F148" s="44">
        <f t="shared" ca="1" si="42"/>
        <v>52961</v>
      </c>
      <c r="G148" s="22" t="s">
        <v>119</v>
      </c>
      <c r="H148" s="44">
        <f t="shared" ca="1" si="53"/>
        <v>52596</v>
      </c>
      <c r="I148" s="45">
        <f t="shared" ca="1" si="43"/>
        <v>0</v>
      </c>
      <c r="J148" s="45">
        <f t="shared" ca="1" si="44"/>
        <v>0</v>
      </c>
      <c r="K148" s="45">
        <f t="shared" ca="1" si="45"/>
        <v>0</v>
      </c>
      <c r="L148" s="45"/>
      <c r="M148" s="45">
        <f t="shared" ca="1" si="54"/>
        <v>0</v>
      </c>
      <c r="N148" s="257">
        <f t="shared" ca="1" si="46"/>
        <v>0</v>
      </c>
      <c r="O148" s="23"/>
      <c r="P148" s="255">
        <f t="shared" ca="1" si="47"/>
        <v>0</v>
      </c>
      <c r="Q148" s="163">
        <f t="shared" ca="1" si="48"/>
        <v>0</v>
      </c>
      <c r="R148" s="164">
        <f ca="1">NPV(Q147,K148:$K$244) + ($A$13+$A$14+$A$15)/POWER(1+Q147,$A$28-D148+1)</f>
        <v>0</v>
      </c>
      <c r="S148" s="164">
        <f ca="1">NPV(Q148,K148:$K$244) + ($A$13+$A$14+$A$15)/POWER(1+Q148,$A$28-D148+1)</f>
        <v>0</v>
      </c>
      <c r="T148" s="45">
        <f t="shared" ca="1" si="49"/>
        <v>0</v>
      </c>
      <c r="U148" s="45">
        <f t="shared" ca="1" si="55"/>
        <v>0</v>
      </c>
      <c r="V148" s="45">
        <f t="shared" ca="1" si="56"/>
        <v>0</v>
      </c>
      <c r="W148" s="45">
        <f t="shared" ca="1" si="50"/>
        <v>0</v>
      </c>
      <c r="X148" s="25">
        <f t="shared" ca="1" si="39"/>
        <v>0</v>
      </c>
      <c r="Z148" s="28">
        <f t="shared" ca="1" si="57"/>
        <v>0</v>
      </c>
      <c r="AA148" s="233"/>
      <c r="AB148" s="45">
        <f t="shared" ca="1" si="51"/>
        <v>0</v>
      </c>
      <c r="AC148" s="45">
        <f t="shared" ca="1" si="40"/>
        <v>0</v>
      </c>
      <c r="AD148" s="25">
        <f t="shared" ca="1" si="41"/>
        <v>0</v>
      </c>
    </row>
    <row r="149" spans="4:30" x14ac:dyDescent="0.35">
      <c r="D149" s="20">
        <v>145</v>
      </c>
      <c r="E149" s="21">
        <f t="shared" ca="1" si="52"/>
        <v>52962</v>
      </c>
      <c r="F149" s="44">
        <f t="shared" ca="1" si="42"/>
        <v>53326</v>
      </c>
      <c r="G149" s="22" t="s">
        <v>119</v>
      </c>
      <c r="H149" s="44">
        <f t="shared" ca="1" si="53"/>
        <v>52962</v>
      </c>
      <c r="I149" s="45">
        <f t="shared" ca="1" si="43"/>
        <v>0</v>
      </c>
      <c r="J149" s="45">
        <f t="shared" ca="1" si="44"/>
        <v>0</v>
      </c>
      <c r="K149" s="45">
        <f t="shared" ca="1" si="45"/>
        <v>0</v>
      </c>
      <c r="L149" s="45"/>
      <c r="M149" s="45">
        <f t="shared" ca="1" si="54"/>
        <v>0</v>
      </c>
      <c r="N149" s="257">
        <f t="shared" ca="1" si="46"/>
        <v>0</v>
      </c>
      <c r="O149" s="23"/>
      <c r="P149" s="255">
        <f t="shared" ca="1" si="47"/>
        <v>0</v>
      </c>
      <c r="Q149" s="163">
        <f t="shared" ca="1" si="48"/>
        <v>0</v>
      </c>
      <c r="R149" s="164">
        <f ca="1">NPV(Q148,K149:$K$244) + ($A$13+$A$14+$A$15)/POWER(1+Q148,$A$28-D149+1)</f>
        <v>0</v>
      </c>
      <c r="S149" s="164">
        <f ca="1">NPV(Q149,K149:$K$244) + ($A$13+$A$14+$A$15)/POWER(1+Q149,$A$28-D149+1)</f>
        <v>0</v>
      </c>
      <c r="T149" s="45">
        <f t="shared" ca="1" si="49"/>
        <v>0</v>
      </c>
      <c r="U149" s="45">
        <f t="shared" ca="1" si="55"/>
        <v>0</v>
      </c>
      <c r="V149" s="45">
        <f t="shared" ca="1" si="56"/>
        <v>0</v>
      </c>
      <c r="W149" s="45">
        <f t="shared" ca="1" si="50"/>
        <v>0</v>
      </c>
      <c r="X149" s="25">
        <f t="shared" ca="1" si="39"/>
        <v>0</v>
      </c>
      <c r="Z149" s="28">
        <f t="shared" ca="1" si="57"/>
        <v>0</v>
      </c>
      <c r="AA149" s="233"/>
      <c r="AB149" s="45">
        <f t="shared" ca="1" si="51"/>
        <v>0</v>
      </c>
      <c r="AC149" s="45">
        <f t="shared" ca="1" si="40"/>
        <v>0</v>
      </c>
      <c r="AD149" s="25">
        <f t="shared" ca="1" si="41"/>
        <v>0</v>
      </c>
    </row>
    <row r="150" spans="4:30" x14ac:dyDescent="0.35">
      <c r="D150" s="20">
        <v>146</v>
      </c>
      <c r="E150" s="21">
        <f t="shared" ca="1" si="52"/>
        <v>53327</v>
      </c>
      <c r="F150" s="44">
        <f t="shared" ca="1" si="42"/>
        <v>53691</v>
      </c>
      <c r="G150" s="22" t="s">
        <v>119</v>
      </c>
      <c r="H150" s="44">
        <f t="shared" ca="1" si="53"/>
        <v>53327</v>
      </c>
      <c r="I150" s="45">
        <f t="shared" ca="1" si="43"/>
        <v>0</v>
      </c>
      <c r="J150" s="45">
        <f t="shared" ca="1" si="44"/>
        <v>0</v>
      </c>
      <c r="K150" s="45">
        <f t="shared" ca="1" si="45"/>
        <v>0</v>
      </c>
      <c r="L150" s="45"/>
      <c r="M150" s="45">
        <f t="shared" ca="1" si="54"/>
        <v>0</v>
      </c>
      <c r="N150" s="257">
        <f t="shared" ca="1" si="46"/>
        <v>0</v>
      </c>
      <c r="O150" s="23"/>
      <c r="P150" s="255">
        <f t="shared" ca="1" si="47"/>
        <v>0</v>
      </c>
      <c r="Q150" s="163">
        <f t="shared" ca="1" si="48"/>
        <v>0</v>
      </c>
      <c r="R150" s="164">
        <f ca="1">NPV(Q149,K150:$K$244) + ($A$13+$A$14+$A$15)/POWER(1+Q149,$A$28-D150+1)</f>
        <v>0</v>
      </c>
      <c r="S150" s="164">
        <f ca="1">NPV(Q150,K150:$K$244) + ($A$13+$A$14+$A$15)/POWER(1+Q150,$A$28-D150+1)</f>
        <v>0</v>
      </c>
      <c r="T150" s="45">
        <f t="shared" ca="1" si="49"/>
        <v>0</v>
      </c>
      <c r="U150" s="45">
        <f t="shared" ca="1" si="55"/>
        <v>0</v>
      </c>
      <c r="V150" s="45">
        <f t="shared" ca="1" si="56"/>
        <v>0</v>
      </c>
      <c r="W150" s="45">
        <f t="shared" ca="1" si="50"/>
        <v>0</v>
      </c>
      <c r="X150" s="25">
        <f t="shared" ca="1" si="39"/>
        <v>0</v>
      </c>
      <c r="Z150" s="28">
        <f t="shared" ca="1" si="57"/>
        <v>0</v>
      </c>
      <c r="AA150" s="233"/>
      <c r="AB150" s="45">
        <f t="shared" ca="1" si="51"/>
        <v>0</v>
      </c>
      <c r="AC150" s="45">
        <f t="shared" ca="1" si="40"/>
        <v>0</v>
      </c>
      <c r="AD150" s="25">
        <f t="shared" ca="1" si="41"/>
        <v>0</v>
      </c>
    </row>
    <row r="151" spans="4:30" x14ac:dyDescent="0.35">
      <c r="D151" s="20">
        <v>147</v>
      </c>
      <c r="E151" s="21">
        <f t="shared" ca="1" si="52"/>
        <v>53692</v>
      </c>
      <c r="F151" s="44">
        <f t="shared" ca="1" si="42"/>
        <v>54056</v>
      </c>
      <c r="G151" s="22" t="s">
        <v>119</v>
      </c>
      <c r="H151" s="44">
        <f t="shared" ca="1" si="53"/>
        <v>53692</v>
      </c>
      <c r="I151" s="45">
        <f t="shared" ca="1" si="43"/>
        <v>0</v>
      </c>
      <c r="J151" s="45">
        <f t="shared" ca="1" si="44"/>
        <v>0</v>
      </c>
      <c r="K151" s="45">
        <f t="shared" ca="1" si="45"/>
        <v>0</v>
      </c>
      <c r="L151" s="45"/>
      <c r="M151" s="45">
        <f t="shared" ca="1" si="54"/>
        <v>0</v>
      </c>
      <c r="N151" s="257">
        <f t="shared" ca="1" si="46"/>
        <v>0</v>
      </c>
      <c r="O151" s="23"/>
      <c r="P151" s="255">
        <f t="shared" ca="1" si="47"/>
        <v>0</v>
      </c>
      <c r="Q151" s="163">
        <f t="shared" ca="1" si="48"/>
        <v>0</v>
      </c>
      <c r="R151" s="164">
        <f ca="1">NPV(Q150,K151:$K$244) + ($A$13+$A$14+$A$15)/POWER(1+Q150,$A$28-D151+1)</f>
        <v>0</v>
      </c>
      <c r="S151" s="164">
        <f ca="1">NPV(Q151,K151:$K$244) + ($A$13+$A$14+$A$15)/POWER(1+Q151,$A$28-D151+1)</f>
        <v>0</v>
      </c>
      <c r="T151" s="45">
        <f t="shared" ca="1" si="49"/>
        <v>0</v>
      </c>
      <c r="U151" s="45">
        <f t="shared" ca="1" si="55"/>
        <v>0</v>
      </c>
      <c r="V151" s="45">
        <f t="shared" ca="1" si="56"/>
        <v>0</v>
      </c>
      <c r="W151" s="45">
        <f t="shared" ca="1" si="50"/>
        <v>0</v>
      </c>
      <c r="X151" s="25">
        <f t="shared" ca="1" si="39"/>
        <v>0</v>
      </c>
      <c r="Z151" s="28">
        <f t="shared" ca="1" si="57"/>
        <v>0</v>
      </c>
      <c r="AA151" s="233"/>
      <c r="AB151" s="45">
        <f t="shared" ca="1" si="51"/>
        <v>0</v>
      </c>
      <c r="AC151" s="45">
        <f t="shared" ca="1" si="40"/>
        <v>0</v>
      </c>
      <c r="AD151" s="25">
        <f t="shared" ca="1" si="41"/>
        <v>0</v>
      </c>
    </row>
    <row r="152" spans="4:30" x14ac:dyDescent="0.35">
      <c r="D152" s="20">
        <v>148</v>
      </c>
      <c r="E152" s="21">
        <f t="shared" ca="1" si="52"/>
        <v>54057</v>
      </c>
      <c r="F152" s="44">
        <f t="shared" ca="1" si="42"/>
        <v>54422</v>
      </c>
      <c r="G152" s="22" t="s">
        <v>119</v>
      </c>
      <c r="H152" s="44">
        <f t="shared" ca="1" si="53"/>
        <v>54057</v>
      </c>
      <c r="I152" s="45">
        <f t="shared" ca="1" si="43"/>
        <v>0</v>
      </c>
      <c r="J152" s="45">
        <f t="shared" ca="1" si="44"/>
        <v>0</v>
      </c>
      <c r="K152" s="45">
        <f t="shared" ca="1" si="45"/>
        <v>0</v>
      </c>
      <c r="L152" s="45"/>
      <c r="M152" s="45">
        <f t="shared" ca="1" si="54"/>
        <v>0</v>
      </c>
      <c r="N152" s="257">
        <f t="shared" ca="1" si="46"/>
        <v>0</v>
      </c>
      <c r="O152" s="23"/>
      <c r="P152" s="255">
        <f t="shared" ca="1" si="47"/>
        <v>0</v>
      </c>
      <c r="Q152" s="163">
        <f t="shared" ca="1" si="48"/>
        <v>0</v>
      </c>
      <c r="R152" s="164">
        <f ca="1">NPV(Q151,K152:$K$244) + ($A$13+$A$14+$A$15)/POWER(1+Q151,$A$28-D152+1)</f>
        <v>0</v>
      </c>
      <c r="S152" s="164">
        <f ca="1">NPV(Q152,K152:$K$244) + ($A$13+$A$14+$A$15)/POWER(1+Q152,$A$28-D152+1)</f>
        <v>0</v>
      </c>
      <c r="T152" s="45">
        <f t="shared" ca="1" si="49"/>
        <v>0</v>
      </c>
      <c r="U152" s="45">
        <f t="shared" ca="1" si="55"/>
        <v>0</v>
      </c>
      <c r="V152" s="45">
        <f t="shared" ca="1" si="56"/>
        <v>0</v>
      </c>
      <c r="W152" s="45">
        <f t="shared" ca="1" si="50"/>
        <v>0</v>
      </c>
      <c r="X152" s="25">
        <f t="shared" ca="1" si="39"/>
        <v>0</v>
      </c>
      <c r="Z152" s="28">
        <f t="shared" ca="1" si="57"/>
        <v>0</v>
      </c>
      <c r="AA152" s="233"/>
      <c r="AB152" s="45">
        <f t="shared" ca="1" si="51"/>
        <v>0</v>
      </c>
      <c r="AC152" s="45">
        <f t="shared" ca="1" si="40"/>
        <v>0</v>
      </c>
      <c r="AD152" s="25">
        <f t="shared" ca="1" si="41"/>
        <v>0</v>
      </c>
    </row>
    <row r="153" spans="4:30" x14ac:dyDescent="0.35">
      <c r="D153" s="20">
        <v>149</v>
      </c>
      <c r="E153" s="21">
        <f t="shared" ca="1" si="52"/>
        <v>54423</v>
      </c>
      <c r="F153" s="44">
        <f t="shared" ca="1" si="42"/>
        <v>54787</v>
      </c>
      <c r="G153" s="22" t="s">
        <v>119</v>
      </c>
      <c r="H153" s="44">
        <f t="shared" ca="1" si="53"/>
        <v>54423</v>
      </c>
      <c r="I153" s="45">
        <f t="shared" ca="1" si="43"/>
        <v>0</v>
      </c>
      <c r="J153" s="45">
        <f t="shared" ca="1" si="44"/>
        <v>0</v>
      </c>
      <c r="K153" s="45">
        <f t="shared" ca="1" si="45"/>
        <v>0</v>
      </c>
      <c r="L153" s="45"/>
      <c r="M153" s="45">
        <f t="shared" ca="1" si="54"/>
        <v>0</v>
      </c>
      <c r="N153" s="257">
        <f t="shared" ca="1" si="46"/>
        <v>0</v>
      </c>
      <c r="O153" s="23"/>
      <c r="P153" s="255">
        <f t="shared" ca="1" si="47"/>
        <v>0</v>
      </c>
      <c r="Q153" s="163">
        <f t="shared" ca="1" si="48"/>
        <v>0</v>
      </c>
      <c r="R153" s="164">
        <f ca="1">NPV(Q152,K153:$K$244) + ($A$13+$A$14+$A$15)/POWER(1+Q152,$A$28-D153+1)</f>
        <v>0</v>
      </c>
      <c r="S153" s="164">
        <f ca="1">NPV(Q153,K153:$K$244) + ($A$13+$A$14+$A$15)/POWER(1+Q153,$A$28-D153+1)</f>
        <v>0</v>
      </c>
      <c r="T153" s="45">
        <f t="shared" ca="1" si="49"/>
        <v>0</v>
      </c>
      <c r="U153" s="45">
        <f t="shared" ca="1" si="55"/>
        <v>0</v>
      </c>
      <c r="V153" s="45">
        <f t="shared" ca="1" si="56"/>
        <v>0</v>
      </c>
      <c r="W153" s="45">
        <f t="shared" ca="1" si="50"/>
        <v>0</v>
      </c>
      <c r="X153" s="25">
        <f t="shared" ca="1" si="39"/>
        <v>0</v>
      </c>
      <c r="Z153" s="28">
        <f t="shared" ca="1" si="57"/>
        <v>0</v>
      </c>
      <c r="AA153" s="233"/>
      <c r="AB153" s="45">
        <f t="shared" ca="1" si="51"/>
        <v>0</v>
      </c>
      <c r="AC153" s="45">
        <f t="shared" ca="1" si="40"/>
        <v>0</v>
      </c>
      <c r="AD153" s="25">
        <f t="shared" ca="1" si="41"/>
        <v>0</v>
      </c>
    </row>
    <row r="154" spans="4:30" x14ac:dyDescent="0.35">
      <c r="D154" s="20">
        <v>150</v>
      </c>
      <c r="E154" s="21">
        <f t="shared" ca="1" si="52"/>
        <v>54788</v>
      </c>
      <c r="F154" s="44">
        <f t="shared" ca="1" si="42"/>
        <v>55152</v>
      </c>
      <c r="G154" s="22" t="s">
        <v>119</v>
      </c>
      <c r="H154" s="44">
        <f t="shared" ca="1" si="53"/>
        <v>54788</v>
      </c>
      <c r="I154" s="45">
        <f t="shared" ca="1" si="43"/>
        <v>0</v>
      </c>
      <c r="J154" s="45">
        <f t="shared" ca="1" si="44"/>
        <v>0</v>
      </c>
      <c r="K154" s="45">
        <f t="shared" ca="1" si="45"/>
        <v>0</v>
      </c>
      <c r="L154" s="45"/>
      <c r="M154" s="45">
        <f t="shared" ca="1" si="54"/>
        <v>0</v>
      </c>
      <c r="N154" s="257">
        <f t="shared" ca="1" si="46"/>
        <v>0</v>
      </c>
      <c r="O154" s="23"/>
      <c r="P154" s="255">
        <f t="shared" ca="1" si="47"/>
        <v>0</v>
      </c>
      <c r="Q154" s="163">
        <f t="shared" ca="1" si="48"/>
        <v>0</v>
      </c>
      <c r="R154" s="164">
        <f ca="1">NPV(Q153,K154:$K$244) + ($A$13+$A$14+$A$15)/POWER(1+Q153,$A$28-D154+1)</f>
        <v>0</v>
      </c>
      <c r="S154" s="164">
        <f ca="1">NPV(Q154,K154:$K$244) + ($A$13+$A$14+$A$15)/POWER(1+Q154,$A$28-D154+1)</f>
        <v>0</v>
      </c>
      <c r="T154" s="45">
        <f t="shared" ca="1" si="49"/>
        <v>0</v>
      </c>
      <c r="U154" s="45">
        <f t="shared" ca="1" si="55"/>
        <v>0</v>
      </c>
      <c r="V154" s="45">
        <f t="shared" ca="1" si="56"/>
        <v>0</v>
      </c>
      <c r="W154" s="45">
        <f t="shared" ca="1" si="50"/>
        <v>0</v>
      </c>
      <c r="X154" s="25">
        <f t="shared" ca="1" si="39"/>
        <v>0</v>
      </c>
      <c r="Z154" s="28">
        <f t="shared" ca="1" si="57"/>
        <v>0</v>
      </c>
      <c r="AA154" s="233"/>
      <c r="AB154" s="45">
        <f t="shared" ca="1" si="51"/>
        <v>0</v>
      </c>
      <c r="AC154" s="45">
        <f t="shared" ca="1" si="40"/>
        <v>0</v>
      </c>
      <c r="AD154" s="25">
        <f t="shared" ca="1" si="41"/>
        <v>0</v>
      </c>
    </row>
    <row r="155" spans="4:30" x14ac:dyDescent="0.35">
      <c r="D155" s="20">
        <v>151</v>
      </c>
      <c r="E155" s="21">
        <f t="shared" ca="1" si="52"/>
        <v>55153</v>
      </c>
      <c r="F155" s="44">
        <f t="shared" ca="1" si="42"/>
        <v>55517</v>
      </c>
      <c r="G155" s="22" t="s">
        <v>119</v>
      </c>
      <c r="H155" s="44">
        <f t="shared" ca="1" si="53"/>
        <v>55153</v>
      </c>
      <c r="I155" s="45">
        <f t="shared" ca="1" si="43"/>
        <v>0</v>
      </c>
      <c r="J155" s="45">
        <f t="shared" ca="1" si="44"/>
        <v>0</v>
      </c>
      <c r="K155" s="45">
        <f t="shared" ca="1" si="45"/>
        <v>0</v>
      </c>
      <c r="L155" s="45"/>
      <c r="M155" s="45">
        <f t="shared" ca="1" si="54"/>
        <v>0</v>
      </c>
      <c r="N155" s="257">
        <f t="shared" ca="1" si="46"/>
        <v>0</v>
      </c>
      <c r="O155" s="23"/>
      <c r="P155" s="255">
        <f t="shared" ca="1" si="47"/>
        <v>0</v>
      </c>
      <c r="Q155" s="163">
        <f t="shared" ca="1" si="48"/>
        <v>0</v>
      </c>
      <c r="R155" s="164">
        <f ca="1">NPV(Q154,K155:$K$244) + ($A$13+$A$14+$A$15)/POWER(1+Q154,$A$28-D155+1)</f>
        <v>0</v>
      </c>
      <c r="S155" s="164">
        <f ca="1">NPV(Q155,K155:$K$244) + ($A$13+$A$14+$A$15)/POWER(1+Q155,$A$28-D155+1)</f>
        <v>0</v>
      </c>
      <c r="T155" s="45">
        <f t="shared" ca="1" si="49"/>
        <v>0</v>
      </c>
      <c r="U155" s="45">
        <f t="shared" ca="1" si="55"/>
        <v>0</v>
      </c>
      <c r="V155" s="45">
        <f t="shared" ca="1" si="56"/>
        <v>0</v>
      </c>
      <c r="W155" s="45">
        <f t="shared" ca="1" si="50"/>
        <v>0</v>
      </c>
      <c r="X155" s="25">
        <f t="shared" ca="1" si="39"/>
        <v>0</v>
      </c>
      <c r="Z155" s="28">
        <f t="shared" ca="1" si="57"/>
        <v>0</v>
      </c>
      <c r="AA155" s="233"/>
      <c r="AB155" s="45">
        <f t="shared" ca="1" si="51"/>
        <v>0</v>
      </c>
      <c r="AC155" s="45">
        <f t="shared" ca="1" si="40"/>
        <v>0</v>
      </c>
      <c r="AD155" s="25">
        <f t="shared" ca="1" si="41"/>
        <v>0</v>
      </c>
    </row>
    <row r="156" spans="4:30" x14ac:dyDescent="0.35">
      <c r="D156" s="20">
        <v>152</v>
      </c>
      <c r="E156" s="21">
        <f t="shared" ca="1" si="52"/>
        <v>55518</v>
      </c>
      <c r="F156" s="44">
        <f t="shared" ca="1" si="42"/>
        <v>55883</v>
      </c>
      <c r="G156" s="22" t="s">
        <v>119</v>
      </c>
      <c r="H156" s="44">
        <f t="shared" ca="1" si="53"/>
        <v>55518</v>
      </c>
      <c r="I156" s="45">
        <f t="shared" ca="1" si="43"/>
        <v>0</v>
      </c>
      <c r="J156" s="45">
        <f t="shared" ca="1" si="44"/>
        <v>0</v>
      </c>
      <c r="K156" s="45">
        <f t="shared" ca="1" si="45"/>
        <v>0</v>
      </c>
      <c r="L156" s="45"/>
      <c r="M156" s="45">
        <f t="shared" ca="1" si="54"/>
        <v>0</v>
      </c>
      <c r="N156" s="257">
        <f t="shared" ca="1" si="46"/>
        <v>0</v>
      </c>
      <c r="O156" s="23"/>
      <c r="P156" s="255">
        <f t="shared" ca="1" si="47"/>
        <v>0</v>
      </c>
      <c r="Q156" s="163">
        <f t="shared" ca="1" si="48"/>
        <v>0</v>
      </c>
      <c r="R156" s="164">
        <f ca="1">NPV(Q155,K156:$K$244) + ($A$13+$A$14+$A$15)/POWER(1+Q155,$A$28-D156+1)</f>
        <v>0</v>
      </c>
      <c r="S156" s="164">
        <f ca="1">NPV(Q156,K156:$K$244) + ($A$13+$A$14+$A$15)/POWER(1+Q156,$A$28-D156+1)</f>
        <v>0</v>
      </c>
      <c r="T156" s="45">
        <f t="shared" ca="1" si="49"/>
        <v>0</v>
      </c>
      <c r="U156" s="45">
        <f t="shared" ca="1" si="55"/>
        <v>0</v>
      </c>
      <c r="V156" s="45">
        <f t="shared" ca="1" si="56"/>
        <v>0</v>
      </c>
      <c r="W156" s="45">
        <f t="shared" ca="1" si="50"/>
        <v>0</v>
      </c>
      <c r="X156" s="25">
        <f t="shared" ca="1" si="39"/>
        <v>0</v>
      </c>
      <c r="Z156" s="28">
        <f t="shared" ca="1" si="57"/>
        <v>0</v>
      </c>
      <c r="AA156" s="233"/>
      <c r="AB156" s="45">
        <f t="shared" ca="1" si="51"/>
        <v>0</v>
      </c>
      <c r="AC156" s="45">
        <f t="shared" ca="1" si="40"/>
        <v>0</v>
      </c>
      <c r="AD156" s="25">
        <f t="shared" ca="1" si="41"/>
        <v>0</v>
      </c>
    </row>
    <row r="157" spans="4:30" x14ac:dyDescent="0.35">
      <c r="D157" s="20">
        <v>153</v>
      </c>
      <c r="E157" s="21">
        <f t="shared" ca="1" si="52"/>
        <v>55884</v>
      </c>
      <c r="F157" s="44">
        <f t="shared" ca="1" si="42"/>
        <v>56248</v>
      </c>
      <c r="G157" s="22" t="s">
        <v>119</v>
      </c>
      <c r="H157" s="44">
        <f t="shared" ca="1" si="53"/>
        <v>55884</v>
      </c>
      <c r="I157" s="45">
        <f t="shared" ca="1" si="43"/>
        <v>0</v>
      </c>
      <c r="J157" s="45">
        <f t="shared" ca="1" si="44"/>
        <v>0</v>
      </c>
      <c r="K157" s="45">
        <f t="shared" ca="1" si="45"/>
        <v>0</v>
      </c>
      <c r="L157" s="45"/>
      <c r="M157" s="45">
        <f t="shared" ca="1" si="54"/>
        <v>0</v>
      </c>
      <c r="N157" s="257">
        <f t="shared" ca="1" si="46"/>
        <v>0</v>
      </c>
      <c r="O157" s="23"/>
      <c r="P157" s="255">
        <f t="shared" ca="1" si="47"/>
        <v>0</v>
      </c>
      <c r="Q157" s="163">
        <f t="shared" ca="1" si="48"/>
        <v>0</v>
      </c>
      <c r="R157" s="164">
        <f ca="1">NPV(Q156,K157:$K$244) + ($A$13+$A$14+$A$15)/POWER(1+Q156,$A$28-D157+1)</f>
        <v>0</v>
      </c>
      <c r="S157" s="164">
        <f ca="1">NPV(Q157,K157:$K$244) + ($A$13+$A$14+$A$15)/POWER(1+Q157,$A$28-D157+1)</f>
        <v>0</v>
      </c>
      <c r="T157" s="45">
        <f t="shared" ca="1" si="49"/>
        <v>0</v>
      </c>
      <c r="U157" s="45">
        <f t="shared" ca="1" si="55"/>
        <v>0</v>
      </c>
      <c r="V157" s="45">
        <f t="shared" ca="1" si="56"/>
        <v>0</v>
      </c>
      <c r="W157" s="45">
        <f t="shared" ca="1" si="50"/>
        <v>0</v>
      </c>
      <c r="X157" s="25">
        <f t="shared" ca="1" si="39"/>
        <v>0</v>
      </c>
      <c r="Z157" s="28">
        <f t="shared" ca="1" si="57"/>
        <v>0</v>
      </c>
      <c r="AA157" s="233"/>
      <c r="AB157" s="45">
        <f t="shared" ca="1" si="51"/>
        <v>0</v>
      </c>
      <c r="AC157" s="45">
        <f t="shared" ca="1" si="40"/>
        <v>0</v>
      </c>
      <c r="AD157" s="25">
        <f t="shared" ca="1" si="41"/>
        <v>0</v>
      </c>
    </row>
    <row r="158" spans="4:30" x14ac:dyDescent="0.35">
      <c r="D158" s="20">
        <v>154</v>
      </c>
      <c r="E158" s="21">
        <f t="shared" ca="1" si="52"/>
        <v>56249</v>
      </c>
      <c r="F158" s="44">
        <f t="shared" ca="1" si="42"/>
        <v>56613</v>
      </c>
      <c r="G158" s="22" t="s">
        <v>119</v>
      </c>
      <c r="H158" s="44">
        <f t="shared" ca="1" si="53"/>
        <v>56249</v>
      </c>
      <c r="I158" s="45">
        <f t="shared" ca="1" si="43"/>
        <v>0</v>
      </c>
      <c r="J158" s="45">
        <f t="shared" ca="1" si="44"/>
        <v>0</v>
      </c>
      <c r="K158" s="45">
        <f t="shared" ca="1" si="45"/>
        <v>0</v>
      </c>
      <c r="L158" s="45"/>
      <c r="M158" s="45">
        <f t="shared" ca="1" si="54"/>
        <v>0</v>
      </c>
      <c r="N158" s="257">
        <f t="shared" ca="1" si="46"/>
        <v>0</v>
      </c>
      <c r="O158" s="23"/>
      <c r="P158" s="255">
        <f t="shared" ca="1" si="47"/>
        <v>0</v>
      </c>
      <c r="Q158" s="163">
        <f t="shared" ca="1" si="48"/>
        <v>0</v>
      </c>
      <c r="R158" s="164">
        <f ca="1">NPV(Q157,K158:$K$244) + ($A$13+$A$14+$A$15)/POWER(1+Q157,$A$28-D158+1)</f>
        <v>0</v>
      </c>
      <c r="S158" s="164">
        <f ca="1">NPV(Q158,K158:$K$244) + ($A$13+$A$14+$A$15)/POWER(1+Q158,$A$28-D158+1)</f>
        <v>0</v>
      </c>
      <c r="T158" s="45">
        <f t="shared" ca="1" si="49"/>
        <v>0</v>
      </c>
      <c r="U158" s="45">
        <f t="shared" ca="1" si="55"/>
        <v>0</v>
      </c>
      <c r="V158" s="45">
        <f t="shared" ca="1" si="56"/>
        <v>0</v>
      </c>
      <c r="W158" s="45">
        <f t="shared" ca="1" si="50"/>
        <v>0</v>
      </c>
      <c r="X158" s="25">
        <f t="shared" ca="1" si="39"/>
        <v>0</v>
      </c>
      <c r="Z158" s="28">
        <f t="shared" ca="1" si="57"/>
        <v>0</v>
      </c>
      <c r="AA158" s="233"/>
      <c r="AB158" s="45">
        <f t="shared" ca="1" si="51"/>
        <v>0</v>
      </c>
      <c r="AC158" s="45">
        <f t="shared" ca="1" si="40"/>
        <v>0</v>
      </c>
      <c r="AD158" s="25">
        <f t="shared" ca="1" si="41"/>
        <v>0</v>
      </c>
    </row>
    <row r="159" spans="4:30" x14ac:dyDescent="0.35">
      <c r="D159" s="20">
        <v>155</v>
      </c>
      <c r="E159" s="21">
        <f t="shared" ca="1" si="52"/>
        <v>56614</v>
      </c>
      <c r="F159" s="44">
        <f t="shared" ca="1" si="42"/>
        <v>56978</v>
      </c>
      <c r="G159" s="22" t="s">
        <v>119</v>
      </c>
      <c r="H159" s="44">
        <f t="shared" ca="1" si="53"/>
        <v>56614</v>
      </c>
      <c r="I159" s="45">
        <f t="shared" ca="1" si="43"/>
        <v>0</v>
      </c>
      <c r="J159" s="45">
        <f t="shared" ca="1" si="44"/>
        <v>0</v>
      </c>
      <c r="K159" s="45">
        <f t="shared" ca="1" si="45"/>
        <v>0</v>
      </c>
      <c r="L159" s="45"/>
      <c r="M159" s="45">
        <f t="shared" ca="1" si="54"/>
        <v>0</v>
      </c>
      <c r="N159" s="257">
        <f t="shared" ca="1" si="46"/>
        <v>0</v>
      </c>
      <c r="O159" s="23"/>
      <c r="P159" s="255">
        <f t="shared" ca="1" si="47"/>
        <v>0</v>
      </c>
      <c r="Q159" s="163">
        <f t="shared" ca="1" si="48"/>
        <v>0</v>
      </c>
      <c r="R159" s="164">
        <f ca="1">NPV(Q158,K159:$K$244) + ($A$13+$A$14+$A$15)/POWER(1+Q158,$A$28-D159+1)</f>
        <v>0</v>
      </c>
      <c r="S159" s="164">
        <f ca="1">NPV(Q159,K159:$K$244) + ($A$13+$A$14+$A$15)/POWER(1+Q159,$A$28-D159+1)</f>
        <v>0</v>
      </c>
      <c r="T159" s="45">
        <f t="shared" ca="1" si="49"/>
        <v>0</v>
      </c>
      <c r="U159" s="45">
        <f t="shared" ca="1" si="55"/>
        <v>0</v>
      </c>
      <c r="V159" s="45">
        <f t="shared" ca="1" si="56"/>
        <v>0</v>
      </c>
      <c r="W159" s="45">
        <f t="shared" ca="1" si="50"/>
        <v>0</v>
      </c>
      <c r="X159" s="25">
        <f t="shared" ca="1" si="39"/>
        <v>0</v>
      </c>
      <c r="Z159" s="28">
        <f t="shared" ca="1" si="57"/>
        <v>0</v>
      </c>
      <c r="AA159" s="233"/>
      <c r="AB159" s="45">
        <f t="shared" ca="1" si="51"/>
        <v>0</v>
      </c>
      <c r="AC159" s="45">
        <f t="shared" ca="1" si="40"/>
        <v>0</v>
      </c>
      <c r="AD159" s="25">
        <f t="shared" ca="1" si="41"/>
        <v>0</v>
      </c>
    </row>
    <row r="160" spans="4:30" x14ac:dyDescent="0.35">
      <c r="D160" s="20">
        <v>156</v>
      </c>
      <c r="E160" s="21">
        <f t="shared" ca="1" si="52"/>
        <v>56979</v>
      </c>
      <c r="F160" s="44">
        <f t="shared" ca="1" si="42"/>
        <v>57344</v>
      </c>
      <c r="G160" s="22" t="s">
        <v>119</v>
      </c>
      <c r="H160" s="44">
        <f t="shared" ca="1" si="53"/>
        <v>56979</v>
      </c>
      <c r="I160" s="45">
        <f t="shared" ca="1" si="43"/>
        <v>0</v>
      </c>
      <c r="J160" s="45">
        <f t="shared" ca="1" si="44"/>
        <v>0</v>
      </c>
      <c r="K160" s="45">
        <f t="shared" ca="1" si="45"/>
        <v>0</v>
      </c>
      <c r="L160" s="45"/>
      <c r="M160" s="45">
        <f t="shared" ca="1" si="54"/>
        <v>0</v>
      </c>
      <c r="N160" s="257">
        <f t="shared" ca="1" si="46"/>
        <v>0</v>
      </c>
      <c r="O160" s="23"/>
      <c r="P160" s="255">
        <f t="shared" ca="1" si="47"/>
        <v>0</v>
      </c>
      <c r="Q160" s="163">
        <f t="shared" ca="1" si="48"/>
        <v>0</v>
      </c>
      <c r="R160" s="164">
        <f ca="1">NPV(Q159,K160:$K$244) + ($A$13+$A$14+$A$15)/POWER(1+Q159,$A$28-D160+1)</f>
        <v>0</v>
      </c>
      <c r="S160" s="164">
        <f ca="1">NPV(Q160,K160:$K$244) + ($A$13+$A$14+$A$15)/POWER(1+Q160,$A$28-D160+1)</f>
        <v>0</v>
      </c>
      <c r="T160" s="45">
        <f t="shared" ca="1" si="49"/>
        <v>0</v>
      </c>
      <c r="U160" s="45">
        <f t="shared" ca="1" si="55"/>
        <v>0</v>
      </c>
      <c r="V160" s="45">
        <f t="shared" ca="1" si="56"/>
        <v>0</v>
      </c>
      <c r="W160" s="45">
        <f t="shared" ca="1" si="50"/>
        <v>0</v>
      </c>
      <c r="X160" s="25">
        <f t="shared" ca="1" si="39"/>
        <v>0</v>
      </c>
      <c r="Z160" s="28">
        <f t="shared" ca="1" si="57"/>
        <v>0</v>
      </c>
      <c r="AA160" s="233"/>
      <c r="AB160" s="45">
        <f t="shared" ca="1" si="51"/>
        <v>0</v>
      </c>
      <c r="AC160" s="45">
        <f t="shared" ca="1" si="40"/>
        <v>0</v>
      </c>
      <c r="AD160" s="25">
        <f t="shared" ca="1" si="41"/>
        <v>0</v>
      </c>
    </row>
    <row r="161" spans="4:30" x14ac:dyDescent="0.35">
      <c r="D161" s="20">
        <v>157</v>
      </c>
      <c r="E161" s="21">
        <f t="shared" ca="1" si="52"/>
        <v>57345</v>
      </c>
      <c r="F161" s="44">
        <f t="shared" ca="1" si="42"/>
        <v>57709</v>
      </c>
      <c r="G161" s="22" t="s">
        <v>119</v>
      </c>
      <c r="H161" s="44">
        <f t="shared" ca="1" si="53"/>
        <v>57345</v>
      </c>
      <c r="I161" s="45">
        <f t="shared" ca="1" si="43"/>
        <v>0</v>
      </c>
      <c r="J161" s="45">
        <f t="shared" ca="1" si="44"/>
        <v>0</v>
      </c>
      <c r="K161" s="45">
        <f t="shared" ca="1" si="45"/>
        <v>0</v>
      </c>
      <c r="L161" s="45"/>
      <c r="M161" s="45">
        <f t="shared" ca="1" si="54"/>
        <v>0</v>
      </c>
      <c r="N161" s="257">
        <f t="shared" ca="1" si="46"/>
        <v>0</v>
      </c>
      <c r="O161" s="23"/>
      <c r="P161" s="255">
        <f t="shared" ca="1" si="47"/>
        <v>0</v>
      </c>
      <c r="Q161" s="163">
        <f t="shared" ca="1" si="48"/>
        <v>0</v>
      </c>
      <c r="R161" s="164">
        <f ca="1">NPV(Q160,K161:$K$244) + ($A$13+$A$14+$A$15)/POWER(1+Q160,$A$28-D161+1)</f>
        <v>0</v>
      </c>
      <c r="S161" s="164">
        <f ca="1">NPV(Q161,K161:$K$244) + ($A$13+$A$14+$A$15)/POWER(1+Q161,$A$28-D161+1)</f>
        <v>0</v>
      </c>
      <c r="T161" s="45">
        <f t="shared" ca="1" si="49"/>
        <v>0</v>
      </c>
      <c r="U161" s="45">
        <f t="shared" ca="1" si="55"/>
        <v>0</v>
      </c>
      <c r="V161" s="45">
        <f t="shared" ca="1" si="56"/>
        <v>0</v>
      </c>
      <c r="W161" s="45">
        <f t="shared" ca="1" si="50"/>
        <v>0</v>
      </c>
      <c r="X161" s="25">
        <f t="shared" ca="1" si="39"/>
        <v>0</v>
      </c>
      <c r="Z161" s="28">
        <f t="shared" ca="1" si="57"/>
        <v>0</v>
      </c>
      <c r="AA161" s="233"/>
      <c r="AB161" s="45">
        <f t="shared" ca="1" si="51"/>
        <v>0</v>
      </c>
      <c r="AC161" s="45">
        <f t="shared" ca="1" si="40"/>
        <v>0</v>
      </c>
      <c r="AD161" s="25">
        <f t="shared" ca="1" si="41"/>
        <v>0</v>
      </c>
    </row>
    <row r="162" spans="4:30" x14ac:dyDescent="0.35">
      <c r="D162" s="20">
        <v>158</v>
      </c>
      <c r="E162" s="21">
        <f t="shared" ca="1" si="52"/>
        <v>57710</v>
      </c>
      <c r="F162" s="44">
        <f t="shared" ca="1" si="42"/>
        <v>58074</v>
      </c>
      <c r="G162" s="22" t="s">
        <v>119</v>
      </c>
      <c r="H162" s="44">
        <f t="shared" ca="1" si="53"/>
        <v>57710</v>
      </c>
      <c r="I162" s="45">
        <f t="shared" ca="1" si="43"/>
        <v>0</v>
      </c>
      <c r="J162" s="45">
        <f t="shared" ca="1" si="44"/>
        <v>0</v>
      </c>
      <c r="K162" s="45">
        <f t="shared" ca="1" si="45"/>
        <v>0</v>
      </c>
      <c r="L162" s="45"/>
      <c r="M162" s="45">
        <f t="shared" ca="1" si="54"/>
        <v>0</v>
      </c>
      <c r="N162" s="257">
        <f t="shared" ca="1" si="46"/>
        <v>0</v>
      </c>
      <c r="O162" s="23"/>
      <c r="P162" s="255">
        <f t="shared" ca="1" si="47"/>
        <v>0</v>
      </c>
      <c r="Q162" s="163">
        <f t="shared" ca="1" si="48"/>
        <v>0</v>
      </c>
      <c r="R162" s="164">
        <f ca="1">NPV(Q161,K162:$K$244) + ($A$13+$A$14+$A$15)/POWER(1+Q161,$A$28-D162+1)</f>
        <v>0</v>
      </c>
      <c r="S162" s="164">
        <f ca="1">NPV(Q162,K162:$K$244) + ($A$13+$A$14+$A$15)/POWER(1+Q162,$A$28-D162+1)</f>
        <v>0</v>
      </c>
      <c r="T162" s="45">
        <f t="shared" ca="1" si="49"/>
        <v>0</v>
      </c>
      <c r="U162" s="45">
        <f t="shared" ca="1" si="55"/>
        <v>0</v>
      </c>
      <c r="V162" s="45">
        <f t="shared" ca="1" si="56"/>
        <v>0</v>
      </c>
      <c r="W162" s="45">
        <f t="shared" ca="1" si="50"/>
        <v>0</v>
      </c>
      <c r="X162" s="25">
        <f t="shared" ca="1" si="39"/>
        <v>0</v>
      </c>
      <c r="Z162" s="28">
        <f t="shared" ca="1" si="57"/>
        <v>0</v>
      </c>
      <c r="AA162" s="233"/>
      <c r="AB162" s="45">
        <f t="shared" ca="1" si="51"/>
        <v>0</v>
      </c>
      <c r="AC162" s="45">
        <f t="shared" ca="1" si="40"/>
        <v>0</v>
      </c>
      <c r="AD162" s="25">
        <f t="shared" ca="1" si="41"/>
        <v>0</v>
      </c>
    </row>
    <row r="163" spans="4:30" x14ac:dyDescent="0.35">
      <c r="D163" s="20">
        <v>159</v>
      </c>
      <c r="E163" s="21">
        <f t="shared" ca="1" si="52"/>
        <v>58075</v>
      </c>
      <c r="F163" s="44">
        <f t="shared" ca="1" si="42"/>
        <v>58439</v>
      </c>
      <c r="G163" s="22" t="s">
        <v>119</v>
      </c>
      <c r="H163" s="44">
        <f t="shared" ca="1" si="53"/>
        <v>58075</v>
      </c>
      <c r="I163" s="45">
        <f t="shared" ca="1" si="43"/>
        <v>0</v>
      </c>
      <c r="J163" s="45">
        <f t="shared" ca="1" si="44"/>
        <v>0</v>
      </c>
      <c r="K163" s="45">
        <f t="shared" ca="1" si="45"/>
        <v>0</v>
      </c>
      <c r="L163" s="45"/>
      <c r="M163" s="45">
        <f t="shared" ca="1" si="54"/>
        <v>0</v>
      </c>
      <c r="N163" s="257">
        <f t="shared" ca="1" si="46"/>
        <v>0</v>
      </c>
      <c r="O163" s="23"/>
      <c r="P163" s="255">
        <f t="shared" ca="1" si="47"/>
        <v>0</v>
      </c>
      <c r="Q163" s="163">
        <f t="shared" ca="1" si="48"/>
        <v>0</v>
      </c>
      <c r="R163" s="164">
        <f ca="1">NPV(Q162,K163:$K$244) + ($A$13+$A$14+$A$15)/POWER(1+Q162,$A$28-D163+1)</f>
        <v>0</v>
      </c>
      <c r="S163" s="164">
        <f ca="1">NPV(Q163,K163:$K$244) + ($A$13+$A$14+$A$15)/POWER(1+Q163,$A$28-D163+1)</f>
        <v>0</v>
      </c>
      <c r="T163" s="45">
        <f t="shared" ca="1" si="49"/>
        <v>0</v>
      </c>
      <c r="U163" s="45">
        <f t="shared" ca="1" si="55"/>
        <v>0</v>
      </c>
      <c r="V163" s="45">
        <f t="shared" ca="1" si="56"/>
        <v>0</v>
      </c>
      <c r="W163" s="45">
        <f t="shared" ca="1" si="50"/>
        <v>0</v>
      </c>
      <c r="X163" s="25">
        <f t="shared" ca="1" si="39"/>
        <v>0</v>
      </c>
      <c r="Z163" s="28">
        <f t="shared" ca="1" si="57"/>
        <v>0</v>
      </c>
      <c r="AA163" s="233"/>
      <c r="AB163" s="45">
        <f t="shared" ca="1" si="51"/>
        <v>0</v>
      </c>
      <c r="AC163" s="45">
        <f t="shared" ca="1" si="40"/>
        <v>0</v>
      </c>
      <c r="AD163" s="25">
        <f t="shared" ca="1" si="41"/>
        <v>0</v>
      </c>
    </row>
    <row r="164" spans="4:30" x14ac:dyDescent="0.35">
      <c r="D164" s="20">
        <v>160</v>
      </c>
      <c r="E164" s="21">
        <f t="shared" ca="1" si="52"/>
        <v>58440</v>
      </c>
      <c r="F164" s="44">
        <f t="shared" ca="1" si="42"/>
        <v>58805</v>
      </c>
      <c r="G164" s="22" t="s">
        <v>119</v>
      </c>
      <c r="H164" s="44">
        <f t="shared" ca="1" si="53"/>
        <v>58440</v>
      </c>
      <c r="I164" s="45">
        <f t="shared" ca="1" si="43"/>
        <v>0</v>
      </c>
      <c r="J164" s="45">
        <f t="shared" ca="1" si="44"/>
        <v>0</v>
      </c>
      <c r="K164" s="45">
        <f t="shared" ca="1" si="45"/>
        <v>0</v>
      </c>
      <c r="L164" s="45"/>
      <c r="M164" s="45">
        <f t="shared" ca="1" si="54"/>
        <v>0</v>
      </c>
      <c r="N164" s="257">
        <f t="shared" ca="1" si="46"/>
        <v>0</v>
      </c>
      <c r="O164" s="23"/>
      <c r="P164" s="255">
        <f t="shared" ca="1" si="47"/>
        <v>0</v>
      </c>
      <c r="Q164" s="163">
        <f t="shared" ca="1" si="48"/>
        <v>0</v>
      </c>
      <c r="R164" s="164">
        <f ca="1">NPV(Q163,K164:$K$244) + ($A$13+$A$14+$A$15)/POWER(1+Q163,$A$28-D164+1)</f>
        <v>0</v>
      </c>
      <c r="S164" s="164">
        <f ca="1">NPV(Q164,K164:$K$244) + ($A$13+$A$14+$A$15)/POWER(1+Q164,$A$28-D164+1)</f>
        <v>0</v>
      </c>
      <c r="T164" s="45">
        <f t="shared" ca="1" si="49"/>
        <v>0</v>
      </c>
      <c r="U164" s="45">
        <f t="shared" ca="1" si="55"/>
        <v>0</v>
      </c>
      <c r="V164" s="45">
        <f t="shared" ca="1" si="56"/>
        <v>0</v>
      </c>
      <c r="W164" s="45">
        <f t="shared" ca="1" si="50"/>
        <v>0</v>
      </c>
      <c r="X164" s="25">
        <f t="shared" ca="1" si="39"/>
        <v>0</v>
      </c>
      <c r="Z164" s="28">
        <f t="shared" ca="1" si="57"/>
        <v>0</v>
      </c>
      <c r="AA164" s="233"/>
      <c r="AB164" s="45">
        <f t="shared" ca="1" si="51"/>
        <v>0</v>
      </c>
      <c r="AC164" s="45">
        <f t="shared" ca="1" si="40"/>
        <v>0</v>
      </c>
      <c r="AD164" s="25">
        <f t="shared" ca="1" si="41"/>
        <v>0</v>
      </c>
    </row>
    <row r="165" spans="4:30" x14ac:dyDescent="0.35">
      <c r="D165" s="20">
        <v>161</v>
      </c>
      <c r="E165" s="21">
        <f t="shared" ca="1" si="52"/>
        <v>58806</v>
      </c>
      <c r="F165" s="44">
        <f t="shared" ca="1" si="42"/>
        <v>59170</v>
      </c>
      <c r="G165" s="22" t="s">
        <v>119</v>
      </c>
      <c r="H165" s="44">
        <f t="shared" ca="1" si="53"/>
        <v>58806</v>
      </c>
      <c r="I165" s="45">
        <f t="shared" ca="1" si="43"/>
        <v>0</v>
      </c>
      <c r="J165" s="45">
        <f t="shared" ca="1" si="44"/>
        <v>0</v>
      </c>
      <c r="K165" s="45">
        <f t="shared" ca="1" si="45"/>
        <v>0</v>
      </c>
      <c r="L165" s="45"/>
      <c r="M165" s="45">
        <f t="shared" ca="1" si="54"/>
        <v>0</v>
      </c>
      <c r="N165" s="257">
        <f t="shared" ca="1" si="46"/>
        <v>0</v>
      </c>
      <c r="O165" s="23"/>
      <c r="P165" s="255">
        <f t="shared" ca="1" si="47"/>
        <v>0</v>
      </c>
      <c r="Q165" s="163">
        <f t="shared" ca="1" si="48"/>
        <v>0</v>
      </c>
      <c r="R165" s="164">
        <f ca="1">NPV(Q164,K165:$K$244) + ($A$13+$A$14+$A$15)/POWER(1+Q164,$A$28-D165+1)</f>
        <v>0</v>
      </c>
      <c r="S165" s="164">
        <f ca="1">NPV(Q165,K165:$K$244) + ($A$13+$A$14+$A$15)/POWER(1+Q165,$A$28-D165+1)</f>
        <v>0</v>
      </c>
      <c r="T165" s="45">
        <f t="shared" ca="1" si="49"/>
        <v>0</v>
      </c>
      <c r="U165" s="45">
        <f t="shared" ca="1" si="55"/>
        <v>0</v>
      </c>
      <c r="V165" s="45">
        <f t="shared" ca="1" si="56"/>
        <v>0</v>
      </c>
      <c r="W165" s="45">
        <f t="shared" ca="1" si="50"/>
        <v>0</v>
      </c>
      <c r="X165" s="25">
        <f t="shared" ca="1" si="39"/>
        <v>0</v>
      </c>
      <c r="Z165" s="28">
        <f t="shared" ca="1" si="57"/>
        <v>0</v>
      </c>
      <c r="AA165" s="233"/>
      <c r="AB165" s="45">
        <f t="shared" ca="1" si="51"/>
        <v>0</v>
      </c>
      <c r="AC165" s="45">
        <f t="shared" ca="1" si="40"/>
        <v>0</v>
      </c>
      <c r="AD165" s="25">
        <f t="shared" ca="1" si="41"/>
        <v>0</v>
      </c>
    </row>
    <row r="166" spans="4:30" x14ac:dyDescent="0.35">
      <c r="D166" s="20">
        <v>162</v>
      </c>
      <c r="E166" s="21">
        <f t="shared" ca="1" si="52"/>
        <v>59171</v>
      </c>
      <c r="F166" s="44">
        <f t="shared" ca="1" si="42"/>
        <v>59535</v>
      </c>
      <c r="G166" s="22" t="s">
        <v>119</v>
      </c>
      <c r="H166" s="44">
        <f t="shared" ca="1" si="53"/>
        <v>59171</v>
      </c>
      <c r="I166" s="45">
        <f t="shared" ca="1" si="43"/>
        <v>0</v>
      </c>
      <c r="J166" s="45">
        <f t="shared" ca="1" si="44"/>
        <v>0</v>
      </c>
      <c r="K166" s="45">
        <f t="shared" ca="1" si="45"/>
        <v>0</v>
      </c>
      <c r="L166" s="45"/>
      <c r="M166" s="45">
        <f t="shared" ca="1" si="54"/>
        <v>0</v>
      </c>
      <c r="N166" s="257">
        <f t="shared" ca="1" si="46"/>
        <v>0</v>
      </c>
      <c r="O166" s="23"/>
      <c r="P166" s="255">
        <f t="shared" ca="1" si="47"/>
        <v>0</v>
      </c>
      <c r="Q166" s="163">
        <f t="shared" ca="1" si="48"/>
        <v>0</v>
      </c>
      <c r="R166" s="164">
        <f ca="1">NPV(Q165,K166:$K$244) + ($A$13+$A$14+$A$15)/POWER(1+Q165,$A$28-D166+1)</f>
        <v>0</v>
      </c>
      <c r="S166" s="164">
        <f ca="1">NPV(Q166,K166:$K$244) + ($A$13+$A$14+$A$15)/POWER(1+Q166,$A$28-D166+1)</f>
        <v>0</v>
      </c>
      <c r="T166" s="45">
        <f t="shared" ca="1" si="49"/>
        <v>0</v>
      </c>
      <c r="U166" s="45">
        <f t="shared" ca="1" si="55"/>
        <v>0</v>
      </c>
      <c r="V166" s="45">
        <f t="shared" ca="1" si="56"/>
        <v>0</v>
      </c>
      <c r="W166" s="45">
        <f t="shared" ca="1" si="50"/>
        <v>0</v>
      </c>
      <c r="X166" s="25">
        <f t="shared" ca="1" si="39"/>
        <v>0</v>
      </c>
      <c r="Z166" s="28">
        <f t="shared" ca="1" si="57"/>
        <v>0</v>
      </c>
      <c r="AA166" s="233"/>
      <c r="AB166" s="45">
        <f t="shared" ca="1" si="51"/>
        <v>0</v>
      </c>
      <c r="AC166" s="45">
        <f t="shared" ca="1" si="40"/>
        <v>0</v>
      </c>
      <c r="AD166" s="25">
        <f t="shared" ca="1" si="41"/>
        <v>0</v>
      </c>
    </row>
    <row r="167" spans="4:30" x14ac:dyDescent="0.35">
      <c r="D167" s="20">
        <v>163</v>
      </c>
      <c r="E167" s="21">
        <f t="shared" ca="1" si="52"/>
        <v>59536</v>
      </c>
      <c r="F167" s="44">
        <f t="shared" ca="1" si="42"/>
        <v>59900</v>
      </c>
      <c r="G167" s="22" t="s">
        <v>119</v>
      </c>
      <c r="H167" s="44">
        <f t="shared" ca="1" si="53"/>
        <v>59536</v>
      </c>
      <c r="I167" s="45">
        <f t="shared" ca="1" si="43"/>
        <v>0</v>
      </c>
      <c r="J167" s="45">
        <f t="shared" ca="1" si="44"/>
        <v>0</v>
      </c>
      <c r="K167" s="45">
        <f t="shared" ca="1" si="45"/>
        <v>0</v>
      </c>
      <c r="L167" s="45"/>
      <c r="M167" s="45">
        <f t="shared" ca="1" si="54"/>
        <v>0</v>
      </c>
      <c r="N167" s="257">
        <f t="shared" ca="1" si="46"/>
        <v>0</v>
      </c>
      <c r="O167" s="23"/>
      <c r="P167" s="255">
        <f t="shared" ca="1" si="47"/>
        <v>0</v>
      </c>
      <c r="Q167" s="163">
        <f t="shared" ca="1" si="48"/>
        <v>0</v>
      </c>
      <c r="R167" s="164">
        <f ca="1">NPV(Q166,K167:$K$244) + ($A$13+$A$14+$A$15)/POWER(1+Q166,$A$28-D167+1)</f>
        <v>0</v>
      </c>
      <c r="S167" s="164">
        <f ca="1">NPV(Q167,K167:$K$244) + ($A$13+$A$14+$A$15)/POWER(1+Q167,$A$28-D167+1)</f>
        <v>0</v>
      </c>
      <c r="T167" s="45">
        <f t="shared" ca="1" si="49"/>
        <v>0</v>
      </c>
      <c r="U167" s="45">
        <f t="shared" ca="1" si="55"/>
        <v>0</v>
      </c>
      <c r="V167" s="45">
        <f t="shared" ca="1" si="56"/>
        <v>0</v>
      </c>
      <c r="W167" s="45">
        <f t="shared" ca="1" si="50"/>
        <v>0</v>
      </c>
      <c r="X167" s="25">
        <f t="shared" ca="1" si="39"/>
        <v>0</v>
      </c>
      <c r="Z167" s="28">
        <f t="shared" ca="1" si="57"/>
        <v>0</v>
      </c>
      <c r="AA167" s="233"/>
      <c r="AB167" s="45">
        <f t="shared" ca="1" si="51"/>
        <v>0</v>
      </c>
      <c r="AC167" s="45">
        <f t="shared" ca="1" si="40"/>
        <v>0</v>
      </c>
      <c r="AD167" s="25">
        <f t="shared" ca="1" si="41"/>
        <v>0</v>
      </c>
    </row>
    <row r="168" spans="4:30" x14ac:dyDescent="0.35">
      <c r="D168" s="20">
        <v>164</v>
      </c>
      <c r="E168" s="21">
        <f t="shared" ca="1" si="52"/>
        <v>59901</v>
      </c>
      <c r="F168" s="44">
        <f t="shared" ca="1" si="42"/>
        <v>60266</v>
      </c>
      <c r="G168" s="22" t="s">
        <v>119</v>
      </c>
      <c r="H168" s="44">
        <f t="shared" ca="1" si="53"/>
        <v>59901</v>
      </c>
      <c r="I168" s="45">
        <f t="shared" ca="1" si="43"/>
        <v>0</v>
      </c>
      <c r="J168" s="45">
        <f t="shared" ca="1" si="44"/>
        <v>0</v>
      </c>
      <c r="K168" s="45">
        <f t="shared" ca="1" si="45"/>
        <v>0</v>
      </c>
      <c r="L168" s="45"/>
      <c r="M168" s="45">
        <f t="shared" ca="1" si="54"/>
        <v>0</v>
      </c>
      <c r="N168" s="257">
        <f t="shared" ca="1" si="46"/>
        <v>0</v>
      </c>
      <c r="O168" s="23"/>
      <c r="P168" s="255">
        <f t="shared" ca="1" si="47"/>
        <v>0</v>
      </c>
      <c r="Q168" s="163">
        <f t="shared" ca="1" si="48"/>
        <v>0</v>
      </c>
      <c r="R168" s="164">
        <f ca="1">NPV(Q167,K168:$K$244) + ($A$13+$A$14+$A$15)/POWER(1+Q167,$A$28-D168+1)</f>
        <v>0</v>
      </c>
      <c r="S168" s="164">
        <f ca="1">NPV(Q168,K168:$K$244) + ($A$13+$A$14+$A$15)/POWER(1+Q168,$A$28-D168+1)</f>
        <v>0</v>
      </c>
      <c r="T168" s="45">
        <f t="shared" ca="1" si="49"/>
        <v>0</v>
      </c>
      <c r="U168" s="45">
        <f t="shared" ca="1" si="55"/>
        <v>0</v>
      </c>
      <c r="V168" s="45">
        <f t="shared" ca="1" si="56"/>
        <v>0</v>
      </c>
      <c r="W168" s="45">
        <f t="shared" ca="1" si="50"/>
        <v>0</v>
      </c>
      <c r="X168" s="25">
        <f t="shared" ca="1" si="39"/>
        <v>0</v>
      </c>
      <c r="Z168" s="28">
        <f t="shared" ca="1" si="57"/>
        <v>0</v>
      </c>
      <c r="AA168" s="233"/>
      <c r="AB168" s="45">
        <f t="shared" ca="1" si="51"/>
        <v>0</v>
      </c>
      <c r="AC168" s="45">
        <f t="shared" ca="1" si="40"/>
        <v>0</v>
      </c>
      <c r="AD168" s="25">
        <f t="shared" ca="1" si="41"/>
        <v>0</v>
      </c>
    </row>
    <row r="169" spans="4:30" x14ac:dyDescent="0.35">
      <c r="D169" s="20">
        <v>165</v>
      </c>
      <c r="E169" s="21">
        <f t="shared" ca="1" si="52"/>
        <v>60267</v>
      </c>
      <c r="F169" s="44">
        <f t="shared" ca="1" si="42"/>
        <v>60631</v>
      </c>
      <c r="G169" s="22" t="s">
        <v>119</v>
      </c>
      <c r="H169" s="44">
        <f t="shared" ca="1" si="53"/>
        <v>60267</v>
      </c>
      <c r="I169" s="45">
        <f t="shared" ca="1" si="43"/>
        <v>0</v>
      </c>
      <c r="J169" s="45">
        <f t="shared" ca="1" si="44"/>
        <v>0</v>
      </c>
      <c r="K169" s="45">
        <f t="shared" ca="1" si="45"/>
        <v>0</v>
      </c>
      <c r="L169" s="45"/>
      <c r="M169" s="45">
        <f t="shared" ca="1" si="54"/>
        <v>0</v>
      </c>
      <c r="N169" s="257">
        <f t="shared" ca="1" si="46"/>
        <v>0</v>
      </c>
      <c r="O169" s="23"/>
      <c r="P169" s="255">
        <f t="shared" ca="1" si="47"/>
        <v>0</v>
      </c>
      <c r="Q169" s="163">
        <f t="shared" ca="1" si="48"/>
        <v>0</v>
      </c>
      <c r="R169" s="164">
        <f ca="1">NPV(Q168,K169:$K$244) + ($A$13+$A$14+$A$15)/POWER(1+Q168,$A$28-D169+1)</f>
        <v>0</v>
      </c>
      <c r="S169" s="164">
        <f ca="1">NPV(Q169,K169:$K$244) + ($A$13+$A$14+$A$15)/POWER(1+Q169,$A$28-D169+1)</f>
        <v>0</v>
      </c>
      <c r="T169" s="45">
        <f t="shared" ca="1" si="49"/>
        <v>0</v>
      </c>
      <c r="U169" s="45">
        <f t="shared" ca="1" si="55"/>
        <v>0</v>
      </c>
      <c r="V169" s="45">
        <f t="shared" ca="1" si="56"/>
        <v>0</v>
      </c>
      <c r="W169" s="45">
        <f t="shared" ca="1" si="50"/>
        <v>0</v>
      </c>
      <c r="X169" s="25">
        <f t="shared" ca="1" si="39"/>
        <v>0</v>
      </c>
      <c r="Z169" s="28">
        <f t="shared" ca="1" si="57"/>
        <v>0</v>
      </c>
      <c r="AA169" s="233"/>
      <c r="AB169" s="45">
        <f t="shared" ca="1" si="51"/>
        <v>0</v>
      </c>
      <c r="AC169" s="45">
        <f t="shared" ca="1" si="40"/>
        <v>0</v>
      </c>
      <c r="AD169" s="25">
        <f t="shared" ca="1" si="41"/>
        <v>0</v>
      </c>
    </row>
    <row r="170" spans="4:30" x14ac:dyDescent="0.35">
      <c r="D170" s="20">
        <v>166</v>
      </c>
      <c r="E170" s="21">
        <f t="shared" ca="1" si="52"/>
        <v>60632</v>
      </c>
      <c r="F170" s="44">
        <f t="shared" ca="1" si="42"/>
        <v>60996</v>
      </c>
      <c r="G170" s="22" t="s">
        <v>119</v>
      </c>
      <c r="H170" s="44">
        <f t="shared" ca="1" si="53"/>
        <v>60632</v>
      </c>
      <c r="I170" s="45">
        <f t="shared" ca="1" si="43"/>
        <v>0</v>
      </c>
      <c r="J170" s="45">
        <f t="shared" ca="1" si="44"/>
        <v>0</v>
      </c>
      <c r="K170" s="45">
        <f t="shared" ca="1" si="45"/>
        <v>0</v>
      </c>
      <c r="L170" s="45"/>
      <c r="M170" s="45">
        <f t="shared" ca="1" si="54"/>
        <v>0</v>
      </c>
      <c r="N170" s="257">
        <f t="shared" ca="1" si="46"/>
        <v>0</v>
      </c>
      <c r="O170" s="23"/>
      <c r="P170" s="255">
        <f t="shared" ca="1" si="47"/>
        <v>0</v>
      </c>
      <c r="Q170" s="163">
        <f t="shared" ca="1" si="48"/>
        <v>0</v>
      </c>
      <c r="R170" s="164">
        <f ca="1">NPV(Q169,K170:$K$244) + ($A$13+$A$14+$A$15)/POWER(1+Q169,$A$28-D170+1)</f>
        <v>0</v>
      </c>
      <c r="S170" s="164">
        <f ca="1">NPV(Q170,K170:$K$244) + ($A$13+$A$14+$A$15)/POWER(1+Q170,$A$28-D170+1)</f>
        <v>0</v>
      </c>
      <c r="T170" s="45">
        <f t="shared" ca="1" si="49"/>
        <v>0</v>
      </c>
      <c r="U170" s="45">
        <f t="shared" ca="1" si="55"/>
        <v>0</v>
      </c>
      <c r="V170" s="45">
        <f t="shared" ca="1" si="56"/>
        <v>0</v>
      </c>
      <c r="W170" s="45">
        <f t="shared" ca="1" si="50"/>
        <v>0</v>
      </c>
      <c r="X170" s="25">
        <f t="shared" ca="1" si="39"/>
        <v>0</v>
      </c>
      <c r="Z170" s="28">
        <f t="shared" ca="1" si="57"/>
        <v>0</v>
      </c>
      <c r="AA170" s="233"/>
      <c r="AB170" s="45">
        <f t="shared" ca="1" si="51"/>
        <v>0</v>
      </c>
      <c r="AC170" s="45">
        <f t="shared" ca="1" si="40"/>
        <v>0</v>
      </c>
      <c r="AD170" s="25">
        <f t="shared" ca="1" si="41"/>
        <v>0</v>
      </c>
    </row>
    <row r="171" spans="4:30" x14ac:dyDescent="0.35">
      <c r="D171" s="20">
        <v>167</v>
      </c>
      <c r="E171" s="21">
        <f t="shared" ca="1" si="52"/>
        <v>60997</v>
      </c>
      <c r="F171" s="44">
        <f t="shared" ca="1" si="42"/>
        <v>61361</v>
      </c>
      <c r="G171" s="22" t="s">
        <v>119</v>
      </c>
      <c r="H171" s="44">
        <f t="shared" ca="1" si="53"/>
        <v>60997</v>
      </c>
      <c r="I171" s="45">
        <f t="shared" ca="1" si="43"/>
        <v>0</v>
      </c>
      <c r="J171" s="45">
        <f t="shared" ca="1" si="44"/>
        <v>0</v>
      </c>
      <c r="K171" s="45">
        <f t="shared" ca="1" si="45"/>
        <v>0</v>
      </c>
      <c r="L171" s="45"/>
      <c r="M171" s="45">
        <f t="shared" ca="1" si="54"/>
        <v>0</v>
      </c>
      <c r="N171" s="257">
        <f t="shared" ca="1" si="46"/>
        <v>0</v>
      </c>
      <c r="O171" s="23"/>
      <c r="P171" s="255">
        <f t="shared" ca="1" si="47"/>
        <v>0</v>
      </c>
      <c r="Q171" s="163">
        <f t="shared" ca="1" si="48"/>
        <v>0</v>
      </c>
      <c r="R171" s="164">
        <f ca="1">NPV(Q170,K171:$K$244) + ($A$13+$A$14+$A$15)/POWER(1+Q170,$A$28-D171+1)</f>
        <v>0</v>
      </c>
      <c r="S171" s="164">
        <f ca="1">NPV(Q171,K171:$K$244) + ($A$13+$A$14+$A$15)/POWER(1+Q171,$A$28-D171+1)</f>
        <v>0</v>
      </c>
      <c r="T171" s="45">
        <f t="shared" ca="1" si="49"/>
        <v>0</v>
      </c>
      <c r="U171" s="45">
        <f t="shared" ca="1" si="55"/>
        <v>0</v>
      </c>
      <c r="V171" s="45">
        <f t="shared" ca="1" si="56"/>
        <v>0</v>
      </c>
      <c r="W171" s="45">
        <f t="shared" ca="1" si="50"/>
        <v>0</v>
      </c>
      <c r="X171" s="25">
        <f t="shared" ca="1" si="39"/>
        <v>0</v>
      </c>
      <c r="Z171" s="28">
        <f t="shared" ca="1" si="57"/>
        <v>0</v>
      </c>
      <c r="AA171" s="233"/>
      <c r="AB171" s="45">
        <f t="shared" ca="1" si="51"/>
        <v>0</v>
      </c>
      <c r="AC171" s="45">
        <f t="shared" ca="1" si="40"/>
        <v>0</v>
      </c>
      <c r="AD171" s="25">
        <f t="shared" ca="1" si="41"/>
        <v>0</v>
      </c>
    </row>
    <row r="172" spans="4:30" x14ac:dyDescent="0.35">
      <c r="D172" s="20">
        <v>168</v>
      </c>
      <c r="E172" s="21">
        <f t="shared" ca="1" si="52"/>
        <v>61362</v>
      </c>
      <c r="F172" s="44">
        <f t="shared" ca="1" si="42"/>
        <v>61727</v>
      </c>
      <c r="G172" s="22" t="s">
        <v>119</v>
      </c>
      <c r="H172" s="44">
        <f t="shared" ca="1" si="53"/>
        <v>61362</v>
      </c>
      <c r="I172" s="45">
        <f t="shared" ca="1" si="43"/>
        <v>0</v>
      </c>
      <c r="J172" s="45">
        <f t="shared" ca="1" si="44"/>
        <v>0</v>
      </c>
      <c r="K172" s="45">
        <f t="shared" ca="1" si="45"/>
        <v>0</v>
      </c>
      <c r="L172" s="45"/>
      <c r="M172" s="45">
        <f t="shared" ca="1" si="54"/>
        <v>0</v>
      </c>
      <c r="N172" s="257">
        <f t="shared" ca="1" si="46"/>
        <v>0</v>
      </c>
      <c r="O172" s="23"/>
      <c r="P172" s="255">
        <f t="shared" ca="1" si="47"/>
        <v>0</v>
      </c>
      <c r="Q172" s="163">
        <f t="shared" ca="1" si="48"/>
        <v>0</v>
      </c>
      <c r="R172" s="164">
        <f ca="1">NPV(Q171,K172:$K$244) + ($A$13+$A$14+$A$15)/POWER(1+Q171,$A$28-D172+1)</f>
        <v>0</v>
      </c>
      <c r="S172" s="164">
        <f ca="1">NPV(Q172,K172:$K$244) + ($A$13+$A$14+$A$15)/POWER(1+Q172,$A$28-D172+1)</f>
        <v>0</v>
      </c>
      <c r="T172" s="45">
        <f t="shared" ca="1" si="49"/>
        <v>0</v>
      </c>
      <c r="U172" s="45">
        <f t="shared" ca="1" si="55"/>
        <v>0</v>
      </c>
      <c r="V172" s="45">
        <f t="shared" ca="1" si="56"/>
        <v>0</v>
      </c>
      <c r="W172" s="45">
        <f t="shared" ca="1" si="50"/>
        <v>0</v>
      </c>
      <c r="X172" s="25">
        <f t="shared" ca="1" si="39"/>
        <v>0</v>
      </c>
      <c r="Z172" s="28">
        <f t="shared" ca="1" si="57"/>
        <v>0</v>
      </c>
      <c r="AA172" s="233"/>
      <c r="AB172" s="45">
        <f t="shared" ca="1" si="51"/>
        <v>0</v>
      </c>
      <c r="AC172" s="45">
        <f t="shared" ca="1" si="40"/>
        <v>0</v>
      </c>
      <c r="AD172" s="25">
        <f t="shared" ca="1" si="41"/>
        <v>0</v>
      </c>
    </row>
    <row r="173" spans="4:30" x14ac:dyDescent="0.35">
      <c r="D173" s="20">
        <v>169</v>
      </c>
      <c r="E173" s="21">
        <f t="shared" ca="1" si="52"/>
        <v>61728</v>
      </c>
      <c r="F173" s="44">
        <f t="shared" ca="1" si="42"/>
        <v>62092</v>
      </c>
      <c r="G173" s="22" t="s">
        <v>119</v>
      </c>
      <c r="H173" s="44">
        <f t="shared" ca="1" si="53"/>
        <v>61728</v>
      </c>
      <c r="I173" s="45">
        <f t="shared" ca="1" si="43"/>
        <v>0</v>
      </c>
      <c r="J173" s="45">
        <f t="shared" ca="1" si="44"/>
        <v>0</v>
      </c>
      <c r="K173" s="45">
        <f t="shared" ca="1" si="45"/>
        <v>0</v>
      </c>
      <c r="L173" s="45"/>
      <c r="M173" s="45">
        <f t="shared" ca="1" si="54"/>
        <v>0</v>
      </c>
      <c r="N173" s="257">
        <f t="shared" ca="1" si="46"/>
        <v>0</v>
      </c>
      <c r="O173" s="23"/>
      <c r="P173" s="255">
        <f t="shared" ca="1" si="47"/>
        <v>0</v>
      </c>
      <c r="Q173" s="163">
        <f t="shared" ca="1" si="48"/>
        <v>0</v>
      </c>
      <c r="R173" s="164">
        <f ca="1">NPV(Q172,K173:$K$244) + ($A$13+$A$14+$A$15)/POWER(1+Q172,$A$28-D173+1)</f>
        <v>0</v>
      </c>
      <c r="S173" s="164">
        <f ca="1">NPV(Q173,K173:$K$244) + ($A$13+$A$14+$A$15)/POWER(1+Q173,$A$28-D173+1)</f>
        <v>0</v>
      </c>
      <c r="T173" s="45">
        <f t="shared" ca="1" si="49"/>
        <v>0</v>
      </c>
      <c r="U173" s="45">
        <f t="shared" ca="1" si="55"/>
        <v>0</v>
      </c>
      <c r="V173" s="45">
        <f t="shared" ca="1" si="56"/>
        <v>0</v>
      </c>
      <c r="W173" s="45">
        <f t="shared" ca="1" si="50"/>
        <v>0</v>
      </c>
      <c r="X173" s="25">
        <f t="shared" ca="1" si="39"/>
        <v>0</v>
      </c>
      <c r="Z173" s="28">
        <f t="shared" ca="1" si="57"/>
        <v>0</v>
      </c>
      <c r="AA173" s="233"/>
      <c r="AB173" s="45">
        <f t="shared" ca="1" si="51"/>
        <v>0</v>
      </c>
      <c r="AC173" s="45">
        <f t="shared" ca="1" si="40"/>
        <v>0</v>
      </c>
      <c r="AD173" s="25">
        <f t="shared" ca="1" si="41"/>
        <v>0</v>
      </c>
    </row>
    <row r="174" spans="4:30" x14ac:dyDescent="0.35">
      <c r="D174" s="20">
        <v>170</v>
      </c>
      <c r="E174" s="21">
        <f t="shared" ca="1" si="52"/>
        <v>62093</v>
      </c>
      <c r="F174" s="44">
        <f t="shared" ca="1" si="42"/>
        <v>62457</v>
      </c>
      <c r="G174" s="22" t="s">
        <v>119</v>
      </c>
      <c r="H174" s="44">
        <f t="shared" ca="1" si="53"/>
        <v>62093</v>
      </c>
      <c r="I174" s="45">
        <f t="shared" ca="1" si="43"/>
        <v>0</v>
      </c>
      <c r="J174" s="45">
        <f t="shared" ca="1" si="44"/>
        <v>0</v>
      </c>
      <c r="K174" s="45">
        <f t="shared" ca="1" si="45"/>
        <v>0</v>
      </c>
      <c r="L174" s="45"/>
      <c r="M174" s="45">
        <f t="shared" ca="1" si="54"/>
        <v>0</v>
      </c>
      <c r="N174" s="257">
        <f t="shared" ca="1" si="46"/>
        <v>0</v>
      </c>
      <c r="O174" s="23"/>
      <c r="P174" s="255">
        <f t="shared" ca="1" si="47"/>
        <v>0</v>
      </c>
      <c r="Q174" s="163">
        <f t="shared" ca="1" si="48"/>
        <v>0</v>
      </c>
      <c r="R174" s="164">
        <f ca="1">NPV(Q173,K174:$K$244) + ($A$13+$A$14+$A$15)/POWER(1+Q173,$A$28-D174+1)</f>
        <v>0</v>
      </c>
      <c r="S174" s="164">
        <f ca="1">NPV(Q174,K174:$K$244) + ($A$13+$A$14+$A$15)/POWER(1+Q174,$A$28-D174+1)</f>
        <v>0</v>
      </c>
      <c r="T174" s="45">
        <f t="shared" ca="1" si="49"/>
        <v>0</v>
      </c>
      <c r="U174" s="45">
        <f t="shared" ca="1" si="55"/>
        <v>0</v>
      </c>
      <c r="V174" s="45">
        <f t="shared" ca="1" si="56"/>
        <v>0</v>
      </c>
      <c r="W174" s="45">
        <f t="shared" ca="1" si="50"/>
        <v>0</v>
      </c>
      <c r="X174" s="25">
        <f t="shared" ca="1" si="39"/>
        <v>0</v>
      </c>
      <c r="Z174" s="28">
        <f t="shared" ca="1" si="57"/>
        <v>0</v>
      </c>
      <c r="AA174" s="233"/>
      <c r="AB174" s="45">
        <f t="shared" ca="1" si="51"/>
        <v>0</v>
      </c>
      <c r="AC174" s="45">
        <f t="shared" ca="1" si="40"/>
        <v>0</v>
      </c>
      <c r="AD174" s="25">
        <f t="shared" ca="1" si="41"/>
        <v>0</v>
      </c>
    </row>
    <row r="175" spans="4:30" x14ac:dyDescent="0.35">
      <c r="D175" s="20">
        <v>171</v>
      </c>
      <c r="E175" s="21">
        <f t="shared" ca="1" si="52"/>
        <v>62458</v>
      </c>
      <c r="F175" s="44">
        <f t="shared" ca="1" si="42"/>
        <v>62822</v>
      </c>
      <c r="G175" s="22" t="s">
        <v>119</v>
      </c>
      <c r="H175" s="44">
        <f t="shared" ca="1" si="53"/>
        <v>62458</v>
      </c>
      <c r="I175" s="45">
        <f t="shared" ca="1" si="43"/>
        <v>0</v>
      </c>
      <c r="J175" s="45">
        <f t="shared" ca="1" si="44"/>
        <v>0</v>
      </c>
      <c r="K175" s="45">
        <f t="shared" ca="1" si="45"/>
        <v>0</v>
      </c>
      <c r="L175" s="45"/>
      <c r="M175" s="45">
        <f t="shared" ca="1" si="54"/>
        <v>0</v>
      </c>
      <c r="N175" s="257">
        <f t="shared" ca="1" si="46"/>
        <v>0</v>
      </c>
      <c r="O175" s="23"/>
      <c r="P175" s="255">
        <f t="shared" ca="1" si="47"/>
        <v>0</v>
      </c>
      <c r="Q175" s="163">
        <f t="shared" ca="1" si="48"/>
        <v>0</v>
      </c>
      <c r="R175" s="164">
        <f ca="1">NPV(Q174,K175:$K$244) + ($A$13+$A$14+$A$15)/POWER(1+Q174,$A$28-D175+1)</f>
        <v>0</v>
      </c>
      <c r="S175" s="164">
        <f ca="1">NPV(Q175,K175:$K$244) + ($A$13+$A$14+$A$15)/POWER(1+Q175,$A$28-D175+1)</f>
        <v>0</v>
      </c>
      <c r="T175" s="45">
        <f t="shared" ca="1" si="49"/>
        <v>0</v>
      </c>
      <c r="U175" s="45">
        <f t="shared" ca="1" si="55"/>
        <v>0</v>
      </c>
      <c r="V175" s="45">
        <f t="shared" ca="1" si="56"/>
        <v>0</v>
      </c>
      <c r="W175" s="45">
        <f t="shared" ca="1" si="50"/>
        <v>0</v>
      </c>
      <c r="X175" s="25">
        <f t="shared" ca="1" si="39"/>
        <v>0</v>
      </c>
      <c r="Z175" s="28">
        <f t="shared" ca="1" si="57"/>
        <v>0</v>
      </c>
      <c r="AA175" s="233"/>
      <c r="AB175" s="45">
        <f t="shared" ca="1" si="51"/>
        <v>0</v>
      </c>
      <c r="AC175" s="45">
        <f t="shared" ca="1" si="40"/>
        <v>0</v>
      </c>
      <c r="AD175" s="25">
        <f t="shared" ca="1" si="41"/>
        <v>0</v>
      </c>
    </row>
    <row r="176" spans="4:30" x14ac:dyDescent="0.35">
      <c r="D176" s="20">
        <v>172</v>
      </c>
      <c r="E176" s="21">
        <f t="shared" ca="1" si="52"/>
        <v>62823</v>
      </c>
      <c r="F176" s="44">
        <f t="shared" ca="1" si="42"/>
        <v>63188</v>
      </c>
      <c r="G176" s="22" t="s">
        <v>119</v>
      </c>
      <c r="H176" s="44">
        <f t="shared" ca="1" si="53"/>
        <v>62823</v>
      </c>
      <c r="I176" s="45">
        <f t="shared" ca="1" si="43"/>
        <v>0</v>
      </c>
      <c r="J176" s="45">
        <f t="shared" ca="1" si="44"/>
        <v>0</v>
      </c>
      <c r="K176" s="45">
        <f t="shared" ca="1" si="45"/>
        <v>0</v>
      </c>
      <c r="L176" s="45"/>
      <c r="M176" s="45">
        <f t="shared" ca="1" si="54"/>
        <v>0</v>
      </c>
      <c r="N176" s="257">
        <f t="shared" ca="1" si="46"/>
        <v>0</v>
      </c>
      <c r="O176" s="23"/>
      <c r="P176" s="255">
        <f t="shared" ca="1" si="47"/>
        <v>0</v>
      </c>
      <c r="Q176" s="163">
        <f t="shared" ca="1" si="48"/>
        <v>0</v>
      </c>
      <c r="R176" s="164">
        <f ca="1">NPV(Q175,K176:$K$244) + ($A$13+$A$14+$A$15)/POWER(1+Q175,$A$28-D176+1)</f>
        <v>0</v>
      </c>
      <c r="S176" s="164">
        <f ca="1">NPV(Q176,K176:$K$244) + ($A$13+$A$14+$A$15)/POWER(1+Q176,$A$28-D176+1)</f>
        <v>0</v>
      </c>
      <c r="T176" s="45">
        <f t="shared" ca="1" si="49"/>
        <v>0</v>
      </c>
      <c r="U176" s="45">
        <f t="shared" ca="1" si="55"/>
        <v>0</v>
      </c>
      <c r="V176" s="45">
        <f t="shared" ca="1" si="56"/>
        <v>0</v>
      </c>
      <c r="W176" s="45">
        <f t="shared" ca="1" si="50"/>
        <v>0</v>
      </c>
      <c r="X176" s="25">
        <f t="shared" ca="1" si="39"/>
        <v>0</v>
      </c>
      <c r="Z176" s="28">
        <f t="shared" ca="1" si="57"/>
        <v>0</v>
      </c>
      <c r="AA176" s="233"/>
      <c r="AB176" s="45">
        <f t="shared" ca="1" si="51"/>
        <v>0</v>
      </c>
      <c r="AC176" s="45">
        <f t="shared" ca="1" si="40"/>
        <v>0</v>
      </c>
      <c r="AD176" s="25">
        <f t="shared" ca="1" si="41"/>
        <v>0</v>
      </c>
    </row>
    <row r="177" spans="4:30" x14ac:dyDescent="0.35">
      <c r="D177" s="20">
        <v>173</v>
      </c>
      <c r="E177" s="21">
        <f t="shared" ca="1" si="52"/>
        <v>63189</v>
      </c>
      <c r="F177" s="44">
        <f t="shared" ca="1" si="42"/>
        <v>63553</v>
      </c>
      <c r="G177" s="22" t="s">
        <v>119</v>
      </c>
      <c r="H177" s="44">
        <f t="shared" ca="1" si="53"/>
        <v>63189</v>
      </c>
      <c r="I177" s="45">
        <f t="shared" ca="1" si="43"/>
        <v>0</v>
      </c>
      <c r="J177" s="45">
        <f t="shared" ca="1" si="44"/>
        <v>0</v>
      </c>
      <c r="K177" s="45">
        <f t="shared" ca="1" si="45"/>
        <v>0</v>
      </c>
      <c r="L177" s="45"/>
      <c r="M177" s="45">
        <f t="shared" ca="1" si="54"/>
        <v>0</v>
      </c>
      <c r="N177" s="257">
        <f t="shared" ca="1" si="46"/>
        <v>0</v>
      </c>
      <c r="O177" s="23"/>
      <c r="P177" s="255">
        <f t="shared" ca="1" si="47"/>
        <v>0</v>
      </c>
      <c r="Q177" s="163">
        <f t="shared" ca="1" si="48"/>
        <v>0</v>
      </c>
      <c r="R177" s="164">
        <f ca="1">NPV(Q176,K177:$K$244) + ($A$13+$A$14+$A$15)/POWER(1+Q176,$A$28-D177+1)</f>
        <v>0</v>
      </c>
      <c r="S177" s="164">
        <f ca="1">NPV(Q177,K177:$K$244) + ($A$13+$A$14+$A$15)/POWER(1+Q177,$A$28-D177+1)</f>
        <v>0</v>
      </c>
      <c r="T177" s="45">
        <f t="shared" ca="1" si="49"/>
        <v>0</v>
      </c>
      <c r="U177" s="45">
        <f t="shared" ca="1" si="55"/>
        <v>0</v>
      </c>
      <c r="V177" s="45">
        <f t="shared" ca="1" si="56"/>
        <v>0</v>
      </c>
      <c r="W177" s="45">
        <f t="shared" ca="1" si="50"/>
        <v>0</v>
      </c>
      <c r="X177" s="25">
        <f t="shared" ca="1" si="39"/>
        <v>0</v>
      </c>
      <c r="Z177" s="28">
        <f t="shared" ca="1" si="57"/>
        <v>0</v>
      </c>
      <c r="AA177" s="233"/>
      <c r="AB177" s="45">
        <f t="shared" ca="1" si="51"/>
        <v>0</v>
      </c>
      <c r="AC177" s="45">
        <f t="shared" ca="1" si="40"/>
        <v>0</v>
      </c>
      <c r="AD177" s="25">
        <f t="shared" ca="1" si="41"/>
        <v>0</v>
      </c>
    </row>
    <row r="178" spans="4:30" x14ac:dyDescent="0.35">
      <c r="D178" s="20">
        <v>174</v>
      </c>
      <c r="E178" s="21">
        <f t="shared" ca="1" si="52"/>
        <v>63554</v>
      </c>
      <c r="F178" s="44">
        <f t="shared" ca="1" si="42"/>
        <v>63918</v>
      </c>
      <c r="G178" s="22" t="s">
        <v>119</v>
      </c>
      <c r="H178" s="44">
        <f t="shared" ca="1" si="53"/>
        <v>63554</v>
      </c>
      <c r="I178" s="45">
        <f t="shared" ca="1" si="43"/>
        <v>0</v>
      </c>
      <c r="J178" s="45">
        <f t="shared" ca="1" si="44"/>
        <v>0</v>
      </c>
      <c r="K178" s="45">
        <f t="shared" ca="1" si="45"/>
        <v>0</v>
      </c>
      <c r="L178" s="45"/>
      <c r="M178" s="45">
        <f t="shared" ca="1" si="54"/>
        <v>0</v>
      </c>
      <c r="N178" s="257">
        <f t="shared" ca="1" si="46"/>
        <v>0</v>
      </c>
      <c r="O178" s="23"/>
      <c r="P178" s="255">
        <f t="shared" ca="1" si="47"/>
        <v>0</v>
      </c>
      <c r="Q178" s="163">
        <f t="shared" ca="1" si="48"/>
        <v>0</v>
      </c>
      <c r="R178" s="164">
        <f ca="1">NPV(Q177,K178:$K$244) + ($A$13+$A$14+$A$15)/POWER(1+Q177,$A$28-D178+1)</f>
        <v>0</v>
      </c>
      <c r="S178" s="164">
        <f ca="1">NPV(Q178,K178:$K$244) + ($A$13+$A$14+$A$15)/POWER(1+Q178,$A$28-D178+1)</f>
        <v>0</v>
      </c>
      <c r="T178" s="45">
        <f t="shared" ca="1" si="49"/>
        <v>0</v>
      </c>
      <c r="U178" s="45">
        <f t="shared" ca="1" si="55"/>
        <v>0</v>
      </c>
      <c r="V178" s="45">
        <f t="shared" ca="1" si="56"/>
        <v>0</v>
      </c>
      <c r="W178" s="45">
        <f t="shared" ca="1" si="50"/>
        <v>0</v>
      </c>
      <c r="X178" s="25">
        <f t="shared" ca="1" si="39"/>
        <v>0</v>
      </c>
      <c r="Z178" s="28">
        <f t="shared" ca="1" si="57"/>
        <v>0</v>
      </c>
      <c r="AA178" s="233"/>
      <c r="AB178" s="45">
        <f t="shared" ca="1" si="51"/>
        <v>0</v>
      </c>
      <c r="AC178" s="45">
        <f t="shared" ca="1" si="40"/>
        <v>0</v>
      </c>
      <c r="AD178" s="25">
        <f t="shared" ca="1" si="41"/>
        <v>0</v>
      </c>
    </row>
    <row r="179" spans="4:30" x14ac:dyDescent="0.35">
      <c r="D179" s="20">
        <v>175</v>
      </c>
      <c r="E179" s="21">
        <f t="shared" ca="1" si="52"/>
        <v>63919</v>
      </c>
      <c r="F179" s="44">
        <f t="shared" ca="1" si="42"/>
        <v>64283</v>
      </c>
      <c r="G179" s="22" t="s">
        <v>119</v>
      </c>
      <c r="H179" s="44">
        <f t="shared" ca="1" si="53"/>
        <v>63919</v>
      </c>
      <c r="I179" s="45">
        <f t="shared" ca="1" si="43"/>
        <v>0</v>
      </c>
      <c r="J179" s="45">
        <f t="shared" ca="1" si="44"/>
        <v>0</v>
      </c>
      <c r="K179" s="45">
        <f t="shared" ca="1" si="45"/>
        <v>0</v>
      </c>
      <c r="L179" s="45"/>
      <c r="M179" s="45">
        <f t="shared" ca="1" si="54"/>
        <v>0</v>
      </c>
      <c r="N179" s="257">
        <f t="shared" ca="1" si="46"/>
        <v>0</v>
      </c>
      <c r="O179" s="23"/>
      <c r="P179" s="255">
        <f t="shared" ca="1" si="47"/>
        <v>0</v>
      </c>
      <c r="Q179" s="163">
        <f t="shared" ca="1" si="48"/>
        <v>0</v>
      </c>
      <c r="R179" s="164">
        <f ca="1">NPV(Q178,K179:$K$244) + ($A$13+$A$14+$A$15)/POWER(1+Q178,$A$28-D179+1)</f>
        <v>0</v>
      </c>
      <c r="S179" s="164">
        <f ca="1">NPV(Q179,K179:$K$244) + ($A$13+$A$14+$A$15)/POWER(1+Q179,$A$28-D179+1)</f>
        <v>0</v>
      </c>
      <c r="T179" s="45">
        <f t="shared" ca="1" si="49"/>
        <v>0</v>
      </c>
      <c r="U179" s="45">
        <f t="shared" ca="1" si="55"/>
        <v>0</v>
      </c>
      <c r="V179" s="45">
        <f t="shared" ca="1" si="56"/>
        <v>0</v>
      </c>
      <c r="W179" s="45">
        <f t="shared" ca="1" si="50"/>
        <v>0</v>
      </c>
      <c r="X179" s="25">
        <f t="shared" ca="1" si="39"/>
        <v>0</v>
      </c>
      <c r="Z179" s="28">
        <f t="shared" ca="1" si="57"/>
        <v>0</v>
      </c>
      <c r="AA179" s="233"/>
      <c r="AB179" s="45">
        <f t="shared" ca="1" si="51"/>
        <v>0</v>
      </c>
      <c r="AC179" s="45">
        <f t="shared" ca="1" si="40"/>
        <v>0</v>
      </c>
      <c r="AD179" s="25">
        <f t="shared" ca="1" si="41"/>
        <v>0</v>
      </c>
    </row>
    <row r="180" spans="4:30" x14ac:dyDescent="0.35">
      <c r="D180" s="20">
        <v>176</v>
      </c>
      <c r="E180" s="21">
        <f t="shared" ca="1" si="52"/>
        <v>64284</v>
      </c>
      <c r="F180" s="44">
        <f t="shared" ca="1" si="42"/>
        <v>64649</v>
      </c>
      <c r="G180" s="22" t="s">
        <v>119</v>
      </c>
      <c r="H180" s="44">
        <f t="shared" ca="1" si="53"/>
        <v>64284</v>
      </c>
      <c r="I180" s="45">
        <f t="shared" ca="1" si="43"/>
        <v>0</v>
      </c>
      <c r="J180" s="45">
        <f t="shared" ca="1" si="44"/>
        <v>0</v>
      </c>
      <c r="K180" s="45">
        <f t="shared" ca="1" si="45"/>
        <v>0</v>
      </c>
      <c r="L180" s="45"/>
      <c r="M180" s="45">
        <f t="shared" ca="1" si="54"/>
        <v>0</v>
      </c>
      <c r="N180" s="257">
        <f t="shared" ca="1" si="46"/>
        <v>0</v>
      </c>
      <c r="O180" s="23"/>
      <c r="P180" s="255">
        <f t="shared" ca="1" si="47"/>
        <v>0</v>
      </c>
      <c r="Q180" s="163">
        <f t="shared" ca="1" si="48"/>
        <v>0</v>
      </c>
      <c r="R180" s="164">
        <f ca="1">NPV(Q179,K180:$K$244) + ($A$13+$A$14+$A$15)/POWER(1+Q179,$A$28-D180+1)</f>
        <v>0</v>
      </c>
      <c r="S180" s="164">
        <f ca="1">NPV(Q180,K180:$K$244) + ($A$13+$A$14+$A$15)/POWER(1+Q180,$A$28-D180+1)</f>
        <v>0</v>
      </c>
      <c r="T180" s="45">
        <f t="shared" ca="1" si="49"/>
        <v>0</v>
      </c>
      <c r="U180" s="45">
        <f t="shared" ca="1" si="55"/>
        <v>0</v>
      </c>
      <c r="V180" s="45">
        <f t="shared" ca="1" si="56"/>
        <v>0</v>
      </c>
      <c r="W180" s="45">
        <f t="shared" ca="1" si="50"/>
        <v>0</v>
      </c>
      <c r="X180" s="25">
        <f t="shared" ca="1" si="39"/>
        <v>0</v>
      </c>
      <c r="Z180" s="28">
        <f t="shared" ca="1" si="57"/>
        <v>0</v>
      </c>
      <c r="AA180" s="233"/>
      <c r="AB180" s="45">
        <f t="shared" ca="1" si="51"/>
        <v>0</v>
      </c>
      <c r="AC180" s="45">
        <f t="shared" ca="1" si="40"/>
        <v>0</v>
      </c>
      <c r="AD180" s="25">
        <f t="shared" ca="1" si="41"/>
        <v>0</v>
      </c>
    </row>
    <row r="181" spans="4:30" x14ac:dyDescent="0.35">
      <c r="D181" s="20">
        <v>177</v>
      </c>
      <c r="E181" s="21">
        <f t="shared" ca="1" si="52"/>
        <v>64650</v>
      </c>
      <c r="F181" s="44">
        <f t="shared" ca="1" si="42"/>
        <v>65014</v>
      </c>
      <c r="G181" s="22" t="s">
        <v>119</v>
      </c>
      <c r="H181" s="44">
        <f t="shared" ca="1" si="53"/>
        <v>64650</v>
      </c>
      <c r="I181" s="45">
        <f t="shared" ca="1" si="43"/>
        <v>0</v>
      </c>
      <c r="J181" s="45">
        <f t="shared" ca="1" si="44"/>
        <v>0</v>
      </c>
      <c r="K181" s="45">
        <f t="shared" ca="1" si="45"/>
        <v>0</v>
      </c>
      <c r="L181" s="45"/>
      <c r="M181" s="45">
        <f t="shared" ca="1" si="54"/>
        <v>0</v>
      </c>
      <c r="N181" s="257">
        <f t="shared" ca="1" si="46"/>
        <v>0</v>
      </c>
      <c r="O181" s="23"/>
      <c r="P181" s="255">
        <f t="shared" ca="1" si="47"/>
        <v>0</v>
      </c>
      <c r="Q181" s="163">
        <f t="shared" ca="1" si="48"/>
        <v>0</v>
      </c>
      <c r="R181" s="164">
        <f ca="1">NPV(Q180,K181:$K$244) + ($A$13+$A$14+$A$15)/POWER(1+Q180,$A$28-D181+1)</f>
        <v>0</v>
      </c>
      <c r="S181" s="164">
        <f ca="1">NPV(Q181,K181:$K$244) + ($A$13+$A$14+$A$15)/POWER(1+Q181,$A$28-D181+1)</f>
        <v>0</v>
      </c>
      <c r="T181" s="45">
        <f t="shared" ca="1" si="49"/>
        <v>0</v>
      </c>
      <c r="U181" s="45">
        <f t="shared" ca="1" si="55"/>
        <v>0</v>
      </c>
      <c r="V181" s="45">
        <f t="shared" ca="1" si="56"/>
        <v>0</v>
      </c>
      <c r="W181" s="45">
        <f t="shared" ca="1" si="50"/>
        <v>0</v>
      </c>
      <c r="X181" s="25">
        <f t="shared" ca="1" si="39"/>
        <v>0</v>
      </c>
      <c r="Z181" s="28">
        <f t="shared" ca="1" si="57"/>
        <v>0</v>
      </c>
      <c r="AA181" s="233"/>
      <c r="AB181" s="45">
        <f t="shared" ca="1" si="51"/>
        <v>0</v>
      </c>
      <c r="AC181" s="45">
        <f t="shared" ca="1" si="40"/>
        <v>0</v>
      </c>
      <c r="AD181" s="25">
        <f t="shared" ca="1" si="41"/>
        <v>0</v>
      </c>
    </row>
    <row r="182" spans="4:30" x14ac:dyDescent="0.35">
      <c r="D182" s="20">
        <v>178</v>
      </c>
      <c r="E182" s="21">
        <f t="shared" ca="1" si="52"/>
        <v>65015</v>
      </c>
      <c r="F182" s="44">
        <f t="shared" ca="1" si="42"/>
        <v>65379</v>
      </c>
      <c r="G182" s="22" t="s">
        <v>119</v>
      </c>
      <c r="H182" s="44">
        <f t="shared" ca="1" si="53"/>
        <v>65015</v>
      </c>
      <c r="I182" s="45">
        <f t="shared" ca="1" si="43"/>
        <v>0</v>
      </c>
      <c r="J182" s="45">
        <f t="shared" ca="1" si="44"/>
        <v>0</v>
      </c>
      <c r="K182" s="45">
        <f t="shared" ca="1" si="45"/>
        <v>0</v>
      </c>
      <c r="L182" s="45"/>
      <c r="M182" s="45">
        <f t="shared" ca="1" si="54"/>
        <v>0</v>
      </c>
      <c r="N182" s="257">
        <f t="shared" ca="1" si="46"/>
        <v>0</v>
      </c>
      <c r="O182" s="23"/>
      <c r="P182" s="255">
        <f t="shared" ca="1" si="47"/>
        <v>0</v>
      </c>
      <c r="Q182" s="163">
        <f t="shared" ca="1" si="48"/>
        <v>0</v>
      </c>
      <c r="R182" s="164">
        <f ca="1">NPV(Q181,K182:$K$244) + ($A$13+$A$14+$A$15)/POWER(1+Q181,$A$28-D182+1)</f>
        <v>0</v>
      </c>
      <c r="S182" s="164">
        <f ca="1">NPV(Q182,K182:$K$244) + ($A$13+$A$14+$A$15)/POWER(1+Q182,$A$28-D182+1)</f>
        <v>0</v>
      </c>
      <c r="T182" s="45">
        <f t="shared" ca="1" si="49"/>
        <v>0</v>
      </c>
      <c r="U182" s="45">
        <f t="shared" ca="1" si="55"/>
        <v>0</v>
      </c>
      <c r="V182" s="45">
        <f t="shared" ca="1" si="56"/>
        <v>0</v>
      </c>
      <c r="W182" s="45">
        <f t="shared" ca="1" si="50"/>
        <v>0</v>
      </c>
      <c r="X182" s="25">
        <f t="shared" ca="1" si="39"/>
        <v>0</v>
      </c>
      <c r="Z182" s="28">
        <f t="shared" ca="1" si="57"/>
        <v>0</v>
      </c>
      <c r="AA182" s="233"/>
      <c r="AB182" s="45">
        <f t="shared" ca="1" si="51"/>
        <v>0</v>
      </c>
      <c r="AC182" s="45">
        <f t="shared" ca="1" si="40"/>
        <v>0</v>
      </c>
      <c r="AD182" s="25">
        <f t="shared" ca="1" si="41"/>
        <v>0</v>
      </c>
    </row>
    <row r="183" spans="4:30" x14ac:dyDescent="0.35">
      <c r="D183" s="20">
        <v>179</v>
      </c>
      <c r="E183" s="21">
        <f t="shared" ca="1" si="52"/>
        <v>65380</v>
      </c>
      <c r="F183" s="44">
        <f t="shared" ca="1" si="42"/>
        <v>65744</v>
      </c>
      <c r="G183" s="22" t="s">
        <v>119</v>
      </c>
      <c r="H183" s="44">
        <f t="shared" ca="1" si="53"/>
        <v>65380</v>
      </c>
      <c r="I183" s="45">
        <f t="shared" ca="1" si="43"/>
        <v>0</v>
      </c>
      <c r="J183" s="45">
        <f t="shared" ca="1" si="44"/>
        <v>0</v>
      </c>
      <c r="K183" s="45">
        <f t="shared" ca="1" si="45"/>
        <v>0</v>
      </c>
      <c r="L183" s="45"/>
      <c r="M183" s="45">
        <f t="shared" ca="1" si="54"/>
        <v>0</v>
      </c>
      <c r="N183" s="257">
        <f t="shared" ca="1" si="46"/>
        <v>0</v>
      </c>
      <c r="O183" s="23"/>
      <c r="P183" s="255">
        <f t="shared" ca="1" si="47"/>
        <v>0</v>
      </c>
      <c r="Q183" s="163">
        <f t="shared" ca="1" si="48"/>
        <v>0</v>
      </c>
      <c r="R183" s="164">
        <f ca="1">NPV(Q182,K183:$K$244) + ($A$13+$A$14+$A$15)/POWER(1+Q182,$A$28-D183+1)</f>
        <v>0</v>
      </c>
      <c r="S183" s="164">
        <f ca="1">NPV(Q183,K183:$K$244) + ($A$13+$A$14+$A$15)/POWER(1+Q183,$A$28-D183+1)</f>
        <v>0</v>
      </c>
      <c r="T183" s="45">
        <f t="shared" ca="1" si="49"/>
        <v>0</v>
      </c>
      <c r="U183" s="45">
        <f t="shared" ca="1" si="55"/>
        <v>0</v>
      </c>
      <c r="V183" s="45">
        <f t="shared" ca="1" si="56"/>
        <v>0</v>
      </c>
      <c r="W183" s="45">
        <f t="shared" ca="1" si="50"/>
        <v>0</v>
      </c>
      <c r="X183" s="25">
        <f t="shared" ca="1" si="39"/>
        <v>0</v>
      </c>
      <c r="Z183" s="28">
        <f t="shared" ca="1" si="57"/>
        <v>0</v>
      </c>
      <c r="AA183" s="233"/>
      <c r="AB183" s="45">
        <f t="shared" ca="1" si="51"/>
        <v>0</v>
      </c>
      <c r="AC183" s="45">
        <f t="shared" ca="1" si="40"/>
        <v>0</v>
      </c>
      <c r="AD183" s="25">
        <f t="shared" ca="1" si="41"/>
        <v>0</v>
      </c>
    </row>
    <row r="184" spans="4:30" x14ac:dyDescent="0.35">
      <c r="D184" s="20">
        <v>180</v>
      </c>
      <c r="E184" s="21">
        <f t="shared" ca="1" si="52"/>
        <v>65745</v>
      </c>
      <c r="F184" s="44">
        <f t="shared" ca="1" si="42"/>
        <v>66110</v>
      </c>
      <c r="G184" s="22" t="s">
        <v>119</v>
      </c>
      <c r="H184" s="44">
        <f t="shared" ca="1" si="53"/>
        <v>65745</v>
      </c>
      <c r="I184" s="45">
        <f t="shared" ca="1" si="43"/>
        <v>0</v>
      </c>
      <c r="J184" s="45">
        <f t="shared" ca="1" si="44"/>
        <v>0</v>
      </c>
      <c r="K184" s="45">
        <f t="shared" ca="1" si="45"/>
        <v>0</v>
      </c>
      <c r="L184" s="45"/>
      <c r="M184" s="45">
        <f t="shared" ca="1" si="54"/>
        <v>0</v>
      </c>
      <c r="N184" s="257">
        <f t="shared" ca="1" si="46"/>
        <v>0</v>
      </c>
      <c r="O184" s="23"/>
      <c r="P184" s="255">
        <f t="shared" ca="1" si="47"/>
        <v>0</v>
      </c>
      <c r="Q184" s="163">
        <f t="shared" ca="1" si="48"/>
        <v>0</v>
      </c>
      <c r="R184" s="164">
        <f ca="1">NPV(Q183,K184:$K$244) + ($A$13+$A$14+$A$15)/POWER(1+Q183,$A$28-D184+1)</f>
        <v>0</v>
      </c>
      <c r="S184" s="164">
        <f ca="1">NPV(Q184,K184:$K$244) + ($A$13+$A$14+$A$15)/POWER(1+Q184,$A$28-D184+1)</f>
        <v>0</v>
      </c>
      <c r="T184" s="45">
        <f t="shared" ca="1" si="49"/>
        <v>0</v>
      </c>
      <c r="U184" s="45">
        <f t="shared" ca="1" si="55"/>
        <v>0</v>
      </c>
      <c r="V184" s="45">
        <f t="shared" ca="1" si="56"/>
        <v>0</v>
      </c>
      <c r="W184" s="45">
        <f t="shared" ca="1" si="50"/>
        <v>0</v>
      </c>
      <c r="X184" s="25">
        <f t="shared" ca="1" si="39"/>
        <v>0</v>
      </c>
      <c r="Z184" s="28">
        <f t="shared" ca="1" si="57"/>
        <v>0</v>
      </c>
      <c r="AA184" s="233"/>
      <c r="AB184" s="45">
        <f t="shared" ca="1" si="51"/>
        <v>0</v>
      </c>
      <c r="AC184" s="45">
        <f t="shared" ca="1" si="40"/>
        <v>0</v>
      </c>
      <c r="AD184" s="25">
        <f t="shared" ca="1" si="41"/>
        <v>0</v>
      </c>
    </row>
    <row r="185" spans="4:30" x14ac:dyDescent="0.35">
      <c r="D185" s="20">
        <v>181</v>
      </c>
      <c r="E185" s="21">
        <f t="shared" ca="1" si="52"/>
        <v>66111</v>
      </c>
      <c r="F185" s="44">
        <f t="shared" ca="1" si="42"/>
        <v>66475</v>
      </c>
      <c r="G185" s="22" t="s">
        <v>119</v>
      </c>
      <c r="H185" s="44">
        <f t="shared" ca="1" si="53"/>
        <v>66111</v>
      </c>
      <c r="I185" s="45">
        <f t="shared" ca="1" si="43"/>
        <v>0</v>
      </c>
      <c r="J185" s="45">
        <f t="shared" ca="1" si="44"/>
        <v>0</v>
      </c>
      <c r="K185" s="45">
        <f t="shared" ca="1" si="45"/>
        <v>0</v>
      </c>
      <c r="L185" s="45"/>
      <c r="M185" s="45">
        <f t="shared" ca="1" si="54"/>
        <v>0</v>
      </c>
      <c r="N185" s="257">
        <f t="shared" ca="1" si="46"/>
        <v>0</v>
      </c>
      <c r="O185" s="23"/>
      <c r="P185" s="255">
        <f t="shared" ca="1" si="47"/>
        <v>0</v>
      </c>
      <c r="Q185" s="163">
        <f t="shared" ca="1" si="48"/>
        <v>0</v>
      </c>
      <c r="R185" s="164">
        <f ca="1">NPV(Q184,K185:$K$244) + ($A$13+$A$14+$A$15)/POWER(1+Q184,$A$28-D185+1)</f>
        <v>0</v>
      </c>
      <c r="S185" s="164">
        <f ca="1">NPV(Q185,K185:$K$244) + ($A$13+$A$14+$A$15)/POWER(1+Q185,$A$28-D185+1)</f>
        <v>0</v>
      </c>
      <c r="T185" s="45">
        <f t="shared" ca="1" si="49"/>
        <v>0</v>
      </c>
      <c r="U185" s="45">
        <f t="shared" ca="1" si="55"/>
        <v>0</v>
      </c>
      <c r="V185" s="45">
        <f t="shared" ca="1" si="56"/>
        <v>0</v>
      </c>
      <c r="W185" s="45">
        <f t="shared" ca="1" si="50"/>
        <v>0</v>
      </c>
      <c r="X185" s="25">
        <f t="shared" ca="1" si="39"/>
        <v>0</v>
      </c>
      <c r="Z185" s="28">
        <f t="shared" ca="1" si="57"/>
        <v>0</v>
      </c>
      <c r="AA185" s="233"/>
      <c r="AB185" s="45">
        <f t="shared" ca="1" si="51"/>
        <v>0</v>
      </c>
      <c r="AC185" s="45">
        <f t="shared" ca="1" si="40"/>
        <v>0</v>
      </c>
      <c r="AD185" s="25">
        <f t="shared" ca="1" si="41"/>
        <v>0</v>
      </c>
    </row>
    <row r="186" spans="4:30" x14ac:dyDescent="0.35">
      <c r="D186" s="20">
        <v>182</v>
      </c>
      <c r="E186" s="21">
        <f t="shared" ca="1" si="52"/>
        <v>66476</v>
      </c>
      <c r="F186" s="44">
        <f t="shared" ca="1" si="42"/>
        <v>66840</v>
      </c>
      <c r="G186" s="22" t="s">
        <v>119</v>
      </c>
      <c r="H186" s="44">
        <f t="shared" ca="1" si="53"/>
        <v>66476</v>
      </c>
      <c r="I186" s="45">
        <f t="shared" ca="1" si="43"/>
        <v>0</v>
      </c>
      <c r="J186" s="45">
        <f t="shared" ca="1" si="44"/>
        <v>0</v>
      </c>
      <c r="K186" s="45">
        <f t="shared" ca="1" si="45"/>
        <v>0</v>
      </c>
      <c r="L186" s="45"/>
      <c r="M186" s="45">
        <f t="shared" ca="1" si="54"/>
        <v>0</v>
      </c>
      <c r="N186" s="257">
        <f t="shared" ca="1" si="46"/>
        <v>0</v>
      </c>
      <c r="O186" s="23"/>
      <c r="P186" s="255">
        <f t="shared" ca="1" si="47"/>
        <v>0</v>
      </c>
      <c r="Q186" s="163">
        <f t="shared" ca="1" si="48"/>
        <v>0</v>
      </c>
      <c r="R186" s="164">
        <f ca="1">NPV(Q185,K186:$K$244) + ($A$13+$A$14+$A$15)/POWER(1+Q185,$A$28-D186+1)</f>
        <v>0</v>
      </c>
      <c r="S186" s="164">
        <f ca="1">NPV(Q186,K186:$K$244) + ($A$13+$A$14+$A$15)/POWER(1+Q186,$A$28-D186+1)</f>
        <v>0</v>
      </c>
      <c r="T186" s="45">
        <f t="shared" ca="1" si="49"/>
        <v>0</v>
      </c>
      <c r="U186" s="45">
        <f t="shared" ca="1" si="55"/>
        <v>0</v>
      </c>
      <c r="V186" s="45">
        <f t="shared" ca="1" si="56"/>
        <v>0</v>
      </c>
      <c r="W186" s="45">
        <f t="shared" ca="1" si="50"/>
        <v>0</v>
      </c>
      <c r="X186" s="25">
        <f t="shared" ca="1" si="39"/>
        <v>0</v>
      </c>
      <c r="Z186" s="28">
        <f t="shared" ca="1" si="57"/>
        <v>0</v>
      </c>
      <c r="AA186" s="233"/>
      <c r="AB186" s="45">
        <f t="shared" ca="1" si="51"/>
        <v>0</v>
      </c>
      <c r="AC186" s="45">
        <f t="shared" ca="1" si="40"/>
        <v>0</v>
      </c>
      <c r="AD186" s="25">
        <f t="shared" ca="1" si="41"/>
        <v>0</v>
      </c>
    </row>
    <row r="187" spans="4:30" x14ac:dyDescent="0.35">
      <c r="D187" s="20">
        <v>183</v>
      </c>
      <c r="E187" s="21">
        <f t="shared" ca="1" si="52"/>
        <v>66841</v>
      </c>
      <c r="F187" s="44">
        <f t="shared" ca="1" si="42"/>
        <v>67205</v>
      </c>
      <c r="G187" s="22" t="s">
        <v>119</v>
      </c>
      <c r="H187" s="44">
        <f t="shared" ca="1" si="53"/>
        <v>66841</v>
      </c>
      <c r="I187" s="45">
        <f t="shared" ca="1" si="43"/>
        <v>0</v>
      </c>
      <c r="J187" s="45">
        <f t="shared" ca="1" si="44"/>
        <v>0</v>
      </c>
      <c r="K187" s="45">
        <f t="shared" ca="1" si="45"/>
        <v>0</v>
      </c>
      <c r="L187" s="45"/>
      <c r="M187" s="45">
        <f t="shared" ca="1" si="54"/>
        <v>0</v>
      </c>
      <c r="N187" s="257">
        <f t="shared" ca="1" si="46"/>
        <v>0</v>
      </c>
      <c r="O187" s="23"/>
      <c r="P187" s="255">
        <f t="shared" ca="1" si="47"/>
        <v>0</v>
      </c>
      <c r="Q187" s="163">
        <f t="shared" ca="1" si="48"/>
        <v>0</v>
      </c>
      <c r="R187" s="164">
        <f ca="1">NPV(Q186,K187:$K$244) + ($A$13+$A$14+$A$15)/POWER(1+Q186,$A$28-D187+1)</f>
        <v>0</v>
      </c>
      <c r="S187" s="164">
        <f ca="1">NPV(Q187,K187:$K$244) + ($A$13+$A$14+$A$15)/POWER(1+Q187,$A$28-D187+1)</f>
        <v>0</v>
      </c>
      <c r="T187" s="45">
        <f t="shared" ca="1" si="49"/>
        <v>0</v>
      </c>
      <c r="U187" s="45">
        <f t="shared" ca="1" si="55"/>
        <v>0</v>
      </c>
      <c r="V187" s="45">
        <f t="shared" ca="1" si="56"/>
        <v>0</v>
      </c>
      <c r="W187" s="45">
        <f t="shared" ca="1" si="50"/>
        <v>0</v>
      </c>
      <c r="X187" s="25">
        <f t="shared" ca="1" si="39"/>
        <v>0</v>
      </c>
      <c r="Z187" s="28">
        <f t="shared" ca="1" si="57"/>
        <v>0</v>
      </c>
      <c r="AA187" s="233"/>
      <c r="AB187" s="45">
        <f t="shared" ca="1" si="51"/>
        <v>0</v>
      </c>
      <c r="AC187" s="45">
        <f t="shared" ca="1" si="40"/>
        <v>0</v>
      </c>
      <c r="AD187" s="25">
        <f t="shared" ca="1" si="41"/>
        <v>0</v>
      </c>
    </row>
    <row r="188" spans="4:30" x14ac:dyDescent="0.35">
      <c r="D188" s="20">
        <v>184</v>
      </c>
      <c r="E188" s="21">
        <f t="shared" ca="1" si="52"/>
        <v>67206</v>
      </c>
      <c r="F188" s="44">
        <f t="shared" ca="1" si="42"/>
        <v>67571</v>
      </c>
      <c r="G188" s="22" t="s">
        <v>119</v>
      </c>
      <c r="H188" s="44">
        <f t="shared" ca="1" si="53"/>
        <v>67206</v>
      </c>
      <c r="I188" s="45">
        <f t="shared" ca="1" si="43"/>
        <v>0</v>
      </c>
      <c r="J188" s="45">
        <f t="shared" ca="1" si="44"/>
        <v>0</v>
      </c>
      <c r="K188" s="45">
        <f t="shared" ca="1" si="45"/>
        <v>0</v>
      </c>
      <c r="L188" s="45"/>
      <c r="M188" s="45">
        <f t="shared" ca="1" si="54"/>
        <v>0</v>
      </c>
      <c r="N188" s="257">
        <f t="shared" ca="1" si="46"/>
        <v>0</v>
      </c>
      <c r="O188" s="23"/>
      <c r="P188" s="255">
        <f t="shared" ca="1" si="47"/>
        <v>0</v>
      </c>
      <c r="Q188" s="163">
        <f t="shared" ca="1" si="48"/>
        <v>0</v>
      </c>
      <c r="R188" s="164">
        <f ca="1">NPV(Q187,K188:$K$244) + ($A$13+$A$14+$A$15)/POWER(1+Q187,$A$28-D188+1)</f>
        <v>0</v>
      </c>
      <c r="S188" s="164">
        <f ca="1">NPV(Q188,K188:$K$244) + ($A$13+$A$14+$A$15)/POWER(1+Q188,$A$28-D188+1)</f>
        <v>0</v>
      </c>
      <c r="T188" s="45">
        <f t="shared" ca="1" si="49"/>
        <v>0</v>
      </c>
      <c r="U188" s="45">
        <f t="shared" ca="1" si="55"/>
        <v>0</v>
      </c>
      <c r="V188" s="45">
        <f t="shared" ca="1" si="56"/>
        <v>0</v>
      </c>
      <c r="W188" s="45">
        <f t="shared" ca="1" si="50"/>
        <v>0</v>
      </c>
      <c r="X188" s="25">
        <f t="shared" ca="1" si="39"/>
        <v>0</v>
      </c>
      <c r="Z188" s="28">
        <f t="shared" ca="1" si="57"/>
        <v>0</v>
      </c>
      <c r="AA188" s="233"/>
      <c r="AB188" s="45">
        <f t="shared" ca="1" si="51"/>
        <v>0</v>
      </c>
      <c r="AC188" s="45">
        <f t="shared" ca="1" si="40"/>
        <v>0</v>
      </c>
      <c r="AD188" s="25">
        <f t="shared" ca="1" si="41"/>
        <v>0</v>
      </c>
    </row>
    <row r="189" spans="4:30" x14ac:dyDescent="0.35">
      <c r="D189" s="20">
        <v>185</v>
      </c>
      <c r="E189" s="21">
        <f t="shared" ca="1" si="52"/>
        <v>67572</v>
      </c>
      <c r="F189" s="44">
        <f t="shared" ca="1" si="42"/>
        <v>67936</v>
      </c>
      <c r="G189" s="22" t="s">
        <v>119</v>
      </c>
      <c r="H189" s="44">
        <f t="shared" ca="1" si="53"/>
        <v>67572</v>
      </c>
      <c r="I189" s="45">
        <f t="shared" ca="1" si="43"/>
        <v>0</v>
      </c>
      <c r="J189" s="45">
        <f t="shared" ca="1" si="44"/>
        <v>0</v>
      </c>
      <c r="K189" s="45">
        <f t="shared" ca="1" si="45"/>
        <v>0</v>
      </c>
      <c r="L189" s="45"/>
      <c r="M189" s="45">
        <f t="shared" ca="1" si="54"/>
        <v>0</v>
      </c>
      <c r="N189" s="257">
        <f t="shared" ca="1" si="46"/>
        <v>0</v>
      </c>
      <c r="O189" s="23"/>
      <c r="P189" s="255">
        <f t="shared" ca="1" si="47"/>
        <v>0</v>
      </c>
      <c r="Q189" s="163">
        <f t="shared" ca="1" si="48"/>
        <v>0</v>
      </c>
      <c r="R189" s="164">
        <f ca="1">NPV(Q188,K189:$K$244) + ($A$13+$A$14+$A$15)/POWER(1+Q188,$A$28-D189+1)</f>
        <v>0</v>
      </c>
      <c r="S189" s="164">
        <f ca="1">NPV(Q189,K189:$K$244) + ($A$13+$A$14+$A$15)/POWER(1+Q189,$A$28-D189+1)</f>
        <v>0</v>
      </c>
      <c r="T189" s="45">
        <f t="shared" ca="1" si="49"/>
        <v>0</v>
      </c>
      <c r="U189" s="45">
        <f t="shared" ca="1" si="55"/>
        <v>0</v>
      </c>
      <c r="V189" s="45">
        <f t="shared" ca="1" si="56"/>
        <v>0</v>
      </c>
      <c r="W189" s="45">
        <f t="shared" ca="1" si="50"/>
        <v>0</v>
      </c>
      <c r="X189" s="25">
        <f t="shared" ca="1" si="39"/>
        <v>0</v>
      </c>
      <c r="Z189" s="28">
        <f t="shared" ca="1" si="57"/>
        <v>0</v>
      </c>
      <c r="AA189" s="233"/>
      <c r="AB189" s="45">
        <f t="shared" ca="1" si="51"/>
        <v>0</v>
      </c>
      <c r="AC189" s="45">
        <f t="shared" ca="1" si="40"/>
        <v>0</v>
      </c>
      <c r="AD189" s="25">
        <f t="shared" ca="1" si="41"/>
        <v>0</v>
      </c>
    </row>
    <row r="190" spans="4:30" x14ac:dyDescent="0.35">
      <c r="D190" s="20">
        <v>186</v>
      </c>
      <c r="E190" s="21">
        <f t="shared" ca="1" si="52"/>
        <v>67937</v>
      </c>
      <c r="F190" s="44">
        <f t="shared" ca="1" si="42"/>
        <v>68301</v>
      </c>
      <c r="G190" s="22" t="s">
        <v>119</v>
      </c>
      <c r="H190" s="44">
        <f t="shared" ca="1" si="53"/>
        <v>67937</v>
      </c>
      <c r="I190" s="45">
        <f t="shared" ca="1" si="43"/>
        <v>0</v>
      </c>
      <c r="J190" s="45">
        <f t="shared" ca="1" si="44"/>
        <v>0</v>
      </c>
      <c r="K190" s="45">
        <f t="shared" ca="1" si="45"/>
        <v>0</v>
      </c>
      <c r="L190" s="45"/>
      <c r="M190" s="45">
        <f t="shared" ca="1" si="54"/>
        <v>0</v>
      </c>
      <c r="N190" s="257">
        <f t="shared" ca="1" si="46"/>
        <v>0</v>
      </c>
      <c r="O190" s="23"/>
      <c r="P190" s="255">
        <f t="shared" ca="1" si="47"/>
        <v>0</v>
      </c>
      <c r="Q190" s="163">
        <f t="shared" ca="1" si="48"/>
        <v>0</v>
      </c>
      <c r="R190" s="164">
        <f ca="1">NPV(Q189,K190:$K$244) + ($A$13+$A$14+$A$15)/POWER(1+Q189,$A$28-D190+1)</f>
        <v>0</v>
      </c>
      <c r="S190" s="164">
        <f ca="1">NPV(Q190,K190:$K$244) + ($A$13+$A$14+$A$15)/POWER(1+Q190,$A$28-D190+1)</f>
        <v>0</v>
      </c>
      <c r="T190" s="45">
        <f t="shared" ca="1" si="49"/>
        <v>0</v>
      </c>
      <c r="U190" s="45">
        <f t="shared" ca="1" si="55"/>
        <v>0</v>
      </c>
      <c r="V190" s="45">
        <f t="shared" ca="1" si="56"/>
        <v>0</v>
      </c>
      <c r="W190" s="45">
        <f t="shared" ca="1" si="50"/>
        <v>0</v>
      </c>
      <c r="X190" s="25">
        <f t="shared" ca="1" si="39"/>
        <v>0</v>
      </c>
      <c r="Z190" s="28">
        <f t="shared" ca="1" si="57"/>
        <v>0</v>
      </c>
      <c r="AA190" s="233"/>
      <c r="AB190" s="45">
        <f t="shared" ca="1" si="51"/>
        <v>0</v>
      </c>
      <c r="AC190" s="45">
        <f t="shared" ca="1" si="40"/>
        <v>0</v>
      </c>
      <c r="AD190" s="25">
        <f t="shared" ca="1" si="41"/>
        <v>0</v>
      </c>
    </row>
    <row r="191" spans="4:30" x14ac:dyDescent="0.35">
      <c r="D191" s="20">
        <v>187</v>
      </c>
      <c r="E191" s="21">
        <f t="shared" ca="1" si="52"/>
        <v>68302</v>
      </c>
      <c r="F191" s="44">
        <f t="shared" ca="1" si="42"/>
        <v>68666</v>
      </c>
      <c r="G191" s="22" t="s">
        <v>119</v>
      </c>
      <c r="H191" s="44">
        <f t="shared" ca="1" si="53"/>
        <v>68302</v>
      </c>
      <c r="I191" s="45">
        <f t="shared" ca="1" si="43"/>
        <v>0</v>
      </c>
      <c r="J191" s="45">
        <f t="shared" ca="1" si="44"/>
        <v>0</v>
      </c>
      <c r="K191" s="45">
        <f t="shared" ca="1" si="45"/>
        <v>0</v>
      </c>
      <c r="L191" s="45"/>
      <c r="M191" s="45">
        <f t="shared" ca="1" si="54"/>
        <v>0</v>
      </c>
      <c r="N191" s="257">
        <f t="shared" ca="1" si="46"/>
        <v>0</v>
      </c>
      <c r="O191" s="23"/>
      <c r="P191" s="255">
        <f t="shared" ca="1" si="47"/>
        <v>0</v>
      </c>
      <c r="Q191" s="163">
        <f t="shared" ca="1" si="48"/>
        <v>0</v>
      </c>
      <c r="R191" s="164">
        <f ca="1">NPV(Q190,K191:$K$244) + ($A$13+$A$14+$A$15)/POWER(1+Q190,$A$28-D191+1)</f>
        <v>0</v>
      </c>
      <c r="S191" s="164">
        <f ca="1">NPV(Q191,K191:$K$244) + ($A$13+$A$14+$A$15)/POWER(1+Q191,$A$28-D191+1)</f>
        <v>0</v>
      </c>
      <c r="T191" s="45">
        <f t="shared" ca="1" si="49"/>
        <v>0</v>
      </c>
      <c r="U191" s="45">
        <f t="shared" ca="1" si="55"/>
        <v>0</v>
      </c>
      <c r="V191" s="45">
        <f t="shared" ca="1" si="56"/>
        <v>0</v>
      </c>
      <c r="W191" s="45">
        <f t="shared" ca="1" si="50"/>
        <v>0</v>
      </c>
      <c r="X191" s="25">
        <f t="shared" ca="1" si="39"/>
        <v>0</v>
      </c>
      <c r="Z191" s="28">
        <f t="shared" ca="1" si="57"/>
        <v>0</v>
      </c>
      <c r="AA191" s="233"/>
      <c r="AB191" s="45">
        <f t="shared" ca="1" si="51"/>
        <v>0</v>
      </c>
      <c r="AC191" s="45">
        <f t="shared" ca="1" si="40"/>
        <v>0</v>
      </c>
      <c r="AD191" s="25">
        <f t="shared" ca="1" si="41"/>
        <v>0</v>
      </c>
    </row>
    <row r="192" spans="4:30" x14ac:dyDescent="0.35">
      <c r="D192" s="20">
        <v>188</v>
      </c>
      <c r="E192" s="21">
        <f t="shared" ca="1" si="52"/>
        <v>68667</v>
      </c>
      <c r="F192" s="44">
        <f t="shared" ca="1" si="42"/>
        <v>69032</v>
      </c>
      <c r="G192" s="22" t="s">
        <v>119</v>
      </c>
      <c r="H192" s="44">
        <f t="shared" ca="1" si="53"/>
        <v>68667</v>
      </c>
      <c r="I192" s="45">
        <f t="shared" ca="1" si="43"/>
        <v>0</v>
      </c>
      <c r="J192" s="45">
        <f t="shared" ca="1" si="44"/>
        <v>0</v>
      </c>
      <c r="K192" s="45">
        <f t="shared" ca="1" si="45"/>
        <v>0</v>
      </c>
      <c r="L192" s="45"/>
      <c r="M192" s="45">
        <f t="shared" ca="1" si="54"/>
        <v>0</v>
      </c>
      <c r="N192" s="257">
        <f t="shared" ca="1" si="46"/>
        <v>0</v>
      </c>
      <c r="O192" s="23"/>
      <c r="P192" s="255">
        <f t="shared" ca="1" si="47"/>
        <v>0</v>
      </c>
      <c r="Q192" s="163">
        <f t="shared" ca="1" si="48"/>
        <v>0</v>
      </c>
      <c r="R192" s="164">
        <f ca="1">NPV(Q191,K192:$K$244) + ($A$13+$A$14+$A$15)/POWER(1+Q191,$A$28-D192+1)</f>
        <v>0</v>
      </c>
      <c r="S192" s="164">
        <f ca="1">NPV(Q192,K192:$K$244) + ($A$13+$A$14+$A$15)/POWER(1+Q192,$A$28-D192+1)</f>
        <v>0</v>
      </c>
      <c r="T192" s="45">
        <f t="shared" ca="1" si="49"/>
        <v>0</v>
      </c>
      <c r="U192" s="45">
        <f t="shared" ca="1" si="55"/>
        <v>0</v>
      </c>
      <c r="V192" s="45">
        <f t="shared" ca="1" si="56"/>
        <v>0</v>
      </c>
      <c r="W192" s="45">
        <f t="shared" ca="1" si="50"/>
        <v>0</v>
      </c>
      <c r="X192" s="25">
        <f t="shared" ca="1" si="39"/>
        <v>0</v>
      </c>
      <c r="Z192" s="28">
        <f t="shared" ca="1" si="57"/>
        <v>0</v>
      </c>
      <c r="AA192" s="233"/>
      <c r="AB192" s="45">
        <f t="shared" ca="1" si="51"/>
        <v>0</v>
      </c>
      <c r="AC192" s="45">
        <f t="shared" ca="1" si="40"/>
        <v>0</v>
      </c>
      <c r="AD192" s="25">
        <f t="shared" ca="1" si="41"/>
        <v>0</v>
      </c>
    </row>
    <row r="193" spans="4:30" x14ac:dyDescent="0.35">
      <c r="D193" s="20">
        <v>189</v>
      </c>
      <c r="E193" s="21">
        <f t="shared" ca="1" si="52"/>
        <v>69033</v>
      </c>
      <c r="F193" s="44">
        <f t="shared" ca="1" si="42"/>
        <v>69397</v>
      </c>
      <c r="G193" s="22" t="s">
        <v>119</v>
      </c>
      <c r="H193" s="44">
        <f t="shared" ca="1" si="53"/>
        <v>69033</v>
      </c>
      <c r="I193" s="45">
        <f t="shared" ca="1" si="43"/>
        <v>0</v>
      </c>
      <c r="J193" s="45">
        <f t="shared" ca="1" si="44"/>
        <v>0</v>
      </c>
      <c r="K193" s="45">
        <f t="shared" ca="1" si="45"/>
        <v>0</v>
      </c>
      <c r="L193" s="45"/>
      <c r="M193" s="45">
        <f t="shared" ca="1" si="54"/>
        <v>0</v>
      </c>
      <c r="N193" s="257">
        <f t="shared" ca="1" si="46"/>
        <v>0</v>
      </c>
      <c r="O193" s="23"/>
      <c r="P193" s="255">
        <f t="shared" ca="1" si="47"/>
        <v>0</v>
      </c>
      <c r="Q193" s="163">
        <f t="shared" ca="1" si="48"/>
        <v>0</v>
      </c>
      <c r="R193" s="164">
        <f ca="1">NPV(Q192,K193:$K$244) + ($A$13+$A$14+$A$15)/POWER(1+Q192,$A$28-D193+1)</f>
        <v>0</v>
      </c>
      <c r="S193" s="164">
        <f ca="1">NPV(Q193,K193:$K$244) + ($A$13+$A$14+$A$15)/POWER(1+Q193,$A$28-D193+1)</f>
        <v>0</v>
      </c>
      <c r="T193" s="45">
        <f t="shared" ca="1" si="49"/>
        <v>0</v>
      </c>
      <c r="U193" s="45">
        <f t="shared" ca="1" si="55"/>
        <v>0</v>
      </c>
      <c r="V193" s="45">
        <f t="shared" ca="1" si="56"/>
        <v>0</v>
      </c>
      <c r="W193" s="45">
        <f t="shared" ca="1" si="50"/>
        <v>0</v>
      </c>
      <c r="X193" s="25">
        <f t="shared" ca="1" si="39"/>
        <v>0</v>
      </c>
      <c r="Z193" s="28">
        <f t="shared" ca="1" si="57"/>
        <v>0</v>
      </c>
      <c r="AA193" s="233"/>
      <c r="AB193" s="45">
        <f t="shared" ca="1" si="51"/>
        <v>0</v>
      </c>
      <c r="AC193" s="45">
        <f t="shared" ca="1" si="40"/>
        <v>0</v>
      </c>
      <c r="AD193" s="25">
        <f t="shared" ca="1" si="41"/>
        <v>0</v>
      </c>
    </row>
    <row r="194" spans="4:30" x14ac:dyDescent="0.35">
      <c r="D194" s="20">
        <v>190</v>
      </c>
      <c r="E194" s="21">
        <f t="shared" ca="1" si="52"/>
        <v>69398</v>
      </c>
      <c r="F194" s="44">
        <f t="shared" ca="1" si="42"/>
        <v>69762</v>
      </c>
      <c r="G194" s="22" t="s">
        <v>119</v>
      </c>
      <c r="H194" s="44">
        <f t="shared" ca="1" si="53"/>
        <v>69398</v>
      </c>
      <c r="I194" s="45">
        <f t="shared" ca="1" si="43"/>
        <v>0</v>
      </c>
      <c r="J194" s="45">
        <f t="shared" ca="1" si="44"/>
        <v>0</v>
      </c>
      <c r="K194" s="45">
        <f t="shared" ca="1" si="45"/>
        <v>0</v>
      </c>
      <c r="L194" s="45"/>
      <c r="M194" s="45">
        <f t="shared" ca="1" si="54"/>
        <v>0</v>
      </c>
      <c r="N194" s="257">
        <f t="shared" ca="1" si="46"/>
        <v>0</v>
      </c>
      <c r="O194" s="23"/>
      <c r="P194" s="255">
        <f t="shared" ca="1" si="47"/>
        <v>0</v>
      </c>
      <c r="Q194" s="163">
        <f t="shared" ca="1" si="48"/>
        <v>0</v>
      </c>
      <c r="R194" s="164">
        <f ca="1">NPV(Q193,K194:$K$244) + ($A$13+$A$14+$A$15)/POWER(1+Q193,$A$28-D194+1)</f>
        <v>0</v>
      </c>
      <c r="S194" s="164">
        <f ca="1">NPV(Q194,K194:$K$244) + ($A$13+$A$14+$A$15)/POWER(1+Q194,$A$28-D194+1)</f>
        <v>0</v>
      </c>
      <c r="T194" s="45">
        <f t="shared" ca="1" si="49"/>
        <v>0</v>
      </c>
      <c r="U194" s="45">
        <f t="shared" ca="1" si="55"/>
        <v>0</v>
      </c>
      <c r="V194" s="45">
        <f t="shared" ca="1" si="56"/>
        <v>0</v>
      </c>
      <c r="W194" s="45">
        <f t="shared" ca="1" si="50"/>
        <v>0</v>
      </c>
      <c r="X194" s="25">
        <f t="shared" ca="1" si="39"/>
        <v>0</v>
      </c>
      <c r="Z194" s="28">
        <f t="shared" ca="1" si="57"/>
        <v>0</v>
      </c>
      <c r="AA194" s="233"/>
      <c r="AB194" s="45">
        <f t="shared" ca="1" si="51"/>
        <v>0</v>
      </c>
      <c r="AC194" s="45">
        <f t="shared" ca="1" si="40"/>
        <v>0</v>
      </c>
      <c r="AD194" s="25">
        <f t="shared" ca="1" si="41"/>
        <v>0</v>
      </c>
    </row>
    <row r="195" spans="4:30" x14ac:dyDescent="0.35">
      <c r="D195" s="20">
        <v>191</v>
      </c>
      <c r="E195" s="21">
        <f t="shared" ca="1" si="52"/>
        <v>69763</v>
      </c>
      <c r="F195" s="44">
        <f t="shared" ca="1" si="42"/>
        <v>70127</v>
      </c>
      <c r="G195" s="22" t="s">
        <v>119</v>
      </c>
      <c r="H195" s="44">
        <f t="shared" ca="1" si="53"/>
        <v>69763</v>
      </c>
      <c r="I195" s="45">
        <f t="shared" ca="1" si="43"/>
        <v>0</v>
      </c>
      <c r="J195" s="45">
        <f t="shared" ca="1" si="44"/>
        <v>0</v>
      </c>
      <c r="K195" s="45">
        <f t="shared" ca="1" si="45"/>
        <v>0</v>
      </c>
      <c r="L195" s="45"/>
      <c r="M195" s="45">
        <f t="shared" ca="1" si="54"/>
        <v>0</v>
      </c>
      <c r="N195" s="257">
        <f t="shared" ca="1" si="46"/>
        <v>0</v>
      </c>
      <c r="O195" s="23"/>
      <c r="P195" s="255">
        <f t="shared" ca="1" si="47"/>
        <v>0</v>
      </c>
      <c r="Q195" s="163">
        <f t="shared" ca="1" si="48"/>
        <v>0</v>
      </c>
      <c r="R195" s="164">
        <f ca="1">NPV(Q194,K195:$K$244) + ($A$13+$A$14+$A$15)/POWER(1+Q194,$A$28-D195+1)</f>
        <v>0</v>
      </c>
      <c r="S195" s="164">
        <f ca="1">NPV(Q195,K195:$K$244) + ($A$13+$A$14+$A$15)/POWER(1+Q195,$A$28-D195+1)</f>
        <v>0</v>
      </c>
      <c r="T195" s="45">
        <f t="shared" ca="1" si="49"/>
        <v>0</v>
      </c>
      <c r="U195" s="45">
        <f t="shared" ca="1" si="55"/>
        <v>0</v>
      </c>
      <c r="V195" s="45">
        <f t="shared" ca="1" si="56"/>
        <v>0</v>
      </c>
      <c r="W195" s="45">
        <f t="shared" ca="1" si="50"/>
        <v>0</v>
      </c>
      <c r="X195" s="25">
        <f t="shared" ca="1" si="39"/>
        <v>0</v>
      </c>
      <c r="Z195" s="28">
        <f t="shared" ca="1" si="57"/>
        <v>0</v>
      </c>
      <c r="AA195" s="233"/>
      <c r="AB195" s="45">
        <f t="shared" ca="1" si="51"/>
        <v>0</v>
      </c>
      <c r="AC195" s="45">
        <f t="shared" ca="1" si="40"/>
        <v>0</v>
      </c>
      <c r="AD195" s="25">
        <f t="shared" ca="1" si="41"/>
        <v>0</v>
      </c>
    </row>
    <row r="196" spans="4:30" x14ac:dyDescent="0.35">
      <c r="D196" s="20">
        <v>192</v>
      </c>
      <c r="E196" s="21">
        <f t="shared" ca="1" si="52"/>
        <v>70128</v>
      </c>
      <c r="F196" s="44">
        <f t="shared" ca="1" si="42"/>
        <v>70493</v>
      </c>
      <c r="G196" s="22" t="s">
        <v>119</v>
      </c>
      <c r="H196" s="44">
        <f t="shared" ca="1" si="53"/>
        <v>70128</v>
      </c>
      <c r="I196" s="45">
        <f t="shared" ca="1" si="43"/>
        <v>0</v>
      </c>
      <c r="J196" s="45">
        <f t="shared" ca="1" si="44"/>
        <v>0</v>
      </c>
      <c r="K196" s="45">
        <f t="shared" ca="1" si="45"/>
        <v>0</v>
      </c>
      <c r="L196" s="45"/>
      <c r="M196" s="45">
        <f t="shared" ca="1" si="54"/>
        <v>0</v>
      </c>
      <c r="N196" s="257">
        <f t="shared" ca="1" si="46"/>
        <v>0</v>
      </c>
      <c r="O196" s="23"/>
      <c r="P196" s="255">
        <f t="shared" ca="1" si="47"/>
        <v>0</v>
      </c>
      <c r="Q196" s="163">
        <f t="shared" ca="1" si="48"/>
        <v>0</v>
      </c>
      <c r="R196" s="164">
        <f ca="1">NPV(Q195,K196:$K$244) + ($A$13+$A$14+$A$15)/POWER(1+Q195,$A$28-D196+1)</f>
        <v>0</v>
      </c>
      <c r="S196" s="164">
        <f ca="1">NPV(Q196,K196:$K$244) + ($A$13+$A$14+$A$15)/POWER(1+Q196,$A$28-D196+1)</f>
        <v>0</v>
      </c>
      <c r="T196" s="45">
        <f t="shared" ca="1" si="49"/>
        <v>0</v>
      </c>
      <c r="U196" s="45">
        <f t="shared" ca="1" si="55"/>
        <v>0</v>
      </c>
      <c r="V196" s="45">
        <f t="shared" ca="1" si="56"/>
        <v>0</v>
      </c>
      <c r="W196" s="45">
        <f t="shared" ca="1" si="50"/>
        <v>0</v>
      </c>
      <c r="X196" s="25">
        <f t="shared" ref="X196:X244" ca="1" si="58">T196+W196+U196+V196</f>
        <v>0</v>
      </c>
      <c r="Z196" s="28">
        <f t="shared" ca="1" si="57"/>
        <v>0</v>
      </c>
      <c r="AA196" s="233"/>
      <c r="AB196" s="45">
        <f t="shared" ca="1" si="51"/>
        <v>0</v>
      </c>
      <c r="AC196" s="45">
        <f t="shared" ref="AC196:AC244" ca="1" si="59">W196</f>
        <v>0</v>
      </c>
      <c r="AD196" s="25">
        <f t="shared" ref="AD196:AD244" ca="1" si="60">Z196-AA196-AB196+AC196</f>
        <v>0</v>
      </c>
    </row>
    <row r="197" spans="4:30" x14ac:dyDescent="0.35">
      <c r="D197" s="20">
        <v>193</v>
      </c>
      <c r="E197" s="21">
        <f t="shared" ca="1" si="52"/>
        <v>70494</v>
      </c>
      <c r="F197" s="44">
        <f t="shared" ref="F197:F244" ca="1" si="61">E198-1</f>
        <v>70858</v>
      </c>
      <c r="G197" s="22" t="s">
        <v>119</v>
      </c>
      <c r="H197" s="44">
        <f t="shared" ca="1" si="53"/>
        <v>70494</v>
      </c>
      <c r="I197" s="45">
        <f t="shared" ref="I197:I244" ca="1" si="62">IF(D197&gt;$A$28,0,$A$9)</f>
        <v>0</v>
      </c>
      <c r="J197" s="45">
        <f t="shared" ref="J197:J244" ca="1" si="63">IF(D197&gt;$A$28,0,$A$10)</f>
        <v>0</v>
      </c>
      <c r="K197" s="45">
        <f t="shared" ref="K197:K244" ca="1" si="64">IF(D197&gt;$A$28,0,$A$11)</f>
        <v>0</v>
      </c>
      <c r="L197" s="45"/>
      <c r="M197" s="45">
        <f t="shared" ca="1" si="54"/>
        <v>0</v>
      </c>
      <c r="N197" s="257">
        <f t="shared" ref="N197:N244" ca="1" si="65">$A$6</f>
        <v>0</v>
      </c>
      <c r="O197" s="23"/>
      <c r="P197" s="255">
        <f t="shared" ref="P197:P244" ca="1" si="66">$A$7</f>
        <v>0</v>
      </c>
      <c r="Q197" s="163">
        <f t="shared" ref="Q197:Q244" ca="1" si="67">$A$8</f>
        <v>0</v>
      </c>
      <c r="R197" s="164">
        <f ca="1">NPV(Q196,K197:$K$244) + ($A$13+$A$14+$A$15)/POWER(1+Q196,$A$28-D197+1)</f>
        <v>0</v>
      </c>
      <c r="S197" s="164">
        <f ca="1">NPV(Q197,K197:$K$244) + ($A$13+$A$14+$A$15)/POWER(1+Q197,$A$28-D197+1)</f>
        <v>0</v>
      </c>
      <c r="T197" s="45">
        <f t="shared" ref="T197:T244" ca="1" si="68">IF(ISBLANK(G197),0,X196)</f>
        <v>0</v>
      </c>
      <c r="U197" s="45">
        <f t="shared" ca="1" si="55"/>
        <v>0</v>
      </c>
      <c r="V197" s="45">
        <f t="shared" ca="1" si="56"/>
        <v>0</v>
      </c>
      <c r="W197" s="45">
        <f t="shared" ref="W197:W244" ca="1" si="69">S197-R197</f>
        <v>0</v>
      </c>
      <c r="X197" s="25">
        <f t="shared" ca="1" si="58"/>
        <v>0</v>
      </c>
      <c r="Z197" s="28">
        <f t="shared" ca="1" si="57"/>
        <v>0</v>
      </c>
      <c r="AA197" s="233"/>
      <c r="AB197" s="45">
        <f t="shared" ref="AB197:AB244" ca="1" si="70">IFERROR(Z197/($A$42-D197+1),0)</f>
        <v>0</v>
      </c>
      <c r="AC197" s="45">
        <f t="shared" ca="1" si="59"/>
        <v>0</v>
      </c>
      <c r="AD197" s="25">
        <f t="shared" ca="1" si="60"/>
        <v>0</v>
      </c>
    </row>
    <row r="198" spans="4:30" x14ac:dyDescent="0.35">
      <c r="D198" s="20">
        <v>194</v>
      </c>
      <c r="E198" s="21">
        <f t="shared" ref="E198:E244" ca="1" si="71">EOMONTH(H198,0)</f>
        <v>70859</v>
      </c>
      <c r="F198" s="44">
        <f t="shared" ca="1" si="61"/>
        <v>71223</v>
      </c>
      <c r="G198" s="22" t="s">
        <v>119</v>
      </c>
      <c r="H198" s="44">
        <f t="shared" ref="H198:H244" ca="1" si="72">EDATE(H197,12)</f>
        <v>70859</v>
      </c>
      <c r="I198" s="45">
        <f t="shared" ca="1" si="62"/>
        <v>0</v>
      </c>
      <c r="J198" s="45">
        <f t="shared" ca="1" si="63"/>
        <v>0</v>
      </c>
      <c r="K198" s="45">
        <f t="shared" ca="1" si="64"/>
        <v>0</v>
      </c>
      <c r="L198" s="45"/>
      <c r="M198" s="45">
        <f t="shared" ref="M198:M244" ca="1" si="73">K198+L198</f>
        <v>0</v>
      </c>
      <c r="N198" s="257">
        <f t="shared" ca="1" si="65"/>
        <v>0</v>
      </c>
      <c r="O198" s="23"/>
      <c r="P198" s="255">
        <f t="shared" ca="1" si="66"/>
        <v>0</v>
      </c>
      <c r="Q198" s="163">
        <f t="shared" ca="1" si="67"/>
        <v>0</v>
      </c>
      <c r="R198" s="164">
        <f ca="1">NPV(Q197,K198:$K$244) + ($A$13+$A$14+$A$15)/POWER(1+Q197,$A$28-D198+1)</f>
        <v>0</v>
      </c>
      <c r="S198" s="164">
        <f ca="1">NPV(Q198,K198:$K$244) + ($A$13+$A$14+$A$15)/POWER(1+Q198,$A$28-D198+1)</f>
        <v>0</v>
      </c>
      <c r="T198" s="45">
        <f t="shared" ca="1" si="68"/>
        <v>0</v>
      </c>
      <c r="U198" s="45">
        <f t="shared" ref="U198:U244" ca="1" si="74">S198*Q198</f>
        <v>0</v>
      </c>
      <c r="V198" s="45">
        <f t="shared" ref="V198:V244" ca="1" si="75">-(K198+L198)</f>
        <v>0</v>
      </c>
      <c r="W198" s="45">
        <f t="shared" ca="1" si="69"/>
        <v>0</v>
      </c>
      <c r="X198" s="25">
        <f t="shared" ca="1" si="58"/>
        <v>0</v>
      </c>
      <c r="Z198" s="28">
        <f t="shared" ref="Z198:Z244" ca="1" si="76">AD197</f>
        <v>0</v>
      </c>
      <c r="AA198" s="233"/>
      <c r="AB198" s="45">
        <f t="shared" ca="1" si="70"/>
        <v>0</v>
      </c>
      <c r="AC198" s="45">
        <f t="shared" ca="1" si="59"/>
        <v>0</v>
      </c>
      <c r="AD198" s="25">
        <f t="shared" ca="1" si="60"/>
        <v>0</v>
      </c>
    </row>
    <row r="199" spans="4:30" x14ac:dyDescent="0.35">
      <c r="D199" s="20">
        <v>195</v>
      </c>
      <c r="E199" s="21">
        <f t="shared" ca="1" si="71"/>
        <v>71224</v>
      </c>
      <c r="F199" s="44">
        <f t="shared" ca="1" si="61"/>
        <v>71588</v>
      </c>
      <c r="G199" s="22" t="s">
        <v>119</v>
      </c>
      <c r="H199" s="44">
        <f t="shared" ca="1" si="72"/>
        <v>71224</v>
      </c>
      <c r="I199" s="45">
        <f t="shared" ca="1" si="62"/>
        <v>0</v>
      </c>
      <c r="J199" s="45">
        <f t="shared" ca="1" si="63"/>
        <v>0</v>
      </c>
      <c r="K199" s="45">
        <f t="shared" ca="1" si="64"/>
        <v>0</v>
      </c>
      <c r="L199" s="45"/>
      <c r="M199" s="45">
        <f t="shared" ca="1" si="73"/>
        <v>0</v>
      </c>
      <c r="N199" s="257">
        <f t="shared" ca="1" si="65"/>
        <v>0</v>
      </c>
      <c r="O199" s="23"/>
      <c r="P199" s="255">
        <f t="shared" ca="1" si="66"/>
        <v>0</v>
      </c>
      <c r="Q199" s="163">
        <f t="shared" ca="1" si="67"/>
        <v>0</v>
      </c>
      <c r="R199" s="164">
        <f ca="1">NPV(Q198,K199:$K$244) + ($A$13+$A$14+$A$15)/POWER(1+Q198,$A$28-D199+1)</f>
        <v>0</v>
      </c>
      <c r="S199" s="164">
        <f ca="1">NPV(Q199,K199:$K$244) + ($A$13+$A$14+$A$15)/POWER(1+Q199,$A$28-D199+1)</f>
        <v>0</v>
      </c>
      <c r="T199" s="45">
        <f t="shared" ca="1" si="68"/>
        <v>0</v>
      </c>
      <c r="U199" s="45">
        <f t="shared" ca="1" si="74"/>
        <v>0</v>
      </c>
      <c r="V199" s="45">
        <f t="shared" ca="1" si="75"/>
        <v>0</v>
      </c>
      <c r="W199" s="45">
        <f t="shared" ca="1" si="69"/>
        <v>0</v>
      </c>
      <c r="X199" s="25">
        <f t="shared" ca="1" si="58"/>
        <v>0</v>
      </c>
      <c r="Z199" s="28">
        <f t="shared" ca="1" si="76"/>
        <v>0</v>
      </c>
      <c r="AA199" s="233"/>
      <c r="AB199" s="45">
        <f t="shared" ca="1" si="70"/>
        <v>0</v>
      </c>
      <c r="AC199" s="45">
        <f t="shared" ca="1" si="59"/>
        <v>0</v>
      </c>
      <c r="AD199" s="25">
        <f t="shared" ca="1" si="60"/>
        <v>0</v>
      </c>
    </row>
    <row r="200" spans="4:30" x14ac:dyDescent="0.35">
      <c r="D200" s="20">
        <v>196</v>
      </c>
      <c r="E200" s="21">
        <f t="shared" ca="1" si="71"/>
        <v>71589</v>
      </c>
      <c r="F200" s="44">
        <f t="shared" ca="1" si="61"/>
        <v>71954</v>
      </c>
      <c r="G200" s="22" t="s">
        <v>119</v>
      </c>
      <c r="H200" s="44">
        <f t="shared" ca="1" si="72"/>
        <v>71589</v>
      </c>
      <c r="I200" s="45">
        <f t="shared" ca="1" si="62"/>
        <v>0</v>
      </c>
      <c r="J200" s="45">
        <f t="shared" ca="1" si="63"/>
        <v>0</v>
      </c>
      <c r="K200" s="45">
        <f t="shared" ca="1" si="64"/>
        <v>0</v>
      </c>
      <c r="L200" s="45"/>
      <c r="M200" s="45">
        <f t="shared" ca="1" si="73"/>
        <v>0</v>
      </c>
      <c r="N200" s="257">
        <f t="shared" ca="1" si="65"/>
        <v>0</v>
      </c>
      <c r="O200" s="23"/>
      <c r="P200" s="255">
        <f t="shared" ca="1" si="66"/>
        <v>0</v>
      </c>
      <c r="Q200" s="163">
        <f t="shared" ca="1" si="67"/>
        <v>0</v>
      </c>
      <c r="R200" s="164">
        <f ca="1">NPV(Q199,K200:$K$244) + ($A$13+$A$14+$A$15)/POWER(1+Q199,$A$28-D200+1)</f>
        <v>0</v>
      </c>
      <c r="S200" s="164">
        <f ca="1">NPV(Q200,K200:$K$244) + ($A$13+$A$14+$A$15)/POWER(1+Q200,$A$28-D200+1)</f>
        <v>0</v>
      </c>
      <c r="T200" s="45">
        <f t="shared" ca="1" si="68"/>
        <v>0</v>
      </c>
      <c r="U200" s="45">
        <f t="shared" ca="1" si="74"/>
        <v>0</v>
      </c>
      <c r="V200" s="45">
        <f t="shared" ca="1" si="75"/>
        <v>0</v>
      </c>
      <c r="W200" s="45">
        <f t="shared" ca="1" si="69"/>
        <v>0</v>
      </c>
      <c r="X200" s="25">
        <f t="shared" ca="1" si="58"/>
        <v>0</v>
      </c>
      <c r="Z200" s="28">
        <f t="shared" ca="1" si="76"/>
        <v>0</v>
      </c>
      <c r="AA200" s="233"/>
      <c r="AB200" s="45">
        <f t="shared" ca="1" si="70"/>
        <v>0</v>
      </c>
      <c r="AC200" s="45">
        <f t="shared" ca="1" si="59"/>
        <v>0</v>
      </c>
      <c r="AD200" s="25">
        <f t="shared" ca="1" si="60"/>
        <v>0</v>
      </c>
    </row>
    <row r="201" spans="4:30" x14ac:dyDescent="0.35">
      <c r="D201" s="20">
        <v>197</v>
      </c>
      <c r="E201" s="21">
        <f t="shared" ca="1" si="71"/>
        <v>71955</v>
      </c>
      <c r="F201" s="44">
        <f t="shared" ca="1" si="61"/>
        <v>72319</v>
      </c>
      <c r="G201" s="22" t="s">
        <v>119</v>
      </c>
      <c r="H201" s="44">
        <f t="shared" ca="1" si="72"/>
        <v>71955</v>
      </c>
      <c r="I201" s="45">
        <f t="shared" ca="1" si="62"/>
        <v>0</v>
      </c>
      <c r="J201" s="45">
        <f t="shared" ca="1" si="63"/>
        <v>0</v>
      </c>
      <c r="K201" s="45">
        <f t="shared" ca="1" si="64"/>
        <v>0</v>
      </c>
      <c r="L201" s="45"/>
      <c r="M201" s="45">
        <f t="shared" ca="1" si="73"/>
        <v>0</v>
      </c>
      <c r="N201" s="257">
        <f t="shared" ca="1" si="65"/>
        <v>0</v>
      </c>
      <c r="O201" s="23"/>
      <c r="P201" s="255">
        <f t="shared" ca="1" si="66"/>
        <v>0</v>
      </c>
      <c r="Q201" s="163">
        <f t="shared" ca="1" si="67"/>
        <v>0</v>
      </c>
      <c r="R201" s="164">
        <f ca="1">NPV(Q200,K201:$K$244) + ($A$13+$A$14+$A$15)/POWER(1+Q200,$A$28-D201+1)</f>
        <v>0</v>
      </c>
      <c r="S201" s="164">
        <f ca="1">NPV(Q201,K201:$K$244) + ($A$13+$A$14+$A$15)/POWER(1+Q201,$A$28-D201+1)</f>
        <v>0</v>
      </c>
      <c r="T201" s="45">
        <f t="shared" ca="1" si="68"/>
        <v>0</v>
      </c>
      <c r="U201" s="45">
        <f t="shared" ca="1" si="74"/>
        <v>0</v>
      </c>
      <c r="V201" s="45">
        <f t="shared" ca="1" si="75"/>
        <v>0</v>
      </c>
      <c r="W201" s="45">
        <f t="shared" ca="1" si="69"/>
        <v>0</v>
      </c>
      <c r="X201" s="25">
        <f t="shared" ca="1" si="58"/>
        <v>0</v>
      </c>
      <c r="Z201" s="28">
        <f t="shared" ca="1" si="76"/>
        <v>0</v>
      </c>
      <c r="AA201" s="233"/>
      <c r="AB201" s="45">
        <f t="shared" ca="1" si="70"/>
        <v>0</v>
      </c>
      <c r="AC201" s="45">
        <f t="shared" ca="1" si="59"/>
        <v>0</v>
      </c>
      <c r="AD201" s="25">
        <f t="shared" ca="1" si="60"/>
        <v>0</v>
      </c>
    </row>
    <row r="202" spans="4:30" x14ac:dyDescent="0.35">
      <c r="D202" s="20">
        <v>198</v>
      </c>
      <c r="E202" s="21">
        <f t="shared" ca="1" si="71"/>
        <v>72320</v>
      </c>
      <c r="F202" s="44">
        <f t="shared" ca="1" si="61"/>
        <v>72684</v>
      </c>
      <c r="G202" s="22" t="s">
        <v>119</v>
      </c>
      <c r="H202" s="44">
        <f t="shared" ca="1" si="72"/>
        <v>72320</v>
      </c>
      <c r="I202" s="45">
        <f t="shared" ca="1" si="62"/>
        <v>0</v>
      </c>
      <c r="J202" s="45">
        <f t="shared" ca="1" si="63"/>
        <v>0</v>
      </c>
      <c r="K202" s="45">
        <f t="shared" ca="1" si="64"/>
        <v>0</v>
      </c>
      <c r="L202" s="45"/>
      <c r="M202" s="45">
        <f t="shared" ca="1" si="73"/>
        <v>0</v>
      </c>
      <c r="N202" s="257">
        <f t="shared" ca="1" si="65"/>
        <v>0</v>
      </c>
      <c r="O202" s="23"/>
      <c r="P202" s="255">
        <f t="shared" ca="1" si="66"/>
        <v>0</v>
      </c>
      <c r="Q202" s="163">
        <f t="shared" ca="1" si="67"/>
        <v>0</v>
      </c>
      <c r="R202" s="164">
        <f ca="1">NPV(Q201,K202:$K$244) + ($A$13+$A$14+$A$15)/POWER(1+Q201,$A$28-D202+1)</f>
        <v>0</v>
      </c>
      <c r="S202" s="164">
        <f ca="1">NPV(Q202,K202:$K$244) + ($A$13+$A$14+$A$15)/POWER(1+Q202,$A$28-D202+1)</f>
        <v>0</v>
      </c>
      <c r="T202" s="45">
        <f t="shared" ca="1" si="68"/>
        <v>0</v>
      </c>
      <c r="U202" s="45">
        <f t="shared" ca="1" si="74"/>
        <v>0</v>
      </c>
      <c r="V202" s="45">
        <f t="shared" ca="1" si="75"/>
        <v>0</v>
      </c>
      <c r="W202" s="45">
        <f t="shared" ca="1" si="69"/>
        <v>0</v>
      </c>
      <c r="X202" s="25">
        <f t="shared" ca="1" si="58"/>
        <v>0</v>
      </c>
      <c r="Z202" s="28">
        <f t="shared" ca="1" si="76"/>
        <v>0</v>
      </c>
      <c r="AA202" s="233"/>
      <c r="AB202" s="45">
        <f t="shared" ca="1" si="70"/>
        <v>0</v>
      </c>
      <c r="AC202" s="45">
        <f t="shared" ca="1" si="59"/>
        <v>0</v>
      </c>
      <c r="AD202" s="25">
        <f t="shared" ca="1" si="60"/>
        <v>0</v>
      </c>
    </row>
    <row r="203" spans="4:30" x14ac:dyDescent="0.35">
      <c r="D203" s="20">
        <v>199</v>
      </c>
      <c r="E203" s="21">
        <f t="shared" ca="1" si="71"/>
        <v>72685</v>
      </c>
      <c r="F203" s="44">
        <f t="shared" ca="1" si="61"/>
        <v>73049</v>
      </c>
      <c r="G203" s="22" t="s">
        <v>119</v>
      </c>
      <c r="H203" s="44">
        <f t="shared" ca="1" si="72"/>
        <v>72685</v>
      </c>
      <c r="I203" s="45">
        <f t="shared" ca="1" si="62"/>
        <v>0</v>
      </c>
      <c r="J203" s="45">
        <f t="shared" ca="1" si="63"/>
        <v>0</v>
      </c>
      <c r="K203" s="45">
        <f t="shared" ca="1" si="64"/>
        <v>0</v>
      </c>
      <c r="L203" s="45"/>
      <c r="M203" s="45">
        <f t="shared" ca="1" si="73"/>
        <v>0</v>
      </c>
      <c r="N203" s="257">
        <f t="shared" ca="1" si="65"/>
        <v>0</v>
      </c>
      <c r="O203" s="23"/>
      <c r="P203" s="255">
        <f t="shared" ca="1" si="66"/>
        <v>0</v>
      </c>
      <c r="Q203" s="163">
        <f t="shared" ca="1" si="67"/>
        <v>0</v>
      </c>
      <c r="R203" s="164">
        <f ca="1">NPV(Q202,K203:$K$244) + ($A$13+$A$14+$A$15)/POWER(1+Q202,$A$28-D203+1)</f>
        <v>0</v>
      </c>
      <c r="S203" s="164">
        <f ca="1">NPV(Q203,K203:$K$244) + ($A$13+$A$14+$A$15)/POWER(1+Q203,$A$28-D203+1)</f>
        <v>0</v>
      </c>
      <c r="T203" s="45">
        <f t="shared" ca="1" si="68"/>
        <v>0</v>
      </c>
      <c r="U203" s="45">
        <f t="shared" ca="1" si="74"/>
        <v>0</v>
      </c>
      <c r="V203" s="45">
        <f t="shared" ca="1" si="75"/>
        <v>0</v>
      </c>
      <c r="W203" s="45">
        <f t="shared" ca="1" si="69"/>
        <v>0</v>
      </c>
      <c r="X203" s="25">
        <f t="shared" ca="1" si="58"/>
        <v>0</v>
      </c>
      <c r="Z203" s="28">
        <f t="shared" ca="1" si="76"/>
        <v>0</v>
      </c>
      <c r="AA203" s="233"/>
      <c r="AB203" s="45">
        <f t="shared" ca="1" si="70"/>
        <v>0</v>
      </c>
      <c r="AC203" s="45">
        <f t="shared" ca="1" si="59"/>
        <v>0</v>
      </c>
      <c r="AD203" s="25">
        <f t="shared" ca="1" si="60"/>
        <v>0</v>
      </c>
    </row>
    <row r="204" spans="4:30" x14ac:dyDescent="0.35">
      <c r="D204" s="20">
        <v>200</v>
      </c>
      <c r="E204" s="21">
        <f t="shared" ca="1" si="71"/>
        <v>73050</v>
      </c>
      <c r="F204" s="44">
        <f t="shared" ca="1" si="61"/>
        <v>73414</v>
      </c>
      <c r="G204" s="22" t="s">
        <v>119</v>
      </c>
      <c r="H204" s="44">
        <f t="shared" ca="1" si="72"/>
        <v>73050</v>
      </c>
      <c r="I204" s="45">
        <f t="shared" ca="1" si="62"/>
        <v>0</v>
      </c>
      <c r="J204" s="45">
        <f t="shared" ca="1" si="63"/>
        <v>0</v>
      </c>
      <c r="K204" s="45">
        <f t="shared" ca="1" si="64"/>
        <v>0</v>
      </c>
      <c r="L204" s="45"/>
      <c r="M204" s="45">
        <f t="shared" ca="1" si="73"/>
        <v>0</v>
      </c>
      <c r="N204" s="257">
        <f t="shared" ca="1" si="65"/>
        <v>0</v>
      </c>
      <c r="O204" s="23"/>
      <c r="P204" s="255">
        <f t="shared" ca="1" si="66"/>
        <v>0</v>
      </c>
      <c r="Q204" s="163">
        <f t="shared" ca="1" si="67"/>
        <v>0</v>
      </c>
      <c r="R204" s="164">
        <f ca="1">NPV(Q203,K204:$K$244) + ($A$13+$A$14+$A$15)/POWER(1+Q203,$A$28-D204+1)</f>
        <v>0</v>
      </c>
      <c r="S204" s="164">
        <f ca="1">NPV(Q204,K204:$K$244) + ($A$13+$A$14+$A$15)/POWER(1+Q204,$A$28-D204+1)</f>
        <v>0</v>
      </c>
      <c r="T204" s="45">
        <f t="shared" ca="1" si="68"/>
        <v>0</v>
      </c>
      <c r="U204" s="45">
        <f t="shared" ca="1" si="74"/>
        <v>0</v>
      </c>
      <c r="V204" s="45">
        <f t="shared" ca="1" si="75"/>
        <v>0</v>
      </c>
      <c r="W204" s="45">
        <f t="shared" ca="1" si="69"/>
        <v>0</v>
      </c>
      <c r="X204" s="25">
        <f t="shared" ca="1" si="58"/>
        <v>0</v>
      </c>
      <c r="Z204" s="28">
        <f t="shared" ca="1" si="76"/>
        <v>0</v>
      </c>
      <c r="AA204" s="233"/>
      <c r="AB204" s="45">
        <f t="shared" ca="1" si="70"/>
        <v>0</v>
      </c>
      <c r="AC204" s="45">
        <f t="shared" ca="1" si="59"/>
        <v>0</v>
      </c>
      <c r="AD204" s="25">
        <f t="shared" ca="1" si="60"/>
        <v>0</v>
      </c>
    </row>
    <row r="205" spans="4:30" x14ac:dyDescent="0.35">
      <c r="D205" s="20">
        <v>201</v>
      </c>
      <c r="E205" s="21">
        <f t="shared" ca="1" si="71"/>
        <v>73415</v>
      </c>
      <c r="F205" s="44">
        <f t="shared" ca="1" si="61"/>
        <v>73779</v>
      </c>
      <c r="G205" s="22" t="s">
        <v>119</v>
      </c>
      <c r="H205" s="44">
        <f t="shared" ca="1" si="72"/>
        <v>73415</v>
      </c>
      <c r="I205" s="45">
        <f t="shared" ca="1" si="62"/>
        <v>0</v>
      </c>
      <c r="J205" s="45">
        <f t="shared" ca="1" si="63"/>
        <v>0</v>
      </c>
      <c r="K205" s="45">
        <f t="shared" ca="1" si="64"/>
        <v>0</v>
      </c>
      <c r="L205" s="45"/>
      <c r="M205" s="45">
        <f t="shared" ca="1" si="73"/>
        <v>0</v>
      </c>
      <c r="N205" s="257">
        <f t="shared" ca="1" si="65"/>
        <v>0</v>
      </c>
      <c r="O205" s="23"/>
      <c r="P205" s="255">
        <f t="shared" ca="1" si="66"/>
        <v>0</v>
      </c>
      <c r="Q205" s="163">
        <f t="shared" ca="1" si="67"/>
        <v>0</v>
      </c>
      <c r="R205" s="164">
        <f ca="1">NPV(Q204,K205:$K$244) + ($A$13+$A$14+$A$15)/POWER(1+Q204,$A$28-D205+1)</f>
        <v>0</v>
      </c>
      <c r="S205" s="164">
        <f ca="1">NPV(Q205,K205:$K$244) + ($A$13+$A$14+$A$15)/POWER(1+Q205,$A$28-D205+1)</f>
        <v>0</v>
      </c>
      <c r="T205" s="45">
        <f t="shared" ca="1" si="68"/>
        <v>0</v>
      </c>
      <c r="U205" s="45">
        <f t="shared" ca="1" si="74"/>
        <v>0</v>
      </c>
      <c r="V205" s="45">
        <f t="shared" ca="1" si="75"/>
        <v>0</v>
      </c>
      <c r="W205" s="45">
        <f t="shared" ca="1" si="69"/>
        <v>0</v>
      </c>
      <c r="X205" s="25">
        <f t="shared" ca="1" si="58"/>
        <v>0</v>
      </c>
      <c r="Z205" s="28">
        <f t="shared" ca="1" si="76"/>
        <v>0</v>
      </c>
      <c r="AA205" s="233"/>
      <c r="AB205" s="45">
        <f t="shared" ca="1" si="70"/>
        <v>0</v>
      </c>
      <c r="AC205" s="45">
        <f t="shared" ca="1" si="59"/>
        <v>0</v>
      </c>
      <c r="AD205" s="25">
        <f t="shared" ca="1" si="60"/>
        <v>0</v>
      </c>
    </row>
    <row r="206" spans="4:30" x14ac:dyDescent="0.35">
      <c r="D206" s="20">
        <v>202</v>
      </c>
      <c r="E206" s="21">
        <f t="shared" ca="1" si="71"/>
        <v>73780</v>
      </c>
      <c r="F206" s="44">
        <f t="shared" ca="1" si="61"/>
        <v>74144</v>
      </c>
      <c r="G206" s="22" t="s">
        <v>119</v>
      </c>
      <c r="H206" s="44">
        <f t="shared" ca="1" si="72"/>
        <v>73780</v>
      </c>
      <c r="I206" s="45">
        <f t="shared" ca="1" si="62"/>
        <v>0</v>
      </c>
      <c r="J206" s="45">
        <f t="shared" ca="1" si="63"/>
        <v>0</v>
      </c>
      <c r="K206" s="45">
        <f t="shared" ca="1" si="64"/>
        <v>0</v>
      </c>
      <c r="L206" s="45"/>
      <c r="M206" s="45">
        <f t="shared" ca="1" si="73"/>
        <v>0</v>
      </c>
      <c r="N206" s="257">
        <f t="shared" ca="1" si="65"/>
        <v>0</v>
      </c>
      <c r="O206" s="23"/>
      <c r="P206" s="255">
        <f t="shared" ca="1" si="66"/>
        <v>0</v>
      </c>
      <c r="Q206" s="163">
        <f t="shared" ca="1" si="67"/>
        <v>0</v>
      </c>
      <c r="R206" s="164">
        <f ca="1">NPV(Q205,K206:$K$244) + ($A$13+$A$14+$A$15)/POWER(1+Q205,$A$28-D206+1)</f>
        <v>0</v>
      </c>
      <c r="S206" s="164">
        <f ca="1">NPV(Q206,K206:$K$244) + ($A$13+$A$14+$A$15)/POWER(1+Q206,$A$28-D206+1)</f>
        <v>0</v>
      </c>
      <c r="T206" s="45">
        <f t="shared" ca="1" si="68"/>
        <v>0</v>
      </c>
      <c r="U206" s="45">
        <f t="shared" ca="1" si="74"/>
        <v>0</v>
      </c>
      <c r="V206" s="45">
        <f t="shared" ca="1" si="75"/>
        <v>0</v>
      </c>
      <c r="W206" s="45">
        <f t="shared" ca="1" si="69"/>
        <v>0</v>
      </c>
      <c r="X206" s="25">
        <f t="shared" ca="1" si="58"/>
        <v>0</v>
      </c>
      <c r="Z206" s="28">
        <f t="shared" ca="1" si="76"/>
        <v>0</v>
      </c>
      <c r="AA206" s="233"/>
      <c r="AB206" s="45">
        <f t="shared" ca="1" si="70"/>
        <v>0</v>
      </c>
      <c r="AC206" s="45">
        <f t="shared" ca="1" si="59"/>
        <v>0</v>
      </c>
      <c r="AD206" s="25">
        <f t="shared" ca="1" si="60"/>
        <v>0</v>
      </c>
    </row>
    <row r="207" spans="4:30" x14ac:dyDescent="0.35">
      <c r="D207" s="20">
        <v>203</v>
      </c>
      <c r="E207" s="21">
        <f t="shared" ca="1" si="71"/>
        <v>74145</v>
      </c>
      <c r="F207" s="44">
        <f t="shared" ca="1" si="61"/>
        <v>74509</v>
      </c>
      <c r="G207" s="22" t="s">
        <v>119</v>
      </c>
      <c r="H207" s="44">
        <f t="shared" ca="1" si="72"/>
        <v>74145</v>
      </c>
      <c r="I207" s="45">
        <f t="shared" ca="1" si="62"/>
        <v>0</v>
      </c>
      <c r="J207" s="45">
        <f t="shared" ca="1" si="63"/>
        <v>0</v>
      </c>
      <c r="K207" s="45">
        <f t="shared" ca="1" si="64"/>
        <v>0</v>
      </c>
      <c r="L207" s="45"/>
      <c r="M207" s="45">
        <f t="shared" ca="1" si="73"/>
        <v>0</v>
      </c>
      <c r="N207" s="257">
        <f t="shared" ca="1" si="65"/>
        <v>0</v>
      </c>
      <c r="O207" s="23"/>
      <c r="P207" s="255">
        <f t="shared" ca="1" si="66"/>
        <v>0</v>
      </c>
      <c r="Q207" s="163">
        <f t="shared" ca="1" si="67"/>
        <v>0</v>
      </c>
      <c r="R207" s="164">
        <f ca="1">NPV(Q206,K207:$K$244) + ($A$13+$A$14+$A$15)/POWER(1+Q206,$A$28-D207+1)</f>
        <v>0</v>
      </c>
      <c r="S207" s="164">
        <f ca="1">NPV(Q207,K207:$K$244) + ($A$13+$A$14+$A$15)/POWER(1+Q207,$A$28-D207+1)</f>
        <v>0</v>
      </c>
      <c r="T207" s="45">
        <f t="shared" ca="1" si="68"/>
        <v>0</v>
      </c>
      <c r="U207" s="45">
        <f t="shared" ca="1" si="74"/>
        <v>0</v>
      </c>
      <c r="V207" s="45">
        <f t="shared" ca="1" si="75"/>
        <v>0</v>
      </c>
      <c r="W207" s="45">
        <f t="shared" ca="1" si="69"/>
        <v>0</v>
      </c>
      <c r="X207" s="25">
        <f t="shared" ca="1" si="58"/>
        <v>0</v>
      </c>
      <c r="Z207" s="28">
        <f t="shared" ca="1" si="76"/>
        <v>0</v>
      </c>
      <c r="AA207" s="233"/>
      <c r="AB207" s="45">
        <f t="shared" ca="1" si="70"/>
        <v>0</v>
      </c>
      <c r="AC207" s="45">
        <f t="shared" ca="1" si="59"/>
        <v>0</v>
      </c>
      <c r="AD207" s="25">
        <f t="shared" ca="1" si="60"/>
        <v>0</v>
      </c>
    </row>
    <row r="208" spans="4:30" x14ac:dyDescent="0.35">
      <c r="D208" s="20">
        <v>204</v>
      </c>
      <c r="E208" s="21">
        <f t="shared" ca="1" si="71"/>
        <v>74510</v>
      </c>
      <c r="F208" s="44">
        <f t="shared" ca="1" si="61"/>
        <v>74875</v>
      </c>
      <c r="G208" s="22" t="s">
        <v>119</v>
      </c>
      <c r="H208" s="44">
        <f t="shared" ca="1" si="72"/>
        <v>74510</v>
      </c>
      <c r="I208" s="45">
        <f t="shared" ca="1" si="62"/>
        <v>0</v>
      </c>
      <c r="J208" s="45">
        <f t="shared" ca="1" si="63"/>
        <v>0</v>
      </c>
      <c r="K208" s="45">
        <f t="shared" ca="1" si="64"/>
        <v>0</v>
      </c>
      <c r="L208" s="45"/>
      <c r="M208" s="45">
        <f t="shared" ca="1" si="73"/>
        <v>0</v>
      </c>
      <c r="N208" s="257">
        <f t="shared" ca="1" si="65"/>
        <v>0</v>
      </c>
      <c r="O208" s="23"/>
      <c r="P208" s="255">
        <f t="shared" ca="1" si="66"/>
        <v>0</v>
      </c>
      <c r="Q208" s="163">
        <f t="shared" ca="1" si="67"/>
        <v>0</v>
      </c>
      <c r="R208" s="164">
        <f ca="1">NPV(Q207,K208:$K$244) + ($A$13+$A$14+$A$15)/POWER(1+Q207,$A$28-D208+1)</f>
        <v>0</v>
      </c>
      <c r="S208" s="164">
        <f ca="1">NPV(Q208,K208:$K$244) + ($A$13+$A$14+$A$15)/POWER(1+Q208,$A$28-D208+1)</f>
        <v>0</v>
      </c>
      <c r="T208" s="45">
        <f t="shared" ca="1" si="68"/>
        <v>0</v>
      </c>
      <c r="U208" s="45">
        <f t="shared" ca="1" si="74"/>
        <v>0</v>
      </c>
      <c r="V208" s="45">
        <f t="shared" ca="1" si="75"/>
        <v>0</v>
      </c>
      <c r="W208" s="45">
        <f t="shared" ca="1" si="69"/>
        <v>0</v>
      </c>
      <c r="X208" s="25">
        <f t="shared" ca="1" si="58"/>
        <v>0</v>
      </c>
      <c r="Z208" s="28">
        <f t="shared" ca="1" si="76"/>
        <v>0</v>
      </c>
      <c r="AA208" s="233"/>
      <c r="AB208" s="45">
        <f t="shared" ca="1" si="70"/>
        <v>0</v>
      </c>
      <c r="AC208" s="45">
        <f t="shared" ca="1" si="59"/>
        <v>0</v>
      </c>
      <c r="AD208" s="25">
        <f t="shared" ca="1" si="60"/>
        <v>0</v>
      </c>
    </row>
    <row r="209" spans="4:30" x14ac:dyDescent="0.35">
      <c r="D209" s="20">
        <v>205</v>
      </c>
      <c r="E209" s="21">
        <f t="shared" ca="1" si="71"/>
        <v>74876</v>
      </c>
      <c r="F209" s="44">
        <f t="shared" ca="1" si="61"/>
        <v>75240</v>
      </c>
      <c r="G209" s="22" t="s">
        <v>119</v>
      </c>
      <c r="H209" s="44">
        <f t="shared" ca="1" si="72"/>
        <v>74876</v>
      </c>
      <c r="I209" s="45">
        <f t="shared" ca="1" si="62"/>
        <v>0</v>
      </c>
      <c r="J209" s="45">
        <f t="shared" ca="1" si="63"/>
        <v>0</v>
      </c>
      <c r="K209" s="45">
        <f t="shared" ca="1" si="64"/>
        <v>0</v>
      </c>
      <c r="L209" s="45"/>
      <c r="M209" s="45">
        <f t="shared" ca="1" si="73"/>
        <v>0</v>
      </c>
      <c r="N209" s="257">
        <f t="shared" ca="1" si="65"/>
        <v>0</v>
      </c>
      <c r="O209" s="23"/>
      <c r="P209" s="255">
        <f t="shared" ca="1" si="66"/>
        <v>0</v>
      </c>
      <c r="Q209" s="163">
        <f t="shared" ca="1" si="67"/>
        <v>0</v>
      </c>
      <c r="R209" s="164">
        <f ca="1">NPV(Q208,K209:$K$244) + ($A$13+$A$14+$A$15)/POWER(1+Q208,$A$28-D209+1)</f>
        <v>0</v>
      </c>
      <c r="S209" s="164">
        <f ca="1">NPV(Q209,K209:$K$244) + ($A$13+$A$14+$A$15)/POWER(1+Q209,$A$28-D209+1)</f>
        <v>0</v>
      </c>
      <c r="T209" s="45">
        <f t="shared" ca="1" si="68"/>
        <v>0</v>
      </c>
      <c r="U209" s="45">
        <f t="shared" ca="1" si="74"/>
        <v>0</v>
      </c>
      <c r="V209" s="45">
        <f t="shared" ca="1" si="75"/>
        <v>0</v>
      </c>
      <c r="W209" s="45">
        <f t="shared" ca="1" si="69"/>
        <v>0</v>
      </c>
      <c r="X209" s="25">
        <f t="shared" ca="1" si="58"/>
        <v>0</v>
      </c>
      <c r="Z209" s="28">
        <f t="shared" ca="1" si="76"/>
        <v>0</v>
      </c>
      <c r="AA209" s="233"/>
      <c r="AB209" s="45">
        <f t="shared" ca="1" si="70"/>
        <v>0</v>
      </c>
      <c r="AC209" s="45">
        <f t="shared" ca="1" si="59"/>
        <v>0</v>
      </c>
      <c r="AD209" s="25">
        <f t="shared" ca="1" si="60"/>
        <v>0</v>
      </c>
    </row>
    <row r="210" spans="4:30" x14ac:dyDescent="0.35">
      <c r="D210" s="20">
        <v>206</v>
      </c>
      <c r="E210" s="21">
        <f t="shared" ca="1" si="71"/>
        <v>75241</v>
      </c>
      <c r="F210" s="44">
        <f t="shared" ca="1" si="61"/>
        <v>75605</v>
      </c>
      <c r="G210" s="22" t="s">
        <v>119</v>
      </c>
      <c r="H210" s="44">
        <f t="shared" ca="1" si="72"/>
        <v>75241</v>
      </c>
      <c r="I210" s="45">
        <f t="shared" ca="1" si="62"/>
        <v>0</v>
      </c>
      <c r="J210" s="45">
        <f t="shared" ca="1" si="63"/>
        <v>0</v>
      </c>
      <c r="K210" s="45">
        <f t="shared" ca="1" si="64"/>
        <v>0</v>
      </c>
      <c r="L210" s="45"/>
      <c r="M210" s="45">
        <f t="shared" ca="1" si="73"/>
        <v>0</v>
      </c>
      <c r="N210" s="257">
        <f t="shared" ca="1" si="65"/>
        <v>0</v>
      </c>
      <c r="O210" s="23"/>
      <c r="P210" s="255">
        <f t="shared" ca="1" si="66"/>
        <v>0</v>
      </c>
      <c r="Q210" s="163">
        <f t="shared" ca="1" si="67"/>
        <v>0</v>
      </c>
      <c r="R210" s="164">
        <f ca="1">NPV(Q209,K210:$K$244) + ($A$13+$A$14+$A$15)/POWER(1+Q209,$A$28-D210+1)</f>
        <v>0</v>
      </c>
      <c r="S210" s="164">
        <f ca="1">NPV(Q210,K210:$K$244) + ($A$13+$A$14+$A$15)/POWER(1+Q210,$A$28-D210+1)</f>
        <v>0</v>
      </c>
      <c r="T210" s="45">
        <f t="shared" ca="1" si="68"/>
        <v>0</v>
      </c>
      <c r="U210" s="45">
        <f t="shared" ca="1" si="74"/>
        <v>0</v>
      </c>
      <c r="V210" s="45">
        <f t="shared" ca="1" si="75"/>
        <v>0</v>
      </c>
      <c r="W210" s="45">
        <f t="shared" ca="1" si="69"/>
        <v>0</v>
      </c>
      <c r="X210" s="25">
        <f t="shared" ca="1" si="58"/>
        <v>0</v>
      </c>
      <c r="Z210" s="28">
        <f t="shared" ca="1" si="76"/>
        <v>0</v>
      </c>
      <c r="AA210" s="233"/>
      <c r="AB210" s="45">
        <f t="shared" ca="1" si="70"/>
        <v>0</v>
      </c>
      <c r="AC210" s="45">
        <f t="shared" ca="1" si="59"/>
        <v>0</v>
      </c>
      <c r="AD210" s="25">
        <f t="shared" ca="1" si="60"/>
        <v>0</v>
      </c>
    </row>
    <row r="211" spans="4:30" x14ac:dyDescent="0.35">
      <c r="D211" s="20">
        <v>207</v>
      </c>
      <c r="E211" s="21">
        <f t="shared" ca="1" si="71"/>
        <v>75606</v>
      </c>
      <c r="F211" s="44">
        <f t="shared" ca="1" si="61"/>
        <v>75970</v>
      </c>
      <c r="G211" s="22" t="s">
        <v>119</v>
      </c>
      <c r="H211" s="44">
        <f t="shared" ca="1" si="72"/>
        <v>75606</v>
      </c>
      <c r="I211" s="45">
        <f t="shared" ca="1" si="62"/>
        <v>0</v>
      </c>
      <c r="J211" s="45">
        <f t="shared" ca="1" si="63"/>
        <v>0</v>
      </c>
      <c r="K211" s="45">
        <f t="shared" ca="1" si="64"/>
        <v>0</v>
      </c>
      <c r="L211" s="45"/>
      <c r="M211" s="45">
        <f t="shared" ca="1" si="73"/>
        <v>0</v>
      </c>
      <c r="N211" s="257">
        <f t="shared" ca="1" si="65"/>
        <v>0</v>
      </c>
      <c r="O211" s="23"/>
      <c r="P211" s="255">
        <f t="shared" ca="1" si="66"/>
        <v>0</v>
      </c>
      <c r="Q211" s="163">
        <f t="shared" ca="1" si="67"/>
        <v>0</v>
      </c>
      <c r="R211" s="164">
        <f ca="1">NPV(Q210,K211:$K$244) + ($A$13+$A$14+$A$15)/POWER(1+Q210,$A$28-D211+1)</f>
        <v>0</v>
      </c>
      <c r="S211" s="164">
        <f ca="1">NPV(Q211,K211:$K$244) + ($A$13+$A$14+$A$15)/POWER(1+Q211,$A$28-D211+1)</f>
        <v>0</v>
      </c>
      <c r="T211" s="45">
        <f t="shared" ca="1" si="68"/>
        <v>0</v>
      </c>
      <c r="U211" s="45">
        <f t="shared" ca="1" si="74"/>
        <v>0</v>
      </c>
      <c r="V211" s="45">
        <f t="shared" ca="1" si="75"/>
        <v>0</v>
      </c>
      <c r="W211" s="45">
        <f t="shared" ca="1" si="69"/>
        <v>0</v>
      </c>
      <c r="X211" s="25">
        <f t="shared" ca="1" si="58"/>
        <v>0</v>
      </c>
      <c r="Z211" s="28">
        <f t="shared" ca="1" si="76"/>
        <v>0</v>
      </c>
      <c r="AA211" s="233"/>
      <c r="AB211" s="45">
        <f t="shared" ca="1" si="70"/>
        <v>0</v>
      </c>
      <c r="AC211" s="45">
        <f t="shared" ca="1" si="59"/>
        <v>0</v>
      </c>
      <c r="AD211" s="25">
        <f t="shared" ca="1" si="60"/>
        <v>0</v>
      </c>
    </row>
    <row r="212" spans="4:30" x14ac:dyDescent="0.35">
      <c r="D212" s="20">
        <v>208</v>
      </c>
      <c r="E212" s="21">
        <f t="shared" ca="1" si="71"/>
        <v>75971</v>
      </c>
      <c r="F212" s="44">
        <f t="shared" ca="1" si="61"/>
        <v>76336</v>
      </c>
      <c r="G212" s="22" t="s">
        <v>119</v>
      </c>
      <c r="H212" s="44">
        <f t="shared" ca="1" si="72"/>
        <v>75971</v>
      </c>
      <c r="I212" s="45">
        <f t="shared" ca="1" si="62"/>
        <v>0</v>
      </c>
      <c r="J212" s="45">
        <f t="shared" ca="1" si="63"/>
        <v>0</v>
      </c>
      <c r="K212" s="45">
        <f t="shared" ca="1" si="64"/>
        <v>0</v>
      </c>
      <c r="L212" s="45"/>
      <c r="M212" s="45">
        <f t="shared" ca="1" si="73"/>
        <v>0</v>
      </c>
      <c r="N212" s="257">
        <f t="shared" ca="1" si="65"/>
        <v>0</v>
      </c>
      <c r="O212" s="23"/>
      <c r="P212" s="255">
        <f t="shared" ca="1" si="66"/>
        <v>0</v>
      </c>
      <c r="Q212" s="163">
        <f t="shared" ca="1" si="67"/>
        <v>0</v>
      </c>
      <c r="R212" s="164">
        <f ca="1">NPV(Q211,K212:$K$244) + ($A$13+$A$14+$A$15)/POWER(1+Q211,$A$28-D212+1)</f>
        <v>0</v>
      </c>
      <c r="S212" s="164">
        <f ca="1">NPV(Q212,K212:$K$244) + ($A$13+$A$14+$A$15)/POWER(1+Q212,$A$28-D212+1)</f>
        <v>0</v>
      </c>
      <c r="T212" s="45">
        <f t="shared" ca="1" si="68"/>
        <v>0</v>
      </c>
      <c r="U212" s="45">
        <f t="shared" ca="1" si="74"/>
        <v>0</v>
      </c>
      <c r="V212" s="45">
        <f t="shared" ca="1" si="75"/>
        <v>0</v>
      </c>
      <c r="W212" s="45">
        <f t="shared" ca="1" si="69"/>
        <v>0</v>
      </c>
      <c r="X212" s="25">
        <f t="shared" ca="1" si="58"/>
        <v>0</v>
      </c>
      <c r="Z212" s="28">
        <f t="shared" ca="1" si="76"/>
        <v>0</v>
      </c>
      <c r="AA212" s="233"/>
      <c r="AB212" s="45">
        <f t="shared" ca="1" si="70"/>
        <v>0</v>
      </c>
      <c r="AC212" s="45">
        <f t="shared" ca="1" si="59"/>
        <v>0</v>
      </c>
      <c r="AD212" s="25">
        <f t="shared" ca="1" si="60"/>
        <v>0</v>
      </c>
    </row>
    <row r="213" spans="4:30" x14ac:dyDescent="0.35">
      <c r="D213" s="20">
        <v>209</v>
      </c>
      <c r="E213" s="21">
        <f t="shared" ca="1" si="71"/>
        <v>76337</v>
      </c>
      <c r="F213" s="44">
        <f t="shared" ca="1" si="61"/>
        <v>76701</v>
      </c>
      <c r="G213" s="22" t="s">
        <v>119</v>
      </c>
      <c r="H213" s="44">
        <f t="shared" ca="1" si="72"/>
        <v>76337</v>
      </c>
      <c r="I213" s="45">
        <f t="shared" ca="1" si="62"/>
        <v>0</v>
      </c>
      <c r="J213" s="45">
        <f t="shared" ca="1" si="63"/>
        <v>0</v>
      </c>
      <c r="K213" s="45">
        <f t="shared" ca="1" si="64"/>
        <v>0</v>
      </c>
      <c r="L213" s="45"/>
      <c r="M213" s="45">
        <f t="shared" ca="1" si="73"/>
        <v>0</v>
      </c>
      <c r="N213" s="257">
        <f t="shared" ca="1" si="65"/>
        <v>0</v>
      </c>
      <c r="O213" s="23"/>
      <c r="P213" s="255">
        <f t="shared" ca="1" si="66"/>
        <v>0</v>
      </c>
      <c r="Q213" s="163">
        <f t="shared" ca="1" si="67"/>
        <v>0</v>
      </c>
      <c r="R213" s="164">
        <f ca="1">NPV(Q212,K213:$K$244) + ($A$13+$A$14+$A$15)/POWER(1+Q212,$A$28-D213+1)</f>
        <v>0</v>
      </c>
      <c r="S213" s="164">
        <f ca="1">NPV(Q213,K213:$K$244) + ($A$13+$A$14+$A$15)/POWER(1+Q213,$A$28-D213+1)</f>
        <v>0</v>
      </c>
      <c r="T213" s="45">
        <f t="shared" ca="1" si="68"/>
        <v>0</v>
      </c>
      <c r="U213" s="45">
        <f t="shared" ca="1" si="74"/>
        <v>0</v>
      </c>
      <c r="V213" s="45">
        <f t="shared" ca="1" si="75"/>
        <v>0</v>
      </c>
      <c r="W213" s="45">
        <f t="shared" ca="1" si="69"/>
        <v>0</v>
      </c>
      <c r="X213" s="25">
        <f t="shared" ca="1" si="58"/>
        <v>0</v>
      </c>
      <c r="Z213" s="28">
        <f t="shared" ca="1" si="76"/>
        <v>0</v>
      </c>
      <c r="AA213" s="233"/>
      <c r="AB213" s="45">
        <f t="shared" ca="1" si="70"/>
        <v>0</v>
      </c>
      <c r="AC213" s="45">
        <f t="shared" ca="1" si="59"/>
        <v>0</v>
      </c>
      <c r="AD213" s="25">
        <f t="shared" ca="1" si="60"/>
        <v>0</v>
      </c>
    </row>
    <row r="214" spans="4:30" x14ac:dyDescent="0.35">
      <c r="D214" s="20">
        <v>210</v>
      </c>
      <c r="E214" s="21">
        <f t="shared" ca="1" si="71"/>
        <v>76702</v>
      </c>
      <c r="F214" s="44">
        <f t="shared" ca="1" si="61"/>
        <v>77066</v>
      </c>
      <c r="G214" s="22" t="s">
        <v>119</v>
      </c>
      <c r="H214" s="44">
        <f t="shared" ca="1" si="72"/>
        <v>76702</v>
      </c>
      <c r="I214" s="45">
        <f t="shared" ca="1" si="62"/>
        <v>0</v>
      </c>
      <c r="J214" s="45">
        <f t="shared" ca="1" si="63"/>
        <v>0</v>
      </c>
      <c r="K214" s="45">
        <f t="shared" ca="1" si="64"/>
        <v>0</v>
      </c>
      <c r="L214" s="45"/>
      <c r="M214" s="45">
        <f t="shared" ca="1" si="73"/>
        <v>0</v>
      </c>
      <c r="N214" s="257">
        <f t="shared" ca="1" si="65"/>
        <v>0</v>
      </c>
      <c r="O214" s="23"/>
      <c r="P214" s="255">
        <f t="shared" ca="1" si="66"/>
        <v>0</v>
      </c>
      <c r="Q214" s="163">
        <f t="shared" ca="1" si="67"/>
        <v>0</v>
      </c>
      <c r="R214" s="164">
        <f ca="1">NPV(Q213,K214:$K$244) + ($A$13+$A$14+$A$15)/POWER(1+Q213,$A$28-D214+1)</f>
        <v>0</v>
      </c>
      <c r="S214" s="164">
        <f ca="1">NPV(Q214,K214:$K$244) + ($A$13+$A$14+$A$15)/POWER(1+Q214,$A$28-D214+1)</f>
        <v>0</v>
      </c>
      <c r="T214" s="45">
        <f t="shared" ca="1" si="68"/>
        <v>0</v>
      </c>
      <c r="U214" s="45">
        <f t="shared" ca="1" si="74"/>
        <v>0</v>
      </c>
      <c r="V214" s="45">
        <f t="shared" ca="1" si="75"/>
        <v>0</v>
      </c>
      <c r="W214" s="45">
        <f t="shared" ca="1" si="69"/>
        <v>0</v>
      </c>
      <c r="X214" s="25">
        <f t="shared" ca="1" si="58"/>
        <v>0</v>
      </c>
      <c r="Z214" s="28">
        <f t="shared" ca="1" si="76"/>
        <v>0</v>
      </c>
      <c r="AA214" s="233"/>
      <c r="AB214" s="45">
        <f t="shared" ca="1" si="70"/>
        <v>0</v>
      </c>
      <c r="AC214" s="45">
        <f t="shared" ca="1" si="59"/>
        <v>0</v>
      </c>
      <c r="AD214" s="25">
        <f t="shared" ca="1" si="60"/>
        <v>0</v>
      </c>
    </row>
    <row r="215" spans="4:30" x14ac:dyDescent="0.35">
      <c r="D215" s="20">
        <v>211</v>
      </c>
      <c r="E215" s="21">
        <f t="shared" ca="1" si="71"/>
        <v>77067</v>
      </c>
      <c r="F215" s="44">
        <f t="shared" ca="1" si="61"/>
        <v>77431</v>
      </c>
      <c r="G215" s="22" t="s">
        <v>119</v>
      </c>
      <c r="H215" s="44">
        <f t="shared" ca="1" si="72"/>
        <v>77067</v>
      </c>
      <c r="I215" s="45">
        <f t="shared" ca="1" si="62"/>
        <v>0</v>
      </c>
      <c r="J215" s="45">
        <f t="shared" ca="1" si="63"/>
        <v>0</v>
      </c>
      <c r="K215" s="45">
        <f t="shared" ca="1" si="64"/>
        <v>0</v>
      </c>
      <c r="L215" s="45"/>
      <c r="M215" s="45">
        <f t="shared" ca="1" si="73"/>
        <v>0</v>
      </c>
      <c r="N215" s="257">
        <f t="shared" ca="1" si="65"/>
        <v>0</v>
      </c>
      <c r="O215" s="23"/>
      <c r="P215" s="255">
        <f t="shared" ca="1" si="66"/>
        <v>0</v>
      </c>
      <c r="Q215" s="163">
        <f t="shared" ca="1" si="67"/>
        <v>0</v>
      </c>
      <c r="R215" s="164">
        <f ca="1">NPV(Q214,K215:$K$244) + ($A$13+$A$14+$A$15)/POWER(1+Q214,$A$28-D215+1)</f>
        <v>0</v>
      </c>
      <c r="S215" s="164">
        <f ca="1">NPV(Q215,K215:$K$244) + ($A$13+$A$14+$A$15)/POWER(1+Q215,$A$28-D215+1)</f>
        <v>0</v>
      </c>
      <c r="T215" s="45">
        <f t="shared" ca="1" si="68"/>
        <v>0</v>
      </c>
      <c r="U215" s="45">
        <f t="shared" ca="1" si="74"/>
        <v>0</v>
      </c>
      <c r="V215" s="45">
        <f t="shared" ca="1" si="75"/>
        <v>0</v>
      </c>
      <c r="W215" s="45">
        <f t="shared" ca="1" si="69"/>
        <v>0</v>
      </c>
      <c r="X215" s="25">
        <f t="shared" ca="1" si="58"/>
        <v>0</v>
      </c>
      <c r="Z215" s="28">
        <f t="shared" ca="1" si="76"/>
        <v>0</v>
      </c>
      <c r="AA215" s="233"/>
      <c r="AB215" s="45">
        <f t="shared" ca="1" si="70"/>
        <v>0</v>
      </c>
      <c r="AC215" s="45">
        <f t="shared" ca="1" si="59"/>
        <v>0</v>
      </c>
      <c r="AD215" s="25">
        <f t="shared" ca="1" si="60"/>
        <v>0</v>
      </c>
    </row>
    <row r="216" spans="4:30" x14ac:dyDescent="0.35">
      <c r="D216" s="20">
        <v>212</v>
      </c>
      <c r="E216" s="21">
        <f t="shared" ca="1" si="71"/>
        <v>77432</v>
      </c>
      <c r="F216" s="44">
        <f t="shared" ca="1" si="61"/>
        <v>77797</v>
      </c>
      <c r="G216" s="22" t="s">
        <v>119</v>
      </c>
      <c r="H216" s="44">
        <f t="shared" ca="1" si="72"/>
        <v>77432</v>
      </c>
      <c r="I216" s="45">
        <f t="shared" ca="1" si="62"/>
        <v>0</v>
      </c>
      <c r="J216" s="45">
        <f t="shared" ca="1" si="63"/>
        <v>0</v>
      </c>
      <c r="K216" s="45">
        <f t="shared" ca="1" si="64"/>
        <v>0</v>
      </c>
      <c r="L216" s="45"/>
      <c r="M216" s="45">
        <f t="shared" ca="1" si="73"/>
        <v>0</v>
      </c>
      <c r="N216" s="257">
        <f t="shared" ca="1" si="65"/>
        <v>0</v>
      </c>
      <c r="O216" s="23"/>
      <c r="P216" s="255">
        <f t="shared" ca="1" si="66"/>
        <v>0</v>
      </c>
      <c r="Q216" s="163">
        <f t="shared" ca="1" si="67"/>
        <v>0</v>
      </c>
      <c r="R216" s="164">
        <f ca="1">NPV(Q215,K216:$K$244) + ($A$13+$A$14+$A$15)/POWER(1+Q215,$A$28-D216+1)</f>
        <v>0</v>
      </c>
      <c r="S216" s="164">
        <f ca="1">NPV(Q216,K216:$K$244) + ($A$13+$A$14+$A$15)/POWER(1+Q216,$A$28-D216+1)</f>
        <v>0</v>
      </c>
      <c r="T216" s="45">
        <f t="shared" ca="1" si="68"/>
        <v>0</v>
      </c>
      <c r="U216" s="45">
        <f t="shared" ca="1" si="74"/>
        <v>0</v>
      </c>
      <c r="V216" s="45">
        <f t="shared" ca="1" si="75"/>
        <v>0</v>
      </c>
      <c r="W216" s="45">
        <f t="shared" ca="1" si="69"/>
        <v>0</v>
      </c>
      <c r="X216" s="25">
        <f t="shared" ca="1" si="58"/>
        <v>0</v>
      </c>
      <c r="Z216" s="28">
        <f t="shared" ca="1" si="76"/>
        <v>0</v>
      </c>
      <c r="AA216" s="233"/>
      <c r="AB216" s="45">
        <f t="shared" ca="1" si="70"/>
        <v>0</v>
      </c>
      <c r="AC216" s="45">
        <f t="shared" ca="1" si="59"/>
        <v>0</v>
      </c>
      <c r="AD216" s="25">
        <f t="shared" ca="1" si="60"/>
        <v>0</v>
      </c>
    </row>
    <row r="217" spans="4:30" x14ac:dyDescent="0.35">
      <c r="D217" s="20">
        <v>213</v>
      </c>
      <c r="E217" s="21">
        <f t="shared" ca="1" si="71"/>
        <v>77798</v>
      </c>
      <c r="F217" s="44">
        <f t="shared" ca="1" si="61"/>
        <v>78162</v>
      </c>
      <c r="G217" s="22" t="s">
        <v>119</v>
      </c>
      <c r="H217" s="44">
        <f t="shared" ca="1" si="72"/>
        <v>77798</v>
      </c>
      <c r="I217" s="45">
        <f t="shared" ca="1" si="62"/>
        <v>0</v>
      </c>
      <c r="J217" s="45">
        <f t="shared" ca="1" si="63"/>
        <v>0</v>
      </c>
      <c r="K217" s="45">
        <f t="shared" ca="1" si="64"/>
        <v>0</v>
      </c>
      <c r="L217" s="45"/>
      <c r="M217" s="45">
        <f t="shared" ca="1" si="73"/>
        <v>0</v>
      </c>
      <c r="N217" s="257">
        <f t="shared" ca="1" si="65"/>
        <v>0</v>
      </c>
      <c r="O217" s="23"/>
      <c r="P217" s="255">
        <f t="shared" ca="1" si="66"/>
        <v>0</v>
      </c>
      <c r="Q217" s="163">
        <f t="shared" ca="1" si="67"/>
        <v>0</v>
      </c>
      <c r="R217" s="164">
        <f ca="1">NPV(Q216,K217:$K$244) + ($A$13+$A$14+$A$15)/POWER(1+Q216,$A$28-D217+1)</f>
        <v>0</v>
      </c>
      <c r="S217" s="164">
        <f ca="1">NPV(Q217,K217:$K$244) + ($A$13+$A$14+$A$15)/POWER(1+Q217,$A$28-D217+1)</f>
        <v>0</v>
      </c>
      <c r="T217" s="45">
        <f t="shared" ca="1" si="68"/>
        <v>0</v>
      </c>
      <c r="U217" s="45">
        <f t="shared" ca="1" si="74"/>
        <v>0</v>
      </c>
      <c r="V217" s="45">
        <f t="shared" ca="1" si="75"/>
        <v>0</v>
      </c>
      <c r="W217" s="45">
        <f t="shared" ca="1" si="69"/>
        <v>0</v>
      </c>
      <c r="X217" s="25">
        <f t="shared" ca="1" si="58"/>
        <v>0</v>
      </c>
      <c r="Z217" s="28">
        <f t="shared" ca="1" si="76"/>
        <v>0</v>
      </c>
      <c r="AA217" s="233"/>
      <c r="AB217" s="45">
        <f t="shared" ca="1" si="70"/>
        <v>0</v>
      </c>
      <c r="AC217" s="45">
        <f t="shared" ca="1" si="59"/>
        <v>0</v>
      </c>
      <c r="AD217" s="25">
        <f t="shared" ca="1" si="60"/>
        <v>0</v>
      </c>
    </row>
    <row r="218" spans="4:30" x14ac:dyDescent="0.35">
      <c r="D218" s="20">
        <v>214</v>
      </c>
      <c r="E218" s="21">
        <f t="shared" ca="1" si="71"/>
        <v>78163</v>
      </c>
      <c r="F218" s="44">
        <f t="shared" ca="1" si="61"/>
        <v>78527</v>
      </c>
      <c r="G218" s="22" t="s">
        <v>119</v>
      </c>
      <c r="H218" s="44">
        <f t="shared" ca="1" si="72"/>
        <v>78163</v>
      </c>
      <c r="I218" s="45">
        <f t="shared" ca="1" si="62"/>
        <v>0</v>
      </c>
      <c r="J218" s="45">
        <f t="shared" ca="1" si="63"/>
        <v>0</v>
      </c>
      <c r="K218" s="45">
        <f t="shared" ca="1" si="64"/>
        <v>0</v>
      </c>
      <c r="L218" s="45"/>
      <c r="M218" s="45">
        <f t="shared" ca="1" si="73"/>
        <v>0</v>
      </c>
      <c r="N218" s="257">
        <f t="shared" ca="1" si="65"/>
        <v>0</v>
      </c>
      <c r="O218" s="23"/>
      <c r="P218" s="255">
        <f t="shared" ca="1" si="66"/>
        <v>0</v>
      </c>
      <c r="Q218" s="163">
        <f t="shared" ca="1" si="67"/>
        <v>0</v>
      </c>
      <c r="R218" s="164">
        <f ca="1">NPV(Q217,K218:$K$244) + ($A$13+$A$14+$A$15)/POWER(1+Q217,$A$28-D218+1)</f>
        <v>0</v>
      </c>
      <c r="S218" s="164">
        <f ca="1">NPV(Q218,K218:$K$244) + ($A$13+$A$14+$A$15)/POWER(1+Q218,$A$28-D218+1)</f>
        <v>0</v>
      </c>
      <c r="T218" s="45">
        <f t="shared" ca="1" si="68"/>
        <v>0</v>
      </c>
      <c r="U218" s="45">
        <f t="shared" ca="1" si="74"/>
        <v>0</v>
      </c>
      <c r="V218" s="45">
        <f t="shared" ca="1" si="75"/>
        <v>0</v>
      </c>
      <c r="W218" s="45">
        <f t="shared" ca="1" si="69"/>
        <v>0</v>
      </c>
      <c r="X218" s="25">
        <f t="shared" ca="1" si="58"/>
        <v>0</v>
      </c>
      <c r="Z218" s="28">
        <f t="shared" ca="1" si="76"/>
        <v>0</v>
      </c>
      <c r="AA218" s="233"/>
      <c r="AB218" s="45">
        <f t="shared" ca="1" si="70"/>
        <v>0</v>
      </c>
      <c r="AC218" s="45">
        <f t="shared" ca="1" si="59"/>
        <v>0</v>
      </c>
      <c r="AD218" s="25">
        <f t="shared" ca="1" si="60"/>
        <v>0</v>
      </c>
    </row>
    <row r="219" spans="4:30" x14ac:dyDescent="0.35">
      <c r="D219" s="20">
        <v>215</v>
      </c>
      <c r="E219" s="21">
        <f t="shared" ca="1" si="71"/>
        <v>78528</v>
      </c>
      <c r="F219" s="44">
        <f t="shared" ca="1" si="61"/>
        <v>78892</v>
      </c>
      <c r="G219" s="22" t="s">
        <v>119</v>
      </c>
      <c r="H219" s="44">
        <f t="shared" ca="1" si="72"/>
        <v>78528</v>
      </c>
      <c r="I219" s="45">
        <f t="shared" ca="1" si="62"/>
        <v>0</v>
      </c>
      <c r="J219" s="45">
        <f t="shared" ca="1" si="63"/>
        <v>0</v>
      </c>
      <c r="K219" s="45">
        <f t="shared" ca="1" si="64"/>
        <v>0</v>
      </c>
      <c r="L219" s="45"/>
      <c r="M219" s="45">
        <f t="shared" ca="1" si="73"/>
        <v>0</v>
      </c>
      <c r="N219" s="257">
        <f t="shared" ca="1" si="65"/>
        <v>0</v>
      </c>
      <c r="O219" s="23"/>
      <c r="P219" s="255">
        <f t="shared" ca="1" si="66"/>
        <v>0</v>
      </c>
      <c r="Q219" s="163">
        <f t="shared" ca="1" si="67"/>
        <v>0</v>
      </c>
      <c r="R219" s="164">
        <f ca="1">NPV(Q218,K219:$K$244) + ($A$13+$A$14+$A$15)/POWER(1+Q218,$A$28-D219+1)</f>
        <v>0</v>
      </c>
      <c r="S219" s="164">
        <f ca="1">NPV(Q219,K219:$K$244) + ($A$13+$A$14+$A$15)/POWER(1+Q219,$A$28-D219+1)</f>
        <v>0</v>
      </c>
      <c r="T219" s="45">
        <f t="shared" ca="1" si="68"/>
        <v>0</v>
      </c>
      <c r="U219" s="45">
        <f t="shared" ca="1" si="74"/>
        <v>0</v>
      </c>
      <c r="V219" s="45">
        <f t="shared" ca="1" si="75"/>
        <v>0</v>
      </c>
      <c r="W219" s="45">
        <f t="shared" ca="1" si="69"/>
        <v>0</v>
      </c>
      <c r="X219" s="25">
        <f t="shared" ca="1" si="58"/>
        <v>0</v>
      </c>
      <c r="Z219" s="28">
        <f t="shared" ca="1" si="76"/>
        <v>0</v>
      </c>
      <c r="AA219" s="233"/>
      <c r="AB219" s="45">
        <f t="shared" ca="1" si="70"/>
        <v>0</v>
      </c>
      <c r="AC219" s="45">
        <f t="shared" ca="1" si="59"/>
        <v>0</v>
      </c>
      <c r="AD219" s="25">
        <f t="shared" ca="1" si="60"/>
        <v>0</v>
      </c>
    </row>
    <row r="220" spans="4:30" x14ac:dyDescent="0.35">
      <c r="D220" s="20">
        <v>216</v>
      </c>
      <c r="E220" s="21">
        <f t="shared" ca="1" si="71"/>
        <v>78893</v>
      </c>
      <c r="F220" s="44">
        <f t="shared" ca="1" si="61"/>
        <v>79258</v>
      </c>
      <c r="G220" s="22" t="s">
        <v>119</v>
      </c>
      <c r="H220" s="44">
        <f t="shared" ca="1" si="72"/>
        <v>78893</v>
      </c>
      <c r="I220" s="45">
        <f t="shared" ca="1" si="62"/>
        <v>0</v>
      </c>
      <c r="J220" s="45">
        <f t="shared" ca="1" si="63"/>
        <v>0</v>
      </c>
      <c r="K220" s="45">
        <f t="shared" ca="1" si="64"/>
        <v>0</v>
      </c>
      <c r="L220" s="45"/>
      <c r="M220" s="45">
        <f t="shared" ca="1" si="73"/>
        <v>0</v>
      </c>
      <c r="N220" s="257">
        <f t="shared" ca="1" si="65"/>
        <v>0</v>
      </c>
      <c r="O220" s="23"/>
      <c r="P220" s="255">
        <f t="shared" ca="1" si="66"/>
        <v>0</v>
      </c>
      <c r="Q220" s="163">
        <f t="shared" ca="1" si="67"/>
        <v>0</v>
      </c>
      <c r="R220" s="164">
        <f ca="1">NPV(Q219,K220:$K$244) + ($A$13+$A$14+$A$15)/POWER(1+Q219,$A$28-D220+1)</f>
        <v>0</v>
      </c>
      <c r="S220" s="164">
        <f ca="1">NPV(Q220,K220:$K$244) + ($A$13+$A$14+$A$15)/POWER(1+Q220,$A$28-D220+1)</f>
        <v>0</v>
      </c>
      <c r="T220" s="45">
        <f t="shared" ca="1" si="68"/>
        <v>0</v>
      </c>
      <c r="U220" s="45">
        <f t="shared" ca="1" si="74"/>
        <v>0</v>
      </c>
      <c r="V220" s="45">
        <f t="shared" ca="1" si="75"/>
        <v>0</v>
      </c>
      <c r="W220" s="45">
        <f t="shared" ca="1" si="69"/>
        <v>0</v>
      </c>
      <c r="X220" s="25">
        <f t="shared" ca="1" si="58"/>
        <v>0</v>
      </c>
      <c r="Z220" s="28">
        <f t="shared" ca="1" si="76"/>
        <v>0</v>
      </c>
      <c r="AA220" s="233"/>
      <c r="AB220" s="45">
        <f t="shared" ca="1" si="70"/>
        <v>0</v>
      </c>
      <c r="AC220" s="45">
        <f t="shared" ca="1" si="59"/>
        <v>0</v>
      </c>
      <c r="AD220" s="25">
        <f t="shared" ca="1" si="60"/>
        <v>0</v>
      </c>
    </row>
    <row r="221" spans="4:30" x14ac:dyDescent="0.35">
      <c r="D221" s="20">
        <v>217</v>
      </c>
      <c r="E221" s="21">
        <f t="shared" ca="1" si="71"/>
        <v>79259</v>
      </c>
      <c r="F221" s="44">
        <f t="shared" ca="1" si="61"/>
        <v>79623</v>
      </c>
      <c r="G221" s="22" t="s">
        <v>119</v>
      </c>
      <c r="H221" s="44">
        <f t="shared" ca="1" si="72"/>
        <v>79259</v>
      </c>
      <c r="I221" s="45">
        <f t="shared" ca="1" si="62"/>
        <v>0</v>
      </c>
      <c r="J221" s="45">
        <f t="shared" ca="1" si="63"/>
        <v>0</v>
      </c>
      <c r="K221" s="45">
        <f t="shared" ca="1" si="64"/>
        <v>0</v>
      </c>
      <c r="L221" s="45"/>
      <c r="M221" s="45">
        <f t="shared" ca="1" si="73"/>
        <v>0</v>
      </c>
      <c r="N221" s="257">
        <f t="shared" ca="1" si="65"/>
        <v>0</v>
      </c>
      <c r="O221" s="23"/>
      <c r="P221" s="255">
        <f t="shared" ca="1" si="66"/>
        <v>0</v>
      </c>
      <c r="Q221" s="163">
        <f t="shared" ca="1" si="67"/>
        <v>0</v>
      </c>
      <c r="R221" s="164">
        <f ca="1">NPV(Q220,K221:$K$244) + ($A$13+$A$14+$A$15)/POWER(1+Q220,$A$28-D221+1)</f>
        <v>0</v>
      </c>
      <c r="S221" s="164">
        <f ca="1">NPV(Q221,K221:$K$244) + ($A$13+$A$14+$A$15)/POWER(1+Q221,$A$28-D221+1)</f>
        <v>0</v>
      </c>
      <c r="T221" s="45">
        <f t="shared" ca="1" si="68"/>
        <v>0</v>
      </c>
      <c r="U221" s="45">
        <f t="shared" ca="1" si="74"/>
        <v>0</v>
      </c>
      <c r="V221" s="45">
        <f t="shared" ca="1" si="75"/>
        <v>0</v>
      </c>
      <c r="W221" s="45">
        <f t="shared" ca="1" si="69"/>
        <v>0</v>
      </c>
      <c r="X221" s="25">
        <f t="shared" ca="1" si="58"/>
        <v>0</v>
      </c>
      <c r="Z221" s="28">
        <f t="shared" ca="1" si="76"/>
        <v>0</v>
      </c>
      <c r="AA221" s="233"/>
      <c r="AB221" s="45">
        <f t="shared" ca="1" si="70"/>
        <v>0</v>
      </c>
      <c r="AC221" s="45">
        <f t="shared" ca="1" si="59"/>
        <v>0</v>
      </c>
      <c r="AD221" s="25">
        <f t="shared" ca="1" si="60"/>
        <v>0</v>
      </c>
    </row>
    <row r="222" spans="4:30" x14ac:dyDescent="0.35">
      <c r="D222" s="20">
        <v>218</v>
      </c>
      <c r="E222" s="21">
        <f t="shared" ca="1" si="71"/>
        <v>79624</v>
      </c>
      <c r="F222" s="44">
        <f t="shared" ca="1" si="61"/>
        <v>79988</v>
      </c>
      <c r="G222" s="22" t="s">
        <v>119</v>
      </c>
      <c r="H222" s="44">
        <f t="shared" ca="1" si="72"/>
        <v>79624</v>
      </c>
      <c r="I222" s="45">
        <f t="shared" ca="1" si="62"/>
        <v>0</v>
      </c>
      <c r="J222" s="45">
        <f t="shared" ca="1" si="63"/>
        <v>0</v>
      </c>
      <c r="K222" s="45">
        <f t="shared" ca="1" si="64"/>
        <v>0</v>
      </c>
      <c r="L222" s="45"/>
      <c r="M222" s="45">
        <f t="shared" ca="1" si="73"/>
        <v>0</v>
      </c>
      <c r="N222" s="257">
        <f t="shared" ca="1" si="65"/>
        <v>0</v>
      </c>
      <c r="O222" s="23"/>
      <c r="P222" s="255">
        <f t="shared" ca="1" si="66"/>
        <v>0</v>
      </c>
      <c r="Q222" s="163">
        <f t="shared" ca="1" si="67"/>
        <v>0</v>
      </c>
      <c r="R222" s="164">
        <f ca="1">NPV(Q221,K222:$K$244) + ($A$13+$A$14+$A$15)/POWER(1+Q221,$A$28-D222+1)</f>
        <v>0</v>
      </c>
      <c r="S222" s="164">
        <f ca="1">NPV(Q222,K222:$K$244) + ($A$13+$A$14+$A$15)/POWER(1+Q222,$A$28-D222+1)</f>
        <v>0</v>
      </c>
      <c r="T222" s="45">
        <f t="shared" ca="1" si="68"/>
        <v>0</v>
      </c>
      <c r="U222" s="45">
        <f t="shared" ca="1" si="74"/>
        <v>0</v>
      </c>
      <c r="V222" s="45">
        <f t="shared" ca="1" si="75"/>
        <v>0</v>
      </c>
      <c r="W222" s="45">
        <f t="shared" ca="1" si="69"/>
        <v>0</v>
      </c>
      <c r="X222" s="25">
        <f t="shared" ca="1" si="58"/>
        <v>0</v>
      </c>
      <c r="Z222" s="28">
        <f t="shared" ca="1" si="76"/>
        <v>0</v>
      </c>
      <c r="AA222" s="233"/>
      <c r="AB222" s="45">
        <f t="shared" ca="1" si="70"/>
        <v>0</v>
      </c>
      <c r="AC222" s="45">
        <f t="shared" ca="1" si="59"/>
        <v>0</v>
      </c>
      <c r="AD222" s="25">
        <f t="shared" ca="1" si="60"/>
        <v>0</v>
      </c>
    </row>
    <row r="223" spans="4:30" x14ac:dyDescent="0.35">
      <c r="D223" s="20">
        <v>219</v>
      </c>
      <c r="E223" s="21">
        <f t="shared" ca="1" si="71"/>
        <v>79989</v>
      </c>
      <c r="F223" s="44">
        <f t="shared" ca="1" si="61"/>
        <v>80353</v>
      </c>
      <c r="G223" s="22" t="s">
        <v>119</v>
      </c>
      <c r="H223" s="44">
        <f t="shared" ca="1" si="72"/>
        <v>79989</v>
      </c>
      <c r="I223" s="45">
        <f t="shared" ca="1" si="62"/>
        <v>0</v>
      </c>
      <c r="J223" s="45">
        <f t="shared" ca="1" si="63"/>
        <v>0</v>
      </c>
      <c r="K223" s="45">
        <f t="shared" ca="1" si="64"/>
        <v>0</v>
      </c>
      <c r="L223" s="45"/>
      <c r="M223" s="45">
        <f t="shared" ca="1" si="73"/>
        <v>0</v>
      </c>
      <c r="N223" s="257">
        <f t="shared" ca="1" si="65"/>
        <v>0</v>
      </c>
      <c r="O223" s="23"/>
      <c r="P223" s="255">
        <f t="shared" ca="1" si="66"/>
        <v>0</v>
      </c>
      <c r="Q223" s="163">
        <f t="shared" ca="1" si="67"/>
        <v>0</v>
      </c>
      <c r="R223" s="164">
        <f ca="1">NPV(Q222,K223:$K$244) + ($A$13+$A$14+$A$15)/POWER(1+Q222,$A$28-D223+1)</f>
        <v>0</v>
      </c>
      <c r="S223" s="164">
        <f ca="1">NPV(Q223,K223:$K$244) + ($A$13+$A$14+$A$15)/POWER(1+Q223,$A$28-D223+1)</f>
        <v>0</v>
      </c>
      <c r="T223" s="45">
        <f t="shared" ca="1" si="68"/>
        <v>0</v>
      </c>
      <c r="U223" s="45">
        <f t="shared" ca="1" si="74"/>
        <v>0</v>
      </c>
      <c r="V223" s="45">
        <f t="shared" ca="1" si="75"/>
        <v>0</v>
      </c>
      <c r="W223" s="45">
        <f t="shared" ca="1" si="69"/>
        <v>0</v>
      </c>
      <c r="X223" s="25">
        <f t="shared" ca="1" si="58"/>
        <v>0</v>
      </c>
      <c r="Z223" s="28">
        <f t="shared" ca="1" si="76"/>
        <v>0</v>
      </c>
      <c r="AA223" s="233"/>
      <c r="AB223" s="45">
        <f t="shared" ca="1" si="70"/>
        <v>0</v>
      </c>
      <c r="AC223" s="45">
        <f t="shared" ca="1" si="59"/>
        <v>0</v>
      </c>
      <c r="AD223" s="25">
        <f t="shared" ca="1" si="60"/>
        <v>0</v>
      </c>
    </row>
    <row r="224" spans="4:30" x14ac:dyDescent="0.35">
      <c r="D224" s="20">
        <v>220</v>
      </c>
      <c r="E224" s="21">
        <f t="shared" ca="1" si="71"/>
        <v>80354</v>
      </c>
      <c r="F224" s="44">
        <f t="shared" ca="1" si="61"/>
        <v>80719</v>
      </c>
      <c r="G224" s="22" t="s">
        <v>119</v>
      </c>
      <c r="H224" s="44">
        <f t="shared" ca="1" si="72"/>
        <v>80354</v>
      </c>
      <c r="I224" s="45">
        <f t="shared" ca="1" si="62"/>
        <v>0</v>
      </c>
      <c r="J224" s="45">
        <f t="shared" ca="1" si="63"/>
        <v>0</v>
      </c>
      <c r="K224" s="45">
        <f t="shared" ca="1" si="64"/>
        <v>0</v>
      </c>
      <c r="L224" s="45"/>
      <c r="M224" s="45">
        <f t="shared" ca="1" si="73"/>
        <v>0</v>
      </c>
      <c r="N224" s="257">
        <f t="shared" ca="1" si="65"/>
        <v>0</v>
      </c>
      <c r="O224" s="23"/>
      <c r="P224" s="255">
        <f t="shared" ca="1" si="66"/>
        <v>0</v>
      </c>
      <c r="Q224" s="163">
        <f t="shared" ca="1" si="67"/>
        <v>0</v>
      </c>
      <c r="R224" s="164">
        <f ca="1">NPV(Q223,K224:$K$244) + ($A$13+$A$14+$A$15)/POWER(1+Q223,$A$28-D224+1)</f>
        <v>0</v>
      </c>
      <c r="S224" s="164">
        <f ca="1">NPV(Q224,K224:$K$244) + ($A$13+$A$14+$A$15)/POWER(1+Q224,$A$28-D224+1)</f>
        <v>0</v>
      </c>
      <c r="T224" s="45">
        <f t="shared" ca="1" si="68"/>
        <v>0</v>
      </c>
      <c r="U224" s="45">
        <f t="shared" ca="1" si="74"/>
        <v>0</v>
      </c>
      <c r="V224" s="45">
        <f t="shared" ca="1" si="75"/>
        <v>0</v>
      </c>
      <c r="W224" s="45">
        <f t="shared" ca="1" si="69"/>
        <v>0</v>
      </c>
      <c r="X224" s="25">
        <f t="shared" ca="1" si="58"/>
        <v>0</v>
      </c>
      <c r="Z224" s="28">
        <f t="shared" ca="1" si="76"/>
        <v>0</v>
      </c>
      <c r="AA224" s="233"/>
      <c r="AB224" s="45">
        <f t="shared" ca="1" si="70"/>
        <v>0</v>
      </c>
      <c r="AC224" s="45">
        <f t="shared" ca="1" si="59"/>
        <v>0</v>
      </c>
      <c r="AD224" s="25">
        <f t="shared" ca="1" si="60"/>
        <v>0</v>
      </c>
    </row>
    <row r="225" spans="4:30" x14ac:dyDescent="0.35">
      <c r="D225" s="20">
        <v>221</v>
      </c>
      <c r="E225" s="21">
        <f t="shared" ca="1" si="71"/>
        <v>80720</v>
      </c>
      <c r="F225" s="44">
        <f t="shared" ca="1" si="61"/>
        <v>81084</v>
      </c>
      <c r="G225" s="22" t="s">
        <v>119</v>
      </c>
      <c r="H225" s="44">
        <f t="shared" ca="1" si="72"/>
        <v>80720</v>
      </c>
      <c r="I225" s="45">
        <f t="shared" ca="1" si="62"/>
        <v>0</v>
      </c>
      <c r="J225" s="45">
        <f t="shared" ca="1" si="63"/>
        <v>0</v>
      </c>
      <c r="K225" s="45">
        <f t="shared" ca="1" si="64"/>
        <v>0</v>
      </c>
      <c r="L225" s="45"/>
      <c r="M225" s="45">
        <f t="shared" ca="1" si="73"/>
        <v>0</v>
      </c>
      <c r="N225" s="257">
        <f t="shared" ca="1" si="65"/>
        <v>0</v>
      </c>
      <c r="O225" s="23"/>
      <c r="P225" s="255">
        <f t="shared" ca="1" si="66"/>
        <v>0</v>
      </c>
      <c r="Q225" s="163">
        <f t="shared" ca="1" si="67"/>
        <v>0</v>
      </c>
      <c r="R225" s="164">
        <f ca="1">NPV(Q224,K225:$K$244) + ($A$13+$A$14+$A$15)/POWER(1+Q224,$A$28-D225+1)</f>
        <v>0</v>
      </c>
      <c r="S225" s="164">
        <f ca="1">NPV(Q225,K225:$K$244) + ($A$13+$A$14+$A$15)/POWER(1+Q225,$A$28-D225+1)</f>
        <v>0</v>
      </c>
      <c r="T225" s="45">
        <f t="shared" ca="1" si="68"/>
        <v>0</v>
      </c>
      <c r="U225" s="45">
        <f t="shared" ca="1" si="74"/>
        <v>0</v>
      </c>
      <c r="V225" s="45">
        <f t="shared" ca="1" si="75"/>
        <v>0</v>
      </c>
      <c r="W225" s="45">
        <f t="shared" ca="1" si="69"/>
        <v>0</v>
      </c>
      <c r="X225" s="25">
        <f t="shared" ca="1" si="58"/>
        <v>0</v>
      </c>
      <c r="Z225" s="28">
        <f t="shared" ca="1" si="76"/>
        <v>0</v>
      </c>
      <c r="AA225" s="233"/>
      <c r="AB225" s="45">
        <f t="shared" ca="1" si="70"/>
        <v>0</v>
      </c>
      <c r="AC225" s="45">
        <f t="shared" ca="1" si="59"/>
        <v>0</v>
      </c>
      <c r="AD225" s="25">
        <f t="shared" ca="1" si="60"/>
        <v>0</v>
      </c>
    </row>
    <row r="226" spans="4:30" x14ac:dyDescent="0.35">
      <c r="D226" s="20">
        <v>222</v>
      </c>
      <c r="E226" s="21">
        <f t="shared" ca="1" si="71"/>
        <v>81085</v>
      </c>
      <c r="F226" s="44">
        <f t="shared" ca="1" si="61"/>
        <v>81449</v>
      </c>
      <c r="G226" s="22" t="s">
        <v>119</v>
      </c>
      <c r="H226" s="44">
        <f t="shared" ca="1" si="72"/>
        <v>81085</v>
      </c>
      <c r="I226" s="45">
        <f t="shared" ca="1" si="62"/>
        <v>0</v>
      </c>
      <c r="J226" s="45">
        <f t="shared" ca="1" si="63"/>
        <v>0</v>
      </c>
      <c r="K226" s="45">
        <f t="shared" ca="1" si="64"/>
        <v>0</v>
      </c>
      <c r="L226" s="45"/>
      <c r="M226" s="45">
        <f t="shared" ca="1" si="73"/>
        <v>0</v>
      </c>
      <c r="N226" s="257">
        <f t="shared" ca="1" si="65"/>
        <v>0</v>
      </c>
      <c r="O226" s="23"/>
      <c r="P226" s="255">
        <f t="shared" ca="1" si="66"/>
        <v>0</v>
      </c>
      <c r="Q226" s="163">
        <f t="shared" ca="1" si="67"/>
        <v>0</v>
      </c>
      <c r="R226" s="164">
        <f ca="1">NPV(Q225,K226:$K$244) + ($A$13+$A$14+$A$15)/POWER(1+Q225,$A$28-D226+1)</f>
        <v>0</v>
      </c>
      <c r="S226" s="164">
        <f ca="1">NPV(Q226,K226:$K$244) + ($A$13+$A$14+$A$15)/POWER(1+Q226,$A$28-D226+1)</f>
        <v>0</v>
      </c>
      <c r="T226" s="45">
        <f t="shared" ca="1" si="68"/>
        <v>0</v>
      </c>
      <c r="U226" s="45">
        <f t="shared" ca="1" si="74"/>
        <v>0</v>
      </c>
      <c r="V226" s="45">
        <f t="shared" ca="1" si="75"/>
        <v>0</v>
      </c>
      <c r="W226" s="45">
        <f t="shared" ca="1" si="69"/>
        <v>0</v>
      </c>
      <c r="X226" s="25">
        <f t="shared" ca="1" si="58"/>
        <v>0</v>
      </c>
      <c r="Z226" s="28">
        <f t="shared" ca="1" si="76"/>
        <v>0</v>
      </c>
      <c r="AA226" s="233"/>
      <c r="AB226" s="45">
        <f t="shared" ca="1" si="70"/>
        <v>0</v>
      </c>
      <c r="AC226" s="45">
        <f t="shared" ca="1" si="59"/>
        <v>0</v>
      </c>
      <c r="AD226" s="25">
        <f t="shared" ca="1" si="60"/>
        <v>0</v>
      </c>
    </row>
    <row r="227" spans="4:30" x14ac:dyDescent="0.35">
      <c r="D227" s="20">
        <v>223</v>
      </c>
      <c r="E227" s="21">
        <f t="shared" ca="1" si="71"/>
        <v>81450</v>
      </c>
      <c r="F227" s="44">
        <f t="shared" ca="1" si="61"/>
        <v>81814</v>
      </c>
      <c r="G227" s="22" t="s">
        <v>119</v>
      </c>
      <c r="H227" s="44">
        <f t="shared" ca="1" si="72"/>
        <v>81450</v>
      </c>
      <c r="I227" s="45">
        <f t="shared" ca="1" si="62"/>
        <v>0</v>
      </c>
      <c r="J227" s="45">
        <f t="shared" ca="1" si="63"/>
        <v>0</v>
      </c>
      <c r="K227" s="45">
        <f t="shared" ca="1" si="64"/>
        <v>0</v>
      </c>
      <c r="L227" s="45"/>
      <c r="M227" s="45">
        <f t="shared" ca="1" si="73"/>
        <v>0</v>
      </c>
      <c r="N227" s="257">
        <f t="shared" ca="1" si="65"/>
        <v>0</v>
      </c>
      <c r="O227" s="23"/>
      <c r="P227" s="255">
        <f t="shared" ca="1" si="66"/>
        <v>0</v>
      </c>
      <c r="Q227" s="163">
        <f t="shared" ca="1" si="67"/>
        <v>0</v>
      </c>
      <c r="R227" s="164">
        <f ca="1">NPV(Q226,K227:$K$244) + ($A$13+$A$14+$A$15)/POWER(1+Q226,$A$28-D227+1)</f>
        <v>0</v>
      </c>
      <c r="S227" s="164">
        <f ca="1">NPV(Q227,K227:$K$244) + ($A$13+$A$14+$A$15)/POWER(1+Q227,$A$28-D227+1)</f>
        <v>0</v>
      </c>
      <c r="T227" s="45">
        <f t="shared" ca="1" si="68"/>
        <v>0</v>
      </c>
      <c r="U227" s="45">
        <f t="shared" ca="1" si="74"/>
        <v>0</v>
      </c>
      <c r="V227" s="45">
        <f t="shared" ca="1" si="75"/>
        <v>0</v>
      </c>
      <c r="W227" s="45">
        <f t="shared" ca="1" si="69"/>
        <v>0</v>
      </c>
      <c r="X227" s="25">
        <f t="shared" ca="1" si="58"/>
        <v>0</v>
      </c>
      <c r="Z227" s="28">
        <f t="shared" ca="1" si="76"/>
        <v>0</v>
      </c>
      <c r="AA227" s="233"/>
      <c r="AB227" s="45">
        <f t="shared" ca="1" si="70"/>
        <v>0</v>
      </c>
      <c r="AC227" s="45">
        <f t="shared" ca="1" si="59"/>
        <v>0</v>
      </c>
      <c r="AD227" s="25">
        <f t="shared" ca="1" si="60"/>
        <v>0</v>
      </c>
    </row>
    <row r="228" spans="4:30" x14ac:dyDescent="0.35">
      <c r="D228" s="20">
        <v>224</v>
      </c>
      <c r="E228" s="21">
        <f t="shared" ca="1" si="71"/>
        <v>81815</v>
      </c>
      <c r="F228" s="44">
        <f t="shared" ca="1" si="61"/>
        <v>82180</v>
      </c>
      <c r="G228" s="22" t="s">
        <v>119</v>
      </c>
      <c r="H228" s="44">
        <f t="shared" ca="1" si="72"/>
        <v>81815</v>
      </c>
      <c r="I228" s="45">
        <f t="shared" ca="1" si="62"/>
        <v>0</v>
      </c>
      <c r="J228" s="45">
        <f t="shared" ca="1" si="63"/>
        <v>0</v>
      </c>
      <c r="K228" s="45">
        <f t="shared" ca="1" si="64"/>
        <v>0</v>
      </c>
      <c r="L228" s="45"/>
      <c r="M228" s="45">
        <f t="shared" ca="1" si="73"/>
        <v>0</v>
      </c>
      <c r="N228" s="257">
        <f t="shared" ca="1" si="65"/>
        <v>0</v>
      </c>
      <c r="O228" s="23"/>
      <c r="P228" s="255">
        <f t="shared" ca="1" si="66"/>
        <v>0</v>
      </c>
      <c r="Q228" s="163">
        <f t="shared" ca="1" si="67"/>
        <v>0</v>
      </c>
      <c r="R228" s="164">
        <f ca="1">NPV(Q227,K228:$K$244) + ($A$13+$A$14+$A$15)/POWER(1+Q227,$A$28-D228+1)</f>
        <v>0</v>
      </c>
      <c r="S228" s="164">
        <f ca="1">NPV(Q228,K228:$K$244) + ($A$13+$A$14+$A$15)/POWER(1+Q228,$A$28-D228+1)</f>
        <v>0</v>
      </c>
      <c r="T228" s="45">
        <f t="shared" ca="1" si="68"/>
        <v>0</v>
      </c>
      <c r="U228" s="45">
        <f t="shared" ca="1" si="74"/>
        <v>0</v>
      </c>
      <c r="V228" s="45">
        <f t="shared" ca="1" si="75"/>
        <v>0</v>
      </c>
      <c r="W228" s="45">
        <f t="shared" ca="1" si="69"/>
        <v>0</v>
      </c>
      <c r="X228" s="25">
        <f t="shared" ca="1" si="58"/>
        <v>0</v>
      </c>
      <c r="Z228" s="28">
        <f t="shared" ca="1" si="76"/>
        <v>0</v>
      </c>
      <c r="AA228" s="233"/>
      <c r="AB228" s="45">
        <f t="shared" ca="1" si="70"/>
        <v>0</v>
      </c>
      <c r="AC228" s="45">
        <f t="shared" ca="1" si="59"/>
        <v>0</v>
      </c>
      <c r="AD228" s="25">
        <f t="shared" ca="1" si="60"/>
        <v>0</v>
      </c>
    </row>
    <row r="229" spans="4:30" x14ac:dyDescent="0.35">
      <c r="D229" s="20">
        <v>225</v>
      </c>
      <c r="E229" s="21">
        <f t="shared" ca="1" si="71"/>
        <v>82181</v>
      </c>
      <c r="F229" s="44">
        <f t="shared" ca="1" si="61"/>
        <v>82545</v>
      </c>
      <c r="G229" s="22" t="s">
        <v>119</v>
      </c>
      <c r="H229" s="44">
        <f t="shared" ca="1" si="72"/>
        <v>82181</v>
      </c>
      <c r="I229" s="45">
        <f t="shared" ca="1" si="62"/>
        <v>0</v>
      </c>
      <c r="J229" s="45">
        <f t="shared" ca="1" si="63"/>
        <v>0</v>
      </c>
      <c r="K229" s="45">
        <f t="shared" ca="1" si="64"/>
        <v>0</v>
      </c>
      <c r="L229" s="45"/>
      <c r="M229" s="45">
        <f t="shared" ca="1" si="73"/>
        <v>0</v>
      </c>
      <c r="N229" s="257">
        <f t="shared" ca="1" si="65"/>
        <v>0</v>
      </c>
      <c r="O229" s="23"/>
      <c r="P229" s="255">
        <f t="shared" ca="1" si="66"/>
        <v>0</v>
      </c>
      <c r="Q229" s="163">
        <f t="shared" ca="1" si="67"/>
        <v>0</v>
      </c>
      <c r="R229" s="164">
        <f ca="1">NPV(Q228,K229:$K$244) + ($A$13+$A$14+$A$15)/POWER(1+Q228,$A$28-D229+1)</f>
        <v>0</v>
      </c>
      <c r="S229" s="164">
        <f ca="1">NPV(Q229,K229:$K$244) + ($A$13+$A$14+$A$15)/POWER(1+Q229,$A$28-D229+1)</f>
        <v>0</v>
      </c>
      <c r="T229" s="45">
        <f t="shared" ca="1" si="68"/>
        <v>0</v>
      </c>
      <c r="U229" s="45">
        <f t="shared" ca="1" si="74"/>
        <v>0</v>
      </c>
      <c r="V229" s="45">
        <f t="shared" ca="1" si="75"/>
        <v>0</v>
      </c>
      <c r="W229" s="45">
        <f t="shared" ca="1" si="69"/>
        <v>0</v>
      </c>
      <c r="X229" s="25">
        <f t="shared" ca="1" si="58"/>
        <v>0</v>
      </c>
      <c r="Z229" s="28">
        <f t="shared" ca="1" si="76"/>
        <v>0</v>
      </c>
      <c r="AA229" s="233"/>
      <c r="AB229" s="45">
        <f t="shared" ca="1" si="70"/>
        <v>0</v>
      </c>
      <c r="AC229" s="45">
        <f t="shared" ca="1" si="59"/>
        <v>0</v>
      </c>
      <c r="AD229" s="25">
        <f t="shared" ca="1" si="60"/>
        <v>0</v>
      </c>
    </row>
    <row r="230" spans="4:30" x14ac:dyDescent="0.35">
      <c r="D230" s="20">
        <v>226</v>
      </c>
      <c r="E230" s="21">
        <f t="shared" ca="1" si="71"/>
        <v>82546</v>
      </c>
      <c r="F230" s="44">
        <f t="shared" ca="1" si="61"/>
        <v>82910</v>
      </c>
      <c r="G230" s="22" t="s">
        <v>119</v>
      </c>
      <c r="H230" s="44">
        <f t="shared" ca="1" si="72"/>
        <v>82546</v>
      </c>
      <c r="I230" s="45">
        <f t="shared" ca="1" si="62"/>
        <v>0</v>
      </c>
      <c r="J230" s="45">
        <f t="shared" ca="1" si="63"/>
        <v>0</v>
      </c>
      <c r="K230" s="45">
        <f t="shared" ca="1" si="64"/>
        <v>0</v>
      </c>
      <c r="L230" s="45"/>
      <c r="M230" s="45">
        <f t="shared" ca="1" si="73"/>
        <v>0</v>
      </c>
      <c r="N230" s="257">
        <f t="shared" ca="1" si="65"/>
        <v>0</v>
      </c>
      <c r="O230" s="23"/>
      <c r="P230" s="255">
        <f t="shared" ca="1" si="66"/>
        <v>0</v>
      </c>
      <c r="Q230" s="163">
        <f t="shared" ca="1" si="67"/>
        <v>0</v>
      </c>
      <c r="R230" s="164">
        <f ca="1">NPV(Q229,K230:$K$244) + ($A$13+$A$14+$A$15)/POWER(1+Q229,$A$28-D230+1)</f>
        <v>0</v>
      </c>
      <c r="S230" s="164">
        <f ca="1">NPV(Q230,K230:$K$244) + ($A$13+$A$14+$A$15)/POWER(1+Q230,$A$28-D230+1)</f>
        <v>0</v>
      </c>
      <c r="T230" s="45">
        <f t="shared" ca="1" si="68"/>
        <v>0</v>
      </c>
      <c r="U230" s="45">
        <f t="shared" ca="1" si="74"/>
        <v>0</v>
      </c>
      <c r="V230" s="45">
        <f t="shared" ca="1" si="75"/>
        <v>0</v>
      </c>
      <c r="W230" s="45">
        <f t="shared" ca="1" si="69"/>
        <v>0</v>
      </c>
      <c r="X230" s="25">
        <f t="shared" ca="1" si="58"/>
        <v>0</v>
      </c>
      <c r="Z230" s="28">
        <f t="shared" ca="1" si="76"/>
        <v>0</v>
      </c>
      <c r="AA230" s="233"/>
      <c r="AB230" s="45">
        <f t="shared" ca="1" si="70"/>
        <v>0</v>
      </c>
      <c r="AC230" s="45">
        <f t="shared" ca="1" si="59"/>
        <v>0</v>
      </c>
      <c r="AD230" s="25">
        <f t="shared" ca="1" si="60"/>
        <v>0</v>
      </c>
    </row>
    <row r="231" spans="4:30" x14ac:dyDescent="0.35">
      <c r="D231" s="20">
        <v>227</v>
      </c>
      <c r="E231" s="21">
        <f t="shared" ca="1" si="71"/>
        <v>82911</v>
      </c>
      <c r="F231" s="44">
        <f t="shared" ca="1" si="61"/>
        <v>83275</v>
      </c>
      <c r="G231" s="22" t="s">
        <v>119</v>
      </c>
      <c r="H231" s="44">
        <f t="shared" ca="1" si="72"/>
        <v>82911</v>
      </c>
      <c r="I231" s="45">
        <f t="shared" ca="1" si="62"/>
        <v>0</v>
      </c>
      <c r="J231" s="45">
        <f t="shared" ca="1" si="63"/>
        <v>0</v>
      </c>
      <c r="K231" s="45">
        <f t="shared" ca="1" si="64"/>
        <v>0</v>
      </c>
      <c r="L231" s="45"/>
      <c r="M231" s="45">
        <f t="shared" ca="1" si="73"/>
        <v>0</v>
      </c>
      <c r="N231" s="257">
        <f t="shared" ca="1" si="65"/>
        <v>0</v>
      </c>
      <c r="O231" s="23"/>
      <c r="P231" s="255">
        <f t="shared" ca="1" si="66"/>
        <v>0</v>
      </c>
      <c r="Q231" s="163">
        <f t="shared" ca="1" si="67"/>
        <v>0</v>
      </c>
      <c r="R231" s="164">
        <f ca="1">NPV(Q230,K231:$K$244) + ($A$13+$A$14+$A$15)/POWER(1+Q230,$A$28-D231+1)</f>
        <v>0</v>
      </c>
      <c r="S231" s="164">
        <f ca="1">NPV(Q231,K231:$K$244) + ($A$13+$A$14+$A$15)/POWER(1+Q231,$A$28-D231+1)</f>
        <v>0</v>
      </c>
      <c r="T231" s="45">
        <f t="shared" ca="1" si="68"/>
        <v>0</v>
      </c>
      <c r="U231" s="45">
        <f t="shared" ca="1" si="74"/>
        <v>0</v>
      </c>
      <c r="V231" s="45">
        <f t="shared" ca="1" si="75"/>
        <v>0</v>
      </c>
      <c r="W231" s="45">
        <f t="shared" ca="1" si="69"/>
        <v>0</v>
      </c>
      <c r="X231" s="25">
        <f t="shared" ca="1" si="58"/>
        <v>0</v>
      </c>
      <c r="Z231" s="28">
        <f t="shared" ca="1" si="76"/>
        <v>0</v>
      </c>
      <c r="AA231" s="233"/>
      <c r="AB231" s="45">
        <f t="shared" ca="1" si="70"/>
        <v>0</v>
      </c>
      <c r="AC231" s="45">
        <f t="shared" ca="1" si="59"/>
        <v>0</v>
      </c>
      <c r="AD231" s="25">
        <f t="shared" ca="1" si="60"/>
        <v>0</v>
      </c>
    </row>
    <row r="232" spans="4:30" x14ac:dyDescent="0.35">
      <c r="D232" s="20">
        <v>228</v>
      </c>
      <c r="E232" s="21">
        <f t="shared" ca="1" si="71"/>
        <v>83276</v>
      </c>
      <c r="F232" s="44">
        <f t="shared" ca="1" si="61"/>
        <v>83641</v>
      </c>
      <c r="G232" s="22" t="s">
        <v>119</v>
      </c>
      <c r="H232" s="44">
        <f t="shared" ca="1" si="72"/>
        <v>83276</v>
      </c>
      <c r="I232" s="45">
        <f t="shared" ca="1" si="62"/>
        <v>0</v>
      </c>
      <c r="J232" s="45">
        <f t="shared" ca="1" si="63"/>
        <v>0</v>
      </c>
      <c r="K232" s="45">
        <f t="shared" ca="1" si="64"/>
        <v>0</v>
      </c>
      <c r="L232" s="45"/>
      <c r="M232" s="45">
        <f t="shared" ca="1" si="73"/>
        <v>0</v>
      </c>
      <c r="N232" s="257">
        <f t="shared" ca="1" si="65"/>
        <v>0</v>
      </c>
      <c r="O232" s="23"/>
      <c r="P232" s="255">
        <f t="shared" ca="1" si="66"/>
        <v>0</v>
      </c>
      <c r="Q232" s="163">
        <f t="shared" ca="1" si="67"/>
        <v>0</v>
      </c>
      <c r="R232" s="164">
        <f ca="1">NPV(Q231,K232:$K$244) + ($A$13+$A$14+$A$15)/POWER(1+Q231,$A$28-D232+1)</f>
        <v>0</v>
      </c>
      <c r="S232" s="164">
        <f ca="1">NPV(Q232,K232:$K$244) + ($A$13+$A$14+$A$15)/POWER(1+Q232,$A$28-D232+1)</f>
        <v>0</v>
      </c>
      <c r="T232" s="45">
        <f t="shared" ca="1" si="68"/>
        <v>0</v>
      </c>
      <c r="U232" s="45">
        <f t="shared" ca="1" si="74"/>
        <v>0</v>
      </c>
      <c r="V232" s="45">
        <f t="shared" ca="1" si="75"/>
        <v>0</v>
      </c>
      <c r="W232" s="45">
        <f t="shared" ca="1" si="69"/>
        <v>0</v>
      </c>
      <c r="X232" s="25">
        <f t="shared" ca="1" si="58"/>
        <v>0</v>
      </c>
      <c r="Z232" s="28">
        <f t="shared" ca="1" si="76"/>
        <v>0</v>
      </c>
      <c r="AA232" s="233"/>
      <c r="AB232" s="45">
        <f t="shared" ca="1" si="70"/>
        <v>0</v>
      </c>
      <c r="AC232" s="45">
        <f t="shared" ca="1" si="59"/>
        <v>0</v>
      </c>
      <c r="AD232" s="25">
        <f t="shared" ca="1" si="60"/>
        <v>0</v>
      </c>
    </row>
    <row r="233" spans="4:30" x14ac:dyDescent="0.35">
      <c r="D233" s="20">
        <v>229</v>
      </c>
      <c r="E233" s="21">
        <f t="shared" ca="1" si="71"/>
        <v>83642</v>
      </c>
      <c r="F233" s="44">
        <f t="shared" ca="1" si="61"/>
        <v>84006</v>
      </c>
      <c r="G233" s="22" t="s">
        <v>119</v>
      </c>
      <c r="H233" s="44">
        <f t="shared" ca="1" si="72"/>
        <v>83642</v>
      </c>
      <c r="I233" s="45">
        <f t="shared" ca="1" si="62"/>
        <v>0</v>
      </c>
      <c r="J233" s="45">
        <f t="shared" ca="1" si="63"/>
        <v>0</v>
      </c>
      <c r="K233" s="45">
        <f t="shared" ca="1" si="64"/>
        <v>0</v>
      </c>
      <c r="L233" s="45"/>
      <c r="M233" s="45">
        <f t="shared" ca="1" si="73"/>
        <v>0</v>
      </c>
      <c r="N233" s="257">
        <f t="shared" ca="1" si="65"/>
        <v>0</v>
      </c>
      <c r="O233" s="23"/>
      <c r="P233" s="255">
        <f t="shared" ca="1" si="66"/>
        <v>0</v>
      </c>
      <c r="Q233" s="163">
        <f t="shared" ca="1" si="67"/>
        <v>0</v>
      </c>
      <c r="R233" s="164">
        <f ca="1">NPV(Q232,K233:$K$244) + ($A$13+$A$14+$A$15)/POWER(1+Q232,$A$28-D233+1)</f>
        <v>0</v>
      </c>
      <c r="S233" s="164">
        <f ca="1">NPV(Q233,K233:$K$244) + ($A$13+$A$14+$A$15)/POWER(1+Q233,$A$28-D233+1)</f>
        <v>0</v>
      </c>
      <c r="T233" s="45">
        <f t="shared" ca="1" si="68"/>
        <v>0</v>
      </c>
      <c r="U233" s="45">
        <f t="shared" ca="1" si="74"/>
        <v>0</v>
      </c>
      <c r="V233" s="45">
        <f t="shared" ca="1" si="75"/>
        <v>0</v>
      </c>
      <c r="W233" s="45">
        <f t="shared" ca="1" si="69"/>
        <v>0</v>
      </c>
      <c r="X233" s="25">
        <f t="shared" ca="1" si="58"/>
        <v>0</v>
      </c>
      <c r="Z233" s="28">
        <f t="shared" ca="1" si="76"/>
        <v>0</v>
      </c>
      <c r="AA233" s="233"/>
      <c r="AB233" s="45">
        <f t="shared" ca="1" si="70"/>
        <v>0</v>
      </c>
      <c r="AC233" s="45">
        <f t="shared" ca="1" si="59"/>
        <v>0</v>
      </c>
      <c r="AD233" s="25">
        <f t="shared" ca="1" si="60"/>
        <v>0</v>
      </c>
    </row>
    <row r="234" spans="4:30" x14ac:dyDescent="0.35">
      <c r="D234" s="20">
        <v>230</v>
      </c>
      <c r="E234" s="21">
        <f t="shared" ca="1" si="71"/>
        <v>84007</v>
      </c>
      <c r="F234" s="44">
        <f t="shared" ca="1" si="61"/>
        <v>84371</v>
      </c>
      <c r="G234" s="22" t="s">
        <v>119</v>
      </c>
      <c r="H234" s="44">
        <f t="shared" ca="1" si="72"/>
        <v>84007</v>
      </c>
      <c r="I234" s="45">
        <f t="shared" ca="1" si="62"/>
        <v>0</v>
      </c>
      <c r="J234" s="45">
        <f t="shared" ca="1" si="63"/>
        <v>0</v>
      </c>
      <c r="K234" s="45">
        <f t="shared" ca="1" si="64"/>
        <v>0</v>
      </c>
      <c r="L234" s="45"/>
      <c r="M234" s="45">
        <f t="shared" ca="1" si="73"/>
        <v>0</v>
      </c>
      <c r="N234" s="257">
        <f t="shared" ca="1" si="65"/>
        <v>0</v>
      </c>
      <c r="O234" s="23"/>
      <c r="P234" s="255">
        <f t="shared" ca="1" si="66"/>
        <v>0</v>
      </c>
      <c r="Q234" s="163">
        <f t="shared" ca="1" si="67"/>
        <v>0</v>
      </c>
      <c r="R234" s="164">
        <f ca="1">NPV(Q233,K234:$K$244) + ($A$13+$A$14+$A$15)/POWER(1+Q233,$A$28-D234+1)</f>
        <v>0</v>
      </c>
      <c r="S234" s="164">
        <f ca="1">NPV(Q234,K234:$K$244) + ($A$13+$A$14+$A$15)/POWER(1+Q234,$A$28-D234+1)</f>
        <v>0</v>
      </c>
      <c r="T234" s="45">
        <f t="shared" ca="1" si="68"/>
        <v>0</v>
      </c>
      <c r="U234" s="45">
        <f t="shared" ca="1" si="74"/>
        <v>0</v>
      </c>
      <c r="V234" s="45">
        <f t="shared" ca="1" si="75"/>
        <v>0</v>
      </c>
      <c r="W234" s="45">
        <f t="shared" ca="1" si="69"/>
        <v>0</v>
      </c>
      <c r="X234" s="25">
        <f t="shared" ca="1" si="58"/>
        <v>0</v>
      </c>
      <c r="Z234" s="28">
        <f t="shared" ca="1" si="76"/>
        <v>0</v>
      </c>
      <c r="AA234" s="233"/>
      <c r="AB234" s="45">
        <f t="shared" ca="1" si="70"/>
        <v>0</v>
      </c>
      <c r="AC234" s="45">
        <f t="shared" ca="1" si="59"/>
        <v>0</v>
      </c>
      <c r="AD234" s="25">
        <f t="shared" ca="1" si="60"/>
        <v>0</v>
      </c>
    </row>
    <row r="235" spans="4:30" x14ac:dyDescent="0.35">
      <c r="D235" s="20">
        <v>231</v>
      </c>
      <c r="E235" s="21">
        <f t="shared" ca="1" si="71"/>
        <v>84372</v>
      </c>
      <c r="F235" s="44">
        <f t="shared" ca="1" si="61"/>
        <v>84736</v>
      </c>
      <c r="G235" s="22" t="s">
        <v>119</v>
      </c>
      <c r="H235" s="44">
        <f t="shared" ca="1" si="72"/>
        <v>84372</v>
      </c>
      <c r="I235" s="45">
        <f t="shared" ca="1" si="62"/>
        <v>0</v>
      </c>
      <c r="J235" s="45">
        <f t="shared" ca="1" si="63"/>
        <v>0</v>
      </c>
      <c r="K235" s="45">
        <f t="shared" ca="1" si="64"/>
        <v>0</v>
      </c>
      <c r="L235" s="45"/>
      <c r="M235" s="45">
        <f t="shared" ca="1" si="73"/>
        <v>0</v>
      </c>
      <c r="N235" s="257">
        <f t="shared" ca="1" si="65"/>
        <v>0</v>
      </c>
      <c r="O235" s="23"/>
      <c r="P235" s="255">
        <f t="shared" ca="1" si="66"/>
        <v>0</v>
      </c>
      <c r="Q235" s="163">
        <f t="shared" ca="1" si="67"/>
        <v>0</v>
      </c>
      <c r="R235" s="164">
        <f ca="1">NPV(Q234,K235:$K$244) + ($A$13+$A$14+$A$15)/POWER(1+Q234,$A$28-D235+1)</f>
        <v>0</v>
      </c>
      <c r="S235" s="164">
        <f ca="1">NPV(Q235,K235:$K$244) + ($A$13+$A$14+$A$15)/POWER(1+Q235,$A$28-D235+1)</f>
        <v>0</v>
      </c>
      <c r="T235" s="45">
        <f t="shared" ca="1" si="68"/>
        <v>0</v>
      </c>
      <c r="U235" s="45">
        <f t="shared" ca="1" si="74"/>
        <v>0</v>
      </c>
      <c r="V235" s="45">
        <f t="shared" ca="1" si="75"/>
        <v>0</v>
      </c>
      <c r="W235" s="45">
        <f t="shared" ca="1" si="69"/>
        <v>0</v>
      </c>
      <c r="X235" s="25">
        <f t="shared" ca="1" si="58"/>
        <v>0</v>
      </c>
      <c r="Z235" s="28">
        <f t="shared" ca="1" si="76"/>
        <v>0</v>
      </c>
      <c r="AA235" s="233"/>
      <c r="AB235" s="45">
        <f t="shared" ca="1" si="70"/>
        <v>0</v>
      </c>
      <c r="AC235" s="45">
        <f t="shared" ca="1" si="59"/>
        <v>0</v>
      </c>
      <c r="AD235" s="25">
        <f t="shared" ca="1" si="60"/>
        <v>0</v>
      </c>
    </row>
    <row r="236" spans="4:30" x14ac:dyDescent="0.35">
      <c r="D236" s="20">
        <v>232</v>
      </c>
      <c r="E236" s="21">
        <f t="shared" ca="1" si="71"/>
        <v>84737</v>
      </c>
      <c r="F236" s="44">
        <f t="shared" ca="1" si="61"/>
        <v>85102</v>
      </c>
      <c r="G236" s="22" t="s">
        <v>119</v>
      </c>
      <c r="H236" s="44">
        <f t="shared" ca="1" si="72"/>
        <v>84737</v>
      </c>
      <c r="I236" s="45">
        <f t="shared" ca="1" si="62"/>
        <v>0</v>
      </c>
      <c r="J236" s="45">
        <f t="shared" ca="1" si="63"/>
        <v>0</v>
      </c>
      <c r="K236" s="45">
        <f t="shared" ca="1" si="64"/>
        <v>0</v>
      </c>
      <c r="L236" s="45"/>
      <c r="M236" s="45">
        <f t="shared" ca="1" si="73"/>
        <v>0</v>
      </c>
      <c r="N236" s="257">
        <f t="shared" ca="1" si="65"/>
        <v>0</v>
      </c>
      <c r="O236" s="23"/>
      <c r="P236" s="255">
        <f t="shared" ca="1" si="66"/>
        <v>0</v>
      </c>
      <c r="Q236" s="163">
        <f t="shared" ca="1" si="67"/>
        <v>0</v>
      </c>
      <c r="R236" s="164">
        <f ca="1">NPV(Q235,K236:$K$244) + ($A$13+$A$14+$A$15)/POWER(1+Q235,$A$28-D236+1)</f>
        <v>0</v>
      </c>
      <c r="S236" s="164">
        <f ca="1">NPV(Q236,K236:$K$244) + ($A$13+$A$14+$A$15)/POWER(1+Q236,$A$28-D236+1)</f>
        <v>0</v>
      </c>
      <c r="T236" s="45">
        <f t="shared" ca="1" si="68"/>
        <v>0</v>
      </c>
      <c r="U236" s="45">
        <f t="shared" ca="1" si="74"/>
        <v>0</v>
      </c>
      <c r="V236" s="45">
        <f t="shared" ca="1" si="75"/>
        <v>0</v>
      </c>
      <c r="W236" s="45">
        <f t="shared" ca="1" si="69"/>
        <v>0</v>
      </c>
      <c r="X236" s="25">
        <f t="shared" ca="1" si="58"/>
        <v>0</v>
      </c>
      <c r="Z236" s="28">
        <f t="shared" ca="1" si="76"/>
        <v>0</v>
      </c>
      <c r="AA236" s="233"/>
      <c r="AB236" s="45">
        <f t="shared" ca="1" si="70"/>
        <v>0</v>
      </c>
      <c r="AC236" s="45">
        <f t="shared" ca="1" si="59"/>
        <v>0</v>
      </c>
      <c r="AD236" s="25">
        <f t="shared" ca="1" si="60"/>
        <v>0</v>
      </c>
    </row>
    <row r="237" spans="4:30" x14ac:dyDescent="0.35">
      <c r="D237" s="20">
        <v>233</v>
      </c>
      <c r="E237" s="21">
        <f t="shared" ca="1" si="71"/>
        <v>85103</v>
      </c>
      <c r="F237" s="44">
        <f t="shared" ca="1" si="61"/>
        <v>85467</v>
      </c>
      <c r="G237" s="22" t="s">
        <v>119</v>
      </c>
      <c r="H237" s="44">
        <f t="shared" ca="1" si="72"/>
        <v>85103</v>
      </c>
      <c r="I237" s="45">
        <f t="shared" ca="1" si="62"/>
        <v>0</v>
      </c>
      <c r="J237" s="45">
        <f t="shared" ca="1" si="63"/>
        <v>0</v>
      </c>
      <c r="K237" s="45">
        <f t="shared" ca="1" si="64"/>
        <v>0</v>
      </c>
      <c r="L237" s="45"/>
      <c r="M237" s="45">
        <f t="shared" ca="1" si="73"/>
        <v>0</v>
      </c>
      <c r="N237" s="257">
        <f t="shared" ca="1" si="65"/>
        <v>0</v>
      </c>
      <c r="O237" s="23"/>
      <c r="P237" s="255">
        <f t="shared" ca="1" si="66"/>
        <v>0</v>
      </c>
      <c r="Q237" s="163">
        <f t="shared" ca="1" si="67"/>
        <v>0</v>
      </c>
      <c r="R237" s="164">
        <f ca="1">NPV(Q236,K237:$K$244) + ($A$13+$A$14+$A$15)/POWER(1+Q236,$A$28-D237+1)</f>
        <v>0</v>
      </c>
      <c r="S237" s="164">
        <f ca="1">NPV(Q237,K237:$K$244) + ($A$13+$A$14+$A$15)/POWER(1+Q237,$A$28-D237+1)</f>
        <v>0</v>
      </c>
      <c r="T237" s="45">
        <f t="shared" ca="1" si="68"/>
        <v>0</v>
      </c>
      <c r="U237" s="45">
        <f t="shared" ca="1" si="74"/>
        <v>0</v>
      </c>
      <c r="V237" s="45">
        <f t="shared" ca="1" si="75"/>
        <v>0</v>
      </c>
      <c r="W237" s="45">
        <f t="shared" ca="1" si="69"/>
        <v>0</v>
      </c>
      <c r="X237" s="25">
        <f t="shared" ca="1" si="58"/>
        <v>0</v>
      </c>
      <c r="Z237" s="28">
        <f t="shared" ca="1" si="76"/>
        <v>0</v>
      </c>
      <c r="AA237" s="233"/>
      <c r="AB237" s="45">
        <f t="shared" ca="1" si="70"/>
        <v>0</v>
      </c>
      <c r="AC237" s="45">
        <f t="shared" ca="1" si="59"/>
        <v>0</v>
      </c>
      <c r="AD237" s="25">
        <f t="shared" ca="1" si="60"/>
        <v>0</v>
      </c>
    </row>
    <row r="238" spans="4:30" x14ac:dyDescent="0.35">
      <c r="D238" s="20">
        <v>234</v>
      </c>
      <c r="E238" s="21">
        <f t="shared" ca="1" si="71"/>
        <v>85468</v>
      </c>
      <c r="F238" s="44">
        <f t="shared" ca="1" si="61"/>
        <v>85832</v>
      </c>
      <c r="G238" s="22" t="s">
        <v>119</v>
      </c>
      <c r="H238" s="44">
        <f t="shared" ca="1" si="72"/>
        <v>85468</v>
      </c>
      <c r="I238" s="45">
        <f t="shared" ca="1" si="62"/>
        <v>0</v>
      </c>
      <c r="J238" s="45">
        <f t="shared" ca="1" si="63"/>
        <v>0</v>
      </c>
      <c r="K238" s="45">
        <f t="shared" ca="1" si="64"/>
        <v>0</v>
      </c>
      <c r="L238" s="45"/>
      <c r="M238" s="45">
        <f t="shared" ca="1" si="73"/>
        <v>0</v>
      </c>
      <c r="N238" s="257">
        <f t="shared" ca="1" si="65"/>
        <v>0</v>
      </c>
      <c r="O238" s="23"/>
      <c r="P238" s="255">
        <f t="shared" ca="1" si="66"/>
        <v>0</v>
      </c>
      <c r="Q238" s="163">
        <f t="shared" ca="1" si="67"/>
        <v>0</v>
      </c>
      <c r="R238" s="164">
        <f ca="1">NPV(Q237,K238:$K$244) + ($A$13+$A$14+$A$15)/POWER(1+Q237,$A$28-D238+1)</f>
        <v>0</v>
      </c>
      <c r="S238" s="164">
        <f ca="1">NPV(Q238,K238:$K$244) + ($A$13+$A$14+$A$15)/POWER(1+Q238,$A$28-D238+1)</f>
        <v>0</v>
      </c>
      <c r="T238" s="45">
        <f t="shared" ca="1" si="68"/>
        <v>0</v>
      </c>
      <c r="U238" s="45">
        <f t="shared" ca="1" si="74"/>
        <v>0</v>
      </c>
      <c r="V238" s="45">
        <f t="shared" ca="1" si="75"/>
        <v>0</v>
      </c>
      <c r="W238" s="45">
        <f t="shared" ca="1" si="69"/>
        <v>0</v>
      </c>
      <c r="X238" s="25">
        <f t="shared" ca="1" si="58"/>
        <v>0</v>
      </c>
      <c r="Z238" s="28">
        <f t="shared" ca="1" si="76"/>
        <v>0</v>
      </c>
      <c r="AA238" s="233"/>
      <c r="AB238" s="45">
        <f t="shared" ca="1" si="70"/>
        <v>0</v>
      </c>
      <c r="AC238" s="45">
        <f t="shared" ca="1" si="59"/>
        <v>0</v>
      </c>
      <c r="AD238" s="25">
        <f t="shared" ca="1" si="60"/>
        <v>0</v>
      </c>
    </row>
    <row r="239" spans="4:30" x14ac:dyDescent="0.35">
      <c r="D239" s="20">
        <v>235</v>
      </c>
      <c r="E239" s="21">
        <f t="shared" ca="1" si="71"/>
        <v>85833</v>
      </c>
      <c r="F239" s="44">
        <f t="shared" ca="1" si="61"/>
        <v>86197</v>
      </c>
      <c r="G239" s="22" t="s">
        <v>119</v>
      </c>
      <c r="H239" s="44">
        <f t="shared" ca="1" si="72"/>
        <v>85833</v>
      </c>
      <c r="I239" s="45">
        <f t="shared" ca="1" si="62"/>
        <v>0</v>
      </c>
      <c r="J239" s="45">
        <f t="shared" ca="1" si="63"/>
        <v>0</v>
      </c>
      <c r="K239" s="45">
        <f t="shared" ca="1" si="64"/>
        <v>0</v>
      </c>
      <c r="L239" s="45"/>
      <c r="M239" s="45">
        <f t="shared" ca="1" si="73"/>
        <v>0</v>
      </c>
      <c r="N239" s="257">
        <f t="shared" ca="1" si="65"/>
        <v>0</v>
      </c>
      <c r="O239" s="23"/>
      <c r="P239" s="255">
        <f t="shared" ca="1" si="66"/>
        <v>0</v>
      </c>
      <c r="Q239" s="163">
        <f t="shared" ca="1" si="67"/>
        <v>0</v>
      </c>
      <c r="R239" s="164">
        <f ca="1">NPV(Q238,K239:$K$244) + ($A$13+$A$14+$A$15)/POWER(1+Q238,$A$28-D239+1)</f>
        <v>0</v>
      </c>
      <c r="S239" s="164">
        <f ca="1">NPV(Q239,K239:$K$244) + ($A$13+$A$14+$A$15)/POWER(1+Q239,$A$28-D239+1)</f>
        <v>0</v>
      </c>
      <c r="T239" s="45">
        <f t="shared" ca="1" si="68"/>
        <v>0</v>
      </c>
      <c r="U239" s="45">
        <f t="shared" ca="1" si="74"/>
        <v>0</v>
      </c>
      <c r="V239" s="45">
        <f t="shared" ca="1" si="75"/>
        <v>0</v>
      </c>
      <c r="W239" s="45">
        <f t="shared" ca="1" si="69"/>
        <v>0</v>
      </c>
      <c r="X239" s="25">
        <f t="shared" ca="1" si="58"/>
        <v>0</v>
      </c>
      <c r="Z239" s="28">
        <f t="shared" ca="1" si="76"/>
        <v>0</v>
      </c>
      <c r="AA239" s="233"/>
      <c r="AB239" s="45">
        <f t="shared" ca="1" si="70"/>
        <v>0</v>
      </c>
      <c r="AC239" s="45">
        <f t="shared" ca="1" si="59"/>
        <v>0</v>
      </c>
      <c r="AD239" s="25">
        <f t="shared" ca="1" si="60"/>
        <v>0</v>
      </c>
    </row>
    <row r="240" spans="4:30" x14ac:dyDescent="0.35">
      <c r="D240" s="20">
        <v>236</v>
      </c>
      <c r="E240" s="21">
        <f t="shared" ca="1" si="71"/>
        <v>86198</v>
      </c>
      <c r="F240" s="44">
        <f t="shared" ca="1" si="61"/>
        <v>86563</v>
      </c>
      <c r="G240" s="22" t="s">
        <v>119</v>
      </c>
      <c r="H240" s="44">
        <f t="shared" ca="1" si="72"/>
        <v>86198</v>
      </c>
      <c r="I240" s="45">
        <f t="shared" ca="1" si="62"/>
        <v>0</v>
      </c>
      <c r="J240" s="45">
        <f t="shared" ca="1" si="63"/>
        <v>0</v>
      </c>
      <c r="K240" s="45">
        <f t="shared" ca="1" si="64"/>
        <v>0</v>
      </c>
      <c r="L240" s="45"/>
      <c r="M240" s="45">
        <f t="shared" ca="1" si="73"/>
        <v>0</v>
      </c>
      <c r="N240" s="257">
        <f t="shared" ca="1" si="65"/>
        <v>0</v>
      </c>
      <c r="O240" s="23"/>
      <c r="P240" s="255">
        <f t="shared" ca="1" si="66"/>
        <v>0</v>
      </c>
      <c r="Q240" s="163">
        <f t="shared" ca="1" si="67"/>
        <v>0</v>
      </c>
      <c r="R240" s="164">
        <f ca="1">NPV(Q239,K240:$K$244) + ($A$13+$A$14+$A$15)/POWER(1+Q239,$A$28-D240+1)</f>
        <v>0</v>
      </c>
      <c r="S240" s="164">
        <f ca="1">NPV(Q240,K240:$K$244) + ($A$13+$A$14+$A$15)/POWER(1+Q240,$A$28-D240+1)</f>
        <v>0</v>
      </c>
      <c r="T240" s="45">
        <f t="shared" ca="1" si="68"/>
        <v>0</v>
      </c>
      <c r="U240" s="45">
        <f t="shared" ca="1" si="74"/>
        <v>0</v>
      </c>
      <c r="V240" s="45">
        <f t="shared" ca="1" si="75"/>
        <v>0</v>
      </c>
      <c r="W240" s="45">
        <f t="shared" ca="1" si="69"/>
        <v>0</v>
      </c>
      <c r="X240" s="25">
        <f t="shared" ca="1" si="58"/>
        <v>0</v>
      </c>
      <c r="Z240" s="28">
        <f t="shared" ca="1" si="76"/>
        <v>0</v>
      </c>
      <c r="AA240" s="233"/>
      <c r="AB240" s="45">
        <f t="shared" ca="1" si="70"/>
        <v>0</v>
      </c>
      <c r="AC240" s="45">
        <f t="shared" ca="1" si="59"/>
        <v>0</v>
      </c>
      <c r="AD240" s="25">
        <f t="shared" ca="1" si="60"/>
        <v>0</v>
      </c>
    </row>
    <row r="241" spans="4:30" x14ac:dyDescent="0.35">
      <c r="D241" s="20">
        <v>237</v>
      </c>
      <c r="E241" s="21">
        <f t="shared" ca="1" si="71"/>
        <v>86564</v>
      </c>
      <c r="F241" s="44">
        <f t="shared" ca="1" si="61"/>
        <v>86928</v>
      </c>
      <c r="G241" s="22" t="s">
        <v>119</v>
      </c>
      <c r="H241" s="44">
        <f t="shared" ca="1" si="72"/>
        <v>86564</v>
      </c>
      <c r="I241" s="45">
        <f t="shared" ca="1" si="62"/>
        <v>0</v>
      </c>
      <c r="J241" s="45">
        <f t="shared" ca="1" si="63"/>
        <v>0</v>
      </c>
      <c r="K241" s="45">
        <f t="shared" ca="1" si="64"/>
        <v>0</v>
      </c>
      <c r="L241" s="45"/>
      <c r="M241" s="45">
        <f t="shared" ca="1" si="73"/>
        <v>0</v>
      </c>
      <c r="N241" s="257">
        <f t="shared" ca="1" si="65"/>
        <v>0</v>
      </c>
      <c r="O241" s="23"/>
      <c r="P241" s="255">
        <f t="shared" ca="1" si="66"/>
        <v>0</v>
      </c>
      <c r="Q241" s="163">
        <f t="shared" ca="1" si="67"/>
        <v>0</v>
      </c>
      <c r="R241" s="164">
        <f ca="1">NPV(Q240,K241:$K$244) + ($A$13+$A$14+$A$15)/POWER(1+Q240,$A$28-D241+1)</f>
        <v>0</v>
      </c>
      <c r="S241" s="164">
        <f ca="1">NPV(Q241,K241:$K$244) + ($A$13+$A$14+$A$15)/POWER(1+Q241,$A$28-D241+1)</f>
        <v>0</v>
      </c>
      <c r="T241" s="45">
        <f t="shared" ca="1" si="68"/>
        <v>0</v>
      </c>
      <c r="U241" s="45">
        <f t="shared" ca="1" si="74"/>
        <v>0</v>
      </c>
      <c r="V241" s="45">
        <f t="shared" ca="1" si="75"/>
        <v>0</v>
      </c>
      <c r="W241" s="45">
        <f t="shared" ca="1" si="69"/>
        <v>0</v>
      </c>
      <c r="X241" s="25">
        <f t="shared" ca="1" si="58"/>
        <v>0</v>
      </c>
      <c r="Z241" s="28">
        <f t="shared" ca="1" si="76"/>
        <v>0</v>
      </c>
      <c r="AA241" s="233"/>
      <c r="AB241" s="45">
        <f t="shared" ca="1" si="70"/>
        <v>0</v>
      </c>
      <c r="AC241" s="45">
        <f t="shared" ca="1" si="59"/>
        <v>0</v>
      </c>
      <c r="AD241" s="25">
        <f t="shared" ca="1" si="60"/>
        <v>0</v>
      </c>
    </row>
    <row r="242" spans="4:30" x14ac:dyDescent="0.35">
      <c r="D242" s="20">
        <v>238</v>
      </c>
      <c r="E242" s="21">
        <f t="shared" ca="1" si="71"/>
        <v>86929</v>
      </c>
      <c r="F242" s="44">
        <f t="shared" ca="1" si="61"/>
        <v>87293</v>
      </c>
      <c r="G242" s="22" t="s">
        <v>119</v>
      </c>
      <c r="H242" s="44">
        <f t="shared" ca="1" si="72"/>
        <v>86929</v>
      </c>
      <c r="I242" s="45">
        <f t="shared" ca="1" si="62"/>
        <v>0</v>
      </c>
      <c r="J242" s="45">
        <f t="shared" ca="1" si="63"/>
        <v>0</v>
      </c>
      <c r="K242" s="45">
        <f t="shared" ca="1" si="64"/>
        <v>0</v>
      </c>
      <c r="L242" s="45"/>
      <c r="M242" s="45">
        <f t="shared" ca="1" si="73"/>
        <v>0</v>
      </c>
      <c r="N242" s="257">
        <f t="shared" ca="1" si="65"/>
        <v>0</v>
      </c>
      <c r="O242" s="23"/>
      <c r="P242" s="255">
        <f t="shared" ca="1" si="66"/>
        <v>0</v>
      </c>
      <c r="Q242" s="163">
        <f t="shared" ca="1" si="67"/>
        <v>0</v>
      </c>
      <c r="R242" s="164">
        <f ca="1">NPV(Q241,K242:$K$244) + ($A$13+$A$14+$A$15)/POWER(1+Q241,$A$28-D242+1)</f>
        <v>0</v>
      </c>
      <c r="S242" s="164">
        <f ca="1">NPV(Q242,K242:$K$244) + ($A$13+$A$14+$A$15)/POWER(1+Q242,$A$28-D242+1)</f>
        <v>0</v>
      </c>
      <c r="T242" s="45">
        <f t="shared" ca="1" si="68"/>
        <v>0</v>
      </c>
      <c r="U242" s="45">
        <f t="shared" ca="1" si="74"/>
        <v>0</v>
      </c>
      <c r="V242" s="45">
        <f t="shared" ca="1" si="75"/>
        <v>0</v>
      </c>
      <c r="W242" s="45">
        <f t="shared" ca="1" si="69"/>
        <v>0</v>
      </c>
      <c r="X242" s="25">
        <f t="shared" ca="1" si="58"/>
        <v>0</v>
      </c>
      <c r="Z242" s="28">
        <f t="shared" ca="1" si="76"/>
        <v>0</v>
      </c>
      <c r="AA242" s="233"/>
      <c r="AB242" s="45">
        <f t="shared" ca="1" si="70"/>
        <v>0</v>
      </c>
      <c r="AC242" s="45">
        <f t="shared" ca="1" si="59"/>
        <v>0</v>
      </c>
      <c r="AD242" s="25">
        <f t="shared" ca="1" si="60"/>
        <v>0</v>
      </c>
    </row>
    <row r="243" spans="4:30" x14ac:dyDescent="0.35">
      <c r="D243" s="20">
        <v>239</v>
      </c>
      <c r="E243" s="21">
        <f t="shared" ca="1" si="71"/>
        <v>87294</v>
      </c>
      <c r="F243" s="44">
        <f t="shared" ca="1" si="61"/>
        <v>87658</v>
      </c>
      <c r="G243" s="22" t="s">
        <v>119</v>
      </c>
      <c r="H243" s="44">
        <f t="shared" ca="1" si="72"/>
        <v>87294</v>
      </c>
      <c r="I243" s="45">
        <f t="shared" ca="1" si="62"/>
        <v>0</v>
      </c>
      <c r="J243" s="45">
        <f t="shared" ca="1" si="63"/>
        <v>0</v>
      </c>
      <c r="K243" s="45">
        <f t="shared" ca="1" si="64"/>
        <v>0</v>
      </c>
      <c r="L243" s="45"/>
      <c r="M243" s="45">
        <f t="shared" ca="1" si="73"/>
        <v>0</v>
      </c>
      <c r="N243" s="257">
        <f t="shared" ca="1" si="65"/>
        <v>0</v>
      </c>
      <c r="O243" s="23"/>
      <c r="P243" s="255">
        <f t="shared" ca="1" si="66"/>
        <v>0</v>
      </c>
      <c r="Q243" s="163">
        <f t="shared" ca="1" si="67"/>
        <v>0</v>
      </c>
      <c r="R243" s="164">
        <f ca="1">NPV(Q242,K243:$K$244) + ($A$13+$A$14+$A$15)/POWER(1+Q242,$A$28-D243+1)</f>
        <v>0</v>
      </c>
      <c r="S243" s="164">
        <f ca="1">NPV(Q243,K243:$K$244) + ($A$13+$A$14+$A$15)/POWER(1+Q243,$A$28-D243+1)</f>
        <v>0</v>
      </c>
      <c r="T243" s="45">
        <f t="shared" ca="1" si="68"/>
        <v>0</v>
      </c>
      <c r="U243" s="45">
        <f t="shared" ca="1" si="74"/>
        <v>0</v>
      </c>
      <c r="V243" s="45">
        <f t="shared" ca="1" si="75"/>
        <v>0</v>
      </c>
      <c r="W243" s="45">
        <f t="shared" ca="1" si="69"/>
        <v>0</v>
      </c>
      <c r="X243" s="25">
        <f t="shared" ca="1" si="58"/>
        <v>0</v>
      </c>
      <c r="Z243" s="28">
        <f t="shared" ca="1" si="76"/>
        <v>0</v>
      </c>
      <c r="AA243" s="233"/>
      <c r="AB243" s="45">
        <f t="shared" ca="1" si="70"/>
        <v>0</v>
      </c>
      <c r="AC243" s="45">
        <f t="shared" ca="1" si="59"/>
        <v>0</v>
      </c>
      <c r="AD243" s="25">
        <f t="shared" ca="1" si="60"/>
        <v>0</v>
      </c>
    </row>
    <row r="244" spans="4:30" ht="15" thickBot="1" x14ac:dyDescent="0.4">
      <c r="D244" s="20">
        <v>240</v>
      </c>
      <c r="E244" s="40">
        <f t="shared" ca="1" si="71"/>
        <v>87659</v>
      </c>
      <c r="F244" s="47">
        <f t="shared" si="61"/>
        <v>-1</v>
      </c>
      <c r="G244" s="46" t="s">
        <v>119</v>
      </c>
      <c r="H244" s="44">
        <f t="shared" ca="1" si="72"/>
        <v>87659</v>
      </c>
      <c r="I244" s="41">
        <f t="shared" ca="1" si="62"/>
        <v>0</v>
      </c>
      <c r="J244" s="41">
        <f t="shared" ca="1" si="63"/>
        <v>0</v>
      </c>
      <c r="K244" s="41">
        <f t="shared" ca="1" si="64"/>
        <v>0</v>
      </c>
      <c r="L244" s="41"/>
      <c r="M244" s="41">
        <f t="shared" ca="1" si="73"/>
        <v>0</v>
      </c>
      <c r="N244" s="258">
        <f t="shared" ca="1" si="65"/>
        <v>0</v>
      </c>
      <c r="O244" s="23"/>
      <c r="P244" s="256">
        <f t="shared" ca="1" si="66"/>
        <v>0</v>
      </c>
      <c r="Q244" s="166">
        <f t="shared" ca="1" si="67"/>
        <v>0</v>
      </c>
      <c r="R244" s="164">
        <f ca="1">NPV(Q243,K244:$K$244) + ($A$13+$A$14+$A$15)/POWER(1+Q243,$A$28-D244+1)</f>
        <v>0</v>
      </c>
      <c r="S244" s="164">
        <f ca="1">NPV(Q244,K244:$K$244) + ($A$13+$A$14+$A$15)/POWER(1+Q244,$A$28-D244+1)</f>
        <v>0</v>
      </c>
      <c r="T244" s="41">
        <f t="shared" ca="1" si="68"/>
        <v>0</v>
      </c>
      <c r="U244" s="45">
        <f t="shared" ca="1" si="74"/>
        <v>0</v>
      </c>
      <c r="V244" s="41">
        <f t="shared" ca="1" si="75"/>
        <v>0</v>
      </c>
      <c r="W244" s="41">
        <f t="shared" ca="1" si="69"/>
        <v>0</v>
      </c>
      <c r="X244" s="42">
        <f t="shared" ca="1" si="58"/>
        <v>0</v>
      </c>
      <c r="Z244" s="43">
        <f t="shared" ca="1" si="76"/>
        <v>0</v>
      </c>
      <c r="AA244" s="234"/>
      <c r="AB244" s="41">
        <f t="shared" ca="1" si="70"/>
        <v>0</v>
      </c>
      <c r="AC244" s="41">
        <f t="shared" ca="1" si="59"/>
        <v>0</v>
      </c>
      <c r="AD244" s="42">
        <f t="shared" ca="1" si="60"/>
        <v>0</v>
      </c>
    </row>
    <row r="245" spans="4:30" x14ac:dyDescent="0.35">
      <c r="D245" s="159"/>
      <c r="E245" s="157"/>
      <c r="F245" s="157"/>
      <c r="G245" s="157"/>
      <c r="H245" s="157"/>
      <c r="I245" s="158"/>
      <c r="J245" s="158"/>
      <c r="K245" s="158"/>
      <c r="L245" s="158"/>
      <c r="M245" s="158"/>
      <c r="N245" s="23"/>
      <c r="O245" s="23"/>
      <c r="P245" s="23"/>
      <c r="Q245" s="160"/>
      <c r="R245" s="161"/>
      <c r="S245" s="161"/>
      <c r="T245" s="158"/>
      <c r="U245" s="158"/>
      <c r="V245" s="158"/>
      <c r="W245" s="158"/>
      <c r="X245" s="158"/>
      <c r="Y245" s="158"/>
      <c r="Z245" s="158"/>
      <c r="AA245" s="162"/>
      <c r="AB245" s="158"/>
      <c r="AC245" s="158"/>
      <c r="AD245" s="158"/>
    </row>
    <row r="246" spans="4:30" x14ac:dyDescent="0.35">
      <c r="D246" s="159"/>
      <c r="E246" s="157"/>
      <c r="F246" s="157"/>
      <c r="G246" s="157"/>
      <c r="H246" s="157"/>
      <c r="I246" s="158"/>
      <c r="J246" s="158"/>
      <c r="K246" s="158"/>
      <c r="L246" s="158"/>
      <c r="M246" s="158"/>
      <c r="N246" s="23"/>
      <c r="O246" s="23"/>
      <c r="P246" s="23"/>
      <c r="Q246" s="160"/>
      <c r="R246" s="161"/>
      <c r="S246" s="161"/>
      <c r="T246" s="158"/>
      <c r="U246" s="158"/>
      <c r="V246" s="158"/>
      <c r="W246" s="158"/>
      <c r="X246" s="158"/>
      <c r="Y246" s="158"/>
      <c r="Z246" s="158"/>
      <c r="AA246" s="162"/>
      <c r="AB246" s="158"/>
      <c r="AC246" s="158"/>
      <c r="AD246" s="158"/>
    </row>
    <row r="247" spans="4:30" x14ac:dyDescent="0.35">
      <c r="D247" s="159"/>
      <c r="E247" s="157"/>
      <c r="F247" s="157"/>
      <c r="G247" s="157"/>
      <c r="H247" s="157"/>
      <c r="I247" s="158"/>
      <c r="J247" s="158"/>
      <c r="K247" s="158"/>
      <c r="L247" s="158"/>
      <c r="M247" s="158"/>
      <c r="N247" s="23"/>
      <c r="O247" s="23"/>
      <c r="P247" s="23"/>
      <c r="Q247" s="160"/>
      <c r="R247" s="161"/>
      <c r="S247" s="161"/>
      <c r="T247" s="158"/>
      <c r="U247" s="158"/>
      <c r="V247" s="158"/>
      <c r="W247" s="158"/>
      <c r="X247" s="158"/>
      <c r="Y247" s="158"/>
      <c r="Z247" s="158"/>
      <c r="AA247" s="162"/>
      <c r="AB247" s="158"/>
      <c r="AC247" s="158"/>
      <c r="AD247" s="158"/>
    </row>
    <row r="248" spans="4:30" x14ac:dyDescent="0.35">
      <c r="D248" s="159"/>
      <c r="E248" s="157"/>
      <c r="F248" s="157"/>
      <c r="G248" s="157"/>
      <c r="H248" s="157"/>
      <c r="I248" s="158"/>
      <c r="J248" s="158"/>
      <c r="K248" s="158"/>
      <c r="L248" s="158"/>
      <c r="M248" s="158"/>
      <c r="N248" s="23"/>
      <c r="O248" s="23"/>
      <c r="P248" s="23"/>
      <c r="Q248" s="160"/>
      <c r="R248" s="161"/>
      <c r="S248" s="161"/>
      <c r="T248" s="158"/>
      <c r="U248" s="158"/>
      <c r="V248" s="158"/>
      <c r="W248" s="158"/>
      <c r="X248" s="158"/>
      <c r="Y248" s="158"/>
      <c r="Z248" s="158"/>
      <c r="AA248" s="162"/>
      <c r="AB248" s="158"/>
      <c r="AC248" s="158"/>
      <c r="AD248" s="158"/>
    </row>
    <row r="249" spans="4:30" x14ac:dyDescent="0.35">
      <c r="D249" s="159"/>
      <c r="E249" s="157"/>
      <c r="F249" s="157"/>
      <c r="G249" s="157"/>
      <c r="H249" s="157"/>
      <c r="I249" s="158"/>
      <c r="J249" s="158"/>
      <c r="K249" s="158"/>
      <c r="L249" s="158"/>
      <c r="M249" s="158"/>
      <c r="N249" s="23"/>
      <c r="O249" s="23"/>
      <c r="P249" s="23"/>
      <c r="Q249" s="160"/>
      <c r="R249" s="161"/>
      <c r="S249" s="161"/>
      <c r="T249" s="158"/>
      <c r="U249" s="158"/>
      <c r="V249" s="158"/>
      <c r="W249" s="158"/>
      <c r="X249" s="158"/>
      <c r="Y249" s="158"/>
      <c r="Z249" s="158"/>
      <c r="AA249" s="162"/>
      <c r="AB249" s="158"/>
      <c r="AC249" s="158"/>
      <c r="AD249" s="158"/>
    </row>
    <row r="250" spans="4:30" x14ac:dyDescent="0.35">
      <c r="D250" s="159"/>
      <c r="E250" s="157"/>
      <c r="F250" s="157"/>
      <c r="G250" s="157"/>
      <c r="H250" s="157"/>
      <c r="I250" s="158"/>
      <c r="J250" s="158"/>
      <c r="K250" s="158"/>
      <c r="L250" s="158"/>
      <c r="M250" s="158"/>
      <c r="N250" s="23"/>
      <c r="O250" s="23"/>
      <c r="P250" s="23"/>
      <c r="Q250" s="160"/>
      <c r="R250" s="161"/>
      <c r="S250" s="161"/>
      <c r="T250" s="158"/>
      <c r="U250" s="158"/>
      <c r="V250" s="158"/>
      <c r="W250" s="158"/>
      <c r="X250" s="158"/>
      <c r="Y250" s="158"/>
      <c r="Z250" s="158"/>
      <c r="AA250" s="162"/>
      <c r="AB250" s="158"/>
      <c r="AC250" s="158"/>
      <c r="AD250" s="158"/>
    </row>
    <row r="251" spans="4:30" x14ac:dyDescent="0.35">
      <c r="D251" s="159"/>
      <c r="E251" s="157"/>
      <c r="F251" s="157"/>
      <c r="G251" s="157"/>
      <c r="H251" s="157"/>
      <c r="I251" s="158"/>
      <c r="J251" s="158"/>
      <c r="K251" s="158"/>
      <c r="L251" s="158"/>
      <c r="M251" s="158"/>
      <c r="N251" s="23"/>
      <c r="O251" s="23"/>
      <c r="P251" s="23"/>
      <c r="Q251" s="160"/>
      <c r="R251" s="161"/>
      <c r="S251" s="161"/>
      <c r="T251" s="158"/>
      <c r="U251" s="158"/>
      <c r="V251" s="158"/>
      <c r="W251" s="158"/>
      <c r="X251" s="158"/>
      <c r="Y251" s="158"/>
      <c r="Z251" s="158"/>
      <c r="AA251" s="162"/>
      <c r="AB251" s="158"/>
      <c r="AC251" s="158"/>
      <c r="AD251" s="158"/>
    </row>
    <row r="252" spans="4:30" x14ac:dyDescent="0.35">
      <c r="D252" s="159"/>
      <c r="E252" s="157"/>
      <c r="F252" s="157"/>
      <c r="G252" s="157"/>
      <c r="H252" s="157"/>
      <c r="I252" s="158"/>
      <c r="J252" s="158"/>
      <c r="K252" s="158"/>
      <c r="L252" s="158"/>
      <c r="M252" s="158"/>
      <c r="N252" s="23"/>
      <c r="O252" s="23"/>
      <c r="P252" s="23"/>
      <c r="Q252" s="160"/>
      <c r="R252" s="161"/>
      <c r="S252" s="161"/>
      <c r="T252" s="158"/>
      <c r="U252" s="158"/>
      <c r="V252" s="158"/>
      <c r="W252" s="158"/>
      <c r="X252" s="158"/>
      <c r="Y252" s="158"/>
      <c r="Z252" s="158"/>
      <c r="AA252" s="162"/>
      <c r="AB252" s="158"/>
      <c r="AC252" s="158"/>
      <c r="AD252" s="158"/>
    </row>
    <row r="253" spans="4:30" x14ac:dyDescent="0.35">
      <c r="D253" s="159"/>
      <c r="E253" s="157"/>
      <c r="F253" s="157"/>
      <c r="G253" s="157"/>
      <c r="H253" s="157"/>
      <c r="I253" s="158"/>
      <c r="J253" s="158"/>
      <c r="K253" s="158"/>
      <c r="L253" s="158"/>
      <c r="M253" s="158"/>
      <c r="N253" s="23"/>
      <c r="O253" s="23"/>
      <c r="P253" s="23"/>
      <c r="Q253" s="160"/>
      <c r="R253" s="161"/>
      <c r="S253" s="161"/>
      <c r="T253" s="158"/>
      <c r="U253" s="158"/>
      <c r="V253" s="158"/>
      <c r="W253" s="158"/>
      <c r="X253" s="158"/>
      <c r="Y253" s="158"/>
      <c r="Z253" s="158"/>
      <c r="AA253" s="162"/>
      <c r="AB253" s="158"/>
      <c r="AC253" s="158"/>
      <c r="AD253" s="158"/>
    </row>
    <row r="254" spans="4:30" x14ac:dyDescent="0.35">
      <c r="D254" s="159"/>
      <c r="E254" s="157"/>
      <c r="F254" s="157"/>
      <c r="G254" s="157"/>
      <c r="H254" s="157"/>
      <c r="I254" s="158"/>
      <c r="J254" s="158"/>
      <c r="K254" s="158"/>
      <c r="L254" s="158"/>
      <c r="M254" s="158"/>
      <c r="N254" s="23"/>
      <c r="O254" s="23"/>
      <c r="P254" s="23"/>
      <c r="Q254" s="160"/>
      <c r="R254" s="161"/>
      <c r="S254" s="161"/>
      <c r="T254" s="158"/>
      <c r="U254" s="158"/>
      <c r="V254" s="158"/>
      <c r="W254" s="158"/>
      <c r="X254" s="158"/>
      <c r="Y254" s="158"/>
      <c r="Z254" s="158"/>
      <c r="AA254" s="162"/>
      <c r="AB254" s="158"/>
      <c r="AC254" s="158"/>
      <c r="AD254" s="158"/>
    </row>
    <row r="255" spans="4:30" x14ac:dyDescent="0.35">
      <c r="D255" s="159"/>
      <c r="E255" s="157"/>
      <c r="F255" s="157"/>
      <c r="G255" s="157"/>
      <c r="H255" s="157"/>
      <c r="I255" s="158"/>
      <c r="J255" s="158"/>
      <c r="K255" s="158"/>
      <c r="L255" s="158"/>
      <c r="M255" s="158"/>
      <c r="N255" s="23"/>
      <c r="O255" s="23"/>
      <c r="P255" s="23"/>
      <c r="Q255" s="160"/>
      <c r="R255" s="161"/>
      <c r="S255" s="161"/>
      <c r="T255" s="158"/>
      <c r="U255" s="158"/>
      <c r="V255" s="158"/>
      <c r="W255" s="158"/>
      <c r="X255" s="158"/>
      <c r="Y255" s="158"/>
      <c r="Z255" s="158"/>
      <c r="AA255" s="162"/>
      <c r="AB255" s="158"/>
      <c r="AC255" s="158"/>
      <c r="AD255" s="158"/>
    </row>
    <row r="256" spans="4:30" x14ac:dyDescent="0.35">
      <c r="D256" s="159"/>
      <c r="E256" s="157"/>
      <c r="F256" s="157"/>
      <c r="G256" s="157"/>
      <c r="H256" s="157"/>
      <c r="I256" s="158"/>
      <c r="J256" s="158"/>
      <c r="K256" s="158"/>
      <c r="L256" s="158"/>
      <c r="M256" s="158"/>
      <c r="N256" s="23"/>
      <c r="O256" s="23"/>
      <c r="P256" s="23"/>
      <c r="Q256" s="160"/>
      <c r="R256" s="161"/>
      <c r="S256" s="161"/>
      <c r="T256" s="158"/>
      <c r="U256" s="158"/>
      <c r="V256" s="158"/>
      <c r="W256" s="158"/>
      <c r="X256" s="158"/>
      <c r="Y256" s="158"/>
      <c r="Z256" s="158"/>
      <c r="AA256" s="162"/>
      <c r="AB256" s="158"/>
      <c r="AC256" s="158"/>
      <c r="AD256" s="158"/>
    </row>
    <row r="257" spans="4:30" x14ac:dyDescent="0.35">
      <c r="D257" s="159"/>
      <c r="E257" s="157"/>
      <c r="F257" s="157"/>
      <c r="G257" s="157"/>
      <c r="H257" s="157"/>
      <c r="I257" s="158"/>
      <c r="J257" s="158"/>
      <c r="K257" s="158"/>
      <c r="L257" s="158"/>
      <c r="M257" s="158"/>
      <c r="N257" s="23"/>
      <c r="O257" s="23"/>
      <c r="P257" s="23"/>
      <c r="Q257" s="160"/>
      <c r="R257" s="161"/>
      <c r="S257" s="161"/>
      <c r="T257" s="158"/>
      <c r="U257" s="158"/>
      <c r="V257" s="158"/>
      <c r="W257" s="158"/>
      <c r="X257" s="158"/>
      <c r="Y257" s="158"/>
      <c r="Z257" s="158"/>
      <c r="AA257" s="162"/>
      <c r="AB257" s="158"/>
      <c r="AC257" s="158"/>
      <c r="AD257" s="158"/>
    </row>
    <row r="258" spans="4:30" x14ac:dyDescent="0.35">
      <c r="D258" s="159"/>
      <c r="E258" s="157"/>
      <c r="F258" s="157"/>
      <c r="G258" s="157"/>
      <c r="H258" s="157"/>
      <c r="I258" s="158"/>
      <c r="J258" s="158"/>
      <c r="K258" s="158"/>
      <c r="L258" s="158"/>
      <c r="M258" s="158"/>
      <c r="N258" s="23"/>
      <c r="O258" s="23"/>
      <c r="P258" s="23"/>
      <c r="Q258" s="160"/>
      <c r="R258" s="161"/>
      <c r="S258" s="161"/>
      <c r="T258" s="158"/>
      <c r="U258" s="158"/>
      <c r="V258" s="158"/>
      <c r="W258" s="158"/>
      <c r="X258" s="158"/>
      <c r="Y258" s="158"/>
      <c r="Z258" s="158"/>
      <c r="AA258" s="162"/>
      <c r="AB258" s="158"/>
      <c r="AC258" s="158"/>
      <c r="AD258" s="158"/>
    </row>
    <row r="259" spans="4:30" x14ac:dyDescent="0.35">
      <c r="D259" s="159"/>
      <c r="E259" s="157"/>
      <c r="F259" s="157"/>
      <c r="G259" s="157"/>
      <c r="H259" s="157"/>
      <c r="I259" s="158"/>
      <c r="J259" s="158"/>
      <c r="K259" s="158"/>
      <c r="L259" s="158"/>
      <c r="M259" s="158"/>
      <c r="N259" s="23"/>
      <c r="O259" s="23"/>
      <c r="P259" s="23"/>
      <c r="Q259" s="160"/>
      <c r="R259" s="161"/>
      <c r="S259" s="161"/>
      <c r="T259" s="158"/>
      <c r="U259" s="158"/>
      <c r="V259" s="158"/>
      <c r="W259" s="158"/>
      <c r="X259" s="158"/>
      <c r="Y259" s="158"/>
      <c r="Z259" s="158"/>
      <c r="AA259" s="162"/>
      <c r="AB259" s="158"/>
      <c r="AC259" s="158"/>
      <c r="AD259" s="158"/>
    </row>
    <row r="260" spans="4:30" x14ac:dyDescent="0.35">
      <c r="D260" s="159"/>
      <c r="E260" s="157"/>
      <c r="F260" s="157"/>
      <c r="G260" s="157"/>
      <c r="H260" s="157"/>
      <c r="I260" s="158"/>
      <c r="J260" s="158"/>
      <c r="K260" s="158"/>
      <c r="L260" s="158"/>
      <c r="M260" s="158"/>
      <c r="N260" s="23"/>
      <c r="O260" s="23"/>
      <c r="P260" s="23"/>
      <c r="Q260" s="160"/>
      <c r="R260" s="161"/>
      <c r="S260" s="161"/>
      <c r="T260" s="158"/>
      <c r="U260" s="158"/>
      <c r="V260" s="158"/>
      <c r="W260" s="158"/>
      <c r="X260" s="158"/>
      <c r="Y260" s="158"/>
      <c r="Z260" s="158"/>
      <c r="AA260" s="162"/>
      <c r="AB260" s="158"/>
      <c r="AC260" s="158"/>
      <c r="AD260" s="158"/>
    </row>
    <row r="261" spans="4:30" x14ac:dyDescent="0.35">
      <c r="D261" s="159"/>
      <c r="E261" s="157"/>
      <c r="F261" s="157"/>
      <c r="G261" s="157"/>
      <c r="H261" s="157"/>
      <c r="I261" s="158"/>
      <c r="J261" s="158"/>
      <c r="K261" s="158"/>
      <c r="L261" s="158"/>
      <c r="M261" s="158"/>
      <c r="N261" s="23"/>
      <c r="O261" s="23"/>
      <c r="P261" s="23"/>
      <c r="Q261" s="160"/>
      <c r="R261" s="161"/>
      <c r="S261" s="161"/>
      <c r="T261" s="158"/>
      <c r="U261" s="158"/>
      <c r="V261" s="158"/>
      <c r="W261" s="158"/>
      <c r="X261" s="158"/>
      <c r="Y261" s="158"/>
      <c r="Z261" s="158"/>
      <c r="AA261" s="162"/>
      <c r="AB261" s="158"/>
      <c r="AC261" s="158"/>
      <c r="AD261" s="158"/>
    </row>
    <row r="262" spans="4:30" x14ac:dyDescent="0.35">
      <c r="D262" s="159"/>
      <c r="E262" s="157"/>
      <c r="F262" s="157"/>
      <c r="G262" s="157"/>
      <c r="H262" s="157"/>
      <c r="I262" s="158"/>
      <c r="J262" s="158"/>
      <c r="K262" s="158"/>
      <c r="L262" s="158"/>
      <c r="M262" s="158"/>
      <c r="N262" s="23"/>
      <c r="O262" s="23"/>
      <c r="P262" s="23"/>
      <c r="Q262" s="160"/>
      <c r="R262" s="161"/>
      <c r="S262" s="161"/>
      <c r="T262" s="158"/>
      <c r="U262" s="158"/>
      <c r="V262" s="158"/>
      <c r="W262" s="158"/>
      <c r="X262" s="158"/>
      <c r="Y262" s="158"/>
      <c r="Z262" s="158"/>
      <c r="AA262" s="162"/>
      <c r="AB262" s="158"/>
      <c r="AC262" s="158"/>
      <c r="AD262" s="158"/>
    </row>
    <row r="263" spans="4:30" x14ac:dyDescent="0.35">
      <c r="D263" s="159"/>
      <c r="E263" s="157"/>
      <c r="F263" s="157"/>
      <c r="G263" s="157"/>
      <c r="H263" s="157"/>
      <c r="I263" s="158"/>
      <c r="J263" s="158"/>
      <c r="K263" s="158"/>
      <c r="L263" s="158"/>
      <c r="M263" s="158"/>
      <c r="N263" s="23"/>
      <c r="O263" s="23"/>
      <c r="P263" s="23"/>
      <c r="Q263" s="160"/>
      <c r="R263" s="161"/>
      <c r="S263" s="161"/>
      <c r="T263" s="158"/>
      <c r="U263" s="158"/>
      <c r="V263" s="158"/>
      <c r="W263" s="158"/>
      <c r="X263" s="158"/>
      <c r="Y263" s="158"/>
      <c r="Z263" s="158"/>
      <c r="AA263" s="162"/>
      <c r="AB263" s="158"/>
      <c r="AC263" s="158"/>
      <c r="AD263" s="158"/>
    </row>
    <row r="264" spans="4:30" x14ac:dyDescent="0.35">
      <c r="D264" s="159"/>
      <c r="E264" s="157"/>
      <c r="F264" s="157"/>
      <c r="G264" s="157"/>
      <c r="H264" s="157"/>
      <c r="I264" s="158"/>
      <c r="J264" s="158"/>
      <c r="K264" s="158"/>
      <c r="L264" s="158"/>
      <c r="M264" s="158"/>
      <c r="N264" s="23"/>
      <c r="O264" s="23"/>
      <c r="P264" s="23"/>
      <c r="Q264" s="160"/>
      <c r="R264" s="161"/>
      <c r="S264" s="161"/>
      <c r="T264" s="158"/>
      <c r="U264" s="158"/>
      <c r="V264" s="158"/>
      <c r="W264" s="158"/>
      <c r="X264" s="158"/>
      <c r="Y264" s="158"/>
      <c r="Z264" s="158"/>
      <c r="AA264" s="162"/>
      <c r="AB264" s="158"/>
      <c r="AC264" s="158"/>
      <c r="AD264" s="158"/>
    </row>
    <row r="265" spans="4:30" x14ac:dyDescent="0.35">
      <c r="D265" s="159"/>
      <c r="E265" s="157"/>
      <c r="F265" s="157"/>
      <c r="G265" s="157"/>
      <c r="H265" s="157"/>
      <c r="I265" s="158"/>
      <c r="J265" s="158"/>
      <c r="K265" s="158"/>
      <c r="L265" s="158"/>
      <c r="M265" s="158"/>
      <c r="N265" s="23"/>
      <c r="O265" s="23"/>
      <c r="P265" s="23"/>
      <c r="Q265" s="160"/>
      <c r="R265" s="161"/>
      <c r="S265" s="161"/>
      <c r="T265" s="158"/>
      <c r="U265" s="158"/>
      <c r="V265" s="158"/>
      <c r="W265" s="158"/>
      <c r="X265" s="158"/>
      <c r="Y265" s="158"/>
      <c r="Z265" s="158"/>
      <c r="AA265" s="162"/>
      <c r="AB265" s="158"/>
      <c r="AC265" s="158"/>
      <c r="AD265" s="158"/>
    </row>
    <row r="266" spans="4:30" x14ac:dyDescent="0.35">
      <c r="D266" s="159"/>
      <c r="E266" s="157"/>
      <c r="F266" s="157"/>
      <c r="G266" s="157"/>
      <c r="H266" s="157"/>
      <c r="I266" s="158"/>
      <c r="J266" s="158"/>
      <c r="K266" s="158"/>
      <c r="L266" s="158"/>
      <c r="M266" s="158"/>
      <c r="N266" s="23"/>
      <c r="O266" s="23"/>
      <c r="P266" s="23"/>
      <c r="Q266" s="160"/>
      <c r="R266" s="161"/>
      <c r="S266" s="161"/>
      <c r="T266" s="158"/>
      <c r="U266" s="158"/>
      <c r="V266" s="158"/>
      <c r="W266" s="158"/>
      <c r="X266" s="158"/>
      <c r="Y266" s="158"/>
      <c r="Z266" s="158"/>
      <c r="AA266" s="162"/>
      <c r="AB266" s="158"/>
      <c r="AC266" s="158"/>
      <c r="AD266" s="158"/>
    </row>
    <row r="267" spans="4:30" x14ac:dyDescent="0.35">
      <c r="D267" s="159"/>
      <c r="E267" s="157"/>
      <c r="F267" s="157"/>
      <c r="G267" s="157"/>
      <c r="H267" s="157"/>
      <c r="I267" s="158"/>
      <c r="J267" s="158"/>
      <c r="K267" s="158"/>
      <c r="L267" s="158"/>
      <c r="M267" s="158"/>
      <c r="N267" s="23"/>
      <c r="O267" s="23"/>
      <c r="P267" s="23"/>
      <c r="Q267" s="160"/>
      <c r="R267" s="161"/>
      <c r="S267" s="161"/>
      <c r="T267" s="158"/>
      <c r="U267" s="158"/>
      <c r="V267" s="158"/>
      <c r="W267" s="158"/>
      <c r="X267" s="158"/>
      <c r="Y267" s="158"/>
      <c r="Z267" s="158"/>
      <c r="AA267" s="162"/>
      <c r="AB267" s="158"/>
      <c r="AC267" s="158"/>
      <c r="AD267" s="158"/>
    </row>
    <row r="268" spans="4:30" x14ac:dyDescent="0.35">
      <c r="D268" s="159"/>
      <c r="E268" s="157"/>
      <c r="F268" s="157"/>
      <c r="G268" s="157"/>
      <c r="H268" s="157"/>
      <c r="I268" s="158"/>
      <c r="J268" s="158"/>
      <c r="K268" s="158"/>
      <c r="L268" s="158"/>
      <c r="M268" s="158"/>
      <c r="N268" s="23"/>
      <c r="O268" s="23"/>
      <c r="P268" s="23"/>
      <c r="Q268" s="160"/>
      <c r="R268" s="161"/>
      <c r="S268" s="161"/>
      <c r="T268" s="158"/>
      <c r="U268" s="158"/>
      <c r="V268" s="158"/>
      <c r="W268" s="158"/>
      <c r="X268" s="158"/>
      <c r="Y268" s="158"/>
      <c r="Z268" s="158"/>
      <c r="AA268" s="162"/>
      <c r="AB268" s="158"/>
      <c r="AC268" s="158"/>
      <c r="AD268" s="158"/>
    </row>
    <row r="269" spans="4:30" x14ac:dyDescent="0.35">
      <c r="D269" s="159"/>
      <c r="E269" s="157"/>
      <c r="F269" s="157"/>
      <c r="G269" s="157"/>
      <c r="H269" s="157"/>
      <c r="I269" s="158"/>
      <c r="J269" s="158"/>
      <c r="K269" s="158"/>
      <c r="L269" s="158"/>
      <c r="M269" s="158"/>
      <c r="N269" s="23"/>
      <c r="O269" s="23"/>
      <c r="P269" s="23"/>
      <c r="Q269" s="160"/>
      <c r="R269" s="161"/>
      <c r="S269" s="161"/>
      <c r="T269" s="158"/>
      <c r="U269" s="158"/>
      <c r="V269" s="158"/>
      <c r="W269" s="158"/>
      <c r="X269" s="158"/>
      <c r="Y269" s="158"/>
      <c r="Z269" s="158"/>
      <c r="AA269" s="162"/>
      <c r="AB269" s="158"/>
      <c r="AC269" s="158"/>
      <c r="AD269" s="158"/>
    </row>
    <row r="270" spans="4:30" x14ac:dyDescent="0.35">
      <c r="D270" s="159"/>
      <c r="E270" s="157"/>
      <c r="F270" s="157"/>
      <c r="G270" s="157"/>
      <c r="H270" s="157"/>
      <c r="I270" s="158"/>
      <c r="J270" s="158"/>
      <c r="K270" s="158"/>
      <c r="L270" s="158"/>
      <c r="M270" s="158"/>
      <c r="N270" s="23"/>
      <c r="O270" s="23"/>
      <c r="P270" s="23"/>
      <c r="Q270" s="160"/>
      <c r="R270" s="161"/>
      <c r="S270" s="161"/>
      <c r="T270" s="158"/>
      <c r="U270" s="158"/>
      <c r="V270" s="158"/>
      <c r="W270" s="158"/>
      <c r="X270" s="158"/>
      <c r="Y270" s="158"/>
      <c r="Z270" s="158"/>
      <c r="AA270" s="162"/>
      <c r="AB270" s="158"/>
      <c r="AC270" s="158"/>
      <c r="AD270" s="158"/>
    </row>
    <row r="271" spans="4:30" x14ac:dyDescent="0.35">
      <c r="D271" s="159"/>
      <c r="E271" s="157"/>
      <c r="F271" s="157"/>
      <c r="G271" s="157"/>
      <c r="H271" s="157"/>
      <c r="I271" s="158"/>
      <c r="J271" s="158"/>
      <c r="K271" s="158"/>
      <c r="L271" s="158"/>
      <c r="M271" s="158"/>
      <c r="N271" s="23"/>
      <c r="O271" s="23"/>
      <c r="P271" s="23"/>
      <c r="Q271" s="160"/>
      <c r="R271" s="161"/>
      <c r="S271" s="161"/>
      <c r="T271" s="158"/>
      <c r="U271" s="158"/>
      <c r="V271" s="158"/>
      <c r="W271" s="158"/>
      <c r="X271" s="158"/>
      <c r="Y271" s="158"/>
      <c r="Z271" s="158"/>
      <c r="AA271" s="162"/>
      <c r="AB271" s="158"/>
      <c r="AC271" s="158"/>
      <c r="AD271" s="158"/>
    </row>
    <row r="272" spans="4:30" x14ac:dyDescent="0.35">
      <c r="D272" s="159"/>
      <c r="E272" s="157"/>
      <c r="F272" s="157"/>
      <c r="G272" s="157"/>
      <c r="H272" s="157"/>
      <c r="I272" s="158"/>
      <c r="J272" s="158"/>
      <c r="K272" s="158"/>
      <c r="L272" s="158"/>
      <c r="M272" s="158"/>
      <c r="N272" s="23"/>
      <c r="O272" s="23"/>
      <c r="P272" s="23"/>
      <c r="Q272" s="160"/>
      <c r="R272" s="161"/>
      <c r="S272" s="161"/>
      <c r="T272" s="158"/>
      <c r="U272" s="158"/>
      <c r="V272" s="158"/>
      <c r="W272" s="158"/>
      <c r="X272" s="158"/>
      <c r="Y272" s="158"/>
      <c r="Z272" s="158"/>
      <c r="AA272" s="162"/>
      <c r="AB272" s="158"/>
      <c r="AC272" s="158"/>
      <c r="AD272" s="158"/>
    </row>
    <row r="273" spans="4:30" x14ac:dyDescent="0.35">
      <c r="D273" s="159"/>
      <c r="E273" s="157"/>
      <c r="F273" s="157"/>
      <c r="G273" s="157"/>
      <c r="H273" s="157"/>
      <c r="I273" s="158"/>
      <c r="J273" s="158"/>
      <c r="K273" s="158"/>
      <c r="L273" s="158"/>
      <c r="M273" s="158"/>
      <c r="N273" s="23"/>
      <c r="O273" s="23"/>
      <c r="P273" s="23"/>
      <c r="Q273" s="160"/>
      <c r="R273" s="161"/>
      <c r="S273" s="161"/>
      <c r="T273" s="158"/>
      <c r="U273" s="158"/>
      <c r="V273" s="158"/>
      <c r="W273" s="158"/>
      <c r="X273" s="158"/>
      <c r="Y273" s="158"/>
      <c r="Z273" s="158"/>
      <c r="AA273" s="162"/>
      <c r="AB273" s="158"/>
      <c r="AC273" s="158"/>
      <c r="AD273" s="158"/>
    </row>
    <row r="274" spans="4:30" x14ac:dyDescent="0.35">
      <c r="D274" s="159"/>
      <c r="E274" s="157"/>
      <c r="F274" s="157"/>
      <c r="G274" s="157"/>
      <c r="H274" s="157"/>
      <c r="I274" s="158"/>
      <c r="J274" s="158"/>
      <c r="K274" s="158"/>
      <c r="L274" s="158"/>
      <c r="M274" s="158"/>
      <c r="N274" s="23"/>
      <c r="O274" s="23"/>
      <c r="P274" s="23"/>
      <c r="Q274" s="160"/>
      <c r="R274" s="161"/>
      <c r="S274" s="161"/>
      <c r="T274" s="158"/>
      <c r="U274" s="158"/>
      <c r="V274" s="158"/>
      <c r="W274" s="158"/>
      <c r="X274" s="158"/>
      <c r="Y274" s="158"/>
      <c r="Z274" s="158"/>
      <c r="AA274" s="162"/>
      <c r="AB274" s="158"/>
      <c r="AC274" s="158"/>
      <c r="AD274" s="158"/>
    </row>
    <row r="275" spans="4:30" x14ac:dyDescent="0.35">
      <c r="D275" s="159"/>
      <c r="E275" s="157"/>
      <c r="F275" s="157"/>
      <c r="G275" s="157"/>
      <c r="H275" s="157"/>
      <c r="I275" s="158"/>
      <c r="J275" s="158"/>
      <c r="K275" s="158"/>
      <c r="L275" s="158"/>
      <c r="M275" s="158"/>
      <c r="N275" s="23"/>
      <c r="O275" s="23"/>
      <c r="P275" s="23"/>
      <c r="Q275" s="160"/>
      <c r="R275" s="161"/>
      <c r="S275" s="161"/>
      <c r="T275" s="158"/>
      <c r="U275" s="158"/>
      <c r="V275" s="158"/>
      <c r="W275" s="158"/>
      <c r="X275" s="158"/>
      <c r="Y275" s="158"/>
      <c r="Z275" s="158"/>
      <c r="AA275" s="162"/>
      <c r="AB275" s="158"/>
      <c r="AC275" s="158"/>
      <c r="AD275" s="158"/>
    </row>
    <row r="276" spans="4:30" x14ac:dyDescent="0.35">
      <c r="D276" s="159"/>
      <c r="E276" s="157"/>
      <c r="F276" s="157"/>
      <c r="G276" s="157"/>
      <c r="H276" s="157"/>
      <c r="I276" s="158"/>
      <c r="J276" s="158"/>
      <c r="K276" s="158"/>
      <c r="L276" s="158"/>
      <c r="M276" s="158"/>
      <c r="N276" s="23"/>
      <c r="O276" s="23"/>
      <c r="P276" s="23"/>
      <c r="Q276" s="160"/>
      <c r="R276" s="161"/>
      <c r="S276" s="161"/>
      <c r="T276" s="158"/>
      <c r="U276" s="158"/>
      <c r="V276" s="158"/>
      <c r="W276" s="158"/>
      <c r="X276" s="158"/>
      <c r="Y276" s="158"/>
      <c r="Z276" s="158"/>
      <c r="AA276" s="162"/>
      <c r="AB276" s="158"/>
      <c r="AC276" s="158"/>
      <c r="AD276" s="158"/>
    </row>
    <row r="277" spans="4:30" x14ac:dyDescent="0.35">
      <c r="D277" s="159"/>
      <c r="E277" s="157"/>
      <c r="F277" s="157"/>
      <c r="G277" s="157"/>
      <c r="H277" s="157"/>
      <c r="I277" s="158"/>
      <c r="J277" s="158"/>
      <c r="K277" s="158"/>
      <c r="L277" s="158"/>
      <c r="M277" s="158"/>
      <c r="N277" s="23"/>
      <c r="O277" s="23"/>
      <c r="P277" s="23"/>
      <c r="Q277" s="160"/>
      <c r="R277" s="161"/>
      <c r="S277" s="161"/>
      <c r="T277" s="158"/>
      <c r="U277" s="158"/>
      <c r="V277" s="158"/>
      <c r="W277" s="158"/>
      <c r="X277" s="158"/>
      <c r="Y277" s="158"/>
      <c r="Z277" s="158"/>
      <c r="AA277" s="162"/>
      <c r="AB277" s="158"/>
      <c r="AC277" s="158"/>
      <c r="AD277" s="158"/>
    </row>
    <row r="278" spans="4:30" x14ac:dyDescent="0.35">
      <c r="D278" s="159"/>
      <c r="E278" s="157"/>
      <c r="F278" s="157"/>
      <c r="G278" s="157"/>
      <c r="H278" s="157"/>
      <c r="I278" s="158"/>
      <c r="J278" s="158"/>
      <c r="K278" s="158"/>
      <c r="L278" s="158"/>
      <c r="M278" s="158"/>
      <c r="N278" s="23"/>
      <c r="O278" s="23"/>
      <c r="P278" s="23"/>
      <c r="Q278" s="160"/>
      <c r="R278" s="161"/>
      <c r="S278" s="161"/>
      <c r="T278" s="158"/>
      <c r="U278" s="158"/>
      <c r="V278" s="158"/>
      <c r="W278" s="158"/>
      <c r="X278" s="158"/>
      <c r="Y278" s="158"/>
      <c r="Z278" s="158"/>
      <c r="AA278" s="162"/>
      <c r="AB278" s="158"/>
      <c r="AC278" s="158"/>
      <c r="AD278" s="158"/>
    </row>
    <row r="279" spans="4:30" x14ac:dyDescent="0.35">
      <c r="D279" s="159"/>
      <c r="E279" s="157"/>
      <c r="F279" s="157"/>
      <c r="G279" s="157"/>
      <c r="H279" s="157"/>
      <c r="I279" s="158"/>
      <c r="J279" s="158"/>
      <c r="K279" s="158"/>
      <c r="L279" s="158"/>
      <c r="M279" s="158"/>
      <c r="N279" s="23"/>
      <c r="O279" s="23"/>
      <c r="P279" s="23"/>
      <c r="Q279" s="160"/>
      <c r="R279" s="161"/>
      <c r="S279" s="161"/>
      <c r="T279" s="158"/>
      <c r="U279" s="158"/>
      <c r="V279" s="158"/>
      <c r="W279" s="158"/>
      <c r="X279" s="158"/>
      <c r="Y279" s="158"/>
      <c r="Z279" s="158"/>
      <c r="AA279" s="162"/>
      <c r="AB279" s="158"/>
      <c r="AC279" s="158"/>
      <c r="AD279" s="158"/>
    </row>
    <row r="280" spans="4:30" x14ac:dyDescent="0.35">
      <c r="D280" s="159"/>
      <c r="E280" s="157"/>
      <c r="F280" s="157"/>
      <c r="G280" s="157"/>
      <c r="H280" s="157"/>
      <c r="I280" s="158"/>
      <c r="J280" s="158"/>
      <c r="K280" s="158"/>
      <c r="L280" s="158"/>
      <c r="M280" s="158"/>
      <c r="N280" s="23"/>
      <c r="O280" s="23"/>
      <c r="P280" s="23"/>
      <c r="Q280" s="160"/>
      <c r="R280" s="161"/>
      <c r="S280" s="161"/>
      <c r="T280" s="158"/>
      <c r="U280" s="158"/>
      <c r="V280" s="158"/>
      <c r="W280" s="158"/>
      <c r="X280" s="158"/>
      <c r="Y280" s="158"/>
      <c r="Z280" s="158"/>
      <c r="AA280" s="162"/>
      <c r="AB280" s="158"/>
      <c r="AC280" s="158"/>
      <c r="AD280" s="158"/>
    </row>
    <row r="281" spans="4:30" x14ac:dyDescent="0.35">
      <c r="D281" s="159"/>
      <c r="E281" s="157"/>
      <c r="F281" s="157"/>
      <c r="G281" s="157"/>
      <c r="H281" s="157"/>
      <c r="I281" s="158"/>
      <c r="J281" s="158"/>
      <c r="K281" s="158"/>
      <c r="L281" s="158"/>
      <c r="M281" s="158"/>
      <c r="N281" s="23"/>
      <c r="O281" s="23"/>
      <c r="P281" s="23"/>
      <c r="Q281" s="160"/>
      <c r="R281" s="161"/>
      <c r="S281" s="161"/>
      <c r="T281" s="158"/>
      <c r="U281" s="158"/>
      <c r="V281" s="158"/>
      <c r="W281" s="158"/>
      <c r="X281" s="158"/>
      <c r="Y281" s="158"/>
      <c r="Z281" s="158"/>
      <c r="AA281" s="162"/>
      <c r="AB281" s="158"/>
      <c r="AC281" s="158"/>
      <c r="AD281" s="158"/>
    </row>
    <row r="282" spans="4:30" x14ac:dyDescent="0.35">
      <c r="D282" s="159"/>
      <c r="E282" s="157"/>
      <c r="F282" s="157"/>
      <c r="G282" s="157"/>
      <c r="H282" s="157"/>
      <c r="I282" s="158"/>
      <c r="J282" s="158"/>
      <c r="K282" s="158"/>
      <c r="L282" s="158"/>
      <c r="M282" s="158"/>
      <c r="N282" s="23"/>
      <c r="O282" s="23"/>
      <c r="P282" s="23"/>
      <c r="Q282" s="160"/>
      <c r="R282" s="161"/>
      <c r="S282" s="161"/>
      <c r="T282" s="158"/>
      <c r="U282" s="158"/>
      <c r="V282" s="158"/>
      <c r="W282" s="158"/>
      <c r="X282" s="158"/>
      <c r="Y282" s="158"/>
      <c r="Z282" s="158"/>
      <c r="AA282" s="162"/>
      <c r="AB282" s="158"/>
      <c r="AC282" s="158"/>
      <c r="AD282" s="158"/>
    </row>
    <row r="283" spans="4:30" x14ac:dyDescent="0.35">
      <c r="D283" s="159"/>
      <c r="E283" s="157"/>
      <c r="F283" s="157"/>
      <c r="G283" s="157"/>
      <c r="H283" s="157"/>
      <c r="I283" s="158"/>
      <c r="J283" s="158"/>
      <c r="K283" s="158"/>
      <c r="L283" s="158"/>
      <c r="M283" s="158"/>
      <c r="N283" s="23"/>
      <c r="O283" s="23"/>
      <c r="P283" s="23"/>
      <c r="Q283" s="160"/>
      <c r="R283" s="161"/>
      <c r="S283" s="161"/>
      <c r="T283" s="158"/>
      <c r="U283" s="158"/>
      <c r="V283" s="158"/>
      <c r="W283" s="158"/>
      <c r="X283" s="158"/>
      <c r="Y283" s="158"/>
      <c r="Z283" s="158"/>
      <c r="AA283" s="162"/>
      <c r="AB283" s="158"/>
      <c r="AC283" s="158"/>
      <c r="AD283" s="158"/>
    </row>
    <row r="284" spans="4:30" x14ac:dyDescent="0.35">
      <c r="D284" s="159"/>
      <c r="E284" s="157"/>
      <c r="F284" s="157"/>
      <c r="G284" s="157"/>
      <c r="H284" s="157"/>
      <c r="I284" s="158"/>
      <c r="J284" s="158"/>
      <c r="K284" s="158"/>
      <c r="L284" s="158"/>
      <c r="M284" s="158"/>
      <c r="N284" s="23"/>
      <c r="O284" s="23"/>
      <c r="P284" s="23"/>
      <c r="Q284" s="160"/>
      <c r="R284" s="161"/>
      <c r="S284" s="161"/>
      <c r="T284" s="158"/>
      <c r="U284" s="158"/>
      <c r="V284" s="158"/>
      <c r="W284" s="158"/>
      <c r="X284" s="158"/>
      <c r="Y284" s="158"/>
      <c r="Z284" s="158"/>
      <c r="AA284" s="162"/>
      <c r="AB284" s="158"/>
      <c r="AC284" s="158"/>
      <c r="AD284" s="158"/>
    </row>
    <row r="285" spans="4:30" x14ac:dyDescent="0.35">
      <c r="D285" s="159"/>
      <c r="E285" s="157"/>
      <c r="F285" s="157"/>
      <c r="G285" s="157"/>
      <c r="H285" s="157"/>
      <c r="I285" s="158"/>
      <c r="J285" s="158"/>
      <c r="K285" s="158"/>
      <c r="L285" s="158"/>
      <c r="M285" s="158"/>
      <c r="N285" s="23"/>
      <c r="O285" s="23"/>
      <c r="P285" s="23"/>
      <c r="Q285" s="160"/>
      <c r="R285" s="161"/>
      <c r="S285" s="161"/>
      <c r="T285" s="158"/>
      <c r="U285" s="158"/>
      <c r="V285" s="158"/>
      <c r="W285" s="158"/>
      <c r="X285" s="158"/>
      <c r="Y285" s="158"/>
      <c r="Z285" s="158"/>
      <c r="AA285" s="162"/>
      <c r="AB285" s="158"/>
      <c r="AC285" s="158"/>
      <c r="AD285" s="158"/>
    </row>
    <row r="286" spans="4:30" x14ac:dyDescent="0.35">
      <c r="D286" s="159"/>
      <c r="E286" s="157"/>
      <c r="F286" s="157"/>
      <c r="G286" s="157"/>
      <c r="H286" s="157"/>
      <c r="I286" s="158"/>
      <c r="J286" s="158"/>
      <c r="K286" s="158"/>
      <c r="L286" s="158"/>
      <c r="M286" s="158"/>
      <c r="N286" s="23"/>
      <c r="O286" s="23"/>
      <c r="P286" s="23"/>
      <c r="Q286" s="160"/>
      <c r="R286" s="161"/>
      <c r="S286" s="161"/>
      <c r="T286" s="158"/>
      <c r="U286" s="158"/>
      <c r="V286" s="158"/>
      <c r="W286" s="158"/>
      <c r="X286" s="158"/>
      <c r="Y286" s="158"/>
      <c r="Z286" s="158"/>
      <c r="AA286" s="162"/>
      <c r="AB286" s="158"/>
      <c r="AC286" s="158"/>
      <c r="AD286" s="158"/>
    </row>
    <row r="287" spans="4:30" x14ac:dyDescent="0.35">
      <c r="D287" s="159"/>
      <c r="E287" s="157"/>
      <c r="F287" s="157"/>
      <c r="G287" s="157"/>
      <c r="H287" s="157"/>
      <c r="I287" s="158"/>
      <c r="J287" s="158"/>
      <c r="K287" s="158"/>
      <c r="L287" s="158"/>
      <c r="M287" s="158"/>
      <c r="N287" s="23"/>
      <c r="O287" s="23"/>
      <c r="P287" s="23"/>
      <c r="Q287" s="160"/>
      <c r="R287" s="161"/>
      <c r="S287" s="161"/>
      <c r="T287" s="158"/>
      <c r="U287" s="158"/>
      <c r="V287" s="158"/>
      <c r="W287" s="158"/>
      <c r="X287" s="158"/>
      <c r="Y287" s="158"/>
      <c r="Z287" s="158"/>
      <c r="AA287" s="162"/>
      <c r="AB287" s="158"/>
      <c r="AC287" s="158"/>
      <c r="AD287" s="158"/>
    </row>
    <row r="288" spans="4:30" x14ac:dyDescent="0.35">
      <c r="D288" s="159"/>
      <c r="E288" s="157"/>
      <c r="F288" s="157"/>
      <c r="G288" s="157"/>
      <c r="H288" s="157"/>
      <c r="I288" s="158"/>
      <c r="J288" s="158"/>
      <c r="K288" s="158"/>
      <c r="L288" s="158"/>
      <c r="M288" s="158"/>
      <c r="N288" s="23"/>
      <c r="O288" s="23"/>
      <c r="P288" s="23"/>
      <c r="Q288" s="160"/>
      <c r="R288" s="161"/>
      <c r="S288" s="161"/>
      <c r="T288" s="158"/>
      <c r="U288" s="158"/>
      <c r="V288" s="158"/>
      <c r="W288" s="158"/>
      <c r="X288" s="158"/>
      <c r="Y288" s="158"/>
      <c r="Z288" s="158"/>
      <c r="AA288" s="162"/>
      <c r="AB288" s="158"/>
      <c r="AC288" s="158"/>
      <c r="AD288" s="158"/>
    </row>
    <row r="289" spans="4:30" x14ac:dyDescent="0.35">
      <c r="D289" s="159"/>
      <c r="E289" s="157"/>
      <c r="F289" s="157"/>
      <c r="G289" s="157"/>
      <c r="H289" s="157"/>
      <c r="I289" s="158"/>
      <c r="J289" s="158"/>
      <c r="K289" s="158"/>
      <c r="L289" s="158"/>
      <c r="M289" s="158"/>
      <c r="N289" s="23"/>
      <c r="O289" s="23"/>
      <c r="P289" s="23"/>
      <c r="Q289" s="160"/>
      <c r="R289" s="161"/>
      <c r="S289" s="161"/>
      <c r="T289" s="158"/>
      <c r="U289" s="158"/>
      <c r="V289" s="158"/>
      <c r="W289" s="158"/>
      <c r="X289" s="158"/>
      <c r="Y289" s="158"/>
      <c r="Z289" s="158"/>
      <c r="AA289" s="162"/>
      <c r="AB289" s="158"/>
      <c r="AC289" s="158"/>
      <c r="AD289" s="158"/>
    </row>
    <row r="290" spans="4:30" x14ac:dyDescent="0.35">
      <c r="D290" s="159"/>
      <c r="E290" s="157"/>
      <c r="F290" s="157"/>
      <c r="G290" s="157"/>
      <c r="H290" s="157"/>
      <c r="I290" s="158"/>
      <c r="J290" s="158"/>
      <c r="K290" s="158"/>
      <c r="L290" s="158"/>
      <c r="M290" s="158"/>
      <c r="N290" s="23"/>
      <c r="O290" s="23"/>
      <c r="P290" s="23"/>
      <c r="Q290" s="160"/>
      <c r="R290" s="161"/>
      <c r="S290" s="161"/>
      <c r="T290" s="158"/>
      <c r="U290" s="158"/>
      <c r="V290" s="158"/>
      <c r="W290" s="158"/>
      <c r="X290" s="158"/>
      <c r="Y290" s="158"/>
      <c r="Z290" s="158"/>
      <c r="AA290" s="162"/>
      <c r="AB290" s="158"/>
      <c r="AC290" s="158"/>
      <c r="AD290" s="158"/>
    </row>
    <row r="291" spans="4:30" x14ac:dyDescent="0.35">
      <c r="D291" s="159"/>
      <c r="E291" s="157"/>
      <c r="F291" s="157"/>
      <c r="G291" s="157"/>
      <c r="H291" s="157"/>
      <c r="I291" s="158"/>
      <c r="J291" s="158"/>
      <c r="K291" s="158"/>
      <c r="L291" s="158"/>
      <c r="M291" s="158"/>
      <c r="N291" s="23"/>
      <c r="O291" s="23"/>
      <c r="P291" s="23"/>
      <c r="Q291" s="160"/>
      <c r="R291" s="161"/>
      <c r="S291" s="161"/>
      <c r="T291" s="158"/>
      <c r="U291" s="158"/>
      <c r="V291" s="158"/>
      <c r="W291" s="158"/>
      <c r="X291" s="158"/>
      <c r="Y291" s="158"/>
      <c r="Z291" s="158"/>
      <c r="AA291" s="162"/>
      <c r="AB291" s="158"/>
      <c r="AC291" s="158"/>
      <c r="AD291" s="158"/>
    </row>
    <row r="292" spans="4:30" x14ac:dyDescent="0.35">
      <c r="D292" s="159"/>
      <c r="E292" s="157"/>
      <c r="F292" s="157"/>
      <c r="G292" s="157"/>
      <c r="H292" s="157"/>
      <c r="I292" s="158"/>
      <c r="J292" s="158"/>
      <c r="K292" s="158"/>
      <c r="L292" s="158"/>
      <c r="M292" s="158"/>
      <c r="N292" s="23"/>
      <c r="O292" s="23"/>
      <c r="P292" s="23"/>
      <c r="Q292" s="160"/>
      <c r="R292" s="161"/>
      <c r="S292" s="161"/>
      <c r="T292" s="158"/>
      <c r="U292" s="158"/>
      <c r="V292" s="158"/>
      <c r="W292" s="158"/>
      <c r="X292" s="158"/>
      <c r="Y292" s="158"/>
      <c r="Z292" s="158"/>
      <c r="AA292" s="162"/>
      <c r="AB292" s="158"/>
      <c r="AC292" s="158"/>
      <c r="AD292" s="158"/>
    </row>
    <row r="293" spans="4:30" x14ac:dyDescent="0.35">
      <c r="D293" s="159"/>
      <c r="E293" s="157"/>
      <c r="F293" s="157"/>
      <c r="G293" s="157"/>
      <c r="H293" s="157"/>
      <c r="I293" s="158"/>
      <c r="J293" s="158"/>
      <c r="K293" s="158"/>
      <c r="L293" s="158"/>
      <c r="M293" s="158"/>
      <c r="N293" s="23"/>
      <c r="O293" s="23"/>
      <c r="P293" s="23"/>
      <c r="Q293" s="160"/>
      <c r="R293" s="161"/>
      <c r="S293" s="161"/>
      <c r="T293" s="158"/>
      <c r="U293" s="158"/>
      <c r="V293" s="158"/>
      <c r="W293" s="158"/>
      <c r="X293" s="158"/>
      <c r="Y293" s="158"/>
      <c r="Z293" s="158"/>
      <c r="AA293" s="162"/>
      <c r="AB293" s="158"/>
      <c r="AC293" s="158"/>
      <c r="AD293" s="158"/>
    </row>
    <row r="294" spans="4:30" x14ac:dyDescent="0.35">
      <c r="D294" s="159"/>
      <c r="E294" s="157"/>
      <c r="F294" s="157"/>
      <c r="G294" s="157"/>
      <c r="H294" s="157"/>
      <c r="I294" s="158"/>
      <c r="J294" s="158"/>
      <c r="K294" s="158"/>
      <c r="L294" s="158"/>
      <c r="M294" s="158"/>
      <c r="N294" s="23"/>
      <c r="O294" s="23"/>
      <c r="P294" s="23"/>
      <c r="Q294" s="160"/>
      <c r="R294" s="161"/>
      <c r="S294" s="161"/>
      <c r="T294" s="158"/>
      <c r="U294" s="158"/>
      <c r="V294" s="158"/>
      <c r="W294" s="158"/>
      <c r="X294" s="158"/>
      <c r="Y294" s="158"/>
      <c r="Z294" s="158"/>
      <c r="AA294" s="162"/>
      <c r="AB294" s="158"/>
      <c r="AC294" s="158"/>
      <c r="AD294" s="158"/>
    </row>
    <row r="295" spans="4:30" x14ac:dyDescent="0.35">
      <c r="D295" s="159"/>
      <c r="E295" s="157"/>
      <c r="F295" s="157"/>
      <c r="G295" s="157"/>
      <c r="H295" s="157"/>
      <c r="I295" s="158"/>
      <c r="J295" s="158"/>
      <c r="K295" s="158"/>
      <c r="L295" s="158"/>
      <c r="M295" s="158"/>
      <c r="N295" s="23"/>
      <c r="O295" s="23"/>
      <c r="P295" s="23"/>
      <c r="Q295" s="160"/>
      <c r="R295" s="161"/>
      <c r="S295" s="161"/>
      <c r="T295" s="158"/>
      <c r="U295" s="158"/>
      <c r="V295" s="158"/>
      <c r="W295" s="158"/>
      <c r="X295" s="158"/>
      <c r="Y295" s="158"/>
      <c r="Z295" s="158"/>
      <c r="AA295" s="162"/>
      <c r="AB295" s="158"/>
      <c r="AC295" s="158"/>
      <c r="AD295" s="158"/>
    </row>
    <row r="296" spans="4:30" x14ac:dyDescent="0.35">
      <c r="D296" s="159"/>
      <c r="E296" s="157"/>
      <c r="F296" s="157"/>
      <c r="G296" s="157"/>
      <c r="H296" s="157"/>
      <c r="I296" s="158"/>
      <c r="J296" s="158"/>
      <c r="K296" s="158"/>
      <c r="L296" s="158"/>
      <c r="M296" s="158"/>
      <c r="N296" s="23"/>
      <c r="O296" s="23"/>
      <c r="P296" s="23"/>
      <c r="Q296" s="160"/>
      <c r="R296" s="161"/>
      <c r="S296" s="161"/>
      <c r="T296" s="158"/>
      <c r="U296" s="158"/>
      <c r="V296" s="158"/>
      <c r="W296" s="158"/>
      <c r="X296" s="158"/>
      <c r="Y296" s="158"/>
      <c r="Z296" s="158"/>
      <c r="AA296" s="162"/>
      <c r="AB296" s="158"/>
      <c r="AC296" s="158"/>
      <c r="AD296" s="158"/>
    </row>
    <row r="297" spans="4:30" x14ac:dyDescent="0.35">
      <c r="D297" s="159"/>
      <c r="E297" s="157"/>
      <c r="F297" s="157"/>
      <c r="G297" s="157"/>
      <c r="H297" s="157"/>
      <c r="I297" s="158"/>
      <c r="J297" s="158"/>
      <c r="K297" s="158"/>
      <c r="L297" s="158"/>
      <c r="M297" s="158"/>
      <c r="N297" s="23"/>
      <c r="O297" s="23"/>
      <c r="P297" s="23"/>
      <c r="Q297" s="160"/>
      <c r="R297" s="161"/>
      <c r="S297" s="161"/>
      <c r="T297" s="158"/>
      <c r="U297" s="158"/>
      <c r="V297" s="158"/>
      <c r="W297" s="158"/>
      <c r="X297" s="158"/>
      <c r="Y297" s="158"/>
      <c r="Z297" s="158"/>
      <c r="AA297" s="162"/>
      <c r="AB297" s="158"/>
      <c r="AC297" s="158"/>
      <c r="AD297" s="158"/>
    </row>
    <row r="298" spans="4:30" x14ac:dyDescent="0.35">
      <c r="D298" s="159"/>
      <c r="E298" s="157"/>
      <c r="F298" s="157"/>
      <c r="G298" s="157"/>
      <c r="H298" s="157"/>
      <c r="I298" s="158"/>
      <c r="J298" s="158"/>
      <c r="K298" s="158"/>
      <c r="L298" s="158"/>
      <c r="M298" s="158"/>
      <c r="N298" s="23"/>
      <c r="O298" s="23"/>
      <c r="P298" s="23"/>
      <c r="Q298" s="160"/>
      <c r="R298" s="161"/>
      <c r="S298" s="161"/>
      <c r="T298" s="158"/>
      <c r="U298" s="158"/>
      <c r="V298" s="158"/>
      <c r="W298" s="158"/>
      <c r="X298" s="158"/>
      <c r="Y298" s="158"/>
      <c r="Z298" s="158"/>
      <c r="AA298" s="162"/>
      <c r="AB298" s="158"/>
      <c r="AC298" s="158"/>
      <c r="AD298" s="158"/>
    </row>
    <row r="299" spans="4:30" x14ac:dyDescent="0.35">
      <c r="D299" s="159"/>
      <c r="E299" s="157"/>
      <c r="F299" s="157"/>
      <c r="G299" s="157"/>
      <c r="H299" s="157"/>
      <c r="I299" s="158"/>
      <c r="J299" s="158"/>
      <c r="K299" s="158"/>
      <c r="L299" s="158"/>
      <c r="M299" s="158"/>
      <c r="N299" s="23"/>
      <c r="O299" s="23"/>
      <c r="P299" s="23"/>
      <c r="Q299" s="160"/>
      <c r="R299" s="161"/>
      <c r="S299" s="161"/>
      <c r="T299" s="158"/>
      <c r="U299" s="158"/>
      <c r="V299" s="158"/>
      <c r="W299" s="158"/>
      <c r="X299" s="158"/>
      <c r="Y299" s="158"/>
      <c r="Z299" s="158"/>
      <c r="AA299" s="162"/>
      <c r="AB299" s="158"/>
      <c r="AC299" s="158"/>
      <c r="AD299" s="158"/>
    </row>
    <row r="300" spans="4:30" x14ac:dyDescent="0.35">
      <c r="D300" s="159"/>
      <c r="E300" s="157"/>
      <c r="F300" s="157"/>
      <c r="G300" s="157"/>
      <c r="H300" s="157"/>
      <c r="I300" s="158"/>
      <c r="J300" s="158"/>
      <c r="K300" s="158"/>
      <c r="L300" s="158"/>
      <c r="M300" s="158"/>
      <c r="N300" s="23"/>
      <c r="O300" s="23"/>
      <c r="P300" s="23"/>
      <c r="Q300" s="160"/>
      <c r="R300" s="161"/>
      <c r="S300" s="161"/>
      <c r="T300" s="158"/>
      <c r="U300" s="158"/>
      <c r="V300" s="158"/>
      <c r="W300" s="158"/>
      <c r="X300" s="158"/>
      <c r="Y300" s="158"/>
      <c r="Z300" s="158"/>
      <c r="AA300" s="162"/>
      <c r="AB300" s="158"/>
      <c r="AC300" s="158"/>
      <c r="AD300" s="158"/>
    </row>
    <row r="301" spans="4:30" x14ac:dyDescent="0.35">
      <c r="D301" s="159"/>
      <c r="E301" s="157"/>
      <c r="F301" s="157"/>
      <c r="G301" s="157"/>
      <c r="H301" s="157"/>
      <c r="I301" s="158"/>
      <c r="J301" s="158"/>
      <c r="K301" s="158"/>
      <c r="L301" s="158"/>
      <c r="M301" s="158"/>
      <c r="N301" s="23"/>
      <c r="O301" s="23"/>
      <c r="P301" s="23"/>
      <c r="Q301" s="160"/>
      <c r="R301" s="161"/>
      <c r="S301" s="161"/>
      <c r="T301" s="158"/>
      <c r="U301" s="158"/>
      <c r="V301" s="158"/>
      <c r="W301" s="158"/>
      <c r="X301" s="158"/>
      <c r="Y301" s="158"/>
      <c r="Z301" s="158"/>
      <c r="AA301" s="162"/>
      <c r="AB301" s="158"/>
      <c r="AC301" s="158"/>
      <c r="AD301" s="158"/>
    </row>
    <row r="302" spans="4:30" x14ac:dyDescent="0.35">
      <c r="D302" s="159"/>
      <c r="E302" s="157"/>
      <c r="F302" s="157"/>
      <c r="G302" s="157"/>
      <c r="H302" s="157"/>
      <c r="I302" s="158"/>
      <c r="J302" s="158"/>
      <c r="K302" s="158"/>
      <c r="L302" s="158"/>
      <c r="M302" s="158"/>
      <c r="N302" s="23"/>
      <c r="O302" s="23"/>
      <c r="P302" s="23"/>
      <c r="Q302" s="160"/>
      <c r="R302" s="161"/>
      <c r="S302" s="161"/>
      <c r="T302" s="158"/>
      <c r="U302" s="158"/>
      <c r="V302" s="158"/>
      <c r="W302" s="158"/>
      <c r="X302" s="158"/>
      <c r="Y302" s="158"/>
      <c r="Z302" s="158"/>
      <c r="AA302" s="162"/>
      <c r="AB302" s="158"/>
      <c r="AC302" s="158"/>
      <c r="AD302" s="158"/>
    </row>
    <row r="303" spans="4:30" x14ac:dyDescent="0.35">
      <c r="D303" s="159"/>
      <c r="E303" s="157"/>
      <c r="F303" s="157"/>
      <c r="G303" s="157"/>
      <c r="H303" s="157"/>
      <c r="I303" s="158"/>
      <c r="J303" s="158"/>
      <c r="K303" s="158"/>
      <c r="L303" s="158"/>
      <c r="M303" s="158"/>
      <c r="N303" s="23"/>
      <c r="O303" s="23"/>
      <c r="P303" s="23"/>
      <c r="Q303" s="160"/>
      <c r="R303" s="161"/>
      <c r="S303" s="161"/>
      <c r="T303" s="158"/>
      <c r="U303" s="158"/>
      <c r="V303" s="158"/>
      <c r="W303" s="158"/>
      <c r="X303" s="158"/>
      <c r="Y303" s="158"/>
      <c r="Z303" s="158"/>
      <c r="AA303" s="162"/>
      <c r="AB303" s="158"/>
      <c r="AC303" s="158"/>
      <c r="AD303" s="158"/>
    </row>
  </sheetData>
  <mergeCells count="8">
    <mergeCell ref="Z2:AD2"/>
    <mergeCell ref="A4:B4"/>
    <mergeCell ref="A23:B23"/>
    <mergeCell ref="A30:B30"/>
    <mergeCell ref="D2:D3"/>
    <mergeCell ref="E2:E3"/>
    <mergeCell ref="G2:N2"/>
    <mergeCell ref="P2:X2"/>
  </mergeCell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4591B5-76D9-4F49-B939-02635F2EAE14}">
  <sheetPr>
    <tabColor theme="1"/>
  </sheetPr>
  <dimension ref="A1:AE303"/>
  <sheetViews>
    <sheetView workbookViewId="0"/>
  </sheetViews>
  <sheetFormatPr defaultColWidth="8.6328125" defaultRowHeight="14.5" outlineLevelCol="1" x14ac:dyDescent="0.35"/>
  <cols>
    <col min="1" max="1" width="21.453125" style="5" customWidth="1"/>
    <col min="2" max="2" width="66.36328125" style="5" customWidth="1"/>
    <col min="3" max="3" width="4.6328125" style="1" customWidth="1"/>
    <col min="4" max="4" width="7.36328125" style="5" customWidth="1"/>
    <col min="5" max="6" width="11.453125" style="5" customWidth="1"/>
    <col min="7" max="7" width="16.6328125" style="5" customWidth="1" outlineLevel="1"/>
    <col min="8" max="8" width="11.36328125" style="5" customWidth="1" outlineLevel="1"/>
    <col min="9" max="9" width="10.6328125" style="2" customWidth="1" outlineLevel="1"/>
    <col min="10" max="10" width="12.54296875" style="2" customWidth="1" outlineLevel="1"/>
    <col min="11" max="13" width="11.54296875" style="2" customWidth="1" outlineLevel="1"/>
    <col min="14" max="14" width="11.6328125" style="3" customWidth="1" outlineLevel="1"/>
    <col min="15" max="15" width="4.453125" style="3" customWidth="1"/>
    <col min="16" max="16" width="12.6328125" style="3" customWidth="1" outlineLevel="1"/>
    <col min="17" max="17" width="8.6328125" style="1" outlineLevel="1"/>
    <col min="18" max="18" width="14.36328125" style="4" customWidth="1" outlineLevel="1"/>
    <col min="19" max="19" width="16" style="4" customWidth="1" outlineLevel="1"/>
    <col min="20" max="20" width="14.6328125" style="2" bestFit="1" customWidth="1" outlineLevel="1"/>
    <col min="21" max="21" width="12.6328125" style="2" customWidth="1" outlineLevel="1"/>
    <col min="22" max="22" width="12.54296875" style="2" customWidth="1" outlineLevel="1"/>
    <col min="23" max="23" width="15.90625" style="2" customWidth="1" outlineLevel="1"/>
    <col min="24" max="24" width="13.36328125" style="2" customWidth="1" outlineLevel="1"/>
    <col min="25" max="25" width="4" style="2" customWidth="1"/>
    <col min="26" max="26" width="14.6328125" style="2" bestFit="1" customWidth="1" outlineLevel="1"/>
    <col min="27" max="27" width="12.36328125" style="2" customWidth="1" outlineLevel="1"/>
    <col min="28" max="28" width="14.453125" style="2" customWidth="1" outlineLevel="1"/>
    <col min="29" max="29" width="11.6328125" style="2" customWidth="1" outlineLevel="1"/>
    <col min="30" max="30" width="12.6328125" style="2" bestFit="1" customWidth="1" outlineLevel="1"/>
    <col min="31" max="31" width="3.6328125" style="5" customWidth="1"/>
    <col min="32" max="32" width="12.453125" style="5" customWidth="1"/>
    <col min="33" max="33" width="58.453125" style="5" customWidth="1"/>
    <col min="34" max="16384" width="8.6328125" style="5"/>
  </cols>
  <sheetData>
    <row r="1" spans="1:31" ht="22.25" customHeight="1" thickBot="1" x14ac:dyDescent="0.5">
      <c r="A1" s="236" t="s">
        <v>0</v>
      </c>
      <c r="B1" s="237"/>
      <c r="D1" s="236" t="s">
        <v>1</v>
      </c>
      <c r="E1" s="236"/>
      <c r="F1" s="236"/>
      <c r="G1" s="236"/>
      <c r="H1" s="236"/>
      <c r="I1" s="236"/>
    </row>
    <row r="2" spans="1:31" s="6" customFormat="1" ht="19.25" customHeight="1" x14ac:dyDescent="0.35">
      <c r="C2" s="7"/>
      <c r="D2" s="460" t="s">
        <v>2</v>
      </c>
      <c r="E2" s="462" t="s">
        <v>3</v>
      </c>
      <c r="F2" s="235"/>
      <c r="G2" s="464" t="s">
        <v>4</v>
      </c>
      <c r="H2" s="465"/>
      <c r="I2" s="465"/>
      <c r="J2" s="465"/>
      <c r="K2" s="465"/>
      <c r="L2" s="465"/>
      <c r="M2" s="465"/>
      <c r="N2" s="466"/>
      <c r="O2" s="8"/>
      <c r="P2" s="467" t="s">
        <v>5</v>
      </c>
      <c r="Q2" s="468"/>
      <c r="R2" s="468"/>
      <c r="S2" s="468"/>
      <c r="T2" s="468"/>
      <c r="U2" s="468"/>
      <c r="V2" s="468"/>
      <c r="W2" s="468"/>
      <c r="X2" s="469"/>
      <c r="Y2" s="8"/>
      <c r="Z2" s="453" t="s">
        <v>6</v>
      </c>
      <c r="AA2" s="454"/>
      <c r="AB2" s="454"/>
      <c r="AC2" s="454"/>
      <c r="AD2" s="455"/>
      <c r="AE2" s="8"/>
    </row>
    <row r="3" spans="1:31" ht="66.650000000000006" customHeight="1" thickBot="1" x14ac:dyDescent="0.4">
      <c r="A3" s="248" t="s">
        <v>71</v>
      </c>
      <c r="B3" s="249" t="str">
        <f ca="1">RIGHT(CELL("filename",A1),LEN(CELL("filename",A1))-FIND("]",CELL("filename",A1)))</f>
        <v>Lease16</v>
      </c>
      <c r="D3" s="461"/>
      <c r="E3" s="463"/>
      <c r="F3" s="406"/>
      <c r="G3" s="9" t="s">
        <v>7</v>
      </c>
      <c r="H3" s="9" t="s">
        <v>8</v>
      </c>
      <c r="I3" s="10" t="s">
        <v>9</v>
      </c>
      <c r="J3" s="10" t="s">
        <v>10</v>
      </c>
      <c r="K3" s="10" t="s">
        <v>11</v>
      </c>
      <c r="L3" s="49" t="s">
        <v>67</v>
      </c>
      <c r="M3" s="10" t="s">
        <v>12</v>
      </c>
      <c r="N3" s="11" t="s">
        <v>13</v>
      </c>
      <c r="O3" s="12"/>
      <c r="P3" s="13" t="s">
        <v>14</v>
      </c>
      <c r="Q3" s="14" t="s">
        <v>15</v>
      </c>
      <c r="R3" s="15" t="s">
        <v>16</v>
      </c>
      <c r="S3" s="15" t="s">
        <v>17</v>
      </c>
      <c r="T3" s="10" t="s">
        <v>18</v>
      </c>
      <c r="U3" s="10" t="s">
        <v>19</v>
      </c>
      <c r="V3" s="10" t="s">
        <v>20</v>
      </c>
      <c r="W3" s="10" t="s">
        <v>21</v>
      </c>
      <c r="X3" s="16" t="s">
        <v>22</v>
      </c>
      <c r="Y3" s="17"/>
      <c r="Z3" s="18" t="s">
        <v>18</v>
      </c>
      <c r="AA3" s="10" t="s">
        <v>23</v>
      </c>
      <c r="AB3" s="10" t="s">
        <v>24</v>
      </c>
      <c r="AC3" s="10" t="s">
        <v>25</v>
      </c>
      <c r="AD3" s="16" t="s">
        <v>22</v>
      </c>
    </row>
    <row r="4" spans="1:31" ht="15.5" x14ac:dyDescent="0.35">
      <c r="A4" s="456" t="s">
        <v>26</v>
      </c>
      <c r="B4" s="457"/>
      <c r="C4" s="19"/>
      <c r="D4" s="20"/>
      <c r="E4" s="21">
        <f t="shared" ref="E4" ca="1" si="0">EOMONTH($H$4,D4)</f>
        <v>31</v>
      </c>
      <c r="F4" s="44">
        <f ca="1">E5-1</f>
        <v>365</v>
      </c>
      <c r="G4" s="22" t="s">
        <v>27</v>
      </c>
      <c r="H4" s="44">
        <f ca="1">A5</f>
        <v>0</v>
      </c>
      <c r="I4" s="45"/>
      <c r="J4" s="45"/>
      <c r="K4" s="45"/>
      <c r="L4" s="45"/>
      <c r="M4" s="45"/>
      <c r="N4" s="257">
        <f ca="1">$A$6</f>
        <v>0</v>
      </c>
      <c r="O4" s="23"/>
      <c r="P4" s="255">
        <f ca="1">$A$7</f>
        <v>0</v>
      </c>
      <c r="Q4" s="163">
        <f ca="1">$A$8</f>
        <v>0</v>
      </c>
      <c r="R4" s="164"/>
      <c r="S4" s="164"/>
      <c r="T4" s="165">
        <f ca="1">A21</f>
        <v>0</v>
      </c>
      <c r="U4" s="45"/>
      <c r="V4" s="45"/>
      <c r="W4" s="45">
        <f>S4-R4</f>
        <v>0</v>
      </c>
      <c r="X4" s="25">
        <f t="shared" ref="X4:X67" ca="1" si="1">T4+W4+U4+V4</f>
        <v>0</v>
      </c>
      <c r="Z4" s="26">
        <f ca="1">A36</f>
        <v>0</v>
      </c>
      <c r="AA4" s="45"/>
      <c r="AB4" s="45"/>
      <c r="AC4" s="45">
        <f t="shared" ref="AC4:AC67" si="2">W4</f>
        <v>0</v>
      </c>
      <c r="AD4" s="25">
        <f t="shared" ref="AD4:AD67" ca="1" si="3">Z4-AA4-AB4+AC4</f>
        <v>0</v>
      </c>
    </row>
    <row r="5" spans="1:31" x14ac:dyDescent="0.35">
      <c r="A5" s="103">
        <f ca="1">VLOOKUP(B3,'Input Table'!B:L,3,0)</f>
        <v>0</v>
      </c>
      <c r="B5" s="27" t="s">
        <v>28</v>
      </c>
      <c r="D5" s="20">
        <v>1</v>
      </c>
      <c r="E5" s="21">
        <f ca="1">EOMONTH(H5,0)</f>
        <v>366</v>
      </c>
      <c r="F5" s="44">
        <f t="shared" ref="F5:F68" ca="1" si="4">E6-1</f>
        <v>730</v>
      </c>
      <c r="G5" s="22" t="s">
        <v>119</v>
      </c>
      <c r="H5" s="44">
        <f ca="1">EDATE(H4,12)</f>
        <v>366</v>
      </c>
      <c r="I5" s="45">
        <f t="shared" ref="I5:I68" ca="1" si="5">IF(D5&gt;$A$28,0,$A$9)</f>
        <v>0</v>
      </c>
      <c r="J5" s="45">
        <f t="shared" ref="J5:J68" ca="1" si="6">IF(D5&gt;$A$28,0,$A$10)</f>
        <v>0</v>
      </c>
      <c r="K5" s="45">
        <f t="shared" ref="K5:K68" ca="1" si="7">IF(D5&gt;$A$28,0,$A$11)</f>
        <v>0</v>
      </c>
      <c r="L5" s="158"/>
      <c r="M5" s="45">
        <f ca="1">K5+L5</f>
        <v>0</v>
      </c>
      <c r="N5" s="257">
        <f t="shared" ref="N5:N68" ca="1" si="8">$A$6</f>
        <v>0</v>
      </c>
      <c r="O5" s="23"/>
      <c r="P5" s="255">
        <f t="shared" ref="P5:P68" ca="1" si="9">$A$7</f>
        <v>0</v>
      </c>
      <c r="Q5" s="163">
        <f t="shared" ref="Q5:Q68" ca="1" si="10">$A$8</f>
        <v>0</v>
      </c>
      <c r="R5" s="164">
        <f ca="1">NPV(Q4,K5:$K$244) + ($A$13+$A$14+$A$15)/POWER(1+Q4,$A$28-D5+1)</f>
        <v>0</v>
      </c>
      <c r="S5" s="164">
        <f ca="1">NPV(Q5,K5:$K$244) + ($A$13+$A$14+$A$15)/POWER(1+Q5,$A$28-D5+1)</f>
        <v>0</v>
      </c>
      <c r="T5" s="45">
        <f t="shared" ref="T5:T68" ca="1" si="11">IF(ISBLANK(G5),0,X4)</f>
        <v>0</v>
      </c>
      <c r="U5" s="45">
        <f ca="1">S5*Q5</f>
        <v>0</v>
      </c>
      <c r="V5" s="45">
        <f ca="1">-(K5+L5)</f>
        <v>0</v>
      </c>
      <c r="W5" s="45">
        <f t="shared" ref="W5:W68" ca="1" si="12">S5-R5</f>
        <v>0</v>
      </c>
      <c r="X5" s="25">
        <f ca="1">T5+W5+U5+V5</f>
        <v>0</v>
      </c>
      <c r="Z5" s="28">
        <f ca="1">AD4</f>
        <v>0</v>
      </c>
      <c r="AA5" s="233"/>
      <c r="AB5" s="45">
        <f t="shared" ref="AB5:AB68" ca="1" si="13">IFERROR(Z5/($A$42-D5+1),0)</f>
        <v>0</v>
      </c>
      <c r="AC5" s="45">
        <f t="shared" ca="1" si="2"/>
        <v>0</v>
      </c>
      <c r="AD5" s="25">
        <f t="shared" ca="1" si="3"/>
        <v>0</v>
      </c>
    </row>
    <row r="6" spans="1:31" x14ac:dyDescent="0.35">
      <c r="A6" s="104">
        <f ca="1">VLOOKUP(B3,'Input Table'!B:L,4,0)</f>
        <v>0</v>
      </c>
      <c r="B6" s="27" t="s">
        <v>29</v>
      </c>
      <c r="D6" s="20">
        <v>2</v>
      </c>
      <c r="E6" s="21">
        <f t="shared" ref="E6:E69" ca="1" si="14">EOMONTH(H6,0)</f>
        <v>731</v>
      </c>
      <c r="F6" s="44">
        <f t="shared" ca="1" si="4"/>
        <v>1095</v>
      </c>
      <c r="G6" s="22" t="s">
        <v>119</v>
      </c>
      <c r="H6" s="44">
        <f t="shared" ref="H6:H69" ca="1" si="15">EDATE(H5,12)</f>
        <v>731</v>
      </c>
      <c r="I6" s="45">
        <f t="shared" ca="1" si="5"/>
        <v>0</v>
      </c>
      <c r="J6" s="45">
        <f t="shared" ca="1" si="6"/>
        <v>0</v>
      </c>
      <c r="K6" s="45">
        <f t="shared" ca="1" si="7"/>
        <v>0</v>
      </c>
      <c r="L6" s="45"/>
      <c r="M6" s="45">
        <f t="shared" ref="M6:M69" ca="1" si="16">K6+L6</f>
        <v>0</v>
      </c>
      <c r="N6" s="257">
        <f t="shared" ca="1" si="8"/>
        <v>0</v>
      </c>
      <c r="O6" s="23"/>
      <c r="P6" s="255">
        <f t="shared" ca="1" si="9"/>
        <v>0</v>
      </c>
      <c r="Q6" s="163">
        <f t="shared" ca="1" si="10"/>
        <v>0</v>
      </c>
      <c r="R6" s="164">
        <f ca="1">NPV(Q5,K6:$K$244) + ($A$13+$A$14+$A$15)/POWER(1+Q5,$A$28-D6+1)</f>
        <v>0</v>
      </c>
      <c r="S6" s="164">
        <f ca="1">NPV(Q6,K6:$K$244) + ($A$13+$A$14+$A$15)/POWER(1+Q6,$A$28-D6+1)</f>
        <v>0</v>
      </c>
      <c r="T6" s="45">
        <f t="shared" ca="1" si="11"/>
        <v>0</v>
      </c>
      <c r="U6" s="45">
        <f t="shared" ref="U6:U69" ca="1" si="17">S6*Q6</f>
        <v>0</v>
      </c>
      <c r="V6" s="45">
        <f t="shared" ref="V6:V69" ca="1" si="18">-(K6+L6)</f>
        <v>0</v>
      </c>
      <c r="W6" s="45">
        <f t="shared" ca="1" si="12"/>
        <v>0</v>
      </c>
      <c r="X6" s="25">
        <f t="shared" ca="1" si="1"/>
        <v>0</v>
      </c>
      <c r="Z6" s="28">
        <f t="shared" ref="Z6:Z69" ca="1" si="19">AD5</f>
        <v>0</v>
      </c>
      <c r="AA6" s="233"/>
      <c r="AB6" s="45">
        <f t="shared" ca="1" si="13"/>
        <v>0</v>
      </c>
      <c r="AC6" s="45">
        <f t="shared" ca="1" si="2"/>
        <v>0</v>
      </c>
      <c r="AD6" s="25">
        <f t="shared" ca="1" si="3"/>
        <v>0</v>
      </c>
    </row>
    <row r="7" spans="1:31" x14ac:dyDescent="0.35">
      <c r="A7" s="104">
        <f ca="1">VLOOKUP(B3,'Input Table'!B:L,5,0)</f>
        <v>0</v>
      </c>
      <c r="B7" s="27" t="s">
        <v>30</v>
      </c>
      <c r="D7" s="20">
        <v>3</v>
      </c>
      <c r="E7" s="21">
        <f t="shared" ca="1" si="14"/>
        <v>1096</v>
      </c>
      <c r="F7" s="44">
        <f t="shared" ca="1" si="4"/>
        <v>1460</v>
      </c>
      <c r="G7" s="22" t="s">
        <v>119</v>
      </c>
      <c r="H7" s="44">
        <f t="shared" ca="1" si="15"/>
        <v>1096</v>
      </c>
      <c r="I7" s="45">
        <f t="shared" ca="1" si="5"/>
        <v>0</v>
      </c>
      <c r="J7" s="45">
        <f t="shared" ca="1" si="6"/>
        <v>0</v>
      </c>
      <c r="K7" s="45">
        <f t="shared" ca="1" si="7"/>
        <v>0</v>
      </c>
      <c r="L7" s="45"/>
      <c r="M7" s="45">
        <f t="shared" ca="1" si="16"/>
        <v>0</v>
      </c>
      <c r="N7" s="257">
        <f t="shared" ca="1" si="8"/>
        <v>0</v>
      </c>
      <c r="O7" s="23"/>
      <c r="P7" s="255">
        <f t="shared" ca="1" si="9"/>
        <v>0</v>
      </c>
      <c r="Q7" s="163">
        <f t="shared" ca="1" si="10"/>
        <v>0</v>
      </c>
      <c r="R7" s="164">
        <f ca="1">NPV(Q6,K7:$K$244) + ($A$13+$A$14+$A$15)/POWER(1+Q6,$A$28-D7+1)</f>
        <v>0</v>
      </c>
      <c r="S7" s="164">
        <f ca="1">NPV(Q7,K7:$K$244) + ($A$13+$A$14+$A$15)/POWER(1+Q7,$A$28-D7+1)</f>
        <v>0</v>
      </c>
      <c r="T7" s="45">
        <f t="shared" ca="1" si="11"/>
        <v>0</v>
      </c>
      <c r="U7" s="45">
        <f t="shared" ca="1" si="17"/>
        <v>0</v>
      </c>
      <c r="V7" s="45">
        <f t="shared" ca="1" si="18"/>
        <v>0</v>
      </c>
      <c r="W7" s="45">
        <f t="shared" ca="1" si="12"/>
        <v>0</v>
      </c>
      <c r="X7" s="25">
        <f ca="1">T7+W7+U7+V7</f>
        <v>0</v>
      </c>
      <c r="Z7" s="28">
        <f t="shared" ca="1" si="19"/>
        <v>0</v>
      </c>
      <c r="AA7" s="233"/>
      <c r="AB7" s="45">
        <f t="shared" ca="1" si="13"/>
        <v>0</v>
      </c>
      <c r="AC7" s="45">
        <f t="shared" ca="1" si="2"/>
        <v>0</v>
      </c>
      <c r="AD7" s="25">
        <f t="shared" ca="1" si="3"/>
        <v>0</v>
      </c>
    </row>
    <row r="8" spans="1:31" x14ac:dyDescent="0.35">
      <c r="A8" s="246">
        <f ca="1">IF(A6=0,A7,A6)</f>
        <v>0</v>
      </c>
      <c r="B8" s="48" t="s">
        <v>15</v>
      </c>
      <c r="D8" s="20">
        <v>4</v>
      </c>
      <c r="E8" s="21">
        <f t="shared" ca="1" si="14"/>
        <v>1461</v>
      </c>
      <c r="F8" s="44">
        <f t="shared" ca="1" si="4"/>
        <v>1826</v>
      </c>
      <c r="G8" s="22" t="s">
        <v>119</v>
      </c>
      <c r="H8" s="44">
        <f t="shared" ca="1" si="15"/>
        <v>1461</v>
      </c>
      <c r="I8" s="45">
        <f t="shared" ca="1" si="5"/>
        <v>0</v>
      </c>
      <c r="J8" s="45">
        <f t="shared" ca="1" si="6"/>
        <v>0</v>
      </c>
      <c r="K8" s="45">
        <f t="shared" ca="1" si="7"/>
        <v>0</v>
      </c>
      <c r="L8" s="45"/>
      <c r="M8" s="45">
        <f t="shared" ca="1" si="16"/>
        <v>0</v>
      </c>
      <c r="N8" s="257">
        <f t="shared" ca="1" si="8"/>
        <v>0</v>
      </c>
      <c r="O8" s="23"/>
      <c r="P8" s="255">
        <f t="shared" ca="1" si="9"/>
        <v>0</v>
      </c>
      <c r="Q8" s="163">
        <f t="shared" ca="1" si="10"/>
        <v>0</v>
      </c>
      <c r="R8" s="164">
        <f ca="1">NPV(Q7,K8:$K$244) + ($A$13+$A$14+$A$15)/POWER(1+Q7,$A$28-D8+1)</f>
        <v>0</v>
      </c>
      <c r="S8" s="164">
        <f ca="1">NPV(Q8,K8:$K$244) + ($A$13+$A$14+$A$15)/POWER(1+Q8,$A$28-D8+1)</f>
        <v>0</v>
      </c>
      <c r="T8" s="45">
        <f ca="1">IF(ISBLANK(G8),0,X7)</f>
        <v>0</v>
      </c>
      <c r="U8" s="45">
        <f ca="1">S8*Q8</f>
        <v>0</v>
      </c>
      <c r="V8" s="45">
        <f t="shared" ca="1" si="18"/>
        <v>0</v>
      </c>
      <c r="W8" s="45">
        <f t="shared" ca="1" si="12"/>
        <v>0</v>
      </c>
      <c r="X8" s="25">
        <f t="shared" ca="1" si="1"/>
        <v>0</v>
      </c>
      <c r="Z8" s="28">
        <f t="shared" ca="1" si="19"/>
        <v>0</v>
      </c>
      <c r="AA8" s="233"/>
      <c r="AB8" s="45">
        <f t="shared" ca="1" si="13"/>
        <v>0</v>
      </c>
      <c r="AC8" s="45">
        <f t="shared" ca="1" si="2"/>
        <v>0</v>
      </c>
      <c r="AD8" s="25">
        <f t="shared" ca="1" si="3"/>
        <v>0</v>
      </c>
    </row>
    <row r="9" spans="1:31" x14ac:dyDescent="0.35">
      <c r="A9" s="105">
        <f ca="1">VLOOKUP($B$3,'Input Table'!B:L,6,0)</f>
        <v>0</v>
      </c>
      <c r="B9" s="27" t="s">
        <v>282</v>
      </c>
      <c r="D9" s="20">
        <v>5</v>
      </c>
      <c r="E9" s="21">
        <f t="shared" ca="1" si="14"/>
        <v>1827</v>
      </c>
      <c r="F9" s="44">
        <f t="shared" ca="1" si="4"/>
        <v>2191</v>
      </c>
      <c r="G9" s="22" t="s">
        <v>119</v>
      </c>
      <c r="H9" s="44">
        <f t="shared" ca="1" si="15"/>
        <v>1827</v>
      </c>
      <c r="I9" s="45">
        <f t="shared" ca="1" si="5"/>
        <v>0</v>
      </c>
      <c r="J9" s="45">
        <f t="shared" ca="1" si="6"/>
        <v>0</v>
      </c>
      <c r="K9" s="45">
        <f t="shared" ca="1" si="7"/>
        <v>0</v>
      </c>
      <c r="L9" s="45"/>
      <c r="M9" s="45">
        <f t="shared" ca="1" si="16"/>
        <v>0</v>
      </c>
      <c r="N9" s="257">
        <f t="shared" ca="1" si="8"/>
        <v>0</v>
      </c>
      <c r="O9" s="23"/>
      <c r="P9" s="255">
        <f t="shared" ca="1" si="9"/>
        <v>0</v>
      </c>
      <c r="Q9" s="163">
        <f t="shared" ca="1" si="10"/>
        <v>0</v>
      </c>
      <c r="R9" s="164">
        <f ca="1">NPV(Q8,K9:$K$244) + ($A$13+$A$14+$A$15)/POWER(1+Q8,$A$28-D9+1)</f>
        <v>0</v>
      </c>
      <c r="S9" s="164">
        <f ca="1">NPV(Q9,K9:$K$244) + ($A$13+$A$14+$A$15)/POWER(1+Q9,$A$28-D9+1)</f>
        <v>0</v>
      </c>
      <c r="T9" s="45">
        <f t="shared" ca="1" si="11"/>
        <v>0</v>
      </c>
      <c r="U9" s="45">
        <f t="shared" ca="1" si="17"/>
        <v>0</v>
      </c>
      <c r="V9" s="45">
        <f t="shared" ca="1" si="18"/>
        <v>0</v>
      </c>
      <c r="W9" s="45">
        <f t="shared" ca="1" si="12"/>
        <v>0</v>
      </c>
      <c r="X9" s="25">
        <f t="shared" ca="1" si="1"/>
        <v>0</v>
      </c>
      <c r="Z9" s="28">
        <f t="shared" ca="1" si="19"/>
        <v>0</v>
      </c>
      <c r="AA9" s="233"/>
      <c r="AB9" s="45">
        <f t="shared" ca="1" si="13"/>
        <v>0</v>
      </c>
      <c r="AC9" s="45">
        <f t="shared" ca="1" si="2"/>
        <v>0</v>
      </c>
      <c r="AD9" s="25">
        <f t="shared" ca="1" si="3"/>
        <v>0</v>
      </c>
    </row>
    <row r="10" spans="1:31" x14ac:dyDescent="0.35">
      <c r="A10" s="105">
        <f ca="1">VLOOKUP($B$3,'Input Table'!B:L,7,0)</f>
        <v>0</v>
      </c>
      <c r="B10" s="27" t="s">
        <v>32</v>
      </c>
      <c r="D10" s="20">
        <v>6</v>
      </c>
      <c r="E10" s="21">
        <f t="shared" ca="1" si="14"/>
        <v>2192</v>
      </c>
      <c r="F10" s="44">
        <f t="shared" ca="1" si="4"/>
        <v>2556</v>
      </c>
      <c r="G10" s="22" t="s">
        <v>119</v>
      </c>
      <c r="H10" s="44">
        <f t="shared" ca="1" si="15"/>
        <v>2192</v>
      </c>
      <c r="I10" s="45">
        <f t="shared" ca="1" si="5"/>
        <v>0</v>
      </c>
      <c r="J10" s="45">
        <f t="shared" ca="1" si="6"/>
        <v>0</v>
      </c>
      <c r="K10" s="45">
        <f t="shared" ca="1" si="7"/>
        <v>0</v>
      </c>
      <c r="L10" s="45"/>
      <c r="M10" s="45">
        <f t="shared" ca="1" si="16"/>
        <v>0</v>
      </c>
      <c r="N10" s="257">
        <f t="shared" ca="1" si="8"/>
        <v>0</v>
      </c>
      <c r="O10" s="23"/>
      <c r="P10" s="255">
        <f t="shared" ca="1" si="9"/>
        <v>0</v>
      </c>
      <c r="Q10" s="163">
        <f t="shared" ca="1" si="10"/>
        <v>0</v>
      </c>
      <c r="R10" s="164">
        <f ca="1">NPV(Q9,K10:$K$244) + ($A$13+$A$14+$A$15)/POWER(1+Q9,$A$28-D10+1)</f>
        <v>0</v>
      </c>
      <c r="S10" s="164">
        <f ca="1">NPV(Q10,K10:$K$244) + ($A$13+$A$14+$A$15)/POWER(1+Q10,$A$28-D10+1)</f>
        <v>0</v>
      </c>
      <c r="T10" s="45">
        <f t="shared" ca="1" si="11"/>
        <v>0</v>
      </c>
      <c r="U10" s="45">
        <f t="shared" ca="1" si="17"/>
        <v>0</v>
      </c>
      <c r="V10" s="45">
        <f t="shared" ca="1" si="18"/>
        <v>0</v>
      </c>
      <c r="W10" s="45">
        <f t="shared" ca="1" si="12"/>
        <v>0</v>
      </c>
      <c r="X10" s="25">
        <f ca="1">T10+W10+U10+V10</f>
        <v>0</v>
      </c>
      <c r="Z10" s="28">
        <f t="shared" ca="1" si="19"/>
        <v>0</v>
      </c>
      <c r="AA10" s="233"/>
      <c r="AB10" s="45">
        <f t="shared" ca="1" si="13"/>
        <v>0</v>
      </c>
      <c r="AC10" s="45">
        <f t="shared" ca="1" si="2"/>
        <v>0</v>
      </c>
      <c r="AD10" s="25">
        <f t="shared" ca="1" si="3"/>
        <v>0</v>
      </c>
    </row>
    <row r="11" spans="1:31" x14ac:dyDescent="0.35">
      <c r="A11" s="105">
        <f ca="1">A9-A10</f>
        <v>0</v>
      </c>
      <c r="B11" s="27" t="s">
        <v>33</v>
      </c>
      <c r="D11" s="20">
        <v>7</v>
      </c>
      <c r="E11" s="21">
        <f t="shared" ca="1" si="14"/>
        <v>2557</v>
      </c>
      <c r="F11" s="44">
        <f t="shared" ca="1" si="4"/>
        <v>2921</v>
      </c>
      <c r="G11" s="22" t="s">
        <v>119</v>
      </c>
      <c r="H11" s="44">
        <f t="shared" ca="1" si="15"/>
        <v>2557</v>
      </c>
      <c r="I11" s="45">
        <f t="shared" ca="1" si="5"/>
        <v>0</v>
      </c>
      <c r="J11" s="45">
        <f t="shared" ca="1" si="6"/>
        <v>0</v>
      </c>
      <c r="K11" s="45">
        <f t="shared" ca="1" si="7"/>
        <v>0</v>
      </c>
      <c r="L11" s="45"/>
      <c r="M11" s="45">
        <f t="shared" ca="1" si="16"/>
        <v>0</v>
      </c>
      <c r="N11" s="257">
        <f t="shared" ca="1" si="8"/>
        <v>0</v>
      </c>
      <c r="O11" s="23"/>
      <c r="P11" s="255">
        <f t="shared" ca="1" si="9"/>
        <v>0</v>
      </c>
      <c r="Q11" s="163">
        <f t="shared" ca="1" si="10"/>
        <v>0</v>
      </c>
      <c r="R11" s="164">
        <f ca="1">NPV(Q10,K11:$K$244) + ($A$13+$A$14+$A$15)/POWER(1+Q10,$A$28-D11+1)</f>
        <v>0</v>
      </c>
      <c r="S11" s="164">
        <f ca="1">NPV(Q11,K11:$K$244) + ($A$13+$A$14+$A$15)/POWER(1+Q11,$A$28-D11+1)</f>
        <v>0</v>
      </c>
      <c r="T11" s="45">
        <f ca="1">IF(ISBLANK(G11),0,X10)</f>
        <v>0</v>
      </c>
      <c r="U11" s="45">
        <f ca="1">S11*Q11</f>
        <v>0</v>
      </c>
      <c r="V11" s="45">
        <f t="shared" ca="1" si="18"/>
        <v>0</v>
      </c>
      <c r="W11" s="45">
        <f t="shared" ca="1" si="12"/>
        <v>0</v>
      </c>
      <c r="X11" s="25">
        <f ca="1">T11+W11+U11+V11</f>
        <v>0</v>
      </c>
      <c r="Z11" s="28">
        <f t="shared" ca="1" si="19"/>
        <v>0</v>
      </c>
      <c r="AA11" s="233"/>
      <c r="AB11" s="45">
        <f t="shared" ca="1" si="13"/>
        <v>0</v>
      </c>
      <c r="AC11" s="45">
        <f t="shared" ca="1" si="2"/>
        <v>0</v>
      </c>
      <c r="AD11" s="25">
        <f t="shared" ca="1" si="3"/>
        <v>0</v>
      </c>
    </row>
    <row r="12" spans="1:31" x14ac:dyDescent="0.35">
      <c r="A12" s="112">
        <f ca="1">VLOOKUP($B$3,'Input Table'!B:L,8,0)</f>
        <v>0</v>
      </c>
      <c r="B12" s="48" t="s">
        <v>34</v>
      </c>
      <c r="D12" s="20">
        <v>8</v>
      </c>
      <c r="E12" s="21">
        <f t="shared" ca="1" si="14"/>
        <v>2922</v>
      </c>
      <c r="F12" s="44">
        <f t="shared" ca="1" si="4"/>
        <v>3287</v>
      </c>
      <c r="G12" s="22" t="s">
        <v>119</v>
      </c>
      <c r="H12" s="44">
        <f t="shared" ca="1" si="15"/>
        <v>2922</v>
      </c>
      <c r="I12" s="45">
        <f t="shared" ca="1" si="5"/>
        <v>0</v>
      </c>
      <c r="J12" s="45">
        <f t="shared" ca="1" si="6"/>
        <v>0</v>
      </c>
      <c r="K12" s="45">
        <f t="shared" ca="1" si="7"/>
        <v>0</v>
      </c>
      <c r="L12" s="45"/>
      <c r="M12" s="45">
        <f t="shared" ca="1" si="16"/>
        <v>0</v>
      </c>
      <c r="N12" s="257">
        <f t="shared" ca="1" si="8"/>
        <v>0</v>
      </c>
      <c r="O12" s="23"/>
      <c r="P12" s="255">
        <f t="shared" ca="1" si="9"/>
        <v>0</v>
      </c>
      <c r="Q12" s="163">
        <f t="shared" ca="1" si="10"/>
        <v>0</v>
      </c>
      <c r="R12" s="164">
        <f ca="1">NPV(Q11,K12:$K$244) + ($A$13+$A$14+$A$15)/POWER(1+Q11,$A$28-D12+1)</f>
        <v>0</v>
      </c>
      <c r="S12" s="164">
        <f ca="1">NPV(Q12,K12:$K$244) + ($A$13+$A$14+$A$15)/POWER(1+Q12,$A$28-D12+1)</f>
        <v>0</v>
      </c>
      <c r="T12" s="45">
        <f t="shared" ca="1" si="11"/>
        <v>0</v>
      </c>
      <c r="U12" s="45">
        <f t="shared" ca="1" si="17"/>
        <v>0</v>
      </c>
      <c r="V12" s="45">
        <f t="shared" ca="1" si="18"/>
        <v>0</v>
      </c>
      <c r="W12" s="45">
        <f t="shared" ca="1" si="12"/>
        <v>0</v>
      </c>
      <c r="X12" s="25">
        <f t="shared" ca="1" si="1"/>
        <v>0</v>
      </c>
      <c r="Z12" s="28">
        <f t="shared" ca="1" si="19"/>
        <v>0</v>
      </c>
      <c r="AA12" s="233"/>
      <c r="AB12" s="45">
        <f t="shared" ca="1" si="13"/>
        <v>0</v>
      </c>
      <c r="AC12" s="45">
        <f t="shared" ca="1" si="2"/>
        <v>0</v>
      </c>
      <c r="AD12" s="25">
        <f t="shared" ca="1" si="3"/>
        <v>0</v>
      </c>
    </row>
    <row r="13" spans="1:31" x14ac:dyDescent="0.35">
      <c r="A13" s="105">
        <f ca="1">VLOOKUP($B$3,'Input Table'!B:L,9,0)</f>
        <v>0</v>
      </c>
      <c r="B13" s="27" t="s">
        <v>35</v>
      </c>
      <c r="D13" s="20">
        <v>9</v>
      </c>
      <c r="E13" s="21">
        <f t="shared" ca="1" si="14"/>
        <v>3288</v>
      </c>
      <c r="F13" s="44">
        <f t="shared" ca="1" si="4"/>
        <v>3652</v>
      </c>
      <c r="G13" s="22" t="s">
        <v>119</v>
      </c>
      <c r="H13" s="44">
        <f t="shared" ca="1" si="15"/>
        <v>3288</v>
      </c>
      <c r="I13" s="45">
        <f t="shared" ca="1" si="5"/>
        <v>0</v>
      </c>
      <c r="J13" s="45">
        <f t="shared" ca="1" si="6"/>
        <v>0</v>
      </c>
      <c r="K13" s="45">
        <f t="shared" ca="1" si="7"/>
        <v>0</v>
      </c>
      <c r="L13" s="45"/>
      <c r="M13" s="45">
        <f t="shared" ca="1" si="16"/>
        <v>0</v>
      </c>
      <c r="N13" s="257">
        <f t="shared" ca="1" si="8"/>
        <v>0</v>
      </c>
      <c r="O13" s="23"/>
      <c r="P13" s="255">
        <f t="shared" ca="1" si="9"/>
        <v>0</v>
      </c>
      <c r="Q13" s="163">
        <f t="shared" ca="1" si="10"/>
        <v>0</v>
      </c>
      <c r="R13" s="164">
        <f ca="1">NPV(Q12,K13:$K$244) + ($A$13+$A$14+$A$15)/POWER(1+Q12,$A$28-D13+1)</f>
        <v>0</v>
      </c>
      <c r="S13" s="164">
        <f ca="1">NPV(Q13,K13:$K$244) + ($A$13+$A$14+$A$15)/POWER(1+Q13,$A$28-D13+1)</f>
        <v>0</v>
      </c>
      <c r="T13" s="45">
        <f t="shared" ca="1" si="11"/>
        <v>0</v>
      </c>
      <c r="U13" s="45">
        <f t="shared" ca="1" si="17"/>
        <v>0</v>
      </c>
      <c r="V13" s="45">
        <f t="shared" ca="1" si="18"/>
        <v>0</v>
      </c>
      <c r="W13" s="45">
        <f t="shared" ca="1" si="12"/>
        <v>0</v>
      </c>
      <c r="X13" s="25">
        <f t="shared" ca="1" si="1"/>
        <v>0</v>
      </c>
      <c r="Z13" s="28">
        <f t="shared" ca="1" si="19"/>
        <v>0</v>
      </c>
      <c r="AA13" s="233"/>
      <c r="AB13" s="45">
        <f t="shared" ca="1" si="13"/>
        <v>0</v>
      </c>
      <c r="AC13" s="45">
        <f t="shared" ca="1" si="2"/>
        <v>0</v>
      </c>
      <c r="AD13" s="25">
        <f t="shared" ca="1" si="3"/>
        <v>0</v>
      </c>
    </row>
    <row r="14" spans="1:31" x14ac:dyDescent="0.35">
      <c r="A14" s="105">
        <f ca="1">VLOOKUP($B$3,'Input Table'!B:L,10,0)</f>
        <v>0</v>
      </c>
      <c r="B14" s="27" t="s">
        <v>36</v>
      </c>
      <c r="D14" s="20">
        <v>10</v>
      </c>
      <c r="E14" s="21">
        <f t="shared" ca="1" si="14"/>
        <v>3653</v>
      </c>
      <c r="F14" s="44">
        <f t="shared" ca="1" si="4"/>
        <v>4017</v>
      </c>
      <c r="G14" s="22" t="s">
        <v>119</v>
      </c>
      <c r="H14" s="44">
        <f t="shared" ca="1" si="15"/>
        <v>3653</v>
      </c>
      <c r="I14" s="45">
        <f t="shared" ca="1" si="5"/>
        <v>0</v>
      </c>
      <c r="J14" s="45">
        <f t="shared" ca="1" si="6"/>
        <v>0</v>
      </c>
      <c r="K14" s="45">
        <f t="shared" ca="1" si="7"/>
        <v>0</v>
      </c>
      <c r="L14" s="45"/>
      <c r="M14" s="45">
        <f t="shared" ca="1" si="16"/>
        <v>0</v>
      </c>
      <c r="N14" s="257">
        <f t="shared" ca="1" si="8"/>
        <v>0</v>
      </c>
      <c r="O14" s="23"/>
      <c r="P14" s="255">
        <f t="shared" ca="1" si="9"/>
        <v>0</v>
      </c>
      <c r="Q14" s="163">
        <f t="shared" ca="1" si="10"/>
        <v>0</v>
      </c>
      <c r="R14" s="164">
        <f ca="1">NPV(Q13,K14:$K$244) + ($A$13+$A$14+$A$15)/POWER(1+Q13,$A$28-D14+1)</f>
        <v>0</v>
      </c>
      <c r="S14" s="164">
        <f ca="1">NPV(Q14,K14:$K$244) + ($A$13+$A$14+$A$15)/POWER(1+Q14,$A$28-D14+1)</f>
        <v>0</v>
      </c>
      <c r="T14" s="45">
        <f t="shared" ca="1" si="11"/>
        <v>0</v>
      </c>
      <c r="U14" s="45">
        <f t="shared" ca="1" si="17"/>
        <v>0</v>
      </c>
      <c r="V14" s="45">
        <f t="shared" ca="1" si="18"/>
        <v>0</v>
      </c>
      <c r="W14" s="45">
        <f t="shared" ca="1" si="12"/>
        <v>0</v>
      </c>
      <c r="X14" s="25">
        <f t="shared" ca="1" si="1"/>
        <v>0</v>
      </c>
      <c r="Z14" s="28">
        <f t="shared" ca="1" si="19"/>
        <v>0</v>
      </c>
      <c r="AA14" s="233"/>
      <c r="AB14" s="45">
        <f t="shared" ca="1" si="13"/>
        <v>0</v>
      </c>
      <c r="AC14" s="45">
        <f t="shared" ca="1" si="2"/>
        <v>0</v>
      </c>
      <c r="AD14" s="25">
        <f t="shared" ca="1" si="3"/>
        <v>0</v>
      </c>
    </row>
    <row r="15" spans="1:31" x14ac:dyDescent="0.35">
      <c r="A15" s="105">
        <f ca="1">VLOOKUP($B$3,'Input Table'!B:L,11,0)</f>
        <v>0</v>
      </c>
      <c r="B15" s="27" t="s">
        <v>37</v>
      </c>
      <c r="D15" s="20">
        <v>11</v>
      </c>
      <c r="E15" s="21">
        <f t="shared" ca="1" si="14"/>
        <v>4018</v>
      </c>
      <c r="F15" s="44">
        <f t="shared" ca="1" si="4"/>
        <v>4382</v>
      </c>
      <c r="G15" s="22" t="s">
        <v>119</v>
      </c>
      <c r="H15" s="44">
        <f t="shared" ca="1" si="15"/>
        <v>4018</v>
      </c>
      <c r="I15" s="45">
        <f t="shared" ca="1" si="5"/>
        <v>0</v>
      </c>
      <c r="J15" s="45">
        <f t="shared" ca="1" si="6"/>
        <v>0</v>
      </c>
      <c r="K15" s="45">
        <f t="shared" ca="1" si="7"/>
        <v>0</v>
      </c>
      <c r="L15" s="45"/>
      <c r="M15" s="45">
        <f t="shared" ca="1" si="16"/>
        <v>0</v>
      </c>
      <c r="N15" s="257">
        <f t="shared" ca="1" si="8"/>
        <v>0</v>
      </c>
      <c r="O15" s="23"/>
      <c r="P15" s="255">
        <f t="shared" ca="1" si="9"/>
        <v>0</v>
      </c>
      <c r="Q15" s="163">
        <f t="shared" ca="1" si="10"/>
        <v>0</v>
      </c>
      <c r="R15" s="164">
        <f ca="1">NPV(Q14,K15:$K$244) + ($A$13+$A$14+$A$15)/POWER(1+Q14,$A$28-D15+1)</f>
        <v>0</v>
      </c>
      <c r="S15" s="164">
        <f ca="1">NPV(Q15,K15:$K$244) + ($A$13+$A$14+$A$15)/POWER(1+Q15,$A$28-D15+1)</f>
        <v>0</v>
      </c>
      <c r="T15" s="45">
        <f t="shared" ca="1" si="11"/>
        <v>0</v>
      </c>
      <c r="U15" s="45">
        <f t="shared" ca="1" si="17"/>
        <v>0</v>
      </c>
      <c r="V15" s="45">
        <f t="shared" ca="1" si="18"/>
        <v>0</v>
      </c>
      <c r="W15" s="45">
        <f t="shared" ca="1" si="12"/>
        <v>0</v>
      </c>
      <c r="X15" s="25">
        <f t="shared" ca="1" si="1"/>
        <v>0</v>
      </c>
      <c r="Z15" s="28">
        <f t="shared" ca="1" si="19"/>
        <v>0</v>
      </c>
      <c r="AA15" s="233"/>
      <c r="AB15" s="45">
        <f t="shared" ca="1" si="13"/>
        <v>0</v>
      </c>
      <c r="AC15" s="45">
        <f t="shared" ca="1" si="2"/>
        <v>0</v>
      </c>
      <c r="AD15" s="25">
        <f t="shared" ca="1" si="3"/>
        <v>0</v>
      </c>
    </row>
    <row r="16" spans="1:31" x14ac:dyDescent="0.35">
      <c r="A16" s="250">
        <f ca="1">-PV($A$8,$A$28,A11)</f>
        <v>0</v>
      </c>
      <c r="B16" s="48" t="s">
        <v>38</v>
      </c>
      <c r="D16" s="20">
        <v>12</v>
      </c>
      <c r="E16" s="21">
        <f t="shared" ca="1" si="14"/>
        <v>4383</v>
      </c>
      <c r="F16" s="44">
        <f t="shared" ca="1" si="4"/>
        <v>4748</v>
      </c>
      <c r="G16" s="22" t="s">
        <v>119</v>
      </c>
      <c r="H16" s="44">
        <f t="shared" ca="1" si="15"/>
        <v>4383</v>
      </c>
      <c r="I16" s="45">
        <f t="shared" ca="1" si="5"/>
        <v>0</v>
      </c>
      <c r="J16" s="45">
        <f t="shared" ca="1" si="6"/>
        <v>0</v>
      </c>
      <c r="K16" s="45">
        <f t="shared" ca="1" si="7"/>
        <v>0</v>
      </c>
      <c r="L16" s="45"/>
      <c r="M16" s="45">
        <f t="shared" ca="1" si="16"/>
        <v>0</v>
      </c>
      <c r="N16" s="257">
        <f t="shared" ca="1" si="8"/>
        <v>0</v>
      </c>
      <c r="O16" s="23"/>
      <c r="P16" s="255">
        <f t="shared" ca="1" si="9"/>
        <v>0</v>
      </c>
      <c r="Q16" s="163">
        <f t="shared" ca="1" si="10"/>
        <v>0</v>
      </c>
      <c r="R16" s="164">
        <f ca="1">NPV(Q15,K16:$K$244) + ($A$13+$A$14+$A$15)/POWER(1+Q15,$A$28-D16+1)</f>
        <v>0</v>
      </c>
      <c r="S16" s="164">
        <f ca="1">NPV(Q16,K16:$K$244) + ($A$13+$A$14+$A$15)/POWER(1+Q16,$A$28-D16+1)</f>
        <v>0</v>
      </c>
      <c r="T16" s="45">
        <f t="shared" ca="1" si="11"/>
        <v>0</v>
      </c>
      <c r="U16" s="45">
        <f t="shared" ca="1" si="17"/>
        <v>0</v>
      </c>
      <c r="V16" s="45">
        <f t="shared" ca="1" si="18"/>
        <v>0</v>
      </c>
      <c r="W16" s="45">
        <v>0</v>
      </c>
      <c r="X16" s="25">
        <f t="shared" ca="1" si="1"/>
        <v>0</v>
      </c>
      <c r="Z16" s="28">
        <f t="shared" ca="1" si="19"/>
        <v>0</v>
      </c>
      <c r="AA16" s="233"/>
      <c r="AB16" s="45">
        <f t="shared" ca="1" si="13"/>
        <v>0</v>
      </c>
      <c r="AC16" s="45">
        <v>0</v>
      </c>
      <c r="AD16" s="25">
        <f t="shared" ca="1" si="3"/>
        <v>0</v>
      </c>
    </row>
    <row r="17" spans="1:30" x14ac:dyDescent="0.35">
      <c r="A17" s="247">
        <v>0</v>
      </c>
      <c r="B17" s="48" t="s">
        <v>273</v>
      </c>
      <c r="D17" s="20">
        <v>13</v>
      </c>
      <c r="E17" s="21">
        <f t="shared" ca="1" si="14"/>
        <v>4749</v>
      </c>
      <c r="F17" s="44">
        <f t="shared" ca="1" si="4"/>
        <v>5113</v>
      </c>
      <c r="G17" s="22" t="s">
        <v>119</v>
      </c>
      <c r="H17" s="44">
        <f t="shared" ca="1" si="15"/>
        <v>4749</v>
      </c>
      <c r="I17" s="45">
        <f t="shared" ca="1" si="5"/>
        <v>0</v>
      </c>
      <c r="J17" s="45">
        <f t="shared" ca="1" si="6"/>
        <v>0</v>
      </c>
      <c r="K17" s="45">
        <f t="shared" ca="1" si="7"/>
        <v>0</v>
      </c>
      <c r="L17" s="45"/>
      <c r="M17" s="45">
        <f t="shared" ca="1" si="16"/>
        <v>0</v>
      </c>
      <c r="N17" s="257">
        <f t="shared" ca="1" si="8"/>
        <v>0</v>
      </c>
      <c r="O17" s="23"/>
      <c r="P17" s="255">
        <f t="shared" ca="1" si="9"/>
        <v>0</v>
      </c>
      <c r="Q17" s="163">
        <f t="shared" ca="1" si="10"/>
        <v>0</v>
      </c>
      <c r="R17" s="164">
        <f ca="1">NPV(Q16,K17:$K$244) + ($A$13+$A$14+$A$15)/POWER(1+Q16,$A$28-D17+1)</f>
        <v>0</v>
      </c>
      <c r="S17" s="164">
        <f ca="1">NPV(Q17,K17:$K$244) + ($A$13+$A$14+$A$15)/POWER(1+Q17,$A$28-D17+1)</f>
        <v>0</v>
      </c>
      <c r="T17" s="45">
        <f t="shared" ca="1" si="11"/>
        <v>0</v>
      </c>
      <c r="U17" s="45">
        <f t="shared" ca="1" si="17"/>
        <v>0</v>
      </c>
      <c r="V17" s="45">
        <f t="shared" ca="1" si="18"/>
        <v>0</v>
      </c>
      <c r="W17" s="45">
        <f t="shared" ca="1" si="12"/>
        <v>0</v>
      </c>
      <c r="X17" s="25">
        <f t="shared" ca="1" si="1"/>
        <v>0</v>
      </c>
      <c r="Z17" s="28">
        <f t="shared" ca="1" si="19"/>
        <v>0</v>
      </c>
      <c r="AA17" s="233"/>
      <c r="AB17" s="45">
        <f t="shared" ca="1" si="13"/>
        <v>0</v>
      </c>
      <c r="AC17" s="45">
        <f t="shared" ca="1" si="2"/>
        <v>0</v>
      </c>
      <c r="AD17" s="25">
        <f t="shared" ca="1" si="3"/>
        <v>0</v>
      </c>
    </row>
    <row r="18" spans="1:30" x14ac:dyDescent="0.35">
      <c r="A18" s="247">
        <f ca="1">A13/POWER(1+$A$8,$A$28)</f>
        <v>0</v>
      </c>
      <c r="B18" s="48" t="s">
        <v>39</v>
      </c>
      <c r="D18" s="20">
        <v>14</v>
      </c>
      <c r="E18" s="21">
        <f t="shared" ca="1" si="14"/>
        <v>5114</v>
      </c>
      <c r="F18" s="44">
        <f t="shared" ca="1" si="4"/>
        <v>5478</v>
      </c>
      <c r="G18" s="22" t="s">
        <v>119</v>
      </c>
      <c r="H18" s="44">
        <f t="shared" ca="1" si="15"/>
        <v>5114</v>
      </c>
      <c r="I18" s="45">
        <f t="shared" ca="1" si="5"/>
        <v>0</v>
      </c>
      <c r="J18" s="45">
        <f t="shared" ca="1" si="6"/>
        <v>0</v>
      </c>
      <c r="K18" s="45">
        <f t="shared" ca="1" si="7"/>
        <v>0</v>
      </c>
      <c r="L18" s="45"/>
      <c r="M18" s="45">
        <f t="shared" ca="1" si="16"/>
        <v>0</v>
      </c>
      <c r="N18" s="257">
        <f t="shared" ca="1" si="8"/>
        <v>0</v>
      </c>
      <c r="O18" s="23"/>
      <c r="P18" s="255">
        <f t="shared" ca="1" si="9"/>
        <v>0</v>
      </c>
      <c r="Q18" s="163">
        <f t="shared" ca="1" si="10"/>
        <v>0</v>
      </c>
      <c r="R18" s="164">
        <f ca="1">NPV(Q17,K18:$K$244) + ($A$13+$A$14+$A$15)/POWER(1+Q17,$A$28-D18+1)</f>
        <v>0</v>
      </c>
      <c r="S18" s="164">
        <f ca="1">NPV(Q18,K18:$K$244) + ($A$13+$A$14+$A$15)/POWER(1+Q18,$A$28-D18+1)</f>
        <v>0</v>
      </c>
      <c r="T18" s="45">
        <f t="shared" ca="1" si="11"/>
        <v>0</v>
      </c>
      <c r="U18" s="45">
        <f t="shared" ca="1" si="17"/>
        <v>0</v>
      </c>
      <c r="V18" s="45">
        <f t="shared" ca="1" si="18"/>
        <v>0</v>
      </c>
      <c r="W18" s="45">
        <v>0</v>
      </c>
      <c r="X18" s="25">
        <f t="shared" ca="1" si="1"/>
        <v>0</v>
      </c>
      <c r="Z18" s="28">
        <f t="shared" ca="1" si="19"/>
        <v>0</v>
      </c>
      <c r="AA18" s="233"/>
      <c r="AB18" s="45">
        <f t="shared" ca="1" si="13"/>
        <v>0</v>
      </c>
      <c r="AC18" s="45">
        <f t="shared" si="2"/>
        <v>0</v>
      </c>
      <c r="AD18" s="25">
        <f t="shared" ca="1" si="3"/>
        <v>0</v>
      </c>
    </row>
    <row r="19" spans="1:30" x14ac:dyDescent="0.35">
      <c r="A19" s="247">
        <f ca="1">A14/POWER(1+$A$8,$A$28)</f>
        <v>0</v>
      </c>
      <c r="B19" s="48" t="s">
        <v>40</v>
      </c>
      <c r="C19" s="29"/>
      <c r="D19" s="20">
        <v>15</v>
      </c>
      <c r="E19" s="21">
        <f t="shared" ca="1" si="14"/>
        <v>5479</v>
      </c>
      <c r="F19" s="44">
        <f t="shared" ca="1" si="4"/>
        <v>5843</v>
      </c>
      <c r="G19" s="22" t="s">
        <v>119</v>
      </c>
      <c r="H19" s="44">
        <f t="shared" ca="1" si="15"/>
        <v>5479</v>
      </c>
      <c r="I19" s="45">
        <f t="shared" ca="1" si="5"/>
        <v>0</v>
      </c>
      <c r="J19" s="45">
        <f t="shared" ca="1" si="6"/>
        <v>0</v>
      </c>
      <c r="K19" s="45">
        <f t="shared" ca="1" si="7"/>
        <v>0</v>
      </c>
      <c r="L19" s="45"/>
      <c r="M19" s="45">
        <f t="shared" ca="1" si="16"/>
        <v>0</v>
      </c>
      <c r="N19" s="257">
        <f t="shared" ca="1" si="8"/>
        <v>0</v>
      </c>
      <c r="O19" s="23"/>
      <c r="P19" s="255">
        <f t="shared" ca="1" si="9"/>
        <v>0</v>
      </c>
      <c r="Q19" s="163">
        <f t="shared" ca="1" si="10"/>
        <v>0</v>
      </c>
      <c r="R19" s="164">
        <f ca="1">NPV(Q18,K19:$K$244) + ($A$13+$A$14+$A$15)/POWER(1+Q18,$A$28-D19+1)</f>
        <v>0</v>
      </c>
      <c r="S19" s="164">
        <f ca="1">NPV(Q19,K19:$K$244) + ($A$13+$A$14+$A$15)/POWER(1+Q19,$A$28-D19+1)</f>
        <v>0</v>
      </c>
      <c r="T19" s="45">
        <f t="shared" ca="1" si="11"/>
        <v>0</v>
      </c>
      <c r="U19" s="45">
        <f t="shared" ca="1" si="17"/>
        <v>0</v>
      </c>
      <c r="V19" s="45">
        <f t="shared" ca="1" si="18"/>
        <v>0</v>
      </c>
      <c r="W19" s="45">
        <f t="shared" ca="1" si="12"/>
        <v>0</v>
      </c>
      <c r="X19" s="25">
        <f t="shared" ca="1" si="1"/>
        <v>0</v>
      </c>
      <c r="Z19" s="28">
        <f t="shared" ca="1" si="19"/>
        <v>0</v>
      </c>
      <c r="AA19" s="233"/>
      <c r="AB19" s="45">
        <f t="shared" ca="1" si="13"/>
        <v>0</v>
      </c>
      <c r="AC19" s="45">
        <f t="shared" ca="1" si="2"/>
        <v>0</v>
      </c>
      <c r="AD19" s="25">
        <f t="shared" ca="1" si="3"/>
        <v>0</v>
      </c>
    </row>
    <row r="20" spans="1:30" x14ac:dyDescent="0.35">
      <c r="A20" s="247">
        <f ca="1">A15/POWER(1+$A$8,$A$28)</f>
        <v>0</v>
      </c>
      <c r="B20" s="48" t="s">
        <v>41</v>
      </c>
      <c r="D20" s="20">
        <v>16</v>
      </c>
      <c r="E20" s="21">
        <f t="shared" ca="1" si="14"/>
        <v>5844</v>
      </c>
      <c r="F20" s="44">
        <f t="shared" ca="1" si="4"/>
        <v>6209</v>
      </c>
      <c r="G20" s="22" t="s">
        <v>119</v>
      </c>
      <c r="H20" s="44">
        <f t="shared" ca="1" si="15"/>
        <v>5844</v>
      </c>
      <c r="I20" s="45">
        <f t="shared" ca="1" si="5"/>
        <v>0</v>
      </c>
      <c r="J20" s="45">
        <f t="shared" ca="1" si="6"/>
        <v>0</v>
      </c>
      <c r="K20" s="45">
        <f t="shared" ca="1" si="7"/>
        <v>0</v>
      </c>
      <c r="L20" s="45"/>
      <c r="M20" s="45">
        <f t="shared" ca="1" si="16"/>
        <v>0</v>
      </c>
      <c r="N20" s="257">
        <f t="shared" ca="1" si="8"/>
        <v>0</v>
      </c>
      <c r="O20" s="23"/>
      <c r="P20" s="255">
        <f t="shared" ca="1" si="9"/>
        <v>0</v>
      </c>
      <c r="Q20" s="163">
        <f t="shared" ca="1" si="10"/>
        <v>0</v>
      </c>
      <c r="R20" s="164">
        <f ca="1">NPV(Q19,K20:$K$244) + ($A$13+$A$14+$A$15)/POWER(1+Q19,$A$28-D20+1)</f>
        <v>0</v>
      </c>
      <c r="S20" s="164">
        <f ca="1">NPV(Q20,K20:$K$244) + ($A$13+$A$14+$A$15)/POWER(1+Q20,$A$28-D20+1)</f>
        <v>0</v>
      </c>
      <c r="T20" s="45">
        <f t="shared" ca="1" si="11"/>
        <v>0</v>
      </c>
      <c r="U20" s="45">
        <f t="shared" ca="1" si="17"/>
        <v>0</v>
      </c>
      <c r="V20" s="45">
        <f t="shared" ca="1" si="18"/>
        <v>0</v>
      </c>
      <c r="W20" s="45">
        <f t="shared" ca="1" si="12"/>
        <v>0</v>
      </c>
      <c r="X20" s="25">
        <f t="shared" ca="1" si="1"/>
        <v>0</v>
      </c>
      <c r="Z20" s="28">
        <f t="shared" ca="1" si="19"/>
        <v>0</v>
      </c>
      <c r="AA20" s="233"/>
      <c r="AB20" s="45">
        <f t="shared" ca="1" si="13"/>
        <v>0</v>
      </c>
      <c r="AC20" s="45">
        <f t="shared" ca="1" si="2"/>
        <v>0</v>
      </c>
      <c r="AD20" s="25">
        <f t="shared" ca="1" si="3"/>
        <v>0</v>
      </c>
    </row>
    <row r="21" spans="1:30" ht="15" thickBot="1" x14ac:dyDescent="0.4">
      <c r="A21" s="273">
        <f ca="1">SUM(A16:A20)</f>
        <v>0</v>
      </c>
      <c r="B21" s="30" t="s">
        <v>42</v>
      </c>
      <c r="D21" s="20">
        <v>17</v>
      </c>
      <c r="E21" s="21">
        <f t="shared" ca="1" si="14"/>
        <v>6210</v>
      </c>
      <c r="F21" s="44">
        <f t="shared" ca="1" si="4"/>
        <v>6574</v>
      </c>
      <c r="G21" s="22" t="s">
        <v>119</v>
      </c>
      <c r="H21" s="44">
        <f t="shared" ca="1" si="15"/>
        <v>6210</v>
      </c>
      <c r="I21" s="45">
        <f t="shared" ca="1" si="5"/>
        <v>0</v>
      </c>
      <c r="J21" s="45">
        <f t="shared" ca="1" si="6"/>
        <v>0</v>
      </c>
      <c r="K21" s="45">
        <f t="shared" ca="1" si="7"/>
        <v>0</v>
      </c>
      <c r="L21" s="45"/>
      <c r="M21" s="45">
        <f t="shared" ca="1" si="16"/>
        <v>0</v>
      </c>
      <c r="N21" s="257">
        <f t="shared" ca="1" si="8"/>
        <v>0</v>
      </c>
      <c r="O21" s="23"/>
      <c r="P21" s="255">
        <f t="shared" ca="1" si="9"/>
        <v>0</v>
      </c>
      <c r="Q21" s="163">
        <f t="shared" ca="1" si="10"/>
        <v>0</v>
      </c>
      <c r="R21" s="164">
        <f ca="1">NPV(Q20,K21:$K$244) + ($A$13+$A$14+$A$15)/POWER(1+Q20,$A$28-D21+1)</f>
        <v>0</v>
      </c>
      <c r="S21" s="164">
        <f ca="1">NPV(Q21,K21:$K$244) + ($A$13+$A$14+$A$15)/POWER(1+Q21,$A$28-D21+1)</f>
        <v>0</v>
      </c>
      <c r="T21" s="45">
        <f t="shared" ca="1" si="11"/>
        <v>0</v>
      </c>
      <c r="U21" s="45">
        <f t="shared" ca="1" si="17"/>
        <v>0</v>
      </c>
      <c r="V21" s="45">
        <f t="shared" ca="1" si="18"/>
        <v>0</v>
      </c>
      <c r="W21" s="45">
        <f t="shared" ca="1" si="12"/>
        <v>0</v>
      </c>
      <c r="X21" s="25">
        <f t="shared" ca="1" si="1"/>
        <v>0</v>
      </c>
      <c r="Z21" s="28">
        <f t="shared" ca="1" si="19"/>
        <v>0</v>
      </c>
      <c r="AA21" s="233"/>
      <c r="AB21" s="45">
        <f t="shared" ca="1" si="13"/>
        <v>0</v>
      </c>
      <c r="AC21" s="45">
        <f t="shared" ca="1" si="2"/>
        <v>0</v>
      </c>
      <c r="AD21" s="25">
        <f t="shared" ca="1" si="3"/>
        <v>0</v>
      </c>
    </row>
    <row r="22" spans="1:30" ht="15" thickBot="1" x14ac:dyDescent="0.4">
      <c r="D22" s="20">
        <v>18</v>
      </c>
      <c r="E22" s="21">
        <f t="shared" ca="1" si="14"/>
        <v>6575</v>
      </c>
      <c r="F22" s="44">
        <f t="shared" ca="1" si="4"/>
        <v>6939</v>
      </c>
      <c r="G22" s="22" t="s">
        <v>119</v>
      </c>
      <c r="H22" s="44">
        <f t="shared" ca="1" si="15"/>
        <v>6575</v>
      </c>
      <c r="I22" s="45">
        <f t="shared" ca="1" si="5"/>
        <v>0</v>
      </c>
      <c r="J22" s="45">
        <f t="shared" ca="1" si="6"/>
        <v>0</v>
      </c>
      <c r="K22" s="45">
        <f t="shared" ca="1" si="7"/>
        <v>0</v>
      </c>
      <c r="L22" s="45"/>
      <c r="M22" s="45">
        <f t="shared" ca="1" si="16"/>
        <v>0</v>
      </c>
      <c r="N22" s="257">
        <f t="shared" ca="1" si="8"/>
        <v>0</v>
      </c>
      <c r="O22" s="23"/>
      <c r="P22" s="255">
        <f t="shared" ca="1" si="9"/>
        <v>0</v>
      </c>
      <c r="Q22" s="163">
        <f t="shared" ca="1" si="10"/>
        <v>0</v>
      </c>
      <c r="R22" s="164">
        <f ca="1">NPV(Q21,K22:$K$244) + ($A$13+$A$14+$A$15)/POWER(1+Q21,$A$28-D22+1)</f>
        <v>0</v>
      </c>
      <c r="S22" s="164">
        <f ca="1">NPV(Q22,K22:$K$244) + ($A$13+$A$14+$A$15)/POWER(1+Q22,$A$28-D22+1)</f>
        <v>0</v>
      </c>
      <c r="T22" s="45">
        <f t="shared" ca="1" si="11"/>
        <v>0</v>
      </c>
      <c r="U22" s="45">
        <f t="shared" ca="1" si="17"/>
        <v>0</v>
      </c>
      <c r="V22" s="45">
        <f t="shared" ca="1" si="18"/>
        <v>0</v>
      </c>
      <c r="W22" s="45">
        <f t="shared" ca="1" si="12"/>
        <v>0</v>
      </c>
      <c r="X22" s="25">
        <f t="shared" ca="1" si="1"/>
        <v>0</v>
      </c>
      <c r="Z22" s="28">
        <f t="shared" ca="1" si="19"/>
        <v>0</v>
      </c>
      <c r="AA22" s="233"/>
      <c r="AB22" s="45">
        <f t="shared" ca="1" si="13"/>
        <v>0</v>
      </c>
      <c r="AC22" s="45">
        <f t="shared" ca="1" si="2"/>
        <v>0</v>
      </c>
      <c r="AD22" s="25">
        <f t="shared" ca="1" si="3"/>
        <v>0</v>
      </c>
    </row>
    <row r="23" spans="1:30" ht="15.5" x14ac:dyDescent="0.35">
      <c r="A23" s="458" t="s">
        <v>43</v>
      </c>
      <c r="B23" s="459"/>
      <c r="D23" s="20">
        <v>19</v>
      </c>
      <c r="E23" s="21">
        <f t="shared" ca="1" si="14"/>
        <v>6940</v>
      </c>
      <c r="F23" s="44">
        <f t="shared" ca="1" si="4"/>
        <v>7304</v>
      </c>
      <c r="G23" s="22" t="s">
        <v>119</v>
      </c>
      <c r="H23" s="44">
        <f t="shared" ca="1" si="15"/>
        <v>6940</v>
      </c>
      <c r="I23" s="45">
        <f t="shared" ca="1" si="5"/>
        <v>0</v>
      </c>
      <c r="J23" s="45">
        <f t="shared" ca="1" si="6"/>
        <v>0</v>
      </c>
      <c r="K23" s="45">
        <f t="shared" ca="1" si="7"/>
        <v>0</v>
      </c>
      <c r="L23" s="45"/>
      <c r="M23" s="45">
        <f t="shared" ca="1" si="16"/>
        <v>0</v>
      </c>
      <c r="N23" s="257">
        <f t="shared" ca="1" si="8"/>
        <v>0</v>
      </c>
      <c r="O23" s="23"/>
      <c r="P23" s="255">
        <f t="shared" ca="1" si="9"/>
        <v>0</v>
      </c>
      <c r="Q23" s="163">
        <f t="shared" ca="1" si="10"/>
        <v>0</v>
      </c>
      <c r="R23" s="164">
        <f ca="1">NPV(Q22,K23:$K$244) + ($A$13+$A$14+$A$15)/POWER(1+Q22,$A$28-D23+1)</f>
        <v>0</v>
      </c>
      <c r="S23" s="164">
        <f ca="1">NPV(Q23,K23:$K$244) + ($A$13+$A$14+$A$15)/POWER(1+Q23,$A$28-D23+1)</f>
        <v>0</v>
      </c>
      <c r="T23" s="45">
        <f t="shared" ca="1" si="11"/>
        <v>0</v>
      </c>
      <c r="U23" s="45">
        <f t="shared" ca="1" si="17"/>
        <v>0</v>
      </c>
      <c r="V23" s="45">
        <f t="shared" ca="1" si="18"/>
        <v>0</v>
      </c>
      <c r="W23" s="45">
        <f t="shared" ca="1" si="12"/>
        <v>0</v>
      </c>
      <c r="X23" s="25">
        <f t="shared" ca="1" si="1"/>
        <v>0</v>
      </c>
      <c r="Z23" s="28">
        <f t="shared" ca="1" si="19"/>
        <v>0</v>
      </c>
      <c r="AA23" s="233"/>
      <c r="AB23" s="45">
        <f t="shared" ca="1" si="13"/>
        <v>0</v>
      </c>
      <c r="AC23" s="45">
        <f t="shared" ca="1" si="2"/>
        <v>0</v>
      </c>
      <c r="AD23" s="25">
        <f t="shared" ca="1" si="3"/>
        <v>0</v>
      </c>
    </row>
    <row r="24" spans="1:30" x14ac:dyDescent="0.35">
      <c r="A24" s="106">
        <f ca="1">VLOOKUP($B$3,'Input Table'!B:V,12,0)</f>
        <v>0</v>
      </c>
      <c r="B24" s="27" t="s">
        <v>280</v>
      </c>
      <c r="D24" s="20">
        <v>20</v>
      </c>
      <c r="E24" s="21">
        <f t="shared" ca="1" si="14"/>
        <v>7305</v>
      </c>
      <c r="F24" s="44">
        <f t="shared" ca="1" si="4"/>
        <v>7670</v>
      </c>
      <c r="G24" s="22" t="s">
        <v>119</v>
      </c>
      <c r="H24" s="44">
        <f t="shared" ca="1" si="15"/>
        <v>7305</v>
      </c>
      <c r="I24" s="45">
        <f t="shared" ca="1" si="5"/>
        <v>0</v>
      </c>
      <c r="J24" s="45">
        <f t="shared" ca="1" si="6"/>
        <v>0</v>
      </c>
      <c r="K24" s="45">
        <f t="shared" ca="1" si="7"/>
        <v>0</v>
      </c>
      <c r="L24" s="45"/>
      <c r="M24" s="45">
        <f t="shared" ca="1" si="16"/>
        <v>0</v>
      </c>
      <c r="N24" s="257">
        <f t="shared" ca="1" si="8"/>
        <v>0</v>
      </c>
      <c r="O24" s="23"/>
      <c r="P24" s="255">
        <f t="shared" ca="1" si="9"/>
        <v>0</v>
      </c>
      <c r="Q24" s="163">
        <f t="shared" ca="1" si="10"/>
        <v>0</v>
      </c>
      <c r="R24" s="164">
        <f ca="1">NPV(Q23,K24:$K$244) + ($A$13+$A$14+$A$15)/POWER(1+Q23,$A$28-D24+1)</f>
        <v>0</v>
      </c>
      <c r="S24" s="164">
        <f ca="1">NPV(Q24,K24:$K$244) + ($A$13+$A$14+$A$15)/POWER(1+Q24,$A$28-D24+1)</f>
        <v>0</v>
      </c>
      <c r="T24" s="45">
        <f t="shared" ca="1" si="11"/>
        <v>0</v>
      </c>
      <c r="U24" s="45">
        <f t="shared" ca="1" si="17"/>
        <v>0</v>
      </c>
      <c r="V24" s="45">
        <f t="shared" ca="1" si="18"/>
        <v>0</v>
      </c>
      <c r="W24" s="45">
        <f t="shared" ca="1" si="12"/>
        <v>0</v>
      </c>
      <c r="X24" s="25">
        <f t="shared" ca="1" si="1"/>
        <v>0</v>
      </c>
      <c r="Z24" s="28">
        <f t="shared" ca="1" si="19"/>
        <v>0</v>
      </c>
      <c r="AA24" s="233"/>
      <c r="AB24" s="45">
        <f t="shared" ca="1" si="13"/>
        <v>0</v>
      </c>
      <c r="AC24" s="45">
        <f t="shared" ca="1" si="2"/>
        <v>0</v>
      </c>
      <c r="AD24" s="25">
        <f t="shared" ca="1" si="3"/>
        <v>0</v>
      </c>
    </row>
    <row r="25" spans="1:30" x14ac:dyDescent="0.35">
      <c r="A25" s="106">
        <f ca="1">VLOOKUP($B$3,'Input Table'!B:V,13,0)</f>
        <v>0</v>
      </c>
      <c r="B25" s="27" t="s">
        <v>281</v>
      </c>
      <c r="C25" s="29"/>
      <c r="D25" s="20">
        <v>21</v>
      </c>
      <c r="E25" s="21">
        <f t="shared" ca="1" si="14"/>
        <v>7671</v>
      </c>
      <c r="F25" s="44">
        <f t="shared" ca="1" si="4"/>
        <v>8035</v>
      </c>
      <c r="G25" s="22" t="s">
        <v>119</v>
      </c>
      <c r="H25" s="44">
        <f t="shared" ca="1" si="15"/>
        <v>7671</v>
      </c>
      <c r="I25" s="45">
        <f t="shared" ca="1" si="5"/>
        <v>0</v>
      </c>
      <c r="J25" s="45">
        <f t="shared" ca="1" si="6"/>
        <v>0</v>
      </c>
      <c r="K25" s="45">
        <f t="shared" ca="1" si="7"/>
        <v>0</v>
      </c>
      <c r="L25" s="45"/>
      <c r="M25" s="45">
        <f t="shared" ca="1" si="16"/>
        <v>0</v>
      </c>
      <c r="N25" s="257">
        <f t="shared" ca="1" si="8"/>
        <v>0</v>
      </c>
      <c r="O25" s="23"/>
      <c r="P25" s="255">
        <f t="shared" ca="1" si="9"/>
        <v>0</v>
      </c>
      <c r="Q25" s="163">
        <f t="shared" ca="1" si="10"/>
        <v>0</v>
      </c>
      <c r="R25" s="164">
        <f ca="1">NPV(Q24,K25:$K$244) + ($A$13+$A$14+$A$15)/POWER(1+Q24,$A$28-D25+1)</f>
        <v>0</v>
      </c>
      <c r="S25" s="164">
        <f ca="1">NPV(Q25,K25:$K$244) + ($A$13+$A$14+$A$15)/POWER(1+Q25,$A$28-D25+1)</f>
        <v>0</v>
      </c>
      <c r="T25" s="45">
        <f t="shared" ca="1" si="11"/>
        <v>0</v>
      </c>
      <c r="U25" s="45">
        <f t="shared" ca="1" si="17"/>
        <v>0</v>
      </c>
      <c r="V25" s="45">
        <f t="shared" ca="1" si="18"/>
        <v>0</v>
      </c>
      <c r="W25" s="45">
        <f t="shared" ca="1" si="12"/>
        <v>0</v>
      </c>
      <c r="X25" s="25">
        <f t="shared" ca="1" si="1"/>
        <v>0</v>
      </c>
      <c r="Z25" s="28">
        <f t="shared" ca="1" si="19"/>
        <v>0</v>
      </c>
      <c r="AA25" s="233"/>
      <c r="AB25" s="45">
        <f t="shared" ca="1" si="13"/>
        <v>0</v>
      </c>
      <c r="AC25" s="45">
        <f t="shared" ca="1" si="2"/>
        <v>0</v>
      </c>
      <c r="AD25" s="25">
        <f t="shared" ca="1" si="3"/>
        <v>0</v>
      </c>
    </row>
    <row r="26" spans="1:30" x14ac:dyDescent="0.35">
      <c r="A26" s="106">
        <f ca="1">VLOOKUP($B$3,'Input Table'!B:V,14,0)</f>
        <v>0</v>
      </c>
      <c r="B26" s="27" t="s">
        <v>361</v>
      </c>
      <c r="D26" s="20">
        <v>22</v>
      </c>
      <c r="E26" s="21">
        <f t="shared" ca="1" si="14"/>
        <v>8036</v>
      </c>
      <c r="F26" s="44">
        <f t="shared" ca="1" si="4"/>
        <v>8400</v>
      </c>
      <c r="G26" s="22" t="s">
        <v>119</v>
      </c>
      <c r="H26" s="44">
        <f t="shared" ca="1" si="15"/>
        <v>8036</v>
      </c>
      <c r="I26" s="45">
        <f t="shared" ca="1" si="5"/>
        <v>0</v>
      </c>
      <c r="J26" s="45">
        <f t="shared" ca="1" si="6"/>
        <v>0</v>
      </c>
      <c r="K26" s="45">
        <f t="shared" ca="1" si="7"/>
        <v>0</v>
      </c>
      <c r="L26" s="45"/>
      <c r="M26" s="45">
        <f t="shared" ca="1" si="16"/>
        <v>0</v>
      </c>
      <c r="N26" s="257">
        <f t="shared" ca="1" si="8"/>
        <v>0</v>
      </c>
      <c r="O26" s="23"/>
      <c r="P26" s="255">
        <f t="shared" ca="1" si="9"/>
        <v>0</v>
      </c>
      <c r="Q26" s="163">
        <f t="shared" ca="1" si="10"/>
        <v>0</v>
      </c>
      <c r="R26" s="164">
        <f ca="1">NPV(Q25,K26:$K$244) + ($A$13+$A$14+$A$15)/POWER(1+Q25,$A$28-D26+1)</f>
        <v>0</v>
      </c>
      <c r="S26" s="164">
        <f ca="1">NPV(Q26,K26:$K$244) + ($A$13+$A$14+$A$15)/POWER(1+Q26,$A$28-D26+1)</f>
        <v>0</v>
      </c>
      <c r="T26" s="45">
        <f t="shared" ca="1" si="11"/>
        <v>0</v>
      </c>
      <c r="U26" s="45">
        <f t="shared" ca="1" si="17"/>
        <v>0</v>
      </c>
      <c r="V26" s="45">
        <f t="shared" ca="1" si="18"/>
        <v>0</v>
      </c>
      <c r="W26" s="45">
        <f t="shared" ca="1" si="12"/>
        <v>0</v>
      </c>
      <c r="X26" s="25">
        <f t="shared" ca="1" si="1"/>
        <v>0</v>
      </c>
      <c r="Z26" s="28">
        <f t="shared" ca="1" si="19"/>
        <v>0</v>
      </c>
      <c r="AA26" s="233"/>
      <c r="AB26" s="45">
        <f t="shared" ca="1" si="13"/>
        <v>0</v>
      </c>
      <c r="AC26" s="45">
        <f t="shared" ca="1" si="2"/>
        <v>0</v>
      </c>
      <c r="AD26" s="25">
        <f t="shared" ca="1" si="3"/>
        <v>0</v>
      </c>
    </row>
    <row r="27" spans="1:30" x14ac:dyDescent="0.35">
      <c r="A27" s="106">
        <f ca="1">VLOOKUP($B$3,'Input Table'!B:V,15,0)</f>
        <v>0</v>
      </c>
      <c r="B27" s="48" t="s">
        <v>345</v>
      </c>
      <c r="C27" s="19"/>
      <c r="D27" s="20">
        <v>23</v>
      </c>
      <c r="E27" s="21">
        <f t="shared" ca="1" si="14"/>
        <v>8401</v>
      </c>
      <c r="F27" s="44">
        <f t="shared" ca="1" si="4"/>
        <v>8765</v>
      </c>
      <c r="G27" s="22" t="s">
        <v>119</v>
      </c>
      <c r="H27" s="44">
        <f t="shared" ca="1" si="15"/>
        <v>8401</v>
      </c>
      <c r="I27" s="45">
        <f t="shared" ca="1" si="5"/>
        <v>0</v>
      </c>
      <c r="J27" s="45">
        <f t="shared" ca="1" si="6"/>
        <v>0</v>
      </c>
      <c r="K27" s="45">
        <f t="shared" ca="1" si="7"/>
        <v>0</v>
      </c>
      <c r="L27" s="45"/>
      <c r="M27" s="45">
        <f t="shared" ca="1" si="16"/>
        <v>0</v>
      </c>
      <c r="N27" s="257">
        <f t="shared" ca="1" si="8"/>
        <v>0</v>
      </c>
      <c r="O27" s="23"/>
      <c r="P27" s="255">
        <f t="shared" ca="1" si="9"/>
        <v>0</v>
      </c>
      <c r="Q27" s="163">
        <f t="shared" ca="1" si="10"/>
        <v>0</v>
      </c>
      <c r="R27" s="164">
        <f ca="1">NPV(Q26,K27:$K$244) + ($A$13+$A$14+$A$15)/POWER(1+Q26,$A$28-D27+1)</f>
        <v>0</v>
      </c>
      <c r="S27" s="164">
        <f ca="1">NPV(Q27,K27:$K$244) + ($A$13+$A$14+$A$15)/POWER(1+Q27,$A$28-D27+1)</f>
        <v>0</v>
      </c>
      <c r="T27" s="45">
        <f t="shared" ca="1" si="11"/>
        <v>0</v>
      </c>
      <c r="U27" s="45">
        <f t="shared" ca="1" si="17"/>
        <v>0</v>
      </c>
      <c r="V27" s="45">
        <f t="shared" ca="1" si="18"/>
        <v>0</v>
      </c>
      <c r="W27" s="45">
        <f t="shared" ca="1" si="12"/>
        <v>0</v>
      </c>
      <c r="X27" s="25">
        <f t="shared" ca="1" si="1"/>
        <v>0</v>
      </c>
      <c r="Z27" s="28">
        <f t="shared" ca="1" si="19"/>
        <v>0</v>
      </c>
      <c r="AA27" s="233"/>
      <c r="AB27" s="45">
        <f t="shared" ca="1" si="13"/>
        <v>0</v>
      </c>
      <c r="AC27" s="45">
        <f t="shared" ca="1" si="2"/>
        <v>0</v>
      </c>
      <c r="AD27" s="25">
        <f t="shared" ca="1" si="3"/>
        <v>0</v>
      </c>
    </row>
    <row r="28" spans="1:30" ht="15" thickBot="1" x14ac:dyDescent="0.4">
      <c r="A28" s="107">
        <f ca="1">IF(A27&lt;&gt;0,A27,IF(OR(A24&lt;&gt;0,A25=0),A24+A26,A25+A26))</f>
        <v>0</v>
      </c>
      <c r="B28" s="30" t="s">
        <v>256</v>
      </c>
      <c r="D28" s="20">
        <v>24</v>
      </c>
      <c r="E28" s="21">
        <f t="shared" ca="1" si="14"/>
        <v>8766</v>
      </c>
      <c r="F28" s="44">
        <f t="shared" ca="1" si="4"/>
        <v>9131</v>
      </c>
      <c r="G28" s="22" t="s">
        <v>119</v>
      </c>
      <c r="H28" s="44">
        <f t="shared" ca="1" si="15"/>
        <v>8766</v>
      </c>
      <c r="I28" s="45">
        <f t="shared" ca="1" si="5"/>
        <v>0</v>
      </c>
      <c r="J28" s="45">
        <f t="shared" ca="1" si="6"/>
        <v>0</v>
      </c>
      <c r="K28" s="45">
        <f t="shared" ca="1" si="7"/>
        <v>0</v>
      </c>
      <c r="L28" s="45"/>
      <c r="M28" s="45">
        <f t="shared" ca="1" si="16"/>
        <v>0</v>
      </c>
      <c r="N28" s="257">
        <f t="shared" ca="1" si="8"/>
        <v>0</v>
      </c>
      <c r="O28" s="23"/>
      <c r="P28" s="255">
        <f t="shared" ca="1" si="9"/>
        <v>0</v>
      </c>
      <c r="Q28" s="163">
        <f t="shared" ca="1" si="10"/>
        <v>0</v>
      </c>
      <c r="R28" s="164">
        <f ca="1">NPV(Q27,K28:$K$244) + ($A$13+$A$14+$A$15)/POWER(1+Q27,$A$28-D28+1)</f>
        <v>0</v>
      </c>
      <c r="S28" s="164">
        <f ca="1">NPV(Q28,K28:$K$244) + ($A$13+$A$14+$A$15)/POWER(1+Q28,$A$28-D28+1)</f>
        <v>0</v>
      </c>
      <c r="T28" s="45">
        <f t="shared" ca="1" si="11"/>
        <v>0</v>
      </c>
      <c r="U28" s="45">
        <f t="shared" ca="1" si="17"/>
        <v>0</v>
      </c>
      <c r="V28" s="45">
        <f t="shared" ca="1" si="18"/>
        <v>0</v>
      </c>
      <c r="W28" s="45">
        <f t="shared" ca="1" si="12"/>
        <v>0</v>
      </c>
      <c r="X28" s="25">
        <f t="shared" ca="1" si="1"/>
        <v>0</v>
      </c>
      <c r="Z28" s="28">
        <f t="shared" ca="1" si="19"/>
        <v>0</v>
      </c>
      <c r="AA28" s="233"/>
      <c r="AB28" s="45">
        <f t="shared" ca="1" si="13"/>
        <v>0</v>
      </c>
      <c r="AC28" s="45">
        <f t="shared" ca="1" si="2"/>
        <v>0</v>
      </c>
      <c r="AD28" s="25">
        <f t="shared" ca="1" si="3"/>
        <v>0</v>
      </c>
    </row>
    <row r="29" spans="1:30" ht="15" thickBot="1" x14ac:dyDescent="0.4">
      <c r="D29" s="20">
        <v>25</v>
      </c>
      <c r="E29" s="21">
        <f t="shared" ca="1" si="14"/>
        <v>9132</v>
      </c>
      <c r="F29" s="44">
        <f t="shared" ca="1" si="4"/>
        <v>9496</v>
      </c>
      <c r="G29" s="22" t="s">
        <v>119</v>
      </c>
      <c r="H29" s="44">
        <f t="shared" ca="1" si="15"/>
        <v>9132</v>
      </c>
      <c r="I29" s="45">
        <f t="shared" ca="1" si="5"/>
        <v>0</v>
      </c>
      <c r="J29" s="45">
        <f t="shared" ca="1" si="6"/>
        <v>0</v>
      </c>
      <c r="K29" s="45">
        <f t="shared" ca="1" si="7"/>
        <v>0</v>
      </c>
      <c r="L29" s="45"/>
      <c r="M29" s="45">
        <f t="shared" ca="1" si="16"/>
        <v>0</v>
      </c>
      <c r="N29" s="257">
        <f t="shared" ca="1" si="8"/>
        <v>0</v>
      </c>
      <c r="O29" s="23"/>
      <c r="P29" s="255">
        <f t="shared" ca="1" si="9"/>
        <v>0</v>
      </c>
      <c r="Q29" s="163">
        <f t="shared" ca="1" si="10"/>
        <v>0</v>
      </c>
      <c r="R29" s="164">
        <f ca="1">NPV(Q28,K29:$K$244) + ($A$13+$A$14+$A$15)/POWER(1+Q28,$A$28-D29+1)</f>
        <v>0</v>
      </c>
      <c r="S29" s="164">
        <f ca="1">NPV(Q29,K29:$K$244) + ($A$13+$A$14+$A$15)/POWER(1+Q29,$A$28-D29+1)</f>
        <v>0</v>
      </c>
      <c r="T29" s="45">
        <f t="shared" ca="1" si="11"/>
        <v>0</v>
      </c>
      <c r="U29" s="45">
        <f t="shared" ca="1" si="17"/>
        <v>0</v>
      </c>
      <c r="V29" s="45">
        <f t="shared" ca="1" si="18"/>
        <v>0</v>
      </c>
      <c r="W29" s="45">
        <f t="shared" ca="1" si="12"/>
        <v>0</v>
      </c>
      <c r="X29" s="25">
        <f t="shared" ca="1" si="1"/>
        <v>0</v>
      </c>
      <c r="Z29" s="28">
        <f t="shared" ca="1" si="19"/>
        <v>0</v>
      </c>
      <c r="AA29" s="233"/>
      <c r="AB29" s="45">
        <f t="shared" ca="1" si="13"/>
        <v>0</v>
      </c>
      <c r="AC29" s="45">
        <f t="shared" ca="1" si="2"/>
        <v>0</v>
      </c>
      <c r="AD29" s="25">
        <f t="shared" ca="1" si="3"/>
        <v>0</v>
      </c>
    </row>
    <row r="30" spans="1:30" ht="15.5" x14ac:dyDescent="0.35">
      <c r="A30" s="458" t="s">
        <v>45</v>
      </c>
      <c r="B30" s="459"/>
      <c r="D30" s="20">
        <v>26</v>
      </c>
      <c r="E30" s="21">
        <f t="shared" ca="1" si="14"/>
        <v>9497</v>
      </c>
      <c r="F30" s="44">
        <f t="shared" ca="1" si="4"/>
        <v>9861</v>
      </c>
      <c r="G30" s="22" t="s">
        <v>119</v>
      </c>
      <c r="H30" s="44">
        <f t="shared" ca="1" si="15"/>
        <v>9497</v>
      </c>
      <c r="I30" s="45">
        <f t="shared" ca="1" si="5"/>
        <v>0</v>
      </c>
      <c r="J30" s="45">
        <f t="shared" ca="1" si="6"/>
        <v>0</v>
      </c>
      <c r="K30" s="45">
        <f t="shared" ca="1" si="7"/>
        <v>0</v>
      </c>
      <c r="L30" s="45"/>
      <c r="M30" s="45">
        <f t="shared" ca="1" si="16"/>
        <v>0</v>
      </c>
      <c r="N30" s="257">
        <f t="shared" ca="1" si="8"/>
        <v>0</v>
      </c>
      <c r="O30" s="23"/>
      <c r="P30" s="255">
        <f t="shared" ca="1" si="9"/>
        <v>0</v>
      </c>
      <c r="Q30" s="163">
        <f t="shared" ca="1" si="10"/>
        <v>0</v>
      </c>
      <c r="R30" s="164">
        <f ca="1">NPV(Q29,K30:$K$244) + ($A$13+$A$14+$A$15)/POWER(1+Q29,$A$28-D30+1)</f>
        <v>0</v>
      </c>
      <c r="S30" s="164">
        <f ca="1">NPV(Q30,K30:$K$244) + ($A$13+$A$14+$A$15)/POWER(1+Q30,$A$28-D30+1)</f>
        <v>0</v>
      </c>
      <c r="T30" s="45">
        <f t="shared" ca="1" si="11"/>
        <v>0</v>
      </c>
      <c r="U30" s="45">
        <f t="shared" ca="1" si="17"/>
        <v>0</v>
      </c>
      <c r="V30" s="45">
        <f t="shared" ca="1" si="18"/>
        <v>0</v>
      </c>
      <c r="W30" s="45">
        <f t="shared" ca="1" si="12"/>
        <v>0</v>
      </c>
      <c r="X30" s="25">
        <f t="shared" ca="1" si="1"/>
        <v>0</v>
      </c>
      <c r="Z30" s="28">
        <f t="shared" ca="1" si="19"/>
        <v>0</v>
      </c>
      <c r="AA30" s="233"/>
      <c r="AB30" s="45">
        <f t="shared" ca="1" si="13"/>
        <v>0</v>
      </c>
      <c r="AC30" s="45">
        <f t="shared" ca="1" si="2"/>
        <v>0</v>
      </c>
      <c r="AD30" s="25">
        <f t="shared" ca="1" si="3"/>
        <v>0</v>
      </c>
    </row>
    <row r="31" spans="1:30" x14ac:dyDescent="0.35">
      <c r="A31" s="105">
        <f ca="1">T4</f>
        <v>0</v>
      </c>
      <c r="B31" s="27" t="s">
        <v>46</v>
      </c>
      <c r="D31" s="20">
        <v>27</v>
      </c>
      <c r="E31" s="21">
        <f t="shared" ca="1" si="14"/>
        <v>9862</v>
      </c>
      <c r="F31" s="44">
        <f t="shared" ca="1" si="4"/>
        <v>10226</v>
      </c>
      <c r="G31" s="22" t="s">
        <v>119</v>
      </c>
      <c r="H31" s="44">
        <f t="shared" ca="1" si="15"/>
        <v>9862</v>
      </c>
      <c r="I31" s="45">
        <f t="shared" ca="1" si="5"/>
        <v>0</v>
      </c>
      <c r="J31" s="45">
        <f t="shared" ca="1" si="6"/>
        <v>0</v>
      </c>
      <c r="K31" s="45">
        <f t="shared" ca="1" si="7"/>
        <v>0</v>
      </c>
      <c r="L31" s="45"/>
      <c r="M31" s="45">
        <f t="shared" ca="1" si="16"/>
        <v>0</v>
      </c>
      <c r="N31" s="257">
        <f t="shared" ca="1" si="8"/>
        <v>0</v>
      </c>
      <c r="O31" s="23"/>
      <c r="P31" s="255">
        <f t="shared" ca="1" si="9"/>
        <v>0</v>
      </c>
      <c r="Q31" s="163">
        <f t="shared" ca="1" si="10"/>
        <v>0</v>
      </c>
      <c r="R31" s="164">
        <f ca="1">NPV(Q30,K31:$K$244) + ($A$13+$A$14+$A$15)/POWER(1+Q30,$A$28-D31+1)</f>
        <v>0</v>
      </c>
      <c r="S31" s="164">
        <f ca="1">NPV(Q31,K31:$K$244) + ($A$13+$A$14+$A$15)/POWER(1+Q31,$A$28-D31+1)</f>
        <v>0</v>
      </c>
      <c r="T31" s="45">
        <f t="shared" ca="1" si="11"/>
        <v>0</v>
      </c>
      <c r="U31" s="45">
        <f t="shared" ca="1" si="17"/>
        <v>0</v>
      </c>
      <c r="V31" s="45">
        <f t="shared" ca="1" si="18"/>
        <v>0</v>
      </c>
      <c r="W31" s="45">
        <f t="shared" ca="1" si="12"/>
        <v>0</v>
      </c>
      <c r="X31" s="25">
        <f t="shared" ca="1" si="1"/>
        <v>0</v>
      </c>
      <c r="Z31" s="28">
        <f t="shared" ca="1" si="19"/>
        <v>0</v>
      </c>
      <c r="AA31" s="233"/>
      <c r="AB31" s="45">
        <f t="shared" ca="1" si="13"/>
        <v>0</v>
      </c>
      <c r="AC31" s="45">
        <f t="shared" ca="1" si="2"/>
        <v>0</v>
      </c>
      <c r="AD31" s="25">
        <f t="shared" ca="1" si="3"/>
        <v>0</v>
      </c>
    </row>
    <row r="32" spans="1:30" x14ac:dyDescent="0.35">
      <c r="A32" s="105">
        <f ca="1">VLOOKUP($B$3,'Input Table'!B:V,16,0)</f>
        <v>0</v>
      </c>
      <c r="B32" s="27" t="s">
        <v>47</v>
      </c>
      <c r="C32" s="29"/>
      <c r="D32" s="20">
        <v>28</v>
      </c>
      <c r="E32" s="21">
        <f t="shared" ca="1" si="14"/>
        <v>10227</v>
      </c>
      <c r="F32" s="44">
        <f t="shared" ca="1" si="4"/>
        <v>10592</v>
      </c>
      <c r="G32" s="22" t="s">
        <v>119</v>
      </c>
      <c r="H32" s="44">
        <f t="shared" ca="1" si="15"/>
        <v>10227</v>
      </c>
      <c r="I32" s="45">
        <f t="shared" ca="1" si="5"/>
        <v>0</v>
      </c>
      <c r="J32" s="45">
        <f t="shared" ca="1" si="6"/>
        <v>0</v>
      </c>
      <c r="K32" s="45">
        <f t="shared" ca="1" si="7"/>
        <v>0</v>
      </c>
      <c r="L32" s="45"/>
      <c r="M32" s="45">
        <f t="shared" ca="1" si="16"/>
        <v>0</v>
      </c>
      <c r="N32" s="257">
        <f t="shared" ca="1" si="8"/>
        <v>0</v>
      </c>
      <c r="O32" s="23"/>
      <c r="P32" s="255">
        <f t="shared" ca="1" si="9"/>
        <v>0</v>
      </c>
      <c r="Q32" s="163">
        <f t="shared" ca="1" si="10"/>
        <v>0</v>
      </c>
      <c r="R32" s="164">
        <f ca="1">NPV(Q31,K32:$K$244) + ($A$13+$A$14+$A$15)/POWER(1+Q31,$A$28-D32+1)</f>
        <v>0</v>
      </c>
      <c r="S32" s="164">
        <f ca="1">NPV(Q32,K32:$K$244) + ($A$13+$A$14+$A$15)/POWER(1+Q32,$A$28-D32+1)</f>
        <v>0</v>
      </c>
      <c r="T32" s="45">
        <f t="shared" ca="1" si="11"/>
        <v>0</v>
      </c>
      <c r="U32" s="45">
        <f t="shared" ca="1" si="17"/>
        <v>0</v>
      </c>
      <c r="V32" s="45">
        <f t="shared" ca="1" si="18"/>
        <v>0</v>
      </c>
      <c r="W32" s="45">
        <f t="shared" ca="1" si="12"/>
        <v>0</v>
      </c>
      <c r="X32" s="25">
        <f t="shared" ca="1" si="1"/>
        <v>0</v>
      </c>
      <c r="Z32" s="28">
        <f t="shared" ca="1" si="19"/>
        <v>0</v>
      </c>
      <c r="AA32" s="233"/>
      <c r="AB32" s="45">
        <f t="shared" ca="1" si="13"/>
        <v>0</v>
      </c>
      <c r="AC32" s="45">
        <f t="shared" ca="1" si="2"/>
        <v>0</v>
      </c>
      <c r="AD32" s="25">
        <f t="shared" ca="1" si="3"/>
        <v>0</v>
      </c>
    </row>
    <row r="33" spans="1:30" x14ac:dyDescent="0.35">
      <c r="A33" s="105">
        <f ca="1">VLOOKUP($B$3,'Input Table'!B:V,17,0)</f>
        <v>0</v>
      </c>
      <c r="B33" s="27" t="s">
        <v>48</v>
      </c>
      <c r="D33" s="20">
        <v>29</v>
      </c>
      <c r="E33" s="21">
        <f t="shared" ca="1" si="14"/>
        <v>10593</v>
      </c>
      <c r="F33" s="44">
        <f t="shared" ca="1" si="4"/>
        <v>10957</v>
      </c>
      <c r="G33" s="22" t="s">
        <v>119</v>
      </c>
      <c r="H33" s="44">
        <f t="shared" ca="1" si="15"/>
        <v>10593</v>
      </c>
      <c r="I33" s="45">
        <f t="shared" ca="1" si="5"/>
        <v>0</v>
      </c>
      <c r="J33" s="45">
        <f t="shared" ca="1" si="6"/>
        <v>0</v>
      </c>
      <c r="K33" s="45">
        <f t="shared" ca="1" si="7"/>
        <v>0</v>
      </c>
      <c r="L33" s="45"/>
      <c r="M33" s="45">
        <f t="shared" ca="1" si="16"/>
        <v>0</v>
      </c>
      <c r="N33" s="257">
        <f t="shared" ca="1" si="8"/>
        <v>0</v>
      </c>
      <c r="O33" s="23"/>
      <c r="P33" s="255">
        <f t="shared" ca="1" si="9"/>
        <v>0</v>
      </c>
      <c r="Q33" s="163">
        <f t="shared" ca="1" si="10"/>
        <v>0</v>
      </c>
      <c r="R33" s="164">
        <f ca="1">NPV(Q32,K33:$K$244) + ($A$13+$A$14+$A$15)/POWER(1+Q32,$A$28-D33+1)</f>
        <v>0</v>
      </c>
      <c r="S33" s="164">
        <f ca="1">NPV(Q33,K33:$K$244) + ($A$13+$A$14+$A$15)/POWER(1+Q33,$A$28-D33+1)</f>
        <v>0</v>
      </c>
      <c r="T33" s="45">
        <f t="shared" ca="1" si="11"/>
        <v>0</v>
      </c>
      <c r="U33" s="45">
        <f t="shared" ca="1" si="17"/>
        <v>0</v>
      </c>
      <c r="V33" s="45">
        <f t="shared" ca="1" si="18"/>
        <v>0</v>
      </c>
      <c r="W33" s="45">
        <f t="shared" ca="1" si="12"/>
        <v>0</v>
      </c>
      <c r="X33" s="25">
        <f t="shared" ca="1" si="1"/>
        <v>0</v>
      </c>
      <c r="Z33" s="28">
        <f t="shared" ca="1" si="19"/>
        <v>0</v>
      </c>
      <c r="AA33" s="233"/>
      <c r="AB33" s="45">
        <f t="shared" ca="1" si="13"/>
        <v>0</v>
      </c>
      <c r="AC33" s="45">
        <f t="shared" ca="1" si="2"/>
        <v>0</v>
      </c>
      <c r="AD33" s="25">
        <f t="shared" ca="1" si="3"/>
        <v>0</v>
      </c>
    </row>
    <row r="34" spans="1:30" x14ac:dyDescent="0.35">
      <c r="A34" s="112">
        <f ca="1">-VLOOKUP($B$3,'Input Table'!B:V,18,0)</f>
        <v>0</v>
      </c>
      <c r="B34" s="27" t="s">
        <v>267</v>
      </c>
      <c r="C34" s="31"/>
      <c r="D34" s="20">
        <v>30</v>
      </c>
      <c r="E34" s="21">
        <f t="shared" ca="1" si="14"/>
        <v>10958</v>
      </c>
      <c r="F34" s="44">
        <f t="shared" ca="1" si="4"/>
        <v>11322</v>
      </c>
      <c r="G34" s="22" t="s">
        <v>119</v>
      </c>
      <c r="H34" s="44">
        <f t="shared" ca="1" si="15"/>
        <v>10958</v>
      </c>
      <c r="I34" s="45">
        <f t="shared" ca="1" si="5"/>
        <v>0</v>
      </c>
      <c r="J34" s="45">
        <f t="shared" ca="1" si="6"/>
        <v>0</v>
      </c>
      <c r="K34" s="45">
        <f t="shared" ca="1" si="7"/>
        <v>0</v>
      </c>
      <c r="L34" s="45"/>
      <c r="M34" s="45">
        <f t="shared" ca="1" si="16"/>
        <v>0</v>
      </c>
      <c r="N34" s="257">
        <f t="shared" ca="1" si="8"/>
        <v>0</v>
      </c>
      <c r="O34" s="23"/>
      <c r="P34" s="255">
        <f t="shared" ca="1" si="9"/>
        <v>0</v>
      </c>
      <c r="Q34" s="163">
        <f t="shared" ca="1" si="10"/>
        <v>0</v>
      </c>
      <c r="R34" s="164">
        <f ca="1">NPV(Q33,K34:$K$244) + ($A$13+$A$14+$A$15)/POWER(1+Q33,$A$28-D34+1)</f>
        <v>0</v>
      </c>
      <c r="S34" s="164">
        <f ca="1">NPV(Q34,K34:$K$244) + ($A$13+$A$14+$A$15)/POWER(1+Q34,$A$28-D34+1)</f>
        <v>0</v>
      </c>
      <c r="T34" s="45">
        <f t="shared" ca="1" si="11"/>
        <v>0</v>
      </c>
      <c r="U34" s="45">
        <f t="shared" ca="1" si="17"/>
        <v>0</v>
      </c>
      <c r="V34" s="45">
        <f t="shared" ca="1" si="18"/>
        <v>0</v>
      </c>
      <c r="W34" s="45">
        <f t="shared" ca="1" si="12"/>
        <v>0</v>
      </c>
      <c r="X34" s="25">
        <f t="shared" ca="1" si="1"/>
        <v>0</v>
      </c>
      <c r="Z34" s="28">
        <f t="shared" ca="1" si="19"/>
        <v>0</v>
      </c>
      <c r="AA34" s="233"/>
      <c r="AB34" s="45">
        <f t="shared" ca="1" si="13"/>
        <v>0</v>
      </c>
      <c r="AC34" s="45">
        <f t="shared" ca="1" si="2"/>
        <v>0</v>
      </c>
      <c r="AD34" s="25">
        <f t="shared" ca="1" si="3"/>
        <v>0</v>
      </c>
    </row>
    <row r="35" spans="1:30" x14ac:dyDescent="0.35">
      <c r="A35" s="105">
        <f ca="1">VLOOKUP($B$3,'Input Table'!B:V,19,0)</f>
        <v>0</v>
      </c>
      <c r="B35" s="27" t="s">
        <v>49</v>
      </c>
      <c r="C35" s="31"/>
      <c r="D35" s="20">
        <v>31</v>
      </c>
      <c r="E35" s="21">
        <f t="shared" ca="1" si="14"/>
        <v>11323</v>
      </c>
      <c r="F35" s="44">
        <f t="shared" ca="1" si="4"/>
        <v>11687</v>
      </c>
      <c r="G35" s="22" t="s">
        <v>119</v>
      </c>
      <c r="H35" s="44">
        <f t="shared" ca="1" si="15"/>
        <v>11323</v>
      </c>
      <c r="I35" s="45">
        <f t="shared" ca="1" si="5"/>
        <v>0</v>
      </c>
      <c r="J35" s="45">
        <f t="shared" ca="1" si="6"/>
        <v>0</v>
      </c>
      <c r="K35" s="45">
        <f t="shared" ca="1" si="7"/>
        <v>0</v>
      </c>
      <c r="L35" s="45"/>
      <c r="M35" s="45">
        <f t="shared" ca="1" si="16"/>
        <v>0</v>
      </c>
      <c r="N35" s="257">
        <f t="shared" ca="1" si="8"/>
        <v>0</v>
      </c>
      <c r="O35" s="23"/>
      <c r="P35" s="255">
        <f t="shared" ca="1" si="9"/>
        <v>0</v>
      </c>
      <c r="Q35" s="163">
        <f t="shared" ca="1" si="10"/>
        <v>0</v>
      </c>
      <c r="R35" s="164">
        <f ca="1">NPV(Q34,K35:$K$244) + ($A$13+$A$14+$A$15)/POWER(1+Q34,$A$28-D35+1)</f>
        <v>0</v>
      </c>
      <c r="S35" s="164">
        <f ca="1">NPV(Q35,K35:$K$244) + ($A$13+$A$14+$A$15)/POWER(1+Q35,$A$28-D35+1)</f>
        <v>0</v>
      </c>
      <c r="T35" s="45">
        <f ca="1">IF(ISBLANK(G35),0,X34)</f>
        <v>0</v>
      </c>
      <c r="U35" s="45">
        <f t="shared" ca="1" si="17"/>
        <v>0</v>
      </c>
      <c r="V35" s="45">
        <f t="shared" ca="1" si="18"/>
        <v>0</v>
      </c>
      <c r="W35" s="45">
        <f t="shared" ca="1" si="12"/>
        <v>0</v>
      </c>
      <c r="X35" s="25">
        <f t="shared" ca="1" si="1"/>
        <v>0</v>
      </c>
      <c r="Z35" s="28">
        <f ca="1">AD34</f>
        <v>0</v>
      </c>
      <c r="AA35" s="233"/>
      <c r="AB35" s="45">
        <f t="shared" ca="1" si="13"/>
        <v>0</v>
      </c>
      <c r="AC35" s="45">
        <f t="shared" ca="1" si="2"/>
        <v>0</v>
      </c>
      <c r="AD35" s="25">
        <f t="shared" ca="1" si="3"/>
        <v>0</v>
      </c>
    </row>
    <row r="36" spans="1:30" ht="15" thickBot="1" x14ac:dyDescent="0.4">
      <c r="A36" s="111">
        <f ca="1">SUM(A31:A35)</f>
        <v>0</v>
      </c>
      <c r="B36" s="32" t="s">
        <v>50</v>
      </c>
      <c r="D36" s="20">
        <v>32</v>
      </c>
      <c r="E36" s="21">
        <f t="shared" ca="1" si="14"/>
        <v>11688</v>
      </c>
      <c r="F36" s="44">
        <f t="shared" ca="1" si="4"/>
        <v>12053</v>
      </c>
      <c r="G36" s="22" t="s">
        <v>119</v>
      </c>
      <c r="H36" s="44">
        <f t="shared" ca="1" si="15"/>
        <v>11688</v>
      </c>
      <c r="I36" s="45">
        <f t="shared" ca="1" si="5"/>
        <v>0</v>
      </c>
      <c r="J36" s="45">
        <f t="shared" ca="1" si="6"/>
        <v>0</v>
      </c>
      <c r="K36" s="45">
        <f t="shared" ca="1" si="7"/>
        <v>0</v>
      </c>
      <c r="L36" s="45"/>
      <c r="M36" s="45">
        <f t="shared" ca="1" si="16"/>
        <v>0</v>
      </c>
      <c r="N36" s="257">
        <f t="shared" ca="1" si="8"/>
        <v>0</v>
      </c>
      <c r="O36" s="23"/>
      <c r="P36" s="255">
        <f t="shared" ca="1" si="9"/>
        <v>0</v>
      </c>
      <c r="Q36" s="163">
        <f t="shared" ca="1" si="10"/>
        <v>0</v>
      </c>
      <c r="R36" s="164">
        <f ca="1">NPV(Q35,K36:$K$244) + ($A$13+$A$14+$A$15)/POWER(1+Q35,$A$28-D36+1)</f>
        <v>0</v>
      </c>
      <c r="S36" s="164">
        <f ca="1">NPV(Q36,K36:$K$244) + ($A$13+$A$14+$A$15)/POWER(1+Q36,$A$28-D36+1)</f>
        <v>0</v>
      </c>
      <c r="T36" s="45">
        <f t="shared" ca="1" si="11"/>
        <v>0</v>
      </c>
      <c r="U36" s="45">
        <f t="shared" ca="1" si="17"/>
        <v>0</v>
      </c>
      <c r="V36" s="45">
        <f t="shared" ca="1" si="18"/>
        <v>0</v>
      </c>
      <c r="W36" s="45">
        <f t="shared" ca="1" si="12"/>
        <v>0</v>
      </c>
      <c r="X36" s="25">
        <f t="shared" ca="1" si="1"/>
        <v>0</v>
      </c>
      <c r="Z36" s="28">
        <f t="shared" ca="1" si="19"/>
        <v>0</v>
      </c>
      <c r="AA36" s="233"/>
      <c r="AB36" s="45">
        <f t="shared" ca="1" si="13"/>
        <v>0</v>
      </c>
      <c r="AC36" s="45">
        <f t="shared" ca="1" si="2"/>
        <v>0</v>
      </c>
      <c r="AD36" s="25">
        <f t="shared" ca="1" si="3"/>
        <v>0</v>
      </c>
    </row>
    <row r="37" spans="1:30" ht="14.75" customHeight="1" thickBot="1" x14ac:dyDescent="0.4">
      <c r="A37" s="24"/>
      <c r="B37" s="33"/>
      <c r="C37" s="29"/>
      <c r="D37" s="20">
        <v>33</v>
      </c>
      <c r="E37" s="21">
        <f t="shared" ca="1" si="14"/>
        <v>12054</v>
      </c>
      <c r="F37" s="44">
        <f t="shared" ca="1" si="4"/>
        <v>12418</v>
      </c>
      <c r="G37" s="22" t="s">
        <v>119</v>
      </c>
      <c r="H37" s="44">
        <f t="shared" ca="1" si="15"/>
        <v>12054</v>
      </c>
      <c r="I37" s="45">
        <f t="shared" ca="1" si="5"/>
        <v>0</v>
      </c>
      <c r="J37" s="45">
        <f t="shared" ca="1" si="6"/>
        <v>0</v>
      </c>
      <c r="K37" s="45">
        <f t="shared" ca="1" si="7"/>
        <v>0</v>
      </c>
      <c r="L37" s="45"/>
      <c r="M37" s="45">
        <f t="shared" ca="1" si="16"/>
        <v>0</v>
      </c>
      <c r="N37" s="257">
        <f t="shared" ca="1" si="8"/>
        <v>0</v>
      </c>
      <c r="O37" s="23"/>
      <c r="P37" s="255">
        <f t="shared" ca="1" si="9"/>
        <v>0</v>
      </c>
      <c r="Q37" s="163">
        <f t="shared" ca="1" si="10"/>
        <v>0</v>
      </c>
      <c r="R37" s="164">
        <f ca="1">NPV(Q36,K37:$K$244) + ($A$13+$A$14+$A$15)/POWER(1+Q36,$A$28-D37+1)</f>
        <v>0</v>
      </c>
      <c r="S37" s="164">
        <f ca="1">NPV(Q37,K37:$K$244) + ($A$13+$A$14+$A$15)/POWER(1+Q37,$A$28-D37+1)</f>
        <v>0</v>
      </c>
      <c r="T37" s="45">
        <f t="shared" ca="1" si="11"/>
        <v>0</v>
      </c>
      <c r="U37" s="45">
        <f t="shared" ca="1" si="17"/>
        <v>0</v>
      </c>
      <c r="V37" s="45">
        <f t="shared" ca="1" si="18"/>
        <v>0</v>
      </c>
      <c r="W37" s="45">
        <f t="shared" ca="1" si="12"/>
        <v>0</v>
      </c>
      <c r="X37" s="25">
        <f t="shared" ca="1" si="1"/>
        <v>0</v>
      </c>
      <c r="Z37" s="28">
        <f t="shared" ca="1" si="19"/>
        <v>0</v>
      </c>
      <c r="AA37" s="233"/>
      <c r="AB37" s="45">
        <f t="shared" ca="1" si="13"/>
        <v>0</v>
      </c>
      <c r="AC37" s="45">
        <f t="shared" ca="1" si="2"/>
        <v>0</v>
      </c>
      <c r="AD37" s="25">
        <f t="shared" ca="1" si="3"/>
        <v>0</v>
      </c>
    </row>
    <row r="38" spans="1:30" ht="14.75" customHeight="1" x14ac:dyDescent="0.35">
      <c r="A38" s="404" t="s">
        <v>51</v>
      </c>
      <c r="B38" s="405"/>
      <c r="D38" s="20">
        <v>34</v>
      </c>
      <c r="E38" s="21">
        <f t="shared" ca="1" si="14"/>
        <v>12419</v>
      </c>
      <c r="F38" s="44">
        <f t="shared" ca="1" si="4"/>
        <v>12783</v>
      </c>
      <c r="G38" s="22" t="s">
        <v>119</v>
      </c>
      <c r="H38" s="44">
        <f t="shared" ca="1" si="15"/>
        <v>12419</v>
      </c>
      <c r="I38" s="45">
        <f t="shared" ca="1" si="5"/>
        <v>0</v>
      </c>
      <c r="J38" s="45">
        <f t="shared" ca="1" si="6"/>
        <v>0</v>
      </c>
      <c r="K38" s="45">
        <f t="shared" ca="1" si="7"/>
        <v>0</v>
      </c>
      <c r="L38" s="45"/>
      <c r="M38" s="45">
        <f t="shared" ca="1" si="16"/>
        <v>0</v>
      </c>
      <c r="N38" s="257">
        <f t="shared" ca="1" si="8"/>
        <v>0</v>
      </c>
      <c r="O38" s="23"/>
      <c r="P38" s="255">
        <f t="shared" ca="1" si="9"/>
        <v>0</v>
      </c>
      <c r="Q38" s="163">
        <f t="shared" ca="1" si="10"/>
        <v>0</v>
      </c>
      <c r="R38" s="164">
        <f ca="1">NPV(Q37,K38:$K$244) + ($A$13+$A$14+$A$15)/POWER(1+Q37,$A$28-D38+1)</f>
        <v>0</v>
      </c>
      <c r="S38" s="164">
        <f ca="1">NPV(Q38,K38:$K$244) + ($A$13+$A$14+$A$15)/POWER(1+Q38,$A$28-D38+1)</f>
        <v>0</v>
      </c>
      <c r="T38" s="45">
        <f t="shared" ca="1" si="11"/>
        <v>0</v>
      </c>
      <c r="U38" s="45">
        <f t="shared" ca="1" si="17"/>
        <v>0</v>
      </c>
      <c r="V38" s="45">
        <f t="shared" ca="1" si="18"/>
        <v>0</v>
      </c>
      <c r="W38" s="45">
        <f t="shared" ca="1" si="12"/>
        <v>0</v>
      </c>
      <c r="X38" s="25">
        <f t="shared" ca="1" si="1"/>
        <v>0</v>
      </c>
      <c r="Z38" s="28">
        <f t="shared" ca="1" si="19"/>
        <v>0</v>
      </c>
      <c r="AA38" s="233"/>
      <c r="AB38" s="45">
        <f t="shared" ca="1" si="13"/>
        <v>0</v>
      </c>
      <c r="AC38" s="45">
        <f t="shared" ca="1" si="2"/>
        <v>0</v>
      </c>
      <c r="AD38" s="25">
        <f t="shared" ca="1" si="3"/>
        <v>0</v>
      </c>
    </row>
    <row r="39" spans="1:30" ht="14.75" customHeight="1" x14ac:dyDescent="0.35">
      <c r="A39" s="108" t="str">
        <f ca="1">VLOOKUP($B$3,'Input Table'!B:V,20,0)</f>
        <v>Please Select</v>
      </c>
      <c r="B39" s="34" t="s">
        <v>53</v>
      </c>
      <c r="D39" s="20">
        <v>35</v>
      </c>
      <c r="E39" s="21">
        <f t="shared" ca="1" si="14"/>
        <v>12784</v>
      </c>
      <c r="F39" s="44">
        <f t="shared" ca="1" si="4"/>
        <v>13148</v>
      </c>
      <c r="G39" s="22" t="s">
        <v>119</v>
      </c>
      <c r="H39" s="44">
        <f t="shared" ca="1" si="15"/>
        <v>12784</v>
      </c>
      <c r="I39" s="45">
        <f t="shared" ca="1" si="5"/>
        <v>0</v>
      </c>
      <c r="J39" s="45">
        <f t="shared" ca="1" si="6"/>
        <v>0</v>
      </c>
      <c r="K39" s="45">
        <f t="shared" ca="1" si="7"/>
        <v>0</v>
      </c>
      <c r="L39" s="45"/>
      <c r="M39" s="45">
        <f t="shared" ca="1" si="16"/>
        <v>0</v>
      </c>
      <c r="N39" s="257">
        <f t="shared" ca="1" si="8"/>
        <v>0</v>
      </c>
      <c r="O39" s="23"/>
      <c r="P39" s="255">
        <f t="shared" ca="1" si="9"/>
        <v>0</v>
      </c>
      <c r="Q39" s="163">
        <f t="shared" ca="1" si="10"/>
        <v>0</v>
      </c>
      <c r="R39" s="164">
        <f ca="1">NPV(Q38,K39:$K$244) + ($A$13+$A$14+$A$15)/POWER(1+Q38,$A$28-D39+1)</f>
        <v>0</v>
      </c>
      <c r="S39" s="164">
        <f ca="1">NPV(Q39,K39:$K$244) + ($A$13+$A$14+$A$15)/POWER(1+Q39,$A$28-D39+1)</f>
        <v>0</v>
      </c>
      <c r="T39" s="45">
        <f t="shared" ca="1" si="11"/>
        <v>0</v>
      </c>
      <c r="U39" s="45">
        <f t="shared" ca="1" si="17"/>
        <v>0</v>
      </c>
      <c r="V39" s="45">
        <f t="shared" ca="1" si="18"/>
        <v>0</v>
      </c>
      <c r="W39" s="45">
        <f t="shared" ca="1" si="12"/>
        <v>0</v>
      </c>
      <c r="X39" s="25">
        <f t="shared" ca="1" si="1"/>
        <v>0</v>
      </c>
      <c r="Z39" s="28">
        <f t="shared" ca="1" si="19"/>
        <v>0</v>
      </c>
      <c r="AA39" s="233"/>
      <c r="AB39" s="45">
        <f t="shared" ca="1" si="13"/>
        <v>0</v>
      </c>
      <c r="AC39" s="45">
        <f t="shared" ca="1" si="2"/>
        <v>0</v>
      </c>
      <c r="AD39" s="25">
        <f t="shared" ca="1" si="3"/>
        <v>0</v>
      </c>
    </row>
    <row r="40" spans="1:30" x14ac:dyDescent="0.35">
      <c r="A40" s="106">
        <f ca="1">VLOOKUP($B$3,'Input Table'!B:V,21,0)</f>
        <v>0</v>
      </c>
      <c r="B40" s="34" t="s">
        <v>265</v>
      </c>
      <c r="D40" s="20">
        <v>36</v>
      </c>
      <c r="E40" s="21">
        <f t="shared" ca="1" si="14"/>
        <v>13149</v>
      </c>
      <c r="F40" s="44">
        <f t="shared" ca="1" si="4"/>
        <v>13514</v>
      </c>
      <c r="G40" s="22" t="s">
        <v>119</v>
      </c>
      <c r="H40" s="44">
        <f t="shared" ca="1" si="15"/>
        <v>13149</v>
      </c>
      <c r="I40" s="45">
        <f t="shared" ca="1" si="5"/>
        <v>0</v>
      </c>
      <c r="J40" s="45">
        <f t="shared" ca="1" si="6"/>
        <v>0</v>
      </c>
      <c r="K40" s="45">
        <f t="shared" ca="1" si="7"/>
        <v>0</v>
      </c>
      <c r="L40" s="45"/>
      <c r="M40" s="45">
        <f t="shared" ca="1" si="16"/>
        <v>0</v>
      </c>
      <c r="N40" s="257">
        <f t="shared" ca="1" si="8"/>
        <v>0</v>
      </c>
      <c r="O40" s="23"/>
      <c r="P40" s="255">
        <f t="shared" ca="1" si="9"/>
        <v>0</v>
      </c>
      <c r="Q40" s="163">
        <f t="shared" ca="1" si="10"/>
        <v>0</v>
      </c>
      <c r="R40" s="164">
        <f ca="1">NPV(Q39,K40:$K$244) + ($A$13+$A$14+$A$15)/POWER(1+Q39,$A$28-D40+1)</f>
        <v>0</v>
      </c>
      <c r="S40" s="164">
        <f ca="1">NPV(Q40,K40:$K$244) + ($A$13+$A$14+$A$15)/POWER(1+Q40,$A$28-D40+1)</f>
        <v>0</v>
      </c>
      <c r="T40" s="45">
        <f t="shared" ca="1" si="11"/>
        <v>0</v>
      </c>
      <c r="U40" s="45">
        <f t="shared" ca="1" si="17"/>
        <v>0</v>
      </c>
      <c r="V40" s="45">
        <f t="shared" ca="1" si="18"/>
        <v>0</v>
      </c>
      <c r="W40" s="45">
        <f t="shared" ca="1" si="12"/>
        <v>0</v>
      </c>
      <c r="X40" s="25">
        <f t="shared" ca="1" si="1"/>
        <v>0</v>
      </c>
      <c r="Z40" s="28">
        <f t="shared" ca="1" si="19"/>
        <v>0</v>
      </c>
      <c r="AA40" s="233"/>
      <c r="AB40" s="45">
        <f t="shared" ca="1" si="13"/>
        <v>0</v>
      </c>
      <c r="AC40" s="45">
        <f t="shared" ca="1" si="2"/>
        <v>0</v>
      </c>
      <c r="AD40" s="25">
        <f t="shared" ca="1" si="3"/>
        <v>0</v>
      </c>
    </row>
    <row r="41" spans="1:30" x14ac:dyDescent="0.35">
      <c r="A41" s="109">
        <f ca="1">A28</f>
        <v>0</v>
      </c>
      <c r="B41" s="27" t="s">
        <v>255</v>
      </c>
      <c r="D41" s="20">
        <v>37</v>
      </c>
      <c r="E41" s="21">
        <f t="shared" ca="1" si="14"/>
        <v>13515</v>
      </c>
      <c r="F41" s="44">
        <f t="shared" ca="1" si="4"/>
        <v>13879</v>
      </c>
      <c r="G41" s="22" t="s">
        <v>119</v>
      </c>
      <c r="H41" s="44">
        <f t="shared" ca="1" si="15"/>
        <v>13515</v>
      </c>
      <c r="I41" s="45">
        <f t="shared" ca="1" si="5"/>
        <v>0</v>
      </c>
      <c r="J41" s="45">
        <f t="shared" ca="1" si="6"/>
        <v>0</v>
      </c>
      <c r="K41" s="45">
        <f t="shared" ca="1" si="7"/>
        <v>0</v>
      </c>
      <c r="L41" s="45"/>
      <c r="M41" s="45">
        <f t="shared" ca="1" si="16"/>
        <v>0</v>
      </c>
      <c r="N41" s="257">
        <f t="shared" ca="1" si="8"/>
        <v>0</v>
      </c>
      <c r="O41" s="23"/>
      <c r="P41" s="255">
        <f t="shared" ca="1" si="9"/>
        <v>0</v>
      </c>
      <c r="Q41" s="163">
        <f t="shared" ca="1" si="10"/>
        <v>0</v>
      </c>
      <c r="R41" s="164">
        <f ca="1">NPV(Q40,K41:$K$244) + ($A$13+$A$14+$A$15)/POWER(1+Q40,$A$28-D41+1)</f>
        <v>0</v>
      </c>
      <c r="S41" s="164">
        <f ca="1">NPV(Q41,K41:$K$244) + ($A$13+$A$14+$A$15)/POWER(1+Q41,$A$28-D41+1)</f>
        <v>0</v>
      </c>
      <c r="T41" s="45">
        <f t="shared" ca="1" si="11"/>
        <v>0</v>
      </c>
      <c r="U41" s="45">
        <f t="shared" ca="1" si="17"/>
        <v>0</v>
      </c>
      <c r="V41" s="45">
        <f t="shared" ca="1" si="18"/>
        <v>0</v>
      </c>
      <c r="W41" s="45">
        <f t="shared" ca="1" si="12"/>
        <v>0</v>
      </c>
      <c r="X41" s="25">
        <f t="shared" ca="1" si="1"/>
        <v>0</v>
      </c>
      <c r="Z41" s="28">
        <f t="shared" ca="1" si="19"/>
        <v>0</v>
      </c>
      <c r="AA41" s="233"/>
      <c r="AB41" s="45">
        <f t="shared" ca="1" si="13"/>
        <v>0</v>
      </c>
      <c r="AC41" s="45">
        <f t="shared" ca="1" si="2"/>
        <v>0</v>
      </c>
      <c r="AD41" s="25">
        <f t="shared" ca="1" si="3"/>
        <v>0</v>
      </c>
    </row>
    <row r="42" spans="1:30" ht="15" thickBot="1" x14ac:dyDescent="0.4">
      <c r="A42" s="35">
        <f ca="1">IF(A39="Yes",A40,A41)</f>
        <v>0</v>
      </c>
      <c r="B42" s="32" t="s">
        <v>55</v>
      </c>
      <c r="D42" s="20">
        <v>38</v>
      </c>
      <c r="E42" s="21">
        <f t="shared" ca="1" si="14"/>
        <v>13880</v>
      </c>
      <c r="F42" s="44">
        <f t="shared" ca="1" si="4"/>
        <v>14244</v>
      </c>
      <c r="G42" s="22" t="s">
        <v>119</v>
      </c>
      <c r="H42" s="44">
        <f t="shared" ca="1" si="15"/>
        <v>13880</v>
      </c>
      <c r="I42" s="45">
        <f t="shared" ca="1" si="5"/>
        <v>0</v>
      </c>
      <c r="J42" s="45">
        <f t="shared" ca="1" si="6"/>
        <v>0</v>
      </c>
      <c r="K42" s="45">
        <f t="shared" ca="1" si="7"/>
        <v>0</v>
      </c>
      <c r="L42" s="45"/>
      <c r="M42" s="45">
        <f t="shared" ca="1" si="16"/>
        <v>0</v>
      </c>
      <c r="N42" s="257">
        <f t="shared" ca="1" si="8"/>
        <v>0</v>
      </c>
      <c r="O42" s="23"/>
      <c r="P42" s="255">
        <f t="shared" ca="1" si="9"/>
        <v>0</v>
      </c>
      <c r="Q42" s="163">
        <f t="shared" ca="1" si="10"/>
        <v>0</v>
      </c>
      <c r="R42" s="164">
        <f ca="1">NPV(Q41,K42:$K$244) + ($A$13+$A$14+$A$15)/POWER(1+Q41,$A$28-D42+1)</f>
        <v>0</v>
      </c>
      <c r="S42" s="164">
        <f ca="1">NPV(Q42,K42:$K$244) + ($A$13+$A$14+$A$15)/POWER(1+Q42,$A$28-D42+1)</f>
        <v>0</v>
      </c>
      <c r="T42" s="45">
        <f t="shared" ca="1" si="11"/>
        <v>0</v>
      </c>
      <c r="U42" s="45">
        <f t="shared" ca="1" si="17"/>
        <v>0</v>
      </c>
      <c r="V42" s="45">
        <f t="shared" ca="1" si="18"/>
        <v>0</v>
      </c>
      <c r="W42" s="45">
        <f t="shared" ca="1" si="12"/>
        <v>0</v>
      </c>
      <c r="X42" s="25">
        <f t="shared" ca="1" si="1"/>
        <v>0</v>
      </c>
      <c r="Z42" s="28">
        <f t="shared" ca="1" si="19"/>
        <v>0</v>
      </c>
      <c r="AA42" s="233"/>
      <c r="AB42" s="45">
        <f t="shared" ca="1" si="13"/>
        <v>0</v>
      </c>
      <c r="AC42" s="45">
        <f t="shared" ca="1" si="2"/>
        <v>0</v>
      </c>
      <c r="AD42" s="25">
        <f t="shared" ca="1" si="3"/>
        <v>0</v>
      </c>
    </row>
    <row r="43" spans="1:30" x14ac:dyDescent="0.35">
      <c r="D43" s="20">
        <v>39</v>
      </c>
      <c r="E43" s="21">
        <f t="shared" ca="1" si="14"/>
        <v>14245</v>
      </c>
      <c r="F43" s="44">
        <f t="shared" ca="1" si="4"/>
        <v>14609</v>
      </c>
      <c r="G43" s="22" t="s">
        <v>119</v>
      </c>
      <c r="H43" s="44">
        <f t="shared" ca="1" si="15"/>
        <v>14245</v>
      </c>
      <c r="I43" s="45">
        <f t="shared" ca="1" si="5"/>
        <v>0</v>
      </c>
      <c r="J43" s="45">
        <f t="shared" ca="1" si="6"/>
        <v>0</v>
      </c>
      <c r="K43" s="45">
        <f t="shared" ca="1" si="7"/>
        <v>0</v>
      </c>
      <c r="L43" s="45"/>
      <c r="M43" s="45">
        <f t="shared" ca="1" si="16"/>
        <v>0</v>
      </c>
      <c r="N43" s="257">
        <f t="shared" ca="1" si="8"/>
        <v>0</v>
      </c>
      <c r="O43" s="23"/>
      <c r="P43" s="255">
        <f t="shared" ca="1" si="9"/>
        <v>0</v>
      </c>
      <c r="Q43" s="163">
        <f t="shared" ca="1" si="10"/>
        <v>0</v>
      </c>
      <c r="R43" s="164">
        <f ca="1">NPV(Q42,K43:$K$244) + ($A$13+$A$14+$A$15)/POWER(1+Q42,$A$28-D43+1)</f>
        <v>0</v>
      </c>
      <c r="S43" s="164">
        <f ca="1">NPV(Q43,K43:$K$244) + ($A$13+$A$14+$A$15)/POWER(1+Q43,$A$28-D43+1)</f>
        <v>0</v>
      </c>
      <c r="T43" s="45">
        <f t="shared" ca="1" si="11"/>
        <v>0</v>
      </c>
      <c r="U43" s="45">
        <f t="shared" ca="1" si="17"/>
        <v>0</v>
      </c>
      <c r="V43" s="45">
        <f t="shared" ca="1" si="18"/>
        <v>0</v>
      </c>
      <c r="W43" s="45">
        <f t="shared" ca="1" si="12"/>
        <v>0</v>
      </c>
      <c r="X43" s="25">
        <f t="shared" ca="1" si="1"/>
        <v>0</v>
      </c>
      <c r="Z43" s="28">
        <f t="shared" ca="1" si="19"/>
        <v>0</v>
      </c>
      <c r="AA43" s="233"/>
      <c r="AB43" s="45">
        <f t="shared" ca="1" si="13"/>
        <v>0</v>
      </c>
      <c r="AC43" s="45">
        <f t="shared" ca="1" si="2"/>
        <v>0</v>
      </c>
      <c r="AD43" s="25">
        <f t="shared" ca="1" si="3"/>
        <v>0</v>
      </c>
    </row>
    <row r="44" spans="1:30" x14ac:dyDescent="0.35">
      <c r="D44" s="20">
        <v>40</v>
      </c>
      <c r="E44" s="21">
        <f t="shared" ca="1" si="14"/>
        <v>14610</v>
      </c>
      <c r="F44" s="44">
        <f t="shared" ca="1" si="4"/>
        <v>14975</v>
      </c>
      <c r="G44" s="22" t="s">
        <v>119</v>
      </c>
      <c r="H44" s="44">
        <f t="shared" ca="1" si="15"/>
        <v>14610</v>
      </c>
      <c r="I44" s="45">
        <f t="shared" ca="1" si="5"/>
        <v>0</v>
      </c>
      <c r="J44" s="45">
        <f t="shared" ca="1" si="6"/>
        <v>0</v>
      </c>
      <c r="K44" s="45">
        <f t="shared" ca="1" si="7"/>
        <v>0</v>
      </c>
      <c r="L44" s="45"/>
      <c r="M44" s="45">
        <f t="shared" ca="1" si="16"/>
        <v>0</v>
      </c>
      <c r="N44" s="257">
        <f t="shared" ca="1" si="8"/>
        <v>0</v>
      </c>
      <c r="O44" s="23"/>
      <c r="P44" s="255">
        <f t="shared" ca="1" si="9"/>
        <v>0</v>
      </c>
      <c r="Q44" s="163">
        <f t="shared" ca="1" si="10"/>
        <v>0</v>
      </c>
      <c r="R44" s="164">
        <f ca="1">NPV(Q43,K44:$K$244) + ($A$13+$A$14+$A$15)/POWER(1+Q43,$A$28-D44+1)</f>
        <v>0</v>
      </c>
      <c r="S44" s="164">
        <f ca="1">NPV(Q44,K44:$K$244) + ($A$13+$A$14+$A$15)/POWER(1+Q44,$A$28-D44+1)</f>
        <v>0</v>
      </c>
      <c r="T44" s="45">
        <f t="shared" ca="1" si="11"/>
        <v>0</v>
      </c>
      <c r="U44" s="45">
        <f t="shared" ca="1" si="17"/>
        <v>0</v>
      </c>
      <c r="V44" s="45">
        <f t="shared" ca="1" si="18"/>
        <v>0</v>
      </c>
      <c r="W44" s="45">
        <f t="shared" ca="1" si="12"/>
        <v>0</v>
      </c>
      <c r="X44" s="25">
        <f t="shared" ca="1" si="1"/>
        <v>0</v>
      </c>
      <c r="Z44" s="28">
        <f t="shared" ca="1" si="19"/>
        <v>0</v>
      </c>
      <c r="AA44" s="233"/>
      <c r="AB44" s="45">
        <f t="shared" ca="1" si="13"/>
        <v>0</v>
      </c>
      <c r="AC44" s="45">
        <f t="shared" ca="1" si="2"/>
        <v>0</v>
      </c>
      <c r="AD44" s="25">
        <f t="shared" ca="1" si="3"/>
        <v>0</v>
      </c>
    </row>
    <row r="45" spans="1:30" x14ac:dyDescent="0.35">
      <c r="D45" s="20">
        <v>41</v>
      </c>
      <c r="E45" s="21">
        <f t="shared" ca="1" si="14"/>
        <v>14976</v>
      </c>
      <c r="F45" s="44">
        <f t="shared" ca="1" si="4"/>
        <v>15340</v>
      </c>
      <c r="G45" s="22" t="s">
        <v>119</v>
      </c>
      <c r="H45" s="44">
        <f t="shared" ca="1" si="15"/>
        <v>14976</v>
      </c>
      <c r="I45" s="45">
        <f t="shared" ca="1" si="5"/>
        <v>0</v>
      </c>
      <c r="J45" s="45">
        <f t="shared" ca="1" si="6"/>
        <v>0</v>
      </c>
      <c r="K45" s="45">
        <f t="shared" ca="1" si="7"/>
        <v>0</v>
      </c>
      <c r="L45" s="45"/>
      <c r="M45" s="45">
        <f t="shared" ca="1" si="16"/>
        <v>0</v>
      </c>
      <c r="N45" s="257">
        <f t="shared" ca="1" si="8"/>
        <v>0</v>
      </c>
      <c r="O45" s="23"/>
      <c r="P45" s="255">
        <f t="shared" ca="1" si="9"/>
        <v>0</v>
      </c>
      <c r="Q45" s="163">
        <f t="shared" ca="1" si="10"/>
        <v>0</v>
      </c>
      <c r="R45" s="164">
        <f ca="1">NPV(Q44,K45:$K$244) + ($A$13+$A$14+$A$15)/POWER(1+Q44,$A$28-D45+1)</f>
        <v>0</v>
      </c>
      <c r="S45" s="164">
        <f ca="1">NPV(Q45,K45:$K$244) + ($A$13+$A$14+$A$15)/POWER(1+Q45,$A$28-D45+1)</f>
        <v>0</v>
      </c>
      <c r="T45" s="45">
        <f t="shared" ca="1" si="11"/>
        <v>0</v>
      </c>
      <c r="U45" s="45">
        <f t="shared" ca="1" si="17"/>
        <v>0</v>
      </c>
      <c r="V45" s="45">
        <f t="shared" ca="1" si="18"/>
        <v>0</v>
      </c>
      <c r="W45" s="45">
        <f t="shared" ca="1" si="12"/>
        <v>0</v>
      </c>
      <c r="X45" s="25">
        <f t="shared" ca="1" si="1"/>
        <v>0</v>
      </c>
      <c r="Z45" s="28">
        <f t="shared" ca="1" si="19"/>
        <v>0</v>
      </c>
      <c r="AA45" s="233"/>
      <c r="AB45" s="45">
        <f t="shared" ca="1" si="13"/>
        <v>0</v>
      </c>
      <c r="AC45" s="45">
        <f t="shared" ca="1" si="2"/>
        <v>0</v>
      </c>
      <c r="AD45" s="25">
        <f t="shared" ca="1" si="3"/>
        <v>0</v>
      </c>
    </row>
    <row r="46" spans="1:30" x14ac:dyDescent="0.35">
      <c r="A46" s="238"/>
      <c r="B46" s="239" t="s">
        <v>56</v>
      </c>
      <c r="D46" s="20">
        <v>42</v>
      </c>
      <c r="E46" s="21">
        <f t="shared" ca="1" si="14"/>
        <v>15341</v>
      </c>
      <c r="F46" s="44">
        <f t="shared" ca="1" si="4"/>
        <v>15705</v>
      </c>
      <c r="G46" s="22" t="s">
        <v>119</v>
      </c>
      <c r="H46" s="44">
        <f t="shared" ca="1" si="15"/>
        <v>15341</v>
      </c>
      <c r="I46" s="45">
        <f t="shared" ca="1" si="5"/>
        <v>0</v>
      </c>
      <c r="J46" s="45">
        <f t="shared" ca="1" si="6"/>
        <v>0</v>
      </c>
      <c r="K46" s="45">
        <f t="shared" ca="1" si="7"/>
        <v>0</v>
      </c>
      <c r="L46" s="45"/>
      <c r="M46" s="45">
        <f t="shared" ca="1" si="16"/>
        <v>0</v>
      </c>
      <c r="N46" s="257">
        <f t="shared" ca="1" si="8"/>
        <v>0</v>
      </c>
      <c r="O46" s="23"/>
      <c r="P46" s="255">
        <f t="shared" ca="1" si="9"/>
        <v>0</v>
      </c>
      <c r="Q46" s="163">
        <f t="shared" ca="1" si="10"/>
        <v>0</v>
      </c>
      <c r="R46" s="164">
        <f ca="1">NPV(Q45,K46:$K$244) + ($A$13+$A$14+$A$15)/POWER(1+Q45,$A$28-D46+1)</f>
        <v>0</v>
      </c>
      <c r="S46" s="164">
        <f ca="1">NPV(Q46,K46:$K$244) + ($A$13+$A$14+$A$15)/POWER(1+Q46,$A$28-D46+1)</f>
        <v>0</v>
      </c>
      <c r="T46" s="45">
        <f t="shared" ca="1" si="11"/>
        <v>0</v>
      </c>
      <c r="U46" s="45">
        <f t="shared" ca="1" si="17"/>
        <v>0</v>
      </c>
      <c r="V46" s="45">
        <f t="shared" ca="1" si="18"/>
        <v>0</v>
      </c>
      <c r="W46" s="45">
        <f t="shared" ca="1" si="12"/>
        <v>0</v>
      </c>
      <c r="X46" s="25">
        <f t="shared" ca="1" si="1"/>
        <v>0</v>
      </c>
      <c r="Z46" s="28">
        <f t="shared" ca="1" si="19"/>
        <v>0</v>
      </c>
      <c r="AA46" s="233"/>
      <c r="AB46" s="45">
        <f t="shared" ca="1" si="13"/>
        <v>0</v>
      </c>
      <c r="AC46" s="45">
        <f t="shared" ca="1" si="2"/>
        <v>0</v>
      </c>
      <c r="AD46" s="25">
        <f t="shared" ca="1" si="3"/>
        <v>0</v>
      </c>
    </row>
    <row r="47" spans="1:30" x14ac:dyDescent="0.35">
      <c r="A47" s="240">
        <f ca="1">A21</f>
        <v>0</v>
      </c>
      <c r="B47" s="241" t="s">
        <v>57</v>
      </c>
      <c r="D47" s="20">
        <v>43</v>
      </c>
      <c r="E47" s="21">
        <f t="shared" ca="1" si="14"/>
        <v>15706</v>
      </c>
      <c r="F47" s="44">
        <f t="shared" ca="1" si="4"/>
        <v>16070</v>
      </c>
      <c r="G47" s="22" t="s">
        <v>119</v>
      </c>
      <c r="H47" s="44">
        <f t="shared" ca="1" si="15"/>
        <v>15706</v>
      </c>
      <c r="I47" s="45">
        <f t="shared" ca="1" si="5"/>
        <v>0</v>
      </c>
      <c r="J47" s="45">
        <f t="shared" ca="1" si="6"/>
        <v>0</v>
      </c>
      <c r="K47" s="45">
        <f t="shared" ca="1" si="7"/>
        <v>0</v>
      </c>
      <c r="L47" s="45"/>
      <c r="M47" s="45">
        <f t="shared" ca="1" si="16"/>
        <v>0</v>
      </c>
      <c r="N47" s="257">
        <f t="shared" ca="1" si="8"/>
        <v>0</v>
      </c>
      <c r="O47" s="23"/>
      <c r="P47" s="255">
        <f t="shared" ca="1" si="9"/>
        <v>0</v>
      </c>
      <c r="Q47" s="163">
        <f t="shared" ca="1" si="10"/>
        <v>0</v>
      </c>
      <c r="R47" s="164">
        <f ca="1">NPV(Q46,K47:$K$244) + ($A$13+$A$14+$A$15)/POWER(1+Q46,$A$28-D47+1)</f>
        <v>0</v>
      </c>
      <c r="S47" s="164">
        <f ca="1">NPV(Q47,K47:$K$244) + ($A$13+$A$14+$A$15)/POWER(1+Q47,$A$28-D47+1)</f>
        <v>0</v>
      </c>
      <c r="T47" s="45">
        <f t="shared" ca="1" si="11"/>
        <v>0</v>
      </c>
      <c r="U47" s="45">
        <f t="shared" ca="1" si="17"/>
        <v>0</v>
      </c>
      <c r="V47" s="45">
        <f t="shared" ca="1" si="18"/>
        <v>0</v>
      </c>
      <c r="W47" s="45">
        <f t="shared" ca="1" si="12"/>
        <v>0</v>
      </c>
      <c r="X47" s="25">
        <f t="shared" ca="1" si="1"/>
        <v>0</v>
      </c>
      <c r="Z47" s="28">
        <f t="shared" ca="1" si="19"/>
        <v>0</v>
      </c>
      <c r="AA47" s="233"/>
      <c r="AB47" s="45">
        <f t="shared" ca="1" si="13"/>
        <v>0</v>
      </c>
      <c r="AC47" s="45">
        <f t="shared" ca="1" si="2"/>
        <v>0</v>
      </c>
      <c r="AD47" s="25">
        <f t="shared" ca="1" si="3"/>
        <v>0</v>
      </c>
    </row>
    <row r="48" spans="1:30" x14ac:dyDescent="0.35">
      <c r="A48" s="240">
        <f ca="1">SUM(U5:U244)</f>
        <v>0</v>
      </c>
      <c r="B48" s="242" t="s">
        <v>58</v>
      </c>
      <c r="D48" s="20">
        <v>44</v>
      </c>
      <c r="E48" s="21">
        <f t="shared" ca="1" si="14"/>
        <v>16071</v>
      </c>
      <c r="F48" s="44">
        <f t="shared" ca="1" si="4"/>
        <v>16436</v>
      </c>
      <c r="G48" s="22" t="s">
        <v>119</v>
      </c>
      <c r="H48" s="44">
        <f t="shared" ca="1" si="15"/>
        <v>16071</v>
      </c>
      <c r="I48" s="45">
        <f t="shared" ca="1" si="5"/>
        <v>0</v>
      </c>
      <c r="J48" s="45">
        <f t="shared" ca="1" si="6"/>
        <v>0</v>
      </c>
      <c r="K48" s="45">
        <f t="shared" ca="1" si="7"/>
        <v>0</v>
      </c>
      <c r="L48" s="45"/>
      <c r="M48" s="45">
        <f t="shared" ca="1" si="16"/>
        <v>0</v>
      </c>
      <c r="N48" s="257">
        <f t="shared" ca="1" si="8"/>
        <v>0</v>
      </c>
      <c r="O48" s="23"/>
      <c r="P48" s="255">
        <f t="shared" ca="1" si="9"/>
        <v>0</v>
      </c>
      <c r="Q48" s="163">
        <f t="shared" ca="1" si="10"/>
        <v>0</v>
      </c>
      <c r="R48" s="164">
        <f ca="1">NPV(Q47,K48:$K$244) + ($A$13+$A$14+$A$15)/POWER(1+Q47,$A$28-D48+1)</f>
        <v>0</v>
      </c>
      <c r="S48" s="164">
        <f ca="1">NPV(Q48,K48:$K$244) + ($A$13+$A$14+$A$15)/POWER(1+Q48,$A$28-D48+1)</f>
        <v>0</v>
      </c>
      <c r="T48" s="45">
        <f t="shared" ca="1" si="11"/>
        <v>0</v>
      </c>
      <c r="U48" s="45">
        <f t="shared" ca="1" si="17"/>
        <v>0</v>
      </c>
      <c r="V48" s="45">
        <f t="shared" ca="1" si="18"/>
        <v>0</v>
      </c>
      <c r="W48" s="45">
        <f t="shared" ca="1" si="12"/>
        <v>0</v>
      </c>
      <c r="X48" s="25">
        <f t="shared" ca="1" si="1"/>
        <v>0</v>
      </c>
      <c r="Z48" s="28">
        <f t="shared" ca="1" si="19"/>
        <v>0</v>
      </c>
      <c r="AA48" s="233"/>
      <c r="AB48" s="45">
        <f t="shared" ca="1" si="13"/>
        <v>0</v>
      </c>
      <c r="AC48" s="45">
        <f t="shared" ca="1" si="2"/>
        <v>0</v>
      </c>
      <c r="AD48" s="25">
        <f t="shared" ca="1" si="3"/>
        <v>0</v>
      </c>
    </row>
    <row r="49" spans="1:30" x14ac:dyDescent="0.35">
      <c r="A49" s="240">
        <f ca="1">SUM(W5:W244)</f>
        <v>0</v>
      </c>
      <c r="B49" s="241" t="s">
        <v>59</v>
      </c>
      <c r="D49" s="20">
        <v>45</v>
      </c>
      <c r="E49" s="21">
        <f t="shared" ca="1" si="14"/>
        <v>16437</v>
      </c>
      <c r="F49" s="44">
        <f t="shared" ca="1" si="4"/>
        <v>16801</v>
      </c>
      <c r="G49" s="22" t="s">
        <v>119</v>
      </c>
      <c r="H49" s="44">
        <f t="shared" ca="1" si="15"/>
        <v>16437</v>
      </c>
      <c r="I49" s="45">
        <f t="shared" ca="1" si="5"/>
        <v>0</v>
      </c>
      <c r="J49" s="45">
        <f t="shared" ca="1" si="6"/>
        <v>0</v>
      </c>
      <c r="K49" s="45">
        <f t="shared" ca="1" si="7"/>
        <v>0</v>
      </c>
      <c r="L49" s="45"/>
      <c r="M49" s="45">
        <f t="shared" ca="1" si="16"/>
        <v>0</v>
      </c>
      <c r="N49" s="257">
        <f t="shared" ca="1" si="8"/>
        <v>0</v>
      </c>
      <c r="O49" s="23"/>
      <c r="P49" s="255">
        <f t="shared" ca="1" si="9"/>
        <v>0</v>
      </c>
      <c r="Q49" s="163">
        <f t="shared" ca="1" si="10"/>
        <v>0</v>
      </c>
      <c r="R49" s="164">
        <f ca="1">NPV(Q48,K49:$K$244) + ($A$13+$A$14+$A$15)/POWER(1+Q48,$A$28-D49+1)</f>
        <v>0</v>
      </c>
      <c r="S49" s="164">
        <f ca="1">NPV(Q49,K49:$K$244) + ($A$13+$A$14+$A$15)/POWER(1+Q49,$A$28-D49+1)</f>
        <v>0</v>
      </c>
      <c r="T49" s="45">
        <f t="shared" ca="1" si="11"/>
        <v>0</v>
      </c>
      <c r="U49" s="45">
        <f t="shared" ca="1" si="17"/>
        <v>0</v>
      </c>
      <c r="V49" s="45">
        <f t="shared" ca="1" si="18"/>
        <v>0</v>
      </c>
      <c r="W49" s="45">
        <f t="shared" ca="1" si="12"/>
        <v>0</v>
      </c>
      <c r="X49" s="25">
        <f t="shared" ca="1" si="1"/>
        <v>0</v>
      </c>
      <c r="Z49" s="28">
        <f t="shared" ca="1" si="19"/>
        <v>0</v>
      </c>
      <c r="AA49" s="233"/>
      <c r="AB49" s="45">
        <f t="shared" ca="1" si="13"/>
        <v>0</v>
      </c>
      <c r="AC49" s="45">
        <f t="shared" ca="1" si="2"/>
        <v>0</v>
      </c>
      <c r="AD49" s="25">
        <f t="shared" ca="1" si="3"/>
        <v>0</v>
      </c>
    </row>
    <row r="50" spans="1:30" x14ac:dyDescent="0.35">
      <c r="A50" s="240">
        <f ca="1">SUM(V5:V244)</f>
        <v>0</v>
      </c>
      <c r="B50" s="242" t="s">
        <v>60</v>
      </c>
      <c r="D50" s="20">
        <v>46</v>
      </c>
      <c r="E50" s="21">
        <f t="shared" ca="1" si="14"/>
        <v>16802</v>
      </c>
      <c r="F50" s="44">
        <f t="shared" ca="1" si="4"/>
        <v>17166</v>
      </c>
      <c r="G50" s="22" t="s">
        <v>119</v>
      </c>
      <c r="H50" s="44">
        <f t="shared" ca="1" si="15"/>
        <v>16802</v>
      </c>
      <c r="I50" s="45">
        <f t="shared" ca="1" si="5"/>
        <v>0</v>
      </c>
      <c r="J50" s="45">
        <f t="shared" ca="1" si="6"/>
        <v>0</v>
      </c>
      <c r="K50" s="45">
        <f t="shared" ca="1" si="7"/>
        <v>0</v>
      </c>
      <c r="L50" s="45"/>
      <c r="M50" s="45">
        <f t="shared" ca="1" si="16"/>
        <v>0</v>
      </c>
      <c r="N50" s="257">
        <f t="shared" ca="1" si="8"/>
        <v>0</v>
      </c>
      <c r="O50" s="23"/>
      <c r="P50" s="255">
        <f t="shared" ca="1" si="9"/>
        <v>0</v>
      </c>
      <c r="Q50" s="163">
        <f t="shared" ca="1" si="10"/>
        <v>0</v>
      </c>
      <c r="R50" s="164">
        <f ca="1">NPV(Q49,K50:$K$244) + ($A$13+$A$14+$A$15)/POWER(1+Q49,$A$28-D50+1)</f>
        <v>0</v>
      </c>
      <c r="S50" s="164">
        <f ca="1">NPV(Q50,K50:$K$244) + ($A$13+$A$14+$A$15)/POWER(1+Q50,$A$28-D50+1)</f>
        <v>0</v>
      </c>
      <c r="T50" s="45">
        <f t="shared" ca="1" si="11"/>
        <v>0</v>
      </c>
      <c r="U50" s="45">
        <f t="shared" ca="1" si="17"/>
        <v>0</v>
      </c>
      <c r="V50" s="45">
        <f t="shared" ca="1" si="18"/>
        <v>0</v>
      </c>
      <c r="W50" s="45">
        <f t="shared" ca="1" si="12"/>
        <v>0</v>
      </c>
      <c r="X50" s="25">
        <f t="shared" ca="1" si="1"/>
        <v>0</v>
      </c>
      <c r="Z50" s="28">
        <f t="shared" ca="1" si="19"/>
        <v>0</v>
      </c>
      <c r="AA50" s="233"/>
      <c r="AB50" s="45">
        <f t="shared" ca="1" si="13"/>
        <v>0</v>
      </c>
      <c r="AC50" s="45">
        <f t="shared" ca="1" si="2"/>
        <v>0</v>
      </c>
      <c r="AD50" s="25">
        <f t="shared" ca="1" si="3"/>
        <v>0</v>
      </c>
    </row>
    <row r="51" spans="1:30" x14ac:dyDescent="0.35">
      <c r="A51" s="240">
        <f ca="1">-(A13+A14+A15)</f>
        <v>0</v>
      </c>
      <c r="B51" s="243" t="s">
        <v>61</v>
      </c>
      <c r="C51" s="36"/>
      <c r="D51" s="20">
        <v>47</v>
      </c>
      <c r="E51" s="21">
        <f t="shared" ca="1" si="14"/>
        <v>17167</v>
      </c>
      <c r="F51" s="44">
        <f t="shared" ca="1" si="4"/>
        <v>17531</v>
      </c>
      <c r="G51" s="22" t="s">
        <v>119</v>
      </c>
      <c r="H51" s="44">
        <f t="shared" ca="1" si="15"/>
        <v>17167</v>
      </c>
      <c r="I51" s="45">
        <f t="shared" ca="1" si="5"/>
        <v>0</v>
      </c>
      <c r="J51" s="45">
        <f t="shared" ca="1" si="6"/>
        <v>0</v>
      </c>
      <c r="K51" s="45">
        <f t="shared" ca="1" si="7"/>
        <v>0</v>
      </c>
      <c r="L51" s="45"/>
      <c r="M51" s="45">
        <f t="shared" ca="1" si="16"/>
        <v>0</v>
      </c>
      <c r="N51" s="257">
        <f t="shared" ca="1" si="8"/>
        <v>0</v>
      </c>
      <c r="O51" s="23"/>
      <c r="P51" s="255">
        <f t="shared" ca="1" si="9"/>
        <v>0</v>
      </c>
      <c r="Q51" s="163">
        <f t="shared" ca="1" si="10"/>
        <v>0</v>
      </c>
      <c r="R51" s="164">
        <f ca="1">NPV(Q50,K51:$K$244) + ($A$13+$A$14+$A$15)/POWER(1+Q50,$A$28-D51+1)</f>
        <v>0</v>
      </c>
      <c r="S51" s="164">
        <f ca="1">NPV(Q51,K51:$K$244) + ($A$13+$A$14+$A$15)/POWER(1+Q51,$A$28-D51+1)</f>
        <v>0</v>
      </c>
      <c r="T51" s="45">
        <f t="shared" ca="1" si="11"/>
        <v>0</v>
      </c>
      <c r="U51" s="45">
        <f t="shared" ca="1" si="17"/>
        <v>0</v>
      </c>
      <c r="V51" s="45">
        <f t="shared" ca="1" si="18"/>
        <v>0</v>
      </c>
      <c r="W51" s="45">
        <f t="shared" ca="1" si="12"/>
        <v>0</v>
      </c>
      <c r="X51" s="25">
        <f t="shared" ca="1" si="1"/>
        <v>0</v>
      </c>
      <c r="Z51" s="28">
        <f t="shared" ca="1" si="19"/>
        <v>0</v>
      </c>
      <c r="AA51" s="233"/>
      <c r="AB51" s="45">
        <f t="shared" ca="1" si="13"/>
        <v>0</v>
      </c>
      <c r="AC51" s="45">
        <f t="shared" ca="1" si="2"/>
        <v>0</v>
      </c>
      <c r="AD51" s="25">
        <f t="shared" ca="1" si="3"/>
        <v>0</v>
      </c>
    </row>
    <row r="52" spans="1:30" x14ac:dyDescent="0.35">
      <c r="A52" s="244">
        <f ca="1">SUM(A47:A51)</f>
        <v>0</v>
      </c>
      <c r="B52" s="245" t="s">
        <v>254</v>
      </c>
      <c r="C52" s="38"/>
      <c r="D52" s="20">
        <v>48</v>
      </c>
      <c r="E52" s="21">
        <f t="shared" ca="1" si="14"/>
        <v>17532</v>
      </c>
      <c r="F52" s="44">
        <f t="shared" ca="1" si="4"/>
        <v>17897</v>
      </c>
      <c r="G52" s="22" t="s">
        <v>119</v>
      </c>
      <c r="H52" s="44">
        <f t="shared" ca="1" si="15"/>
        <v>17532</v>
      </c>
      <c r="I52" s="45">
        <f t="shared" ca="1" si="5"/>
        <v>0</v>
      </c>
      <c r="J52" s="45">
        <f t="shared" ca="1" si="6"/>
        <v>0</v>
      </c>
      <c r="K52" s="45">
        <f t="shared" ca="1" si="7"/>
        <v>0</v>
      </c>
      <c r="L52" s="45"/>
      <c r="M52" s="45">
        <f t="shared" ca="1" si="16"/>
        <v>0</v>
      </c>
      <c r="N52" s="257">
        <f t="shared" ca="1" si="8"/>
        <v>0</v>
      </c>
      <c r="O52" s="23"/>
      <c r="P52" s="255">
        <f t="shared" ca="1" si="9"/>
        <v>0</v>
      </c>
      <c r="Q52" s="163">
        <f t="shared" ca="1" si="10"/>
        <v>0</v>
      </c>
      <c r="R52" s="164">
        <f ca="1">NPV(Q51,K52:$K$244) + ($A$13+$A$14+$A$15)/POWER(1+Q51,$A$28-D52+1)</f>
        <v>0</v>
      </c>
      <c r="S52" s="164">
        <f ca="1">NPV(Q52,K52:$K$244) + ($A$13+$A$14+$A$15)/POWER(1+Q52,$A$28-D52+1)</f>
        <v>0</v>
      </c>
      <c r="T52" s="45">
        <f t="shared" ca="1" si="11"/>
        <v>0</v>
      </c>
      <c r="U52" s="45">
        <f t="shared" ca="1" si="17"/>
        <v>0</v>
      </c>
      <c r="V52" s="45">
        <f t="shared" ca="1" si="18"/>
        <v>0</v>
      </c>
      <c r="W52" s="45">
        <f t="shared" ca="1" si="12"/>
        <v>0</v>
      </c>
      <c r="X52" s="25">
        <f t="shared" ca="1" si="1"/>
        <v>0</v>
      </c>
      <c r="Z52" s="28">
        <f t="shared" ca="1" si="19"/>
        <v>0</v>
      </c>
      <c r="AA52" s="233"/>
      <c r="AB52" s="45">
        <f t="shared" ca="1" si="13"/>
        <v>0</v>
      </c>
      <c r="AC52" s="45">
        <f t="shared" ca="1" si="2"/>
        <v>0</v>
      </c>
      <c r="AD52" s="25">
        <f t="shared" ca="1" si="3"/>
        <v>0</v>
      </c>
    </row>
    <row r="53" spans="1:30" x14ac:dyDescent="0.35">
      <c r="A53" s="37"/>
      <c r="B53" s="37"/>
      <c r="C53" s="39"/>
      <c r="D53" s="20">
        <v>49</v>
      </c>
      <c r="E53" s="21">
        <f t="shared" ca="1" si="14"/>
        <v>17898</v>
      </c>
      <c r="F53" s="44">
        <f t="shared" ca="1" si="4"/>
        <v>18262</v>
      </c>
      <c r="G53" s="22" t="s">
        <v>119</v>
      </c>
      <c r="H53" s="44">
        <f t="shared" ca="1" si="15"/>
        <v>17898</v>
      </c>
      <c r="I53" s="45">
        <f t="shared" ca="1" si="5"/>
        <v>0</v>
      </c>
      <c r="J53" s="45">
        <f t="shared" ca="1" si="6"/>
        <v>0</v>
      </c>
      <c r="K53" s="45">
        <f t="shared" ca="1" si="7"/>
        <v>0</v>
      </c>
      <c r="L53" s="45"/>
      <c r="M53" s="45">
        <f t="shared" ca="1" si="16"/>
        <v>0</v>
      </c>
      <c r="N53" s="257">
        <f t="shared" ca="1" si="8"/>
        <v>0</v>
      </c>
      <c r="O53" s="23"/>
      <c r="P53" s="255">
        <f t="shared" ca="1" si="9"/>
        <v>0</v>
      </c>
      <c r="Q53" s="163">
        <f t="shared" ca="1" si="10"/>
        <v>0</v>
      </c>
      <c r="R53" s="164">
        <f ca="1">NPV(Q52,K53:$K$244) + ($A$13+$A$14+$A$15)/POWER(1+Q52,$A$28-D53+1)</f>
        <v>0</v>
      </c>
      <c r="S53" s="164">
        <f ca="1">NPV(Q53,K53:$K$244) + ($A$13+$A$14+$A$15)/POWER(1+Q53,$A$28-D53+1)</f>
        <v>0</v>
      </c>
      <c r="T53" s="45">
        <f t="shared" ca="1" si="11"/>
        <v>0</v>
      </c>
      <c r="U53" s="45">
        <f t="shared" ca="1" si="17"/>
        <v>0</v>
      </c>
      <c r="V53" s="45">
        <f t="shared" ca="1" si="18"/>
        <v>0</v>
      </c>
      <c r="W53" s="45">
        <f t="shared" ca="1" si="12"/>
        <v>0</v>
      </c>
      <c r="X53" s="25">
        <f t="shared" ca="1" si="1"/>
        <v>0</v>
      </c>
      <c r="Z53" s="28">
        <f t="shared" ca="1" si="19"/>
        <v>0</v>
      </c>
      <c r="AA53" s="233"/>
      <c r="AB53" s="45">
        <f t="shared" ca="1" si="13"/>
        <v>0</v>
      </c>
      <c r="AC53" s="45">
        <f t="shared" ca="1" si="2"/>
        <v>0</v>
      </c>
      <c r="AD53" s="25">
        <f t="shared" ca="1" si="3"/>
        <v>0</v>
      </c>
    </row>
    <row r="54" spans="1:30" x14ac:dyDescent="0.35">
      <c r="A54" s="238"/>
      <c r="B54" s="239" t="s">
        <v>62</v>
      </c>
      <c r="C54" s="38"/>
      <c r="D54" s="20">
        <v>50</v>
      </c>
      <c r="E54" s="21">
        <f t="shared" ca="1" si="14"/>
        <v>18263</v>
      </c>
      <c r="F54" s="44">
        <f t="shared" ca="1" si="4"/>
        <v>18627</v>
      </c>
      <c r="G54" s="22" t="s">
        <v>119</v>
      </c>
      <c r="H54" s="44">
        <f t="shared" ca="1" si="15"/>
        <v>18263</v>
      </c>
      <c r="I54" s="45">
        <f t="shared" ca="1" si="5"/>
        <v>0</v>
      </c>
      <c r="J54" s="45">
        <f t="shared" ca="1" si="6"/>
        <v>0</v>
      </c>
      <c r="K54" s="45">
        <f t="shared" ca="1" si="7"/>
        <v>0</v>
      </c>
      <c r="L54" s="45"/>
      <c r="M54" s="45">
        <f t="shared" ca="1" si="16"/>
        <v>0</v>
      </c>
      <c r="N54" s="257">
        <f t="shared" ca="1" si="8"/>
        <v>0</v>
      </c>
      <c r="O54" s="23"/>
      <c r="P54" s="255">
        <f t="shared" ca="1" si="9"/>
        <v>0</v>
      </c>
      <c r="Q54" s="163">
        <f t="shared" ca="1" si="10"/>
        <v>0</v>
      </c>
      <c r="R54" s="164">
        <f ca="1">NPV(Q53,K54:$K$244) + ($A$13+$A$14+$A$15)/POWER(1+Q53,$A$28-D54+1)</f>
        <v>0</v>
      </c>
      <c r="S54" s="164">
        <f ca="1">NPV(Q54,K54:$K$244) + ($A$13+$A$14+$A$15)/POWER(1+Q54,$A$28-D54+1)</f>
        <v>0</v>
      </c>
      <c r="T54" s="45">
        <f t="shared" ca="1" si="11"/>
        <v>0</v>
      </c>
      <c r="U54" s="45">
        <f t="shared" ca="1" si="17"/>
        <v>0</v>
      </c>
      <c r="V54" s="45">
        <f t="shared" ca="1" si="18"/>
        <v>0</v>
      </c>
      <c r="W54" s="45">
        <f t="shared" ca="1" si="12"/>
        <v>0</v>
      </c>
      <c r="X54" s="25">
        <f t="shared" ca="1" si="1"/>
        <v>0</v>
      </c>
      <c r="Z54" s="28">
        <f t="shared" ca="1" si="19"/>
        <v>0</v>
      </c>
      <c r="AA54" s="233"/>
      <c r="AB54" s="45">
        <f t="shared" ca="1" si="13"/>
        <v>0</v>
      </c>
      <c r="AC54" s="45">
        <f t="shared" ca="1" si="2"/>
        <v>0</v>
      </c>
      <c r="AD54" s="25">
        <f t="shared" ca="1" si="3"/>
        <v>0</v>
      </c>
    </row>
    <row r="55" spans="1:30" x14ac:dyDescent="0.35">
      <c r="A55" s="240">
        <f ca="1">A36</f>
        <v>0</v>
      </c>
      <c r="B55" s="241" t="s">
        <v>57</v>
      </c>
      <c r="C55" s="39"/>
      <c r="D55" s="20">
        <v>51</v>
      </c>
      <c r="E55" s="21">
        <f t="shared" ca="1" si="14"/>
        <v>18628</v>
      </c>
      <c r="F55" s="44">
        <f t="shared" ca="1" si="4"/>
        <v>18992</v>
      </c>
      <c r="G55" s="22" t="s">
        <v>119</v>
      </c>
      <c r="H55" s="44">
        <f t="shared" ca="1" si="15"/>
        <v>18628</v>
      </c>
      <c r="I55" s="45">
        <f t="shared" ca="1" si="5"/>
        <v>0</v>
      </c>
      <c r="J55" s="45">
        <f t="shared" ca="1" si="6"/>
        <v>0</v>
      </c>
      <c r="K55" s="45">
        <f t="shared" ca="1" si="7"/>
        <v>0</v>
      </c>
      <c r="L55" s="45"/>
      <c r="M55" s="45">
        <f t="shared" ca="1" si="16"/>
        <v>0</v>
      </c>
      <c r="N55" s="257">
        <f t="shared" ca="1" si="8"/>
        <v>0</v>
      </c>
      <c r="O55" s="23"/>
      <c r="P55" s="255">
        <f t="shared" ca="1" si="9"/>
        <v>0</v>
      </c>
      <c r="Q55" s="163">
        <f t="shared" ca="1" si="10"/>
        <v>0</v>
      </c>
      <c r="R55" s="164">
        <f ca="1">NPV(Q54,K55:$K$244) + ($A$13+$A$14+$A$15)/POWER(1+Q54,$A$28-D55+1)</f>
        <v>0</v>
      </c>
      <c r="S55" s="164">
        <f ca="1">NPV(Q55,K55:$K$244) + ($A$13+$A$14+$A$15)/POWER(1+Q55,$A$28-D55+1)</f>
        <v>0</v>
      </c>
      <c r="T55" s="45">
        <f t="shared" ca="1" si="11"/>
        <v>0</v>
      </c>
      <c r="U55" s="45">
        <f t="shared" ca="1" si="17"/>
        <v>0</v>
      </c>
      <c r="V55" s="45">
        <f t="shared" ca="1" si="18"/>
        <v>0</v>
      </c>
      <c r="W55" s="45">
        <f t="shared" ca="1" si="12"/>
        <v>0</v>
      </c>
      <c r="X55" s="25">
        <f t="shared" ca="1" si="1"/>
        <v>0</v>
      </c>
      <c r="Z55" s="28">
        <f t="shared" ca="1" si="19"/>
        <v>0</v>
      </c>
      <c r="AA55" s="233"/>
      <c r="AB55" s="45">
        <f t="shared" ca="1" si="13"/>
        <v>0</v>
      </c>
      <c r="AC55" s="45">
        <f t="shared" ca="1" si="2"/>
        <v>0</v>
      </c>
      <c r="AD55" s="25">
        <f t="shared" ca="1" si="3"/>
        <v>0</v>
      </c>
    </row>
    <row r="56" spans="1:30" x14ac:dyDescent="0.35">
      <c r="A56" s="240">
        <f>-SUM(AA5:AA244)</f>
        <v>0</v>
      </c>
      <c r="B56" s="241" t="s">
        <v>63</v>
      </c>
      <c r="D56" s="20">
        <v>52</v>
      </c>
      <c r="E56" s="21">
        <f t="shared" ca="1" si="14"/>
        <v>18993</v>
      </c>
      <c r="F56" s="44">
        <f t="shared" ca="1" si="4"/>
        <v>19358</v>
      </c>
      <c r="G56" s="22" t="s">
        <v>119</v>
      </c>
      <c r="H56" s="44">
        <f t="shared" ca="1" si="15"/>
        <v>18993</v>
      </c>
      <c r="I56" s="45">
        <f t="shared" ca="1" si="5"/>
        <v>0</v>
      </c>
      <c r="J56" s="45">
        <f t="shared" ca="1" si="6"/>
        <v>0</v>
      </c>
      <c r="K56" s="45">
        <f t="shared" ca="1" si="7"/>
        <v>0</v>
      </c>
      <c r="L56" s="45"/>
      <c r="M56" s="45">
        <f t="shared" ca="1" si="16"/>
        <v>0</v>
      </c>
      <c r="N56" s="257">
        <f t="shared" ca="1" si="8"/>
        <v>0</v>
      </c>
      <c r="O56" s="23"/>
      <c r="P56" s="255">
        <f t="shared" ca="1" si="9"/>
        <v>0</v>
      </c>
      <c r="Q56" s="163">
        <f t="shared" ca="1" si="10"/>
        <v>0</v>
      </c>
      <c r="R56" s="164">
        <f ca="1">NPV(Q55,K56:$K$244) + ($A$13+$A$14+$A$15)/POWER(1+Q55,$A$28-D56+1)</f>
        <v>0</v>
      </c>
      <c r="S56" s="164">
        <f ca="1">NPV(Q56,K56:$K$244) + ($A$13+$A$14+$A$15)/POWER(1+Q56,$A$28-D56+1)</f>
        <v>0</v>
      </c>
      <c r="T56" s="45">
        <f t="shared" ca="1" si="11"/>
        <v>0</v>
      </c>
      <c r="U56" s="45">
        <f t="shared" ca="1" si="17"/>
        <v>0</v>
      </c>
      <c r="V56" s="45">
        <f t="shared" ca="1" si="18"/>
        <v>0</v>
      </c>
      <c r="W56" s="45">
        <f t="shared" ca="1" si="12"/>
        <v>0</v>
      </c>
      <c r="X56" s="25">
        <f t="shared" ca="1" si="1"/>
        <v>0</v>
      </c>
      <c r="Z56" s="28">
        <f t="shared" ca="1" si="19"/>
        <v>0</v>
      </c>
      <c r="AA56" s="233"/>
      <c r="AB56" s="45">
        <f t="shared" ca="1" si="13"/>
        <v>0</v>
      </c>
      <c r="AC56" s="45">
        <f t="shared" ca="1" si="2"/>
        <v>0</v>
      </c>
      <c r="AD56" s="25">
        <f t="shared" ca="1" si="3"/>
        <v>0</v>
      </c>
    </row>
    <row r="57" spans="1:30" x14ac:dyDescent="0.35">
      <c r="A57" s="240">
        <f ca="1">-SUM(AB5:AB244)</f>
        <v>0</v>
      </c>
      <c r="B57" s="241" t="s">
        <v>64</v>
      </c>
      <c r="C57" s="29"/>
      <c r="D57" s="20">
        <v>53</v>
      </c>
      <c r="E57" s="21">
        <f t="shared" ca="1" si="14"/>
        <v>19359</v>
      </c>
      <c r="F57" s="44">
        <f t="shared" ca="1" si="4"/>
        <v>19723</v>
      </c>
      <c r="G57" s="22" t="s">
        <v>119</v>
      </c>
      <c r="H57" s="44">
        <f t="shared" ca="1" si="15"/>
        <v>19359</v>
      </c>
      <c r="I57" s="45">
        <f t="shared" ca="1" si="5"/>
        <v>0</v>
      </c>
      <c r="J57" s="45">
        <f t="shared" ca="1" si="6"/>
        <v>0</v>
      </c>
      <c r="K57" s="45">
        <f t="shared" ca="1" si="7"/>
        <v>0</v>
      </c>
      <c r="L57" s="45"/>
      <c r="M57" s="45">
        <f t="shared" ca="1" si="16"/>
        <v>0</v>
      </c>
      <c r="N57" s="257">
        <f t="shared" ca="1" si="8"/>
        <v>0</v>
      </c>
      <c r="O57" s="23"/>
      <c r="P57" s="255">
        <f t="shared" ca="1" si="9"/>
        <v>0</v>
      </c>
      <c r="Q57" s="163">
        <f t="shared" ca="1" si="10"/>
        <v>0</v>
      </c>
      <c r="R57" s="164">
        <f ca="1">NPV(Q56,K57:$K$244) + ($A$13+$A$14+$A$15)/POWER(1+Q56,$A$28-D57+1)</f>
        <v>0</v>
      </c>
      <c r="S57" s="164">
        <f ca="1">NPV(Q57,K57:$K$244) + ($A$13+$A$14+$A$15)/POWER(1+Q57,$A$28-D57+1)</f>
        <v>0</v>
      </c>
      <c r="T57" s="45">
        <f t="shared" ca="1" si="11"/>
        <v>0</v>
      </c>
      <c r="U57" s="45">
        <f t="shared" ca="1" si="17"/>
        <v>0</v>
      </c>
      <c r="V57" s="45">
        <f t="shared" ca="1" si="18"/>
        <v>0</v>
      </c>
      <c r="W57" s="45">
        <f t="shared" ca="1" si="12"/>
        <v>0</v>
      </c>
      <c r="X57" s="25">
        <f t="shared" ca="1" si="1"/>
        <v>0</v>
      </c>
      <c r="Z57" s="28">
        <f t="shared" ca="1" si="19"/>
        <v>0</v>
      </c>
      <c r="AA57" s="233"/>
      <c r="AB57" s="45">
        <f t="shared" ca="1" si="13"/>
        <v>0</v>
      </c>
      <c r="AC57" s="45">
        <f t="shared" ca="1" si="2"/>
        <v>0</v>
      </c>
      <c r="AD57" s="25">
        <f t="shared" ca="1" si="3"/>
        <v>0</v>
      </c>
    </row>
    <row r="58" spans="1:30" x14ac:dyDescent="0.35">
      <c r="A58" s="240">
        <f ca="1">SUM(AC5:AC244)</f>
        <v>0</v>
      </c>
      <c r="B58" s="241" t="s">
        <v>65</v>
      </c>
      <c r="D58" s="20">
        <v>54</v>
      </c>
      <c r="E58" s="21">
        <f t="shared" ca="1" si="14"/>
        <v>19724</v>
      </c>
      <c r="F58" s="44">
        <f t="shared" ca="1" si="4"/>
        <v>20088</v>
      </c>
      <c r="G58" s="22" t="s">
        <v>119</v>
      </c>
      <c r="H58" s="44">
        <f t="shared" ca="1" si="15"/>
        <v>19724</v>
      </c>
      <c r="I58" s="45">
        <f t="shared" ca="1" si="5"/>
        <v>0</v>
      </c>
      <c r="J58" s="45">
        <f t="shared" ca="1" si="6"/>
        <v>0</v>
      </c>
      <c r="K58" s="45">
        <f t="shared" ca="1" si="7"/>
        <v>0</v>
      </c>
      <c r="L58" s="45"/>
      <c r="M58" s="45">
        <f t="shared" ca="1" si="16"/>
        <v>0</v>
      </c>
      <c r="N58" s="257">
        <f t="shared" ca="1" si="8"/>
        <v>0</v>
      </c>
      <c r="O58" s="23"/>
      <c r="P58" s="255">
        <f t="shared" ca="1" si="9"/>
        <v>0</v>
      </c>
      <c r="Q58" s="163">
        <f t="shared" ca="1" si="10"/>
        <v>0</v>
      </c>
      <c r="R58" s="164">
        <f ca="1">NPV(Q57,K58:$K$244) + ($A$13+$A$14+$A$15)/POWER(1+Q57,$A$28-D58+1)</f>
        <v>0</v>
      </c>
      <c r="S58" s="164">
        <f ca="1">NPV(Q58,K58:$K$244) + ($A$13+$A$14+$A$15)/POWER(1+Q58,$A$28-D58+1)</f>
        <v>0</v>
      </c>
      <c r="T58" s="45">
        <f t="shared" ca="1" si="11"/>
        <v>0</v>
      </c>
      <c r="U58" s="45">
        <f t="shared" ca="1" si="17"/>
        <v>0</v>
      </c>
      <c r="V58" s="45">
        <f t="shared" ca="1" si="18"/>
        <v>0</v>
      </c>
      <c r="W58" s="45">
        <f t="shared" ca="1" si="12"/>
        <v>0</v>
      </c>
      <c r="X58" s="25">
        <f t="shared" ca="1" si="1"/>
        <v>0</v>
      </c>
      <c r="Z58" s="28">
        <f t="shared" ca="1" si="19"/>
        <v>0</v>
      </c>
      <c r="AA58" s="233"/>
      <c r="AB58" s="45">
        <f t="shared" ca="1" si="13"/>
        <v>0</v>
      </c>
      <c r="AC58" s="45">
        <f t="shared" ca="1" si="2"/>
        <v>0</v>
      </c>
      <c r="AD58" s="25">
        <f t="shared" ca="1" si="3"/>
        <v>0</v>
      </c>
    </row>
    <row r="59" spans="1:30" x14ac:dyDescent="0.35">
      <c r="A59" s="244">
        <f ca="1">SUM(A55:A58)</f>
        <v>0</v>
      </c>
      <c r="B59" s="245" t="s">
        <v>254</v>
      </c>
      <c r="C59" s="36"/>
      <c r="D59" s="20">
        <v>55</v>
      </c>
      <c r="E59" s="21">
        <f t="shared" ca="1" si="14"/>
        <v>20089</v>
      </c>
      <c r="F59" s="44">
        <f t="shared" ca="1" si="4"/>
        <v>20453</v>
      </c>
      <c r="G59" s="22" t="s">
        <v>119</v>
      </c>
      <c r="H59" s="44">
        <f t="shared" ca="1" si="15"/>
        <v>20089</v>
      </c>
      <c r="I59" s="45">
        <f t="shared" ca="1" si="5"/>
        <v>0</v>
      </c>
      <c r="J59" s="45">
        <f t="shared" ca="1" si="6"/>
        <v>0</v>
      </c>
      <c r="K59" s="45">
        <f t="shared" ca="1" si="7"/>
        <v>0</v>
      </c>
      <c r="L59" s="45"/>
      <c r="M59" s="45">
        <f t="shared" ca="1" si="16"/>
        <v>0</v>
      </c>
      <c r="N59" s="257">
        <f t="shared" ca="1" si="8"/>
        <v>0</v>
      </c>
      <c r="O59" s="23"/>
      <c r="P59" s="255">
        <f t="shared" ca="1" si="9"/>
        <v>0</v>
      </c>
      <c r="Q59" s="163">
        <f t="shared" ca="1" si="10"/>
        <v>0</v>
      </c>
      <c r="R59" s="164">
        <f ca="1">NPV(Q58,K59:$K$244) + ($A$13+$A$14+$A$15)/POWER(1+Q58,$A$28-D59+1)</f>
        <v>0</v>
      </c>
      <c r="S59" s="164">
        <f ca="1">NPV(Q59,K59:$K$244) + ($A$13+$A$14+$A$15)/POWER(1+Q59,$A$28-D59+1)</f>
        <v>0</v>
      </c>
      <c r="T59" s="45">
        <f t="shared" ca="1" si="11"/>
        <v>0</v>
      </c>
      <c r="U59" s="45">
        <f t="shared" ca="1" si="17"/>
        <v>0</v>
      </c>
      <c r="V59" s="45">
        <f t="shared" ca="1" si="18"/>
        <v>0</v>
      </c>
      <c r="W59" s="45">
        <f t="shared" ca="1" si="12"/>
        <v>0</v>
      </c>
      <c r="X59" s="25">
        <f t="shared" ca="1" si="1"/>
        <v>0</v>
      </c>
      <c r="Z59" s="28">
        <f t="shared" ca="1" si="19"/>
        <v>0</v>
      </c>
      <c r="AA59" s="233"/>
      <c r="AB59" s="45">
        <f t="shared" ca="1" si="13"/>
        <v>0</v>
      </c>
      <c r="AC59" s="45">
        <f t="shared" ca="1" si="2"/>
        <v>0</v>
      </c>
      <c r="AD59" s="25">
        <f t="shared" ca="1" si="3"/>
        <v>0</v>
      </c>
    </row>
    <row r="60" spans="1:30" x14ac:dyDescent="0.35">
      <c r="C60" s="38"/>
      <c r="D60" s="20">
        <v>56</v>
      </c>
      <c r="E60" s="21">
        <f t="shared" ca="1" si="14"/>
        <v>20454</v>
      </c>
      <c r="F60" s="44">
        <f t="shared" ca="1" si="4"/>
        <v>20819</v>
      </c>
      <c r="G60" s="22" t="s">
        <v>119</v>
      </c>
      <c r="H60" s="44">
        <f t="shared" ca="1" si="15"/>
        <v>20454</v>
      </c>
      <c r="I60" s="45">
        <f t="shared" ca="1" si="5"/>
        <v>0</v>
      </c>
      <c r="J60" s="45">
        <f t="shared" ca="1" si="6"/>
        <v>0</v>
      </c>
      <c r="K60" s="45">
        <f t="shared" ca="1" si="7"/>
        <v>0</v>
      </c>
      <c r="L60" s="45"/>
      <c r="M60" s="45">
        <f t="shared" ca="1" si="16"/>
        <v>0</v>
      </c>
      <c r="N60" s="257">
        <f t="shared" ca="1" si="8"/>
        <v>0</v>
      </c>
      <c r="O60" s="23"/>
      <c r="P60" s="255">
        <f t="shared" ca="1" si="9"/>
        <v>0</v>
      </c>
      <c r="Q60" s="163">
        <f t="shared" ca="1" si="10"/>
        <v>0</v>
      </c>
      <c r="R60" s="164">
        <f ca="1">NPV(Q59,K60:$K$244) + ($A$13+$A$14+$A$15)/POWER(1+Q59,$A$28-D60+1)</f>
        <v>0</v>
      </c>
      <c r="S60" s="164">
        <f ca="1">NPV(Q60,K60:$K$244) + ($A$13+$A$14+$A$15)/POWER(1+Q60,$A$28-D60+1)</f>
        <v>0</v>
      </c>
      <c r="T60" s="45">
        <f t="shared" ca="1" si="11"/>
        <v>0</v>
      </c>
      <c r="U60" s="45">
        <f t="shared" ca="1" si="17"/>
        <v>0</v>
      </c>
      <c r="V60" s="45">
        <f t="shared" ca="1" si="18"/>
        <v>0</v>
      </c>
      <c r="W60" s="45">
        <f t="shared" ca="1" si="12"/>
        <v>0</v>
      </c>
      <c r="X60" s="25">
        <f t="shared" ca="1" si="1"/>
        <v>0</v>
      </c>
      <c r="Z60" s="28">
        <f t="shared" ca="1" si="19"/>
        <v>0</v>
      </c>
      <c r="AA60" s="233"/>
      <c r="AB60" s="45">
        <f t="shared" ca="1" si="13"/>
        <v>0</v>
      </c>
      <c r="AC60" s="45">
        <f t="shared" ca="1" si="2"/>
        <v>0</v>
      </c>
      <c r="AD60" s="25">
        <f t="shared" ca="1" si="3"/>
        <v>0</v>
      </c>
    </row>
    <row r="61" spans="1:30" x14ac:dyDescent="0.35">
      <c r="C61" s="38"/>
      <c r="D61" s="20">
        <v>57</v>
      </c>
      <c r="E61" s="21">
        <f t="shared" ca="1" si="14"/>
        <v>20820</v>
      </c>
      <c r="F61" s="44">
        <f t="shared" ca="1" si="4"/>
        <v>21184</v>
      </c>
      <c r="G61" s="22" t="s">
        <v>119</v>
      </c>
      <c r="H61" s="44">
        <f t="shared" ca="1" si="15"/>
        <v>20820</v>
      </c>
      <c r="I61" s="45">
        <f t="shared" ca="1" si="5"/>
        <v>0</v>
      </c>
      <c r="J61" s="45">
        <f t="shared" ca="1" si="6"/>
        <v>0</v>
      </c>
      <c r="K61" s="45">
        <f t="shared" ca="1" si="7"/>
        <v>0</v>
      </c>
      <c r="L61" s="45"/>
      <c r="M61" s="45">
        <f t="shared" ca="1" si="16"/>
        <v>0</v>
      </c>
      <c r="N61" s="257">
        <f t="shared" ca="1" si="8"/>
        <v>0</v>
      </c>
      <c r="O61" s="23"/>
      <c r="P61" s="255">
        <f t="shared" ca="1" si="9"/>
        <v>0</v>
      </c>
      <c r="Q61" s="163">
        <f t="shared" ca="1" si="10"/>
        <v>0</v>
      </c>
      <c r="R61" s="164">
        <f ca="1">NPV(Q60,K61:$K$244) + ($A$13+$A$14+$A$15)/POWER(1+Q60,$A$28-D61+1)</f>
        <v>0</v>
      </c>
      <c r="S61" s="164">
        <f ca="1">NPV(Q61,K61:$K$244) + ($A$13+$A$14+$A$15)/POWER(1+Q61,$A$28-D61+1)</f>
        <v>0</v>
      </c>
      <c r="T61" s="45">
        <f t="shared" ca="1" si="11"/>
        <v>0</v>
      </c>
      <c r="U61" s="45">
        <f t="shared" ca="1" si="17"/>
        <v>0</v>
      </c>
      <c r="V61" s="45">
        <f t="shared" ca="1" si="18"/>
        <v>0</v>
      </c>
      <c r="W61" s="45">
        <f t="shared" ca="1" si="12"/>
        <v>0</v>
      </c>
      <c r="X61" s="25">
        <f t="shared" ca="1" si="1"/>
        <v>0</v>
      </c>
      <c r="Z61" s="28">
        <f t="shared" ca="1" si="19"/>
        <v>0</v>
      </c>
      <c r="AA61" s="233"/>
      <c r="AB61" s="45">
        <f t="shared" ca="1" si="13"/>
        <v>0</v>
      </c>
      <c r="AC61" s="45">
        <f t="shared" ca="1" si="2"/>
        <v>0</v>
      </c>
      <c r="AD61" s="25">
        <f t="shared" ca="1" si="3"/>
        <v>0</v>
      </c>
    </row>
    <row r="62" spans="1:30" x14ac:dyDescent="0.35">
      <c r="C62" s="38"/>
      <c r="D62" s="20">
        <v>58</v>
      </c>
      <c r="E62" s="21">
        <f t="shared" ca="1" si="14"/>
        <v>21185</v>
      </c>
      <c r="F62" s="44">
        <f t="shared" ca="1" si="4"/>
        <v>21549</v>
      </c>
      <c r="G62" s="22" t="s">
        <v>119</v>
      </c>
      <c r="H62" s="44">
        <f t="shared" ca="1" si="15"/>
        <v>21185</v>
      </c>
      <c r="I62" s="45">
        <f t="shared" ca="1" si="5"/>
        <v>0</v>
      </c>
      <c r="J62" s="45">
        <f t="shared" ca="1" si="6"/>
        <v>0</v>
      </c>
      <c r="K62" s="45">
        <f t="shared" ca="1" si="7"/>
        <v>0</v>
      </c>
      <c r="L62" s="45"/>
      <c r="M62" s="45">
        <f t="shared" ca="1" si="16"/>
        <v>0</v>
      </c>
      <c r="N62" s="257">
        <f t="shared" ca="1" si="8"/>
        <v>0</v>
      </c>
      <c r="O62" s="23"/>
      <c r="P62" s="255">
        <f t="shared" ca="1" si="9"/>
        <v>0</v>
      </c>
      <c r="Q62" s="163">
        <f t="shared" ca="1" si="10"/>
        <v>0</v>
      </c>
      <c r="R62" s="164">
        <f ca="1">NPV(Q61,K62:$K$244) + ($A$13+$A$14+$A$15)/POWER(1+Q61,$A$28-D62+1)</f>
        <v>0</v>
      </c>
      <c r="S62" s="164">
        <f ca="1">NPV(Q62,K62:$K$244) + ($A$13+$A$14+$A$15)/POWER(1+Q62,$A$28-D62+1)</f>
        <v>0</v>
      </c>
      <c r="T62" s="45">
        <f t="shared" ca="1" si="11"/>
        <v>0</v>
      </c>
      <c r="U62" s="45">
        <f t="shared" ca="1" si="17"/>
        <v>0</v>
      </c>
      <c r="V62" s="45">
        <f t="shared" ca="1" si="18"/>
        <v>0</v>
      </c>
      <c r="W62" s="45">
        <f t="shared" ca="1" si="12"/>
        <v>0</v>
      </c>
      <c r="X62" s="25">
        <f t="shared" ca="1" si="1"/>
        <v>0</v>
      </c>
      <c r="Z62" s="28">
        <f t="shared" ca="1" si="19"/>
        <v>0</v>
      </c>
      <c r="AA62" s="233"/>
      <c r="AB62" s="45">
        <f t="shared" ca="1" si="13"/>
        <v>0</v>
      </c>
      <c r="AC62" s="45">
        <f t="shared" ca="1" si="2"/>
        <v>0</v>
      </c>
      <c r="AD62" s="25">
        <f t="shared" ca="1" si="3"/>
        <v>0</v>
      </c>
    </row>
    <row r="63" spans="1:30" x14ac:dyDescent="0.35">
      <c r="C63" s="38"/>
      <c r="D63" s="20">
        <v>59</v>
      </c>
      <c r="E63" s="21">
        <f t="shared" ca="1" si="14"/>
        <v>21550</v>
      </c>
      <c r="F63" s="44">
        <f t="shared" ca="1" si="4"/>
        <v>21914</v>
      </c>
      <c r="G63" s="22" t="s">
        <v>119</v>
      </c>
      <c r="H63" s="44">
        <f t="shared" ca="1" si="15"/>
        <v>21550</v>
      </c>
      <c r="I63" s="45">
        <f t="shared" ca="1" si="5"/>
        <v>0</v>
      </c>
      <c r="J63" s="45">
        <f t="shared" ca="1" si="6"/>
        <v>0</v>
      </c>
      <c r="K63" s="45">
        <f t="shared" ca="1" si="7"/>
        <v>0</v>
      </c>
      <c r="L63" s="45"/>
      <c r="M63" s="45">
        <f t="shared" ca="1" si="16"/>
        <v>0</v>
      </c>
      <c r="N63" s="257">
        <f t="shared" ca="1" si="8"/>
        <v>0</v>
      </c>
      <c r="O63" s="23"/>
      <c r="P63" s="255">
        <f t="shared" ca="1" si="9"/>
        <v>0</v>
      </c>
      <c r="Q63" s="163">
        <f t="shared" ca="1" si="10"/>
        <v>0</v>
      </c>
      <c r="R63" s="164">
        <f ca="1">NPV(Q62,K63:$K$244) + ($A$13+$A$14+$A$15)/POWER(1+Q62,$A$28-D63+1)</f>
        <v>0</v>
      </c>
      <c r="S63" s="164">
        <f ca="1">NPV(Q63,K63:$K$244) + ($A$13+$A$14+$A$15)/POWER(1+Q63,$A$28-D63+1)</f>
        <v>0</v>
      </c>
      <c r="T63" s="45">
        <f t="shared" ca="1" si="11"/>
        <v>0</v>
      </c>
      <c r="U63" s="45">
        <f t="shared" ca="1" si="17"/>
        <v>0</v>
      </c>
      <c r="V63" s="45">
        <f t="shared" ca="1" si="18"/>
        <v>0</v>
      </c>
      <c r="W63" s="45">
        <f t="shared" ca="1" si="12"/>
        <v>0</v>
      </c>
      <c r="X63" s="25">
        <f t="shared" ca="1" si="1"/>
        <v>0</v>
      </c>
      <c r="Z63" s="28">
        <f t="shared" ca="1" si="19"/>
        <v>0</v>
      </c>
      <c r="AA63" s="233"/>
      <c r="AB63" s="45">
        <f t="shared" ca="1" si="13"/>
        <v>0</v>
      </c>
      <c r="AC63" s="45">
        <f t="shared" ca="1" si="2"/>
        <v>0</v>
      </c>
      <c r="AD63" s="25">
        <f t="shared" ca="1" si="3"/>
        <v>0</v>
      </c>
    </row>
    <row r="64" spans="1:30" x14ac:dyDescent="0.35">
      <c r="C64" s="29"/>
      <c r="D64" s="20">
        <v>60</v>
      </c>
      <c r="E64" s="21">
        <f t="shared" ca="1" si="14"/>
        <v>21915</v>
      </c>
      <c r="F64" s="44">
        <f t="shared" ca="1" si="4"/>
        <v>22280</v>
      </c>
      <c r="G64" s="22" t="s">
        <v>119</v>
      </c>
      <c r="H64" s="44">
        <f t="shared" ca="1" si="15"/>
        <v>21915</v>
      </c>
      <c r="I64" s="45">
        <f t="shared" ca="1" si="5"/>
        <v>0</v>
      </c>
      <c r="J64" s="45">
        <f t="shared" ca="1" si="6"/>
        <v>0</v>
      </c>
      <c r="K64" s="45">
        <f t="shared" ca="1" si="7"/>
        <v>0</v>
      </c>
      <c r="L64" s="45"/>
      <c r="M64" s="45">
        <f t="shared" ca="1" si="16"/>
        <v>0</v>
      </c>
      <c r="N64" s="257">
        <f t="shared" ca="1" si="8"/>
        <v>0</v>
      </c>
      <c r="O64" s="23"/>
      <c r="P64" s="255">
        <f t="shared" ca="1" si="9"/>
        <v>0</v>
      </c>
      <c r="Q64" s="163">
        <f t="shared" ca="1" si="10"/>
        <v>0</v>
      </c>
      <c r="R64" s="164">
        <f ca="1">NPV(Q63,K64:$K$244) + ($A$13+$A$14+$A$15)/POWER(1+Q63,$A$28-D64+1)</f>
        <v>0</v>
      </c>
      <c r="S64" s="164">
        <f ca="1">NPV(Q64,K64:$K$244) + ($A$13+$A$14+$A$15)/POWER(1+Q64,$A$28-D64+1)</f>
        <v>0</v>
      </c>
      <c r="T64" s="45">
        <f t="shared" ca="1" si="11"/>
        <v>0</v>
      </c>
      <c r="U64" s="45">
        <f t="shared" ca="1" si="17"/>
        <v>0</v>
      </c>
      <c r="V64" s="45">
        <f t="shared" ca="1" si="18"/>
        <v>0</v>
      </c>
      <c r="W64" s="45">
        <f t="shared" ca="1" si="12"/>
        <v>0</v>
      </c>
      <c r="X64" s="25">
        <f t="shared" ca="1" si="1"/>
        <v>0</v>
      </c>
      <c r="Z64" s="28">
        <f t="shared" ca="1" si="19"/>
        <v>0</v>
      </c>
      <c r="AA64" s="233"/>
      <c r="AB64" s="45">
        <f t="shared" ca="1" si="13"/>
        <v>0</v>
      </c>
      <c r="AC64" s="45">
        <f t="shared" ca="1" si="2"/>
        <v>0</v>
      </c>
      <c r="AD64" s="25">
        <f t="shared" ca="1" si="3"/>
        <v>0</v>
      </c>
    </row>
    <row r="65" spans="4:30" x14ac:dyDescent="0.35">
      <c r="D65" s="20">
        <v>61</v>
      </c>
      <c r="E65" s="21">
        <f t="shared" ca="1" si="14"/>
        <v>22281</v>
      </c>
      <c r="F65" s="44">
        <f t="shared" ca="1" si="4"/>
        <v>22645</v>
      </c>
      <c r="G65" s="22" t="s">
        <v>119</v>
      </c>
      <c r="H65" s="44">
        <f t="shared" ca="1" si="15"/>
        <v>22281</v>
      </c>
      <c r="I65" s="45">
        <f t="shared" ca="1" si="5"/>
        <v>0</v>
      </c>
      <c r="J65" s="45">
        <f t="shared" ca="1" si="6"/>
        <v>0</v>
      </c>
      <c r="K65" s="45">
        <f t="shared" ca="1" si="7"/>
        <v>0</v>
      </c>
      <c r="L65" s="45"/>
      <c r="M65" s="45">
        <f t="shared" ca="1" si="16"/>
        <v>0</v>
      </c>
      <c r="N65" s="257">
        <f t="shared" ca="1" si="8"/>
        <v>0</v>
      </c>
      <c r="O65" s="23"/>
      <c r="P65" s="255">
        <f t="shared" ca="1" si="9"/>
        <v>0</v>
      </c>
      <c r="Q65" s="163">
        <f t="shared" ca="1" si="10"/>
        <v>0</v>
      </c>
      <c r="R65" s="164">
        <f ca="1">NPV(Q64,K65:$K$244) + ($A$13+$A$14+$A$15)/POWER(1+Q64,$A$28-D65+1)</f>
        <v>0</v>
      </c>
      <c r="S65" s="164">
        <f ca="1">NPV(Q65,K65:$K$244) + ($A$13+$A$14+$A$15)/POWER(1+Q65,$A$28-D65+1)</f>
        <v>0</v>
      </c>
      <c r="T65" s="45">
        <f t="shared" ca="1" si="11"/>
        <v>0</v>
      </c>
      <c r="U65" s="45">
        <f t="shared" ca="1" si="17"/>
        <v>0</v>
      </c>
      <c r="V65" s="45">
        <f t="shared" ca="1" si="18"/>
        <v>0</v>
      </c>
      <c r="W65" s="45">
        <f t="shared" ca="1" si="12"/>
        <v>0</v>
      </c>
      <c r="X65" s="25">
        <f t="shared" ca="1" si="1"/>
        <v>0</v>
      </c>
      <c r="Z65" s="28">
        <f t="shared" ca="1" si="19"/>
        <v>0</v>
      </c>
      <c r="AA65" s="233"/>
      <c r="AB65" s="45">
        <f t="shared" ca="1" si="13"/>
        <v>0</v>
      </c>
      <c r="AC65" s="45">
        <f t="shared" ca="1" si="2"/>
        <v>0</v>
      </c>
      <c r="AD65" s="25">
        <f t="shared" ca="1" si="3"/>
        <v>0</v>
      </c>
    </row>
    <row r="66" spans="4:30" x14ac:dyDescent="0.35">
      <c r="D66" s="20">
        <v>62</v>
      </c>
      <c r="E66" s="21">
        <f t="shared" ca="1" si="14"/>
        <v>22646</v>
      </c>
      <c r="F66" s="44">
        <f t="shared" ca="1" si="4"/>
        <v>23010</v>
      </c>
      <c r="G66" s="22" t="s">
        <v>119</v>
      </c>
      <c r="H66" s="44">
        <f t="shared" ca="1" si="15"/>
        <v>22646</v>
      </c>
      <c r="I66" s="45">
        <f t="shared" ca="1" si="5"/>
        <v>0</v>
      </c>
      <c r="J66" s="45">
        <f t="shared" ca="1" si="6"/>
        <v>0</v>
      </c>
      <c r="K66" s="45">
        <f t="shared" ca="1" si="7"/>
        <v>0</v>
      </c>
      <c r="L66" s="45"/>
      <c r="M66" s="45">
        <f t="shared" ca="1" si="16"/>
        <v>0</v>
      </c>
      <c r="N66" s="257">
        <f t="shared" ca="1" si="8"/>
        <v>0</v>
      </c>
      <c r="O66" s="23"/>
      <c r="P66" s="255">
        <f t="shared" ca="1" si="9"/>
        <v>0</v>
      </c>
      <c r="Q66" s="163">
        <f t="shared" ca="1" si="10"/>
        <v>0</v>
      </c>
      <c r="R66" s="164">
        <f ca="1">NPV(Q65,K66:$K$244) + ($A$13+$A$14+$A$15)/POWER(1+Q65,$A$28-D66+1)</f>
        <v>0</v>
      </c>
      <c r="S66" s="164">
        <f ca="1">NPV(Q66,K66:$K$244) + ($A$13+$A$14+$A$15)/POWER(1+Q66,$A$28-D66+1)</f>
        <v>0</v>
      </c>
      <c r="T66" s="45">
        <f t="shared" ca="1" si="11"/>
        <v>0</v>
      </c>
      <c r="U66" s="45">
        <f t="shared" ca="1" si="17"/>
        <v>0</v>
      </c>
      <c r="V66" s="45">
        <f t="shared" ca="1" si="18"/>
        <v>0</v>
      </c>
      <c r="W66" s="45">
        <f t="shared" ca="1" si="12"/>
        <v>0</v>
      </c>
      <c r="X66" s="25">
        <f t="shared" ca="1" si="1"/>
        <v>0</v>
      </c>
      <c r="Z66" s="28">
        <f t="shared" ca="1" si="19"/>
        <v>0</v>
      </c>
      <c r="AA66" s="233"/>
      <c r="AB66" s="45">
        <f t="shared" ca="1" si="13"/>
        <v>0</v>
      </c>
      <c r="AC66" s="45">
        <f t="shared" ca="1" si="2"/>
        <v>0</v>
      </c>
      <c r="AD66" s="25">
        <f t="shared" ca="1" si="3"/>
        <v>0</v>
      </c>
    </row>
    <row r="67" spans="4:30" x14ac:dyDescent="0.35">
      <c r="D67" s="20">
        <v>63</v>
      </c>
      <c r="E67" s="21">
        <f t="shared" ca="1" si="14"/>
        <v>23011</v>
      </c>
      <c r="F67" s="44">
        <f t="shared" ca="1" si="4"/>
        <v>23375</v>
      </c>
      <c r="G67" s="22" t="s">
        <v>119</v>
      </c>
      <c r="H67" s="44">
        <f t="shared" ca="1" si="15"/>
        <v>23011</v>
      </c>
      <c r="I67" s="45">
        <f t="shared" ca="1" si="5"/>
        <v>0</v>
      </c>
      <c r="J67" s="45">
        <f t="shared" ca="1" si="6"/>
        <v>0</v>
      </c>
      <c r="K67" s="45">
        <f t="shared" ca="1" si="7"/>
        <v>0</v>
      </c>
      <c r="L67" s="45"/>
      <c r="M67" s="45">
        <f t="shared" ca="1" si="16"/>
        <v>0</v>
      </c>
      <c r="N67" s="257">
        <f t="shared" ca="1" si="8"/>
        <v>0</v>
      </c>
      <c r="O67" s="23"/>
      <c r="P67" s="255">
        <f t="shared" ca="1" si="9"/>
        <v>0</v>
      </c>
      <c r="Q67" s="163">
        <f t="shared" ca="1" si="10"/>
        <v>0</v>
      </c>
      <c r="R67" s="164">
        <f ca="1">NPV(Q66,K67:$K$244) + ($A$13+$A$14+$A$15)/POWER(1+Q66,$A$28-D67+1)</f>
        <v>0</v>
      </c>
      <c r="S67" s="164">
        <f ca="1">NPV(Q67,K67:$K$244) + ($A$13+$A$14+$A$15)/POWER(1+Q67,$A$28-D67+1)</f>
        <v>0</v>
      </c>
      <c r="T67" s="45">
        <f t="shared" ca="1" si="11"/>
        <v>0</v>
      </c>
      <c r="U67" s="45">
        <f t="shared" ca="1" si="17"/>
        <v>0</v>
      </c>
      <c r="V67" s="45">
        <f t="shared" ca="1" si="18"/>
        <v>0</v>
      </c>
      <c r="W67" s="45">
        <f t="shared" ca="1" si="12"/>
        <v>0</v>
      </c>
      <c r="X67" s="25">
        <f t="shared" ca="1" si="1"/>
        <v>0</v>
      </c>
      <c r="Z67" s="28">
        <f t="shared" ca="1" si="19"/>
        <v>0</v>
      </c>
      <c r="AA67" s="233"/>
      <c r="AB67" s="45">
        <f t="shared" ca="1" si="13"/>
        <v>0</v>
      </c>
      <c r="AC67" s="45">
        <f t="shared" ca="1" si="2"/>
        <v>0</v>
      </c>
      <c r="AD67" s="25">
        <f t="shared" ca="1" si="3"/>
        <v>0</v>
      </c>
    </row>
    <row r="68" spans="4:30" x14ac:dyDescent="0.35">
      <c r="D68" s="20">
        <v>64</v>
      </c>
      <c r="E68" s="21">
        <f t="shared" ca="1" si="14"/>
        <v>23376</v>
      </c>
      <c r="F68" s="44">
        <f t="shared" ca="1" si="4"/>
        <v>23741</v>
      </c>
      <c r="G68" s="22" t="s">
        <v>119</v>
      </c>
      <c r="H68" s="44">
        <f t="shared" ca="1" si="15"/>
        <v>23376</v>
      </c>
      <c r="I68" s="45">
        <f t="shared" ca="1" si="5"/>
        <v>0</v>
      </c>
      <c r="J68" s="45">
        <f t="shared" ca="1" si="6"/>
        <v>0</v>
      </c>
      <c r="K68" s="45">
        <f t="shared" ca="1" si="7"/>
        <v>0</v>
      </c>
      <c r="L68" s="45"/>
      <c r="M68" s="45">
        <f t="shared" ca="1" si="16"/>
        <v>0</v>
      </c>
      <c r="N68" s="257">
        <f t="shared" ca="1" si="8"/>
        <v>0</v>
      </c>
      <c r="O68" s="23"/>
      <c r="P68" s="255">
        <f t="shared" ca="1" si="9"/>
        <v>0</v>
      </c>
      <c r="Q68" s="163">
        <f t="shared" ca="1" si="10"/>
        <v>0</v>
      </c>
      <c r="R68" s="164">
        <f ca="1">NPV(Q67,K68:$K$244) + ($A$13+$A$14+$A$15)/POWER(1+Q67,$A$28-D68+1)</f>
        <v>0</v>
      </c>
      <c r="S68" s="164">
        <f ca="1">NPV(Q68,K68:$K$244) + ($A$13+$A$14+$A$15)/POWER(1+Q68,$A$28-D68+1)</f>
        <v>0</v>
      </c>
      <c r="T68" s="45">
        <f t="shared" ca="1" si="11"/>
        <v>0</v>
      </c>
      <c r="U68" s="45">
        <f t="shared" ca="1" si="17"/>
        <v>0</v>
      </c>
      <c r="V68" s="45">
        <f t="shared" ca="1" si="18"/>
        <v>0</v>
      </c>
      <c r="W68" s="45">
        <f t="shared" ca="1" si="12"/>
        <v>0</v>
      </c>
      <c r="X68" s="25">
        <f t="shared" ref="X68:X131" ca="1" si="20">T68+W68+U68+V68</f>
        <v>0</v>
      </c>
      <c r="Z68" s="28">
        <f t="shared" ca="1" si="19"/>
        <v>0</v>
      </c>
      <c r="AA68" s="233"/>
      <c r="AB68" s="45">
        <f t="shared" ca="1" si="13"/>
        <v>0</v>
      </c>
      <c r="AC68" s="45">
        <f t="shared" ref="AC68:AC131" ca="1" si="21">W68</f>
        <v>0</v>
      </c>
      <c r="AD68" s="25">
        <f t="shared" ref="AD68:AD131" ca="1" si="22">Z68-AA68-AB68+AC68</f>
        <v>0</v>
      </c>
    </row>
    <row r="69" spans="4:30" x14ac:dyDescent="0.35">
      <c r="D69" s="20">
        <v>65</v>
      </c>
      <c r="E69" s="21">
        <f t="shared" ca="1" si="14"/>
        <v>23742</v>
      </c>
      <c r="F69" s="44">
        <f t="shared" ref="F69:F132" ca="1" si="23">E70-1</f>
        <v>24106</v>
      </c>
      <c r="G69" s="22" t="s">
        <v>119</v>
      </c>
      <c r="H69" s="44">
        <f t="shared" ca="1" si="15"/>
        <v>23742</v>
      </c>
      <c r="I69" s="45">
        <f t="shared" ref="I69:I132" ca="1" si="24">IF(D69&gt;$A$28,0,$A$9)</f>
        <v>0</v>
      </c>
      <c r="J69" s="45">
        <f t="shared" ref="J69:J132" ca="1" si="25">IF(D69&gt;$A$28,0,$A$10)</f>
        <v>0</v>
      </c>
      <c r="K69" s="45">
        <f t="shared" ref="K69:K132" ca="1" si="26">IF(D69&gt;$A$28,0,$A$11)</f>
        <v>0</v>
      </c>
      <c r="L69" s="45"/>
      <c r="M69" s="45">
        <f t="shared" ca="1" si="16"/>
        <v>0</v>
      </c>
      <c r="N69" s="257">
        <f t="shared" ref="N69:N132" ca="1" si="27">$A$6</f>
        <v>0</v>
      </c>
      <c r="O69" s="23"/>
      <c r="P69" s="255">
        <f t="shared" ref="P69:P132" ca="1" si="28">$A$7</f>
        <v>0</v>
      </c>
      <c r="Q69" s="163">
        <f t="shared" ref="Q69:Q132" ca="1" si="29">$A$8</f>
        <v>0</v>
      </c>
      <c r="R69" s="164">
        <f ca="1">NPV(Q68,K69:$K$244) + ($A$13+$A$14+$A$15)/POWER(1+Q68,$A$28-D69+1)</f>
        <v>0</v>
      </c>
      <c r="S69" s="164">
        <f ca="1">NPV(Q69,K69:$K$244) + ($A$13+$A$14+$A$15)/POWER(1+Q69,$A$28-D69+1)</f>
        <v>0</v>
      </c>
      <c r="T69" s="45">
        <f t="shared" ref="T69:T132" ca="1" si="30">IF(ISBLANK(G69),0,X68)</f>
        <v>0</v>
      </c>
      <c r="U69" s="45">
        <f t="shared" ca="1" si="17"/>
        <v>0</v>
      </c>
      <c r="V69" s="45">
        <f t="shared" ca="1" si="18"/>
        <v>0</v>
      </c>
      <c r="W69" s="45">
        <f t="shared" ref="W69:W132" ca="1" si="31">S69-R69</f>
        <v>0</v>
      </c>
      <c r="X69" s="25">
        <f t="shared" ca="1" si="20"/>
        <v>0</v>
      </c>
      <c r="Z69" s="28">
        <f t="shared" ca="1" si="19"/>
        <v>0</v>
      </c>
      <c r="AA69" s="233"/>
      <c r="AB69" s="45">
        <f t="shared" ref="AB69:AB132" ca="1" si="32">IFERROR(Z69/($A$42-D69+1),0)</f>
        <v>0</v>
      </c>
      <c r="AC69" s="45">
        <f t="shared" ca="1" si="21"/>
        <v>0</v>
      </c>
      <c r="AD69" s="25">
        <f t="shared" ca="1" si="22"/>
        <v>0</v>
      </c>
    </row>
    <row r="70" spans="4:30" x14ac:dyDescent="0.35">
      <c r="D70" s="20">
        <v>66</v>
      </c>
      <c r="E70" s="21">
        <f t="shared" ref="E70:E133" ca="1" si="33">EOMONTH(H70,0)</f>
        <v>24107</v>
      </c>
      <c r="F70" s="44">
        <f t="shared" ca="1" si="23"/>
        <v>24471</v>
      </c>
      <c r="G70" s="22" t="s">
        <v>119</v>
      </c>
      <c r="H70" s="44">
        <f t="shared" ref="H70:H133" ca="1" si="34">EDATE(H69,12)</f>
        <v>24107</v>
      </c>
      <c r="I70" s="45">
        <f t="shared" ca="1" si="24"/>
        <v>0</v>
      </c>
      <c r="J70" s="45">
        <f t="shared" ca="1" si="25"/>
        <v>0</v>
      </c>
      <c r="K70" s="45">
        <f t="shared" ca="1" si="26"/>
        <v>0</v>
      </c>
      <c r="L70" s="45"/>
      <c r="M70" s="45">
        <f t="shared" ref="M70:M133" ca="1" si="35">K70+L70</f>
        <v>0</v>
      </c>
      <c r="N70" s="257">
        <f t="shared" ca="1" si="27"/>
        <v>0</v>
      </c>
      <c r="O70" s="23"/>
      <c r="P70" s="255">
        <f t="shared" ca="1" si="28"/>
        <v>0</v>
      </c>
      <c r="Q70" s="163">
        <f t="shared" ca="1" si="29"/>
        <v>0</v>
      </c>
      <c r="R70" s="164">
        <f ca="1">NPV(Q69,K70:$K$244) + ($A$13+$A$14+$A$15)/POWER(1+Q69,$A$28-D70+1)</f>
        <v>0</v>
      </c>
      <c r="S70" s="164">
        <f ca="1">NPV(Q70,K70:$K$244) + ($A$13+$A$14+$A$15)/POWER(1+Q70,$A$28-D70+1)</f>
        <v>0</v>
      </c>
      <c r="T70" s="45">
        <f t="shared" ca="1" si="30"/>
        <v>0</v>
      </c>
      <c r="U70" s="45">
        <f t="shared" ref="U70:U133" ca="1" si="36">S70*Q70</f>
        <v>0</v>
      </c>
      <c r="V70" s="45">
        <f t="shared" ref="V70:V133" ca="1" si="37">-(K70+L70)</f>
        <v>0</v>
      </c>
      <c r="W70" s="45">
        <f t="shared" ca="1" si="31"/>
        <v>0</v>
      </c>
      <c r="X70" s="25">
        <f t="shared" ca="1" si="20"/>
        <v>0</v>
      </c>
      <c r="Z70" s="28">
        <f t="shared" ref="Z70:Z133" ca="1" si="38">AD69</f>
        <v>0</v>
      </c>
      <c r="AA70" s="233"/>
      <c r="AB70" s="45">
        <f t="shared" ca="1" si="32"/>
        <v>0</v>
      </c>
      <c r="AC70" s="45">
        <f t="shared" ca="1" si="21"/>
        <v>0</v>
      </c>
      <c r="AD70" s="25">
        <f t="shared" ca="1" si="22"/>
        <v>0</v>
      </c>
    </row>
    <row r="71" spans="4:30" x14ac:dyDescent="0.35">
      <c r="D71" s="20">
        <v>67</v>
      </c>
      <c r="E71" s="21">
        <f t="shared" ca="1" si="33"/>
        <v>24472</v>
      </c>
      <c r="F71" s="44">
        <f t="shared" ca="1" si="23"/>
        <v>24836</v>
      </c>
      <c r="G71" s="22" t="s">
        <v>119</v>
      </c>
      <c r="H71" s="44">
        <f t="shared" ca="1" si="34"/>
        <v>24472</v>
      </c>
      <c r="I71" s="45">
        <f t="shared" ca="1" si="24"/>
        <v>0</v>
      </c>
      <c r="J71" s="45">
        <f t="shared" ca="1" si="25"/>
        <v>0</v>
      </c>
      <c r="K71" s="45">
        <f t="shared" ca="1" si="26"/>
        <v>0</v>
      </c>
      <c r="L71" s="45"/>
      <c r="M71" s="45">
        <f t="shared" ca="1" si="35"/>
        <v>0</v>
      </c>
      <c r="N71" s="257">
        <f t="shared" ca="1" si="27"/>
        <v>0</v>
      </c>
      <c r="O71" s="23"/>
      <c r="P71" s="255">
        <f t="shared" ca="1" si="28"/>
        <v>0</v>
      </c>
      <c r="Q71" s="163">
        <f t="shared" ca="1" si="29"/>
        <v>0</v>
      </c>
      <c r="R71" s="164">
        <f ca="1">NPV(Q70,K71:$K$244) + ($A$13+$A$14+$A$15)/POWER(1+Q70,$A$28-D71+1)</f>
        <v>0</v>
      </c>
      <c r="S71" s="164">
        <f ca="1">NPV(Q71,K71:$K$244) + ($A$13+$A$14+$A$15)/POWER(1+Q71,$A$28-D71+1)</f>
        <v>0</v>
      </c>
      <c r="T71" s="45">
        <f t="shared" ca="1" si="30"/>
        <v>0</v>
      </c>
      <c r="U71" s="45">
        <f t="shared" ca="1" si="36"/>
        <v>0</v>
      </c>
      <c r="V71" s="45">
        <f t="shared" ca="1" si="37"/>
        <v>0</v>
      </c>
      <c r="W71" s="45">
        <f t="shared" ca="1" si="31"/>
        <v>0</v>
      </c>
      <c r="X71" s="25">
        <f t="shared" ca="1" si="20"/>
        <v>0</v>
      </c>
      <c r="Z71" s="28">
        <f t="shared" ca="1" si="38"/>
        <v>0</v>
      </c>
      <c r="AA71" s="233"/>
      <c r="AB71" s="45">
        <f t="shared" ca="1" si="32"/>
        <v>0</v>
      </c>
      <c r="AC71" s="45">
        <f t="shared" ca="1" si="21"/>
        <v>0</v>
      </c>
      <c r="AD71" s="25">
        <f t="shared" ca="1" si="22"/>
        <v>0</v>
      </c>
    </row>
    <row r="72" spans="4:30" x14ac:dyDescent="0.35">
      <c r="D72" s="20">
        <v>68</v>
      </c>
      <c r="E72" s="21">
        <f t="shared" ca="1" si="33"/>
        <v>24837</v>
      </c>
      <c r="F72" s="44">
        <f t="shared" ca="1" si="23"/>
        <v>25202</v>
      </c>
      <c r="G72" s="22" t="s">
        <v>119</v>
      </c>
      <c r="H72" s="44">
        <f t="shared" ca="1" si="34"/>
        <v>24837</v>
      </c>
      <c r="I72" s="45">
        <f t="shared" ca="1" si="24"/>
        <v>0</v>
      </c>
      <c r="J72" s="45">
        <f t="shared" ca="1" si="25"/>
        <v>0</v>
      </c>
      <c r="K72" s="45">
        <f t="shared" ca="1" si="26"/>
        <v>0</v>
      </c>
      <c r="L72" s="45"/>
      <c r="M72" s="45">
        <f t="shared" ca="1" si="35"/>
        <v>0</v>
      </c>
      <c r="N72" s="257">
        <f t="shared" ca="1" si="27"/>
        <v>0</v>
      </c>
      <c r="O72" s="23"/>
      <c r="P72" s="255">
        <f t="shared" ca="1" si="28"/>
        <v>0</v>
      </c>
      <c r="Q72" s="163">
        <f t="shared" ca="1" si="29"/>
        <v>0</v>
      </c>
      <c r="R72" s="164">
        <f ca="1">NPV(Q71,K72:$K$244) + ($A$13+$A$14+$A$15)/POWER(1+Q71,$A$28-D72+1)</f>
        <v>0</v>
      </c>
      <c r="S72" s="164">
        <f ca="1">NPV(Q72,K72:$K$244) + ($A$13+$A$14+$A$15)/POWER(1+Q72,$A$28-D72+1)</f>
        <v>0</v>
      </c>
      <c r="T72" s="45">
        <f t="shared" ca="1" si="30"/>
        <v>0</v>
      </c>
      <c r="U72" s="45">
        <f t="shared" ca="1" si="36"/>
        <v>0</v>
      </c>
      <c r="V72" s="45">
        <f t="shared" ca="1" si="37"/>
        <v>0</v>
      </c>
      <c r="W72" s="45">
        <f t="shared" ca="1" si="31"/>
        <v>0</v>
      </c>
      <c r="X72" s="25">
        <f t="shared" ca="1" si="20"/>
        <v>0</v>
      </c>
      <c r="Z72" s="28">
        <f t="shared" ca="1" si="38"/>
        <v>0</v>
      </c>
      <c r="AA72" s="233"/>
      <c r="AB72" s="45">
        <f t="shared" ca="1" si="32"/>
        <v>0</v>
      </c>
      <c r="AC72" s="45">
        <f t="shared" ca="1" si="21"/>
        <v>0</v>
      </c>
      <c r="AD72" s="25">
        <f t="shared" ca="1" si="22"/>
        <v>0</v>
      </c>
    </row>
    <row r="73" spans="4:30" x14ac:dyDescent="0.35">
      <c r="D73" s="20">
        <v>69</v>
      </c>
      <c r="E73" s="21">
        <f t="shared" ca="1" si="33"/>
        <v>25203</v>
      </c>
      <c r="F73" s="44">
        <f t="shared" ca="1" si="23"/>
        <v>25567</v>
      </c>
      <c r="G73" s="22" t="s">
        <v>119</v>
      </c>
      <c r="H73" s="44">
        <f t="shared" ca="1" si="34"/>
        <v>25203</v>
      </c>
      <c r="I73" s="45">
        <f t="shared" ca="1" si="24"/>
        <v>0</v>
      </c>
      <c r="J73" s="45">
        <f t="shared" ca="1" si="25"/>
        <v>0</v>
      </c>
      <c r="K73" s="45">
        <f t="shared" ca="1" si="26"/>
        <v>0</v>
      </c>
      <c r="L73" s="45"/>
      <c r="M73" s="45">
        <f t="shared" ca="1" si="35"/>
        <v>0</v>
      </c>
      <c r="N73" s="257">
        <f t="shared" ca="1" si="27"/>
        <v>0</v>
      </c>
      <c r="O73" s="23"/>
      <c r="P73" s="255">
        <f t="shared" ca="1" si="28"/>
        <v>0</v>
      </c>
      <c r="Q73" s="163">
        <f t="shared" ca="1" si="29"/>
        <v>0</v>
      </c>
      <c r="R73" s="164">
        <f ca="1">NPV(Q72,K73:$K$244) + ($A$13+$A$14+$A$15)/POWER(1+Q72,$A$28-D73+1)</f>
        <v>0</v>
      </c>
      <c r="S73" s="164">
        <f ca="1">NPV(Q73,K73:$K$244) + ($A$13+$A$14+$A$15)/POWER(1+Q73,$A$28-D73+1)</f>
        <v>0</v>
      </c>
      <c r="T73" s="45">
        <f t="shared" ca="1" si="30"/>
        <v>0</v>
      </c>
      <c r="U73" s="45">
        <f t="shared" ca="1" si="36"/>
        <v>0</v>
      </c>
      <c r="V73" s="45">
        <f t="shared" ca="1" si="37"/>
        <v>0</v>
      </c>
      <c r="W73" s="45">
        <f t="shared" ca="1" si="31"/>
        <v>0</v>
      </c>
      <c r="X73" s="25">
        <f t="shared" ca="1" si="20"/>
        <v>0</v>
      </c>
      <c r="Z73" s="28">
        <f t="shared" ca="1" si="38"/>
        <v>0</v>
      </c>
      <c r="AA73" s="233"/>
      <c r="AB73" s="45">
        <f t="shared" ca="1" si="32"/>
        <v>0</v>
      </c>
      <c r="AC73" s="45">
        <f t="shared" ca="1" si="21"/>
        <v>0</v>
      </c>
      <c r="AD73" s="25">
        <f t="shared" ca="1" si="22"/>
        <v>0</v>
      </c>
    </row>
    <row r="74" spans="4:30" x14ac:dyDescent="0.35">
      <c r="D74" s="20">
        <v>70</v>
      </c>
      <c r="E74" s="21">
        <f t="shared" ca="1" si="33"/>
        <v>25568</v>
      </c>
      <c r="F74" s="44">
        <f t="shared" ca="1" si="23"/>
        <v>25932</v>
      </c>
      <c r="G74" s="22" t="s">
        <v>119</v>
      </c>
      <c r="H74" s="44">
        <f t="shared" ca="1" si="34"/>
        <v>25568</v>
      </c>
      <c r="I74" s="45">
        <f t="shared" ca="1" si="24"/>
        <v>0</v>
      </c>
      <c r="J74" s="45">
        <f t="shared" ca="1" si="25"/>
        <v>0</v>
      </c>
      <c r="K74" s="45">
        <f t="shared" ca="1" si="26"/>
        <v>0</v>
      </c>
      <c r="L74" s="45"/>
      <c r="M74" s="45">
        <f t="shared" ca="1" si="35"/>
        <v>0</v>
      </c>
      <c r="N74" s="257">
        <f t="shared" ca="1" si="27"/>
        <v>0</v>
      </c>
      <c r="O74" s="23"/>
      <c r="P74" s="255">
        <f t="shared" ca="1" si="28"/>
        <v>0</v>
      </c>
      <c r="Q74" s="163">
        <f t="shared" ca="1" si="29"/>
        <v>0</v>
      </c>
      <c r="R74" s="164">
        <f ca="1">NPV(Q73,K74:$K$244) + ($A$13+$A$14+$A$15)/POWER(1+Q73,$A$28-D74+1)</f>
        <v>0</v>
      </c>
      <c r="S74" s="164">
        <f ca="1">NPV(Q74,K74:$K$244) + ($A$13+$A$14+$A$15)/POWER(1+Q74,$A$28-D74+1)</f>
        <v>0</v>
      </c>
      <c r="T74" s="45">
        <f t="shared" ca="1" si="30"/>
        <v>0</v>
      </c>
      <c r="U74" s="45">
        <f t="shared" ca="1" si="36"/>
        <v>0</v>
      </c>
      <c r="V74" s="45">
        <f t="shared" ca="1" si="37"/>
        <v>0</v>
      </c>
      <c r="W74" s="45">
        <f t="shared" ca="1" si="31"/>
        <v>0</v>
      </c>
      <c r="X74" s="25">
        <f t="shared" ca="1" si="20"/>
        <v>0</v>
      </c>
      <c r="Z74" s="28">
        <f t="shared" ca="1" si="38"/>
        <v>0</v>
      </c>
      <c r="AA74" s="233"/>
      <c r="AB74" s="45">
        <f t="shared" ca="1" si="32"/>
        <v>0</v>
      </c>
      <c r="AC74" s="45">
        <f t="shared" ca="1" si="21"/>
        <v>0</v>
      </c>
      <c r="AD74" s="25">
        <f t="shared" ca="1" si="22"/>
        <v>0</v>
      </c>
    </row>
    <row r="75" spans="4:30" x14ac:dyDescent="0.35">
      <c r="D75" s="20">
        <v>71</v>
      </c>
      <c r="E75" s="21">
        <f t="shared" ca="1" si="33"/>
        <v>25933</v>
      </c>
      <c r="F75" s="44">
        <f t="shared" ca="1" si="23"/>
        <v>26297</v>
      </c>
      <c r="G75" s="22" t="s">
        <v>119</v>
      </c>
      <c r="H75" s="44">
        <f t="shared" ca="1" si="34"/>
        <v>25933</v>
      </c>
      <c r="I75" s="45">
        <f t="shared" ca="1" si="24"/>
        <v>0</v>
      </c>
      <c r="J75" s="45">
        <f t="shared" ca="1" si="25"/>
        <v>0</v>
      </c>
      <c r="K75" s="45">
        <f t="shared" ca="1" si="26"/>
        <v>0</v>
      </c>
      <c r="L75" s="45"/>
      <c r="M75" s="45">
        <f t="shared" ca="1" si="35"/>
        <v>0</v>
      </c>
      <c r="N75" s="257">
        <f t="shared" ca="1" si="27"/>
        <v>0</v>
      </c>
      <c r="O75" s="23"/>
      <c r="P75" s="255">
        <f t="shared" ca="1" si="28"/>
        <v>0</v>
      </c>
      <c r="Q75" s="163">
        <f t="shared" ca="1" si="29"/>
        <v>0</v>
      </c>
      <c r="R75" s="164">
        <f ca="1">NPV(Q74,K75:$K$244) + ($A$13+$A$14+$A$15)/POWER(1+Q74,$A$28-D75+1)</f>
        <v>0</v>
      </c>
      <c r="S75" s="164">
        <f ca="1">NPV(Q75,K75:$K$244) + ($A$13+$A$14+$A$15)/POWER(1+Q75,$A$28-D75+1)</f>
        <v>0</v>
      </c>
      <c r="T75" s="45">
        <f t="shared" ca="1" si="30"/>
        <v>0</v>
      </c>
      <c r="U75" s="45">
        <f t="shared" ca="1" si="36"/>
        <v>0</v>
      </c>
      <c r="V75" s="45">
        <f t="shared" ca="1" si="37"/>
        <v>0</v>
      </c>
      <c r="W75" s="45">
        <f t="shared" ca="1" si="31"/>
        <v>0</v>
      </c>
      <c r="X75" s="25">
        <f t="shared" ca="1" si="20"/>
        <v>0</v>
      </c>
      <c r="Z75" s="28">
        <f t="shared" ca="1" si="38"/>
        <v>0</v>
      </c>
      <c r="AA75" s="233"/>
      <c r="AB75" s="45">
        <f t="shared" ca="1" si="32"/>
        <v>0</v>
      </c>
      <c r="AC75" s="45">
        <f t="shared" ca="1" si="21"/>
        <v>0</v>
      </c>
      <c r="AD75" s="25">
        <f t="shared" ca="1" si="22"/>
        <v>0</v>
      </c>
    </row>
    <row r="76" spans="4:30" x14ac:dyDescent="0.35">
      <c r="D76" s="20">
        <v>72</v>
      </c>
      <c r="E76" s="21">
        <f t="shared" ca="1" si="33"/>
        <v>26298</v>
      </c>
      <c r="F76" s="44">
        <f t="shared" ca="1" si="23"/>
        <v>26663</v>
      </c>
      <c r="G76" s="22" t="s">
        <v>119</v>
      </c>
      <c r="H76" s="44">
        <f t="shared" ca="1" si="34"/>
        <v>26298</v>
      </c>
      <c r="I76" s="45">
        <f t="shared" ca="1" si="24"/>
        <v>0</v>
      </c>
      <c r="J76" s="45">
        <f t="shared" ca="1" si="25"/>
        <v>0</v>
      </c>
      <c r="K76" s="45">
        <f t="shared" ca="1" si="26"/>
        <v>0</v>
      </c>
      <c r="L76" s="45"/>
      <c r="M76" s="45">
        <f t="shared" ca="1" si="35"/>
        <v>0</v>
      </c>
      <c r="N76" s="257">
        <f t="shared" ca="1" si="27"/>
        <v>0</v>
      </c>
      <c r="O76" s="23"/>
      <c r="P76" s="255">
        <f t="shared" ca="1" si="28"/>
        <v>0</v>
      </c>
      <c r="Q76" s="163">
        <f t="shared" ca="1" si="29"/>
        <v>0</v>
      </c>
      <c r="R76" s="164">
        <f ca="1">NPV(Q75,K76:$K$244) + ($A$13+$A$14+$A$15)/POWER(1+Q75,$A$28-D76+1)</f>
        <v>0</v>
      </c>
      <c r="S76" s="164">
        <f ca="1">NPV(Q76,K76:$K$244) + ($A$13+$A$14+$A$15)/POWER(1+Q76,$A$28-D76+1)</f>
        <v>0</v>
      </c>
      <c r="T76" s="45">
        <f t="shared" ca="1" si="30"/>
        <v>0</v>
      </c>
      <c r="U76" s="45">
        <f t="shared" ca="1" si="36"/>
        <v>0</v>
      </c>
      <c r="V76" s="45">
        <f t="shared" ca="1" si="37"/>
        <v>0</v>
      </c>
      <c r="W76" s="45">
        <f t="shared" ca="1" si="31"/>
        <v>0</v>
      </c>
      <c r="X76" s="25">
        <f t="shared" ca="1" si="20"/>
        <v>0</v>
      </c>
      <c r="Z76" s="28">
        <f t="shared" ca="1" si="38"/>
        <v>0</v>
      </c>
      <c r="AA76" s="233"/>
      <c r="AB76" s="45">
        <f t="shared" ca="1" si="32"/>
        <v>0</v>
      </c>
      <c r="AC76" s="45">
        <f t="shared" ca="1" si="21"/>
        <v>0</v>
      </c>
      <c r="AD76" s="25">
        <f t="shared" ca="1" si="22"/>
        <v>0</v>
      </c>
    </row>
    <row r="77" spans="4:30" x14ac:dyDescent="0.35">
      <c r="D77" s="20">
        <v>73</v>
      </c>
      <c r="E77" s="21">
        <f t="shared" ca="1" si="33"/>
        <v>26664</v>
      </c>
      <c r="F77" s="44">
        <f t="shared" ca="1" si="23"/>
        <v>27028</v>
      </c>
      <c r="G77" s="22" t="s">
        <v>119</v>
      </c>
      <c r="H77" s="44">
        <f t="shared" ca="1" si="34"/>
        <v>26664</v>
      </c>
      <c r="I77" s="45">
        <f t="shared" ca="1" si="24"/>
        <v>0</v>
      </c>
      <c r="J77" s="45">
        <f t="shared" ca="1" si="25"/>
        <v>0</v>
      </c>
      <c r="K77" s="45">
        <f t="shared" ca="1" si="26"/>
        <v>0</v>
      </c>
      <c r="L77" s="45"/>
      <c r="M77" s="45">
        <f t="shared" ca="1" si="35"/>
        <v>0</v>
      </c>
      <c r="N77" s="257">
        <f t="shared" ca="1" si="27"/>
        <v>0</v>
      </c>
      <c r="O77" s="23"/>
      <c r="P77" s="255">
        <f t="shared" ca="1" si="28"/>
        <v>0</v>
      </c>
      <c r="Q77" s="163">
        <f t="shared" ca="1" si="29"/>
        <v>0</v>
      </c>
      <c r="R77" s="164">
        <f ca="1">NPV(Q76,K77:$K$244) + ($A$13+$A$14+$A$15)/POWER(1+Q76,$A$28-D77+1)</f>
        <v>0</v>
      </c>
      <c r="S77" s="164">
        <f ca="1">NPV(Q77,K77:$K$244) + ($A$13+$A$14+$A$15)/POWER(1+Q77,$A$28-D77+1)</f>
        <v>0</v>
      </c>
      <c r="T77" s="45">
        <f t="shared" ca="1" si="30"/>
        <v>0</v>
      </c>
      <c r="U77" s="45">
        <f t="shared" ca="1" si="36"/>
        <v>0</v>
      </c>
      <c r="V77" s="45">
        <f t="shared" ca="1" si="37"/>
        <v>0</v>
      </c>
      <c r="W77" s="45">
        <f t="shared" ca="1" si="31"/>
        <v>0</v>
      </c>
      <c r="X77" s="25">
        <f t="shared" ca="1" si="20"/>
        <v>0</v>
      </c>
      <c r="Z77" s="28">
        <f t="shared" ca="1" si="38"/>
        <v>0</v>
      </c>
      <c r="AA77" s="233"/>
      <c r="AB77" s="45">
        <f t="shared" ca="1" si="32"/>
        <v>0</v>
      </c>
      <c r="AC77" s="45">
        <f t="shared" ca="1" si="21"/>
        <v>0</v>
      </c>
      <c r="AD77" s="25">
        <f t="shared" ca="1" si="22"/>
        <v>0</v>
      </c>
    </row>
    <row r="78" spans="4:30" x14ac:dyDescent="0.35">
      <c r="D78" s="20">
        <v>74</v>
      </c>
      <c r="E78" s="21">
        <f t="shared" ca="1" si="33"/>
        <v>27029</v>
      </c>
      <c r="F78" s="44">
        <f t="shared" ca="1" si="23"/>
        <v>27393</v>
      </c>
      <c r="G78" s="22" t="s">
        <v>119</v>
      </c>
      <c r="H78" s="44">
        <f t="shared" ca="1" si="34"/>
        <v>27029</v>
      </c>
      <c r="I78" s="45">
        <f t="shared" ca="1" si="24"/>
        <v>0</v>
      </c>
      <c r="J78" s="45">
        <f t="shared" ca="1" si="25"/>
        <v>0</v>
      </c>
      <c r="K78" s="45">
        <f t="shared" ca="1" si="26"/>
        <v>0</v>
      </c>
      <c r="L78" s="45"/>
      <c r="M78" s="45">
        <f t="shared" ca="1" si="35"/>
        <v>0</v>
      </c>
      <c r="N78" s="257">
        <f t="shared" ca="1" si="27"/>
        <v>0</v>
      </c>
      <c r="O78" s="23"/>
      <c r="P78" s="255">
        <f t="shared" ca="1" si="28"/>
        <v>0</v>
      </c>
      <c r="Q78" s="163">
        <f t="shared" ca="1" si="29"/>
        <v>0</v>
      </c>
      <c r="R78" s="164">
        <f ca="1">NPV(Q77,K78:$K$244) + ($A$13+$A$14+$A$15)/POWER(1+Q77,$A$28-D78+1)</f>
        <v>0</v>
      </c>
      <c r="S78" s="164">
        <f ca="1">NPV(Q78,K78:$K$244) + ($A$13+$A$14+$A$15)/POWER(1+Q78,$A$28-D78+1)</f>
        <v>0</v>
      </c>
      <c r="T78" s="45">
        <f t="shared" ca="1" si="30"/>
        <v>0</v>
      </c>
      <c r="U78" s="45">
        <f t="shared" ca="1" si="36"/>
        <v>0</v>
      </c>
      <c r="V78" s="45">
        <f t="shared" ca="1" si="37"/>
        <v>0</v>
      </c>
      <c r="W78" s="45">
        <f t="shared" ca="1" si="31"/>
        <v>0</v>
      </c>
      <c r="X78" s="25">
        <f t="shared" ca="1" si="20"/>
        <v>0</v>
      </c>
      <c r="Z78" s="28">
        <f t="shared" ca="1" si="38"/>
        <v>0</v>
      </c>
      <c r="AA78" s="233"/>
      <c r="AB78" s="45">
        <f t="shared" ca="1" si="32"/>
        <v>0</v>
      </c>
      <c r="AC78" s="45">
        <f t="shared" ca="1" si="21"/>
        <v>0</v>
      </c>
      <c r="AD78" s="25">
        <f t="shared" ca="1" si="22"/>
        <v>0</v>
      </c>
    </row>
    <row r="79" spans="4:30" x14ac:dyDescent="0.35">
      <c r="D79" s="20">
        <v>75</v>
      </c>
      <c r="E79" s="21">
        <f t="shared" ca="1" si="33"/>
        <v>27394</v>
      </c>
      <c r="F79" s="44">
        <f t="shared" ca="1" si="23"/>
        <v>27758</v>
      </c>
      <c r="G79" s="22" t="s">
        <v>119</v>
      </c>
      <c r="H79" s="44">
        <f t="shared" ca="1" si="34"/>
        <v>27394</v>
      </c>
      <c r="I79" s="45">
        <f t="shared" ca="1" si="24"/>
        <v>0</v>
      </c>
      <c r="J79" s="45">
        <f t="shared" ca="1" si="25"/>
        <v>0</v>
      </c>
      <c r="K79" s="45">
        <f t="shared" ca="1" si="26"/>
        <v>0</v>
      </c>
      <c r="L79" s="45"/>
      <c r="M79" s="45">
        <f t="shared" ca="1" si="35"/>
        <v>0</v>
      </c>
      <c r="N79" s="257">
        <f t="shared" ca="1" si="27"/>
        <v>0</v>
      </c>
      <c r="O79" s="23"/>
      <c r="P79" s="255">
        <f t="shared" ca="1" si="28"/>
        <v>0</v>
      </c>
      <c r="Q79" s="163">
        <f t="shared" ca="1" si="29"/>
        <v>0</v>
      </c>
      <c r="R79" s="164">
        <f ca="1">NPV(Q78,K79:$K$244) + ($A$13+$A$14+$A$15)/POWER(1+Q78,$A$28-D79+1)</f>
        <v>0</v>
      </c>
      <c r="S79" s="164">
        <f ca="1">NPV(Q79,K79:$K$244) + ($A$13+$A$14+$A$15)/POWER(1+Q79,$A$28-D79+1)</f>
        <v>0</v>
      </c>
      <c r="T79" s="45">
        <f t="shared" ca="1" si="30"/>
        <v>0</v>
      </c>
      <c r="U79" s="45">
        <f t="shared" ca="1" si="36"/>
        <v>0</v>
      </c>
      <c r="V79" s="45">
        <f t="shared" ca="1" si="37"/>
        <v>0</v>
      </c>
      <c r="W79" s="45">
        <f t="shared" ca="1" si="31"/>
        <v>0</v>
      </c>
      <c r="X79" s="25">
        <f t="shared" ca="1" si="20"/>
        <v>0</v>
      </c>
      <c r="Z79" s="28">
        <f t="shared" ca="1" si="38"/>
        <v>0</v>
      </c>
      <c r="AA79" s="233"/>
      <c r="AB79" s="45">
        <f t="shared" ca="1" si="32"/>
        <v>0</v>
      </c>
      <c r="AC79" s="45">
        <f t="shared" ca="1" si="21"/>
        <v>0</v>
      </c>
      <c r="AD79" s="25">
        <f t="shared" ca="1" si="22"/>
        <v>0</v>
      </c>
    </row>
    <row r="80" spans="4:30" x14ac:dyDescent="0.35">
      <c r="D80" s="20">
        <v>76</v>
      </c>
      <c r="E80" s="21">
        <f t="shared" ca="1" si="33"/>
        <v>27759</v>
      </c>
      <c r="F80" s="44">
        <f t="shared" ca="1" si="23"/>
        <v>28124</v>
      </c>
      <c r="G80" s="22" t="s">
        <v>119</v>
      </c>
      <c r="H80" s="44">
        <f t="shared" ca="1" si="34"/>
        <v>27759</v>
      </c>
      <c r="I80" s="45">
        <f t="shared" ca="1" si="24"/>
        <v>0</v>
      </c>
      <c r="J80" s="45">
        <f t="shared" ca="1" si="25"/>
        <v>0</v>
      </c>
      <c r="K80" s="45">
        <f t="shared" ca="1" si="26"/>
        <v>0</v>
      </c>
      <c r="L80" s="45"/>
      <c r="M80" s="45">
        <f t="shared" ca="1" si="35"/>
        <v>0</v>
      </c>
      <c r="N80" s="257">
        <f t="shared" ca="1" si="27"/>
        <v>0</v>
      </c>
      <c r="O80" s="23"/>
      <c r="P80" s="255">
        <f t="shared" ca="1" si="28"/>
        <v>0</v>
      </c>
      <c r="Q80" s="163">
        <f t="shared" ca="1" si="29"/>
        <v>0</v>
      </c>
      <c r="R80" s="164">
        <f ca="1">NPV(Q79,K80:$K$244) + ($A$13+$A$14+$A$15)/POWER(1+Q79,$A$28-D80+1)</f>
        <v>0</v>
      </c>
      <c r="S80" s="164">
        <f ca="1">NPV(Q80,K80:$K$244) + ($A$13+$A$14+$A$15)/POWER(1+Q80,$A$28-D80+1)</f>
        <v>0</v>
      </c>
      <c r="T80" s="45">
        <f t="shared" ca="1" si="30"/>
        <v>0</v>
      </c>
      <c r="U80" s="45">
        <f t="shared" ca="1" si="36"/>
        <v>0</v>
      </c>
      <c r="V80" s="45">
        <f t="shared" ca="1" si="37"/>
        <v>0</v>
      </c>
      <c r="W80" s="45">
        <f t="shared" ca="1" si="31"/>
        <v>0</v>
      </c>
      <c r="X80" s="25">
        <f t="shared" ca="1" si="20"/>
        <v>0</v>
      </c>
      <c r="Z80" s="28">
        <f t="shared" ca="1" si="38"/>
        <v>0</v>
      </c>
      <c r="AA80" s="233"/>
      <c r="AB80" s="45">
        <f t="shared" ca="1" si="32"/>
        <v>0</v>
      </c>
      <c r="AC80" s="45">
        <f t="shared" ca="1" si="21"/>
        <v>0</v>
      </c>
      <c r="AD80" s="25">
        <f t="shared" ca="1" si="22"/>
        <v>0</v>
      </c>
    </row>
    <row r="81" spans="4:30" x14ac:dyDescent="0.35">
      <c r="D81" s="20">
        <v>77</v>
      </c>
      <c r="E81" s="21">
        <f t="shared" ca="1" si="33"/>
        <v>28125</v>
      </c>
      <c r="F81" s="44">
        <f t="shared" ca="1" si="23"/>
        <v>28489</v>
      </c>
      <c r="G81" s="22" t="s">
        <v>119</v>
      </c>
      <c r="H81" s="44">
        <f t="shared" ca="1" si="34"/>
        <v>28125</v>
      </c>
      <c r="I81" s="45">
        <f t="shared" ca="1" si="24"/>
        <v>0</v>
      </c>
      <c r="J81" s="45">
        <f t="shared" ca="1" si="25"/>
        <v>0</v>
      </c>
      <c r="K81" s="45">
        <f t="shared" ca="1" si="26"/>
        <v>0</v>
      </c>
      <c r="L81" s="45"/>
      <c r="M81" s="45">
        <f t="shared" ca="1" si="35"/>
        <v>0</v>
      </c>
      <c r="N81" s="257">
        <f t="shared" ca="1" si="27"/>
        <v>0</v>
      </c>
      <c r="O81" s="23"/>
      <c r="P81" s="255">
        <f t="shared" ca="1" si="28"/>
        <v>0</v>
      </c>
      <c r="Q81" s="163">
        <f t="shared" ca="1" si="29"/>
        <v>0</v>
      </c>
      <c r="R81" s="164">
        <f ca="1">NPV(Q80,K81:$K$244) + ($A$13+$A$14+$A$15)/POWER(1+Q80,$A$28-D81+1)</f>
        <v>0</v>
      </c>
      <c r="S81" s="164">
        <f ca="1">NPV(Q81,K81:$K$244) + ($A$13+$A$14+$A$15)/POWER(1+Q81,$A$28-D81+1)</f>
        <v>0</v>
      </c>
      <c r="T81" s="45">
        <f t="shared" ca="1" si="30"/>
        <v>0</v>
      </c>
      <c r="U81" s="45">
        <f t="shared" ca="1" si="36"/>
        <v>0</v>
      </c>
      <c r="V81" s="45">
        <f t="shared" ca="1" si="37"/>
        <v>0</v>
      </c>
      <c r="W81" s="45">
        <f t="shared" ca="1" si="31"/>
        <v>0</v>
      </c>
      <c r="X81" s="25">
        <f t="shared" ca="1" si="20"/>
        <v>0</v>
      </c>
      <c r="Z81" s="28">
        <f t="shared" ca="1" si="38"/>
        <v>0</v>
      </c>
      <c r="AA81" s="233"/>
      <c r="AB81" s="45">
        <f t="shared" ca="1" si="32"/>
        <v>0</v>
      </c>
      <c r="AC81" s="45">
        <f t="shared" ca="1" si="21"/>
        <v>0</v>
      </c>
      <c r="AD81" s="25">
        <f t="shared" ca="1" si="22"/>
        <v>0</v>
      </c>
    </row>
    <row r="82" spans="4:30" x14ac:dyDescent="0.35">
      <c r="D82" s="20">
        <v>78</v>
      </c>
      <c r="E82" s="21">
        <f t="shared" ca="1" si="33"/>
        <v>28490</v>
      </c>
      <c r="F82" s="44">
        <f t="shared" ca="1" si="23"/>
        <v>28854</v>
      </c>
      <c r="G82" s="22" t="s">
        <v>119</v>
      </c>
      <c r="H82" s="44">
        <f t="shared" ca="1" si="34"/>
        <v>28490</v>
      </c>
      <c r="I82" s="45">
        <f t="shared" ca="1" si="24"/>
        <v>0</v>
      </c>
      <c r="J82" s="45">
        <f t="shared" ca="1" si="25"/>
        <v>0</v>
      </c>
      <c r="K82" s="45">
        <f t="shared" ca="1" si="26"/>
        <v>0</v>
      </c>
      <c r="L82" s="45"/>
      <c r="M82" s="45">
        <f t="shared" ca="1" si="35"/>
        <v>0</v>
      </c>
      <c r="N82" s="257">
        <f t="shared" ca="1" si="27"/>
        <v>0</v>
      </c>
      <c r="O82" s="23"/>
      <c r="P82" s="255">
        <f t="shared" ca="1" si="28"/>
        <v>0</v>
      </c>
      <c r="Q82" s="163">
        <f t="shared" ca="1" si="29"/>
        <v>0</v>
      </c>
      <c r="R82" s="164">
        <f ca="1">NPV(Q81,K82:$K$244) + ($A$13+$A$14+$A$15)/POWER(1+Q81,$A$28-D82+1)</f>
        <v>0</v>
      </c>
      <c r="S82" s="164">
        <f ca="1">NPV(Q82,K82:$K$244) + ($A$13+$A$14+$A$15)/POWER(1+Q82,$A$28-D82+1)</f>
        <v>0</v>
      </c>
      <c r="T82" s="45">
        <f t="shared" ca="1" si="30"/>
        <v>0</v>
      </c>
      <c r="U82" s="45">
        <f t="shared" ca="1" si="36"/>
        <v>0</v>
      </c>
      <c r="V82" s="45">
        <f t="shared" ca="1" si="37"/>
        <v>0</v>
      </c>
      <c r="W82" s="45">
        <f t="shared" ca="1" si="31"/>
        <v>0</v>
      </c>
      <c r="X82" s="25">
        <f t="shared" ca="1" si="20"/>
        <v>0</v>
      </c>
      <c r="Z82" s="28">
        <f t="shared" ca="1" si="38"/>
        <v>0</v>
      </c>
      <c r="AA82" s="233"/>
      <c r="AB82" s="45">
        <f t="shared" ca="1" si="32"/>
        <v>0</v>
      </c>
      <c r="AC82" s="45">
        <f t="shared" ca="1" si="21"/>
        <v>0</v>
      </c>
      <c r="AD82" s="25">
        <f t="shared" ca="1" si="22"/>
        <v>0</v>
      </c>
    </row>
    <row r="83" spans="4:30" x14ac:dyDescent="0.35">
      <c r="D83" s="20">
        <v>79</v>
      </c>
      <c r="E83" s="21">
        <f t="shared" ca="1" si="33"/>
        <v>28855</v>
      </c>
      <c r="F83" s="44">
        <f t="shared" ca="1" si="23"/>
        <v>29219</v>
      </c>
      <c r="G83" s="22" t="s">
        <v>119</v>
      </c>
      <c r="H83" s="44">
        <f t="shared" ca="1" si="34"/>
        <v>28855</v>
      </c>
      <c r="I83" s="45">
        <f t="shared" ca="1" si="24"/>
        <v>0</v>
      </c>
      <c r="J83" s="45">
        <f t="shared" ca="1" si="25"/>
        <v>0</v>
      </c>
      <c r="K83" s="45">
        <f t="shared" ca="1" si="26"/>
        <v>0</v>
      </c>
      <c r="L83" s="45"/>
      <c r="M83" s="45">
        <f t="shared" ca="1" si="35"/>
        <v>0</v>
      </c>
      <c r="N83" s="257">
        <f t="shared" ca="1" si="27"/>
        <v>0</v>
      </c>
      <c r="O83" s="23"/>
      <c r="P83" s="255">
        <f t="shared" ca="1" si="28"/>
        <v>0</v>
      </c>
      <c r="Q83" s="163">
        <f t="shared" ca="1" si="29"/>
        <v>0</v>
      </c>
      <c r="R83" s="164">
        <f ca="1">NPV(Q82,K83:$K$244) + ($A$13+$A$14+$A$15)/POWER(1+Q82,$A$28-D83+1)</f>
        <v>0</v>
      </c>
      <c r="S83" s="164">
        <f ca="1">NPV(Q83,K83:$K$244) + ($A$13+$A$14+$A$15)/POWER(1+Q83,$A$28-D83+1)</f>
        <v>0</v>
      </c>
      <c r="T83" s="45">
        <f t="shared" ca="1" si="30"/>
        <v>0</v>
      </c>
      <c r="U83" s="45">
        <f t="shared" ca="1" si="36"/>
        <v>0</v>
      </c>
      <c r="V83" s="45">
        <f t="shared" ca="1" si="37"/>
        <v>0</v>
      </c>
      <c r="W83" s="45">
        <f t="shared" ca="1" si="31"/>
        <v>0</v>
      </c>
      <c r="X83" s="25">
        <f t="shared" ca="1" si="20"/>
        <v>0</v>
      </c>
      <c r="Z83" s="28">
        <f t="shared" ca="1" si="38"/>
        <v>0</v>
      </c>
      <c r="AA83" s="233"/>
      <c r="AB83" s="45">
        <f t="shared" ca="1" si="32"/>
        <v>0</v>
      </c>
      <c r="AC83" s="45">
        <f t="shared" ca="1" si="21"/>
        <v>0</v>
      </c>
      <c r="AD83" s="25">
        <f t="shared" ca="1" si="22"/>
        <v>0</v>
      </c>
    </row>
    <row r="84" spans="4:30" x14ac:dyDescent="0.35">
      <c r="D84" s="20">
        <v>80</v>
      </c>
      <c r="E84" s="21">
        <f t="shared" ca="1" si="33"/>
        <v>29220</v>
      </c>
      <c r="F84" s="44">
        <f t="shared" ca="1" si="23"/>
        <v>29585</v>
      </c>
      <c r="G84" s="22" t="s">
        <v>119</v>
      </c>
      <c r="H84" s="44">
        <f t="shared" ca="1" si="34"/>
        <v>29220</v>
      </c>
      <c r="I84" s="45">
        <f t="shared" ca="1" si="24"/>
        <v>0</v>
      </c>
      <c r="J84" s="45">
        <f t="shared" ca="1" si="25"/>
        <v>0</v>
      </c>
      <c r="K84" s="45">
        <f t="shared" ca="1" si="26"/>
        <v>0</v>
      </c>
      <c r="L84" s="45"/>
      <c r="M84" s="45">
        <f t="shared" ca="1" si="35"/>
        <v>0</v>
      </c>
      <c r="N84" s="257">
        <f t="shared" ca="1" si="27"/>
        <v>0</v>
      </c>
      <c r="O84" s="23"/>
      <c r="P84" s="255">
        <f t="shared" ca="1" si="28"/>
        <v>0</v>
      </c>
      <c r="Q84" s="163">
        <f t="shared" ca="1" si="29"/>
        <v>0</v>
      </c>
      <c r="R84" s="164">
        <f ca="1">NPV(Q83,K84:$K$244) + ($A$13+$A$14+$A$15)/POWER(1+Q83,$A$28-D84+1)</f>
        <v>0</v>
      </c>
      <c r="S84" s="164">
        <f ca="1">NPV(Q84,K84:$K$244) + ($A$13+$A$14+$A$15)/POWER(1+Q84,$A$28-D84+1)</f>
        <v>0</v>
      </c>
      <c r="T84" s="45">
        <f t="shared" ca="1" si="30"/>
        <v>0</v>
      </c>
      <c r="U84" s="45">
        <f t="shared" ca="1" si="36"/>
        <v>0</v>
      </c>
      <c r="V84" s="45">
        <f t="shared" ca="1" si="37"/>
        <v>0</v>
      </c>
      <c r="W84" s="45">
        <f t="shared" ca="1" si="31"/>
        <v>0</v>
      </c>
      <c r="X84" s="25">
        <f t="shared" ca="1" si="20"/>
        <v>0</v>
      </c>
      <c r="Z84" s="28">
        <f t="shared" ca="1" si="38"/>
        <v>0</v>
      </c>
      <c r="AA84" s="233"/>
      <c r="AB84" s="45">
        <f t="shared" ca="1" si="32"/>
        <v>0</v>
      </c>
      <c r="AC84" s="45">
        <f t="shared" ca="1" si="21"/>
        <v>0</v>
      </c>
      <c r="AD84" s="25">
        <f t="shared" ca="1" si="22"/>
        <v>0</v>
      </c>
    </row>
    <row r="85" spans="4:30" x14ac:dyDescent="0.35">
      <c r="D85" s="20">
        <v>81</v>
      </c>
      <c r="E85" s="21">
        <f t="shared" ca="1" si="33"/>
        <v>29586</v>
      </c>
      <c r="F85" s="44">
        <f t="shared" ca="1" si="23"/>
        <v>29950</v>
      </c>
      <c r="G85" s="22" t="s">
        <v>119</v>
      </c>
      <c r="H85" s="44">
        <f t="shared" ca="1" si="34"/>
        <v>29586</v>
      </c>
      <c r="I85" s="45">
        <f t="shared" ca="1" si="24"/>
        <v>0</v>
      </c>
      <c r="J85" s="45">
        <f t="shared" ca="1" si="25"/>
        <v>0</v>
      </c>
      <c r="K85" s="45">
        <f t="shared" ca="1" si="26"/>
        <v>0</v>
      </c>
      <c r="L85" s="45"/>
      <c r="M85" s="45">
        <f t="shared" ca="1" si="35"/>
        <v>0</v>
      </c>
      <c r="N85" s="257">
        <f t="shared" ca="1" si="27"/>
        <v>0</v>
      </c>
      <c r="O85" s="23"/>
      <c r="P85" s="255">
        <f t="shared" ca="1" si="28"/>
        <v>0</v>
      </c>
      <c r="Q85" s="163">
        <f t="shared" ca="1" si="29"/>
        <v>0</v>
      </c>
      <c r="R85" s="164">
        <f ca="1">NPV(Q84,K85:$K$244) + ($A$13+$A$14+$A$15)/POWER(1+Q84,$A$28-D85+1)</f>
        <v>0</v>
      </c>
      <c r="S85" s="164">
        <f ca="1">NPV(Q85,K85:$K$244) + ($A$13+$A$14+$A$15)/POWER(1+Q85,$A$28-D85+1)</f>
        <v>0</v>
      </c>
      <c r="T85" s="45">
        <f t="shared" ca="1" si="30"/>
        <v>0</v>
      </c>
      <c r="U85" s="45">
        <f t="shared" ca="1" si="36"/>
        <v>0</v>
      </c>
      <c r="V85" s="45">
        <f t="shared" ca="1" si="37"/>
        <v>0</v>
      </c>
      <c r="W85" s="45">
        <f t="shared" ca="1" si="31"/>
        <v>0</v>
      </c>
      <c r="X85" s="25">
        <f t="shared" ca="1" si="20"/>
        <v>0</v>
      </c>
      <c r="Z85" s="28">
        <f t="shared" ca="1" si="38"/>
        <v>0</v>
      </c>
      <c r="AA85" s="233"/>
      <c r="AB85" s="45">
        <f t="shared" ca="1" si="32"/>
        <v>0</v>
      </c>
      <c r="AC85" s="45">
        <f t="shared" ca="1" si="21"/>
        <v>0</v>
      </c>
      <c r="AD85" s="25">
        <f t="shared" ca="1" si="22"/>
        <v>0</v>
      </c>
    </row>
    <row r="86" spans="4:30" x14ac:dyDescent="0.35">
      <c r="D86" s="20">
        <v>82</v>
      </c>
      <c r="E86" s="21">
        <f t="shared" ca="1" si="33"/>
        <v>29951</v>
      </c>
      <c r="F86" s="44">
        <f t="shared" ca="1" si="23"/>
        <v>30315</v>
      </c>
      <c r="G86" s="22" t="s">
        <v>119</v>
      </c>
      <c r="H86" s="44">
        <f t="shared" ca="1" si="34"/>
        <v>29951</v>
      </c>
      <c r="I86" s="45">
        <f t="shared" ca="1" si="24"/>
        <v>0</v>
      </c>
      <c r="J86" s="45">
        <f t="shared" ca="1" si="25"/>
        <v>0</v>
      </c>
      <c r="K86" s="45">
        <f t="shared" ca="1" si="26"/>
        <v>0</v>
      </c>
      <c r="L86" s="45"/>
      <c r="M86" s="45">
        <f t="shared" ca="1" si="35"/>
        <v>0</v>
      </c>
      <c r="N86" s="257">
        <f t="shared" ca="1" si="27"/>
        <v>0</v>
      </c>
      <c r="O86" s="23"/>
      <c r="P86" s="255">
        <f t="shared" ca="1" si="28"/>
        <v>0</v>
      </c>
      <c r="Q86" s="163">
        <f t="shared" ca="1" si="29"/>
        <v>0</v>
      </c>
      <c r="R86" s="164">
        <f ca="1">NPV(Q85,K86:$K$244) + ($A$13+$A$14+$A$15)/POWER(1+Q85,$A$28-D86+1)</f>
        <v>0</v>
      </c>
      <c r="S86" s="164">
        <f ca="1">NPV(Q86,K86:$K$244) + ($A$13+$A$14+$A$15)/POWER(1+Q86,$A$28-D86+1)</f>
        <v>0</v>
      </c>
      <c r="T86" s="45">
        <f t="shared" ca="1" si="30"/>
        <v>0</v>
      </c>
      <c r="U86" s="45">
        <f t="shared" ca="1" si="36"/>
        <v>0</v>
      </c>
      <c r="V86" s="45">
        <f t="shared" ca="1" si="37"/>
        <v>0</v>
      </c>
      <c r="W86" s="45">
        <f t="shared" ca="1" si="31"/>
        <v>0</v>
      </c>
      <c r="X86" s="25">
        <f t="shared" ca="1" si="20"/>
        <v>0</v>
      </c>
      <c r="Z86" s="28">
        <f t="shared" ca="1" si="38"/>
        <v>0</v>
      </c>
      <c r="AA86" s="233"/>
      <c r="AB86" s="45">
        <f t="shared" ca="1" si="32"/>
        <v>0</v>
      </c>
      <c r="AC86" s="45">
        <f t="shared" ca="1" si="21"/>
        <v>0</v>
      </c>
      <c r="AD86" s="25">
        <f t="shared" ca="1" si="22"/>
        <v>0</v>
      </c>
    </row>
    <row r="87" spans="4:30" x14ac:dyDescent="0.35">
      <c r="D87" s="20">
        <v>83</v>
      </c>
      <c r="E87" s="21">
        <f t="shared" ca="1" si="33"/>
        <v>30316</v>
      </c>
      <c r="F87" s="44">
        <f t="shared" ca="1" si="23"/>
        <v>30680</v>
      </c>
      <c r="G87" s="22" t="s">
        <v>119</v>
      </c>
      <c r="H87" s="44">
        <f t="shared" ca="1" si="34"/>
        <v>30316</v>
      </c>
      <c r="I87" s="45">
        <f t="shared" ca="1" si="24"/>
        <v>0</v>
      </c>
      <c r="J87" s="45">
        <f t="shared" ca="1" si="25"/>
        <v>0</v>
      </c>
      <c r="K87" s="45">
        <f t="shared" ca="1" si="26"/>
        <v>0</v>
      </c>
      <c r="L87" s="45"/>
      <c r="M87" s="45">
        <f t="shared" ca="1" si="35"/>
        <v>0</v>
      </c>
      <c r="N87" s="257">
        <f t="shared" ca="1" si="27"/>
        <v>0</v>
      </c>
      <c r="O87" s="23"/>
      <c r="P87" s="255">
        <f t="shared" ca="1" si="28"/>
        <v>0</v>
      </c>
      <c r="Q87" s="163">
        <f t="shared" ca="1" si="29"/>
        <v>0</v>
      </c>
      <c r="R87" s="164">
        <f ca="1">NPV(Q86,K87:$K$244) + ($A$13+$A$14+$A$15)/POWER(1+Q86,$A$28-D87+1)</f>
        <v>0</v>
      </c>
      <c r="S87" s="164">
        <f ca="1">NPV(Q87,K87:$K$244) + ($A$13+$A$14+$A$15)/POWER(1+Q87,$A$28-D87+1)</f>
        <v>0</v>
      </c>
      <c r="T87" s="45">
        <f t="shared" ca="1" si="30"/>
        <v>0</v>
      </c>
      <c r="U87" s="45">
        <f t="shared" ca="1" si="36"/>
        <v>0</v>
      </c>
      <c r="V87" s="45">
        <f t="shared" ca="1" si="37"/>
        <v>0</v>
      </c>
      <c r="W87" s="45">
        <f t="shared" ca="1" si="31"/>
        <v>0</v>
      </c>
      <c r="X87" s="25">
        <f t="shared" ca="1" si="20"/>
        <v>0</v>
      </c>
      <c r="Z87" s="28">
        <f t="shared" ca="1" si="38"/>
        <v>0</v>
      </c>
      <c r="AA87" s="233"/>
      <c r="AB87" s="45">
        <f t="shared" ca="1" si="32"/>
        <v>0</v>
      </c>
      <c r="AC87" s="45">
        <f t="shared" ca="1" si="21"/>
        <v>0</v>
      </c>
      <c r="AD87" s="25">
        <f t="shared" ca="1" si="22"/>
        <v>0</v>
      </c>
    </row>
    <row r="88" spans="4:30" x14ac:dyDescent="0.35">
      <c r="D88" s="20">
        <v>84</v>
      </c>
      <c r="E88" s="21">
        <f t="shared" ca="1" si="33"/>
        <v>30681</v>
      </c>
      <c r="F88" s="44">
        <f t="shared" ca="1" si="23"/>
        <v>31046</v>
      </c>
      <c r="G88" s="22" t="s">
        <v>119</v>
      </c>
      <c r="H88" s="44">
        <f t="shared" ca="1" si="34"/>
        <v>30681</v>
      </c>
      <c r="I88" s="45">
        <f t="shared" ca="1" si="24"/>
        <v>0</v>
      </c>
      <c r="J88" s="45">
        <f t="shared" ca="1" si="25"/>
        <v>0</v>
      </c>
      <c r="K88" s="45">
        <f t="shared" ca="1" si="26"/>
        <v>0</v>
      </c>
      <c r="L88" s="45"/>
      <c r="M88" s="45">
        <f t="shared" ca="1" si="35"/>
        <v>0</v>
      </c>
      <c r="N88" s="257">
        <f t="shared" ca="1" si="27"/>
        <v>0</v>
      </c>
      <c r="O88" s="23"/>
      <c r="P88" s="255">
        <f t="shared" ca="1" si="28"/>
        <v>0</v>
      </c>
      <c r="Q88" s="163">
        <f t="shared" ca="1" si="29"/>
        <v>0</v>
      </c>
      <c r="R88" s="164">
        <f ca="1">NPV(Q87,K88:$K$244) + ($A$13+$A$14+$A$15)/POWER(1+Q87,$A$28-D88+1)</f>
        <v>0</v>
      </c>
      <c r="S88" s="164">
        <f ca="1">NPV(Q88,K88:$K$244) + ($A$13+$A$14+$A$15)/POWER(1+Q88,$A$28-D88+1)</f>
        <v>0</v>
      </c>
      <c r="T88" s="45">
        <f t="shared" ca="1" si="30"/>
        <v>0</v>
      </c>
      <c r="U88" s="45">
        <f t="shared" ca="1" si="36"/>
        <v>0</v>
      </c>
      <c r="V88" s="45">
        <f t="shared" ca="1" si="37"/>
        <v>0</v>
      </c>
      <c r="W88" s="45">
        <f t="shared" ca="1" si="31"/>
        <v>0</v>
      </c>
      <c r="X88" s="25">
        <f t="shared" ca="1" si="20"/>
        <v>0</v>
      </c>
      <c r="Z88" s="28">
        <f t="shared" ca="1" si="38"/>
        <v>0</v>
      </c>
      <c r="AA88" s="233"/>
      <c r="AB88" s="45">
        <f t="shared" ca="1" si="32"/>
        <v>0</v>
      </c>
      <c r="AC88" s="45">
        <f t="shared" ca="1" si="21"/>
        <v>0</v>
      </c>
      <c r="AD88" s="25">
        <f t="shared" ca="1" si="22"/>
        <v>0</v>
      </c>
    </row>
    <row r="89" spans="4:30" x14ac:dyDescent="0.35">
      <c r="D89" s="20">
        <v>85</v>
      </c>
      <c r="E89" s="21">
        <f t="shared" ca="1" si="33"/>
        <v>31047</v>
      </c>
      <c r="F89" s="44">
        <f t="shared" ca="1" si="23"/>
        <v>31411</v>
      </c>
      <c r="G89" s="22" t="s">
        <v>119</v>
      </c>
      <c r="H89" s="44">
        <f t="shared" ca="1" si="34"/>
        <v>31047</v>
      </c>
      <c r="I89" s="45">
        <f t="shared" ca="1" si="24"/>
        <v>0</v>
      </c>
      <c r="J89" s="45">
        <f t="shared" ca="1" si="25"/>
        <v>0</v>
      </c>
      <c r="K89" s="45">
        <f t="shared" ca="1" si="26"/>
        <v>0</v>
      </c>
      <c r="L89" s="45"/>
      <c r="M89" s="45">
        <f t="shared" ca="1" si="35"/>
        <v>0</v>
      </c>
      <c r="N89" s="257">
        <f t="shared" ca="1" si="27"/>
        <v>0</v>
      </c>
      <c r="O89" s="23"/>
      <c r="P89" s="255">
        <f t="shared" ca="1" si="28"/>
        <v>0</v>
      </c>
      <c r="Q89" s="163">
        <f t="shared" ca="1" si="29"/>
        <v>0</v>
      </c>
      <c r="R89" s="164">
        <f ca="1">NPV(Q88,K89:$K$244) + ($A$13+$A$14+$A$15)/POWER(1+Q88,$A$28-D89+1)</f>
        <v>0</v>
      </c>
      <c r="S89" s="164">
        <f ca="1">NPV(Q89,K89:$K$244) + ($A$13+$A$14+$A$15)/POWER(1+Q89,$A$28-D89+1)</f>
        <v>0</v>
      </c>
      <c r="T89" s="45">
        <f t="shared" ca="1" si="30"/>
        <v>0</v>
      </c>
      <c r="U89" s="45">
        <f t="shared" ca="1" si="36"/>
        <v>0</v>
      </c>
      <c r="V89" s="45">
        <f t="shared" ca="1" si="37"/>
        <v>0</v>
      </c>
      <c r="W89" s="45">
        <f t="shared" ca="1" si="31"/>
        <v>0</v>
      </c>
      <c r="X89" s="25">
        <f t="shared" ca="1" si="20"/>
        <v>0</v>
      </c>
      <c r="Z89" s="28">
        <f t="shared" ca="1" si="38"/>
        <v>0</v>
      </c>
      <c r="AA89" s="233"/>
      <c r="AB89" s="45">
        <f t="shared" ca="1" si="32"/>
        <v>0</v>
      </c>
      <c r="AC89" s="45">
        <f t="shared" ca="1" si="21"/>
        <v>0</v>
      </c>
      <c r="AD89" s="25">
        <f t="shared" ca="1" si="22"/>
        <v>0</v>
      </c>
    </row>
    <row r="90" spans="4:30" x14ac:dyDescent="0.35">
      <c r="D90" s="20">
        <v>86</v>
      </c>
      <c r="E90" s="21">
        <f t="shared" ca="1" si="33"/>
        <v>31412</v>
      </c>
      <c r="F90" s="44">
        <f t="shared" ca="1" si="23"/>
        <v>31776</v>
      </c>
      <c r="G90" s="22" t="s">
        <v>119</v>
      </c>
      <c r="H90" s="44">
        <f t="shared" ca="1" si="34"/>
        <v>31412</v>
      </c>
      <c r="I90" s="45">
        <f t="shared" ca="1" si="24"/>
        <v>0</v>
      </c>
      <c r="J90" s="45">
        <f t="shared" ca="1" si="25"/>
        <v>0</v>
      </c>
      <c r="K90" s="45">
        <f t="shared" ca="1" si="26"/>
        <v>0</v>
      </c>
      <c r="L90" s="45"/>
      <c r="M90" s="45">
        <f t="shared" ca="1" si="35"/>
        <v>0</v>
      </c>
      <c r="N90" s="257">
        <f t="shared" ca="1" si="27"/>
        <v>0</v>
      </c>
      <c r="O90" s="23"/>
      <c r="P90" s="255">
        <f t="shared" ca="1" si="28"/>
        <v>0</v>
      </c>
      <c r="Q90" s="163">
        <f t="shared" ca="1" si="29"/>
        <v>0</v>
      </c>
      <c r="R90" s="164">
        <f ca="1">NPV(Q89,K90:$K$244) + ($A$13+$A$14+$A$15)/POWER(1+Q89,$A$28-D90+1)</f>
        <v>0</v>
      </c>
      <c r="S90" s="164">
        <f ca="1">NPV(Q90,K90:$K$244) + ($A$13+$A$14+$A$15)/POWER(1+Q90,$A$28-D90+1)</f>
        <v>0</v>
      </c>
      <c r="T90" s="45">
        <f t="shared" ca="1" si="30"/>
        <v>0</v>
      </c>
      <c r="U90" s="45">
        <f t="shared" ca="1" si="36"/>
        <v>0</v>
      </c>
      <c r="V90" s="45">
        <f t="shared" ca="1" si="37"/>
        <v>0</v>
      </c>
      <c r="W90" s="45">
        <f t="shared" ca="1" si="31"/>
        <v>0</v>
      </c>
      <c r="X90" s="25">
        <f t="shared" ca="1" si="20"/>
        <v>0</v>
      </c>
      <c r="Z90" s="28">
        <f t="shared" ca="1" si="38"/>
        <v>0</v>
      </c>
      <c r="AA90" s="233"/>
      <c r="AB90" s="45">
        <f t="shared" ca="1" si="32"/>
        <v>0</v>
      </c>
      <c r="AC90" s="45">
        <f t="shared" ca="1" si="21"/>
        <v>0</v>
      </c>
      <c r="AD90" s="25">
        <f t="shared" ca="1" si="22"/>
        <v>0</v>
      </c>
    </row>
    <row r="91" spans="4:30" x14ac:dyDescent="0.35">
      <c r="D91" s="20">
        <v>87</v>
      </c>
      <c r="E91" s="21">
        <f t="shared" ca="1" si="33"/>
        <v>31777</v>
      </c>
      <c r="F91" s="44">
        <f t="shared" ca="1" si="23"/>
        <v>32141</v>
      </c>
      <c r="G91" s="22" t="s">
        <v>119</v>
      </c>
      <c r="H91" s="44">
        <f t="shared" ca="1" si="34"/>
        <v>31777</v>
      </c>
      <c r="I91" s="45">
        <f t="shared" ca="1" si="24"/>
        <v>0</v>
      </c>
      <c r="J91" s="45">
        <f t="shared" ca="1" si="25"/>
        <v>0</v>
      </c>
      <c r="K91" s="45">
        <f t="shared" ca="1" si="26"/>
        <v>0</v>
      </c>
      <c r="L91" s="45"/>
      <c r="M91" s="45">
        <f t="shared" ca="1" si="35"/>
        <v>0</v>
      </c>
      <c r="N91" s="257">
        <f t="shared" ca="1" si="27"/>
        <v>0</v>
      </c>
      <c r="O91" s="23"/>
      <c r="P91" s="255">
        <f t="shared" ca="1" si="28"/>
        <v>0</v>
      </c>
      <c r="Q91" s="163">
        <f t="shared" ca="1" si="29"/>
        <v>0</v>
      </c>
      <c r="R91" s="164">
        <f ca="1">NPV(Q90,K91:$K$244) + ($A$13+$A$14+$A$15)/POWER(1+Q90,$A$28-D91+1)</f>
        <v>0</v>
      </c>
      <c r="S91" s="164">
        <f ca="1">NPV(Q91,K91:$K$244) + ($A$13+$A$14+$A$15)/POWER(1+Q91,$A$28-D91+1)</f>
        <v>0</v>
      </c>
      <c r="T91" s="45">
        <f t="shared" ca="1" si="30"/>
        <v>0</v>
      </c>
      <c r="U91" s="45">
        <f t="shared" ca="1" si="36"/>
        <v>0</v>
      </c>
      <c r="V91" s="45">
        <f t="shared" ca="1" si="37"/>
        <v>0</v>
      </c>
      <c r="W91" s="45">
        <f t="shared" ca="1" si="31"/>
        <v>0</v>
      </c>
      <c r="X91" s="25">
        <f t="shared" ca="1" si="20"/>
        <v>0</v>
      </c>
      <c r="Z91" s="28">
        <f t="shared" ca="1" si="38"/>
        <v>0</v>
      </c>
      <c r="AA91" s="233"/>
      <c r="AB91" s="45">
        <f t="shared" ca="1" si="32"/>
        <v>0</v>
      </c>
      <c r="AC91" s="45">
        <f t="shared" ca="1" si="21"/>
        <v>0</v>
      </c>
      <c r="AD91" s="25">
        <f t="shared" ca="1" si="22"/>
        <v>0</v>
      </c>
    </row>
    <row r="92" spans="4:30" x14ac:dyDescent="0.35">
      <c r="D92" s="20">
        <v>88</v>
      </c>
      <c r="E92" s="21">
        <f t="shared" ca="1" si="33"/>
        <v>32142</v>
      </c>
      <c r="F92" s="44">
        <f t="shared" ca="1" si="23"/>
        <v>32507</v>
      </c>
      <c r="G92" s="22" t="s">
        <v>119</v>
      </c>
      <c r="H92" s="44">
        <f t="shared" ca="1" si="34"/>
        <v>32142</v>
      </c>
      <c r="I92" s="45">
        <f t="shared" ca="1" si="24"/>
        <v>0</v>
      </c>
      <c r="J92" s="45">
        <f t="shared" ca="1" si="25"/>
        <v>0</v>
      </c>
      <c r="K92" s="45">
        <f t="shared" ca="1" si="26"/>
        <v>0</v>
      </c>
      <c r="L92" s="45"/>
      <c r="M92" s="45">
        <f t="shared" ca="1" si="35"/>
        <v>0</v>
      </c>
      <c r="N92" s="257">
        <f t="shared" ca="1" si="27"/>
        <v>0</v>
      </c>
      <c r="O92" s="23"/>
      <c r="P92" s="255">
        <f t="shared" ca="1" si="28"/>
        <v>0</v>
      </c>
      <c r="Q92" s="163">
        <f t="shared" ca="1" si="29"/>
        <v>0</v>
      </c>
      <c r="R92" s="164">
        <f ca="1">NPV(Q91,K92:$K$244) + ($A$13+$A$14+$A$15)/POWER(1+Q91,$A$28-D92+1)</f>
        <v>0</v>
      </c>
      <c r="S92" s="164">
        <f ca="1">NPV(Q92,K92:$K$244) + ($A$13+$A$14+$A$15)/POWER(1+Q92,$A$28-D92+1)</f>
        <v>0</v>
      </c>
      <c r="T92" s="45">
        <f t="shared" ca="1" si="30"/>
        <v>0</v>
      </c>
      <c r="U92" s="45">
        <f t="shared" ca="1" si="36"/>
        <v>0</v>
      </c>
      <c r="V92" s="45">
        <f t="shared" ca="1" si="37"/>
        <v>0</v>
      </c>
      <c r="W92" s="45">
        <f t="shared" ca="1" si="31"/>
        <v>0</v>
      </c>
      <c r="X92" s="25">
        <f t="shared" ca="1" si="20"/>
        <v>0</v>
      </c>
      <c r="Z92" s="28">
        <f t="shared" ca="1" si="38"/>
        <v>0</v>
      </c>
      <c r="AA92" s="233"/>
      <c r="AB92" s="45">
        <f t="shared" ca="1" si="32"/>
        <v>0</v>
      </c>
      <c r="AC92" s="45">
        <f t="shared" ca="1" si="21"/>
        <v>0</v>
      </c>
      <c r="AD92" s="25">
        <f t="shared" ca="1" si="22"/>
        <v>0</v>
      </c>
    </row>
    <row r="93" spans="4:30" x14ac:dyDescent="0.35">
      <c r="D93" s="20">
        <v>89</v>
      </c>
      <c r="E93" s="21">
        <f t="shared" ca="1" si="33"/>
        <v>32508</v>
      </c>
      <c r="F93" s="44">
        <f t="shared" ca="1" si="23"/>
        <v>32872</v>
      </c>
      <c r="G93" s="22" t="s">
        <v>119</v>
      </c>
      <c r="H93" s="44">
        <f t="shared" ca="1" si="34"/>
        <v>32508</v>
      </c>
      <c r="I93" s="45">
        <f t="shared" ca="1" si="24"/>
        <v>0</v>
      </c>
      <c r="J93" s="45">
        <f t="shared" ca="1" si="25"/>
        <v>0</v>
      </c>
      <c r="K93" s="45">
        <f t="shared" ca="1" si="26"/>
        <v>0</v>
      </c>
      <c r="L93" s="45"/>
      <c r="M93" s="45">
        <f t="shared" ca="1" si="35"/>
        <v>0</v>
      </c>
      <c r="N93" s="257">
        <f t="shared" ca="1" si="27"/>
        <v>0</v>
      </c>
      <c r="O93" s="23"/>
      <c r="P93" s="255">
        <f t="shared" ca="1" si="28"/>
        <v>0</v>
      </c>
      <c r="Q93" s="163">
        <f t="shared" ca="1" si="29"/>
        <v>0</v>
      </c>
      <c r="R93" s="164">
        <f ca="1">NPV(Q92,K93:$K$244) + ($A$13+$A$14+$A$15)/POWER(1+Q92,$A$28-D93+1)</f>
        <v>0</v>
      </c>
      <c r="S93" s="164">
        <f ca="1">NPV(Q93,K93:$K$244) + ($A$13+$A$14+$A$15)/POWER(1+Q93,$A$28-D93+1)</f>
        <v>0</v>
      </c>
      <c r="T93" s="45">
        <f t="shared" ca="1" si="30"/>
        <v>0</v>
      </c>
      <c r="U93" s="45">
        <f t="shared" ca="1" si="36"/>
        <v>0</v>
      </c>
      <c r="V93" s="45">
        <f t="shared" ca="1" si="37"/>
        <v>0</v>
      </c>
      <c r="W93" s="45">
        <f t="shared" ca="1" si="31"/>
        <v>0</v>
      </c>
      <c r="X93" s="25">
        <f t="shared" ca="1" si="20"/>
        <v>0</v>
      </c>
      <c r="Z93" s="28">
        <f t="shared" ca="1" si="38"/>
        <v>0</v>
      </c>
      <c r="AA93" s="233"/>
      <c r="AB93" s="45">
        <f t="shared" ca="1" si="32"/>
        <v>0</v>
      </c>
      <c r="AC93" s="45">
        <f t="shared" ca="1" si="21"/>
        <v>0</v>
      </c>
      <c r="AD93" s="25">
        <f t="shared" ca="1" si="22"/>
        <v>0</v>
      </c>
    </row>
    <row r="94" spans="4:30" x14ac:dyDescent="0.35">
      <c r="D94" s="20">
        <v>90</v>
      </c>
      <c r="E94" s="21">
        <f t="shared" ca="1" si="33"/>
        <v>32873</v>
      </c>
      <c r="F94" s="44">
        <f t="shared" ca="1" si="23"/>
        <v>33237</v>
      </c>
      <c r="G94" s="22" t="s">
        <v>119</v>
      </c>
      <c r="H94" s="44">
        <f t="shared" ca="1" si="34"/>
        <v>32873</v>
      </c>
      <c r="I94" s="45">
        <f t="shared" ca="1" si="24"/>
        <v>0</v>
      </c>
      <c r="J94" s="45">
        <f t="shared" ca="1" si="25"/>
        <v>0</v>
      </c>
      <c r="K94" s="45">
        <f t="shared" ca="1" si="26"/>
        <v>0</v>
      </c>
      <c r="L94" s="45"/>
      <c r="M94" s="45">
        <f t="shared" ca="1" si="35"/>
        <v>0</v>
      </c>
      <c r="N94" s="257">
        <f t="shared" ca="1" si="27"/>
        <v>0</v>
      </c>
      <c r="O94" s="23"/>
      <c r="P94" s="255">
        <f t="shared" ca="1" si="28"/>
        <v>0</v>
      </c>
      <c r="Q94" s="163">
        <f t="shared" ca="1" si="29"/>
        <v>0</v>
      </c>
      <c r="R94" s="164">
        <f ca="1">NPV(Q93,K94:$K$244) + ($A$13+$A$14+$A$15)/POWER(1+Q93,$A$28-D94+1)</f>
        <v>0</v>
      </c>
      <c r="S94" s="164">
        <f ca="1">NPV(Q94,K94:$K$244) + ($A$13+$A$14+$A$15)/POWER(1+Q94,$A$28-D94+1)</f>
        <v>0</v>
      </c>
      <c r="T94" s="45">
        <f t="shared" ca="1" si="30"/>
        <v>0</v>
      </c>
      <c r="U94" s="45">
        <f t="shared" ca="1" si="36"/>
        <v>0</v>
      </c>
      <c r="V94" s="45">
        <f t="shared" ca="1" si="37"/>
        <v>0</v>
      </c>
      <c r="W94" s="45">
        <f t="shared" ca="1" si="31"/>
        <v>0</v>
      </c>
      <c r="X94" s="25">
        <f t="shared" ca="1" si="20"/>
        <v>0</v>
      </c>
      <c r="Z94" s="28">
        <f t="shared" ca="1" si="38"/>
        <v>0</v>
      </c>
      <c r="AA94" s="233"/>
      <c r="AB94" s="45">
        <f t="shared" ca="1" si="32"/>
        <v>0</v>
      </c>
      <c r="AC94" s="45">
        <f t="shared" ca="1" si="21"/>
        <v>0</v>
      </c>
      <c r="AD94" s="25">
        <f t="shared" ca="1" si="22"/>
        <v>0</v>
      </c>
    </row>
    <row r="95" spans="4:30" x14ac:dyDescent="0.35">
      <c r="D95" s="20">
        <v>91</v>
      </c>
      <c r="E95" s="21">
        <f t="shared" ca="1" si="33"/>
        <v>33238</v>
      </c>
      <c r="F95" s="44">
        <f t="shared" ca="1" si="23"/>
        <v>33602</v>
      </c>
      <c r="G95" s="22" t="s">
        <v>119</v>
      </c>
      <c r="H95" s="44">
        <f t="shared" ca="1" si="34"/>
        <v>33238</v>
      </c>
      <c r="I95" s="45">
        <f t="shared" ca="1" si="24"/>
        <v>0</v>
      </c>
      <c r="J95" s="45">
        <f t="shared" ca="1" si="25"/>
        <v>0</v>
      </c>
      <c r="K95" s="45">
        <f t="shared" ca="1" si="26"/>
        <v>0</v>
      </c>
      <c r="L95" s="45"/>
      <c r="M95" s="45">
        <f t="shared" ca="1" si="35"/>
        <v>0</v>
      </c>
      <c r="N95" s="257">
        <f t="shared" ca="1" si="27"/>
        <v>0</v>
      </c>
      <c r="O95" s="23"/>
      <c r="P95" s="255">
        <f t="shared" ca="1" si="28"/>
        <v>0</v>
      </c>
      <c r="Q95" s="163">
        <f t="shared" ca="1" si="29"/>
        <v>0</v>
      </c>
      <c r="R95" s="164">
        <f ca="1">NPV(Q94,K95:$K$244) + ($A$13+$A$14+$A$15)/POWER(1+Q94,$A$28-D95+1)</f>
        <v>0</v>
      </c>
      <c r="S95" s="164">
        <f ca="1">NPV(Q95,K95:$K$244) + ($A$13+$A$14+$A$15)/POWER(1+Q95,$A$28-D95+1)</f>
        <v>0</v>
      </c>
      <c r="T95" s="45">
        <f t="shared" ca="1" si="30"/>
        <v>0</v>
      </c>
      <c r="U95" s="45">
        <f t="shared" ca="1" si="36"/>
        <v>0</v>
      </c>
      <c r="V95" s="45">
        <f t="shared" ca="1" si="37"/>
        <v>0</v>
      </c>
      <c r="W95" s="45">
        <f t="shared" ca="1" si="31"/>
        <v>0</v>
      </c>
      <c r="X95" s="25">
        <f t="shared" ca="1" si="20"/>
        <v>0</v>
      </c>
      <c r="Z95" s="28">
        <f t="shared" ca="1" si="38"/>
        <v>0</v>
      </c>
      <c r="AA95" s="233"/>
      <c r="AB95" s="45">
        <f t="shared" ca="1" si="32"/>
        <v>0</v>
      </c>
      <c r="AC95" s="45">
        <f t="shared" ca="1" si="21"/>
        <v>0</v>
      </c>
      <c r="AD95" s="25">
        <f t="shared" ca="1" si="22"/>
        <v>0</v>
      </c>
    </row>
    <row r="96" spans="4:30" x14ac:dyDescent="0.35">
      <c r="D96" s="20">
        <v>92</v>
      </c>
      <c r="E96" s="21">
        <f t="shared" ca="1" si="33"/>
        <v>33603</v>
      </c>
      <c r="F96" s="44">
        <f t="shared" ca="1" si="23"/>
        <v>33968</v>
      </c>
      <c r="G96" s="22" t="s">
        <v>119</v>
      </c>
      <c r="H96" s="44">
        <f t="shared" ca="1" si="34"/>
        <v>33603</v>
      </c>
      <c r="I96" s="45">
        <f t="shared" ca="1" si="24"/>
        <v>0</v>
      </c>
      <c r="J96" s="45">
        <f t="shared" ca="1" si="25"/>
        <v>0</v>
      </c>
      <c r="K96" s="45">
        <f t="shared" ca="1" si="26"/>
        <v>0</v>
      </c>
      <c r="L96" s="45"/>
      <c r="M96" s="45">
        <f t="shared" ca="1" si="35"/>
        <v>0</v>
      </c>
      <c r="N96" s="257">
        <f t="shared" ca="1" si="27"/>
        <v>0</v>
      </c>
      <c r="O96" s="23"/>
      <c r="P96" s="255">
        <f t="shared" ca="1" si="28"/>
        <v>0</v>
      </c>
      <c r="Q96" s="163">
        <f t="shared" ca="1" si="29"/>
        <v>0</v>
      </c>
      <c r="R96" s="164">
        <f ca="1">NPV(Q95,K96:$K$244) + ($A$13+$A$14+$A$15)/POWER(1+Q95,$A$28-D96+1)</f>
        <v>0</v>
      </c>
      <c r="S96" s="164">
        <f ca="1">NPV(Q96,K96:$K$244) + ($A$13+$A$14+$A$15)/POWER(1+Q96,$A$28-D96+1)</f>
        <v>0</v>
      </c>
      <c r="T96" s="45">
        <f t="shared" ca="1" si="30"/>
        <v>0</v>
      </c>
      <c r="U96" s="45">
        <f t="shared" ca="1" si="36"/>
        <v>0</v>
      </c>
      <c r="V96" s="45">
        <f t="shared" ca="1" si="37"/>
        <v>0</v>
      </c>
      <c r="W96" s="45">
        <f t="shared" ca="1" si="31"/>
        <v>0</v>
      </c>
      <c r="X96" s="25">
        <f t="shared" ca="1" si="20"/>
        <v>0</v>
      </c>
      <c r="Z96" s="28">
        <f t="shared" ca="1" si="38"/>
        <v>0</v>
      </c>
      <c r="AA96" s="233"/>
      <c r="AB96" s="45">
        <f t="shared" ca="1" si="32"/>
        <v>0</v>
      </c>
      <c r="AC96" s="45">
        <f t="shared" ca="1" si="21"/>
        <v>0</v>
      </c>
      <c r="AD96" s="25">
        <f t="shared" ca="1" si="22"/>
        <v>0</v>
      </c>
    </row>
    <row r="97" spans="4:30" x14ac:dyDescent="0.35">
      <c r="D97" s="20">
        <v>93</v>
      </c>
      <c r="E97" s="21">
        <f t="shared" ca="1" si="33"/>
        <v>33969</v>
      </c>
      <c r="F97" s="44">
        <f t="shared" ca="1" si="23"/>
        <v>34333</v>
      </c>
      <c r="G97" s="22" t="s">
        <v>119</v>
      </c>
      <c r="H97" s="44">
        <f t="shared" ca="1" si="34"/>
        <v>33969</v>
      </c>
      <c r="I97" s="45">
        <f t="shared" ca="1" si="24"/>
        <v>0</v>
      </c>
      <c r="J97" s="45">
        <f t="shared" ca="1" si="25"/>
        <v>0</v>
      </c>
      <c r="K97" s="45">
        <f t="shared" ca="1" si="26"/>
        <v>0</v>
      </c>
      <c r="L97" s="45"/>
      <c r="M97" s="45">
        <f t="shared" ca="1" si="35"/>
        <v>0</v>
      </c>
      <c r="N97" s="257">
        <f t="shared" ca="1" si="27"/>
        <v>0</v>
      </c>
      <c r="O97" s="23"/>
      <c r="P97" s="255">
        <f t="shared" ca="1" si="28"/>
        <v>0</v>
      </c>
      <c r="Q97" s="163">
        <f t="shared" ca="1" si="29"/>
        <v>0</v>
      </c>
      <c r="R97" s="164">
        <f ca="1">NPV(Q96,K97:$K$244) + ($A$13+$A$14+$A$15)/POWER(1+Q96,$A$28-D97+1)</f>
        <v>0</v>
      </c>
      <c r="S97" s="164">
        <f ca="1">NPV(Q97,K97:$K$244) + ($A$13+$A$14+$A$15)/POWER(1+Q97,$A$28-D97+1)</f>
        <v>0</v>
      </c>
      <c r="T97" s="45">
        <f t="shared" ca="1" si="30"/>
        <v>0</v>
      </c>
      <c r="U97" s="45">
        <f t="shared" ca="1" si="36"/>
        <v>0</v>
      </c>
      <c r="V97" s="45">
        <f t="shared" ca="1" si="37"/>
        <v>0</v>
      </c>
      <c r="W97" s="45">
        <f t="shared" ca="1" si="31"/>
        <v>0</v>
      </c>
      <c r="X97" s="25">
        <f t="shared" ca="1" si="20"/>
        <v>0</v>
      </c>
      <c r="Z97" s="28">
        <f t="shared" ca="1" si="38"/>
        <v>0</v>
      </c>
      <c r="AA97" s="233"/>
      <c r="AB97" s="45">
        <f t="shared" ca="1" si="32"/>
        <v>0</v>
      </c>
      <c r="AC97" s="45">
        <f t="shared" ca="1" si="21"/>
        <v>0</v>
      </c>
      <c r="AD97" s="25">
        <f t="shared" ca="1" si="22"/>
        <v>0</v>
      </c>
    </row>
    <row r="98" spans="4:30" x14ac:dyDescent="0.35">
      <c r="D98" s="20">
        <v>94</v>
      </c>
      <c r="E98" s="21">
        <f t="shared" ca="1" si="33"/>
        <v>34334</v>
      </c>
      <c r="F98" s="44">
        <f t="shared" ca="1" si="23"/>
        <v>34698</v>
      </c>
      <c r="G98" s="22" t="s">
        <v>119</v>
      </c>
      <c r="H98" s="44">
        <f t="shared" ca="1" si="34"/>
        <v>34334</v>
      </c>
      <c r="I98" s="45">
        <f t="shared" ca="1" si="24"/>
        <v>0</v>
      </c>
      <c r="J98" s="45">
        <f t="shared" ca="1" si="25"/>
        <v>0</v>
      </c>
      <c r="K98" s="45">
        <f t="shared" ca="1" si="26"/>
        <v>0</v>
      </c>
      <c r="L98" s="45"/>
      <c r="M98" s="45">
        <f t="shared" ca="1" si="35"/>
        <v>0</v>
      </c>
      <c r="N98" s="257">
        <f t="shared" ca="1" si="27"/>
        <v>0</v>
      </c>
      <c r="O98" s="23"/>
      <c r="P98" s="255">
        <f t="shared" ca="1" si="28"/>
        <v>0</v>
      </c>
      <c r="Q98" s="163">
        <f t="shared" ca="1" si="29"/>
        <v>0</v>
      </c>
      <c r="R98" s="164">
        <f ca="1">NPV(Q97,K98:$K$244) + ($A$13+$A$14+$A$15)/POWER(1+Q97,$A$28-D98+1)</f>
        <v>0</v>
      </c>
      <c r="S98" s="164">
        <f ca="1">NPV(Q98,K98:$K$244) + ($A$13+$A$14+$A$15)/POWER(1+Q98,$A$28-D98+1)</f>
        <v>0</v>
      </c>
      <c r="T98" s="45">
        <f t="shared" ca="1" si="30"/>
        <v>0</v>
      </c>
      <c r="U98" s="45">
        <f t="shared" ca="1" si="36"/>
        <v>0</v>
      </c>
      <c r="V98" s="45">
        <f t="shared" ca="1" si="37"/>
        <v>0</v>
      </c>
      <c r="W98" s="45">
        <f t="shared" ca="1" si="31"/>
        <v>0</v>
      </c>
      <c r="X98" s="25">
        <f t="shared" ca="1" si="20"/>
        <v>0</v>
      </c>
      <c r="Z98" s="28">
        <f t="shared" ca="1" si="38"/>
        <v>0</v>
      </c>
      <c r="AA98" s="233"/>
      <c r="AB98" s="45">
        <f t="shared" ca="1" si="32"/>
        <v>0</v>
      </c>
      <c r="AC98" s="45">
        <f t="shared" ca="1" si="21"/>
        <v>0</v>
      </c>
      <c r="AD98" s="25">
        <f t="shared" ca="1" si="22"/>
        <v>0</v>
      </c>
    </row>
    <row r="99" spans="4:30" x14ac:dyDescent="0.35">
      <c r="D99" s="20">
        <v>95</v>
      </c>
      <c r="E99" s="21">
        <f t="shared" ca="1" si="33"/>
        <v>34699</v>
      </c>
      <c r="F99" s="44">
        <f t="shared" ca="1" si="23"/>
        <v>35063</v>
      </c>
      <c r="G99" s="22" t="s">
        <v>119</v>
      </c>
      <c r="H99" s="44">
        <f t="shared" ca="1" si="34"/>
        <v>34699</v>
      </c>
      <c r="I99" s="45">
        <f t="shared" ca="1" si="24"/>
        <v>0</v>
      </c>
      <c r="J99" s="45">
        <f t="shared" ca="1" si="25"/>
        <v>0</v>
      </c>
      <c r="K99" s="45">
        <f t="shared" ca="1" si="26"/>
        <v>0</v>
      </c>
      <c r="L99" s="45"/>
      <c r="M99" s="45">
        <f t="shared" ca="1" si="35"/>
        <v>0</v>
      </c>
      <c r="N99" s="257">
        <f t="shared" ca="1" si="27"/>
        <v>0</v>
      </c>
      <c r="O99" s="23"/>
      <c r="P99" s="255">
        <f t="shared" ca="1" si="28"/>
        <v>0</v>
      </c>
      <c r="Q99" s="163">
        <f t="shared" ca="1" si="29"/>
        <v>0</v>
      </c>
      <c r="R99" s="164">
        <f ca="1">NPV(Q98,K99:$K$244) + ($A$13+$A$14+$A$15)/POWER(1+Q98,$A$28-D99+1)</f>
        <v>0</v>
      </c>
      <c r="S99" s="164">
        <f ca="1">NPV(Q99,K99:$K$244) + ($A$13+$A$14+$A$15)/POWER(1+Q99,$A$28-D99+1)</f>
        <v>0</v>
      </c>
      <c r="T99" s="45">
        <f t="shared" ca="1" si="30"/>
        <v>0</v>
      </c>
      <c r="U99" s="45">
        <f t="shared" ca="1" si="36"/>
        <v>0</v>
      </c>
      <c r="V99" s="45">
        <f t="shared" ca="1" si="37"/>
        <v>0</v>
      </c>
      <c r="W99" s="45">
        <f t="shared" ca="1" si="31"/>
        <v>0</v>
      </c>
      <c r="X99" s="25">
        <f t="shared" ca="1" si="20"/>
        <v>0</v>
      </c>
      <c r="Z99" s="28">
        <f t="shared" ca="1" si="38"/>
        <v>0</v>
      </c>
      <c r="AA99" s="233"/>
      <c r="AB99" s="45">
        <f t="shared" ca="1" si="32"/>
        <v>0</v>
      </c>
      <c r="AC99" s="45">
        <f t="shared" ca="1" si="21"/>
        <v>0</v>
      </c>
      <c r="AD99" s="25">
        <f t="shared" ca="1" si="22"/>
        <v>0</v>
      </c>
    </row>
    <row r="100" spans="4:30" x14ac:dyDescent="0.35">
      <c r="D100" s="20">
        <v>96</v>
      </c>
      <c r="E100" s="21">
        <f t="shared" ca="1" si="33"/>
        <v>35064</v>
      </c>
      <c r="F100" s="44">
        <f t="shared" ca="1" si="23"/>
        <v>35429</v>
      </c>
      <c r="G100" s="22" t="s">
        <v>119</v>
      </c>
      <c r="H100" s="44">
        <f t="shared" ca="1" si="34"/>
        <v>35064</v>
      </c>
      <c r="I100" s="45">
        <f t="shared" ca="1" si="24"/>
        <v>0</v>
      </c>
      <c r="J100" s="45">
        <f t="shared" ca="1" si="25"/>
        <v>0</v>
      </c>
      <c r="K100" s="45">
        <f t="shared" ca="1" si="26"/>
        <v>0</v>
      </c>
      <c r="L100" s="45"/>
      <c r="M100" s="45">
        <f t="shared" ca="1" si="35"/>
        <v>0</v>
      </c>
      <c r="N100" s="257">
        <f t="shared" ca="1" si="27"/>
        <v>0</v>
      </c>
      <c r="O100" s="23"/>
      <c r="P100" s="255">
        <f t="shared" ca="1" si="28"/>
        <v>0</v>
      </c>
      <c r="Q100" s="163">
        <f t="shared" ca="1" si="29"/>
        <v>0</v>
      </c>
      <c r="R100" s="164">
        <f ca="1">NPV(Q99,K100:$K$244) + ($A$13+$A$14+$A$15)/POWER(1+Q99,$A$28-D100+1)</f>
        <v>0</v>
      </c>
      <c r="S100" s="164">
        <f ca="1">NPV(Q100,K100:$K$244) + ($A$13+$A$14+$A$15)/POWER(1+Q100,$A$28-D100+1)</f>
        <v>0</v>
      </c>
      <c r="T100" s="45">
        <f t="shared" ca="1" si="30"/>
        <v>0</v>
      </c>
      <c r="U100" s="45">
        <f t="shared" ca="1" si="36"/>
        <v>0</v>
      </c>
      <c r="V100" s="45">
        <f t="shared" ca="1" si="37"/>
        <v>0</v>
      </c>
      <c r="W100" s="45">
        <f t="shared" ca="1" si="31"/>
        <v>0</v>
      </c>
      <c r="X100" s="25">
        <f t="shared" ca="1" si="20"/>
        <v>0</v>
      </c>
      <c r="Z100" s="28">
        <f t="shared" ca="1" si="38"/>
        <v>0</v>
      </c>
      <c r="AA100" s="233"/>
      <c r="AB100" s="45">
        <f t="shared" ca="1" si="32"/>
        <v>0</v>
      </c>
      <c r="AC100" s="45">
        <f t="shared" ca="1" si="21"/>
        <v>0</v>
      </c>
      <c r="AD100" s="25">
        <f t="shared" ca="1" si="22"/>
        <v>0</v>
      </c>
    </row>
    <row r="101" spans="4:30" x14ac:dyDescent="0.35">
      <c r="D101" s="20">
        <v>97</v>
      </c>
      <c r="E101" s="21">
        <f t="shared" ca="1" si="33"/>
        <v>35430</v>
      </c>
      <c r="F101" s="44">
        <f t="shared" ca="1" si="23"/>
        <v>35794</v>
      </c>
      <c r="G101" s="22" t="s">
        <v>119</v>
      </c>
      <c r="H101" s="44">
        <f t="shared" ca="1" si="34"/>
        <v>35430</v>
      </c>
      <c r="I101" s="45">
        <f t="shared" ca="1" si="24"/>
        <v>0</v>
      </c>
      <c r="J101" s="45">
        <f t="shared" ca="1" si="25"/>
        <v>0</v>
      </c>
      <c r="K101" s="45">
        <f t="shared" ca="1" si="26"/>
        <v>0</v>
      </c>
      <c r="L101" s="45"/>
      <c r="M101" s="45">
        <f t="shared" ca="1" si="35"/>
        <v>0</v>
      </c>
      <c r="N101" s="257">
        <f t="shared" ca="1" si="27"/>
        <v>0</v>
      </c>
      <c r="O101" s="23"/>
      <c r="P101" s="255">
        <f t="shared" ca="1" si="28"/>
        <v>0</v>
      </c>
      <c r="Q101" s="163">
        <f t="shared" ca="1" si="29"/>
        <v>0</v>
      </c>
      <c r="R101" s="164">
        <f ca="1">NPV(Q100,K101:$K$244) + ($A$13+$A$14+$A$15)/POWER(1+Q100,$A$28-D101+1)</f>
        <v>0</v>
      </c>
      <c r="S101" s="164">
        <f ca="1">NPV(Q101,K101:$K$244) + ($A$13+$A$14+$A$15)/POWER(1+Q101,$A$28-D101+1)</f>
        <v>0</v>
      </c>
      <c r="T101" s="45">
        <f t="shared" ca="1" si="30"/>
        <v>0</v>
      </c>
      <c r="U101" s="45">
        <f t="shared" ca="1" si="36"/>
        <v>0</v>
      </c>
      <c r="V101" s="45">
        <f t="shared" ca="1" si="37"/>
        <v>0</v>
      </c>
      <c r="W101" s="45">
        <f t="shared" ca="1" si="31"/>
        <v>0</v>
      </c>
      <c r="X101" s="25">
        <f t="shared" ca="1" si="20"/>
        <v>0</v>
      </c>
      <c r="Z101" s="28">
        <f t="shared" ca="1" si="38"/>
        <v>0</v>
      </c>
      <c r="AA101" s="233"/>
      <c r="AB101" s="45">
        <f t="shared" ca="1" si="32"/>
        <v>0</v>
      </c>
      <c r="AC101" s="45">
        <f t="shared" ca="1" si="21"/>
        <v>0</v>
      </c>
      <c r="AD101" s="25">
        <f t="shared" ca="1" si="22"/>
        <v>0</v>
      </c>
    </row>
    <row r="102" spans="4:30" x14ac:dyDescent="0.35">
      <c r="D102" s="20">
        <v>98</v>
      </c>
      <c r="E102" s="21">
        <f t="shared" ca="1" si="33"/>
        <v>35795</v>
      </c>
      <c r="F102" s="44">
        <f t="shared" ca="1" si="23"/>
        <v>36159</v>
      </c>
      <c r="G102" s="22" t="s">
        <v>119</v>
      </c>
      <c r="H102" s="44">
        <f t="shared" ca="1" si="34"/>
        <v>35795</v>
      </c>
      <c r="I102" s="45">
        <f t="shared" ca="1" si="24"/>
        <v>0</v>
      </c>
      <c r="J102" s="45">
        <f t="shared" ca="1" si="25"/>
        <v>0</v>
      </c>
      <c r="K102" s="45">
        <f t="shared" ca="1" si="26"/>
        <v>0</v>
      </c>
      <c r="L102" s="45"/>
      <c r="M102" s="45">
        <f t="shared" ca="1" si="35"/>
        <v>0</v>
      </c>
      <c r="N102" s="257">
        <f t="shared" ca="1" si="27"/>
        <v>0</v>
      </c>
      <c r="O102" s="23"/>
      <c r="P102" s="255">
        <f t="shared" ca="1" si="28"/>
        <v>0</v>
      </c>
      <c r="Q102" s="163">
        <f t="shared" ca="1" si="29"/>
        <v>0</v>
      </c>
      <c r="R102" s="164">
        <f ca="1">NPV(Q101,K102:$K$244) + ($A$13+$A$14+$A$15)/POWER(1+Q101,$A$28-D102+1)</f>
        <v>0</v>
      </c>
      <c r="S102" s="164">
        <f ca="1">NPV(Q102,K102:$K$244) + ($A$13+$A$14+$A$15)/POWER(1+Q102,$A$28-D102+1)</f>
        <v>0</v>
      </c>
      <c r="T102" s="45">
        <f t="shared" ca="1" si="30"/>
        <v>0</v>
      </c>
      <c r="U102" s="45">
        <f t="shared" ca="1" si="36"/>
        <v>0</v>
      </c>
      <c r="V102" s="45">
        <f t="shared" ca="1" si="37"/>
        <v>0</v>
      </c>
      <c r="W102" s="45">
        <f t="shared" ca="1" si="31"/>
        <v>0</v>
      </c>
      <c r="X102" s="25">
        <f t="shared" ca="1" si="20"/>
        <v>0</v>
      </c>
      <c r="Z102" s="28">
        <f t="shared" ca="1" si="38"/>
        <v>0</v>
      </c>
      <c r="AA102" s="233"/>
      <c r="AB102" s="45">
        <f t="shared" ca="1" si="32"/>
        <v>0</v>
      </c>
      <c r="AC102" s="45">
        <f t="shared" ca="1" si="21"/>
        <v>0</v>
      </c>
      <c r="AD102" s="25">
        <f t="shared" ca="1" si="22"/>
        <v>0</v>
      </c>
    </row>
    <row r="103" spans="4:30" x14ac:dyDescent="0.35">
      <c r="D103" s="20">
        <v>99</v>
      </c>
      <c r="E103" s="21">
        <f t="shared" ca="1" si="33"/>
        <v>36160</v>
      </c>
      <c r="F103" s="44">
        <f t="shared" ca="1" si="23"/>
        <v>36524</v>
      </c>
      <c r="G103" s="22" t="s">
        <v>119</v>
      </c>
      <c r="H103" s="44">
        <f t="shared" ca="1" si="34"/>
        <v>36160</v>
      </c>
      <c r="I103" s="45">
        <f t="shared" ca="1" si="24"/>
        <v>0</v>
      </c>
      <c r="J103" s="45">
        <f t="shared" ca="1" si="25"/>
        <v>0</v>
      </c>
      <c r="K103" s="45">
        <f t="shared" ca="1" si="26"/>
        <v>0</v>
      </c>
      <c r="L103" s="45"/>
      <c r="M103" s="45">
        <f t="shared" ca="1" si="35"/>
        <v>0</v>
      </c>
      <c r="N103" s="257">
        <f t="shared" ca="1" si="27"/>
        <v>0</v>
      </c>
      <c r="O103" s="23"/>
      <c r="P103" s="255">
        <f t="shared" ca="1" si="28"/>
        <v>0</v>
      </c>
      <c r="Q103" s="163">
        <f t="shared" ca="1" si="29"/>
        <v>0</v>
      </c>
      <c r="R103" s="164">
        <f ca="1">NPV(Q102,K103:$K$244) + ($A$13+$A$14+$A$15)/POWER(1+Q102,$A$28-D103+1)</f>
        <v>0</v>
      </c>
      <c r="S103" s="164">
        <f ca="1">NPV(Q103,K103:$K$244) + ($A$13+$A$14+$A$15)/POWER(1+Q103,$A$28-D103+1)</f>
        <v>0</v>
      </c>
      <c r="T103" s="45">
        <f t="shared" ca="1" si="30"/>
        <v>0</v>
      </c>
      <c r="U103" s="45">
        <f t="shared" ca="1" si="36"/>
        <v>0</v>
      </c>
      <c r="V103" s="45">
        <f t="shared" ca="1" si="37"/>
        <v>0</v>
      </c>
      <c r="W103" s="45">
        <f t="shared" ca="1" si="31"/>
        <v>0</v>
      </c>
      <c r="X103" s="25">
        <f t="shared" ca="1" si="20"/>
        <v>0</v>
      </c>
      <c r="Z103" s="28">
        <f t="shared" ca="1" si="38"/>
        <v>0</v>
      </c>
      <c r="AA103" s="233"/>
      <c r="AB103" s="45">
        <f t="shared" ca="1" si="32"/>
        <v>0</v>
      </c>
      <c r="AC103" s="45">
        <f t="shared" ca="1" si="21"/>
        <v>0</v>
      </c>
      <c r="AD103" s="25">
        <f t="shared" ca="1" si="22"/>
        <v>0</v>
      </c>
    </row>
    <row r="104" spans="4:30" x14ac:dyDescent="0.35">
      <c r="D104" s="20">
        <v>100</v>
      </c>
      <c r="E104" s="21">
        <f t="shared" ca="1" si="33"/>
        <v>36525</v>
      </c>
      <c r="F104" s="44">
        <f t="shared" ca="1" si="23"/>
        <v>36890</v>
      </c>
      <c r="G104" s="22" t="s">
        <v>119</v>
      </c>
      <c r="H104" s="44">
        <f t="shared" ca="1" si="34"/>
        <v>36525</v>
      </c>
      <c r="I104" s="45">
        <f t="shared" ca="1" si="24"/>
        <v>0</v>
      </c>
      <c r="J104" s="45">
        <f t="shared" ca="1" si="25"/>
        <v>0</v>
      </c>
      <c r="K104" s="45">
        <f t="shared" ca="1" si="26"/>
        <v>0</v>
      </c>
      <c r="L104" s="45"/>
      <c r="M104" s="45">
        <f t="shared" ca="1" si="35"/>
        <v>0</v>
      </c>
      <c r="N104" s="257">
        <f t="shared" ca="1" si="27"/>
        <v>0</v>
      </c>
      <c r="O104" s="23"/>
      <c r="P104" s="255">
        <f t="shared" ca="1" si="28"/>
        <v>0</v>
      </c>
      <c r="Q104" s="163">
        <f t="shared" ca="1" si="29"/>
        <v>0</v>
      </c>
      <c r="R104" s="164">
        <f ca="1">NPV(Q103,K104:$K$244) + ($A$13+$A$14+$A$15)/POWER(1+Q103,$A$28-D104+1)</f>
        <v>0</v>
      </c>
      <c r="S104" s="164">
        <f ca="1">NPV(Q104,K104:$K$244) + ($A$13+$A$14+$A$15)/POWER(1+Q104,$A$28-D104+1)</f>
        <v>0</v>
      </c>
      <c r="T104" s="45">
        <f t="shared" ca="1" si="30"/>
        <v>0</v>
      </c>
      <c r="U104" s="45">
        <f t="shared" ca="1" si="36"/>
        <v>0</v>
      </c>
      <c r="V104" s="45">
        <f t="shared" ca="1" si="37"/>
        <v>0</v>
      </c>
      <c r="W104" s="45">
        <f t="shared" ca="1" si="31"/>
        <v>0</v>
      </c>
      <c r="X104" s="25">
        <f t="shared" ca="1" si="20"/>
        <v>0</v>
      </c>
      <c r="Z104" s="28">
        <f t="shared" ca="1" si="38"/>
        <v>0</v>
      </c>
      <c r="AA104" s="233"/>
      <c r="AB104" s="45">
        <f t="shared" ca="1" si="32"/>
        <v>0</v>
      </c>
      <c r="AC104" s="45">
        <f t="shared" ca="1" si="21"/>
        <v>0</v>
      </c>
      <c r="AD104" s="25">
        <f t="shared" ca="1" si="22"/>
        <v>0</v>
      </c>
    </row>
    <row r="105" spans="4:30" x14ac:dyDescent="0.35">
      <c r="D105" s="20">
        <v>101</v>
      </c>
      <c r="E105" s="21">
        <f t="shared" ca="1" si="33"/>
        <v>36891</v>
      </c>
      <c r="F105" s="44">
        <f t="shared" ca="1" si="23"/>
        <v>37255</v>
      </c>
      <c r="G105" s="22" t="s">
        <v>119</v>
      </c>
      <c r="H105" s="44">
        <f t="shared" ca="1" si="34"/>
        <v>36891</v>
      </c>
      <c r="I105" s="45">
        <f t="shared" ca="1" si="24"/>
        <v>0</v>
      </c>
      <c r="J105" s="45">
        <f t="shared" ca="1" si="25"/>
        <v>0</v>
      </c>
      <c r="K105" s="45">
        <f t="shared" ca="1" si="26"/>
        <v>0</v>
      </c>
      <c r="L105" s="45"/>
      <c r="M105" s="45">
        <f t="shared" ca="1" si="35"/>
        <v>0</v>
      </c>
      <c r="N105" s="257">
        <f t="shared" ca="1" si="27"/>
        <v>0</v>
      </c>
      <c r="O105" s="23"/>
      <c r="P105" s="255">
        <f t="shared" ca="1" si="28"/>
        <v>0</v>
      </c>
      <c r="Q105" s="163">
        <f t="shared" ca="1" si="29"/>
        <v>0</v>
      </c>
      <c r="R105" s="164">
        <f ca="1">NPV(Q104,K105:$K$244) + ($A$13+$A$14+$A$15)/POWER(1+Q104,$A$28-D105+1)</f>
        <v>0</v>
      </c>
      <c r="S105" s="164">
        <f ca="1">NPV(Q105,K105:$K$244) + ($A$13+$A$14+$A$15)/POWER(1+Q105,$A$28-D105+1)</f>
        <v>0</v>
      </c>
      <c r="T105" s="45">
        <f t="shared" ca="1" si="30"/>
        <v>0</v>
      </c>
      <c r="U105" s="45">
        <f t="shared" ca="1" si="36"/>
        <v>0</v>
      </c>
      <c r="V105" s="45">
        <f t="shared" ca="1" si="37"/>
        <v>0</v>
      </c>
      <c r="W105" s="45">
        <f t="shared" ca="1" si="31"/>
        <v>0</v>
      </c>
      <c r="X105" s="25">
        <f t="shared" ca="1" si="20"/>
        <v>0</v>
      </c>
      <c r="Z105" s="28">
        <f t="shared" ca="1" si="38"/>
        <v>0</v>
      </c>
      <c r="AA105" s="233"/>
      <c r="AB105" s="45">
        <f t="shared" ca="1" si="32"/>
        <v>0</v>
      </c>
      <c r="AC105" s="45">
        <f t="shared" ca="1" si="21"/>
        <v>0</v>
      </c>
      <c r="AD105" s="25">
        <f t="shared" ca="1" si="22"/>
        <v>0</v>
      </c>
    </row>
    <row r="106" spans="4:30" x14ac:dyDescent="0.35">
      <c r="D106" s="20">
        <v>102</v>
      </c>
      <c r="E106" s="21">
        <f t="shared" ca="1" si="33"/>
        <v>37256</v>
      </c>
      <c r="F106" s="44">
        <f t="shared" ca="1" si="23"/>
        <v>37620</v>
      </c>
      <c r="G106" s="22" t="s">
        <v>119</v>
      </c>
      <c r="H106" s="44">
        <f t="shared" ca="1" si="34"/>
        <v>37256</v>
      </c>
      <c r="I106" s="45">
        <f t="shared" ca="1" si="24"/>
        <v>0</v>
      </c>
      <c r="J106" s="45">
        <f t="shared" ca="1" si="25"/>
        <v>0</v>
      </c>
      <c r="K106" s="45">
        <f t="shared" ca="1" si="26"/>
        <v>0</v>
      </c>
      <c r="L106" s="45"/>
      <c r="M106" s="45">
        <f t="shared" ca="1" si="35"/>
        <v>0</v>
      </c>
      <c r="N106" s="257">
        <f t="shared" ca="1" si="27"/>
        <v>0</v>
      </c>
      <c r="O106" s="23"/>
      <c r="P106" s="255">
        <f t="shared" ca="1" si="28"/>
        <v>0</v>
      </c>
      <c r="Q106" s="163">
        <f t="shared" ca="1" si="29"/>
        <v>0</v>
      </c>
      <c r="R106" s="164">
        <f ca="1">NPV(Q105,K106:$K$244) + ($A$13+$A$14+$A$15)/POWER(1+Q105,$A$28-D106+1)</f>
        <v>0</v>
      </c>
      <c r="S106" s="164">
        <f ca="1">NPV(Q106,K106:$K$244) + ($A$13+$A$14+$A$15)/POWER(1+Q106,$A$28-D106+1)</f>
        <v>0</v>
      </c>
      <c r="T106" s="45">
        <f t="shared" ca="1" si="30"/>
        <v>0</v>
      </c>
      <c r="U106" s="45">
        <f t="shared" ca="1" si="36"/>
        <v>0</v>
      </c>
      <c r="V106" s="45">
        <f t="shared" ca="1" si="37"/>
        <v>0</v>
      </c>
      <c r="W106" s="45">
        <f t="shared" ca="1" si="31"/>
        <v>0</v>
      </c>
      <c r="X106" s="25">
        <f t="shared" ca="1" si="20"/>
        <v>0</v>
      </c>
      <c r="Z106" s="28">
        <f t="shared" ca="1" si="38"/>
        <v>0</v>
      </c>
      <c r="AA106" s="233"/>
      <c r="AB106" s="45">
        <f t="shared" ca="1" si="32"/>
        <v>0</v>
      </c>
      <c r="AC106" s="45">
        <f t="shared" ca="1" si="21"/>
        <v>0</v>
      </c>
      <c r="AD106" s="25">
        <f t="shared" ca="1" si="22"/>
        <v>0</v>
      </c>
    </row>
    <row r="107" spans="4:30" x14ac:dyDescent="0.35">
      <c r="D107" s="20">
        <v>103</v>
      </c>
      <c r="E107" s="21">
        <f t="shared" ca="1" si="33"/>
        <v>37621</v>
      </c>
      <c r="F107" s="44">
        <f t="shared" ca="1" si="23"/>
        <v>37985</v>
      </c>
      <c r="G107" s="22" t="s">
        <v>119</v>
      </c>
      <c r="H107" s="44">
        <f t="shared" ca="1" si="34"/>
        <v>37621</v>
      </c>
      <c r="I107" s="45">
        <f t="shared" ca="1" si="24"/>
        <v>0</v>
      </c>
      <c r="J107" s="45">
        <f t="shared" ca="1" si="25"/>
        <v>0</v>
      </c>
      <c r="K107" s="45">
        <f t="shared" ca="1" si="26"/>
        <v>0</v>
      </c>
      <c r="L107" s="45"/>
      <c r="M107" s="45">
        <f t="shared" ca="1" si="35"/>
        <v>0</v>
      </c>
      <c r="N107" s="257">
        <f t="shared" ca="1" si="27"/>
        <v>0</v>
      </c>
      <c r="O107" s="23"/>
      <c r="P107" s="255">
        <f t="shared" ca="1" si="28"/>
        <v>0</v>
      </c>
      <c r="Q107" s="163">
        <f t="shared" ca="1" si="29"/>
        <v>0</v>
      </c>
      <c r="R107" s="164">
        <f ca="1">NPV(Q106,K107:$K$244) + ($A$13+$A$14+$A$15)/POWER(1+Q106,$A$28-D107+1)</f>
        <v>0</v>
      </c>
      <c r="S107" s="164">
        <f ca="1">NPV(Q107,K107:$K$244) + ($A$13+$A$14+$A$15)/POWER(1+Q107,$A$28-D107+1)</f>
        <v>0</v>
      </c>
      <c r="T107" s="45">
        <f t="shared" ca="1" si="30"/>
        <v>0</v>
      </c>
      <c r="U107" s="45">
        <f t="shared" ca="1" si="36"/>
        <v>0</v>
      </c>
      <c r="V107" s="45">
        <f t="shared" ca="1" si="37"/>
        <v>0</v>
      </c>
      <c r="W107" s="45">
        <f t="shared" ca="1" si="31"/>
        <v>0</v>
      </c>
      <c r="X107" s="25">
        <f t="shared" ca="1" si="20"/>
        <v>0</v>
      </c>
      <c r="Z107" s="28">
        <f t="shared" ca="1" si="38"/>
        <v>0</v>
      </c>
      <c r="AA107" s="233"/>
      <c r="AB107" s="45">
        <f t="shared" ca="1" si="32"/>
        <v>0</v>
      </c>
      <c r="AC107" s="45">
        <f t="shared" ca="1" si="21"/>
        <v>0</v>
      </c>
      <c r="AD107" s="25">
        <f t="shared" ca="1" si="22"/>
        <v>0</v>
      </c>
    </row>
    <row r="108" spans="4:30" x14ac:dyDescent="0.35">
      <c r="D108" s="20">
        <v>104</v>
      </c>
      <c r="E108" s="21">
        <f t="shared" ca="1" si="33"/>
        <v>37986</v>
      </c>
      <c r="F108" s="44">
        <f t="shared" ca="1" si="23"/>
        <v>38351</v>
      </c>
      <c r="G108" s="22" t="s">
        <v>119</v>
      </c>
      <c r="H108" s="44">
        <f t="shared" ca="1" si="34"/>
        <v>37986</v>
      </c>
      <c r="I108" s="45">
        <f t="shared" ca="1" si="24"/>
        <v>0</v>
      </c>
      <c r="J108" s="45">
        <f t="shared" ca="1" si="25"/>
        <v>0</v>
      </c>
      <c r="K108" s="45">
        <f t="shared" ca="1" si="26"/>
        <v>0</v>
      </c>
      <c r="L108" s="45"/>
      <c r="M108" s="45">
        <f t="shared" ca="1" si="35"/>
        <v>0</v>
      </c>
      <c r="N108" s="257">
        <f t="shared" ca="1" si="27"/>
        <v>0</v>
      </c>
      <c r="O108" s="23"/>
      <c r="P108" s="255">
        <f t="shared" ca="1" si="28"/>
        <v>0</v>
      </c>
      <c r="Q108" s="163">
        <f t="shared" ca="1" si="29"/>
        <v>0</v>
      </c>
      <c r="R108" s="164">
        <f ca="1">NPV(Q107,K108:$K$244) + ($A$13+$A$14+$A$15)/POWER(1+Q107,$A$28-D108+1)</f>
        <v>0</v>
      </c>
      <c r="S108" s="164">
        <f ca="1">NPV(Q108,K108:$K$244) + ($A$13+$A$14+$A$15)/POWER(1+Q108,$A$28-D108+1)</f>
        <v>0</v>
      </c>
      <c r="T108" s="45">
        <f t="shared" ca="1" si="30"/>
        <v>0</v>
      </c>
      <c r="U108" s="45">
        <f t="shared" ca="1" si="36"/>
        <v>0</v>
      </c>
      <c r="V108" s="45">
        <f t="shared" ca="1" si="37"/>
        <v>0</v>
      </c>
      <c r="W108" s="45">
        <f t="shared" ca="1" si="31"/>
        <v>0</v>
      </c>
      <c r="X108" s="25">
        <f t="shared" ca="1" si="20"/>
        <v>0</v>
      </c>
      <c r="Z108" s="28">
        <f t="shared" ca="1" si="38"/>
        <v>0</v>
      </c>
      <c r="AA108" s="233"/>
      <c r="AB108" s="45">
        <f t="shared" ca="1" si="32"/>
        <v>0</v>
      </c>
      <c r="AC108" s="45">
        <f t="shared" ca="1" si="21"/>
        <v>0</v>
      </c>
      <c r="AD108" s="25">
        <f t="shared" ca="1" si="22"/>
        <v>0</v>
      </c>
    </row>
    <row r="109" spans="4:30" x14ac:dyDescent="0.35">
      <c r="D109" s="20">
        <v>105</v>
      </c>
      <c r="E109" s="21">
        <f t="shared" ca="1" si="33"/>
        <v>38352</v>
      </c>
      <c r="F109" s="44">
        <f t="shared" ca="1" si="23"/>
        <v>38716</v>
      </c>
      <c r="G109" s="22" t="s">
        <v>119</v>
      </c>
      <c r="H109" s="44">
        <f t="shared" ca="1" si="34"/>
        <v>38352</v>
      </c>
      <c r="I109" s="45">
        <f t="shared" ca="1" si="24"/>
        <v>0</v>
      </c>
      <c r="J109" s="45">
        <f t="shared" ca="1" si="25"/>
        <v>0</v>
      </c>
      <c r="K109" s="45">
        <f t="shared" ca="1" si="26"/>
        <v>0</v>
      </c>
      <c r="L109" s="45"/>
      <c r="M109" s="45">
        <f t="shared" ca="1" si="35"/>
        <v>0</v>
      </c>
      <c r="N109" s="257">
        <f t="shared" ca="1" si="27"/>
        <v>0</v>
      </c>
      <c r="O109" s="23"/>
      <c r="P109" s="255">
        <f t="shared" ca="1" si="28"/>
        <v>0</v>
      </c>
      <c r="Q109" s="163">
        <f t="shared" ca="1" si="29"/>
        <v>0</v>
      </c>
      <c r="R109" s="164">
        <f ca="1">NPV(Q108,K109:$K$244) + ($A$13+$A$14+$A$15)/POWER(1+Q108,$A$28-D109+1)</f>
        <v>0</v>
      </c>
      <c r="S109" s="164">
        <f ca="1">NPV(Q109,K109:$K$244) + ($A$13+$A$14+$A$15)/POWER(1+Q109,$A$28-D109+1)</f>
        <v>0</v>
      </c>
      <c r="T109" s="45">
        <f t="shared" ca="1" si="30"/>
        <v>0</v>
      </c>
      <c r="U109" s="45">
        <f t="shared" ca="1" si="36"/>
        <v>0</v>
      </c>
      <c r="V109" s="45">
        <f t="shared" ca="1" si="37"/>
        <v>0</v>
      </c>
      <c r="W109" s="45">
        <f t="shared" ca="1" si="31"/>
        <v>0</v>
      </c>
      <c r="X109" s="25">
        <f t="shared" ca="1" si="20"/>
        <v>0</v>
      </c>
      <c r="Z109" s="28">
        <f t="shared" ca="1" si="38"/>
        <v>0</v>
      </c>
      <c r="AA109" s="233"/>
      <c r="AB109" s="45">
        <f t="shared" ca="1" si="32"/>
        <v>0</v>
      </c>
      <c r="AC109" s="45">
        <f t="shared" ca="1" si="21"/>
        <v>0</v>
      </c>
      <c r="AD109" s="25">
        <f t="shared" ca="1" si="22"/>
        <v>0</v>
      </c>
    </row>
    <row r="110" spans="4:30" x14ac:dyDescent="0.35">
      <c r="D110" s="20">
        <v>106</v>
      </c>
      <c r="E110" s="21">
        <f t="shared" ca="1" si="33"/>
        <v>38717</v>
      </c>
      <c r="F110" s="44">
        <f t="shared" ca="1" si="23"/>
        <v>39081</v>
      </c>
      <c r="G110" s="22" t="s">
        <v>119</v>
      </c>
      <c r="H110" s="44">
        <f t="shared" ca="1" si="34"/>
        <v>38717</v>
      </c>
      <c r="I110" s="45">
        <f t="shared" ca="1" si="24"/>
        <v>0</v>
      </c>
      <c r="J110" s="45">
        <f t="shared" ca="1" si="25"/>
        <v>0</v>
      </c>
      <c r="K110" s="45">
        <f t="shared" ca="1" si="26"/>
        <v>0</v>
      </c>
      <c r="L110" s="45"/>
      <c r="M110" s="45">
        <f t="shared" ca="1" si="35"/>
        <v>0</v>
      </c>
      <c r="N110" s="257">
        <f t="shared" ca="1" si="27"/>
        <v>0</v>
      </c>
      <c r="O110" s="23"/>
      <c r="P110" s="255">
        <f t="shared" ca="1" si="28"/>
        <v>0</v>
      </c>
      <c r="Q110" s="163">
        <f t="shared" ca="1" si="29"/>
        <v>0</v>
      </c>
      <c r="R110" s="164">
        <f ca="1">NPV(Q109,K110:$K$244) + ($A$13+$A$14+$A$15)/POWER(1+Q109,$A$28-D110+1)</f>
        <v>0</v>
      </c>
      <c r="S110" s="164">
        <f ca="1">NPV(Q110,K110:$K$244) + ($A$13+$A$14+$A$15)/POWER(1+Q110,$A$28-D110+1)</f>
        <v>0</v>
      </c>
      <c r="T110" s="45">
        <f t="shared" ca="1" si="30"/>
        <v>0</v>
      </c>
      <c r="U110" s="45">
        <f t="shared" ca="1" si="36"/>
        <v>0</v>
      </c>
      <c r="V110" s="45">
        <f t="shared" ca="1" si="37"/>
        <v>0</v>
      </c>
      <c r="W110" s="45">
        <f t="shared" ca="1" si="31"/>
        <v>0</v>
      </c>
      <c r="X110" s="25">
        <f t="shared" ca="1" si="20"/>
        <v>0</v>
      </c>
      <c r="Z110" s="28">
        <f t="shared" ca="1" si="38"/>
        <v>0</v>
      </c>
      <c r="AA110" s="233"/>
      <c r="AB110" s="45">
        <f t="shared" ca="1" si="32"/>
        <v>0</v>
      </c>
      <c r="AC110" s="45">
        <f t="shared" ca="1" si="21"/>
        <v>0</v>
      </c>
      <c r="AD110" s="25">
        <f t="shared" ca="1" si="22"/>
        <v>0</v>
      </c>
    </row>
    <row r="111" spans="4:30" x14ac:dyDescent="0.35">
      <c r="D111" s="20">
        <v>107</v>
      </c>
      <c r="E111" s="21">
        <f t="shared" ca="1" si="33"/>
        <v>39082</v>
      </c>
      <c r="F111" s="44">
        <f t="shared" ca="1" si="23"/>
        <v>39446</v>
      </c>
      <c r="G111" s="22" t="s">
        <v>119</v>
      </c>
      <c r="H111" s="44">
        <f t="shared" ca="1" si="34"/>
        <v>39082</v>
      </c>
      <c r="I111" s="45">
        <f t="shared" ca="1" si="24"/>
        <v>0</v>
      </c>
      <c r="J111" s="45">
        <f t="shared" ca="1" si="25"/>
        <v>0</v>
      </c>
      <c r="K111" s="45">
        <f t="shared" ca="1" si="26"/>
        <v>0</v>
      </c>
      <c r="L111" s="45"/>
      <c r="M111" s="45">
        <f t="shared" ca="1" si="35"/>
        <v>0</v>
      </c>
      <c r="N111" s="257">
        <f t="shared" ca="1" si="27"/>
        <v>0</v>
      </c>
      <c r="O111" s="23"/>
      <c r="P111" s="255">
        <f t="shared" ca="1" si="28"/>
        <v>0</v>
      </c>
      <c r="Q111" s="163">
        <f t="shared" ca="1" si="29"/>
        <v>0</v>
      </c>
      <c r="R111" s="164">
        <f ca="1">NPV(Q110,K111:$K$244) + ($A$13+$A$14+$A$15)/POWER(1+Q110,$A$28-D111+1)</f>
        <v>0</v>
      </c>
      <c r="S111" s="164">
        <f ca="1">NPV(Q111,K111:$K$244) + ($A$13+$A$14+$A$15)/POWER(1+Q111,$A$28-D111+1)</f>
        <v>0</v>
      </c>
      <c r="T111" s="45">
        <f t="shared" ca="1" si="30"/>
        <v>0</v>
      </c>
      <c r="U111" s="45">
        <f t="shared" ca="1" si="36"/>
        <v>0</v>
      </c>
      <c r="V111" s="45">
        <f t="shared" ca="1" si="37"/>
        <v>0</v>
      </c>
      <c r="W111" s="45">
        <f t="shared" ca="1" si="31"/>
        <v>0</v>
      </c>
      <c r="X111" s="25">
        <f t="shared" ca="1" si="20"/>
        <v>0</v>
      </c>
      <c r="Z111" s="28">
        <f t="shared" ca="1" si="38"/>
        <v>0</v>
      </c>
      <c r="AA111" s="233"/>
      <c r="AB111" s="45">
        <f t="shared" ca="1" si="32"/>
        <v>0</v>
      </c>
      <c r="AC111" s="45">
        <f t="shared" ca="1" si="21"/>
        <v>0</v>
      </c>
      <c r="AD111" s="25">
        <f t="shared" ca="1" si="22"/>
        <v>0</v>
      </c>
    </row>
    <row r="112" spans="4:30" x14ac:dyDescent="0.35">
      <c r="D112" s="20">
        <v>108</v>
      </c>
      <c r="E112" s="21">
        <f t="shared" ca="1" si="33"/>
        <v>39447</v>
      </c>
      <c r="F112" s="44">
        <f t="shared" ca="1" si="23"/>
        <v>39812</v>
      </c>
      <c r="G112" s="22" t="s">
        <v>119</v>
      </c>
      <c r="H112" s="44">
        <f t="shared" ca="1" si="34"/>
        <v>39447</v>
      </c>
      <c r="I112" s="45">
        <f t="shared" ca="1" si="24"/>
        <v>0</v>
      </c>
      <c r="J112" s="45">
        <f t="shared" ca="1" si="25"/>
        <v>0</v>
      </c>
      <c r="K112" s="45">
        <f t="shared" ca="1" si="26"/>
        <v>0</v>
      </c>
      <c r="L112" s="45"/>
      <c r="M112" s="45">
        <f t="shared" ca="1" si="35"/>
        <v>0</v>
      </c>
      <c r="N112" s="257">
        <f t="shared" ca="1" si="27"/>
        <v>0</v>
      </c>
      <c r="O112" s="23"/>
      <c r="P112" s="255">
        <f t="shared" ca="1" si="28"/>
        <v>0</v>
      </c>
      <c r="Q112" s="163">
        <f t="shared" ca="1" si="29"/>
        <v>0</v>
      </c>
      <c r="R112" s="164">
        <f ca="1">NPV(Q111,K112:$K$244) + ($A$13+$A$14+$A$15)/POWER(1+Q111,$A$28-D112+1)</f>
        <v>0</v>
      </c>
      <c r="S112" s="164">
        <f ca="1">NPV(Q112,K112:$K$244) + ($A$13+$A$14+$A$15)/POWER(1+Q112,$A$28-D112+1)</f>
        <v>0</v>
      </c>
      <c r="T112" s="45">
        <f t="shared" ca="1" si="30"/>
        <v>0</v>
      </c>
      <c r="U112" s="45">
        <f t="shared" ca="1" si="36"/>
        <v>0</v>
      </c>
      <c r="V112" s="45">
        <f t="shared" ca="1" si="37"/>
        <v>0</v>
      </c>
      <c r="W112" s="45">
        <f t="shared" ca="1" si="31"/>
        <v>0</v>
      </c>
      <c r="X112" s="25">
        <f t="shared" ca="1" si="20"/>
        <v>0</v>
      </c>
      <c r="Z112" s="28">
        <f t="shared" ca="1" si="38"/>
        <v>0</v>
      </c>
      <c r="AA112" s="233"/>
      <c r="AB112" s="45">
        <f t="shared" ca="1" si="32"/>
        <v>0</v>
      </c>
      <c r="AC112" s="45">
        <f t="shared" ca="1" si="21"/>
        <v>0</v>
      </c>
      <c r="AD112" s="25">
        <f t="shared" ca="1" si="22"/>
        <v>0</v>
      </c>
    </row>
    <row r="113" spans="4:30" x14ac:dyDescent="0.35">
      <c r="D113" s="20">
        <v>109</v>
      </c>
      <c r="E113" s="21">
        <f t="shared" ca="1" si="33"/>
        <v>39813</v>
      </c>
      <c r="F113" s="44">
        <f t="shared" ca="1" si="23"/>
        <v>40177</v>
      </c>
      <c r="G113" s="22" t="s">
        <v>119</v>
      </c>
      <c r="H113" s="44">
        <f t="shared" ca="1" si="34"/>
        <v>39813</v>
      </c>
      <c r="I113" s="45">
        <f t="shared" ca="1" si="24"/>
        <v>0</v>
      </c>
      <c r="J113" s="45">
        <f t="shared" ca="1" si="25"/>
        <v>0</v>
      </c>
      <c r="K113" s="45">
        <f t="shared" ca="1" si="26"/>
        <v>0</v>
      </c>
      <c r="L113" s="45"/>
      <c r="M113" s="45">
        <f t="shared" ca="1" si="35"/>
        <v>0</v>
      </c>
      <c r="N113" s="257">
        <f t="shared" ca="1" si="27"/>
        <v>0</v>
      </c>
      <c r="O113" s="23"/>
      <c r="P113" s="255">
        <f t="shared" ca="1" si="28"/>
        <v>0</v>
      </c>
      <c r="Q113" s="163">
        <f t="shared" ca="1" si="29"/>
        <v>0</v>
      </c>
      <c r="R113" s="164">
        <f ca="1">NPV(Q112,K113:$K$244) + ($A$13+$A$14+$A$15)/POWER(1+Q112,$A$28-D113+1)</f>
        <v>0</v>
      </c>
      <c r="S113" s="164">
        <f ca="1">NPV(Q113,K113:$K$244) + ($A$13+$A$14+$A$15)/POWER(1+Q113,$A$28-D113+1)</f>
        <v>0</v>
      </c>
      <c r="T113" s="45">
        <f t="shared" ca="1" si="30"/>
        <v>0</v>
      </c>
      <c r="U113" s="45">
        <f t="shared" ca="1" si="36"/>
        <v>0</v>
      </c>
      <c r="V113" s="45">
        <f t="shared" ca="1" si="37"/>
        <v>0</v>
      </c>
      <c r="W113" s="45">
        <f t="shared" ca="1" si="31"/>
        <v>0</v>
      </c>
      <c r="X113" s="25">
        <f t="shared" ca="1" si="20"/>
        <v>0</v>
      </c>
      <c r="Z113" s="28">
        <f t="shared" ca="1" si="38"/>
        <v>0</v>
      </c>
      <c r="AA113" s="233"/>
      <c r="AB113" s="45">
        <f t="shared" ca="1" si="32"/>
        <v>0</v>
      </c>
      <c r="AC113" s="45">
        <f t="shared" ca="1" si="21"/>
        <v>0</v>
      </c>
      <c r="AD113" s="25">
        <f t="shared" ca="1" si="22"/>
        <v>0</v>
      </c>
    </row>
    <row r="114" spans="4:30" x14ac:dyDescent="0.35">
      <c r="D114" s="20">
        <v>110</v>
      </c>
      <c r="E114" s="21">
        <f t="shared" ca="1" si="33"/>
        <v>40178</v>
      </c>
      <c r="F114" s="44">
        <f t="shared" ca="1" si="23"/>
        <v>40542</v>
      </c>
      <c r="G114" s="22" t="s">
        <v>119</v>
      </c>
      <c r="H114" s="44">
        <f t="shared" ca="1" si="34"/>
        <v>40178</v>
      </c>
      <c r="I114" s="45">
        <f t="shared" ca="1" si="24"/>
        <v>0</v>
      </c>
      <c r="J114" s="45">
        <f t="shared" ca="1" si="25"/>
        <v>0</v>
      </c>
      <c r="K114" s="45">
        <f t="shared" ca="1" si="26"/>
        <v>0</v>
      </c>
      <c r="L114" s="45"/>
      <c r="M114" s="45">
        <f t="shared" ca="1" si="35"/>
        <v>0</v>
      </c>
      <c r="N114" s="257">
        <f t="shared" ca="1" si="27"/>
        <v>0</v>
      </c>
      <c r="O114" s="23"/>
      <c r="P114" s="255">
        <f t="shared" ca="1" si="28"/>
        <v>0</v>
      </c>
      <c r="Q114" s="163">
        <f t="shared" ca="1" si="29"/>
        <v>0</v>
      </c>
      <c r="R114" s="164">
        <f ca="1">NPV(Q113,K114:$K$244) + ($A$13+$A$14+$A$15)/POWER(1+Q113,$A$28-D114+1)</f>
        <v>0</v>
      </c>
      <c r="S114" s="164">
        <f ca="1">NPV(Q114,K114:$K$244) + ($A$13+$A$14+$A$15)/POWER(1+Q114,$A$28-D114+1)</f>
        <v>0</v>
      </c>
      <c r="T114" s="45">
        <f t="shared" ca="1" si="30"/>
        <v>0</v>
      </c>
      <c r="U114" s="45">
        <f t="shared" ca="1" si="36"/>
        <v>0</v>
      </c>
      <c r="V114" s="45">
        <f t="shared" ca="1" si="37"/>
        <v>0</v>
      </c>
      <c r="W114" s="45">
        <f t="shared" ca="1" si="31"/>
        <v>0</v>
      </c>
      <c r="X114" s="25">
        <f t="shared" ca="1" si="20"/>
        <v>0</v>
      </c>
      <c r="Z114" s="28">
        <f t="shared" ca="1" si="38"/>
        <v>0</v>
      </c>
      <c r="AA114" s="233"/>
      <c r="AB114" s="45">
        <f t="shared" ca="1" si="32"/>
        <v>0</v>
      </c>
      <c r="AC114" s="45">
        <f t="shared" ca="1" si="21"/>
        <v>0</v>
      </c>
      <c r="AD114" s="25">
        <f t="shared" ca="1" si="22"/>
        <v>0</v>
      </c>
    </row>
    <row r="115" spans="4:30" x14ac:dyDescent="0.35">
      <c r="D115" s="20">
        <v>111</v>
      </c>
      <c r="E115" s="21">
        <f t="shared" ca="1" si="33"/>
        <v>40543</v>
      </c>
      <c r="F115" s="44">
        <f t="shared" ca="1" si="23"/>
        <v>40907</v>
      </c>
      <c r="G115" s="22" t="s">
        <v>119</v>
      </c>
      <c r="H115" s="44">
        <f t="shared" ca="1" si="34"/>
        <v>40543</v>
      </c>
      <c r="I115" s="45">
        <f t="shared" ca="1" si="24"/>
        <v>0</v>
      </c>
      <c r="J115" s="45">
        <f t="shared" ca="1" si="25"/>
        <v>0</v>
      </c>
      <c r="K115" s="45">
        <f t="shared" ca="1" si="26"/>
        <v>0</v>
      </c>
      <c r="L115" s="45"/>
      <c r="M115" s="45">
        <f t="shared" ca="1" si="35"/>
        <v>0</v>
      </c>
      <c r="N115" s="257">
        <f t="shared" ca="1" si="27"/>
        <v>0</v>
      </c>
      <c r="O115" s="23"/>
      <c r="P115" s="255">
        <f t="shared" ca="1" si="28"/>
        <v>0</v>
      </c>
      <c r="Q115" s="163">
        <f t="shared" ca="1" si="29"/>
        <v>0</v>
      </c>
      <c r="R115" s="164">
        <f ca="1">NPV(Q114,K115:$K$244) + ($A$13+$A$14+$A$15)/POWER(1+Q114,$A$28-D115+1)</f>
        <v>0</v>
      </c>
      <c r="S115" s="164">
        <f ca="1">NPV(Q115,K115:$K$244) + ($A$13+$A$14+$A$15)/POWER(1+Q115,$A$28-D115+1)</f>
        <v>0</v>
      </c>
      <c r="T115" s="45">
        <f t="shared" ca="1" si="30"/>
        <v>0</v>
      </c>
      <c r="U115" s="45">
        <f t="shared" ca="1" si="36"/>
        <v>0</v>
      </c>
      <c r="V115" s="45">
        <f t="shared" ca="1" si="37"/>
        <v>0</v>
      </c>
      <c r="W115" s="45">
        <f t="shared" ca="1" si="31"/>
        <v>0</v>
      </c>
      <c r="X115" s="25">
        <f t="shared" ca="1" si="20"/>
        <v>0</v>
      </c>
      <c r="Z115" s="28">
        <f t="shared" ca="1" si="38"/>
        <v>0</v>
      </c>
      <c r="AA115" s="233"/>
      <c r="AB115" s="45">
        <f t="shared" ca="1" si="32"/>
        <v>0</v>
      </c>
      <c r="AC115" s="45">
        <f t="shared" ca="1" si="21"/>
        <v>0</v>
      </c>
      <c r="AD115" s="25">
        <f t="shared" ca="1" si="22"/>
        <v>0</v>
      </c>
    </row>
    <row r="116" spans="4:30" x14ac:dyDescent="0.35">
      <c r="D116" s="20">
        <v>112</v>
      </c>
      <c r="E116" s="21">
        <f t="shared" ca="1" si="33"/>
        <v>40908</v>
      </c>
      <c r="F116" s="44">
        <f t="shared" ca="1" si="23"/>
        <v>41273</v>
      </c>
      <c r="G116" s="22" t="s">
        <v>119</v>
      </c>
      <c r="H116" s="44">
        <f t="shared" ca="1" si="34"/>
        <v>40908</v>
      </c>
      <c r="I116" s="45">
        <f t="shared" ca="1" si="24"/>
        <v>0</v>
      </c>
      <c r="J116" s="45">
        <f t="shared" ca="1" si="25"/>
        <v>0</v>
      </c>
      <c r="K116" s="45">
        <f t="shared" ca="1" si="26"/>
        <v>0</v>
      </c>
      <c r="L116" s="45"/>
      <c r="M116" s="45">
        <f t="shared" ca="1" si="35"/>
        <v>0</v>
      </c>
      <c r="N116" s="257">
        <f t="shared" ca="1" si="27"/>
        <v>0</v>
      </c>
      <c r="O116" s="23"/>
      <c r="P116" s="255">
        <f t="shared" ca="1" si="28"/>
        <v>0</v>
      </c>
      <c r="Q116" s="163">
        <f t="shared" ca="1" si="29"/>
        <v>0</v>
      </c>
      <c r="R116" s="164">
        <f ca="1">NPV(Q115,K116:$K$244) + ($A$13+$A$14+$A$15)/POWER(1+Q115,$A$28-D116+1)</f>
        <v>0</v>
      </c>
      <c r="S116" s="164">
        <f ca="1">NPV(Q116,K116:$K$244) + ($A$13+$A$14+$A$15)/POWER(1+Q116,$A$28-D116+1)</f>
        <v>0</v>
      </c>
      <c r="T116" s="45">
        <f t="shared" ca="1" si="30"/>
        <v>0</v>
      </c>
      <c r="U116" s="45">
        <f t="shared" ca="1" si="36"/>
        <v>0</v>
      </c>
      <c r="V116" s="45">
        <f t="shared" ca="1" si="37"/>
        <v>0</v>
      </c>
      <c r="W116" s="45">
        <f t="shared" ca="1" si="31"/>
        <v>0</v>
      </c>
      <c r="X116" s="25">
        <f t="shared" ca="1" si="20"/>
        <v>0</v>
      </c>
      <c r="Z116" s="28">
        <f t="shared" ca="1" si="38"/>
        <v>0</v>
      </c>
      <c r="AA116" s="233"/>
      <c r="AB116" s="45">
        <f t="shared" ca="1" si="32"/>
        <v>0</v>
      </c>
      <c r="AC116" s="45">
        <f t="shared" ca="1" si="21"/>
        <v>0</v>
      </c>
      <c r="AD116" s="25">
        <f t="shared" ca="1" si="22"/>
        <v>0</v>
      </c>
    </row>
    <row r="117" spans="4:30" x14ac:dyDescent="0.35">
      <c r="D117" s="20">
        <v>113</v>
      </c>
      <c r="E117" s="21">
        <f t="shared" ca="1" si="33"/>
        <v>41274</v>
      </c>
      <c r="F117" s="44">
        <f t="shared" ca="1" si="23"/>
        <v>41638</v>
      </c>
      <c r="G117" s="22" t="s">
        <v>119</v>
      </c>
      <c r="H117" s="44">
        <f t="shared" ca="1" si="34"/>
        <v>41274</v>
      </c>
      <c r="I117" s="45">
        <f t="shared" ca="1" si="24"/>
        <v>0</v>
      </c>
      <c r="J117" s="45">
        <f t="shared" ca="1" si="25"/>
        <v>0</v>
      </c>
      <c r="K117" s="45">
        <f t="shared" ca="1" si="26"/>
        <v>0</v>
      </c>
      <c r="L117" s="45"/>
      <c r="M117" s="45">
        <f t="shared" ca="1" si="35"/>
        <v>0</v>
      </c>
      <c r="N117" s="257">
        <f t="shared" ca="1" si="27"/>
        <v>0</v>
      </c>
      <c r="O117" s="23"/>
      <c r="P117" s="255">
        <f t="shared" ca="1" si="28"/>
        <v>0</v>
      </c>
      <c r="Q117" s="163">
        <f t="shared" ca="1" si="29"/>
        <v>0</v>
      </c>
      <c r="R117" s="164">
        <f ca="1">NPV(Q116,K117:$K$244) + ($A$13+$A$14+$A$15)/POWER(1+Q116,$A$28-D117+1)</f>
        <v>0</v>
      </c>
      <c r="S117" s="164">
        <f ca="1">NPV(Q117,K117:$K$244) + ($A$13+$A$14+$A$15)/POWER(1+Q117,$A$28-D117+1)</f>
        <v>0</v>
      </c>
      <c r="T117" s="45">
        <f t="shared" ca="1" si="30"/>
        <v>0</v>
      </c>
      <c r="U117" s="45">
        <f t="shared" ca="1" si="36"/>
        <v>0</v>
      </c>
      <c r="V117" s="45">
        <f t="shared" ca="1" si="37"/>
        <v>0</v>
      </c>
      <c r="W117" s="45">
        <f t="shared" ca="1" si="31"/>
        <v>0</v>
      </c>
      <c r="X117" s="25">
        <f t="shared" ca="1" si="20"/>
        <v>0</v>
      </c>
      <c r="Z117" s="28">
        <f t="shared" ca="1" si="38"/>
        <v>0</v>
      </c>
      <c r="AA117" s="233"/>
      <c r="AB117" s="45">
        <f t="shared" ca="1" si="32"/>
        <v>0</v>
      </c>
      <c r="AC117" s="45">
        <f t="shared" ca="1" si="21"/>
        <v>0</v>
      </c>
      <c r="AD117" s="25">
        <f t="shared" ca="1" si="22"/>
        <v>0</v>
      </c>
    </row>
    <row r="118" spans="4:30" x14ac:dyDescent="0.35">
      <c r="D118" s="20">
        <v>114</v>
      </c>
      <c r="E118" s="21">
        <f t="shared" ca="1" si="33"/>
        <v>41639</v>
      </c>
      <c r="F118" s="44">
        <f t="shared" ca="1" si="23"/>
        <v>42003</v>
      </c>
      <c r="G118" s="22" t="s">
        <v>119</v>
      </c>
      <c r="H118" s="44">
        <f t="shared" ca="1" si="34"/>
        <v>41639</v>
      </c>
      <c r="I118" s="45">
        <f t="shared" ca="1" si="24"/>
        <v>0</v>
      </c>
      <c r="J118" s="45">
        <f t="shared" ca="1" si="25"/>
        <v>0</v>
      </c>
      <c r="K118" s="45">
        <f t="shared" ca="1" si="26"/>
        <v>0</v>
      </c>
      <c r="L118" s="45"/>
      <c r="M118" s="45">
        <f t="shared" ca="1" si="35"/>
        <v>0</v>
      </c>
      <c r="N118" s="257">
        <f t="shared" ca="1" si="27"/>
        <v>0</v>
      </c>
      <c r="O118" s="23"/>
      <c r="P118" s="255">
        <f t="shared" ca="1" si="28"/>
        <v>0</v>
      </c>
      <c r="Q118" s="163">
        <f t="shared" ca="1" si="29"/>
        <v>0</v>
      </c>
      <c r="R118" s="164">
        <f ca="1">NPV(Q117,K118:$K$244) + ($A$13+$A$14+$A$15)/POWER(1+Q117,$A$28-D118+1)</f>
        <v>0</v>
      </c>
      <c r="S118" s="164">
        <f ca="1">NPV(Q118,K118:$K$244) + ($A$13+$A$14+$A$15)/POWER(1+Q118,$A$28-D118+1)</f>
        <v>0</v>
      </c>
      <c r="T118" s="45">
        <f t="shared" ca="1" si="30"/>
        <v>0</v>
      </c>
      <c r="U118" s="45">
        <f t="shared" ca="1" si="36"/>
        <v>0</v>
      </c>
      <c r="V118" s="45">
        <f t="shared" ca="1" si="37"/>
        <v>0</v>
      </c>
      <c r="W118" s="45">
        <f t="shared" ca="1" si="31"/>
        <v>0</v>
      </c>
      <c r="X118" s="25">
        <f t="shared" ca="1" si="20"/>
        <v>0</v>
      </c>
      <c r="Z118" s="28">
        <f t="shared" ca="1" si="38"/>
        <v>0</v>
      </c>
      <c r="AA118" s="233"/>
      <c r="AB118" s="45">
        <f t="shared" ca="1" si="32"/>
        <v>0</v>
      </c>
      <c r="AC118" s="45">
        <f t="shared" ca="1" si="21"/>
        <v>0</v>
      </c>
      <c r="AD118" s="25">
        <f t="shared" ca="1" si="22"/>
        <v>0</v>
      </c>
    </row>
    <row r="119" spans="4:30" x14ac:dyDescent="0.35">
      <c r="D119" s="20">
        <v>115</v>
      </c>
      <c r="E119" s="21">
        <f t="shared" ca="1" si="33"/>
        <v>42004</v>
      </c>
      <c r="F119" s="44">
        <f t="shared" ca="1" si="23"/>
        <v>42368</v>
      </c>
      <c r="G119" s="22" t="s">
        <v>119</v>
      </c>
      <c r="H119" s="44">
        <f t="shared" ca="1" si="34"/>
        <v>42004</v>
      </c>
      <c r="I119" s="45">
        <f t="shared" ca="1" si="24"/>
        <v>0</v>
      </c>
      <c r="J119" s="45">
        <f t="shared" ca="1" si="25"/>
        <v>0</v>
      </c>
      <c r="K119" s="45">
        <f t="shared" ca="1" si="26"/>
        <v>0</v>
      </c>
      <c r="L119" s="45"/>
      <c r="M119" s="45">
        <f t="shared" ca="1" si="35"/>
        <v>0</v>
      </c>
      <c r="N119" s="257">
        <f t="shared" ca="1" si="27"/>
        <v>0</v>
      </c>
      <c r="O119" s="23"/>
      <c r="P119" s="255">
        <f t="shared" ca="1" si="28"/>
        <v>0</v>
      </c>
      <c r="Q119" s="163">
        <f t="shared" ca="1" si="29"/>
        <v>0</v>
      </c>
      <c r="R119" s="164">
        <f ca="1">NPV(Q118,K119:$K$244) + ($A$13+$A$14+$A$15)/POWER(1+Q118,$A$28-D119+1)</f>
        <v>0</v>
      </c>
      <c r="S119" s="164">
        <f ca="1">NPV(Q119,K119:$K$244) + ($A$13+$A$14+$A$15)/POWER(1+Q119,$A$28-D119+1)</f>
        <v>0</v>
      </c>
      <c r="T119" s="45">
        <f t="shared" ca="1" si="30"/>
        <v>0</v>
      </c>
      <c r="U119" s="45">
        <f t="shared" ca="1" si="36"/>
        <v>0</v>
      </c>
      <c r="V119" s="45">
        <f t="shared" ca="1" si="37"/>
        <v>0</v>
      </c>
      <c r="W119" s="45">
        <f t="shared" ca="1" si="31"/>
        <v>0</v>
      </c>
      <c r="X119" s="25">
        <f t="shared" ca="1" si="20"/>
        <v>0</v>
      </c>
      <c r="Z119" s="28">
        <f t="shared" ca="1" si="38"/>
        <v>0</v>
      </c>
      <c r="AA119" s="233"/>
      <c r="AB119" s="45">
        <f t="shared" ca="1" si="32"/>
        <v>0</v>
      </c>
      <c r="AC119" s="45">
        <f t="shared" ca="1" si="21"/>
        <v>0</v>
      </c>
      <c r="AD119" s="25">
        <f t="shared" ca="1" si="22"/>
        <v>0</v>
      </c>
    </row>
    <row r="120" spans="4:30" x14ac:dyDescent="0.35">
      <c r="D120" s="20">
        <v>116</v>
      </c>
      <c r="E120" s="21">
        <f t="shared" ca="1" si="33"/>
        <v>42369</v>
      </c>
      <c r="F120" s="44">
        <f t="shared" ca="1" si="23"/>
        <v>42734</v>
      </c>
      <c r="G120" s="22" t="s">
        <v>119</v>
      </c>
      <c r="H120" s="44">
        <f t="shared" ca="1" si="34"/>
        <v>42369</v>
      </c>
      <c r="I120" s="45">
        <f t="shared" ca="1" si="24"/>
        <v>0</v>
      </c>
      <c r="J120" s="45">
        <f t="shared" ca="1" si="25"/>
        <v>0</v>
      </c>
      <c r="K120" s="45">
        <f t="shared" ca="1" si="26"/>
        <v>0</v>
      </c>
      <c r="L120" s="45"/>
      <c r="M120" s="45">
        <f t="shared" ca="1" si="35"/>
        <v>0</v>
      </c>
      <c r="N120" s="257">
        <f t="shared" ca="1" si="27"/>
        <v>0</v>
      </c>
      <c r="O120" s="23"/>
      <c r="P120" s="255">
        <f t="shared" ca="1" si="28"/>
        <v>0</v>
      </c>
      <c r="Q120" s="163">
        <f t="shared" ca="1" si="29"/>
        <v>0</v>
      </c>
      <c r="R120" s="164">
        <f ca="1">NPV(Q119,K120:$K$244) + ($A$13+$A$14+$A$15)/POWER(1+Q119,$A$28-D120+1)</f>
        <v>0</v>
      </c>
      <c r="S120" s="164">
        <f ca="1">NPV(Q120,K120:$K$244) + ($A$13+$A$14+$A$15)/POWER(1+Q120,$A$28-D120+1)</f>
        <v>0</v>
      </c>
      <c r="T120" s="45">
        <f t="shared" ca="1" si="30"/>
        <v>0</v>
      </c>
      <c r="U120" s="45">
        <f t="shared" ca="1" si="36"/>
        <v>0</v>
      </c>
      <c r="V120" s="45">
        <f t="shared" ca="1" si="37"/>
        <v>0</v>
      </c>
      <c r="W120" s="45">
        <f t="shared" ca="1" si="31"/>
        <v>0</v>
      </c>
      <c r="X120" s="25">
        <f t="shared" ca="1" si="20"/>
        <v>0</v>
      </c>
      <c r="Z120" s="28">
        <f t="shared" ca="1" si="38"/>
        <v>0</v>
      </c>
      <c r="AA120" s="233"/>
      <c r="AB120" s="45">
        <f t="shared" ca="1" si="32"/>
        <v>0</v>
      </c>
      <c r="AC120" s="45">
        <f t="shared" ca="1" si="21"/>
        <v>0</v>
      </c>
      <c r="AD120" s="25">
        <f t="shared" ca="1" si="22"/>
        <v>0</v>
      </c>
    </row>
    <row r="121" spans="4:30" x14ac:dyDescent="0.35">
      <c r="D121" s="20">
        <v>117</v>
      </c>
      <c r="E121" s="21">
        <f t="shared" ca="1" si="33"/>
        <v>42735</v>
      </c>
      <c r="F121" s="44">
        <f t="shared" ca="1" si="23"/>
        <v>43099</v>
      </c>
      <c r="G121" s="22" t="s">
        <v>119</v>
      </c>
      <c r="H121" s="44">
        <f t="shared" ca="1" si="34"/>
        <v>42735</v>
      </c>
      <c r="I121" s="45">
        <f t="shared" ca="1" si="24"/>
        <v>0</v>
      </c>
      <c r="J121" s="45">
        <f t="shared" ca="1" si="25"/>
        <v>0</v>
      </c>
      <c r="K121" s="45">
        <f t="shared" ca="1" si="26"/>
        <v>0</v>
      </c>
      <c r="L121" s="45"/>
      <c r="M121" s="45">
        <f t="shared" ca="1" si="35"/>
        <v>0</v>
      </c>
      <c r="N121" s="257">
        <f t="shared" ca="1" si="27"/>
        <v>0</v>
      </c>
      <c r="O121" s="23"/>
      <c r="P121" s="255">
        <f t="shared" ca="1" si="28"/>
        <v>0</v>
      </c>
      <c r="Q121" s="163">
        <f t="shared" ca="1" si="29"/>
        <v>0</v>
      </c>
      <c r="R121" s="164">
        <f ca="1">NPV(Q120,K121:$K$244) + ($A$13+$A$14+$A$15)/POWER(1+Q120,$A$28-D121+1)</f>
        <v>0</v>
      </c>
      <c r="S121" s="164">
        <f ca="1">NPV(Q121,K121:$K$244) + ($A$13+$A$14+$A$15)/POWER(1+Q121,$A$28-D121+1)</f>
        <v>0</v>
      </c>
      <c r="T121" s="45">
        <f t="shared" ca="1" si="30"/>
        <v>0</v>
      </c>
      <c r="U121" s="45">
        <f t="shared" ca="1" si="36"/>
        <v>0</v>
      </c>
      <c r="V121" s="45">
        <f t="shared" ca="1" si="37"/>
        <v>0</v>
      </c>
      <c r="W121" s="45">
        <f t="shared" ca="1" si="31"/>
        <v>0</v>
      </c>
      <c r="X121" s="25">
        <f t="shared" ca="1" si="20"/>
        <v>0</v>
      </c>
      <c r="Z121" s="28">
        <f t="shared" ca="1" si="38"/>
        <v>0</v>
      </c>
      <c r="AA121" s="233"/>
      <c r="AB121" s="45">
        <f t="shared" ca="1" si="32"/>
        <v>0</v>
      </c>
      <c r="AC121" s="45">
        <f t="shared" ca="1" si="21"/>
        <v>0</v>
      </c>
      <c r="AD121" s="25">
        <f t="shared" ca="1" si="22"/>
        <v>0</v>
      </c>
    </row>
    <row r="122" spans="4:30" x14ac:dyDescent="0.35">
      <c r="D122" s="20">
        <v>118</v>
      </c>
      <c r="E122" s="21">
        <f t="shared" ca="1" si="33"/>
        <v>43100</v>
      </c>
      <c r="F122" s="44">
        <f t="shared" ca="1" si="23"/>
        <v>43464</v>
      </c>
      <c r="G122" s="22" t="s">
        <v>119</v>
      </c>
      <c r="H122" s="44">
        <f t="shared" ca="1" si="34"/>
        <v>43100</v>
      </c>
      <c r="I122" s="45">
        <f t="shared" ca="1" si="24"/>
        <v>0</v>
      </c>
      <c r="J122" s="45">
        <f t="shared" ca="1" si="25"/>
        <v>0</v>
      </c>
      <c r="K122" s="45">
        <f t="shared" ca="1" si="26"/>
        <v>0</v>
      </c>
      <c r="L122" s="45"/>
      <c r="M122" s="45">
        <f t="shared" ca="1" si="35"/>
        <v>0</v>
      </c>
      <c r="N122" s="257">
        <f t="shared" ca="1" si="27"/>
        <v>0</v>
      </c>
      <c r="O122" s="23"/>
      <c r="P122" s="255">
        <f t="shared" ca="1" si="28"/>
        <v>0</v>
      </c>
      <c r="Q122" s="163">
        <f t="shared" ca="1" si="29"/>
        <v>0</v>
      </c>
      <c r="R122" s="164">
        <f ca="1">NPV(Q121,K122:$K$244) + ($A$13+$A$14+$A$15)/POWER(1+Q121,$A$28-D122+1)</f>
        <v>0</v>
      </c>
      <c r="S122" s="164">
        <f ca="1">NPV(Q122,K122:$K$244) + ($A$13+$A$14+$A$15)/POWER(1+Q122,$A$28-D122+1)</f>
        <v>0</v>
      </c>
      <c r="T122" s="45">
        <f t="shared" ca="1" si="30"/>
        <v>0</v>
      </c>
      <c r="U122" s="45">
        <f t="shared" ca="1" si="36"/>
        <v>0</v>
      </c>
      <c r="V122" s="45">
        <f t="shared" ca="1" si="37"/>
        <v>0</v>
      </c>
      <c r="W122" s="45">
        <f t="shared" ca="1" si="31"/>
        <v>0</v>
      </c>
      <c r="X122" s="25">
        <f t="shared" ca="1" si="20"/>
        <v>0</v>
      </c>
      <c r="Z122" s="28">
        <f t="shared" ca="1" si="38"/>
        <v>0</v>
      </c>
      <c r="AA122" s="233"/>
      <c r="AB122" s="45">
        <f t="shared" ca="1" si="32"/>
        <v>0</v>
      </c>
      <c r="AC122" s="45">
        <f t="shared" ca="1" si="21"/>
        <v>0</v>
      </c>
      <c r="AD122" s="25">
        <f t="shared" ca="1" si="22"/>
        <v>0</v>
      </c>
    </row>
    <row r="123" spans="4:30" x14ac:dyDescent="0.35">
      <c r="D123" s="20">
        <v>119</v>
      </c>
      <c r="E123" s="21">
        <f t="shared" ca="1" si="33"/>
        <v>43465</v>
      </c>
      <c r="F123" s="44">
        <f t="shared" ca="1" si="23"/>
        <v>43829</v>
      </c>
      <c r="G123" s="22" t="s">
        <v>119</v>
      </c>
      <c r="H123" s="44">
        <f t="shared" ca="1" si="34"/>
        <v>43465</v>
      </c>
      <c r="I123" s="45">
        <f t="shared" ca="1" si="24"/>
        <v>0</v>
      </c>
      <c r="J123" s="45">
        <f t="shared" ca="1" si="25"/>
        <v>0</v>
      </c>
      <c r="K123" s="45">
        <f t="shared" ca="1" si="26"/>
        <v>0</v>
      </c>
      <c r="L123" s="45"/>
      <c r="M123" s="45">
        <f t="shared" ca="1" si="35"/>
        <v>0</v>
      </c>
      <c r="N123" s="257">
        <f t="shared" ca="1" si="27"/>
        <v>0</v>
      </c>
      <c r="O123" s="23"/>
      <c r="P123" s="255">
        <f t="shared" ca="1" si="28"/>
        <v>0</v>
      </c>
      <c r="Q123" s="163">
        <f t="shared" ca="1" si="29"/>
        <v>0</v>
      </c>
      <c r="R123" s="164">
        <f ca="1">NPV(Q122,K123:$K$244) + ($A$13+$A$14+$A$15)/POWER(1+Q122,$A$28-D123+1)</f>
        <v>0</v>
      </c>
      <c r="S123" s="164">
        <f ca="1">NPV(Q123,K123:$K$244) + ($A$13+$A$14+$A$15)/POWER(1+Q123,$A$28-D123+1)</f>
        <v>0</v>
      </c>
      <c r="T123" s="45">
        <f t="shared" ca="1" si="30"/>
        <v>0</v>
      </c>
      <c r="U123" s="45">
        <f t="shared" ca="1" si="36"/>
        <v>0</v>
      </c>
      <c r="V123" s="45">
        <f t="shared" ca="1" si="37"/>
        <v>0</v>
      </c>
      <c r="W123" s="45">
        <f t="shared" ca="1" si="31"/>
        <v>0</v>
      </c>
      <c r="X123" s="25">
        <f t="shared" ca="1" si="20"/>
        <v>0</v>
      </c>
      <c r="Z123" s="28">
        <f t="shared" ca="1" si="38"/>
        <v>0</v>
      </c>
      <c r="AA123" s="233"/>
      <c r="AB123" s="45">
        <f t="shared" ca="1" si="32"/>
        <v>0</v>
      </c>
      <c r="AC123" s="45">
        <f t="shared" ca="1" si="21"/>
        <v>0</v>
      </c>
      <c r="AD123" s="25">
        <f t="shared" ca="1" si="22"/>
        <v>0</v>
      </c>
    </row>
    <row r="124" spans="4:30" x14ac:dyDescent="0.35">
      <c r="D124" s="20">
        <v>120</v>
      </c>
      <c r="E124" s="21">
        <f t="shared" ca="1" si="33"/>
        <v>43830</v>
      </c>
      <c r="F124" s="44">
        <f t="shared" ca="1" si="23"/>
        <v>44195</v>
      </c>
      <c r="G124" s="22" t="s">
        <v>119</v>
      </c>
      <c r="H124" s="44">
        <f t="shared" ca="1" si="34"/>
        <v>43830</v>
      </c>
      <c r="I124" s="45">
        <f t="shared" ca="1" si="24"/>
        <v>0</v>
      </c>
      <c r="J124" s="45">
        <f t="shared" ca="1" si="25"/>
        <v>0</v>
      </c>
      <c r="K124" s="45">
        <f t="shared" ca="1" si="26"/>
        <v>0</v>
      </c>
      <c r="L124" s="45"/>
      <c r="M124" s="45">
        <f t="shared" ca="1" si="35"/>
        <v>0</v>
      </c>
      <c r="N124" s="257">
        <f t="shared" ca="1" si="27"/>
        <v>0</v>
      </c>
      <c r="O124" s="23"/>
      <c r="P124" s="255">
        <f t="shared" ca="1" si="28"/>
        <v>0</v>
      </c>
      <c r="Q124" s="163">
        <f t="shared" ca="1" si="29"/>
        <v>0</v>
      </c>
      <c r="R124" s="164">
        <f ca="1">NPV(Q123,K124:$K$244) + ($A$13+$A$14+$A$15)/POWER(1+Q123,$A$28-D124+1)</f>
        <v>0</v>
      </c>
      <c r="S124" s="164">
        <f ca="1">NPV(Q124,K124:$K$244) + ($A$13+$A$14+$A$15)/POWER(1+Q124,$A$28-D124+1)</f>
        <v>0</v>
      </c>
      <c r="T124" s="45">
        <f t="shared" ca="1" si="30"/>
        <v>0</v>
      </c>
      <c r="U124" s="45">
        <f t="shared" ca="1" si="36"/>
        <v>0</v>
      </c>
      <c r="V124" s="45">
        <f t="shared" ca="1" si="37"/>
        <v>0</v>
      </c>
      <c r="W124" s="45">
        <f t="shared" ca="1" si="31"/>
        <v>0</v>
      </c>
      <c r="X124" s="25">
        <f t="shared" ca="1" si="20"/>
        <v>0</v>
      </c>
      <c r="Z124" s="28">
        <f t="shared" ca="1" si="38"/>
        <v>0</v>
      </c>
      <c r="AA124" s="233"/>
      <c r="AB124" s="45">
        <f t="shared" ca="1" si="32"/>
        <v>0</v>
      </c>
      <c r="AC124" s="45">
        <f t="shared" ca="1" si="21"/>
        <v>0</v>
      </c>
      <c r="AD124" s="25">
        <f t="shared" ca="1" si="22"/>
        <v>0</v>
      </c>
    </row>
    <row r="125" spans="4:30" x14ac:dyDescent="0.35">
      <c r="D125" s="20">
        <v>121</v>
      </c>
      <c r="E125" s="21">
        <f t="shared" ca="1" si="33"/>
        <v>44196</v>
      </c>
      <c r="F125" s="44">
        <f t="shared" ca="1" si="23"/>
        <v>44560</v>
      </c>
      <c r="G125" s="22" t="s">
        <v>119</v>
      </c>
      <c r="H125" s="44">
        <f t="shared" ca="1" si="34"/>
        <v>44196</v>
      </c>
      <c r="I125" s="45">
        <f t="shared" ca="1" si="24"/>
        <v>0</v>
      </c>
      <c r="J125" s="45">
        <f t="shared" ca="1" si="25"/>
        <v>0</v>
      </c>
      <c r="K125" s="45">
        <f t="shared" ca="1" si="26"/>
        <v>0</v>
      </c>
      <c r="L125" s="45"/>
      <c r="M125" s="45">
        <f t="shared" ca="1" si="35"/>
        <v>0</v>
      </c>
      <c r="N125" s="257">
        <f t="shared" ca="1" si="27"/>
        <v>0</v>
      </c>
      <c r="O125" s="23"/>
      <c r="P125" s="255">
        <f t="shared" ca="1" si="28"/>
        <v>0</v>
      </c>
      <c r="Q125" s="163">
        <f t="shared" ca="1" si="29"/>
        <v>0</v>
      </c>
      <c r="R125" s="164">
        <f ca="1">NPV(Q124,K125:$K$244) + ($A$13+$A$14+$A$15)/POWER(1+Q124,$A$28-D125+1)</f>
        <v>0</v>
      </c>
      <c r="S125" s="164">
        <f ca="1">NPV(Q125,K125:$K$244) + ($A$13+$A$14+$A$15)/POWER(1+Q125,$A$28-D125+1)</f>
        <v>0</v>
      </c>
      <c r="T125" s="45">
        <f t="shared" ca="1" si="30"/>
        <v>0</v>
      </c>
      <c r="U125" s="45">
        <f t="shared" ca="1" si="36"/>
        <v>0</v>
      </c>
      <c r="V125" s="45">
        <f t="shared" ca="1" si="37"/>
        <v>0</v>
      </c>
      <c r="W125" s="45">
        <f t="shared" ca="1" si="31"/>
        <v>0</v>
      </c>
      <c r="X125" s="25">
        <f t="shared" ca="1" si="20"/>
        <v>0</v>
      </c>
      <c r="Z125" s="28">
        <f t="shared" ca="1" si="38"/>
        <v>0</v>
      </c>
      <c r="AA125" s="233"/>
      <c r="AB125" s="45">
        <f t="shared" ca="1" si="32"/>
        <v>0</v>
      </c>
      <c r="AC125" s="45">
        <f t="shared" ca="1" si="21"/>
        <v>0</v>
      </c>
      <c r="AD125" s="25">
        <f t="shared" ca="1" si="22"/>
        <v>0</v>
      </c>
    </row>
    <row r="126" spans="4:30" x14ac:dyDescent="0.35">
      <c r="D126" s="20">
        <v>122</v>
      </c>
      <c r="E126" s="21">
        <f t="shared" ca="1" si="33"/>
        <v>44561</v>
      </c>
      <c r="F126" s="44">
        <f t="shared" ca="1" si="23"/>
        <v>44925</v>
      </c>
      <c r="G126" s="22" t="s">
        <v>119</v>
      </c>
      <c r="H126" s="44">
        <f t="shared" ca="1" si="34"/>
        <v>44561</v>
      </c>
      <c r="I126" s="45">
        <f t="shared" ca="1" si="24"/>
        <v>0</v>
      </c>
      <c r="J126" s="45">
        <f t="shared" ca="1" si="25"/>
        <v>0</v>
      </c>
      <c r="K126" s="45">
        <f t="shared" ca="1" si="26"/>
        <v>0</v>
      </c>
      <c r="L126" s="45"/>
      <c r="M126" s="45">
        <f t="shared" ca="1" si="35"/>
        <v>0</v>
      </c>
      <c r="N126" s="257">
        <f t="shared" ca="1" si="27"/>
        <v>0</v>
      </c>
      <c r="O126" s="23"/>
      <c r="P126" s="255">
        <f t="shared" ca="1" si="28"/>
        <v>0</v>
      </c>
      <c r="Q126" s="163">
        <f t="shared" ca="1" si="29"/>
        <v>0</v>
      </c>
      <c r="R126" s="164">
        <f ca="1">NPV(Q125,K126:$K$244) + ($A$13+$A$14+$A$15)/POWER(1+Q125,$A$28-D126+1)</f>
        <v>0</v>
      </c>
      <c r="S126" s="164">
        <f ca="1">NPV(Q126,K126:$K$244) + ($A$13+$A$14+$A$15)/POWER(1+Q126,$A$28-D126+1)</f>
        <v>0</v>
      </c>
      <c r="T126" s="45">
        <f t="shared" ca="1" si="30"/>
        <v>0</v>
      </c>
      <c r="U126" s="45">
        <f t="shared" ca="1" si="36"/>
        <v>0</v>
      </c>
      <c r="V126" s="45">
        <f t="shared" ca="1" si="37"/>
        <v>0</v>
      </c>
      <c r="W126" s="45">
        <f t="shared" ca="1" si="31"/>
        <v>0</v>
      </c>
      <c r="X126" s="25">
        <f t="shared" ca="1" si="20"/>
        <v>0</v>
      </c>
      <c r="Z126" s="28">
        <f t="shared" ca="1" si="38"/>
        <v>0</v>
      </c>
      <c r="AA126" s="233"/>
      <c r="AB126" s="45">
        <f t="shared" ca="1" si="32"/>
        <v>0</v>
      </c>
      <c r="AC126" s="45">
        <f t="shared" ca="1" si="21"/>
        <v>0</v>
      </c>
      <c r="AD126" s="25">
        <f t="shared" ca="1" si="22"/>
        <v>0</v>
      </c>
    </row>
    <row r="127" spans="4:30" x14ac:dyDescent="0.35">
      <c r="D127" s="20">
        <v>123</v>
      </c>
      <c r="E127" s="21">
        <f t="shared" ca="1" si="33"/>
        <v>44926</v>
      </c>
      <c r="F127" s="44">
        <f t="shared" ca="1" si="23"/>
        <v>45290</v>
      </c>
      <c r="G127" s="22" t="s">
        <v>119</v>
      </c>
      <c r="H127" s="44">
        <f t="shared" ca="1" si="34"/>
        <v>44926</v>
      </c>
      <c r="I127" s="45">
        <f t="shared" ca="1" si="24"/>
        <v>0</v>
      </c>
      <c r="J127" s="45">
        <f t="shared" ca="1" si="25"/>
        <v>0</v>
      </c>
      <c r="K127" s="45">
        <f t="shared" ca="1" si="26"/>
        <v>0</v>
      </c>
      <c r="L127" s="45"/>
      <c r="M127" s="45">
        <f t="shared" ca="1" si="35"/>
        <v>0</v>
      </c>
      <c r="N127" s="257">
        <f t="shared" ca="1" si="27"/>
        <v>0</v>
      </c>
      <c r="O127" s="23"/>
      <c r="P127" s="255">
        <f t="shared" ca="1" si="28"/>
        <v>0</v>
      </c>
      <c r="Q127" s="163">
        <f t="shared" ca="1" si="29"/>
        <v>0</v>
      </c>
      <c r="R127" s="164">
        <f ca="1">NPV(Q126,K127:$K$244) + ($A$13+$A$14+$A$15)/POWER(1+Q126,$A$28-D127+1)</f>
        <v>0</v>
      </c>
      <c r="S127" s="164">
        <f ca="1">NPV(Q127,K127:$K$244) + ($A$13+$A$14+$A$15)/POWER(1+Q127,$A$28-D127+1)</f>
        <v>0</v>
      </c>
      <c r="T127" s="45">
        <f t="shared" ca="1" si="30"/>
        <v>0</v>
      </c>
      <c r="U127" s="45">
        <f t="shared" ca="1" si="36"/>
        <v>0</v>
      </c>
      <c r="V127" s="45">
        <f t="shared" ca="1" si="37"/>
        <v>0</v>
      </c>
      <c r="W127" s="45">
        <f t="shared" ca="1" si="31"/>
        <v>0</v>
      </c>
      <c r="X127" s="25">
        <f t="shared" ca="1" si="20"/>
        <v>0</v>
      </c>
      <c r="Z127" s="28">
        <f t="shared" ca="1" si="38"/>
        <v>0</v>
      </c>
      <c r="AA127" s="233"/>
      <c r="AB127" s="45">
        <f t="shared" ca="1" si="32"/>
        <v>0</v>
      </c>
      <c r="AC127" s="45">
        <f t="shared" ca="1" si="21"/>
        <v>0</v>
      </c>
      <c r="AD127" s="25">
        <f t="shared" ca="1" si="22"/>
        <v>0</v>
      </c>
    </row>
    <row r="128" spans="4:30" x14ac:dyDescent="0.35">
      <c r="D128" s="20">
        <v>124</v>
      </c>
      <c r="E128" s="21">
        <f t="shared" ca="1" si="33"/>
        <v>45291</v>
      </c>
      <c r="F128" s="44">
        <f t="shared" ca="1" si="23"/>
        <v>45656</v>
      </c>
      <c r="G128" s="22" t="s">
        <v>119</v>
      </c>
      <c r="H128" s="44">
        <f t="shared" ca="1" si="34"/>
        <v>45291</v>
      </c>
      <c r="I128" s="45">
        <f t="shared" ca="1" si="24"/>
        <v>0</v>
      </c>
      <c r="J128" s="45">
        <f t="shared" ca="1" si="25"/>
        <v>0</v>
      </c>
      <c r="K128" s="45">
        <f t="shared" ca="1" si="26"/>
        <v>0</v>
      </c>
      <c r="L128" s="45"/>
      <c r="M128" s="45">
        <f t="shared" ca="1" si="35"/>
        <v>0</v>
      </c>
      <c r="N128" s="257">
        <f t="shared" ca="1" si="27"/>
        <v>0</v>
      </c>
      <c r="O128" s="23"/>
      <c r="P128" s="255">
        <f t="shared" ca="1" si="28"/>
        <v>0</v>
      </c>
      <c r="Q128" s="163">
        <f t="shared" ca="1" si="29"/>
        <v>0</v>
      </c>
      <c r="R128" s="164">
        <f ca="1">NPV(Q127,K128:$K$244) + ($A$13+$A$14+$A$15)/POWER(1+Q127,$A$28-D128+1)</f>
        <v>0</v>
      </c>
      <c r="S128" s="164">
        <f ca="1">NPV(Q128,K128:$K$244) + ($A$13+$A$14+$A$15)/POWER(1+Q128,$A$28-D128+1)</f>
        <v>0</v>
      </c>
      <c r="T128" s="45">
        <f t="shared" ca="1" si="30"/>
        <v>0</v>
      </c>
      <c r="U128" s="45">
        <f t="shared" ca="1" si="36"/>
        <v>0</v>
      </c>
      <c r="V128" s="45">
        <f t="shared" ca="1" si="37"/>
        <v>0</v>
      </c>
      <c r="W128" s="45">
        <f t="shared" ca="1" si="31"/>
        <v>0</v>
      </c>
      <c r="X128" s="25">
        <f t="shared" ca="1" si="20"/>
        <v>0</v>
      </c>
      <c r="Z128" s="28">
        <f t="shared" ca="1" si="38"/>
        <v>0</v>
      </c>
      <c r="AA128" s="233"/>
      <c r="AB128" s="45">
        <f t="shared" ca="1" si="32"/>
        <v>0</v>
      </c>
      <c r="AC128" s="45">
        <f t="shared" ca="1" si="21"/>
        <v>0</v>
      </c>
      <c r="AD128" s="25">
        <f t="shared" ca="1" si="22"/>
        <v>0</v>
      </c>
    </row>
    <row r="129" spans="4:30" x14ac:dyDescent="0.35">
      <c r="D129" s="20">
        <v>125</v>
      </c>
      <c r="E129" s="21">
        <f t="shared" ca="1" si="33"/>
        <v>45657</v>
      </c>
      <c r="F129" s="44">
        <f t="shared" ca="1" si="23"/>
        <v>46021</v>
      </c>
      <c r="G129" s="22" t="s">
        <v>119</v>
      </c>
      <c r="H129" s="44">
        <f t="shared" ca="1" si="34"/>
        <v>45657</v>
      </c>
      <c r="I129" s="45">
        <f t="shared" ca="1" si="24"/>
        <v>0</v>
      </c>
      <c r="J129" s="45">
        <f t="shared" ca="1" si="25"/>
        <v>0</v>
      </c>
      <c r="K129" s="45">
        <f t="shared" ca="1" si="26"/>
        <v>0</v>
      </c>
      <c r="L129" s="45"/>
      <c r="M129" s="45">
        <f t="shared" ca="1" si="35"/>
        <v>0</v>
      </c>
      <c r="N129" s="257">
        <f t="shared" ca="1" si="27"/>
        <v>0</v>
      </c>
      <c r="O129" s="23"/>
      <c r="P129" s="255">
        <f t="shared" ca="1" si="28"/>
        <v>0</v>
      </c>
      <c r="Q129" s="163">
        <f t="shared" ca="1" si="29"/>
        <v>0</v>
      </c>
      <c r="R129" s="164">
        <f ca="1">NPV(Q128,K129:$K$244) + ($A$13+$A$14+$A$15)/POWER(1+Q128,$A$28-D129+1)</f>
        <v>0</v>
      </c>
      <c r="S129" s="164">
        <f ca="1">NPV(Q129,K129:$K$244) + ($A$13+$A$14+$A$15)/POWER(1+Q129,$A$28-D129+1)</f>
        <v>0</v>
      </c>
      <c r="T129" s="45">
        <f t="shared" ca="1" si="30"/>
        <v>0</v>
      </c>
      <c r="U129" s="45">
        <f t="shared" ca="1" si="36"/>
        <v>0</v>
      </c>
      <c r="V129" s="45">
        <f t="shared" ca="1" si="37"/>
        <v>0</v>
      </c>
      <c r="W129" s="45">
        <f t="shared" ca="1" si="31"/>
        <v>0</v>
      </c>
      <c r="X129" s="25">
        <f t="shared" ca="1" si="20"/>
        <v>0</v>
      </c>
      <c r="Z129" s="28">
        <f t="shared" ca="1" si="38"/>
        <v>0</v>
      </c>
      <c r="AA129" s="233"/>
      <c r="AB129" s="45">
        <f t="shared" ca="1" si="32"/>
        <v>0</v>
      </c>
      <c r="AC129" s="45">
        <f t="shared" ca="1" si="21"/>
        <v>0</v>
      </c>
      <c r="AD129" s="25">
        <f t="shared" ca="1" si="22"/>
        <v>0</v>
      </c>
    </row>
    <row r="130" spans="4:30" x14ac:dyDescent="0.35">
      <c r="D130" s="20">
        <v>126</v>
      </c>
      <c r="E130" s="21">
        <f t="shared" ca="1" si="33"/>
        <v>46022</v>
      </c>
      <c r="F130" s="44">
        <f t="shared" ca="1" si="23"/>
        <v>46386</v>
      </c>
      <c r="G130" s="22" t="s">
        <v>119</v>
      </c>
      <c r="H130" s="44">
        <f t="shared" ca="1" si="34"/>
        <v>46022</v>
      </c>
      <c r="I130" s="45">
        <f t="shared" ca="1" si="24"/>
        <v>0</v>
      </c>
      <c r="J130" s="45">
        <f t="shared" ca="1" si="25"/>
        <v>0</v>
      </c>
      <c r="K130" s="45">
        <f t="shared" ca="1" si="26"/>
        <v>0</v>
      </c>
      <c r="L130" s="45"/>
      <c r="M130" s="45">
        <f t="shared" ca="1" si="35"/>
        <v>0</v>
      </c>
      <c r="N130" s="257">
        <f t="shared" ca="1" si="27"/>
        <v>0</v>
      </c>
      <c r="O130" s="23"/>
      <c r="P130" s="255">
        <f t="shared" ca="1" si="28"/>
        <v>0</v>
      </c>
      <c r="Q130" s="163">
        <f t="shared" ca="1" si="29"/>
        <v>0</v>
      </c>
      <c r="R130" s="164">
        <f ca="1">NPV(Q129,K130:$K$244) + ($A$13+$A$14+$A$15)/POWER(1+Q129,$A$28-D130+1)</f>
        <v>0</v>
      </c>
      <c r="S130" s="164">
        <f ca="1">NPV(Q130,K130:$K$244) + ($A$13+$A$14+$A$15)/POWER(1+Q130,$A$28-D130+1)</f>
        <v>0</v>
      </c>
      <c r="T130" s="45">
        <f t="shared" ca="1" si="30"/>
        <v>0</v>
      </c>
      <c r="U130" s="45">
        <f t="shared" ca="1" si="36"/>
        <v>0</v>
      </c>
      <c r="V130" s="45">
        <f t="shared" ca="1" si="37"/>
        <v>0</v>
      </c>
      <c r="W130" s="45">
        <f t="shared" ca="1" si="31"/>
        <v>0</v>
      </c>
      <c r="X130" s="25">
        <f t="shared" ca="1" si="20"/>
        <v>0</v>
      </c>
      <c r="Z130" s="28">
        <f t="shared" ca="1" si="38"/>
        <v>0</v>
      </c>
      <c r="AA130" s="233"/>
      <c r="AB130" s="45">
        <f t="shared" ca="1" si="32"/>
        <v>0</v>
      </c>
      <c r="AC130" s="45">
        <f t="shared" ca="1" si="21"/>
        <v>0</v>
      </c>
      <c r="AD130" s="25">
        <f t="shared" ca="1" si="22"/>
        <v>0</v>
      </c>
    </row>
    <row r="131" spans="4:30" x14ac:dyDescent="0.35">
      <c r="D131" s="20">
        <v>127</v>
      </c>
      <c r="E131" s="21">
        <f t="shared" ca="1" si="33"/>
        <v>46387</v>
      </c>
      <c r="F131" s="44">
        <f t="shared" ca="1" si="23"/>
        <v>46751</v>
      </c>
      <c r="G131" s="22" t="s">
        <v>119</v>
      </c>
      <c r="H131" s="44">
        <f t="shared" ca="1" si="34"/>
        <v>46387</v>
      </c>
      <c r="I131" s="45">
        <f t="shared" ca="1" si="24"/>
        <v>0</v>
      </c>
      <c r="J131" s="45">
        <f t="shared" ca="1" si="25"/>
        <v>0</v>
      </c>
      <c r="K131" s="45">
        <f t="shared" ca="1" si="26"/>
        <v>0</v>
      </c>
      <c r="L131" s="45"/>
      <c r="M131" s="45">
        <f t="shared" ca="1" si="35"/>
        <v>0</v>
      </c>
      <c r="N131" s="257">
        <f t="shared" ca="1" si="27"/>
        <v>0</v>
      </c>
      <c r="O131" s="23"/>
      <c r="P131" s="255">
        <f t="shared" ca="1" si="28"/>
        <v>0</v>
      </c>
      <c r="Q131" s="163">
        <f t="shared" ca="1" si="29"/>
        <v>0</v>
      </c>
      <c r="R131" s="164">
        <f ca="1">NPV(Q130,K131:$K$244) + ($A$13+$A$14+$A$15)/POWER(1+Q130,$A$28-D131+1)</f>
        <v>0</v>
      </c>
      <c r="S131" s="164">
        <f ca="1">NPV(Q131,K131:$K$244) + ($A$13+$A$14+$A$15)/POWER(1+Q131,$A$28-D131+1)</f>
        <v>0</v>
      </c>
      <c r="T131" s="45">
        <f t="shared" ca="1" si="30"/>
        <v>0</v>
      </c>
      <c r="U131" s="45">
        <f t="shared" ca="1" si="36"/>
        <v>0</v>
      </c>
      <c r="V131" s="45">
        <f t="shared" ca="1" si="37"/>
        <v>0</v>
      </c>
      <c r="W131" s="45">
        <f t="shared" ca="1" si="31"/>
        <v>0</v>
      </c>
      <c r="X131" s="25">
        <f t="shared" ca="1" si="20"/>
        <v>0</v>
      </c>
      <c r="Z131" s="28">
        <f t="shared" ca="1" si="38"/>
        <v>0</v>
      </c>
      <c r="AA131" s="233"/>
      <c r="AB131" s="45">
        <f t="shared" ca="1" si="32"/>
        <v>0</v>
      </c>
      <c r="AC131" s="45">
        <f t="shared" ca="1" si="21"/>
        <v>0</v>
      </c>
      <c r="AD131" s="25">
        <f t="shared" ca="1" si="22"/>
        <v>0</v>
      </c>
    </row>
    <row r="132" spans="4:30" x14ac:dyDescent="0.35">
      <c r="D132" s="20">
        <v>128</v>
      </c>
      <c r="E132" s="21">
        <f t="shared" ca="1" si="33"/>
        <v>46752</v>
      </c>
      <c r="F132" s="44">
        <f t="shared" ca="1" si="23"/>
        <v>47117</v>
      </c>
      <c r="G132" s="22" t="s">
        <v>119</v>
      </c>
      <c r="H132" s="44">
        <f t="shared" ca="1" si="34"/>
        <v>46752</v>
      </c>
      <c r="I132" s="45">
        <f t="shared" ca="1" si="24"/>
        <v>0</v>
      </c>
      <c r="J132" s="45">
        <f t="shared" ca="1" si="25"/>
        <v>0</v>
      </c>
      <c r="K132" s="45">
        <f t="shared" ca="1" si="26"/>
        <v>0</v>
      </c>
      <c r="L132" s="45"/>
      <c r="M132" s="45">
        <f t="shared" ca="1" si="35"/>
        <v>0</v>
      </c>
      <c r="N132" s="257">
        <f t="shared" ca="1" si="27"/>
        <v>0</v>
      </c>
      <c r="O132" s="23"/>
      <c r="P132" s="255">
        <f t="shared" ca="1" si="28"/>
        <v>0</v>
      </c>
      <c r="Q132" s="163">
        <f t="shared" ca="1" si="29"/>
        <v>0</v>
      </c>
      <c r="R132" s="164">
        <f ca="1">NPV(Q131,K132:$K$244) + ($A$13+$A$14+$A$15)/POWER(1+Q131,$A$28-D132+1)</f>
        <v>0</v>
      </c>
      <c r="S132" s="164">
        <f ca="1">NPV(Q132,K132:$K$244) + ($A$13+$A$14+$A$15)/POWER(1+Q132,$A$28-D132+1)</f>
        <v>0</v>
      </c>
      <c r="T132" s="45">
        <f t="shared" ca="1" si="30"/>
        <v>0</v>
      </c>
      <c r="U132" s="45">
        <f t="shared" ca="1" si="36"/>
        <v>0</v>
      </c>
      <c r="V132" s="45">
        <f t="shared" ca="1" si="37"/>
        <v>0</v>
      </c>
      <c r="W132" s="45">
        <f t="shared" ca="1" si="31"/>
        <v>0</v>
      </c>
      <c r="X132" s="25">
        <f t="shared" ref="X132:X195" ca="1" si="39">T132+W132+U132+V132</f>
        <v>0</v>
      </c>
      <c r="Z132" s="28">
        <f t="shared" ca="1" si="38"/>
        <v>0</v>
      </c>
      <c r="AA132" s="233"/>
      <c r="AB132" s="45">
        <f t="shared" ca="1" si="32"/>
        <v>0</v>
      </c>
      <c r="AC132" s="45">
        <f t="shared" ref="AC132:AC195" ca="1" si="40">W132</f>
        <v>0</v>
      </c>
      <c r="AD132" s="25">
        <f t="shared" ref="AD132:AD195" ca="1" si="41">Z132-AA132-AB132+AC132</f>
        <v>0</v>
      </c>
    </row>
    <row r="133" spans="4:30" x14ac:dyDescent="0.35">
      <c r="D133" s="20">
        <v>129</v>
      </c>
      <c r="E133" s="21">
        <f t="shared" ca="1" si="33"/>
        <v>47118</v>
      </c>
      <c r="F133" s="44">
        <f t="shared" ref="F133:F196" ca="1" si="42">E134-1</f>
        <v>47482</v>
      </c>
      <c r="G133" s="22" t="s">
        <v>119</v>
      </c>
      <c r="H133" s="44">
        <f t="shared" ca="1" si="34"/>
        <v>47118</v>
      </c>
      <c r="I133" s="45">
        <f t="shared" ref="I133:I196" ca="1" si="43">IF(D133&gt;$A$28,0,$A$9)</f>
        <v>0</v>
      </c>
      <c r="J133" s="45">
        <f t="shared" ref="J133:J196" ca="1" si="44">IF(D133&gt;$A$28,0,$A$10)</f>
        <v>0</v>
      </c>
      <c r="K133" s="45">
        <f t="shared" ref="K133:K196" ca="1" si="45">IF(D133&gt;$A$28,0,$A$11)</f>
        <v>0</v>
      </c>
      <c r="L133" s="45"/>
      <c r="M133" s="45">
        <f t="shared" ca="1" si="35"/>
        <v>0</v>
      </c>
      <c r="N133" s="257">
        <f t="shared" ref="N133:N196" ca="1" si="46">$A$6</f>
        <v>0</v>
      </c>
      <c r="O133" s="23"/>
      <c r="P133" s="255">
        <f t="shared" ref="P133:P196" ca="1" si="47">$A$7</f>
        <v>0</v>
      </c>
      <c r="Q133" s="163">
        <f t="shared" ref="Q133:Q196" ca="1" si="48">$A$8</f>
        <v>0</v>
      </c>
      <c r="R133" s="164">
        <f ca="1">NPV(Q132,K133:$K$244) + ($A$13+$A$14+$A$15)/POWER(1+Q132,$A$28-D133+1)</f>
        <v>0</v>
      </c>
      <c r="S133" s="164">
        <f ca="1">NPV(Q133,K133:$K$244) + ($A$13+$A$14+$A$15)/POWER(1+Q133,$A$28-D133+1)</f>
        <v>0</v>
      </c>
      <c r="T133" s="45">
        <f t="shared" ref="T133:T196" ca="1" si="49">IF(ISBLANK(G133),0,X132)</f>
        <v>0</v>
      </c>
      <c r="U133" s="45">
        <f t="shared" ca="1" si="36"/>
        <v>0</v>
      </c>
      <c r="V133" s="45">
        <f t="shared" ca="1" si="37"/>
        <v>0</v>
      </c>
      <c r="W133" s="45">
        <f t="shared" ref="W133:W196" ca="1" si="50">S133-R133</f>
        <v>0</v>
      </c>
      <c r="X133" s="25">
        <f t="shared" ca="1" si="39"/>
        <v>0</v>
      </c>
      <c r="Z133" s="28">
        <f t="shared" ca="1" si="38"/>
        <v>0</v>
      </c>
      <c r="AA133" s="233"/>
      <c r="AB133" s="45">
        <f t="shared" ref="AB133:AB196" ca="1" si="51">IFERROR(Z133/($A$42-D133+1),0)</f>
        <v>0</v>
      </c>
      <c r="AC133" s="45">
        <f t="shared" ca="1" si="40"/>
        <v>0</v>
      </c>
      <c r="AD133" s="25">
        <f t="shared" ca="1" si="41"/>
        <v>0</v>
      </c>
    </row>
    <row r="134" spans="4:30" x14ac:dyDescent="0.35">
      <c r="D134" s="20">
        <v>130</v>
      </c>
      <c r="E134" s="21">
        <f t="shared" ref="E134:E197" ca="1" si="52">EOMONTH(H134,0)</f>
        <v>47483</v>
      </c>
      <c r="F134" s="44">
        <f t="shared" ca="1" si="42"/>
        <v>47847</v>
      </c>
      <c r="G134" s="22" t="s">
        <v>119</v>
      </c>
      <c r="H134" s="44">
        <f t="shared" ref="H134:H197" ca="1" si="53">EDATE(H133,12)</f>
        <v>47483</v>
      </c>
      <c r="I134" s="45">
        <f t="shared" ca="1" si="43"/>
        <v>0</v>
      </c>
      <c r="J134" s="45">
        <f t="shared" ca="1" si="44"/>
        <v>0</v>
      </c>
      <c r="K134" s="45">
        <f t="shared" ca="1" si="45"/>
        <v>0</v>
      </c>
      <c r="L134" s="45"/>
      <c r="M134" s="45">
        <f t="shared" ref="M134:M197" ca="1" si="54">K134+L134</f>
        <v>0</v>
      </c>
      <c r="N134" s="257">
        <f t="shared" ca="1" si="46"/>
        <v>0</v>
      </c>
      <c r="O134" s="23"/>
      <c r="P134" s="255">
        <f t="shared" ca="1" si="47"/>
        <v>0</v>
      </c>
      <c r="Q134" s="163">
        <f t="shared" ca="1" si="48"/>
        <v>0</v>
      </c>
      <c r="R134" s="164">
        <f ca="1">NPV(Q133,K134:$K$244) + ($A$13+$A$14+$A$15)/POWER(1+Q133,$A$28-D134+1)</f>
        <v>0</v>
      </c>
      <c r="S134" s="164">
        <f ca="1">NPV(Q134,K134:$K$244) + ($A$13+$A$14+$A$15)/POWER(1+Q134,$A$28-D134+1)</f>
        <v>0</v>
      </c>
      <c r="T134" s="45">
        <f t="shared" ca="1" si="49"/>
        <v>0</v>
      </c>
      <c r="U134" s="45">
        <f t="shared" ref="U134:U197" ca="1" si="55">S134*Q134</f>
        <v>0</v>
      </c>
      <c r="V134" s="45">
        <f t="shared" ref="V134:V197" ca="1" si="56">-(K134+L134)</f>
        <v>0</v>
      </c>
      <c r="W134" s="45">
        <f t="shared" ca="1" si="50"/>
        <v>0</v>
      </c>
      <c r="X134" s="25">
        <f t="shared" ca="1" si="39"/>
        <v>0</v>
      </c>
      <c r="Z134" s="28">
        <f t="shared" ref="Z134:Z197" ca="1" si="57">AD133</f>
        <v>0</v>
      </c>
      <c r="AA134" s="233"/>
      <c r="AB134" s="45">
        <f t="shared" ca="1" si="51"/>
        <v>0</v>
      </c>
      <c r="AC134" s="45">
        <f t="shared" ca="1" si="40"/>
        <v>0</v>
      </c>
      <c r="AD134" s="25">
        <f t="shared" ca="1" si="41"/>
        <v>0</v>
      </c>
    </row>
    <row r="135" spans="4:30" x14ac:dyDescent="0.35">
      <c r="D135" s="20">
        <v>131</v>
      </c>
      <c r="E135" s="21">
        <f t="shared" ca="1" si="52"/>
        <v>47848</v>
      </c>
      <c r="F135" s="44">
        <f t="shared" ca="1" si="42"/>
        <v>48212</v>
      </c>
      <c r="G135" s="22" t="s">
        <v>119</v>
      </c>
      <c r="H135" s="44">
        <f t="shared" ca="1" si="53"/>
        <v>47848</v>
      </c>
      <c r="I135" s="45">
        <f t="shared" ca="1" si="43"/>
        <v>0</v>
      </c>
      <c r="J135" s="45">
        <f t="shared" ca="1" si="44"/>
        <v>0</v>
      </c>
      <c r="K135" s="45">
        <f t="shared" ca="1" si="45"/>
        <v>0</v>
      </c>
      <c r="L135" s="45"/>
      <c r="M135" s="45">
        <f t="shared" ca="1" si="54"/>
        <v>0</v>
      </c>
      <c r="N135" s="257">
        <f t="shared" ca="1" si="46"/>
        <v>0</v>
      </c>
      <c r="O135" s="23"/>
      <c r="P135" s="255">
        <f t="shared" ca="1" si="47"/>
        <v>0</v>
      </c>
      <c r="Q135" s="163">
        <f t="shared" ca="1" si="48"/>
        <v>0</v>
      </c>
      <c r="R135" s="164">
        <f ca="1">NPV(Q134,K135:$K$244) + ($A$13+$A$14+$A$15)/POWER(1+Q134,$A$28-D135+1)</f>
        <v>0</v>
      </c>
      <c r="S135" s="164">
        <f ca="1">NPV(Q135,K135:$K$244) + ($A$13+$A$14+$A$15)/POWER(1+Q135,$A$28-D135+1)</f>
        <v>0</v>
      </c>
      <c r="T135" s="45">
        <f t="shared" ca="1" si="49"/>
        <v>0</v>
      </c>
      <c r="U135" s="45">
        <f t="shared" ca="1" si="55"/>
        <v>0</v>
      </c>
      <c r="V135" s="45">
        <f t="shared" ca="1" si="56"/>
        <v>0</v>
      </c>
      <c r="W135" s="45">
        <f t="shared" ca="1" si="50"/>
        <v>0</v>
      </c>
      <c r="X135" s="25">
        <f t="shared" ca="1" si="39"/>
        <v>0</v>
      </c>
      <c r="Z135" s="28">
        <f t="shared" ca="1" si="57"/>
        <v>0</v>
      </c>
      <c r="AA135" s="233"/>
      <c r="AB135" s="45">
        <f t="shared" ca="1" si="51"/>
        <v>0</v>
      </c>
      <c r="AC135" s="45">
        <f t="shared" ca="1" si="40"/>
        <v>0</v>
      </c>
      <c r="AD135" s="25">
        <f t="shared" ca="1" si="41"/>
        <v>0</v>
      </c>
    </row>
    <row r="136" spans="4:30" x14ac:dyDescent="0.35">
      <c r="D136" s="20">
        <v>132</v>
      </c>
      <c r="E136" s="21">
        <f t="shared" ca="1" si="52"/>
        <v>48213</v>
      </c>
      <c r="F136" s="44">
        <f t="shared" ca="1" si="42"/>
        <v>48578</v>
      </c>
      <c r="G136" s="22" t="s">
        <v>119</v>
      </c>
      <c r="H136" s="44">
        <f t="shared" ca="1" si="53"/>
        <v>48213</v>
      </c>
      <c r="I136" s="45">
        <f t="shared" ca="1" si="43"/>
        <v>0</v>
      </c>
      <c r="J136" s="45">
        <f t="shared" ca="1" si="44"/>
        <v>0</v>
      </c>
      <c r="K136" s="45">
        <f t="shared" ca="1" si="45"/>
        <v>0</v>
      </c>
      <c r="L136" s="45"/>
      <c r="M136" s="45">
        <f t="shared" ca="1" si="54"/>
        <v>0</v>
      </c>
      <c r="N136" s="257">
        <f t="shared" ca="1" si="46"/>
        <v>0</v>
      </c>
      <c r="O136" s="23"/>
      <c r="P136" s="255">
        <f t="shared" ca="1" si="47"/>
        <v>0</v>
      </c>
      <c r="Q136" s="163">
        <f t="shared" ca="1" si="48"/>
        <v>0</v>
      </c>
      <c r="R136" s="164">
        <f ca="1">NPV(Q135,K136:$K$244) + ($A$13+$A$14+$A$15)/POWER(1+Q135,$A$28-D136+1)</f>
        <v>0</v>
      </c>
      <c r="S136" s="164">
        <f ca="1">NPV(Q136,K136:$K$244) + ($A$13+$A$14+$A$15)/POWER(1+Q136,$A$28-D136+1)</f>
        <v>0</v>
      </c>
      <c r="T136" s="45">
        <f t="shared" ca="1" si="49"/>
        <v>0</v>
      </c>
      <c r="U136" s="45">
        <f t="shared" ca="1" si="55"/>
        <v>0</v>
      </c>
      <c r="V136" s="45">
        <f t="shared" ca="1" si="56"/>
        <v>0</v>
      </c>
      <c r="W136" s="45">
        <f t="shared" ca="1" si="50"/>
        <v>0</v>
      </c>
      <c r="X136" s="25">
        <f t="shared" ca="1" si="39"/>
        <v>0</v>
      </c>
      <c r="Z136" s="28">
        <f t="shared" ca="1" si="57"/>
        <v>0</v>
      </c>
      <c r="AA136" s="233"/>
      <c r="AB136" s="45">
        <f t="shared" ca="1" si="51"/>
        <v>0</v>
      </c>
      <c r="AC136" s="45">
        <f t="shared" ca="1" si="40"/>
        <v>0</v>
      </c>
      <c r="AD136" s="25">
        <f t="shared" ca="1" si="41"/>
        <v>0</v>
      </c>
    </row>
    <row r="137" spans="4:30" x14ac:dyDescent="0.35">
      <c r="D137" s="20">
        <v>133</v>
      </c>
      <c r="E137" s="21">
        <f t="shared" ca="1" si="52"/>
        <v>48579</v>
      </c>
      <c r="F137" s="44">
        <f t="shared" ca="1" si="42"/>
        <v>48943</v>
      </c>
      <c r="G137" s="22" t="s">
        <v>119</v>
      </c>
      <c r="H137" s="44">
        <f t="shared" ca="1" si="53"/>
        <v>48579</v>
      </c>
      <c r="I137" s="45">
        <f t="shared" ca="1" si="43"/>
        <v>0</v>
      </c>
      <c r="J137" s="45">
        <f t="shared" ca="1" si="44"/>
        <v>0</v>
      </c>
      <c r="K137" s="45">
        <f t="shared" ca="1" si="45"/>
        <v>0</v>
      </c>
      <c r="L137" s="45"/>
      <c r="M137" s="45">
        <f t="shared" ca="1" si="54"/>
        <v>0</v>
      </c>
      <c r="N137" s="257">
        <f t="shared" ca="1" si="46"/>
        <v>0</v>
      </c>
      <c r="O137" s="23"/>
      <c r="P137" s="255">
        <f t="shared" ca="1" si="47"/>
        <v>0</v>
      </c>
      <c r="Q137" s="163">
        <f t="shared" ca="1" si="48"/>
        <v>0</v>
      </c>
      <c r="R137" s="164">
        <f ca="1">NPV(Q136,K137:$K$244) + ($A$13+$A$14+$A$15)/POWER(1+Q136,$A$28-D137+1)</f>
        <v>0</v>
      </c>
      <c r="S137" s="164">
        <f ca="1">NPV(Q137,K137:$K$244) + ($A$13+$A$14+$A$15)/POWER(1+Q137,$A$28-D137+1)</f>
        <v>0</v>
      </c>
      <c r="T137" s="45">
        <f t="shared" ca="1" si="49"/>
        <v>0</v>
      </c>
      <c r="U137" s="45">
        <f t="shared" ca="1" si="55"/>
        <v>0</v>
      </c>
      <c r="V137" s="45">
        <f t="shared" ca="1" si="56"/>
        <v>0</v>
      </c>
      <c r="W137" s="45">
        <f t="shared" ca="1" si="50"/>
        <v>0</v>
      </c>
      <c r="X137" s="25">
        <f t="shared" ca="1" si="39"/>
        <v>0</v>
      </c>
      <c r="Z137" s="28">
        <f t="shared" ca="1" si="57"/>
        <v>0</v>
      </c>
      <c r="AA137" s="233"/>
      <c r="AB137" s="45">
        <f t="shared" ca="1" si="51"/>
        <v>0</v>
      </c>
      <c r="AC137" s="45">
        <f t="shared" ca="1" si="40"/>
        <v>0</v>
      </c>
      <c r="AD137" s="25">
        <f t="shared" ca="1" si="41"/>
        <v>0</v>
      </c>
    </row>
    <row r="138" spans="4:30" x14ac:dyDescent="0.35">
      <c r="D138" s="20">
        <v>134</v>
      </c>
      <c r="E138" s="21">
        <f t="shared" ca="1" si="52"/>
        <v>48944</v>
      </c>
      <c r="F138" s="44">
        <f t="shared" ca="1" si="42"/>
        <v>49308</v>
      </c>
      <c r="G138" s="22" t="s">
        <v>119</v>
      </c>
      <c r="H138" s="44">
        <f t="shared" ca="1" si="53"/>
        <v>48944</v>
      </c>
      <c r="I138" s="45">
        <f t="shared" ca="1" si="43"/>
        <v>0</v>
      </c>
      <c r="J138" s="45">
        <f t="shared" ca="1" si="44"/>
        <v>0</v>
      </c>
      <c r="K138" s="45">
        <f t="shared" ca="1" si="45"/>
        <v>0</v>
      </c>
      <c r="L138" s="45"/>
      <c r="M138" s="45">
        <f t="shared" ca="1" si="54"/>
        <v>0</v>
      </c>
      <c r="N138" s="257">
        <f t="shared" ca="1" si="46"/>
        <v>0</v>
      </c>
      <c r="O138" s="23"/>
      <c r="P138" s="255">
        <f t="shared" ca="1" si="47"/>
        <v>0</v>
      </c>
      <c r="Q138" s="163">
        <f t="shared" ca="1" si="48"/>
        <v>0</v>
      </c>
      <c r="R138" s="164">
        <f ca="1">NPV(Q137,K138:$K$244) + ($A$13+$A$14+$A$15)/POWER(1+Q137,$A$28-D138+1)</f>
        <v>0</v>
      </c>
      <c r="S138" s="164">
        <f ca="1">NPV(Q138,K138:$K$244) + ($A$13+$A$14+$A$15)/POWER(1+Q138,$A$28-D138+1)</f>
        <v>0</v>
      </c>
      <c r="T138" s="45">
        <f t="shared" ca="1" si="49"/>
        <v>0</v>
      </c>
      <c r="U138" s="45">
        <f t="shared" ca="1" si="55"/>
        <v>0</v>
      </c>
      <c r="V138" s="45">
        <f t="shared" ca="1" si="56"/>
        <v>0</v>
      </c>
      <c r="W138" s="45">
        <f t="shared" ca="1" si="50"/>
        <v>0</v>
      </c>
      <c r="X138" s="25">
        <f t="shared" ca="1" si="39"/>
        <v>0</v>
      </c>
      <c r="Z138" s="28">
        <f t="shared" ca="1" si="57"/>
        <v>0</v>
      </c>
      <c r="AA138" s="233"/>
      <c r="AB138" s="45">
        <f t="shared" ca="1" si="51"/>
        <v>0</v>
      </c>
      <c r="AC138" s="45">
        <f t="shared" ca="1" si="40"/>
        <v>0</v>
      </c>
      <c r="AD138" s="25">
        <f t="shared" ca="1" si="41"/>
        <v>0</v>
      </c>
    </row>
    <row r="139" spans="4:30" x14ac:dyDescent="0.35">
      <c r="D139" s="20">
        <v>135</v>
      </c>
      <c r="E139" s="21">
        <f t="shared" ca="1" si="52"/>
        <v>49309</v>
      </c>
      <c r="F139" s="44">
        <f t="shared" ca="1" si="42"/>
        <v>49673</v>
      </c>
      <c r="G139" s="22" t="s">
        <v>119</v>
      </c>
      <c r="H139" s="44">
        <f t="shared" ca="1" si="53"/>
        <v>49309</v>
      </c>
      <c r="I139" s="45">
        <f t="shared" ca="1" si="43"/>
        <v>0</v>
      </c>
      <c r="J139" s="45">
        <f t="shared" ca="1" si="44"/>
        <v>0</v>
      </c>
      <c r="K139" s="45">
        <f t="shared" ca="1" si="45"/>
        <v>0</v>
      </c>
      <c r="L139" s="45"/>
      <c r="M139" s="45">
        <f t="shared" ca="1" si="54"/>
        <v>0</v>
      </c>
      <c r="N139" s="257">
        <f t="shared" ca="1" si="46"/>
        <v>0</v>
      </c>
      <c r="O139" s="23"/>
      <c r="P139" s="255">
        <f t="shared" ca="1" si="47"/>
        <v>0</v>
      </c>
      <c r="Q139" s="163">
        <f t="shared" ca="1" si="48"/>
        <v>0</v>
      </c>
      <c r="R139" s="164">
        <f ca="1">NPV(Q138,K139:$K$244) + ($A$13+$A$14+$A$15)/POWER(1+Q138,$A$28-D139+1)</f>
        <v>0</v>
      </c>
      <c r="S139" s="164">
        <f ca="1">NPV(Q139,K139:$K$244) + ($A$13+$A$14+$A$15)/POWER(1+Q139,$A$28-D139+1)</f>
        <v>0</v>
      </c>
      <c r="T139" s="45">
        <f t="shared" ca="1" si="49"/>
        <v>0</v>
      </c>
      <c r="U139" s="45">
        <f t="shared" ca="1" si="55"/>
        <v>0</v>
      </c>
      <c r="V139" s="45">
        <f t="shared" ca="1" si="56"/>
        <v>0</v>
      </c>
      <c r="W139" s="45">
        <f t="shared" ca="1" si="50"/>
        <v>0</v>
      </c>
      <c r="X139" s="25">
        <f t="shared" ca="1" si="39"/>
        <v>0</v>
      </c>
      <c r="Z139" s="28">
        <f t="shared" ca="1" si="57"/>
        <v>0</v>
      </c>
      <c r="AA139" s="233"/>
      <c r="AB139" s="45">
        <f t="shared" ca="1" si="51"/>
        <v>0</v>
      </c>
      <c r="AC139" s="45">
        <f t="shared" ca="1" si="40"/>
        <v>0</v>
      </c>
      <c r="AD139" s="25">
        <f t="shared" ca="1" si="41"/>
        <v>0</v>
      </c>
    </row>
    <row r="140" spans="4:30" x14ac:dyDescent="0.35">
      <c r="D140" s="20">
        <v>136</v>
      </c>
      <c r="E140" s="21">
        <f t="shared" ca="1" si="52"/>
        <v>49674</v>
      </c>
      <c r="F140" s="44">
        <f t="shared" ca="1" si="42"/>
        <v>50039</v>
      </c>
      <c r="G140" s="22" t="s">
        <v>119</v>
      </c>
      <c r="H140" s="44">
        <f t="shared" ca="1" si="53"/>
        <v>49674</v>
      </c>
      <c r="I140" s="45">
        <f t="shared" ca="1" si="43"/>
        <v>0</v>
      </c>
      <c r="J140" s="45">
        <f t="shared" ca="1" si="44"/>
        <v>0</v>
      </c>
      <c r="K140" s="45">
        <f t="shared" ca="1" si="45"/>
        <v>0</v>
      </c>
      <c r="L140" s="45"/>
      <c r="M140" s="45">
        <f t="shared" ca="1" si="54"/>
        <v>0</v>
      </c>
      <c r="N140" s="257">
        <f t="shared" ca="1" si="46"/>
        <v>0</v>
      </c>
      <c r="O140" s="23"/>
      <c r="P140" s="255">
        <f t="shared" ca="1" si="47"/>
        <v>0</v>
      </c>
      <c r="Q140" s="163">
        <f t="shared" ca="1" si="48"/>
        <v>0</v>
      </c>
      <c r="R140" s="164">
        <f ca="1">NPV(Q139,K140:$K$244) + ($A$13+$A$14+$A$15)/POWER(1+Q139,$A$28-D140+1)</f>
        <v>0</v>
      </c>
      <c r="S140" s="164">
        <f ca="1">NPV(Q140,K140:$K$244) + ($A$13+$A$14+$A$15)/POWER(1+Q140,$A$28-D140+1)</f>
        <v>0</v>
      </c>
      <c r="T140" s="45">
        <f t="shared" ca="1" si="49"/>
        <v>0</v>
      </c>
      <c r="U140" s="45">
        <f t="shared" ca="1" si="55"/>
        <v>0</v>
      </c>
      <c r="V140" s="45">
        <f t="shared" ca="1" si="56"/>
        <v>0</v>
      </c>
      <c r="W140" s="45">
        <f t="shared" ca="1" si="50"/>
        <v>0</v>
      </c>
      <c r="X140" s="25">
        <f t="shared" ca="1" si="39"/>
        <v>0</v>
      </c>
      <c r="Z140" s="28">
        <f t="shared" ca="1" si="57"/>
        <v>0</v>
      </c>
      <c r="AA140" s="233"/>
      <c r="AB140" s="45">
        <f t="shared" ca="1" si="51"/>
        <v>0</v>
      </c>
      <c r="AC140" s="45">
        <f t="shared" ca="1" si="40"/>
        <v>0</v>
      </c>
      <c r="AD140" s="25">
        <f t="shared" ca="1" si="41"/>
        <v>0</v>
      </c>
    </row>
    <row r="141" spans="4:30" x14ac:dyDescent="0.35">
      <c r="D141" s="20">
        <v>137</v>
      </c>
      <c r="E141" s="21">
        <f t="shared" ca="1" si="52"/>
        <v>50040</v>
      </c>
      <c r="F141" s="44">
        <f t="shared" ca="1" si="42"/>
        <v>50404</v>
      </c>
      <c r="G141" s="22" t="s">
        <v>119</v>
      </c>
      <c r="H141" s="44">
        <f t="shared" ca="1" si="53"/>
        <v>50040</v>
      </c>
      <c r="I141" s="45">
        <f t="shared" ca="1" si="43"/>
        <v>0</v>
      </c>
      <c r="J141" s="45">
        <f t="shared" ca="1" si="44"/>
        <v>0</v>
      </c>
      <c r="K141" s="45">
        <f t="shared" ca="1" si="45"/>
        <v>0</v>
      </c>
      <c r="L141" s="45"/>
      <c r="M141" s="45">
        <f t="shared" ca="1" si="54"/>
        <v>0</v>
      </c>
      <c r="N141" s="257">
        <f t="shared" ca="1" si="46"/>
        <v>0</v>
      </c>
      <c r="O141" s="23"/>
      <c r="P141" s="255">
        <f t="shared" ca="1" si="47"/>
        <v>0</v>
      </c>
      <c r="Q141" s="163">
        <f t="shared" ca="1" si="48"/>
        <v>0</v>
      </c>
      <c r="R141" s="164">
        <f ca="1">NPV(Q140,K141:$K$244) + ($A$13+$A$14+$A$15)/POWER(1+Q140,$A$28-D141+1)</f>
        <v>0</v>
      </c>
      <c r="S141" s="164">
        <f ca="1">NPV(Q141,K141:$K$244) + ($A$13+$A$14+$A$15)/POWER(1+Q141,$A$28-D141+1)</f>
        <v>0</v>
      </c>
      <c r="T141" s="45">
        <f t="shared" ca="1" si="49"/>
        <v>0</v>
      </c>
      <c r="U141" s="45">
        <f t="shared" ca="1" si="55"/>
        <v>0</v>
      </c>
      <c r="V141" s="45">
        <f t="shared" ca="1" si="56"/>
        <v>0</v>
      </c>
      <c r="W141" s="45">
        <f t="shared" ca="1" si="50"/>
        <v>0</v>
      </c>
      <c r="X141" s="25">
        <f t="shared" ca="1" si="39"/>
        <v>0</v>
      </c>
      <c r="Z141" s="28">
        <f t="shared" ca="1" si="57"/>
        <v>0</v>
      </c>
      <c r="AA141" s="233"/>
      <c r="AB141" s="45">
        <f t="shared" ca="1" si="51"/>
        <v>0</v>
      </c>
      <c r="AC141" s="45">
        <f t="shared" ca="1" si="40"/>
        <v>0</v>
      </c>
      <c r="AD141" s="25">
        <f t="shared" ca="1" si="41"/>
        <v>0</v>
      </c>
    </row>
    <row r="142" spans="4:30" x14ac:dyDescent="0.35">
      <c r="D142" s="20">
        <v>138</v>
      </c>
      <c r="E142" s="21">
        <f t="shared" ca="1" si="52"/>
        <v>50405</v>
      </c>
      <c r="F142" s="44">
        <f t="shared" ca="1" si="42"/>
        <v>50769</v>
      </c>
      <c r="G142" s="22" t="s">
        <v>119</v>
      </c>
      <c r="H142" s="44">
        <f t="shared" ca="1" si="53"/>
        <v>50405</v>
      </c>
      <c r="I142" s="45">
        <f t="shared" ca="1" si="43"/>
        <v>0</v>
      </c>
      <c r="J142" s="45">
        <f t="shared" ca="1" si="44"/>
        <v>0</v>
      </c>
      <c r="K142" s="45">
        <f t="shared" ca="1" si="45"/>
        <v>0</v>
      </c>
      <c r="L142" s="45"/>
      <c r="M142" s="45">
        <f t="shared" ca="1" si="54"/>
        <v>0</v>
      </c>
      <c r="N142" s="257">
        <f t="shared" ca="1" si="46"/>
        <v>0</v>
      </c>
      <c r="O142" s="23"/>
      <c r="P142" s="255">
        <f t="shared" ca="1" si="47"/>
        <v>0</v>
      </c>
      <c r="Q142" s="163">
        <f t="shared" ca="1" si="48"/>
        <v>0</v>
      </c>
      <c r="R142" s="164">
        <f ca="1">NPV(Q141,K142:$K$244) + ($A$13+$A$14+$A$15)/POWER(1+Q141,$A$28-D142+1)</f>
        <v>0</v>
      </c>
      <c r="S142" s="164">
        <f ca="1">NPV(Q142,K142:$K$244) + ($A$13+$A$14+$A$15)/POWER(1+Q142,$A$28-D142+1)</f>
        <v>0</v>
      </c>
      <c r="T142" s="45">
        <f t="shared" ca="1" si="49"/>
        <v>0</v>
      </c>
      <c r="U142" s="45">
        <f t="shared" ca="1" si="55"/>
        <v>0</v>
      </c>
      <c r="V142" s="45">
        <f t="shared" ca="1" si="56"/>
        <v>0</v>
      </c>
      <c r="W142" s="45">
        <f t="shared" ca="1" si="50"/>
        <v>0</v>
      </c>
      <c r="X142" s="25">
        <f t="shared" ca="1" si="39"/>
        <v>0</v>
      </c>
      <c r="Z142" s="28">
        <f t="shared" ca="1" si="57"/>
        <v>0</v>
      </c>
      <c r="AA142" s="233"/>
      <c r="AB142" s="45">
        <f t="shared" ca="1" si="51"/>
        <v>0</v>
      </c>
      <c r="AC142" s="45">
        <f t="shared" ca="1" si="40"/>
        <v>0</v>
      </c>
      <c r="AD142" s="25">
        <f t="shared" ca="1" si="41"/>
        <v>0</v>
      </c>
    </row>
    <row r="143" spans="4:30" x14ac:dyDescent="0.35">
      <c r="D143" s="20">
        <v>139</v>
      </c>
      <c r="E143" s="21">
        <f t="shared" ca="1" si="52"/>
        <v>50770</v>
      </c>
      <c r="F143" s="44">
        <f t="shared" ca="1" si="42"/>
        <v>51134</v>
      </c>
      <c r="G143" s="22" t="s">
        <v>119</v>
      </c>
      <c r="H143" s="44">
        <f t="shared" ca="1" si="53"/>
        <v>50770</v>
      </c>
      <c r="I143" s="45">
        <f t="shared" ca="1" si="43"/>
        <v>0</v>
      </c>
      <c r="J143" s="45">
        <f t="shared" ca="1" si="44"/>
        <v>0</v>
      </c>
      <c r="K143" s="45">
        <f t="shared" ca="1" si="45"/>
        <v>0</v>
      </c>
      <c r="L143" s="45"/>
      <c r="M143" s="45">
        <f t="shared" ca="1" si="54"/>
        <v>0</v>
      </c>
      <c r="N143" s="257">
        <f t="shared" ca="1" si="46"/>
        <v>0</v>
      </c>
      <c r="O143" s="23"/>
      <c r="P143" s="255">
        <f t="shared" ca="1" si="47"/>
        <v>0</v>
      </c>
      <c r="Q143" s="163">
        <f t="shared" ca="1" si="48"/>
        <v>0</v>
      </c>
      <c r="R143" s="164">
        <f ca="1">NPV(Q142,K143:$K$244) + ($A$13+$A$14+$A$15)/POWER(1+Q142,$A$28-D143+1)</f>
        <v>0</v>
      </c>
      <c r="S143" s="164">
        <f ca="1">NPV(Q143,K143:$K$244) + ($A$13+$A$14+$A$15)/POWER(1+Q143,$A$28-D143+1)</f>
        <v>0</v>
      </c>
      <c r="T143" s="45">
        <f t="shared" ca="1" si="49"/>
        <v>0</v>
      </c>
      <c r="U143" s="45">
        <f t="shared" ca="1" si="55"/>
        <v>0</v>
      </c>
      <c r="V143" s="45">
        <f t="shared" ca="1" si="56"/>
        <v>0</v>
      </c>
      <c r="W143" s="45">
        <f t="shared" ca="1" si="50"/>
        <v>0</v>
      </c>
      <c r="X143" s="25">
        <f t="shared" ca="1" si="39"/>
        <v>0</v>
      </c>
      <c r="Z143" s="28">
        <f t="shared" ca="1" si="57"/>
        <v>0</v>
      </c>
      <c r="AA143" s="233"/>
      <c r="AB143" s="45">
        <f t="shared" ca="1" si="51"/>
        <v>0</v>
      </c>
      <c r="AC143" s="45">
        <f t="shared" ca="1" si="40"/>
        <v>0</v>
      </c>
      <c r="AD143" s="25">
        <f t="shared" ca="1" si="41"/>
        <v>0</v>
      </c>
    </row>
    <row r="144" spans="4:30" x14ac:dyDescent="0.35">
      <c r="D144" s="20">
        <v>140</v>
      </c>
      <c r="E144" s="21">
        <f t="shared" ca="1" si="52"/>
        <v>51135</v>
      </c>
      <c r="F144" s="44">
        <f t="shared" ca="1" si="42"/>
        <v>51500</v>
      </c>
      <c r="G144" s="22" t="s">
        <v>119</v>
      </c>
      <c r="H144" s="44">
        <f t="shared" ca="1" si="53"/>
        <v>51135</v>
      </c>
      <c r="I144" s="45">
        <f t="shared" ca="1" si="43"/>
        <v>0</v>
      </c>
      <c r="J144" s="45">
        <f t="shared" ca="1" si="44"/>
        <v>0</v>
      </c>
      <c r="K144" s="45">
        <f t="shared" ca="1" si="45"/>
        <v>0</v>
      </c>
      <c r="L144" s="45"/>
      <c r="M144" s="45">
        <f t="shared" ca="1" si="54"/>
        <v>0</v>
      </c>
      <c r="N144" s="257">
        <f t="shared" ca="1" si="46"/>
        <v>0</v>
      </c>
      <c r="O144" s="23"/>
      <c r="P144" s="255">
        <f t="shared" ca="1" si="47"/>
        <v>0</v>
      </c>
      <c r="Q144" s="163">
        <f t="shared" ca="1" si="48"/>
        <v>0</v>
      </c>
      <c r="R144" s="164">
        <f ca="1">NPV(Q143,K144:$K$244) + ($A$13+$A$14+$A$15)/POWER(1+Q143,$A$28-D144+1)</f>
        <v>0</v>
      </c>
      <c r="S144" s="164">
        <f ca="1">NPV(Q144,K144:$K$244) + ($A$13+$A$14+$A$15)/POWER(1+Q144,$A$28-D144+1)</f>
        <v>0</v>
      </c>
      <c r="T144" s="45">
        <f t="shared" ca="1" si="49"/>
        <v>0</v>
      </c>
      <c r="U144" s="45">
        <f t="shared" ca="1" si="55"/>
        <v>0</v>
      </c>
      <c r="V144" s="45">
        <f t="shared" ca="1" si="56"/>
        <v>0</v>
      </c>
      <c r="W144" s="45">
        <f t="shared" ca="1" si="50"/>
        <v>0</v>
      </c>
      <c r="X144" s="25">
        <f t="shared" ca="1" si="39"/>
        <v>0</v>
      </c>
      <c r="Z144" s="28">
        <f t="shared" ca="1" si="57"/>
        <v>0</v>
      </c>
      <c r="AA144" s="233"/>
      <c r="AB144" s="45">
        <f t="shared" ca="1" si="51"/>
        <v>0</v>
      </c>
      <c r="AC144" s="45">
        <f t="shared" ca="1" si="40"/>
        <v>0</v>
      </c>
      <c r="AD144" s="25">
        <f t="shared" ca="1" si="41"/>
        <v>0</v>
      </c>
    </row>
    <row r="145" spans="4:30" x14ac:dyDescent="0.35">
      <c r="D145" s="20">
        <v>141</v>
      </c>
      <c r="E145" s="21">
        <f t="shared" ca="1" si="52"/>
        <v>51501</v>
      </c>
      <c r="F145" s="44">
        <f t="shared" ca="1" si="42"/>
        <v>51865</v>
      </c>
      <c r="G145" s="22" t="s">
        <v>119</v>
      </c>
      <c r="H145" s="44">
        <f t="shared" ca="1" si="53"/>
        <v>51501</v>
      </c>
      <c r="I145" s="45">
        <f t="shared" ca="1" si="43"/>
        <v>0</v>
      </c>
      <c r="J145" s="45">
        <f t="shared" ca="1" si="44"/>
        <v>0</v>
      </c>
      <c r="K145" s="45">
        <f t="shared" ca="1" si="45"/>
        <v>0</v>
      </c>
      <c r="L145" s="45"/>
      <c r="M145" s="45">
        <f t="shared" ca="1" si="54"/>
        <v>0</v>
      </c>
      <c r="N145" s="257">
        <f t="shared" ca="1" si="46"/>
        <v>0</v>
      </c>
      <c r="O145" s="23"/>
      <c r="P145" s="255">
        <f t="shared" ca="1" si="47"/>
        <v>0</v>
      </c>
      <c r="Q145" s="163">
        <f t="shared" ca="1" si="48"/>
        <v>0</v>
      </c>
      <c r="R145" s="164">
        <f ca="1">NPV(Q144,K145:$K$244) + ($A$13+$A$14+$A$15)/POWER(1+Q144,$A$28-D145+1)</f>
        <v>0</v>
      </c>
      <c r="S145" s="164">
        <f ca="1">NPV(Q145,K145:$K$244) + ($A$13+$A$14+$A$15)/POWER(1+Q145,$A$28-D145+1)</f>
        <v>0</v>
      </c>
      <c r="T145" s="45">
        <f t="shared" ca="1" si="49"/>
        <v>0</v>
      </c>
      <c r="U145" s="45">
        <f t="shared" ca="1" si="55"/>
        <v>0</v>
      </c>
      <c r="V145" s="45">
        <f t="shared" ca="1" si="56"/>
        <v>0</v>
      </c>
      <c r="W145" s="45">
        <f t="shared" ca="1" si="50"/>
        <v>0</v>
      </c>
      <c r="X145" s="25">
        <f t="shared" ca="1" si="39"/>
        <v>0</v>
      </c>
      <c r="Z145" s="28">
        <f t="shared" ca="1" si="57"/>
        <v>0</v>
      </c>
      <c r="AA145" s="233"/>
      <c r="AB145" s="45">
        <f t="shared" ca="1" si="51"/>
        <v>0</v>
      </c>
      <c r="AC145" s="45">
        <f t="shared" ca="1" si="40"/>
        <v>0</v>
      </c>
      <c r="AD145" s="25">
        <f t="shared" ca="1" si="41"/>
        <v>0</v>
      </c>
    </row>
    <row r="146" spans="4:30" x14ac:dyDescent="0.35">
      <c r="D146" s="20">
        <v>142</v>
      </c>
      <c r="E146" s="21">
        <f t="shared" ca="1" si="52"/>
        <v>51866</v>
      </c>
      <c r="F146" s="44">
        <f t="shared" ca="1" si="42"/>
        <v>52230</v>
      </c>
      <c r="G146" s="22" t="s">
        <v>119</v>
      </c>
      <c r="H146" s="44">
        <f t="shared" ca="1" si="53"/>
        <v>51866</v>
      </c>
      <c r="I146" s="45">
        <f t="shared" ca="1" si="43"/>
        <v>0</v>
      </c>
      <c r="J146" s="45">
        <f t="shared" ca="1" si="44"/>
        <v>0</v>
      </c>
      <c r="K146" s="45">
        <f t="shared" ca="1" si="45"/>
        <v>0</v>
      </c>
      <c r="L146" s="45"/>
      <c r="M146" s="45">
        <f t="shared" ca="1" si="54"/>
        <v>0</v>
      </c>
      <c r="N146" s="257">
        <f t="shared" ca="1" si="46"/>
        <v>0</v>
      </c>
      <c r="O146" s="23"/>
      <c r="P146" s="255">
        <f t="shared" ca="1" si="47"/>
        <v>0</v>
      </c>
      <c r="Q146" s="163">
        <f t="shared" ca="1" si="48"/>
        <v>0</v>
      </c>
      <c r="R146" s="164">
        <f ca="1">NPV(Q145,K146:$K$244) + ($A$13+$A$14+$A$15)/POWER(1+Q145,$A$28-D146+1)</f>
        <v>0</v>
      </c>
      <c r="S146" s="164">
        <f ca="1">NPV(Q146,K146:$K$244) + ($A$13+$A$14+$A$15)/POWER(1+Q146,$A$28-D146+1)</f>
        <v>0</v>
      </c>
      <c r="T146" s="45">
        <f t="shared" ca="1" si="49"/>
        <v>0</v>
      </c>
      <c r="U146" s="45">
        <f t="shared" ca="1" si="55"/>
        <v>0</v>
      </c>
      <c r="V146" s="45">
        <f t="shared" ca="1" si="56"/>
        <v>0</v>
      </c>
      <c r="W146" s="45">
        <f t="shared" ca="1" si="50"/>
        <v>0</v>
      </c>
      <c r="X146" s="25">
        <f t="shared" ca="1" si="39"/>
        <v>0</v>
      </c>
      <c r="Z146" s="28">
        <f t="shared" ca="1" si="57"/>
        <v>0</v>
      </c>
      <c r="AA146" s="233"/>
      <c r="AB146" s="45">
        <f t="shared" ca="1" si="51"/>
        <v>0</v>
      </c>
      <c r="AC146" s="45">
        <f t="shared" ca="1" si="40"/>
        <v>0</v>
      </c>
      <c r="AD146" s="25">
        <f t="shared" ca="1" si="41"/>
        <v>0</v>
      </c>
    </row>
    <row r="147" spans="4:30" x14ac:dyDescent="0.35">
      <c r="D147" s="20">
        <v>143</v>
      </c>
      <c r="E147" s="21">
        <f t="shared" ca="1" si="52"/>
        <v>52231</v>
      </c>
      <c r="F147" s="44">
        <f t="shared" ca="1" si="42"/>
        <v>52595</v>
      </c>
      <c r="G147" s="22" t="s">
        <v>119</v>
      </c>
      <c r="H147" s="44">
        <f t="shared" ca="1" si="53"/>
        <v>52231</v>
      </c>
      <c r="I147" s="45">
        <f t="shared" ca="1" si="43"/>
        <v>0</v>
      </c>
      <c r="J147" s="45">
        <f t="shared" ca="1" si="44"/>
        <v>0</v>
      </c>
      <c r="K147" s="45">
        <f t="shared" ca="1" si="45"/>
        <v>0</v>
      </c>
      <c r="L147" s="45"/>
      <c r="M147" s="45">
        <f t="shared" ca="1" si="54"/>
        <v>0</v>
      </c>
      <c r="N147" s="257">
        <f t="shared" ca="1" si="46"/>
        <v>0</v>
      </c>
      <c r="O147" s="23"/>
      <c r="P147" s="255">
        <f t="shared" ca="1" si="47"/>
        <v>0</v>
      </c>
      <c r="Q147" s="163">
        <f t="shared" ca="1" si="48"/>
        <v>0</v>
      </c>
      <c r="R147" s="164">
        <f ca="1">NPV(Q146,K147:$K$244) + ($A$13+$A$14+$A$15)/POWER(1+Q146,$A$28-D147+1)</f>
        <v>0</v>
      </c>
      <c r="S147" s="164">
        <f ca="1">NPV(Q147,K147:$K$244) + ($A$13+$A$14+$A$15)/POWER(1+Q147,$A$28-D147+1)</f>
        <v>0</v>
      </c>
      <c r="T147" s="45">
        <f t="shared" ca="1" si="49"/>
        <v>0</v>
      </c>
      <c r="U147" s="45">
        <f t="shared" ca="1" si="55"/>
        <v>0</v>
      </c>
      <c r="V147" s="45">
        <f t="shared" ca="1" si="56"/>
        <v>0</v>
      </c>
      <c r="W147" s="45">
        <f t="shared" ca="1" si="50"/>
        <v>0</v>
      </c>
      <c r="X147" s="25">
        <f t="shared" ca="1" si="39"/>
        <v>0</v>
      </c>
      <c r="Z147" s="28">
        <f t="shared" ca="1" si="57"/>
        <v>0</v>
      </c>
      <c r="AA147" s="233"/>
      <c r="AB147" s="45">
        <f t="shared" ca="1" si="51"/>
        <v>0</v>
      </c>
      <c r="AC147" s="45">
        <f t="shared" ca="1" si="40"/>
        <v>0</v>
      </c>
      <c r="AD147" s="25">
        <f t="shared" ca="1" si="41"/>
        <v>0</v>
      </c>
    </row>
    <row r="148" spans="4:30" x14ac:dyDescent="0.35">
      <c r="D148" s="20">
        <v>144</v>
      </c>
      <c r="E148" s="21">
        <f t="shared" ca="1" si="52"/>
        <v>52596</v>
      </c>
      <c r="F148" s="44">
        <f t="shared" ca="1" si="42"/>
        <v>52961</v>
      </c>
      <c r="G148" s="22" t="s">
        <v>119</v>
      </c>
      <c r="H148" s="44">
        <f t="shared" ca="1" si="53"/>
        <v>52596</v>
      </c>
      <c r="I148" s="45">
        <f t="shared" ca="1" si="43"/>
        <v>0</v>
      </c>
      <c r="J148" s="45">
        <f t="shared" ca="1" si="44"/>
        <v>0</v>
      </c>
      <c r="K148" s="45">
        <f t="shared" ca="1" si="45"/>
        <v>0</v>
      </c>
      <c r="L148" s="45"/>
      <c r="M148" s="45">
        <f t="shared" ca="1" si="54"/>
        <v>0</v>
      </c>
      <c r="N148" s="257">
        <f t="shared" ca="1" si="46"/>
        <v>0</v>
      </c>
      <c r="O148" s="23"/>
      <c r="P148" s="255">
        <f t="shared" ca="1" si="47"/>
        <v>0</v>
      </c>
      <c r="Q148" s="163">
        <f t="shared" ca="1" si="48"/>
        <v>0</v>
      </c>
      <c r="R148" s="164">
        <f ca="1">NPV(Q147,K148:$K$244) + ($A$13+$A$14+$A$15)/POWER(1+Q147,$A$28-D148+1)</f>
        <v>0</v>
      </c>
      <c r="S148" s="164">
        <f ca="1">NPV(Q148,K148:$K$244) + ($A$13+$A$14+$A$15)/POWER(1+Q148,$A$28-D148+1)</f>
        <v>0</v>
      </c>
      <c r="T148" s="45">
        <f t="shared" ca="1" si="49"/>
        <v>0</v>
      </c>
      <c r="U148" s="45">
        <f t="shared" ca="1" si="55"/>
        <v>0</v>
      </c>
      <c r="V148" s="45">
        <f t="shared" ca="1" si="56"/>
        <v>0</v>
      </c>
      <c r="W148" s="45">
        <f t="shared" ca="1" si="50"/>
        <v>0</v>
      </c>
      <c r="X148" s="25">
        <f t="shared" ca="1" si="39"/>
        <v>0</v>
      </c>
      <c r="Z148" s="28">
        <f t="shared" ca="1" si="57"/>
        <v>0</v>
      </c>
      <c r="AA148" s="233"/>
      <c r="AB148" s="45">
        <f t="shared" ca="1" si="51"/>
        <v>0</v>
      </c>
      <c r="AC148" s="45">
        <f t="shared" ca="1" si="40"/>
        <v>0</v>
      </c>
      <c r="AD148" s="25">
        <f t="shared" ca="1" si="41"/>
        <v>0</v>
      </c>
    </row>
    <row r="149" spans="4:30" x14ac:dyDescent="0.35">
      <c r="D149" s="20">
        <v>145</v>
      </c>
      <c r="E149" s="21">
        <f t="shared" ca="1" si="52"/>
        <v>52962</v>
      </c>
      <c r="F149" s="44">
        <f t="shared" ca="1" si="42"/>
        <v>53326</v>
      </c>
      <c r="G149" s="22" t="s">
        <v>119</v>
      </c>
      <c r="H149" s="44">
        <f t="shared" ca="1" si="53"/>
        <v>52962</v>
      </c>
      <c r="I149" s="45">
        <f t="shared" ca="1" si="43"/>
        <v>0</v>
      </c>
      <c r="J149" s="45">
        <f t="shared" ca="1" si="44"/>
        <v>0</v>
      </c>
      <c r="K149" s="45">
        <f t="shared" ca="1" si="45"/>
        <v>0</v>
      </c>
      <c r="L149" s="45"/>
      <c r="M149" s="45">
        <f t="shared" ca="1" si="54"/>
        <v>0</v>
      </c>
      <c r="N149" s="257">
        <f t="shared" ca="1" si="46"/>
        <v>0</v>
      </c>
      <c r="O149" s="23"/>
      <c r="P149" s="255">
        <f t="shared" ca="1" si="47"/>
        <v>0</v>
      </c>
      <c r="Q149" s="163">
        <f t="shared" ca="1" si="48"/>
        <v>0</v>
      </c>
      <c r="R149" s="164">
        <f ca="1">NPV(Q148,K149:$K$244) + ($A$13+$A$14+$A$15)/POWER(1+Q148,$A$28-D149+1)</f>
        <v>0</v>
      </c>
      <c r="S149" s="164">
        <f ca="1">NPV(Q149,K149:$K$244) + ($A$13+$A$14+$A$15)/POWER(1+Q149,$A$28-D149+1)</f>
        <v>0</v>
      </c>
      <c r="T149" s="45">
        <f t="shared" ca="1" si="49"/>
        <v>0</v>
      </c>
      <c r="U149" s="45">
        <f t="shared" ca="1" si="55"/>
        <v>0</v>
      </c>
      <c r="V149" s="45">
        <f t="shared" ca="1" si="56"/>
        <v>0</v>
      </c>
      <c r="W149" s="45">
        <f t="shared" ca="1" si="50"/>
        <v>0</v>
      </c>
      <c r="X149" s="25">
        <f t="shared" ca="1" si="39"/>
        <v>0</v>
      </c>
      <c r="Z149" s="28">
        <f t="shared" ca="1" si="57"/>
        <v>0</v>
      </c>
      <c r="AA149" s="233"/>
      <c r="AB149" s="45">
        <f t="shared" ca="1" si="51"/>
        <v>0</v>
      </c>
      <c r="AC149" s="45">
        <f t="shared" ca="1" si="40"/>
        <v>0</v>
      </c>
      <c r="AD149" s="25">
        <f t="shared" ca="1" si="41"/>
        <v>0</v>
      </c>
    </row>
    <row r="150" spans="4:30" x14ac:dyDescent="0.35">
      <c r="D150" s="20">
        <v>146</v>
      </c>
      <c r="E150" s="21">
        <f t="shared" ca="1" si="52"/>
        <v>53327</v>
      </c>
      <c r="F150" s="44">
        <f t="shared" ca="1" si="42"/>
        <v>53691</v>
      </c>
      <c r="G150" s="22" t="s">
        <v>119</v>
      </c>
      <c r="H150" s="44">
        <f t="shared" ca="1" si="53"/>
        <v>53327</v>
      </c>
      <c r="I150" s="45">
        <f t="shared" ca="1" si="43"/>
        <v>0</v>
      </c>
      <c r="J150" s="45">
        <f t="shared" ca="1" si="44"/>
        <v>0</v>
      </c>
      <c r="K150" s="45">
        <f t="shared" ca="1" si="45"/>
        <v>0</v>
      </c>
      <c r="L150" s="45"/>
      <c r="M150" s="45">
        <f t="shared" ca="1" si="54"/>
        <v>0</v>
      </c>
      <c r="N150" s="257">
        <f t="shared" ca="1" si="46"/>
        <v>0</v>
      </c>
      <c r="O150" s="23"/>
      <c r="P150" s="255">
        <f t="shared" ca="1" si="47"/>
        <v>0</v>
      </c>
      <c r="Q150" s="163">
        <f t="shared" ca="1" si="48"/>
        <v>0</v>
      </c>
      <c r="R150" s="164">
        <f ca="1">NPV(Q149,K150:$K$244) + ($A$13+$A$14+$A$15)/POWER(1+Q149,$A$28-D150+1)</f>
        <v>0</v>
      </c>
      <c r="S150" s="164">
        <f ca="1">NPV(Q150,K150:$K$244) + ($A$13+$A$14+$A$15)/POWER(1+Q150,$A$28-D150+1)</f>
        <v>0</v>
      </c>
      <c r="T150" s="45">
        <f t="shared" ca="1" si="49"/>
        <v>0</v>
      </c>
      <c r="U150" s="45">
        <f t="shared" ca="1" si="55"/>
        <v>0</v>
      </c>
      <c r="V150" s="45">
        <f t="shared" ca="1" si="56"/>
        <v>0</v>
      </c>
      <c r="W150" s="45">
        <f t="shared" ca="1" si="50"/>
        <v>0</v>
      </c>
      <c r="X150" s="25">
        <f t="shared" ca="1" si="39"/>
        <v>0</v>
      </c>
      <c r="Z150" s="28">
        <f t="shared" ca="1" si="57"/>
        <v>0</v>
      </c>
      <c r="AA150" s="233"/>
      <c r="AB150" s="45">
        <f t="shared" ca="1" si="51"/>
        <v>0</v>
      </c>
      <c r="AC150" s="45">
        <f t="shared" ca="1" si="40"/>
        <v>0</v>
      </c>
      <c r="AD150" s="25">
        <f t="shared" ca="1" si="41"/>
        <v>0</v>
      </c>
    </row>
    <row r="151" spans="4:30" x14ac:dyDescent="0.35">
      <c r="D151" s="20">
        <v>147</v>
      </c>
      <c r="E151" s="21">
        <f t="shared" ca="1" si="52"/>
        <v>53692</v>
      </c>
      <c r="F151" s="44">
        <f t="shared" ca="1" si="42"/>
        <v>54056</v>
      </c>
      <c r="G151" s="22" t="s">
        <v>119</v>
      </c>
      <c r="H151" s="44">
        <f t="shared" ca="1" si="53"/>
        <v>53692</v>
      </c>
      <c r="I151" s="45">
        <f t="shared" ca="1" si="43"/>
        <v>0</v>
      </c>
      <c r="J151" s="45">
        <f t="shared" ca="1" si="44"/>
        <v>0</v>
      </c>
      <c r="K151" s="45">
        <f t="shared" ca="1" si="45"/>
        <v>0</v>
      </c>
      <c r="L151" s="45"/>
      <c r="M151" s="45">
        <f t="shared" ca="1" si="54"/>
        <v>0</v>
      </c>
      <c r="N151" s="257">
        <f t="shared" ca="1" si="46"/>
        <v>0</v>
      </c>
      <c r="O151" s="23"/>
      <c r="P151" s="255">
        <f t="shared" ca="1" si="47"/>
        <v>0</v>
      </c>
      <c r="Q151" s="163">
        <f t="shared" ca="1" si="48"/>
        <v>0</v>
      </c>
      <c r="R151" s="164">
        <f ca="1">NPV(Q150,K151:$K$244) + ($A$13+$A$14+$A$15)/POWER(1+Q150,$A$28-D151+1)</f>
        <v>0</v>
      </c>
      <c r="S151" s="164">
        <f ca="1">NPV(Q151,K151:$K$244) + ($A$13+$A$14+$A$15)/POWER(1+Q151,$A$28-D151+1)</f>
        <v>0</v>
      </c>
      <c r="T151" s="45">
        <f t="shared" ca="1" si="49"/>
        <v>0</v>
      </c>
      <c r="U151" s="45">
        <f t="shared" ca="1" si="55"/>
        <v>0</v>
      </c>
      <c r="V151" s="45">
        <f t="shared" ca="1" si="56"/>
        <v>0</v>
      </c>
      <c r="W151" s="45">
        <f t="shared" ca="1" si="50"/>
        <v>0</v>
      </c>
      <c r="X151" s="25">
        <f t="shared" ca="1" si="39"/>
        <v>0</v>
      </c>
      <c r="Z151" s="28">
        <f t="shared" ca="1" si="57"/>
        <v>0</v>
      </c>
      <c r="AA151" s="233"/>
      <c r="AB151" s="45">
        <f t="shared" ca="1" si="51"/>
        <v>0</v>
      </c>
      <c r="AC151" s="45">
        <f t="shared" ca="1" si="40"/>
        <v>0</v>
      </c>
      <c r="AD151" s="25">
        <f t="shared" ca="1" si="41"/>
        <v>0</v>
      </c>
    </row>
    <row r="152" spans="4:30" x14ac:dyDescent="0.35">
      <c r="D152" s="20">
        <v>148</v>
      </c>
      <c r="E152" s="21">
        <f t="shared" ca="1" si="52"/>
        <v>54057</v>
      </c>
      <c r="F152" s="44">
        <f t="shared" ca="1" si="42"/>
        <v>54422</v>
      </c>
      <c r="G152" s="22" t="s">
        <v>119</v>
      </c>
      <c r="H152" s="44">
        <f t="shared" ca="1" si="53"/>
        <v>54057</v>
      </c>
      <c r="I152" s="45">
        <f t="shared" ca="1" si="43"/>
        <v>0</v>
      </c>
      <c r="J152" s="45">
        <f t="shared" ca="1" si="44"/>
        <v>0</v>
      </c>
      <c r="K152" s="45">
        <f t="shared" ca="1" si="45"/>
        <v>0</v>
      </c>
      <c r="L152" s="45"/>
      <c r="M152" s="45">
        <f t="shared" ca="1" si="54"/>
        <v>0</v>
      </c>
      <c r="N152" s="257">
        <f t="shared" ca="1" si="46"/>
        <v>0</v>
      </c>
      <c r="O152" s="23"/>
      <c r="P152" s="255">
        <f t="shared" ca="1" si="47"/>
        <v>0</v>
      </c>
      <c r="Q152" s="163">
        <f t="shared" ca="1" si="48"/>
        <v>0</v>
      </c>
      <c r="R152" s="164">
        <f ca="1">NPV(Q151,K152:$K$244) + ($A$13+$A$14+$A$15)/POWER(1+Q151,$A$28-D152+1)</f>
        <v>0</v>
      </c>
      <c r="S152" s="164">
        <f ca="1">NPV(Q152,K152:$K$244) + ($A$13+$A$14+$A$15)/POWER(1+Q152,$A$28-D152+1)</f>
        <v>0</v>
      </c>
      <c r="T152" s="45">
        <f t="shared" ca="1" si="49"/>
        <v>0</v>
      </c>
      <c r="U152" s="45">
        <f t="shared" ca="1" si="55"/>
        <v>0</v>
      </c>
      <c r="V152" s="45">
        <f t="shared" ca="1" si="56"/>
        <v>0</v>
      </c>
      <c r="W152" s="45">
        <f t="shared" ca="1" si="50"/>
        <v>0</v>
      </c>
      <c r="X152" s="25">
        <f t="shared" ca="1" si="39"/>
        <v>0</v>
      </c>
      <c r="Z152" s="28">
        <f t="shared" ca="1" si="57"/>
        <v>0</v>
      </c>
      <c r="AA152" s="233"/>
      <c r="AB152" s="45">
        <f t="shared" ca="1" si="51"/>
        <v>0</v>
      </c>
      <c r="AC152" s="45">
        <f t="shared" ca="1" si="40"/>
        <v>0</v>
      </c>
      <c r="AD152" s="25">
        <f t="shared" ca="1" si="41"/>
        <v>0</v>
      </c>
    </row>
    <row r="153" spans="4:30" x14ac:dyDescent="0.35">
      <c r="D153" s="20">
        <v>149</v>
      </c>
      <c r="E153" s="21">
        <f t="shared" ca="1" si="52"/>
        <v>54423</v>
      </c>
      <c r="F153" s="44">
        <f t="shared" ca="1" si="42"/>
        <v>54787</v>
      </c>
      <c r="G153" s="22" t="s">
        <v>119</v>
      </c>
      <c r="H153" s="44">
        <f t="shared" ca="1" si="53"/>
        <v>54423</v>
      </c>
      <c r="I153" s="45">
        <f t="shared" ca="1" si="43"/>
        <v>0</v>
      </c>
      <c r="J153" s="45">
        <f t="shared" ca="1" si="44"/>
        <v>0</v>
      </c>
      <c r="K153" s="45">
        <f t="shared" ca="1" si="45"/>
        <v>0</v>
      </c>
      <c r="L153" s="45"/>
      <c r="M153" s="45">
        <f t="shared" ca="1" si="54"/>
        <v>0</v>
      </c>
      <c r="N153" s="257">
        <f t="shared" ca="1" si="46"/>
        <v>0</v>
      </c>
      <c r="O153" s="23"/>
      <c r="P153" s="255">
        <f t="shared" ca="1" si="47"/>
        <v>0</v>
      </c>
      <c r="Q153" s="163">
        <f t="shared" ca="1" si="48"/>
        <v>0</v>
      </c>
      <c r="R153" s="164">
        <f ca="1">NPV(Q152,K153:$K$244) + ($A$13+$A$14+$A$15)/POWER(1+Q152,$A$28-D153+1)</f>
        <v>0</v>
      </c>
      <c r="S153" s="164">
        <f ca="1">NPV(Q153,K153:$K$244) + ($A$13+$A$14+$A$15)/POWER(1+Q153,$A$28-D153+1)</f>
        <v>0</v>
      </c>
      <c r="T153" s="45">
        <f t="shared" ca="1" si="49"/>
        <v>0</v>
      </c>
      <c r="U153" s="45">
        <f t="shared" ca="1" si="55"/>
        <v>0</v>
      </c>
      <c r="V153" s="45">
        <f t="shared" ca="1" si="56"/>
        <v>0</v>
      </c>
      <c r="W153" s="45">
        <f t="shared" ca="1" si="50"/>
        <v>0</v>
      </c>
      <c r="X153" s="25">
        <f t="shared" ca="1" si="39"/>
        <v>0</v>
      </c>
      <c r="Z153" s="28">
        <f t="shared" ca="1" si="57"/>
        <v>0</v>
      </c>
      <c r="AA153" s="233"/>
      <c r="AB153" s="45">
        <f t="shared" ca="1" si="51"/>
        <v>0</v>
      </c>
      <c r="AC153" s="45">
        <f t="shared" ca="1" si="40"/>
        <v>0</v>
      </c>
      <c r="AD153" s="25">
        <f t="shared" ca="1" si="41"/>
        <v>0</v>
      </c>
    </row>
    <row r="154" spans="4:30" x14ac:dyDescent="0.35">
      <c r="D154" s="20">
        <v>150</v>
      </c>
      <c r="E154" s="21">
        <f t="shared" ca="1" si="52"/>
        <v>54788</v>
      </c>
      <c r="F154" s="44">
        <f t="shared" ca="1" si="42"/>
        <v>55152</v>
      </c>
      <c r="G154" s="22" t="s">
        <v>119</v>
      </c>
      <c r="H154" s="44">
        <f t="shared" ca="1" si="53"/>
        <v>54788</v>
      </c>
      <c r="I154" s="45">
        <f t="shared" ca="1" si="43"/>
        <v>0</v>
      </c>
      <c r="J154" s="45">
        <f t="shared" ca="1" si="44"/>
        <v>0</v>
      </c>
      <c r="K154" s="45">
        <f t="shared" ca="1" si="45"/>
        <v>0</v>
      </c>
      <c r="L154" s="45"/>
      <c r="M154" s="45">
        <f t="shared" ca="1" si="54"/>
        <v>0</v>
      </c>
      <c r="N154" s="257">
        <f t="shared" ca="1" si="46"/>
        <v>0</v>
      </c>
      <c r="O154" s="23"/>
      <c r="P154" s="255">
        <f t="shared" ca="1" si="47"/>
        <v>0</v>
      </c>
      <c r="Q154" s="163">
        <f t="shared" ca="1" si="48"/>
        <v>0</v>
      </c>
      <c r="R154" s="164">
        <f ca="1">NPV(Q153,K154:$K$244) + ($A$13+$A$14+$A$15)/POWER(1+Q153,$A$28-D154+1)</f>
        <v>0</v>
      </c>
      <c r="S154" s="164">
        <f ca="1">NPV(Q154,K154:$K$244) + ($A$13+$A$14+$A$15)/POWER(1+Q154,$A$28-D154+1)</f>
        <v>0</v>
      </c>
      <c r="T154" s="45">
        <f t="shared" ca="1" si="49"/>
        <v>0</v>
      </c>
      <c r="U154" s="45">
        <f t="shared" ca="1" si="55"/>
        <v>0</v>
      </c>
      <c r="V154" s="45">
        <f t="shared" ca="1" si="56"/>
        <v>0</v>
      </c>
      <c r="W154" s="45">
        <f t="shared" ca="1" si="50"/>
        <v>0</v>
      </c>
      <c r="X154" s="25">
        <f t="shared" ca="1" si="39"/>
        <v>0</v>
      </c>
      <c r="Z154" s="28">
        <f t="shared" ca="1" si="57"/>
        <v>0</v>
      </c>
      <c r="AA154" s="233"/>
      <c r="AB154" s="45">
        <f t="shared" ca="1" si="51"/>
        <v>0</v>
      </c>
      <c r="AC154" s="45">
        <f t="shared" ca="1" si="40"/>
        <v>0</v>
      </c>
      <c r="AD154" s="25">
        <f t="shared" ca="1" si="41"/>
        <v>0</v>
      </c>
    </row>
    <row r="155" spans="4:30" x14ac:dyDescent="0.35">
      <c r="D155" s="20">
        <v>151</v>
      </c>
      <c r="E155" s="21">
        <f t="shared" ca="1" si="52"/>
        <v>55153</v>
      </c>
      <c r="F155" s="44">
        <f t="shared" ca="1" si="42"/>
        <v>55517</v>
      </c>
      <c r="G155" s="22" t="s">
        <v>119</v>
      </c>
      <c r="H155" s="44">
        <f t="shared" ca="1" si="53"/>
        <v>55153</v>
      </c>
      <c r="I155" s="45">
        <f t="shared" ca="1" si="43"/>
        <v>0</v>
      </c>
      <c r="J155" s="45">
        <f t="shared" ca="1" si="44"/>
        <v>0</v>
      </c>
      <c r="K155" s="45">
        <f t="shared" ca="1" si="45"/>
        <v>0</v>
      </c>
      <c r="L155" s="45"/>
      <c r="M155" s="45">
        <f t="shared" ca="1" si="54"/>
        <v>0</v>
      </c>
      <c r="N155" s="257">
        <f t="shared" ca="1" si="46"/>
        <v>0</v>
      </c>
      <c r="O155" s="23"/>
      <c r="P155" s="255">
        <f t="shared" ca="1" si="47"/>
        <v>0</v>
      </c>
      <c r="Q155" s="163">
        <f t="shared" ca="1" si="48"/>
        <v>0</v>
      </c>
      <c r="R155" s="164">
        <f ca="1">NPV(Q154,K155:$K$244) + ($A$13+$A$14+$A$15)/POWER(1+Q154,$A$28-D155+1)</f>
        <v>0</v>
      </c>
      <c r="S155" s="164">
        <f ca="1">NPV(Q155,K155:$K$244) + ($A$13+$A$14+$A$15)/POWER(1+Q155,$A$28-D155+1)</f>
        <v>0</v>
      </c>
      <c r="T155" s="45">
        <f t="shared" ca="1" si="49"/>
        <v>0</v>
      </c>
      <c r="U155" s="45">
        <f t="shared" ca="1" si="55"/>
        <v>0</v>
      </c>
      <c r="V155" s="45">
        <f t="shared" ca="1" si="56"/>
        <v>0</v>
      </c>
      <c r="W155" s="45">
        <f t="shared" ca="1" si="50"/>
        <v>0</v>
      </c>
      <c r="X155" s="25">
        <f t="shared" ca="1" si="39"/>
        <v>0</v>
      </c>
      <c r="Z155" s="28">
        <f t="shared" ca="1" si="57"/>
        <v>0</v>
      </c>
      <c r="AA155" s="233"/>
      <c r="AB155" s="45">
        <f t="shared" ca="1" si="51"/>
        <v>0</v>
      </c>
      <c r="AC155" s="45">
        <f t="shared" ca="1" si="40"/>
        <v>0</v>
      </c>
      <c r="AD155" s="25">
        <f t="shared" ca="1" si="41"/>
        <v>0</v>
      </c>
    </row>
    <row r="156" spans="4:30" x14ac:dyDescent="0.35">
      <c r="D156" s="20">
        <v>152</v>
      </c>
      <c r="E156" s="21">
        <f t="shared" ca="1" si="52"/>
        <v>55518</v>
      </c>
      <c r="F156" s="44">
        <f t="shared" ca="1" si="42"/>
        <v>55883</v>
      </c>
      <c r="G156" s="22" t="s">
        <v>119</v>
      </c>
      <c r="H156" s="44">
        <f t="shared" ca="1" si="53"/>
        <v>55518</v>
      </c>
      <c r="I156" s="45">
        <f t="shared" ca="1" si="43"/>
        <v>0</v>
      </c>
      <c r="J156" s="45">
        <f t="shared" ca="1" si="44"/>
        <v>0</v>
      </c>
      <c r="K156" s="45">
        <f t="shared" ca="1" si="45"/>
        <v>0</v>
      </c>
      <c r="L156" s="45"/>
      <c r="M156" s="45">
        <f t="shared" ca="1" si="54"/>
        <v>0</v>
      </c>
      <c r="N156" s="257">
        <f t="shared" ca="1" si="46"/>
        <v>0</v>
      </c>
      <c r="O156" s="23"/>
      <c r="P156" s="255">
        <f t="shared" ca="1" si="47"/>
        <v>0</v>
      </c>
      <c r="Q156" s="163">
        <f t="shared" ca="1" si="48"/>
        <v>0</v>
      </c>
      <c r="R156" s="164">
        <f ca="1">NPV(Q155,K156:$K$244) + ($A$13+$A$14+$A$15)/POWER(1+Q155,$A$28-D156+1)</f>
        <v>0</v>
      </c>
      <c r="S156" s="164">
        <f ca="1">NPV(Q156,K156:$K$244) + ($A$13+$A$14+$A$15)/POWER(1+Q156,$A$28-D156+1)</f>
        <v>0</v>
      </c>
      <c r="T156" s="45">
        <f t="shared" ca="1" si="49"/>
        <v>0</v>
      </c>
      <c r="U156" s="45">
        <f t="shared" ca="1" si="55"/>
        <v>0</v>
      </c>
      <c r="V156" s="45">
        <f t="shared" ca="1" si="56"/>
        <v>0</v>
      </c>
      <c r="W156" s="45">
        <f t="shared" ca="1" si="50"/>
        <v>0</v>
      </c>
      <c r="X156" s="25">
        <f t="shared" ca="1" si="39"/>
        <v>0</v>
      </c>
      <c r="Z156" s="28">
        <f t="shared" ca="1" si="57"/>
        <v>0</v>
      </c>
      <c r="AA156" s="233"/>
      <c r="AB156" s="45">
        <f t="shared" ca="1" si="51"/>
        <v>0</v>
      </c>
      <c r="AC156" s="45">
        <f t="shared" ca="1" si="40"/>
        <v>0</v>
      </c>
      <c r="AD156" s="25">
        <f t="shared" ca="1" si="41"/>
        <v>0</v>
      </c>
    </row>
    <row r="157" spans="4:30" x14ac:dyDescent="0.35">
      <c r="D157" s="20">
        <v>153</v>
      </c>
      <c r="E157" s="21">
        <f t="shared" ca="1" si="52"/>
        <v>55884</v>
      </c>
      <c r="F157" s="44">
        <f t="shared" ca="1" si="42"/>
        <v>56248</v>
      </c>
      <c r="G157" s="22" t="s">
        <v>119</v>
      </c>
      <c r="H157" s="44">
        <f t="shared" ca="1" si="53"/>
        <v>55884</v>
      </c>
      <c r="I157" s="45">
        <f t="shared" ca="1" si="43"/>
        <v>0</v>
      </c>
      <c r="J157" s="45">
        <f t="shared" ca="1" si="44"/>
        <v>0</v>
      </c>
      <c r="K157" s="45">
        <f t="shared" ca="1" si="45"/>
        <v>0</v>
      </c>
      <c r="L157" s="45"/>
      <c r="M157" s="45">
        <f t="shared" ca="1" si="54"/>
        <v>0</v>
      </c>
      <c r="N157" s="257">
        <f t="shared" ca="1" si="46"/>
        <v>0</v>
      </c>
      <c r="O157" s="23"/>
      <c r="P157" s="255">
        <f t="shared" ca="1" si="47"/>
        <v>0</v>
      </c>
      <c r="Q157" s="163">
        <f t="shared" ca="1" si="48"/>
        <v>0</v>
      </c>
      <c r="R157" s="164">
        <f ca="1">NPV(Q156,K157:$K$244) + ($A$13+$A$14+$A$15)/POWER(1+Q156,$A$28-D157+1)</f>
        <v>0</v>
      </c>
      <c r="S157" s="164">
        <f ca="1">NPV(Q157,K157:$K$244) + ($A$13+$A$14+$A$15)/POWER(1+Q157,$A$28-D157+1)</f>
        <v>0</v>
      </c>
      <c r="T157" s="45">
        <f t="shared" ca="1" si="49"/>
        <v>0</v>
      </c>
      <c r="U157" s="45">
        <f t="shared" ca="1" si="55"/>
        <v>0</v>
      </c>
      <c r="V157" s="45">
        <f t="shared" ca="1" si="56"/>
        <v>0</v>
      </c>
      <c r="W157" s="45">
        <f t="shared" ca="1" si="50"/>
        <v>0</v>
      </c>
      <c r="X157" s="25">
        <f t="shared" ca="1" si="39"/>
        <v>0</v>
      </c>
      <c r="Z157" s="28">
        <f t="shared" ca="1" si="57"/>
        <v>0</v>
      </c>
      <c r="AA157" s="233"/>
      <c r="AB157" s="45">
        <f t="shared" ca="1" si="51"/>
        <v>0</v>
      </c>
      <c r="AC157" s="45">
        <f t="shared" ca="1" si="40"/>
        <v>0</v>
      </c>
      <c r="AD157" s="25">
        <f t="shared" ca="1" si="41"/>
        <v>0</v>
      </c>
    </row>
    <row r="158" spans="4:30" x14ac:dyDescent="0.35">
      <c r="D158" s="20">
        <v>154</v>
      </c>
      <c r="E158" s="21">
        <f t="shared" ca="1" si="52"/>
        <v>56249</v>
      </c>
      <c r="F158" s="44">
        <f t="shared" ca="1" si="42"/>
        <v>56613</v>
      </c>
      <c r="G158" s="22" t="s">
        <v>119</v>
      </c>
      <c r="H158" s="44">
        <f t="shared" ca="1" si="53"/>
        <v>56249</v>
      </c>
      <c r="I158" s="45">
        <f t="shared" ca="1" si="43"/>
        <v>0</v>
      </c>
      <c r="J158" s="45">
        <f t="shared" ca="1" si="44"/>
        <v>0</v>
      </c>
      <c r="K158" s="45">
        <f t="shared" ca="1" si="45"/>
        <v>0</v>
      </c>
      <c r="L158" s="45"/>
      <c r="M158" s="45">
        <f t="shared" ca="1" si="54"/>
        <v>0</v>
      </c>
      <c r="N158" s="257">
        <f t="shared" ca="1" si="46"/>
        <v>0</v>
      </c>
      <c r="O158" s="23"/>
      <c r="P158" s="255">
        <f t="shared" ca="1" si="47"/>
        <v>0</v>
      </c>
      <c r="Q158" s="163">
        <f t="shared" ca="1" si="48"/>
        <v>0</v>
      </c>
      <c r="R158" s="164">
        <f ca="1">NPV(Q157,K158:$K$244) + ($A$13+$A$14+$A$15)/POWER(1+Q157,$A$28-D158+1)</f>
        <v>0</v>
      </c>
      <c r="S158" s="164">
        <f ca="1">NPV(Q158,K158:$K$244) + ($A$13+$A$14+$A$15)/POWER(1+Q158,$A$28-D158+1)</f>
        <v>0</v>
      </c>
      <c r="T158" s="45">
        <f t="shared" ca="1" si="49"/>
        <v>0</v>
      </c>
      <c r="U158" s="45">
        <f t="shared" ca="1" si="55"/>
        <v>0</v>
      </c>
      <c r="V158" s="45">
        <f t="shared" ca="1" si="56"/>
        <v>0</v>
      </c>
      <c r="W158" s="45">
        <f t="shared" ca="1" si="50"/>
        <v>0</v>
      </c>
      <c r="X158" s="25">
        <f t="shared" ca="1" si="39"/>
        <v>0</v>
      </c>
      <c r="Z158" s="28">
        <f t="shared" ca="1" si="57"/>
        <v>0</v>
      </c>
      <c r="AA158" s="233"/>
      <c r="AB158" s="45">
        <f t="shared" ca="1" si="51"/>
        <v>0</v>
      </c>
      <c r="AC158" s="45">
        <f t="shared" ca="1" si="40"/>
        <v>0</v>
      </c>
      <c r="AD158" s="25">
        <f t="shared" ca="1" si="41"/>
        <v>0</v>
      </c>
    </row>
    <row r="159" spans="4:30" x14ac:dyDescent="0.35">
      <c r="D159" s="20">
        <v>155</v>
      </c>
      <c r="E159" s="21">
        <f t="shared" ca="1" si="52"/>
        <v>56614</v>
      </c>
      <c r="F159" s="44">
        <f t="shared" ca="1" si="42"/>
        <v>56978</v>
      </c>
      <c r="G159" s="22" t="s">
        <v>119</v>
      </c>
      <c r="H159" s="44">
        <f t="shared" ca="1" si="53"/>
        <v>56614</v>
      </c>
      <c r="I159" s="45">
        <f t="shared" ca="1" si="43"/>
        <v>0</v>
      </c>
      <c r="J159" s="45">
        <f t="shared" ca="1" si="44"/>
        <v>0</v>
      </c>
      <c r="K159" s="45">
        <f t="shared" ca="1" si="45"/>
        <v>0</v>
      </c>
      <c r="L159" s="45"/>
      <c r="M159" s="45">
        <f t="shared" ca="1" si="54"/>
        <v>0</v>
      </c>
      <c r="N159" s="257">
        <f t="shared" ca="1" si="46"/>
        <v>0</v>
      </c>
      <c r="O159" s="23"/>
      <c r="P159" s="255">
        <f t="shared" ca="1" si="47"/>
        <v>0</v>
      </c>
      <c r="Q159" s="163">
        <f t="shared" ca="1" si="48"/>
        <v>0</v>
      </c>
      <c r="R159" s="164">
        <f ca="1">NPV(Q158,K159:$K$244) + ($A$13+$A$14+$A$15)/POWER(1+Q158,$A$28-D159+1)</f>
        <v>0</v>
      </c>
      <c r="S159" s="164">
        <f ca="1">NPV(Q159,K159:$K$244) + ($A$13+$A$14+$A$15)/POWER(1+Q159,$A$28-D159+1)</f>
        <v>0</v>
      </c>
      <c r="T159" s="45">
        <f t="shared" ca="1" si="49"/>
        <v>0</v>
      </c>
      <c r="U159" s="45">
        <f t="shared" ca="1" si="55"/>
        <v>0</v>
      </c>
      <c r="V159" s="45">
        <f t="shared" ca="1" si="56"/>
        <v>0</v>
      </c>
      <c r="W159" s="45">
        <f t="shared" ca="1" si="50"/>
        <v>0</v>
      </c>
      <c r="X159" s="25">
        <f t="shared" ca="1" si="39"/>
        <v>0</v>
      </c>
      <c r="Z159" s="28">
        <f t="shared" ca="1" si="57"/>
        <v>0</v>
      </c>
      <c r="AA159" s="233"/>
      <c r="AB159" s="45">
        <f t="shared" ca="1" si="51"/>
        <v>0</v>
      </c>
      <c r="AC159" s="45">
        <f t="shared" ca="1" si="40"/>
        <v>0</v>
      </c>
      <c r="AD159" s="25">
        <f t="shared" ca="1" si="41"/>
        <v>0</v>
      </c>
    </row>
    <row r="160" spans="4:30" x14ac:dyDescent="0.35">
      <c r="D160" s="20">
        <v>156</v>
      </c>
      <c r="E160" s="21">
        <f t="shared" ca="1" si="52"/>
        <v>56979</v>
      </c>
      <c r="F160" s="44">
        <f t="shared" ca="1" si="42"/>
        <v>57344</v>
      </c>
      <c r="G160" s="22" t="s">
        <v>119</v>
      </c>
      <c r="H160" s="44">
        <f t="shared" ca="1" si="53"/>
        <v>56979</v>
      </c>
      <c r="I160" s="45">
        <f t="shared" ca="1" si="43"/>
        <v>0</v>
      </c>
      <c r="J160" s="45">
        <f t="shared" ca="1" si="44"/>
        <v>0</v>
      </c>
      <c r="K160" s="45">
        <f t="shared" ca="1" si="45"/>
        <v>0</v>
      </c>
      <c r="L160" s="45"/>
      <c r="M160" s="45">
        <f t="shared" ca="1" si="54"/>
        <v>0</v>
      </c>
      <c r="N160" s="257">
        <f t="shared" ca="1" si="46"/>
        <v>0</v>
      </c>
      <c r="O160" s="23"/>
      <c r="P160" s="255">
        <f t="shared" ca="1" si="47"/>
        <v>0</v>
      </c>
      <c r="Q160" s="163">
        <f t="shared" ca="1" si="48"/>
        <v>0</v>
      </c>
      <c r="R160" s="164">
        <f ca="1">NPV(Q159,K160:$K$244) + ($A$13+$A$14+$A$15)/POWER(1+Q159,$A$28-D160+1)</f>
        <v>0</v>
      </c>
      <c r="S160" s="164">
        <f ca="1">NPV(Q160,K160:$K$244) + ($A$13+$A$14+$A$15)/POWER(1+Q160,$A$28-D160+1)</f>
        <v>0</v>
      </c>
      <c r="T160" s="45">
        <f t="shared" ca="1" si="49"/>
        <v>0</v>
      </c>
      <c r="U160" s="45">
        <f t="shared" ca="1" si="55"/>
        <v>0</v>
      </c>
      <c r="V160" s="45">
        <f t="shared" ca="1" si="56"/>
        <v>0</v>
      </c>
      <c r="W160" s="45">
        <f t="shared" ca="1" si="50"/>
        <v>0</v>
      </c>
      <c r="X160" s="25">
        <f t="shared" ca="1" si="39"/>
        <v>0</v>
      </c>
      <c r="Z160" s="28">
        <f t="shared" ca="1" si="57"/>
        <v>0</v>
      </c>
      <c r="AA160" s="233"/>
      <c r="AB160" s="45">
        <f t="shared" ca="1" si="51"/>
        <v>0</v>
      </c>
      <c r="AC160" s="45">
        <f t="shared" ca="1" si="40"/>
        <v>0</v>
      </c>
      <c r="AD160" s="25">
        <f t="shared" ca="1" si="41"/>
        <v>0</v>
      </c>
    </row>
    <row r="161" spans="4:30" x14ac:dyDescent="0.35">
      <c r="D161" s="20">
        <v>157</v>
      </c>
      <c r="E161" s="21">
        <f t="shared" ca="1" si="52"/>
        <v>57345</v>
      </c>
      <c r="F161" s="44">
        <f t="shared" ca="1" si="42"/>
        <v>57709</v>
      </c>
      <c r="G161" s="22" t="s">
        <v>119</v>
      </c>
      <c r="H161" s="44">
        <f t="shared" ca="1" si="53"/>
        <v>57345</v>
      </c>
      <c r="I161" s="45">
        <f t="shared" ca="1" si="43"/>
        <v>0</v>
      </c>
      <c r="J161" s="45">
        <f t="shared" ca="1" si="44"/>
        <v>0</v>
      </c>
      <c r="K161" s="45">
        <f t="shared" ca="1" si="45"/>
        <v>0</v>
      </c>
      <c r="L161" s="45"/>
      <c r="M161" s="45">
        <f t="shared" ca="1" si="54"/>
        <v>0</v>
      </c>
      <c r="N161" s="257">
        <f t="shared" ca="1" si="46"/>
        <v>0</v>
      </c>
      <c r="O161" s="23"/>
      <c r="P161" s="255">
        <f t="shared" ca="1" si="47"/>
        <v>0</v>
      </c>
      <c r="Q161" s="163">
        <f t="shared" ca="1" si="48"/>
        <v>0</v>
      </c>
      <c r="R161" s="164">
        <f ca="1">NPV(Q160,K161:$K$244) + ($A$13+$A$14+$A$15)/POWER(1+Q160,$A$28-D161+1)</f>
        <v>0</v>
      </c>
      <c r="S161" s="164">
        <f ca="1">NPV(Q161,K161:$K$244) + ($A$13+$A$14+$A$15)/POWER(1+Q161,$A$28-D161+1)</f>
        <v>0</v>
      </c>
      <c r="T161" s="45">
        <f t="shared" ca="1" si="49"/>
        <v>0</v>
      </c>
      <c r="U161" s="45">
        <f t="shared" ca="1" si="55"/>
        <v>0</v>
      </c>
      <c r="V161" s="45">
        <f t="shared" ca="1" si="56"/>
        <v>0</v>
      </c>
      <c r="W161" s="45">
        <f t="shared" ca="1" si="50"/>
        <v>0</v>
      </c>
      <c r="X161" s="25">
        <f t="shared" ca="1" si="39"/>
        <v>0</v>
      </c>
      <c r="Z161" s="28">
        <f t="shared" ca="1" si="57"/>
        <v>0</v>
      </c>
      <c r="AA161" s="233"/>
      <c r="AB161" s="45">
        <f t="shared" ca="1" si="51"/>
        <v>0</v>
      </c>
      <c r="AC161" s="45">
        <f t="shared" ca="1" si="40"/>
        <v>0</v>
      </c>
      <c r="AD161" s="25">
        <f t="shared" ca="1" si="41"/>
        <v>0</v>
      </c>
    </row>
    <row r="162" spans="4:30" x14ac:dyDescent="0.35">
      <c r="D162" s="20">
        <v>158</v>
      </c>
      <c r="E162" s="21">
        <f t="shared" ca="1" si="52"/>
        <v>57710</v>
      </c>
      <c r="F162" s="44">
        <f t="shared" ca="1" si="42"/>
        <v>58074</v>
      </c>
      <c r="G162" s="22" t="s">
        <v>119</v>
      </c>
      <c r="H162" s="44">
        <f t="shared" ca="1" si="53"/>
        <v>57710</v>
      </c>
      <c r="I162" s="45">
        <f t="shared" ca="1" si="43"/>
        <v>0</v>
      </c>
      <c r="J162" s="45">
        <f t="shared" ca="1" si="44"/>
        <v>0</v>
      </c>
      <c r="K162" s="45">
        <f t="shared" ca="1" si="45"/>
        <v>0</v>
      </c>
      <c r="L162" s="45"/>
      <c r="M162" s="45">
        <f t="shared" ca="1" si="54"/>
        <v>0</v>
      </c>
      <c r="N162" s="257">
        <f t="shared" ca="1" si="46"/>
        <v>0</v>
      </c>
      <c r="O162" s="23"/>
      <c r="P162" s="255">
        <f t="shared" ca="1" si="47"/>
        <v>0</v>
      </c>
      <c r="Q162" s="163">
        <f t="shared" ca="1" si="48"/>
        <v>0</v>
      </c>
      <c r="R162" s="164">
        <f ca="1">NPV(Q161,K162:$K$244) + ($A$13+$A$14+$A$15)/POWER(1+Q161,$A$28-D162+1)</f>
        <v>0</v>
      </c>
      <c r="S162" s="164">
        <f ca="1">NPV(Q162,K162:$K$244) + ($A$13+$A$14+$A$15)/POWER(1+Q162,$A$28-D162+1)</f>
        <v>0</v>
      </c>
      <c r="T162" s="45">
        <f t="shared" ca="1" si="49"/>
        <v>0</v>
      </c>
      <c r="U162" s="45">
        <f t="shared" ca="1" si="55"/>
        <v>0</v>
      </c>
      <c r="V162" s="45">
        <f t="shared" ca="1" si="56"/>
        <v>0</v>
      </c>
      <c r="W162" s="45">
        <f t="shared" ca="1" si="50"/>
        <v>0</v>
      </c>
      <c r="X162" s="25">
        <f t="shared" ca="1" si="39"/>
        <v>0</v>
      </c>
      <c r="Z162" s="28">
        <f t="shared" ca="1" si="57"/>
        <v>0</v>
      </c>
      <c r="AA162" s="233"/>
      <c r="AB162" s="45">
        <f t="shared" ca="1" si="51"/>
        <v>0</v>
      </c>
      <c r="AC162" s="45">
        <f t="shared" ca="1" si="40"/>
        <v>0</v>
      </c>
      <c r="AD162" s="25">
        <f t="shared" ca="1" si="41"/>
        <v>0</v>
      </c>
    </row>
    <row r="163" spans="4:30" x14ac:dyDescent="0.35">
      <c r="D163" s="20">
        <v>159</v>
      </c>
      <c r="E163" s="21">
        <f t="shared" ca="1" si="52"/>
        <v>58075</v>
      </c>
      <c r="F163" s="44">
        <f t="shared" ca="1" si="42"/>
        <v>58439</v>
      </c>
      <c r="G163" s="22" t="s">
        <v>119</v>
      </c>
      <c r="H163" s="44">
        <f t="shared" ca="1" si="53"/>
        <v>58075</v>
      </c>
      <c r="I163" s="45">
        <f t="shared" ca="1" si="43"/>
        <v>0</v>
      </c>
      <c r="J163" s="45">
        <f t="shared" ca="1" si="44"/>
        <v>0</v>
      </c>
      <c r="K163" s="45">
        <f t="shared" ca="1" si="45"/>
        <v>0</v>
      </c>
      <c r="L163" s="45"/>
      <c r="M163" s="45">
        <f t="shared" ca="1" si="54"/>
        <v>0</v>
      </c>
      <c r="N163" s="257">
        <f t="shared" ca="1" si="46"/>
        <v>0</v>
      </c>
      <c r="O163" s="23"/>
      <c r="P163" s="255">
        <f t="shared" ca="1" si="47"/>
        <v>0</v>
      </c>
      <c r="Q163" s="163">
        <f t="shared" ca="1" si="48"/>
        <v>0</v>
      </c>
      <c r="R163" s="164">
        <f ca="1">NPV(Q162,K163:$K$244) + ($A$13+$A$14+$A$15)/POWER(1+Q162,$A$28-D163+1)</f>
        <v>0</v>
      </c>
      <c r="S163" s="164">
        <f ca="1">NPV(Q163,K163:$K$244) + ($A$13+$A$14+$A$15)/POWER(1+Q163,$A$28-D163+1)</f>
        <v>0</v>
      </c>
      <c r="T163" s="45">
        <f t="shared" ca="1" si="49"/>
        <v>0</v>
      </c>
      <c r="U163" s="45">
        <f t="shared" ca="1" si="55"/>
        <v>0</v>
      </c>
      <c r="V163" s="45">
        <f t="shared" ca="1" si="56"/>
        <v>0</v>
      </c>
      <c r="W163" s="45">
        <f t="shared" ca="1" si="50"/>
        <v>0</v>
      </c>
      <c r="X163" s="25">
        <f t="shared" ca="1" si="39"/>
        <v>0</v>
      </c>
      <c r="Z163" s="28">
        <f t="shared" ca="1" si="57"/>
        <v>0</v>
      </c>
      <c r="AA163" s="233"/>
      <c r="AB163" s="45">
        <f t="shared" ca="1" si="51"/>
        <v>0</v>
      </c>
      <c r="AC163" s="45">
        <f t="shared" ca="1" si="40"/>
        <v>0</v>
      </c>
      <c r="AD163" s="25">
        <f t="shared" ca="1" si="41"/>
        <v>0</v>
      </c>
    </row>
    <row r="164" spans="4:30" x14ac:dyDescent="0.35">
      <c r="D164" s="20">
        <v>160</v>
      </c>
      <c r="E164" s="21">
        <f t="shared" ca="1" si="52"/>
        <v>58440</v>
      </c>
      <c r="F164" s="44">
        <f t="shared" ca="1" si="42"/>
        <v>58805</v>
      </c>
      <c r="G164" s="22" t="s">
        <v>119</v>
      </c>
      <c r="H164" s="44">
        <f t="shared" ca="1" si="53"/>
        <v>58440</v>
      </c>
      <c r="I164" s="45">
        <f t="shared" ca="1" si="43"/>
        <v>0</v>
      </c>
      <c r="J164" s="45">
        <f t="shared" ca="1" si="44"/>
        <v>0</v>
      </c>
      <c r="K164" s="45">
        <f t="shared" ca="1" si="45"/>
        <v>0</v>
      </c>
      <c r="L164" s="45"/>
      <c r="M164" s="45">
        <f t="shared" ca="1" si="54"/>
        <v>0</v>
      </c>
      <c r="N164" s="257">
        <f t="shared" ca="1" si="46"/>
        <v>0</v>
      </c>
      <c r="O164" s="23"/>
      <c r="P164" s="255">
        <f t="shared" ca="1" si="47"/>
        <v>0</v>
      </c>
      <c r="Q164" s="163">
        <f t="shared" ca="1" si="48"/>
        <v>0</v>
      </c>
      <c r="R164" s="164">
        <f ca="1">NPV(Q163,K164:$K$244) + ($A$13+$A$14+$A$15)/POWER(1+Q163,$A$28-D164+1)</f>
        <v>0</v>
      </c>
      <c r="S164" s="164">
        <f ca="1">NPV(Q164,K164:$K$244) + ($A$13+$A$14+$A$15)/POWER(1+Q164,$A$28-D164+1)</f>
        <v>0</v>
      </c>
      <c r="T164" s="45">
        <f t="shared" ca="1" si="49"/>
        <v>0</v>
      </c>
      <c r="U164" s="45">
        <f t="shared" ca="1" si="55"/>
        <v>0</v>
      </c>
      <c r="V164" s="45">
        <f t="shared" ca="1" si="56"/>
        <v>0</v>
      </c>
      <c r="W164" s="45">
        <f t="shared" ca="1" si="50"/>
        <v>0</v>
      </c>
      <c r="X164" s="25">
        <f t="shared" ca="1" si="39"/>
        <v>0</v>
      </c>
      <c r="Z164" s="28">
        <f t="shared" ca="1" si="57"/>
        <v>0</v>
      </c>
      <c r="AA164" s="233"/>
      <c r="AB164" s="45">
        <f t="shared" ca="1" si="51"/>
        <v>0</v>
      </c>
      <c r="AC164" s="45">
        <f t="shared" ca="1" si="40"/>
        <v>0</v>
      </c>
      <c r="AD164" s="25">
        <f t="shared" ca="1" si="41"/>
        <v>0</v>
      </c>
    </row>
    <row r="165" spans="4:30" x14ac:dyDescent="0.35">
      <c r="D165" s="20">
        <v>161</v>
      </c>
      <c r="E165" s="21">
        <f t="shared" ca="1" si="52"/>
        <v>58806</v>
      </c>
      <c r="F165" s="44">
        <f t="shared" ca="1" si="42"/>
        <v>59170</v>
      </c>
      <c r="G165" s="22" t="s">
        <v>119</v>
      </c>
      <c r="H165" s="44">
        <f t="shared" ca="1" si="53"/>
        <v>58806</v>
      </c>
      <c r="I165" s="45">
        <f t="shared" ca="1" si="43"/>
        <v>0</v>
      </c>
      <c r="J165" s="45">
        <f t="shared" ca="1" si="44"/>
        <v>0</v>
      </c>
      <c r="K165" s="45">
        <f t="shared" ca="1" si="45"/>
        <v>0</v>
      </c>
      <c r="L165" s="45"/>
      <c r="M165" s="45">
        <f t="shared" ca="1" si="54"/>
        <v>0</v>
      </c>
      <c r="N165" s="257">
        <f t="shared" ca="1" si="46"/>
        <v>0</v>
      </c>
      <c r="O165" s="23"/>
      <c r="P165" s="255">
        <f t="shared" ca="1" si="47"/>
        <v>0</v>
      </c>
      <c r="Q165" s="163">
        <f t="shared" ca="1" si="48"/>
        <v>0</v>
      </c>
      <c r="R165" s="164">
        <f ca="1">NPV(Q164,K165:$K$244) + ($A$13+$A$14+$A$15)/POWER(1+Q164,$A$28-D165+1)</f>
        <v>0</v>
      </c>
      <c r="S165" s="164">
        <f ca="1">NPV(Q165,K165:$K$244) + ($A$13+$A$14+$A$15)/POWER(1+Q165,$A$28-D165+1)</f>
        <v>0</v>
      </c>
      <c r="T165" s="45">
        <f t="shared" ca="1" si="49"/>
        <v>0</v>
      </c>
      <c r="U165" s="45">
        <f t="shared" ca="1" si="55"/>
        <v>0</v>
      </c>
      <c r="V165" s="45">
        <f t="shared" ca="1" si="56"/>
        <v>0</v>
      </c>
      <c r="W165" s="45">
        <f t="shared" ca="1" si="50"/>
        <v>0</v>
      </c>
      <c r="X165" s="25">
        <f t="shared" ca="1" si="39"/>
        <v>0</v>
      </c>
      <c r="Z165" s="28">
        <f t="shared" ca="1" si="57"/>
        <v>0</v>
      </c>
      <c r="AA165" s="233"/>
      <c r="AB165" s="45">
        <f t="shared" ca="1" si="51"/>
        <v>0</v>
      </c>
      <c r="AC165" s="45">
        <f t="shared" ca="1" si="40"/>
        <v>0</v>
      </c>
      <c r="AD165" s="25">
        <f t="shared" ca="1" si="41"/>
        <v>0</v>
      </c>
    </row>
    <row r="166" spans="4:30" x14ac:dyDescent="0.35">
      <c r="D166" s="20">
        <v>162</v>
      </c>
      <c r="E166" s="21">
        <f t="shared" ca="1" si="52"/>
        <v>59171</v>
      </c>
      <c r="F166" s="44">
        <f t="shared" ca="1" si="42"/>
        <v>59535</v>
      </c>
      <c r="G166" s="22" t="s">
        <v>119</v>
      </c>
      <c r="H166" s="44">
        <f t="shared" ca="1" si="53"/>
        <v>59171</v>
      </c>
      <c r="I166" s="45">
        <f t="shared" ca="1" si="43"/>
        <v>0</v>
      </c>
      <c r="J166" s="45">
        <f t="shared" ca="1" si="44"/>
        <v>0</v>
      </c>
      <c r="K166" s="45">
        <f t="shared" ca="1" si="45"/>
        <v>0</v>
      </c>
      <c r="L166" s="45"/>
      <c r="M166" s="45">
        <f t="shared" ca="1" si="54"/>
        <v>0</v>
      </c>
      <c r="N166" s="257">
        <f t="shared" ca="1" si="46"/>
        <v>0</v>
      </c>
      <c r="O166" s="23"/>
      <c r="P166" s="255">
        <f t="shared" ca="1" si="47"/>
        <v>0</v>
      </c>
      <c r="Q166" s="163">
        <f t="shared" ca="1" si="48"/>
        <v>0</v>
      </c>
      <c r="R166" s="164">
        <f ca="1">NPV(Q165,K166:$K$244) + ($A$13+$A$14+$A$15)/POWER(1+Q165,$A$28-D166+1)</f>
        <v>0</v>
      </c>
      <c r="S166" s="164">
        <f ca="1">NPV(Q166,K166:$K$244) + ($A$13+$A$14+$A$15)/POWER(1+Q166,$A$28-D166+1)</f>
        <v>0</v>
      </c>
      <c r="T166" s="45">
        <f t="shared" ca="1" si="49"/>
        <v>0</v>
      </c>
      <c r="U166" s="45">
        <f t="shared" ca="1" si="55"/>
        <v>0</v>
      </c>
      <c r="V166" s="45">
        <f t="shared" ca="1" si="56"/>
        <v>0</v>
      </c>
      <c r="W166" s="45">
        <f t="shared" ca="1" si="50"/>
        <v>0</v>
      </c>
      <c r="X166" s="25">
        <f t="shared" ca="1" si="39"/>
        <v>0</v>
      </c>
      <c r="Z166" s="28">
        <f t="shared" ca="1" si="57"/>
        <v>0</v>
      </c>
      <c r="AA166" s="233"/>
      <c r="AB166" s="45">
        <f t="shared" ca="1" si="51"/>
        <v>0</v>
      </c>
      <c r="AC166" s="45">
        <f t="shared" ca="1" si="40"/>
        <v>0</v>
      </c>
      <c r="AD166" s="25">
        <f t="shared" ca="1" si="41"/>
        <v>0</v>
      </c>
    </row>
    <row r="167" spans="4:30" x14ac:dyDescent="0.35">
      <c r="D167" s="20">
        <v>163</v>
      </c>
      <c r="E167" s="21">
        <f t="shared" ca="1" si="52"/>
        <v>59536</v>
      </c>
      <c r="F167" s="44">
        <f t="shared" ca="1" si="42"/>
        <v>59900</v>
      </c>
      <c r="G167" s="22" t="s">
        <v>119</v>
      </c>
      <c r="H167" s="44">
        <f t="shared" ca="1" si="53"/>
        <v>59536</v>
      </c>
      <c r="I167" s="45">
        <f t="shared" ca="1" si="43"/>
        <v>0</v>
      </c>
      <c r="J167" s="45">
        <f t="shared" ca="1" si="44"/>
        <v>0</v>
      </c>
      <c r="K167" s="45">
        <f t="shared" ca="1" si="45"/>
        <v>0</v>
      </c>
      <c r="L167" s="45"/>
      <c r="M167" s="45">
        <f t="shared" ca="1" si="54"/>
        <v>0</v>
      </c>
      <c r="N167" s="257">
        <f t="shared" ca="1" si="46"/>
        <v>0</v>
      </c>
      <c r="O167" s="23"/>
      <c r="P167" s="255">
        <f t="shared" ca="1" si="47"/>
        <v>0</v>
      </c>
      <c r="Q167" s="163">
        <f t="shared" ca="1" si="48"/>
        <v>0</v>
      </c>
      <c r="R167" s="164">
        <f ca="1">NPV(Q166,K167:$K$244) + ($A$13+$A$14+$A$15)/POWER(1+Q166,$A$28-D167+1)</f>
        <v>0</v>
      </c>
      <c r="S167" s="164">
        <f ca="1">NPV(Q167,K167:$K$244) + ($A$13+$A$14+$A$15)/POWER(1+Q167,$A$28-D167+1)</f>
        <v>0</v>
      </c>
      <c r="T167" s="45">
        <f t="shared" ca="1" si="49"/>
        <v>0</v>
      </c>
      <c r="U167" s="45">
        <f t="shared" ca="1" si="55"/>
        <v>0</v>
      </c>
      <c r="V167" s="45">
        <f t="shared" ca="1" si="56"/>
        <v>0</v>
      </c>
      <c r="W167" s="45">
        <f t="shared" ca="1" si="50"/>
        <v>0</v>
      </c>
      <c r="X167" s="25">
        <f t="shared" ca="1" si="39"/>
        <v>0</v>
      </c>
      <c r="Z167" s="28">
        <f t="shared" ca="1" si="57"/>
        <v>0</v>
      </c>
      <c r="AA167" s="233"/>
      <c r="AB167" s="45">
        <f t="shared" ca="1" si="51"/>
        <v>0</v>
      </c>
      <c r="AC167" s="45">
        <f t="shared" ca="1" si="40"/>
        <v>0</v>
      </c>
      <c r="AD167" s="25">
        <f t="shared" ca="1" si="41"/>
        <v>0</v>
      </c>
    </row>
    <row r="168" spans="4:30" x14ac:dyDescent="0.35">
      <c r="D168" s="20">
        <v>164</v>
      </c>
      <c r="E168" s="21">
        <f t="shared" ca="1" si="52"/>
        <v>59901</v>
      </c>
      <c r="F168" s="44">
        <f t="shared" ca="1" si="42"/>
        <v>60266</v>
      </c>
      <c r="G168" s="22" t="s">
        <v>119</v>
      </c>
      <c r="H168" s="44">
        <f t="shared" ca="1" si="53"/>
        <v>59901</v>
      </c>
      <c r="I168" s="45">
        <f t="shared" ca="1" si="43"/>
        <v>0</v>
      </c>
      <c r="J168" s="45">
        <f t="shared" ca="1" si="44"/>
        <v>0</v>
      </c>
      <c r="K168" s="45">
        <f t="shared" ca="1" si="45"/>
        <v>0</v>
      </c>
      <c r="L168" s="45"/>
      <c r="M168" s="45">
        <f t="shared" ca="1" si="54"/>
        <v>0</v>
      </c>
      <c r="N168" s="257">
        <f t="shared" ca="1" si="46"/>
        <v>0</v>
      </c>
      <c r="O168" s="23"/>
      <c r="P168" s="255">
        <f t="shared" ca="1" si="47"/>
        <v>0</v>
      </c>
      <c r="Q168" s="163">
        <f t="shared" ca="1" si="48"/>
        <v>0</v>
      </c>
      <c r="R168" s="164">
        <f ca="1">NPV(Q167,K168:$K$244) + ($A$13+$A$14+$A$15)/POWER(1+Q167,$A$28-D168+1)</f>
        <v>0</v>
      </c>
      <c r="S168" s="164">
        <f ca="1">NPV(Q168,K168:$K$244) + ($A$13+$A$14+$A$15)/POWER(1+Q168,$A$28-D168+1)</f>
        <v>0</v>
      </c>
      <c r="T168" s="45">
        <f t="shared" ca="1" si="49"/>
        <v>0</v>
      </c>
      <c r="U168" s="45">
        <f t="shared" ca="1" si="55"/>
        <v>0</v>
      </c>
      <c r="V168" s="45">
        <f t="shared" ca="1" si="56"/>
        <v>0</v>
      </c>
      <c r="W168" s="45">
        <f t="shared" ca="1" si="50"/>
        <v>0</v>
      </c>
      <c r="X168" s="25">
        <f t="shared" ca="1" si="39"/>
        <v>0</v>
      </c>
      <c r="Z168" s="28">
        <f t="shared" ca="1" si="57"/>
        <v>0</v>
      </c>
      <c r="AA168" s="233"/>
      <c r="AB168" s="45">
        <f t="shared" ca="1" si="51"/>
        <v>0</v>
      </c>
      <c r="AC168" s="45">
        <f t="shared" ca="1" si="40"/>
        <v>0</v>
      </c>
      <c r="AD168" s="25">
        <f t="shared" ca="1" si="41"/>
        <v>0</v>
      </c>
    </row>
    <row r="169" spans="4:30" x14ac:dyDescent="0.35">
      <c r="D169" s="20">
        <v>165</v>
      </c>
      <c r="E169" s="21">
        <f t="shared" ca="1" si="52"/>
        <v>60267</v>
      </c>
      <c r="F169" s="44">
        <f t="shared" ca="1" si="42"/>
        <v>60631</v>
      </c>
      <c r="G169" s="22" t="s">
        <v>119</v>
      </c>
      <c r="H169" s="44">
        <f t="shared" ca="1" si="53"/>
        <v>60267</v>
      </c>
      <c r="I169" s="45">
        <f t="shared" ca="1" si="43"/>
        <v>0</v>
      </c>
      <c r="J169" s="45">
        <f t="shared" ca="1" si="44"/>
        <v>0</v>
      </c>
      <c r="K169" s="45">
        <f t="shared" ca="1" si="45"/>
        <v>0</v>
      </c>
      <c r="L169" s="45"/>
      <c r="M169" s="45">
        <f t="shared" ca="1" si="54"/>
        <v>0</v>
      </c>
      <c r="N169" s="257">
        <f t="shared" ca="1" si="46"/>
        <v>0</v>
      </c>
      <c r="O169" s="23"/>
      <c r="P169" s="255">
        <f t="shared" ca="1" si="47"/>
        <v>0</v>
      </c>
      <c r="Q169" s="163">
        <f t="shared" ca="1" si="48"/>
        <v>0</v>
      </c>
      <c r="R169" s="164">
        <f ca="1">NPV(Q168,K169:$K$244) + ($A$13+$A$14+$A$15)/POWER(1+Q168,$A$28-D169+1)</f>
        <v>0</v>
      </c>
      <c r="S169" s="164">
        <f ca="1">NPV(Q169,K169:$K$244) + ($A$13+$A$14+$A$15)/POWER(1+Q169,$A$28-D169+1)</f>
        <v>0</v>
      </c>
      <c r="T169" s="45">
        <f t="shared" ca="1" si="49"/>
        <v>0</v>
      </c>
      <c r="U169" s="45">
        <f t="shared" ca="1" si="55"/>
        <v>0</v>
      </c>
      <c r="V169" s="45">
        <f t="shared" ca="1" si="56"/>
        <v>0</v>
      </c>
      <c r="W169" s="45">
        <f t="shared" ca="1" si="50"/>
        <v>0</v>
      </c>
      <c r="X169" s="25">
        <f t="shared" ca="1" si="39"/>
        <v>0</v>
      </c>
      <c r="Z169" s="28">
        <f t="shared" ca="1" si="57"/>
        <v>0</v>
      </c>
      <c r="AA169" s="233"/>
      <c r="AB169" s="45">
        <f t="shared" ca="1" si="51"/>
        <v>0</v>
      </c>
      <c r="AC169" s="45">
        <f t="shared" ca="1" si="40"/>
        <v>0</v>
      </c>
      <c r="AD169" s="25">
        <f t="shared" ca="1" si="41"/>
        <v>0</v>
      </c>
    </row>
    <row r="170" spans="4:30" x14ac:dyDescent="0.35">
      <c r="D170" s="20">
        <v>166</v>
      </c>
      <c r="E170" s="21">
        <f t="shared" ca="1" si="52"/>
        <v>60632</v>
      </c>
      <c r="F170" s="44">
        <f t="shared" ca="1" si="42"/>
        <v>60996</v>
      </c>
      <c r="G170" s="22" t="s">
        <v>119</v>
      </c>
      <c r="H170" s="44">
        <f t="shared" ca="1" si="53"/>
        <v>60632</v>
      </c>
      <c r="I170" s="45">
        <f t="shared" ca="1" si="43"/>
        <v>0</v>
      </c>
      <c r="J170" s="45">
        <f t="shared" ca="1" si="44"/>
        <v>0</v>
      </c>
      <c r="K170" s="45">
        <f t="shared" ca="1" si="45"/>
        <v>0</v>
      </c>
      <c r="L170" s="45"/>
      <c r="M170" s="45">
        <f t="shared" ca="1" si="54"/>
        <v>0</v>
      </c>
      <c r="N170" s="257">
        <f t="shared" ca="1" si="46"/>
        <v>0</v>
      </c>
      <c r="O170" s="23"/>
      <c r="P170" s="255">
        <f t="shared" ca="1" si="47"/>
        <v>0</v>
      </c>
      <c r="Q170" s="163">
        <f t="shared" ca="1" si="48"/>
        <v>0</v>
      </c>
      <c r="R170" s="164">
        <f ca="1">NPV(Q169,K170:$K$244) + ($A$13+$A$14+$A$15)/POWER(1+Q169,$A$28-D170+1)</f>
        <v>0</v>
      </c>
      <c r="S170" s="164">
        <f ca="1">NPV(Q170,K170:$K$244) + ($A$13+$A$14+$A$15)/POWER(1+Q170,$A$28-D170+1)</f>
        <v>0</v>
      </c>
      <c r="T170" s="45">
        <f t="shared" ca="1" si="49"/>
        <v>0</v>
      </c>
      <c r="U170" s="45">
        <f t="shared" ca="1" si="55"/>
        <v>0</v>
      </c>
      <c r="V170" s="45">
        <f t="shared" ca="1" si="56"/>
        <v>0</v>
      </c>
      <c r="W170" s="45">
        <f t="shared" ca="1" si="50"/>
        <v>0</v>
      </c>
      <c r="X170" s="25">
        <f t="shared" ca="1" si="39"/>
        <v>0</v>
      </c>
      <c r="Z170" s="28">
        <f t="shared" ca="1" si="57"/>
        <v>0</v>
      </c>
      <c r="AA170" s="233"/>
      <c r="AB170" s="45">
        <f t="shared" ca="1" si="51"/>
        <v>0</v>
      </c>
      <c r="AC170" s="45">
        <f t="shared" ca="1" si="40"/>
        <v>0</v>
      </c>
      <c r="AD170" s="25">
        <f t="shared" ca="1" si="41"/>
        <v>0</v>
      </c>
    </row>
    <row r="171" spans="4:30" x14ac:dyDescent="0.35">
      <c r="D171" s="20">
        <v>167</v>
      </c>
      <c r="E171" s="21">
        <f t="shared" ca="1" si="52"/>
        <v>60997</v>
      </c>
      <c r="F171" s="44">
        <f t="shared" ca="1" si="42"/>
        <v>61361</v>
      </c>
      <c r="G171" s="22" t="s">
        <v>119</v>
      </c>
      <c r="H171" s="44">
        <f t="shared" ca="1" si="53"/>
        <v>60997</v>
      </c>
      <c r="I171" s="45">
        <f t="shared" ca="1" si="43"/>
        <v>0</v>
      </c>
      <c r="J171" s="45">
        <f t="shared" ca="1" si="44"/>
        <v>0</v>
      </c>
      <c r="K171" s="45">
        <f t="shared" ca="1" si="45"/>
        <v>0</v>
      </c>
      <c r="L171" s="45"/>
      <c r="M171" s="45">
        <f t="shared" ca="1" si="54"/>
        <v>0</v>
      </c>
      <c r="N171" s="257">
        <f t="shared" ca="1" si="46"/>
        <v>0</v>
      </c>
      <c r="O171" s="23"/>
      <c r="P171" s="255">
        <f t="shared" ca="1" si="47"/>
        <v>0</v>
      </c>
      <c r="Q171" s="163">
        <f t="shared" ca="1" si="48"/>
        <v>0</v>
      </c>
      <c r="R171" s="164">
        <f ca="1">NPV(Q170,K171:$K$244) + ($A$13+$A$14+$A$15)/POWER(1+Q170,$A$28-D171+1)</f>
        <v>0</v>
      </c>
      <c r="S171" s="164">
        <f ca="1">NPV(Q171,K171:$K$244) + ($A$13+$A$14+$A$15)/POWER(1+Q171,$A$28-D171+1)</f>
        <v>0</v>
      </c>
      <c r="T171" s="45">
        <f t="shared" ca="1" si="49"/>
        <v>0</v>
      </c>
      <c r="U171" s="45">
        <f t="shared" ca="1" si="55"/>
        <v>0</v>
      </c>
      <c r="V171" s="45">
        <f t="shared" ca="1" si="56"/>
        <v>0</v>
      </c>
      <c r="W171" s="45">
        <f t="shared" ca="1" si="50"/>
        <v>0</v>
      </c>
      <c r="X171" s="25">
        <f t="shared" ca="1" si="39"/>
        <v>0</v>
      </c>
      <c r="Z171" s="28">
        <f t="shared" ca="1" si="57"/>
        <v>0</v>
      </c>
      <c r="AA171" s="233"/>
      <c r="AB171" s="45">
        <f t="shared" ca="1" si="51"/>
        <v>0</v>
      </c>
      <c r="AC171" s="45">
        <f t="shared" ca="1" si="40"/>
        <v>0</v>
      </c>
      <c r="AD171" s="25">
        <f t="shared" ca="1" si="41"/>
        <v>0</v>
      </c>
    </row>
    <row r="172" spans="4:30" x14ac:dyDescent="0.35">
      <c r="D172" s="20">
        <v>168</v>
      </c>
      <c r="E172" s="21">
        <f t="shared" ca="1" si="52"/>
        <v>61362</v>
      </c>
      <c r="F172" s="44">
        <f t="shared" ca="1" si="42"/>
        <v>61727</v>
      </c>
      <c r="G172" s="22" t="s">
        <v>119</v>
      </c>
      <c r="H172" s="44">
        <f t="shared" ca="1" si="53"/>
        <v>61362</v>
      </c>
      <c r="I172" s="45">
        <f t="shared" ca="1" si="43"/>
        <v>0</v>
      </c>
      <c r="J172" s="45">
        <f t="shared" ca="1" si="44"/>
        <v>0</v>
      </c>
      <c r="K172" s="45">
        <f t="shared" ca="1" si="45"/>
        <v>0</v>
      </c>
      <c r="L172" s="45"/>
      <c r="M172" s="45">
        <f t="shared" ca="1" si="54"/>
        <v>0</v>
      </c>
      <c r="N172" s="257">
        <f t="shared" ca="1" si="46"/>
        <v>0</v>
      </c>
      <c r="O172" s="23"/>
      <c r="P172" s="255">
        <f t="shared" ca="1" si="47"/>
        <v>0</v>
      </c>
      <c r="Q172" s="163">
        <f t="shared" ca="1" si="48"/>
        <v>0</v>
      </c>
      <c r="R172" s="164">
        <f ca="1">NPV(Q171,K172:$K$244) + ($A$13+$A$14+$A$15)/POWER(1+Q171,$A$28-D172+1)</f>
        <v>0</v>
      </c>
      <c r="S172" s="164">
        <f ca="1">NPV(Q172,K172:$K$244) + ($A$13+$A$14+$A$15)/POWER(1+Q172,$A$28-D172+1)</f>
        <v>0</v>
      </c>
      <c r="T172" s="45">
        <f t="shared" ca="1" si="49"/>
        <v>0</v>
      </c>
      <c r="U172" s="45">
        <f t="shared" ca="1" si="55"/>
        <v>0</v>
      </c>
      <c r="V172" s="45">
        <f t="shared" ca="1" si="56"/>
        <v>0</v>
      </c>
      <c r="W172" s="45">
        <f t="shared" ca="1" si="50"/>
        <v>0</v>
      </c>
      <c r="X172" s="25">
        <f t="shared" ca="1" si="39"/>
        <v>0</v>
      </c>
      <c r="Z172" s="28">
        <f t="shared" ca="1" si="57"/>
        <v>0</v>
      </c>
      <c r="AA172" s="233"/>
      <c r="AB172" s="45">
        <f t="shared" ca="1" si="51"/>
        <v>0</v>
      </c>
      <c r="AC172" s="45">
        <f t="shared" ca="1" si="40"/>
        <v>0</v>
      </c>
      <c r="AD172" s="25">
        <f t="shared" ca="1" si="41"/>
        <v>0</v>
      </c>
    </row>
    <row r="173" spans="4:30" x14ac:dyDescent="0.35">
      <c r="D173" s="20">
        <v>169</v>
      </c>
      <c r="E173" s="21">
        <f t="shared" ca="1" si="52"/>
        <v>61728</v>
      </c>
      <c r="F173" s="44">
        <f t="shared" ca="1" si="42"/>
        <v>62092</v>
      </c>
      <c r="G173" s="22" t="s">
        <v>119</v>
      </c>
      <c r="H173" s="44">
        <f t="shared" ca="1" si="53"/>
        <v>61728</v>
      </c>
      <c r="I173" s="45">
        <f t="shared" ca="1" si="43"/>
        <v>0</v>
      </c>
      <c r="J173" s="45">
        <f t="shared" ca="1" si="44"/>
        <v>0</v>
      </c>
      <c r="K173" s="45">
        <f t="shared" ca="1" si="45"/>
        <v>0</v>
      </c>
      <c r="L173" s="45"/>
      <c r="M173" s="45">
        <f t="shared" ca="1" si="54"/>
        <v>0</v>
      </c>
      <c r="N173" s="257">
        <f t="shared" ca="1" si="46"/>
        <v>0</v>
      </c>
      <c r="O173" s="23"/>
      <c r="P173" s="255">
        <f t="shared" ca="1" si="47"/>
        <v>0</v>
      </c>
      <c r="Q173" s="163">
        <f t="shared" ca="1" si="48"/>
        <v>0</v>
      </c>
      <c r="R173" s="164">
        <f ca="1">NPV(Q172,K173:$K$244) + ($A$13+$A$14+$A$15)/POWER(1+Q172,$A$28-D173+1)</f>
        <v>0</v>
      </c>
      <c r="S173" s="164">
        <f ca="1">NPV(Q173,K173:$K$244) + ($A$13+$A$14+$A$15)/POWER(1+Q173,$A$28-D173+1)</f>
        <v>0</v>
      </c>
      <c r="T173" s="45">
        <f t="shared" ca="1" si="49"/>
        <v>0</v>
      </c>
      <c r="U173" s="45">
        <f t="shared" ca="1" si="55"/>
        <v>0</v>
      </c>
      <c r="V173" s="45">
        <f t="shared" ca="1" si="56"/>
        <v>0</v>
      </c>
      <c r="W173" s="45">
        <f t="shared" ca="1" si="50"/>
        <v>0</v>
      </c>
      <c r="X173" s="25">
        <f t="shared" ca="1" si="39"/>
        <v>0</v>
      </c>
      <c r="Z173" s="28">
        <f t="shared" ca="1" si="57"/>
        <v>0</v>
      </c>
      <c r="AA173" s="233"/>
      <c r="AB173" s="45">
        <f t="shared" ca="1" si="51"/>
        <v>0</v>
      </c>
      <c r="AC173" s="45">
        <f t="shared" ca="1" si="40"/>
        <v>0</v>
      </c>
      <c r="AD173" s="25">
        <f t="shared" ca="1" si="41"/>
        <v>0</v>
      </c>
    </row>
    <row r="174" spans="4:30" x14ac:dyDescent="0.35">
      <c r="D174" s="20">
        <v>170</v>
      </c>
      <c r="E174" s="21">
        <f t="shared" ca="1" si="52"/>
        <v>62093</v>
      </c>
      <c r="F174" s="44">
        <f t="shared" ca="1" si="42"/>
        <v>62457</v>
      </c>
      <c r="G174" s="22" t="s">
        <v>119</v>
      </c>
      <c r="H174" s="44">
        <f t="shared" ca="1" si="53"/>
        <v>62093</v>
      </c>
      <c r="I174" s="45">
        <f t="shared" ca="1" si="43"/>
        <v>0</v>
      </c>
      <c r="J174" s="45">
        <f t="shared" ca="1" si="44"/>
        <v>0</v>
      </c>
      <c r="K174" s="45">
        <f t="shared" ca="1" si="45"/>
        <v>0</v>
      </c>
      <c r="L174" s="45"/>
      <c r="M174" s="45">
        <f t="shared" ca="1" si="54"/>
        <v>0</v>
      </c>
      <c r="N174" s="257">
        <f t="shared" ca="1" si="46"/>
        <v>0</v>
      </c>
      <c r="O174" s="23"/>
      <c r="P174" s="255">
        <f t="shared" ca="1" si="47"/>
        <v>0</v>
      </c>
      <c r="Q174" s="163">
        <f t="shared" ca="1" si="48"/>
        <v>0</v>
      </c>
      <c r="R174" s="164">
        <f ca="1">NPV(Q173,K174:$K$244) + ($A$13+$A$14+$A$15)/POWER(1+Q173,$A$28-D174+1)</f>
        <v>0</v>
      </c>
      <c r="S174" s="164">
        <f ca="1">NPV(Q174,K174:$K$244) + ($A$13+$A$14+$A$15)/POWER(1+Q174,$A$28-D174+1)</f>
        <v>0</v>
      </c>
      <c r="T174" s="45">
        <f t="shared" ca="1" si="49"/>
        <v>0</v>
      </c>
      <c r="U174" s="45">
        <f t="shared" ca="1" si="55"/>
        <v>0</v>
      </c>
      <c r="V174" s="45">
        <f t="shared" ca="1" si="56"/>
        <v>0</v>
      </c>
      <c r="W174" s="45">
        <f t="shared" ca="1" si="50"/>
        <v>0</v>
      </c>
      <c r="X174" s="25">
        <f t="shared" ca="1" si="39"/>
        <v>0</v>
      </c>
      <c r="Z174" s="28">
        <f t="shared" ca="1" si="57"/>
        <v>0</v>
      </c>
      <c r="AA174" s="233"/>
      <c r="AB174" s="45">
        <f t="shared" ca="1" si="51"/>
        <v>0</v>
      </c>
      <c r="AC174" s="45">
        <f t="shared" ca="1" si="40"/>
        <v>0</v>
      </c>
      <c r="AD174" s="25">
        <f t="shared" ca="1" si="41"/>
        <v>0</v>
      </c>
    </row>
    <row r="175" spans="4:30" x14ac:dyDescent="0.35">
      <c r="D175" s="20">
        <v>171</v>
      </c>
      <c r="E175" s="21">
        <f t="shared" ca="1" si="52"/>
        <v>62458</v>
      </c>
      <c r="F175" s="44">
        <f t="shared" ca="1" si="42"/>
        <v>62822</v>
      </c>
      <c r="G175" s="22" t="s">
        <v>119</v>
      </c>
      <c r="H175" s="44">
        <f t="shared" ca="1" si="53"/>
        <v>62458</v>
      </c>
      <c r="I175" s="45">
        <f t="shared" ca="1" si="43"/>
        <v>0</v>
      </c>
      <c r="J175" s="45">
        <f t="shared" ca="1" si="44"/>
        <v>0</v>
      </c>
      <c r="K175" s="45">
        <f t="shared" ca="1" si="45"/>
        <v>0</v>
      </c>
      <c r="L175" s="45"/>
      <c r="M175" s="45">
        <f t="shared" ca="1" si="54"/>
        <v>0</v>
      </c>
      <c r="N175" s="257">
        <f t="shared" ca="1" si="46"/>
        <v>0</v>
      </c>
      <c r="O175" s="23"/>
      <c r="P175" s="255">
        <f t="shared" ca="1" si="47"/>
        <v>0</v>
      </c>
      <c r="Q175" s="163">
        <f t="shared" ca="1" si="48"/>
        <v>0</v>
      </c>
      <c r="R175" s="164">
        <f ca="1">NPV(Q174,K175:$K$244) + ($A$13+$A$14+$A$15)/POWER(1+Q174,$A$28-D175+1)</f>
        <v>0</v>
      </c>
      <c r="S175" s="164">
        <f ca="1">NPV(Q175,K175:$K$244) + ($A$13+$A$14+$A$15)/POWER(1+Q175,$A$28-D175+1)</f>
        <v>0</v>
      </c>
      <c r="T175" s="45">
        <f t="shared" ca="1" si="49"/>
        <v>0</v>
      </c>
      <c r="U175" s="45">
        <f t="shared" ca="1" si="55"/>
        <v>0</v>
      </c>
      <c r="V175" s="45">
        <f t="shared" ca="1" si="56"/>
        <v>0</v>
      </c>
      <c r="W175" s="45">
        <f t="shared" ca="1" si="50"/>
        <v>0</v>
      </c>
      <c r="X175" s="25">
        <f t="shared" ca="1" si="39"/>
        <v>0</v>
      </c>
      <c r="Z175" s="28">
        <f t="shared" ca="1" si="57"/>
        <v>0</v>
      </c>
      <c r="AA175" s="233"/>
      <c r="AB175" s="45">
        <f t="shared" ca="1" si="51"/>
        <v>0</v>
      </c>
      <c r="AC175" s="45">
        <f t="shared" ca="1" si="40"/>
        <v>0</v>
      </c>
      <c r="AD175" s="25">
        <f t="shared" ca="1" si="41"/>
        <v>0</v>
      </c>
    </row>
    <row r="176" spans="4:30" x14ac:dyDescent="0.35">
      <c r="D176" s="20">
        <v>172</v>
      </c>
      <c r="E176" s="21">
        <f t="shared" ca="1" si="52"/>
        <v>62823</v>
      </c>
      <c r="F176" s="44">
        <f t="shared" ca="1" si="42"/>
        <v>63188</v>
      </c>
      <c r="G176" s="22" t="s">
        <v>119</v>
      </c>
      <c r="H176" s="44">
        <f t="shared" ca="1" si="53"/>
        <v>62823</v>
      </c>
      <c r="I176" s="45">
        <f t="shared" ca="1" si="43"/>
        <v>0</v>
      </c>
      <c r="J176" s="45">
        <f t="shared" ca="1" si="44"/>
        <v>0</v>
      </c>
      <c r="K176" s="45">
        <f t="shared" ca="1" si="45"/>
        <v>0</v>
      </c>
      <c r="L176" s="45"/>
      <c r="M176" s="45">
        <f t="shared" ca="1" si="54"/>
        <v>0</v>
      </c>
      <c r="N176" s="257">
        <f t="shared" ca="1" si="46"/>
        <v>0</v>
      </c>
      <c r="O176" s="23"/>
      <c r="P176" s="255">
        <f t="shared" ca="1" si="47"/>
        <v>0</v>
      </c>
      <c r="Q176" s="163">
        <f t="shared" ca="1" si="48"/>
        <v>0</v>
      </c>
      <c r="R176" s="164">
        <f ca="1">NPV(Q175,K176:$K$244) + ($A$13+$A$14+$A$15)/POWER(1+Q175,$A$28-D176+1)</f>
        <v>0</v>
      </c>
      <c r="S176" s="164">
        <f ca="1">NPV(Q176,K176:$K$244) + ($A$13+$A$14+$A$15)/POWER(1+Q176,$A$28-D176+1)</f>
        <v>0</v>
      </c>
      <c r="T176" s="45">
        <f t="shared" ca="1" si="49"/>
        <v>0</v>
      </c>
      <c r="U176" s="45">
        <f t="shared" ca="1" si="55"/>
        <v>0</v>
      </c>
      <c r="V176" s="45">
        <f t="shared" ca="1" si="56"/>
        <v>0</v>
      </c>
      <c r="W176" s="45">
        <f t="shared" ca="1" si="50"/>
        <v>0</v>
      </c>
      <c r="X176" s="25">
        <f t="shared" ca="1" si="39"/>
        <v>0</v>
      </c>
      <c r="Z176" s="28">
        <f t="shared" ca="1" si="57"/>
        <v>0</v>
      </c>
      <c r="AA176" s="233"/>
      <c r="AB176" s="45">
        <f t="shared" ca="1" si="51"/>
        <v>0</v>
      </c>
      <c r="AC176" s="45">
        <f t="shared" ca="1" si="40"/>
        <v>0</v>
      </c>
      <c r="AD176" s="25">
        <f t="shared" ca="1" si="41"/>
        <v>0</v>
      </c>
    </row>
    <row r="177" spans="4:30" x14ac:dyDescent="0.35">
      <c r="D177" s="20">
        <v>173</v>
      </c>
      <c r="E177" s="21">
        <f t="shared" ca="1" si="52"/>
        <v>63189</v>
      </c>
      <c r="F177" s="44">
        <f t="shared" ca="1" si="42"/>
        <v>63553</v>
      </c>
      <c r="G177" s="22" t="s">
        <v>119</v>
      </c>
      <c r="H177" s="44">
        <f t="shared" ca="1" si="53"/>
        <v>63189</v>
      </c>
      <c r="I177" s="45">
        <f t="shared" ca="1" si="43"/>
        <v>0</v>
      </c>
      <c r="J177" s="45">
        <f t="shared" ca="1" si="44"/>
        <v>0</v>
      </c>
      <c r="K177" s="45">
        <f t="shared" ca="1" si="45"/>
        <v>0</v>
      </c>
      <c r="L177" s="45"/>
      <c r="M177" s="45">
        <f t="shared" ca="1" si="54"/>
        <v>0</v>
      </c>
      <c r="N177" s="257">
        <f t="shared" ca="1" si="46"/>
        <v>0</v>
      </c>
      <c r="O177" s="23"/>
      <c r="P177" s="255">
        <f t="shared" ca="1" si="47"/>
        <v>0</v>
      </c>
      <c r="Q177" s="163">
        <f t="shared" ca="1" si="48"/>
        <v>0</v>
      </c>
      <c r="R177" s="164">
        <f ca="1">NPV(Q176,K177:$K$244) + ($A$13+$A$14+$A$15)/POWER(1+Q176,$A$28-D177+1)</f>
        <v>0</v>
      </c>
      <c r="S177" s="164">
        <f ca="1">NPV(Q177,K177:$K$244) + ($A$13+$A$14+$A$15)/POWER(1+Q177,$A$28-D177+1)</f>
        <v>0</v>
      </c>
      <c r="T177" s="45">
        <f t="shared" ca="1" si="49"/>
        <v>0</v>
      </c>
      <c r="U177" s="45">
        <f t="shared" ca="1" si="55"/>
        <v>0</v>
      </c>
      <c r="V177" s="45">
        <f t="shared" ca="1" si="56"/>
        <v>0</v>
      </c>
      <c r="W177" s="45">
        <f t="shared" ca="1" si="50"/>
        <v>0</v>
      </c>
      <c r="X177" s="25">
        <f t="shared" ca="1" si="39"/>
        <v>0</v>
      </c>
      <c r="Z177" s="28">
        <f t="shared" ca="1" si="57"/>
        <v>0</v>
      </c>
      <c r="AA177" s="233"/>
      <c r="AB177" s="45">
        <f t="shared" ca="1" si="51"/>
        <v>0</v>
      </c>
      <c r="AC177" s="45">
        <f t="shared" ca="1" si="40"/>
        <v>0</v>
      </c>
      <c r="AD177" s="25">
        <f t="shared" ca="1" si="41"/>
        <v>0</v>
      </c>
    </row>
    <row r="178" spans="4:30" x14ac:dyDescent="0.35">
      <c r="D178" s="20">
        <v>174</v>
      </c>
      <c r="E178" s="21">
        <f t="shared" ca="1" si="52"/>
        <v>63554</v>
      </c>
      <c r="F178" s="44">
        <f t="shared" ca="1" si="42"/>
        <v>63918</v>
      </c>
      <c r="G178" s="22" t="s">
        <v>119</v>
      </c>
      <c r="H178" s="44">
        <f t="shared" ca="1" si="53"/>
        <v>63554</v>
      </c>
      <c r="I178" s="45">
        <f t="shared" ca="1" si="43"/>
        <v>0</v>
      </c>
      <c r="J178" s="45">
        <f t="shared" ca="1" si="44"/>
        <v>0</v>
      </c>
      <c r="K178" s="45">
        <f t="shared" ca="1" si="45"/>
        <v>0</v>
      </c>
      <c r="L178" s="45"/>
      <c r="M178" s="45">
        <f t="shared" ca="1" si="54"/>
        <v>0</v>
      </c>
      <c r="N178" s="257">
        <f t="shared" ca="1" si="46"/>
        <v>0</v>
      </c>
      <c r="O178" s="23"/>
      <c r="P178" s="255">
        <f t="shared" ca="1" si="47"/>
        <v>0</v>
      </c>
      <c r="Q178" s="163">
        <f t="shared" ca="1" si="48"/>
        <v>0</v>
      </c>
      <c r="R178" s="164">
        <f ca="1">NPV(Q177,K178:$K$244) + ($A$13+$A$14+$A$15)/POWER(1+Q177,$A$28-D178+1)</f>
        <v>0</v>
      </c>
      <c r="S178" s="164">
        <f ca="1">NPV(Q178,K178:$K$244) + ($A$13+$A$14+$A$15)/POWER(1+Q178,$A$28-D178+1)</f>
        <v>0</v>
      </c>
      <c r="T178" s="45">
        <f t="shared" ca="1" si="49"/>
        <v>0</v>
      </c>
      <c r="U178" s="45">
        <f t="shared" ca="1" si="55"/>
        <v>0</v>
      </c>
      <c r="V178" s="45">
        <f t="shared" ca="1" si="56"/>
        <v>0</v>
      </c>
      <c r="W178" s="45">
        <f t="shared" ca="1" si="50"/>
        <v>0</v>
      </c>
      <c r="X178" s="25">
        <f t="shared" ca="1" si="39"/>
        <v>0</v>
      </c>
      <c r="Z178" s="28">
        <f t="shared" ca="1" si="57"/>
        <v>0</v>
      </c>
      <c r="AA178" s="233"/>
      <c r="AB178" s="45">
        <f t="shared" ca="1" si="51"/>
        <v>0</v>
      </c>
      <c r="AC178" s="45">
        <f t="shared" ca="1" si="40"/>
        <v>0</v>
      </c>
      <c r="AD178" s="25">
        <f t="shared" ca="1" si="41"/>
        <v>0</v>
      </c>
    </row>
    <row r="179" spans="4:30" x14ac:dyDescent="0.35">
      <c r="D179" s="20">
        <v>175</v>
      </c>
      <c r="E179" s="21">
        <f t="shared" ca="1" si="52"/>
        <v>63919</v>
      </c>
      <c r="F179" s="44">
        <f t="shared" ca="1" si="42"/>
        <v>64283</v>
      </c>
      <c r="G179" s="22" t="s">
        <v>119</v>
      </c>
      <c r="H179" s="44">
        <f t="shared" ca="1" si="53"/>
        <v>63919</v>
      </c>
      <c r="I179" s="45">
        <f t="shared" ca="1" si="43"/>
        <v>0</v>
      </c>
      <c r="J179" s="45">
        <f t="shared" ca="1" si="44"/>
        <v>0</v>
      </c>
      <c r="K179" s="45">
        <f t="shared" ca="1" si="45"/>
        <v>0</v>
      </c>
      <c r="L179" s="45"/>
      <c r="M179" s="45">
        <f t="shared" ca="1" si="54"/>
        <v>0</v>
      </c>
      <c r="N179" s="257">
        <f t="shared" ca="1" si="46"/>
        <v>0</v>
      </c>
      <c r="O179" s="23"/>
      <c r="P179" s="255">
        <f t="shared" ca="1" si="47"/>
        <v>0</v>
      </c>
      <c r="Q179" s="163">
        <f t="shared" ca="1" si="48"/>
        <v>0</v>
      </c>
      <c r="R179" s="164">
        <f ca="1">NPV(Q178,K179:$K$244) + ($A$13+$A$14+$A$15)/POWER(1+Q178,$A$28-D179+1)</f>
        <v>0</v>
      </c>
      <c r="S179" s="164">
        <f ca="1">NPV(Q179,K179:$K$244) + ($A$13+$A$14+$A$15)/POWER(1+Q179,$A$28-D179+1)</f>
        <v>0</v>
      </c>
      <c r="T179" s="45">
        <f t="shared" ca="1" si="49"/>
        <v>0</v>
      </c>
      <c r="U179" s="45">
        <f t="shared" ca="1" si="55"/>
        <v>0</v>
      </c>
      <c r="V179" s="45">
        <f t="shared" ca="1" si="56"/>
        <v>0</v>
      </c>
      <c r="W179" s="45">
        <f t="shared" ca="1" si="50"/>
        <v>0</v>
      </c>
      <c r="X179" s="25">
        <f t="shared" ca="1" si="39"/>
        <v>0</v>
      </c>
      <c r="Z179" s="28">
        <f t="shared" ca="1" si="57"/>
        <v>0</v>
      </c>
      <c r="AA179" s="233"/>
      <c r="AB179" s="45">
        <f t="shared" ca="1" si="51"/>
        <v>0</v>
      </c>
      <c r="AC179" s="45">
        <f t="shared" ca="1" si="40"/>
        <v>0</v>
      </c>
      <c r="AD179" s="25">
        <f t="shared" ca="1" si="41"/>
        <v>0</v>
      </c>
    </row>
    <row r="180" spans="4:30" x14ac:dyDescent="0.35">
      <c r="D180" s="20">
        <v>176</v>
      </c>
      <c r="E180" s="21">
        <f t="shared" ca="1" si="52"/>
        <v>64284</v>
      </c>
      <c r="F180" s="44">
        <f t="shared" ca="1" si="42"/>
        <v>64649</v>
      </c>
      <c r="G180" s="22" t="s">
        <v>119</v>
      </c>
      <c r="H180" s="44">
        <f t="shared" ca="1" si="53"/>
        <v>64284</v>
      </c>
      <c r="I180" s="45">
        <f t="shared" ca="1" si="43"/>
        <v>0</v>
      </c>
      <c r="J180" s="45">
        <f t="shared" ca="1" si="44"/>
        <v>0</v>
      </c>
      <c r="K180" s="45">
        <f t="shared" ca="1" si="45"/>
        <v>0</v>
      </c>
      <c r="L180" s="45"/>
      <c r="M180" s="45">
        <f t="shared" ca="1" si="54"/>
        <v>0</v>
      </c>
      <c r="N180" s="257">
        <f t="shared" ca="1" si="46"/>
        <v>0</v>
      </c>
      <c r="O180" s="23"/>
      <c r="P180" s="255">
        <f t="shared" ca="1" si="47"/>
        <v>0</v>
      </c>
      <c r="Q180" s="163">
        <f t="shared" ca="1" si="48"/>
        <v>0</v>
      </c>
      <c r="R180" s="164">
        <f ca="1">NPV(Q179,K180:$K$244) + ($A$13+$A$14+$A$15)/POWER(1+Q179,$A$28-D180+1)</f>
        <v>0</v>
      </c>
      <c r="S180" s="164">
        <f ca="1">NPV(Q180,K180:$K$244) + ($A$13+$A$14+$A$15)/POWER(1+Q180,$A$28-D180+1)</f>
        <v>0</v>
      </c>
      <c r="T180" s="45">
        <f t="shared" ca="1" si="49"/>
        <v>0</v>
      </c>
      <c r="U180" s="45">
        <f t="shared" ca="1" si="55"/>
        <v>0</v>
      </c>
      <c r="V180" s="45">
        <f t="shared" ca="1" si="56"/>
        <v>0</v>
      </c>
      <c r="W180" s="45">
        <f t="shared" ca="1" si="50"/>
        <v>0</v>
      </c>
      <c r="X180" s="25">
        <f t="shared" ca="1" si="39"/>
        <v>0</v>
      </c>
      <c r="Z180" s="28">
        <f t="shared" ca="1" si="57"/>
        <v>0</v>
      </c>
      <c r="AA180" s="233"/>
      <c r="AB180" s="45">
        <f t="shared" ca="1" si="51"/>
        <v>0</v>
      </c>
      <c r="AC180" s="45">
        <f t="shared" ca="1" si="40"/>
        <v>0</v>
      </c>
      <c r="AD180" s="25">
        <f t="shared" ca="1" si="41"/>
        <v>0</v>
      </c>
    </row>
    <row r="181" spans="4:30" x14ac:dyDescent="0.35">
      <c r="D181" s="20">
        <v>177</v>
      </c>
      <c r="E181" s="21">
        <f t="shared" ca="1" si="52"/>
        <v>64650</v>
      </c>
      <c r="F181" s="44">
        <f t="shared" ca="1" si="42"/>
        <v>65014</v>
      </c>
      <c r="G181" s="22" t="s">
        <v>119</v>
      </c>
      <c r="H181" s="44">
        <f t="shared" ca="1" si="53"/>
        <v>64650</v>
      </c>
      <c r="I181" s="45">
        <f t="shared" ca="1" si="43"/>
        <v>0</v>
      </c>
      <c r="J181" s="45">
        <f t="shared" ca="1" si="44"/>
        <v>0</v>
      </c>
      <c r="K181" s="45">
        <f t="shared" ca="1" si="45"/>
        <v>0</v>
      </c>
      <c r="L181" s="45"/>
      <c r="M181" s="45">
        <f t="shared" ca="1" si="54"/>
        <v>0</v>
      </c>
      <c r="N181" s="257">
        <f t="shared" ca="1" si="46"/>
        <v>0</v>
      </c>
      <c r="O181" s="23"/>
      <c r="P181" s="255">
        <f t="shared" ca="1" si="47"/>
        <v>0</v>
      </c>
      <c r="Q181" s="163">
        <f t="shared" ca="1" si="48"/>
        <v>0</v>
      </c>
      <c r="R181" s="164">
        <f ca="1">NPV(Q180,K181:$K$244) + ($A$13+$A$14+$A$15)/POWER(1+Q180,$A$28-D181+1)</f>
        <v>0</v>
      </c>
      <c r="S181" s="164">
        <f ca="1">NPV(Q181,K181:$K$244) + ($A$13+$A$14+$A$15)/POWER(1+Q181,$A$28-D181+1)</f>
        <v>0</v>
      </c>
      <c r="T181" s="45">
        <f t="shared" ca="1" si="49"/>
        <v>0</v>
      </c>
      <c r="U181" s="45">
        <f t="shared" ca="1" si="55"/>
        <v>0</v>
      </c>
      <c r="V181" s="45">
        <f t="shared" ca="1" si="56"/>
        <v>0</v>
      </c>
      <c r="W181" s="45">
        <f t="shared" ca="1" si="50"/>
        <v>0</v>
      </c>
      <c r="X181" s="25">
        <f t="shared" ca="1" si="39"/>
        <v>0</v>
      </c>
      <c r="Z181" s="28">
        <f t="shared" ca="1" si="57"/>
        <v>0</v>
      </c>
      <c r="AA181" s="233"/>
      <c r="AB181" s="45">
        <f t="shared" ca="1" si="51"/>
        <v>0</v>
      </c>
      <c r="AC181" s="45">
        <f t="shared" ca="1" si="40"/>
        <v>0</v>
      </c>
      <c r="AD181" s="25">
        <f t="shared" ca="1" si="41"/>
        <v>0</v>
      </c>
    </row>
    <row r="182" spans="4:30" x14ac:dyDescent="0.35">
      <c r="D182" s="20">
        <v>178</v>
      </c>
      <c r="E182" s="21">
        <f t="shared" ca="1" si="52"/>
        <v>65015</v>
      </c>
      <c r="F182" s="44">
        <f t="shared" ca="1" si="42"/>
        <v>65379</v>
      </c>
      <c r="G182" s="22" t="s">
        <v>119</v>
      </c>
      <c r="H182" s="44">
        <f t="shared" ca="1" si="53"/>
        <v>65015</v>
      </c>
      <c r="I182" s="45">
        <f t="shared" ca="1" si="43"/>
        <v>0</v>
      </c>
      <c r="J182" s="45">
        <f t="shared" ca="1" si="44"/>
        <v>0</v>
      </c>
      <c r="K182" s="45">
        <f t="shared" ca="1" si="45"/>
        <v>0</v>
      </c>
      <c r="L182" s="45"/>
      <c r="M182" s="45">
        <f t="shared" ca="1" si="54"/>
        <v>0</v>
      </c>
      <c r="N182" s="257">
        <f t="shared" ca="1" si="46"/>
        <v>0</v>
      </c>
      <c r="O182" s="23"/>
      <c r="P182" s="255">
        <f t="shared" ca="1" si="47"/>
        <v>0</v>
      </c>
      <c r="Q182" s="163">
        <f t="shared" ca="1" si="48"/>
        <v>0</v>
      </c>
      <c r="R182" s="164">
        <f ca="1">NPV(Q181,K182:$K$244) + ($A$13+$A$14+$A$15)/POWER(1+Q181,$A$28-D182+1)</f>
        <v>0</v>
      </c>
      <c r="S182" s="164">
        <f ca="1">NPV(Q182,K182:$K$244) + ($A$13+$A$14+$A$15)/POWER(1+Q182,$A$28-D182+1)</f>
        <v>0</v>
      </c>
      <c r="T182" s="45">
        <f t="shared" ca="1" si="49"/>
        <v>0</v>
      </c>
      <c r="U182" s="45">
        <f t="shared" ca="1" si="55"/>
        <v>0</v>
      </c>
      <c r="V182" s="45">
        <f t="shared" ca="1" si="56"/>
        <v>0</v>
      </c>
      <c r="W182" s="45">
        <f t="shared" ca="1" si="50"/>
        <v>0</v>
      </c>
      <c r="X182" s="25">
        <f t="shared" ca="1" si="39"/>
        <v>0</v>
      </c>
      <c r="Z182" s="28">
        <f t="shared" ca="1" si="57"/>
        <v>0</v>
      </c>
      <c r="AA182" s="233"/>
      <c r="AB182" s="45">
        <f t="shared" ca="1" si="51"/>
        <v>0</v>
      </c>
      <c r="AC182" s="45">
        <f t="shared" ca="1" si="40"/>
        <v>0</v>
      </c>
      <c r="AD182" s="25">
        <f t="shared" ca="1" si="41"/>
        <v>0</v>
      </c>
    </row>
    <row r="183" spans="4:30" x14ac:dyDescent="0.35">
      <c r="D183" s="20">
        <v>179</v>
      </c>
      <c r="E183" s="21">
        <f t="shared" ca="1" si="52"/>
        <v>65380</v>
      </c>
      <c r="F183" s="44">
        <f t="shared" ca="1" si="42"/>
        <v>65744</v>
      </c>
      <c r="G183" s="22" t="s">
        <v>119</v>
      </c>
      <c r="H183" s="44">
        <f t="shared" ca="1" si="53"/>
        <v>65380</v>
      </c>
      <c r="I183" s="45">
        <f t="shared" ca="1" si="43"/>
        <v>0</v>
      </c>
      <c r="J183" s="45">
        <f t="shared" ca="1" si="44"/>
        <v>0</v>
      </c>
      <c r="K183" s="45">
        <f t="shared" ca="1" si="45"/>
        <v>0</v>
      </c>
      <c r="L183" s="45"/>
      <c r="M183" s="45">
        <f t="shared" ca="1" si="54"/>
        <v>0</v>
      </c>
      <c r="N183" s="257">
        <f t="shared" ca="1" si="46"/>
        <v>0</v>
      </c>
      <c r="O183" s="23"/>
      <c r="P183" s="255">
        <f t="shared" ca="1" si="47"/>
        <v>0</v>
      </c>
      <c r="Q183" s="163">
        <f t="shared" ca="1" si="48"/>
        <v>0</v>
      </c>
      <c r="R183" s="164">
        <f ca="1">NPV(Q182,K183:$K$244) + ($A$13+$A$14+$A$15)/POWER(1+Q182,$A$28-D183+1)</f>
        <v>0</v>
      </c>
      <c r="S183" s="164">
        <f ca="1">NPV(Q183,K183:$K$244) + ($A$13+$A$14+$A$15)/POWER(1+Q183,$A$28-D183+1)</f>
        <v>0</v>
      </c>
      <c r="T183" s="45">
        <f t="shared" ca="1" si="49"/>
        <v>0</v>
      </c>
      <c r="U183" s="45">
        <f t="shared" ca="1" si="55"/>
        <v>0</v>
      </c>
      <c r="V183" s="45">
        <f t="shared" ca="1" si="56"/>
        <v>0</v>
      </c>
      <c r="W183" s="45">
        <f t="shared" ca="1" si="50"/>
        <v>0</v>
      </c>
      <c r="X183" s="25">
        <f t="shared" ca="1" si="39"/>
        <v>0</v>
      </c>
      <c r="Z183" s="28">
        <f t="shared" ca="1" si="57"/>
        <v>0</v>
      </c>
      <c r="AA183" s="233"/>
      <c r="AB183" s="45">
        <f t="shared" ca="1" si="51"/>
        <v>0</v>
      </c>
      <c r="AC183" s="45">
        <f t="shared" ca="1" si="40"/>
        <v>0</v>
      </c>
      <c r="AD183" s="25">
        <f t="shared" ca="1" si="41"/>
        <v>0</v>
      </c>
    </row>
    <row r="184" spans="4:30" x14ac:dyDescent="0.35">
      <c r="D184" s="20">
        <v>180</v>
      </c>
      <c r="E184" s="21">
        <f t="shared" ca="1" si="52"/>
        <v>65745</v>
      </c>
      <c r="F184" s="44">
        <f t="shared" ca="1" si="42"/>
        <v>66110</v>
      </c>
      <c r="G184" s="22" t="s">
        <v>119</v>
      </c>
      <c r="H184" s="44">
        <f t="shared" ca="1" si="53"/>
        <v>65745</v>
      </c>
      <c r="I184" s="45">
        <f t="shared" ca="1" si="43"/>
        <v>0</v>
      </c>
      <c r="J184" s="45">
        <f t="shared" ca="1" si="44"/>
        <v>0</v>
      </c>
      <c r="K184" s="45">
        <f t="shared" ca="1" si="45"/>
        <v>0</v>
      </c>
      <c r="L184" s="45"/>
      <c r="M184" s="45">
        <f t="shared" ca="1" si="54"/>
        <v>0</v>
      </c>
      <c r="N184" s="257">
        <f t="shared" ca="1" si="46"/>
        <v>0</v>
      </c>
      <c r="O184" s="23"/>
      <c r="P184" s="255">
        <f t="shared" ca="1" si="47"/>
        <v>0</v>
      </c>
      <c r="Q184" s="163">
        <f t="shared" ca="1" si="48"/>
        <v>0</v>
      </c>
      <c r="R184" s="164">
        <f ca="1">NPV(Q183,K184:$K$244) + ($A$13+$A$14+$A$15)/POWER(1+Q183,$A$28-D184+1)</f>
        <v>0</v>
      </c>
      <c r="S184" s="164">
        <f ca="1">NPV(Q184,K184:$K$244) + ($A$13+$A$14+$A$15)/POWER(1+Q184,$A$28-D184+1)</f>
        <v>0</v>
      </c>
      <c r="T184" s="45">
        <f t="shared" ca="1" si="49"/>
        <v>0</v>
      </c>
      <c r="U184" s="45">
        <f t="shared" ca="1" si="55"/>
        <v>0</v>
      </c>
      <c r="V184" s="45">
        <f t="shared" ca="1" si="56"/>
        <v>0</v>
      </c>
      <c r="W184" s="45">
        <f t="shared" ca="1" si="50"/>
        <v>0</v>
      </c>
      <c r="X184" s="25">
        <f t="shared" ca="1" si="39"/>
        <v>0</v>
      </c>
      <c r="Z184" s="28">
        <f t="shared" ca="1" si="57"/>
        <v>0</v>
      </c>
      <c r="AA184" s="233"/>
      <c r="AB184" s="45">
        <f t="shared" ca="1" si="51"/>
        <v>0</v>
      </c>
      <c r="AC184" s="45">
        <f t="shared" ca="1" si="40"/>
        <v>0</v>
      </c>
      <c r="AD184" s="25">
        <f t="shared" ca="1" si="41"/>
        <v>0</v>
      </c>
    </row>
    <row r="185" spans="4:30" x14ac:dyDescent="0.35">
      <c r="D185" s="20">
        <v>181</v>
      </c>
      <c r="E185" s="21">
        <f t="shared" ca="1" si="52"/>
        <v>66111</v>
      </c>
      <c r="F185" s="44">
        <f t="shared" ca="1" si="42"/>
        <v>66475</v>
      </c>
      <c r="G185" s="22" t="s">
        <v>119</v>
      </c>
      <c r="H185" s="44">
        <f t="shared" ca="1" si="53"/>
        <v>66111</v>
      </c>
      <c r="I185" s="45">
        <f t="shared" ca="1" si="43"/>
        <v>0</v>
      </c>
      <c r="J185" s="45">
        <f t="shared" ca="1" si="44"/>
        <v>0</v>
      </c>
      <c r="K185" s="45">
        <f t="shared" ca="1" si="45"/>
        <v>0</v>
      </c>
      <c r="L185" s="45"/>
      <c r="M185" s="45">
        <f t="shared" ca="1" si="54"/>
        <v>0</v>
      </c>
      <c r="N185" s="257">
        <f t="shared" ca="1" si="46"/>
        <v>0</v>
      </c>
      <c r="O185" s="23"/>
      <c r="P185" s="255">
        <f t="shared" ca="1" si="47"/>
        <v>0</v>
      </c>
      <c r="Q185" s="163">
        <f t="shared" ca="1" si="48"/>
        <v>0</v>
      </c>
      <c r="R185" s="164">
        <f ca="1">NPV(Q184,K185:$K$244) + ($A$13+$A$14+$A$15)/POWER(1+Q184,$A$28-D185+1)</f>
        <v>0</v>
      </c>
      <c r="S185" s="164">
        <f ca="1">NPV(Q185,K185:$K$244) + ($A$13+$A$14+$A$15)/POWER(1+Q185,$A$28-D185+1)</f>
        <v>0</v>
      </c>
      <c r="T185" s="45">
        <f t="shared" ca="1" si="49"/>
        <v>0</v>
      </c>
      <c r="U185" s="45">
        <f t="shared" ca="1" si="55"/>
        <v>0</v>
      </c>
      <c r="V185" s="45">
        <f t="shared" ca="1" si="56"/>
        <v>0</v>
      </c>
      <c r="W185" s="45">
        <f t="shared" ca="1" si="50"/>
        <v>0</v>
      </c>
      <c r="X185" s="25">
        <f t="shared" ca="1" si="39"/>
        <v>0</v>
      </c>
      <c r="Z185" s="28">
        <f t="shared" ca="1" si="57"/>
        <v>0</v>
      </c>
      <c r="AA185" s="233"/>
      <c r="AB185" s="45">
        <f t="shared" ca="1" si="51"/>
        <v>0</v>
      </c>
      <c r="AC185" s="45">
        <f t="shared" ca="1" si="40"/>
        <v>0</v>
      </c>
      <c r="AD185" s="25">
        <f t="shared" ca="1" si="41"/>
        <v>0</v>
      </c>
    </row>
    <row r="186" spans="4:30" x14ac:dyDescent="0.35">
      <c r="D186" s="20">
        <v>182</v>
      </c>
      <c r="E186" s="21">
        <f t="shared" ca="1" si="52"/>
        <v>66476</v>
      </c>
      <c r="F186" s="44">
        <f t="shared" ca="1" si="42"/>
        <v>66840</v>
      </c>
      <c r="G186" s="22" t="s">
        <v>119</v>
      </c>
      <c r="H186" s="44">
        <f t="shared" ca="1" si="53"/>
        <v>66476</v>
      </c>
      <c r="I186" s="45">
        <f t="shared" ca="1" si="43"/>
        <v>0</v>
      </c>
      <c r="J186" s="45">
        <f t="shared" ca="1" si="44"/>
        <v>0</v>
      </c>
      <c r="K186" s="45">
        <f t="shared" ca="1" si="45"/>
        <v>0</v>
      </c>
      <c r="L186" s="45"/>
      <c r="M186" s="45">
        <f t="shared" ca="1" si="54"/>
        <v>0</v>
      </c>
      <c r="N186" s="257">
        <f t="shared" ca="1" si="46"/>
        <v>0</v>
      </c>
      <c r="O186" s="23"/>
      <c r="P186" s="255">
        <f t="shared" ca="1" si="47"/>
        <v>0</v>
      </c>
      <c r="Q186" s="163">
        <f t="shared" ca="1" si="48"/>
        <v>0</v>
      </c>
      <c r="R186" s="164">
        <f ca="1">NPV(Q185,K186:$K$244) + ($A$13+$A$14+$A$15)/POWER(1+Q185,$A$28-D186+1)</f>
        <v>0</v>
      </c>
      <c r="S186" s="164">
        <f ca="1">NPV(Q186,K186:$K$244) + ($A$13+$A$14+$A$15)/POWER(1+Q186,$A$28-D186+1)</f>
        <v>0</v>
      </c>
      <c r="T186" s="45">
        <f t="shared" ca="1" si="49"/>
        <v>0</v>
      </c>
      <c r="U186" s="45">
        <f t="shared" ca="1" si="55"/>
        <v>0</v>
      </c>
      <c r="V186" s="45">
        <f t="shared" ca="1" si="56"/>
        <v>0</v>
      </c>
      <c r="W186" s="45">
        <f t="shared" ca="1" si="50"/>
        <v>0</v>
      </c>
      <c r="X186" s="25">
        <f t="shared" ca="1" si="39"/>
        <v>0</v>
      </c>
      <c r="Z186" s="28">
        <f t="shared" ca="1" si="57"/>
        <v>0</v>
      </c>
      <c r="AA186" s="233"/>
      <c r="AB186" s="45">
        <f t="shared" ca="1" si="51"/>
        <v>0</v>
      </c>
      <c r="AC186" s="45">
        <f t="shared" ca="1" si="40"/>
        <v>0</v>
      </c>
      <c r="AD186" s="25">
        <f t="shared" ca="1" si="41"/>
        <v>0</v>
      </c>
    </row>
    <row r="187" spans="4:30" x14ac:dyDescent="0.35">
      <c r="D187" s="20">
        <v>183</v>
      </c>
      <c r="E187" s="21">
        <f t="shared" ca="1" si="52"/>
        <v>66841</v>
      </c>
      <c r="F187" s="44">
        <f t="shared" ca="1" si="42"/>
        <v>67205</v>
      </c>
      <c r="G187" s="22" t="s">
        <v>119</v>
      </c>
      <c r="H187" s="44">
        <f t="shared" ca="1" si="53"/>
        <v>66841</v>
      </c>
      <c r="I187" s="45">
        <f t="shared" ca="1" si="43"/>
        <v>0</v>
      </c>
      <c r="J187" s="45">
        <f t="shared" ca="1" si="44"/>
        <v>0</v>
      </c>
      <c r="K187" s="45">
        <f t="shared" ca="1" si="45"/>
        <v>0</v>
      </c>
      <c r="L187" s="45"/>
      <c r="M187" s="45">
        <f t="shared" ca="1" si="54"/>
        <v>0</v>
      </c>
      <c r="N187" s="257">
        <f t="shared" ca="1" si="46"/>
        <v>0</v>
      </c>
      <c r="O187" s="23"/>
      <c r="P187" s="255">
        <f t="shared" ca="1" si="47"/>
        <v>0</v>
      </c>
      <c r="Q187" s="163">
        <f t="shared" ca="1" si="48"/>
        <v>0</v>
      </c>
      <c r="R187" s="164">
        <f ca="1">NPV(Q186,K187:$K$244) + ($A$13+$A$14+$A$15)/POWER(1+Q186,$A$28-D187+1)</f>
        <v>0</v>
      </c>
      <c r="S187" s="164">
        <f ca="1">NPV(Q187,K187:$K$244) + ($A$13+$A$14+$A$15)/POWER(1+Q187,$A$28-D187+1)</f>
        <v>0</v>
      </c>
      <c r="T187" s="45">
        <f t="shared" ca="1" si="49"/>
        <v>0</v>
      </c>
      <c r="U187" s="45">
        <f t="shared" ca="1" si="55"/>
        <v>0</v>
      </c>
      <c r="V187" s="45">
        <f t="shared" ca="1" si="56"/>
        <v>0</v>
      </c>
      <c r="W187" s="45">
        <f t="shared" ca="1" si="50"/>
        <v>0</v>
      </c>
      <c r="X187" s="25">
        <f t="shared" ca="1" si="39"/>
        <v>0</v>
      </c>
      <c r="Z187" s="28">
        <f t="shared" ca="1" si="57"/>
        <v>0</v>
      </c>
      <c r="AA187" s="233"/>
      <c r="AB187" s="45">
        <f t="shared" ca="1" si="51"/>
        <v>0</v>
      </c>
      <c r="AC187" s="45">
        <f t="shared" ca="1" si="40"/>
        <v>0</v>
      </c>
      <c r="AD187" s="25">
        <f t="shared" ca="1" si="41"/>
        <v>0</v>
      </c>
    </row>
    <row r="188" spans="4:30" x14ac:dyDescent="0.35">
      <c r="D188" s="20">
        <v>184</v>
      </c>
      <c r="E188" s="21">
        <f t="shared" ca="1" si="52"/>
        <v>67206</v>
      </c>
      <c r="F188" s="44">
        <f t="shared" ca="1" si="42"/>
        <v>67571</v>
      </c>
      <c r="G188" s="22" t="s">
        <v>119</v>
      </c>
      <c r="H188" s="44">
        <f t="shared" ca="1" si="53"/>
        <v>67206</v>
      </c>
      <c r="I188" s="45">
        <f t="shared" ca="1" si="43"/>
        <v>0</v>
      </c>
      <c r="J188" s="45">
        <f t="shared" ca="1" si="44"/>
        <v>0</v>
      </c>
      <c r="K188" s="45">
        <f t="shared" ca="1" si="45"/>
        <v>0</v>
      </c>
      <c r="L188" s="45"/>
      <c r="M188" s="45">
        <f t="shared" ca="1" si="54"/>
        <v>0</v>
      </c>
      <c r="N188" s="257">
        <f t="shared" ca="1" si="46"/>
        <v>0</v>
      </c>
      <c r="O188" s="23"/>
      <c r="P188" s="255">
        <f t="shared" ca="1" si="47"/>
        <v>0</v>
      </c>
      <c r="Q188" s="163">
        <f t="shared" ca="1" si="48"/>
        <v>0</v>
      </c>
      <c r="R188" s="164">
        <f ca="1">NPV(Q187,K188:$K$244) + ($A$13+$A$14+$A$15)/POWER(1+Q187,$A$28-D188+1)</f>
        <v>0</v>
      </c>
      <c r="S188" s="164">
        <f ca="1">NPV(Q188,K188:$K$244) + ($A$13+$A$14+$A$15)/POWER(1+Q188,$A$28-D188+1)</f>
        <v>0</v>
      </c>
      <c r="T188" s="45">
        <f t="shared" ca="1" si="49"/>
        <v>0</v>
      </c>
      <c r="U188" s="45">
        <f t="shared" ca="1" si="55"/>
        <v>0</v>
      </c>
      <c r="V188" s="45">
        <f t="shared" ca="1" si="56"/>
        <v>0</v>
      </c>
      <c r="W188" s="45">
        <f t="shared" ca="1" si="50"/>
        <v>0</v>
      </c>
      <c r="X188" s="25">
        <f t="shared" ca="1" si="39"/>
        <v>0</v>
      </c>
      <c r="Z188" s="28">
        <f t="shared" ca="1" si="57"/>
        <v>0</v>
      </c>
      <c r="AA188" s="233"/>
      <c r="AB188" s="45">
        <f t="shared" ca="1" si="51"/>
        <v>0</v>
      </c>
      <c r="AC188" s="45">
        <f t="shared" ca="1" si="40"/>
        <v>0</v>
      </c>
      <c r="AD188" s="25">
        <f t="shared" ca="1" si="41"/>
        <v>0</v>
      </c>
    </row>
    <row r="189" spans="4:30" x14ac:dyDescent="0.35">
      <c r="D189" s="20">
        <v>185</v>
      </c>
      <c r="E189" s="21">
        <f t="shared" ca="1" si="52"/>
        <v>67572</v>
      </c>
      <c r="F189" s="44">
        <f t="shared" ca="1" si="42"/>
        <v>67936</v>
      </c>
      <c r="G189" s="22" t="s">
        <v>119</v>
      </c>
      <c r="H189" s="44">
        <f t="shared" ca="1" si="53"/>
        <v>67572</v>
      </c>
      <c r="I189" s="45">
        <f t="shared" ca="1" si="43"/>
        <v>0</v>
      </c>
      <c r="J189" s="45">
        <f t="shared" ca="1" si="44"/>
        <v>0</v>
      </c>
      <c r="K189" s="45">
        <f t="shared" ca="1" si="45"/>
        <v>0</v>
      </c>
      <c r="L189" s="45"/>
      <c r="M189" s="45">
        <f t="shared" ca="1" si="54"/>
        <v>0</v>
      </c>
      <c r="N189" s="257">
        <f t="shared" ca="1" si="46"/>
        <v>0</v>
      </c>
      <c r="O189" s="23"/>
      <c r="P189" s="255">
        <f t="shared" ca="1" si="47"/>
        <v>0</v>
      </c>
      <c r="Q189" s="163">
        <f t="shared" ca="1" si="48"/>
        <v>0</v>
      </c>
      <c r="R189" s="164">
        <f ca="1">NPV(Q188,K189:$K$244) + ($A$13+$A$14+$A$15)/POWER(1+Q188,$A$28-D189+1)</f>
        <v>0</v>
      </c>
      <c r="S189" s="164">
        <f ca="1">NPV(Q189,K189:$K$244) + ($A$13+$A$14+$A$15)/POWER(1+Q189,$A$28-D189+1)</f>
        <v>0</v>
      </c>
      <c r="T189" s="45">
        <f t="shared" ca="1" si="49"/>
        <v>0</v>
      </c>
      <c r="U189" s="45">
        <f t="shared" ca="1" si="55"/>
        <v>0</v>
      </c>
      <c r="V189" s="45">
        <f t="shared" ca="1" si="56"/>
        <v>0</v>
      </c>
      <c r="W189" s="45">
        <f t="shared" ca="1" si="50"/>
        <v>0</v>
      </c>
      <c r="X189" s="25">
        <f t="shared" ca="1" si="39"/>
        <v>0</v>
      </c>
      <c r="Z189" s="28">
        <f t="shared" ca="1" si="57"/>
        <v>0</v>
      </c>
      <c r="AA189" s="233"/>
      <c r="AB189" s="45">
        <f t="shared" ca="1" si="51"/>
        <v>0</v>
      </c>
      <c r="AC189" s="45">
        <f t="shared" ca="1" si="40"/>
        <v>0</v>
      </c>
      <c r="AD189" s="25">
        <f t="shared" ca="1" si="41"/>
        <v>0</v>
      </c>
    </row>
    <row r="190" spans="4:30" x14ac:dyDescent="0.35">
      <c r="D190" s="20">
        <v>186</v>
      </c>
      <c r="E190" s="21">
        <f t="shared" ca="1" si="52"/>
        <v>67937</v>
      </c>
      <c r="F190" s="44">
        <f t="shared" ca="1" si="42"/>
        <v>68301</v>
      </c>
      <c r="G190" s="22" t="s">
        <v>119</v>
      </c>
      <c r="H190" s="44">
        <f t="shared" ca="1" si="53"/>
        <v>67937</v>
      </c>
      <c r="I190" s="45">
        <f t="shared" ca="1" si="43"/>
        <v>0</v>
      </c>
      <c r="J190" s="45">
        <f t="shared" ca="1" si="44"/>
        <v>0</v>
      </c>
      <c r="K190" s="45">
        <f t="shared" ca="1" si="45"/>
        <v>0</v>
      </c>
      <c r="L190" s="45"/>
      <c r="M190" s="45">
        <f t="shared" ca="1" si="54"/>
        <v>0</v>
      </c>
      <c r="N190" s="257">
        <f t="shared" ca="1" si="46"/>
        <v>0</v>
      </c>
      <c r="O190" s="23"/>
      <c r="P190" s="255">
        <f t="shared" ca="1" si="47"/>
        <v>0</v>
      </c>
      <c r="Q190" s="163">
        <f t="shared" ca="1" si="48"/>
        <v>0</v>
      </c>
      <c r="R190" s="164">
        <f ca="1">NPV(Q189,K190:$K$244) + ($A$13+$A$14+$A$15)/POWER(1+Q189,$A$28-D190+1)</f>
        <v>0</v>
      </c>
      <c r="S190" s="164">
        <f ca="1">NPV(Q190,K190:$K$244) + ($A$13+$A$14+$A$15)/POWER(1+Q190,$A$28-D190+1)</f>
        <v>0</v>
      </c>
      <c r="T190" s="45">
        <f t="shared" ca="1" si="49"/>
        <v>0</v>
      </c>
      <c r="U190" s="45">
        <f t="shared" ca="1" si="55"/>
        <v>0</v>
      </c>
      <c r="V190" s="45">
        <f t="shared" ca="1" si="56"/>
        <v>0</v>
      </c>
      <c r="W190" s="45">
        <f t="shared" ca="1" si="50"/>
        <v>0</v>
      </c>
      <c r="X190" s="25">
        <f t="shared" ca="1" si="39"/>
        <v>0</v>
      </c>
      <c r="Z190" s="28">
        <f t="shared" ca="1" si="57"/>
        <v>0</v>
      </c>
      <c r="AA190" s="233"/>
      <c r="AB190" s="45">
        <f t="shared" ca="1" si="51"/>
        <v>0</v>
      </c>
      <c r="AC190" s="45">
        <f t="shared" ca="1" si="40"/>
        <v>0</v>
      </c>
      <c r="AD190" s="25">
        <f t="shared" ca="1" si="41"/>
        <v>0</v>
      </c>
    </row>
    <row r="191" spans="4:30" x14ac:dyDescent="0.35">
      <c r="D191" s="20">
        <v>187</v>
      </c>
      <c r="E191" s="21">
        <f t="shared" ca="1" si="52"/>
        <v>68302</v>
      </c>
      <c r="F191" s="44">
        <f t="shared" ca="1" si="42"/>
        <v>68666</v>
      </c>
      <c r="G191" s="22" t="s">
        <v>119</v>
      </c>
      <c r="H191" s="44">
        <f t="shared" ca="1" si="53"/>
        <v>68302</v>
      </c>
      <c r="I191" s="45">
        <f t="shared" ca="1" si="43"/>
        <v>0</v>
      </c>
      <c r="J191" s="45">
        <f t="shared" ca="1" si="44"/>
        <v>0</v>
      </c>
      <c r="K191" s="45">
        <f t="shared" ca="1" si="45"/>
        <v>0</v>
      </c>
      <c r="L191" s="45"/>
      <c r="M191" s="45">
        <f t="shared" ca="1" si="54"/>
        <v>0</v>
      </c>
      <c r="N191" s="257">
        <f t="shared" ca="1" si="46"/>
        <v>0</v>
      </c>
      <c r="O191" s="23"/>
      <c r="P191" s="255">
        <f t="shared" ca="1" si="47"/>
        <v>0</v>
      </c>
      <c r="Q191" s="163">
        <f t="shared" ca="1" si="48"/>
        <v>0</v>
      </c>
      <c r="R191" s="164">
        <f ca="1">NPV(Q190,K191:$K$244) + ($A$13+$A$14+$A$15)/POWER(1+Q190,$A$28-D191+1)</f>
        <v>0</v>
      </c>
      <c r="S191" s="164">
        <f ca="1">NPV(Q191,K191:$K$244) + ($A$13+$A$14+$A$15)/POWER(1+Q191,$A$28-D191+1)</f>
        <v>0</v>
      </c>
      <c r="T191" s="45">
        <f t="shared" ca="1" si="49"/>
        <v>0</v>
      </c>
      <c r="U191" s="45">
        <f t="shared" ca="1" si="55"/>
        <v>0</v>
      </c>
      <c r="V191" s="45">
        <f t="shared" ca="1" si="56"/>
        <v>0</v>
      </c>
      <c r="W191" s="45">
        <f t="shared" ca="1" si="50"/>
        <v>0</v>
      </c>
      <c r="X191" s="25">
        <f t="shared" ca="1" si="39"/>
        <v>0</v>
      </c>
      <c r="Z191" s="28">
        <f t="shared" ca="1" si="57"/>
        <v>0</v>
      </c>
      <c r="AA191" s="233"/>
      <c r="AB191" s="45">
        <f t="shared" ca="1" si="51"/>
        <v>0</v>
      </c>
      <c r="AC191" s="45">
        <f t="shared" ca="1" si="40"/>
        <v>0</v>
      </c>
      <c r="AD191" s="25">
        <f t="shared" ca="1" si="41"/>
        <v>0</v>
      </c>
    </row>
    <row r="192" spans="4:30" x14ac:dyDescent="0.35">
      <c r="D192" s="20">
        <v>188</v>
      </c>
      <c r="E192" s="21">
        <f t="shared" ca="1" si="52"/>
        <v>68667</v>
      </c>
      <c r="F192" s="44">
        <f t="shared" ca="1" si="42"/>
        <v>69032</v>
      </c>
      <c r="G192" s="22" t="s">
        <v>119</v>
      </c>
      <c r="H192" s="44">
        <f t="shared" ca="1" si="53"/>
        <v>68667</v>
      </c>
      <c r="I192" s="45">
        <f t="shared" ca="1" si="43"/>
        <v>0</v>
      </c>
      <c r="J192" s="45">
        <f t="shared" ca="1" si="44"/>
        <v>0</v>
      </c>
      <c r="K192" s="45">
        <f t="shared" ca="1" si="45"/>
        <v>0</v>
      </c>
      <c r="L192" s="45"/>
      <c r="M192" s="45">
        <f t="shared" ca="1" si="54"/>
        <v>0</v>
      </c>
      <c r="N192" s="257">
        <f t="shared" ca="1" si="46"/>
        <v>0</v>
      </c>
      <c r="O192" s="23"/>
      <c r="P192" s="255">
        <f t="shared" ca="1" si="47"/>
        <v>0</v>
      </c>
      <c r="Q192" s="163">
        <f t="shared" ca="1" si="48"/>
        <v>0</v>
      </c>
      <c r="R192" s="164">
        <f ca="1">NPV(Q191,K192:$K$244) + ($A$13+$A$14+$A$15)/POWER(1+Q191,$A$28-D192+1)</f>
        <v>0</v>
      </c>
      <c r="S192" s="164">
        <f ca="1">NPV(Q192,K192:$K$244) + ($A$13+$A$14+$A$15)/POWER(1+Q192,$A$28-D192+1)</f>
        <v>0</v>
      </c>
      <c r="T192" s="45">
        <f t="shared" ca="1" si="49"/>
        <v>0</v>
      </c>
      <c r="U192" s="45">
        <f t="shared" ca="1" si="55"/>
        <v>0</v>
      </c>
      <c r="V192" s="45">
        <f t="shared" ca="1" si="56"/>
        <v>0</v>
      </c>
      <c r="W192" s="45">
        <f t="shared" ca="1" si="50"/>
        <v>0</v>
      </c>
      <c r="X192" s="25">
        <f t="shared" ca="1" si="39"/>
        <v>0</v>
      </c>
      <c r="Z192" s="28">
        <f t="shared" ca="1" si="57"/>
        <v>0</v>
      </c>
      <c r="AA192" s="233"/>
      <c r="AB192" s="45">
        <f t="shared" ca="1" si="51"/>
        <v>0</v>
      </c>
      <c r="AC192" s="45">
        <f t="shared" ca="1" si="40"/>
        <v>0</v>
      </c>
      <c r="AD192" s="25">
        <f t="shared" ca="1" si="41"/>
        <v>0</v>
      </c>
    </row>
    <row r="193" spans="4:30" x14ac:dyDescent="0.35">
      <c r="D193" s="20">
        <v>189</v>
      </c>
      <c r="E193" s="21">
        <f t="shared" ca="1" si="52"/>
        <v>69033</v>
      </c>
      <c r="F193" s="44">
        <f t="shared" ca="1" si="42"/>
        <v>69397</v>
      </c>
      <c r="G193" s="22" t="s">
        <v>119</v>
      </c>
      <c r="H193" s="44">
        <f t="shared" ca="1" si="53"/>
        <v>69033</v>
      </c>
      <c r="I193" s="45">
        <f t="shared" ca="1" si="43"/>
        <v>0</v>
      </c>
      <c r="J193" s="45">
        <f t="shared" ca="1" si="44"/>
        <v>0</v>
      </c>
      <c r="K193" s="45">
        <f t="shared" ca="1" si="45"/>
        <v>0</v>
      </c>
      <c r="L193" s="45"/>
      <c r="M193" s="45">
        <f t="shared" ca="1" si="54"/>
        <v>0</v>
      </c>
      <c r="N193" s="257">
        <f t="shared" ca="1" si="46"/>
        <v>0</v>
      </c>
      <c r="O193" s="23"/>
      <c r="P193" s="255">
        <f t="shared" ca="1" si="47"/>
        <v>0</v>
      </c>
      <c r="Q193" s="163">
        <f t="shared" ca="1" si="48"/>
        <v>0</v>
      </c>
      <c r="R193" s="164">
        <f ca="1">NPV(Q192,K193:$K$244) + ($A$13+$A$14+$A$15)/POWER(1+Q192,$A$28-D193+1)</f>
        <v>0</v>
      </c>
      <c r="S193" s="164">
        <f ca="1">NPV(Q193,K193:$K$244) + ($A$13+$A$14+$A$15)/POWER(1+Q193,$A$28-D193+1)</f>
        <v>0</v>
      </c>
      <c r="T193" s="45">
        <f t="shared" ca="1" si="49"/>
        <v>0</v>
      </c>
      <c r="U193" s="45">
        <f t="shared" ca="1" si="55"/>
        <v>0</v>
      </c>
      <c r="V193" s="45">
        <f t="shared" ca="1" si="56"/>
        <v>0</v>
      </c>
      <c r="W193" s="45">
        <f t="shared" ca="1" si="50"/>
        <v>0</v>
      </c>
      <c r="X193" s="25">
        <f t="shared" ca="1" si="39"/>
        <v>0</v>
      </c>
      <c r="Z193" s="28">
        <f t="shared" ca="1" si="57"/>
        <v>0</v>
      </c>
      <c r="AA193" s="233"/>
      <c r="AB193" s="45">
        <f t="shared" ca="1" si="51"/>
        <v>0</v>
      </c>
      <c r="AC193" s="45">
        <f t="shared" ca="1" si="40"/>
        <v>0</v>
      </c>
      <c r="AD193" s="25">
        <f t="shared" ca="1" si="41"/>
        <v>0</v>
      </c>
    </row>
    <row r="194" spans="4:30" x14ac:dyDescent="0.35">
      <c r="D194" s="20">
        <v>190</v>
      </c>
      <c r="E194" s="21">
        <f t="shared" ca="1" si="52"/>
        <v>69398</v>
      </c>
      <c r="F194" s="44">
        <f t="shared" ca="1" si="42"/>
        <v>69762</v>
      </c>
      <c r="G194" s="22" t="s">
        <v>119</v>
      </c>
      <c r="H194" s="44">
        <f t="shared" ca="1" si="53"/>
        <v>69398</v>
      </c>
      <c r="I194" s="45">
        <f t="shared" ca="1" si="43"/>
        <v>0</v>
      </c>
      <c r="J194" s="45">
        <f t="shared" ca="1" si="44"/>
        <v>0</v>
      </c>
      <c r="K194" s="45">
        <f t="shared" ca="1" si="45"/>
        <v>0</v>
      </c>
      <c r="L194" s="45"/>
      <c r="M194" s="45">
        <f t="shared" ca="1" si="54"/>
        <v>0</v>
      </c>
      <c r="N194" s="257">
        <f t="shared" ca="1" si="46"/>
        <v>0</v>
      </c>
      <c r="O194" s="23"/>
      <c r="P194" s="255">
        <f t="shared" ca="1" si="47"/>
        <v>0</v>
      </c>
      <c r="Q194" s="163">
        <f t="shared" ca="1" si="48"/>
        <v>0</v>
      </c>
      <c r="R194" s="164">
        <f ca="1">NPV(Q193,K194:$K$244) + ($A$13+$A$14+$A$15)/POWER(1+Q193,$A$28-D194+1)</f>
        <v>0</v>
      </c>
      <c r="S194" s="164">
        <f ca="1">NPV(Q194,K194:$K$244) + ($A$13+$A$14+$A$15)/POWER(1+Q194,$A$28-D194+1)</f>
        <v>0</v>
      </c>
      <c r="T194" s="45">
        <f t="shared" ca="1" si="49"/>
        <v>0</v>
      </c>
      <c r="U194" s="45">
        <f t="shared" ca="1" si="55"/>
        <v>0</v>
      </c>
      <c r="V194" s="45">
        <f t="shared" ca="1" si="56"/>
        <v>0</v>
      </c>
      <c r="W194" s="45">
        <f t="shared" ca="1" si="50"/>
        <v>0</v>
      </c>
      <c r="X194" s="25">
        <f t="shared" ca="1" si="39"/>
        <v>0</v>
      </c>
      <c r="Z194" s="28">
        <f t="shared" ca="1" si="57"/>
        <v>0</v>
      </c>
      <c r="AA194" s="233"/>
      <c r="AB194" s="45">
        <f t="shared" ca="1" si="51"/>
        <v>0</v>
      </c>
      <c r="AC194" s="45">
        <f t="shared" ca="1" si="40"/>
        <v>0</v>
      </c>
      <c r="AD194" s="25">
        <f t="shared" ca="1" si="41"/>
        <v>0</v>
      </c>
    </row>
    <row r="195" spans="4:30" x14ac:dyDescent="0.35">
      <c r="D195" s="20">
        <v>191</v>
      </c>
      <c r="E195" s="21">
        <f t="shared" ca="1" si="52"/>
        <v>69763</v>
      </c>
      <c r="F195" s="44">
        <f t="shared" ca="1" si="42"/>
        <v>70127</v>
      </c>
      <c r="G195" s="22" t="s">
        <v>119</v>
      </c>
      <c r="H195" s="44">
        <f t="shared" ca="1" si="53"/>
        <v>69763</v>
      </c>
      <c r="I195" s="45">
        <f t="shared" ca="1" si="43"/>
        <v>0</v>
      </c>
      <c r="J195" s="45">
        <f t="shared" ca="1" si="44"/>
        <v>0</v>
      </c>
      <c r="K195" s="45">
        <f t="shared" ca="1" si="45"/>
        <v>0</v>
      </c>
      <c r="L195" s="45"/>
      <c r="M195" s="45">
        <f t="shared" ca="1" si="54"/>
        <v>0</v>
      </c>
      <c r="N195" s="257">
        <f t="shared" ca="1" si="46"/>
        <v>0</v>
      </c>
      <c r="O195" s="23"/>
      <c r="P195" s="255">
        <f t="shared" ca="1" si="47"/>
        <v>0</v>
      </c>
      <c r="Q195" s="163">
        <f t="shared" ca="1" si="48"/>
        <v>0</v>
      </c>
      <c r="R195" s="164">
        <f ca="1">NPV(Q194,K195:$K$244) + ($A$13+$A$14+$A$15)/POWER(1+Q194,$A$28-D195+1)</f>
        <v>0</v>
      </c>
      <c r="S195" s="164">
        <f ca="1">NPV(Q195,K195:$K$244) + ($A$13+$A$14+$A$15)/POWER(1+Q195,$A$28-D195+1)</f>
        <v>0</v>
      </c>
      <c r="T195" s="45">
        <f t="shared" ca="1" si="49"/>
        <v>0</v>
      </c>
      <c r="U195" s="45">
        <f t="shared" ca="1" si="55"/>
        <v>0</v>
      </c>
      <c r="V195" s="45">
        <f t="shared" ca="1" si="56"/>
        <v>0</v>
      </c>
      <c r="W195" s="45">
        <f t="shared" ca="1" si="50"/>
        <v>0</v>
      </c>
      <c r="X195" s="25">
        <f t="shared" ca="1" si="39"/>
        <v>0</v>
      </c>
      <c r="Z195" s="28">
        <f t="shared" ca="1" si="57"/>
        <v>0</v>
      </c>
      <c r="AA195" s="233"/>
      <c r="AB195" s="45">
        <f t="shared" ca="1" si="51"/>
        <v>0</v>
      </c>
      <c r="AC195" s="45">
        <f t="shared" ca="1" si="40"/>
        <v>0</v>
      </c>
      <c r="AD195" s="25">
        <f t="shared" ca="1" si="41"/>
        <v>0</v>
      </c>
    </row>
    <row r="196" spans="4:30" x14ac:dyDescent="0.35">
      <c r="D196" s="20">
        <v>192</v>
      </c>
      <c r="E196" s="21">
        <f t="shared" ca="1" si="52"/>
        <v>70128</v>
      </c>
      <c r="F196" s="44">
        <f t="shared" ca="1" si="42"/>
        <v>70493</v>
      </c>
      <c r="G196" s="22" t="s">
        <v>119</v>
      </c>
      <c r="H196" s="44">
        <f t="shared" ca="1" si="53"/>
        <v>70128</v>
      </c>
      <c r="I196" s="45">
        <f t="shared" ca="1" si="43"/>
        <v>0</v>
      </c>
      <c r="J196" s="45">
        <f t="shared" ca="1" si="44"/>
        <v>0</v>
      </c>
      <c r="K196" s="45">
        <f t="shared" ca="1" si="45"/>
        <v>0</v>
      </c>
      <c r="L196" s="45"/>
      <c r="M196" s="45">
        <f t="shared" ca="1" si="54"/>
        <v>0</v>
      </c>
      <c r="N196" s="257">
        <f t="shared" ca="1" si="46"/>
        <v>0</v>
      </c>
      <c r="O196" s="23"/>
      <c r="P196" s="255">
        <f t="shared" ca="1" si="47"/>
        <v>0</v>
      </c>
      <c r="Q196" s="163">
        <f t="shared" ca="1" si="48"/>
        <v>0</v>
      </c>
      <c r="R196" s="164">
        <f ca="1">NPV(Q195,K196:$K$244) + ($A$13+$A$14+$A$15)/POWER(1+Q195,$A$28-D196+1)</f>
        <v>0</v>
      </c>
      <c r="S196" s="164">
        <f ca="1">NPV(Q196,K196:$K$244) + ($A$13+$A$14+$A$15)/POWER(1+Q196,$A$28-D196+1)</f>
        <v>0</v>
      </c>
      <c r="T196" s="45">
        <f t="shared" ca="1" si="49"/>
        <v>0</v>
      </c>
      <c r="U196" s="45">
        <f t="shared" ca="1" si="55"/>
        <v>0</v>
      </c>
      <c r="V196" s="45">
        <f t="shared" ca="1" si="56"/>
        <v>0</v>
      </c>
      <c r="W196" s="45">
        <f t="shared" ca="1" si="50"/>
        <v>0</v>
      </c>
      <c r="X196" s="25">
        <f t="shared" ref="X196:X244" ca="1" si="58">T196+W196+U196+V196</f>
        <v>0</v>
      </c>
      <c r="Z196" s="28">
        <f t="shared" ca="1" si="57"/>
        <v>0</v>
      </c>
      <c r="AA196" s="233"/>
      <c r="AB196" s="45">
        <f t="shared" ca="1" si="51"/>
        <v>0</v>
      </c>
      <c r="AC196" s="45">
        <f t="shared" ref="AC196:AC244" ca="1" si="59">W196</f>
        <v>0</v>
      </c>
      <c r="AD196" s="25">
        <f t="shared" ref="AD196:AD244" ca="1" si="60">Z196-AA196-AB196+AC196</f>
        <v>0</v>
      </c>
    </row>
    <row r="197" spans="4:30" x14ac:dyDescent="0.35">
      <c r="D197" s="20">
        <v>193</v>
      </c>
      <c r="E197" s="21">
        <f t="shared" ca="1" si="52"/>
        <v>70494</v>
      </c>
      <c r="F197" s="44">
        <f t="shared" ref="F197:F244" ca="1" si="61">E198-1</f>
        <v>70858</v>
      </c>
      <c r="G197" s="22" t="s">
        <v>119</v>
      </c>
      <c r="H197" s="44">
        <f t="shared" ca="1" si="53"/>
        <v>70494</v>
      </c>
      <c r="I197" s="45">
        <f t="shared" ref="I197:I244" ca="1" si="62">IF(D197&gt;$A$28,0,$A$9)</f>
        <v>0</v>
      </c>
      <c r="J197" s="45">
        <f t="shared" ref="J197:J244" ca="1" si="63">IF(D197&gt;$A$28,0,$A$10)</f>
        <v>0</v>
      </c>
      <c r="K197" s="45">
        <f t="shared" ref="K197:K244" ca="1" si="64">IF(D197&gt;$A$28,0,$A$11)</f>
        <v>0</v>
      </c>
      <c r="L197" s="45"/>
      <c r="M197" s="45">
        <f t="shared" ca="1" si="54"/>
        <v>0</v>
      </c>
      <c r="N197" s="257">
        <f t="shared" ref="N197:N244" ca="1" si="65">$A$6</f>
        <v>0</v>
      </c>
      <c r="O197" s="23"/>
      <c r="P197" s="255">
        <f t="shared" ref="P197:P244" ca="1" si="66">$A$7</f>
        <v>0</v>
      </c>
      <c r="Q197" s="163">
        <f t="shared" ref="Q197:Q244" ca="1" si="67">$A$8</f>
        <v>0</v>
      </c>
      <c r="R197" s="164">
        <f ca="1">NPV(Q196,K197:$K$244) + ($A$13+$A$14+$A$15)/POWER(1+Q196,$A$28-D197+1)</f>
        <v>0</v>
      </c>
      <c r="S197" s="164">
        <f ca="1">NPV(Q197,K197:$K$244) + ($A$13+$A$14+$A$15)/POWER(1+Q197,$A$28-D197+1)</f>
        <v>0</v>
      </c>
      <c r="T197" s="45">
        <f t="shared" ref="T197:T244" ca="1" si="68">IF(ISBLANK(G197),0,X196)</f>
        <v>0</v>
      </c>
      <c r="U197" s="45">
        <f t="shared" ca="1" si="55"/>
        <v>0</v>
      </c>
      <c r="V197" s="45">
        <f t="shared" ca="1" si="56"/>
        <v>0</v>
      </c>
      <c r="W197" s="45">
        <f t="shared" ref="W197:W244" ca="1" si="69">S197-R197</f>
        <v>0</v>
      </c>
      <c r="X197" s="25">
        <f t="shared" ca="1" si="58"/>
        <v>0</v>
      </c>
      <c r="Z197" s="28">
        <f t="shared" ca="1" si="57"/>
        <v>0</v>
      </c>
      <c r="AA197" s="233"/>
      <c r="AB197" s="45">
        <f t="shared" ref="AB197:AB244" ca="1" si="70">IFERROR(Z197/($A$42-D197+1),0)</f>
        <v>0</v>
      </c>
      <c r="AC197" s="45">
        <f t="shared" ca="1" si="59"/>
        <v>0</v>
      </c>
      <c r="AD197" s="25">
        <f t="shared" ca="1" si="60"/>
        <v>0</v>
      </c>
    </row>
    <row r="198" spans="4:30" x14ac:dyDescent="0.35">
      <c r="D198" s="20">
        <v>194</v>
      </c>
      <c r="E198" s="21">
        <f t="shared" ref="E198:E244" ca="1" si="71">EOMONTH(H198,0)</f>
        <v>70859</v>
      </c>
      <c r="F198" s="44">
        <f t="shared" ca="1" si="61"/>
        <v>71223</v>
      </c>
      <c r="G198" s="22" t="s">
        <v>119</v>
      </c>
      <c r="H198" s="44">
        <f t="shared" ref="H198:H244" ca="1" si="72">EDATE(H197,12)</f>
        <v>70859</v>
      </c>
      <c r="I198" s="45">
        <f t="shared" ca="1" si="62"/>
        <v>0</v>
      </c>
      <c r="J198" s="45">
        <f t="shared" ca="1" si="63"/>
        <v>0</v>
      </c>
      <c r="K198" s="45">
        <f t="shared" ca="1" si="64"/>
        <v>0</v>
      </c>
      <c r="L198" s="45"/>
      <c r="M198" s="45">
        <f t="shared" ref="M198:M244" ca="1" si="73">K198+L198</f>
        <v>0</v>
      </c>
      <c r="N198" s="257">
        <f t="shared" ca="1" si="65"/>
        <v>0</v>
      </c>
      <c r="O198" s="23"/>
      <c r="P198" s="255">
        <f t="shared" ca="1" si="66"/>
        <v>0</v>
      </c>
      <c r="Q198" s="163">
        <f t="shared" ca="1" si="67"/>
        <v>0</v>
      </c>
      <c r="R198" s="164">
        <f ca="1">NPV(Q197,K198:$K$244) + ($A$13+$A$14+$A$15)/POWER(1+Q197,$A$28-D198+1)</f>
        <v>0</v>
      </c>
      <c r="S198" s="164">
        <f ca="1">NPV(Q198,K198:$K$244) + ($A$13+$A$14+$A$15)/POWER(1+Q198,$A$28-D198+1)</f>
        <v>0</v>
      </c>
      <c r="T198" s="45">
        <f t="shared" ca="1" si="68"/>
        <v>0</v>
      </c>
      <c r="U198" s="45">
        <f t="shared" ref="U198:U244" ca="1" si="74">S198*Q198</f>
        <v>0</v>
      </c>
      <c r="V198" s="45">
        <f t="shared" ref="V198:V244" ca="1" si="75">-(K198+L198)</f>
        <v>0</v>
      </c>
      <c r="W198" s="45">
        <f t="shared" ca="1" si="69"/>
        <v>0</v>
      </c>
      <c r="X198" s="25">
        <f t="shared" ca="1" si="58"/>
        <v>0</v>
      </c>
      <c r="Z198" s="28">
        <f t="shared" ref="Z198:Z244" ca="1" si="76">AD197</f>
        <v>0</v>
      </c>
      <c r="AA198" s="233"/>
      <c r="AB198" s="45">
        <f t="shared" ca="1" si="70"/>
        <v>0</v>
      </c>
      <c r="AC198" s="45">
        <f t="shared" ca="1" si="59"/>
        <v>0</v>
      </c>
      <c r="AD198" s="25">
        <f t="shared" ca="1" si="60"/>
        <v>0</v>
      </c>
    </row>
    <row r="199" spans="4:30" x14ac:dyDescent="0.35">
      <c r="D199" s="20">
        <v>195</v>
      </c>
      <c r="E199" s="21">
        <f t="shared" ca="1" si="71"/>
        <v>71224</v>
      </c>
      <c r="F199" s="44">
        <f t="shared" ca="1" si="61"/>
        <v>71588</v>
      </c>
      <c r="G199" s="22" t="s">
        <v>119</v>
      </c>
      <c r="H199" s="44">
        <f t="shared" ca="1" si="72"/>
        <v>71224</v>
      </c>
      <c r="I199" s="45">
        <f t="shared" ca="1" si="62"/>
        <v>0</v>
      </c>
      <c r="J199" s="45">
        <f t="shared" ca="1" si="63"/>
        <v>0</v>
      </c>
      <c r="K199" s="45">
        <f t="shared" ca="1" si="64"/>
        <v>0</v>
      </c>
      <c r="L199" s="45"/>
      <c r="M199" s="45">
        <f t="shared" ca="1" si="73"/>
        <v>0</v>
      </c>
      <c r="N199" s="257">
        <f t="shared" ca="1" si="65"/>
        <v>0</v>
      </c>
      <c r="O199" s="23"/>
      <c r="P199" s="255">
        <f t="shared" ca="1" si="66"/>
        <v>0</v>
      </c>
      <c r="Q199" s="163">
        <f t="shared" ca="1" si="67"/>
        <v>0</v>
      </c>
      <c r="R199" s="164">
        <f ca="1">NPV(Q198,K199:$K$244) + ($A$13+$A$14+$A$15)/POWER(1+Q198,$A$28-D199+1)</f>
        <v>0</v>
      </c>
      <c r="S199" s="164">
        <f ca="1">NPV(Q199,K199:$K$244) + ($A$13+$A$14+$A$15)/POWER(1+Q199,$A$28-D199+1)</f>
        <v>0</v>
      </c>
      <c r="T199" s="45">
        <f t="shared" ca="1" si="68"/>
        <v>0</v>
      </c>
      <c r="U199" s="45">
        <f t="shared" ca="1" si="74"/>
        <v>0</v>
      </c>
      <c r="V199" s="45">
        <f t="shared" ca="1" si="75"/>
        <v>0</v>
      </c>
      <c r="W199" s="45">
        <f t="shared" ca="1" si="69"/>
        <v>0</v>
      </c>
      <c r="X199" s="25">
        <f t="shared" ca="1" si="58"/>
        <v>0</v>
      </c>
      <c r="Z199" s="28">
        <f t="shared" ca="1" si="76"/>
        <v>0</v>
      </c>
      <c r="AA199" s="233"/>
      <c r="AB199" s="45">
        <f t="shared" ca="1" si="70"/>
        <v>0</v>
      </c>
      <c r="AC199" s="45">
        <f t="shared" ca="1" si="59"/>
        <v>0</v>
      </c>
      <c r="AD199" s="25">
        <f t="shared" ca="1" si="60"/>
        <v>0</v>
      </c>
    </row>
    <row r="200" spans="4:30" x14ac:dyDescent="0.35">
      <c r="D200" s="20">
        <v>196</v>
      </c>
      <c r="E200" s="21">
        <f t="shared" ca="1" si="71"/>
        <v>71589</v>
      </c>
      <c r="F200" s="44">
        <f t="shared" ca="1" si="61"/>
        <v>71954</v>
      </c>
      <c r="G200" s="22" t="s">
        <v>119</v>
      </c>
      <c r="H200" s="44">
        <f t="shared" ca="1" si="72"/>
        <v>71589</v>
      </c>
      <c r="I200" s="45">
        <f t="shared" ca="1" si="62"/>
        <v>0</v>
      </c>
      <c r="J200" s="45">
        <f t="shared" ca="1" si="63"/>
        <v>0</v>
      </c>
      <c r="K200" s="45">
        <f t="shared" ca="1" si="64"/>
        <v>0</v>
      </c>
      <c r="L200" s="45"/>
      <c r="M200" s="45">
        <f t="shared" ca="1" si="73"/>
        <v>0</v>
      </c>
      <c r="N200" s="257">
        <f t="shared" ca="1" si="65"/>
        <v>0</v>
      </c>
      <c r="O200" s="23"/>
      <c r="P200" s="255">
        <f t="shared" ca="1" si="66"/>
        <v>0</v>
      </c>
      <c r="Q200" s="163">
        <f t="shared" ca="1" si="67"/>
        <v>0</v>
      </c>
      <c r="R200" s="164">
        <f ca="1">NPV(Q199,K200:$K$244) + ($A$13+$A$14+$A$15)/POWER(1+Q199,$A$28-D200+1)</f>
        <v>0</v>
      </c>
      <c r="S200" s="164">
        <f ca="1">NPV(Q200,K200:$K$244) + ($A$13+$A$14+$A$15)/POWER(1+Q200,$A$28-D200+1)</f>
        <v>0</v>
      </c>
      <c r="T200" s="45">
        <f t="shared" ca="1" si="68"/>
        <v>0</v>
      </c>
      <c r="U200" s="45">
        <f t="shared" ca="1" si="74"/>
        <v>0</v>
      </c>
      <c r="V200" s="45">
        <f t="shared" ca="1" si="75"/>
        <v>0</v>
      </c>
      <c r="W200" s="45">
        <f t="shared" ca="1" si="69"/>
        <v>0</v>
      </c>
      <c r="X200" s="25">
        <f t="shared" ca="1" si="58"/>
        <v>0</v>
      </c>
      <c r="Z200" s="28">
        <f t="shared" ca="1" si="76"/>
        <v>0</v>
      </c>
      <c r="AA200" s="233"/>
      <c r="AB200" s="45">
        <f t="shared" ca="1" si="70"/>
        <v>0</v>
      </c>
      <c r="AC200" s="45">
        <f t="shared" ca="1" si="59"/>
        <v>0</v>
      </c>
      <c r="AD200" s="25">
        <f t="shared" ca="1" si="60"/>
        <v>0</v>
      </c>
    </row>
    <row r="201" spans="4:30" x14ac:dyDescent="0.35">
      <c r="D201" s="20">
        <v>197</v>
      </c>
      <c r="E201" s="21">
        <f t="shared" ca="1" si="71"/>
        <v>71955</v>
      </c>
      <c r="F201" s="44">
        <f t="shared" ca="1" si="61"/>
        <v>72319</v>
      </c>
      <c r="G201" s="22" t="s">
        <v>119</v>
      </c>
      <c r="H201" s="44">
        <f t="shared" ca="1" si="72"/>
        <v>71955</v>
      </c>
      <c r="I201" s="45">
        <f t="shared" ca="1" si="62"/>
        <v>0</v>
      </c>
      <c r="J201" s="45">
        <f t="shared" ca="1" si="63"/>
        <v>0</v>
      </c>
      <c r="K201" s="45">
        <f t="shared" ca="1" si="64"/>
        <v>0</v>
      </c>
      <c r="L201" s="45"/>
      <c r="M201" s="45">
        <f t="shared" ca="1" si="73"/>
        <v>0</v>
      </c>
      <c r="N201" s="257">
        <f t="shared" ca="1" si="65"/>
        <v>0</v>
      </c>
      <c r="O201" s="23"/>
      <c r="P201" s="255">
        <f t="shared" ca="1" si="66"/>
        <v>0</v>
      </c>
      <c r="Q201" s="163">
        <f t="shared" ca="1" si="67"/>
        <v>0</v>
      </c>
      <c r="R201" s="164">
        <f ca="1">NPV(Q200,K201:$K$244) + ($A$13+$A$14+$A$15)/POWER(1+Q200,$A$28-D201+1)</f>
        <v>0</v>
      </c>
      <c r="S201" s="164">
        <f ca="1">NPV(Q201,K201:$K$244) + ($A$13+$A$14+$A$15)/POWER(1+Q201,$A$28-D201+1)</f>
        <v>0</v>
      </c>
      <c r="T201" s="45">
        <f t="shared" ca="1" si="68"/>
        <v>0</v>
      </c>
      <c r="U201" s="45">
        <f t="shared" ca="1" si="74"/>
        <v>0</v>
      </c>
      <c r="V201" s="45">
        <f t="shared" ca="1" si="75"/>
        <v>0</v>
      </c>
      <c r="W201" s="45">
        <f t="shared" ca="1" si="69"/>
        <v>0</v>
      </c>
      <c r="X201" s="25">
        <f t="shared" ca="1" si="58"/>
        <v>0</v>
      </c>
      <c r="Z201" s="28">
        <f t="shared" ca="1" si="76"/>
        <v>0</v>
      </c>
      <c r="AA201" s="233"/>
      <c r="AB201" s="45">
        <f t="shared" ca="1" si="70"/>
        <v>0</v>
      </c>
      <c r="AC201" s="45">
        <f t="shared" ca="1" si="59"/>
        <v>0</v>
      </c>
      <c r="AD201" s="25">
        <f t="shared" ca="1" si="60"/>
        <v>0</v>
      </c>
    </row>
    <row r="202" spans="4:30" x14ac:dyDescent="0.35">
      <c r="D202" s="20">
        <v>198</v>
      </c>
      <c r="E202" s="21">
        <f t="shared" ca="1" si="71"/>
        <v>72320</v>
      </c>
      <c r="F202" s="44">
        <f t="shared" ca="1" si="61"/>
        <v>72684</v>
      </c>
      <c r="G202" s="22" t="s">
        <v>119</v>
      </c>
      <c r="H202" s="44">
        <f t="shared" ca="1" si="72"/>
        <v>72320</v>
      </c>
      <c r="I202" s="45">
        <f t="shared" ca="1" si="62"/>
        <v>0</v>
      </c>
      <c r="J202" s="45">
        <f t="shared" ca="1" si="63"/>
        <v>0</v>
      </c>
      <c r="K202" s="45">
        <f t="shared" ca="1" si="64"/>
        <v>0</v>
      </c>
      <c r="L202" s="45"/>
      <c r="M202" s="45">
        <f t="shared" ca="1" si="73"/>
        <v>0</v>
      </c>
      <c r="N202" s="257">
        <f t="shared" ca="1" si="65"/>
        <v>0</v>
      </c>
      <c r="O202" s="23"/>
      <c r="P202" s="255">
        <f t="shared" ca="1" si="66"/>
        <v>0</v>
      </c>
      <c r="Q202" s="163">
        <f t="shared" ca="1" si="67"/>
        <v>0</v>
      </c>
      <c r="R202" s="164">
        <f ca="1">NPV(Q201,K202:$K$244) + ($A$13+$A$14+$A$15)/POWER(1+Q201,$A$28-D202+1)</f>
        <v>0</v>
      </c>
      <c r="S202" s="164">
        <f ca="1">NPV(Q202,K202:$K$244) + ($A$13+$A$14+$A$15)/POWER(1+Q202,$A$28-D202+1)</f>
        <v>0</v>
      </c>
      <c r="T202" s="45">
        <f t="shared" ca="1" si="68"/>
        <v>0</v>
      </c>
      <c r="U202" s="45">
        <f t="shared" ca="1" si="74"/>
        <v>0</v>
      </c>
      <c r="V202" s="45">
        <f t="shared" ca="1" si="75"/>
        <v>0</v>
      </c>
      <c r="W202" s="45">
        <f t="shared" ca="1" si="69"/>
        <v>0</v>
      </c>
      <c r="X202" s="25">
        <f t="shared" ca="1" si="58"/>
        <v>0</v>
      </c>
      <c r="Z202" s="28">
        <f t="shared" ca="1" si="76"/>
        <v>0</v>
      </c>
      <c r="AA202" s="233"/>
      <c r="AB202" s="45">
        <f t="shared" ca="1" si="70"/>
        <v>0</v>
      </c>
      <c r="AC202" s="45">
        <f t="shared" ca="1" si="59"/>
        <v>0</v>
      </c>
      <c r="AD202" s="25">
        <f t="shared" ca="1" si="60"/>
        <v>0</v>
      </c>
    </row>
    <row r="203" spans="4:30" x14ac:dyDescent="0.35">
      <c r="D203" s="20">
        <v>199</v>
      </c>
      <c r="E203" s="21">
        <f t="shared" ca="1" si="71"/>
        <v>72685</v>
      </c>
      <c r="F203" s="44">
        <f t="shared" ca="1" si="61"/>
        <v>73049</v>
      </c>
      <c r="G203" s="22" t="s">
        <v>119</v>
      </c>
      <c r="H203" s="44">
        <f t="shared" ca="1" si="72"/>
        <v>72685</v>
      </c>
      <c r="I203" s="45">
        <f t="shared" ca="1" si="62"/>
        <v>0</v>
      </c>
      <c r="J203" s="45">
        <f t="shared" ca="1" si="63"/>
        <v>0</v>
      </c>
      <c r="K203" s="45">
        <f t="shared" ca="1" si="64"/>
        <v>0</v>
      </c>
      <c r="L203" s="45"/>
      <c r="M203" s="45">
        <f t="shared" ca="1" si="73"/>
        <v>0</v>
      </c>
      <c r="N203" s="257">
        <f t="shared" ca="1" si="65"/>
        <v>0</v>
      </c>
      <c r="O203" s="23"/>
      <c r="P203" s="255">
        <f t="shared" ca="1" si="66"/>
        <v>0</v>
      </c>
      <c r="Q203" s="163">
        <f t="shared" ca="1" si="67"/>
        <v>0</v>
      </c>
      <c r="R203" s="164">
        <f ca="1">NPV(Q202,K203:$K$244) + ($A$13+$A$14+$A$15)/POWER(1+Q202,$A$28-D203+1)</f>
        <v>0</v>
      </c>
      <c r="S203" s="164">
        <f ca="1">NPV(Q203,K203:$K$244) + ($A$13+$A$14+$A$15)/POWER(1+Q203,$A$28-D203+1)</f>
        <v>0</v>
      </c>
      <c r="T203" s="45">
        <f t="shared" ca="1" si="68"/>
        <v>0</v>
      </c>
      <c r="U203" s="45">
        <f t="shared" ca="1" si="74"/>
        <v>0</v>
      </c>
      <c r="V203" s="45">
        <f t="shared" ca="1" si="75"/>
        <v>0</v>
      </c>
      <c r="W203" s="45">
        <f t="shared" ca="1" si="69"/>
        <v>0</v>
      </c>
      <c r="X203" s="25">
        <f t="shared" ca="1" si="58"/>
        <v>0</v>
      </c>
      <c r="Z203" s="28">
        <f t="shared" ca="1" si="76"/>
        <v>0</v>
      </c>
      <c r="AA203" s="233"/>
      <c r="AB203" s="45">
        <f t="shared" ca="1" si="70"/>
        <v>0</v>
      </c>
      <c r="AC203" s="45">
        <f t="shared" ca="1" si="59"/>
        <v>0</v>
      </c>
      <c r="AD203" s="25">
        <f t="shared" ca="1" si="60"/>
        <v>0</v>
      </c>
    </row>
    <row r="204" spans="4:30" x14ac:dyDescent="0.35">
      <c r="D204" s="20">
        <v>200</v>
      </c>
      <c r="E204" s="21">
        <f t="shared" ca="1" si="71"/>
        <v>73050</v>
      </c>
      <c r="F204" s="44">
        <f t="shared" ca="1" si="61"/>
        <v>73414</v>
      </c>
      <c r="G204" s="22" t="s">
        <v>119</v>
      </c>
      <c r="H204" s="44">
        <f t="shared" ca="1" si="72"/>
        <v>73050</v>
      </c>
      <c r="I204" s="45">
        <f t="shared" ca="1" si="62"/>
        <v>0</v>
      </c>
      <c r="J204" s="45">
        <f t="shared" ca="1" si="63"/>
        <v>0</v>
      </c>
      <c r="K204" s="45">
        <f t="shared" ca="1" si="64"/>
        <v>0</v>
      </c>
      <c r="L204" s="45"/>
      <c r="M204" s="45">
        <f t="shared" ca="1" si="73"/>
        <v>0</v>
      </c>
      <c r="N204" s="257">
        <f t="shared" ca="1" si="65"/>
        <v>0</v>
      </c>
      <c r="O204" s="23"/>
      <c r="P204" s="255">
        <f t="shared" ca="1" si="66"/>
        <v>0</v>
      </c>
      <c r="Q204" s="163">
        <f t="shared" ca="1" si="67"/>
        <v>0</v>
      </c>
      <c r="R204" s="164">
        <f ca="1">NPV(Q203,K204:$K$244) + ($A$13+$A$14+$A$15)/POWER(1+Q203,$A$28-D204+1)</f>
        <v>0</v>
      </c>
      <c r="S204" s="164">
        <f ca="1">NPV(Q204,K204:$K$244) + ($A$13+$A$14+$A$15)/POWER(1+Q204,$A$28-D204+1)</f>
        <v>0</v>
      </c>
      <c r="T204" s="45">
        <f t="shared" ca="1" si="68"/>
        <v>0</v>
      </c>
      <c r="U204" s="45">
        <f t="shared" ca="1" si="74"/>
        <v>0</v>
      </c>
      <c r="V204" s="45">
        <f t="shared" ca="1" si="75"/>
        <v>0</v>
      </c>
      <c r="W204" s="45">
        <f t="shared" ca="1" si="69"/>
        <v>0</v>
      </c>
      <c r="X204" s="25">
        <f t="shared" ca="1" si="58"/>
        <v>0</v>
      </c>
      <c r="Z204" s="28">
        <f t="shared" ca="1" si="76"/>
        <v>0</v>
      </c>
      <c r="AA204" s="233"/>
      <c r="AB204" s="45">
        <f t="shared" ca="1" si="70"/>
        <v>0</v>
      </c>
      <c r="AC204" s="45">
        <f t="shared" ca="1" si="59"/>
        <v>0</v>
      </c>
      <c r="AD204" s="25">
        <f t="shared" ca="1" si="60"/>
        <v>0</v>
      </c>
    </row>
    <row r="205" spans="4:30" x14ac:dyDescent="0.35">
      <c r="D205" s="20">
        <v>201</v>
      </c>
      <c r="E205" s="21">
        <f t="shared" ca="1" si="71"/>
        <v>73415</v>
      </c>
      <c r="F205" s="44">
        <f t="shared" ca="1" si="61"/>
        <v>73779</v>
      </c>
      <c r="G205" s="22" t="s">
        <v>119</v>
      </c>
      <c r="H205" s="44">
        <f t="shared" ca="1" si="72"/>
        <v>73415</v>
      </c>
      <c r="I205" s="45">
        <f t="shared" ca="1" si="62"/>
        <v>0</v>
      </c>
      <c r="J205" s="45">
        <f t="shared" ca="1" si="63"/>
        <v>0</v>
      </c>
      <c r="K205" s="45">
        <f t="shared" ca="1" si="64"/>
        <v>0</v>
      </c>
      <c r="L205" s="45"/>
      <c r="M205" s="45">
        <f t="shared" ca="1" si="73"/>
        <v>0</v>
      </c>
      <c r="N205" s="257">
        <f t="shared" ca="1" si="65"/>
        <v>0</v>
      </c>
      <c r="O205" s="23"/>
      <c r="P205" s="255">
        <f t="shared" ca="1" si="66"/>
        <v>0</v>
      </c>
      <c r="Q205" s="163">
        <f t="shared" ca="1" si="67"/>
        <v>0</v>
      </c>
      <c r="R205" s="164">
        <f ca="1">NPV(Q204,K205:$K$244) + ($A$13+$A$14+$A$15)/POWER(1+Q204,$A$28-D205+1)</f>
        <v>0</v>
      </c>
      <c r="S205" s="164">
        <f ca="1">NPV(Q205,K205:$K$244) + ($A$13+$A$14+$A$15)/POWER(1+Q205,$A$28-D205+1)</f>
        <v>0</v>
      </c>
      <c r="T205" s="45">
        <f t="shared" ca="1" si="68"/>
        <v>0</v>
      </c>
      <c r="U205" s="45">
        <f t="shared" ca="1" si="74"/>
        <v>0</v>
      </c>
      <c r="V205" s="45">
        <f t="shared" ca="1" si="75"/>
        <v>0</v>
      </c>
      <c r="W205" s="45">
        <f t="shared" ca="1" si="69"/>
        <v>0</v>
      </c>
      <c r="X205" s="25">
        <f t="shared" ca="1" si="58"/>
        <v>0</v>
      </c>
      <c r="Z205" s="28">
        <f t="shared" ca="1" si="76"/>
        <v>0</v>
      </c>
      <c r="AA205" s="233"/>
      <c r="AB205" s="45">
        <f t="shared" ca="1" si="70"/>
        <v>0</v>
      </c>
      <c r="AC205" s="45">
        <f t="shared" ca="1" si="59"/>
        <v>0</v>
      </c>
      <c r="AD205" s="25">
        <f t="shared" ca="1" si="60"/>
        <v>0</v>
      </c>
    </row>
    <row r="206" spans="4:30" x14ac:dyDescent="0.35">
      <c r="D206" s="20">
        <v>202</v>
      </c>
      <c r="E206" s="21">
        <f t="shared" ca="1" si="71"/>
        <v>73780</v>
      </c>
      <c r="F206" s="44">
        <f t="shared" ca="1" si="61"/>
        <v>74144</v>
      </c>
      <c r="G206" s="22" t="s">
        <v>119</v>
      </c>
      <c r="H206" s="44">
        <f t="shared" ca="1" si="72"/>
        <v>73780</v>
      </c>
      <c r="I206" s="45">
        <f t="shared" ca="1" si="62"/>
        <v>0</v>
      </c>
      <c r="J206" s="45">
        <f t="shared" ca="1" si="63"/>
        <v>0</v>
      </c>
      <c r="K206" s="45">
        <f t="shared" ca="1" si="64"/>
        <v>0</v>
      </c>
      <c r="L206" s="45"/>
      <c r="M206" s="45">
        <f t="shared" ca="1" si="73"/>
        <v>0</v>
      </c>
      <c r="N206" s="257">
        <f t="shared" ca="1" si="65"/>
        <v>0</v>
      </c>
      <c r="O206" s="23"/>
      <c r="P206" s="255">
        <f t="shared" ca="1" si="66"/>
        <v>0</v>
      </c>
      <c r="Q206" s="163">
        <f t="shared" ca="1" si="67"/>
        <v>0</v>
      </c>
      <c r="R206" s="164">
        <f ca="1">NPV(Q205,K206:$K$244) + ($A$13+$A$14+$A$15)/POWER(1+Q205,$A$28-D206+1)</f>
        <v>0</v>
      </c>
      <c r="S206" s="164">
        <f ca="1">NPV(Q206,K206:$K$244) + ($A$13+$A$14+$A$15)/POWER(1+Q206,$A$28-D206+1)</f>
        <v>0</v>
      </c>
      <c r="T206" s="45">
        <f t="shared" ca="1" si="68"/>
        <v>0</v>
      </c>
      <c r="U206" s="45">
        <f t="shared" ca="1" si="74"/>
        <v>0</v>
      </c>
      <c r="V206" s="45">
        <f t="shared" ca="1" si="75"/>
        <v>0</v>
      </c>
      <c r="W206" s="45">
        <f t="shared" ca="1" si="69"/>
        <v>0</v>
      </c>
      <c r="X206" s="25">
        <f t="shared" ca="1" si="58"/>
        <v>0</v>
      </c>
      <c r="Z206" s="28">
        <f t="shared" ca="1" si="76"/>
        <v>0</v>
      </c>
      <c r="AA206" s="233"/>
      <c r="AB206" s="45">
        <f t="shared" ca="1" si="70"/>
        <v>0</v>
      </c>
      <c r="AC206" s="45">
        <f t="shared" ca="1" si="59"/>
        <v>0</v>
      </c>
      <c r="AD206" s="25">
        <f t="shared" ca="1" si="60"/>
        <v>0</v>
      </c>
    </row>
    <row r="207" spans="4:30" x14ac:dyDescent="0.35">
      <c r="D207" s="20">
        <v>203</v>
      </c>
      <c r="E207" s="21">
        <f t="shared" ca="1" si="71"/>
        <v>74145</v>
      </c>
      <c r="F207" s="44">
        <f t="shared" ca="1" si="61"/>
        <v>74509</v>
      </c>
      <c r="G207" s="22" t="s">
        <v>119</v>
      </c>
      <c r="H207" s="44">
        <f t="shared" ca="1" si="72"/>
        <v>74145</v>
      </c>
      <c r="I207" s="45">
        <f t="shared" ca="1" si="62"/>
        <v>0</v>
      </c>
      <c r="J207" s="45">
        <f t="shared" ca="1" si="63"/>
        <v>0</v>
      </c>
      <c r="K207" s="45">
        <f t="shared" ca="1" si="64"/>
        <v>0</v>
      </c>
      <c r="L207" s="45"/>
      <c r="M207" s="45">
        <f t="shared" ca="1" si="73"/>
        <v>0</v>
      </c>
      <c r="N207" s="257">
        <f t="shared" ca="1" si="65"/>
        <v>0</v>
      </c>
      <c r="O207" s="23"/>
      <c r="P207" s="255">
        <f t="shared" ca="1" si="66"/>
        <v>0</v>
      </c>
      <c r="Q207" s="163">
        <f t="shared" ca="1" si="67"/>
        <v>0</v>
      </c>
      <c r="R207" s="164">
        <f ca="1">NPV(Q206,K207:$K$244) + ($A$13+$A$14+$A$15)/POWER(1+Q206,$A$28-D207+1)</f>
        <v>0</v>
      </c>
      <c r="S207" s="164">
        <f ca="1">NPV(Q207,K207:$K$244) + ($A$13+$A$14+$A$15)/POWER(1+Q207,$A$28-D207+1)</f>
        <v>0</v>
      </c>
      <c r="T207" s="45">
        <f t="shared" ca="1" si="68"/>
        <v>0</v>
      </c>
      <c r="U207" s="45">
        <f t="shared" ca="1" si="74"/>
        <v>0</v>
      </c>
      <c r="V207" s="45">
        <f t="shared" ca="1" si="75"/>
        <v>0</v>
      </c>
      <c r="W207" s="45">
        <f t="shared" ca="1" si="69"/>
        <v>0</v>
      </c>
      <c r="X207" s="25">
        <f t="shared" ca="1" si="58"/>
        <v>0</v>
      </c>
      <c r="Z207" s="28">
        <f t="shared" ca="1" si="76"/>
        <v>0</v>
      </c>
      <c r="AA207" s="233"/>
      <c r="AB207" s="45">
        <f t="shared" ca="1" si="70"/>
        <v>0</v>
      </c>
      <c r="AC207" s="45">
        <f t="shared" ca="1" si="59"/>
        <v>0</v>
      </c>
      <c r="AD207" s="25">
        <f t="shared" ca="1" si="60"/>
        <v>0</v>
      </c>
    </row>
    <row r="208" spans="4:30" x14ac:dyDescent="0.35">
      <c r="D208" s="20">
        <v>204</v>
      </c>
      <c r="E208" s="21">
        <f t="shared" ca="1" si="71"/>
        <v>74510</v>
      </c>
      <c r="F208" s="44">
        <f t="shared" ca="1" si="61"/>
        <v>74875</v>
      </c>
      <c r="G208" s="22" t="s">
        <v>119</v>
      </c>
      <c r="H208" s="44">
        <f t="shared" ca="1" si="72"/>
        <v>74510</v>
      </c>
      <c r="I208" s="45">
        <f t="shared" ca="1" si="62"/>
        <v>0</v>
      </c>
      <c r="J208" s="45">
        <f t="shared" ca="1" si="63"/>
        <v>0</v>
      </c>
      <c r="K208" s="45">
        <f t="shared" ca="1" si="64"/>
        <v>0</v>
      </c>
      <c r="L208" s="45"/>
      <c r="M208" s="45">
        <f t="shared" ca="1" si="73"/>
        <v>0</v>
      </c>
      <c r="N208" s="257">
        <f t="shared" ca="1" si="65"/>
        <v>0</v>
      </c>
      <c r="O208" s="23"/>
      <c r="P208" s="255">
        <f t="shared" ca="1" si="66"/>
        <v>0</v>
      </c>
      <c r="Q208" s="163">
        <f t="shared" ca="1" si="67"/>
        <v>0</v>
      </c>
      <c r="R208" s="164">
        <f ca="1">NPV(Q207,K208:$K$244) + ($A$13+$A$14+$A$15)/POWER(1+Q207,$A$28-D208+1)</f>
        <v>0</v>
      </c>
      <c r="S208" s="164">
        <f ca="1">NPV(Q208,K208:$K$244) + ($A$13+$A$14+$A$15)/POWER(1+Q208,$A$28-D208+1)</f>
        <v>0</v>
      </c>
      <c r="T208" s="45">
        <f t="shared" ca="1" si="68"/>
        <v>0</v>
      </c>
      <c r="U208" s="45">
        <f t="shared" ca="1" si="74"/>
        <v>0</v>
      </c>
      <c r="V208" s="45">
        <f t="shared" ca="1" si="75"/>
        <v>0</v>
      </c>
      <c r="W208" s="45">
        <f t="shared" ca="1" si="69"/>
        <v>0</v>
      </c>
      <c r="X208" s="25">
        <f t="shared" ca="1" si="58"/>
        <v>0</v>
      </c>
      <c r="Z208" s="28">
        <f t="shared" ca="1" si="76"/>
        <v>0</v>
      </c>
      <c r="AA208" s="233"/>
      <c r="AB208" s="45">
        <f t="shared" ca="1" si="70"/>
        <v>0</v>
      </c>
      <c r="AC208" s="45">
        <f t="shared" ca="1" si="59"/>
        <v>0</v>
      </c>
      <c r="AD208" s="25">
        <f t="shared" ca="1" si="60"/>
        <v>0</v>
      </c>
    </row>
    <row r="209" spans="4:30" x14ac:dyDescent="0.35">
      <c r="D209" s="20">
        <v>205</v>
      </c>
      <c r="E209" s="21">
        <f t="shared" ca="1" si="71"/>
        <v>74876</v>
      </c>
      <c r="F209" s="44">
        <f t="shared" ca="1" si="61"/>
        <v>75240</v>
      </c>
      <c r="G209" s="22" t="s">
        <v>119</v>
      </c>
      <c r="H209" s="44">
        <f t="shared" ca="1" si="72"/>
        <v>74876</v>
      </c>
      <c r="I209" s="45">
        <f t="shared" ca="1" si="62"/>
        <v>0</v>
      </c>
      <c r="J209" s="45">
        <f t="shared" ca="1" si="63"/>
        <v>0</v>
      </c>
      <c r="K209" s="45">
        <f t="shared" ca="1" si="64"/>
        <v>0</v>
      </c>
      <c r="L209" s="45"/>
      <c r="M209" s="45">
        <f t="shared" ca="1" si="73"/>
        <v>0</v>
      </c>
      <c r="N209" s="257">
        <f t="shared" ca="1" si="65"/>
        <v>0</v>
      </c>
      <c r="O209" s="23"/>
      <c r="P209" s="255">
        <f t="shared" ca="1" si="66"/>
        <v>0</v>
      </c>
      <c r="Q209" s="163">
        <f t="shared" ca="1" si="67"/>
        <v>0</v>
      </c>
      <c r="R209" s="164">
        <f ca="1">NPV(Q208,K209:$K$244) + ($A$13+$A$14+$A$15)/POWER(1+Q208,$A$28-D209+1)</f>
        <v>0</v>
      </c>
      <c r="S209" s="164">
        <f ca="1">NPV(Q209,K209:$K$244) + ($A$13+$A$14+$A$15)/POWER(1+Q209,$A$28-D209+1)</f>
        <v>0</v>
      </c>
      <c r="T209" s="45">
        <f t="shared" ca="1" si="68"/>
        <v>0</v>
      </c>
      <c r="U209" s="45">
        <f t="shared" ca="1" si="74"/>
        <v>0</v>
      </c>
      <c r="V209" s="45">
        <f t="shared" ca="1" si="75"/>
        <v>0</v>
      </c>
      <c r="W209" s="45">
        <f t="shared" ca="1" si="69"/>
        <v>0</v>
      </c>
      <c r="X209" s="25">
        <f t="shared" ca="1" si="58"/>
        <v>0</v>
      </c>
      <c r="Z209" s="28">
        <f t="shared" ca="1" si="76"/>
        <v>0</v>
      </c>
      <c r="AA209" s="233"/>
      <c r="AB209" s="45">
        <f t="shared" ca="1" si="70"/>
        <v>0</v>
      </c>
      <c r="AC209" s="45">
        <f t="shared" ca="1" si="59"/>
        <v>0</v>
      </c>
      <c r="AD209" s="25">
        <f t="shared" ca="1" si="60"/>
        <v>0</v>
      </c>
    </row>
    <row r="210" spans="4:30" x14ac:dyDescent="0.35">
      <c r="D210" s="20">
        <v>206</v>
      </c>
      <c r="E210" s="21">
        <f t="shared" ca="1" si="71"/>
        <v>75241</v>
      </c>
      <c r="F210" s="44">
        <f t="shared" ca="1" si="61"/>
        <v>75605</v>
      </c>
      <c r="G210" s="22" t="s">
        <v>119</v>
      </c>
      <c r="H210" s="44">
        <f t="shared" ca="1" si="72"/>
        <v>75241</v>
      </c>
      <c r="I210" s="45">
        <f t="shared" ca="1" si="62"/>
        <v>0</v>
      </c>
      <c r="J210" s="45">
        <f t="shared" ca="1" si="63"/>
        <v>0</v>
      </c>
      <c r="K210" s="45">
        <f t="shared" ca="1" si="64"/>
        <v>0</v>
      </c>
      <c r="L210" s="45"/>
      <c r="M210" s="45">
        <f t="shared" ca="1" si="73"/>
        <v>0</v>
      </c>
      <c r="N210" s="257">
        <f t="shared" ca="1" si="65"/>
        <v>0</v>
      </c>
      <c r="O210" s="23"/>
      <c r="P210" s="255">
        <f t="shared" ca="1" si="66"/>
        <v>0</v>
      </c>
      <c r="Q210" s="163">
        <f t="shared" ca="1" si="67"/>
        <v>0</v>
      </c>
      <c r="R210" s="164">
        <f ca="1">NPV(Q209,K210:$K$244) + ($A$13+$A$14+$A$15)/POWER(1+Q209,$A$28-D210+1)</f>
        <v>0</v>
      </c>
      <c r="S210" s="164">
        <f ca="1">NPV(Q210,K210:$K$244) + ($A$13+$A$14+$A$15)/POWER(1+Q210,$A$28-D210+1)</f>
        <v>0</v>
      </c>
      <c r="T210" s="45">
        <f t="shared" ca="1" si="68"/>
        <v>0</v>
      </c>
      <c r="U210" s="45">
        <f t="shared" ca="1" si="74"/>
        <v>0</v>
      </c>
      <c r="V210" s="45">
        <f t="shared" ca="1" si="75"/>
        <v>0</v>
      </c>
      <c r="W210" s="45">
        <f t="shared" ca="1" si="69"/>
        <v>0</v>
      </c>
      <c r="X210" s="25">
        <f t="shared" ca="1" si="58"/>
        <v>0</v>
      </c>
      <c r="Z210" s="28">
        <f t="shared" ca="1" si="76"/>
        <v>0</v>
      </c>
      <c r="AA210" s="233"/>
      <c r="AB210" s="45">
        <f t="shared" ca="1" si="70"/>
        <v>0</v>
      </c>
      <c r="AC210" s="45">
        <f t="shared" ca="1" si="59"/>
        <v>0</v>
      </c>
      <c r="AD210" s="25">
        <f t="shared" ca="1" si="60"/>
        <v>0</v>
      </c>
    </row>
    <row r="211" spans="4:30" x14ac:dyDescent="0.35">
      <c r="D211" s="20">
        <v>207</v>
      </c>
      <c r="E211" s="21">
        <f t="shared" ca="1" si="71"/>
        <v>75606</v>
      </c>
      <c r="F211" s="44">
        <f t="shared" ca="1" si="61"/>
        <v>75970</v>
      </c>
      <c r="G211" s="22" t="s">
        <v>119</v>
      </c>
      <c r="H211" s="44">
        <f t="shared" ca="1" si="72"/>
        <v>75606</v>
      </c>
      <c r="I211" s="45">
        <f t="shared" ca="1" si="62"/>
        <v>0</v>
      </c>
      <c r="J211" s="45">
        <f t="shared" ca="1" si="63"/>
        <v>0</v>
      </c>
      <c r="K211" s="45">
        <f t="shared" ca="1" si="64"/>
        <v>0</v>
      </c>
      <c r="L211" s="45"/>
      <c r="M211" s="45">
        <f t="shared" ca="1" si="73"/>
        <v>0</v>
      </c>
      <c r="N211" s="257">
        <f t="shared" ca="1" si="65"/>
        <v>0</v>
      </c>
      <c r="O211" s="23"/>
      <c r="P211" s="255">
        <f t="shared" ca="1" si="66"/>
        <v>0</v>
      </c>
      <c r="Q211" s="163">
        <f t="shared" ca="1" si="67"/>
        <v>0</v>
      </c>
      <c r="R211" s="164">
        <f ca="1">NPV(Q210,K211:$K$244) + ($A$13+$A$14+$A$15)/POWER(1+Q210,$A$28-D211+1)</f>
        <v>0</v>
      </c>
      <c r="S211" s="164">
        <f ca="1">NPV(Q211,K211:$K$244) + ($A$13+$A$14+$A$15)/POWER(1+Q211,$A$28-D211+1)</f>
        <v>0</v>
      </c>
      <c r="T211" s="45">
        <f t="shared" ca="1" si="68"/>
        <v>0</v>
      </c>
      <c r="U211" s="45">
        <f t="shared" ca="1" si="74"/>
        <v>0</v>
      </c>
      <c r="V211" s="45">
        <f t="shared" ca="1" si="75"/>
        <v>0</v>
      </c>
      <c r="W211" s="45">
        <f t="shared" ca="1" si="69"/>
        <v>0</v>
      </c>
      <c r="X211" s="25">
        <f t="shared" ca="1" si="58"/>
        <v>0</v>
      </c>
      <c r="Z211" s="28">
        <f t="shared" ca="1" si="76"/>
        <v>0</v>
      </c>
      <c r="AA211" s="233"/>
      <c r="AB211" s="45">
        <f t="shared" ca="1" si="70"/>
        <v>0</v>
      </c>
      <c r="AC211" s="45">
        <f t="shared" ca="1" si="59"/>
        <v>0</v>
      </c>
      <c r="AD211" s="25">
        <f t="shared" ca="1" si="60"/>
        <v>0</v>
      </c>
    </row>
    <row r="212" spans="4:30" x14ac:dyDescent="0.35">
      <c r="D212" s="20">
        <v>208</v>
      </c>
      <c r="E212" s="21">
        <f t="shared" ca="1" si="71"/>
        <v>75971</v>
      </c>
      <c r="F212" s="44">
        <f t="shared" ca="1" si="61"/>
        <v>76336</v>
      </c>
      <c r="G212" s="22" t="s">
        <v>119</v>
      </c>
      <c r="H212" s="44">
        <f t="shared" ca="1" si="72"/>
        <v>75971</v>
      </c>
      <c r="I212" s="45">
        <f t="shared" ca="1" si="62"/>
        <v>0</v>
      </c>
      <c r="J212" s="45">
        <f t="shared" ca="1" si="63"/>
        <v>0</v>
      </c>
      <c r="K212" s="45">
        <f t="shared" ca="1" si="64"/>
        <v>0</v>
      </c>
      <c r="L212" s="45"/>
      <c r="M212" s="45">
        <f t="shared" ca="1" si="73"/>
        <v>0</v>
      </c>
      <c r="N212" s="257">
        <f t="shared" ca="1" si="65"/>
        <v>0</v>
      </c>
      <c r="O212" s="23"/>
      <c r="P212" s="255">
        <f t="shared" ca="1" si="66"/>
        <v>0</v>
      </c>
      <c r="Q212" s="163">
        <f t="shared" ca="1" si="67"/>
        <v>0</v>
      </c>
      <c r="R212" s="164">
        <f ca="1">NPV(Q211,K212:$K$244) + ($A$13+$A$14+$A$15)/POWER(1+Q211,$A$28-D212+1)</f>
        <v>0</v>
      </c>
      <c r="S212" s="164">
        <f ca="1">NPV(Q212,K212:$K$244) + ($A$13+$A$14+$A$15)/POWER(1+Q212,$A$28-D212+1)</f>
        <v>0</v>
      </c>
      <c r="T212" s="45">
        <f t="shared" ca="1" si="68"/>
        <v>0</v>
      </c>
      <c r="U212" s="45">
        <f t="shared" ca="1" si="74"/>
        <v>0</v>
      </c>
      <c r="V212" s="45">
        <f t="shared" ca="1" si="75"/>
        <v>0</v>
      </c>
      <c r="W212" s="45">
        <f t="shared" ca="1" si="69"/>
        <v>0</v>
      </c>
      <c r="X212" s="25">
        <f t="shared" ca="1" si="58"/>
        <v>0</v>
      </c>
      <c r="Z212" s="28">
        <f t="shared" ca="1" si="76"/>
        <v>0</v>
      </c>
      <c r="AA212" s="233"/>
      <c r="AB212" s="45">
        <f t="shared" ca="1" si="70"/>
        <v>0</v>
      </c>
      <c r="AC212" s="45">
        <f t="shared" ca="1" si="59"/>
        <v>0</v>
      </c>
      <c r="AD212" s="25">
        <f t="shared" ca="1" si="60"/>
        <v>0</v>
      </c>
    </row>
    <row r="213" spans="4:30" x14ac:dyDescent="0.35">
      <c r="D213" s="20">
        <v>209</v>
      </c>
      <c r="E213" s="21">
        <f t="shared" ca="1" si="71"/>
        <v>76337</v>
      </c>
      <c r="F213" s="44">
        <f t="shared" ca="1" si="61"/>
        <v>76701</v>
      </c>
      <c r="G213" s="22" t="s">
        <v>119</v>
      </c>
      <c r="H213" s="44">
        <f t="shared" ca="1" si="72"/>
        <v>76337</v>
      </c>
      <c r="I213" s="45">
        <f t="shared" ca="1" si="62"/>
        <v>0</v>
      </c>
      <c r="J213" s="45">
        <f t="shared" ca="1" si="63"/>
        <v>0</v>
      </c>
      <c r="K213" s="45">
        <f t="shared" ca="1" si="64"/>
        <v>0</v>
      </c>
      <c r="L213" s="45"/>
      <c r="M213" s="45">
        <f t="shared" ca="1" si="73"/>
        <v>0</v>
      </c>
      <c r="N213" s="257">
        <f t="shared" ca="1" si="65"/>
        <v>0</v>
      </c>
      <c r="O213" s="23"/>
      <c r="P213" s="255">
        <f t="shared" ca="1" si="66"/>
        <v>0</v>
      </c>
      <c r="Q213" s="163">
        <f t="shared" ca="1" si="67"/>
        <v>0</v>
      </c>
      <c r="R213" s="164">
        <f ca="1">NPV(Q212,K213:$K$244) + ($A$13+$A$14+$A$15)/POWER(1+Q212,$A$28-D213+1)</f>
        <v>0</v>
      </c>
      <c r="S213" s="164">
        <f ca="1">NPV(Q213,K213:$K$244) + ($A$13+$A$14+$A$15)/POWER(1+Q213,$A$28-D213+1)</f>
        <v>0</v>
      </c>
      <c r="T213" s="45">
        <f t="shared" ca="1" si="68"/>
        <v>0</v>
      </c>
      <c r="U213" s="45">
        <f t="shared" ca="1" si="74"/>
        <v>0</v>
      </c>
      <c r="V213" s="45">
        <f t="shared" ca="1" si="75"/>
        <v>0</v>
      </c>
      <c r="W213" s="45">
        <f t="shared" ca="1" si="69"/>
        <v>0</v>
      </c>
      <c r="X213" s="25">
        <f t="shared" ca="1" si="58"/>
        <v>0</v>
      </c>
      <c r="Z213" s="28">
        <f t="shared" ca="1" si="76"/>
        <v>0</v>
      </c>
      <c r="AA213" s="233"/>
      <c r="AB213" s="45">
        <f t="shared" ca="1" si="70"/>
        <v>0</v>
      </c>
      <c r="AC213" s="45">
        <f t="shared" ca="1" si="59"/>
        <v>0</v>
      </c>
      <c r="AD213" s="25">
        <f t="shared" ca="1" si="60"/>
        <v>0</v>
      </c>
    </row>
    <row r="214" spans="4:30" x14ac:dyDescent="0.35">
      <c r="D214" s="20">
        <v>210</v>
      </c>
      <c r="E214" s="21">
        <f t="shared" ca="1" si="71"/>
        <v>76702</v>
      </c>
      <c r="F214" s="44">
        <f t="shared" ca="1" si="61"/>
        <v>77066</v>
      </c>
      <c r="G214" s="22" t="s">
        <v>119</v>
      </c>
      <c r="H214" s="44">
        <f t="shared" ca="1" si="72"/>
        <v>76702</v>
      </c>
      <c r="I214" s="45">
        <f t="shared" ca="1" si="62"/>
        <v>0</v>
      </c>
      <c r="J214" s="45">
        <f t="shared" ca="1" si="63"/>
        <v>0</v>
      </c>
      <c r="K214" s="45">
        <f t="shared" ca="1" si="64"/>
        <v>0</v>
      </c>
      <c r="L214" s="45"/>
      <c r="M214" s="45">
        <f t="shared" ca="1" si="73"/>
        <v>0</v>
      </c>
      <c r="N214" s="257">
        <f t="shared" ca="1" si="65"/>
        <v>0</v>
      </c>
      <c r="O214" s="23"/>
      <c r="P214" s="255">
        <f t="shared" ca="1" si="66"/>
        <v>0</v>
      </c>
      <c r="Q214" s="163">
        <f t="shared" ca="1" si="67"/>
        <v>0</v>
      </c>
      <c r="R214" s="164">
        <f ca="1">NPV(Q213,K214:$K$244) + ($A$13+$A$14+$A$15)/POWER(1+Q213,$A$28-D214+1)</f>
        <v>0</v>
      </c>
      <c r="S214" s="164">
        <f ca="1">NPV(Q214,K214:$K$244) + ($A$13+$A$14+$A$15)/POWER(1+Q214,$A$28-D214+1)</f>
        <v>0</v>
      </c>
      <c r="T214" s="45">
        <f t="shared" ca="1" si="68"/>
        <v>0</v>
      </c>
      <c r="U214" s="45">
        <f t="shared" ca="1" si="74"/>
        <v>0</v>
      </c>
      <c r="V214" s="45">
        <f t="shared" ca="1" si="75"/>
        <v>0</v>
      </c>
      <c r="W214" s="45">
        <f t="shared" ca="1" si="69"/>
        <v>0</v>
      </c>
      <c r="X214" s="25">
        <f t="shared" ca="1" si="58"/>
        <v>0</v>
      </c>
      <c r="Z214" s="28">
        <f t="shared" ca="1" si="76"/>
        <v>0</v>
      </c>
      <c r="AA214" s="233"/>
      <c r="AB214" s="45">
        <f t="shared" ca="1" si="70"/>
        <v>0</v>
      </c>
      <c r="AC214" s="45">
        <f t="shared" ca="1" si="59"/>
        <v>0</v>
      </c>
      <c r="AD214" s="25">
        <f t="shared" ca="1" si="60"/>
        <v>0</v>
      </c>
    </row>
    <row r="215" spans="4:30" x14ac:dyDescent="0.35">
      <c r="D215" s="20">
        <v>211</v>
      </c>
      <c r="E215" s="21">
        <f t="shared" ca="1" si="71"/>
        <v>77067</v>
      </c>
      <c r="F215" s="44">
        <f t="shared" ca="1" si="61"/>
        <v>77431</v>
      </c>
      <c r="G215" s="22" t="s">
        <v>119</v>
      </c>
      <c r="H215" s="44">
        <f t="shared" ca="1" si="72"/>
        <v>77067</v>
      </c>
      <c r="I215" s="45">
        <f t="shared" ca="1" si="62"/>
        <v>0</v>
      </c>
      <c r="J215" s="45">
        <f t="shared" ca="1" si="63"/>
        <v>0</v>
      </c>
      <c r="K215" s="45">
        <f t="shared" ca="1" si="64"/>
        <v>0</v>
      </c>
      <c r="L215" s="45"/>
      <c r="M215" s="45">
        <f t="shared" ca="1" si="73"/>
        <v>0</v>
      </c>
      <c r="N215" s="257">
        <f t="shared" ca="1" si="65"/>
        <v>0</v>
      </c>
      <c r="O215" s="23"/>
      <c r="P215" s="255">
        <f t="shared" ca="1" si="66"/>
        <v>0</v>
      </c>
      <c r="Q215" s="163">
        <f t="shared" ca="1" si="67"/>
        <v>0</v>
      </c>
      <c r="R215" s="164">
        <f ca="1">NPV(Q214,K215:$K$244) + ($A$13+$A$14+$A$15)/POWER(1+Q214,$A$28-D215+1)</f>
        <v>0</v>
      </c>
      <c r="S215" s="164">
        <f ca="1">NPV(Q215,K215:$K$244) + ($A$13+$A$14+$A$15)/POWER(1+Q215,$A$28-D215+1)</f>
        <v>0</v>
      </c>
      <c r="T215" s="45">
        <f t="shared" ca="1" si="68"/>
        <v>0</v>
      </c>
      <c r="U215" s="45">
        <f t="shared" ca="1" si="74"/>
        <v>0</v>
      </c>
      <c r="V215" s="45">
        <f t="shared" ca="1" si="75"/>
        <v>0</v>
      </c>
      <c r="W215" s="45">
        <f t="shared" ca="1" si="69"/>
        <v>0</v>
      </c>
      <c r="X215" s="25">
        <f t="shared" ca="1" si="58"/>
        <v>0</v>
      </c>
      <c r="Z215" s="28">
        <f t="shared" ca="1" si="76"/>
        <v>0</v>
      </c>
      <c r="AA215" s="233"/>
      <c r="AB215" s="45">
        <f t="shared" ca="1" si="70"/>
        <v>0</v>
      </c>
      <c r="AC215" s="45">
        <f t="shared" ca="1" si="59"/>
        <v>0</v>
      </c>
      <c r="AD215" s="25">
        <f t="shared" ca="1" si="60"/>
        <v>0</v>
      </c>
    </row>
    <row r="216" spans="4:30" x14ac:dyDescent="0.35">
      <c r="D216" s="20">
        <v>212</v>
      </c>
      <c r="E216" s="21">
        <f t="shared" ca="1" si="71"/>
        <v>77432</v>
      </c>
      <c r="F216" s="44">
        <f t="shared" ca="1" si="61"/>
        <v>77797</v>
      </c>
      <c r="G216" s="22" t="s">
        <v>119</v>
      </c>
      <c r="H216" s="44">
        <f t="shared" ca="1" si="72"/>
        <v>77432</v>
      </c>
      <c r="I216" s="45">
        <f t="shared" ca="1" si="62"/>
        <v>0</v>
      </c>
      <c r="J216" s="45">
        <f t="shared" ca="1" si="63"/>
        <v>0</v>
      </c>
      <c r="K216" s="45">
        <f t="shared" ca="1" si="64"/>
        <v>0</v>
      </c>
      <c r="L216" s="45"/>
      <c r="M216" s="45">
        <f t="shared" ca="1" si="73"/>
        <v>0</v>
      </c>
      <c r="N216" s="257">
        <f t="shared" ca="1" si="65"/>
        <v>0</v>
      </c>
      <c r="O216" s="23"/>
      <c r="P216" s="255">
        <f t="shared" ca="1" si="66"/>
        <v>0</v>
      </c>
      <c r="Q216" s="163">
        <f t="shared" ca="1" si="67"/>
        <v>0</v>
      </c>
      <c r="R216" s="164">
        <f ca="1">NPV(Q215,K216:$K$244) + ($A$13+$A$14+$A$15)/POWER(1+Q215,$A$28-D216+1)</f>
        <v>0</v>
      </c>
      <c r="S216" s="164">
        <f ca="1">NPV(Q216,K216:$K$244) + ($A$13+$A$14+$A$15)/POWER(1+Q216,$A$28-D216+1)</f>
        <v>0</v>
      </c>
      <c r="T216" s="45">
        <f t="shared" ca="1" si="68"/>
        <v>0</v>
      </c>
      <c r="U216" s="45">
        <f t="shared" ca="1" si="74"/>
        <v>0</v>
      </c>
      <c r="V216" s="45">
        <f t="shared" ca="1" si="75"/>
        <v>0</v>
      </c>
      <c r="W216" s="45">
        <f t="shared" ca="1" si="69"/>
        <v>0</v>
      </c>
      <c r="X216" s="25">
        <f t="shared" ca="1" si="58"/>
        <v>0</v>
      </c>
      <c r="Z216" s="28">
        <f t="shared" ca="1" si="76"/>
        <v>0</v>
      </c>
      <c r="AA216" s="233"/>
      <c r="AB216" s="45">
        <f t="shared" ca="1" si="70"/>
        <v>0</v>
      </c>
      <c r="AC216" s="45">
        <f t="shared" ca="1" si="59"/>
        <v>0</v>
      </c>
      <c r="AD216" s="25">
        <f t="shared" ca="1" si="60"/>
        <v>0</v>
      </c>
    </row>
    <row r="217" spans="4:30" x14ac:dyDescent="0.35">
      <c r="D217" s="20">
        <v>213</v>
      </c>
      <c r="E217" s="21">
        <f t="shared" ca="1" si="71"/>
        <v>77798</v>
      </c>
      <c r="F217" s="44">
        <f t="shared" ca="1" si="61"/>
        <v>78162</v>
      </c>
      <c r="G217" s="22" t="s">
        <v>119</v>
      </c>
      <c r="H217" s="44">
        <f t="shared" ca="1" si="72"/>
        <v>77798</v>
      </c>
      <c r="I217" s="45">
        <f t="shared" ca="1" si="62"/>
        <v>0</v>
      </c>
      <c r="J217" s="45">
        <f t="shared" ca="1" si="63"/>
        <v>0</v>
      </c>
      <c r="K217" s="45">
        <f t="shared" ca="1" si="64"/>
        <v>0</v>
      </c>
      <c r="L217" s="45"/>
      <c r="M217" s="45">
        <f t="shared" ca="1" si="73"/>
        <v>0</v>
      </c>
      <c r="N217" s="257">
        <f t="shared" ca="1" si="65"/>
        <v>0</v>
      </c>
      <c r="O217" s="23"/>
      <c r="P217" s="255">
        <f t="shared" ca="1" si="66"/>
        <v>0</v>
      </c>
      <c r="Q217" s="163">
        <f t="shared" ca="1" si="67"/>
        <v>0</v>
      </c>
      <c r="R217" s="164">
        <f ca="1">NPV(Q216,K217:$K$244) + ($A$13+$A$14+$A$15)/POWER(1+Q216,$A$28-D217+1)</f>
        <v>0</v>
      </c>
      <c r="S217" s="164">
        <f ca="1">NPV(Q217,K217:$K$244) + ($A$13+$A$14+$A$15)/POWER(1+Q217,$A$28-D217+1)</f>
        <v>0</v>
      </c>
      <c r="T217" s="45">
        <f t="shared" ca="1" si="68"/>
        <v>0</v>
      </c>
      <c r="U217" s="45">
        <f t="shared" ca="1" si="74"/>
        <v>0</v>
      </c>
      <c r="V217" s="45">
        <f t="shared" ca="1" si="75"/>
        <v>0</v>
      </c>
      <c r="W217" s="45">
        <f t="shared" ca="1" si="69"/>
        <v>0</v>
      </c>
      <c r="X217" s="25">
        <f t="shared" ca="1" si="58"/>
        <v>0</v>
      </c>
      <c r="Z217" s="28">
        <f t="shared" ca="1" si="76"/>
        <v>0</v>
      </c>
      <c r="AA217" s="233"/>
      <c r="AB217" s="45">
        <f t="shared" ca="1" si="70"/>
        <v>0</v>
      </c>
      <c r="AC217" s="45">
        <f t="shared" ca="1" si="59"/>
        <v>0</v>
      </c>
      <c r="AD217" s="25">
        <f t="shared" ca="1" si="60"/>
        <v>0</v>
      </c>
    </row>
    <row r="218" spans="4:30" x14ac:dyDescent="0.35">
      <c r="D218" s="20">
        <v>214</v>
      </c>
      <c r="E218" s="21">
        <f t="shared" ca="1" si="71"/>
        <v>78163</v>
      </c>
      <c r="F218" s="44">
        <f t="shared" ca="1" si="61"/>
        <v>78527</v>
      </c>
      <c r="G218" s="22" t="s">
        <v>119</v>
      </c>
      <c r="H218" s="44">
        <f t="shared" ca="1" si="72"/>
        <v>78163</v>
      </c>
      <c r="I218" s="45">
        <f t="shared" ca="1" si="62"/>
        <v>0</v>
      </c>
      <c r="J218" s="45">
        <f t="shared" ca="1" si="63"/>
        <v>0</v>
      </c>
      <c r="K218" s="45">
        <f t="shared" ca="1" si="64"/>
        <v>0</v>
      </c>
      <c r="L218" s="45"/>
      <c r="M218" s="45">
        <f t="shared" ca="1" si="73"/>
        <v>0</v>
      </c>
      <c r="N218" s="257">
        <f t="shared" ca="1" si="65"/>
        <v>0</v>
      </c>
      <c r="O218" s="23"/>
      <c r="P218" s="255">
        <f t="shared" ca="1" si="66"/>
        <v>0</v>
      </c>
      <c r="Q218" s="163">
        <f t="shared" ca="1" si="67"/>
        <v>0</v>
      </c>
      <c r="R218" s="164">
        <f ca="1">NPV(Q217,K218:$K$244) + ($A$13+$A$14+$A$15)/POWER(1+Q217,$A$28-D218+1)</f>
        <v>0</v>
      </c>
      <c r="S218" s="164">
        <f ca="1">NPV(Q218,K218:$K$244) + ($A$13+$A$14+$A$15)/POWER(1+Q218,$A$28-D218+1)</f>
        <v>0</v>
      </c>
      <c r="T218" s="45">
        <f t="shared" ca="1" si="68"/>
        <v>0</v>
      </c>
      <c r="U218" s="45">
        <f t="shared" ca="1" si="74"/>
        <v>0</v>
      </c>
      <c r="V218" s="45">
        <f t="shared" ca="1" si="75"/>
        <v>0</v>
      </c>
      <c r="W218" s="45">
        <f t="shared" ca="1" si="69"/>
        <v>0</v>
      </c>
      <c r="X218" s="25">
        <f t="shared" ca="1" si="58"/>
        <v>0</v>
      </c>
      <c r="Z218" s="28">
        <f t="shared" ca="1" si="76"/>
        <v>0</v>
      </c>
      <c r="AA218" s="233"/>
      <c r="AB218" s="45">
        <f t="shared" ca="1" si="70"/>
        <v>0</v>
      </c>
      <c r="AC218" s="45">
        <f t="shared" ca="1" si="59"/>
        <v>0</v>
      </c>
      <c r="AD218" s="25">
        <f t="shared" ca="1" si="60"/>
        <v>0</v>
      </c>
    </row>
    <row r="219" spans="4:30" x14ac:dyDescent="0.35">
      <c r="D219" s="20">
        <v>215</v>
      </c>
      <c r="E219" s="21">
        <f t="shared" ca="1" si="71"/>
        <v>78528</v>
      </c>
      <c r="F219" s="44">
        <f t="shared" ca="1" si="61"/>
        <v>78892</v>
      </c>
      <c r="G219" s="22" t="s">
        <v>119</v>
      </c>
      <c r="H219" s="44">
        <f t="shared" ca="1" si="72"/>
        <v>78528</v>
      </c>
      <c r="I219" s="45">
        <f t="shared" ca="1" si="62"/>
        <v>0</v>
      </c>
      <c r="J219" s="45">
        <f t="shared" ca="1" si="63"/>
        <v>0</v>
      </c>
      <c r="K219" s="45">
        <f t="shared" ca="1" si="64"/>
        <v>0</v>
      </c>
      <c r="L219" s="45"/>
      <c r="M219" s="45">
        <f t="shared" ca="1" si="73"/>
        <v>0</v>
      </c>
      <c r="N219" s="257">
        <f t="shared" ca="1" si="65"/>
        <v>0</v>
      </c>
      <c r="O219" s="23"/>
      <c r="P219" s="255">
        <f t="shared" ca="1" si="66"/>
        <v>0</v>
      </c>
      <c r="Q219" s="163">
        <f t="shared" ca="1" si="67"/>
        <v>0</v>
      </c>
      <c r="R219" s="164">
        <f ca="1">NPV(Q218,K219:$K$244) + ($A$13+$A$14+$A$15)/POWER(1+Q218,$A$28-D219+1)</f>
        <v>0</v>
      </c>
      <c r="S219" s="164">
        <f ca="1">NPV(Q219,K219:$K$244) + ($A$13+$A$14+$A$15)/POWER(1+Q219,$A$28-D219+1)</f>
        <v>0</v>
      </c>
      <c r="T219" s="45">
        <f t="shared" ca="1" si="68"/>
        <v>0</v>
      </c>
      <c r="U219" s="45">
        <f t="shared" ca="1" si="74"/>
        <v>0</v>
      </c>
      <c r="V219" s="45">
        <f t="shared" ca="1" si="75"/>
        <v>0</v>
      </c>
      <c r="W219" s="45">
        <f t="shared" ca="1" si="69"/>
        <v>0</v>
      </c>
      <c r="X219" s="25">
        <f t="shared" ca="1" si="58"/>
        <v>0</v>
      </c>
      <c r="Z219" s="28">
        <f t="shared" ca="1" si="76"/>
        <v>0</v>
      </c>
      <c r="AA219" s="233"/>
      <c r="AB219" s="45">
        <f t="shared" ca="1" si="70"/>
        <v>0</v>
      </c>
      <c r="AC219" s="45">
        <f t="shared" ca="1" si="59"/>
        <v>0</v>
      </c>
      <c r="AD219" s="25">
        <f t="shared" ca="1" si="60"/>
        <v>0</v>
      </c>
    </row>
    <row r="220" spans="4:30" x14ac:dyDescent="0.35">
      <c r="D220" s="20">
        <v>216</v>
      </c>
      <c r="E220" s="21">
        <f t="shared" ca="1" si="71"/>
        <v>78893</v>
      </c>
      <c r="F220" s="44">
        <f t="shared" ca="1" si="61"/>
        <v>79258</v>
      </c>
      <c r="G220" s="22" t="s">
        <v>119</v>
      </c>
      <c r="H220" s="44">
        <f t="shared" ca="1" si="72"/>
        <v>78893</v>
      </c>
      <c r="I220" s="45">
        <f t="shared" ca="1" si="62"/>
        <v>0</v>
      </c>
      <c r="J220" s="45">
        <f t="shared" ca="1" si="63"/>
        <v>0</v>
      </c>
      <c r="K220" s="45">
        <f t="shared" ca="1" si="64"/>
        <v>0</v>
      </c>
      <c r="L220" s="45"/>
      <c r="M220" s="45">
        <f t="shared" ca="1" si="73"/>
        <v>0</v>
      </c>
      <c r="N220" s="257">
        <f t="shared" ca="1" si="65"/>
        <v>0</v>
      </c>
      <c r="O220" s="23"/>
      <c r="P220" s="255">
        <f t="shared" ca="1" si="66"/>
        <v>0</v>
      </c>
      <c r="Q220" s="163">
        <f t="shared" ca="1" si="67"/>
        <v>0</v>
      </c>
      <c r="R220" s="164">
        <f ca="1">NPV(Q219,K220:$K$244) + ($A$13+$A$14+$A$15)/POWER(1+Q219,$A$28-D220+1)</f>
        <v>0</v>
      </c>
      <c r="S220" s="164">
        <f ca="1">NPV(Q220,K220:$K$244) + ($A$13+$A$14+$A$15)/POWER(1+Q220,$A$28-D220+1)</f>
        <v>0</v>
      </c>
      <c r="T220" s="45">
        <f t="shared" ca="1" si="68"/>
        <v>0</v>
      </c>
      <c r="U220" s="45">
        <f t="shared" ca="1" si="74"/>
        <v>0</v>
      </c>
      <c r="V220" s="45">
        <f t="shared" ca="1" si="75"/>
        <v>0</v>
      </c>
      <c r="W220" s="45">
        <f t="shared" ca="1" si="69"/>
        <v>0</v>
      </c>
      <c r="X220" s="25">
        <f t="shared" ca="1" si="58"/>
        <v>0</v>
      </c>
      <c r="Z220" s="28">
        <f t="shared" ca="1" si="76"/>
        <v>0</v>
      </c>
      <c r="AA220" s="233"/>
      <c r="AB220" s="45">
        <f t="shared" ca="1" si="70"/>
        <v>0</v>
      </c>
      <c r="AC220" s="45">
        <f t="shared" ca="1" si="59"/>
        <v>0</v>
      </c>
      <c r="AD220" s="25">
        <f t="shared" ca="1" si="60"/>
        <v>0</v>
      </c>
    </row>
    <row r="221" spans="4:30" x14ac:dyDescent="0.35">
      <c r="D221" s="20">
        <v>217</v>
      </c>
      <c r="E221" s="21">
        <f t="shared" ca="1" si="71"/>
        <v>79259</v>
      </c>
      <c r="F221" s="44">
        <f t="shared" ca="1" si="61"/>
        <v>79623</v>
      </c>
      <c r="G221" s="22" t="s">
        <v>119</v>
      </c>
      <c r="H221" s="44">
        <f t="shared" ca="1" si="72"/>
        <v>79259</v>
      </c>
      <c r="I221" s="45">
        <f t="shared" ca="1" si="62"/>
        <v>0</v>
      </c>
      <c r="J221" s="45">
        <f t="shared" ca="1" si="63"/>
        <v>0</v>
      </c>
      <c r="K221" s="45">
        <f t="shared" ca="1" si="64"/>
        <v>0</v>
      </c>
      <c r="L221" s="45"/>
      <c r="M221" s="45">
        <f t="shared" ca="1" si="73"/>
        <v>0</v>
      </c>
      <c r="N221" s="257">
        <f t="shared" ca="1" si="65"/>
        <v>0</v>
      </c>
      <c r="O221" s="23"/>
      <c r="P221" s="255">
        <f t="shared" ca="1" si="66"/>
        <v>0</v>
      </c>
      <c r="Q221" s="163">
        <f t="shared" ca="1" si="67"/>
        <v>0</v>
      </c>
      <c r="R221" s="164">
        <f ca="1">NPV(Q220,K221:$K$244) + ($A$13+$A$14+$A$15)/POWER(1+Q220,$A$28-D221+1)</f>
        <v>0</v>
      </c>
      <c r="S221" s="164">
        <f ca="1">NPV(Q221,K221:$K$244) + ($A$13+$A$14+$A$15)/POWER(1+Q221,$A$28-D221+1)</f>
        <v>0</v>
      </c>
      <c r="T221" s="45">
        <f t="shared" ca="1" si="68"/>
        <v>0</v>
      </c>
      <c r="U221" s="45">
        <f t="shared" ca="1" si="74"/>
        <v>0</v>
      </c>
      <c r="V221" s="45">
        <f t="shared" ca="1" si="75"/>
        <v>0</v>
      </c>
      <c r="W221" s="45">
        <f t="shared" ca="1" si="69"/>
        <v>0</v>
      </c>
      <c r="X221" s="25">
        <f t="shared" ca="1" si="58"/>
        <v>0</v>
      </c>
      <c r="Z221" s="28">
        <f t="shared" ca="1" si="76"/>
        <v>0</v>
      </c>
      <c r="AA221" s="233"/>
      <c r="AB221" s="45">
        <f t="shared" ca="1" si="70"/>
        <v>0</v>
      </c>
      <c r="AC221" s="45">
        <f t="shared" ca="1" si="59"/>
        <v>0</v>
      </c>
      <c r="AD221" s="25">
        <f t="shared" ca="1" si="60"/>
        <v>0</v>
      </c>
    </row>
    <row r="222" spans="4:30" x14ac:dyDescent="0.35">
      <c r="D222" s="20">
        <v>218</v>
      </c>
      <c r="E222" s="21">
        <f t="shared" ca="1" si="71"/>
        <v>79624</v>
      </c>
      <c r="F222" s="44">
        <f t="shared" ca="1" si="61"/>
        <v>79988</v>
      </c>
      <c r="G222" s="22" t="s">
        <v>119</v>
      </c>
      <c r="H222" s="44">
        <f t="shared" ca="1" si="72"/>
        <v>79624</v>
      </c>
      <c r="I222" s="45">
        <f t="shared" ca="1" si="62"/>
        <v>0</v>
      </c>
      <c r="J222" s="45">
        <f t="shared" ca="1" si="63"/>
        <v>0</v>
      </c>
      <c r="K222" s="45">
        <f t="shared" ca="1" si="64"/>
        <v>0</v>
      </c>
      <c r="L222" s="45"/>
      <c r="M222" s="45">
        <f t="shared" ca="1" si="73"/>
        <v>0</v>
      </c>
      <c r="N222" s="257">
        <f t="shared" ca="1" si="65"/>
        <v>0</v>
      </c>
      <c r="O222" s="23"/>
      <c r="P222" s="255">
        <f t="shared" ca="1" si="66"/>
        <v>0</v>
      </c>
      <c r="Q222" s="163">
        <f t="shared" ca="1" si="67"/>
        <v>0</v>
      </c>
      <c r="R222" s="164">
        <f ca="1">NPV(Q221,K222:$K$244) + ($A$13+$A$14+$A$15)/POWER(1+Q221,$A$28-D222+1)</f>
        <v>0</v>
      </c>
      <c r="S222" s="164">
        <f ca="1">NPV(Q222,K222:$K$244) + ($A$13+$A$14+$A$15)/POWER(1+Q222,$A$28-D222+1)</f>
        <v>0</v>
      </c>
      <c r="T222" s="45">
        <f t="shared" ca="1" si="68"/>
        <v>0</v>
      </c>
      <c r="U222" s="45">
        <f t="shared" ca="1" si="74"/>
        <v>0</v>
      </c>
      <c r="V222" s="45">
        <f t="shared" ca="1" si="75"/>
        <v>0</v>
      </c>
      <c r="W222" s="45">
        <f t="shared" ca="1" si="69"/>
        <v>0</v>
      </c>
      <c r="X222" s="25">
        <f t="shared" ca="1" si="58"/>
        <v>0</v>
      </c>
      <c r="Z222" s="28">
        <f t="shared" ca="1" si="76"/>
        <v>0</v>
      </c>
      <c r="AA222" s="233"/>
      <c r="AB222" s="45">
        <f t="shared" ca="1" si="70"/>
        <v>0</v>
      </c>
      <c r="AC222" s="45">
        <f t="shared" ca="1" si="59"/>
        <v>0</v>
      </c>
      <c r="AD222" s="25">
        <f t="shared" ca="1" si="60"/>
        <v>0</v>
      </c>
    </row>
    <row r="223" spans="4:30" x14ac:dyDescent="0.35">
      <c r="D223" s="20">
        <v>219</v>
      </c>
      <c r="E223" s="21">
        <f t="shared" ca="1" si="71"/>
        <v>79989</v>
      </c>
      <c r="F223" s="44">
        <f t="shared" ca="1" si="61"/>
        <v>80353</v>
      </c>
      <c r="G223" s="22" t="s">
        <v>119</v>
      </c>
      <c r="H223" s="44">
        <f t="shared" ca="1" si="72"/>
        <v>79989</v>
      </c>
      <c r="I223" s="45">
        <f t="shared" ca="1" si="62"/>
        <v>0</v>
      </c>
      <c r="J223" s="45">
        <f t="shared" ca="1" si="63"/>
        <v>0</v>
      </c>
      <c r="K223" s="45">
        <f t="shared" ca="1" si="64"/>
        <v>0</v>
      </c>
      <c r="L223" s="45"/>
      <c r="M223" s="45">
        <f t="shared" ca="1" si="73"/>
        <v>0</v>
      </c>
      <c r="N223" s="257">
        <f t="shared" ca="1" si="65"/>
        <v>0</v>
      </c>
      <c r="O223" s="23"/>
      <c r="P223" s="255">
        <f t="shared" ca="1" si="66"/>
        <v>0</v>
      </c>
      <c r="Q223" s="163">
        <f t="shared" ca="1" si="67"/>
        <v>0</v>
      </c>
      <c r="R223" s="164">
        <f ca="1">NPV(Q222,K223:$K$244) + ($A$13+$A$14+$A$15)/POWER(1+Q222,$A$28-D223+1)</f>
        <v>0</v>
      </c>
      <c r="S223" s="164">
        <f ca="1">NPV(Q223,K223:$K$244) + ($A$13+$A$14+$A$15)/POWER(1+Q223,$A$28-D223+1)</f>
        <v>0</v>
      </c>
      <c r="T223" s="45">
        <f t="shared" ca="1" si="68"/>
        <v>0</v>
      </c>
      <c r="U223" s="45">
        <f t="shared" ca="1" si="74"/>
        <v>0</v>
      </c>
      <c r="V223" s="45">
        <f t="shared" ca="1" si="75"/>
        <v>0</v>
      </c>
      <c r="W223" s="45">
        <f t="shared" ca="1" si="69"/>
        <v>0</v>
      </c>
      <c r="X223" s="25">
        <f t="shared" ca="1" si="58"/>
        <v>0</v>
      </c>
      <c r="Z223" s="28">
        <f t="shared" ca="1" si="76"/>
        <v>0</v>
      </c>
      <c r="AA223" s="233"/>
      <c r="AB223" s="45">
        <f t="shared" ca="1" si="70"/>
        <v>0</v>
      </c>
      <c r="AC223" s="45">
        <f t="shared" ca="1" si="59"/>
        <v>0</v>
      </c>
      <c r="AD223" s="25">
        <f t="shared" ca="1" si="60"/>
        <v>0</v>
      </c>
    </row>
    <row r="224" spans="4:30" x14ac:dyDescent="0.35">
      <c r="D224" s="20">
        <v>220</v>
      </c>
      <c r="E224" s="21">
        <f t="shared" ca="1" si="71"/>
        <v>80354</v>
      </c>
      <c r="F224" s="44">
        <f t="shared" ca="1" si="61"/>
        <v>80719</v>
      </c>
      <c r="G224" s="22" t="s">
        <v>119</v>
      </c>
      <c r="H224" s="44">
        <f t="shared" ca="1" si="72"/>
        <v>80354</v>
      </c>
      <c r="I224" s="45">
        <f t="shared" ca="1" si="62"/>
        <v>0</v>
      </c>
      <c r="J224" s="45">
        <f t="shared" ca="1" si="63"/>
        <v>0</v>
      </c>
      <c r="K224" s="45">
        <f t="shared" ca="1" si="64"/>
        <v>0</v>
      </c>
      <c r="L224" s="45"/>
      <c r="M224" s="45">
        <f t="shared" ca="1" si="73"/>
        <v>0</v>
      </c>
      <c r="N224" s="257">
        <f t="shared" ca="1" si="65"/>
        <v>0</v>
      </c>
      <c r="O224" s="23"/>
      <c r="P224" s="255">
        <f t="shared" ca="1" si="66"/>
        <v>0</v>
      </c>
      <c r="Q224" s="163">
        <f t="shared" ca="1" si="67"/>
        <v>0</v>
      </c>
      <c r="R224" s="164">
        <f ca="1">NPV(Q223,K224:$K$244) + ($A$13+$A$14+$A$15)/POWER(1+Q223,$A$28-D224+1)</f>
        <v>0</v>
      </c>
      <c r="S224" s="164">
        <f ca="1">NPV(Q224,K224:$K$244) + ($A$13+$A$14+$A$15)/POWER(1+Q224,$A$28-D224+1)</f>
        <v>0</v>
      </c>
      <c r="T224" s="45">
        <f t="shared" ca="1" si="68"/>
        <v>0</v>
      </c>
      <c r="U224" s="45">
        <f t="shared" ca="1" si="74"/>
        <v>0</v>
      </c>
      <c r="V224" s="45">
        <f t="shared" ca="1" si="75"/>
        <v>0</v>
      </c>
      <c r="W224" s="45">
        <f t="shared" ca="1" si="69"/>
        <v>0</v>
      </c>
      <c r="X224" s="25">
        <f t="shared" ca="1" si="58"/>
        <v>0</v>
      </c>
      <c r="Z224" s="28">
        <f t="shared" ca="1" si="76"/>
        <v>0</v>
      </c>
      <c r="AA224" s="233"/>
      <c r="AB224" s="45">
        <f t="shared" ca="1" si="70"/>
        <v>0</v>
      </c>
      <c r="AC224" s="45">
        <f t="shared" ca="1" si="59"/>
        <v>0</v>
      </c>
      <c r="AD224" s="25">
        <f t="shared" ca="1" si="60"/>
        <v>0</v>
      </c>
    </row>
    <row r="225" spans="4:30" x14ac:dyDescent="0.35">
      <c r="D225" s="20">
        <v>221</v>
      </c>
      <c r="E225" s="21">
        <f t="shared" ca="1" si="71"/>
        <v>80720</v>
      </c>
      <c r="F225" s="44">
        <f t="shared" ca="1" si="61"/>
        <v>81084</v>
      </c>
      <c r="G225" s="22" t="s">
        <v>119</v>
      </c>
      <c r="H225" s="44">
        <f t="shared" ca="1" si="72"/>
        <v>80720</v>
      </c>
      <c r="I225" s="45">
        <f t="shared" ca="1" si="62"/>
        <v>0</v>
      </c>
      <c r="J225" s="45">
        <f t="shared" ca="1" si="63"/>
        <v>0</v>
      </c>
      <c r="K225" s="45">
        <f t="shared" ca="1" si="64"/>
        <v>0</v>
      </c>
      <c r="L225" s="45"/>
      <c r="M225" s="45">
        <f t="shared" ca="1" si="73"/>
        <v>0</v>
      </c>
      <c r="N225" s="257">
        <f t="shared" ca="1" si="65"/>
        <v>0</v>
      </c>
      <c r="O225" s="23"/>
      <c r="P225" s="255">
        <f t="shared" ca="1" si="66"/>
        <v>0</v>
      </c>
      <c r="Q225" s="163">
        <f t="shared" ca="1" si="67"/>
        <v>0</v>
      </c>
      <c r="R225" s="164">
        <f ca="1">NPV(Q224,K225:$K$244) + ($A$13+$A$14+$A$15)/POWER(1+Q224,$A$28-D225+1)</f>
        <v>0</v>
      </c>
      <c r="S225" s="164">
        <f ca="1">NPV(Q225,K225:$K$244) + ($A$13+$A$14+$A$15)/POWER(1+Q225,$A$28-D225+1)</f>
        <v>0</v>
      </c>
      <c r="T225" s="45">
        <f t="shared" ca="1" si="68"/>
        <v>0</v>
      </c>
      <c r="U225" s="45">
        <f t="shared" ca="1" si="74"/>
        <v>0</v>
      </c>
      <c r="V225" s="45">
        <f t="shared" ca="1" si="75"/>
        <v>0</v>
      </c>
      <c r="W225" s="45">
        <f t="shared" ca="1" si="69"/>
        <v>0</v>
      </c>
      <c r="X225" s="25">
        <f t="shared" ca="1" si="58"/>
        <v>0</v>
      </c>
      <c r="Z225" s="28">
        <f t="shared" ca="1" si="76"/>
        <v>0</v>
      </c>
      <c r="AA225" s="233"/>
      <c r="AB225" s="45">
        <f t="shared" ca="1" si="70"/>
        <v>0</v>
      </c>
      <c r="AC225" s="45">
        <f t="shared" ca="1" si="59"/>
        <v>0</v>
      </c>
      <c r="AD225" s="25">
        <f t="shared" ca="1" si="60"/>
        <v>0</v>
      </c>
    </row>
    <row r="226" spans="4:30" x14ac:dyDescent="0.35">
      <c r="D226" s="20">
        <v>222</v>
      </c>
      <c r="E226" s="21">
        <f t="shared" ca="1" si="71"/>
        <v>81085</v>
      </c>
      <c r="F226" s="44">
        <f t="shared" ca="1" si="61"/>
        <v>81449</v>
      </c>
      <c r="G226" s="22" t="s">
        <v>119</v>
      </c>
      <c r="H226" s="44">
        <f t="shared" ca="1" si="72"/>
        <v>81085</v>
      </c>
      <c r="I226" s="45">
        <f t="shared" ca="1" si="62"/>
        <v>0</v>
      </c>
      <c r="J226" s="45">
        <f t="shared" ca="1" si="63"/>
        <v>0</v>
      </c>
      <c r="K226" s="45">
        <f t="shared" ca="1" si="64"/>
        <v>0</v>
      </c>
      <c r="L226" s="45"/>
      <c r="M226" s="45">
        <f t="shared" ca="1" si="73"/>
        <v>0</v>
      </c>
      <c r="N226" s="257">
        <f t="shared" ca="1" si="65"/>
        <v>0</v>
      </c>
      <c r="O226" s="23"/>
      <c r="P226" s="255">
        <f t="shared" ca="1" si="66"/>
        <v>0</v>
      </c>
      <c r="Q226" s="163">
        <f t="shared" ca="1" si="67"/>
        <v>0</v>
      </c>
      <c r="R226" s="164">
        <f ca="1">NPV(Q225,K226:$K$244) + ($A$13+$A$14+$A$15)/POWER(1+Q225,$A$28-D226+1)</f>
        <v>0</v>
      </c>
      <c r="S226" s="164">
        <f ca="1">NPV(Q226,K226:$K$244) + ($A$13+$A$14+$A$15)/POWER(1+Q226,$A$28-D226+1)</f>
        <v>0</v>
      </c>
      <c r="T226" s="45">
        <f t="shared" ca="1" si="68"/>
        <v>0</v>
      </c>
      <c r="U226" s="45">
        <f t="shared" ca="1" si="74"/>
        <v>0</v>
      </c>
      <c r="V226" s="45">
        <f t="shared" ca="1" si="75"/>
        <v>0</v>
      </c>
      <c r="W226" s="45">
        <f t="shared" ca="1" si="69"/>
        <v>0</v>
      </c>
      <c r="X226" s="25">
        <f t="shared" ca="1" si="58"/>
        <v>0</v>
      </c>
      <c r="Z226" s="28">
        <f t="shared" ca="1" si="76"/>
        <v>0</v>
      </c>
      <c r="AA226" s="233"/>
      <c r="AB226" s="45">
        <f t="shared" ca="1" si="70"/>
        <v>0</v>
      </c>
      <c r="AC226" s="45">
        <f t="shared" ca="1" si="59"/>
        <v>0</v>
      </c>
      <c r="AD226" s="25">
        <f t="shared" ca="1" si="60"/>
        <v>0</v>
      </c>
    </row>
    <row r="227" spans="4:30" x14ac:dyDescent="0.35">
      <c r="D227" s="20">
        <v>223</v>
      </c>
      <c r="E227" s="21">
        <f t="shared" ca="1" si="71"/>
        <v>81450</v>
      </c>
      <c r="F227" s="44">
        <f t="shared" ca="1" si="61"/>
        <v>81814</v>
      </c>
      <c r="G227" s="22" t="s">
        <v>119</v>
      </c>
      <c r="H227" s="44">
        <f t="shared" ca="1" si="72"/>
        <v>81450</v>
      </c>
      <c r="I227" s="45">
        <f t="shared" ca="1" si="62"/>
        <v>0</v>
      </c>
      <c r="J227" s="45">
        <f t="shared" ca="1" si="63"/>
        <v>0</v>
      </c>
      <c r="K227" s="45">
        <f t="shared" ca="1" si="64"/>
        <v>0</v>
      </c>
      <c r="L227" s="45"/>
      <c r="M227" s="45">
        <f t="shared" ca="1" si="73"/>
        <v>0</v>
      </c>
      <c r="N227" s="257">
        <f t="shared" ca="1" si="65"/>
        <v>0</v>
      </c>
      <c r="O227" s="23"/>
      <c r="P227" s="255">
        <f t="shared" ca="1" si="66"/>
        <v>0</v>
      </c>
      <c r="Q227" s="163">
        <f t="shared" ca="1" si="67"/>
        <v>0</v>
      </c>
      <c r="R227" s="164">
        <f ca="1">NPV(Q226,K227:$K$244) + ($A$13+$A$14+$A$15)/POWER(1+Q226,$A$28-D227+1)</f>
        <v>0</v>
      </c>
      <c r="S227" s="164">
        <f ca="1">NPV(Q227,K227:$K$244) + ($A$13+$A$14+$A$15)/POWER(1+Q227,$A$28-D227+1)</f>
        <v>0</v>
      </c>
      <c r="T227" s="45">
        <f t="shared" ca="1" si="68"/>
        <v>0</v>
      </c>
      <c r="U227" s="45">
        <f t="shared" ca="1" si="74"/>
        <v>0</v>
      </c>
      <c r="V227" s="45">
        <f t="shared" ca="1" si="75"/>
        <v>0</v>
      </c>
      <c r="W227" s="45">
        <f t="shared" ca="1" si="69"/>
        <v>0</v>
      </c>
      <c r="X227" s="25">
        <f t="shared" ca="1" si="58"/>
        <v>0</v>
      </c>
      <c r="Z227" s="28">
        <f t="shared" ca="1" si="76"/>
        <v>0</v>
      </c>
      <c r="AA227" s="233"/>
      <c r="AB227" s="45">
        <f t="shared" ca="1" si="70"/>
        <v>0</v>
      </c>
      <c r="AC227" s="45">
        <f t="shared" ca="1" si="59"/>
        <v>0</v>
      </c>
      <c r="AD227" s="25">
        <f t="shared" ca="1" si="60"/>
        <v>0</v>
      </c>
    </row>
    <row r="228" spans="4:30" x14ac:dyDescent="0.35">
      <c r="D228" s="20">
        <v>224</v>
      </c>
      <c r="E228" s="21">
        <f t="shared" ca="1" si="71"/>
        <v>81815</v>
      </c>
      <c r="F228" s="44">
        <f t="shared" ca="1" si="61"/>
        <v>82180</v>
      </c>
      <c r="G228" s="22" t="s">
        <v>119</v>
      </c>
      <c r="H228" s="44">
        <f t="shared" ca="1" si="72"/>
        <v>81815</v>
      </c>
      <c r="I228" s="45">
        <f t="shared" ca="1" si="62"/>
        <v>0</v>
      </c>
      <c r="J228" s="45">
        <f t="shared" ca="1" si="63"/>
        <v>0</v>
      </c>
      <c r="K228" s="45">
        <f t="shared" ca="1" si="64"/>
        <v>0</v>
      </c>
      <c r="L228" s="45"/>
      <c r="M228" s="45">
        <f t="shared" ca="1" si="73"/>
        <v>0</v>
      </c>
      <c r="N228" s="257">
        <f t="shared" ca="1" si="65"/>
        <v>0</v>
      </c>
      <c r="O228" s="23"/>
      <c r="P228" s="255">
        <f t="shared" ca="1" si="66"/>
        <v>0</v>
      </c>
      <c r="Q228" s="163">
        <f t="shared" ca="1" si="67"/>
        <v>0</v>
      </c>
      <c r="R228" s="164">
        <f ca="1">NPV(Q227,K228:$K$244) + ($A$13+$A$14+$A$15)/POWER(1+Q227,$A$28-D228+1)</f>
        <v>0</v>
      </c>
      <c r="S228" s="164">
        <f ca="1">NPV(Q228,K228:$K$244) + ($A$13+$A$14+$A$15)/POWER(1+Q228,$A$28-D228+1)</f>
        <v>0</v>
      </c>
      <c r="T228" s="45">
        <f t="shared" ca="1" si="68"/>
        <v>0</v>
      </c>
      <c r="U228" s="45">
        <f t="shared" ca="1" si="74"/>
        <v>0</v>
      </c>
      <c r="V228" s="45">
        <f t="shared" ca="1" si="75"/>
        <v>0</v>
      </c>
      <c r="W228" s="45">
        <f t="shared" ca="1" si="69"/>
        <v>0</v>
      </c>
      <c r="X228" s="25">
        <f t="shared" ca="1" si="58"/>
        <v>0</v>
      </c>
      <c r="Z228" s="28">
        <f t="shared" ca="1" si="76"/>
        <v>0</v>
      </c>
      <c r="AA228" s="233"/>
      <c r="AB228" s="45">
        <f t="shared" ca="1" si="70"/>
        <v>0</v>
      </c>
      <c r="AC228" s="45">
        <f t="shared" ca="1" si="59"/>
        <v>0</v>
      </c>
      <c r="AD228" s="25">
        <f t="shared" ca="1" si="60"/>
        <v>0</v>
      </c>
    </row>
    <row r="229" spans="4:30" x14ac:dyDescent="0.35">
      <c r="D229" s="20">
        <v>225</v>
      </c>
      <c r="E229" s="21">
        <f t="shared" ca="1" si="71"/>
        <v>82181</v>
      </c>
      <c r="F229" s="44">
        <f t="shared" ca="1" si="61"/>
        <v>82545</v>
      </c>
      <c r="G229" s="22" t="s">
        <v>119</v>
      </c>
      <c r="H229" s="44">
        <f t="shared" ca="1" si="72"/>
        <v>82181</v>
      </c>
      <c r="I229" s="45">
        <f t="shared" ca="1" si="62"/>
        <v>0</v>
      </c>
      <c r="J229" s="45">
        <f t="shared" ca="1" si="63"/>
        <v>0</v>
      </c>
      <c r="K229" s="45">
        <f t="shared" ca="1" si="64"/>
        <v>0</v>
      </c>
      <c r="L229" s="45"/>
      <c r="M229" s="45">
        <f t="shared" ca="1" si="73"/>
        <v>0</v>
      </c>
      <c r="N229" s="257">
        <f t="shared" ca="1" si="65"/>
        <v>0</v>
      </c>
      <c r="O229" s="23"/>
      <c r="P229" s="255">
        <f t="shared" ca="1" si="66"/>
        <v>0</v>
      </c>
      <c r="Q229" s="163">
        <f t="shared" ca="1" si="67"/>
        <v>0</v>
      </c>
      <c r="R229" s="164">
        <f ca="1">NPV(Q228,K229:$K$244) + ($A$13+$A$14+$A$15)/POWER(1+Q228,$A$28-D229+1)</f>
        <v>0</v>
      </c>
      <c r="S229" s="164">
        <f ca="1">NPV(Q229,K229:$K$244) + ($A$13+$A$14+$A$15)/POWER(1+Q229,$A$28-D229+1)</f>
        <v>0</v>
      </c>
      <c r="T229" s="45">
        <f t="shared" ca="1" si="68"/>
        <v>0</v>
      </c>
      <c r="U229" s="45">
        <f t="shared" ca="1" si="74"/>
        <v>0</v>
      </c>
      <c r="V229" s="45">
        <f t="shared" ca="1" si="75"/>
        <v>0</v>
      </c>
      <c r="W229" s="45">
        <f t="shared" ca="1" si="69"/>
        <v>0</v>
      </c>
      <c r="X229" s="25">
        <f t="shared" ca="1" si="58"/>
        <v>0</v>
      </c>
      <c r="Z229" s="28">
        <f t="shared" ca="1" si="76"/>
        <v>0</v>
      </c>
      <c r="AA229" s="233"/>
      <c r="AB229" s="45">
        <f t="shared" ca="1" si="70"/>
        <v>0</v>
      </c>
      <c r="AC229" s="45">
        <f t="shared" ca="1" si="59"/>
        <v>0</v>
      </c>
      <c r="AD229" s="25">
        <f t="shared" ca="1" si="60"/>
        <v>0</v>
      </c>
    </row>
    <row r="230" spans="4:30" x14ac:dyDescent="0.35">
      <c r="D230" s="20">
        <v>226</v>
      </c>
      <c r="E230" s="21">
        <f t="shared" ca="1" si="71"/>
        <v>82546</v>
      </c>
      <c r="F230" s="44">
        <f t="shared" ca="1" si="61"/>
        <v>82910</v>
      </c>
      <c r="G230" s="22" t="s">
        <v>119</v>
      </c>
      <c r="H230" s="44">
        <f t="shared" ca="1" si="72"/>
        <v>82546</v>
      </c>
      <c r="I230" s="45">
        <f t="shared" ca="1" si="62"/>
        <v>0</v>
      </c>
      <c r="J230" s="45">
        <f t="shared" ca="1" si="63"/>
        <v>0</v>
      </c>
      <c r="K230" s="45">
        <f t="shared" ca="1" si="64"/>
        <v>0</v>
      </c>
      <c r="L230" s="45"/>
      <c r="M230" s="45">
        <f t="shared" ca="1" si="73"/>
        <v>0</v>
      </c>
      <c r="N230" s="257">
        <f t="shared" ca="1" si="65"/>
        <v>0</v>
      </c>
      <c r="O230" s="23"/>
      <c r="P230" s="255">
        <f t="shared" ca="1" si="66"/>
        <v>0</v>
      </c>
      <c r="Q230" s="163">
        <f t="shared" ca="1" si="67"/>
        <v>0</v>
      </c>
      <c r="R230" s="164">
        <f ca="1">NPV(Q229,K230:$K$244) + ($A$13+$A$14+$A$15)/POWER(1+Q229,$A$28-D230+1)</f>
        <v>0</v>
      </c>
      <c r="S230" s="164">
        <f ca="1">NPV(Q230,K230:$K$244) + ($A$13+$A$14+$A$15)/POWER(1+Q230,$A$28-D230+1)</f>
        <v>0</v>
      </c>
      <c r="T230" s="45">
        <f t="shared" ca="1" si="68"/>
        <v>0</v>
      </c>
      <c r="U230" s="45">
        <f t="shared" ca="1" si="74"/>
        <v>0</v>
      </c>
      <c r="V230" s="45">
        <f t="shared" ca="1" si="75"/>
        <v>0</v>
      </c>
      <c r="W230" s="45">
        <f t="shared" ca="1" si="69"/>
        <v>0</v>
      </c>
      <c r="X230" s="25">
        <f t="shared" ca="1" si="58"/>
        <v>0</v>
      </c>
      <c r="Z230" s="28">
        <f t="shared" ca="1" si="76"/>
        <v>0</v>
      </c>
      <c r="AA230" s="233"/>
      <c r="AB230" s="45">
        <f t="shared" ca="1" si="70"/>
        <v>0</v>
      </c>
      <c r="AC230" s="45">
        <f t="shared" ca="1" si="59"/>
        <v>0</v>
      </c>
      <c r="AD230" s="25">
        <f t="shared" ca="1" si="60"/>
        <v>0</v>
      </c>
    </row>
    <row r="231" spans="4:30" x14ac:dyDescent="0.35">
      <c r="D231" s="20">
        <v>227</v>
      </c>
      <c r="E231" s="21">
        <f t="shared" ca="1" si="71"/>
        <v>82911</v>
      </c>
      <c r="F231" s="44">
        <f t="shared" ca="1" si="61"/>
        <v>83275</v>
      </c>
      <c r="G231" s="22" t="s">
        <v>119</v>
      </c>
      <c r="H231" s="44">
        <f t="shared" ca="1" si="72"/>
        <v>82911</v>
      </c>
      <c r="I231" s="45">
        <f t="shared" ca="1" si="62"/>
        <v>0</v>
      </c>
      <c r="J231" s="45">
        <f t="shared" ca="1" si="63"/>
        <v>0</v>
      </c>
      <c r="K231" s="45">
        <f t="shared" ca="1" si="64"/>
        <v>0</v>
      </c>
      <c r="L231" s="45"/>
      <c r="M231" s="45">
        <f t="shared" ca="1" si="73"/>
        <v>0</v>
      </c>
      <c r="N231" s="257">
        <f t="shared" ca="1" si="65"/>
        <v>0</v>
      </c>
      <c r="O231" s="23"/>
      <c r="P231" s="255">
        <f t="shared" ca="1" si="66"/>
        <v>0</v>
      </c>
      <c r="Q231" s="163">
        <f t="shared" ca="1" si="67"/>
        <v>0</v>
      </c>
      <c r="R231" s="164">
        <f ca="1">NPV(Q230,K231:$K$244) + ($A$13+$A$14+$A$15)/POWER(1+Q230,$A$28-D231+1)</f>
        <v>0</v>
      </c>
      <c r="S231" s="164">
        <f ca="1">NPV(Q231,K231:$K$244) + ($A$13+$A$14+$A$15)/POWER(1+Q231,$A$28-D231+1)</f>
        <v>0</v>
      </c>
      <c r="T231" s="45">
        <f t="shared" ca="1" si="68"/>
        <v>0</v>
      </c>
      <c r="U231" s="45">
        <f t="shared" ca="1" si="74"/>
        <v>0</v>
      </c>
      <c r="V231" s="45">
        <f t="shared" ca="1" si="75"/>
        <v>0</v>
      </c>
      <c r="W231" s="45">
        <f t="shared" ca="1" si="69"/>
        <v>0</v>
      </c>
      <c r="X231" s="25">
        <f t="shared" ca="1" si="58"/>
        <v>0</v>
      </c>
      <c r="Z231" s="28">
        <f t="shared" ca="1" si="76"/>
        <v>0</v>
      </c>
      <c r="AA231" s="233"/>
      <c r="AB231" s="45">
        <f t="shared" ca="1" si="70"/>
        <v>0</v>
      </c>
      <c r="AC231" s="45">
        <f t="shared" ca="1" si="59"/>
        <v>0</v>
      </c>
      <c r="AD231" s="25">
        <f t="shared" ca="1" si="60"/>
        <v>0</v>
      </c>
    </row>
    <row r="232" spans="4:30" x14ac:dyDescent="0.35">
      <c r="D232" s="20">
        <v>228</v>
      </c>
      <c r="E232" s="21">
        <f t="shared" ca="1" si="71"/>
        <v>83276</v>
      </c>
      <c r="F232" s="44">
        <f t="shared" ca="1" si="61"/>
        <v>83641</v>
      </c>
      <c r="G232" s="22" t="s">
        <v>119</v>
      </c>
      <c r="H232" s="44">
        <f t="shared" ca="1" si="72"/>
        <v>83276</v>
      </c>
      <c r="I232" s="45">
        <f t="shared" ca="1" si="62"/>
        <v>0</v>
      </c>
      <c r="J232" s="45">
        <f t="shared" ca="1" si="63"/>
        <v>0</v>
      </c>
      <c r="K232" s="45">
        <f t="shared" ca="1" si="64"/>
        <v>0</v>
      </c>
      <c r="L232" s="45"/>
      <c r="M232" s="45">
        <f t="shared" ca="1" si="73"/>
        <v>0</v>
      </c>
      <c r="N232" s="257">
        <f t="shared" ca="1" si="65"/>
        <v>0</v>
      </c>
      <c r="O232" s="23"/>
      <c r="P232" s="255">
        <f t="shared" ca="1" si="66"/>
        <v>0</v>
      </c>
      <c r="Q232" s="163">
        <f t="shared" ca="1" si="67"/>
        <v>0</v>
      </c>
      <c r="R232" s="164">
        <f ca="1">NPV(Q231,K232:$K$244) + ($A$13+$A$14+$A$15)/POWER(1+Q231,$A$28-D232+1)</f>
        <v>0</v>
      </c>
      <c r="S232" s="164">
        <f ca="1">NPV(Q232,K232:$K$244) + ($A$13+$A$14+$A$15)/POWER(1+Q232,$A$28-D232+1)</f>
        <v>0</v>
      </c>
      <c r="T232" s="45">
        <f t="shared" ca="1" si="68"/>
        <v>0</v>
      </c>
      <c r="U232" s="45">
        <f t="shared" ca="1" si="74"/>
        <v>0</v>
      </c>
      <c r="V232" s="45">
        <f t="shared" ca="1" si="75"/>
        <v>0</v>
      </c>
      <c r="W232" s="45">
        <f t="shared" ca="1" si="69"/>
        <v>0</v>
      </c>
      <c r="X232" s="25">
        <f t="shared" ca="1" si="58"/>
        <v>0</v>
      </c>
      <c r="Z232" s="28">
        <f t="shared" ca="1" si="76"/>
        <v>0</v>
      </c>
      <c r="AA232" s="233"/>
      <c r="AB232" s="45">
        <f t="shared" ca="1" si="70"/>
        <v>0</v>
      </c>
      <c r="AC232" s="45">
        <f t="shared" ca="1" si="59"/>
        <v>0</v>
      </c>
      <c r="AD232" s="25">
        <f t="shared" ca="1" si="60"/>
        <v>0</v>
      </c>
    </row>
    <row r="233" spans="4:30" x14ac:dyDescent="0.35">
      <c r="D233" s="20">
        <v>229</v>
      </c>
      <c r="E233" s="21">
        <f t="shared" ca="1" si="71"/>
        <v>83642</v>
      </c>
      <c r="F233" s="44">
        <f t="shared" ca="1" si="61"/>
        <v>84006</v>
      </c>
      <c r="G233" s="22" t="s">
        <v>119</v>
      </c>
      <c r="H233" s="44">
        <f t="shared" ca="1" si="72"/>
        <v>83642</v>
      </c>
      <c r="I233" s="45">
        <f t="shared" ca="1" si="62"/>
        <v>0</v>
      </c>
      <c r="J233" s="45">
        <f t="shared" ca="1" si="63"/>
        <v>0</v>
      </c>
      <c r="K233" s="45">
        <f t="shared" ca="1" si="64"/>
        <v>0</v>
      </c>
      <c r="L233" s="45"/>
      <c r="M233" s="45">
        <f t="shared" ca="1" si="73"/>
        <v>0</v>
      </c>
      <c r="N233" s="257">
        <f t="shared" ca="1" si="65"/>
        <v>0</v>
      </c>
      <c r="O233" s="23"/>
      <c r="P233" s="255">
        <f t="shared" ca="1" si="66"/>
        <v>0</v>
      </c>
      <c r="Q233" s="163">
        <f t="shared" ca="1" si="67"/>
        <v>0</v>
      </c>
      <c r="R233" s="164">
        <f ca="1">NPV(Q232,K233:$K$244) + ($A$13+$A$14+$A$15)/POWER(1+Q232,$A$28-D233+1)</f>
        <v>0</v>
      </c>
      <c r="S233" s="164">
        <f ca="1">NPV(Q233,K233:$K$244) + ($A$13+$A$14+$A$15)/POWER(1+Q233,$A$28-D233+1)</f>
        <v>0</v>
      </c>
      <c r="T233" s="45">
        <f t="shared" ca="1" si="68"/>
        <v>0</v>
      </c>
      <c r="U233" s="45">
        <f t="shared" ca="1" si="74"/>
        <v>0</v>
      </c>
      <c r="V233" s="45">
        <f t="shared" ca="1" si="75"/>
        <v>0</v>
      </c>
      <c r="W233" s="45">
        <f t="shared" ca="1" si="69"/>
        <v>0</v>
      </c>
      <c r="X233" s="25">
        <f t="shared" ca="1" si="58"/>
        <v>0</v>
      </c>
      <c r="Z233" s="28">
        <f t="shared" ca="1" si="76"/>
        <v>0</v>
      </c>
      <c r="AA233" s="233"/>
      <c r="AB233" s="45">
        <f t="shared" ca="1" si="70"/>
        <v>0</v>
      </c>
      <c r="AC233" s="45">
        <f t="shared" ca="1" si="59"/>
        <v>0</v>
      </c>
      <c r="AD233" s="25">
        <f t="shared" ca="1" si="60"/>
        <v>0</v>
      </c>
    </row>
    <row r="234" spans="4:30" x14ac:dyDescent="0.35">
      <c r="D234" s="20">
        <v>230</v>
      </c>
      <c r="E234" s="21">
        <f t="shared" ca="1" si="71"/>
        <v>84007</v>
      </c>
      <c r="F234" s="44">
        <f t="shared" ca="1" si="61"/>
        <v>84371</v>
      </c>
      <c r="G234" s="22" t="s">
        <v>119</v>
      </c>
      <c r="H234" s="44">
        <f t="shared" ca="1" si="72"/>
        <v>84007</v>
      </c>
      <c r="I234" s="45">
        <f t="shared" ca="1" si="62"/>
        <v>0</v>
      </c>
      <c r="J234" s="45">
        <f t="shared" ca="1" si="63"/>
        <v>0</v>
      </c>
      <c r="K234" s="45">
        <f t="shared" ca="1" si="64"/>
        <v>0</v>
      </c>
      <c r="L234" s="45"/>
      <c r="M234" s="45">
        <f t="shared" ca="1" si="73"/>
        <v>0</v>
      </c>
      <c r="N234" s="257">
        <f t="shared" ca="1" si="65"/>
        <v>0</v>
      </c>
      <c r="O234" s="23"/>
      <c r="P234" s="255">
        <f t="shared" ca="1" si="66"/>
        <v>0</v>
      </c>
      <c r="Q234" s="163">
        <f t="shared" ca="1" si="67"/>
        <v>0</v>
      </c>
      <c r="R234" s="164">
        <f ca="1">NPV(Q233,K234:$K$244) + ($A$13+$A$14+$A$15)/POWER(1+Q233,$A$28-D234+1)</f>
        <v>0</v>
      </c>
      <c r="S234" s="164">
        <f ca="1">NPV(Q234,K234:$K$244) + ($A$13+$A$14+$A$15)/POWER(1+Q234,$A$28-D234+1)</f>
        <v>0</v>
      </c>
      <c r="T234" s="45">
        <f t="shared" ca="1" si="68"/>
        <v>0</v>
      </c>
      <c r="U234" s="45">
        <f t="shared" ca="1" si="74"/>
        <v>0</v>
      </c>
      <c r="V234" s="45">
        <f t="shared" ca="1" si="75"/>
        <v>0</v>
      </c>
      <c r="W234" s="45">
        <f t="shared" ca="1" si="69"/>
        <v>0</v>
      </c>
      <c r="X234" s="25">
        <f t="shared" ca="1" si="58"/>
        <v>0</v>
      </c>
      <c r="Z234" s="28">
        <f t="shared" ca="1" si="76"/>
        <v>0</v>
      </c>
      <c r="AA234" s="233"/>
      <c r="AB234" s="45">
        <f t="shared" ca="1" si="70"/>
        <v>0</v>
      </c>
      <c r="AC234" s="45">
        <f t="shared" ca="1" si="59"/>
        <v>0</v>
      </c>
      <c r="AD234" s="25">
        <f t="shared" ca="1" si="60"/>
        <v>0</v>
      </c>
    </row>
    <row r="235" spans="4:30" x14ac:dyDescent="0.35">
      <c r="D235" s="20">
        <v>231</v>
      </c>
      <c r="E235" s="21">
        <f t="shared" ca="1" si="71"/>
        <v>84372</v>
      </c>
      <c r="F235" s="44">
        <f t="shared" ca="1" si="61"/>
        <v>84736</v>
      </c>
      <c r="G235" s="22" t="s">
        <v>119</v>
      </c>
      <c r="H235" s="44">
        <f t="shared" ca="1" si="72"/>
        <v>84372</v>
      </c>
      <c r="I235" s="45">
        <f t="shared" ca="1" si="62"/>
        <v>0</v>
      </c>
      <c r="J235" s="45">
        <f t="shared" ca="1" si="63"/>
        <v>0</v>
      </c>
      <c r="K235" s="45">
        <f t="shared" ca="1" si="64"/>
        <v>0</v>
      </c>
      <c r="L235" s="45"/>
      <c r="M235" s="45">
        <f t="shared" ca="1" si="73"/>
        <v>0</v>
      </c>
      <c r="N235" s="257">
        <f t="shared" ca="1" si="65"/>
        <v>0</v>
      </c>
      <c r="O235" s="23"/>
      <c r="P235" s="255">
        <f t="shared" ca="1" si="66"/>
        <v>0</v>
      </c>
      <c r="Q235" s="163">
        <f t="shared" ca="1" si="67"/>
        <v>0</v>
      </c>
      <c r="R235" s="164">
        <f ca="1">NPV(Q234,K235:$K$244) + ($A$13+$A$14+$A$15)/POWER(1+Q234,$A$28-D235+1)</f>
        <v>0</v>
      </c>
      <c r="S235" s="164">
        <f ca="1">NPV(Q235,K235:$K$244) + ($A$13+$A$14+$A$15)/POWER(1+Q235,$A$28-D235+1)</f>
        <v>0</v>
      </c>
      <c r="T235" s="45">
        <f t="shared" ca="1" si="68"/>
        <v>0</v>
      </c>
      <c r="U235" s="45">
        <f t="shared" ca="1" si="74"/>
        <v>0</v>
      </c>
      <c r="V235" s="45">
        <f t="shared" ca="1" si="75"/>
        <v>0</v>
      </c>
      <c r="W235" s="45">
        <f t="shared" ca="1" si="69"/>
        <v>0</v>
      </c>
      <c r="X235" s="25">
        <f t="shared" ca="1" si="58"/>
        <v>0</v>
      </c>
      <c r="Z235" s="28">
        <f t="shared" ca="1" si="76"/>
        <v>0</v>
      </c>
      <c r="AA235" s="233"/>
      <c r="AB235" s="45">
        <f t="shared" ca="1" si="70"/>
        <v>0</v>
      </c>
      <c r="AC235" s="45">
        <f t="shared" ca="1" si="59"/>
        <v>0</v>
      </c>
      <c r="AD235" s="25">
        <f t="shared" ca="1" si="60"/>
        <v>0</v>
      </c>
    </row>
    <row r="236" spans="4:30" x14ac:dyDescent="0.35">
      <c r="D236" s="20">
        <v>232</v>
      </c>
      <c r="E236" s="21">
        <f t="shared" ca="1" si="71"/>
        <v>84737</v>
      </c>
      <c r="F236" s="44">
        <f t="shared" ca="1" si="61"/>
        <v>85102</v>
      </c>
      <c r="G236" s="22" t="s">
        <v>119</v>
      </c>
      <c r="H236" s="44">
        <f t="shared" ca="1" si="72"/>
        <v>84737</v>
      </c>
      <c r="I236" s="45">
        <f t="shared" ca="1" si="62"/>
        <v>0</v>
      </c>
      <c r="J236" s="45">
        <f t="shared" ca="1" si="63"/>
        <v>0</v>
      </c>
      <c r="K236" s="45">
        <f t="shared" ca="1" si="64"/>
        <v>0</v>
      </c>
      <c r="L236" s="45"/>
      <c r="M236" s="45">
        <f t="shared" ca="1" si="73"/>
        <v>0</v>
      </c>
      <c r="N236" s="257">
        <f t="shared" ca="1" si="65"/>
        <v>0</v>
      </c>
      <c r="O236" s="23"/>
      <c r="P236" s="255">
        <f t="shared" ca="1" si="66"/>
        <v>0</v>
      </c>
      <c r="Q236" s="163">
        <f t="shared" ca="1" si="67"/>
        <v>0</v>
      </c>
      <c r="R236" s="164">
        <f ca="1">NPV(Q235,K236:$K$244) + ($A$13+$A$14+$A$15)/POWER(1+Q235,$A$28-D236+1)</f>
        <v>0</v>
      </c>
      <c r="S236" s="164">
        <f ca="1">NPV(Q236,K236:$K$244) + ($A$13+$A$14+$A$15)/POWER(1+Q236,$A$28-D236+1)</f>
        <v>0</v>
      </c>
      <c r="T236" s="45">
        <f t="shared" ca="1" si="68"/>
        <v>0</v>
      </c>
      <c r="U236" s="45">
        <f t="shared" ca="1" si="74"/>
        <v>0</v>
      </c>
      <c r="V236" s="45">
        <f t="shared" ca="1" si="75"/>
        <v>0</v>
      </c>
      <c r="W236" s="45">
        <f t="shared" ca="1" si="69"/>
        <v>0</v>
      </c>
      <c r="X236" s="25">
        <f t="shared" ca="1" si="58"/>
        <v>0</v>
      </c>
      <c r="Z236" s="28">
        <f t="shared" ca="1" si="76"/>
        <v>0</v>
      </c>
      <c r="AA236" s="233"/>
      <c r="AB236" s="45">
        <f t="shared" ca="1" si="70"/>
        <v>0</v>
      </c>
      <c r="AC236" s="45">
        <f t="shared" ca="1" si="59"/>
        <v>0</v>
      </c>
      <c r="AD236" s="25">
        <f t="shared" ca="1" si="60"/>
        <v>0</v>
      </c>
    </row>
    <row r="237" spans="4:30" x14ac:dyDescent="0.35">
      <c r="D237" s="20">
        <v>233</v>
      </c>
      <c r="E237" s="21">
        <f t="shared" ca="1" si="71"/>
        <v>85103</v>
      </c>
      <c r="F237" s="44">
        <f t="shared" ca="1" si="61"/>
        <v>85467</v>
      </c>
      <c r="G237" s="22" t="s">
        <v>119</v>
      </c>
      <c r="H237" s="44">
        <f t="shared" ca="1" si="72"/>
        <v>85103</v>
      </c>
      <c r="I237" s="45">
        <f t="shared" ca="1" si="62"/>
        <v>0</v>
      </c>
      <c r="J237" s="45">
        <f t="shared" ca="1" si="63"/>
        <v>0</v>
      </c>
      <c r="K237" s="45">
        <f t="shared" ca="1" si="64"/>
        <v>0</v>
      </c>
      <c r="L237" s="45"/>
      <c r="M237" s="45">
        <f t="shared" ca="1" si="73"/>
        <v>0</v>
      </c>
      <c r="N237" s="257">
        <f t="shared" ca="1" si="65"/>
        <v>0</v>
      </c>
      <c r="O237" s="23"/>
      <c r="P237" s="255">
        <f t="shared" ca="1" si="66"/>
        <v>0</v>
      </c>
      <c r="Q237" s="163">
        <f t="shared" ca="1" si="67"/>
        <v>0</v>
      </c>
      <c r="R237" s="164">
        <f ca="1">NPV(Q236,K237:$K$244) + ($A$13+$A$14+$A$15)/POWER(1+Q236,$A$28-D237+1)</f>
        <v>0</v>
      </c>
      <c r="S237" s="164">
        <f ca="1">NPV(Q237,K237:$K$244) + ($A$13+$A$14+$A$15)/POWER(1+Q237,$A$28-D237+1)</f>
        <v>0</v>
      </c>
      <c r="T237" s="45">
        <f t="shared" ca="1" si="68"/>
        <v>0</v>
      </c>
      <c r="U237" s="45">
        <f t="shared" ca="1" si="74"/>
        <v>0</v>
      </c>
      <c r="V237" s="45">
        <f t="shared" ca="1" si="75"/>
        <v>0</v>
      </c>
      <c r="W237" s="45">
        <f t="shared" ca="1" si="69"/>
        <v>0</v>
      </c>
      <c r="X237" s="25">
        <f t="shared" ca="1" si="58"/>
        <v>0</v>
      </c>
      <c r="Z237" s="28">
        <f t="shared" ca="1" si="76"/>
        <v>0</v>
      </c>
      <c r="AA237" s="233"/>
      <c r="AB237" s="45">
        <f t="shared" ca="1" si="70"/>
        <v>0</v>
      </c>
      <c r="AC237" s="45">
        <f t="shared" ca="1" si="59"/>
        <v>0</v>
      </c>
      <c r="AD237" s="25">
        <f t="shared" ca="1" si="60"/>
        <v>0</v>
      </c>
    </row>
    <row r="238" spans="4:30" x14ac:dyDescent="0.35">
      <c r="D238" s="20">
        <v>234</v>
      </c>
      <c r="E238" s="21">
        <f t="shared" ca="1" si="71"/>
        <v>85468</v>
      </c>
      <c r="F238" s="44">
        <f t="shared" ca="1" si="61"/>
        <v>85832</v>
      </c>
      <c r="G238" s="22" t="s">
        <v>119</v>
      </c>
      <c r="H238" s="44">
        <f t="shared" ca="1" si="72"/>
        <v>85468</v>
      </c>
      <c r="I238" s="45">
        <f t="shared" ca="1" si="62"/>
        <v>0</v>
      </c>
      <c r="J238" s="45">
        <f t="shared" ca="1" si="63"/>
        <v>0</v>
      </c>
      <c r="K238" s="45">
        <f t="shared" ca="1" si="64"/>
        <v>0</v>
      </c>
      <c r="L238" s="45"/>
      <c r="M238" s="45">
        <f t="shared" ca="1" si="73"/>
        <v>0</v>
      </c>
      <c r="N238" s="257">
        <f t="shared" ca="1" si="65"/>
        <v>0</v>
      </c>
      <c r="O238" s="23"/>
      <c r="P238" s="255">
        <f t="shared" ca="1" si="66"/>
        <v>0</v>
      </c>
      <c r="Q238" s="163">
        <f t="shared" ca="1" si="67"/>
        <v>0</v>
      </c>
      <c r="R238" s="164">
        <f ca="1">NPV(Q237,K238:$K$244) + ($A$13+$A$14+$A$15)/POWER(1+Q237,$A$28-D238+1)</f>
        <v>0</v>
      </c>
      <c r="S238" s="164">
        <f ca="1">NPV(Q238,K238:$K$244) + ($A$13+$A$14+$A$15)/POWER(1+Q238,$A$28-D238+1)</f>
        <v>0</v>
      </c>
      <c r="T238" s="45">
        <f t="shared" ca="1" si="68"/>
        <v>0</v>
      </c>
      <c r="U238" s="45">
        <f t="shared" ca="1" si="74"/>
        <v>0</v>
      </c>
      <c r="V238" s="45">
        <f t="shared" ca="1" si="75"/>
        <v>0</v>
      </c>
      <c r="W238" s="45">
        <f t="shared" ca="1" si="69"/>
        <v>0</v>
      </c>
      <c r="X238" s="25">
        <f t="shared" ca="1" si="58"/>
        <v>0</v>
      </c>
      <c r="Z238" s="28">
        <f t="shared" ca="1" si="76"/>
        <v>0</v>
      </c>
      <c r="AA238" s="233"/>
      <c r="AB238" s="45">
        <f t="shared" ca="1" si="70"/>
        <v>0</v>
      </c>
      <c r="AC238" s="45">
        <f t="shared" ca="1" si="59"/>
        <v>0</v>
      </c>
      <c r="AD238" s="25">
        <f t="shared" ca="1" si="60"/>
        <v>0</v>
      </c>
    </row>
    <row r="239" spans="4:30" x14ac:dyDescent="0.35">
      <c r="D239" s="20">
        <v>235</v>
      </c>
      <c r="E239" s="21">
        <f t="shared" ca="1" si="71"/>
        <v>85833</v>
      </c>
      <c r="F239" s="44">
        <f t="shared" ca="1" si="61"/>
        <v>86197</v>
      </c>
      <c r="G239" s="22" t="s">
        <v>119</v>
      </c>
      <c r="H239" s="44">
        <f t="shared" ca="1" si="72"/>
        <v>85833</v>
      </c>
      <c r="I239" s="45">
        <f t="shared" ca="1" si="62"/>
        <v>0</v>
      </c>
      <c r="J239" s="45">
        <f t="shared" ca="1" si="63"/>
        <v>0</v>
      </c>
      <c r="K239" s="45">
        <f t="shared" ca="1" si="64"/>
        <v>0</v>
      </c>
      <c r="L239" s="45"/>
      <c r="M239" s="45">
        <f t="shared" ca="1" si="73"/>
        <v>0</v>
      </c>
      <c r="N239" s="257">
        <f t="shared" ca="1" si="65"/>
        <v>0</v>
      </c>
      <c r="O239" s="23"/>
      <c r="P239" s="255">
        <f t="shared" ca="1" si="66"/>
        <v>0</v>
      </c>
      <c r="Q239" s="163">
        <f t="shared" ca="1" si="67"/>
        <v>0</v>
      </c>
      <c r="R239" s="164">
        <f ca="1">NPV(Q238,K239:$K$244) + ($A$13+$A$14+$A$15)/POWER(1+Q238,$A$28-D239+1)</f>
        <v>0</v>
      </c>
      <c r="S239" s="164">
        <f ca="1">NPV(Q239,K239:$K$244) + ($A$13+$A$14+$A$15)/POWER(1+Q239,$A$28-D239+1)</f>
        <v>0</v>
      </c>
      <c r="T239" s="45">
        <f t="shared" ca="1" si="68"/>
        <v>0</v>
      </c>
      <c r="U239" s="45">
        <f t="shared" ca="1" si="74"/>
        <v>0</v>
      </c>
      <c r="V239" s="45">
        <f t="shared" ca="1" si="75"/>
        <v>0</v>
      </c>
      <c r="W239" s="45">
        <f t="shared" ca="1" si="69"/>
        <v>0</v>
      </c>
      <c r="X239" s="25">
        <f t="shared" ca="1" si="58"/>
        <v>0</v>
      </c>
      <c r="Z239" s="28">
        <f t="shared" ca="1" si="76"/>
        <v>0</v>
      </c>
      <c r="AA239" s="233"/>
      <c r="AB239" s="45">
        <f t="shared" ca="1" si="70"/>
        <v>0</v>
      </c>
      <c r="AC239" s="45">
        <f t="shared" ca="1" si="59"/>
        <v>0</v>
      </c>
      <c r="AD239" s="25">
        <f t="shared" ca="1" si="60"/>
        <v>0</v>
      </c>
    </row>
    <row r="240" spans="4:30" x14ac:dyDescent="0.35">
      <c r="D240" s="20">
        <v>236</v>
      </c>
      <c r="E240" s="21">
        <f t="shared" ca="1" si="71"/>
        <v>86198</v>
      </c>
      <c r="F240" s="44">
        <f t="shared" ca="1" si="61"/>
        <v>86563</v>
      </c>
      <c r="G240" s="22" t="s">
        <v>119</v>
      </c>
      <c r="H240" s="44">
        <f t="shared" ca="1" si="72"/>
        <v>86198</v>
      </c>
      <c r="I240" s="45">
        <f t="shared" ca="1" si="62"/>
        <v>0</v>
      </c>
      <c r="J240" s="45">
        <f t="shared" ca="1" si="63"/>
        <v>0</v>
      </c>
      <c r="K240" s="45">
        <f t="shared" ca="1" si="64"/>
        <v>0</v>
      </c>
      <c r="L240" s="45"/>
      <c r="M240" s="45">
        <f t="shared" ca="1" si="73"/>
        <v>0</v>
      </c>
      <c r="N240" s="257">
        <f t="shared" ca="1" si="65"/>
        <v>0</v>
      </c>
      <c r="O240" s="23"/>
      <c r="P240" s="255">
        <f t="shared" ca="1" si="66"/>
        <v>0</v>
      </c>
      <c r="Q240" s="163">
        <f t="shared" ca="1" si="67"/>
        <v>0</v>
      </c>
      <c r="R240" s="164">
        <f ca="1">NPV(Q239,K240:$K$244) + ($A$13+$A$14+$A$15)/POWER(1+Q239,$A$28-D240+1)</f>
        <v>0</v>
      </c>
      <c r="S240" s="164">
        <f ca="1">NPV(Q240,K240:$K$244) + ($A$13+$A$14+$A$15)/POWER(1+Q240,$A$28-D240+1)</f>
        <v>0</v>
      </c>
      <c r="T240" s="45">
        <f t="shared" ca="1" si="68"/>
        <v>0</v>
      </c>
      <c r="U240" s="45">
        <f t="shared" ca="1" si="74"/>
        <v>0</v>
      </c>
      <c r="V240" s="45">
        <f t="shared" ca="1" si="75"/>
        <v>0</v>
      </c>
      <c r="W240" s="45">
        <f t="shared" ca="1" si="69"/>
        <v>0</v>
      </c>
      <c r="X240" s="25">
        <f t="shared" ca="1" si="58"/>
        <v>0</v>
      </c>
      <c r="Z240" s="28">
        <f t="shared" ca="1" si="76"/>
        <v>0</v>
      </c>
      <c r="AA240" s="233"/>
      <c r="AB240" s="45">
        <f t="shared" ca="1" si="70"/>
        <v>0</v>
      </c>
      <c r="AC240" s="45">
        <f t="shared" ca="1" si="59"/>
        <v>0</v>
      </c>
      <c r="AD240" s="25">
        <f t="shared" ca="1" si="60"/>
        <v>0</v>
      </c>
    </row>
    <row r="241" spans="4:30" x14ac:dyDescent="0.35">
      <c r="D241" s="20">
        <v>237</v>
      </c>
      <c r="E241" s="21">
        <f t="shared" ca="1" si="71"/>
        <v>86564</v>
      </c>
      <c r="F241" s="44">
        <f t="shared" ca="1" si="61"/>
        <v>86928</v>
      </c>
      <c r="G241" s="22" t="s">
        <v>119</v>
      </c>
      <c r="H241" s="44">
        <f t="shared" ca="1" si="72"/>
        <v>86564</v>
      </c>
      <c r="I241" s="45">
        <f t="shared" ca="1" si="62"/>
        <v>0</v>
      </c>
      <c r="J241" s="45">
        <f t="shared" ca="1" si="63"/>
        <v>0</v>
      </c>
      <c r="K241" s="45">
        <f t="shared" ca="1" si="64"/>
        <v>0</v>
      </c>
      <c r="L241" s="45"/>
      <c r="M241" s="45">
        <f t="shared" ca="1" si="73"/>
        <v>0</v>
      </c>
      <c r="N241" s="257">
        <f t="shared" ca="1" si="65"/>
        <v>0</v>
      </c>
      <c r="O241" s="23"/>
      <c r="P241" s="255">
        <f t="shared" ca="1" si="66"/>
        <v>0</v>
      </c>
      <c r="Q241" s="163">
        <f t="shared" ca="1" si="67"/>
        <v>0</v>
      </c>
      <c r="R241" s="164">
        <f ca="1">NPV(Q240,K241:$K$244) + ($A$13+$A$14+$A$15)/POWER(1+Q240,$A$28-D241+1)</f>
        <v>0</v>
      </c>
      <c r="S241" s="164">
        <f ca="1">NPV(Q241,K241:$K$244) + ($A$13+$A$14+$A$15)/POWER(1+Q241,$A$28-D241+1)</f>
        <v>0</v>
      </c>
      <c r="T241" s="45">
        <f t="shared" ca="1" si="68"/>
        <v>0</v>
      </c>
      <c r="U241" s="45">
        <f t="shared" ca="1" si="74"/>
        <v>0</v>
      </c>
      <c r="V241" s="45">
        <f t="shared" ca="1" si="75"/>
        <v>0</v>
      </c>
      <c r="W241" s="45">
        <f t="shared" ca="1" si="69"/>
        <v>0</v>
      </c>
      <c r="X241" s="25">
        <f t="shared" ca="1" si="58"/>
        <v>0</v>
      </c>
      <c r="Z241" s="28">
        <f t="shared" ca="1" si="76"/>
        <v>0</v>
      </c>
      <c r="AA241" s="233"/>
      <c r="AB241" s="45">
        <f t="shared" ca="1" si="70"/>
        <v>0</v>
      </c>
      <c r="AC241" s="45">
        <f t="shared" ca="1" si="59"/>
        <v>0</v>
      </c>
      <c r="AD241" s="25">
        <f t="shared" ca="1" si="60"/>
        <v>0</v>
      </c>
    </row>
    <row r="242" spans="4:30" x14ac:dyDescent="0.35">
      <c r="D242" s="20">
        <v>238</v>
      </c>
      <c r="E242" s="21">
        <f t="shared" ca="1" si="71"/>
        <v>86929</v>
      </c>
      <c r="F242" s="44">
        <f t="shared" ca="1" si="61"/>
        <v>87293</v>
      </c>
      <c r="G242" s="22" t="s">
        <v>119</v>
      </c>
      <c r="H242" s="44">
        <f t="shared" ca="1" si="72"/>
        <v>86929</v>
      </c>
      <c r="I242" s="45">
        <f t="shared" ca="1" si="62"/>
        <v>0</v>
      </c>
      <c r="J242" s="45">
        <f t="shared" ca="1" si="63"/>
        <v>0</v>
      </c>
      <c r="K242" s="45">
        <f t="shared" ca="1" si="64"/>
        <v>0</v>
      </c>
      <c r="L242" s="45"/>
      <c r="M242" s="45">
        <f t="shared" ca="1" si="73"/>
        <v>0</v>
      </c>
      <c r="N242" s="257">
        <f t="shared" ca="1" si="65"/>
        <v>0</v>
      </c>
      <c r="O242" s="23"/>
      <c r="P242" s="255">
        <f t="shared" ca="1" si="66"/>
        <v>0</v>
      </c>
      <c r="Q242" s="163">
        <f t="shared" ca="1" si="67"/>
        <v>0</v>
      </c>
      <c r="R242" s="164">
        <f ca="1">NPV(Q241,K242:$K$244) + ($A$13+$A$14+$A$15)/POWER(1+Q241,$A$28-D242+1)</f>
        <v>0</v>
      </c>
      <c r="S242" s="164">
        <f ca="1">NPV(Q242,K242:$K$244) + ($A$13+$A$14+$A$15)/POWER(1+Q242,$A$28-D242+1)</f>
        <v>0</v>
      </c>
      <c r="T242" s="45">
        <f t="shared" ca="1" si="68"/>
        <v>0</v>
      </c>
      <c r="U242" s="45">
        <f t="shared" ca="1" si="74"/>
        <v>0</v>
      </c>
      <c r="V242" s="45">
        <f t="shared" ca="1" si="75"/>
        <v>0</v>
      </c>
      <c r="W242" s="45">
        <f t="shared" ca="1" si="69"/>
        <v>0</v>
      </c>
      <c r="X242" s="25">
        <f t="shared" ca="1" si="58"/>
        <v>0</v>
      </c>
      <c r="Z242" s="28">
        <f t="shared" ca="1" si="76"/>
        <v>0</v>
      </c>
      <c r="AA242" s="233"/>
      <c r="AB242" s="45">
        <f t="shared" ca="1" si="70"/>
        <v>0</v>
      </c>
      <c r="AC242" s="45">
        <f t="shared" ca="1" si="59"/>
        <v>0</v>
      </c>
      <c r="AD242" s="25">
        <f t="shared" ca="1" si="60"/>
        <v>0</v>
      </c>
    </row>
    <row r="243" spans="4:30" x14ac:dyDescent="0.35">
      <c r="D243" s="20">
        <v>239</v>
      </c>
      <c r="E243" s="21">
        <f t="shared" ca="1" si="71"/>
        <v>87294</v>
      </c>
      <c r="F243" s="44">
        <f t="shared" ca="1" si="61"/>
        <v>87658</v>
      </c>
      <c r="G243" s="22" t="s">
        <v>119</v>
      </c>
      <c r="H243" s="44">
        <f t="shared" ca="1" si="72"/>
        <v>87294</v>
      </c>
      <c r="I243" s="45">
        <f t="shared" ca="1" si="62"/>
        <v>0</v>
      </c>
      <c r="J243" s="45">
        <f t="shared" ca="1" si="63"/>
        <v>0</v>
      </c>
      <c r="K243" s="45">
        <f t="shared" ca="1" si="64"/>
        <v>0</v>
      </c>
      <c r="L243" s="45"/>
      <c r="M243" s="45">
        <f t="shared" ca="1" si="73"/>
        <v>0</v>
      </c>
      <c r="N243" s="257">
        <f t="shared" ca="1" si="65"/>
        <v>0</v>
      </c>
      <c r="O243" s="23"/>
      <c r="P243" s="255">
        <f t="shared" ca="1" si="66"/>
        <v>0</v>
      </c>
      <c r="Q243" s="163">
        <f t="shared" ca="1" si="67"/>
        <v>0</v>
      </c>
      <c r="R243" s="164">
        <f ca="1">NPV(Q242,K243:$K$244) + ($A$13+$A$14+$A$15)/POWER(1+Q242,$A$28-D243+1)</f>
        <v>0</v>
      </c>
      <c r="S243" s="164">
        <f ca="1">NPV(Q243,K243:$K$244) + ($A$13+$A$14+$A$15)/POWER(1+Q243,$A$28-D243+1)</f>
        <v>0</v>
      </c>
      <c r="T243" s="45">
        <f t="shared" ca="1" si="68"/>
        <v>0</v>
      </c>
      <c r="U243" s="45">
        <f t="shared" ca="1" si="74"/>
        <v>0</v>
      </c>
      <c r="V243" s="45">
        <f t="shared" ca="1" si="75"/>
        <v>0</v>
      </c>
      <c r="W243" s="45">
        <f t="shared" ca="1" si="69"/>
        <v>0</v>
      </c>
      <c r="X243" s="25">
        <f t="shared" ca="1" si="58"/>
        <v>0</v>
      </c>
      <c r="Z243" s="28">
        <f t="shared" ca="1" si="76"/>
        <v>0</v>
      </c>
      <c r="AA243" s="233"/>
      <c r="AB243" s="45">
        <f t="shared" ca="1" si="70"/>
        <v>0</v>
      </c>
      <c r="AC243" s="45">
        <f t="shared" ca="1" si="59"/>
        <v>0</v>
      </c>
      <c r="AD243" s="25">
        <f t="shared" ca="1" si="60"/>
        <v>0</v>
      </c>
    </row>
    <row r="244" spans="4:30" ht="15" thickBot="1" x14ac:dyDescent="0.4">
      <c r="D244" s="20">
        <v>240</v>
      </c>
      <c r="E244" s="40">
        <f t="shared" ca="1" si="71"/>
        <v>87659</v>
      </c>
      <c r="F244" s="47">
        <f t="shared" si="61"/>
        <v>-1</v>
      </c>
      <c r="G244" s="46" t="s">
        <v>119</v>
      </c>
      <c r="H244" s="44">
        <f t="shared" ca="1" si="72"/>
        <v>87659</v>
      </c>
      <c r="I244" s="41">
        <f t="shared" ca="1" si="62"/>
        <v>0</v>
      </c>
      <c r="J244" s="41">
        <f t="shared" ca="1" si="63"/>
        <v>0</v>
      </c>
      <c r="K244" s="41">
        <f t="shared" ca="1" si="64"/>
        <v>0</v>
      </c>
      <c r="L244" s="41"/>
      <c r="M244" s="41">
        <f t="shared" ca="1" si="73"/>
        <v>0</v>
      </c>
      <c r="N244" s="258">
        <f t="shared" ca="1" si="65"/>
        <v>0</v>
      </c>
      <c r="O244" s="23"/>
      <c r="P244" s="256">
        <f t="shared" ca="1" si="66"/>
        <v>0</v>
      </c>
      <c r="Q244" s="166">
        <f t="shared" ca="1" si="67"/>
        <v>0</v>
      </c>
      <c r="R244" s="164">
        <f ca="1">NPV(Q243,K244:$K$244) + ($A$13+$A$14+$A$15)/POWER(1+Q243,$A$28-D244+1)</f>
        <v>0</v>
      </c>
      <c r="S244" s="164">
        <f ca="1">NPV(Q244,K244:$K$244) + ($A$13+$A$14+$A$15)/POWER(1+Q244,$A$28-D244+1)</f>
        <v>0</v>
      </c>
      <c r="T244" s="41">
        <f t="shared" ca="1" si="68"/>
        <v>0</v>
      </c>
      <c r="U244" s="45">
        <f t="shared" ca="1" si="74"/>
        <v>0</v>
      </c>
      <c r="V244" s="41">
        <f t="shared" ca="1" si="75"/>
        <v>0</v>
      </c>
      <c r="W244" s="41">
        <f t="shared" ca="1" si="69"/>
        <v>0</v>
      </c>
      <c r="X244" s="42">
        <f t="shared" ca="1" si="58"/>
        <v>0</v>
      </c>
      <c r="Z244" s="43">
        <f t="shared" ca="1" si="76"/>
        <v>0</v>
      </c>
      <c r="AA244" s="234"/>
      <c r="AB244" s="41">
        <f t="shared" ca="1" si="70"/>
        <v>0</v>
      </c>
      <c r="AC244" s="41">
        <f t="shared" ca="1" si="59"/>
        <v>0</v>
      </c>
      <c r="AD244" s="42">
        <f t="shared" ca="1" si="60"/>
        <v>0</v>
      </c>
    </row>
    <row r="245" spans="4:30" x14ac:dyDescent="0.35">
      <c r="D245" s="159"/>
      <c r="E245" s="157"/>
      <c r="F245" s="157"/>
      <c r="G245" s="157"/>
      <c r="H245" s="157"/>
      <c r="I245" s="158"/>
      <c r="J245" s="158"/>
      <c r="K245" s="158"/>
      <c r="L245" s="158"/>
      <c r="M245" s="158"/>
      <c r="N245" s="23"/>
      <c r="O245" s="23"/>
      <c r="P245" s="23"/>
      <c r="Q245" s="160"/>
      <c r="R245" s="161"/>
      <c r="S245" s="161"/>
      <c r="T245" s="158"/>
      <c r="U245" s="158"/>
      <c r="V245" s="158"/>
      <c r="W245" s="158"/>
      <c r="X245" s="158"/>
      <c r="Y245" s="158"/>
      <c r="Z245" s="158"/>
      <c r="AA245" s="162"/>
      <c r="AB245" s="158"/>
      <c r="AC245" s="158"/>
      <c r="AD245" s="158"/>
    </row>
    <row r="246" spans="4:30" x14ac:dyDescent="0.35">
      <c r="D246" s="159"/>
      <c r="E246" s="157"/>
      <c r="F246" s="157"/>
      <c r="G246" s="157"/>
      <c r="H246" s="157"/>
      <c r="I246" s="158"/>
      <c r="J246" s="158"/>
      <c r="K246" s="158"/>
      <c r="L246" s="158"/>
      <c r="M246" s="158"/>
      <c r="N246" s="23"/>
      <c r="O246" s="23"/>
      <c r="P246" s="23"/>
      <c r="Q246" s="160"/>
      <c r="R246" s="161"/>
      <c r="S246" s="161"/>
      <c r="T246" s="158"/>
      <c r="U246" s="158"/>
      <c r="V246" s="158"/>
      <c r="W246" s="158"/>
      <c r="X246" s="158"/>
      <c r="Y246" s="158"/>
      <c r="Z246" s="158"/>
      <c r="AA246" s="162"/>
      <c r="AB246" s="158"/>
      <c r="AC246" s="158"/>
      <c r="AD246" s="158"/>
    </row>
    <row r="247" spans="4:30" x14ac:dyDescent="0.35">
      <c r="D247" s="159"/>
      <c r="E247" s="157"/>
      <c r="F247" s="157"/>
      <c r="G247" s="157"/>
      <c r="H247" s="157"/>
      <c r="I247" s="158"/>
      <c r="J247" s="158"/>
      <c r="K247" s="158"/>
      <c r="L247" s="158"/>
      <c r="M247" s="158"/>
      <c r="N247" s="23"/>
      <c r="O247" s="23"/>
      <c r="P247" s="23"/>
      <c r="Q247" s="160"/>
      <c r="R247" s="161"/>
      <c r="S247" s="161"/>
      <c r="T247" s="158"/>
      <c r="U247" s="158"/>
      <c r="V247" s="158"/>
      <c r="W247" s="158"/>
      <c r="X247" s="158"/>
      <c r="Y247" s="158"/>
      <c r="Z247" s="158"/>
      <c r="AA247" s="162"/>
      <c r="AB247" s="158"/>
      <c r="AC247" s="158"/>
      <c r="AD247" s="158"/>
    </row>
    <row r="248" spans="4:30" x14ac:dyDescent="0.35">
      <c r="D248" s="159"/>
      <c r="E248" s="157"/>
      <c r="F248" s="157"/>
      <c r="G248" s="157"/>
      <c r="H248" s="157"/>
      <c r="I248" s="158"/>
      <c r="J248" s="158"/>
      <c r="K248" s="158"/>
      <c r="L248" s="158"/>
      <c r="M248" s="158"/>
      <c r="N248" s="23"/>
      <c r="O248" s="23"/>
      <c r="P248" s="23"/>
      <c r="Q248" s="160"/>
      <c r="R248" s="161"/>
      <c r="S248" s="161"/>
      <c r="T248" s="158"/>
      <c r="U248" s="158"/>
      <c r="V248" s="158"/>
      <c r="W248" s="158"/>
      <c r="X248" s="158"/>
      <c r="Y248" s="158"/>
      <c r="Z248" s="158"/>
      <c r="AA248" s="162"/>
      <c r="AB248" s="158"/>
      <c r="AC248" s="158"/>
      <c r="AD248" s="158"/>
    </row>
    <row r="249" spans="4:30" x14ac:dyDescent="0.35">
      <c r="D249" s="159"/>
      <c r="E249" s="157"/>
      <c r="F249" s="157"/>
      <c r="G249" s="157"/>
      <c r="H249" s="157"/>
      <c r="I249" s="158"/>
      <c r="J249" s="158"/>
      <c r="K249" s="158"/>
      <c r="L249" s="158"/>
      <c r="M249" s="158"/>
      <c r="N249" s="23"/>
      <c r="O249" s="23"/>
      <c r="P249" s="23"/>
      <c r="Q249" s="160"/>
      <c r="R249" s="161"/>
      <c r="S249" s="161"/>
      <c r="T249" s="158"/>
      <c r="U249" s="158"/>
      <c r="V249" s="158"/>
      <c r="W249" s="158"/>
      <c r="X249" s="158"/>
      <c r="Y249" s="158"/>
      <c r="Z249" s="158"/>
      <c r="AA249" s="162"/>
      <c r="AB249" s="158"/>
      <c r="AC249" s="158"/>
      <c r="AD249" s="158"/>
    </row>
    <row r="250" spans="4:30" x14ac:dyDescent="0.35">
      <c r="D250" s="159"/>
      <c r="E250" s="157"/>
      <c r="F250" s="157"/>
      <c r="G250" s="157"/>
      <c r="H250" s="157"/>
      <c r="I250" s="158"/>
      <c r="J250" s="158"/>
      <c r="K250" s="158"/>
      <c r="L250" s="158"/>
      <c r="M250" s="158"/>
      <c r="N250" s="23"/>
      <c r="O250" s="23"/>
      <c r="P250" s="23"/>
      <c r="Q250" s="160"/>
      <c r="R250" s="161"/>
      <c r="S250" s="161"/>
      <c r="T250" s="158"/>
      <c r="U250" s="158"/>
      <c r="V250" s="158"/>
      <c r="W250" s="158"/>
      <c r="X250" s="158"/>
      <c r="Y250" s="158"/>
      <c r="Z250" s="158"/>
      <c r="AA250" s="162"/>
      <c r="AB250" s="158"/>
      <c r="AC250" s="158"/>
      <c r="AD250" s="158"/>
    </row>
    <row r="251" spans="4:30" x14ac:dyDescent="0.35">
      <c r="D251" s="159"/>
      <c r="E251" s="157"/>
      <c r="F251" s="157"/>
      <c r="G251" s="157"/>
      <c r="H251" s="157"/>
      <c r="I251" s="158"/>
      <c r="J251" s="158"/>
      <c r="K251" s="158"/>
      <c r="L251" s="158"/>
      <c r="M251" s="158"/>
      <c r="N251" s="23"/>
      <c r="O251" s="23"/>
      <c r="P251" s="23"/>
      <c r="Q251" s="160"/>
      <c r="R251" s="161"/>
      <c r="S251" s="161"/>
      <c r="T251" s="158"/>
      <c r="U251" s="158"/>
      <c r="V251" s="158"/>
      <c r="W251" s="158"/>
      <c r="X251" s="158"/>
      <c r="Y251" s="158"/>
      <c r="Z251" s="158"/>
      <c r="AA251" s="162"/>
      <c r="AB251" s="158"/>
      <c r="AC251" s="158"/>
      <c r="AD251" s="158"/>
    </row>
    <row r="252" spans="4:30" x14ac:dyDescent="0.35">
      <c r="D252" s="159"/>
      <c r="E252" s="157"/>
      <c r="F252" s="157"/>
      <c r="G252" s="157"/>
      <c r="H252" s="157"/>
      <c r="I252" s="158"/>
      <c r="J252" s="158"/>
      <c r="K252" s="158"/>
      <c r="L252" s="158"/>
      <c r="M252" s="158"/>
      <c r="N252" s="23"/>
      <c r="O252" s="23"/>
      <c r="P252" s="23"/>
      <c r="Q252" s="160"/>
      <c r="R252" s="161"/>
      <c r="S252" s="161"/>
      <c r="T252" s="158"/>
      <c r="U252" s="158"/>
      <c r="V252" s="158"/>
      <c r="W252" s="158"/>
      <c r="X252" s="158"/>
      <c r="Y252" s="158"/>
      <c r="Z252" s="158"/>
      <c r="AA252" s="162"/>
      <c r="AB252" s="158"/>
      <c r="AC252" s="158"/>
      <c r="AD252" s="158"/>
    </row>
    <row r="253" spans="4:30" x14ac:dyDescent="0.35">
      <c r="D253" s="159"/>
      <c r="E253" s="157"/>
      <c r="F253" s="157"/>
      <c r="G253" s="157"/>
      <c r="H253" s="157"/>
      <c r="I253" s="158"/>
      <c r="J253" s="158"/>
      <c r="K253" s="158"/>
      <c r="L253" s="158"/>
      <c r="M253" s="158"/>
      <c r="N253" s="23"/>
      <c r="O253" s="23"/>
      <c r="P253" s="23"/>
      <c r="Q253" s="160"/>
      <c r="R253" s="161"/>
      <c r="S253" s="161"/>
      <c r="T253" s="158"/>
      <c r="U253" s="158"/>
      <c r="V253" s="158"/>
      <c r="W253" s="158"/>
      <c r="X253" s="158"/>
      <c r="Y253" s="158"/>
      <c r="Z253" s="158"/>
      <c r="AA253" s="162"/>
      <c r="AB253" s="158"/>
      <c r="AC253" s="158"/>
      <c r="AD253" s="158"/>
    </row>
    <row r="254" spans="4:30" x14ac:dyDescent="0.35">
      <c r="D254" s="159"/>
      <c r="E254" s="157"/>
      <c r="F254" s="157"/>
      <c r="G254" s="157"/>
      <c r="H254" s="157"/>
      <c r="I254" s="158"/>
      <c r="J254" s="158"/>
      <c r="K254" s="158"/>
      <c r="L254" s="158"/>
      <c r="M254" s="158"/>
      <c r="N254" s="23"/>
      <c r="O254" s="23"/>
      <c r="P254" s="23"/>
      <c r="Q254" s="160"/>
      <c r="R254" s="161"/>
      <c r="S254" s="161"/>
      <c r="T254" s="158"/>
      <c r="U254" s="158"/>
      <c r="V254" s="158"/>
      <c r="W254" s="158"/>
      <c r="X254" s="158"/>
      <c r="Y254" s="158"/>
      <c r="Z254" s="158"/>
      <c r="AA254" s="162"/>
      <c r="AB254" s="158"/>
      <c r="AC254" s="158"/>
      <c r="AD254" s="158"/>
    </row>
    <row r="255" spans="4:30" x14ac:dyDescent="0.35">
      <c r="D255" s="159"/>
      <c r="E255" s="157"/>
      <c r="F255" s="157"/>
      <c r="G255" s="157"/>
      <c r="H255" s="157"/>
      <c r="I255" s="158"/>
      <c r="J255" s="158"/>
      <c r="K255" s="158"/>
      <c r="L255" s="158"/>
      <c r="M255" s="158"/>
      <c r="N255" s="23"/>
      <c r="O255" s="23"/>
      <c r="P255" s="23"/>
      <c r="Q255" s="160"/>
      <c r="R255" s="161"/>
      <c r="S255" s="161"/>
      <c r="T255" s="158"/>
      <c r="U255" s="158"/>
      <c r="V255" s="158"/>
      <c r="W255" s="158"/>
      <c r="X255" s="158"/>
      <c r="Y255" s="158"/>
      <c r="Z255" s="158"/>
      <c r="AA255" s="162"/>
      <c r="AB255" s="158"/>
      <c r="AC255" s="158"/>
      <c r="AD255" s="158"/>
    </row>
    <row r="256" spans="4:30" x14ac:dyDescent="0.35">
      <c r="D256" s="159"/>
      <c r="E256" s="157"/>
      <c r="F256" s="157"/>
      <c r="G256" s="157"/>
      <c r="H256" s="157"/>
      <c r="I256" s="158"/>
      <c r="J256" s="158"/>
      <c r="K256" s="158"/>
      <c r="L256" s="158"/>
      <c r="M256" s="158"/>
      <c r="N256" s="23"/>
      <c r="O256" s="23"/>
      <c r="P256" s="23"/>
      <c r="Q256" s="160"/>
      <c r="R256" s="161"/>
      <c r="S256" s="161"/>
      <c r="T256" s="158"/>
      <c r="U256" s="158"/>
      <c r="V256" s="158"/>
      <c r="W256" s="158"/>
      <c r="X256" s="158"/>
      <c r="Y256" s="158"/>
      <c r="Z256" s="158"/>
      <c r="AA256" s="162"/>
      <c r="AB256" s="158"/>
      <c r="AC256" s="158"/>
      <c r="AD256" s="158"/>
    </row>
    <row r="257" spans="4:30" x14ac:dyDescent="0.35">
      <c r="D257" s="159"/>
      <c r="E257" s="157"/>
      <c r="F257" s="157"/>
      <c r="G257" s="157"/>
      <c r="H257" s="157"/>
      <c r="I257" s="158"/>
      <c r="J257" s="158"/>
      <c r="K257" s="158"/>
      <c r="L257" s="158"/>
      <c r="M257" s="158"/>
      <c r="N257" s="23"/>
      <c r="O257" s="23"/>
      <c r="P257" s="23"/>
      <c r="Q257" s="160"/>
      <c r="R257" s="161"/>
      <c r="S257" s="161"/>
      <c r="T257" s="158"/>
      <c r="U257" s="158"/>
      <c r="V257" s="158"/>
      <c r="W257" s="158"/>
      <c r="X257" s="158"/>
      <c r="Y257" s="158"/>
      <c r="Z257" s="158"/>
      <c r="AA257" s="162"/>
      <c r="AB257" s="158"/>
      <c r="AC257" s="158"/>
      <c r="AD257" s="158"/>
    </row>
    <row r="258" spans="4:30" x14ac:dyDescent="0.35">
      <c r="D258" s="159"/>
      <c r="E258" s="157"/>
      <c r="F258" s="157"/>
      <c r="G258" s="157"/>
      <c r="H258" s="157"/>
      <c r="I258" s="158"/>
      <c r="J258" s="158"/>
      <c r="K258" s="158"/>
      <c r="L258" s="158"/>
      <c r="M258" s="158"/>
      <c r="N258" s="23"/>
      <c r="O258" s="23"/>
      <c r="P258" s="23"/>
      <c r="Q258" s="160"/>
      <c r="R258" s="161"/>
      <c r="S258" s="161"/>
      <c r="T258" s="158"/>
      <c r="U258" s="158"/>
      <c r="V258" s="158"/>
      <c r="W258" s="158"/>
      <c r="X258" s="158"/>
      <c r="Y258" s="158"/>
      <c r="Z258" s="158"/>
      <c r="AA258" s="162"/>
      <c r="AB258" s="158"/>
      <c r="AC258" s="158"/>
      <c r="AD258" s="158"/>
    </row>
    <row r="259" spans="4:30" x14ac:dyDescent="0.35">
      <c r="D259" s="159"/>
      <c r="E259" s="157"/>
      <c r="F259" s="157"/>
      <c r="G259" s="157"/>
      <c r="H259" s="157"/>
      <c r="I259" s="158"/>
      <c r="J259" s="158"/>
      <c r="K259" s="158"/>
      <c r="L259" s="158"/>
      <c r="M259" s="158"/>
      <c r="N259" s="23"/>
      <c r="O259" s="23"/>
      <c r="P259" s="23"/>
      <c r="Q259" s="160"/>
      <c r="R259" s="161"/>
      <c r="S259" s="161"/>
      <c r="T259" s="158"/>
      <c r="U259" s="158"/>
      <c r="V259" s="158"/>
      <c r="W259" s="158"/>
      <c r="X259" s="158"/>
      <c r="Y259" s="158"/>
      <c r="Z259" s="158"/>
      <c r="AA259" s="162"/>
      <c r="AB259" s="158"/>
      <c r="AC259" s="158"/>
      <c r="AD259" s="158"/>
    </row>
    <row r="260" spans="4:30" x14ac:dyDescent="0.35">
      <c r="D260" s="159"/>
      <c r="E260" s="157"/>
      <c r="F260" s="157"/>
      <c r="G260" s="157"/>
      <c r="H260" s="157"/>
      <c r="I260" s="158"/>
      <c r="J260" s="158"/>
      <c r="K260" s="158"/>
      <c r="L260" s="158"/>
      <c r="M260" s="158"/>
      <c r="N260" s="23"/>
      <c r="O260" s="23"/>
      <c r="P260" s="23"/>
      <c r="Q260" s="160"/>
      <c r="R260" s="161"/>
      <c r="S260" s="161"/>
      <c r="T260" s="158"/>
      <c r="U260" s="158"/>
      <c r="V260" s="158"/>
      <c r="W260" s="158"/>
      <c r="X260" s="158"/>
      <c r="Y260" s="158"/>
      <c r="Z260" s="158"/>
      <c r="AA260" s="162"/>
      <c r="AB260" s="158"/>
      <c r="AC260" s="158"/>
      <c r="AD260" s="158"/>
    </row>
    <row r="261" spans="4:30" x14ac:dyDescent="0.35">
      <c r="D261" s="159"/>
      <c r="E261" s="157"/>
      <c r="F261" s="157"/>
      <c r="G261" s="157"/>
      <c r="H261" s="157"/>
      <c r="I261" s="158"/>
      <c r="J261" s="158"/>
      <c r="K261" s="158"/>
      <c r="L261" s="158"/>
      <c r="M261" s="158"/>
      <c r="N261" s="23"/>
      <c r="O261" s="23"/>
      <c r="P261" s="23"/>
      <c r="Q261" s="160"/>
      <c r="R261" s="161"/>
      <c r="S261" s="161"/>
      <c r="T261" s="158"/>
      <c r="U261" s="158"/>
      <c r="V261" s="158"/>
      <c r="W261" s="158"/>
      <c r="X261" s="158"/>
      <c r="Y261" s="158"/>
      <c r="Z261" s="158"/>
      <c r="AA261" s="162"/>
      <c r="AB261" s="158"/>
      <c r="AC261" s="158"/>
      <c r="AD261" s="158"/>
    </row>
    <row r="262" spans="4:30" x14ac:dyDescent="0.35">
      <c r="D262" s="159"/>
      <c r="E262" s="157"/>
      <c r="F262" s="157"/>
      <c r="G262" s="157"/>
      <c r="H262" s="157"/>
      <c r="I262" s="158"/>
      <c r="J262" s="158"/>
      <c r="K262" s="158"/>
      <c r="L262" s="158"/>
      <c r="M262" s="158"/>
      <c r="N262" s="23"/>
      <c r="O262" s="23"/>
      <c r="P262" s="23"/>
      <c r="Q262" s="160"/>
      <c r="R262" s="161"/>
      <c r="S262" s="161"/>
      <c r="T262" s="158"/>
      <c r="U262" s="158"/>
      <c r="V262" s="158"/>
      <c r="W262" s="158"/>
      <c r="X262" s="158"/>
      <c r="Y262" s="158"/>
      <c r="Z262" s="158"/>
      <c r="AA262" s="162"/>
      <c r="AB262" s="158"/>
      <c r="AC262" s="158"/>
      <c r="AD262" s="158"/>
    </row>
    <row r="263" spans="4:30" x14ac:dyDescent="0.35">
      <c r="D263" s="159"/>
      <c r="E263" s="157"/>
      <c r="F263" s="157"/>
      <c r="G263" s="157"/>
      <c r="H263" s="157"/>
      <c r="I263" s="158"/>
      <c r="J263" s="158"/>
      <c r="K263" s="158"/>
      <c r="L263" s="158"/>
      <c r="M263" s="158"/>
      <c r="N263" s="23"/>
      <c r="O263" s="23"/>
      <c r="P263" s="23"/>
      <c r="Q263" s="160"/>
      <c r="R263" s="161"/>
      <c r="S263" s="161"/>
      <c r="T263" s="158"/>
      <c r="U263" s="158"/>
      <c r="V263" s="158"/>
      <c r="W263" s="158"/>
      <c r="X263" s="158"/>
      <c r="Y263" s="158"/>
      <c r="Z263" s="158"/>
      <c r="AA263" s="162"/>
      <c r="AB263" s="158"/>
      <c r="AC263" s="158"/>
      <c r="AD263" s="158"/>
    </row>
    <row r="264" spans="4:30" x14ac:dyDescent="0.35">
      <c r="D264" s="159"/>
      <c r="E264" s="157"/>
      <c r="F264" s="157"/>
      <c r="G264" s="157"/>
      <c r="H264" s="157"/>
      <c r="I264" s="158"/>
      <c r="J264" s="158"/>
      <c r="K264" s="158"/>
      <c r="L264" s="158"/>
      <c r="M264" s="158"/>
      <c r="N264" s="23"/>
      <c r="O264" s="23"/>
      <c r="P264" s="23"/>
      <c r="Q264" s="160"/>
      <c r="R264" s="161"/>
      <c r="S264" s="161"/>
      <c r="T264" s="158"/>
      <c r="U264" s="158"/>
      <c r="V264" s="158"/>
      <c r="W264" s="158"/>
      <c r="X264" s="158"/>
      <c r="Y264" s="158"/>
      <c r="Z264" s="158"/>
      <c r="AA264" s="162"/>
      <c r="AB264" s="158"/>
      <c r="AC264" s="158"/>
      <c r="AD264" s="158"/>
    </row>
    <row r="265" spans="4:30" x14ac:dyDescent="0.35">
      <c r="D265" s="159"/>
      <c r="E265" s="157"/>
      <c r="F265" s="157"/>
      <c r="G265" s="157"/>
      <c r="H265" s="157"/>
      <c r="I265" s="158"/>
      <c r="J265" s="158"/>
      <c r="K265" s="158"/>
      <c r="L265" s="158"/>
      <c r="M265" s="158"/>
      <c r="N265" s="23"/>
      <c r="O265" s="23"/>
      <c r="P265" s="23"/>
      <c r="Q265" s="160"/>
      <c r="R265" s="161"/>
      <c r="S265" s="161"/>
      <c r="T265" s="158"/>
      <c r="U265" s="158"/>
      <c r="V265" s="158"/>
      <c r="W265" s="158"/>
      <c r="X265" s="158"/>
      <c r="Y265" s="158"/>
      <c r="Z265" s="158"/>
      <c r="AA265" s="162"/>
      <c r="AB265" s="158"/>
      <c r="AC265" s="158"/>
      <c r="AD265" s="158"/>
    </row>
    <row r="266" spans="4:30" x14ac:dyDescent="0.35">
      <c r="D266" s="159"/>
      <c r="E266" s="157"/>
      <c r="F266" s="157"/>
      <c r="G266" s="157"/>
      <c r="H266" s="157"/>
      <c r="I266" s="158"/>
      <c r="J266" s="158"/>
      <c r="K266" s="158"/>
      <c r="L266" s="158"/>
      <c r="M266" s="158"/>
      <c r="N266" s="23"/>
      <c r="O266" s="23"/>
      <c r="P266" s="23"/>
      <c r="Q266" s="160"/>
      <c r="R266" s="161"/>
      <c r="S266" s="161"/>
      <c r="T266" s="158"/>
      <c r="U266" s="158"/>
      <c r="V266" s="158"/>
      <c r="W266" s="158"/>
      <c r="X266" s="158"/>
      <c r="Y266" s="158"/>
      <c r="Z266" s="158"/>
      <c r="AA266" s="162"/>
      <c r="AB266" s="158"/>
      <c r="AC266" s="158"/>
      <c r="AD266" s="158"/>
    </row>
    <row r="267" spans="4:30" x14ac:dyDescent="0.35">
      <c r="D267" s="159"/>
      <c r="E267" s="157"/>
      <c r="F267" s="157"/>
      <c r="G267" s="157"/>
      <c r="H267" s="157"/>
      <c r="I267" s="158"/>
      <c r="J267" s="158"/>
      <c r="K267" s="158"/>
      <c r="L267" s="158"/>
      <c r="M267" s="158"/>
      <c r="N267" s="23"/>
      <c r="O267" s="23"/>
      <c r="P267" s="23"/>
      <c r="Q267" s="160"/>
      <c r="R267" s="161"/>
      <c r="S267" s="161"/>
      <c r="T267" s="158"/>
      <c r="U267" s="158"/>
      <c r="V267" s="158"/>
      <c r="W267" s="158"/>
      <c r="X267" s="158"/>
      <c r="Y267" s="158"/>
      <c r="Z267" s="158"/>
      <c r="AA267" s="162"/>
      <c r="AB267" s="158"/>
      <c r="AC267" s="158"/>
      <c r="AD267" s="158"/>
    </row>
    <row r="268" spans="4:30" x14ac:dyDescent="0.35">
      <c r="D268" s="159"/>
      <c r="E268" s="157"/>
      <c r="F268" s="157"/>
      <c r="G268" s="157"/>
      <c r="H268" s="157"/>
      <c r="I268" s="158"/>
      <c r="J268" s="158"/>
      <c r="K268" s="158"/>
      <c r="L268" s="158"/>
      <c r="M268" s="158"/>
      <c r="N268" s="23"/>
      <c r="O268" s="23"/>
      <c r="P268" s="23"/>
      <c r="Q268" s="160"/>
      <c r="R268" s="161"/>
      <c r="S268" s="161"/>
      <c r="T268" s="158"/>
      <c r="U268" s="158"/>
      <c r="V268" s="158"/>
      <c r="W268" s="158"/>
      <c r="X268" s="158"/>
      <c r="Y268" s="158"/>
      <c r="Z268" s="158"/>
      <c r="AA268" s="162"/>
      <c r="AB268" s="158"/>
      <c r="AC268" s="158"/>
      <c r="AD268" s="158"/>
    </row>
    <row r="269" spans="4:30" x14ac:dyDescent="0.35">
      <c r="D269" s="159"/>
      <c r="E269" s="157"/>
      <c r="F269" s="157"/>
      <c r="G269" s="157"/>
      <c r="H269" s="157"/>
      <c r="I269" s="158"/>
      <c r="J269" s="158"/>
      <c r="K269" s="158"/>
      <c r="L269" s="158"/>
      <c r="M269" s="158"/>
      <c r="N269" s="23"/>
      <c r="O269" s="23"/>
      <c r="P269" s="23"/>
      <c r="Q269" s="160"/>
      <c r="R269" s="161"/>
      <c r="S269" s="161"/>
      <c r="T269" s="158"/>
      <c r="U269" s="158"/>
      <c r="V269" s="158"/>
      <c r="W269" s="158"/>
      <c r="X269" s="158"/>
      <c r="Y269" s="158"/>
      <c r="Z269" s="158"/>
      <c r="AA269" s="162"/>
      <c r="AB269" s="158"/>
      <c r="AC269" s="158"/>
      <c r="AD269" s="158"/>
    </row>
    <row r="270" spans="4:30" x14ac:dyDescent="0.35">
      <c r="D270" s="159"/>
      <c r="E270" s="157"/>
      <c r="F270" s="157"/>
      <c r="G270" s="157"/>
      <c r="H270" s="157"/>
      <c r="I270" s="158"/>
      <c r="J270" s="158"/>
      <c r="K270" s="158"/>
      <c r="L270" s="158"/>
      <c r="M270" s="158"/>
      <c r="N270" s="23"/>
      <c r="O270" s="23"/>
      <c r="P270" s="23"/>
      <c r="Q270" s="160"/>
      <c r="R270" s="161"/>
      <c r="S270" s="161"/>
      <c r="T270" s="158"/>
      <c r="U270" s="158"/>
      <c r="V270" s="158"/>
      <c r="W270" s="158"/>
      <c r="X270" s="158"/>
      <c r="Y270" s="158"/>
      <c r="Z270" s="158"/>
      <c r="AA270" s="162"/>
      <c r="AB270" s="158"/>
      <c r="AC270" s="158"/>
      <c r="AD270" s="158"/>
    </row>
    <row r="271" spans="4:30" x14ac:dyDescent="0.35">
      <c r="D271" s="159"/>
      <c r="E271" s="157"/>
      <c r="F271" s="157"/>
      <c r="G271" s="157"/>
      <c r="H271" s="157"/>
      <c r="I271" s="158"/>
      <c r="J271" s="158"/>
      <c r="K271" s="158"/>
      <c r="L271" s="158"/>
      <c r="M271" s="158"/>
      <c r="N271" s="23"/>
      <c r="O271" s="23"/>
      <c r="P271" s="23"/>
      <c r="Q271" s="160"/>
      <c r="R271" s="161"/>
      <c r="S271" s="161"/>
      <c r="T271" s="158"/>
      <c r="U271" s="158"/>
      <c r="V271" s="158"/>
      <c r="W271" s="158"/>
      <c r="X271" s="158"/>
      <c r="Y271" s="158"/>
      <c r="Z271" s="158"/>
      <c r="AA271" s="162"/>
      <c r="AB271" s="158"/>
      <c r="AC271" s="158"/>
      <c r="AD271" s="158"/>
    </row>
    <row r="272" spans="4:30" x14ac:dyDescent="0.35">
      <c r="D272" s="159"/>
      <c r="E272" s="157"/>
      <c r="F272" s="157"/>
      <c r="G272" s="157"/>
      <c r="H272" s="157"/>
      <c r="I272" s="158"/>
      <c r="J272" s="158"/>
      <c r="K272" s="158"/>
      <c r="L272" s="158"/>
      <c r="M272" s="158"/>
      <c r="N272" s="23"/>
      <c r="O272" s="23"/>
      <c r="P272" s="23"/>
      <c r="Q272" s="160"/>
      <c r="R272" s="161"/>
      <c r="S272" s="161"/>
      <c r="T272" s="158"/>
      <c r="U272" s="158"/>
      <c r="V272" s="158"/>
      <c r="W272" s="158"/>
      <c r="X272" s="158"/>
      <c r="Y272" s="158"/>
      <c r="Z272" s="158"/>
      <c r="AA272" s="162"/>
      <c r="AB272" s="158"/>
      <c r="AC272" s="158"/>
      <c r="AD272" s="158"/>
    </row>
    <row r="273" spans="4:30" x14ac:dyDescent="0.35">
      <c r="D273" s="159"/>
      <c r="E273" s="157"/>
      <c r="F273" s="157"/>
      <c r="G273" s="157"/>
      <c r="H273" s="157"/>
      <c r="I273" s="158"/>
      <c r="J273" s="158"/>
      <c r="K273" s="158"/>
      <c r="L273" s="158"/>
      <c r="M273" s="158"/>
      <c r="N273" s="23"/>
      <c r="O273" s="23"/>
      <c r="P273" s="23"/>
      <c r="Q273" s="160"/>
      <c r="R273" s="161"/>
      <c r="S273" s="161"/>
      <c r="T273" s="158"/>
      <c r="U273" s="158"/>
      <c r="V273" s="158"/>
      <c r="W273" s="158"/>
      <c r="X273" s="158"/>
      <c r="Y273" s="158"/>
      <c r="Z273" s="158"/>
      <c r="AA273" s="162"/>
      <c r="AB273" s="158"/>
      <c r="AC273" s="158"/>
      <c r="AD273" s="158"/>
    </row>
    <row r="274" spans="4:30" x14ac:dyDescent="0.35">
      <c r="D274" s="159"/>
      <c r="E274" s="157"/>
      <c r="F274" s="157"/>
      <c r="G274" s="157"/>
      <c r="H274" s="157"/>
      <c r="I274" s="158"/>
      <c r="J274" s="158"/>
      <c r="K274" s="158"/>
      <c r="L274" s="158"/>
      <c r="M274" s="158"/>
      <c r="N274" s="23"/>
      <c r="O274" s="23"/>
      <c r="P274" s="23"/>
      <c r="Q274" s="160"/>
      <c r="R274" s="161"/>
      <c r="S274" s="161"/>
      <c r="T274" s="158"/>
      <c r="U274" s="158"/>
      <c r="V274" s="158"/>
      <c r="W274" s="158"/>
      <c r="X274" s="158"/>
      <c r="Y274" s="158"/>
      <c r="Z274" s="158"/>
      <c r="AA274" s="162"/>
      <c r="AB274" s="158"/>
      <c r="AC274" s="158"/>
      <c r="AD274" s="158"/>
    </row>
    <row r="275" spans="4:30" x14ac:dyDescent="0.35">
      <c r="D275" s="159"/>
      <c r="E275" s="157"/>
      <c r="F275" s="157"/>
      <c r="G275" s="157"/>
      <c r="H275" s="157"/>
      <c r="I275" s="158"/>
      <c r="J275" s="158"/>
      <c r="K275" s="158"/>
      <c r="L275" s="158"/>
      <c r="M275" s="158"/>
      <c r="N275" s="23"/>
      <c r="O275" s="23"/>
      <c r="P275" s="23"/>
      <c r="Q275" s="160"/>
      <c r="R275" s="161"/>
      <c r="S275" s="161"/>
      <c r="T275" s="158"/>
      <c r="U275" s="158"/>
      <c r="V275" s="158"/>
      <c r="W275" s="158"/>
      <c r="X275" s="158"/>
      <c r="Y275" s="158"/>
      <c r="Z275" s="158"/>
      <c r="AA275" s="162"/>
      <c r="AB275" s="158"/>
      <c r="AC275" s="158"/>
      <c r="AD275" s="158"/>
    </row>
    <row r="276" spans="4:30" x14ac:dyDescent="0.35">
      <c r="D276" s="159"/>
      <c r="E276" s="157"/>
      <c r="F276" s="157"/>
      <c r="G276" s="157"/>
      <c r="H276" s="157"/>
      <c r="I276" s="158"/>
      <c r="J276" s="158"/>
      <c r="K276" s="158"/>
      <c r="L276" s="158"/>
      <c r="M276" s="158"/>
      <c r="N276" s="23"/>
      <c r="O276" s="23"/>
      <c r="P276" s="23"/>
      <c r="Q276" s="160"/>
      <c r="R276" s="161"/>
      <c r="S276" s="161"/>
      <c r="T276" s="158"/>
      <c r="U276" s="158"/>
      <c r="V276" s="158"/>
      <c r="W276" s="158"/>
      <c r="X276" s="158"/>
      <c r="Y276" s="158"/>
      <c r="Z276" s="158"/>
      <c r="AA276" s="162"/>
      <c r="AB276" s="158"/>
      <c r="AC276" s="158"/>
      <c r="AD276" s="158"/>
    </row>
    <row r="277" spans="4:30" x14ac:dyDescent="0.35">
      <c r="D277" s="159"/>
      <c r="E277" s="157"/>
      <c r="F277" s="157"/>
      <c r="G277" s="157"/>
      <c r="H277" s="157"/>
      <c r="I277" s="158"/>
      <c r="J277" s="158"/>
      <c r="K277" s="158"/>
      <c r="L277" s="158"/>
      <c r="M277" s="158"/>
      <c r="N277" s="23"/>
      <c r="O277" s="23"/>
      <c r="P277" s="23"/>
      <c r="Q277" s="160"/>
      <c r="R277" s="161"/>
      <c r="S277" s="161"/>
      <c r="T277" s="158"/>
      <c r="U277" s="158"/>
      <c r="V277" s="158"/>
      <c r="W277" s="158"/>
      <c r="X277" s="158"/>
      <c r="Y277" s="158"/>
      <c r="Z277" s="158"/>
      <c r="AA277" s="162"/>
      <c r="AB277" s="158"/>
      <c r="AC277" s="158"/>
      <c r="AD277" s="158"/>
    </row>
    <row r="278" spans="4:30" x14ac:dyDescent="0.35">
      <c r="D278" s="159"/>
      <c r="E278" s="157"/>
      <c r="F278" s="157"/>
      <c r="G278" s="157"/>
      <c r="H278" s="157"/>
      <c r="I278" s="158"/>
      <c r="J278" s="158"/>
      <c r="K278" s="158"/>
      <c r="L278" s="158"/>
      <c r="M278" s="158"/>
      <c r="N278" s="23"/>
      <c r="O278" s="23"/>
      <c r="P278" s="23"/>
      <c r="Q278" s="160"/>
      <c r="R278" s="161"/>
      <c r="S278" s="161"/>
      <c r="T278" s="158"/>
      <c r="U278" s="158"/>
      <c r="V278" s="158"/>
      <c r="W278" s="158"/>
      <c r="X278" s="158"/>
      <c r="Y278" s="158"/>
      <c r="Z278" s="158"/>
      <c r="AA278" s="162"/>
      <c r="AB278" s="158"/>
      <c r="AC278" s="158"/>
      <c r="AD278" s="158"/>
    </row>
    <row r="279" spans="4:30" x14ac:dyDescent="0.35">
      <c r="D279" s="159"/>
      <c r="E279" s="157"/>
      <c r="F279" s="157"/>
      <c r="G279" s="157"/>
      <c r="H279" s="157"/>
      <c r="I279" s="158"/>
      <c r="J279" s="158"/>
      <c r="K279" s="158"/>
      <c r="L279" s="158"/>
      <c r="M279" s="158"/>
      <c r="N279" s="23"/>
      <c r="O279" s="23"/>
      <c r="P279" s="23"/>
      <c r="Q279" s="160"/>
      <c r="R279" s="161"/>
      <c r="S279" s="161"/>
      <c r="T279" s="158"/>
      <c r="U279" s="158"/>
      <c r="V279" s="158"/>
      <c r="W279" s="158"/>
      <c r="X279" s="158"/>
      <c r="Y279" s="158"/>
      <c r="Z279" s="158"/>
      <c r="AA279" s="162"/>
      <c r="AB279" s="158"/>
      <c r="AC279" s="158"/>
      <c r="AD279" s="158"/>
    </row>
    <row r="280" spans="4:30" x14ac:dyDescent="0.35">
      <c r="D280" s="159"/>
      <c r="E280" s="157"/>
      <c r="F280" s="157"/>
      <c r="G280" s="157"/>
      <c r="H280" s="157"/>
      <c r="I280" s="158"/>
      <c r="J280" s="158"/>
      <c r="K280" s="158"/>
      <c r="L280" s="158"/>
      <c r="M280" s="158"/>
      <c r="N280" s="23"/>
      <c r="O280" s="23"/>
      <c r="P280" s="23"/>
      <c r="Q280" s="160"/>
      <c r="R280" s="161"/>
      <c r="S280" s="161"/>
      <c r="T280" s="158"/>
      <c r="U280" s="158"/>
      <c r="V280" s="158"/>
      <c r="W280" s="158"/>
      <c r="X280" s="158"/>
      <c r="Y280" s="158"/>
      <c r="Z280" s="158"/>
      <c r="AA280" s="162"/>
      <c r="AB280" s="158"/>
      <c r="AC280" s="158"/>
      <c r="AD280" s="158"/>
    </row>
    <row r="281" spans="4:30" x14ac:dyDescent="0.35">
      <c r="D281" s="159"/>
      <c r="E281" s="157"/>
      <c r="F281" s="157"/>
      <c r="G281" s="157"/>
      <c r="H281" s="157"/>
      <c r="I281" s="158"/>
      <c r="J281" s="158"/>
      <c r="K281" s="158"/>
      <c r="L281" s="158"/>
      <c r="M281" s="158"/>
      <c r="N281" s="23"/>
      <c r="O281" s="23"/>
      <c r="P281" s="23"/>
      <c r="Q281" s="160"/>
      <c r="R281" s="161"/>
      <c r="S281" s="161"/>
      <c r="T281" s="158"/>
      <c r="U281" s="158"/>
      <c r="V281" s="158"/>
      <c r="W281" s="158"/>
      <c r="X281" s="158"/>
      <c r="Y281" s="158"/>
      <c r="Z281" s="158"/>
      <c r="AA281" s="162"/>
      <c r="AB281" s="158"/>
      <c r="AC281" s="158"/>
      <c r="AD281" s="158"/>
    </row>
    <row r="282" spans="4:30" x14ac:dyDescent="0.35">
      <c r="D282" s="159"/>
      <c r="E282" s="157"/>
      <c r="F282" s="157"/>
      <c r="G282" s="157"/>
      <c r="H282" s="157"/>
      <c r="I282" s="158"/>
      <c r="J282" s="158"/>
      <c r="K282" s="158"/>
      <c r="L282" s="158"/>
      <c r="M282" s="158"/>
      <c r="N282" s="23"/>
      <c r="O282" s="23"/>
      <c r="P282" s="23"/>
      <c r="Q282" s="160"/>
      <c r="R282" s="161"/>
      <c r="S282" s="161"/>
      <c r="T282" s="158"/>
      <c r="U282" s="158"/>
      <c r="V282" s="158"/>
      <c r="W282" s="158"/>
      <c r="X282" s="158"/>
      <c r="Y282" s="158"/>
      <c r="Z282" s="158"/>
      <c r="AA282" s="162"/>
      <c r="AB282" s="158"/>
      <c r="AC282" s="158"/>
      <c r="AD282" s="158"/>
    </row>
    <row r="283" spans="4:30" x14ac:dyDescent="0.35">
      <c r="D283" s="159"/>
      <c r="E283" s="157"/>
      <c r="F283" s="157"/>
      <c r="G283" s="157"/>
      <c r="H283" s="157"/>
      <c r="I283" s="158"/>
      <c r="J283" s="158"/>
      <c r="K283" s="158"/>
      <c r="L283" s="158"/>
      <c r="M283" s="158"/>
      <c r="N283" s="23"/>
      <c r="O283" s="23"/>
      <c r="P283" s="23"/>
      <c r="Q283" s="160"/>
      <c r="R283" s="161"/>
      <c r="S283" s="161"/>
      <c r="T283" s="158"/>
      <c r="U283" s="158"/>
      <c r="V283" s="158"/>
      <c r="W283" s="158"/>
      <c r="X283" s="158"/>
      <c r="Y283" s="158"/>
      <c r="Z283" s="158"/>
      <c r="AA283" s="162"/>
      <c r="AB283" s="158"/>
      <c r="AC283" s="158"/>
      <c r="AD283" s="158"/>
    </row>
    <row r="284" spans="4:30" x14ac:dyDescent="0.35">
      <c r="D284" s="159"/>
      <c r="E284" s="157"/>
      <c r="F284" s="157"/>
      <c r="G284" s="157"/>
      <c r="H284" s="157"/>
      <c r="I284" s="158"/>
      <c r="J284" s="158"/>
      <c r="K284" s="158"/>
      <c r="L284" s="158"/>
      <c r="M284" s="158"/>
      <c r="N284" s="23"/>
      <c r="O284" s="23"/>
      <c r="P284" s="23"/>
      <c r="Q284" s="160"/>
      <c r="R284" s="161"/>
      <c r="S284" s="161"/>
      <c r="T284" s="158"/>
      <c r="U284" s="158"/>
      <c r="V284" s="158"/>
      <c r="W284" s="158"/>
      <c r="X284" s="158"/>
      <c r="Y284" s="158"/>
      <c r="Z284" s="158"/>
      <c r="AA284" s="162"/>
      <c r="AB284" s="158"/>
      <c r="AC284" s="158"/>
      <c r="AD284" s="158"/>
    </row>
    <row r="285" spans="4:30" x14ac:dyDescent="0.35">
      <c r="D285" s="159"/>
      <c r="E285" s="157"/>
      <c r="F285" s="157"/>
      <c r="G285" s="157"/>
      <c r="H285" s="157"/>
      <c r="I285" s="158"/>
      <c r="J285" s="158"/>
      <c r="K285" s="158"/>
      <c r="L285" s="158"/>
      <c r="M285" s="158"/>
      <c r="N285" s="23"/>
      <c r="O285" s="23"/>
      <c r="P285" s="23"/>
      <c r="Q285" s="160"/>
      <c r="R285" s="161"/>
      <c r="S285" s="161"/>
      <c r="T285" s="158"/>
      <c r="U285" s="158"/>
      <c r="V285" s="158"/>
      <c r="W285" s="158"/>
      <c r="X285" s="158"/>
      <c r="Y285" s="158"/>
      <c r="Z285" s="158"/>
      <c r="AA285" s="162"/>
      <c r="AB285" s="158"/>
      <c r="AC285" s="158"/>
      <c r="AD285" s="158"/>
    </row>
    <row r="286" spans="4:30" x14ac:dyDescent="0.35">
      <c r="D286" s="159"/>
      <c r="E286" s="157"/>
      <c r="F286" s="157"/>
      <c r="G286" s="157"/>
      <c r="H286" s="157"/>
      <c r="I286" s="158"/>
      <c r="J286" s="158"/>
      <c r="K286" s="158"/>
      <c r="L286" s="158"/>
      <c r="M286" s="158"/>
      <c r="N286" s="23"/>
      <c r="O286" s="23"/>
      <c r="P286" s="23"/>
      <c r="Q286" s="160"/>
      <c r="R286" s="161"/>
      <c r="S286" s="161"/>
      <c r="T286" s="158"/>
      <c r="U286" s="158"/>
      <c r="V286" s="158"/>
      <c r="W286" s="158"/>
      <c r="X286" s="158"/>
      <c r="Y286" s="158"/>
      <c r="Z286" s="158"/>
      <c r="AA286" s="162"/>
      <c r="AB286" s="158"/>
      <c r="AC286" s="158"/>
      <c r="AD286" s="158"/>
    </row>
    <row r="287" spans="4:30" x14ac:dyDescent="0.35">
      <c r="D287" s="159"/>
      <c r="E287" s="157"/>
      <c r="F287" s="157"/>
      <c r="G287" s="157"/>
      <c r="H287" s="157"/>
      <c r="I287" s="158"/>
      <c r="J287" s="158"/>
      <c r="K287" s="158"/>
      <c r="L287" s="158"/>
      <c r="M287" s="158"/>
      <c r="N287" s="23"/>
      <c r="O287" s="23"/>
      <c r="P287" s="23"/>
      <c r="Q287" s="160"/>
      <c r="R287" s="161"/>
      <c r="S287" s="161"/>
      <c r="T287" s="158"/>
      <c r="U287" s="158"/>
      <c r="V287" s="158"/>
      <c r="W287" s="158"/>
      <c r="X287" s="158"/>
      <c r="Y287" s="158"/>
      <c r="Z287" s="158"/>
      <c r="AA287" s="162"/>
      <c r="AB287" s="158"/>
      <c r="AC287" s="158"/>
      <c r="AD287" s="158"/>
    </row>
    <row r="288" spans="4:30" x14ac:dyDescent="0.35">
      <c r="D288" s="159"/>
      <c r="E288" s="157"/>
      <c r="F288" s="157"/>
      <c r="G288" s="157"/>
      <c r="H288" s="157"/>
      <c r="I288" s="158"/>
      <c r="J288" s="158"/>
      <c r="K288" s="158"/>
      <c r="L288" s="158"/>
      <c r="M288" s="158"/>
      <c r="N288" s="23"/>
      <c r="O288" s="23"/>
      <c r="P288" s="23"/>
      <c r="Q288" s="160"/>
      <c r="R288" s="161"/>
      <c r="S288" s="161"/>
      <c r="T288" s="158"/>
      <c r="U288" s="158"/>
      <c r="V288" s="158"/>
      <c r="W288" s="158"/>
      <c r="X288" s="158"/>
      <c r="Y288" s="158"/>
      <c r="Z288" s="158"/>
      <c r="AA288" s="162"/>
      <c r="AB288" s="158"/>
      <c r="AC288" s="158"/>
      <c r="AD288" s="158"/>
    </row>
    <row r="289" spans="4:30" x14ac:dyDescent="0.35">
      <c r="D289" s="159"/>
      <c r="E289" s="157"/>
      <c r="F289" s="157"/>
      <c r="G289" s="157"/>
      <c r="H289" s="157"/>
      <c r="I289" s="158"/>
      <c r="J289" s="158"/>
      <c r="K289" s="158"/>
      <c r="L289" s="158"/>
      <c r="M289" s="158"/>
      <c r="N289" s="23"/>
      <c r="O289" s="23"/>
      <c r="P289" s="23"/>
      <c r="Q289" s="160"/>
      <c r="R289" s="161"/>
      <c r="S289" s="161"/>
      <c r="T289" s="158"/>
      <c r="U289" s="158"/>
      <c r="V289" s="158"/>
      <c r="W289" s="158"/>
      <c r="X289" s="158"/>
      <c r="Y289" s="158"/>
      <c r="Z289" s="158"/>
      <c r="AA289" s="162"/>
      <c r="AB289" s="158"/>
      <c r="AC289" s="158"/>
      <c r="AD289" s="158"/>
    </row>
    <row r="290" spans="4:30" x14ac:dyDescent="0.35">
      <c r="D290" s="159"/>
      <c r="E290" s="157"/>
      <c r="F290" s="157"/>
      <c r="G290" s="157"/>
      <c r="H290" s="157"/>
      <c r="I290" s="158"/>
      <c r="J290" s="158"/>
      <c r="K290" s="158"/>
      <c r="L290" s="158"/>
      <c r="M290" s="158"/>
      <c r="N290" s="23"/>
      <c r="O290" s="23"/>
      <c r="P290" s="23"/>
      <c r="Q290" s="160"/>
      <c r="R290" s="161"/>
      <c r="S290" s="161"/>
      <c r="T290" s="158"/>
      <c r="U290" s="158"/>
      <c r="V290" s="158"/>
      <c r="W290" s="158"/>
      <c r="X290" s="158"/>
      <c r="Y290" s="158"/>
      <c r="Z290" s="158"/>
      <c r="AA290" s="162"/>
      <c r="AB290" s="158"/>
      <c r="AC290" s="158"/>
      <c r="AD290" s="158"/>
    </row>
    <row r="291" spans="4:30" x14ac:dyDescent="0.35">
      <c r="D291" s="159"/>
      <c r="E291" s="157"/>
      <c r="F291" s="157"/>
      <c r="G291" s="157"/>
      <c r="H291" s="157"/>
      <c r="I291" s="158"/>
      <c r="J291" s="158"/>
      <c r="K291" s="158"/>
      <c r="L291" s="158"/>
      <c r="M291" s="158"/>
      <c r="N291" s="23"/>
      <c r="O291" s="23"/>
      <c r="P291" s="23"/>
      <c r="Q291" s="160"/>
      <c r="R291" s="161"/>
      <c r="S291" s="161"/>
      <c r="T291" s="158"/>
      <c r="U291" s="158"/>
      <c r="V291" s="158"/>
      <c r="W291" s="158"/>
      <c r="X291" s="158"/>
      <c r="Y291" s="158"/>
      <c r="Z291" s="158"/>
      <c r="AA291" s="162"/>
      <c r="AB291" s="158"/>
      <c r="AC291" s="158"/>
      <c r="AD291" s="158"/>
    </row>
    <row r="292" spans="4:30" x14ac:dyDescent="0.35">
      <c r="D292" s="159"/>
      <c r="E292" s="157"/>
      <c r="F292" s="157"/>
      <c r="G292" s="157"/>
      <c r="H292" s="157"/>
      <c r="I292" s="158"/>
      <c r="J292" s="158"/>
      <c r="K292" s="158"/>
      <c r="L292" s="158"/>
      <c r="M292" s="158"/>
      <c r="N292" s="23"/>
      <c r="O292" s="23"/>
      <c r="P292" s="23"/>
      <c r="Q292" s="160"/>
      <c r="R292" s="161"/>
      <c r="S292" s="161"/>
      <c r="T292" s="158"/>
      <c r="U292" s="158"/>
      <c r="V292" s="158"/>
      <c r="W292" s="158"/>
      <c r="X292" s="158"/>
      <c r="Y292" s="158"/>
      <c r="Z292" s="158"/>
      <c r="AA292" s="162"/>
      <c r="AB292" s="158"/>
      <c r="AC292" s="158"/>
      <c r="AD292" s="158"/>
    </row>
    <row r="293" spans="4:30" x14ac:dyDescent="0.35">
      <c r="D293" s="159"/>
      <c r="E293" s="157"/>
      <c r="F293" s="157"/>
      <c r="G293" s="157"/>
      <c r="H293" s="157"/>
      <c r="I293" s="158"/>
      <c r="J293" s="158"/>
      <c r="K293" s="158"/>
      <c r="L293" s="158"/>
      <c r="M293" s="158"/>
      <c r="N293" s="23"/>
      <c r="O293" s="23"/>
      <c r="P293" s="23"/>
      <c r="Q293" s="160"/>
      <c r="R293" s="161"/>
      <c r="S293" s="161"/>
      <c r="T293" s="158"/>
      <c r="U293" s="158"/>
      <c r="V293" s="158"/>
      <c r="W293" s="158"/>
      <c r="X293" s="158"/>
      <c r="Y293" s="158"/>
      <c r="Z293" s="158"/>
      <c r="AA293" s="162"/>
      <c r="AB293" s="158"/>
      <c r="AC293" s="158"/>
      <c r="AD293" s="158"/>
    </row>
    <row r="294" spans="4:30" x14ac:dyDescent="0.35">
      <c r="D294" s="159"/>
      <c r="E294" s="157"/>
      <c r="F294" s="157"/>
      <c r="G294" s="157"/>
      <c r="H294" s="157"/>
      <c r="I294" s="158"/>
      <c r="J294" s="158"/>
      <c r="K294" s="158"/>
      <c r="L294" s="158"/>
      <c r="M294" s="158"/>
      <c r="N294" s="23"/>
      <c r="O294" s="23"/>
      <c r="P294" s="23"/>
      <c r="Q294" s="160"/>
      <c r="R294" s="161"/>
      <c r="S294" s="161"/>
      <c r="T294" s="158"/>
      <c r="U294" s="158"/>
      <c r="V294" s="158"/>
      <c r="W294" s="158"/>
      <c r="X294" s="158"/>
      <c r="Y294" s="158"/>
      <c r="Z294" s="158"/>
      <c r="AA294" s="162"/>
      <c r="AB294" s="158"/>
      <c r="AC294" s="158"/>
      <c r="AD294" s="158"/>
    </row>
    <row r="295" spans="4:30" x14ac:dyDescent="0.35">
      <c r="D295" s="159"/>
      <c r="E295" s="157"/>
      <c r="F295" s="157"/>
      <c r="G295" s="157"/>
      <c r="H295" s="157"/>
      <c r="I295" s="158"/>
      <c r="J295" s="158"/>
      <c r="K295" s="158"/>
      <c r="L295" s="158"/>
      <c r="M295" s="158"/>
      <c r="N295" s="23"/>
      <c r="O295" s="23"/>
      <c r="P295" s="23"/>
      <c r="Q295" s="160"/>
      <c r="R295" s="161"/>
      <c r="S295" s="161"/>
      <c r="T295" s="158"/>
      <c r="U295" s="158"/>
      <c r="V295" s="158"/>
      <c r="W295" s="158"/>
      <c r="X295" s="158"/>
      <c r="Y295" s="158"/>
      <c r="Z295" s="158"/>
      <c r="AA295" s="162"/>
      <c r="AB295" s="158"/>
      <c r="AC295" s="158"/>
      <c r="AD295" s="158"/>
    </row>
    <row r="296" spans="4:30" x14ac:dyDescent="0.35">
      <c r="D296" s="159"/>
      <c r="E296" s="157"/>
      <c r="F296" s="157"/>
      <c r="G296" s="157"/>
      <c r="H296" s="157"/>
      <c r="I296" s="158"/>
      <c r="J296" s="158"/>
      <c r="K296" s="158"/>
      <c r="L296" s="158"/>
      <c r="M296" s="158"/>
      <c r="N296" s="23"/>
      <c r="O296" s="23"/>
      <c r="P296" s="23"/>
      <c r="Q296" s="160"/>
      <c r="R296" s="161"/>
      <c r="S296" s="161"/>
      <c r="T296" s="158"/>
      <c r="U296" s="158"/>
      <c r="V296" s="158"/>
      <c r="W296" s="158"/>
      <c r="X296" s="158"/>
      <c r="Y296" s="158"/>
      <c r="Z296" s="158"/>
      <c r="AA296" s="162"/>
      <c r="AB296" s="158"/>
      <c r="AC296" s="158"/>
      <c r="AD296" s="158"/>
    </row>
    <row r="297" spans="4:30" x14ac:dyDescent="0.35">
      <c r="D297" s="159"/>
      <c r="E297" s="157"/>
      <c r="F297" s="157"/>
      <c r="G297" s="157"/>
      <c r="H297" s="157"/>
      <c r="I297" s="158"/>
      <c r="J297" s="158"/>
      <c r="K297" s="158"/>
      <c r="L297" s="158"/>
      <c r="M297" s="158"/>
      <c r="N297" s="23"/>
      <c r="O297" s="23"/>
      <c r="P297" s="23"/>
      <c r="Q297" s="160"/>
      <c r="R297" s="161"/>
      <c r="S297" s="161"/>
      <c r="T297" s="158"/>
      <c r="U297" s="158"/>
      <c r="V297" s="158"/>
      <c r="W297" s="158"/>
      <c r="X297" s="158"/>
      <c r="Y297" s="158"/>
      <c r="Z297" s="158"/>
      <c r="AA297" s="162"/>
      <c r="AB297" s="158"/>
      <c r="AC297" s="158"/>
      <c r="AD297" s="158"/>
    </row>
    <row r="298" spans="4:30" x14ac:dyDescent="0.35">
      <c r="D298" s="159"/>
      <c r="E298" s="157"/>
      <c r="F298" s="157"/>
      <c r="G298" s="157"/>
      <c r="H298" s="157"/>
      <c r="I298" s="158"/>
      <c r="J298" s="158"/>
      <c r="K298" s="158"/>
      <c r="L298" s="158"/>
      <c r="M298" s="158"/>
      <c r="N298" s="23"/>
      <c r="O298" s="23"/>
      <c r="P298" s="23"/>
      <c r="Q298" s="160"/>
      <c r="R298" s="161"/>
      <c r="S298" s="161"/>
      <c r="T298" s="158"/>
      <c r="U298" s="158"/>
      <c r="V298" s="158"/>
      <c r="W298" s="158"/>
      <c r="X298" s="158"/>
      <c r="Y298" s="158"/>
      <c r="Z298" s="158"/>
      <c r="AA298" s="162"/>
      <c r="AB298" s="158"/>
      <c r="AC298" s="158"/>
      <c r="AD298" s="158"/>
    </row>
    <row r="299" spans="4:30" x14ac:dyDescent="0.35">
      <c r="D299" s="159"/>
      <c r="E299" s="157"/>
      <c r="F299" s="157"/>
      <c r="G299" s="157"/>
      <c r="H299" s="157"/>
      <c r="I299" s="158"/>
      <c r="J299" s="158"/>
      <c r="K299" s="158"/>
      <c r="L299" s="158"/>
      <c r="M299" s="158"/>
      <c r="N299" s="23"/>
      <c r="O299" s="23"/>
      <c r="P299" s="23"/>
      <c r="Q299" s="160"/>
      <c r="R299" s="161"/>
      <c r="S299" s="161"/>
      <c r="T299" s="158"/>
      <c r="U299" s="158"/>
      <c r="V299" s="158"/>
      <c r="W299" s="158"/>
      <c r="X299" s="158"/>
      <c r="Y299" s="158"/>
      <c r="Z299" s="158"/>
      <c r="AA299" s="162"/>
      <c r="AB299" s="158"/>
      <c r="AC299" s="158"/>
      <c r="AD299" s="158"/>
    </row>
    <row r="300" spans="4:30" x14ac:dyDescent="0.35">
      <c r="D300" s="159"/>
      <c r="E300" s="157"/>
      <c r="F300" s="157"/>
      <c r="G300" s="157"/>
      <c r="H300" s="157"/>
      <c r="I300" s="158"/>
      <c r="J300" s="158"/>
      <c r="K300" s="158"/>
      <c r="L300" s="158"/>
      <c r="M300" s="158"/>
      <c r="N300" s="23"/>
      <c r="O300" s="23"/>
      <c r="P300" s="23"/>
      <c r="Q300" s="160"/>
      <c r="R300" s="161"/>
      <c r="S300" s="161"/>
      <c r="T300" s="158"/>
      <c r="U300" s="158"/>
      <c r="V300" s="158"/>
      <c r="W300" s="158"/>
      <c r="X300" s="158"/>
      <c r="Y300" s="158"/>
      <c r="Z300" s="158"/>
      <c r="AA300" s="162"/>
      <c r="AB300" s="158"/>
      <c r="AC300" s="158"/>
      <c r="AD300" s="158"/>
    </row>
    <row r="301" spans="4:30" x14ac:dyDescent="0.35">
      <c r="D301" s="159"/>
      <c r="E301" s="157"/>
      <c r="F301" s="157"/>
      <c r="G301" s="157"/>
      <c r="H301" s="157"/>
      <c r="I301" s="158"/>
      <c r="J301" s="158"/>
      <c r="K301" s="158"/>
      <c r="L301" s="158"/>
      <c r="M301" s="158"/>
      <c r="N301" s="23"/>
      <c r="O301" s="23"/>
      <c r="P301" s="23"/>
      <c r="Q301" s="160"/>
      <c r="R301" s="161"/>
      <c r="S301" s="161"/>
      <c r="T301" s="158"/>
      <c r="U301" s="158"/>
      <c r="V301" s="158"/>
      <c r="W301" s="158"/>
      <c r="X301" s="158"/>
      <c r="Y301" s="158"/>
      <c r="Z301" s="158"/>
      <c r="AA301" s="162"/>
      <c r="AB301" s="158"/>
      <c r="AC301" s="158"/>
      <c r="AD301" s="158"/>
    </row>
    <row r="302" spans="4:30" x14ac:dyDescent="0.35">
      <c r="D302" s="159"/>
      <c r="E302" s="157"/>
      <c r="F302" s="157"/>
      <c r="G302" s="157"/>
      <c r="H302" s="157"/>
      <c r="I302" s="158"/>
      <c r="J302" s="158"/>
      <c r="K302" s="158"/>
      <c r="L302" s="158"/>
      <c r="M302" s="158"/>
      <c r="N302" s="23"/>
      <c r="O302" s="23"/>
      <c r="P302" s="23"/>
      <c r="Q302" s="160"/>
      <c r="R302" s="161"/>
      <c r="S302" s="161"/>
      <c r="T302" s="158"/>
      <c r="U302" s="158"/>
      <c r="V302" s="158"/>
      <c r="W302" s="158"/>
      <c r="X302" s="158"/>
      <c r="Y302" s="158"/>
      <c r="Z302" s="158"/>
      <c r="AA302" s="162"/>
      <c r="AB302" s="158"/>
      <c r="AC302" s="158"/>
      <c r="AD302" s="158"/>
    </row>
    <row r="303" spans="4:30" x14ac:dyDescent="0.35">
      <c r="D303" s="159"/>
      <c r="E303" s="157"/>
      <c r="F303" s="157"/>
      <c r="G303" s="157"/>
      <c r="H303" s="157"/>
      <c r="I303" s="158"/>
      <c r="J303" s="158"/>
      <c r="K303" s="158"/>
      <c r="L303" s="158"/>
      <c r="M303" s="158"/>
      <c r="N303" s="23"/>
      <c r="O303" s="23"/>
      <c r="P303" s="23"/>
      <c r="Q303" s="160"/>
      <c r="R303" s="161"/>
      <c r="S303" s="161"/>
      <c r="T303" s="158"/>
      <c r="U303" s="158"/>
      <c r="V303" s="158"/>
      <c r="W303" s="158"/>
      <c r="X303" s="158"/>
      <c r="Y303" s="158"/>
      <c r="Z303" s="158"/>
      <c r="AA303" s="162"/>
      <c r="AB303" s="158"/>
      <c r="AC303" s="158"/>
      <c r="AD303" s="158"/>
    </row>
  </sheetData>
  <mergeCells count="8">
    <mergeCell ref="Z2:AD2"/>
    <mergeCell ref="A4:B4"/>
    <mergeCell ref="A23:B23"/>
    <mergeCell ref="A30:B30"/>
    <mergeCell ref="D2:D3"/>
    <mergeCell ref="E2:E3"/>
    <mergeCell ref="G2:N2"/>
    <mergeCell ref="P2:X2"/>
  </mergeCell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7CEE44-DC4C-4922-B488-643E938C4FF2}">
  <sheetPr>
    <tabColor theme="1"/>
  </sheetPr>
  <dimension ref="A1:AE303"/>
  <sheetViews>
    <sheetView workbookViewId="0"/>
  </sheetViews>
  <sheetFormatPr defaultColWidth="8.6328125" defaultRowHeight="14.5" outlineLevelCol="1" x14ac:dyDescent="0.35"/>
  <cols>
    <col min="1" max="1" width="21.453125" style="5" customWidth="1"/>
    <col min="2" max="2" width="66.36328125" style="5" customWidth="1"/>
    <col min="3" max="3" width="4.6328125" style="1" customWidth="1"/>
    <col min="4" max="4" width="7.36328125" style="5" customWidth="1"/>
    <col min="5" max="6" width="11.453125" style="5" customWidth="1"/>
    <col min="7" max="7" width="16.6328125" style="5" customWidth="1" outlineLevel="1"/>
    <col min="8" max="8" width="11.36328125" style="5" customWidth="1" outlineLevel="1"/>
    <col min="9" max="9" width="10.6328125" style="2" customWidth="1" outlineLevel="1"/>
    <col min="10" max="10" width="12.54296875" style="2" customWidth="1" outlineLevel="1"/>
    <col min="11" max="13" width="11.54296875" style="2" customWidth="1" outlineLevel="1"/>
    <col min="14" max="14" width="11.6328125" style="3" customWidth="1" outlineLevel="1"/>
    <col min="15" max="15" width="4.453125" style="3" customWidth="1"/>
    <col min="16" max="16" width="12.6328125" style="3" customWidth="1" outlineLevel="1"/>
    <col min="17" max="17" width="8.6328125" style="1" outlineLevel="1"/>
    <col min="18" max="18" width="14.36328125" style="4" customWidth="1" outlineLevel="1"/>
    <col min="19" max="19" width="16" style="4" customWidth="1" outlineLevel="1"/>
    <col min="20" max="20" width="14.6328125" style="2" bestFit="1" customWidth="1" outlineLevel="1"/>
    <col min="21" max="21" width="12.6328125" style="2" customWidth="1" outlineLevel="1"/>
    <col min="22" max="22" width="12.54296875" style="2" customWidth="1" outlineLevel="1"/>
    <col min="23" max="23" width="15.90625" style="2" customWidth="1" outlineLevel="1"/>
    <col min="24" max="24" width="13.36328125" style="2" customWidth="1" outlineLevel="1"/>
    <col min="25" max="25" width="4" style="2" customWidth="1"/>
    <col min="26" max="26" width="14.6328125" style="2" bestFit="1" customWidth="1" outlineLevel="1"/>
    <col min="27" max="27" width="12.36328125" style="2" customWidth="1" outlineLevel="1"/>
    <col min="28" max="28" width="14.453125" style="2" customWidth="1" outlineLevel="1"/>
    <col min="29" max="29" width="11.6328125" style="2" customWidth="1" outlineLevel="1"/>
    <col min="30" max="30" width="12.6328125" style="2" bestFit="1" customWidth="1" outlineLevel="1"/>
    <col min="31" max="31" width="3.6328125" style="5" customWidth="1"/>
    <col min="32" max="32" width="12.453125" style="5" customWidth="1"/>
    <col min="33" max="33" width="58.453125" style="5" customWidth="1"/>
    <col min="34" max="16384" width="8.6328125" style="5"/>
  </cols>
  <sheetData>
    <row r="1" spans="1:31" ht="22.25" customHeight="1" thickBot="1" x14ac:dyDescent="0.5">
      <c r="A1" s="236" t="s">
        <v>0</v>
      </c>
      <c r="B1" s="237"/>
      <c r="D1" s="236" t="s">
        <v>1</v>
      </c>
      <c r="E1" s="236"/>
      <c r="F1" s="236"/>
      <c r="G1" s="236"/>
      <c r="H1" s="236"/>
      <c r="I1" s="236"/>
    </row>
    <row r="2" spans="1:31" s="6" customFormat="1" ht="19.25" customHeight="1" x14ac:dyDescent="0.35">
      <c r="C2" s="7"/>
      <c r="D2" s="460" t="s">
        <v>2</v>
      </c>
      <c r="E2" s="462" t="s">
        <v>3</v>
      </c>
      <c r="F2" s="235"/>
      <c r="G2" s="464" t="s">
        <v>4</v>
      </c>
      <c r="H2" s="465"/>
      <c r="I2" s="465"/>
      <c r="J2" s="465"/>
      <c r="K2" s="465"/>
      <c r="L2" s="465"/>
      <c r="M2" s="465"/>
      <c r="N2" s="466"/>
      <c r="O2" s="8"/>
      <c r="P2" s="467" t="s">
        <v>5</v>
      </c>
      <c r="Q2" s="468"/>
      <c r="R2" s="468"/>
      <c r="S2" s="468"/>
      <c r="T2" s="468"/>
      <c r="U2" s="468"/>
      <c r="V2" s="468"/>
      <c r="W2" s="468"/>
      <c r="X2" s="469"/>
      <c r="Y2" s="8"/>
      <c r="Z2" s="453" t="s">
        <v>6</v>
      </c>
      <c r="AA2" s="454"/>
      <c r="AB2" s="454"/>
      <c r="AC2" s="454"/>
      <c r="AD2" s="455"/>
      <c r="AE2" s="8"/>
    </row>
    <row r="3" spans="1:31" ht="66.650000000000006" customHeight="1" thickBot="1" x14ac:dyDescent="0.4">
      <c r="A3" s="248" t="s">
        <v>71</v>
      </c>
      <c r="B3" s="249" t="str">
        <f ca="1">RIGHT(CELL("filename",A1),LEN(CELL("filename",A1))-FIND("]",CELL("filename",A1)))</f>
        <v>Lease17</v>
      </c>
      <c r="D3" s="461"/>
      <c r="E3" s="463"/>
      <c r="F3" s="406"/>
      <c r="G3" s="9" t="s">
        <v>7</v>
      </c>
      <c r="H3" s="9" t="s">
        <v>8</v>
      </c>
      <c r="I3" s="10" t="s">
        <v>9</v>
      </c>
      <c r="J3" s="10" t="s">
        <v>10</v>
      </c>
      <c r="K3" s="10" t="s">
        <v>11</v>
      </c>
      <c r="L3" s="49" t="s">
        <v>67</v>
      </c>
      <c r="M3" s="10" t="s">
        <v>12</v>
      </c>
      <c r="N3" s="11" t="s">
        <v>13</v>
      </c>
      <c r="O3" s="12"/>
      <c r="P3" s="13" t="s">
        <v>14</v>
      </c>
      <c r="Q3" s="14" t="s">
        <v>15</v>
      </c>
      <c r="R3" s="15" t="s">
        <v>16</v>
      </c>
      <c r="S3" s="15" t="s">
        <v>17</v>
      </c>
      <c r="T3" s="10" t="s">
        <v>18</v>
      </c>
      <c r="U3" s="10" t="s">
        <v>19</v>
      </c>
      <c r="V3" s="10" t="s">
        <v>20</v>
      </c>
      <c r="W3" s="10" t="s">
        <v>21</v>
      </c>
      <c r="X3" s="16" t="s">
        <v>22</v>
      </c>
      <c r="Y3" s="17"/>
      <c r="Z3" s="18" t="s">
        <v>18</v>
      </c>
      <c r="AA3" s="10" t="s">
        <v>23</v>
      </c>
      <c r="AB3" s="10" t="s">
        <v>24</v>
      </c>
      <c r="AC3" s="10" t="s">
        <v>25</v>
      </c>
      <c r="AD3" s="16" t="s">
        <v>22</v>
      </c>
    </row>
    <row r="4" spans="1:31" ht="15.5" x14ac:dyDescent="0.35">
      <c r="A4" s="456" t="s">
        <v>26</v>
      </c>
      <c r="B4" s="457"/>
      <c r="C4" s="19"/>
      <c r="D4" s="20"/>
      <c r="E4" s="21">
        <f t="shared" ref="E4" ca="1" si="0">EOMONTH($H$4,D4)</f>
        <v>31</v>
      </c>
      <c r="F4" s="44">
        <f ca="1">E5-1</f>
        <v>365</v>
      </c>
      <c r="G4" s="22" t="s">
        <v>27</v>
      </c>
      <c r="H4" s="44">
        <f ca="1">A5</f>
        <v>0</v>
      </c>
      <c r="I4" s="45"/>
      <c r="J4" s="45"/>
      <c r="K4" s="45"/>
      <c r="L4" s="45"/>
      <c r="M4" s="45"/>
      <c r="N4" s="257">
        <f ca="1">$A$6</f>
        <v>0</v>
      </c>
      <c r="O4" s="23"/>
      <c r="P4" s="255">
        <f ca="1">$A$7</f>
        <v>0</v>
      </c>
      <c r="Q4" s="163">
        <f ca="1">$A$8</f>
        <v>0</v>
      </c>
      <c r="R4" s="164"/>
      <c r="S4" s="164"/>
      <c r="T4" s="165">
        <f ca="1">A21</f>
        <v>0</v>
      </c>
      <c r="U4" s="45"/>
      <c r="V4" s="45"/>
      <c r="W4" s="45">
        <f>S4-R4</f>
        <v>0</v>
      </c>
      <c r="X4" s="25">
        <f t="shared" ref="X4:X67" ca="1" si="1">T4+W4+U4+V4</f>
        <v>0</v>
      </c>
      <c r="Z4" s="26">
        <f ca="1">A36</f>
        <v>0</v>
      </c>
      <c r="AA4" s="45"/>
      <c r="AB4" s="45"/>
      <c r="AC4" s="45">
        <f t="shared" ref="AC4:AC67" si="2">W4</f>
        <v>0</v>
      </c>
      <c r="AD4" s="25">
        <f t="shared" ref="AD4:AD67" ca="1" si="3">Z4-AA4-AB4+AC4</f>
        <v>0</v>
      </c>
    </row>
    <row r="5" spans="1:31" x14ac:dyDescent="0.35">
      <c r="A5" s="103">
        <f ca="1">VLOOKUP(B3,'Input Table'!B:L,3,0)</f>
        <v>0</v>
      </c>
      <c r="B5" s="27" t="s">
        <v>28</v>
      </c>
      <c r="D5" s="20">
        <v>1</v>
      </c>
      <c r="E5" s="21">
        <f ca="1">EOMONTH(H5,0)</f>
        <v>366</v>
      </c>
      <c r="F5" s="44">
        <f t="shared" ref="F5:F68" ca="1" si="4">E6-1</f>
        <v>730</v>
      </c>
      <c r="G5" s="22" t="s">
        <v>119</v>
      </c>
      <c r="H5" s="44">
        <f ca="1">EDATE(H4,12)</f>
        <v>366</v>
      </c>
      <c r="I5" s="45">
        <f t="shared" ref="I5:I68" ca="1" si="5">IF(D5&gt;$A$28,0,$A$9)</f>
        <v>0</v>
      </c>
      <c r="J5" s="45">
        <f t="shared" ref="J5:J68" ca="1" si="6">IF(D5&gt;$A$28,0,$A$10)</f>
        <v>0</v>
      </c>
      <c r="K5" s="45">
        <f t="shared" ref="K5:K68" ca="1" si="7">IF(D5&gt;$A$28,0,$A$11)</f>
        <v>0</v>
      </c>
      <c r="L5" s="158"/>
      <c r="M5" s="45">
        <f ca="1">K5+L5</f>
        <v>0</v>
      </c>
      <c r="N5" s="257">
        <f t="shared" ref="N5:N68" ca="1" si="8">$A$6</f>
        <v>0</v>
      </c>
      <c r="O5" s="23"/>
      <c r="P5" s="255">
        <f t="shared" ref="P5:P68" ca="1" si="9">$A$7</f>
        <v>0</v>
      </c>
      <c r="Q5" s="163">
        <f t="shared" ref="Q5:Q68" ca="1" si="10">$A$8</f>
        <v>0</v>
      </c>
      <c r="R5" s="164">
        <f ca="1">NPV(Q4,K5:$K$244) + ($A$13+$A$14+$A$15)/POWER(1+Q4,$A$28-D5+1)</f>
        <v>0</v>
      </c>
      <c r="S5" s="164">
        <f ca="1">NPV(Q5,K5:$K$244) + ($A$13+$A$14+$A$15)/POWER(1+Q5,$A$28-D5+1)</f>
        <v>0</v>
      </c>
      <c r="T5" s="45">
        <f t="shared" ref="T5:T68" ca="1" si="11">IF(ISBLANK(G5),0,X4)</f>
        <v>0</v>
      </c>
      <c r="U5" s="45">
        <f ca="1">S5*Q5</f>
        <v>0</v>
      </c>
      <c r="V5" s="45">
        <f ca="1">-(K5+L5)</f>
        <v>0</v>
      </c>
      <c r="W5" s="45">
        <f t="shared" ref="W5:W68" ca="1" si="12">S5-R5</f>
        <v>0</v>
      </c>
      <c r="X5" s="25">
        <f ca="1">T5+W5+U5+V5</f>
        <v>0</v>
      </c>
      <c r="Z5" s="28">
        <f ca="1">AD4</f>
        <v>0</v>
      </c>
      <c r="AA5" s="233"/>
      <c r="AB5" s="45">
        <f t="shared" ref="AB5:AB68" ca="1" si="13">IFERROR(Z5/($A$42-D5+1),0)</f>
        <v>0</v>
      </c>
      <c r="AC5" s="45">
        <f t="shared" ca="1" si="2"/>
        <v>0</v>
      </c>
      <c r="AD5" s="25">
        <f t="shared" ca="1" si="3"/>
        <v>0</v>
      </c>
    </row>
    <row r="6" spans="1:31" x14ac:dyDescent="0.35">
      <c r="A6" s="104">
        <f ca="1">VLOOKUP(B3,'Input Table'!B:L,4,0)</f>
        <v>0</v>
      </c>
      <c r="B6" s="27" t="s">
        <v>29</v>
      </c>
      <c r="D6" s="20">
        <v>2</v>
      </c>
      <c r="E6" s="21">
        <f t="shared" ref="E6:E69" ca="1" si="14">EOMONTH(H6,0)</f>
        <v>731</v>
      </c>
      <c r="F6" s="44">
        <f t="shared" ca="1" si="4"/>
        <v>1095</v>
      </c>
      <c r="G6" s="22" t="s">
        <v>119</v>
      </c>
      <c r="H6" s="44">
        <f t="shared" ref="H6:H69" ca="1" si="15">EDATE(H5,12)</f>
        <v>731</v>
      </c>
      <c r="I6" s="45">
        <f t="shared" ca="1" si="5"/>
        <v>0</v>
      </c>
      <c r="J6" s="45">
        <f t="shared" ca="1" si="6"/>
        <v>0</v>
      </c>
      <c r="K6" s="45">
        <f t="shared" ca="1" si="7"/>
        <v>0</v>
      </c>
      <c r="L6" s="45"/>
      <c r="M6" s="45">
        <f t="shared" ref="M6:M69" ca="1" si="16">K6+L6</f>
        <v>0</v>
      </c>
      <c r="N6" s="257">
        <f t="shared" ca="1" si="8"/>
        <v>0</v>
      </c>
      <c r="O6" s="23"/>
      <c r="P6" s="255">
        <f t="shared" ca="1" si="9"/>
        <v>0</v>
      </c>
      <c r="Q6" s="163">
        <f t="shared" ca="1" si="10"/>
        <v>0</v>
      </c>
      <c r="R6" s="164">
        <f ca="1">NPV(Q5,K6:$K$244) + ($A$13+$A$14+$A$15)/POWER(1+Q5,$A$28-D6+1)</f>
        <v>0</v>
      </c>
      <c r="S6" s="164">
        <f ca="1">NPV(Q6,K6:$K$244) + ($A$13+$A$14+$A$15)/POWER(1+Q6,$A$28-D6+1)</f>
        <v>0</v>
      </c>
      <c r="T6" s="45">
        <f t="shared" ca="1" si="11"/>
        <v>0</v>
      </c>
      <c r="U6" s="45">
        <f t="shared" ref="U6:U69" ca="1" si="17">S6*Q6</f>
        <v>0</v>
      </c>
      <c r="V6" s="45">
        <f t="shared" ref="V6:V69" ca="1" si="18">-(K6+L6)</f>
        <v>0</v>
      </c>
      <c r="W6" s="45">
        <f t="shared" ca="1" si="12"/>
        <v>0</v>
      </c>
      <c r="X6" s="25">
        <f t="shared" ca="1" si="1"/>
        <v>0</v>
      </c>
      <c r="Z6" s="28">
        <f t="shared" ref="Z6:Z69" ca="1" si="19">AD5</f>
        <v>0</v>
      </c>
      <c r="AA6" s="233"/>
      <c r="AB6" s="45">
        <f t="shared" ca="1" si="13"/>
        <v>0</v>
      </c>
      <c r="AC6" s="45">
        <f t="shared" ca="1" si="2"/>
        <v>0</v>
      </c>
      <c r="AD6" s="25">
        <f t="shared" ca="1" si="3"/>
        <v>0</v>
      </c>
    </row>
    <row r="7" spans="1:31" x14ac:dyDescent="0.35">
      <c r="A7" s="104">
        <f ca="1">VLOOKUP(B3,'Input Table'!B:L,5,0)</f>
        <v>0</v>
      </c>
      <c r="B7" s="27" t="s">
        <v>30</v>
      </c>
      <c r="D7" s="20">
        <v>3</v>
      </c>
      <c r="E7" s="21">
        <f t="shared" ca="1" si="14"/>
        <v>1096</v>
      </c>
      <c r="F7" s="44">
        <f t="shared" ca="1" si="4"/>
        <v>1460</v>
      </c>
      <c r="G7" s="22" t="s">
        <v>119</v>
      </c>
      <c r="H7" s="44">
        <f t="shared" ca="1" si="15"/>
        <v>1096</v>
      </c>
      <c r="I7" s="45">
        <f t="shared" ca="1" si="5"/>
        <v>0</v>
      </c>
      <c r="J7" s="45">
        <f t="shared" ca="1" si="6"/>
        <v>0</v>
      </c>
      <c r="K7" s="45">
        <f t="shared" ca="1" si="7"/>
        <v>0</v>
      </c>
      <c r="L7" s="45"/>
      <c r="M7" s="45">
        <f t="shared" ca="1" si="16"/>
        <v>0</v>
      </c>
      <c r="N7" s="257">
        <f t="shared" ca="1" si="8"/>
        <v>0</v>
      </c>
      <c r="O7" s="23"/>
      <c r="P7" s="255">
        <f t="shared" ca="1" si="9"/>
        <v>0</v>
      </c>
      <c r="Q7" s="163">
        <f t="shared" ca="1" si="10"/>
        <v>0</v>
      </c>
      <c r="R7" s="164">
        <f ca="1">NPV(Q6,K7:$K$244) + ($A$13+$A$14+$A$15)/POWER(1+Q6,$A$28-D7+1)</f>
        <v>0</v>
      </c>
      <c r="S7" s="164">
        <f ca="1">NPV(Q7,K7:$K$244) + ($A$13+$A$14+$A$15)/POWER(1+Q7,$A$28-D7+1)</f>
        <v>0</v>
      </c>
      <c r="T7" s="45">
        <f t="shared" ca="1" si="11"/>
        <v>0</v>
      </c>
      <c r="U7" s="45">
        <f t="shared" ca="1" si="17"/>
        <v>0</v>
      </c>
      <c r="V7" s="45">
        <f t="shared" ca="1" si="18"/>
        <v>0</v>
      </c>
      <c r="W7" s="45">
        <f t="shared" ca="1" si="12"/>
        <v>0</v>
      </c>
      <c r="X7" s="25">
        <f ca="1">T7+W7+U7+V7</f>
        <v>0</v>
      </c>
      <c r="Z7" s="28">
        <f t="shared" ca="1" si="19"/>
        <v>0</v>
      </c>
      <c r="AA7" s="233"/>
      <c r="AB7" s="45">
        <f t="shared" ca="1" si="13"/>
        <v>0</v>
      </c>
      <c r="AC7" s="45">
        <f t="shared" ca="1" si="2"/>
        <v>0</v>
      </c>
      <c r="AD7" s="25">
        <f t="shared" ca="1" si="3"/>
        <v>0</v>
      </c>
    </row>
    <row r="8" spans="1:31" x14ac:dyDescent="0.35">
      <c r="A8" s="246">
        <f ca="1">IF(A6=0,A7,A6)</f>
        <v>0</v>
      </c>
      <c r="B8" s="48" t="s">
        <v>15</v>
      </c>
      <c r="D8" s="20">
        <v>4</v>
      </c>
      <c r="E8" s="21">
        <f t="shared" ca="1" si="14"/>
        <v>1461</v>
      </c>
      <c r="F8" s="44">
        <f t="shared" ca="1" si="4"/>
        <v>1826</v>
      </c>
      <c r="G8" s="22" t="s">
        <v>119</v>
      </c>
      <c r="H8" s="44">
        <f t="shared" ca="1" si="15"/>
        <v>1461</v>
      </c>
      <c r="I8" s="45">
        <f t="shared" ca="1" si="5"/>
        <v>0</v>
      </c>
      <c r="J8" s="45">
        <f t="shared" ca="1" si="6"/>
        <v>0</v>
      </c>
      <c r="K8" s="45">
        <f t="shared" ca="1" si="7"/>
        <v>0</v>
      </c>
      <c r="L8" s="45"/>
      <c r="M8" s="45">
        <f t="shared" ca="1" si="16"/>
        <v>0</v>
      </c>
      <c r="N8" s="257">
        <f t="shared" ca="1" si="8"/>
        <v>0</v>
      </c>
      <c r="O8" s="23"/>
      <c r="P8" s="255">
        <f t="shared" ca="1" si="9"/>
        <v>0</v>
      </c>
      <c r="Q8" s="163">
        <f t="shared" ca="1" si="10"/>
        <v>0</v>
      </c>
      <c r="R8" s="164">
        <f ca="1">NPV(Q7,K8:$K$244) + ($A$13+$A$14+$A$15)/POWER(1+Q7,$A$28-D8+1)</f>
        <v>0</v>
      </c>
      <c r="S8" s="164">
        <f ca="1">NPV(Q8,K8:$K$244) + ($A$13+$A$14+$A$15)/POWER(1+Q8,$A$28-D8+1)</f>
        <v>0</v>
      </c>
      <c r="T8" s="45">
        <f ca="1">IF(ISBLANK(G8),0,X7)</f>
        <v>0</v>
      </c>
      <c r="U8" s="45">
        <f ca="1">S8*Q8</f>
        <v>0</v>
      </c>
      <c r="V8" s="45">
        <f t="shared" ca="1" si="18"/>
        <v>0</v>
      </c>
      <c r="W8" s="45">
        <f t="shared" ca="1" si="12"/>
        <v>0</v>
      </c>
      <c r="X8" s="25">
        <f t="shared" ca="1" si="1"/>
        <v>0</v>
      </c>
      <c r="Z8" s="28">
        <f t="shared" ca="1" si="19"/>
        <v>0</v>
      </c>
      <c r="AA8" s="233"/>
      <c r="AB8" s="45">
        <f t="shared" ca="1" si="13"/>
        <v>0</v>
      </c>
      <c r="AC8" s="45">
        <f t="shared" ca="1" si="2"/>
        <v>0</v>
      </c>
      <c r="AD8" s="25">
        <f t="shared" ca="1" si="3"/>
        <v>0</v>
      </c>
    </row>
    <row r="9" spans="1:31" x14ac:dyDescent="0.35">
      <c r="A9" s="105">
        <f ca="1">VLOOKUP($B$3,'Input Table'!B:L,6,0)</f>
        <v>0</v>
      </c>
      <c r="B9" s="27" t="s">
        <v>282</v>
      </c>
      <c r="D9" s="20">
        <v>5</v>
      </c>
      <c r="E9" s="21">
        <f t="shared" ca="1" si="14"/>
        <v>1827</v>
      </c>
      <c r="F9" s="44">
        <f t="shared" ca="1" si="4"/>
        <v>2191</v>
      </c>
      <c r="G9" s="22" t="s">
        <v>119</v>
      </c>
      <c r="H9" s="44">
        <f t="shared" ca="1" si="15"/>
        <v>1827</v>
      </c>
      <c r="I9" s="45">
        <f t="shared" ca="1" si="5"/>
        <v>0</v>
      </c>
      <c r="J9" s="45">
        <f t="shared" ca="1" si="6"/>
        <v>0</v>
      </c>
      <c r="K9" s="45">
        <f t="shared" ca="1" si="7"/>
        <v>0</v>
      </c>
      <c r="L9" s="45"/>
      <c r="M9" s="45">
        <f t="shared" ca="1" si="16"/>
        <v>0</v>
      </c>
      <c r="N9" s="257">
        <f t="shared" ca="1" si="8"/>
        <v>0</v>
      </c>
      <c r="O9" s="23"/>
      <c r="P9" s="255">
        <f t="shared" ca="1" si="9"/>
        <v>0</v>
      </c>
      <c r="Q9" s="163">
        <f t="shared" ca="1" si="10"/>
        <v>0</v>
      </c>
      <c r="R9" s="164">
        <f ca="1">NPV(Q8,K9:$K$244) + ($A$13+$A$14+$A$15)/POWER(1+Q8,$A$28-D9+1)</f>
        <v>0</v>
      </c>
      <c r="S9" s="164">
        <f ca="1">NPV(Q9,K9:$K$244) + ($A$13+$A$14+$A$15)/POWER(1+Q9,$A$28-D9+1)</f>
        <v>0</v>
      </c>
      <c r="T9" s="45">
        <f t="shared" ca="1" si="11"/>
        <v>0</v>
      </c>
      <c r="U9" s="45">
        <f t="shared" ca="1" si="17"/>
        <v>0</v>
      </c>
      <c r="V9" s="45">
        <f t="shared" ca="1" si="18"/>
        <v>0</v>
      </c>
      <c r="W9" s="45">
        <f t="shared" ca="1" si="12"/>
        <v>0</v>
      </c>
      <c r="X9" s="25">
        <f t="shared" ca="1" si="1"/>
        <v>0</v>
      </c>
      <c r="Z9" s="28">
        <f t="shared" ca="1" si="19"/>
        <v>0</v>
      </c>
      <c r="AA9" s="233"/>
      <c r="AB9" s="45">
        <f t="shared" ca="1" si="13"/>
        <v>0</v>
      </c>
      <c r="AC9" s="45">
        <f t="shared" ca="1" si="2"/>
        <v>0</v>
      </c>
      <c r="AD9" s="25">
        <f t="shared" ca="1" si="3"/>
        <v>0</v>
      </c>
    </row>
    <row r="10" spans="1:31" x14ac:dyDescent="0.35">
      <c r="A10" s="105">
        <f ca="1">VLOOKUP($B$3,'Input Table'!B:L,7,0)</f>
        <v>0</v>
      </c>
      <c r="B10" s="27" t="s">
        <v>32</v>
      </c>
      <c r="D10" s="20">
        <v>6</v>
      </c>
      <c r="E10" s="21">
        <f t="shared" ca="1" si="14"/>
        <v>2192</v>
      </c>
      <c r="F10" s="44">
        <f t="shared" ca="1" si="4"/>
        <v>2556</v>
      </c>
      <c r="G10" s="22" t="s">
        <v>119</v>
      </c>
      <c r="H10" s="44">
        <f t="shared" ca="1" si="15"/>
        <v>2192</v>
      </c>
      <c r="I10" s="45">
        <f t="shared" ca="1" si="5"/>
        <v>0</v>
      </c>
      <c r="J10" s="45">
        <f t="shared" ca="1" si="6"/>
        <v>0</v>
      </c>
      <c r="K10" s="45">
        <f t="shared" ca="1" si="7"/>
        <v>0</v>
      </c>
      <c r="L10" s="45"/>
      <c r="M10" s="45">
        <f t="shared" ca="1" si="16"/>
        <v>0</v>
      </c>
      <c r="N10" s="257">
        <f t="shared" ca="1" si="8"/>
        <v>0</v>
      </c>
      <c r="O10" s="23"/>
      <c r="P10" s="255">
        <f t="shared" ca="1" si="9"/>
        <v>0</v>
      </c>
      <c r="Q10" s="163">
        <f t="shared" ca="1" si="10"/>
        <v>0</v>
      </c>
      <c r="R10" s="164">
        <f ca="1">NPV(Q9,K10:$K$244) + ($A$13+$A$14+$A$15)/POWER(1+Q9,$A$28-D10+1)</f>
        <v>0</v>
      </c>
      <c r="S10" s="164">
        <f ca="1">NPV(Q10,K10:$K$244) + ($A$13+$A$14+$A$15)/POWER(1+Q10,$A$28-D10+1)</f>
        <v>0</v>
      </c>
      <c r="T10" s="45">
        <f t="shared" ca="1" si="11"/>
        <v>0</v>
      </c>
      <c r="U10" s="45">
        <f t="shared" ca="1" si="17"/>
        <v>0</v>
      </c>
      <c r="V10" s="45">
        <f t="shared" ca="1" si="18"/>
        <v>0</v>
      </c>
      <c r="W10" s="45">
        <f t="shared" ca="1" si="12"/>
        <v>0</v>
      </c>
      <c r="X10" s="25">
        <f ca="1">T10+W10+U10+V10</f>
        <v>0</v>
      </c>
      <c r="Z10" s="28">
        <f t="shared" ca="1" si="19"/>
        <v>0</v>
      </c>
      <c r="AA10" s="233"/>
      <c r="AB10" s="45">
        <f t="shared" ca="1" si="13"/>
        <v>0</v>
      </c>
      <c r="AC10" s="45">
        <f t="shared" ca="1" si="2"/>
        <v>0</v>
      </c>
      <c r="AD10" s="25">
        <f t="shared" ca="1" si="3"/>
        <v>0</v>
      </c>
    </row>
    <row r="11" spans="1:31" x14ac:dyDescent="0.35">
      <c r="A11" s="105">
        <f ca="1">A9-A10</f>
        <v>0</v>
      </c>
      <c r="B11" s="27" t="s">
        <v>33</v>
      </c>
      <c r="D11" s="20">
        <v>7</v>
      </c>
      <c r="E11" s="21">
        <f t="shared" ca="1" si="14"/>
        <v>2557</v>
      </c>
      <c r="F11" s="44">
        <f t="shared" ca="1" si="4"/>
        <v>2921</v>
      </c>
      <c r="G11" s="22" t="s">
        <v>119</v>
      </c>
      <c r="H11" s="44">
        <f t="shared" ca="1" si="15"/>
        <v>2557</v>
      </c>
      <c r="I11" s="45">
        <f t="shared" ca="1" si="5"/>
        <v>0</v>
      </c>
      <c r="J11" s="45">
        <f t="shared" ca="1" si="6"/>
        <v>0</v>
      </c>
      <c r="K11" s="45">
        <f t="shared" ca="1" si="7"/>
        <v>0</v>
      </c>
      <c r="L11" s="45"/>
      <c r="M11" s="45">
        <f t="shared" ca="1" si="16"/>
        <v>0</v>
      </c>
      <c r="N11" s="257">
        <f t="shared" ca="1" si="8"/>
        <v>0</v>
      </c>
      <c r="O11" s="23"/>
      <c r="P11" s="255">
        <f t="shared" ca="1" si="9"/>
        <v>0</v>
      </c>
      <c r="Q11" s="163">
        <f t="shared" ca="1" si="10"/>
        <v>0</v>
      </c>
      <c r="R11" s="164">
        <f ca="1">NPV(Q10,K11:$K$244) + ($A$13+$A$14+$A$15)/POWER(1+Q10,$A$28-D11+1)</f>
        <v>0</v>
      </c>
      <c r="S11" s="164">
        <f ca="1">NPV(Q11,K11:$K$244) + ($A$13+$A$14+$A$15)/POWER(1+Q11,$A$28-D11+1)</f>
        <v>0</v>
      </c>
      <c r="T11" s="45">
        <f ca="1">IF(ISBLANK(G11),0,X10)</f>
        <v>0</v>
      </c>
      <c r="U11" s="45">
        <f ca="1">S11*Q11</f>
        <v>0</v>
      </c>
      <c r="V11" s="45">
        <f t="shared" ca="1" si="18"/>
        <v>0</v>
      </c>
      <c r="W11" s="45">
        <f t="shared" ca="1" si="12"/>
        <v>0</v>
      </c>
      <c r="X11" s="25">
        <f ca="1">T11+W11+U11+V11</f>
        <v>0</v>
      </c>
      <c r="Z11" s="28">
        <f t="shared" ca="1" si="19"/>
        <v>0</v>
      </c>
      <c r="AA11" s="233"/>
      <c r="AB11" s="45">
        <f t="shared" ca="1" si="13"/>
        <v>0</v>
      </c>
      <c r="AC11" s="45">
        <f t="shared" ca="1" si="2"/>
        <v>0</v>
      </c>
      <c r="AD11" s="25">
        <f t="shared" ca="1" si="3"/>
        <v>0</v>
      </c>
    </row>
    <row r="12" spans="1:31" x14ac:dyDescent="0.35">
      <c r="A12" s="112">
        <f ca="1">VLOOKUP($B$3,'Input Table'!B:L,8,0)</f>
        <v>0</v>
      </c>
      <c r="B12" s="48" t="s">
        <v>34</v>
      </c>
      <c r="D12" s="20">
        <v>8</v>
      </c>
      <c r="E12" s="21">
        <f t="shared" ca="1" si="14"/>
        <v>2922</v>
      </c>
      <c r="F12" s="44">
        <f t="shared" ca="1" si="4"/>
        <v>3287</v>
      </c>
      <c r="G12" s="22" t="s">
        <v>119</v>
      </c>
      <c r="H12" s="44">
        <f t="shared" ca="1" si="15"/>
        <v>2922</v>
      </c>
      <c r="I12" s="45">
        <f t="shared" ca="1" si="5"/>
        <v>0</v>
      </c>
      <c r="J12" s="45">
        <f t="shared" ca="1" si="6"/>
        <v>0</v>
      </c>
      <c r="K12" s="45">
        <f t="shared" ca="1" si="7"/>
        <v>0</v>
      </c>
      <c r="L12" s="45"/>
      <c r="M12" s="45">
        <f t="shared" ca="1" si="16"/>
        <v>0</v>
      </c>
      <c r="N12" s="257">
        <f t="shared" ca="1" si="8"/>
        <v>0</v>
      </c>
      <c r="O12" s="23"/>
      <c r="P12" s="255">
        <f t="shared" ca="1" si="9"/>
        <v>0</v>
      </c>
      <c r="Q12" s="163">
        <f t="shared" ca="1" si="10"/>
        <v>0</v>
      </c>
      <c r="R12" s="164">
        <f ca="1">NPV(Q11,K12:$K$244) + ($A$13+$A$14+$A$15)/POWER(1+Q11,$A$28-D12+1)</f>
        <v>0</v>
      </c>
      <c r="S12" s="164">
        <f ca="1">NPV(Q12,K12:$K$244) + ($A$13+$A$14+$A$15)/POWER(1+Q12,$A$28-D12+1)</f>
        <v>0</v>
      </c>
      <c r="T12" s="45">
        <f t="shared" ca="1" si="11"/>
        <v>0</v>
      </c>
      <c r="U12" s="45">
        <f t="shared" ca="1" si="17"/>
        <v>0</v>
      </c>
      <c r="V12" s="45">
        <f t="shared" ca="1" si="18"/>
        <v>0</v>
      </c>
      <c r="W12" s="45">
        <f t="shared" ca="1" si="12"/>
        <v>0</v>
      </c>
      <c r="X12" s="25">
        <f t="shared" ca="1" si="1"/>
        <v>0</v>
      </c>
      <c r="Z12" s="28">
        <f t="shared" ca="1" si="19"/>
        <v>0</v>
      </c>
      <c r="AA12" s="233"/>
      <c r="AB12" s="45">
        <f t="shared" ca="1" si="13"/>
        <v>0</v>
      </c>
      <c r="AC12" s="45">
        <f t="shared" ca="1" si="2"/>
        <v>0</v>
      </c>
      <c r="AD12" s="25">
        <f t="shared" ca="1" si="3"/>
        <v>0</v>
      </c>
    </row>
    <row r="13" spans="1:31" x14ac:dyDescent="0.35">
      <c r="A13" s="105">
        <f ca="1">VLOOKUP($B$3,'Input Table'!B:L,9,0)</f>
        <v>0</v>
      </c>
      <c r="B13" s="27" t="s">
        <v>35</v>
      </c>
      <c r="D13" s="20">
        <v>9</v>
      </c>
      <c r="E13" s="21">
        <f t="shared" ca="1" si="14"/>
        <v>3288</v>
      </c>
      <c r="F13" s="44">
        <f t="shared" ca="1" si="4"/>
        <v>3652</v>
      </c>
      <c r="G13" s="22" t="s">
        <v>119</v>
      </c>
      <c r="H13" s="44">
        <f t="shared" ca="1" si="15"/>
        <v>3288</v>
      </c>
      <c r="I13" s="45">
        <f t="shared" ca="1" si="5"/>
        <v>0</v>
      </c>
      <c r="J13" s="45">
        <f t="shared" ca="1" si="6"/>
        <v>0</v>
      </c>
      <c r="K13" s="45">
        <f t="shared" ca="1" si="7"/>
        <v>0</v>
      </c>
      <c r="L13" s="45"/>
      <c r="M13" s="45">
        <f t="shared" ca="1" si="16"/>
        <v>0</v>
      </c>
      <c r="N13" s="257">
        <f t="shared" ca="1" si="8"/>
        <v>0</v>
      </c>
      <c r="O13" s="23"/>
      <c r="P13" s="255">
        <f t="shared" ca="1" si="9"/>
        <v>0</v>
      </c>
      <c r="Q13" s="163">
        <f t="shared" ca="1" si="10"/>
        <v>0</v>
      </c>
      <c r="R13" s="164">
        <f ca="1">NPV(Q12,K13:$K$244) + ($A$13+$A$14+$A$15)/POWER(1+Q12,$A$28-D13+1)</f>
        <v>0</v>
      </c>
      <c r="S13" s="164">
        <f ca="1">NPV(Q13,K13:$K$244) + ($A$13+$A$14+$A$15)/POWER(1+Q13,$A$28-D13+1)</f>
        <v>0</v>
      </c>
      <c r="T13" s="45">
        <f t="shared" ca="1" si="11"/>
        <v>0</v>
      </c>
      <c r="U13" s="45">
        <f t="shared" ca="1" si="17"/>
        <v>0</v>
      </c>
      <c r="V13" s="45">
        <f t="shared" ca="1" si="18"/>
        <v>0</v>
      </c>
      <c r="W13" s="45">
        <f t="shared" ca="1" si="12"/>
        <v>0</v>
      </c>
      <c r="X13" s="25">
        <f t="shared" ca="1" si="1"/>
        <v>0</v>
      </c>
      <c r="Z13" s="28">
        <f t="shared" ca="1" si="19"/>
        <v>0</v>
      </c>
      <c r="AA13" s="233"/>
      <c r="AB13" s="45">
        <f t="shared" ca="1" si="13"/>
        <v>0</v>
      </c>
      <c r="AC13" s="45">
        <f t="shared" ca="1" si="2"/>
        <v>0</v>
      </c>
      <c r="AD13" s="25">
        <f t="shared" ca="1" si="3"/>
        <v>0</v>
      </c>
    </row>
    <row r="14" spans="1:31" x14ac:dyDescent="0.35">
      <c r="A14" s="105">
        <f ca="1">VLOOKUP($B$3,'Input Table'!B:L,10,0)</f>
        <v>0</v>
      </c>
      <c r="B14" s="27" t="s">
        <v>36</v>
      </c>
      <c r="D14" s="20">
        <v>10</v>
      </c>
      <c r="E14" s="21">
        <f t="shared" ca="1" si="14"/>
        <v>3653</v>
      </c>
      <c r="F14" s="44">
        <f t="shared" ca="1" si="4"/>
        <v>4017</v>
      </c>
      <c r="G14" s="22" t="s">
        <v>119</v>
      </c>
      <c r="H14" s="44">
        <f t="shared" ca="1" si="15"/>
        <v>3653</v>
      </c>
      <c r="I14" s="45">
        <f t="shared" ca="1" si="5"/>
        <v>0</v>
      </c>
      <c r="J14" s="45">
        <f t="shared" ca="1" si="6"/>
        <v>0</v>
      </c>
      <c r="K14" s="45">
        <f t="shared" ca="1" si="7"/>
        <v>0</v>
      </c>
      <c r="L14" s="45"/>
      <c r="M14" s="45">
        <f t="shared" ca="1" si="16"/>
        <v>0</v>
      </c>
      <c r="N14" s="257">
        <f t="shared" ca="1" si="8"/>
        <v>0</v>
      </c>
      <c r="O14" s="23"/>
      <c r="P14" s="255">
        <f t="shared" ca="1" si="9"/>
        <v>0</v>
      </c>
      <c r="Q14" s="163">
        <f t="shared" ca="1" si="10"/>
        <v>0</v>
      </c>
      <c r="R14" s="164">
        <f ca="1">NPV(Q13,K14:$K$244) + ($A$13+$A$14+$A$15)/POWER(1+Q13,$A$28-D14+1)</f>
        <v>0</v>
      </c>
      <c r="S14" s="164">
        <f ca="1">NPV(Q14,K14:$K$244) + ($A$13+$A$14+$A$15)/POWER(1+Q14,$A$28-D14+1)</f>
        <v>0</v>
      </c>
      <c r="T14" s="45">
        <f t="shared" ca="1" si="11"/>
        <v>0</v>
      </c>
      <c r="U14" s="45">
        <f t="shared" ca="1" si="17"/>
        <v>0</v>
      </c>
      <c r="V14" s="45">
        <f t="shared" ca="1" si="18"/>
        <v>0</v>
      </c>
      <c r="W14" s="45">
        <f t="shared" ca="1" si="12"/>
        <v>0</v>
      </c>
      <c r="X14" s="25">
        <f t="shared" ca="1" si="1"/>
        <v>0</v>
      </c>
      <c r="Z14" s="28">
        <f t="shared" ca="1" si="19"/>
        <v>0</v>
      </c>
      <c r="AA14" s="233"/>
      <c r="AB14" s="45">
        <f t="shared" ca="1" si="13"/>
        <v>0</v>
      </c>
      <c r="AC14" s="45">
        <f t="shared" ca="1" si="2"/>
        <v>0</v>
      </c>
      <c r="AD14" s="25">
        <f t="shared" ca="1" si="3"/>
        <v>0</v>
      </c>
    </row>
    <row r="15" spans="1:31" x14ac:dyDescent="0.35">
      <c r="A15" s="105">
        <f ca="1">VLOOKUP($B$3,'Input Table'!B:L,11,0)</f>
        <v>0</v>
      </c>
      <c r="B15" s="27" t="s">
        <v>37</v>
      </c>
      <c r="D15" s="20">
        <v>11</v>
      </c>
      <c r="E15" s="21">
        <f t="shared" ca="1" si="14"/>
        <v>4018</v>
      </c>
      <c r="F15" s="44">
        <f t="shared" ca="1" si="4"/>
        <v>4382</v>
      </c>
      <c r="G15" s="22" t="s">
        <v>119</v>
      </c>
      <c r="H15" s="44">
        <f t="shared" ca="1" si="15"/>
        <v>4018</v>
      </c>
      <c r="I15" s="45">
        <f t="shared" ca="1" si="5"/>
        <v>0</v>
      </c>
      <c r="J15" s="45">
        <f t="shared" ca="1" si="6"/>
        <v>0</v>
      </c>
      <c r="K15" s="45">
        <f t="shared" ca="1" si="7"/>
        <v>0</v>
      </c>
      <c r="L15" s="45"/>
      <c r="M15" s="45">
        <f t="shared" ca="1" si="16"/>
        <v>0</v>
      </c>
      <c r="N15" s="257">
        <f t="shared" ca="1" si="8"/>
        <v>0</v>
      </c>
      <c r="O15" s="23"/>
      <c r="P15" s="255">
        <f t="shared" ca="1" si="9"/>
        <v>0</v>
      </c>
      <c r="Q15" s="163">
        <f t="shared" ca="1" si="10"/>
        <v>0</v>
      </c>
      <c r="R15" s="164">
        <f ca="1">NPV(Q14,K15:$K$244) + ($A$13+$A$14+$A$15)/POWER(1+Q14,$A$28-D15+1)</f>
        <v>0</v>
      </c>
      <c r="S15" s="164">
        <f ca="1">NPV(Q15,K15:$K$244) + ($A$13+$A$14+$A$15)/POWER(1+Q15,$A$28-D15+1)</f>
        <v>0</v>
      </c>
      <c r="T15" s="45">
        <f t="shared" ca="1" si="11"/>
        <v>0</v>
      </c>
      <c r="U15" s="45">
        <f t="shared" ca="1" si="17"/>
        <v>0</v>
      </c>
      <c r="V15" s="45">
        <f t="shared" ca="1" si="18"/>
        <v>0</v>
      </c>
      <c r="W15" s="45">
        <f t="shared" ca="1" si="12"/>
        <v>0</v>
      </c>
      <c r="X15" s="25">
        <f t="shared" ca="1" si="1"/>
        <v>0</v>
      </c>
      <c r="Z15" s="28">
        <f t="shared" ca="1" si="19"/>
        <v>0</v>
      </c>
      <c r="AA15" s="233"/>
      <c r="AB15" s="45">
        <f t="shared" ca="1" si="13"/>
        <v>0</v>
      </c>
      <c r="AC15" s="45">
        <f t="shared" ca="1" si="2"/>
        <v>0</v>
      </c>
      <c r="AD15" s="25">
        <f t="shared" ca="1" si="3"/>
        <v>0</v>
      </c>
    </row>
    <row r="16" spans="1:31" x14ac:dyDescent="0.35">
      <c r="A16" s="250">
        <f ca="1">-PV($A$8,$A$28,A11)</f>
        <v>0</v>
      </c>
      <c r="B16" s="48" t="s">
        <v>38</v>
      </c>
      <c r="D16" s="20">
        <v>12</v>
      </c>
      <c r="E16" s="21">
        <f t="shared" ca="1" si="14"/>
        <v>4383</v>
      </c>
      <c r="F16" s="44">
        <f t="shared" ca="1" si="4"/>
        <v>4748</v>
      </c>
      <c r="G16" s="22" t="s">
        <v>119</v>
      </c>
      <c r="H16" s="44">
        <f t="shared" ca="1" si="15"/>
        <v>4383</v>
      </c>
      <c r="I16" s="45">
        <f t="shared" ca="1" si="5"/>
        <v>0</v>
      </c>
      <c r="J16" s="45">
        <f t="shared" ca="1" si="6"/>
        <v>0</v>
      </c>
      <c r="K16" s="45">
        <f t="shared" ca="1" si="7"/>
        <v>0</v>
      </c>
      <c r="L16" s="45"/>
      <c r="M16" s="45">
        <f t="shared" ca="1" si="16"/>
        <v>0</v>
      </c>
      <c r="N16" s="257">
        <f t="shared" ca="1" si="8"/>
        <v>0</v>
      </c>
      <c r="O16" s="23"/>
      <c r="P16" s="255">
        <f t="shared" ca="1" si="9"/>
        <v>0</v>
      </c>
      <c r="Q16" s="163">
        <f t="shared" ca="1" si="10"/>
        <v>0</v>
      </c>
      <c r="R16" s="164">
        <f ca="1">NPV(Q15,K16:$K$244) + ($A$13+$A$14+$A$15)/POWER(1+Q15,$A$28-D16+1)</f>
        <v>0</v>
      </c>
      <c r="S16" s="164">
        <f ca="1">NPV(Q16,K16:$K$244) + ($A$13+$A$14+$A$15)/POWER(1+Q16,$A$28-D16+1)</f>
        <v>0</v>
      </c>
      <c r="T16" s="45">
        <f t="shared" ca="1" si="11"/>
        <v>0</v>
      </c>
      <c r="U16" s="45">
        <f t="shared" ca="1" si="17"/>
        <v>0</v>
      </c>
      <c r="V16" s="45">
        <f t="shared" ca="1" si="18"/>
        <v>0</v>
      </c>
      <c r="W16" s="45">
        <v>0</v>
      </c>
      <c r="X16" s="25">
        <f t="shared" ca="1" si="1"/>
        <v>0</v>
      </c>
      <c r="Z16" s="28">
        <f t="shared" ca="1" si="19"/>
        <v>0</v>
      </c>
      <c r="AA16" s="233"/>
      <c r="AB16" s="45">
        <f t="shared" ca="1" si="13"/>
        <v>0</v>
      </c>
      <c r="AC16" s="45">
        <v>0</v>
      </c>
      <c r="AD16" s="25">
        <f t="shared" ca="1" si="3"/>
        <v>0</v>
      </c>
    </row>
    <row r="17" spans="1:30" x14ac:dyDescent="0.35">
      <c r="A17" s="247">
        <v>0</v>
      </c>
      <c r="B17" s="48" t="s">
        <v>273</v>
      </c>
      <c r="D17" s="20">
        <v>13</v>
      </c>
      <c r="E17" s="21">
        <f t="shared" ca="1" si="14"/>
        <v>4749</v>
      </c>
      <c r="F17" s="44">
        <f t="shared" ca="1" si="4"/>
        <v>5113</v>
      </c>
      <c r="G17" s="22" t="s">
        <v>119</v>
      </c>
      <c r="H17" s="44">
        <f t="shared" ca="1" si="15"/>
        <v>4749</v>
      </c>
      <c r="I17" s="45">
        <f t="shared" ca="1" si="5"/>
        <v>0</v>
      </c>
      <c r="J17" s="45">
        <f t="shared" ca="1" si="6"/>
        <v>0</v>
      </c>
      <c r="K17" s="45">
        <f t="shared" ca="1" si="7"/>
        <v>0</v>
      </c>
      <c r="L17" s="45"/>
      <c r="M17" s="45">
        <f t="shared" ca="1" si="16"/>
        <v>0</v>
      </c>
      <c r="N17" s="257">
        <f t="shared" ca="1" si="8"/>
        <v>0</v>
      </c>
      <c r="O17" s="23"/>
      <c r="P17" s="255">
        <f t="shared" ca="1" si="9"/>
        <v>0</v>
      </c>
      <c r="Q17" s="163">
        <f t="shared" ca="1" si="10"/>
        <v>0</v>
      </c>
      <c r="R17" s="164">
        <f ca="1">NPV(Q16,K17:$K$244) + ($A$13+$A$14+$A$15)/POWER(1+Q16,$A$28-D17+1)</f>
        <v>0</v>
      </c>
      <c r="S17" s="164">
        <f ca="1">NPV(Q17,K17:$K$244) + ($A$13+$A$14+$A$15)/POWER(1+Q17,$A$28-D17+1)</f>
        <v>0</v>
      </c>
      <c r="T17" s="45">
        <f t="shared" ca="1" si="11"/>
        <v>0</v>
      </c>
      <c r="U17" s="45">
        <f t="shared" ca="1" si="17"/>
        <v>0</v>
      </c>
      <c r="V17" s="45">
        <f t="shared" ca="1" si="18"/>
        <v>0</v>
      </c>
      <c r="W17" s="45">
        <f t="shared" ca="1" si="12"/>
        <v>0</v>
      </c>
      <c r="X17" s="25">
        <f t="shared" ca="1" si="1"/>
        <v>0</v>
      </c>
      <c r="Z17" s="28">
        <f t="shared" ca="1" si="19"/>
        <v>0</v>
      </c>
      <c r="AA17" s="233"/>
      <c r="AB17" s="45">
        <f t="shared" ca="1" si="13"/>
        <v>0</v>
      </c>
      <c r="AC17" s="45">
        <f t="shared" ca="1" si="2"/>
        <v>0</v>
      </c>
      <c r="AD17" s="25">
        <f t="shared" ca="1" si="3"/>
        <v>0</v>
      </c>
    </row>
    <row r="18" spans="1:30" x14ac:dyDescent="0.35">
      <c r="A18" s="247">
        <f ca="1">A13/POWER(1+$A$8,$A$28)</f>
        <v>0</v>
      </c>
      <c r="B18" s="48" t="s">
        <v>39</v>
      </c>
      <c r="D18" s="20">
        <v>14</v>
      </c>
      <c r="E18" s="21">
        <f t="shared" ca="1" si="14"/>
        <v>5114</v>
      </c>
      <c r="F18" s="44">
        <f t="shared" ca="1" si="4"/>
        <v>5478</v>
      </c>
      <c r="G18" s="22" t="s">
        <v>119</v>
      </c>
      <c r="H18" s="44">
        <f t="shared" ca="1" si="15"/>
        <v>5114</v>
      </c>
      <c r="I18" s="45">
        <f t="shared" ca="1" si="5"/>
        <v>0</v>
      </c>
      <c r="J18" s="45">
        <f t="shared" ca="1" si="6"/>
        <v>0</v>
      </c>
      <c r="K18" s="45">
        <f t="shared" ca="1" si="7"/>
        <v>0</v>
      </c>
      <c r="L18" s="45"/>
      <c r="M18" s="45">
        <f t="shared" ca="1" si="16"/>
        <v>0</v>
      </c>
      <c r="N18" s="257">
        <f t="shared" ca="1" si="8"/>
        <v>0</v>
      </c>
      <c r="O18" s="23"/>
      <c r="P18" s="255">
        <f t="shared" ca="1" si="9"/>
        <v>0</v>
      </c>
      <c r="Q18" s="163">
        <f t="shared" ca="1" si="10"/>
        <v>0</v>
      </c>
      <c r="R18" s="164">
        <f ca="1">NPV(Q17,K18:$K$244) + ($A$13+$A$14+$A$15)/POWER(1+Q17,$A$28-D18+1)</f>
        <v>0</v>
      </c>
      <c r="S18" s="164">
        <f ca="1">NPV(Q18,K18:$K$244) + ($A$13+$A$14+$A$15)/POWER(1+Q18,$A$28-D18+1)</f>
        <v>0</v>
      </c>
      <c r="T18" s="45">
        <f t="shared" ca="1" si="11"/>
        <v>0</v>
      </c>
      <c r="U18" s="45">
        <f t="shared" ca="1" si="17"/>
        <v>0</v>
      </c>
      <c r="V18" s="45">
        <f t="shared" ca="1" si="18"/>
        <v>0</v>
      </c>
      <c r="W18" s="45">
        <v>0</v>
      </c>
      <c r="X18" s="25">
        <f t="shared" ca="1" si="1"/>
        <v>0</v>
      </c>
      <c r="Z18" s="28">
        <f t="shared" ca="1" si="19"/>
        <v>0</v>
      </c>
      <c r="AA18" s="233"/>
      <c r="AB18" s="45">
        <f t="shared" ca="1" si="13"/>
        <v>0</v>
      </c>
      <c r="AC18" s="45">
        <f t="shared" si="2"/>
        <v>0</v>
      </c>
      <c r="AD18" s="25">
        <f t="shared" ca="1" si="3"/>
        <v>0</v>
      </c>
    </row>
    <row r="19" spans="1:30" x14ac:dyDescent="0.35">
      <c r="A19" s="247">
        <f ca="1">A14/POWER(1+$A$8,$A$28)</f>
        <v>0</v>
      </c>
      <c r="B19" s="48" t="s">
        <v>40</v>
      </c>
      <c r="C19" s="29"/>
      <c r="D19" s="20">
        <v>15</v>
      </c>
      <c r="E19" s="21">
        <f t="shared" ca="1" si="14"/>
        <v>5479</v>
      </c>
      <c r="F19" s="44">
        <f t="shared" ca="1" si="4"/>
        <v>5843</v>
      </c>
      <c r="G19" s="22" t="s">
        <v>119</v>
      </c>
      <c r="H19" s="44">
        <f t="shared" ca="1" si="15"/>
        <v>5479</v>
      </c>
      <c r="I19" s="45">
        <f t="shared" ca="1" si="5"/>
        <v>0</v>
      </c>
      <c r="J19" s="45">
        <f t="shared" ca="1" si="6"/>
        <v>0</v>
      </c>
      <c r="K19" s="45">
        <f t="shared" ca="1" si="7"/>
        <v>0</v>
      </c>
      <c r="L19" s="45"/>
      <c r="M19" s="45">
        <f t="shared" ca="1" si="16"/>
        <v>0</v>
      </c>
      <c r="N19" s="257">
        <f t="shared" ca="1" si="8"/>
        <v>0</v>
      </c>
      <c r="O19" s="23"/>
      <c r="P19" s="255">
        <f t="shared" ca="1" si="9"/>
        <v>0</v>
      </c>
      <c r="Q19" s="163">
        <f t="shared" ca="1" si="10"/>
        <v>0</v>
      </c>
      <c r="R19" s="164">
        <f ca="1">NPV(Q18,K19:$K$244) + ($A$13+$A$14+$A$15)/POWER(1+Q18,$A$28-D19+1)</f>
        <v>0</v>
      </c>
      <c r="S19" s="164">
        <f ca="1">NPV(Q19,K19:$K$244) + ($A$13+$A$14+$A$15)/POWER(1+Q19,$A$28-D19+1)</f>
        <v>0</v>
      </c>
      <c r="T19" s="45">
        <f t="shared" ca="1" si="11"/>
        <v>0</v>
      </c>
      <c r="U19" s="45">
        <f t="shared" ca="1" si="17"/>
        <v>0</v>
      </c>
      <c r="V19" s="45">
        <f t="shared" ca="1" si="18"/>
        <v>0</v>
      </c>
      <c r="W19" s="45">
        <f t="shared" ca="1" si="12"/>
        <v>0</v>
      </c>
      <c r="X19" s="25">
        <f t="shared" ca="1" si="1"/>
        <v>0</v>
      </c>
      <c r="Z19" s="28">
        <f t="shared" ca="1" si="19"/>
        <v>0</v>
      </c>
      <c r="AA19" s="233"/>
      <c r="AB19" s="45">
        <f t="shared" ca="1" si="13"/>
        <v>0</v>
      </c>
      <c r="AC19" s="45">
        <f t="shared" ca="1" si="2"/>
        <v>0</v>
      </c>
      <c r="AD19" s="25">
        <f t="shared" ca="1" si="3"/>
        <v>0</v>
      </c>
    </row>
    <row r="20" spans="1:30" x14ac:dyDescent="0.35">
      <c r="A20" s="247">
        <f ca="1">A15/POWER(1+$A$8,$A$28)</f>
        <v>0</v>
      </c>
      <c r="B20" s="48" t="s">
        <v>41</v>
      </c>
      <c r="D20" s="20">
        <v>16</v>
      </c>
      <c r="E20" s="21">
        <f t="shared" ca="1" si="14"/>
        <v>5844</v>
      </c>
      <c r="F20" s="44">
        <f t="shared" ca="1" si="4"/>
        <v>6209</v>
      </c>
      <c r="G20" s="22" t="s">
        <v>119</v>
      </c>
      <c r="H20" s="44">
        <f t="shared" ca="1" si="15"/>
        <v>5844</v>
      </c>
      <c r="I20" s="45">
        <f t="shared" ca="1" si="5"/>
        <v>0</v>
      </c>
      <c r="J20" s="45">
        <f t="shared" ca="1" si="6"/>
        <v>0</v>
      </c>
      <c r="K20" s="45">
        <f t="shared" ca="1" si="7"/>
        <v>0</v>
      </c>
      <c r="L20" s="45"/>
      <c r="M20" s="45">
        <f t="shared" ca="1" si="16"/>
        <v>0</v>
      </c>
      <c r="N20" s="257">
        <f t="shared" ca="1" si="8"/>
        <v>0</v>
      </c>
      <c r="O20" s="23"/>
      <c r="P20" s="255">
        <f t="shared" ca="1" si="9"/>
        <v>0</v>
      </c>
      <c r="Q20" s="163">
        <f t="shared" ca="1" si="10"/>
        <v>0</v>
      </c>
      <c r="R20" s="164">
        <f ca="1">NPV(Q19,K20:$K$244) + ($A$13+$A$14+$A$15)/POWER(1+Q19,$A$28-D20+1)</f>
        <v>0</v>
      </c>
      <c r="S20" s="164">
        <f ca="1">NPV(Q20,K20:$K$244) + ($A$13+$A$14+$A$15)/POWER(1+Q20,$A$28-D20+1)</f>
        <v>0</v>
      </c>
      <c r="T20" s="45">
        <f t="shared" ca="1" si="11"/>
        <v>0</v>
      </c>
      <c r="U20" s="45">
        <f t="shared" ca="1" si="17"/>
        <v>0</v>
      </c>
      <c r="V20" s="45">
        <f t="shared" ca="1" si="18"/>
        <v>0</v>
      </c>
      <c r="W20" s="45">
        <f t="shared" ca="1" si="12"/>
        <v>0</v>
      </c>
      <c r="X20" s="25">
        <f t="shared" ca="1" si="1"/>
        <v>0</v>
      </c>
      <c r="Z20" s="28">
        <f t="shared" ca="1" si="19"/>
        <v>0</v>
      </c>
      <c r="AA20" s="233"/>
      <c r="AB20" s="45">
        <f t="shared" ca="1" si="13"/>
        <v>0</v>
      </c>
      <c r="AC20" s="45">
        <f t="shared" ca="1" si="2"/>
        <v>0</v>
      </c>
      <c r="AD20" s="25">
        <f t="shared" ca="1" si="3"/>
        <v>0</v>
      </c>
    </row>
    <row r="21" spans="1:30" ht="15" thickBot="1" x14ac:dyDescent="0.4">
      <c r="A21" s="273">
        <f ca="1">SUM(A16:A20)</f>
        <v>0</v>
      </c>
      <c r="B21" s="30" t="s">
        <v>42</v>
      </c>
      <c r="D21" s="20">
        <v>17</v>
      </c>
      <c r="E21" s="21">
        <f t="shared" ca="1" si="14"/>
        <v>6210</v>
      </c>
      <c r="F21" s="44">
        <f t="shared" ca="1" si="4"/>
        <v>6574</v>
      </c>
      <c r="G21" s="22" t="s">
        <v>119</v>
      </c>
      <c r="H21" s="44">
        <f t="shared" ca="1" si="15"/>
        <v>6210</v>
      </c>
      <c r="I21" s="45">
        <f t="shared" ca="1" si="5"/>
        <v>0</v>
      </c>
      <c r="J21" s="45">
        <f t="shared" ca="1" si="6"/>
        <v>0</v>
      </c>
      <c r="K21" s="45">
        <f t="shared" ca="1" si="7"/>
        <v>0</v>
      </c>
      <c r="L21" s="45"/>
      <c r="M21" s="45">
        <f t="shared" ca="1" si="16"/>
        <v>0</v>
      </c>
      <c r="N21" s="257">
        <f t="shared" ca="1" si="8"/>
        <v>0</v>
      </c>
      <c r="O21" s="23"/>
      <c r="P21" s="255">
        <f t="shared" ca="1" si="9"/>
        <v>0</v>
      </c>
      <c r="Q21" s="163">
        <f t="shared" ca="1" si="10"/>
        <v>0</v>
      </c>
      <c r="R21" s="164">
        <f ca="1">NPV(Q20,K21:$K$244) + ($A$13+$A$14+$A$15)/POWER(1+Q20,$A$28-D21+1)</f>
        <v>0</v>
      </c>
      <c r="S21" s="164">
        <f ca="1">NPV(Q21,K21:$K$244) + ($A$13+$A$14+$A$15)/POWER(1+Q21,$A$28-D21+1)</f>
        <v>0</v>
      </c>
      <c r="T21" s="45">
        <f t="shared" ca="1" si="11"/>
        <v>0</v>
      </c>
      <c r="U21" s="45">
        <f t="shared" ca="1" si="17"/>
        <v>0</v>
      </c>
      <c r="V21" s="45">
        <f t="shared" ca="1" si="18"/>
        <v>0</v>
      </c>
      <c r="W21" s="45">
        <f t="shared" ca="1" si="12"/>
        <v>0</v>
      </c>
      <c r="X21" s="25">
        <f t="shared" ca="1" si="1"/>
        <v>0</v>
      </c>
      <c r="Z21" s="28">
        <f t="shared" ca="1" si="19"/>
        <v>0</v>
      </c>
      <c r="AA21" s="233"/>
      <c r="AB21" s="45">
        <f t="shared" ca="1" si="13"/>
        <v>0</v>
      </c>
      <c r="AC21" s="45">
        <f t="shared" ca="1" si="2"/>
        <v>0</v>
      </c>
      <c r="AD21" s="25">
        <f t="shared" ca="1" si="3"/>
        <v>0</v>
      </c>
    </row>
    <row r="22" spans="1:30" ht="15" thickBot="1" x14ac:dyDescent="0.4">
      <c r="D22" s="20">
        <v>18</v>
      </c>
      <c r="E22" s="21">
        <f t="shared" ca="1" si="14"/>
        <v>6575</v>
      </c>
      <c r="F22" s="44">
        <f t="shared" ca="1" si="4"/>
        <v>6939</v>
      </c>
      <c r="G22" s="22" t="s">
        <v>119</v>
      </c>
      <c r="H22" s="44">
        <f t="shared" ca="1" si="15"/>
        <v>6575</v>
      </c>
      <c r="I22" s="45">
        <f t="shared" ca="1" si="5"/>
        <v>0</v>
      </c>
      <c r="J22" s="45">
        <f t="shared" ca="1" si="6"/>
        <v>0</v>
      </c>
      <c r="K22" s="45">
        <f t="shared" ca="1" si="7"/>
        <v>0</v>
      </c>
      <c r="L22" s="45"/>
      <c r="M22" s="45">
        <f t="shared" ca="1" si="16"/>
        <v>0</v>
      </c>
      <c r="N22" s="257">
        <f t="shared" ca="1" si="8"/>
        <v>0</v>
      </c>
      <c r="O22" s="23"/>
      <c r="P22" s="255">
        <f t="shared" ca="1" si="9"/>
        <v>0</v>
      </c>
      <c r="Q22" s="163">
        <f t="shared" ca="1" si="10"/>
        <v>0</v>
      </c>
      <c r="R22" s="164">
        <f ca="1">NPV(Q21,K22:$K$244) + ($A$13+$A$14+$A$15)/POWER(1+Q21,$A$28-D22+1)</f>
        <v>0</v>
      </c>
      <c r="S22" s="164">
        <f ca="1">NPV(Q22,K22:$K$244) + ($A$13+$A$14+$A$15)/POWER(1+Q22,$A$28-D22+1)</f>
        <v>0</v>
      </c>
      <c r="T22" s="45">
        <f t="shared" ca="1" si="11"/>
        <v>0</v>
      </c>
      <c r="U22" s="45">
        <f t="shared" ca="1" si="17"/>
        <v>0</v>
      </c>
      <c r="V22" s="45">
        <f t="shared" ca="1" si="18"/>
        <v>0</v>
      </c>
      <c r="W22" s="45">
        <f t="shared" ca="1" si="12"/>
        <v>0</v>
      </c>
      <c r="X22" s="25">
        <f t="shared" ca="1" si="1"/>
        <v>0</v>
      </c>
      <c r="Z22" s="28">
        <f t="shared" ca="1" si="19"/>
        <v>0</v>
      </c>
      <c r="AA22" s="233"/>
      <c r="AB22" s="45">
        <f t="shared" ca="1" si="13"/>
        <v>0</v>
      </c>
      <c r="AC22" s="45">
        <f t="shared" ca="1" si="2"/>
        <v>0</v>
      </c>
      <c r="AD22" s="25">
        <f t="shared" ca="1" si="3"/>
        <v>0</v>
      </c>
    </row>
    <row r="23" spans="1:30" ht="15.5" x14ac:dyDescent="0.35">
      <c r="A23" s="458" t="s">
        <v>43</v>
      </c>
      <c r="B23" s="459"/>
      <c r="D23" s="20">
        <v>19</v>
      </c>
      <c r="E23" s="21">
        <f t="shared" ca="1" si="14"/>
        <v>6940</v>
      </c>
      <c r="F23" s="44">
        <f t="shared" ca="1" si="4"/>
        <v>7304</v>
      </c>
      <c r="G23" s="22" t="s">
        <v>119</v>
      </c>
      <c r="H23" s="44">
        <f t="shared" ca="1" si="15"/>
        <v>6940</v>
      </c>
      <c r="I23" s="45">
        <f t="shared" ca="1" si="5"/>
        <v>0</v>
      </c>
      <c r="J23" s="45">
        <f t="shared" ca="1" si="6"/>
        <v>0</v>
      </c>
      <c r="K23" s="45">
        <f t="shared" ca="1" si="7"/>
        <v>0</v>
      </c>
      <c r="L23" s="45"/>
      <c r="M23" s="45">
        <f t="shared" ca="1" si="16"/>
        <v>0</v>
      </c>
      <c r="N23" s="257">
        <f t="shared" ca="1" si="8"/>
        <v>0</v>
      </c>
      <c r="O23" s="23"/>
      <c r="P23" s="255">
        <f t="shared" ca="1" si="9"/>
        <v>0</v>
      </c>
      <c r="Q23" s="163">
        <f t="shared" ca="1" si="10"/>
        <v>0</v>
      </c>
      <c r="R23" s="164">
        <f ca="1">NPV(Q22,K23:$K$244) + ($A$13+$A$14+$A$15)/POWER(1+Q22,$A$28-D23+1)</f>
        <v>0</v>
      </c>
      <c r="S23" s="164">
        <f ca="1">NPV(Q23,K23:$K$244) + ($A$13+$A$14+$A$15)/POWER(1+Q23,$A$28-D23+1)</f>
        <v>0</v>
      </c>
      <c r="T23" s="45">
        <f t="shared" ca="1" si="11"/>
        <v>0</v>
      </c>
      <c r="U23" s="45">
        <f t="shared" ca="1" si="17"/>
        <v>0</v>
      </c>
      <c r="V23" s="45">
        <f t="shared" ca="1" si="18"/>
        <v>0</v>
      </c>
      <c r="W23" s="45">
        <f t="shared" ca="1" si="12"/>
        <v>0</v>
      </c>
      <c r="X23" s="25">
        <f t="shared" ca="1" si="1"/>
        <v>0</v>
      </c>
      <c r="Z23" s="28">
        <f t="shared" ca="1" si="19"/>
        <v>0</v>
      </c>
      <c r="AA23" s="233"/>
      <c r="AB23" s="45">
        <f t="shared" ca="1" si="13"/>
        <v>0</v>
      </c>
      <c r="AC23" s="45">
        <f t="shared" ca="1" si="2"/>
        <v>0</v>
      </c>
      <c r="AD23" s="25">
        <f t="shared" ca="1" si="3"/>
        <v>0</v>
      </c>
    </row>
    <row r="24" spans="1:30" x14ac:dyDescent="0.35">
      <c r="A24" s="106">
        <f ca="1">VLOOKUP($B$3,'Input Table'!B:V,12,0)</f>
        <v>0</v>
      </c>
      <c r="B24" s="27" t="s">
        <v>280</v>
      </c>
      <c r="D24" s="20">
        <v>20</v>
      </c>
      <c r="E24" s="21">
        <f t="shared" ca="1" si="14"/>
        <v>7305</v>
      </c>
      <c r="F24" s="44">
        <f t="shared" ca="1" si="4"/>
        <v>7670</v>
      </c>
      <c r="G24" s="22" t="s">
        <v>119</v>
      </c>
      <c r="H24" s="44">
        <f t="shared" ca="1" si="15"/>
        <v>7305</v>
      </c>
      <c r="I24" s="45">
        <f t="shared" ca="1" si="5"/>
        <v>0</v>
      </c>
      <c r="J24" s="45">
        <f t="shared" ca="1" si="6"/>
        <v>0</v>
      </c>
      <c r="K24" s="45">
        <f t="shared" ca="1" si="7"/>
        <v>0</v>
      </c>
      <c r="L24" s="45"/>
      <c r="M24" s="45">
        <f t="shared" ca="1" si="16"/>
        <v>0</v>
      </c>
      <c r="N24" s="257">
        <f t="shared" ca="1" si="8"/>
        <v>0</v>
      </c>
      <c r="O24" s="23"/>
      <c r="P24" s="255">
        <f t="shared" ca="1" si="9"/>
        <v>0</v>
      </c>
      <c r="Q24" s="163">
        <f t="shared" ca="1" si="10"/>
        <v>0</v>
      </c>
      <c r="R24" s="164">
        <f ca="1">NPV(Q23,K24:$K$244) + ($A$13+$A$14+$A$15)/POWER(1+Q23,$A$28-D24+1)</f>
        <v>0</v>
      </c>
      <c r="S24" s="164">
        <f ca="1">NPV(Q24,K24:$K$244) + ($A$13+$A$14+$A$15)/POWER(1+Q24,$A$28-D24+1)</f>
        <v>0</v>
      </c>
      <c r="T24" s="45">
        <f t="shared" ca="1" si="11"/>
        <v>0</v>
      </c>
      <c r="U24" s="45">
        <f t="shared" ca="1" si="17"/>
        <v>0</v>
      </c>
      <c r="V24" s="45">
        <f t="shared" ca="1" si="18"/>
        <v>0</v>
      </c>
      <c r="W24" s="45">
        <f t="shared" ca="1" si="12"/>
        <v>0</v>
      </c>
      <c r="X24" s="25">
        <f t="shared" ca="1" si="1"/>
        <v>0</v>
      </c>
      <c r="Z24" s="28">
        <f t="shared" ca="1" si="19"/>
        <v>0</v>
      </c>
      <c r="AA24" s="233"/>
      <c r="AB24" s="45">
        <f t="shared" ca="1" si="13"/>
        <v>0</v>
      </c>
      <c r="AC24" s="45">
        <f t="shared" ca="1" si="2"/>
        <v>0</v>
      </c>
      <c r="AD24" s="25">
        <f t="shared" ca="1" si="3"/>
        <v>0</v>
      </c>
    </row>
    <row r="25" spans="1:30" x14ac:dyDescent="0.35">
      <c r="A25" s="106">
        <f ca="1">VLOOKUP($B$3,'Input Table'!B:V,13,0)</f>
        <v>0</v>
      </c>
      <c r="B25" s="27" t="s">
        <v>281</v>
      </c>
      <c r="C25" s="29"/>
      <c r="D25" s="20">
        <v>21</v>
      </c>
      <c r="E25" s="21">
        <f t="shared" ca="1" si="14"/>
        <v>7671</v>
      </c>
      <c r="F25" s="44">
        <f t="shared" ca="1" si="4"/>
        <v>8035</v>
      </c>
      <c r="G25" s="22" t="s">
        <v>119</v>
      </c>
      <c r="H25" s="44">
        <f t="shared" ca="1" si="15"/>
        <v>7671</v>
      </c>
      <c r="I25" s="45">
        <f t="shared" ca="1" si="5"/>
        <v>0</v>
      </c>
      <c r="J25" s="45">
        <f t="shared" ca="1" si="6"/>
        <v>0</v>
      </c>
      <c r="K25" s="45">
        <f t="shared" ca="1" si="7"/>
        <v>0</v>
      </c>
      <c r="L25" s="45"/>
      <c r="M25" s="45">
        <f t="shared" ca="1" si="16"/>
        <v>0</v>
      </c>
      <c r="N25" s="257">
        <f t="shared" ca="1" si="8"/>
        <v>0</v>
      </c>
      <c r="O25" s="23"/>
      <c r="P25" s="255">
        <f t="shared" ca="1" si="9"/>
        <v>0</v>
      </c>
      <c r="Q25" s="163">
        <f t="shared" ca="1" si="10"/>
        <v>0</v>
      </c>
      <c r="R25" s="164">
        <f ca="1">NPV(Q24,K25:$K$244) + ($A$13+$A$14+$A$15)/POWER(1+Q24,$A$28-D25+1)</f>
        <v>0</v>
      </c>
      <c r="S25" s="164">
        <f ca="1">NPV(Q25,K25:$K$244) + ($A$13+$A$14+$A$15)/POWER(1+Q25,$A$28-D25+1)</f>
        <v>0</v>
      </c>
      <c r="T25" s="45">
        <f t="shared" ca="1" si="11"/>
        <v>0</v>
      </c>
      <c r="U25" s="45">
        <f t="shared" ca="1" si="17"/>
        <v>0</v>
      </c>
      <c r="V25" s="45">
        <f t="shared" ca="1" si="18"/>
        <v>0</v>
      </c>
      <c r="W25" s="45">
        <f t="shared" ca="1" si="12"/>
        <v>0</v>
      </c>
      <c r="X25" s="25">
        <f t="shared" ca="1" si="1"/>
        <v>0</v>
      </c>
      <c r="Z25" s="28">
        <f t="shared" ca="1" si="19"/>
        <v>0</v>
      </c>
      <c r="AA25" s="233"/>
      <c r="AB25" s="45">
        <f t="shared" ca="1" si="13"/>
        <v>0</v>
      </c>
      <c r="AC25" s="45">
        <f t="shared" ca="1" si="2"/>
        <v>0</v>
      </c>
      <c r="AD25" s="25">
        <f t="shared" ca="1" si="3"/>
        <v>0</v>
      </c>
    </row>
    <row r="26" spans="1:30" x14ac:dyDescent="0.35">
      <c r="A26" s="106">
        <f ca="1">VLOOKUP($B$3,'Input Table'!B:V,14,0)</f>
        <v>0</v>
      </c>
      <c r="B26" s="27" t="s">
        <v>361</v>
      </c>
      <c r="D26" s="20">
        <v>22</v>
      </c>
      <c r="E26" s="21">
        <f t="shared" ca="1" si="14"/>
        <v>8036</v>
      </c>
      <c r="F26" s="44">
        <f t="shared" ca="1" si="4"/>
        <v>8400</v>
      </c>
      <c r="G26" s="22" t="s">
        <v>119</v>
      </c>
      <c r="H26" s="44">
        <f t="shared" ca="1" si="15"/>
        <v>8036</v>
      </c>
      <c r="I26" s="45">
        <f t="shared" ca="1" si="5"/>
        <v>0</v>
      </c>
      <c r="J26" s="45">
        <f t="shared" ca="1" si="6"/>
        <v>0</v>
      </c>
      <c r="K26" s="45">
        <f t="shared" ca="1" si="7"/>
        <v>0</v>
      </c>
      <c r="L26" s="45"/>
      <c r="M26" s="45">
        <f t="shared" ca="1" si="16"/>
        <v>0</v>
      </c>
      <c r="N26" s="257">
        <f t="shared" ca="1" si="8"/>
        <v>0</v>
      </c>
      <c r="O26" s="23"/>
      <c r="P26" s="255">
        <f t="shared" ca="1" si="9"/>
        <v>0</v>
      </c>
      <c r="Q26" s="163">
        <f t="shared" ca="1" si="10"/>
        <v>0</v>
      </c>
      <c r="R26" s="164">
        <f ca="1">NPV(Q25,K26:$K$244) + ($A$13+$A$14+$A$15)/POWER(1+Q25,$A$28-D26+1)</f>
        <v>0</v>
      </c>
      <c r="S26" s="164">
        <f ca="1">NPV(Q26,K26:$K$244) + ($A$13+$A$14+$A$15)/POWER(1+Q26,$A$28-D26+1)</f>
        <v>0</v>
      </c>
      <c r="T26" s="45">
        <f t="shared" ca="1" si="11"/>
        <v>0</v>
      </c>
      <c r="U26" s="45">
        <f t="shared" ca="1" si="17"/>
        <v>0</v>
      </c>
      <c r="V26" s="45">
        <f t="shared" ca="1" si="18"/>
        <v>0</v>
      </c>
      <c r="W26" s="45">
        <f t="shared" ca="1" si="12"/>
        <v>0</v>
      </c>
      <c r="X26" s="25">
        <f t="shared" ca="1" si="1"/>
        <v>0</v>
      </c>
      <c r="Z26" s="28">
        <f t="shared" ca="1" si="19"/>
        <v>0</v>
      </c>
      <c r="AA26" s="233"/>
      <c r="AB26" s="45">
        <f t="shared" ca="1" si="13"/>
        <v>0</v>
      </c>
      <c r="AC26" s="45">
        <f t="shared" ca="1" si="2"/>
        <v>0</v>
      </c>
      <c r="AD26" s="25">
        <f t="shared" ca="1" si="3"/>
        <v>0</v>
      </c>
    </row>
    <row r="27" spans="1:30" x14ac:dyDescent="0.35">
      <c r="A27" s="106">
        <f ca="1">VLOOKUP($B$3,'Input Table'!B:V,15,0)</f>
        <v>0</v>
      </c>
      <c r="B27" s="48" t="s">
        <v>345</v>
      </c>
      <c r="C27" s="19"/>
      <c r="D27" s="20">
        <v>23</v>
      </c>
      <c r="E27" s="21">
        <f t="shared" ca="1" si="14"/>
        <v>8401</v>
      </c>
      <c r="F27" s="44">
        <f t="shared" ca="1" si="4"/>
        <v>8765</v>
      </c>
      <c r="G27" s="22" t="s">
        <v>119</v>
      </c>
      <c r="H27" s="44">
        <f t="shared" ca="1" si="15"/>
        <v>8401</v>
      </c>
      <c r="I27" s="45">
        <f t="shared" ca="1" si="5"/>
        <v>0</v>
      </c>
      <c r="J27" s="45">
        <f t="shared" ca="1" si="6"/>
        <v>0</v>
      </c>
      <c r="K27" s="45">
        <f t="shared" ca="1" si="7"/>
        <v>0</v>
      </c>
      <c r="L27" s="45"/>
      <c r="M27" s="45">
        <f t="shared" ca="1" si="16"/>
        <v>0</v>
      </c>
      <c r="N27" s="257">
        <f t="shared" ca="1" si="8"/>
        <v>0</v>
      </c>
      <c r="O27" s="23"/>
      <c r="P27" s="255">
        <f t="shared" ca="1" si="9"/>
        <v>0</v>
      </c>
      <c r="Q27" s="163">
        <f t="shared" ca="1" si="10"/>
        <v>0</v>
      </c>
      <c r="R27" s="164">
        <f ca="1">NPV(Q26,K27:$K$244) + ($A$13+$A$14+$A$15)/POWER(1+Q26,$A$28-D27+1)</f>
        <v>0</v>
      </c>
      <c r="S27" s="164">
        <f ca="1">NPV(Q27,K27:$K$244) + ($A$13+$A$14+$A$15)/POWER(1+Q27,$A$28-D27+1)</f>
        <v>0</v>
      </c>
      <c r="T27" s="45">
        <f t="shared" ca="1" si="11"/>
        <v>0</v>
      </c>
      <c r="U27" s="45">
        <f t="shared" ca="1" si="17"/>
        <v>0</v>
      </c>
      <c r="V27" s="45">
        <f t="shared" ca="1" si="18"/>
        <v>0</v>
      </c>
      <c r="W27" s="45">
        <f t="shared" ca="1" si="12"/>
        <v>0</v>
      </c>
      <c r="X27" s="25">
        <f t="shared" ca="1" si="1"/>
        <v>0</v>
      </c>
      <c r="Z27" s="28">
        <f t="shared" ca="1" si="19"/>
        <v>0</v>
      </c>
      <c r="AA27" s="233"/>
      <c r="AB27" s="45">
        <f t="shared" ca="1" si="13"/>
        <v>0</v>
      </c>
      <c r="AC27" s="45">
        <f t="shared" ca="1" si="2"/>
        <v>0</v>
      </c>
      <c r="AD27" s="25">
        <f t="shared" ca="1" si="3"/>
        <v>0</v>
      </c>
    </row>
    <row r="28" spans="1:30" ht="15" thickBot="1" x14ac:dyDescent="0.4">
      <c r="A28" s="107">
        <f ca="1">IF(A27&lt;&gt;0,A27,IF(OR(A24&lt;&gt;0,A25=0),A24+A26,A25+A26))</f>
        <v>0</v>
      </c>
      <c r="B28" s="30" t="s">
        <v>256</v>
      </c>
      <c r="D28" s="20">
        <v>24</v>
      </c>
      <c r="E28" s="21">
        <f t="shared" ca="1" si="14"/>
        <v>8766</v>
      </c>
      <c r="F28" s="44">
        <f t="shared" ca="1" si="4"/>
        <v>9131</v>
      </c>
      <c r="G28" s="22" t="s">
        <v>119</v>
      </c>
      <c r="H28" s="44">
        <f t="shared" ca="1" si="15"/>
        <v>8766</v>
      </c>
      <c r="I28" s="45">
        <f t="shared" ca="1" si="5"/>
        <v>0</v>
      </c>
      <c r="J28" s="45">
        <f t="shared" ca="1" si="6"/>
        <v>0</v>
      </c>
      <c r="K28" s="45">
        <f t="shared" ca="1" si="7"/>
        <v>0</v>
      </c>
      <c r="L28" s="45"/>
      <c r="M28" s="45">
        <f t="shared" ca="1" si="16"/>
        <v>0</v>
      </c>
      <c r="N28" s="257">
        <f t="shared" ca="1" si="8"/>
        <v>0</v>
      </c>
      <c r="O28" s="23"/>
      <c r="P28" s="255">
        <f t="shared" ca="1" si="9"/>
        <v>0</v>
      </c>
      <c r="Q28" s="163">
        <f t="shared" ca="1" si="10"/>
        <v>0</v>
      </c>
      <c r="R28" s="164">
        <f ca="1">NPV(Q27,K28:$K$244) + ($A$13+$A$14+$A$15)/POWER(1+Q27,$A$28-D28+1)</f>
        <v>0</v>
      </c>
      <c r="S28" s="164">
        <f ca="1">NPV(Q28,K28:$K$244) + ($A$13+$A$14+$A$15)/POWER(1+Q28,$A$28-D28+1)</f>
        <v>0</v>
      </c>
      <c r="T28" s="45">
        <f t="shared" ca="1" si="11"/>
        <v>0</v>
      </c>
      <c r="U28" s="45">
        <f t="shared" ca="1" si="17"/>
        <v>0</v>
      </c>
      <c r="V28" s="45">
        <f t="shared" ca="1" si="18"/>
        <v>0</v>
      </c>
      <c r="W28" s="45">
        <f t="shared" ca="1" si="12"/>
        <v>0</v>
      </c>
      <c r="X28" s="25">
        <f t="shared" ca="1" si="1"/>
        <v>0</v>
      </c>
      <c r="Z28" s="28">
        <f t="shared" ca="1" si="19"/>
        <v>0</v>
      </c>
      <c r="AA28" s="233"/>
      <c r="AB28" s="45">
        <f t="shared" ca="1" si="13"/>
        <v>0</v>
      </c>
      <c r="AC28" s="45">
        <f t="shared" ca="1" si="2"/>
        <v>0</v>
      </c>
      <c r="AD28" s="25">
        <f t="shared" ca="1" si="3"/>
        <v>0</v>
      </c>
    </row>
    <row r="29" spans="1:30" ht="15" thickBot="1" x14ac:dyDescent="0.4">
      <c r="D29" s="20">
        <v>25</v>
      </c>
      <c r="E29" s="21">
        <f t="shared" ca="1" si="14"/>
        <v>9132</v>
      </c>
      <c r="F29" s="44">
        <f t="shared" ca="1" si="4"/>
        <v>9496</v>
      </c>
      <c r="G29" s="22" t="s">
        <v>119</v>
      </c>
      <c r="H29" s="44">
        <f t="shared" ca="1" si="15"/>
        <v>9132</v>
      </c>
      <c r="I29" s="45">
        <f t="shared" ca="1" si="5"/>
        <v>0</v>
      </c>
      <c r="J29" s="45">
        <f t="shared" ca="1" si="6"/>
        <v>0</v>
      </c>
      <c r="K29" s="45">
        <f t="shared" ca="1" si="7"/>
        <v>0</v>
      </c>
      <c r="L29" s="45"/>
      <c r="M29" s="45">
        <f t="shared" ca="1" si="16"/>
        <v>0</v>
      </c>
      <c r="N29" s="257">
        <f t="shared" ca="1" si="8"/>
        <v>0</v>
      </c>
      <c r="O29" s="23"/>
      <c r="P29" s="255">
        <f t="shared" ca="1" si="9"/>
        <v>0</v>
      </c>
      <c r="Q29" s="163">
        <f t="shared" ca="1" si="10"/>
        <v>0</v>
      </c>
      <c r="R29" s="164">
        <f ca="1">NPV(Q28,K29:$K$244) + ($A$13+$A$14+$A$15)/POWER(1+Q28,$A$28-D29+1)</f>
        <v>0</v>
      </c>
      <c r="S29" s="164">
        <f ca="1">NPV(Q29,K29:$K$244) + ($A$13+$A$14+$A$15)/POWER(1+Q29,$A$28-D29+1)</f>
        <v>0</v>
      </c>
      <c r="T29" s="45">
        <f t="shared" ca="1" si="11"/>
        <v>0</v>
      </c>
      <c r="U29" s="45">
        <f t="shared" ca="1" si="17"/>
        <v>0</v>
      </c>
      <c r="V29" s="45">
        <f t="shared" ca="1" si="18"/>
        <v>0</v>
      </c>
      <c r="W29" s="45">
        <f t="shared" ca="1" si="12"/>
        <v>0</v>
      </c>
      <c r="X29" s="25">
        <f t="shared" ca="1" si="1"/>
        <v>0</v>
      </c>
      <c r="Z29" s="28">
        <f t="shared" ca="1" si="19"/>
        <v>0</v>
      </c>
      <c r="AA29" s="233"/>
      <c r="AB29" s="45">
        <f t="shared" ca="1" si="13"/>
        <v>0</v>
      </c>
      <c r="AC29" s="45">
        <f t="shared" ca="1" si="2"/>
        <v>0</v>
      </c>
      <c r="AD29" s="25">
        <f t="shared" ca="1" si="3"/>
        <v>0</v>
      </c>
    </row>
    <row r="30" spans="1:30" ht="15.5" x14ac:dyDescent="0.35">
      <c r="A30" s="458" t="s">
        <v>45</v>
      </c>
      <c r="B30" s="459"/>
      <c r="D30" s="20">
        <v>26</v>
      </c>
      <c r="E30" s="21">
        <f t="shared" ca="1" si="14"/>
        <v>9497</v>
      </c>
      <c r="F30" s="44">
        <f t="shared" ca="1" si="4"/>
        <v>9861</v>
      </c>
      <c r="G30" s="22" t="s">
        <v>119</v>
      </c>
      <c r="H30" s="44">
        <f t="shared" ca="1" si="15"/>
        <v>9497</v>
      </c>
      <c r="I30" s="45">
        <f t="shared" ca="1" si="5"/>
        <v>0</v>
      </c>
      <c r="J30" s="45">
        <f t="shared" ca="1" si="6"/>
        <v>0</v>
      </c>
      <c r="K30" s="45">
        <f t="shared" ca="1" si="7"/>
        <v>0</v>
      </c>
      <c r="L30" s="45"/>
      <c r="M30" s="45">
        <f t="shared" ca="1" si="16"/>
        <v>0</v>
      </c>
      <c r="N30" s="257">
        <f t="shared" ca="1" si="8"/>
        <v>0</v>
      </c>
      <c r="O30" s="23"/>
      <c r="P30" s="255">
        <f t="shared" ca="1" si="9"/>
        <v>0</v>
      </c>
      <c r="Q30" s="163">
        <f t="shared" ca="1" si="10"/>
        <v>0</v>
      </c>
      <c r="R30" s="164">
        <f ca="1">NPV(Q29,K30:$K$244) + ($A$13+$A$14+$A$15)/POWER(1+Q29,$A$28-D30+1)</f>
        <v>0</v>
      </c>
      <c r="S30" s="164">
        <f ca="1">NPV(Q30,K30:$K$244) + ($A$13+$A$14+$A$15)/POWER(1+Q30,$A$28-D30+1)</f>
        <v>0</v>
      </c>
      <c r="T30" s="45">
        <f t="shared" ca="1" si="11"/>
        <v>0</v>
      </c>
      <c r="U30" s="45">
        <f t="shared" ca="1" si="17"/>
        <v>0</v>
      </c>
      <c r="V30" s="45">
        <f t="shared" ca="1" si="18"/>
        <v>0</v>
      </c>
      <c r="W30" s="45">
        <f t="shared" ca="1" si="12"/>
        <v>0</v>
      </c>
      <c r="X30" s="25">
        <f t="shared" ca="1" si="1"/>
        <v>0</v>
      </c>
      <c r="Z30" s="28">
        <f t="shared" ca="1" si="19"/>
        <v>0</v>
      </c>
      <c r="AA30" s="233"/>
      <c r="AB30" s="45">
        <f t="shared" ca="1" si="13"/>
        <v>0</v>
      </c>
      <c r="AC30" s="45">
        <f t="shared" ca="1" si="2"/>
        <v>0</v>
      </c>
      <c r="AD30" s="25">
        <f t="shared" ca="1" si="3"/>
        <v>0</v>
      </c>
    </row>
    <row r="31" spans="1:30" x14ac:dyDescent="0.35">
      <c r="A31" s="105">
        <f ca="1">T4</f>
        <v>0</v>
      </c>
      <c r="B31" s="27" t="s">
        <v>46</v>
      </c>
      <c r="D31" s="20">
        <v>27</v>
      </c>
      <c r="E31" s="21">
        <f t="shared" ca="1" si="14"/>
        <v>9862</v>
      </c>
      <c r="F31" s="44">
        <f t="shared" ca="1" si="4"/>
        <v>10226</v>
      </c>
      <c r="G31" s="22" t="s">
        <v>119</v>
      </c>
      <c r="H31" s="44">
        <f t="shared" ca="1" si="15"/>
        <v>9862</v>
      </c>
      <c r="I31" s="45">
        <f t="shared" ca="1" si="5"/>
        <v>0</v>
      </c>
      <c r="J31" s="45">
        <f t="shared" ca="1" si="6"/>
        <v>0</v>
      </c>
      <c r="K31" s="45">
        <f t="shared" ca="1" si="7"/>
        <v>0</v>
      </c>
      <c r="L31" s="45"/>
      <c r="M31" s="45">
        <f t="shared" ca="1" si="16"/>
        <v>0</v>
      </c>
      <c r="N31" s="257">
        <f t="shared" ca="1" si="8"/>
        <v>0</v>
      </c>
      <c r="O31" s="23"/>
      <c r="P31" s="255">
        <f t="shared" ca="1" si="9"/>
        <v>0</v>
      </c>
      <c r="Q31" s="163">
        <f t="shared" ca="1" si="10"/>
        <v>0</v>
      </c>
      <c r="R31" s="164">
        <f ca="1">NPV(Q30,K31:$K$244) + ($A$13+$A$14+$A$15)/POWER(1+Q30,$A$28-D31+1)</f>
        <v>0</v>
      </c>
      <c r="S31" s="164">
        <f ca="1">NPV(Q31,K31:$K$244) + ($A$13+$A$14+$A$15)/POWER(1+Q31,$A$28-D31+1)</f>
        <v>0</v>
      </c>
      <c r="T31" s="45">
        <f t="shared" ca="1" si="11"/>
        <v>0</v>
      </c>
      <c r="U31" s="45">
        <f t="shared" ca="1" si="17"/>
        <v>0</v>
      </c>
      <c r="V31" s="45">
        <f t="shared" ca="1" si="18"/>
        <v>0</v>
      </c>
      <c r="W31" s="45">
        <f t="shared" ca="1" si="12"/>
        <v>0</v>
      </c>
      <c r="X31" s="25">
        <f t="shared" ca="1" si="1"/>
        <v>0</v>
      </c>
      <c r="Z31" s="28">
        <f t="shared" ca="1" si="19"/>
        <v>0</v>
      </c>
      <c r="AA31" s="233"/>
      <c r="AB31" s="45">
        <f t="shared" ca="1" si="13"/>
        <v>0</v>
      </c>
      <c r="AC31" s="45">
        <f t="shared" ca="1" si="2"/>
        <v>0</v>
      </c>
      <c r="AD31" s="25">
        <f t="shared" ca="1" si="3"/>
        <v>0</v>
      </c>
    </row>
    <row r="32" spans="1:30" x14ac:dyDescent="0.35">
      <c r="A32" s="105">
        <f ca="1">VLOOKUP($B$3,'Input Table'!B:V,16,0)</f>
        <v>0</v>
      </c>
      <c r="B32" s="27" t="s">
        <v>47</v>
      </c>
      <c r="C32" s="29"/>
      <c r="D32" s="20">
        <v>28</v>
      </c>
      <c r="E32" s="21">
        <f t="shared" ca="1" si="14"/>
        <v>10227</v>
      </c>
      <c r="F32" s="44">
        <f t="shared" ca="1" si="4"/>
        <v>10592</v>
      </c>
      <c r="G32" s="22" t="s">
        <v>119</v>
      </c>
      <c r="H32" s="44">
        <f t="shared" ca="1" si="15"/>
        <v>10227</v>
      </c>
      <c r="I32" s="45">
        <f t="shared" ca="1" si="5"/>
        <v>0</v>
      </c>
      <c r="J32" s="45">
        <f t="shared" ca="1" si="6"/>
        <v>0</v>
      </c>
      <c r="K32" s="45">
        <f t="shared" ca="1" si="7"/>
        <v>0</v>
      </c>
      <c r="L32" s="45"/>
      <c r="M32" s="45">
        <f t="shared" ca="1" si="16"/>
        <v>0</v>
      </c>
      <c r="N32" s="257">
        <f t="shared" ca="1" si="8"/>
        <v>0</v>
      </c>
      <c r="O32" s="23"/>
      <c r="P32" s="255">
        <f t="shared" ca="1" si="9"/>
        <v>0</v>
      </c>
      <c r="Q32" s="163">
        <f t="shared" ca="1" si="10"/>
        <v>0</v>
      </c>
      <c r="R32" s="164">
        <f ca="1">NPV(Q31,K32:$K$244) + ($A$13+$A$14+$A$15)/POWER(1+Q31,$A$28-D32+1)</f>
        <v>0</v>
      </c>
      <c r="S32" s="164">
        <f ca="1">NPV(Q32,K32:$K$244) + ($A$13+$A$14+$A$15)/POWER(1+Q32,$A$28-D32+1)</f>
        <v>0</v>
      </c>
      <c r="T32" s="45">
        <f t="shared" ca="1" si="11"/>
        <v>0</v>
      </c>
      <c r="U32" s="45">
        <f t="shared" ca="1" si="17"/>
        <v>0</v>
      </c>
      <c r="V32" s="45">
        <f t="shared" ca="1" si="18"/>
        <v>0</v>
      </c>
      <c r="W32" s="45">
        <f t="shared" ca="1" si="12"/>
        <v>0</v>
      </c>
      <c r="X32" s="25">
        <f t="shared" ca="1" si="1"/>
        <v>0</v>
      </c>
      <c r="Z32" s="28">
        <f t="shared" ca="1" si="19"/>
        <v>0</v>
      </c>
      <c r="AA32" s="233"/>
      <c r="AB32" s="45">
        <f t="shared" ca="1" si="13"/>
        <v>0</v>
      </c>
      <c r="AC32" s="45">
        <f t="shared" ca="1" si="2"/>
        <v>0</v>
      </c>
      <c r="AD32" s="25">
        <f t="shared" ca="1" si="3"/>
        <v>0</v>
      </c>
    </row>
    <row r="33" spans="1:30" x14ac:dyDescent="0.35">
      <c r="A33" s="105">
        <f ca="1">VLOOKUP($B$3,'Input Table'!B:V,17,0)</f>
        <v>0</v>
      </c>
      <c r="B33" s="27" t="s">
        <v>48</v>
      </c>
      <c r="D33" s="20">
        <v>29</v>
      </c>
      <c r="E33" s="21">
        <f t="shared" ca="1" si="14"/>
        <v>10593</v>
      </c>
      <c r="F33" s="44">
        <f t="shared" ca="1" si="4"/>
        <v>10957</v>
      </c>
      <c r="G33" s="22" t="s">
        <v>119</v>
      </c>
      <c r="H33" s="44">
        <f t="shared" ca="1" si="15"/>
        <v>10593</v>
      </c>
      <c r="I33" s="45">
        <f t="shared" ca="1" si="5"/>
        <v>0</v>
      </c>
      <c r="J33" s="45">
        <f t="shared" ca="1" si="6"/>
        <v>0</v>
      </c>
      <c r="K33" s="45">
        <f t="shared" ca="1" si="7"/>
        <v>0</v>
      </c>
      <c r="L33" s="45"/>
      <c r="M33" s="45">
        <f t="shared" ca="1" si="16"/>
        <v>0</v>
      </c>
      <c r="N33" s="257">
        <f t="shared" ca="1" si="8"/>
        <v>0</v>
      </c>
      <c r="O33" s="23"/>
      <c r="P33" s="255">
        <f t="shared" ca="1" si="9"/>
        <v>0</v>
      </c>
      <c r="Q33" s="163">
        <f t="shared" ca="1" si="10"/>
        <v>0</v>
      </c>
      <c r="R33" s="164">
        <f ca="1">NPV(Q32,K33:$K$244) + ($A$13+$A$14+$A$15)/POWER(1+Q32,$A$28-D33+1)</f>
        <v>0</v>
      </c>
      <c r="S33" s="164">
        <f ca="1">NPV(Q33,K33:$K$244) + ($A$13+$A$14+$A$15)/POWER(1+Q33,$A$28-D33+1)</f>
        <v>0</v>
      </c>
      <c r="T33" s="45">
        <f t="shared" ca="1" si="11"/>
        <v>0</v>
      </c>
      <c r="U33" s="45">
        <f t="shared" ca="1" si="17"/>
        <v>0</v>
      </c>
      <c r="V33" s="45">
        <f t="shared" ca="1" si="18"/>
        <v>0</v>
      </c>
      <c r="W33" s="45">
        <f t="shared" ca="1" si="12"/>
        <v>0</v>
      </c>
      <c r="X33" s="25">
        <f t="shared" ca="1" si="1"/>
        <v>0</v>
      </c>
      <c r="Z33" s="28">
        <f t="shared" ca="1" si="19"/>
        <v>0</v>
      </c>
      <c r="AA33" s="233"/>
      <c r="AB33" s="45">
        <f t="shared" ca="1" si="13"/>
        <v>0</v>
      </c>
      <c r="AC33" s="45">
        <f t="shared" ca="1" si="2"/>
        <v>0</v>
      </c>
      <c r="AD33" s="25">
        <f t="shared" ca="1" si="3"/>
        <v>0</v>
      </c>
    </row>
    <row r="34" spans="1:30" x14ac:dyDescent="0.35">
      <c r="A34" s="112">
        <f ca="1">-VLOOKUP($B$3,'Input Table'!B:V,18,0)</f>
        <v>0</v>
      </c>
      <c r="B34" s="27" t="s">
        <v>267</v>
      </c>
      <c r="C34" s="31"/>
      <c r="D34" s="20">
        <v>30</v>
      </c>
      <c r="E34" s="21">
        <f t="shared" ca="1" si="14"/>
        <v>10958</v>
      </c>
      <c r="F34" s="44">
        <f t="shared" ca="1" si="4"/>
        <v>11322</v>
      </c>
      <c r="G34" s="22" t="s">
        <v>119</v>
      </c>
      <c r="H34" s="44">
        <f t="shared" ca="1" si="15"/>
        <v>10958</v>
      </c>
      <c r="I34" s="45">
        <f t="shared" ca="1" si="5"/>
        <v>0</v>
      </c>
      <c r="J34" s="45">
        <f t="shared" ca="1" si="6"/>
        <v>0</v>
      </c>
      <c r="K34" s="45">
        <f t="shared" ca="1" si="7"/>
        <v>0</v>
      </c>
      <c r="L34" s="45"/>
      <c r="M34" s="45">
        <f t="shared" ca="1" si="16"/>
        <v>0</v>
      </c>
      <c r="N34" s="257">
        <f t="shared" ca="1" si="8"/>
        <v>0</v>
      </c>
      <c r="O34" s="23"/>
      <c r="P34" s="255">
        <f t="shared" ca="1" si="9"/>
        <v>0</v>
      </c>
      <c r="Q34" s="163">
        <f t="shared" ca="1" si="10"/>
        <v>0</v>
      </c>
      <c r="R34" s="164">
        <f ca="1">NPV(Q33,K34:$K$244) + ($A$13+$A$14+$A$15)/POWER(1+Q33,$A$28-D34+1)</f>
        <v>0</v>
      </c>
      <c r="S34" s="164">
        <f ca="1">NPV(Q34,K34:$K$244) + ($A$13+$A$14+$A$15)/POWER(1+Q34,$A$28-D34+1)</f>
        <v>0</v>
      </c>
      <c r="T34" s="45">
        <f t="shared" ca="1" si="11"/>
        <v>0</v>
      </c>
      <c r="U34" s="45">
        <f t="shared" ca="1" si="17"/>
        <v>0</v>
      </c>
      <c r="V34" s="45">
        <f t="shared" ca="1" si="18"/>
        <v>0</v>
      </c>
      <c r="W34" s="45">
        <f t="shared" ca="1" si="12"/>
        <v>0</v>
      </c>
      <c r="X34" s="25">
        <f t="shared" ca="1" si="1"/>
        <v>0</v>
      </c>
      <c r="Z34" s="28">
        <f t="shared" ca="1" si="19"/>
        <v>0</v>
      </c>
      <c r="AA34" s="233"/>
      <c r="AB34" s="45">
        <f t="shared" ca="1" si="13"/>
        <v>0</v>
      </c>
      <c r="AC34" s="45">
        <f t="shared" ca="1" si="2"/>
        <v>0</v>
      </c>
      <c r="AD34" s="25">
        <f t="shared" ca="1" si="3"/>
        <v>0</v>
      </c>
    </row>
    <row r="35" spans="1:30" x14ac:dyDescent="0.35">
      <c r="A35" s="105">
        <f ca="1">VLOOKUP($B$3,'Input Table'!B:V,19,0)</f>
        <v>0</v>
      </c>
      <c r="B35" s="27" t="s">
        <v>49</v>
      </c>
      <c r="C35" s="31"/>
      <c r="D35" s="20">
        <v>31</v>
      </c>
      <c r="E35" s="21">
        <f t="shared" ca="1" si="14"/>
        <v>11323</v>
      </c>
      <c r="F35" s="44">
        <f t="shared" ca="1" si="4"/>
        <v>11687</v>
      </c>
      <c r="G35" s="22" t="s">
        <v>119</v>
      </c>
      <c r="H35" s="44">
        <f t="shared" ca="1" si="15"/>
        <v>11323</v>
      </c>
      <c r="I35" s="45">
        <f t="shared" ca="1" si="5"/>
        <v>0</v>
      </c>
      <c r="J35" s="45">
        <f t="shared" ca="1" si="6"/>
        <v>0</v>
      </c>
      <c r="K35" s="45">
        <f t="shared" ca="1" si="7"/>
        <v>0</v>
      </c>
      <c r="L35" s="45"/>
      <c r="M35" s="45">
        <f t="shared" ca="1" si="16"/>
        <v>0</v>
      </c>
      <c r="N35" s="257">
        <f t="shared" ca="1" si="8"/>
        <v>0</v>
      </c>
      <c r="O35" s="23"/>
      <c r="P35" s="255">
        <f t="shared" ca="1" si="9"/>
        <v>0</v>
      </c>
      <c r="Q35" s="163">
        <f t="shared" ca="1" si="10"/>
        <v>0</v>
      </c>
      <c r="R35" s="164">
        <f ca="1">NPV(Q34,K35:$K$244) + ($A$13+$A$14+$A$15)/POWER(1+Q34,$A$28-D35+1)</f>
        <v>0</v>
      </c>
      <c r="S35" s="164">
        <f ca="1">NPV(Q35,K35:$K$244) + ($A$13+$A$14+$A$15)/POWER(1+Q35,$A$28-D35+1)</f>
        <v>0</v>
      </c>
      <c r="T35" s="45">
        <f ca="1">IF(ISBLANK(G35),0,X34)</f>
        <v>0</v>
      </c>
      <c r="U35" s="45">
        <f t="shared" ca="1" si="17"/>
        <v>0</v>
      </c>
      <c r="V35" s="45">
        <f t="shared" ca="1" si="18"/>
        <v>0</v>
      </c>
      <c r="W35" s="45">
        <f t="shared" ca="1" si="12"/>
        <v>0</v>
      </c>
      <c r="X35" s="25">
        <f t="shared" ca="1" si="1"/>
        <v>0</v>
      </c>
      <c r="Z35" s="28">
        <f ca="1">AD34</f>
        <v>0</v>
      </c>
      <c r="AA35" s="233"/>
      <c r="AB35" s="45">
        <f t="shared" ca="1" si="13"/>
        <v>0</v>
      </c>
      <c r="AC35" s="45">
        <f t="shared" ca="1" si="2"/>
        <v>0</v>
      </c>
      <c r="AD35" s="25">
        <f t="shared" ca="1" si="3"/>
        <v>0</v>
      </c>
    </row>
    <row r="36" spans="1:30" ht="15" thickBot="1" x14ac:dyDescent="0.4">
      <c r="A36" s="111">
        <f ca="1">SUM(A31:A35)</f>
        <v>0</v>
      </c>
      <c r="B36" s="32" t="s">
        <v>50</v>
      </c>
      <c r="D36" s="20">
        <v>32</v>
      </c>
      <c r="E36" s="21">
        <f t="shared" ca="1" si="14"/>
        <v>11688</v>
      </c>
      <c r="F36" s="44">
        <f t="shared" ca="1" si="4"/>
        <v>12053</v>
      </c>
      <c r="G36" s="22" t="s">
        <v>119</v>
      </c>
      <c r="H36" s="44">
        <f t="shared" ca="1" si="15"/>
        <v>11688</v>
      </c>
      <c r="I36" s="45">
        <f t="shared" ca="1" si="5"/>
        <v>0</v>
      </c>
      <c r="J36" s="45">
        <f t="shared" ca="1" si="6"/>
        <v>0</v>
      </c>
      <c r="K36" s="45">
        <f t="shared" ca="1" si="7"/>
        <v>0</v>
      </c>
      <c r="L36" s="45"/>
      <c r="M36" s="45">
        <f t="shared" ca="1" si="16"/>
        <v>0</v>
      </c>
      <c r="N36" s="257">
        <f t="shared" ca="1" si="8"/>
        <v>0</v>
      </c>
      <c r="O36" s="23"/>
      <c r="P36" s="255">
        <f t="shared" ca="1" si="9"/>
        <v>0</v>
      </c>
      <c r="Q36" s="163">
        <f t="shared" ca="1" si="10"/>
        <v>0</v>
      </c>
      <c r="R36" s="164">
        <f ca="1">NPV(Q35,K36:$K$244) + ($A$13+$A$14+$A$15)/POWER(1+Q35,$A$28-D36+1)</f>
        <v>0</v>
      </c>
      <c r="S36" s="164">
        <f ca="1">NPV(Q36,K36:$K$244) + ($A$13+$A$14+$A$15)/POWER(1+Q36,$A$28-D36+1)</f>
        <v>0</v>
      </c>
      <c r="T36" s="45">
        <f t="shared" ca="1" si="11"/>
        <v>0</v>
      </c>
      <c r="U36" s="45">
        <f t="shared" ca="1" si="17"/>
        <v>0</v>
      </c>
      <c r="V36" s="45">
        <f t="shared" ca="1" si="18"/>
        <v>0</v>
      </c>
      <c r="W36" s="45">
        <f t="shared" ca="1" si="12"/>
        <v>0</v>
      </c>
      <c r="X36" s="25">
        <f t="shared" ca="1" si="1"/>
        <v>0</v>
      </c>
      <c r="Z36" s="28">
        <f t="shared" ca="1" si="19"/>
        <v>0</v>
      </c>
      <c r="AA36" s="233"/>
      <c r="AB36" s="45">
        <f t="shared" ca="1" si="13"/>
        <v>0</v>
      </c>
      <c r="AC36" s="45">
        <f t="shared" ca="1" si="2"/>
        <v>0</v>
      </c>
      <c r="AD36" s="25">
        <f t="shared" ca="1" si="3"/>
        <v>0</v>
      </c>
    </row>
    <row r="37" spans="1:30" ht="14.75" customHeight="1" thickBot="1" x14ac:dyDescent="0.4">
      <c r="A37" s="24"/>
      <c r="B37" s="33"/>
      <c r="C37" s="29"/>
      <c r="D37" s="20">
        <v>33</v>
      </c>
      <c r="E37" s="21">
        <f t="shared" ca="1" si="14"/>
        <v>12054</v>
      </c>
      <c r="F37" s="44">
        <f t="shared" ca="1" si="4"/>
        <v>12418</v>
      </c>
      <c r="G37" s="22" t="s">
        <v>119</v>
      </c>
      <c r="H37" s="44">
        <f t="shared" ca="1" si="15"/>
        <v>12054</v>
      </c>
      <c r="I37" s="45">
        <f t="shared" ca="1" si="5"/>
        <v>0</v>
      </c>
      <c r="J37" s="45">
        <f t="shared" ca="1" si="6"/>
        <v>0</v>
      </c>
      <c r="K37" s="45">
        <f t="shared" ca="1" si="7"/>
        <v>0</v>
      </c>
      <c r="L37" s="45"/>
      <c r="M37" s="45">
        <f t="shared" ca="1" si="16"/>
        <v>0</v>
      </c>
      <c r="N37" s="257">
        <f t="shared" ca="1" si="8"/>
        <v>0</v>
      </c>
      <c r="O37" s="23"/>
      <c r="P37" s="255">
        <f t="shared" ca="1" si="9"/>
        <v>0</v>
      </c>
      <c r="Q37" s="163">
        <f t="shared" ca="1" si="10"/>
        <v>0</v>
      </c>
      <c r="R37" s="164">
        <f ca="1">NPV(Q36,K37:$K$244) + ($A$13+$A$14+$A$15)/POWER(1+Q36,$A$28-D37+1)</f>
        <v>0</v>
      </c>
      <c r="S37" s="164">
        <f ca="1">NPV(Q37,K37:$K$244) + ($A$13+$A$14+$A$15)/POWER(1+Q37,$A$28-D37+1)</f>
        <v>0</v>
      </c>
      <c r="T37" s="45">
        <f t="shared" ca="1" si="11"/>
        <v>0</v>
      </c>
      <c r="U37" s="45">
        <f t="shared" ca="1" si="17"/>
        <v>0</v>
      </c>
      <c r="V37" s="45">
        <f t="shared" ca="1" si="18"/>
        <v>0</v>
      </c>
      <c r="W37" s="45">
        <f t="shared" ca="1" si="12"/>
        <v>0</v>
      </c>
      <c r="X37" s="25">
        <f t="shared" ca="1" si="1"/>
        <v>0</v>
      </c>
      <c r="Z37" s="28">
        <f t="shared" ca="1" si="19"/>
        <v>0</v>
      </c>
      <c r="AA37" s="233"/>
      <c r="AB37" s="45">
        <f t="shared" ca="1" si="13"/>
        <v>0</v>
      </c>
      <c r="AC37" s="45">
        <f t="shared" ca="1" si="2"/>
        <v>0</v>
      </c>
      <c r="AD37" s="25">
        <f t="shared" ca="1" si="3"/>
        <v>0</v>
      </c>
    </row>
    <row r="38" spans="1:30" ht="14.75" customHeight="1" x14ac:dyDescent="0.35">
      <c r="A38" s="404" t="s">
        <v>51</v>
      </c>
      <c r="B38" s="405"/>
      <c r="D38" s="20">
        <v>34</v>
      </c>
      <c r="E38" s="21">
        <f t="shared" ca="1" si="14"/>
        <v>12419</v>
      </c>
      <c r="F38" s="44">
        <f t="shared" ca="1" si="4"/>
        <v>12783</v>
      </c>
      <c r="G38" s="22" t="s">
        <v>119</v>
      </c>
      <c r="H38" s="44">
        <f t="shared" ca="1" si="15"/>
        <v>12419</v>
      </c>
      <c r="I38" s="45">
        <f t="shared" ca="1" si="5"/>
        <v>0</v>
      </c>
      <c r="J38" s="45">
        <f t="shared" ca="1" si="6"/>
        <v>0</v>
      </c>
      <c r="K38" s="45">
        <f t="shared" ca="1" si="7"/>
        <v>0</v>
      </c>
      <c r="L38" s="45"/>
      <c r="M38" s="45">
        <f t="shared" ca="1" si="16"/>
        <v>0</v>
      </c>
      <c r="N38" s="257">
        <f t="shared" ca="1" si="8"/>
        <v>0</v>
      </c>
      <c r="O38" s="23"/>
      <c r="P38" s="255">
        <f t="shared" ca="1" si="9"/>
        <v>0</v>
      </c>
      <c r="Q38" s="163">
        <f t="shared" ca="1" si="10"/>
        <v>0</v>
      </c>
      <c r="R38" s="164">
        <f ca="1">NPV(Q37,K38:$K$244) + ($A$13+$A$14+$A$15)/POWER(1+Q37,$A$28-D38+1)</f>
        <v>0</v>
      </c>
      <c r="S38" s="164">
        <f ca="1">NPV(Q38,K38:$K$244) + ($A$13+$A$14+$A$15)/POWER(1+Q38,$A$28-D38+1)</f>
        <v>0</v>
      </c>
      <c r="T38" s="45">
        <f t="shared" ca="1" si="11"/>
        <v>0</v>
      </c>
      <c r="U38" s="45">
        <f t="shared" ca="1" si="17"/>
        <v>0</v>
      </c>
      <c r="V38" s="45">
        <f t="shared" ca="1" si="18"/>
        <v>0</v>
      </c>
      <c r="W38" s="45">
        <f t="shared" ca="1" si="12"/>
        <v>0</v>
      </c>
      <c r="X38" s="25">
        <f t="shared" ca="1" si="1"/>
        <v>0</v>
      </c>
      <c r="Z38" s="28">
        <f t="shared" ca="1" si="19"/>
        <v>0</v>
      </c>
      <c r="AA38" s="233"/>
      <c r="AB38" s="45">
        <f t="shared" ca="1" si="13"/>
        <v>0</v>
      </c>
      <c r="AC38" s="45">
        <f t="shared" ca="1" si="2"/>
        <v>0</v>
      </c>
      <c r="AD38" s="25">
        <f t="shared" ca="1" si="3"/>
        <v>0</v>
      </c>
    </row>
    <row r="39" spans="1:30" ht="14.75" customHeight="1" x14ac:dyDescent="0.35">
      <c r="A39" s="108" t="str">
        <f ca="1">VLOOKUP($B$3,'Input Table'!B:V,20,0)</f>
        <v>Please Select</v>
      </c>
      <c r="B39" s="34" t="s">
        <v>53</v>
      </c>
      <c r="D39" s="20">
        <v>35</v>
      </c>
      <c r="E39" s="21">
        <f t="shared" ca="1" si="14"/>
        <v>12784</v>
      </c>
      <c r="F39" s="44">
        <f t="shared" ca="1" si="4"/>
        <v>13148</v>
      </c>
      <c r="G39" s="22" t="s">
        <v>119</v>
      </c>
      <c r="H39" s="44">
        <f t="shared" ca="1" si="15"/>
        <v>12784</v>
      </c>
      <c r="I39" s="45">
        <f t="shared" ca="1" si="5"/>
        <v>0</v>
      </c>
      <c r="J39" s="45">
        <f t="shared" ca="1" si="6"/>
        <v>0</v>
      </c>
      <c r="K39" s="45">
        <f t="shared" ca="1" si="7"/>
        <v>0</v>
      </c>
      <c r="L39" s="45"/>
      <c r="M39" s="45">
        <f t="shared" ca="1" si="16"/>
        <v>0</v>
      </c>
      <c r="N39" s="257">
        <f t="shared" ca="1" si="8"/>
        <v>0</v>
      </c>
      <c r="O39" s="23"/>
      <c r="P39" s="255">
        <f t="shared" ca="1" si="9"/>
        <v>0</v>
      </c>
      <c r="Q39" s="163">
        <f t="shared" ca="1" si="10"/>
        <v>0</v>
      </c>
      <c r="R39" s="164">
        <f ca="1">NPV(Q38,K39:$K$244) + ($A$13+$A$14+$A$15)/POWER(1+Q38,$A$28-D39+1)</f>
        <v>0</v>
      </c>
      <c r="S39" s="164">
        <f ca="1">NPV(Q39,K39:$K$244) + ($A$13+$A$14+$A$15)/POWER(1+Q39,$A$28-D39+1)</f>
        <v>0</v>
      </c>
      <c r="T39" s="45">
        <f t="shared" ca="1" si="11"/>
        <v>0</v>
      </c>
      <c r="U39" s="45">
        <f t="shared" ca="1" si="17"/>
        <v>0</v>
      </c>
      <c r="V39" s="45">
        <f t="shared" ca="1" si="18"/>
        <v>0</v>
      </c>
      <c r="W39" s="45">
        <f t="shared" ca="1" si="12"/>
        <v>0</v>
      </c>
      <c r="X39" s="25">
        <f t="shared" ca="1" si="1"/>
        <v>0</v>
      </c>
      <c r="Z39" s="28">
        <f t="shared" ca="1" si="19"/>
        <v>0</v>
      </c>
      <c r="AA39" s="233"/>
      <c r="AB39" s="45">
        <f t="shared" ca="1" si="13"/>
        <v>0</v>
      </c>
      <c r="AC39" s="45">
        <f t="shared" ca="1" si="2"/>
        <v>0</v>
      </c>
      <c r="AD39" s="25">
        <f t="shared" ca="1" si="3"/>
        <v>0</v>
      </c>
    </row>
    <row r="40" spans="1:30" x14ac:dyDescent="0.35">
      <c r="A40" s="106">
        <f ca="1">VLOOKUP($B$3,'Input Table'!B:V,21,0)</f>
        <v>0</v>
      </c>
      <c r="B40" s="34" t="s">
        <v>265</v>
      </c>
      <c r="D40" s="20">
        <v>36</v>
      </c>
      <c r="E40" s="21">
        <f t="shared" ca="1" si="14"/>
        <v>13149</v>
      </c>
      <c r="F40" s="44">
        <f t="shared" ca="1" si="4"/>
        <v>13514</v>
      </c>
      <c r="G40" s="22" t="s">
        <v>119</v>
      </c>
      <c r="H40" s="44">
        <f t="shared" ca="1" si="15"/>
        <v>13149</v>
      </c>
      <c r="I40" s="45">
        <f t="shared" ca="1" si="5"/>
        <v>0</v>
      </c>
      <c r="J40" s="45">
        <f t="shared" ca="1" si="6"/>
        <v>0</v>
      </c>
      <c r="K40" s="45">
        <f t="shared" ca="1" si="7"/>
        <v>0</v>
      </c>
      <c r="L40" s="45"/>
      <c r="M40" s="45">
        <f t="shared" ca="1" si="16"/>
        <v>0</v>
      </c>
      <c r="N40" s="257">
        <f t="shared" ca="1" si="8"/>
        <v>0</v>
      </c>
      <c r="O40" s="23"/>
      <c r="P40" s="255">
        <f t="shared" ca="1" si="9"/>
        <v>0</v>
      </c>
      <c r="Q40" s="163">
        <f t="shared" ca="1" si="10"/>
        <v>0</v>
      </c>
      <c r="R40" s="164">
        <f ca="1">NPV(Q39,K40:$K$244) + ($A$13+$A$14+$A$15)/POWER(1+Q39,$A$28-D40+1)</f>
        <v>0</v>
      </c>
      <c r="S40" s="164">
        <f ca="1">NPV(Q40,K40:$K$244) + ($A$13+$A$14+$A$15)/POWER(1+Q40,$A$28-D40+1)</f>
        <v>0</v>
      </c>
      <c r="T40" s="45">
        <f t="shared" ca="1" si="11"/>
        <v>0</v>
      </c>
      <c r="U40" s="45">
        <f t="shared" ca="1" si="17"/>
        <v>0</v>
      </c>
      <c r="V40" s="45">
        <f t="shared" ca="1" si="18"/>
        <v>0</v>
      </c>
      <c r="W40" s="45">
        <f t="shared" ca="1" si="12"/>
        <v>0</v>
      </c>
      <c r="X40" s="25">
        <f t="shared" ca="1" si="1"/>
        <v>0</v>
      </c>
      <c r="Z40" s="28">
        <f t="shared" ca="1" si="19"/>
        <v>0</v>
      </c>
      <c r="AA40" s="233"/>
      <c r="AB40" s="45">
        <f t="shared" ca="1" si="13"/>
        <v>0</v>
      </c>
      <c r="AC40" s="45">
        <f t="shared" ca="1" si="2"/>
        <v>0</v>
      </c>
      <c r="AD40" s="25">
        <f t="shared" ca="1" si="3"/>
        <v>0</v>
      </c>
    </row>
    <row r="41" spans="1:30" x14ac:dyDescent="0.35">
      <c r="A41" s="109">
        <f ca="1">A28</f>
        <v>0</v>
      </c>
      <c r="B41" s="27" t="s">
        <v>255</v>
      </c>
      <c r="D41" s="20">
        <v>37</v>
      </c>
      <c r="E41" s="21">
        <f t="shared" ca="1" si="14"/>
        <v>13515</v>
      </c>
      <c r="F41" s="44">
        <f t="shared" ca="1" si="4"/>
        <v>13879</v>
      </c>
      <c r="G41" s="22" t="s">
        <v>119</v>
      </c>
      <c r="H41" s="44">
        <f t="shared" ca="1" si="15"/>
        <v>13515</v>
      </c>
      <c r="I41" s="45">
        <f t="shared" ca="1" si="5"/>
        <v>0</v>
      </c>
      <c r="J41" s="45">
        <f t="shared" ca="1" si="6"/>
        <v>0</v>
      </c>
      <c r="K41" s="45">
        <f t="shared" ca="1" si="7"/>
        <v>0</v>
      </c>
      <c r="L41" s="45"/>
      <c r="M41" s="45">
        <f t="shared" ca="1" si="16"/>
        <v>0</v>
      </c>
      <c r="N41" s="257">
        <f t="shared" ca="1" si="8"/>
        <v>0</v>
      </c>
      <c r="O41" s="23"/>
      <c r="P41" s="255">
        <f t="shared" ca="1" si="9"/>
        <v>0</v>
      </c>
      <c r="Q41" s="163">
        <f t="shared" ca="1" si="10"/>
        <v>0</v>
      </c>
      <c r="R41" s="164">
        <f ca="1">NPV(Q40,K41:$K$244) + ($A$13+$A$14+$A$15)/POWER(1+Q40,$A$28-D41+1)</f>
        <v>0</v>
      </c>
      <c r="S41" s="164">
        <f ca="1">NPV(Q41,K41:$K$244) + ($A$13+$A$14+$A$15)/POWER(1+Q41,$A$28-D41+1)</f>
        <v>0</v>
      </c>
      <c r="T41" s="45">
        <f t="shared" ca="1" si="11"/>
        <v>0</v>
      </c>
      <c r="U41" s="45">
        <f t="shared" ca="1" si="17"/>
        <v>0</v>
      </c>
      <c r="V41" s="45">
        <f t="shared" ca="1" si="18"/>
        <v>0</v>
      </c>
      <c r="W41" s="45">
        <f t="shared" ca="1" si="12"/>
        <v>0</v>
      </c>
      <c r="X41" s="25">
        <f t="shared" ca="1" si="1"/>
        <v>0</v>
      </c>
      <c r="Z41" s="28">
        <f t="shared" ca="1" si="19"/>
        <v>0</v>
      </c>
      <c r="AA41" s="233"/>
      <c r="AB41" s="45">
        <f t="shared" ca="1" si="13"/>
        <v>0</v>
      </c>
      <c r="AC41" s="45">
        <f t="shared" ca="1" si="2"/>
        <v>0</v>
      </c>
      <c r="AD41" s="25">
        <f t="shared" ca="1" si="3"/>
        <v>0</v>
      </c>
    </row>
    <row r="42" spans="1:30" ht="15" thickBot="1" x14ac:dyDescent="0.4">
      <c r="A42" s="35">
        <f ca="1">IF(A39="Yes",A40,A41)</f>
        <v>0</v>
      </c>
      <c r="B42" s="32" t="s">
        <v>55</v>
      </c>
      <c r="D42" s="20">
        <v>38</v>
      </c>
      <c r="E42" s="21">
        <f t="shared" ca="1" si="14"/>
        <v>13880</v>
      </c>
      <c r="F42" s="44">
        <f t="shared" ca="1" si="4"/>
        <v>14244</v>
      </c>
      <c r="G42" s="22" t="s">
        <v>119</v>
      </c>
      <c r="H42" s="44">
        <f t="shared" ca="1" si="15"/>
        <v>13880</v>
      </c>
      <c r="I42" s="45">
        <f t="shared" ca="1" si="5"/>
        <v>0</v>
      </c>
      <c r="J42" s="45">
        <f t="shared" ca="1" si="6"/>
        <v>0</v>
      </c>
      <c r="K42" s="45">
        <f t="shared" ca="1" si="7"/>
        <v>0</v>
      </c>
      <c r="L42" s="45"/>
      <c r="M42" s="45">
        <f t="shared" ca="1" si="16"/>
        <v>0</v>
      </c>
      <c r="N42" s="257">
        <f t="shared" ca="1" si="8"/>
        <v>0</v>
      </c>
      <c r="O42" s="23"/>
      <c r="P42" s="255">
        <f t="shared" ca="1" si="9"/>
        <v>0</v>
      </c>
      <c r="Q42" s="163">
        <f t="shared" ca="1" si="10"/>
        <v>0</v>
      </c>
      <c r="R42" s="164">
        <f ca="1">NPV(Q41,K42:$K$244) + ($A$13+$A$14+$A$15)/POWER(1+Q41,$A$28-D42+1)</f>
        <v>0</v>
      </c>
      <c r="S42" s="164">
        <f ca="1">NPV(Q42,K42:$K$244) + ($A$13+$A$14+$A$15)/POWER(1+Q42,$A$28-D42+1)</f>
        <v>0</v>
      </c>
      <c r="T42" s="45">
        <f t="shared" ca="1" si="11"/>
        <v>0</v>
      </c>
      <c r="U42" s="45">
        <f t="shared" ca="1" si="17"/>
        <v>0</v>
      </c>
      <c r="V42" s="45">
        <f t="shared" ca="1" si="18"/>
        <v>0</v>
      </c>
      <c r="W42" s="45">
        <f t="shared" ca="1" si="12"/>
        <v>0</v>
      </c>
      <c r="X42" s="25">
        <f t="shared" ca="1" si="1"/>
        <v>0</v>
      </c>
      <c r="Z42" s="28">
        <f t="shared" ca="1" si="19"/>
        <v>0</v>
      </c>
      <c r="AA42" s="233"/>
      <c r="AB42" s="45">
        <f t="shared" ca="1" si="13"/>
        <v>0</v>
      </c>
      <c r="AC42" s="45">
        <f t="shared" ca="1" si="2"/>
        <v>0</v>
      </c>
      <c r="AD42" s="25">
        <f t="shared" ca="1" si="3"/>
        <v>0</v>
      </c>
    </row>
    <row r="43" spans="1:30" x14ac:dyDescent="0.35">
      <c r="D43" s="20">
        <v>39</v>
      </c>
      <c r="E43" s="21">
        <f t="shared" ca="1" si="14"/>
        <v>14245</v>
      </c>
      <c r="F43" s="44">
        <f t="shared" ca="1" si="4"/>
        <v>14609</v>
      </c>
      <c r="G43" s="22" t="s">
        <v>119</v>
      </c>
      <c r="H43" s="44">
        <f t="shared" ca="1" si="15"/>
        <v>14245</v>
      </c>
      <c r="I43" s="45">
        <f t="shared" ca="1" si="5"/>
        <v>0</v>
      </c>
      <c r="J43" s="45">
        <f t="shared" ca="1" si="6"/>
        <v>0</v>
      </c>
      <c r="K43" s="45">
        <f t="shared" ca="1" si="7"/>
        <v>0</v>
      </c>
      <c r="L43" s="45"/>
      <c r="M43" s="45">
        <f t="shared" ca="1" si="16"/>
        <v>0</v>
      </c>
      <c r="N43" s="257">
        <f t="shared" ca="1" si="8"/>
        <v>0</v>
      </c>
      <c r="O43" s="23"/>
      <c r="P43" s="255">
        <f t="shared" ca="1" si="9"/>
        <v>0</v>
      </c>
      <c r="Q43" s="163">
        <f t="shared" ca="1" si="10"/>
        <v>0</v>
      </c>
      <c r="R43" s="164">
        <f ca="1">NPV(Q42,K43:$K$244) + ($A$13+$A$14+$A$15)/POWER(1+Q42,$A$28-D43+1)</f>
        <v>0</v>
      </c>
      <c r="S43" s="164">
        <f ca="1">NPV(Q43,K43:$K$244) + ($A$13+$A$14+$A$15)/POWER(1+Q43,$A$28-D43+1)</f>
        <v>0</v>
      </c>
      <c r="T43" s="45">
        <f t="shared" ca="1" si="11"/>
        <v>0</v>
      </c>
      <c r="U43" s="45">
        <f t="shared" ca="1" si="17"/>
        <v>0</v>
      </c>
      <c r="V43" s="45">
        <f t="shared" ca="1" si="18"/>
        <v>0</v>
      </c>
      <c r="W43" s="45">
        <f t="shared" ca="1" si="12"/>
        <v>0</v>
      </c>
      <c r="X43" s="25">
        <f t="shared" ca="1" si="1"/>
        <v>0</v>
      </c>
      <c r="Z43" s="28">
        <f t="shared" ca="1" si="19"/>
        <v>0</v>
      </c>
      <c r="AA43" s="233"/>
      <c r="AB43" s="45">
        <f t="shared" ca="1" si="13"/>
        <v>0</v>
      </c>
      <c r="AC43" s="45">
        <f t="shared" ca="1" si="2"/>
        <v>0</v>
      </c>
      <c r="AD43" s="25">
        <f t="shared" ca="1" si="3"/>
        <v>0</v>
      </c>
    </row>
    <row r="44" spans="1:30" x14ac:dyDescent="0.35">
      <c r="D44" s="20">
        <v>40</v>
      </c>
      <c r="E44" s="21">
        <f t="shared" ca="1" si="14"/>
        <v>14610</v>
      </c>
      <c r="F44" s="44">
        <f t="shared" ca="1" si="4"/>
        <v>14975</v>
      </c>
      <c r="G44" s="22" t="s">
        <v>119</v>
      </c>
      <c r="H44" s="44">
        <f t="shared" ca="1" si="15"/>
        <v>14610</v>
      </c>
      <c r="I44" s="45">
        <f t="shared" ca="1" si="5"/>
        <v>0</v>
      </c>
      <c r="J44" s="45">
        <f t="shared" ca="1" si="6"/>
        <v>0</v>
      </c>
      <c r="K44" s="45">
        <f t="shared" ca="1" si="7"/>
        <v>0</v>
      </c>
      <c r="L44" s="45"/>
      <c r="M44" s="45">
        <f t="shared" ca="1" si="16"/>
        <v>0</v>
      </c>
      <c r="N44" s="257">
        <f t="shared" ca="1" si="8"/>
        <v>0</v>
      </c>
      <c r="O44" s="23"/>
      <c r="P44" s="255">
        <f t="shared" ca="1" si="9"/>
        <v>0</v>
      </c>
      <c r="Q44" s="163">
        <f t="shared" ca="1" si="10"/>
        <v>0</v>
      </c>
      <c r="R44" s="164">
        <f ca="1">NPV(Q43,K44:$K$244) + ($A$13+$A$14+$A$15)/POWER(1+Q43,$A$28-D44+1)</f>
        <v>0</v>
      </c>
      <c r="S44" s="164">
        <f ca="1">NPV(Q44,K44:$K$244) + ($A$13+$A$14+$A$15)/POWER(1+Q44,$A$28-D44+1)</f>
        <v>0</v>
      </c>
      <c r="T44" s="45">
        <f t="shared" ca="1" si="11"/>
        <v>0</v>
      </c>
      <c r="U44" s="45">
        <f t="shared" ca="1" si="17"/>
        <v>0</v>
      </c>
      <c r="V44" s="45">
        <f t="shared" ca="1" si="18"/>
        <v>0</v>
      </c>
      <c r="W44" s="45">
        <f t="shared" ca="1" si="12"/>
        <v>0</v>
      </c>
      <c r="X44" s="25">
        <f t="shared" ca="1" si="1"/>
        <v>0</v>
      </c>
      <c r="Z44" s="28">
        <f t="shared" ca="1" si="19"/>
        <v>0</v>
      </c>
      <c r="AA44" s="233"/>
      <c r="AB44" s="45">
        <f t="shared" ca="1" si="13"/>
        <v>0</v>
      </c>
      <c r="AC44" s="45">
        <f t="shared" ca="1" si="2"/>
        <v>0</v>
      </c>
      <c r="AD44" s="25">
        <f t="shared" ca="1" si="3"/>
        <v>0</v>
      </c>
    </row>
    <row r="45" spans="1:30" x14ac:dyDescent="0.35">
      <c r="D45" s="20">
        <v>41</v>
      </c>
      <c r="E45" s="21">
        <f t="shared" ca="1" si="14"/>
        <v>14976</v>
      </c>
      <c r="F45" s="44">
        <f t="shared" ca="1" si="4"/>
        <v>15340</v>
      </c>
      <c r="G45" s="22" t="s">
        <v>119</v>
      </c>
      <c r="H45" s="44">
        <f t="shared" ca="1" si="15"/>
        <v>14976</v>
      </c>
      <c r="I45" s="45">
        <f t="shared" ca="1" si="5"/>
        <v>0</v>
      </c>
      <c r="J45" s="45">
        <f t="shared" ca="1" si="6"/>
        <v>0</v>
      </c>
      <c r="K45" s="45">
        <f t="shared" ca="1" si="7"/>
        <v>0</v>
      </c>
      <c r="L45" s="45"/>
      <c r="M45" s="45">
        <f t="shared" ca="1" si="16"/>
        <v>0</v>
      </c>
      <c r="N45" s="257">
        <f t="shared" ca="1" si="8"/>
        <v>0</v>
      </c>
      <c r="O45" s="23"/>
      <c r="P45" s="255">
        <f t="shared" ca="1" si="9"/>
        <v>0</v>
      </c>
      <c r="Q45" s="163">
        <f t="shared" ca="1" si="10"/>
        <v>0</v>
      </c>
      <c r="R45" s="164">
        <f ca="1">NPV(Q44,K45:$K$244) + ($A$13+$A$14+$A$15)/POWER(1+Q44,$A$28-D45+1)</f>
        <v>0</v>
      </c>
      <c r="S45" s="164">
        <f ca="1">NPV(Q45,K45:$K$244) + ($A$13+$A$14+$A$15)/POWER(1+Q45,$A$28-D45+1)</f>
        <v>0</v>
      </c>
      <c r="T45" s="45">
        <f t="shared" ca="1" si="11"/>
        <v>0</v>
      </c>
      <c r="U45" s="45">
        <f t="shared" ca="1" si="17"/>
        <v>0</v>
      </c>
      <c r="V45" s="45">
        <f t="shared" ca="1" si="18"/>
        <v>0</v>
      </c>
      <c r="W45" s="45">
        <f t="shared" ca="1" si="12"/>
        <v>0</v>
      </c>
      <c r="X45" s="25">
        <f t="shared" ca="1" si="1"/>
        <v>0</v>
      </c>
      <c r="Z45" s="28">
        <f t="shared" ca="1" si="19"/>
        <v>0</v>
      </c>
      <c r="AA45" s="233"/>
      <c r="AB45" s="45">
        <f t="shared" ca="1" si="13"/>
        <v>0</v>
      </c>
      <c r="AC45" s="45">
        <f t="shared" ca="1" si="2"/>
        <v>0</v>
      </c>
      <c r="AD45" s="25">
        <f t="shared" ca="1" si="3"/>
        <v>0</v>
      </c>
    </row>
    <row r="46" spans="1:30" x14ac:dyDescent="0.35">
      <c r="A46" s="238"/>
      <c r="B46" s="239" t="s">
        <v>56</v>
      </c>
      <c r="D46" s="20">
        <v>42</v>
      </c>
      <c r="E46" s="21">
        <f t="shared" ca="1" si="14"/>
        <v>15341</v>
      </c>
      <c r="F46" s="44">
        <f t="shared" ca="1" si="4"/>
        <v>15705</v>
      </c>
      <c r="G46" s="22" t="s">
        <v>119</v>
      </c>
      <c r="H46" s="44">
        <f t="shared" ca="1" si="15"/>
        <v>15341</v>
      </c>
      <c r="I46" s="45">
        <f t="shared" ca="1" si="5"/>
        <v>0</v>
      </c>
      <c r="J46" s="45">
        <f t="shared" ca="1" si="6"/>
        <v>0</v>
      </c>
      <c r="K46" s="45">
        <f t="shared" ca="1" si="7"/>
        <v>0</v>
      </c>
      <c r="L46" s="45"/>
      <c r="M46" s="45">
        <f t="shared" ca="1" si="16"/>
        <v>0</v>
      </c>
      <c r="N46" s="257">
        <f t="shared" ca="1" si="8"/>
        <v>0</v>
      </c>
      <c r="O46" s="23"/>
      <c r="P46" s="255">
        <f t="shared" ca="1" si="9"/>
        <v>0</v>
      </c>
      <c r="Q46" s="163">
        <f t="shared" ca="1" si="10"/>
        <v>0</v>
      </c>
      <c r="R46" s="164">
        <f ca="1">NPV(Q45,K46:$K$244) + ($A$13+$A$14+$A$15)/POWER(1+Q45,$A$28-D46+1)</f>
        <v>0</v>
      </c>
      <c r="S46" s="164">
        <f ca="1">NPV(Q46,K46:$K$244) + ($A$13+$A$14+$A$15)/POWER(1+Q46,$A$28-D46+1)</f>
        <v>0</v>
      </c>
      <c r="T46" s="45">
        <f t="shared" ca="1" si="11"/>
        <v>0</v>
      </c>
      <c r="U46" s="45">
        <f t="shared" ca="1" si="17"/>
        <v>0</v>
      </c>
      <c r="V46" s="45">
        <f t="shared" ca="1" si="18"/>
        <v>0</v>
      </c>
      <c r="W46" s="45">
        <f t="shared" ca="1" si="12"/>
        <v>0</v>
      </c>
      <c r="X46" s="25">
        <f t="shared" ca="1" si="1"/>
        <v>0</v>
      </c>
      <c r="Z46" s="28">
        <f t="shared" ca="1" si="19"/>
        <v>0</v>
      </c>
      <c r="AA46" s="233"/>
      <c r="AB46" s="45">
        <f t="shared" ca="1" si="13"/>
        <v>0</v>
      </c>
      <c r="AC46" s="45">
        <f t="shared" ca="1" si="2"/>
        <v>0</v>
      </c>
      <c r="AD46" s="25">
        <f t="shared" ca="1" si="3"/>
        <v>0</v>
      </c>
    </row>
    <row r="47" spans="1:30" x14ac:dyDescent="0.35">
      <c r="A47" s="240">
        <f ca="1">A21</f>
        <v>0</v>
      </c>
      <c r="B47" s="241" t="s">
        <v>57</v>
      </c>
      <c r="D47" s="20">
        <v>43</v>
      </c>
      <c r="E47" s="21">
        <f t="shared" ca="1" si="14"/>
        <v>15706</v>
      </c>
      <c r="F47" s="44">
        <f t="shared" ca="1" si="4"/>
        <v>16070</v>
      </c>
      <c r="G47" s="22" t="s">
        <v>119</v>
      </c>
      <c r="H47" s="44">
        <f t="shared" ca="1" si="15"/>
        <v>15706</v>
      </c>
      <c r="I47" s="45">
        <f t="shared" ca="1" si="5"/>
        <v>0</v>
      </c>
      <c r="J47" s="45">
        <f t="shared" ca="1" si="6"/>
        <v>0</v>
      </c>
      <c r="K47" s="45">
        <f t="shared" ca="1" si="7"/>
        <v>0</v>
      </c>
      <c r="L47" s="45"/>
      <c r="M47" s="45">
        <f t="shared" ca="1" si="16"/>
        <v>0</v>
      </c>
      <c r="N47" s="257">
        <f t="shared" ca="1" si="8"/>
        <v>0</v>
      </c>
      <c r="O47" s="23"/>
      <c r="P47" s="255">
        <f t="shared" ca="1" si="9"/>
        <v>0</v>
      </c>
      <c r="Q47" s="163">
        <f t="shared" ca="1" si="10"/>
        <v>0</v>
      </c>
      <c r="R47" s="164">
        <f ca="1">NPV(Q46,K47:$K$244) + ($A$13+$A$14+$A$15)/POWER(1+Q46,$A$28-D47+1)</f>
        <v>0</v>
      </c>
      <c r="S47" s="164">
        <f ca="1">NPV(Q47,K47:$K$244) + ($A$13+$A$14+$A$15)/POWER(1+Q47,$A$28-D47+1)</f>
        <v>0</v>
      </c>
      <c r="T47" s="45">
        <f t="shared" ca="1" si="11"/>
        <v>0</v>
      </c>
      <c r="U47" s="45">
        <f t="shared" ca="1" si="17"/>
        <v>0</v>
      </c>
      <c r="V47" s="45">
        <f t="shared" ca="1" si="18"/>
        <v>0</v>
      </c>
      <c r="W47" s="45">
        <f t="shared" ca="1" si="12"/>
        <v>0</v>
      </c>
      <c r="X47" s="25">
        <f t="shared" ca="1" si="1"/>
        <v>0</v>
      </c>
      <c r="Z47" s="28">
        <f t="shared" ca="1" si="19"/>
        <v>0</v>
      </c>
      <c r="AA47" s="233"/>
      <c r="AB47" s="45">
        <f t="shared" ca="1" si="13"/>
        <v>0</v>
      </c>
      <c r="AC47" s="45">
        <f t="shared" ca="1" si="2"/>
        <v>0</v>
      </c>
      <c r="AD47" s="25">
        <f t="shared" ca="1" si="3"/>
        <v>0</v>
      </c>
    </row>
    <row r="48" spans="1:30" x14ac:dyDescent="0.35">
      <c r="A48" s="240">
        <f ca="1">SUM(U5:U244)</f>
        <v>0</v>
      </c>
      <c r="B48" s="242" t="s">
        <v>58</v>
      </c>
      <c r="D48" s="20">
        <v>44</v>
      </c>
      <c r="E48" s="21">
        <f t="shared" ca="1" si="14"/>
        <v>16071</v>
      </c>
      <c r="F48" s="44">
        <f t="shared" ca="1" si="4"/>
        <v>16436</v>
      </c>
      <c r="G48" s="22" t="s">
        <v>119</v>
      </c>
      <c r="H48" s="44">
        <f t="shared" ca="1" si="15"/>
        <v>16071</v>
      </c>
      <c r="I48" s="45">
        <f t="shared" ca="1" si="5"/>
        <v>0</v>
      </c>
      <c r="J48" s="45">
        <f t="shared" ca="1" si="6"/>
        <v>0</v>
      </c>
      <c r="K48" s="45">
        <f t="shared" ca="1" si="7"/>
        <v>0</v>
      </c>
      <c r="L48" s="45"/>
      <c r="M48" s="45">
        <f t="shared" ca="1" si="16"/>
        <v>0</v>
      </c>
      <c r="N48" s="257">
        <f t="shared" ca="1" si="8"/>
        <v>0</v>
      </c>
      <c r="O48" s="23"/>
      <c r="P48" s="255">
        <f t="shared" ca="1" si="9"/>
        <v>0</v>
      </c>
      <c r="Q48" s="163">
        <f t="shared" ca="1" si="10"/>
        <v>0</v>
      </c>
      <c r="R48" s="164">
        <f ca="1">NPV(Q47,K48:$K$244) + ($A$13+$A$14+$A$15)/POWER(1+Q47,$A$28-D48+1)</f>
        <v>0</v>
      </c>
      <c r="S48" s="164">
        <f ca="1">NPV(Q48,K48:$K$244) + ($A$13+$A$14+$A$15)/POWER(1+Q48,$A$28-D48+1)</f>
        <v>0</v>
      </c>
      <c r="T48" s="45">
        <f t="shared" ca="1" si="11"/>
        <v>0</v>
      </c>
      <c r="U48" s="45">
        <f t="shared" ca="1" si="17"/>
        <v>0</v>
      </c>
      <c r="V48" s="45">
        <f t="shared" ca="1" si="18"/>
        <v>0</v>
      </c>
      <c r="W48" s="45">
        <f t="shared" ca="1" si="12"/>
        <v>0</v>
      </c>
      <c r="X48" s="25">
        <f t="shared" ca="1" si="1"/>
        <v>0</v>
      </c>
      <c r="Z48" s="28">
        <f t="shared" ca="1" si="19"/>
        <v>0</v>
      </c>
      <c r="AA48" s="233"/>
      <c r="AB48" s="45">
        <f t="shared" ca="1" si="13"/>
        <v>0</v>
      </c>
      <c r="AC48" s="45">
        <f t="shared" ca="1" si="2"/>
        <v>0</v>
      </c>
      <c r="AD48" s="25">
        <f t="shared" ca="1" si="3"/>
        <v>0</v>
      </c>
    </row>
    <row r="49" spans="1:30" x14ac:dyDescent="0.35">
      <c r="A49" s="240">
        <f ca="1">SUM(W5:W244)</f>
        <v>0</v>
      </c>
      <c r="B49" s="241" t="s">
        <v>59</v>
      </c>
      <c r="D49" s="20">
        <v>45</v>
      </c>
      <c r="E49" s="21">
        <f t="shared" ca="1" si="14"/>
        <v>16437</v>
      </c>
      <c r="F49" s="44">
        <f t="shared" ca="1" si="4"/>
        <v>16801</v>
      </c>
      <c r="G49" s="22" t="s">
        <v>119</v>
      </c>
      <c r="H49" s="44">
        <f t="shared" ca="1" si="15"/>
        <v>16437</v>
      </c>
      <c r="I49" s="45">
        <f t="shared" ca="1" si="5"/>
        <v>0</v>
      </c>
      <c r="J49" s="45">
        <f t="shared" ca="1" si="6"/>
        <v>0</v>
      </c>
      <c r="K49" s="45">
        <f t="shared" ca="1" si="7"/>
        <v>0</v>
      </c>
      <c r="L49" s="45"/>
      <c r="M49" s="45">
        <f t="shared" ca="1" si="16"/>
        <v>0</v>
      </c>
      <c r="N49" s="257">
        <f t="shared" ca="1" si="8"/>
        <v>0</v>
      </c>
      <c r="O49" s="23"/>
      <c r="P49" s="255">
        <f t="shared" ca="1" si="9"/>
        <v>0</v>
      </c>
      <c r="Q49" s="163">
        <f t="shared" ca="1" si="10"/>
        <v>0</v>
      </c>
      <c r="R49" s="164">
        <f ca="1">NPV(Q48,K49:$K$244) + ($A$13+$A$14+$A$15)/POWER(1+Q48,$A$28-D49+1)</f>
        <v>0</v>
      </c>
      <c r="S49" s="164">
        <f ca="1">NPV(Q49,K49:$K$244) + ($A$13+$A$14+$A$15)/POWER(1+Q49,$A$28-D49+1)</f>
        <v>0</v>
      </c>
      <c r="T49" s="45">
        <f t="shared" ca="1" si="11"/>
        <v>0</v>
      </c>
      <c r="U49" s="45">
        <f t="shared" ca="1" si="17"/>
        <v>0</v>
      </c>
      <c r="V49" s="45">
        <f t="shared" ca="1" si="18"/>
        <v>0</v>
      </c>
      <c r="W49" s="45">
        <f t="shared" ca="1" si="12"/>
        <v>0</v>
      </c>
      <c r="X49" s="25">
        <f t="shared" ca="1" si="1"/>
        <v>0</v>
      </c>
      <c r="Z49" s="28">
        <f t="shared" ca="1" si="19"/>
        <v>0</v>
      </c>
      <c r="AA49" s="233"/>
      <c r="AB49" s="45">
        <f t="shared" ca="1" si="13"/>
        <v>0</v>
      </c>
      <c r="AC49" s="45">
        <f t="shared" ca="1" si="2"/>
        <v>0</v>
      </c>
      <c r="AD49" s="25">
        <f t="shared" ca="1" si="3"/>
        <v>0</v>
      </c>
    </row>
    <row r="50" spans="1:30" x14ac:dyDescent="0.35">
      <c r="A50" s="240">
        <f ca="1">SUM(V5:V244)</f>
        <v>0</v>
      </c>
      <c r="B50" s="242" t="s">
        <v>60</v>
      </c>
      <c r="D50" s="20">
        <v>46</v>
      </c>
      <c r="E50" s="21">
        <f t="shared" ca="1" si="14"/>
        <v>16802</v>
      </c>
      <c r="F50" s="44">
        <f t="shared" ca="1" si="4"/>
        <v>17166</v>
      </c>
      <c r="G50" s="22" t="s">
        <v>119</v>
      </c>
      <c r="H50" s="44">
        <f t="shared" ca="1" si="15"/>
        <v>16802</v>
      </c>
      <c r="I50" s="45">
        <f t="shared" ca="1" si="5"/>
        <v>0</v>
      </c>
      <c r="J50" s="45">
        <f t="shared" ca="1" si="6"/>
        <v>0</v>
      </c>
      <c r="K50" s="45">
        <f t="shared" ca="1" si="7"/>
        <v>0</v>
      </c>
      <c r="L50" s="45"/>
      <c r="M50" s="45">
        <f t="shared" ca="1" si="16"/>
        <v>0</v>
      </c>
      <c r="N50" s="257">
        <f t="shared" ca="1" si="8"/>
        <v>0</v>
      </c>
      <c r="O50" s="23"/>
      <c r="P50" s="255">
        <f t="shared" ca="1" si="9"/>
        <v>0</v>
      </c>
      <c r="Q50" s="163">
        <f t="shared" ca="1" si="10"/>
        <v>0</v>
      </c>
      <c r="R50" s="164">
        <f ca="1">NPV(Q49,K50:$K$244) + ($A$13+$A$14+$A$15)/POWER(1+Q49,$A$28-D50+1)</f>
        <v>0</v>
      </c>
      <c r="S50" s="164">
        <f ca="1">NPV(Q50,K50:$K$244) + ($A$13+$A$14+$A$15)/POWER(1+Q50,$A$28-D50+1)</f>
        <v>0</v>
      </c>
      <c r="T50" s="45">
        <f t="shared" ca="1" si="11"/>
        <v>0</v>
      </c>
      <c r="U50" s="45">
        <f t="shared" ca="1" si="17"/>
        <v>0</v>
      </c>
      <c r="V50" s="45">
        <f t="shared" ca="1" si="18"/>
        <v>0</v>
      </c>
      <c r="W50" s="45">
        <f t="shared" ca="1" si="12"/>
        <v>0</v>
      </c>
      <c r="X50" s="25">
        <f t="shared" ca="1" si="1"/>
        <v>0</v>
      </c>
      <c r="Z50" s="28">
        <f t="shared" ca="1" si="19"/>
        <v>0</v>
      </c>
      <c r="AA50" s="233"/>
      <c r="AB50" s="45">
        <f t="shared" ca="1" si="13"/>
        <v>0</v>
      </c>
      <c r="AC50" s="45">
        <f t="shared" ca="1" si="2"/>
        <v>0</v>
      </c>
      <c r="AD50" s="25">
        <f t="shared" ca="1" si="3"/>
        <v>0</v>
      </c>
    </row>
    <row r="51" spans="1:30" x14ac:dyDescent="0.35">
      <c r="A51" s="240">
        <f ca="1">-(A13+A14+A15)</f>
        <v>0</v>
      </c>
      <c r="B51" s="243" t="s">
        <v>61</v>
      </c>
      <c r="C51" s="36"/>
      <c r="D51" s="20">
        <v>47</v>
      </c>
      <c r="E51" s="21">
        <f t="shared" ca="1" si="14"/>
        <v>17167</v>
      </c>
      <c r="F51" s="44">
        <f t="shared" ca="1" si="4"/>
        <v>17531</v>
      </c>
      <c r="G51" s="22" t="s">
        <v>119</v>
      </c>
      <c r="H51" s="44">
        <f t="shared" ca="1" si="15"/>
        <v>17167</v>
      </c>
      <c r="I51" s="45">
        <f t="shared" ca="1" si="5"/>
        <v>0</v>
      </c>
      <c r="J51" s="45">
        <f t="shared" ca="1" si="6"/>
        <v>0</v>
      </c>
      <c r="K51" s="45">
        <f t="shared" ca="1" si="7"/>
        <v>0</v>
      </c>
      <c r="L51" s="45"/>
      <c r="M51" s="45">
        <f t="shared" ca="1" si="16"/>
        <v>0</v>
      </c>
      <c r="N51" s="257">
        <f t="shared" ca="1" si="8"/>
        <v>0</v>
      </c>
      <c r="O51" s="23"/>
      <c r="P51" s="255">
        <f t="shared" ca="1" si="9"/>
        <v>0</v>
      </c>
      <c r="Q51" s="163">
        <f t="shared" ca="1" si="10"/>
        <v>0</v>
      </c>
      <c r="R51" s="164">
        <f ca="1">NPV(Q50,K51:$K$244) + ($A$13+$A$14+$A$15)/POWER(1+Q50,$A$28-D51+1)</f>
        <v>0</v>
      </c>
      <c r="S51" s="164">
        <f ca="1">NPV(Q51,K51:$K$244) + ($A$13+$A$14+$A$15)/POWER(1+Q51,$A$28-D51+1)</f>
        <v>0</v>
      </c>
      <c r="T51" s="45">
        <f t="shared" ca="1" si="11"/>
        <v>0</v>
      </c>
      <c r="U51" s="45">
        <f t="shared" ca="1" si="17"/>
        <v>0</v>
      </c>
      <c r="V51" s="45">
        <f t="shared" ca="1" si="18"/>
        <v>0</v>
      </c>
      <c r="W51" s="45">
        <f t="shared" ca="1" si="12"/>
        <v>0</v>
      </c>
      <c r="X51" s="25">
        <f t="shared" ca="1" si="1"/>
        <v>0</v>
      </c>
      <c r="Z51" s="28">
        <f t="shared" ca="1" si="19"/>
        <v>0</v>
      </c>
      <c r="AA51" s="233"/>
      <c r="AB51" s="45">
        <f t="shared" ca="1" si="13"/>
        <v>0</v>
      </c>
      <c r="AC51" s="45">
        <f t="shared" ca="1" si="2"/>
        <v>0</v>
      </c>
      <c r="AD51" s="25">
        <f t="shared" ca="1" si="3"/>
        <v>0</v>
      </c>
    </row>
    <row r="52" spans="1:30" x14ac:dyDescent="0.35">
      <c r="A52" s="244">
        <f ca="1">SUM(A47:A51)</f>
        <v>0</v>
      </c>
      <c r="B52" s="245" t="s">
        <v>254</v>
      </c>
      <c r="C52" s="38"/>
      <c r="D52" s="20">
        <v>48</v>
      </c>
      <c r="E52" s="21">
        <f t="shared" ca="1" si="14"/>
        <v>17532</v>
      </c>
      <c r="F52" s="44">
        <f t="shared" ca="1" si="4"/>
        <v>17897</v>
      </c>
      <c r="G52" s="22" t="s">
        <v>119</v>
      </c>
      <c r="H52" s="44">
        <f t="shared" ca="1" si="15"/>
        <v>17532</v>
      </c>
      <c r="I52" s="45">
        <f t="shared" ca="1" si="5"/>
        <v>0</v>
      </c>
      <c r="J52" s="45">
        <f t="shared" ca="1" si="6"/>
        <v>0</v>
      </c>
      <c r="K52" s="45">
        <f t="shared" ca="1" si="7"/>
        <v>0</v>
      </c>
      <c r="L52" s="45"/>
      <c r="M52" s="45">
        <f t="shared" ca="1" si="16"/>
        <v>0</v>
      </c>
      <c r="N52" s="257">
        <f t="shared" ca="1" si="8"/>
        <v>0</v>
      </c>
      <c r="O52" s="23"/>
      <c r="P52" s="255">
        <f t="shared" ca="1" si="9"/>
        <v>0</v>
      </c>
      <c r="Q52" s="163">
        <f t="shared" ca="1" si="10"/>
        <v>0</v>
      </c>
      <c r="R52" s="164">
        <f ca="1">NPV(Q51,K52:$K$244) + ($A$13+$A$14+$A$15)/POWER(1+Q51,$A$28-D52+1)</f>
        <v>0</v>
      </c>
      <c r="S52" s="164">
        <f ca="1">NPV(Q52,K52:$K$244) + ($A$13+$A$14+$A$15)/POWER(1+Q52,$A$28-D52+1)</f>
        <v>0</v>
      </c>
      <c r="T52" s="45">
        <f t="shared" ca="1" si="11"/>
        <v>0</v>
      </c>
      <c r="U52" s="45">
        <f t="shared" ca="1" si="17"/>
        <v>0</v>
      </c>
      <c r="V52" s="45">
        <f t="shared" ca="1" si="18"/>
        <v>0</v>
      </c>
      <c r="W52" s="45">
        <f t="shared" ca="1" si="12"/>
        <v>0</v>
      </c>
      <c r="X52" s="25">
        <f t="shared" ca="1" si="1"/>
        <v>0</v>
      </c>
      <c r="Z52" s="28">
        <f t="shared" ca="1" si="19"/>
        <v>0</v>
      </c>
      <c r="AA52" s="233"/>
      <c r="AB52" s="45">
        <f t="shared" ca="1" si="13"/>
        <v>0</v>
      </c>
      <c r="AC52" s="45">
        <f t="shared" ca="1" si="2"/>
        <v>0</v>
      </c>
      <c r="AD52" s="25">
        <f t="shared" ca="1" si="3"/>
        <v>0</v>
      </c>
    </row>
    <row r="53" spans="1:30" x14ac:dyDescent="0.35">
      <c r="A53" s="37"/>
      <c r="B53" s="37"/>
      <c r="C53" s="39"/>
      <c r="D53" s="20">
        <v>49</v>
      </c>
      <c r="E53" s="21">
        <f t="shared" ca="1" si="14"/>
        <v>17898</v>
      </c>
      <c r="F53" s="44">
        <f t="shared" ca="1" si="4"/>
        <v>18262</v>
      </c>
      <c r="G53" s="22" t="s">
        <v>119</v>
      </c>
      <c r="H53" s="44">
        <f t="shared" ca="1" si="15"/>
        <v>17898</v>
      </c>
      <c r="I53" s="45">
        <f t="shared" ca="1" si="5"/>
        <v>0</v>
      </c>
      <c r="J53" s="45">
        <f t="shared" ca="1" si="6"/>
        <v>0</v>
      </c>
      <c r="K53" s="45">
        <f t="shared" ca="1" si="7"/>
        <v>0</v>
      </c>
      <c r="L53" s="45"/>
      <c r="M53" s="45">
        <f t="shared" ca="1" si="16"/>
        <v>0</v>
      </c>
      <c r="N53" s="257">
        <f t="shared" ca="1" si="8"/>
        <v>0</v>
      </c>
      <c r="O53" s="23"/>
      <c r="P53" s="255">
        <f t="shared" ca="1" si="9"/>
        <v>0</v>
      </c>
      <c r="Q53" s="163">
        <f t="shared" ca="1" si="10"/>
        <v>0</v>
      </c>
      <c r="R53" s="164">
        <f ca="1">NPV(Q52,K53:$K$244) + ($A$13+$A$14+$A$15)/POWER(1+Q52,$A$28-D53+1)</f>
        <v>0</v>
      </c>
      <c r="S53" s="164">
        <f ca="1">NPV(Q53,K53:$K$244) + ($A$13+$A$14+$A$15)/POWER(1+Q53,$A$28-D53+1)</f>
        <v>0</v>
      </c>
      <c r="T53" s="45">
        <f t="shared" ca="1" si="11"/>
        <v>0</v>
      </c>
      <c r="U53" s="45">
        <f t="shared" ca="1" si="17"/>
        <v>0</v>
      </c>
      <c r="V53" s="45">
        <f t="shared" ca="1" si="18"/>
        <v>0</v>
      </c>
      <c r="W53" s="45">
        <f t="shared" ca="1" si="12"/>
        <v>0</v>
      </c>
      <c r="X53" s="25">
        <f t="shared" ca="1" si="1"/>
        <v>0</v>
      </c>
      <c r="Z53" s="28">
        <f t="shared" ca="1" si="19"/>
        <v>0</v>
      </c>
      <c r="AA53" s="233"/>
      <c r="AB53" s="45">
        <f t="shared" ca="1" si="13"/>
        <v>0</v>
      </c>
      <c r="AC53" s="45">
        <f t="shared" ca="1" si="2"/>
        <v>0</v>
      </c>
      <c r="AD53" s="25">
        <f t="shared" ca="1" si="3"/>
        <v>0</v>
      </c>
    </row>
    <row r="54" spans="1:30" x14ac:dyDescent="0.35">
      <c r="A54" s="238"/>
      <c r="B54" s="239" t="s">
        <v>62</v>
      </c>
      <c r="C54" s="38"/>
      <c r="D54" s="20">
        <v>50</v>
      </c>
      <c r="E54" s="21">
        <f t="shared" ca="1" si="14"/>
        <v>18263</v>
      </c>
      <c r="F54" s="44">
        <f t="shared" ca="1" si="4"/>
        <v>18627</v>
      </c>
      <c r="G54" s="22" t="s">
        <v>119</v>
      </c>
      <c r="H54" s="44">
        <f t="shared" ca="1" si="15"/>
        <v>18263</v>
      </c>
      <c r="I54" s="45">
        <f t="shared" ca="1" si="5"/>
        <v>0</v>
      </c>
      <c r="J54" s="45">
        <f t="shared" ca="1" si="6"/>
        <v>0</v>
      </c>
      <c r="K54" s="45">
        <f t="shared" ca="1" si="7"/>
        <v>0</v>
      </c>
      <c r="L54" s="45"/>
      <c r="M54" s="45">
        <f t="shared" ca="1" si="16"/>
        <v>0</v>
      </c>
      <c r="N54" s="257">
        <f t="shared" ca="1" si="8"/>
        <v>0</v>
      </c>
      <c r="O54" s="23"/>
      <c r="P54" s="255">
        <f t="shared" ca="1" si="9"/>
        <v>0</v>
      </c>
      <c r="Q54" s="163">
        <f t="shared" ca="1" si="10"/>
        <v>0</v>
      </c>
      <c r="R54" s="164">
        <f ca="1">NPV(Q53,K54:$K$244) + ($A$13+$A$14+$A$15)/POWER(1+Q53,$A$28-D54+1)</f>
        <v>0</v>
      </c>
      <c r="S54" s="164">
        <f ca="1">NPV(Q54,K54:$K$244) + ($A$13+$A$14+$A$15)/POWER(1+Q54,$A$28-D54+1)</f>
        <v>0</v>
      </c>
      <c r="T54" s="45">
        <f t="shared" ca="1" si="11"/>
        <v>0</v>
      </c>
      <c r="U54" s="45">
        <f t="shared" ca="1" si="17"/>
        <v>0</v>
      </c>
      <c r="V54" s="45">
        <f t="shared" ca="1" si="18"/>
        <v>0</v>
      </c>
      <c r="W54" s="45">
        <f t="shared" ca="1" si="12"/>
        <v>0</v>
      </c>
      <c r="X54" s="25">
        <f t="shared" ca="1" si="1"/>
        <v>0</v>
      </c>
      <c r="Z54" s="28">
        <f t="shared" ca="1" si="19"/>
        <v>0</v>
      </c>
      <c r="AA54" s="233"/>
      <c r="AB54" s="45">
        <f t="shared" ca="1" si="13"/>
        <v>0</v>
      </c>
      <c r="AC54" s="45">
        <f t="shared" ca="1" si="2"/>
        <v>0</v>
      </c>
      <c r="AD54" s="25">
        <f t="shared" ca="1" si="3"/>
        <v>0</v>
      </c>
    </row>
    <row r="55" spans="1:30" x14ac:dyDescent="0.35">
      <c r="A55" s="240">
        <f ca="1">A36</f>
        <v>0</v>
      </c>
      <c r="B55" s="241" t="s">
        <v>57</v>
      </c>
      <c r="C55" s="39"/>
      <c r="D55" s="20">
        <v>51</v>
      </c>
      <c r="E55" s="21">
        <f t="shared" ca="1" si="14"/>
        <v>18628</v>
      </c>
      <c r="F55" s="44">
        <f t="shared" ca="1" si="4"/>
        <v>18992</v>
      </c>
      <c r="G55" s="22" t="s">
        <v>119</v>
      </c>
      <c r="H55" s="44">
        <f t="shared" ca="1" si="15"/>
        <v>18628</v>
      </c>
      <c r="I55" s="45">
        <f t="shared" ca="1" si="5"/>
        <v>0</v>
      </c>
      <c r="J55" s="45">
        <f t="shared" ca="1" si="6"/>
        <v>0</v>
      </c>
      <c r="K55" s="45">
        <f t="shared" ca="1" si="7"/>
        <v>0</v>
      </c>
      <c r="L55" s="45"/>
      <c r="M55" s="45">
        <f t="shared" ca="1" si="16"/>
        <v>0</v>
      </c>
      <c r="N55" s="257">
        <f t="shared" ca="1" si="8"/>
        <v>0</v>
      </c>
      <c r="O55" s="23"/>
      <c r="P55" s="255">
        <f t="shared" ca="1" si="9"/>
        <v>0</v>
      </c>
      <c r="Q55" s="163">
        <f t="shared" ca="1" si="10"/>
        <v>0</v>
      </c>
      <c r="R55" s="164">
        <f ca="1">NPV(Q54,K55:$K$244) + ($A$13+$A$14+$A$15)/POWER(1+Q54,$A$28-D55+1)</f>
        <v>0</v>
      </c>
      <c r="S55" s="164">
        <f ca="1">NPV(Q55,K55:$K$244) + ($A$13+$A$14+$A$15)/POWER(1+Q55,$A$28-D55+1)</f>
        <v>0</v>
      </c>
      <c r="T55" s="45">
        <f t="shared" ca="1" si="11"/>
        <v>0</v>
      </c>
      <c r="U55" s="45">
        <f t="shared" ca="1" si="17"/>
        <v>0</v>
      </c>
      <c r="V55" s="45">
        <f t="shared" ca="1" si="18"/>
        <v>0</v>
      </c>
      <c r="W55" s="45">
        <f t="shared" ca="1" si="12"/>
        <v>0</v>
      </c>
      <c r="X55" s="25">
        <f t="shared" ca="1" si="1"/>
        <v>0</v>
      </c>
      <c r="Z55" s="28">
        <f t="shared" ca="1" si="19"/>
        <v>0</v>
      </c>
      <c r="AA55" s="233"/>
      <c r="AB55" s="45">
        <f t="shared" ca="1" si="13"/>
        <v>0</v>
      </c>
      <c r="AC55" s="45">
        <f t="shared" ca="1" si="2"/>
        <v>0</v>
      </c>
      <c r="AD55" s="25">
        <f t="shared" ca="1" si="3"/>
        <v>0</v>
      </c>
    </row>
    <row r="56" spans="1:30" x14ac:dyDescent="0.35">
      <c r="A56" s="240">
        <f>-SUM(AA5:AA244)</f>
        <v>0</v>
      </c>
      <c r="B56" s="241" t="s">
        <v>63</v>
      </c>
      <c r="D56" s="20">
        <v>52</v>
      </c>
      <c r="E56" s="21">
        <f t="shared" ca="1" si="14"/>
        <v>18993</v>
      </c>
      <c r="F56" s="44">
        <f t="shared" ca="1" si="4"/>
        <v>19358</v>
      </c>
      <c r="G56" s="22" t="s">
        <v>119</v>
      </c>
      <c r="H56" s="44">
        <f t="shared" ca="1" si="15"/>
        <v>18993</v>
      </c>
      <c r="I56" s="45">
        <f t="shared" ca="1" si="5"/>
        <v>0</v>
      </c>
      <c r="J56" s="45">
        <f t="shared" ca="1" si="6"/>
        <v>0</v>
      </c>
      <c r="K56" s="45">
        <f t="shared" ca="1" si="7"/>
        <v>0</v>
      </c>
      <c r="L56" s="45"/>
      <c r="M56" s="45">
        <f t="shared" ca="1" si="16"/>
        <v>0</v>
      </c>
      <c r="N56" s="257">
        <f t="shared" ca="1" si="8"/>
        <v>0</v>
      </c>
      <c r="O56" s="23"/>
      <c r="P56" s="255">
        <f t="shared" ca="1" si="9"/>
        <v>0</v>
      </c>
      <c r="Q56" s="163">
        <f t="shared" ca="1" si="10"/>
        <v>0</v>
      </c>
      <c r="R56" s="164">
        <f ca="1">NPV(Q55,K56:$K$244) + ($A$13+$A$14+$A$15)/POWER(1+Q55,$A$28-D56+1)</f>
        <v>0</v>
      </c>
      <c r="S56" s="164">
        <f ca="1">NPV(Q56,K56:$K$244) + ($A$13+$A$14+$A$15)/POWER(1+Q56,$A$28-D56+1)</f>
        <v>0</v>
      </c>
      <c r="T56" s="45">
        <f t="shared" ca="1" si="11"/>
        <v>0</v>
      </c>
      <c r="U56" s="45">
        <f t="shared" ca="1" si="17"/>
        <v>0</v>
      </c>
      <c r="V56" s="45">
        <f t="shared" ca="1" si="18"/>
        <v>0</v>
      </c>
      <c r="W56" s="45">
        <f t="shared" ca="1" si="12"/>
        <v>0</v>
      </c>
      <c r="X56" s="25">
        <f t="shared" ca="1" si="1"/>
        <v>0</v>
      </c>
      <c r="Z56" s="28">
        <f t="shared" ca="1" si="19"/>
        <v>0</v>
      </c>
      <c r="AA56" s="233"/>
      <c r="AB56" s="45">
        <f t="shared" ca="1" si="13"/>
        <v>0</v>
      </c>
      <c r="AC56" s="45">
        <f t="shared" ca="1" si="2"/>
        <v>0</v>
      </c>
      <c r="AD56" s="25">
        <f t="shared" ca="1" si="3"/>
        <v>0</v>
      </c>
    </row>
    <row r="57" spans="1:30" x14ac:dyDescent="0.35">
      <c r="A57" s="240">
        <f ca="1">-SUM(AB5:AB244)</f>
        <v>0</v>
      </c>
      <c r="B57" s="241" t="s">
        <v>64</v>
      </c>
      <c r="C57" s="29"/>
      <c r="D57" s="20">
        <v>53</v>
      </c>
      <c r="E57" s="21">
        <f t="shared" ca="1" si="14"/>
        <v>19359</v>
      </c>
      <c r="F57" s="44">
        <f t="shared" ca="1" si="4"/>
        <v>19723</v>
      </c>
      <c r="G57" s="22" t="s">
        <v>119</v>
      </c>
      <c r="H57" s="44">
        <f t="shared" ca="1" si="15"/>
        <v>19359</v>
      </c>
      <c r="I57" s="45">
        <f t="shared" ca="1" si="5"/>
        <v>0</v>
      </c>
      <c r="J57" s="45">
        <f t="shared" ca="1" si="6"/>
        <v>0</v>
      </c>
      <c r="K57" s="45">
        <f t="shared" ca="1" si="7"/>
        <v>0</v>
      </c>
      <c r="L57" s="45"/>
      <c r="M57" s="45">
        <f t="shared" ca="1" si="16"/>
        <v>0</v>
      </c>
      <c r="N57" s="257">
        <f t="shared" ca="1" si="8"/>
        <v>0</v>
      </c>
      <c r="O57" s="23"/>
      <c r="P57" s="255">
        <f t="shared" ca="1" si="9"/>
        <v>0</v>
      </c>
      <c r="Q57" s="163">
        <f t="shared" ca="1" si="10"/>
        <v>0</v>
      </c>
      <c r="R57" s="164">
        <f ca="1">NPV(Q56,K57:$K$244) + ($A$13+$A$14+$A$15)/POWER(1+Q56,$A$28-D57+1)</f>
        <v>0</v>
      </c>
      <c r="S57" s="164">
        <f ca="1">NPV(Q57,K57:$K$244) + ($A$13+$A$14+$A$15)/POWER(1+Q57,$A$28-D57+1)</f>
        <v>0</v>
      </c>
      <c r="T57" s="45">
        <f t="shared" ca="1" si="11"/>
        <v>0</v>
      </c>
      <c r="U57" s="45">
        <f t="shared" ca="1" si="17"/>
        <v>0</v>
      </c>
      <c r="V57" s="45">
        <f t="shared" ca="1" si="18"/>
        <v>0</v>
      </c>
      <c r="W57" s="45">
        <f t="shared" ca="1" si="12"/>
        <v>0</v>
      </c>
      <c r="X57" s="25">
        <f t="shared" ca="1" si="1"/>
        <v>0</v>
      </c>
      <c r="Z57" s="28">
        <f t="shared" ca="1" si="19"/>
        <v>0</v>
      </c>
      <c r="AA57" s="233"/>
      <c r="AB57" s="45">
        <f t="shared" ca="1" si="13"/>
        <v>0</v>
      </c>
      <c r="AC57" s="45">
        <f t="shared" ca="1" si="2"/>
        <v>0</v>
      </c>
      <c r="AD57" s="25">
        <f t="shared" ca="1" si="3"/>
        <v>0</v>
      </c>
    </row>
    <row r="58" spans="1:30" x14ac:dyDescent="0.35">
      <c r="A58" s="240">
        <f ca="1">SUM(AC5:AC244)</f>
        <v>0</v>
      </c>
      <c r="B58" s="241" t="s">
        <v>65</v>
      </c>
      <c r="D58" s="20">
        <v>54</v>
      </c>
      <c r="E58" s="21">
        <f t="shared" ca="1" si="14"/>
        <v>19724</v>
      </c>
      <c r="F58" s="44">
        <f t="shared" ca="1" si="4"/>
        <v>20088</v>
      </c>
      <c r="G58" s="22" t="s">
        <v>119</v>
      </c>
      <c r="H58" s="44">
        <f t="shared" ca="1" si="15"/>
        <v>19724</v>
      </c>
      <c r="I58" s="45">
        <f t="shared" ca="1" si="5"/>
        <v>0</v>
      </c>
      <c r="J58" s="45">
        <f t="shared" ca="1" si="6"/>
        <v>0</v>
      </c>
      <c r="K58" s="45">
        <f t="shared" ca="1" si="7"/>
        <v>0</v>
      </c>
      <c r="L58" s="45"/>
      <c r="M58" s="45">
        <f t="shared" ca="1" si="16"/>
        <v>0</v>
      </c>
      <c r="N58" s="257">
        <f t="shared" ca="1" si="8"/>
        <v>0</v>
      </c>
      <c r="O58" s="23"/>
      <c r="P58" s="255">
        <f t="shared" ca="1" si="9"/>
        <v>0</v>
      </c>
      <c r="Q58" s="163">
        <f t="shared" ca="1" si="10"/>
        <v>0</v>
      </c>
      <c r="R58" s="164">
        <f ca="1">NPV(Q57,K58:$K$244) + ($A$13+$A$14+$A$15)/POWER(1+Q57,$A$28-D58+1)</f>
        <v>0</v>
      </c>
      <c r="S58" s="164">
        <f ca="1">NPV(Q58,K58:$K$244) + ($A$13+$A$14+$A$15)/POWER(1+Q58,$A$28-D58+1)</f>
        <v>0</v>
      </c>
      <c r="T58" s="45">
        <f t="shared" ca="1" si="11"/>
        <v>0</v>
      </c>
      <c r="U58" s="45">
        <f t="shared" ca="1" si="17"/>
        <v>0</v>
      </c>
      <c r="V58" s="45">
        <f t="shared" ca="1" si="18"/>
        <v>0</v>
      </c>
      <c r="W58" s="45">
        <f t="shared" ca="1" si="12"/>
        <v>0</v>
      </c>
      <c r="X58" s="25">
        <f t="shared" ca="1" si="1"/>
        <v>0</v>
      </c>
      <c r="Z58" s="28">
        <f t="shared" ca="1" si="19"/>
        <v>0</v>
      </c>
      <c r="AA58" s="233"/>
      <c r="AB58" s="45">
        <f t="shared" ca="1" si="13"/>
        <v>0</v>
      </c>
      <c r="AC58" s="45">
        <f t="shared" ca="1" si="2"/>
        <v>0</v>
      </c>
      <c r="AD58" s="25">
        <f t="shared" ca="1" si="3"/>
        <v>0</v>
      </c>
    </row>
    <row r="59" spans="1:30" x14ac:dyDescent="0.35">
      <c r="A59" s="244">
        <f ca="1">SUM(A55:A58)</f>
        <v>0</v>
      </c>
      <c r="B59" s="245" t="s">
        <v>254</v>
      </c>
      <c r="C59" s="36"/>
      <c r="D59" s="20">
        <v>55</v>
      </c>
      <c r="E59" s="21">
        <f t="shared" ca="1" si="14"/>
        <v>20089</v>
      </c>
      <c r="F59" s="44">
        <f t="shared" ca="1" si="4"/>
        <v>20453</v>
      </c>
      <c r="G59" s="22" t="s">
        <v>119</v>
      </c>
      <c r="H59" s="44">
        <f t="shared" ca="1" si="15"/>
        <v>20089</v>
      </c>
      <c r="I59" s="45">
        <f t="shared" ca="1" si="5"/>
        <v>0</v>
      </c>
      <c r="J59" s="45">
        <f t="shared" ca="1" si="6"/>
        <v>0</v>
      </c>
      <c r="K59" s="45">
        <f t="shared" ca="1" si="7"/>
        <v>0</v>
      </c>
      <c r="L59" s="45"/>
      <c r="M59" s="45">
        <f t="shared" ca="1" si="16"/>
        <v>0</v>
      </c>
      <c r="N59" s="257">
        <f t="shared" ca="1" si="8"/>
        <v>0</v>
      </c>
      <c r="O59" s="23"/>
      <c r="P59" s="255">
        <f t="shared" ca="1" si="9"/>
        <v>0</v>
      </c>
      <c r="Q59" s="163">
        <f t="shared" ca="1" si="10"/>
        <v>0</v>
      </c>
      <c r="R59" s="164">
        <f ca="1">NPV(Q58,K59:$K$244) + ($A$13+$A$14+$A$15)/POWER(1+Q58,$A$28-D59+1)</f>
        <v>0</v>
      </c>
      <c r="S59" s="164">
        <f ca="1">NPV(Q59,K59:$K$244) + ($A$13+$A$14+$A$15)/POWER(1+Q59,$A$28-D59+1)</f>
        <v>0</v>
      </c>
      <c r="T59" s="45">
        <f t="shared" ca="1" si="11"/>
        <v>0</v>
      </c>
      <c r="U59" s="45">
        <f t="shared" ca="1" si="17"/>
        <v>0</v>
      </c>
      <c r="V59" s="45">
        <f t="shared" ca="1" si="18"/>
        <v>0</v>
      </c>
      <c r="W59" s="45">
        <f t="shared" ca="1" si="12"/>
        <v>0</v>
      </c>
      <c r="X59" s="25">
        <f t="shared" ca="1" si="1"/>
        <v>0</v>
      </c>
      <c r="Z59" s="28">
        <f t="shared" ca="1" si="19"/>
        <v>0</v>
      </c>
      <c r="AA59" s="233"/>
      <c r="AB59" s="45">
        <f t="shared" ca="1" si="13"/>
        <v>0</v>
      </c>
      <c r="AC59" s="45">
        <f t="shared" ca="1" si="2"/>
        <v>0</v>
      </c>
      <c r="AD59" s="25">
        <f t="shared" ca="1" si="3"/>
        <v>0</v>
      </c>
    </row>
    <row r="60" spans="1:30" x14ac:dyDescent="0.35">
      <c r="C60" s="38"/>
      <c r="D60" s="20">
        <v>56</v>
      </c>
      <c r="E60" s="21">
        <f t="shared" ca="1" si="14"/>
        <v>20454</v>
      </c>
      <c r="F60" s="44">
        <f t="shared" ca="1" si="4"/>
        <v>20819</v>
      </c>
      <c r="G60" s="22" t="s">
        <v>119</v>
      </c>
      <c r="H60" s="44">
        <f t="shared" ca="1" si="15"/>
        <v>20454</v>
      </c>
      <c r="I60" s="45">
        <f t="shared" ca="1" si="5"/>
        <v>0</v>
      </c>
      <c r="J60" s="45">
        <f t="shared" ca="1" si="6"/>
        <v>0</v>
      </c>
      <c r="K60" s="45">
        <f t="shared" ca="1" si="7"/>
        <v>0</v>
      </c>
      <c r="L60" s="45"/>
      <c r="M60" s="45">
        <f t="shared" ca="1" si="16"/>
        <v>0</v>
      </c>
      <c r="N60" s="257">
        <f t="shared" ca="1" si="8"/>
        <v>0</v>
      </c>
      <c r="O60" s="23"/>
      <c r="P60" s="255">
        <f t="shared" ca="1" si="9"/>
        <v>0</v>
      </c>
      <c r="Q60" s="163">
        <f t="shared" ca="1" si="10"/>
        <v>0</v>
      </c>
      <c r="R60" s="164">
        <f ca="1">NPV(Q59,K60:$K$244) + ($A$13+$A$14+$A$15)/POWER(1+Q59,$A$28-D60+1)</f>
        <v>0</v>
      </c>
      <c r="S60" s="164">
        <f ca="1">NPV(Q60,K60:$K$244) + ($A$13+$A$14+$A$15)/POWER(1+Q60,$A$28-D60+1)</f>
        <v>0</v>
      </c>
      <c r="T60" s="45">
        <f t="shared" ca="1" si="11"/>
        <v>0</v>
      </c>
      <c r="U60" s="45">
        <f t="shared" ca="1" si="17"/>
        <v>0</v>
      </c>
      <c r="V60" s="45">
        <f t="shared" ca="1" si="18"/>
        <v>0</v>
      </c>
      <c r="W60" s="45">
        <f t="shared" ca="1" si="12"/>
        <v>0</v>
      </c>
      <c r="X60" s="25">
        <f t="shared" ca="1" si="1"/>
        <v>0</v>
      </c>
      <c r="Z60" s="28">
        <f t="shared" ca="1" si="19"/>
        <v>0</v>
      </c>
      <c r="AA60" s="233"/>
      <c r="AB60" s="45">
        <f t="shared" ca="1" si="13"/>
        <v>0</v>
      </c>
      <c r="AC60" s="45">
        <f t="shared" ca="1" si="2"/>
        <v>0</v>
      </c>
      <c r="AD60" s="25">
        <f t="shared" ca="1" si="3"/>
        <v>0</v>
      </c>
    </row>
    <row r="61" spans="1:30" x14ac:dyDescent="0.35">
      <c r="C61" s="38"/>
      <c r="D61" s="20">
        <v>57</v>
      </c>
      <c r="E61" s="21">
        <f t="shared" ca="1" si="14"/>
        <v>20820</v>
      </c>
      <c r="F61" s="44">
        <f t="shared" ca="1" si="4"/>
        <v>21184</v>
      </c>
      <c r="G61" s="22" t="s">
        <v>119</v>
      </c>
      <c r="H61" s="44">
        <f t="shared" ca="1" si="15"/>
        <v>20820</v>
      </c>
      <c r="I61" s="45">
        <f t="shared" ca="1" si="5"/>
        <v>0</v>
      </c>
      <c r="J61" s="45">
        <f t="shared" ca="1" si="6"/>
        <v>0</v>
      </c>
      <c r="K61" s="45">
        <f t="shared" ca="1" si="7"/>
        <v>0</v>
      </c>
      <c r="L61" s="45"/>
      <c r="M61" s="45">
        <f t="shared" ca="1" si="16"/>
        <v>0</v>
      </c>
      <c r="N61" s="257">
        <f t="shared" ca="1" si="8"/>
        <v>0</v>
      </c>
      <c r="O61" s="23"/>
      <c r="P61" s="255">
        <f t="shared" ca="1" si="9"/>
        <v>0</v>
      </c>
      <c r="Q61" s="163">
        <f t="shared" ca="1" si="10"/>
        <v>0</v>
      </c>
      <c r="R61" s="164">
        <f ca="1">NPV(Q60,K61:$K$244) + ($A$13+$A$14+$A$15)/POWER(1+Q60,$A$28-D61+1)</f>
        <v>0</v>
      </c>
      <c r="S61" s="164">
        <f ca="1">NPV(Q61,K61:$K$244) + ($A$13+$A$14+$A$15)/POWER(1+Q61,$A$28-D61+1)</f>
        <v>0</v>
      </c>
      <c r="T61" s="45">
        <f t="shared" ca="1" si="11"/>
        <v>0</v>
      </c>
      <c r="U61" s="45">
        <f t="shared" ca="1" si="17"/>
        <v>0</v>
      </c>
      <c r="V61" s="45">
        <f t="shared" ca="1" si="18"/>
        <v>0</v>
      </c>
      <c r="W61" s="45">
        <f t="shared" ca="1" si="12"/>
        <v>0</v>
      </c>
      <c r="X61" s="25">
        <f t="shared" ca="1" si="1"/>
        <v>0</v>
      </c>
      <c r="Z61" s="28">
        <f t="shared" ca="1" si="19"/>
        <v>0</v>
      </c>
      <c r="AA61" s="233"/>
      <c r="AB61" s="45">
        <f t="shared" ca="1" si="13"/>
        <v>0</v>
      </c>
      <c r="AC61" s="45">
        <f t="shared" ca="1" si="2"/>
        <v>0</v>
      </c>
      <c r="AD61" s="25">
        <f t="shared" ca="1" si="3"/>
        <v>0</v>
      </c>
    </row>
    <row r="62" spans="1:30" x14ac:dyDescent="0.35">
      <c r="C62" s="38"/>
      <c r="D62" s="20">
        <v>58</v>
      </c>
      <c r="E62" s="21">
        <f t="shared" ca="1" si="14"/>
        <v>21185</v>
      </c>
      <c r="F62" s="44">
        <f t="shared" ca="1" si="4"/>
        <v>21549</v>
      </c>
      <c r="G62" s="22" t="s">
        <v>119</v>
      </c>
      <c r="H62" s="44">
        <f t="shared" ca="1" si="15"/>
        <v>21185</v>
      </c>
      <c r="I62" s="45">
        <f t="shared" ca="1" si="5"/>
        <v>0</v>
      </c>
      <c r="J62" s="45">
        <f t="shared" ca="1" si="6"/>
        <v>0</v>
      </c>
      <c r="K62" s="45">
        <f t="shared" ca="1" si="7"/>
        <v>0</v>
      </c>
      <c r="L62" s="45"/>
      <c r="M62" s="45">
        <f t="shared" ca="1" si="16"/>
        <v>0</v>
      </c>
      <c r="N62" s="257">
        <f t="shared" ca="1" si="8"/>
        <v>0</v>
      </c>
      <c r="O62" s="23"/>
      <c r="P62" s="255">
        <f t="shared" ca="1" si="9"/>
        <v>0</v>
      </c>
      <c r="Q62" s="163">
        <f t="shared" ca="1" si="10"/>
        <v>0</v>
      </c>
      <c r="R62" s="164">
        <f ca="1">NPV(Q61,K62:$K$244) + ($A$13+$A$14+$A$15)/POWER(1+Q61,$A$28-D62+1)</f>
        <v>0</v>
      </c>
      <c r="S62" s="164">
        <f ca="1">NPV(Q62,K62:$K$244) + ($A$13+$A$14+$A$15)/POWER(1+Q62,$A$28-D62+1)</f>
        <v>0</v>
      </c>
      <c r="T62" s="45">
        <f t="shared" ca="1" si="11"/>
        <v>0</v>
      </c>
      <c r="U62" s="45">
        <f t="shared" ca="1" si="17"/>
        <v>0</v>
      </c>
      <c r="V62" s="45">
        <f t="shared" ca="1" si="18"/>
        <v>0</v>
      </c>
      <c r="W62" s="45">
        <f t="shared" ca="1" si="12"/>
        <v>0</v>
      </c>
      <c r="X62" s="25">
        <f t="shared" ca="1" si="1"/>
        <v>0</v>
      </c>
      <c r="Z62" s="28">
        <f t="shared" ca="1" si="19"/>
        <v>0</v>
      </c>
      <c r="AA62" s="233"/>
      <c r="AB62" s="45">
        <f t="shared" ca="1" si="13"/>
        <v>0</v>
      </c>
      <c r="AC62" s="45">
        <f t="shared" ca="1" si="2"/>
        <v>0</v>
      </c>
      <c r="AD62" s="25">
        <f t="shared" ca="1" si="3"/>
        <v>0</v>
      </c>
    </row>
    <row r="63" spans="1:30" x14ac:dyDescent="0.35">
      <c r="C63" s="38"/>
      <c r="D63" s="20">
        <v>59</v>
      </c>
      <c r="E63" s="21">
        <f t="shared" ca="1" si="14"/>
        <v>21550</v>
      </c>
      <c r="F63" s="44">
        <f t="shared" ca="1" si="4"/>
        <v>21914</v>
      </c>
      <c r="G63" s="22" t="s">
        <v>119</v>
      </c>
      <c r="H63" s="44">
        <f t="shared" ca="1" si="15"/>
        <v>21550</v>
      </c>
      <c r="I63" s="45">
        <f t="shared" ca="1" si="5"/>
        <v>0</v>
      </c>
      <c r="J63" s="45">
        <f t="shared" ca="1" si="6"/>
        <v>0</v>
      </c>
      <c r="K63" s="45">
        <f t="shared" ca="1" si="7"/>
        <v>0</v>
      </c>
      <c r="L63" s="45"/>
      <c r="M63" s="45">
        <f t="shared" ca="1" si="16"/>
        <v>0</v>
      </c>
      <c r="N63" s="257">
        <f t="shared" ca="1" si="8"/>
        <v>0</v>
      </c>
      <c r="O63" s="23"/>
      <c r="P63" s="255">
        <f t="shared" ca="1" si="9"/>
        <v>0</v>
      </c>
      <c r="Q63" s="163">
        <f t="shared" ca="1" si="10"/>
        <v>0</v>
      </c>
      <c r="R63" s="164">
        <f ca="1">NPV(Q62,K63:$K$244) + ($A$13+$A$14+$A$15)/POWER(1+Q62,$A$28-D63+1)</f>
        <v>0</v>
      </c>
      <c r="S63" s="164">
        <f ca="1">NPV(Q63,K63:$K$244) + ($A$13+$A$14+$A$15)/POWER(1+Q63,$A$28-D63+1)</f>
        <v>0</v>
      </c>
      <c r="T63" s="45">
        <f t="shared" ca="1" si="11"/>
        <v>0</v>
      </c>
      <c r="U63" s="45">
        <f t="shared" ca="1" si="17"/>
        <v>0</v>
      </c>
      <c r="V63" s="45">
        <f t="shared" ca="1" si="18"/>
        <v>0</v>
      </c>
      <c r="W63" s="45">
        <f t="shared" ca="1" si="12"/>
        <v>0</v>
      </c>
      <c r="X63" s="25">
        <f t="shared" ca="1" si="1"/>
        <v>0</v>
      </c>
      <c r="Z63" s="28">
        <f t="shared" ca="1" si="19"/>
        <v>0</v>
      </c>
      <c r="AA63" s="233"/>
      <c r="AB63" s="45">
        <f t="shared" ca="1" si="13"/>
        <v>0</v>
      </c>
      <c r="AC63" s="45">
        <f t="shared" ca="1" si="2"/>
        <v>0</v>
      </c>
      <c r="AD63" s="25">
        <f t="shared" ca="1" si="3"/>
        <v>0</v>
      </c>
    </row>
    <row r="64" spans="1:30" x14ac:dyDescent="0.35">
      <c r="C64" s="29"/>
      <c r="D64" s="20">
        <v>60</v>
      </c>
      <c r="E64" s="21">
        <f t="shared" ca="1" si="14"/>
        <v>21915</v>
      </c>
      <c r="F64" s="44">
        <f t="shared" ca="1" si="4"/>
        <v>22280</v>
      </c>
      <c r="G64" s="22" t="s">
        <v>119</v>
      </c>
      <c r="H64" s="44">
        <f t="shared" ca="1" si="15"/>
        <v>21915</v>
      </c>
      <c r="I64" s="45">
        <f t="shared" ca="1" si="5"/>
        <v>0</v>
      </c>
      <c r="J64" s="45">
        <f t="shared" ca="1" si="6"/>
        <v>0</v>
      </c>
      <c r="K64" s="45">
        <f t="shared" ca="1" si="7"/>
        <v>0</v>
      </c>
      <c r="L64" s="45"/>
      <c r="M64" s="45">
        <f t="shared" ca="1" si="16"/>
        <v>0</v>
      </c>
      <c r="N64" s="257">
        <f t="shared" ca="1" si="8"/>
        <v>0</v>
      </c>
      <c r="O64" s="23"/>
      <c r="P64" s="255">
        <f t="shared" ca="1" si="9"/>
        <v>0</v>
      </c>
      <c r="Q64" s="163">
        <f t="shared" ca="1" si="10"/>
        <v>0</v>
      </c>
      <c r="R64" s="164">
        <f ca="1">NPV(Q63,K64:$K$244) + ($A$13+$A$14+$A$15)/POWER(1+Q63,$A$28-D64+1)</f>
        <v>0</v>
      </c>
      <c r="S64" s="164">
        <f ca="1">NPV(Q64,K64:$K$244) + ($A$13+$A$14+$A$15)/POWER(1+Q64,$A$28-D64+1)</f>
        <v>0</v>
      </c>
      <c r="T64" s="45">
        <f t="shared" ca="1" si="11"/>
        <v>0</v>
      </c>
      <c r="U64" s="45">
        <f t="shared" ca="1" si="17"/>
        <v>0</v>
      </c>
      <c r="V64" s="45">
        <f t="shared" ca="1" si="18"/>
        <v>0</v>
      </c>
      <c r="W64" s="45">
        <f t="shared" ca="1" si="12"/>
        <v>0</v>
      </c>
      <c r="X64" s="25">
        <f t="shared" ca="1" si="1"/>
        <v>0</v>
      </c>
      <c r="Z64" s="28">
        <f t="shared" ca="1" si="19"/>
        <v>0</v>
      </c>
      <c r="AA64" s="233"/>
      <c r="AB64" s="45">
        <f t="shared" ca="1" si="13"/>
        <v>0</v>
      </c>
      <c r="AC64" s="45">
        <f t="shared" ca="1" si="2"/>
        <v>0</v>
      </c>
      <c r="AD64" s="25">
        <f t="shared" ca="1" si="3"/>
        <v>0</v>
      </c>
    </row>
    <row r="65" spans="4:30" x14ac:dyDescent="0.35">
      <c r="D65" s="20">
        <v>61</v>
      </c>
      <c r="E65" s="21">
        <f t="shared" ca="1" si="14"/>
        <v>22281</v>
      </c>
      <c r="F65" s="44">
        <f t="shared" ca="1" si="4"/>
        <v>22645</v>
      </c>
      <c r="G65" s="22" t="s">
        <v>119</v>
      </c>
      <c r="H65" s="44">
        <f t="shared" ca="1" si="15"/>
        <v>22281</v>
      </c>
      <c r="I65" s="45">
        <f t="shared" ca="1" si="5"/>
        <v>0</v>
      </c>
      <c r="J65" s="45">
        <f t="shared" ca="1" si="6"/>
        <v>0</v>
      </c>
      <c r="K65" s="45">
        <f t="shared" ca="1" si="7"/>
        <v>0</v>
      </c>
      <c r="L65" s="45"/>
      <c r="M65" s="45">
        <f t="shared" ca="1" si="16"/>
        <v>0</v>
      </c>
      <c r="N65" s="257">
        <f t="shared" ca="1" si="8"/>
        <v>0</v>
      </c>
      <c r="O65" s="23"/>
      <c r="P65" s="255">
        <f t="shared" ca="1" si="9"/>
        <v>0</v>
      </c>
      <c r="Q65" s="163">
        <f t="shared" ca="1" si="10"/>
        <v>0</v>
      </c>
      <c r="R65" s="164">
        <f ca="1">NPV(Q64,K65:$K$244) + ($A$13+$A$14+$A$15)/POWER(1+Q64,$A$28-D65+1)</f>
        <v>0</v>
      </c>
      <c r="S65" s="164">
        <f ca="1">NPV(Q65,K65:$K$244) + ($A$13+$A$14+$A$15)/POWER(1+Q65,$A$28-D65+1)</f>
        <v>0</v>
      </c>
      <c r="T65" s="45">
        <f t="shared" ca="1" si="11"/>
        <v>0</v>
      </c>
      <c r="U65" s="45">
        <f t="shared" ca="1" si="17"/>
        <v>0</v>
      </c>
      <c r="V65" s="45">
        <f t="shared" ca="1" si="18"/>
        <v>0</v>
      </c>
      <c r="W65" s="45">
        <f t="shared" ca="1" si="12"/>
        <v>0</v>
      </c>
      <c r="X65" s="25">
        <f t="shared" ca="1" si="1"/>
        <v>0</v>
      </c>
      <c r="Z65" s="28">
        <f t="shared" ca="1" si="19"/>
        <v>0</v>
      </c>
      <c r="AA65" s="233"/>
      <c r="AB65" s="45">
        <f t="shared" ca="1" si="13"/>
        <v>0</v>
      </c>
      <c r="AC65" s="45">
        <f t="shared" ca="1" si="2"/>
        <v>0</v>
      </c>
      <c r="AD65" s="25">
        <f t="shared" ca="1" si="3"/>
        <v>0</v>
      </c>
    </row>
    <row r="66" spans="4:30" x14ac:dyDescent="0.35">
      <c r="D66" s="20">
        <v>62</v>
      </c>
      <c r="E66" s="21">
        <f t="shared" ca="1" si="14"/>
        <v>22646</v>
      </c>
      <c r="F66" s="44">
        <f t="shared" ca="1" si="4"/>
        <v>23010</v>
      </c>
      <c r="G66" s="22" t="s">
        <v>119</v>
      </c>
      <c r="H66" s="44">
        <f t="shared" ca="1" si="15"/>
        <v>22646</v>
      </c>
      <c r="I66" s="45">
        <f t="shared" ca="1" si="5"/>
        <v>0</v>
      </c>
      <c r="J66" s="45">
        <f t="shared" ca="1" si="6"/>
        <v>0</v>
      </c>
      <c r="K66" s="45">
        <f t="shared" ca="1" si="7"/>
        <v>0</v>
      </c>
      <c r="L66" s="45"/>
      <c r="M66" s="45">
        <f t="shared" ca="1" si="16"/>
        <v>0</v>
      </c>
      <c r="N66" s="257">
        <f t="shared" ca="1" si="8"/>
        <v>0</v>
      </c>
      <c r="O66" s="23"/>
      <c r="P66" s="255">
        <f t="shared" ca="1" si="9"/>
        <v>0</v>
      </c>
      <c r="Q66" s="163">
        <f t="shared" ca="1" si="10"/>
        <v>0</v>
      </c>
      <c r="R66" s="164">
        <f ca="1">NPV(Q65,K66:$K$244) + ($A$13+$A$14+$A$15)/POWER(1+Q65,$A$28-D66+1)</f>
        <v>0</v>
      </c>
      <c r="S66" s="164">
        <f ca="1">NPV(Q66,K66:$K$244) + ($A$13+$A$14+$A$15)/POWER(1+Q66,$A$28-D66+1)</f>
        <v>0</v>
      </c>
      <c r="T66" s="45">
        <f t="shared" ca="1" si="11"/>
        <v>0</v>
      </c>
      <c r="U66" s="45">
        <f t="shared" ca="1" si="17"/>
        <v>0</v>
      </c>
      <c r="V66" s="45">
        <f t="shared" ca="1" si="18"/>
        <v>0</v>
      </c>
      <c r="W66" s="45">
        <f t="shared" ca="1" si="12"/>
        <v>0</v>
      </c>
      <c r="X66" s="25">
        <f t="shared" ca="1" si="1"/>
        <v>0</v>
      </c>
      <c r="Z66" s="28">
        <f t="shared" ca="1" si="19"/>
        <v>0</v>
      </c>
      <c r="AA66" s="233"/>
      <c r="AB66" s="45">
        <f t="shared" ca="1" si="13"/>
        <v>0</v>
      </c>
      <c r="AC66" s="45">
        <f t="shared" ca="1" si="2"/>
        <v>0</v>
      </c>
      <c r="AD66" s="25">
        <f t="shared" ca="1" si="3"/>
        <v>0</v>
      </c>
    </row>
    <row r="67" spans="4:30" x14ac:dyDescent="0.35">
      <c r="D67" s="20">
        <v>63</v>
      </c>
      <c r="E67" s="21">
        <f t="shared" ca="1" si="14"/>
        <v>23011</v>
      </c>
      <c r="F67" s="44">
        <f t="shared" ca="1" si="4"/>
        <v>23375</v>
      </c>
      <c r="G67" s="22" t="s">
        <v>119</v>
      </c>
      <c r="H67" s="44">
        <f t="shared" ca="1" si="15"/>
        <v>23011</v>
      </c>
      <c r="I67" s="45">
        <f t="shared" ca="1" si="5"/>
        <v>0</v>
      </c>
      <c r="J67" s="45">
        <f t="shared" ca="1" si="6"/>
        <v>0</v>
      </c>
      <c r="K67" s="45">
        <f t="shared" ca="1" si="7"/>
        <v>0</v>
      </c>
      <c r="L67" s="45"/>
      <c r="M67" s="45">
        <f t="shared" ca="1" si="16"/>
        <v>0</v>
      </c>
      <c r="N67" s="257">
        <f t="shared" ca="1" si="8"/>
        <v>0</v>
      </c>
      <c r="O67" s="23"/>
      <c r="P67" s="255">
        <f t="shared" ca="1" si="9"/>
        <v>0</v>
      </c>
      <c r="Q67" s="163">
        <f t="shared" ca="1" si="10"/>
        <v>0</v>
      </c>
      <c r="R67" s="164">
        <f ca="1">NPV(Q66,K67:$K$244) + ($A$13+$A$14+$A$15)/POWER(1+Q66,$A$28-D67+1)</f>
        <v>0</v>
      </c>
      <c r="S67" s="164">
        <f ca="1">NPV(Q67,K67:$K$244) + ($A$13+$A$14+$A$15)/POWER(1+Q67,$A$28-D67+1)</f>
        <v>0</v>
      </c>
      <c r="T67" s="45">
        <f t="shared" ca="1" si="11"/>
        <v>0</v>
      </c>
      <c r="U67" s="45">
        <f t="shared" ca="1" si="17"/>
        <v>0</v>
      </c>
      <c r="V67" s="45">
        <f t="shared" ca="1" si="18"/>
        <v>0</v>
      </c>
      <c r="W67" s="45">
        <f t="shared" ca="1" si="12"/>
        <v>0</v>
      </c>
      <c r="X67" s="25">
        <f t="shared" ca="1" si="1"/>
        <v>0</v>
      </c>
      <c r="Z67" s="28">
        <f t="shared" ca="1" si="19"/>
        <v>0</v>
      </c>
      <c r="AA67" s="233"/>
      <c r="AB67" s="45">
        <f t="shared" ca="1" si="13"/>
        <v>0</v>
      </c>
      <c r="AC67" s="45">
        <f t="shared" ca="1" si="2"/>
        <v>0</v>
      </c>
      <c r="AD67" s="25">
        <f t="shared" ca="1" si="3"/>
        <v>0</v>
      </c>
    </row>
    <row r="68" spans="4:30" x14ac:dyDescent="0.35">
      <c r="D68" s="20">
        <v>64</v>
      </c>
      <c r="E68" s="21">
        <f t="shared" ca="1" si="14"/>
        <v>23376</v>
      </c>
      <c r="F68" s="44">
        <f t="shared" ca="1" si="4"/>
        <v>23741</v>
      </c>
      <c r="G68" s="22" t="s">
        <v>119</v>
      </c>
      <c r="H68" s="44">
        <f t="shared" ca="1" si="15"/>
        <v>23376</v>
      </c>
      <c r="I68" s="45">
        <f t="shared" ca="1" si="5"/>
        <v>0</v>
      </c>
      <c r="J68" s="45">
        <f t="shared" ca="1" si="6"/>
        <v>0</v>
      </c>
      <c r="K68" s="45">
        <f t="shared" ca="1" si="7"/>
        <v>0</v>
      </c>
      <c r="L68" s="45"/>
      <c r="M68" s="45">
        <f t="shared" ca="1" si="16"/>
        <v>0</v>
      </c>
      <c r="N68" s="257">
        <f t="shared" ca="1" si="8"/>
        <v>0</v>
      </c>
      <c r="O68" s="23"/>
      <c r="P68" s="255">
        <f t="shared" ca="1" si="9"/>
        <v>0</v>
      </c>
      <c r="Q68" s="163">
        <f t="shared" ca="1" si="10"/>
        <v>0</v>
      </c>
      <c r="R68" s="164">
        <f ca="1">NPV(Q67,K68:$K$244) + ($A$13+$A$14+$A$15)/POWER(1+Q67,$A$28-D68+1)</f>
        <v>0</v>
      </c>
      <c r="S68" s="164">
        <f ca="1">NPV(Q68,K68:$K$244) + ($A$13+$A$14+$A$15)/POWER(1+Q68,$A$28-D68+1)</f>
        <v>0</v>
      </c>
      <c r="T68" s="45">
        <f t="shared" ca="1" si="11"/>
        <v>0</v>
      </c>
      <c r="U68" s="45">
        <f t="shared" ca="1" si="17"/>
        <v>0</v>
      </c>
      <c r="V68" s="45">
        <f t="shared" ca="1" si="18"/>
        <v>0</v>
      </c>
      <c r="W68" s="45">
        <f t="shared" ca="1" si="12"/>
        <v>0</v>
      </c>
      <c r="X68" s="25">
        <f t="shared" ref="X68:X131" ca="1" si="20">T68+W68+U68+V68</f>
        <v>0</v>
      </c>
      <c r="Z68" s="28">
        <f t="shared" ca="1" si="19"/>
        <v>0</v>
      </c>
      <c r="AA68" s="233"/>
      <c r="AB68" s="45">
        <f t="shared" ca="1" si="13"/>
        <v>0</v>
      </c>
      <c r="AC68" s="45">
        <f t="shared" ref="AC68:AC131" ca="1" si="21">W68</f>
        <v>0</v>
      </c>
      <c r="AD68" s="25">
        <f t="shared" ref="AD68:AD131" ca="1" si="22">Z68-AA68-AB68+AC68</f>
        <v>0</v>
      </c>
    </row>
    <row r="69" spans="4:30" x14ac:dyDescent="0.35">
      <c r="D69" s="20">
        <v>65</v>
      </c>
      <c r="E69" s="21">
        <f t="shared" ca="1" si="14"/>
        <v>23742</v>
      </c>
      <c r="F69" s="44">
        <f t="shared" ref="F69:F132" ca="1" si="23">E70-1</f>
        <v>24106</v>
      </c>
      <c r="G69" s="22" t="s">
        <v>119</v>
      </c>
      <c r="H69" s="44">
        <f t="shared" ca="1" si="15"/>
        <v>23742</v>
      </c>
      <c r="I69" s="45">
        <f t="shared" ref="I69:I132" ca="1" si="24">IF(D69&gt;$A$28,0,$A$9)</f>
        <v>0</v>
      </c>
      <c r="J69" s="45">
        <f t="shared" ref="J69:J132" ca="1" si="25">IF(D69&gt;$A$28,0,$A$10)</f>
        <v>0</v>
      </c>
      <c r="K69" s="45">
        <f t="shared" ref="K69:K132" ca="1" si="26">IF(D69&gt;$A$28,0,$A$11)</f>
        <v>0</v>
      </c>
      <c r="L69" s="45"/>
      <c r="M69" s="45">
        <f t="shared" ca="1" si="16"/>
        <v>0</v>
      </c>
      <c r="N69" s="257">
        <f t="shared" ref="N69:N132" ca="1" si="27">$A$6</f>
        <v>0</v>
      </c>
      <c r="O69" s="23"/>
      <c r="P69" s="255">
        <f t="shared" ref="P69:P132" ca="1" si="28">$A$7</f>
        <v>0</v>
      </c>
      <c r="Q69" s="163">
        <f t="shared" ref="Q69:Q132" ca="1" si="29">$A$8</f>
        <v>0</v>
      </c>
      <c r="R69" s="164">
        <f ca="1">NPV(Q68,K69:$K$244) + ($A$13+$A$14+$A$15)/POWER(1+Q68,$A$28-D69+1)</f>
        <v>0</v>
      </c>
      <c r="S69" s="164">
        <f ca="1">NPV(Q69,K69:$K$244) + ($A$13+$A$14+$A$15)/POWER(1+Q69,$A$28-D69+1)</f>
        <v>0</v>
      </c>
      <c r="T69" s="45">
        <f t="shared" ref="T69:T132" ca="1" si="30">IF(ISBLANK(G69),0,X68)</f>
        <v>0</v>
      </c>
      <c r="U69" s="45">
        <f t="shared" ca="1" si="17"/>
        <v>0</v>
      </c>
      <c r="V69" s="45">
        <f t="shared" ca="1" si="18"/>
        <v>0</v>
      </c>
      <c r="W69" s="45">
        <f t="shared" ref="W69:W132" ca="1" si="31">S69-R69</f>
        <v>0</v>
      </c>
      <c r="X69" s="25">
        <f t="shared" ca="1" si="20"/>
        <v>0</v>
      </c>
      <c r="Z69" s="28">
        <f t="shared" ca="1" si="19"/>
        <v>0</v>
      </c>
      <c r="AA69" s="233"/>
      <c r="AB69" s="45">
        <f t="shared" ref="AB69:AB132" ca="1" si="32">IFERROR(Z69/($A$42-D69+1),0)</f>
        <v>0</v>
      </c>
      <c r="AC69" s="45">
        <f t="shared" ca="1" si="21"/>
        <v>0</v>
      </c>
      <c r="AD69" s="25">
        <f t="shared" ca="1" si="22"/>
        <v>0</v>
      </c>
    </row>
    <row r="70" spans="4:30" x14ac:dyDescent="0.35">
      <c r="D70" s="20">
        <v>66</v>
      </c>
      <c r="E70" s="21">
        <f t="shared" ref="E70:E133" ca="1" si="33">EOMONTH(H70,0)</f>
        <v>24107</v>
      </c>
      <c r="F70" s="44">
        <f t="shared" ca="1" si="23"/>
        <v>24471</v>
      </c>
      <c r="G70" s="22" t="s">
        <v>119</v>
      </c>
      <c r="H70" s="44">
        <f t="shared" ref="H70:H133" ca="1" si="34">EDATE(H69,12)</f>
        <v>24107</v>
      </c>
      <c r="I70" s="45">
        <f t="shared" ca="1" si="24"/>
        <v>0</v>
      </c>
      <c r="J70" s="45">
        <f t="shared" ca="1" si="25"/>
        <v>0</v>
      </c>
      <c r="K70" s="45">
        <f t="shared" ca="1" si="26"/>
        <v>0</v>
      </c>
      <c r="L70" s="45"/>
      <c r="M70" s="45">
        <f t="shared" ref="M70:M133" ca="1" si="35">K70+L70</f>
        <v>0</v>
      </c>
      <c r="N70" s="257">
        <f t="shared" ca="1" si="27"/>
        <v>0</v>
      </c>
      <c r="O70" s="23"/>
      <c r="P70" s="255">
        <f t="shared" ca="1" si="28"/>
        <v>0</v>
      </c>
      <c r="Q70" s="163">
        <f t="shared" ca="1" si="29"/>
        <v>0</v>
      </c>
      <c r="R70" s="164">
        <f ca="1">NPV(Q69,K70:$K$244) + ($A$13+$A$14+$A$15)/POWER(1+Q69,$A$28-D70+1)</f>
        <v>0</v>
      </c>
      <c r="S70" s="164">
        <f ca="1">NPV(Q70,K70:$K$244) + ($A$13+$A$14+$A$15)/POWER(1+Q70,$A$28-D70+1)</f>
        <v>0</v>
      </c>
      <c r="T70" s="45">
        <f t="shared" ca="1" si="30"/>
        <v>0</v>
      </c>
      <c r="U70" s="45">
        <f t="shared" ref="U70:U133" ca="1" si="36">S70*Q70</f>
        <v>0</v>
      </c>
      <c r="V70" s="45">
        <f t="shared" ref="V70:V133" ca="1" si="37">-(K70+L70)</f>
        <v>0</v>
      </c>
      <c r="W70" s="45">
        <f t="shared" ca="1" si="31"/>
        <v>0</v>
      </c>
      <c r="X70" s="25">
        <f t="shared" ca="1" si="20"/>
        <v>0</v>
      </c>
      <c r="Z70" s="28">
        <f t="shared" ref="Z70:Z133" ca="1" si="38">AD69</f>
        <v>0</v>
      </c>
      <c r="AA70" s="233"/>
      <c r="AB70" s="45">
        <f t="shared" ca="1" si="32"/>
        <v>0</v>
      </c>
      <c r="AC70" s="45">
        <f t="shared" ca="1" si="21"/>
        <v>0</v>
      </c>
      <c r="AD70" s="25">
        <f t="shared" ca="1" si="22"/>
        <v>0</v>
      </c>
    </row>
    <row r="71" spans="4:30" x14ac:dyDescent="0.35">
      <c r="D71" s="20">
        <v>67</v>
      </c>
      <c r="E71" s="21">
        <f t="shared" ca="1" si="33"/>
        <v>24472</v>
      </c>
      <c r="F71" s="44">
        <f t="shared" ca="1" si="23"/>
        <v>24836</v>
      </c>
      <c r="G71" s="22" t="s">
        <v>119</v>
      </c>
      <c r="H71" s="44">
        <f t="shared" ca="1" si="34"/>
        <v>24472</v>
      </c>
      <c r="I71" s="45">
        <f t="shared" ca="1" si="24"/>
        <v>0</v>
      </c>
      <c r="J71" s="45">
        <f t="shared" ca="1" si="25"/>
        <v>0</v>
      </c>
      <c r="K71" s="45">
        <f t="shared" ca="1" si="26"/>
        <v>0</v>
      </c>
      <c r="L71" s="45"/>
      <c r="M71" s="45">
        <f t="shared" ca="1" si="35"/>
        <v>0</v>
      </c>
      <c r="N71" s="257">
        <f t="shared" ca="1" si="27"/>
        <v>0</v>
      </c>
      <c r="O71" s="23"/>
      <c r="P71" s="255">
        <f t="shared" ca="1" si="28"/>
        <v>0</v>
      </c>
      <c r="Q71" s="163">
        <f t="shared" ca="1" si="29"/>
        <v>0</v>
      </c>
      <c r="R71" s="164">
        <f ca="1">NPV(Q70,K71:$K$244) + ($A$13+$A$14+$A$15)/POWER(1+Q70,$A$28-D71+1)</f>
        <v>0</v>
      </c>
      <c r="S71" s="164">
        <f ca="1">NPV(Q71,K71:$K$244) + ($A$13+$A$14+$A$15)/POWER(1+Q71,$A$28-D71+1)</f>
        <v>0</v>
      </c>
      <c r="T71" s="45">
        <f t="shared" ca="1" si="30"/>
        <v>0</v>
      </c>
      <c r="U71" s="45">
        <f t="shared" ca="1" si="36"/>
        <v>0</v>
      </c>
      <c r="V71" s="45">
        <f t="shared" ca="1" si="37"/>
        <v>0</v>
      </c>
      <c r="W71" s="45">
        <f t="shared" ca="1" si="31"/>
        <v>0</v>
      </c>
      <c r="X71" s="25">
        <f t="shared" ca="1" si="20"/>
        <v>0</v>
      </c>
      <c r="Z71" s="28">
        <f t="shared" ca="1" si="38"/>
        <v>0</v>
      </c>
      <c r="AA71" s="233"/>
      <c r="AB71" s="45">
        <f t="shared" ca="1" si="32"/>
        <v>0</v>
      </c>
      <c r="AC71" s="45">
        <f t="shared" ca="1" si="21"/>
        <v>0</v>
      </c>
      <c r="AD71" s="25">
        <f t="shared" ca="1" si="22"/>
        <v>0</v>
      </c>
    </row>
    <row r="72" spans="4:30" x14ac:dyDescent="0.35">
      <c r="D72" s="20">
        <v>68</v>
      </c>
      <c r="E72" s="21">
        <f t="shared" ca="1" si="33"/>
        <v>24837</v>
      </c>
      <c r="F72" s="44">
        <f t="shared" ca="1" si="23"/>
        <v>25202</v>
      </c>
      <c r="G72" s="22" t="s">
        <v>119</v>
      </c>
      <c r="H72" s="44">
        <f t="shared" ca="1" si="34"/>
        <v>24837</v>
      </c>
      <c r="I72" s="45">
        <f t="shared" ca="1" si="24"/>
        <v>0</v>
      </c>
      <c r="J72" s="45">
        <f t="shared" ca="1" si="25"/>
        <v>0</v>
      </c>
      <c r="K72" s="45">
        <f t="shared" ca="1" si="26"/>
        <v>0</v>
      </c>
      <c r="L72" s="45"/>
      <c r="M72" s="45">
        <f t="shared" ca="1" si="35"/>
        <v>0</v>
      </c>
      <c r="N72" s="257">
        <f t="shared" ca="1" si="27"/>
        <v>0</v>
      </c>
      <c r="O72" s="23"/>
      <c r="P72" s="255">
        <f t="shared" ca="1" si="28"/>
        <v>0</v>
      </c>
      <c r="Q72" s="163">
        <f t="shared" ca="1" si="29"/>
        <v>0</v>
      </c>
      <c r="R72" s="164">
        <f ca="1">NPV(Q71,K72:$K$244) + ($A$13+$A$14+$A$15)/POWER(1+Q71,$A$28-D72+1)</f>
        <v>0</v>
      </c>
      <c r="S72" s="164">
        <f ca="1">NPV(Q72,K72:$K$244) + ($A$13+$A$14+$A$15)/POWER(1+Q72,$A$28-D72+1)</f>
        <v>0</v>
      </c>
      <c r="T72" s="45">
        <f t="shared" ca="1" si="30"/>
        <v>0</v>
      </c>
      <c r="U72" s="45">
        <f t="shared" ca="1" si="36"/>
        <v>0</v>
      </c>
      <c r="V72" s="45">
        <f t="shared" ca="1" si="37"/>
        <v>0</v>
      </c>
      <c r="W72" s="45">
        <f t="shared" ca="1" si="31"/>
        <v>0</v>
      </c>
      <c r="X72" s="25">
        <f t="shared" ca="1" si="20"/>
        <v>0</v>
      </c>
      <c r="Z72" s="28">
        <f t="shared" ca="1" si="38"/>
        <v>0</v>
      </c>
      <c r="AA72" s="233"/>
      <c r="AB72" s="45">
        <f t="shared" ca="1" si="32"/>
        <v>0</v>
      </c>
      <c r="AC72" s="45">
        <f t="shared" ca="1" si="21"/>
        <v>0</v>
      </c>
      <c r="AD72" s="25">
        <f t="shared" ca="1" si="22"/>
        <v>0</v>
      </c>
    </row>
    <row r="73" spans="4:30" x14ac:dyDescent="0.35">
      <c r="D73" s="20">
        <v>69</v>
      </c>
      <c r="E73" s="21">
        <f t="shared" ca="1" si="33"/>
        <v>25203</v>
      </c>
      <c r="F73" s="44">
        <f t="shared" ca="1" si="23"/>
        <v>25567</v>
      </c>
      <c r="G73" s="22" t="s">
        <v>119</v>
      </c>
      <c r="H73" s="44">
        <f t="shared" ca="1" si="34"/>
        <v>25203</v>
      </c>
      <c r="I73" s="45">
        <f t="shared" ca="1" si="24"/>
        <v>0</v>
      </c>
      <c r="J73" s="45">
        <f t="shared" ca="1" si="25"/>
        <v>0</v>
      </c>
      <c r="K73" s="45">
        <f t="shared" ca="1" si="26"/>
        <v>0</v>
      </c>
      <c r="L73" s="45"/>
      <c r="M73" s="45">
        <f t="shared" ca="1" si="35"/>
        <v>0</v>
      </c>
      <c r="N73" s="257">
        <f t="shared" ca="1" si="27"/>
        <v>0</v>
      </c>
      <c r="O73" s="23"/>
      <c r="P73" s="255">
        <f t="shared" ca="1" si="28"/>
        <v>0</v>
      </c>
      <c r="Q73" s="163">
        <f t="shared" ca="1" si="29"/>
        <v>0</v>
      </c>
      <c r="R73" s="164">
        <f ca="1">NPV(Q72,K73:$K$244) + ($A$13+$A$14+$A$15)/POWER(1+Q72,$A$28-D73+1)</f>
        <v>0</v>
      </c>
      <c r="S73" s="164">
        <f ca="1">NPV(Q73,K73:$K$244) + ($A$13+$A$14+$A$15)/POWER(1+Q73,$A$28-D73+1)</f>
        <v>0</v>
      </c>
      <c r="T73" s="45">
        <f t="shared" ca="1" si="30"/>
        <v>0</v>
      </c>
      <c r="U73" s="45">
        <f t="shared" ca="1" si="36"/>
        <v>0</v>
      </c>
      <c r="V73" s="45">
        <f t="shared" ca="1" si="37"/>
        <v>0</v>
      </c>
      <c r="W73" s="45">
        <f t="shared" ca="1" si="31"/>
        <v>0</v>
      </c>
      <c r="X73" s="25">
        <f t="shared" ca="1" si="20"/>
        <v>0</v>
      </c>
      <c r="Z73" s="28">
        <f t="shared" ca="1" si="38"/>
        <v>0</v>
      </c>
      <c r="AA73" s="233"/>
      <c r="AB73" s="45">
        <f t="shared" ca="1" si="32"/>
        <v>0</v>
      </c>
      <c r="AC73" s="45">
        <f t="shared" ca="1" si="21"/>
        <v>0</v>
      </c>
      <c r="AD73" s="25">
        <f t="shared" ca="1" si="22"/>
        <v>0</v>
      </c>
    </row>
    <row r="74" spans="4:30" x14ac:dyDescent="0.35">
      <c r="D74" s="20">
        <v>70</v>
      </c>
      <c r="E74" s="21">
        <f t="shared" ca="1" si="33"/>
        <v>25568</v>
      </c>
      <c r="F74" s="44">
        <f t="shared" ca="1" si="23"/>
        <v>25932</v>
      </c>
      <c r="G74" s="22" t="s">
        <v>119</v>
      </c>
      <c r="H74" s="44">
        <f t="shared" ca="1" si="34"/>
        <v>25568</v>
      </c>
      <c r="I74" s="45">
        <f t="shared" ca="1" si="24"/>
        <v>0</v>
      </c>
      <c r="J74" s="45">
        <f t="shared" ca="1" si="25"/>
        <v>0</v>
      </c>
      <c r="K74" s="45">
        <f t="shared" ca="1" si="26"/>
        <v>0</v>
      </c>
      <c r="L74" s="45"/>
      <c r="M74" s="45">
        <f t="shared" ca="1" si="35"/>
        <v>0</v>
      </c>
      <c r="N74" s="257">
        <f t="shared" ca="1" si="27"/>
        <v>0</v>
      </c>
      <c r="O74" s="23"/>
      <c r="P74" s="255">
        <f t="shared" ca="1" si="28"/>
        <v>0</v>
      </c>
      <c r="Q74" s="163">
        <f t="shared" ca="1" si="29"/>
        <v>0</v>
      </c>
      <c r="R74" s="164">
        <f ca="1">NPV(Q73,K74:$K$244) + ($A$13+$A$14+$A$15)/POWER(1+Q73,$A$28-D74+1)</f>
        <v>0</v>
      </c>
      <c r="S74" s="164">
        <f ca="1">NPV(Q74,K74:$K$244) + ($A$13+$A$14+$A$15)/POWER(1+Q74,$A$28-D74+1)</f>
        <v>0</v>
      </c>
      <c r="T74" s="45">
        <f t="shared" ca="1" si="30"/>
        <v>0</v>
      </c>
      <c r="U74" s="45">
        <f t="shared" ca="1" si="36"/>
        <v>0</v>
      </c>
      <c r="V74" s="45">
        <f t="shared" ca="1" si="37"/>
        <v>0</v>
      </c>
      <c r="W74" s="45">
        <f t="shared" ca="1" si="31"/>
        <v>0</v>
      </c>
      <c r="X74" s="25">
        <f t="shared" ca="1" si="20"/>
        <v>0</v>
      </c>
      <c r="Z74" s="28">
        <f t="shared" ca="1" si="38"/>
        <v>0</v>
      </c>
      <c r="AA74" s="233"/>
      <c r="AB74" s="45">
        <f t="shared" ca="1" si="32"/>
        <v>0</v>
      </c>
      <c r="AC74" s="45">
        <f t="shared" ca="1" si="21"/>
        <v>0</v>
      </c>
      <c r="AD74" s="25">
        <f t="shared" ca="1" si="22"/>
        <v>0</v>
      </c>
    </row>
    <row r="75" spans="4:30" x14ac:dyDescent="0.35">
      <c r="D75" s="20">
        <v>71</v>
      </c>
      <c r="E75" s="21">
        <f t="shared" ca="1" si="33"/>
        <v>25933</v>
      </c>
      <c r="F75" s="44">
        <f t="shared" ca="1" si="23"/>
        <v>26297</v>
      </c>
      <c r="G75" s="22" t="s">
        <v>119</v>
      </c>
      <c r="H75" s="44">
        <f t="shared" ca="1" si="34"/>
        <v>25933</v>
      </c>
      <c r="I75" s="45">
        <f t="shared" ca="1" si="24"/>
        <v>0</v>
      </c>
      <c r="J75" s="45">
        <f t="shared" ca="1" si="25"/>
        <v>0</v>
      </c>
      <c r="K75" s="45">
        <f t="shared" ca="1" si="26"/>
        <v>0</v>
      </c>
      <c r="L75" s="45"/>
      <c r="M75" s="45">
        <f t="shared" ca="1" si="35"/>
        <v>0</v>
      </c>
      <c r="N75" s="257">
        <f t="shared" ca="1" si="27"/>
        <v>0</v>
      </c>
      <c r="O75" s="23"/>
      <c r="P75" s="255">
        <f t="shared" ca="1" si="28"/>
        <v>0</v>
      </c>
      <c r="Q75" s="163">
        <f t="shared" ca="1" si="29"/>
        <v>0</v>
      </c>
      <c r="R75" s="164">
        <f ca="1">NPV(Q74,K75:$K$244) + ($A$13+$A$14+$A$15)/POWER(1+Q74,$A$28-D75+1)</f>
        <v>0</v>
      </c>
      <c r="S75" s="164">
        <f ca="1">NPV(Q75,K75:$K$244) + ($A$13+$A$14+$A$15)/POWER(1+Q75,$A$28-D75+1)</f>
        <v>0</v>
      </c>
      <c r="T75" s="45">
        <f t="shared" ca="1" si="30"/>
        <v>0</v>
      </c>
      <c r="U75" s="45">
        <f t="shared" ca="1" si="36"/>
        <v>0</v>
      </c>
      <c r="V75" s="45">
        <f t="shared" ca="1" si="37"/>
        <v>0</v>
      </c>
      <c r="W75" s="45">
        <f t="shared" ca="1" si="31"/>
        <v>0</v>
      </c>
      <c r="X75" s="25">
        <f t="shared" ca="1" si="20"/>
        <v>0</v>
      </c>
      <c r="Z75" s="28">
        <f t="shared" ca="1" si="38"/>
        <v>0</v>
      </c>
      <c r="AA75" s="233"/>
      <c r="AB75" s="45">
        <f t="shared" ca="1" si="32"/>
        <v>0</v>
      </c>
      <c r="AC75" s="45">
        <f t="shared" ca="1" si="21"/>
        <v>0</v>
      </c>
      <c r="AD75" s="25">
        <f t="shared" ca="1" si="22"/>
        <v>0</v>
      </c>
    </row>
    <row r="76" spans="4:30" x14ac:dyDescent="0.35">
      <c r="D76" s="20">
        <v>72</v>
      </c>
      <c r="E76" s="21">
        <f t="shared" ca="1" si="33"/>
        <v>26298</v>
      </c>
      <c r="F76" s="44">
        <f t="shared" ca="1" si="23"/>
        <v>26663</v>
      </c>
      <c r="G76" s="22" t="s">
        <v>119</v>
      </c>
      <c r="H76" s="44">
        <f t="shared" ca="1" si="34"/>
        <v>26298</v>
      </c>
      <c r="I76" s="45">
        <f t="shared" ca="1" si="24"/>
        <v>0</v>
      </c>
      <c r="J76" s="45">
        <f t="shared" ca="1" si="25"/>
        <v>0</v>
      </c>
      <c r="K76" s="45">
        <f t="shared" ca="1" si="26"/>
        <v>0</v>
      </c>
      <c r="L76" s="45"/>
      <c r="M76" s="45">
        <f t="shared" ca="1" si="35"/>
        <v>0</v>
      </c>
      <c r="N76" s="257">
        <f t="shared" ca="1" si="27"/>
        <v>0</v>
      </c>
      <c r="O76" s="23"/>
      <c r="P76" s="255">
        <f t="shared" ca="1" si="28"/>
        <v>0</v>
      </c>
      <c r="Q76" s="163">
        <f t="shared" ca="1" si="29"/>
        <v>0</v>
      </c>
      <c r="R76" s="164">
        <f ca="1">NPV(Q75,K76:$K$244) + ($A$13+$A$14+$A$15)/POWER(1+Q75,$A$28-D76+1)</f>
        <v>0</v>
      </c>
      <c r="S76" s="164">
        <f ca="1">NPV(Q76,K76:$K$244) + ($A$13+$A$14+$A$15)/POWER(1+Q76,$A$28-D76+1)</f>
        <v>0</v>
      </c>
      <c r="T76" s="45">
        <f t="shared" ca="1" si="30"/>
        <v>0</v>
      </c>
      <c r="U76" s="45">
        <f t="shared" ca="1" si="36"/>
        <v>0</v>
      </c>
      <c r="V76" s="45">
        <f t="shared" ca="1" si="37"/>
        <v>0</v>
      </c>
      <c r="W76" s="45">
        <f t="shared" ca="1" si="31"/>
        <v>0</v>
      </c>
      <c r="X76" s="25">
        <f t="shared" ca="1" si="20"/>
        <v>0</v>
      </c>
      <c r="Z76" s="28">
        <f t="shared" ca="1" si="38"/>
        <v>0</v>
      </c>
      <c r="AA76" s="233"/>
      <c r="AB76" s="45">
        <f t="shared" ca="1" si="32"/>
        <v>0</v>
      </c>
      <c r="AC76" s="45">
        <f t="shared" ca="1" si="21"/>
        <v>0</v>
      </c>
      <c r="AD76" s="25">
        <f t="shared" ca="1" si="22"/>
        <v>0</v>
      </c>
    </row>
    <row r="77" spans="4:30" x14ac:dyDescent="0.35">
      <c r="D77" s="20">
        <v>73</v>
      </c>
      <c r="E77" s="21">
        <f t="shared" ca="1" si="33"/>
        <v>26664</v>
      </c>
      <c r="F77" s="44">
        <f t="shared" ca="1" si="23"/>
        <v>27028</v>
      </c>
      <c r="G77" s="22" t="s">
        <v>119</v>
      </c>
      <c r="H77" s="44">
        <f t="shared" ca="1" si="34"/>
        <v>26664</v>
      </c>
      <c r="I77" s="45">
        <f t="shared" ca="1" si="24"/>
        <v>0</v>
      </c>
      <c r="J77" s="45">
        <f t="shared" ca="1" si="25"/>
        <v>0</v>
      </c>
      <c r="K77" s="45">
        <f t="shared" ca="1" si="26"/>
        <v>0</v>
      </c>
      <c r="L77" s="45"/>
      <c r="M77" s="45">
        <f t="shared" ca="1" si="35"/>
        <v>0</v>
      </c>
      <c r="N77" s="257">
        <f t="shared" ca="1" si="27"/>
        <v>0</v>
      </c>
      <c r="O77" s="23"/>
      <c r="P77" s="255">
        <f t="shared" ca="1" si="28"/>
        <v>0</v>
      </c>
      <c r="Q77" s="163">
        <f t="shared" ca="1" si="29"/>
        <v>0</v>
      </c>
      <c r="R77" s="164">
        <f ca="1">NPV(Q76,K77:$K$244) + ($A$13+$A$14+$A$15)/POWER(1+Q76,$A$28-D77+1)</f>
        <v>0</v>
      </c>
      <c r="S77" s="164">
        <f ca="1">NPV(Q77,K77:$K$244) + ($A$13+$A$14+$A$15)/POWER(1+Q77,$A$28-D77+1)</f>
        <v>0</v>
      </c>
      <c r="T77" s="45">
        <f t="shared" ca="1" si="30"/>
        <v>0</v>
      </c>
      <c r="U77" s="45">
        <f t="shared" ca="1" si="36"/>
        <v>0</v>
      </c>
      <c r="V77" s="45">
        <f t="shared" ca="1" si="37"/>
        <v>0</v>
      </c>
      <c r="W77" s="45">
        <f t="shared" ca="1" si="31"/>
        <v>0</v>
      </c>
      <c r="X77" s="25">
        <f t="shared" ca="1" si="20"/>
        <v>0</v>
      </c>
      <c r="Z77" s="28">
        <f t="shared" ca="1" si="38"/>
        <v>0</v>
      </c>
      <c r="AA77" s="233"/>
      <c r="AB77" s="45">
        <f t="shared" ca="1" si="32"/>
        <v>0</v>
      </c>
      <c r="AC77" s="45">
        <f t="shared" ca="1" si="21"/>
        <v>0</v>
      </c>
      <c r="AD77" s="25">
        <f t="shared" ca="1" si="22"/>
        <v>0</v>
      </c>
    </row>
    <row r="78" spans="4:30" x14ac:dyDescent="0.35">
      <c r="D78" s="20">
        <v>74</v>
      </c>
      <c r="E78" s="21">
        <f t="shared" ca="1" si="33"/>
        <v>27029</v>
      </c>
      <c r="F78" s="44">
        <f t="shared" ca="1" si="23"/>
        <v>27393</v>
      </c>
      <c r="G78" s="22" t="s">
        <v>119</v>
      </c>
      <c r="H78" s="44">
        <f t="shared" ca="1" si="34"/>
        <v>27029</v>
      </c>
      <c r="I78" s="45">
        <f t="shared" ca="1" si="24"/>
        <v>0</v>
      </c>
      <c r="J78" s="45">
        <f t="shared" ca="1" si="25"/>
        <v>0</v>
      </c>
      <c r="K78" s="45">
        <f t="shared" ca="1" si="26"/>
        <v>0</v>
      </c>
      <c r="L78" s="45"/>
      <c r="M78" s="45">
        <f t="shared" ca="1" si="35"/>
        <v>0</v>
      </c>
      <c r="N78" s="257">
        <f t="shared" ca="1" si="27"/>
        <v>0</v>
      </c>
      <c r="O78" s="23"/>
      <c r="P78" s="255">
        <f t="shared" ca="1" si="28"/>
        <v>0</v>
      </c>
      <c r="Q78" s="163">
        <f t="shared" ca="1" si="29"/>
        <v>0</v>
      </c>
      <c r="R78" s="164">
        <f ca="1">NPV(Q77,K78:$K$244) + ($A$13+$A$14+$A$15)/POWER(1+Q77,$A$28-D78+1)</f>
        <v>0</v>
      </c>
      <c r="S78" s="164">
        <f ca="1">NPV(Q78,K78:$K$244) + ($A$13+$A$14+$A$15)/POWER(1+Q78,$A$28-D78+1)</f>
        <v>0</v>
      </c>
      <c r="T78" s="45">
        <f t="shared" ca="1" si="30"/>
        <v>0</v>
      </c>
      <c r="U78" s="45">
        <f t="shared" ca="1" si="36"/>
        <v>0</v>
      </c>
      <c r="V78" s="45">
        <f t="shared" ca="1" si="37"/>
        <v>0</v>
      </c>
      <c r="W78" s="45">
        <f t="shared" ca="1" si="31"/>
        <v>0</v>
      </c>
      <c r="X78" s="25">
        <f t="shared" ca="1" si="20"/>
        <v>0</v>
      </c>
      <c r="Z78" s="28">
        <f t="shared" ca="1" si="38"/>
        <v>0</v>
      </c>
      <c r="AA78" s="233"/>
      <c r="AB78" s="45">
        <f t="shared" ca="1" si="32"/>
        <v>0</v>
      </c>
      <c r="AC78" s="45">
        <f t="shared" ca="1" si="21"/>
        <v>0</v>
      </c>
      <c r="AD78" s="25">
        <f t="shared" ca="1" si="22"/>
        <v>0</v>
      </c>
    </row>
    <row r="79" spans="4:30" x14ac:dyDescent="0.35">
      <c r="D79" s="20">
        <v>75</v>
      </c>
      <c r="E79" s="21">
        <f t="shared" ca="1" si="33"/>
        <v>27394</v>
      </c>
      <c r="F79" s="44">
        <f t="shared" ca="1" si="23"/>
        <v>27758</v>
      </c>
      <c r="G79" s="22" t="s">
        <v>119</v>
      </c>
      <c r="H79" s="44">
        <f t="shared" ca="1" si="34"/>
        <v>27394</v>
      </c>
      <c r="I79" s="45">
        <f t="shared" ca="1" si="24"/>
        <v>0</v>
      </c>
      <c r="J79" s="45">
        <f t="shared" ca="1" si="25"/>
        <v>0</v>
      </c>
      <c r="K79" s="45">
        <f t="shared" ca="1" si="26"/>
        <v>0</v>
      </c>
      <c r="L79" s="45"/>
      <c r="M79" s="45">
        <f t="shared" ca="1" si="35"/>
        <v>0</v>
      </c>
      <c r="N79" s="257">
        <f t="shared" ca="1" si="27"/>
        <v>0</v>
      </c>
      <c r="O79" s="23"/>
      <c r="P79" s="255">
        <f t="shared" ca="1" si="28"/>
        <v>0</v>
      </c>
      <c r="Q79" s="163">
        <f t="shared" ca="1" si="29"/>
        <v>0</v>
      </c>
      <c r="R79" s="164">
        <f ca="1">NPV(Q78,K79:$K$244) + ($A$13+$A$14+$A$15)/POWER(1+Q78,$A$28-D79+1)</f>
        <v>0</v>
      </c>
      <c r="S79" s="164">
        <f ca="1">NPV(Q79,K79:$K$244) + ($A$13+$A$14+$A$15)/POWER(1+Q79,$A$28-D79+1)</f>
        <v>0</v>
      </c>
      <c r="T79" s="45">
        <f t="shared" ca="1" si="30"/>
        <v>0</v>
      </c>
      <c r="U79" s="45">
        <f t="shared" ca="1" si="36"/>
        <v>0</v>
      </c>
      <c r="V79" s="45">
        <f t="shared" ca="1" si="37"/>
        <v>0</v>
      </c>
      <c r="W79" s="45">
        <f t="shared" ca="1" si="31"/>
        <v>0</v>
      </c>
      <c r="X79" s="25">
        <f t="shared" ca="1" si="20"/>
        <v>0</v>
      </c>
      <c r="Z79" s="28">
        <f t="shared" ca="1" si="38"/>
        <v>0</v>
      </c>
      <c r="AA79" s="233"/>
      <c r="AB79" s="45">
        <f t="shared" ca="1" si="32"/>
        <v>0</v>
      </c>
      <c r="AC79" s="45">
        <f t="shared" ca="1" si="21"/>
        <v>0</v>
      </c>
      <c r="AD79" s="25">
        <f t="shared" ca="1" si="22"/>
        <v>0</v>
      </c>
    </row>
    <row r="80" spans="4:30" x14ac:dyDescent="0.35">
      <c r="D80" s="20">
        <v>76</v>
      </c>
      <c r="E80" s="21">
        <f t="shared" ca="1" si="33"/>
        <v>27759</v>
      </c>
      <c r="F80" s="44">
        <f t="shared" ca="1" si="23"/>
        <v>28124</v>
      </c>
      <c r="G80" s="22" t="s">
        <v>119</v>
      </c>
      <c r="H80" s="44">
        <f t="shared" ca="1" si="34"/>
        <v>27759</v>
      </c>
      <c r="I80" s="45">
        <f t="shared" ca="1" si="24"/>
        <v>0</v>
      </c>
      <c r="J80" s="45">
        <f t="shared" ca="1" si="25"/>
        <v>0</v>
      </c>
      <c r="K80" s="45">
        <f t="shared" ca="1" si="26"/>
        <v>0</v>
      </c>
      <c r="L80" s="45"/>
      <c r="M80" s="45">
        <f t="shared" ca="1" si="35"/>
        <v>0</v>
      </c>
      <c r="N80" s="257">
        <f t="shared" ca="1" si="27"/>
        <v>0</v>
      </c>
      <c r="O80" s="23"/>
      <c r="P80" s="255">
        <f t="shared" ca="1" si="28"/>
        <v>0</v>
      </c>
      <c r="Q80" s="163">
        <f t="shared" ca="1" si="29"/>
        <v>0</v>
      </c>
      <c r="R80" s="164">
        <f ca="1">NPV(Q79,K80:$K$244) + ($A$13+$A$14+$A$15)/POWER(1+Q79,$A$28-D80+1)</f>
        <v>0</v>
      </c>
      <c r="S80" s="164">
        <f ca="1">NPV(Q80,K80:$K$244) + ($A$13+$A$14+$A$15)/POWER(1+Q80,$A$28-D80+1)</f>
        <v>0</v>
      </c>
      <c r="T80" s="45">
        <f t="shared" ca="1" si="30"/>
        <v>0</v>
      </c>
      <c r="U80" s="45">
        <f t="shared" ca="1" si="36"/>
        <v>0</v>
      </c>
      <c r="V80" s="45">
        <f t="shared" ca="1" si="37"/>
        <v>0</v>
      </c>
      <c r="W80" s="45">
        <f t="shared" ca="1" si="31"/>
        <v>0</v>
      </c>
      <c r="X80" s="25">
        <f t="shared" ca="1" si="20"/>
        <v>0</v>
      </c>
      <c r="Z80" s="28">
        <f t="shared" ca="1" si="38"/>
        <v>0</v>
      </c>
      <c r="AA80" s="233"/>
      <c r="AB80" s="45">
        <f t="shared" ca="1" si="32"/>
        <v>0</v>
      </c>
      <c r="AC80" s="45">
        <f t="shared" ca="1" si="21"/>
        <v>0</v>
      </c>
      <c r="AD80" s="25">
        <f t="shared" ca="1" si="22"/>
        <v>0</v>
      </c>
    </row>
    <row r="81" spans="4:30" x14ac:dyDescent="0.35">
      <c r="D81" s="20">
        <v>77</v>
      </c>
      <c r="E81" s="21">
        <f t="shared" ca="1" si="33"/>
        <v>28125</v>
      </c>
      <c r="F81" s="44">
        <f t="shared" ca="1" si="23"/>
        <v>28489</v>
      </c>
      <c r="G81" s="22" t="s">
        <v>119</v>
      </c>
      <c r="H81" s="44">
        <f t="shared" ca="1" si="34"/>
        <v>28125</v>
      </c>
      <c r="I81" s="45">
        <f t="shared" ca="1" si="24"/>
        <v>0</v>
      </c>
      <c r="J81" s="45">
        <f t="shared" ca="1" si="25"/>
        <v>0</v>
      </c>
      <c r="K81" s="45">
        <f t="shared" ca="1" si="26"/>
        <v>0</v>
      </c>
      <c r="L81" s="45"/>
      <c r="M81" s="45">
        <f t="shared" ca="1" si="35"/>
        <v>0</v>
      </c>
      <c r="N81" s="257">
        <f t="shared" ca="1" si="27"/>
        <v>0</v>
      </c>
      <c r="O81" s="23"/>
      <c r="P81" s="255">
        <f t="shared" ca="1" si="28"/>
        <v>0</v>
      </c>
      <c r="Q81" s="163">
        <f t="shared" ca="1" si="29"/>
        <v>0</v>
      </c>
      <c r="R81" s="164">
        <f ca="1">NPV(Q80,K81:$K$244) + ($A$13+$A$14+$A$15)/POWER(1+Q80,$A$28-D81+1)</f>
        <v>0</v>
      </c>
      <c r="S81" s="164">
        <f ca="1">NPV(Q81,K81:$K$244) + ($A$13+$A$14+$A$15)/POWER(1+Q81,$A$28-D81+1)</f>
        <v>0</v>
      </c>
      <c r="T81" s="45">
        <f t="shared" ca="1" si="30"/>
        <v>0</v>
      </c>
      <c r="U81" s="45">
        <f t="shared" ca="1" si="36"/>
        <v>0</v>
      </c>
      <c r="V81" s="45">
        <f t="shared" ca="1" si="37"/>
        <v>0</v>
      </c>
      <c r="W81" s="45">
        <f t="shared" ca="1" si="31"/>
        <v>0</v>
      </c>
      <c r="X81" s="25">
        <f t="shared" ca="1" si="20"/>
        <v>0</v>
      </c>
      <c r="Z81" s="28">
        <f t="shared" ca="1" si="38"/>
        <v>0</v>
      </c>
      <c r="AA81" s="233"/>
      <c r="AB81" s="45">
        <f t="shared" ca="1" si="32"/>
        <v>0</v>
      </c>
      <c r="AC81" s="45">
        <f t="shared" ca="1" si="21"/>
        <v>0</v>
      </c>
      <c r="AD81" s="25">
        <f t="shared" ca="1" si="22"/>
        <v>0</v>
      </c>
    </row>
    <row r="82" spans="4:30" x14ac:dyDescent="0.35">
      <c r="D82" s="20">
        <v>78</v>
      </c>
      <c r="E82" s="21">
        <f t="shared" ca="1" si="33"/>
        <v>28490</v>
      </c>
      <c r="F82" s="44">
        <f t="shared" ca="1" si="23"/>
        <v>28854</v>
      </c>
      <c r="G82" s="22" t="s">
        <v>119</v>
      </c>
      <c r="H82" s="44">
        <f t="shared" ca="1" si="34"/>
        <v>28490</v>
      </c>
      <c r="I82" s="45">
        <f t="shared" ca="1" si="24"/>
        <v>0</v>
      </c>
      <c r="J82" s="45">
        <f t="shared" ca="1" si="25"/>
        <v>0</v>
      </c>
      <c r="K82" s="45">
        <f t="shared" ca="1" si="26"/>
        <v>0</v>
      </c>
      <c r="L82" s="45"/>
      <c r="M82" s="45">
        <f t="shared" ca="1" si="35"/>
        <v>0</v>
      </c>
      <c r="N82" s="257">
        <f t="shared" ca="1" si="27"/>
        <v>0</v>
      </c>
      <c r="O82" s="23"/>
      <c r="P82" s="255">
        <f t="shared" ca="1" si="28"/>
        <v>0</v>
      </c>
      <c r="Q82" s="163">
        <f t="shared" ca="1" si="29"/>
        <v>0</v>
      </c>
      <c r="R82" s="164">
        <f ca="1">NPV(Q81,K82:$K$244) + ($A$13+$A$14+$A$15)/POWER(1+Q81,$A$28-D82+1)</f>
        <v>0</v>
      </c>
      <c r="S82" s="164">
        <f ca="1">NPV(Q82,K82:$K$244) + ($A$13+$A$14+$A$15)/POWER(1+Q82,$A$28-D82+1)</f>
        <v>0</v>
      </c>
      <c r="T82" s="45">
        <f t="shared" ca="1" si="30"/>
        <v>0</v>
      </c>
      <c r="U82" s="45">
        <f t="shared" ca="1" si="36"/>
        <v>0</v>
      </c>
      <c r="V82" s="45">
        <f t="shared" ca="1" si="37"/>
        <v>0</v>
      </c>
      <c r="W82" s="45">
        <f t="shared" ca="1" si="31"/>
        <v>0</v>
      </c>
      <c r="X82" s="25">
        <f t="shared" ca="1" si="20"/>
        <v>0</v>
      </c>
      <c r="Z82" s="28">
        <f t="shared" ca="1" si="38"/>
        <v>0</v>
      </c>
      <c r="AA82" s="233"/>
      <c r="AB82" s="45">
        <f t="shared" ca="1" si="32"/>
        <v>0</v>
      </c>
      <c r="AC82" s="45">
        <f t="shared" ca="1" si="21"/>
        <v>0</v>
      </c>
      <c r="AD82" s="25">
        <f t="shared" ca="1" si="22"/>
        <v>0</v>
      </c>
    </row>
    <row r="83" spans="4:30" x14ac:dyDescent="0.35">
      <c r="D83" s="20">
        <v>79</v>
      </c>
      <c r="E83" s="21">
        <f t="shared" ca="1" si="33"/>
        <v>28855</v>
      </c>
      <c r="F83" s="44">
        <f t="shared" ca="1" si="23"/>
        <v>29219</v>
      </c>
      <c r="G83" s="22" t="s">
        <v>119</v>
      </c>
      <c r="H83" s="44">
        <f t="shared" ca="1" si="34"/>
        <v>28855</v>
      </c>
      <c r="I83" s="45">
        <f t="shared" ca="1" si="24"/>
        <v>0</v>
      </c>
      <c r="J83" s="45">
        <f t="shared" ca="1" si="25"/>
        <v>0</v>
      </c>
      <c r="K83" s="45">
        <f t="shared" ca="1" si="26"/>
        <v>0</v>
      </c>
      <c r="L83" s="45"/>
      <c r="M83" s="45">
        <f t="shared" ca="1" si="35"/>
        <v>0</v>
      </c>
      <c r="N83" s="257">
        <f t="shared" ca="1" si="27"/>
        <v>0</v>
      </c>
      <c r="O83" s="23"/>
      <c r="P83" s="255">
        <f t="shared" ca="1" si="28"/>
        <v>0</v>
      </c>
      <c r="Q83" s="163">
        <f t="shared" ca="1" si="29"/>
        <v>0</v>
      </c>
      <c r="R83" s="164">
        <f ca="1">NPV(Q82,K83:$K$244) + ($A$13+$A$14+$A$15)/POWER(1+Q82,$A$28-D83+1)</f>
        <v>0</v>
      </c>
      <c r="S83" s="164">
        <f ca="1">NPV(Q83,K83:$K$244) + ($A$13+$A$14+$A$15)/POWER(1+Q83,$A$28-D83+1)</f>
        <v>0</v>
      </c>
      <c r="T83" s="45">
        <f t="shared" ca="1" si="30"/>
        <v>0</v>
      </c>
      <c r="U83" s="45">
        <f t="shared" ca="1" si="36"/>
        <v>0</v>
      </c>
      <c r="V83" s="45">
        <f t="shared" ca="1" si="37"/>
        <v>0</v>
      </c>
      <c r="W83" s="45">
        <f t="shared" ca="1" si="31"/>
        <v>0</v>
      </c>
      <c r="X83" s="25">
        <f t="shared" ca="1" si="20"/>
        <v>0</v>
      </c>
      <c r="Z83" s="28">
        <f t="shared" ca="1" si="38"/>
        <v>0</v>
      </c>
      <c r="AA83" s="233"/>
      <c r="AB83" s="45">
        <f t="shared" ca="1" si="32"/>
        <v>0</v>
      </c>
      <c r="AC83" s="45">
        <f t="shared" ca="1" si="21"/>
        <v>0</v>
      </c>
      <c r="AD83" s="25">
        <f t="shared" ca="1" si="22"/>
        <v>0</v>
      </c>
    </row>
    <row r="84" spans="4:30" x14ac:dyDescent="0.35">
      <c r="D84" s="20">
        <v>80</v>
      </c>
      <c r="E84" s="21">
        <f t="shared" ca="1" si="33"/>
        <v>29220</v>
      </c>
      <c r="F84" s="44">
        <f t="shared" ca="1" si="23"/>
        <v>29585</v>
      </c>
      <c r="G84" s="22" t="s">
        <v>119</v>
      </c>
      <c r="H84" s="44">
        <f t="shared" ca="1" si="34"/>
        <v>29220</v>
      </c>
      <c r="I84" s="45">
        <f t="shared" ca="1" si="24"/>
        <v>0</v>
      </c>
      <c r="J84" s="45">
        <f t="shared" ca="1" si="25"/>
        <v>0</v>
      </c>
      <c r="K84" s="45">
        <f t="shared" ca="1" si="26"/>
        <v>0</v>
      </c>
      <c r="L84" s="45"/>
      <c r="M84" s="45">
        <f t="shared" ca="1" si="35"/>
        <v>0</v>
      </c>
      <c r="N84" s="257">
        <f t="shared" ca="1" si="27"/>
        <v>0</v>
      </c>
      <c r="O84" s="23"/>
      <c r="P84" s="255">
        <f t="shared" ca="1" si="28"/>
        <v>0</v>
      </c>
      <c r="Q84" s="163">
        <f t="shared" ca="1" si="29"/>
        <v>0</v>
      </c>
      <c r="R84" s="164">
        <f ca="1">NPV(Q83,K84:$K$244) + ($A$13+$A$14+$A$15)/POWER(1+Q83,$A$28-D84+1)</f>
        <v>0</v>
      </c>
      <c r="S84" s="164">
        <f ca="1">NPV(Q84,K84:$K$244) + ($A$13+$A$14+$A$15)/POWER(1+Q84,$A$28-D84+1)</f>
        <v>0</v>
      </c>
      <c r="T84" s="45">
        <f t="shared" ca="1" si="30"/>
        <v>0</v>
      </c>
      <c r="U84" s="45">
        <f t="shared" ca="1" si="36"/>
        <v>0</v>
      </c>
      <c r="V84" s="45">
        <f t="shared" ca="1" si="37"/>
        <v>0</v>
      </c>
      <c r="W84" s="45">
        <f t="shared" ca="1" si="31"/>
        <v>0</v>
      </c>
      <c r="X84" s="25">
        <f t="shared" ca="1" si="20"/>
        <v>0</v>
      </c>
      <c r="Z84" s="28">
        <f t="shared" ca="1" si="38"/>
        <v>0</v>
      </c>
      <c r="AA84" s="233"/>
      <c r="AB84" s="45">
        <f t="shared" ca="1" si="32"/>
        <v>0</v>
      </c>
      <c r="AC84" s="45">
        <f t="shared" ca="1" si="21"/>
        <v>0</v>
      </c>
      <c r="AD84" s="25">
        <f t="shared" ca="1" si="22"/>
        <v>0</v>
      </c>
    </row>
    <row r="85" spans="4:30" x14ac:dyDescent="0.35">
      <c r="D85" s="20">
        <v>81</v>
      </c>
      <c r="E85" s="21">
        <f t="shared" ca="1" si="33"/>
        <v>29586</v>
      </c>
      <c r="F85" s="44">
        <f t="shared" ca="1" si="23"/>
        <v>29950</v>
      </c>
      <c r="G85" s="22" t="s">
        <v>119</v>
      </c>
      <c r="H85" s="44">
        <f t="shared" ca="1" si="34"/>
        <v>29586</v>
      </c>
      <c r="I85" s="45">
        <f t="shared" ca="1" si="24"/>
        <v>0</v>
      </c>
      <c r="J85" s="45">
        <f t="shared" ca="1" si="25"/>
        <v>0</v>
      </c>
      <c r="K85" s="45">
        <f t="shared" ca="1" si="26"/>
        <v>0</v>
      </c>
      <c r="L85" s="45"/>
      <c r="M85" s="45">
        <f t="shared" ca="1" si="35"/>
        <v>0</v>
      </c>
      <c r="N85" s="257">
        <f t="shared" ca="1" si="27"/>
        <v>0</v>
      </c>
      <c r="O85" s="23"/>
      <c r="P85" s="255">
        <f t="shared" ca="1" si="28"/>
        <v>0</v>
      </c>
      <c r="Q85" s="163">
        <f t="shared" ca="1" si="29"/>
        <v>0</v>
      </c>
      <c r="R85" s="164">
        <f ca="1">NPV(Q84,K85:$K$244) + ($A$13+$A$14+$A$15)/POWER(1+Q84,$A$28-D85+1)</f>
        <v>0</v>
      </c>
      <c r="S85" s="164">
        <f ca="1">NPV(Q85,K85:$K$244) + ($A$13+$A$14+$A$15)/POWER(1+Q85,$A$28-D85+1)</f>
        <v>0</v>
      </c>
      <c r="T85" s="45">
        <f t="shared" ca="1" si="30"/>
        <v>0</v>
      </c>
      <c r="U85" s="45">
        <f t="shared" ca="1" si="36"/>
        <v>0</v>
      </c>
      <c r="V85" s="45">
        <f t="shared" ca="1" si="37"/>
        <v>0</v>
      </c>
      <c r="W85" s="45">
        <f t="shared" ca="1" si="31"/>
        <v>0</v>
      </c>
      <c r="X85" s="25">
        <f t="shared" ca="1" si="20"/>
        <v>0</v>
      </c>
      <c r="Z85" s="28">
        <f t="shared" ca="1" si="38"/>
        <v>0</v>
      </c>
      <c r="AA85" s="233"/>
      <c r="AB85" s="45">
        <f t="shared" ca="1" si="32"/>
        <v>0</v>
      </c>
      <c r="AC85" s="45">
        <f t="shared" ca="1" si="21"/>
        <v>0</v>
      </c>
      <c r="AD85" s="25">
        <f t="shared" ca="1" si="22"/>
        <v>0</v>
      </c>
    </row>
    <row r="86" spans="4:30" x14ac:dyDescent="0.35">
      <c r="D86" s="20">
        <v>82</v>
      </c>
      <c r="E86" s="21">
        <f t="shared" ca="1" si="33"/>
        <v>29951</v>
      </c>
      <c r="F86" s="44">
        <f t="shared" ca="1" si="23"/>
        <v>30315</v>
      </c>
      <c r="G86" s="22" t="s">
        <v>119</v>
      </c>
      <c r="H86" s="44">
        <f t="shared" ca="1" si="34"/>
        <v>29951</v>
      </c>
      <c r="I86" s="45">
        <f t="shared" ca="1" si="24"/>
        <v>0</v>
      </c>
      <c r="J86" s="45">
        <f t="shared" ca="1" si="25"/>
        <v>0</v>
      </c>
      <c r="K86" s="45">
        <f t="shared" ca="1" si="26"/>
        <v>0</v>
      </c>
      <c r="L86" s="45"/>
      <c r="M86" s="45">
        <f t="shared" ca="1" si="35"/>
        <v>0</v>
      </c>
      <c r="N86" s="257">
        <f t="shared" ca="1" si="27"/>
        <v>0</v>
      </c>
      <c r="O86" s="23"/>
      <c r="P86" s="255">
        <f t="shared" ca="1" si="28"/>
        <v>0</v>
      </c>
      <c r="Q86" s="163">
        <f t="shared" ca="1" si="29"/>
        <v>0</v>
      </c>
      <c r="R86" s="164">
        <f ca="1">NPV(Q85,K86:$K$244) + ($A$13+$A$14+$A$15)/POWER(1+Q85,$A$28-D86+1)</f>
        <v>0</v>
      </c>
      <c r="S86" s="164">
        <f ca="1">NPV(Q86,K86:$K$244) + ($A$13+$A$14+$A$15)/POWER(1+Q86,$A$28-D86+1)</f>
        <v>0</v>
      </c>
      <c r="T86" s="45">
        <f t="shared" ca="1" si="30"/>
        <v>0</v>
      </c>
      <c r="U86" s="45">
        <f t="shared" ca="1" si="36"/>
        <v>0</v>
      </c>
      <c r="V86" s="45">
        <f t="shared" ca="1" si="37"/>
        <v>0</v>
      </c>
      <c r="W86" s="45">
        <f t="shared" ca="1" si="31"/>
        <v>0</v>
      </c>
      <c r="X86" s="25">
        <f t="shared" ca="1" si="20"/>
        <v>0</v>
      </c>
      <c r="Z86" s="28">
        <f t="shared" ca="1" si="38"/>
        <v>0</v>
      </c>
      <c r="AA86" s="233"/>
      <c r="AB86" s="45">
        <f t="shared" ca="1" si="32"/>
        <v>0</v>
      </c>
      <c r="AC86" s="45">
        <f t="shared" ca="1" si="21"/>
        <v>0</v>
      </c>
      <c r="AD86" s="25">
        <f t="shared" ca="1" si="22"/>
        <v>0</v>
      </c>
    </row>
    <row r="87" spans="4:30" x14ac:dyDescent="0.35">
      <c r="D87" s="20">
        <v>83</v>
      </c>
      <c r="E87" s="21">
        <f t="shared" ca="1" si="33"/>
        <v>30316</v>
      </c>
      <c r="F87" s="44">
        <f t="shared" ca="1" si="23"/>
        <v>30680</v>
      </c>
      <c r="G87" s="22" t="s">
        <v>119</v>
      </c>
      <c r="H87" s="44">
        <f t="shared" ca="1" si="34"/>
        <v>30316</v>
      </c>
      <c r="I87" s="45">
        <f t="shared" ca="1" si="24"/>
        <v>0</v>
      </c>
      <c r="J87" s="45">
        <f t="shared" ca="1" si="25"/>
        <v>0</v>
      </c>
      <c r="K87" s="45">
        <f t="shared" ca="1" si="26"/>
        <v>0</v>
      </c>
      <c r="L87" s="45"/>
      <c r="M87" s="45">
        <f t="shared" ca="1" si="35"/>
        <v>0</v>
      </c>
      <c r="N87" s="257">
        <f t="shared" ca="1" si="27"/>
        <v>0</v>
      </c>
      <c r="O87" s="23"/>
      <c r="P87" s="255">
        <f t="shared" ca="1" si="28"/>
        <v>0</v>
      </c>
      <c r="Q87" s="163">
        <f t="shared" ca="1" si="29"/>
        <v>0</v>
      </c>
      <c r="R87" s="164">
        <f ca="1">NPV(Q86,K87:$K$244) + ($A$13+$A$14+$A$15)/POWER(1+Q86,$A$28-D87+1)</f>
        <v>0</v>
      </c>
      <c r="S87" s="164">
        <f ca="1">NPV(Q87,K87:$K$244) + ($A$13+$A$14+$A$15)/POWER(1+Q87,$A$28-D87+1)</f>
        <v>0</v>
      </c>
      <c r="T87" s="45">
        <f t="shared" ca="1" si="30"/>
        <v>0</v>
      </c>
      <c r="U87" s="45">
        <f t="shared" ca="1" si="36"/>
        <v>0</v>
      </c>
      <c r="V87" s="45">
        <f t="shared" ca="1" si="37"/>
        <v>0</v>
      </c>
      <c r="W87" s="45">
        <f t="shared" ca="1" si="31"/>
        <v>0</v>
      </c>
      <c r="X87" s="25">
        <f t="shared" ca="1" si="20"/>
        <v>0</v>
      </c>
      <c r="Z87" s="28">
        <f t="shared" ca="1" si="38"/>
        <v>0</v>
      </c>
      <c r="AA87" s="233"/>
      <c r="AB87" s="45">
        <f t="shared" ca="1" si="32"/>
        <v>0</v>
      </c>
      <c r="AC87" s="45">
        <f t="shared" ca="1" si="21"/>
        <v>0</v>
      </c>
      <c r="AD87" s="25">
        <f t="shared" ca="1" si="22"/>
        <v>0</v>
      </c>
    </row>
    <row r="88" spans="4:30" x14ac:dyDescent="0.35">
      <c r="D88" s="20">
        <v>84</v>
      </c>
      <c r="E88" s="21">
        <f t="shared" ca="1" si="33"/>
        <v>30681</v>
      </c>
      <c r="F88" s="44">
        <f t="shared" ca="1" si="23"/>
        <v>31046</v>
      </c>
      <c r="G88" s="22" t="s">
        <v>119</v>
      </c>
      <c r="H88" s="44">
        <f t="shared" ca="1" si="34"/>
        <v>30681</v>
      </c>
      <c r="I88" s="45">
        <f t="shared" ca="1" si="24"/>
        <v>0</v>
      </c>
      <c r="J88" s="45">
        <f t="shared" ca="1" si="25"/>
        <v>0</v>
      </c>
      <c r="K88" s="45">
        <f t="shared" ca="1" si="26"/>
        <v>0</v>
      </c>
      <c r="L88" s="45"/>
      <c r="M88" s="45">
        <f t="shared" ca="1" si="35"/>
        <v>0</v>
      </c>
      <c r="N88" s="257">
        <f t="shared" ca="1" si="27"/>
        <v>0</v>
      </c>
      <c r="O88" s="23"/>
      <c r="P88" s="255">
        <f t="shared" ca="1" si="28"/>
        <v>0</v>
      </c>
      <c r="Q88" s="163">
        <f t="shared" ca="1" si="29"/>
        <v>0</v>
      </c>
      <c r="R88" s="164">
        <f ca="1">NPV(Q87,K88:$K$244) + ($A$13+$A$14+$A$15)/POWER(1+Q87,$A$28-D88+1)</f>
        <v>0</v>
      </c>
      <c r="S88" s="164">
        <f ca="1">NPV(Q88,K88:$K$244) + ($A$13+$A$14+$A$15)/POWER(1+Q88,$A$28-D88+1)</f>
        <v>0</v>
      </c>
      <c r="T88" s="45">
        <f t="shared" ca="1" si="30"/>
        <v>0</v>
      </c>
      <c r="U88" s="45">
        <f t="shared" ca="1" si="36"/>
        <v>0</v>
      </c>
      <c r="V88" s="45">
        <f t="shared" ca="1" si="37"/>
        <v>0</v>
      </c>
      <c r="W88" s="45">
        <f t="shared" ca="1" si="31"/>
        <v>0</v>
      </c>
      <c r="X88" s="25">
        <f t="shared" ca="1" si="20"/>
        <v>0</v>
      </c>
      <c r="Z88" s="28">
        <f t="shared" ca="1" si="38"/>
        <v>0</v>
      </c>
      <c r="AA88" s="233"/>
      <c r="AB88" s="45">
        <f t="shared" ca="1" si="32"/>
        <v>0</v>
      </c>
      <c r="AC88" s="45">
        <f t="shared" ca="1" si="21"/>
        <v>0</v>
      </c>
      <c r="AD88" s="25">
        <f t="shared" ca="1" si="22"/>
        <v>0</v>
      </c>
    </row>
    <row r="89" spans="4:30" x14ac:dyDescent="0.35">
      <c r="D89" s="20">
        <v>85</v>
      </c>
      <c r="E89" s="21">
        <f t="shared" ca="1" si="33"/>
        <v>31047</v>
      </c>
      <c r="F89" s="44">
        <f t="shared" ca="1" si="23"/>
        <v>31411</v>
      </c>
      <c r="G89" s="22" t="s">
        <v>119</v>
      </c>
      <c r="H89" s="44">
        <f t="shared" ca="1" si="34"/>
        <v>31047</v>
      </c>
      <c r="I89" s="45">
        <f t="shared" ca="1" si="24"/>
        <v>0</v>
      </c>
      <c r="J89" s="45">
        <f t="shared" ca="1" si="25"/>
        <v>0</v>
      </c>
      <c r="K89" s="45">
        <f t="shared" ca="1" si="26"/>
        <v>0</v>
      </c>
      <c r="L89" s="45"/>
      <c r="M89" s="45">
        <f t="shared" ca="1" si="35"/>
        <v>0</v>
      </c>
      <c r="N89" s="257">
        <f t="shared" ca="1" si="27"/>
        <v>0</v>
      </c>
      <c r="O89" s="23"/>
      <c r="P89" s="255">
        <f t="shared" ca="1" si="28"/>
        <v>0</v>
      </c>
      <c r="Q89" s="163">
        <f t="shared" ca="1" si="29"/>
        <v>0</v>
      </c>
      <c r="R89" s="164">
        <f ca="1">NPV(Q88,K89:$K$244) + ($A$13+$A$14+$A$15)/POWER(1+Q88,$A$28-D89+1)</f>
        <v>0</v>
      </c>
      <c r="S89" s="164">
        <f ca="1">NPV(Q89,K89:$K$244) + ($A$13+$A$14+$A$15)/POWER(1+Q89,$A$28-D89+1)</f>
        <v>0</v>
      </c>
      <c r="T89" s="45">
        <f t="shared" ca="1" si="30"/>
        <v>0</v>
      </c>
      <c r="U89" s="45">
        <f t="shared" ca="1" si="36"/>
        <v>0</v>
      </c>
      <c r="V89" s="45">
        <f t="shared" ca="1" si="37"/>
        <v>0</v>
      </c>
      <c r="W89" s="45">
        <f t="shared" ca="1" si="31"/>
        <v>0</v>
      </c>
      <c r="X89" s="25">
        <f t="shared" ca="1" si="20"/>
        <v>0</v>
      </c>
      <c r="Z89" s="28">
        <f t="shared" ca="1" si="38"/>
        <v>0</v>
      </c>
      <c r="AA89" s="233"/>
      <c r="AB89" s="45">
        <f t="shared" ca="1" si="32"/>
        <v>0</v>
      </c>
      <c r="AC89" s="45">
        <f t="shared" ca="1" si="21"/>
        <v>0</v>
      </c>
      <c r="AD89" s="25">
        <f t="shared" ca="1" si="22"/>
        <v>0</v>
      </c>
    </row>
    <row r="90" spans="4:30" x14ac:dyDescent="0.35">
      <c r="D90" s="20">
        <v>86</v>
      </c>
      <c r="E90" s="21">
        <f t="shared" ca="1" si="33"/>
        <v>31412</v>
      </c>
      <c r="F90" s="44">
        <f t="shared" ca="1" si="23"/>
        <v>31776</v>
      </c>
      <c r="G90" s="22" t="s">
        <v>119</v>
      </c>
      <c r="H90" s="44">
        <f t="shared" ca="1" si="34"/>
        <v>31412</v>
      </c>
      <c r="I90" s="45">
        <f t="shared" ca="1" si="24"/>
        <v>0</v>
      </c>
      <c r="J90" s="45">
        <f t="shared" ca="1" si="25"/>
        <v>0</v>
      </c>
      <c r="K90" s="45">
        <f t="shared" ca="1" si="26"/>
        <v>0</v>
      </c>
      <c r="L90" s="45"/>
      <c r="M90" s="45">
        <f t="shared" ca="1" si="35"/>
        <v>0</v>
      </c>
      <c r="N90" s="257">
        <f t="shared" ca="1" si="27"/>
        <v>0</v>
      </c>
      <c r="O90" s="23"/>
      <c r="P90" s="255">
        <f t="shared" ca="1" si="28"/>
        <v>0</v>
      </c>
      <c r="Q90" s="163">
        <f t="shared" ca="1" si="29"/>
        <v>0</v>
      </c>
      <c r="R90" s="164">
        <f ca="1">NPV(Q89,K90:$K$244) + ($A$13+$A$14+$A$15)/POWER(1+Q89,$A$28-D90+1)</f>
        <v>0</v>
      </c>
      <c r="S90" s="164">
        <f ca="1">NPV(Q90,K90:$K$244) + ($A$13+$A$14+$A$15)/POWER(1+Q90,$A$28-D90+1)</f>
        <v>0</v>
      </c>
      <c r="T90" s="45">
        <f t="shared" ca="1" si="30"/>
        <v>0</v>
      </c>
      <c r="U90" s="45">
        <f t="shared" ca="1" si="36"/>
        <v>0</v>
      </c>
      <c r="V90" s="45">
        <f t="shared" ca="1" si="37"/>
        <v>0</v>
      </c>
      <c r="W90" s="45">
        <f t="shared" ca="1" si="31"/>
        <v>0</v>
      </c>
      <c r="X90" s="25">
        <f t="shared" ca="1" si="20"/>
        <v>0</v>
      </c>
      <c r="Z90" s="28">
        <f t="shared" ca="1" si="38"/>
        <v>0</v>
      </c>
      <c r="AA90" s="233"/>
      <c r="AB90" s="45">
        <f t="shared" ca="1" si="32"/>
        <v>0</v>
      </c>
      <c r="AC90" s="45">
        <f t="shared" ca="1" si="21"/>
        <v>0</v>
      </c>
      <c r="AD90" s="25">
        <f t="shared" ca="1" si="22"/>
        <v>0</v>
      </c>
    </row>
    <row r="91" spans="4:30" x14ac:dyDescent="0.35">
      <c r="D91" s="20">
        <v>87</v>
      </c>
      <c r="E91" s="21">
        <f t="shared" ca="1" si="33"/>
        <v>31777</v>
      </c>
      <c r="F91" s="44">
        <f t="shared" ca="1" si="23"/>
        <v>32141</v>
      </c>
      <c r="G91" s="22" t="s">
        <v>119</v>
      </c>
      <c r="H91" s="44">
        <f t="shared" ca="1" si="34"/>
        <v>31777</v>
      </c>
      <c r="I91" s="45">
        <f t="shared" ca="1" si="24"/>
        <v>0</v>
      </c>
      <c r="J91" s="45">
        <f t="shared" ca="1" si="25"/>
        <v>0</v>
      </c>
      <c r="K91" s="45">
        <f t="shared" ca="1" si="26"/>
        <v>0</v>
      </c>
      <c r="L91" s="45"/>
      <c r="M91" s="45">
        <f t="shared" ca="1" si="35"/>
        <v>0</v>
      </c>
      <c r="N91" s="257">
        <f t="shared" ca="1" si="27"/>
        <v>0</v>
      </c>
      <c r="O91" s="23"/>
      <c r="P91" s="255">
        <f t="shared" ca="1" si="28"/>
        <v>0</v>
      </c>
      <c r="Q91" s="163">
        <f t="shared" ca="1" si="29"/>
        <v>0</v>
      </c>
      <c r="R91" s="164">
        <f ca="1">NPV(Q90,K91:$K$244) + ($A$13+$A$14+$A$15)/POWER(1+Q90,$A$28-D91+1)</f>
        <v>0</v>
      </c>
      <c r="S91" s="164">
        <f ca="1">NPV(Q91,K91:$K$244) + ($A$13+$A$14+$A$15)/POWER(1+Q91,$A$28-D91+1)</f>
        <v>0</v>
      </c>
      <c r="T91" s="45">
        <f t="shared" ca="1" si="30"/>
        <v>0</v>
      </c>
      <c r="U91" s="45">
        <f t="shared" ca="1" si="36"/>
        <v>0</v>
      </c>
      <c r="V91" s="45">
        <f t="shared" ca="1" si="37"/>
        <v>0</v>
      </c>
      <c r="W91" s="45">
        <f t="shared" ca="1" si="31"/>
        <v>0</v>
      </c>
      <c r="X91" s="25">
        <f t="shared" ca="1" si="20"/>
        <v>0</v>
      </c>
      <c r="Z91" s="28">
        <f t="shared" ca="1" si="38"/>
        <v>0</v>
      </c>
      <c r="AA91" s="233"/>
      <c r="AB91" s="45">
        <f t="shared" ca="1" si="32"/>
        <v>0</v>
      </c>
      <c r="AC91" s="45">
        <f t="shared" ca="1" si="21"/>
        <v>0</v>
      </c>
      <c r="AD91" s="25">
        <f t="shared" ca="1" si="22"/>
        <v>0</v>
      </c>
    </row>
    <row r="92" spans="4:30" x14ac:dyDescent="0.35">
      <c r="D92" s="20">
        <v>88</v>
      </c>
      <c r="E92" s="21">
        <f t="shared" ca="1" si="33"/>
        <v>32142</v>
      </c>
      <c r="F92" s="44">
        <f t="shared" ca="1" si="23"/>
        <v>32507</v>
      </c>
      <c r="G92" s="22" t="s">
        <v>119</v>
      </c>
      <c r="H92" s="44">
        <f t="shared" ca="1" si="34"/>
        <v>32142</v>
      </c>
      <c r="I92" s="45">
        <f t="shared" ca="1" si="24"/>
        <v>0</v>
      </c>
      <c r="J92" s="45">
        <f t="shared" ca="1" si="25"/>
        <v>0</v>
      </c>
      <c r="K92" s="45">
        <f t="shared" ca="1" si="26"/>
        <v>0</v>
      </c>
      <c r="L92" s="45"/>
      <c r="M92" s="45">
        <f t="shared" ca="1" si="35"/>
        <v>0</v>
      </c>
      <c r="N92" s="257">
        <f t="shared" ca="1" si="27"/>
        <v>0</v>
      </c>
      <c r="O92" s="23"/>
      <c r="P92" s="255">
        <f t="shared" ca="1" si="28"/>
        <v>0</v>
      </c>
      <c r="Q92" s="163">
        <f t="shared" ca="1" si="29"/>
        <v>0</v>
      </c>
      <c r="R92" s="164">
        <f ca="1">NPV(Q91,K92:$K$244) + ($A$13+$A$14+$A$15)/POWER(1+Q91,$A$28-D92+1)</f>
        <v>0</v>
      </c>
      <c r="S92" s="164">
        <f ca="1">NPV(Q92,K92:$K$244) + ($A$13+$A$14+$A$15)/POWER(1+Q92,$A$28-D92+1)</f>
        <v>0</v>
      </c>
      <c r="T92" s="45">
        <f t="shared" ca="1" si="30"/>
        <v>0</v>
      </c>
      <c r="U92" s="45">
        <f t="shared" ca="1" si="36"/>
        <v>0</v>
      </c>
      <c r="V92" s="45">
        <f t="shared" ca="1" si="37"/>
        <v>0</v>
      </c>
      <c r="W92" s="45">
        <f t="shared" ca="1" si="31"/>
        <v>0</v>
      </c>
      <c r="X92" s="25">
        <f t="shared" ca="1" si="20"/>
        <v>0</v>
      </c>
      <c r="Z92" s="28">
        <f t="shared" ca="1" si="38"/>
        <v>0</v>
      </c>
      <c r="AA92" s="233"/>
      <c r="AB92" s="45">
        <f t="shared" ca="1" si="32"/>
        <v>0</v>
      </c>
      <c r="AC92" s="45">
        <f t="shared" ca="1" si="21"/>
        <v>0</v>
      </c>
      <c r="AD92" s="25">
        <f t="shared" ca="1" si="22"/>
        <v>0</v>
      </c>
    </row>
    <row r="93" spans="4:30" x14ac:dyDescent="0.35">
      <c r="D93" s="20">
        <v>89</v>
      </c>
      <c r="E93" s="21">
        <f t="shared" ca="1" si="33"/>
        <v>32508</v>
      </c>
      <c r="F93" s="44">
        <f t="shared" ca="1" si="23"/>
        <v>32872</v>
      </c>
      <c r="G93" s="22" t="s">
        <v>119</v>
      </c>
      <c r="H93" s="44">
        <f t="shared" ca="1" si="34"/>
        <v>32508</v>
      </c>
      <c r="I93" s="45">
        <f t="shared" ca="1" si="24"/>
        <v>0</v>
      </c>
      <c r="J93" s="45">
        <f t="shared" ca="1" si="25"/>
        <v>0</v>
      </c>
      <c r="K93" s="45">
        <f t="shared" ca="1" si="26"/>
        <v>0</v>
      </c>
      <c r="L93" s="45"/>
      <c r="M93" s="45">
        <f t="shared" ca="1" si="35"/>
        <v>0</v>
      </c>
      <c r="N93" s="257">
        <f t="shared" ca="1" si="27"/>
        <v>0</v>
      </c>
      <c r="O93" s="23"/>
      <c r="P93" s="255">
        <f t="shared" ca="1" si="28"/>
        <v>0</v>
      </c>
      <c r="Q93" s="163">
        <f t="shared" ca="1" si="29"/>
        <v>0</v>
      </c>
      <c r="R93" s="164">
        <f ca="1">NPV(Q92,K93:$K$244) + ($A$13+$A$14+$A$15)/POWER(1+Q92,$A$28-D93+1)</f>
        <v>0</v>
      </c>
      <c r="S93" s="164">
        <f ca="1">NPV(Q93,K93:$K$244) + ($A$13+$A$14+$A$15)/POWER(1+Q93,$A$28-D93+1)</f>
        <v>0</v>
      </c>
      <c r="T93" s="45">
        <f t="shared" ca="1" si="30"/>
        <v>0</v>
      </c>
      <c r="U93" s="45">
        <f t="shared" ca="1" si="36"/>
        <v>0</v>
      </c>
      <c r="V93" s="45">
        <f t="shared" ca="1" si="37"/>
        <v>0</v>
      </c>
      <c r="W93" s="45">
        <f t="shared" ca="1" si="31"/>
        <v>0</v>
      </c>
      <c r="X93" s="25">
        <f t="shared" ca="1" si="20"/>
        <v>0</v>
      </c>
      <c r="Z93" s="28">
        <f t="shared" ca="1" si="38"/>
        <v>0</v>
      </c>
      <c r="AA93" s="233"/>
      <c r="AB93" s="45">
        <f t="shared" ca="1" si="32"/>
        <v>0</v>
      </c>
      <c r="AC93" s="45">
        <f t="shared" ca="1" si="21"/>
        <v>0</v>
      </c>
      <c r="AD93" s="25">
        <f t="shared" ca="1" si="22"/>
        <v>0</v>
      </c>
    </row>
    <row r="94" spans="4:30" x14ac:dyDescent="0.35">
      <c r="D94" s="20">
        <v>90</v>
      </c>
      <c r="E94" s="21">
        <f t="shared" ca="1" si="33"/>
        <v>32873</v>
      </c>
      <c r="F94" s="44">
        <f t="shared" ca="1" si="23"/>
        <v>33237</v>
      </c>
      <c r="G94" s="22" t="s">
        <v>119</v>
      </c>
      <c r="H94" s="44">
        <f t="shared" ca="1" si="34"/>
        <v>32873</v>
      </c>
      <c r="I94" s="45">
        <f t="shared" ca="1" si="24"/>
        <v>0</v>
      </c>
      <c r="J94" s="45">
        <f t="shared" ca="1" si="25"/>
        <v>0</v>
      </c>
      <c r="K94" s="45">
        <f t="shared" ca="1" si="26"/>
        <v>0</v>
      </c>
      <c r="L94" s="45"/>
      <c r="M94" s="45">
        <f t="shared" ca="1" si="35"/>
        <v>0</v>
      </c>
      <c r="N94" s="257">
        <f t="shared" ca="1" si="27"/>
        <v>0</v>
      </c>
      <c r="O94" s="23"/>
      <c r="P94" s="255">
        <f t="shared" ca="1" si="28"/>
        <v>0</v>
      </c>
      <c r="Q94" s="163">
        <f t="shared" ca="1" si="29"/>
        <v>0</v>
      </c>
      <c r="R94" s="164">
        <f ca="1">NPV(Q93,K94:$K$244) + ($A$13+$A$14+$A$15)/POWER(1+Q93,$A$28-D94+1)</f>
        <v>0</v>
      </c>
      <c r="S94" s="164">
        <f ca="1">NPV(Q94,K94:$K$244) + ($A$13+$A$14+$A$15)/POWER(1+Q94,$A$28-D94+1)</f>
        <v>0</v>
      </c>
      <c r="T94" s="45">
        <f t="shared" ca="1" si="30"/>
        <v>0</v>
      </c>
      <c r="U94" s="45">
        <f t="shared" ca="1" si="36"/>
        <v>0</v>
      </c>
      <c r="V94" s="45">
        <f t="shared" ca="1" si="37"/>
        <v>0</v>
      </c>
      <c r="W94" s="45">
        <f t="shared" ca="1" si="31"/>
        <v>0</v>
      </c>
      <c r="X94" s="25">
        <f t="shared" ca="1" si="20"/>
        <v>0</v>
      </c>
      <c r="Z94" s="28">
        <f t="shared" ca="1" si="38"/>
        <v>0</v>
      </c>
      <c r="AA94" s="233"/>
      <c r="AB94" s="45">
        <f t="shared" ca="1" si="32"/>
        <v>0</v>
      </c>
      <c r="AC94" s="45">
        <f t="shared" ca="1" si="21"/>
        <v>0</v>
      </c>
      <c r="AD94" s="25">
        <f t="shared" ca="1" si="22"/>
        <v>0</v>
      </c>
    </row>
    <row r="95" spans="4:30" x14ac:dyDescent="0.35">
      <c r="D95" s="20">
        <v>91</v>
      </c>
      <c r="E95" s="21">
        <f t="shared" ca="1" si="33"/>
        <v>33238</v>
      </c>
      <c r="F95" s="44">
        <f t="shared" ca="1" si="23"/>
        <v>33602</v>
      </c>
      <c r="G95" s="22" t="s">
        <v>119</v>
      </c>
      <c r="H95" s="44">
        <f t="shared" ca="1" si="34"/>
        <v>33238</v>
      </c>
      <c r="I95" s="45">
        <f t="shared" ca="1" si="24"/>
        <v>0</v>
      </c>
      <c r="J95" s="45">
        <f t="shared" ca="1" si="25"/>
        <v>0</v>
      </c>
      <c r="K95" s="45">
        <f t="shared" ca="1" si="26"/>
        <v>0</v>
      </c>
      <c r="L95" s="45"/>
      <c r="M95" s="45">
        <f t="shared" ca="1" si="35"/>
        <v>0</v>
      </c>
      <c r="N95" s="257">
        <f t="shared" ca="1" si="27"/>
        <v>0</v>
      </c>
      <c r="O95" s="23"/>
      <c r="P95" s="255">
        <f t="shared" ca="1" si="28"/>
        <v>0</v>
      </c>
      <c r="Q95" s="163">
        <f t="shared" ca="1" si="29"/>
        <v>0</v>
      </c>
      <c r="R95" s="164">
        <f ca="1">NPV(Q94,K95:$K$244) + ($A$13+$A$14+$A$15)/POWER(1+Q94,$A$28-D95+1)</f>
        <v>0</v>
      </c>
      <c r="S95" s="164">
        <f ca="1">NPV(Q95,K95:$K$244) + ($A$13+$A$14+$A$15)/POWER(1+Q95,$A$28-D95+1)</f>
        <v>0</v>
      </c>
      <c r="T95" s="45">
        <f t="shared" ca="1" si="30"/>
        <v>0</v>
      </c>
      <c r="U95" s="45">
        <f t="shared" ca="1" si="36"/>
        <v>0</v>
      </c>
      <c r="V95" s="45">
        <f t="shared" ca="1" si="37"/>
        <v>0</v>
      </c>
      <c r="W95" s="45">
        <f t="shared" ca="1" si="31"/>
        <v>0</v>
      </c>
      <c r="X95" s="25">
        <f t="shared" ca="1" si="20"/>
        <v>0</v>
      </c>
      <c r="Z95" s="28">
        <f t="shared" ca="1" si="38"/>
        <v>0</v>
      </c>
      <c r="AA95" s="233"/>
      <c r="AB95" s="45">
        <f t="shared" ca="1" si="32"/>
        <v>0</v>
      </c>
      <c r="AC95" s="45">
        <f t="shared" ca="1" si="21"/>
        <v>0</v>
      </c>
      <c r="AD95" s="25">
        <f t="shared" ca="1" si="22"/>
        <v>0</v>
      </c>
    </row>
    <row r="96" spans="4:30" x14ac:dyDescent="0.35">
      <c r="D96" s="20">
        <v>92</v>
      </c>
      <c r="E96" s="21">
        <f t="shared" ca="1" si="33"/>
        <v>33603</v>
      </c>
      <c r="F96" s="44">
        <f t="shared" ca="1" si="23"/>
        <v>33968</v>
      </c>
      <c r="G96" s="22" t="s">
        <v>119</v>
      </c>
      <c r="H96" s="44">
        <f t="shared" ca="1" si="34"/>
        <v>33603</v>
      </c>
      <c r="I96" s="45">
        <f t="shared" ca="1" si="24"/>
        <v>0</v>
      </c>
      <c r="J96" s="45">
        <f t="shared" ca="1" si="25"/>
        <v>0</v>
      </c>
      <c r="K96" s="45">
        <f t="shared" ca="1" si="26"/>
        <v>0</v>
      </c>
      <c r="L96" s="45"/>
      <c r="M96" s="45">
        <f t="shared" ca="1" si="35"/>
        <v>0</v>
      </c>
      <c r="N96" s="257">
        <f t="shared" ca="1" si="27"/>
        <v>0</v>
      </c>
      <c r="O96" s="23"/>
      <c r="P96" s="255">
        <f t="shared" ca="1" si="28"/>
        <v>0</v>
      </c>
      <c r="Q96" s="163">
        <f t="shared" ca="1" si="29"/>
        <v>0</v>
      </c>
      <c r="R96" s="164">
        <f ca="1">NPV(Q95,K96:$K$244) + ($A$13+$A$14+$A$15)/POWER(1+Q95,$A$28-D96+1)</f>
        <v>0</v>
      </c>
      <c r="S96" s="164">
        <f ca="1">NPV(Q96,K96:$K$244) + ($A$13+$A$14+$A$15)/POWER(1+Q96,$A$28-D96+1)</f>
        <v>0</v>
      </c>
      <c r="T96" s="45">
        <f t="shared" ca="1" si="30"/>
        <v>0</v>
      </c>
      <c r="U96" s="45">
        <f t="shared" ca="1" si="36"/>
        <v>0</v>
      </c>
      <c r="V96" s="45">
        <f t="shared" ca="1" si="37"/>
        <v>0</v>
      </c>
      <c r="W96" s="45">
        <f t="shared" ca="1" si="31"/>
        <v>0</v>
      </c>
      <c r="X96" s="25">
        <f t="shared" ca="1" si="20"/>
        <v>0</v>
      </c>
      <c r="Z96" s="28">
        <f t="shared" ca="1" si="38"/>
        <v>0</v>
      </c>
      <c r="AA96" s="233"/>
      <c r="AB96" s="45">
        <f t="shared" ca="1" si="32"/>
        <v>0</v>
      </c>
      <c r="AC96" s="45">
        <f t="shared" ca="1" si="21"/>
        <v>0</v>
      </c>
      <c r="AD96" s="25">
        <f t="shared" ca="1" si="22"/>
        <v>0</v>
      </c>
    </row>
    <row r="97" spans="4:30" x14ac:dyDescent="0.35">
      <c r="D97" s="20">
        <v>93</v>
      </c>
      <c r="E97" s="21">
        <f t="shared" ca="1" si="33"/>
        <v>33969</v>
      </c>
      <c r="F97" s="44">
        <f t="shared" ca="1" si="23"/>
        <v>34333</v>
      </c>
      <c r="G97" s="22" t="s">
        <v>119</v>
      </c>
      <c r="H97" s="44">
        <f t="shared" ca="1" si="34"/>
        <v>33969</v>
      </c>
      <c r="I97" s="45">
        <f t="shared" ca="1" si="24"/>
        <v>0</v>
      </c>
      <c r="J97" s="45">
        <f t="shared" ca="1" si="25"/>
        <v>0</v>
      </c>
      <c r="K97" s="45">
        <f t="shared" ca="1" si="26"/>
        <v>0</v>
      </c>
      <c r="L97" s="45"/>
      <c r="M97" s="45">
        <f t="shared" ca="1" si="35"/>
        <v>0</v>
      </c>
      <c r="N97" s="257">
        <f t="shared" ca="1" si="27"/>
        <v>0</v>
      </c>
      <c r="O97" s="23"/>
      <c r="P97" s="255">
        <f t="shared" ca="1" si="28"/>
        <v>0</v>
      </c>
      <c r="Q97" s="163">
        <f t="shared" ca="1" si="29"/>
        <v>0</v>
      </c>
      <c r="R97" s="164">
        <f ca="1">NPV(Q96,K97:$K$244) + ($A$13+$A$14+$A$15)/POWER(1+Q96,$A$28-D97+1)</f>
        <v>0</v>
      </c>
      <c r="S97" s="164">
        <f ca="1">NPV(Q97,K97:$K$244) + ($A$13+$A$14+$A$15)/POWER(1+Q97,$A$28-D97+1)</f>
        <v>0</v>
      </c>
      <c r="T97" s="45">
        <f t="shared" ca="1" si="30"/>
        <v>0</v>
      </c>
      <c r="U97" s="45">
        <f t="shared" ca="1" si="36"/>
        <v>0</v>
      </c>
      <c r="V97" s="45">
        <f t="shared" ca="1" si="37"/>
        <v>0</v>
      </c>
      <c r="W97" s="45">
        <f t="shared" ca="1" si="31"/>
        <v>0</v>
      </c>
      <c r="X97" s="25">
        <f t="shared" ca="1" si="20"/>
        <v>0</v>
      </c>
      <c r="Z97" s="28">
        <f t="shared" ca="1" si="38"/>
        <v>0</v>
      </c>
      <c r="AA97" s="233"/>
      <c r="AB97" s="45">
        <f t="shared" ca="1" si="32"/>
        <v>0</v>
      </c>
      <c r="AC97" s="45">
        <f t="shared" ca="1" si="21"/>
        <v>0</v>
      </c>
      <c r="AD97" s="25">
        <f t="shared" ca="1" si="22"/>
        <v>0</v>
      </c>
    </row>
    <row r="98" spans="4:30" x14ac:dyDescent="0.35">
      <c r="D98" s="20">
        <v>94</v>
      </c>
      <c r="E98" s="21">
        <f t="shared" ca="1" si="33"/>
        <v>34334</v>
      </c>
      <c r="F98" s="44">
        <f t="shared" ca="1" si="23"/>
        <v>34698</v>
      </c>
      <c r="G98" s="22" t="s">
        <v>119</v>
      </c>
      <c r="H98" s="44">
        <f t="shared" ca="1" si="34"/>
        <v>34334</v>
      </c>
      <c r="I98" s="45">
        <f t="shared" ca="1" si="24"/>
        <v>0</v>
      </c>
      <c r="J98" s="45">
        <f t="shared" ca="1" si="25"/>
        <v>0</v>
      </c>
      <c r="K98" s="45">
        <f t="shared" ca="1" si="26"/>
        <v>0</v>
      </c>
      <c r="L98" s="45"/>
      <c r="M98" s="45">
        <f t="shared" ca="1" si="35"/>
        <v>0</v>
      </c>
      <c r="N98" s="257">
        <f t="shared" ca="1" si="27"/>
        <v>0</v>
      </c>
      <c r="O98" s="23"/>
      <c r="P98" s="255">
        <f t="shared" ca="1" si="28"/>
        <v>0</v>
      </c>
      <c r="Q98" s="163">
        <f t="shared" ca="1" si="29"/>
        <v>0</v>
      </c>
      <c r="R98" s="164">
        <f ca="1">NPV(Q97,K98:$K$244) + ($A$13+$A$14+$A$15)/POWER(1+Q97,$A$28-D98+1)</f>
        <v>0</v>
      </c>
      <c r="S98" s="164">
        <f ca="1">NPV(Q98,K98:$K$244) + ($A$13+$A$14+$A$15)/POWER(1+Q98,$A$28-D98+1)</f>
        <v>0</v>
      </c>
      <c r="T98" s="45">
        <f t="shared" ca="1" si="30"/>
        <v>0</v>
      </c>
      <c r="U98" s="45">
        <f t="shared" ca="1" si="36"/>
        <v>0</v>
      </c>
      <c r="V98" s="45">
        <f t="shared" ca="1" si="37"/>
        <v>0</v>
      </c>
      <c r="W98" s="45">
        <f t="shared" ca="1" si="31"/>
        <v>0</v>
      </c>
      <c r="X98" s="25">
        <f t="shared" ca="1" si="20"/>
        <v>0</v>
      </c>
      <c r="Z98" s="28">
        <f t="shared" ca="1" si="38"/>
        <v>0</v>
      </c>
      <c r="AA98" s="233"/>
      <c r="AB98" s="45">
        <f t="shared" ca="1" si="32"/>
        <v>0</v>
      </c>
      <c r="AC98" s="45">
        <f t="shared" ca="1" si="21"/>
        <v>0</v>
      </c>
      <c r="AD98" s="25">
        <f t="shared" ca="1" si="22"/>
        <v>0</v>
      </c>
    </row>
    <row r="99" spans="4:30" x14ac:dyDescent="0.35">
      <c r="D99" s="20">
        <v>95</v>
      </c>
      <c r="E99" s="21">
        <f t="shared" ca="1" si="33"/>
        <v>34699</v>
      </c>
      <c r="F99" s="44">
        <f t="shared" ca="1" si="23"/>
        <v>35063</v>
      </c>
      <c r="G99" s="22" t="s">
        <v>119</v>
      </c>
      <c r="H99" s="44">
        <f t="shared" ca="1" si="34"/>
        <v>34699</v>
      </c>
      <c r="I99" s="45">
        <f t="shared" ca="1" si="24"/>
        <v>0</v>
      </c>
      <c r="J99" s="45">
        <f t="shared" ca="1" si="25"/>
        <v>0</v>
      </c>
      <c r="K99" s="45">
        <f t="shared" ca="1" si="26"/>
        <v>0</v>
      </c>
      <c r="L99" s="45"/>
      <c r="M99" s="45">
        <f t="shared" ca="1" si="35"/>
        <v>0</v>
      </c>
      <c r="N99" s="257">
        <f t="shared" ca="1" si="27"/>
        <v>0</v>
      </c>
      <c r="O99" s="23"/>
      <c r="P99" s="255">
        <f t="shared" ca="1" si="28"/>
        <v>0</v>
      </c>
      <c r="Q99" s="163">
        <f t="shared" ca="1" si="29"/>
        <v>0</v>
      </c>
      <c r="R99" s="164">
        <f ca="1">NPV(Q98,K99:$K$244) + ($A$13+$A$14+$A$15)/POWER(1+Q98,$A$28-D99+1)</f>
        <v>0</v>
      </c>
      <c r="S99" s="164">
        <f ca="1">NPV(Q99,K99:$K$244) + ($A$13+$A$14+$A$15)/POWER(1+Q99,$A$28-D99+1)</f>
        <v>0</v>
      </c>
      <c r="T99" s="45">
        <f t="shared" ca="1" si="30"/>
        <v>0</v>
      </c>
      <c r="U99" s="45">
        <f t="shared" ca="1" si="36"/>
        <v>0</v>
      </c>
      <c r="V99" s="45">
        <f t="shared" ca="1" si="37"/>
        <v>0</v>
      </c>
      <c r="W99" s="45">
        <f t="shared" ca="1" si="31"/>
        <v>0</v>
      </c>
      <c r="X99" s="25">
        <f t="shared" ca="1" si="20"/>
        <v>0</v>
      </c>
      <c r="Z99" s="28">
        <f t="shared" ca="1" si="38"/>
        <v>0</v>
      </c>
      <c r="AA99" s="233"/>
      <c r="AB99" s="45">
        <f t="shared" ca="1" si="32"/>
        <v>0</v>
      </c>
      <c r="AC99" s="45">
        <f t="shared" ca="1" si="21"/>
        <v>0</v>
      </c>
      <c r="AD99" s="25">
        <f t="shared" ca="1" si="22"/>
        <v>0</v>
      </c>
    </row>
    <row r="100" spans="4:30" x14ac:dyDescent="0.35">
      <c r="D100" s="20">
        <v>96</v>
      </c>
      <c r="E100" s="21">
        <f t="shared" ca="1" si="33"/>
        <v>35064</v>
      </c>
      <c r="F100" s="44">
        <f t="shared" ca="1" si="23"/>
        <v>35429</v>
      </c>
      <c r="G100" s="22" t="s">
        <v>119</v>
      </c>
      <c r="H100" s="44">
        <f t="shared" ca="1" si="34"/>
        <v>35064</v>
      </c>
      <c r="I100" s="45">
        <f t="shared" ca="1" si="24"/>
        <v>0</v>
      </c>
      <c r="J100" s="45">
        <f t="shared" ca="1" si="25"/>
        <v>0</v>
      </c>
      <c r="K100" s="45">
        <f t="shared" ca="1" si="26"/>
        <v>0</v>
      </c>
      <c r="L100" s="45"/>
      <c r="M100" s="45">
        <f t="shared" ca="1" si="35"/>
        <v>0</v>
      </c>
      <c r="N100" s="257">
        <f t="shared" ca="1" si="27"/>
        <v>0</v>
      </c>
      <c r="O100" s="23"/>
      <c r="P100" s="255">
        <f t="shared" ca="1" si="28"/>
        <v>0</v>
      </c>
      <c r="Q100" s="163">
        <f t="shared" ca="1" si="29"/>
        <v>0</v>
      </c>
      <c r="R100" s="164">
        <f ca="1">NPV(Q99,K100:$K$244) + ($A$13+$A$14+$A$15)/POWER(1+Q99,$A$28-D100+1)</f>
        <v>0</v>
      </c>
      <c r="S100" s="164">
        <f ca="1">NPV(Q100,K100:$K$244) + ($A$13+$A$14+$A$15)/POWER(1+Q100,$A$28-D100+1)</f>
        <v>0</v>
      </c>
      <c r="T100" s="45">
        <f t="shared" ca="1" si="30"/>
        <v>0</v>
      </c>
      <c r="U100" s="45">
        <f t="shared" ca="1" si="36"/>
        <v>0</v>
      </c>
      <c r="V100" s="45">
        <f t="shared" ca="1" si="37"/>
        <v>0</v>
      </c>
      <c r="W100" s="45">
        <f t="shared" ca="1" si="31"/>
        <v>0</v>
      </c>
      <c r="X100" s="25">
        <f t="shared" ca="1" si="20"/>
        <v>0</v>
      </c>
      <c r="Z100" s="28">
        <f t="shared" ca="1" si="38"/>
        <v>0</v>
      </c>
      <c r="AA100" s="233"/>
      <c r="AB100" s="45">
        <f t="shared" ca="1" si="32"/>
        <v>0</v>
      </c>
      <c r="AC100" s="45">
        <f t="shared" ca="1" si="21"/>
        <v>0</v>
      </c>
      <c r="AD100" s="25">
        <f t="shared" ca="1" si="22"/>
        <v>0</v>
      </c>
    </row>
    <row r="101" spans="4:30" x14ac:dyDescent="0.35">
      <c r="D101" s="20">
        <v>97</v>
      </c>
      <c r="E101" s="21">
        <f t="shared" ca="1" si="33"/>
        <v>35430</v>
      </c>
      <c r="F101" s="44">
        <f t="shared" ca="1" si="23"/>
        <v>35794</v>
      </c>
      <c r="G101" s="22" t="s">
        <v>119</v>
      </c>
      <c r="H101" s="44">
        <f t="shared" ca="1" si="34"/>
        <v>35430</v>
      </c>
      <c r="I101" s="45">
        <f t="shared" ca="1" si="24"/>
        <v>0</v>
      </c>
      <c r="J101" s="45">
        <f t="shared" ca="1" si="25"/>
        <v>0</v>
      </c>
      <c r="K101" s="45">
        <f t="shared" ca="1" si="26"/>
        <v>0</v>
      </c>
      <c r="L101" s="45"/>
      <c r="M101" s="45">
        <f t="shared" ca="1" si="35"/>
        <v>0</v>
      </c>
      <c r="N101" s="257">
        <f t="shared" ca="1" si="27"/>
        <v>0</v>
      </c>
      <c r="O101" s="23"/>
      <c r="P101" s="255">
        <f t="shared" ca="1" si="28"/>
        <v>0</v>
      </c>
      <c r="Q101" s="163">
        <f t="shared" ca="1" si="29"/>
        <v>0</v>
      </c>
      <c r="R101" s="164">
        <f ca="1">NPV(Q100,K101:$K$244) + ($A$13+$A$14+$A$15)/POWER(1+Q100,$A$28-D101+1)</f>
        <v>0</v>
      </c>
      <c r="S101" s="164">
        <f ca="1">NPV(Q101,K101:$K$244) + ($A$13+$A$14+$A$15)/POWER(1+Q101,$A$28-D101+1)</f>
        <v>0</v>
      </c>
      <c r="T101" s="45">
        <f t="shared" ca="1" si="30"/>
        <v>0</v>
      </c>
      <c r="U101" s="45">
        <f t="shared" ca="1" si="36"/>
        <v>0</v>
      </c>
      <c r="V101" s="45">
        <f t="shared" ca="1" si="37"/>
        <v>0</v>
      </c>
      <c r="W101" s="45">
        <f t="shared" ca="1" si="31"/>
        <v>0</v>
      </c>
      <c r="X101" s="25">
        <f t="shared" ca="1" si="20"/>
        <v>0</v>
      </c>
      <c r="Z101" s="28">
        <f t="shared" ca="1" si="38"/>
        <v>0</v>
      </c>
      <c r="AA101" s="233"/>
      <c r="AB101" s="45">
        <f t="shared" ca="1" si="32"/>
        <v>0</v>
      </c>
      <c r="AC101" s="45">
        <f t="shared" ca="1" si="21"/>
        <v>0</v>
      </c>
      <c r="AD101" s="25">
        <f t="shared" ca="1" si="22"/>
        <v>0</v>
      </c>
    </row>
    <row r="102" spans="4:30" x14ac:dyDescent="0.35">
      <c r="D102" s="20">
        <v>98</v>
      </c>
      <c r="E102" s="21">
        <f t="shared" ca="1" si="33"/>
        <v>35795</v>
      </c>
      <c r="F102" s="44">
        <f t="shared" ca="1" si="23"/>
        <v>36159</v>
      </c>
      <c r="G102" s="22" t="s">
        <v>119</v>
      </c>
      <c r="H102" s="44">
        <f t="shared" ca="1" si="34"/>
        <v>35795</v>
      </c>
      <c r="I102" s="45">
        <f t="shared" ca="1" si="24"/>
        <v>0</v>
      </c>
      <c r="J102" s="45">
        <f t="shared" ca="1" si="25"/>
        <v>0</v>
      </c>
      <c r="K102" s="45">
        <f t="shared" ca="1" si="26"/>
        <v>0</v>
      </c>
      <c r="L102" s="45"/>
      <c r="M102" s="45">
        <f t="shared" ca="1" si="35"/>
        <v>0</v>
      </c>
      <c r="N102" s="257">
        <f t="shared" ca="1" si="27"/>
        <v>0</v>
      </c>
      <c r="O102" s="23"/>
      <c r="P102" s="255">
        <f t="shared" ca="1" si="28"/>
        <v>0</v>
      </c>
      <c r="Q102" s="163">
        <f t="shared" ca="1" si="29"/>
        <v>0</v>
      </c>
      <c r="R102" s="164">
        <f ca="1">NPV(Q101,K102:$K$244) + ($A$13+$A$14+$A$15)/POWER(1+Q101,$A$28-D102+1)</f>
        <v>0</v>
      </c>
      <c r="S102" s="164">
        <f ca="1">NPV(Q102,K102:$K$244) + ($A$13+$A$14+$A$15)/POWER(1+Q102,$A$28-D102+1)</f>
        <v>0</v>
      </c>
      <c r="T102" s="45">
        <f t="shared" ca="1" si="30"/>
        <v>0</v>
      </c>
      <c r="U102" s="45">
        <f t="shared" ca="1" si="36"/>
        <v>0</v>
      </c>
      <c r="V102" s="45">
        <f t="shared" ca="1" si="37"/>
        <v>0</v>
      </c>
      <c r="W102" s="45">
        <f t="shared" ca="1" si="31"/>
        <v>0</v>
      </c>
      <c r="X102" s="25">
        <f t="shared" ca="1" si="20"/>
        <v>0</v>
      </c>
      <c r="Z102" s="28">
        <f t="shared" ca="1" si="38"/>
        <v>0</v>
      </c>
      <c r="AA102" s="233"/>
      <c r="AB102" s="45">
        <f t="shared" ca="1" si="32"/>
        <v>0</v>
      </c>
      <c r="AC102" s="45">
        <f t="shared" ca="1" si="21"/>
        <v>0</v>
      </c>
      <c r="AD102" s="25">
        <f t="shared" ca="1" si="22"/>
        <v>0</v>
      </c>
    </row>
    <row r="103" spans="4:30" x14ac:dyDescent="0.35">
      <c r="D103" s="20">
        <v>99</v>
      </c>
      <c r="E103" s="21">
        <f t="shared" ca="1" si="33"/>
        <v>36160</v>
      </c>
      <c r="F103" s="44">
        <f t="shared" ca="1" si="23"/>
        <v>36524</v>
      </c>
      <c r="G103" s="22" t="s">
        <v>119</v>
      </c>
      <c r="H103" s="44">
        <f t="shared" ca="1" si="34"/>
        <v>36160</v>
      </c>
      <c r="I103" s="45">
        <f t="shared" ca="1" si="24"/>
        <v>0</v>
      </c>
      <c r="J103" s="45">
        <f t="shared" ca="1" si="25"/>
        <v>0</v>
      </c>
      <c r="K103" s="45">
        <f t="shared" ca="1" si="26"/>
        <v>0</v>
      </c>
      <c r="L103" s="45"/>
      <c r="M103" s="45">
        <f t="shared" ca="1" si="35"/>
        <v>0</v>
      </c>
      <c r="N103" s="257">
        <f t="shared" ca="1" si="27"/>
        <v>0</v>
      </c>
      <c r="O103" s="23"/>
      <c r="P103" s="255">
        <f t="shared" ca="1" si="28"/>
        <v>0</v>
      </c>
      <c r="Q103" s="163">
        <f t="shared" ca="1" si="29"/>
        <v>0</v>
      </c>
      <c r="R103" s="164">
        <f ca="1">NPV(Q102,K103:$K$244) + ($A$13+$A$14+$A$15)/POWER(1+Q102,$A$28-D103+1)</f>
        <v>0</v>
      </c>
      <c r="S103" s="164">
        <f ca="1">NPV(Q103,K103:$K$244) + ($A$13+$A$14+$A$15)/POWER(1+Q103,$A$28-D103+1)</f>
        <v>0</v>
      </c>
      <c r="T103" s="45">
        <f t="shared" ca="1" si="30"/>
        <v>0</v>
      </c>
      <c r="U103" s="45">
        <f t="shared" ca="1" si="36"/>
        <v>0</v>
      </c>
      <c r="V103" s="45">
        <f t="shared" ca="1" si="37"/>
        <v>0</v>
      </c>
      <c r="W103" s="45">
        <f t="shared" ca="1" si="31"/>
        <v>0</v>
      </c>
      <c r="X103" s="25">
        <f t="shared" ca="1" si="20"/>
        <v>0</v>
      </c>
      <c r="Z103" s="28">
        <f t="shared" ca="1" si="38"/>
        <v>0</v>
      </c>
      <c r="AA103" s="233"/>
      <c r="AB103" s="45">
        <f t="shared" ca="1" si="32"/>
        <v>0</v>
      </c>
      <c r="AC103" s="45">
        <f t="shared" ca="1" si="21"/>
        <v>0</v>
      </c>
      <c r="AD103" s="25">
        <f t="shared" ca="1" si="22"/>
        <v>0</v>
      </c>
    </row>
    <row r="104" spans="4:30" x14ac:dyDescent="0.35">
      <c r="D104" s="20">
        <v>100</v>
      </c>
      <c r="E104" s="21">
        <f t="shared" ca="1" si="33"/>
        <v>36525</v>
      </c>
      <c r="F104" s="44">
        <f t="shared" ca="1" si="23"/>
        <v>36890</v>
      </c>
      <c r="G104" s="22" t="s">
        <v>119</v>
      </c>
      <c r="H104" s="44">
        <f t="shared" ca="1" si="34"/>
        <v>36525</v>
      </c>
      <c r="I104" s="45">
        <f t="shared" ca="1" si="24"/>
        <v>0</v>
      </c>
      <c r="J104" s="45">
        <f t="shared" ca="1" si="25"/>
        <v>0</v>
      </c>
      <c r="K104" s="45">
        <f t="shared" ca="1" si="26"/>
        <v>0</v>
      </c>
      <c r="L104" s="45"/>
      <c r="M104" s="45">
        <f t="shared" ca="1" si="35"/>
        <v>0</v>
      </c>
      <c r="N104" s="257">
        <f t="shared" ca="1" si="27"/>
        <v>0</v>
      </c>
      <c r="O104" s="23"/>
      <c r="P104" s="255">
        <f t="shared" ca="1" si="28"/>
        <v>0</v>
      </c>
      <c r="Q104" s="163">
        <f t="shared" ca="1" si="29"/>
        <v>0</v>
      </c>
      <c r="R104" s="164">
        <f ca="1">NPV(Q103,K104:$K$244) + ($A$13+$A$14+$A$15)/POWER(1+Q103,$A$28-D104+1)</f>
        <v>0</v>
      </c>
      <c r="S104" s="164">
        <f ca="1">NPV(Q104,K104:$K$244) + ($A$13+$A$14+$A$15)/POWER(1+Q104,$A$28-D104+1)</f>
        <v>0</v>
      </c>
      <c r="T104" s="45">
        <f t="shared" ca="1" si="30"/>
        <v>0</v>
      </c>
      <c r="U104" s="45">
        <f t="shared" ca="1" si="36"/>
        <v>0</v>
      </c>
      <c r="V104" s="45">
        <f t="shared" ca="1" si="37"/>
        <v>0</v>
      </c>
      <c r="W104" s="45">
        <f t="shared" ca="1" si="31"/>
        <v>0</v>
      </c>
      <c r="X104" s="25">
        <f t="shared" ca="1" si="20"/>
        <v>0</v>
      </c>
      <c r="Z104" s="28">
        <f t="shared" ca="1" si="38"/>
        <v>0</v>
      </c>
      <c r="AA104" s="233"/>
      <c r="AB104" s="45">
        <f t="shared" ca="1" si="32"/>
        <v>0</v>
      </c>
      <c r="AC104" s="45">
        <f t="shared" ca="1" si="21"/>
        <v>0</v>
      </c>
      <c r="AD104" s="25">
        <f t="shared" ca="1" si="22"/>
        <v>0</v>
      </c>
    </row>
    <row r="105" spans="4:30" x14ac:dyDescent="0.35">
      <c r="D105" s="20">
        <v>101</v>
      </c>
      <c r="E105" s="21">
        <f t="shared" ca="1" si="33"/>
        <v>36891</v>
      </c>
      <c r="F105" s="44">
        <f t="shared" ca="1" si="23"/>
        <v>37255</v>
      </c>
      <c r="G105" s="22" t="s">
        <v>119</v>
      </c>
      <c r="H105" s="44">
        <f t="shared" ca="1" si="34"/>
        <v>36891</v>
      </c>
      <c r="I105" s="45">
        <f t="shared" ca="1" si="24"/>
        <v>0</v>
      </c>
      <c r="J105" s="45">
        <f t="shared" ca="1" si="25"/>
        <v>0</v>
      </c>
      <c r="K105" s="45">
        <f t="shared" ca="1" si="26"/>
        <v>0</v>
      </c>
      <c r="L105" s="45"/>
      <c r="M105" s="45">
        <f t="shared" ca="1" si="35"/>
        <v>0</v>
      </c>
      <c r="N105" s="257">
        <f t="shared" ca="1" si="27"/>
        <v>0</v>
      </c>
      <c r="O105" s="23"/>
      <c r="P105" s="255">
        <f t="shared" ca="1" si="28"/>
        <v>0</v>
      </c>
      <c r="Q105" s="163">
        <f t="shared" ca="1" si="29"/>
        <v>0</v>
      </c>
      <c r="R105" s="164">
        <f ca="1">NPV(Q104,K105:$K$244) + ($A$13+$A$14+$A$15)/POWER(1+Q104,$A$28-D105+1)</f>
        <v>0</v>
      </c>
      <c r="S105" s="164">
        <f ca="1">NPV(Q105,K105:$K$244) + ($A$13+$A$14+$A$15)/POWER(1+Q105,$A$28-D105+1)</f>
        <v>0</v>
      </c>
      <c r="T105" s="45">
        <f t="shared" ca="1" si="30"/>
        <v>0</v>
      </c>
      <c r="U105" s="45">
        <f t="shared" ca="1" si="36"/>
        <v>0</v>
      </c>
      <c r="V105" s="45">
        <f t="shared" ca="1" si="37"/>
        <v>0</v>
      </c>
      <c r="W105" s="45">
        <f t="shared" ca="1" si="31"/>
        <v>0</v>
      </c>
      <c r="X105" s="25">
        <f t="shared" ca="1" si="20"/>
        <v>0</v>
      </c>
      <c r="Z105" s="28">
        <f t="shared" ca="1" si="38"/>
        <v>0</v>
      </c>
      <c r="AA105" s="233"/>
      <c r="AB105" s="45">
        <f t="shared" ca="1" si="32"/>
        <v>0</v>
      </c>
      <c r="AC105" s="45">
        <f t="shared" ca="1" si="21"/>
        <v>0</v>
      </c>
      <c r="AD105" s="25">
        <f t="shared" ca="1" si="22"/>
        <v>0</v>
      </c>
    </row>
    <row r="106" spans="4:30" x14ac:dyDescent="0.35">
      <c r="D106" s="20">
        <v>102</v>
      </c>
      <c r="E106" s="21">
        <f t="shared" ca="1" si="33"/>
        <v>37256</v>
      </c>
      <c r="F106" s="44">
        <f t="shared" ca="1" si="23"/>
        <v>37620</v>
      </c>
      <c r="G106" s="22" t="s">
        <v>119</v>
      </c>
      <c r="H106" s="44">
        <f t="shared" ca="1" si="34"/>
        <v>37256</v>
      </c>
      <c r="I106" s="45">
        <f t="shared" ca="1" si="24"/>
        <v>0</v>
      </c>
      <c r="J106" s="45">
        <f t="shared" ca="1" si="25"/>
        <v>0</v>
      </c>
      <c r="K106" s="45">
        <f t="shared" ca="1" si="26"/>
        <v>0</v>
      </c>
      <c r="L106" s="45"/>
      <c r="M106" s="45">
        <f t="shared" ca="1" si="35"/>
        <v>0</v>
      </c>
      <c r="N106" s="257">
        <f t="shared" ca="1" si="27"/>
        <v>0</v>
      </c>
      <c r="O106" s="23"/>
      <c r="P106" s="255">
        <f t="shared" ca="1" si="28"/>
        <v>0</v>
      </c>
      <c r="Q106" s="163">
        <f t="shared" ca="1" si="29"/>
        <v>0</v>
      </c>
      <c r="R106" s="164">
        <f ca="1">NPV(Q105,K106:$K$244) + ($A$13+$A$14+$A$15)/POWER(1+Q105,$A$28-D106+1)</f>
        <v>0</v>
      </c>
      <c r="S106" s="164">
        <f ca="1">NPV(Q106,K106:$K$244) + ($A$13+$A$14+$A$15)/POWER(1+Q106,$A$28-D106+1)</f>
        <v>0</v>
      </c>
      <c r="T106" s="45">
        <f t="shared" ca="1" si="30"/>
        <v>0</v>
      </c>
      <c r="U106" s="45">
        <f t="shared" ca="1" si="36"/>
        <v>0</v>
      </c>
      <c r="V106" s="45">
        <f t="shared" ca="1" si="37"/>
        <v>0</v>
      </c>
      <c r="W106" s="45">
        <f t="shared" ca="1" si="31"/>
        <v>0</v>
      </c>
      <c r="X106" s="25">
        <f t="shared" ca="1" si="20"/>
        <v>0</v>
      </c>
      <c r="Z106" s="28">
        <f t="shared" ca="1" si="38"/>
        <v>0</v>
      </c>
      <c r="AA106" s="233"/>
      <c r="AB106" s="45">
        <f t="shared" ca="1" si="32"/>
        <v>0</v>
      </c>
      <c r="AC106" s="45">
        <f t="shared" ca="1" si="21"/>
        <v>0</v>
      </c>
      <c r="AD106" s="25">
        <f t="shared" ca="1" si="22"/>
        <v>0</v>
      </c>
    </row>
    <row r="107" spans="4:30" x14ac:dyDescent="0.35">
      <c r="D107" s="20">
        <v>103</v>
      </c>
      <c r="E107" s="21">
        <f t="shared" ca="1" si="33"/>
        <v>37621</v>
      </c>
      <c r="F107" s="44">
        <f t="shared" ca="1" si="23"/>
        <v>37985</v>
      </c>
      <c r="G107" s="22" t="s">
        <v>119</v>
      </c>
      <c r="H107" s="44">
        <f t="shared" ca="1" si="34"/>
        <v>37621</v>
      </c>
      <c r="I107" s="45">
        <f t="shared" ca="1" si="24"/>
        <v>0</v>
      </c>
      <c r="J107" s="45">
        <f t="shared" ca="1" si="25"/>
        <v>0</v>
      </c>
      <c r="K107" s="45">
        <f t="shared" ca="1" si="26"/>
        <v>0</v>
      </c>
      <c r="L107" s="45"/>
      <c r="M107" s="45">
        <f t="shared" ca="1" si="35"/>
        <v>0</v>
      </c>
      <c r="N107" s="257">
        <f t="shared" ca="1" si="27"/>
        <v>0</v>
      </c>
      <c r="O107" s="23"/>
      <c r="P107" s="255">
        <f t="shared" ca="1" si="28"/>
        <v>0</v>
      </c>
      <c r="Q107" s="163">
        <f t="shared" ca="1" si="29"/>
        <v>0</v>
      </c>
      <c r="R107" s="164">
        <f ca="1">NPV(Q106,K107:$K$244) + ($A$13+$A$14+$A$15)/POWER(1+Q106,$A$28-D107+1)</f>
        <v>0</v>
      </c>
      <c r="S107" s="164">
        <f ca="1">NPV(Q107,K107:$K$244) + ($A$13+$A$14+$A$15)/POWER(1+Q107,$A$28-D107+1)</f>
        <v>0</v>
      </c>
      <c r="T107" s="45">
        <f t="shared" ca="1" si="30"/>
        <v>0</v>
      </c>
      <c r="U107" s="45">
        <f t="shared" ca="1" si="36"/>
        <v>0</v>
      </c>
      <c r="V107" s="45">
        <f t="shared" ca="1" si="37"/>
        <v>0</v>
      </c>
      <c r="W107" s="45">
        <f t="shared" ca="1" si="31"/>
        <v>0</v>
      </c>
      <c r="X107" s="25">
        <f t="shared" ca="1" si="20"/>
        <v>0</v>
      </c>
      <c r="Z107" s="28">
        <f t="shared" ca="1" si="38"/>
        <v>0</v>
      </c>
      <c r="AA107" s="233"/>
      <c r="AB107" s="45">
        <f t="shared" ca="1" si="32"/>
        <v>0</v>
      </c>
      <c r="AC107" s="45">
        <f t="shared" ca="1" si="21"/>
        <v>0</v>
      </c>
      <c r="AD107" s="25">
        <f t="shared" ca="1" si="22"/>
        <v>0</v>
      </c>
    </row>
    <row r="108" spans="4:30" x14ac:dyDescent="0.35">
      <c r="D108" s="20">
        <v>104</v>
      </c>
      <c r="E108" s="21">
        <f t="shared" ca="1" si="33"/>
        <v>37986</v>
      </c>
      <c r="F108" s="44">
        <f t="shared" ca="1" si="23"/>
        <v>38351</v>
      </c>
      <c r="G108" s="22" t="s">
        <v>119</v>
      </c>
      <c r="H108" s="44">
        <f t="shared" ca="1" si="34"/>
        <v>37986</v>
      </c>
      <c r="I108" s="45">
        <f t="shared" ca="1" si="24"/>
        <v>0</v>
      </c>
      <c r="J108" s="45">
        <f t="shared" ca="1" si="25"/>
        <v>0</v>
      </c>
      <c r="K108" s="45">
        <f t="shared" ca="1" si="26"/>
        <v>0</v>
      </c>
      <c r="L108" s="45"/>
      <c r="M108" s="45">
        <f t="shared" ca="1" si="35"/>
        <v>0</v>
      </c>
      <c r="N108" s="257">
        <f t="shared" ca="1" si="27"/>
        <v>0</v>
      </c>
      <c r="O108" s="23"/>
      <c r="P108" s="255">
        <f t="shared" ca="1" si="28"/>
        <v>0</v>
      </c>
      <c r="Q108" s="163">
        <f t="shared" ca="1" si="29"/>
        <v>0</v>
      </c>
      <c r="R108" s="164">
        <f ca="1">NPV(Q107,K108:$K$244) + ($A$13+$A$14+$A$15)/POWER(1+Q107,$A$28-D108+1)</f>
        <v>0</v>
      </c>
      <c r="S108" s="164">
        <f ca="1">NPV(Q108,K108:$K$244) + ($A$13+$A$14+$A$15)/POWER(1+Q108,$A$28-D108+1)</f>
        <v>0</v>
      </c>
      <c r="T108" s="45">
        <f t="shared" ca="1" si="30"/>
        <v>0</v>
      </c>
      <c r="U108" s="45">
        <f t="shared" ca="1" si="36"/>
        <v>0</v>
      </c>
      <c r="V108" s="45">
        <f t="shared" ca="1" si="37"/>
        <v>0</v>
      </c>
      <c r="W108" s="45">
        <f t="shared" ca="1" si="31"/>
        <v>0</v>
      </c>
      <c r="X108" s="25">
        <f t="shared" ca="1" si="20"/>
        <v>0</v>
      </c>
      <c r="Z108" s="28">
        <f t="shared" ca="1" si="38"/>
        <v>0</v>
      </c>
      <c r="AA108" s="233"/>
      <c r="AB108" s="45">
        <f t="shared" ca="1" si="32"/>
        <v>0</v>
      </c>
      <c r="AC108" s="45">
        <f t="shared" ca="1" si="21"/>
        <v>0</v>
      </c>
      <c r="AD108" s="25">
        <f t="shared" ca="1" si="22"/>
        <v>0</v>
      </c>
    </row>
    <row r="109" spans="4:30" x14ac:dyDescent="0.35">
      <c r="D109" s="20">
        <v>105</v>
      </c>
      <c r="E109" s="21">
        <f t="shared" ca="1" si="33"/>
        <v>38352</v>
      </c>
      <c r="F109" s="44">
        <f t="shared" ca="1" si="23"/>
        <v>38716</v>
      </c>
      <c r="G109" s="22" t="s">
        <v>119</v>
      </c>
      <c r="H109" s="44">
        <f t="shared" ca="1" si="34"/>
        <v>38352</v>
      </c>
      <c r="I109" s="45">
        <f t="shared" ca="1" si="24"/>
        <v>0</v>
      </c>
      <c r="J109" s="45">
        <f t="shared" ca="1" si="25"/>
        <v>0</v>
      </c>
      <c r="K109" s="45">
        <f t="shared" ca="1" si="26"/>
        <v>0</v>
      </c>
      <c r="L109" s="45"/>
      <c r="M109" s="45">
        <f t="shared" ca="1" si="35"/>
        <v>0</v>
      </c>
      <c r="N109" s="257">
        <f t="shared" ca="1" si="27"/>
        <v>0</v>
      </c>
      <c r="O109" s="23"/>
      <c r="P109" s="255">
        <f t="shared" ca="1" si="28"/>
        <v>0</v>
      </c>
      <c r="Q109" s="163">
        <f t="shared" ca="1" si="29"/>
        <v>0</v>
      </c>
      <c r="R109" s="164">
        <f ca="1">NPV(Q108,K109:$K$244) + ($A$13+$A$14+$A$15)/POWER(1+Q108,$A$28-D109+1)</f>
        <v>0</v>
      </c>
      <c r="S109" s="164">
        <f ca="1">NPV(Q109,K109:$K$244) + ($A$13+$A$14+$A$15)/POWER(1+Q109,$A$28-D109+1)</f>
        <v>0</v>
      </c>
      <c r="T109" s="45">
        <f t="shared" ca="1" si="30"/>
        <v>0</v>
      </c>
      <c r="U109" s="45">
        <f t="shared" ca="1" si="36"/>
        <v>0</v>
      </c>
      <c r="V109" s="45">
        <f t="shared" ca="1" si="37"/>
        <v>0</v>
      </c>
      <c r="W109" s="45">
        <f t="shared" ca="1" si="31"/>
        <v>0</v>
      </c>
      <c r="X109" s="25">
        <f t="shared" ca="1" si="20"/>
        <v>0</v>
      </c>
      <c r="Z109" s="28">
        <f t="shared" ca="1" si="38"/>
        <v>0</v>
      </c>
      <c r="AA109" s="233"/>
      <c r="AB109" s="45">
        <f t="shared" ca="1" si="32"/>
        <v>0</v>
      </c>
      <c r="AC109" s="45">
        <f t="shared" ca="1" si="21"/>
        <v>0</v>
      </c>
      <c r="AD109" s="25">
        <f t="shared" ca="1" si="22"/>
        <v>0</v>
      </c>
    </row>
    <row r="110" spans="4:30" x14ac:dyDescent="0.35">
      <c r="D110" s="20">
        <v>106</v>
      </c>
      <c r="E110" s="21">
        <f t="shared" ca="1" si="33"/>
        <v>38717</v>
      </c>
      <c r="F110" s="44">
        <f t="shared" ca="1" si="23"/>
        <v>39081</v>
      </c>
      <c r="G110" s="22" t="s">
        <v>119</v>
      </c>
      <c r="H110" s="44">
        <f t="shared" ca="1" si="34"/>
        <v>38717</v>
      </c>
      <c r="I110" s="45">
        <f t="shared" ca="1" si="24"/>
        <v>0</v>
      </c>
      <c r="J110" s="45">
        <f t="shared" ca="1" si="25"/>
        <v>0</v>
      </c>
      <c r="K110" s="45">
        <f t="shared" ca="1" si="26"/>
        <v>0</v>
      </c>
      <c r="L110" s="45"/>
      <c r="M110" s="45">
        <f t="shared" ca="1" si="35"/>
        <v>0</v>
      </c>
      <c r="N110" s="257">
        <f t="shared" ca="1" si="27"/>
        <v>0</v>
      </c>
      <c r="O110" s="23"/>
      <c r="P110" s="255">
        <f t="shared" ca="1" si="28"/>
        <v>0</v>
      </c>
      <c r="Q110" s="163">
        <f t="shared" ca="1" si="29"/>
        <v>0</v>
      </c>
      <c r="R110" s="164">
        <f ca="1">NPV(Q109,K110:$K$244) + ($A$13+$A$14+$A$15)/POWER(1+Q109,$A$28-D110+1)</f>
        <v>0</v>
      </c>
      <c r="S110" s="164">
        <f ca="1">NPV(Q110,K110:$K$244) + ($A$13+$A$14+$A$15)/POWER(1+Q110,$A$28-D110+1)</f>
        <v>0</v>
      </c>
      <c r="T110" s="45">
        <f t="shared" ca="1" si="30"/>
        <v>0</v>
      </c>
      <c r="U110" s="45">
        <f t="shared" ca="1" si="36"/>
        <v>0</v>
      </c>
      <c r="V110" s="45">
        <f t="shared" ca="1" si="37"/>
        <v>0</v>
      </c>
      <c r="W110" s="45">
        <f t="shared" ca="1" si="31"/>
        <v>0</v>
      </c>
      <c r="X110" s="25">
        <f t="shared" ca="1" si="20"/>
        <v>0</v>
      </c>
      <c r="Z110" s="28">
        <f t="shared" ca="1" si="38"/>
        <v>0</v>
      </c>
      <c r="AA110" s="233"/>
      <c r="AB110" s="45">
        <f t="shared" ca="1" si="32"/>
        <v>0</v>
      </c>
      <c r="AC110" s="45">
        <f t="shared" ca="1" si="21"/>
        <v>0</v>
      </c>
      <c r="AD110" s="25">
        <f t="shared" ca="1" si="22"/>
        <v>0</v>
      </c>
    </row>
    <row r="111" spans="4:30" x14ac:dyDescent="0.35">
      <c r="D111" s="20">
        <v>107</v>
      </c>
      <c r="E111" s="21">
        <f t="shared" ca="1" si="33"/>
        <v>39082</v>
      </c>
      <c r="F111" s="44">
        <f t="shared" ca="1" si="23"/>
        <v>39446</v>
      </c>
      <c r="G111" s="22" t="s">
        <v>119</v>
      </c>
      <c r="H111" s="44">
        <f t="shared" ca="1" si="34"/>
        <v>39082</v>
      </c>
      <c r="I111" s="45">
        <f t="shared" ca="1" si="24"/>
        <v>0</v>
      </c>
      <c r="J111" s="45">
        <f t="shared" ca="1" si="25"/>
        <v>0</v>
      </c>
      <c r="K111" s="45">
        <f t="shared" ca="1" si="26"/>
        <v>0</v>
      </c>
      <c r="L111" s="45"/>
      <c r="M111" s="45">
        <f t="shared" ca="1" si="35"/>
        <v>0</v>
      </c>
      <c r="N111" s="257">
        <f t="shared" ca="1" si="27"/>
        <v>0</v>
      </c>
      <c r="O111" s="23"/>
      <c r="P111" s="255">
        <f t="shared" ca="1" si="28"/>
        <v>0</v>
      </c>
      <c r="Q111" s="163">
        <f t="shared" ca="1" si="29"/>
        <v>0</v>
      </c>
      <c r="R111" s="164">
        <f ca="1">NPV(Q110,K111:$K$244) + ($A$13+$A$14+$A$15)/POWER(1+Q110,$A$28-D111+1)</f>
        <v>0</v>
      </c>
      <c r="S111" s="164">
        <f ca="1">NPV(Q111,K111:$K$244) + ($A$13+$A$14+$A$15)/POWER(1+Q111,$A$28-D111+1)</f>
        <v>0</v>
      </c>
      <c r="T111" s="45">
        <f t="shared" ca="1" si="30"/>
        <v>0</v>
      </c>
      <c r="U111" s="45">
        <f t="shared" ca="1" si="36"/>
        <v>0</v>
      </c>
      <c r="V111" s="45">
        <f t="shared" ca="1" si="37"/>
        <v>0</v>
      </c>
      <c r="W111" s="45">
        <f t="shared" ca="1" si="31"/>
        <v>0</v>
      </c>
      <c r="X111" s="25">
        <f t="shared" ca="1" si="20"/>
        <v>0</v>
      </c>
      <c r="Z111" s="28">
        <f t="shared" ca="1" si="38"/>
        <v>0</v>
      </c>
      <c r="AA111" s="233"/>
      <c r="AB111" s="45">
        <f t="shared" ca="1" si="32"/>
        <v>0</v>
      </c>
      <c r="AC111" s="45">
        <f t="shared" ca="1" si="21"/>
        <v>0</v>
      </c>
      <c r="AD111" s="25">
        <f t="shared" ca="1" si="22"/>
        <v>0</v>
      </c>
    </row>
    <row r="112" spans="4:30" x14ac:dyDescent="0.35">
      <c r="D112" s="20">
        <v>108</v>
      </c>
      <c r="E112" s="21">
        <f t="shared" ca="1" si="33"/>
        <v>39447</v>
      </c>
      <c r="F112" s="44">
        <f t="shared" ca="1" si="23"/>
        <v>39812</v>
      </c>
      <c r="G112" s="22" t="s">
        <v>119</v>
      </c>
      <c r="H112" s="44">
        <f t="shared" ca="1" si="34"/>
        <v>39447</v>
      </c>
      <c r="I112" s="45">
        <f t="shared" ca="1" si="24"/>
        <v>0</v>
      </c>
      <c r="J112" s="45">
        <f t="shared" ca="1" si="25"/>
        <v>0</v>
      </c>
      <c r="K112" s="45">
        <f t="shared" ca="1" si="26"/>
        <v>0</v>
      </c>
      <c r="L112" s="45"/>
      <c r="M112" s="45">
        <f t="shared" ca="1" si="35"/>
        <v>0</v>
      </c>
      <c r="N112" s="257">
        <f t="shared" ca="1" si="27"/>
        <v>0</v>
      </c>
      <c r="O112" s="23"/>
      <c r="P112" s="255">
        <f t="shared" ca="1" si="28"/>
        <v>0</v>
      </c>
      <c r="Q112" s="163">
        <f t="shared" ca="1" si="29"/>
        <v>0</v>
      </c>
      <c r="R112" s="164">
        <f ca="1">NPV(Q111,K112:$K$244) + ($A$13+$A$14+$A$15)/POWER(1+Q111,$A$28-D112+1)</f>
        <v>0</v>
      </c>
      <c r="S112" s="164">
        <f ca="1">NPV(Q112,K112:$K$244) + ($A$13+$A$14+$A$15)/POWER(1+Q112,$A$28-D112+1)</f>
        <v>0</v>
      </c>
      <c r="T112" s="45">
        <f t="shared" ca="1" si="30"/>
        <v>0</v>
      </c>
      <c r="U112" s="45">
        <f t="shared" ca="1" si="36"/>
        <v>0</v>
      </c>
      <c r="V112" s="45">
        <f t="shared" ca="1" si="37"/>
        <v>0</v>
      </c>
      <c r="W112" s="45">
        <f t="shared" ca="1" si="31"/>
        <v>0</v>
      </c>
      <c r="X112" s="25">
        <f t="shared" ca="1" si="20"/>
        <v>0</v>
      </c>
      <c r="Z112" s="28">
        <f t="shared" ca="1" si="38"/>
        <v>0</v>
      </c>
      <c r="AA112" s="233"/>
      <c r="AB112" s="45">
        <f t="shared" ca="1" si="32"/>
        <v>0</v>
      </c>
      <c r="AC112" s="45">
        <f t="shared" ca="1" si="21"/>
        <v>0</v>
      </c>
      <c r="AD112" s="25">
        <f t="shared" ca="1" si="22"/>
        <v>0</v>
      </c>
    </row>
    <row r="113" spans="4:30" x14ac:dyDescent="0.35">
      <c r="D113" s="20">
        <v>109</v>
      </c>
      <c r="E113" s="21">
        <f t="shared" ca="1" si="33"/>
        <v>39813</v>
      </c>
      <c r="F113" s="44">
        <f t="shared" ca="1" si="23"/>
        <v>40177</v>
      </c>
      <c r="G113" s="22" t="s">
        <v>119</v>
      </c>
      <c r="H113" s="44">
        <f t="shared" ca="1" si="34"/>
        <v>39813</v>
      </c>
      <c r="I113" s="45">
        <f t="shared" ca="1" si="24"/>
        <v>0</v>
      </c>
      <c r="J113" s="45">
        <f t="shared" ca="1" si="25"/>
        <v>0</v>
      </c>
      <c r="K113" s="45">
        <f t="shared" ca="1" si="26"/>
        <v>0</v>
      </c>
      <c r="L113" s="45"/>
      <c r="M113" s="45">
        <f t="shared" ca="1" si="35"/>
        <v>0</v>
      </c>
      <c r="N113" s="257">
        <f t="shared" ca="1" si="27"/>
        <v>0</v>
      </c>
      <c r="O113" s="23"/>
      <c r="P113" s="255">
        <f t="shared" ca="1" si="28"/>
        <v>0</v>
      </c>
      <c r="Q113" s="163">
        <f t="shared" ca="1" si="29"/>
        <v>0</v>
      </c>
      <c r="R113" s="164">
        <f ca="1">NPV(Q112,K113:$K$244) + ($A$13+$A$14+$A$15)/POWER(1+Q112,$A$28-D113+1)</f>
        <v>0</v>
      </c>
      <c r="S113" s="164">
        <f ca="1">NPV(Q113,K113:$K$244) + ($A$13+$A$14+$A$15)/POWER(1+Q113,$A$28-D113+1)</f>
        <v>0</v>
      </c>
      <c r="T113" s="45">
        <f t="shared" ca="1" si="30"/>
        <v>0</v>
      </c>
      <c r="U113" s="45">
        <f t="shared" ca="1" si="36"/>
        <v>0</v>
      </c>
      <c r="V113" s="45">
        <f t="shared" ca="1" si="37"/>
        <v>0</v>
      </c>
      <c r="W113" s="45">
        <f t="shared" ca="1" si="31"/>
        <v>0</v>
      </c>
      <c r="X113" s="25">
        <f t="shared" ca="1" si="20"/>
        <v>0</v>
      </c>
      <c r="Z113" s="28">
        <f t="shared" ca="1" si="38"/>
        <v>0</v>
      </c>
      <c r="AA113" s="233"/>
      <c r="AB113" s="45">
        <f t="shared" ca="1" si="32"/>
        <v>0</v>
      </c>
      <c r="AC113" s="45">
        <f t="shared" ca="1" si="21"/>
        <v>0</v>
      </c>
      <c r="AD113" s="25">
        <f t="shared" ca="1" si="22"/>
        <v>0</v>
      </c>
    </row>
    <row r="114" spans="4:30" x14ac:dyDescent="0.35">
      <c r="D114" s="20">
        <v>110</v>
      </c>
      <c r="E114" s="21">
        <f t="shared" ca="1" si="33"/>
        <v>40178</v>
      </c>
      <c r="F114" s="44">
        <f t="shared" ca="1" si="23"/>
        <v>40542</v>
      </c>
      <c r="G114" s="22" t="s">
        <v>119</v>
      </c>
      <c r="H114" s="44">
        <f t="shared" ca="1" si="34"/>
        <v>40178</v>
      </c>
      <c r="I114" s="45">
        <f t="shared" ca="1" si="24"/>
        <v>0</v>
      </c>
      <c r="J114" s="45">
        <f t="shared" ca="1" si="25"/>
        <v>0</v>
      </c>
      <c r="K114" s="45">
        <f t="shared" ca="1" si="26"/>
        <v>0</v>
      </c>
      <c r="L114" s="45"/>
      <c r="M114" s="45">
        <f t="shared" ca="1" si="35"/>
        <v>0</v>
      </c>
      <c r="N114" s="257">
        <f t="shared" ca="1" si="27"/>
        <v>0</v>
      </c>
      <c r="O114" s="23"/>
      <c r="P114" s="255">
        <f t="shared" ca="1" si="28"/>
        <v>0</v>
      </c>
      <c r="Q114" s="163">
        <f t="shared" ca="1" si="29"/>
        <v>0</v>
      </c>
      <c r="R114" s="164">
        <f ca="1">NPV(Q113,K114:$K$244) + ($A$13+$A$14+$A$15)/POWER(1+Q113,$A$28-D114+1)</f>
        <v>0</v>
      </c>
      <c r="S114" s="164">
        <f ca="1">NPV(Q114,K114:$K$244) + ($A$13+$A$14+$A$15)/POWER(1+Q114,$A$28-D114+1)</f>
        <v>0</v>
      </c>
      <c r="T114" s="45">
        <f t="shared" ca="1" si="30"/>
        <v>0</v>
      </c>
      <c r="U114" s="45">
        <f t="shared" ca="1" si="36"/>
        <v>0</v>
      </c>
      <c r="V114" s="45">
        <f t="shared" ca="1" si="37"/>
        <v>0</v>
      </c>
      <c r="W114" s="45">
        <f t="shared" ca="1" si="31"/>
        <v>0</v>
      </c>
      <c r="X114" s="25">
        <f t="shared" ca="1" si="20"/>
        <v>0</v>
      </c>
      <c r="Z114" s="28">
        <f t="shared" ca="1" si="38"/>
        <v>0</v>
      </c>
      <c r="AA114" s="233"/>
      <c r="AB114" s="45">
        <f t="shared" ca="1" si="32"/>
        <v>0</v>
      </c>
      <c r="AC114" s="45">
        <f t="shared" ca="1" si="21"/>
        <v>0</v>
      </c>
      <c r="AD114" s="25">
        <f t="shared" ca="1" si="22"/>
        <v>0</v>
      </c>
    </row>
    <row r="115" spans="4:30" x14ac:dyDescent="0.35">
      <c r="D115" s="20">
        <v>111</v>
      </c>
      <c r="E115" s="21">
        <f t="shared" ca="1" si="33"/>
        <v>40543</v>
      </c>
      <c r="F115" s="44">
        <f t="shared" ca="1" si="23"/>
        <v>40907</v>
      </c>
      <c r="G115" s="22" t="s">
        <v>119</v>
      </c>
      <c r="H115" s="44">
        <f t="shared" ca="1" si="34"/>
        <v>40543</v>
      </c>
      <c r="I115" s="45">
        <f t="shared" ca="1" si="24"/>
        <v>0</v>
      </c>
      <c r="J115" s="45">
        <f t="shared" ca="1" si="25"/>
        <v>0</v>
      </c>
      <c r="K115" s="45">
        <f t="shared" ca="1" si="26"/>
        <v>0</v>
      </c>
      <c r="L115" s="45"/>
      <c r="M115" s="45">
        <f t="shared" ca="1" si="35"/>
        <v>0</v>
      </c>
      <c r="N115" s="257">
        <f t="shared" ca="1" si="27"/>
        <v>0</v>
      </c>
      <c r="O115" s="23"/>
      <c r="P115" s="255">
        <f t="shared" ca="1" si="28"/>
        <v>0</v>
      </c>
      <c r="Q115" s="163">
        <f t="shared" ca="1" si="29"/>
        <v>0</v>
      </c>
      <c r="R115" s="164">
        <f ca="1">NPV(Q114,K115:$K$244) + ($A$13+$A$14+$A$15)/POWER(1+Q114,$A$28-D115+1)</f>
        <v>0</v>
      </c>
      <c r="S115" s="164">
        <f ca="1">NPV(Q115,K115:$K$244) + ($A$13+$A$14+$A$15)/POWER(1+Q115,$A$28-D115+1)</f>
        <v>0</v>
      </c>
      <c r="T115" s="45">
        <f t="shared" ca="1" si="30"/>
        <v>0</v>
      </c>
      <c r="U115" s="45">
        <f t="shared" ca="1" si="36"/>
        <v>0</v>
      </c>
      <c r="V115" s="45">
        <f t="shared" ca="1" si="37"/>
        <v>0</v>
      </c>
      <c r="W115" s="45">
        <f t="shared" ca="1" si="31"/>
        <v>0</v>
      </c>
      <c r="X115" s="25">
        <f t="shared" ca="1" si="20"/>
        <v>0</v>
      </c>
      <c r="Z115" s="28">
        <f t="shared" ca="1" si="38"/>
        <v>0</v>
      </c>
      <c r="AA115" s="233"/>
      <c r="AB115" s="45">
        <f t="shared" ca="1" si="32"/>
        <v>0</v>
      </c>
      <c r="AC115" s="45">
        <f t="shared" ca="1" si="21"/>
        <v>0</v>
      </c>
      <c r="AD115" s="25">
        <f t="shared" ca="1" si="22"/>
        <v>0</v>
      </c>
    </row>
    <row r="116" spans="4:30" x14ac:dyDescent="0.35">
      <c r="D116" s="20">
        <v>112</v>
      </c>
      <c r="E116" s="21">
        <f t="shared" ca="1" si="33"/>
        <v>40908</v>
      </c>
      <c r="F116" s="44">
        <f t="shared" ca="1" si="23"/>
        <v>41273</v>
      </c>
      <c r="G116" s="22" t="s">
        <v>119</v>
      </c>
      <c r="H116" s="44">
        <f t="shared" ca="1" si="34"/>
        <v>40908</v>
      </c>
      <c r="I116" s="45">
        <f t="shared" ca="1" si="24"/>
        <v>0</v>
      </c>
      <c r="J116" s="45">
        <f t="shared" ca="1" si="25"/>
        <v>0</v>
      </c>
      <c r="K116" s="45">
        <f t="shared" ca="1" si="26"/>
        <v>0</v>
      </c>
      <c r="L116" s="45"/>
      <c r="M116" s="45">
        <f t="shared" ca="1" si="35"/>
        <v>0</v>
      </c>
      <c r="N116" s="257">
        <f t="shared" ca="1" si="27"/>
        <v>0</v>
      </c>
      <c r="O116" s="23"/>
      <c r="P116" s="255">
        <f t="shared" ca="1" si="28"/>
        <v>0</v>
      </c>
      <c r="Q116" s="163">
        <f t="shared" ca="1" si="29"/>
        <v>0</v>
      </c>
      <c r="R116" s="164">
        <f ca="1">NPV(Q115,K116:$K$244) + ($A$13+$A$14+$A$15)/POWER(1+Q115,$A$28-D116+1)</f>
        <v>0</v>
      </c>
      <c r="S116" s="164">
        <f ca="1">NPV(Q116,K116:$K$244) + ($A$13+$A$14+$A$15)/POWER(1+Q116,$A$28-D116+1)</f>
        <v>0</v>
      </c>
      <c r="T116" s="45">
        <f t="shared" ca="1" si="30"/>
        <v>0</v>
      </c>
      <c r="U116" s="45">
        <f t="shared" ca="1" si="36"/>
        <v>0</v>
      </c>
      <c r="V116" s="45">
        <f t="shared" ca="1" si="37"/>
        <v>0</v>
      </c>
      <c r="W116" s="45">
        <f t="shared" ca="1" si="31"/>
        <v>0</v>
      </c>
      <c r="X116" s="25">
        <f t="shared" ca="1" si="20"/>
        <v>0</v>
      </c>
      <c r="Z116" s="28">
        <f t="shared" ca="1" si="38"/>
        <v>0</v>
      </c>
      <c r="AA116" s="233"/>
      <c r="AB116" s="45">
        <f t="shared" ca="1" si="32"/>
        <v>0</v>
      </c>
      <c r="AC116" s="45">
        <f t="shared" ca="1" si="21"/>
        <v>0</v>
      </c>
      <c r="AD116" s="25">
        <f t="shared" ca="1" si="22"/>
        <v>0</v>
      </c>
    </row>
    <row r="117" spans="4:30" x14ac:dyDescent="0.35">
      <c r="D117" s="20">
        <v>113</v>
      </c>
      <c r="E117" s="21">
        <f t="shared" ca="1" si="33"/>
        <v>41274</v>
      </c>
      <c r="F117" s="44">
        <f t="shared" ca="1" si="23"/>
        <v>41638</v>
      </c>
      <c r="G117" s="22" t="s">
        <v>119</v>
      </c>
      <c r="H117" s="44">
        <f t="shared" ca="1" si="34"/>
        <v>41274</v>
      </c>
      <c r="I117" s="45">
        <f t="shared" ca="1" si="24"/>
        <v>0</v>
      </c>
      <c r="J117" s="45">
        <f t="shared" ca="1" si="25"/>
        <v>0</v>
      </c>
      <c r="K117" s="45">
        <f t="shared" ca="1" si="26"/>
        <v>0</v>
      </c>
      <c r="L117" s="45"/>
      <c r="M117" s="45">
        <f t="shared" ca="1" si="35"/>
        <v>0</v>
      </c>
      <c r="N117" s="257">
        <f t="shared" ca="1" si="27"/>
        <v>0</v>
      </c>
      <c r="O117" s="23"/>
      <c r="P117" s="255">
        <f t="shared" ca="1" si="28"/>
        <v>0</v>
      </c>
      <c r="Q117" s="163">
        <f t="shared" ca="1" si="29"/>
        <v>0</v>
      </c>
      <c r="R117" s="164">
        <f ca="1">NPV(Q116,K117:$K$244) + ($A$13+$A$14+$A$15)/POWER(1+Q116,$A$28-D117+1)</f>
        <v>0</v>
      </c>
      <c r="S117" s="164">
        <f ca="1">NPV(Q117,K117:$K$244) + ($A$13+$A$14+$A$15)/POWER(1+Q117,$A$28-D117+1)</f>
        <v>0</v>
      </c>
      <c r="T117" s="45">
        <f t="shared" ca="1" si="30"/>
        <v>0</v>
      </c>
      <c r="U117" s="45">
        <f t="shared" ca="1" si="36"/>
        <v>0</v>
      </c>
      <c r="V117" s="45">
        <f t="shared" ca="1" si="37"/>
        <v>0</v>
      </c>
      <c r="W117" s="45">
        <f t="shared" ca="1" si="31"/>
        <v>0</v>
      </c>
      <c r="X117" s="25">
        <f t="shared" ca="1" si="20"/>
        <v>0</v>
      </c>
      <c r="Z117" s="28">
        <f t="shared" ca="1" si="38"/>
        <v>0</v>
      </c>
      <c r="AA117" s="233"/>
      <c r="AB117" s="45">
        <f t="shared" ca="1" si="32"/>
        <v>0</v>
      </c>
      <c r="AC117" s="45">
        <f t="shared" ca="1" si="21"/>
        <v>0</v>
      </c>
      <c r="AD117" s="25">
        <f t="shared" ca="1" si="22"/>
        <v>0</v>
      </c>
    </row>
    <row r="118" spans="4:30" x14ac:dyDescent="0.35">
      <c r="D118" s="20">
        <v>114</v>
      </c>
      <c r="E118" s="21">
        <f t="shared" ca="1" si="33"/>
        <v>41639</v>
      </c>
      <c r="F118" s="44">
        <f t="shared" ca="1" si="23"/>
        <v>42003</v>
      </c>
      <c r="G118" s="22" t="s">
        <v>119</v>
      </c>
      <c r="H118" s="44">
        <f t="shared" ca="1" si="34"/>
        <v>41639</v>
      </c>
      <c r="I118" s="45">
        <f t="shared" ca="1" si="24"/>
        <v>0</v>
      </c>
      <c r="J118" s="45">
        <f t="shared" ca="1" si="25"/>
        <v>0</v>
      </c>
      <c r="K118" s="45">
        <f t="shared" ca="1" si="26"/>
        <v>0</v>
      </c>
      <c r="L118" s="45"/>
      <c r="M118" s="45">
        <f t="shared" ca="1" si="35"/>
        <v>0</v>
      </c>
      <c r="N118" s="257">
        <f t="shared" ca="1" si="27"/>
        <v>0</v>
      </c>
      <c r="O118" s="23"/>
      <c r="P118" s="255">
        <f t="shared" ca="1" si="28"/>
        <v>0</v>
      </c>
      <c r="Q118" s="163">
        <f t="shared" ca="1" si="29"/>
        <v>0</v>
      </c>
      <c r="R118" s="164">
        <f ca="1">NPV(Q117,K118:$K$244) + ($A$13+$A$14+$A$15)/POWER(1+Q117,$A$28-D118+1)</f>
        <v>0</v>
      </c>
      <c r="S118" s="164">
        <f ca="1">NPV(Q118,K118:$K$244) + ($A$13+$A$14+$A$15)/POWER(1+Q118,$A$28-D118+1)</f>
        <v>0</v>
      </c>
      <c r="T118" s="45">
        <f t="shared" ca="1" si="30"/>
        <v>0</v>
      </c>
      <c r="U118" s="45">
        <f t="shared" ca="1" si="36"/>
        <v>0</v>
      </c>
      <c r="V118" s="45">
        <f t="shared" ca="1" si="37"/>
        <v>0</v>
      </c>
      <c r="W118" s="45">
        <f t="shared" ca="1" si="31"/>
        <v>0</v>
      </c>
      <c r="X118" s="25">
        <f t="shared" ca="1" si="20"/>
        <v>0</v>
      </c>
      <c r="Z118" s="28">
        <f t="shared" ca="1" si="38"/>
        <v>0</v>
      </c>
      <c r="AA118" s="233"/>
      <c r="AB118" s="45">
        <f t="shared" ca="1" si="32"/>
        <v>0</v>
      </c>
      <c r="AC118" s="45">
        <f t="shared" ca="1" si="21"/>
        <v>0</v>
      </c>
      <c r="AD118" s="25">
        <f t="shared" ca="1" si="22"/>
        <v>0</v>
      </c>
    </row>
    <row r="119" spans="4:30" x14ac:dyDescent="0.35">
      <c r="D119" s="20">
        <v>115</v>
      </c>
      <c r="E119" s="21">
        <f t="shared" ca="1" si="33"/>
        <v>42004</v>
      </c>
      <c r="F119" s="44">
        <f t="shared" ca="1" si="23"/>
        <v>42368</v>
      </c>
      <c r="G119" s="22" t="s">
        <v>119</v>
      </c>
      <c r="H119" s="44">
        <f t="shared" ca="1" si="34"/>
        <v>42004</v>
      </c>
      <c r="I119" s="45">
        <f t="shared" ca="1" si="24"/>
        <v>0</v>
      </c>
      <c r="J119" s="45">
        <f t="shared" ca="1" si="25"/>
        <v>0</v>
      </c>
      <c r="K119" s="45">
        <f t="shared" ca="1" si="26"/>
        <v>0</v>
      </c>
      <c r="L119" s="45"/>
      <c r="M119" s="45">
        <f t="shared" ca="1" si="35"/>
        <v>0</v>
      </c>
      <c r="N119" s="257">
        <f t="shared" ca="1" si="27"/>
        <v>0</v>
      </c>
      <c r="O119" s="23"/>
      <c r="P119" s="255">
        <f t="shared" ca="1" si="28"/>
        <v>0</v>
      </c>
      <c r="Q119" s="163">
        <f t="shared" ca="1" si="29"/>
        <v>0</v>
      </c>
      <c r="R119" s="164">
        <f ca="1">NPV(Q118,K119:$K$244) + ($A$13+$A$14+$A$15)/POWER(1+Q118,$A$28-D119+1)</f>
        <v>0</v>
      </c>
      <c r="S119" s="164">
        <f ca="1">NPV(Q119,K119:$K$244) + ($A$13+$A$14+$A$15)/POWER(1+Q119,$A$28-D119+1)</f>
        <v>0</v>
      </c>
      <c r="T119" s="45">
        <f t="shared" ca="1" si="30"/>
        <v>0</v>
      </c>
      <c r="U119" s="45">
        <f t="shared" ca="1" si="36"/>
        <v>0</v>
      </c>
      <c r="V119" s="45">
        <f t="shared" ca="1" si="37"/>
        <v>0</v>
      </c>
      <c r="W119" s="45">
        <f t="shared" ca="1" si="31"/>
        <v>0</v>
      </c>
      <c r="X119" s="25">
        <f t="shared" ca="1" si="20"/>
        <v>0</v>
      </c>
      <c r="Z119" s="28">
        <f t="shared" ca="1" si="38"/>
        <v>0</v>
      </c>
      <c r="AA119" s="233"/>
      <c r="AB119" s="45">
        <f t="shared" ca="1" si="32"/>
        <v>0</v>
      </c>
      <c r="AC119" s="45">
        <f t="shared" ca="1" si="21"/>
        <v>0</v>
      </c>
      <c r="AD119" s="25">
        <f t="shared" ca="1" si="22"/>
        <v>0</v>
      </c>
    </row>
    <row r="120" spans="4:30" x14ac:dyDescent="0.35">
      <c r="D120" s="20">
        <v>116</v>
      </c>
      <c r="E120" s="21">
        <f t="shared" ca="1" si="33"/>
        <v>42369</v>
      </c>
      <c r="F120" s="44">
        <f t="shared" ca="1" si="23"/>
        <v>42734</v>
      </c>
      <c r="G120" s="22" t="s">
        <v>119</v>
      </c>
      <c r="H120" s="44">
        <f t="shared" ca="1" si="34"/>
        <v>42369</v>
      </c>
      <c r="I120" s="45">
        <f t="shared" ca="1" si="24"/>
        <v>0</v>
      </c>
      <c r="J120" s="45">
        <f t="shared" ca="1" si="25"/>
        <v>0</v>
      </c>
      <c r="K120" s="45">
        <f t="shared" ca="1" si="26"/>
        <v>0</v>
      </c>
      <c r="L120" s="45"/>
      <c r="M120" s="45">
        <f t="shared" ca="1" si="35"/>
        <v>0</v>
      </c>
      <c r="N120" s="257">
        <f t="shared" ca="1" si="27"/>
        <v>0</v>
      </c>
      <c r="O120" s="23"/>
      <c r="P120" s="255">
        <f t="shared" ca="1" si="28"/>
        <v>0</v>
      </c>
      <c r="Q120" s="163">
        <f t="shared" ca="1" si="29"/>
        <v>0</v>
      </c>
      <c r="R120" s="164">
        <f ca="1">NPV(Q119,K120:$K$244) + ($A$13+$A$14+$A$15)/POWER(1+Q119,$A$28-D120+1)</f>
        <v>0</v>
      </c>
      <c r="S120" s="164">
        <f ca="1">NPV(Q120,K120:$K$244) + ($A$13+$A$14+$A$15)/POWER(1+Q120,$A$28-D120+1)</f>
        <v>0</v>
      </c>
      <c r="T120" s="45">
        <f t="shared" ca="1" si="30"/>
        <v>0</v>
      </c>
      <c r="U120" s="45">
        <f t="shared" ca="1" si="36"/>
        <v>0</v>
      </c>
      <c r="V120" s="45">
        <f t="shared" ca="1" si="37"/>
        <v>0</v>
      </c>
      <c r="W120" s="45">
        <f t="shared" ca="1" si="31"/>
        <v>0</v>
      </c>
      <c r="X120" s="25">
        <f t="shared" ca="1" si="20"/>
        <v>0</v>
      </c>
      <c r="Z120" s="28">
        <f t="shared" ca="1" si="38"/>
        <v>0</v>
      </c>
      <c r="AA120" s="233"/>
      <c r="AB120" s="45">
        <f t="shared" ca="1" si="32"/>
        <v>0</v>
      </c>
      <c r="AC120" s="45">
        <f t="shared" ca="1" si="21"/>
        <v>0</v>
      </c>
      <c r="AD120" s="25">
        <f t="shared" ca="1" si="22"/>
        <v>0</v>
      </c>
    </row>
    <row r="121" spans="4:30" x14ac:dyDescent="0.35">
      <c r="D121" s="20">
        <v>117</v>
      </c>
      <c r="E121" s="21">
        <f t="shared" ca="1" si="33"/>
        <v>42735</v>
      </c>
      <c r="F121" s="44">
        <f t="shared" ca="1" si="23"/>
        <v>43099</v>
      </c>
      <c r="G121" s="22" t="s">
        <v>119</v>
      </c>
      <c r="H121" s="44">
        <f t="shared" ca="1" si="34"/>
        <v>42735</v>
      </c>
      <c r="I121" s="45">
        <f t="shared" ca="1" si="24"/>
        <v>0</v>
      </c>
      <c r="J121" s="45">
        <f t="shared" ca="1" si="25"/>
        <v>0</v>
      </c>
      <c r="K121" s="45">
        <f t="shared" ca="1" si="26"/>
        <v>0</v>
      </c>
      <c r="L121" s="45"/>
      <c r="M121" s="45">
        <f t="shared" ca="1" si="35"/>
        <v>0</v>
      </c>
      <c r="N121" s="257">
        <f t="shared" ca="1" si="27"/>
        <v>0</v>
      </c>
      <c r="O121" s="23"/>
      <c r="P121" s="255">
        <f t="shared" ca="1" si="28"/>
        <v>0</v>
      </c>
      <c r="Q121" s="163">
        <f t="shared" ca="1" si="29"/>
        <v>0</v>
      </c>
      <c r="R121" s="164">
        <f ca="1">NPV(Q120,K121:$K$244) + ($A$13+$A$14+$A$15)/POWER(1+Q120,$A$28-D121+1)</f>
        <v>0</v>
      </c>
      <c r="S121" s="164">
        <f ca="1">NPV(Q121,K121:$K$244) + ($A$13+$A$14+$A$15)/POWER(1+Q121,$A$28-D121+1)</f>
        <v>0</v>
      </c>
      <c r="T121" s="45">
        <f t="shared" ca="1" si="30"/>
        <v>0</v>
      </c>
      <c r="U121" s="45">
        <f t="shared" ca="1" si="36"/>
        <v>0</v>
      </c>
      <c r="V121" s="45">
        <f t="shared" ca="1" si="37"/>
        <v>0</v>
      </c>
      <c r="W121" s="45">
        <f t="shared" ca="1" si="31"/>
        <v>0</v>
      </c>
      <c r="X121" s="25">
        <f t="shared" ca="1" si="20"/>
        <v>0</v>
      </c>
      <c r="Z121" s="28">
        <f t="shared" ca="1" si="38"/>
        <v>0</v>
      </c>
      <c r="AA121" s="233"/>
      <c r="AB121" s="45">
        <f t="shared" ca="1" si="32"/>
        <v>0</v>
      </c>
      <c r="AC121" s="45">
        <f t="shared" ca="1" si="21"/>
        <v>0</v>
      </c>
      <c r="AD121" s="25">
        <f t="shared" ca="1" si="22"/>
        <v>0</v>
      </c>
    </row>
    <row r="122" spans="4:30" x14ac:dyDescent="0.35">
      <c r="D122" s="20">
        <v>118</v>
      </c>
      <c r="E122" s="21">
        <f t="shared" ca="1" si="33"/>
        <v>43100</v>
      </c>
      <c r="F122" s="44">
        <f t="shared" ca="1" si="23"/>
        <v>43464</v>
      </c>
      <c r="G122" s="22" t="s">
        <v>119</v>
      </c>
      <c r="H122" s="44">
        <f t="shared" ca="1" si="34"/>
        <v>43100</v>
      </c>
      <c r="I122" s="45">
        <f t="shared" ca="1" si="24"/>
        <v>0</v>
      </c>
      <c r="J122" s="45">
        <f t="shared" ca="1" si="25"/>
        <v>0</v>
      </c>
      <c r="K122" s="45">
        <f t="shared" ca="1" si="26"/>
        <v>0</v>
      </c>
      <c r="L122" s="45"/>
      <c r="M122" s="45">
        <f t="shared" ca="1" si="35"/>
        <v>0</v>
      </c>
      <c r="N122" s="257">
        <f t="shared" ca="1" si="27"/>
        <v>0</v>
      </c>
      <c r="O122" s="23"/>
      <c r="P122" s="255">
        <f t="shared" ca="1" si="28"/>
        <v>0</v>
      </c>
      <c r="Q122" s="163">
        <f t="shared" ca="1" si="29"/>
        <v>0</v>
      </c>
      <c r="R122" s="164">
        <f ca="1">NPV(Q121,K122:$K$244) + ($A$13+$A$14+$A$15)/POWER(1+Q121,$A$28-D122+1)</f>
        <v>0</v>
      </c>
      <c r="S122" s="164">
        <f ca="1">NPV(Q122,K122:$K$244) + ($A$13+$A$14+$A$15)/POWER(1+Q122,$A$28-D122+1)</f>
        <v>0</v>
      </c>
      <c r="T122" s="45">
        <f t="shared" ca="1" si="30"/>
        <v>0</v>
      </c>
      <c r="U122" s="45">
        <f t="shared" ca="1" si="36"/>
        <v>0</v>
      </c>
      <c r="V122" s="45">
        <f t="shared" ca="1" si="37"/>
        <v>0</v>
      </c>
      <c r="W122" s="45">
        <f t="shared" ca="1" si="31"/>
        <v>0</v>
      </c>
      <c r="X122" s="25">
        <f t="shared" ca="1" si="20"/>
        <v>0</v>
      </c>
      <c r="Z122" s="28">
        <f t="shared" ca="1" si="38"/>
        <v>0</v>
      </c>
      <c r="AA122" s="233"/>
      <c r="AB122" s="45">
        <f t="shared" ca="1" si="32"/>
        <v>0</v>
      </c>
      <c r="AC122" s="45">
        <f t="shared" ca="1" si="21"/>
        <v>0</v>
      </c>
      <c r="AD122" s="25">
        <f t="shared" ca="1" si="22"/>
        <v>0</v>
      </c>
    </row>
    <row r="123" spans="4:30" x14ac:dyDescent="0.35">
      <c r="D123" s="20">
        <v>119</v>
      </c>
      <c r="E123" s="21">
        <f t="shared" ca="1" si="33"/>
        <v>43465</v>
      </c>
      <c r="F123" s="44">
        <f t="shared" ca="1" si="23"/>
        <v>43829</v>
      </c>
      <c r="G123" s="22" t="s">
        <v>119</v>
      </c>
      <c r="H123" s="44">
        <f t="shared" ca="1" si="34"/>
        <v>43465</v>
      </c>
      <c r="I123" s="45">
        <f t="shared" ca="1" si="24"/>
        <v>0</v>
      </c>
      <c r="J123" s="45">
        <f t="shared" ca="1" si="25"/>
        <v>0</v>
      </c>
      <c r="K123" s="45">
        <f t="shared" ca="1" si="26"/>
        <v>0</v>
      </c>
      <c r="L123" s="45"/>
      <c r="M123" s="45">
        <f t="shared" ca="1" si="35"/>
        <v>0</v>
      </c>
      <c r="N123" s="257">
        <f t="shared" ca="1" si="27"/>
        <v>0</v>
      </c>
      <c r="O123" s="23"/>
      <c r="P123" s="255">
        <f t="shared" ca="1" si="28"/>
        <v>0</v>
      </c>
      <c r="Q123" s="163">
        <f t="shared" ca="1" si="29"/>
        <v>0</v>
      </c>
      <c r="R123" s="164">
        <f ca="1">NPV(Q122,K123:$K$244) + ($A$13+$A$14+$A$15)/POWER(1+Q122,$A$28-D123+1)</f>
        <v>0</v>
      </c>
      <c r="S123" s="164">
        <f ca="1">NPV(Q123,K123:$K$244) + ($A$13+$A$14+$A$15)/POWER(1+Q123,$A$28-D123+1)</f>
        <v>0</v>
      </c>
      <c r="T123" s="45">
        <f t="shared" ca="1" si="30"/>
        <v>0</v>
      </c>
      <c r="U123" s="45">
        <f t="shared" ca="1" si="36"/>
        <v>0</v>
      </c>
      <c r="V123" s="45">
        <f t="shared" ca="1" si="37"/>
        <v>0</v>
      </c>
      <c r="W123" s="45">
        <f t="shared" ca="1" si="31"/>
        <v>0</v>
      </c>
      <c r="X123" s="25">
        <f t="shared" ca="1" si="20"/>
        <v>0</v>
      </c>
      <c r="Z123" s="28">
        <f t="shared" ca="1" si="38"/>
        <v>0</v>
      </c>
      <c r="AA123" s="233"/>
      <c r="AB123" s="45">
        <f t="shared" ca="1" si="32"/>
        <v>0</v>
      </c>
      <c r="AC123" s="45">
        <f t="shared" ca="1" si="21"/>
        <v>0</v>
      </c>
      <c r="AD123" s="25">
        <f t="shared" ca="1" si="22"/>
        <v>0</v>
      </c>
    </row>
    <row r="124" spans="4:30" x14ac:dyDescent="0.35">
      <c r="D124" s="20">
        <v>120</v>
      </c>
      <c r="E124" s="21">
        <f t="shared" ca="1" si="33"/>
        <v>43830</v>
      </c>
      <c r="F124" s="44">
        <f t="shared" ca="1" si="23"/>
        <v>44195</v>
      </c>
      <c r="G124" s="22" t="s">
        <v>119</v>
      </c>
      <c r="H124" s="44">
        <f t="shared" ca="1" si="34"/>
        <v>43830</v>
      </c>
      <c r="I124" s="45">
        <f t="shared" ca="1" si="24"/>
        <v>0</v>
      </c>
      <c r="J124" s="45">
        <f t="shared" ca="1" si="25"/>
        <v>0</v>
      </c>
      <c r="K124" s="45">
        <f t="shared" ca="1" si="26"/>
        <v>0</v>
      </c>
      <c r="L124" s="45"/>
      <c r="M124" s="45">
        <f t="shared" ca="1" si="35"/>
        <v>0</v>
      </c>
      <c r="N124" s="257">
        <f t="shared" ca="1" si="27"/>
        <v>0</v>
      </c>
      <c r="O124" s="23"/>
      <c r="P124" s="255">
        <f t="shared" ca="1" si="28"/>
        <v>0</v>
      </c>
      <c r="Q124" s="163">
        <f t="shared" ca="1" si="29"/>
        <v>0</v>
      </c>
      <c r="R124" s="164">
        <f ca="1">NPV(Q123,K124:$K$244) + ($A$13+$A$14+$A$15)/POWER(1+Q123,$A$28-D124+1)</f>
        <v>0</v>
      </c>
      <c r="S124" s="164">
        <f ca="1">NPV(Q124,K124:$K$244) + ($A$13+$A$14+$A$15)/POWER(1+Q124,$A$28-D124+1)</f>
        <v>0</v>
      </c>
      <c r="T124" s="45">
        <f t="shared" ca="1" si="30"/>
        <v>0</v>
      </c>
      <c r="U124" s="45">
        <f t="shared" ca="1" si="36"/>
        <v>0</v>
      </c>
      <c r="V124" s="45">
        <f t="shared" ca="1" si="37"/>
        <v>0</v>
      </c>
      <c r="W124" s="45">
        <f t="shared" ca="1" si="31"/>
        <v>0</v>
      </c>
      <c r="X124" s="25">
        <f t="shared" ca="1" si="20"/>
        <v>0</v>
      </c>
      <c r="Z124" s="28">
        <f t="shared" ca="1" si="38"/>
        <v>0</v>
      </c>
      <c r="AA124" s="233"/>
      <c r="AB124" s="45">
        <f t="shared" ca="1" si="32"/>
        <v>0</v>
      </c>
      <c r="AC124" s="45">
        <f t="shared" ca="1" si="21"/>
        <v>0</v>
      </c>
      <c r="AD124" s="25">
        <f t="shared" ca="1" si="22"/>
        <v>0</v>
      </c>
    </row>
    <row r="125" spans="4:30" x14ac:dyDescent="0.35">
      <c r="D125" s="20">
        <v>121</v>
      </c>
      <c r="E125" s="21">
        <f t="shared" ca="1" si="33"/>
        <v>44196</v>
      </c>
      <c r="F125" s="44">
        <f t="shared" ca="1" si="23"/>
        <v>44560</v>
      </c>
      <c r="G125" s="22" t="s">
        <v>119</v>
      </c>
      <c r="H125" s="44">
        <f t="shared" ca="1" si="34"/>
        <v>44196</v>
      </c>
      <c r="I125" s="45">
        <f t="shared" ca="1" si="24"/>
        <v>0</v>
      </c>
      <c r="J125" s="45">
        <f t="shared" ca="1" si="25"/>
        <v>0</v>
      </c>
      <c r="K125" s="45">
        <f t="shared" ca="1" si="26"/>
        <v>0</v>
      </c>
      <c r="L125" s="45"/>
      <c r="M125" s="45">
        <f t="shared" ca="1" si="35"/>
        <v>0</v>
      </c>
      <c r="N125" s="257">
        <f t="shared" ca="1" si="27"/>
        <v>0</v>
      </c>
      <c r="O125" s="23"/>
      <c r="P125" s="255">
        <f t="shared" ca="1" si="28"/>
        <v>0</v>
      </c>
      <c r="Q125" s="163">
        <f t="shared" ca="1" si="29"/>
        <v>0</v>
      </c>
      <c r="R125" s="164">
        <f ca="1">NPV(Q124,K125:$K$244) + ($A$13+$A$14+$A$15)/POWER(1+Q124,$A$28-D125+1)</f>
        <v>0</v>
      </c>
      <c r="S125" s="164">
        <f ca="1">NPV(Q125,K125:$K$244) + ($A$13+$A$14+$A$15)/POWER(1+Q125,$A$28-D125+1)</f>
        <v>0</v>
      </c>
      <c r="T125" s="45">
        <f t="shared" ca="1" si="30"/>
        <v>0</v>
      </c>
      <c r="U125" s="45">
        <f t="shared" ca="1" si="36"/>
        <v>0</v>
      </c>
      <c r="V125" s="45">
        <f t="shared" ca="1" si="37"/>
        <v>0</v>
      </c>
      <c r="W125" s="45">
        <f t="shared" ca="1" si="31"/>
        <v>0</v>
      </c>
      <c r="X125" s="25">
        <f t="shared" ca="1" si="20"/>
        <v>0</v>
      </c>
      <c r="Z125" s="28">
        <f t="shared" ca="1" si="38"/>
        <v>0</v>
      </c>
      <c r="AA125" s="233"/>
      <c r="AB125" s="45">
        <f t="shared" ca="1" si="32"/>
        <v>0</v>
      </c>
      <c r="AC125" s="45">
        <f t="shared" ca="1" si="21"/>
        <v>0</v>
      </c>
      <c r="AD125" s="25">
        <f t="shared" ca="1" si="22"/>
        <v>0</v>
      </c>
    </row>
    <row r="126" spans="4:30" x14ac:dyDescent="0.35">
      <c r="D126" s="20">
        <v>122</v>
      </c>
      <c r="E126" s="21">
        <f t="shared" ca="1" si="33"/>
        <v>44561</v>
      </c>
      <c r="F126" s="44">
        <f t="shared" ca="1" si="23"/>
        <v>44925</v>
      </c>
      <c r="G126" s="22" t="s">
        <v>119</v>
      </c>
      <c r="H126" s="44">
        <f t="shared" ca="1" si="34"/>
        <v>44561</v>
      </c>
      <c r="I126" s="45">
        <f t="shared" ca="1" si="24"/>
        <v>0</v>
      </c>
      <c r="J126" s="45">
        <f t="shared" ca="1" si="25"/>
        <v>0</v>
      </c>
      <c r="K126" s="45">
        <f t="shared" ca="1" si="26"/>
        <v>0</v>
      </c>
      <c r="L126" s="45"/>
      <c r="M126" s="45">
        <f t="shared" ca="1" si="35"/>
        <v>0</v>
      </c>
      <c r="N126" s="257">
        <f t="shared" ca="1" si="27"/>
        <v>0</v>
      </c>
      <c r="O126" s="23"/>
      <c r="P126" s="255">
        <f t="shared" ca="1" si="28"/>
        <v>0</v>
      </c>
      <c r="Q126" s="163">
        <f t="shared" ca="1" si="29"/>
        <v>0</v>
      </c>
      <c r="R126" s="164">
        <f ca="1">NPV(Q125,K126:$K$244) + ($A$13+$A$14+$A$15)/POWER(1+Q125,$A$28-D126+1)</f>
        <v>0</v>
      </c>
      <c r="S126" s="164">
        <f ca="1">NPV(Q126,K126:$K$244) + ($A$13+$A$14+$A$15)/POWER(1+Q126,$A$28-D126+1)</f>
        <v>0</v>
      </c>
      <c r="T126" s="45">
        <f t="shared" ca="1" si="30"/>
        <v>0</v>
      </c>
      <c r="U126" s="45">
        <f t="shared" ca="1" si="36"/>
        <v>0</v>
      </c>
      <c r="V126" s="45">
        <f t="shared" ca="1" si="37"/>
        <v>0</v>
      </c>
      <c r="W126" s="45">
        <f t="shared" ca="1" si="31"/>
        <v>0</v>
      </c>
      <c r="X126" s="25">
        <f t="shared" ca="1" si="20"/>
        <v>0</v>
      </c>
      <c r="Z126" s="28">
        <f t="shared" ca="1" si="38"/>
        <v>0</v>
      </c>
      <c r="AA126" s="233"/>
      <c r="AB126" s="45">
        <f t="shared" ca="1" si="32"/>
        <v>0</v>
      </c>
      <c r="AC126" s="45">
        <f t="shared" ca="1" si="21"/>
        <v>0</v>
      </c>
      <c r="AD126" s="25">
        <f t="shared" ca="1" si="22"/>
        <v>0</v>
      </c>
    </row>
    <row r="127" spans="4:30" x14ac:dyDescent="0.35">
      <c r="D127" s="20">
        <v>123</v>
      </c>
      <c r="E127" s="21">
        <f t="shared" ca="1" si="33"/>
        <v>44926</v>
      </c>
      <c r="F127" s="44">
        <f t="shared" ca="1" si="23"/>
        <v>45290</v>
      </c>
      <c r="G127" s="22" t="s">
        <v>119</v>
      </c>
      <c r="H127" s="44">
        <f t="shared" ca="1" si="34"/>
        <v>44926</v>
      </c>
      <c r="I127" s="45">
        <f t="shared" ca="1" si="24"/>
        <v>0</v>
      </c>
      <c r="J127" s="45">
        <f t="shared" ca="1" si="25"/>
        <v>0</v>
      </c>
      <c r="K127" s="45">
        <f t="shared" ca="1" si="26"/>
        <v>0</v>
      </c>
      <c r="L127" s="45"/>
      <c r="M127" s="45">
        <f t="shared" ca="1" si="35"/>
        <v>0</v>
      </c>
      <c r="N127" s="257">
        <f t="shared" ca="1" si="27"/>
        <v>0</v>
      </c>
      <c r="O127" s="23"/>
      <c r="P127" s="255">
        <f t="shared" ca="1" si="28"/>
        <v>0</v>
      </c>
      <c r="Q127" s="163">
        <f t="shared" ca="1" si="29"/>
        <v>0</v>
      </c>
      <c r="R127" s="164">
        <f ca="1">NPV(Q126,K127:$K$244) + ($A$13+$A$14+$A$15)/POWER(1+Q126,$A$28-D127+1)</f>
        <v>0</v>
      </c>
      <c r="S127" s="164">
        <f ca="1">NPV(Q127,K127:$K$244) + ($A$13+$A$14+$A$15)/POWER(1+Q127,$A$28-D127+1)</f>
        <v>0</v>
      </c>
      <c r="T127" s="45">
        <f t="shared" ca="1" si="30"/>
        <v>0</v>
      </c>
      <c r="U127" s="45">
        <f t="shared" ca="1" si="36"/>
        <v>0</v>
      </c>
      <c r="V127" s="45">
        <f t="shared" ca="1" si="37"/>
        <v>0</v>
      </c>
      <c r="W127" s="45">
        <f t="shared" ca="1" si="31"/>
        <v>0</v>
      </c>
      <c r="X127" s="25">
        <f t="shared" ca="1" si="20"/>
        <v>0</v>
      </c>
      <c r="Z127" s="28">
        <f t="shared" ca="1" si="38"/>
        <v>0</v>
      </c>
      <c r="AA127" s="233"/>
      <c r="AB127" s="45">
        <f t="shared" ca="1" si="32"/>
        <v>0</v>
      </c>
      <c r="AC127" s="45">
        <f t="shared" ca="1" si="21"/>
        <v>0</v>
      </c>
      <c r="AD127" s="25">
        <f t="shared" ca="1" si="22"/>
        <v>0</v>
      </c>
    </row>
    <row r="128" spans="4:30" x14ac:dyDescent="0.35">
      <c r="D128" s="20">
        <v>124</v>
      </c>
      <c r="E128" s="21">
        <f t="shared" ca="1" si="33"/>
        <v>45291</v>
      </c>
      <c r="F128" s="44">
        <f t="shared" ca="1" si="23"/>
        <v>45656</v>
      </c>
      <c r="G128" s="22" t="s">
        <v>119</v>
      </c>
      <c r="H128" s="44">
        <f t="shared" ca="1" si="34"/>
        <v>45291</v>
      </c>
      <c r="I128" s="45">
        <f t="shared" ca="1" si="24"/>
        <v>0</v>
      </c>
      <c r="J128" s="45">
        <f t="shared" ca="1" si="25"/>
        <v>0</v>
      </c>
      <c r="K128" s="45">
        <f t="shared" ca="1" si="26"/>
        <v>0</v>
      </c>
      <c r="L128" s="45"/>
      <c r="M128" s="45">
        <f t="shared" ca="1" si="35"/>
        <v>0</v>
      </c>
      <c r="N128" s="257">
        <f t="shared" ca="1" si="27"/>
        <v>0</v>
      </c>
      <c r="O128" s="23"/>
      <c r="P128" s="255">
        <f t="shared" ca="1" si="28"/>
        <v>0</v>
      </c>
      <c r="Q128" s="163">
        <f t="shared" ca="1" si="29"/>
        <v>0</v>
      </c>
      <c r="R128" s="164">
        <f ca="1">NPV(Q127,K128:$K$244) + ($A$13+$A$14+$A$15)/POWER(1+Q127,$A$28-D128+1)</f>
        <v>0</v>
      </c>
      <c r="S128" s="164">
        <f ca="1">NPV(Q128,K128:$K$244) + ($A$13+$A$14+$A$15)/POWER(1+Q128,$A$28-D128+1)</f>
        <v>0</v>
      </c>
      <c r="T128" s="45">
        <f t="shared" ca="1" si="30"/>
        <v>0</v>
      </c>
      <c r="U128" s="45">
        <f t="shared" ca="1" si="36"/>
        <v>0</v>
      </c>
      <c r="V128" s="45">
        <f t="shared" ca="1" si="37"/>
        <v>0</v>
      </c>
      <c r="W128" s="45">
        <f t="shared" ca="1" si="31"/>
        <v>0</v>
      </c>
      <c r="X128" s="25">
        <f t="shared" ca="1" si="20"/>
        <v>0</v>
      </c>
      <c r="Z128" s="28">
        <f t="shared" ca="1" si="38"/>
        <v>0</v>
      </c>
      <c r="AA128" s="233"/>
      <c r="AB128" s="45">
        <f t="shared" ca="1" si="32"/>
        <v>0</v>
      </c>
      <c r="AC128" s="45">
        <f t="shared" ca="1" si="21"/>
        <v>0</v>
      </c>
      <c r="AD128" s="25">
        <f t="shared" ca="1" si="22"/>
        <v>0</v>
      </c>
    </row>
    <row r="129" spans="4:30" x14ac:dyDescent="0.35">
      <c r="D129" s="20">
        <v>125</v>
      </c>
      <c r="E129" s="21">
        <f t="shared" ca="1" si="33"/>
        <v>45657</v>
      </c>
      <c r="F129" s="44">
        <f t="shared" ca="1" si="23"/>
        <v>46021</v>
      </c>
      <c r="G129" s="22" t="s">
        <v>119</v>
      </c>
      <c r="H129" s="44">
        <f t="shared" ca="1" si="34"/>
        <v>45657</v>
      </c>
      <c r="I129" s="45">
        <f t="shared" ca="1" si="24"/>
        <v>0</v>
      </c>
      <c r="J129" s="45">
        <f t="shared" ca="1" si="25"/>
        <v>0</v>
      </c>
      <c r="K129" s="45">
        <f t="shared" ca="1" si="26"/>
        <v>0</v>
      </c>
      <c r="L129" s="45"/>
      <c r="M129" s="45">
        <f t="shared" ca="1" si="35"/>
        <v>0</v>
      </c>
      <c r="N129" s="257">
        <f t="shared" ca="1" si="27"/>
        <v>0</v>
      </c>
      <c r="O129" s="23"/>
      <c r="P129" s="255">
        <f t="shared" ca="1" si="28"/>
        <v>0</v>
      </c>
      <c r="Q129" s="163">
        <f t="shared" ca="1" si="29"/>
        <v>0</v>
      </c>
      <c r="R129" s="164">
        <f ca="1">NPV(Q128,K129:$K$244) + ($A$13+$A$14+$A$15)/POWER(1+Q128,$A$28-D129+1)</f>
        <v>0</v>
      </c>
      <c r="S129" s="164">
        <f ca="1">NPV(Q129,K129:$K$244) + ($A$13+$A$14+$A$15)/POWER(1+Q129,$A$28-D129+1)</f>
        <v>0</v>
      </c>
      <c r="T129" s="45">
        <f t="shared" ca="1" si="30"/>
        <v>0</v>
      </c>
      <c r="U129" s="45">
        <f t="shared" ca="1" si="36"/>
        <v>0</v>
      </c>
      <c r="V129" s="45">
        <f t="shared" ca="1" si="37"/>
        <v>0</v>
      </c>
      <c r="W129" s="45">
        <f t="shared" ca="1" si="31"/>
        <v>0</v>
      </c>
      <c r="X129" s="25">
        <f t="shared" ca="1" si="20"/>
        <v>0</v>
      </c>
      <c r="Z129" s="28">
        <f t="shared" ca="1" si="38"/>
        <v>0</v>
      </c>
      <c r="AA129" s="233"/>
      <c r="AB129" s="45">
        <f t="shared" ca="1" si="32"/>
        <v>0</v>
      </c>
      <c r="AC129" s="45">
        <f t="shared" ca="1" si="21"/>
        <v>0</v>
      </c>
      <c r="AD129" s="25">
        <f t="shared" ca="1" si="22"/>
        <v>0</v>
      </c>
    </row>
    <row r="130" spans="4:30" x14ac:dyDescent="0.35">
      <c r="D130" s="20">
        <v>126</v>
      </c>
      <c r="E130" s="21">
        <f t="shared" ca="1" si="33"/>
        <v>46022</v>
      </c>
      <c r="F130" s="44">
        <f t="shared" ca="1" si="23"/>
        <v>46386</v>
      </c>
      <c r="G130" s="22" t="s">
        <v>119</v>
      </c>
      <c r="H130" s="44">
        <f t="shared" ca="1" si="34"/>
        <v>46022</v>
      </c>
      <c r="I130" s="45">
        <f t="shared" ca="1" si="24"/>
        <v>0</v>
      </c>
      <c r="J130" s="45">
        <f t="shared" ca="1" si="25"/>
        <v>0</v>
      </c>
      <c r="K130" s="45">
        <f t="shared" ca="1" si="26"/>
        <v>0</v>
      </c>
      <c r="L130" s="45"/>
      <c r="M130" s="45">
        <f t="shared" ca="1" si="35"/>
        <v>0</v>
      </c>
      <c r="N130" s="257">
        <f t="shared" ca="1" si="27"/>
        <v>0</v>
      </c>
      <c r="O130" s="23"/>
      <c r="P130" s="255">
        <f t="shared" ca="1" si="28"/>
        <v>0</v>
      </c>
      <c r="Q130" s="163">
        <f t="shared" ca="1" si="29"/>
        <v>0</v>
      </c>
      <c r="R130" s="164">
        <f ca="1">NPV(Q129,K130:$K$244) + ($A$13+$A$14+$A$15)/POWER(1+Q129,$A$28-D130+1)</f>
        <v>0</v>
      </c>
      <c r="S130" s="164">
        <f ca="1">NPV(Q130,K130:$K$244) + ($A$13+$A$14+$A$15)/POWER(1+Q130,$A$28-D130+1)</f>
        <v>0</v>
      </c>
      <c r="T130" s="45">
        <f t="shared" ca="1" si="30"/>
        <v>0</v>
      </c>
      <c r="U130" s="45">
        <f t="shared" ca="1" si="36"/>
        <v>0</v>
      </c>
      <c r="V130" s="45">
        <f t="shared" ca="1" si="37"/>
        <v>0</v>
      </c>
      <c r="W130" s="45">
        <f t="shared" ca="1" si="31"/>
        <v>0</v>
      </c>
      <c r="X130" s="25">
        <f t="shared" ca="1" si="20"/>
        <v>0</v>
      </c>
      <c r="Z130" s="28">
        <f t="shared" ca="1" si="38"/>
        <v>0</v>
      </c>
      <c r="AA130" s="233"/>
      <c r="AB130" s="45">
        <f t="shared" ca="1" si="32"/>
        <v>0</v>
      </c>
      <c r="AC130" s="45">
        <f t="shared" ca="1" si="21"/>
        <v>0</v>
      </c>
      <c r="AD130" s="25">
        <f t="shared" ca="1" si="22"/>
        <v>0</v>
      </c>
    </row>
    <row r="131" spans="4:30" x14ac:dyDescent="0.35">
      <c r="D131" s="20">
        <v>127</v>
      </c>
      <c r="E131" s="21">
        <f t="shared" ca="1" si="33"/>
        <v>46387</v>
      </c>
      <c r="F131" s="44">
        <f t="shared" ca="1" si="23"/>
        <v>46751</v>
      </c>
      <c r="G131" s="22" t="s">
        <v>119</v>
      </c>
      <c r="H131" s="44">
        <f t="shared" ca="1" si="34"/>
        <v>46387</v>
      </c>
      <c r="I131" s="45">
        <f t="shared" ca="1" si="24"/>
        <v>0</v>
      </c>
      <c r="J131" s="45">
        <f t="shared" ca="1" si="25"/>
        <v>0</v>
      </c>
      <c r="K131" s="45">
        <f t="shared" ca="1" si="26"/>
        <v>0</v>
      </c>
      <c r="L131" s="45"/>
      <c r="M131" s="45">
        <f t="shared" ca="1" si="35"/>
        <v>0</v>
      </c>
      <c r="N131" s="257">
        <f t="shared" ca="1" si="27"/>
        <v>0</v>
      </c>
      <c r="O131" s="23"/>
      <c r="P131" s="255">
        <f t="shared" ca="1" si="28"/>
        <v>0</v>
      </c>
      <c r="Q131" s="163">
        <f t="shared" ca="1" si="29"/>
        <v>0</v>
      </c>
      <c r="R131" s="164">
        <f ca="1">NPV(Q130,K131:$K$244) + ($A$13+$A$14+$A$15)/POWER(1+Q130,$A$28-D131+1)</f>
        <v>0</v>
      </c>
      <c r="S131" s="164">
        <f ca="1">NPV(Q131,K131:$K$244) + ($A$13+$A$14+$A$15)/POWER(1+Q131,$A$28-D131+1)</f>
        <v>0</v>
      </c>
      <c r="T131" s="45">
        <f t="shared" ca="1" si="30"/>
        <v>0</v>
      </c>
      <c r="U131" s="45">
        <f t="shared" ca="1" si="36"/>
        <v>0</v>
      </c>
      <c r="V131" s="45">
        <f t="shared" ca="1" si="37"/>
        <v>0</v>
      </c>
      <c r="W131" s="45">
        <f t="shared" ca="1" si="31"/>
        <v>0</v>
      </c>
      <c r="X131" s="25">
        <f t="shared" ca="1" si="20"/>
        <v>0</v>
      </c>
      <c r="Z131" s="28">
        <f t="shared" ca="1" si="38"/>
        <v>0</v>
      </c>
      <c r="AA131" s="233"/>
      <c r="AB131" s="45">
        <f t="shared" ca="1" si="32"/>
        <v>0</v>
      </c>
      <c r="AC131" s="45">
        <f t="shared" ca="1" si="21"/>
        <v>0</v>
      </c>
      <c r="AD131" s="25">
        <f t="shared" ca="1" si="22"/>
        <v>0</v>
      </c>
    </row>
    <row r="132" spans="4:30" x14ac:dyDescent="0.35">
      <c r="D132" s="20">
        <v>128</v>
      </c>
      <c r="E132" s="21">
        <f t="shared" ca="1" si="33"/>
        <v>46752</v>
      </c>
      <c r="F132" s="44">
        <f t="shared" ca="1" si="23"/>
        <v>47117</v>
      </c>
      <c r="G132" s="22" t="s">
        <v>119</v>
      </c>
      <c r="H132" s="44">
        <f t="shared" ca="1" si="34"/>
        <v>46752</v>
      </c>
      <c r="I132" s="45">
        <f t="shared" ca="1" si="24"/>
        <v>0</v>
      </c>
      <c r="J132" s="45">
        <f t="shared" ca="1" si="25"/>
        <v>0</v>
      </c>
      <c r="K132" s="45">
        <f t="shared" ca="1" si="26"/>
        <v>0</v>
      </c>
      <c r="L132" s="45"/>
      <c r="M132" s="45">
        <f t="shared" ca="1" si="35"/>
        <v>0</v>
      </c>
      <c r="N132" s="257">
        <f t="shared" ca="1" si="27"/>
        <v>0</v>
      </c>
      <c r="O132" s="23"/>
      <c r="P132" s="255">
        <f t="shared" ca="1" si="28"/>
        <v>0</v>
      </c>
      <c r="Q132" s="163">
        <f t="shared" ca="1" si="29"/>
        <v>0</v>
      </c>
      <c r="R132" s="164">
        <f ca="1">NPV(Q131,K132:$K$244) + ($A$13+$A$14+$A$15)/POWER(1+Q131,$A$28-D132+1)</f>
        <v>0</v>
      </c>
      <c r="S132" s="164">
        <f ca="1">NPV(Q132,K132:$K$244) + ($A$13+$A$14+$A$15)/POWER(1+Q132,$A$28-D132+1)</f>
        <v>0</v>
      </c>
      <c r="T132" s="45">
        <f t="shared" ca="1" si="30"/>
        <v>0</v>
      </c>
      <c r="U132" s="45">
        <f t="shared" ca="1" si="36"/>
        <v>0</v>
      </c>
      <c r="V132" s="45">
        <f t="shared" ca="1" si="37"/>
        <v>0</v>
      </c>
      <c r="W132" s="45">
        <f t="shared" ca="1" si="31"/>
        <v>0</v>
      </c>
      <c r="X132" s="25">
        <f t="shared" ref="X132:X195" ca="1" si="39">T132+W132+U132+V132</f>
        <v>0</v>
      </c>
      <c r="Z132" s="28">
        <f t="shared" ca="1" si="38"/>
        <v>0</v>
      </c>
      <c r="AA132" s="233"/>
      <c r="AB132" s="45">
        <f t="shared" ca="1" si="32"/>
        <v>0</v>
      </c>
      <c r="AC132" s="45">
        <f t="shared" ref="AC132:AC195" ca="1" si="40">W132</f>
        <v>0</v>
      </c>
      <c r="AD132" s="25">
        <f t="shared" ref="AD132:AD195" ca="1" si="41">Z132-AA132-AB132+AC132</f>
        <v>0</v>
      </c>
    </row>
    <row r="133" spans="4:30" x14ac:dyDescent="0.35">
      <c r="D133" s="20">
        <v>129</v>
      </c>
      <c r="E133" s="21">
        <f t="shared" ca="1" si="33"/>
        <v>47118</v>
      </c>
      <c r="F133" s="44">
        <f t="shared" ref="F133:F196" ca="1" si="42">E134-1</f>
        <v>47482</v>
      </c>
      <c r="G133" s="22" t="s">
        <v>119</v>
      </c>
      <c r="H133" s="44">
        <f t="shared" ca="1" si="34"/>
        <v>47118</v>
      </c>
      <c r="I133" s="45">
        <f t="shared" ref="I133:I196" ca="1" si="43">IF(D133&gt;$A$28,0,$A$9)</f>
        <v>0</v>
      </c>
      <c r="J133" s="45">
        <f t="shared" ref="J133:J196" ca="1" si="44">IF(D133&gt;$A$28,0,$A$10)</f>
        <v>0</v>
      </c>
      <c r="K133" s="45">
        <f t="shared" ref="K133:K196" ca="1" si="45">IF(D133&gt;$A$28,0,$A$11)</f>
        <v>0</v>
      </c>
      <c r="L133" s="45"/>
      <c r="M133" s="45">
        <f t="shared" ca="1" si="35"/>
        <v>0</v>
      </c>
      <c r="N133" s="257">
        <f t="shared" ref="N133:N196" ca="1" si="46">$A$6</f>
        <v>0</v>
      </c>
      <c r="O133" s="23"/>
      <c r="P133" s="255">
        <f t="shared" ref="P133:P196" ca="1" si="47">$A$7</f>
        <v>0</v>
      </c>
      <c r="Q133" s="163">
        <f t="shared" ref="Q133:Q196" ca="1" si="48">$A$8</f>
        <v>0</v>
      </c>
      <c r="R133" s="164">
        <f ca="1">NPV(Q132,K133:$K$244) + ($A$13+$A$14+$A$15)/POWER(1+Q132,$A$28-D133+1)</f>
        <v>0</v>
      </c>
      <c r="S133" s="164">
        <f ca="1">NPV(Q133,K133:$K$244) + ($A$13+$A$14+$A$15)/POWER(1+Q133,$A$28-D133+1)</f>
        <v>0</v>
      </c>
      <c r="T133" s="45">
        <f t="shared" ref="T133:T196" ca="1" si="49">IF(ISBLANK(G133),0,X132)</f>
        <v>0</v>
      </c>
      <c r="U133" s="45">
        <f t="shared" ca="1" si="36"/>
        <v>0</v>
      </c>
      <c r="V133" s="45">
        <f t="shared" ca="1" si="37"/>
        <v>0</v>
      </c>
      <c r="W133" s="45">
        <f t="shared" ref="W133:W196" ca="1" si="50">S133-R133</f>
        <v>0</v>
      </c>
      <c r="X133" s="25">
        <f t="shared" ca="1" si="39"/>
        <v>0</v>
      </c>
      <c r="Z133" s="28">
        <f t="shared" ca="1" si="38"/>
        <v>0</v>
      </c>
      <c r="AA133" s="233"/>
      <c r="AB133" s="45">
        <f t="shared" ref="AB133:AB196" ca="1" si="51">IFERROR(Z133/($A$42-D133+1),0)</f>
        <v>0</v>
      </c>
      <c r="AC133" s="45">
        <f t="shared" ca="1" si="40"/>
        <v>0</v>
      </c>
      <c r="AD133" s="25">
        <f t="shared" ca="1" si="41"/>
        <v>0</v>
      </c>
    </row>
    <row r="134" spans="4:30" x14ac:dyDescent="0.35">
      <c r="D134" s="20">
        <v>130</v>
      </c>
      <c r="E134" s="21">
        <f t="shared" ref="E134:E197" ca="1" si="52">EOMONTH(H134,0)</f>
        <v>47483</v>
      </c>
      <c r="F134" s="44">
        <f t="shared" ca="1" si="42"/>
        <v>47847</v>
      </c>
      <c r="G134" s="22" t="s">
        <v>119</v>
      </c>
      <c r="H134" s="44">
        <f t="shared" ref="H134:H197" ca="1" si="53">EDATE(H133,12)</f>
        <v>47483</v>
      </c>
      <c r="I134" s="45">
        <f t="shared" ca="1" si="43"/>
        <v>0</v>
      </c>
      <c r="J134" s="45">
        <f t="shared" ca="1" si="44"/>
        <v>0</v>
      </c>
      <c r="K134" s="45">
        <f t="shared" ca="1" si="45"/>
        <v>0</v>
      </c>
      <c r="L134" s="45"/>
      <c r="M134" s="45">
        <f t="shared" ref="M134:M197" ca="1" si="54">K134+L134</f>
        <v>0</v>
      </c>
      <c r="N134" s="257">
        <f t="shared" ca="1" si="46"/>
        <v>0</v>
      </c>
      <c r="O134" s="23"/>
      <c r="P134" s="255">
        <f t="shared" ca="1" si="47"/>
        <v>0</v>
      </c>
      <c r="Q134" s="163">
        <f t="shared" ca="1" si="48"/>
        <v>0</v>
      </c>
      <c r="R134" s="164">
        <f ca="1">NPV(Q133,K134:$K$244) + ($A$13+$A$14+$A$15)/POWER(1+Q133,$A$28-D134+1)</f>
        <v>0</v>
      </c>
      <c r="S134" s="164">
        <f ca="1">NPV(Q134,K134:$K$244) + ($A$13+$A$14+$A$15)/POWER(1+Q134,$A$28-D134+1)</f>
        <v>0</v>
      </c>
      <c r="T134" s="45">
        <f t="shared" ca="1" si="49"/>
        <v>0</v>
      </c>
      <c r="U134" s="45">
        <f t="shared" ref="U134:U197" ca="1" si="55">S134*Q134</f>
        <v>0</v>
      </c>
      <c r="V134" s="45">
        <f t="shared" ref="V134:V197" ca="1" si="56">-(K134+L134)</f>
        <v>0</v>
      </c>
      <c r="W134" s="45">
        <f t="shared" ca="1" si="50"/>
        <v>0</v>
      </c>
      <c r="X134" s="25">
        <f t="shared" ca="1" si="39"/>
        <v>0</v>
      </c>
      <c r="Z134" s="28">
        <f t="shared" ref="Z134:Z197" ca="1" si="57">AD133</f>
        <v>0</v>
      </c>
      <c r="AA134" s="233"/>
      <c r="AB134" s="45">
        <f t="shared" ca="1" si="51"/>
        <v>0</v>
      </c>
      <c r="AC134" s="45">
        <f t="shared" ca="1" si="40"/>
        <v>0</v>
      </c>
      <c r="AD134" s="25">
        <f t="shared" ca="1" si="41"/>
        <v>0</v>
      </c>
    </row>
    <row r="135" spans="4:30" x14ac:dyDescent="0.35">
      <c r="D135" s="20">
        <v>131</v>
      </c>
      <c r="E135" s="21">
        <f t="shared" ca="1" si="52"/>
        <v>47848</v>
      </c>
      <c r="F135" s="44">
        <f t="shared" ca="1" si="42"/>
        <v>48212</v>
      </c>
      <c r="G135" s="22" t="s">
        <v>119</v>
      </c>
      <c r="H135" s="44">
        <f t="shared" ca="1" si="53"/>
        <v>47848</v>
      </c>
      <c r="I135" s="45">
        <f t="shared" ca="1" si="43"/>
        <v>0</v>
      </c>
      <c r="J135" s="45">
        <f t="shared" ca="1" si="44"/>
        <v>0</v>
      </c>
      <c r="K135" s="45">
        <f t="shared" ca="1" si="45"/>
        <v>0</v>
      </c>
      <c r="L135" s="45"/>
      <c r="M135" s="45">
        <f t="shared" ca="1" si="54"/>
        <v>0</v>
      </c>
      <c r="N135" s="257">
        <f t="shared" ca="1" si="46"/>
        <v>0</v>
      </c>
      <c r="O135" s="23"/>
      <c r="P135" s="255">
        <f t="shared" ca="1" si="47"/>
        <v>0</v>
      </c>
      <c r="Q135" s="163">
        <f t="shared" ca="1" si="48"/>
        <v>0</v>
      </c>
      <c r="R135" s="164">
        <f ca="1">NPV(Q134,K135:$K$244) + ($A$13+$A$14+$A$15)/POWER(1+Q134,$A$28-D135+1)</f>
        <v>0</v>
      </c>
      <c r="S135" s="164">
        <f ca="1">NPV(Q135,K135:$K$244) + ($A$13+$A$14+$A$15)/POWER(1+Q135,$A$28-D135+1)</f>
        <v>0</v>
      </c>
      <c r="T135" s="45">
        <f t="shared" ca="1" si="49"/>
        <v>0</v>
      </c>
      <c r="U135" s="45">
        <f t="shared" ca="1" si="55"/>
        <v>0</v>
      </c>
      <c r="V135" s="45">
        <f t="shared" ca="1" si="56"/>
        <v>0</v>
      </c>
      <c r="W135" s="45">
        <f t="shared" ca="1" si="50"/>
        <v>0</v>
      </c>
      <c r="X135" s="25">
        <f t="shared" ca="1" si="39"/>
        <v>0</v>
      </c>
      <c r="Z135" s="28">
        <f t="shared" ca="1" si="57"/>
        <v>0</v>
      </c>
      <c r="AA135" s="233"/>
      <c r="AB135" s="45">
        <f t="shared" ca="1" si="51"/>
        <v>0</v>
      </c>
      <c r="AC135" s="45">
        <f t="shared" ca="1" si="40"/>
        <v>0</v>
      </c>
      <c r="AD135" s="25">
        <f t="shared" ca="1" si="41"/>
        <v>0</v>
      </c>
    </row>
    <row r="136" spans="4:30" x14ac:dyDescent="0.35">
      <c r="D136" s="20">
        <v>132</v>
      </c>
      <c r="E136" s="21">
        <f t="shared" ca="1" si="52"/>
        <v>48213</v>
      </c>
      <c r="F136" s="44">
        <f t="shared" ca="1" si="42"/>
        <v>48578</v>
      </c>
      <c r="G136" s="22" t="s">
        <v>119</v>
      </c>
      <c r="H136" s="44">
        <f t="shared" ca="1" si="53"/>
        <v>48213</v>
      </c>
      <c r="I136" s="45">
        <f t="shared" ca="1" si="43"/>
        <v>0</v>
      </c>
      <c r="J136" s="45">
        <f t="shared" ca="1" si="44"/>
        <v>0</v>
      </c>
      <c r="K136" s="45">
        <f t="shared" ca="1" si="45"/>
        <v>0</v>
      </c>
      <c r="L136" s="45"/>
      <c r="M136" s="45">
        <f t="shared" ca="1" si="54"/>
        <v>0</v>
      </c>
      <c r="N136" s="257">
        <f t="shared" ca="1" si="46"/>
        <v>0</v>
      </c>
      <c r="O136" s="23"/>
      <c r="P136" s="255">
        <f t="shared" ca="1" si="47"/>
        <v>0</v>
      </c>
      <c r="Q136" s="163">
        <f t="shared" ca="1" si="48"/>
        <v>0</v>
      </c>
      <c r="R136" s="164">
        <f ca="1">NPV(Q135,K136:$K$244) + ($A$13+$A$14+$A$15)/POWER(1+Q135,$A$28-D136+1)</f>
        <v>0</v>
      </c>
      <c r="S136" s="164">
        <f ca="1">NPV(Q136,K136:$K$244) + ($A$13+$A$14+$A$15)/POWER(1+Q136,$A$28-D136+1)</f>
        <v>0</v>
      </c>
      <c r="T136" s="45">
        <f t="shared" ca="1" si="49"/>
        <v>0</v>
      </c>
      <c r="U136" s="45">
        <f t="shared" ca="1" si="55"/>
        <v>0</v>
      </c>
      <c r="V136" s="45">
        <f t="shared" ca="1" si="56"/>
        <v>0</v>
      </c>
      <c r="W136" s="45">
        <f t="shared" ca="1" si="50"/>
        <v>0</v>
      </c>
      <c r="X136" s="25">
        <f t="shared" ca="1" si="39"/>
        <v>0</v>
      </c>
      <c r="Z136" s="28">
        <f t="shared" ca="1" si="57"/>
        <v>0</v>
      </c>
      <c r="AA136" s="233"/>
      <c r="AB136" s="45">
        <f t="shared" ca="1" si="51"/>
        <v>0</v>
      </c>
      <c r="AC136" s="45">
        <f t="shared" ca="1" si="40"/>
        <v>0</v>
      </c>
      <c r="AD136" s="25">
        <f t="shared" ca="1" si="41"/>
        <v>0</v>
      </c>
    </row>
    <row r="137" spans="4:30" x14ac:dyDescent="0.35">
      <c r="D137" s="20">
        <v>133</v>
      </c>
      <c r="E137" s="21">
        <f t="shared" ca="1" si="52"/>
        <v>48579</v>
      </c>
      <c r="F137" s="44">
        <f t="shared" ca="1" si="42"/>
        <v>48943</v>
      </c>
      <c r="G137" s="22" t="s">
        <v>119</v>
      </c>
      <c r="H137" s="44">
        <f t="shared" ca="1" si="53"/>
        <v>48579</v>
      </c>
      <c r="I137" s="45">
        <f t="shared" ca="1" si="43"/>
        <v>0</v>
      </c>
      <c r="J137" s="45">
        <f t="shared" ca="1" si="44"/>
        <v>0</v>
      </c>
      <c r="K137" s="45">
        <f t="shared" ca="1" si="45"/>
        <v>0</v>
      </c>
      <c r="L137" s="45"/>
      <c r="M137" s="45">
        <f t="shared" ca="1" si="54"/>
        <v>0</v>
      </c>
      <c r="N137" s="257">
        <f t="shared" ca="1" si="46"/>
        <v>0</v>
      </c>
      <c r="O137" s="23"/>
      <c r="P137" s="255">
        <f t="shared" ca="1" si="47"/>
        <v>0</v>
      </c>
      <c r="Q137" s="163">
        <f t="shared" ca="1" si="48"/>
        <v>0</v>
      </c>
      <c r="R137" s="164">
        <f ca="1">NPV(Q136,K137:$K$244) + ($A$13+$A$14+$A$15)/POWER(1+Q136,$A$28-D137+1)</f>
        <v>0</v>
      </c>
      <c r="S137" s="164">
        <f ca="1">NPV(Q137,K137:$K$244) + ($A$13+$A$14+$A$15)/POWER(1+Q137,$A$28-D137+1)</f>
        <v>0</v>
      </c>
      <c r="T137" s="45">
        <f t="shared" ca="1" si="49"/>
        <v>0</v>
      </c>
      <c r="U137" s="45">
        <f t="shared" ca="1" si="55"/>
        <v>0</v>
      </c>
      <c r="V137" s="45">
        <f t="shared" ca="1" si="56"/>
        <v>0</v>
      </c>
      <c r="W137" s="45">
        <f t="shared" ca="1" si="50"/>
        <v>0</v>
      </c>
      <c r="X137" s="25">
        <f t="shared" ca="1" si="39"/>
        <v>0</v>
      </c>
      <c r="Z137" s="28">
        <f t="shared" ca="1" si="57"/>
        <v>0</v>
      </c>
      <c r="AA137" s="233"/>
      <c r="AB137" s="45">
        <f t="shared" ca="1" si="51"/>
        <v>0</v>
      </c>
      <c r="AC137" s="45">
        <f t="shared" ca="1" si="40"/>
        <v>0</v>
      </c>
      <c r="AD137" s="25">
        <f t="shared" ca="1" si="41"/>
        <v>0</v>
      </c>
    </row>
    <row r="138" spans="4:30" x14ac:dyDescent="0.35">
      <c r="D138" s="20">
        <v>134</v>
      </c>
      <c r="E138" s="21">
        <f t="shared" ca="1" si="52"/>
        <v>48944</v>
      </c>
      <c r="F138" s="44">
        <f t="shared" ca="1" si="42"/>
        <v>49308</v>
      </c>
      <c r="G138" s="22" t="s">
        <v>119</v>
      </c>
      <c r="H138" s="44">
        <f t="shared" ca="1" si="53"/>
        <v>48944</v>
      </c>
      <c r="I138" s="45">
        <f t="shared" ca="1" si="43"/>
        <v>0</v>
      </c>
      <c r="J138" s="45">
        <f t="shared" ca="1" si="44"/>
        <v>0</v>
      </c>
      <c r="K138" s="45">
        <f t="shared" ca="1" si="45"/>
        <v>0</v>
      </c>
      <c r="L138" s="45"/>
      <c r="M138" s="45">
        <f t="shared" ca="1" si="54"/>
        <v>0</v>
      </c>
      <c r="N138" s="257">
        <f t="shared" ca="1" si="46"/>
        <v>0</v>
      </c>
      <c r="O138" s="23"/>
      <c r="P138" s="255">
        <f t="shared" ca="1" si="47"/>
        <v>0</v>
      </c>
      <c r="Q138" s="163">
        <f t="shared" ca="1" si="48"/>
        <v>0</v>
      </c>
      <c r="R138" s="164">
        <f ca="1">NPV(Q137,K138:$K$244) + ($A$13+$A$14+$A$15)/POWER(1+Q137,$A$28-D138+1)</f>
        <v>0</v>
      </c>
      <c r="S138" s="164">
        <f ca="1">NPV(Q138,K138:$K$244) + ($A$13+$A$14+$A$15)/POWER(1+Q138,$A$28-D138+1)</f>
        <v>0</v>
      </c>
      <c r="T138" s="45">
        <f t="shared" ca="1" si="49"/>
        <v>0</v>
      </c>
      <c r="U138" s="45">
        <f t="shared" ca="1" si="55"/>
        <v>0</v>
      </c>
      <c r="V138" s="45">
        <f t="shared" ca="1" si="56"/>
        <v>0</v>
      </c>
      <c r="W138" s="45">
        <f t="shared" ca="1" si="50"/>
        <v>0</v>
      </c>
      <c r="X138" s="25">
        <f t="shared" ca="1" si="39"/>
        <v>0</v>
      </c>
      <c r="Z138" s="28">
        <f t="shared" ca="1" si="57"/>
        <v>0</v>
      </c>
      <c r="AA138" s="233"/>
      <c r="AB138" s="45">
        <f t="shared" ca="1" si="51"/>
        <v>0</v>
      </c>
      <c r="AC138" s="45">
        <f t="shared" ca="1" si="40"/>
        <v>0</v>
      </c>
      <c r="AD138" s="25">
        <f t="shared" ca="1" si="41"/>
        <v>0</v>
      </c>
    </row>
    <row r="139" spans="4:30" x14ac:dyDescent="0.35">
      <c r="D139" s="20">
        <v>135</v>
      </c>
      <c r="E139" s="21">
        <f t="shared" ca="1" si="52"/>
        <v>49309</v>
      </c>
      <c r="F139" s="44">
        <f t="shared" ca="1" si="42"/>
        <v>49673</v>
      </c>
      <c r="G139" s="22" t="s">
        <v>119</v>
      </c>
      <c r="H139" s="44">
        <f t="shared" ca="1" si="53"/>
        <v>49309</v>
      </c>
      <c r="I139" s="45">
        <f t="shared" ca="1" si="43"/>
        <v>0</v>
      </c>
      <c r="J139" s="45">
        <f t="shared" ca="1" si="44"/>
        <v>0</v>
      </c>
      <c r="K139" s="45">
        <f t="shared" ca="1" si="45"/>
        <v>0</v>
      </c>
      <c r="L139" s="45"/>
      <c r="M139" s="45">
        <f t="shared" ca="1" si="54"/>
        <v>0</v>
      </c>
      <c r="N139" s="257">
        <f t="shared" ca="1" si="46"/>
        <v>0</v>
      </c>
      <c r="O139" s="23"/>
      <c r="P139" s="255">
        <f t="shared" ca="1" si="47"/>
        <v>0</v>
      </c>
      <c r="Q139" s="163">
        <f t="shared" ca="1" si="48"/>
        <v>0</v>
      </c>
      <c r="R139" s="164">
        <f ca="1">NPV(Q138,K139:$K$244) + ($A$13+$A$14+$A$15)/POWER(1+Q138,$A$28-D139+1)</f>
        <v>0</v>
      </c>
      <c r="S139" s="164">
        <f ca="1">NPV(Q139,K139:$K$244) + ($A$13+$A$14+$A$15)/POWER(1+Q139,$A$28-D139+1)</f>
        <v>0</v>
      </c>
      <c r="T139" s="45">
        <f t="shared" ca="1" si="49"/>
        <v>0</v>
      </c>
      <c r="U139" s="45">
        <f t="shared" ca="1" si="55"/>
        <v>0</v>
      </c>
      <c r="V139" s="45">
        <f t="shared" ca="1" si="56"/>
        <v>0</v>
      </c>
      <c r="W139" s="45">
        <f t="shared" ca="1" si="50"/>
        <v>0</v>
      </c>
      <c r="X139" s="25">
        <f t="shared" ca="1" si="39"/>
        <v>0</v>
      </c>
      <c r="Z139" s="28">
        <f t="shared" ca="1" si="57"/>
        <v>0</v>
      </c>
      <c r="AA139" s="233"/>
      <c r="AB139" s="45">
        <f t="shared" ca="1" si="51"/>
        <v>0</v>
      </c>
      <c r="AC139" s="45">
        <f t="shared" ca="1" si="40"/>
        <v>0</v>
      </c>
      <c r="AD139" s="25">
        <f t="shared" ca="1" si="41"/>
        <v>0</v>
      </c>
    </row>
    <row r="140" spans="4:30" x14ac:dyDescent="0.35">
      <c r="D140" s="20">
        <v>136</v>
      </c>
      <c r="E140" s="21">
        <f t="shared" ca="1" si="52"/>
        <v>49674</v>
      </c>
      <c r="F140" s="44">
        <f t="shared" ca="1" si="42"/>
        <v>50039</v>
      </c>
      <c r="G140" s="22" t="s">
        <v>119</v>
      </c>
      <c r="H140" s="44">
        <f t="shared" ca="1" si="53"/>
        <v>49674</v>
      </c>
      <c r="I140" s="45">
        <f t="shared" ca="1" si="43"/>
        <v>0</v>
      </c>
      <c r="J140" s="45">
        <f t="shared" ca="1" si="44"/>
        <v>0</v>
      </c>
      <c r="K140" s="45">
        <f t="shared" ca="1" si="45"/>
        <v>0</v>
      </c>
      <c r="L140" s="45"/>
      <c r="M140" s="45">
        <f t="shared" ca="1" si="54"/>
        <v>0</v>
      </c>
      <c r="N140" s="257">
        <f t="shared" ca="1" si="46"/>
        <v>0</v>
      </c>
      <c r="O140" s="23"/>
      <c r="P140" s="255">
        <f t="shared" ca="1" si="47"/>
        <v>0</v>
      </c>
      <c r="Q140" s="163">
        <f t="shared" ca="1" si="48"/>
        <v>0</v>
      </c>
      <c r="R140" s="164">
        <f ca="1">NPV(Q139,K140:$K$244) + ($A$13+$A$14+$A$15)/POWER(1+Q139,$A$28-D140+1)</f>
        <v>0</v>
      </c>
      <c r="S140" s="164">
        <f ca="1">NPV(Q140,K140:$K$244) + ($A$13+$A$14+$A$15)/POWER(1+Q140,$A$28-D140+1)</f>
        <v>0</v>
      </c>
      <c r="T140" s="45">
        <f t="shared" ca="1" si="49"/>
        <v>0</v>
      </c>
      <c r="U140" s="45">
        <f t="shared" ca="1" si="55"/>
        <v>0</v>
      </c>
      <c r="V140" s="45">
        <f t="shared" ca="1" si="56"/>
        <v>0</v>
      </c>
      <c r="W140" s="45">
        <f t="shared" ca="1" si="50"/>
        <v>0</v>
      </c>
      <c r="X140" s="25">
        <f t="shared" ca="1" si="39"/>
        <v>0</v>
      </c>
      <c r="Z140" s="28">
        <f t="shared" ca="1" si="57"/>
        <v>0</v>
      </c>
      <c r="AA140" s="233"/>
      <c r="AB140" s="45">
        <f t="shared" ca="1" si="51"/>
        <v>0</v>
      </c>
      <c r="AC140" s="45">
        <f t="shared" ca="1" si="40"/>
        <v>0</v>
      </c>
      <c r="AD140" s="25">
        <f t="shared" ca="1" si="41"/>
        <v>0</v>
      </c>
    </row>
    <row r="141" spans="4:30" x14ac:dyDescent="0.35">
      <c r="D141" s="20">
        <v>137</v>
      </c>
      <c r="E141" s="21">
        <f t="shared" ca="1" si="52"/>
        <v>50040</v>
      </c>
      <c r="F141" s="44">
        <f t="shared" ca="1" si="42"/>
        <v>50404</v>
      </c>
      <c r="G141" s="22" t="s">
        <v>119</v>
      </c>
      <c r="H141" s="44">
        <f t="shared" ca="1" si="53"/>
        <v>50040</v>
      </c>
      <c r="I141" s="45">
        <f t="shared" ca="1" si="43"/>
        <v>0</v>
      </c>
      <c r="J141" s="45">
        <f t="shared" ca="1" si="44"/>
        <v>0</v>
      </c>
      <c r="K141" s="45">
        <f t="shared" ca="1" si="45"/>
        <v>0</v>
      </c>
      <c r="L141" s="45"/>
      <c r="M141" s="45">
        <f t="shared" ca="1" si="54"/>
        <v>0</v>
      </c>
      <c r="N141" s="257">
        <f t="shared" ca="1" si="46"/>
        <v>0</v>
      </c>
      <c r="O141" s="23"/>
      <c r="P141" s="255">
        <f t="shared" ca="1" si="47"/>
        <v>0</v>
      </c>
      <c r="Q141" s="163">
        <f t="shared" ca="1" si="48"/>
        <v>0</v>
      </c>
      <c r="R141" s="164">
        <f ca="1">NPV(Q140,K141:$K$244) + ($A$13+$A$14+$A$15)/POWER(1+Q140,$A$28-D141+1)</f>
        <v>0</v>
      </c>
      <c r="S141" s="164">
        <f ca="1">NPV(Q141,K141:$K$244) + ($A$13+$A$14+$A$15)/POWER(1+Q141,$A$28-D141+1)</f>
        <v>0</v>
      </c>
      <c r="T141" s="45">
        <f t="shared" ca="1" si="49"/>
        <v>0</v>
      </c>
      <c r="U141" s="45">
        <f t="shared" ca="1" si="55"/>
        <v>0</v>
      </c>
      <c r="V141" s="45">
        <f t="shared" ca="1" si="56"/>
        <v>0</v>
      </c>
      <c r="W141" s="45">
        <f t="shared" ca="1" si="50"/>
        <v>0</v>
      </c>
      <c r="X141" s="25">
        <f t="shared" ca="1" si="39"/>
        <v>0</v>
      </c>
      <c r="Z141" s="28">
        <f t="shared" ca="1" si="57"/>
        <v>0</v>
      </c>
      <c r="AA141" s="233"/>
      <c r="AB141" s="45">
        <f t="shared" ca="1" si="51"/>
        <v>0</v>
      </c>
      <c r="AC141" s="45">
        <f t="shared" ca="1" si="40"/>
        <v>0</v>
      </c>
      <c r="AD141" s="25">
        <f t="shared" ca="1" si="41"/>
        <v>0</v>
      </c>
    </row>
    <row r="142" spans="4:30" x14ac:dyDescent="0.35">
      <c r="D142" s="20">
        <v>138</v>
      </c>
      <c r="E142" s="21">
        <f t="shared" ca="1" si="52"/>
        <v>50405</v>
      </c>
      <c r="F142" s="44">
        <f t="shared" ca="1" si="42"/>
        <v>50769</v>
      </c>
      <c r="G142" s="22" t="s">
        <v>119</v>
      </c>
      <c r="H142" s="44">
        <f t="shared" ca="1" si="53"/>
        <v>50405</v>
      </c>
      <c r="I142" s="45">
        <f t="shared" ca="1" si="43"/>
        <v>0</v>
      </c>
      <c r="J142" s="45">
        <f t="shared" ca="1" si="44"/>
        <v>0</v>
      </c>
      <c r="K142" s="45">
        <f t="shared" ca="1" si="45"/>
        <v>0</v>
      </c>
      <c r="L142" s="45"/>
      <c r="M142" s="45">
        <f t="shared" ca="1" si="54"/>
        <v>0</v>
      </c>
      <c r="N142" s="257">
        <f t="shared" ca="1" si="46"/>
        <v>0</v>
      </c>
      <c r="O142" s="23"/>
      <c r="P142" s="255">
        <f t="shared" ca="1" si="47"/>
        <v>0</v>
      </c>
      <c r="Q142" s="163">
        <f t="shared" ca="1" si="48"/>
        <v>0</v>
      </c>
      <c r="R142" s="164">
        <f ca="1">NPV(Q141,K142:$K$244) + ($A$13+$A$14+$A$15)/POWER(1+Q141,$A$28-D142+1)</f>
        <v>0</v>
      </c>
      <c r="S142" s="164">
        <f ca="1">NPV(Q142,K142:$K$244) + ($A$13+$A$14+$A$15)/POWER(1+Q142,$A$28-D142+1)</f>
        <v>0</v>
      </c>
      <c r="T142" s="45">
        <f t="shared" ca="1" si="49"/>
        <v>0</v>
      </c>
      <c r="U142" s="45">
        <f t="shared" ca="1" si="55"/>
        <v>0</v>
      </c>
      <c r="V142" s="45">
        <f t="shared" ca="1" si="56"/>
        <v>0</v>
      </c>
      <c r="W142" s="45">
        <f t="shared" ca="1" si="50"/>
        <v>0</v>
      </c>
      <c r="X142" s="25">
        <f t="shared" ca="1" si="39"/>
        <v>0</v>
      </c>
      <c r="Z142" s="28">
        <f t="shared" ca="1" si="57"/>
        <v>0</v>
      </c>
      <c r="AA142" s="233"/>
      <c r="AB142" s="45">
        <f t="shared" ca="1" si="51"/>
        <v>0</v>
      </c>
      <c r="AC142" s="45">
        <f t="shared" ca="1" si="40"/>
        <v>0</v>
      </c>
      <c r="AD142" s="25">
        <f t="shared" ca="1" si="41"/>
        <v>0</v>
      </c>
    </row>
    <row r="143" spans="4:30" x14ac:dyDescent="0.35">
      <c r="D143" s="20">
        <v>139</v>
      </c>
      <c r="E143" s="21">
        <f t="shared" ca="1" si="52"/>
        <v>50770</v>
      </c>
      <c r="F143" s="44">
        <f t="shared" ca="1" si="42"/>
        <v>51134</v>
      </c>
      <c r="G143" s="22" t="s">
        <v>119</v>
      </c>
      <c r="H143" s="44">
        <f t="shared" ca="1" si="53"/>
        <v>50770</v>
      </c>
      <c r="I143" s="45">
        <f t="shared" ca="1" si="43"/>
        <v>0</v>
      </c>
      <c r="J143" s="45">
        <f t="shared" ca="1" si="44"/>
        <v>0</v>
      </c>
      <c r="K143" s="45">
        <f t="shared" ca="1" si="45"/>
        <v>0</v>
      </c>
      <c r="L143" s="45"/>
      <c r="M143" s="45">
        <f t="shared" ca="1" si="54"/>
        <v>0</v>
      </c>
      <c r="N143" s="257">
        <f t="shared" ca="1" si="46"/>
        <v>0</v>
      </c>
      <c r="O143" s="23"/>
      <c r="P143" s="255">
        <f t="shared" ca="1" si="47"/>
        <v>0</v>
      </c>
      <c r="Q143" s="163">
        <f t="shared" ca="1" si="48"/>
        <v>0</v>
      </c>
      <c r="R143" s="164">
        <f ca="1">NPV(Q142,K143:$K$244) + ($A$13+$A$14+$A$15)/POWER(1+Q142,$A$28-D143+1)</f>
        <v>0</v>
      </c>
      <c r="S143" s="164">
        <f ca="1">NPV(Q143,K143:$K$244) + ($A$13+$A$14+$A$15)/POWER(1+Q143,$A$28-D143+1)</f>
        <v>0</v>
      </c>
      <c r="T143" s="45">
        <f t="shared" ca="1" si="49"/>
        <v>0</v>
      </c>
      <c r="U143" s="45">
        <f t="shared" ca="1" si="55"/>
        <v>0</v>
      </c>
      <c r="V143" s="45">
        <f t="shared" ca="1" si="56"/>
        <v>0</v>
      </c>
      <c r="W143" s="45">
        <f t="shared" ca="1" si="50"/>
        <v>0</v>
      </c>
      <c r="X143" s="25">
        <f t="shared" ca="1" si="39"/>
        <v>0</v>
      </c>
      <c r="Z143" s="28">
        <f t="shared" ca="1" si="57"/>
        <v>0</v>
      </c>
      <c r="AA143" s="233"/>
      <c r="AB143" s="45">
        <f t="shared" ca="1" si="51"/>
        <v>0</v>
      </c>
      <c r="AC143" s="45">
        <f t="shared" ca="1" si="40"/>
        <v>0</v>
      </c>
      <c r="AD143" s="25">
        <f t="shared" ca="1" si="41"/>
        <v>0</v>
      </c>
    </row>
    <row r="144" spans="4:30" x14ac:dyDescent="0.35">
      <c r="D144" s="20">
        <v>140</v>
      </c>
      <c r="E144" s="21">
        <f t="shared" ca="1" si="52"/>
        <v>51135</v>
      </c>
      <c r="F144" s="44">
        <f t="shared" ca="1" si="42"/>
        <v>51500</v>
      </c>
      <c r="G144" s="22" t="s">
        <v>119</v>
      </c>
      <c r="H144" s="44">
        <f t="shared" ca="1" si="53"/>
        <v>51135</v>
      </c>
      <c r="I144" s="45">
        <f t="shared" ca="1" si="43"/>
        <v>0</v>
      </c>
      <c r="J144" s="45">
        <f t="shared" ca="1" si="44"/>
        <v>0</v>
      </c>
      <c r="K144" s="45">
        <f t="shared" ca="1" si="45"/>
        <v>0</v>
      </c>
      <c r="L144" s="45"/>
      <c r="M144" s="45">
        <f t="shared" ca="1" si="54"/>
        <v>0</v>
      </c>
      <c r="N144" s="257">
        <f t="shared" ca="1" si="46"/>
        <v>0</v>
      </c>
      <c r="O144" s="23"/>
      <c r="P144" s="255">
        <f t="shared" ca="1" si="47"/>
        <v>0</v>
      </c>
      <c r="Q144" s="163">
        <f t="shared" ca="1" si="48"/>
        <v>0</v>
      </c>
      <c r="R144" s="164">
        <f ca="1">NPV(Q143,K144:$K$244) + ($A$13+$A$14+$A$15)/POWER(1+Q143,$A$28-D144+1)</f>
        <v>0</v>
      </c>
      <c r="S144" s="164">
        <f ca="1">NPV(Q144,K144:$K$244) + ($A$13+$A$14+$A$15)/POWER(1+Q144,$A$28-D144+1)</f>
        <v>0</v>
      </c>
      <c r="T144" s="45">
        <f t="shared" ca="1" si="49"/>
        <v>0</v>
      </c>
      <c r="U144" s="45">
        <f t="shared" ca="1" si="55"/>
        <v>0</v>
      </c>
      <c r="V144" s="45">
        <f t="shared" ca="1" si="56"/>
        <v>0</v>
      </c>
      <c r="W144" s="45">
        <f t="shared" ca="1" si="50"/>
        <v>0</v>
      </c>
      <c r="X144" s="25">
        <f t="shared" ca="1" si="39"/>
        <v>0</v>
      </c>
      <c r="Z144" s="28">
        <f t="shared" ca="1" si="57"/>
        <v>0</v>
      </c>
      <c r="AA144" s="233"/>
      <c r="AB144" s="45">
        <f t="shared" ca="1" si="51"/>
        <v>0</v>
      </c>
      <c r="AC144" s="45">
        <f t="shared" ca="1" si="40"/>
        <v>0</v>
      </c>
      <c r="AD144" s="25">
        <f t="shared" ca="1" si="41"/>
        <v>0</v>
      </c>
    </row>
    <row r="145" spans="4:30" x14ac:dyDescent="0.35">
      <c r="D145" s="20">
        <v>141</v>
      </c>
      <c r="E145" s="21">
        <f t="shared" ca="1" si="52"/>
        <v>51501</v>
      </c>
      <c r="F145" s="44">
        <f t="shared" ca="1" si="42"/>
        <v>51865</v>
      </c>
      <c r="G145" s="22" t="s">
        <v>119</v>
      </c>
      <c r="H145" s="44">
        <f t="shared" ca="1" si="53"/>
        <v>51501</v>
      </c>
      <c r="I145" s="45">
        <f t="shared" ca="1" si="43"/>
        <v>0</v>
      </c>
      <c r="J145" s="45">
        <f t="shared" ca="1" si="44"/>
        <v>0</v>
      </c>
      <c r="K145" s="45">
        <f t="shared" ca="1" si="45"/>
        <v>0</v>
      </c>
      <c r="L145" s="45"/>
      <c r="M145" s="45">
        <f t="shared" ca="1" si="54"/>
        <v>0</v>
      </c>
      <c r="N145" s="257">
        <f t="shared" ca="1" si="46"/>
        <v>0</v>
      </c>
      <c r="O145" s="23"/>
      <c r="P145" s="255">
        <f t="shared" ca="1" si="47"/>
        <v>0</v>
      </c>
      <c r="Q145" s="163">
        <f t="shared" ca="1" si="48"/>
        <v>0</v>
      </c>
      <c r="R145" s="164">
        <f ca="1">NPV(Q144,K145:$K$244) + ($A$13+$A$14+$A$15)/POWER(1+Q144,$A$28-D145+1)</f>
        <v>0</v>
      </c>
      <c r="S145" s="164">
        <f ca="1">NPV(Q145,K145:$K$244) + ($A$13+$A$14+$A$15)/POWER(1+Q145,$A$28-D145+1)</f>
        <v>0</v>
      </c>
      <c r="T145" s="45">
        <f t="shared" ca="1" si="49"/>
        <v>0</v>
      </c>
      <c r="U145" s="45">
        <f t="shared" ca="1" si="55"/>
        <v>0</v>
      </c>
      <c r="V145" s="45">
        <f t="shared" ca="1" si="56"/>
        <v>0</v>
      </c>
      <c r="W145" s="45">
        <f t="shared" ca="1" si="50"/>
        <v>0</v>
      </c>
      <c r="X145" s="25">
        <f t="shared" ca="1" si="39"/>
        <v>0</v>
      </c>
      <c r="Z145" s="28">
        <f t="shared" ca="1" si="57"/>
        <v>0</v>
      </c>
      <c r="AA145" s="233"/>
      <c r="AB145" s="45">
        <f t="shared" ca="1" si="51"/>
        <v>0</v>
      </c>
      <c r="AC145" s="45">
        <f t="shared" ca="1" si="40"/>
        <v>0</v>
      </c>
      <c r="AD145" s="25">
        <f t="shared" ca="1" si="41"/>
        <v>0</v>
      </c>
    </row>
    <row r="146" spans="4:30" x14ac:dyDescent="0.35">
      <c r="D146" s="20">
        <v>142</v>
      </c>
      <c r="E146" s="21">
        <f t="shared" ca="1" si="52"/>
        <v>51866</v>
      </c>
      <c r="F146" s="44">
        <f t="shared" ca="1" si="42"/>
        <v>52230</v>
      </c>
      <c r="G146" s="22" t="s">
        <v>119</v>
      </c>
      <c r="H146" s="44">
        <f t="shared" ca="1" si="53"/>
        <v>51866</v>
      </c>
      <c r="I146" s="45">
        <f t="shared" ca="1" si="43"/>
        <v>0</v>
      </c>
      <c r="J146" s="45">
        <f t="shared" ca="1" si="44"/>
        <v>0</v>
      </c>
      <c r="K146" s="45">
        <f t="shared" ca="1" si="45"/>
        <v>0</v>
      </c>
      <c r="L146" s="45"/>
      <c r="M146" s="45">
        <f t="shared" ca="1" si="54"/>
        <v>0</v>
      </c>
      <c r="N146" s="257">
        <f t="shared" ca="1" si="46"/>
        <v>0</v>
      </c>
      <c r="O146" s="23"/>
      <c r="P146" s="255">
        <f t="shared" ca="1" si="47"/>
        <v>0</v>
      </c>
      <c r="Q146" s="163">
        <f t="shared" ca="1" si="48"/>
        <v>0</v>
      </c>
      <c r="R146" s="164">
        <f ca="1">NPV(Q145,K146:$K$244) + ($A$13+$A$14+$A$15)/POWER(1+Q145,$A$28-D146+1)</f>
        <v>0</v>
      </c>
      <c r="S146" s="164">
        <f ca="1">NPV(Q146,K146:$K$244) + ($A$13+$A$14+$A$15)/POWER(1+Q146,$A$28-D146+1)</f>
        <v>0</v>
      </c>
      <c r="T146" s="45">
        <f t="shared" ca="1" si="49"/>
        <v>0</v>
      </c>
      <c r="U146" s="45">
        <f t="shared" ca="1" si="55"/>
        <v>0</v>
      </c>
      <c r="V146" s="45">
        <f t="shared" ca="1" si="56"/>
        <v>0</v>
      </c>
      <c r="W146" s="45">
        <f t="shared" ca="1" si="50"/>
        <v>0</v>
      </c>
      <c r="X146" s="25">
        <f t="shared" ca="1" si="39"/>
        <v>0</v>
      </c>
      <c r="Z146" s="28">
        <f t="shared" ca="1" si="57"/>
        <v>0</v>
      </c>
      <c r="AA146" s="233"/>
      <c r="AB146" s="45">
        <f t="shared" ca="1" si="51"/>
        <v>0</v>
      </c>
      <c r="AC146" s="45">
        <f t="shared" ca="1" si="40"/>
        <v>0</v>
      </c>
      <c r="AD146" s="25">
        <f t="shared" ca="1" si="41"/>
        <v>0</v>
      </c>
    </row>
    <row r="147" spans="4:30" x14ac:dyDescent="0.35">
      <c r="D147" s="20">
        <v>143</v>
      </c>
      <c r="E147" s="21">
        <f t="shared" ca="1" si="52"/>
        <v>52231</v>
      </c>
      <c r="F147" s="44">
        <f t="shared" ca="1" si="42"/>
        <v>52595</v>
      </c>
      <c r="G147" s="22" t="s">
        <v>119</v>
      </c>
      <c r="H147" s="44">
        <f t="shared" ca="1" si="53"/>
        <v>52231</v>
      </c>
      <c r="I147" s="45">
        <f t="shared" ca="1" si="43"/>
        <v>0</v>
      </c>
      <c r="J147" s="45">
        <f t="shared" ca="1" si="44"/>
        <v>0</v>
      </c>
      <c r="K147" s="45">
        <f t="shared" ca="1" si="45"/>
        <v>0</v>
      </c>
      <c r="L147" s="45"/>
      <c r="M147" s="45">
        <f t="shared" ca="1" si="54"/>
        <v>0</v>
      </c>
      <c r="N147" s="257">
        <f t="shared" ca="1" si="46"/>
        <v>0</v>
      </c>
      <c r="O147" s="23"/>
      <c r="P147" s="255">
        <f t="shared" ca="1" si="47"/>
        <v>0</v>
      </c>
      <c r="Q147" s="163">
        <f t="shared" ca="1" si="48"/>
        <v>0</v>
      </c>
      <c r="R147" s="164">
        <f ca="1">NPV(Q146,K147:$K$244) + ($A$13+$A$14+$A$15)/POWER(1+Q146,$A$28-D147+1)</f>
        <v>0</v>
      </c>
      <c r="S147" s="164">
        <f ca="1">NPV(Q147,K147:$K$244) + ($A$13+$A$14+$A$15)/POWER(1+Q147,$A$28-D147+1)</f>
        <v>0</v>
      </c>
      <c r="T147" s="45">
        <f t="shared" ca="1" si="49"/>
        <v>0</v>
      </c>
      <c r="U147" s="45">
        <f t="shared" ca="1" si="55"/>
        <v>0</v>
      </c>
      <c r="V147" s="45">
        <f t="shared" ca="1" si="56"/>
        <v>0</v>
      </c>
      <c r="W147" s="45">
        <f t="shared" ca="1" si="50"/>
        <v>0</v>
      </c>
      <c r="X147" s="25">
        <f t="shared" ca="1" si="39"/>
        <v>0</v>
      </c>
      <c r="Z147" s="28">
        <f t="shared" ca="1" si="57"/>
        <v>0</v>
      </c>
      <c r="AA147" s="233"/>
      <c r="AB147" s="45">
        <f t="shared" ca="1" si="51"/>
        <v>0</v>
      </c>
      <c r="AC147" s="45">
        <f t="shared" ca="1" si="40"/>
        <v>0</v>
      </c>
      <c r="AD147" s="25">
        <f t="shared" ca="1" si="41"/>
        <v>0</v>
      </c>
    </row>
    <row r="148" spans="4:30" x14ac:dyDescent="0.35">
      <c r="D148" s="20">
        <v>144</v>
      </c>
      <c r="E148" s="21">
        <f t="shared" ca="1" si="52"/>
        <v>52596</v>
      </c>
      <c r="F148" s="44">
        <f t="shared" ca="1" si="42"/>
        <v>52961</v>
      </c>
      <c r="G148" s="22" t="s">
        <v>119</v>
      </c>
      <c r="H148" s="44">
        <f t="shared" ca="1" si="53"/>
        <v>52596</v>
      </c>
      <c r="I148" s="45">
        <f t="shared" ca="1" si="43"/>
        <v>0</v>
      </c>
      <c r="J148" s="45">
        <f t="shared" ca="1" si="44"/>
        <v>0</v>
      </c>
      <c r="K148" s="45">
        <f t="shared" ca="1" si="45"/>
        <v>0</v>
      </c>
      <c r="L148" s="45"/>
      <c r="M148" s="45">
        <f t="shared" ca="1" si="54"/>
        <v>0</v>
      </c>
      <c r="N148" s="257">
        <f t="shared" ca="1" si="46"/>
        <v>0</v>
      </c>
      <c r="O148" s="23"/>
      <c r="P148" s="255">
        <f t="shared" ca="1" si="47"/>
        <v>0</v>
      </c>
      <c r="Q148" s="163">
        <f t="shared" ca="1" si="48"/>
        <v>0</v>
      </c>
      <c r="R148" s="164">
        <f ca="1">NPV(Q147,K148:$K$244) + ($A$13+$A$14+$A$15)/POWER(1+Q147,$A$28-D148+1)</f>
        <v>0</v>
      </c>
      <c r="S148" s="164">
        <f ca="1">NPV(Q148,K148:$K$244) + ($A$13+$A$14+$A$15)/POWER(1+Q148,$A$28-D148+1)</f>
        <v>0</v>
      </c>
      <c r="T148" s="45">
        <f t="shared" ca="1" si="49"/>
        <v>0</v>
      </c>
      <c r="U148" s="45">
        <f t="shared" ca="1" si="55"/>
        <v>0</v>
      </c>
      <c r="V148" s="45">
        <f t="shared" ca="1" si="56"/>
        <v>0</v>
      </c>
      <c r="W148" s="45">
        <f t="shared" ca="1" si="50"/>
        <v>0</v>
      </c>
      <c r="X148" s="25">
        <f t="shared" ca="1" si="39"/>
        <v>0</v>
      </c>
      <c r="Z148" s="28">
        <f t="shared" ca="1" si="57"/>
        <v>0</v>
      </c>
      <c r="AA148" s="233"/>
      <c r="AB148" s="45">
        <f t="shared" ca="1" si="51"/>
        <v>0</v>
      </c>
      <c r="AC148" s="45">
        <f t="shared" ca="1" si="40"/>
        <v>0</v>
      </c>
      <c r="AD148" s="25">
        <f t="shared" ca="1" si="41"/>
        <v>0</v>
      </c>
    </row>
    <row r="149" spans="4:30" x14ac:dyDescent="0.35">
      <c r="D149" s="20">
        <v>145</v>
      </c>
      <c r="E149" s="21">
        <f t="shared" ca="1" si="52"/>
        <v>52962</v>
      </c>
      <c r="F149" s="44">
        <f t="shared" ca="1" si="42"/>
        <v>53326</v>
      </c>
      <c r="G149" s="22" t="s">
        <v>119</v>
      </c>
      <c r="H149" s="44">
        <f t="shared" ca="1" si="53"/>
        <v>52962</v>
      </c>
      <c r="I149" s="45">
        <f t="shared" ca="1" si="43"/>
        <v>0</v>
      </c>
      <c r="J149" s="45">
        <f t="shared" ca="1" si="44"/>
        <v>0</v>
      </c>
      <c r="K149" s="45">
        <f t="shared" ca="1" si="45"/>
        <v>0</v>
      </c>
      <c r="L149" s="45"/>
      <c r="M149" s="45">
        <f t="shared" ca="1" si="54"/>
        <v>0</v>
      </c>
      <c r="N149" s="257">
        <f t="shared" ca="1" si="46"/>
        <v>0</v>
      </c>
      <c r="O149" s="23"/>
      <c r="P149" s="255">
        <f t="shared" ca="1" si="47"/>
        <v>0</v>
      </c>
      <c r="Q149" s="163">
        <f t="shared" ca="1" si="48"/>
        <v>0</v>
      </c>
      <c r="R149" s="164">
        <f ca="1">NPV(Q148,K149:$K$244) + ($A$13+$A$14+$A$15)/POWER(1+Q148,$A$28-D149+1)</f>
        <v>0</v>
      </c>
      <c r="S149" s="164">
        <f ca="1">NPV(Q149,K149:$K$244) + ($A$13+$A$14+$A$15)/POWER(1+Q149,$A$28-D149+1)</f>
        <v>0</v>
      </c>
      <c r="T149" s="45">
        <f t="shared" ca="1" si="49"/>
        <v>0</v>
      </c>
      <c r="U149" s="45">
        <f t="shared" ca="1" si="55"/>
        <v>0</v>
      </c>
      <c r="V149" s="45">
        <f t="shared" ca="1" si="56"/>
        <v>0</v>
      </c>
      <c r="W149" s="45">
        <f t="shared" ca="1" si="50"/>
        <v>0</v>
      </c>
      <c r="X149" s="25">
        <f t="shared" ca="1" si="39"/>
        <v>0</v>
      </c>
      <c r="Z149" s="28">
        <f t="shared" ca="1" si="57"/>
        <v>0</v>
      </c>
      <c r="AA149" s="233"/>
      <c r="AB149" s="45">
        <f t="shared" ca="1" si="51"/>
        <v>0</v>
      </c>
      <c r="AC149" s="45">
        <f t="shared" ca="1" si="40"/>
        <v>0</v>
      </c>
      <c r="AD149" s="25">
        <f t="shared" ca="1" si="41"/>
        <v>0</v>
      </c>
    </row>
    <row r="150" spans="4:30" x14ac:dyDescent="0.35">
      <c r="D150" s="20">
        <v>146</v>
      </c>
      <c r="E150" s="21">
        <f t="shared" ca="1" si="52"/>
        <v>53327</v>
      </c>
      <c r="F150" s="44">
        <f t="shared" ca="1" si="42"/>
        <v>53691</v>
      </c>
      <c r="G150" s="22" t="s">
        <v>119</v>
      </c>
      <c r="H150" s="44">
        <f t="shared" ca="1" si="53"/>
        <v>53327</v>
      </c>
      <c r="I150" s="45">
        <f t="shared" ca="1" si="43"/>
        <v>0</v>
      </c>
      <c r="J150" s="45">
        <f t="shared" ca="1" si="44"/>
        <v>0</v>
      </c>
      <c r="K150" s="45">
        <f t="shared" ca="1" si="45"/>
        <v>0</v>
      </c>
      <c r="L150" s="45"/>
      <c r="M150" s="45">
        <f t="shared" ca="1" si="54"/>
        <v>0</v>
      </c>
      <c r="N150" s="257">
        <f t="shared" ca="1" si="46"/>
        <v>0</v>
      </c>
      <c r="O150" s="23"/>
      <c r="P150" s="255">
        <f t="shared" ca="1" si="47"/>
        <v>0</v>
      </c>
      <c r="Q150" s="163">
        <f t="shared" ca="1" si="48"/>
        <v>0</v>
      </c>
      <c r="R150" s="164">
        <f ca="1">NPV(Q149,K150:$K$244) + ($A$13+$A$14+$A$15)/POWER(1+Q149,$A$28-D150+1)</f>
        <v>0</v>
      </c>
      <c r="S150" s="164">
        <f ca="1">NPV(Q150,K150:$K$244) + ($A$13+$A$14+$A$15)/POWER(1+Q150,$A$28-D150+1)</f>
        <v>0</v>
      </c>
      <c r="T150" s="45">
        <f t="shared" ca="1" si="49"/>
        <v>0</v>
      </c>
      <c r="U150" s="45">
        <f t="shared" ca="1" si="55"/>
        <v>0</v>
      </c>
      <c r="V150" s="45">
        <f t="shared" ca="1" si="56"/>
        <v>0</v>
      </c>
      <c r="W150" s="45">
        <f t="shared" ca="1" si="50"/>
        <v>0</v>
      </c>
      <c r="X150" s="25">
        <f t="shared" ca="1" si="39"/>
        <v>0</v>
      </c>
      <c r="Z150" s="28">
        <f t="shared" ca="1" si="57"/>
        <v>0</v>
      </c>
      <c r="AA150" s="233"/>
      <c r="AB150" s="45">
        <f t="shared" ca="1" si="51"/>
        <v>0</v>
      </c>
      <c r="AC150" s="45">
        <f t="shared" ca="1" si="40"/>
        <v>0</v>
      </c>
      <c r="AD150" s="25">
        <f t="shared" ca="1" si="41"/>
        <v>0</v>
      </c>
    </row>
    <row r="151" spans="4:30" x14ac:dyDescent="0.35">
      <c r="D151" s="20">
        <v>147</v>
      </c>
      <c r="E151" s="21">
        <f t="shared" ca="1" si="52"/>
        <v>53692</v>
      </c>
      <c r="F151" s="44">
        <f t="shared" ca="1" si="42"/>
        <v>54056</v>
      </c>
      <c r="G151" s="22" t="s">
        <v>119</v>
      </c>
      <c r="H151" s="44">
        <f t="shared" ca="1" si="53"/>
        <v>53692</v>
      </c>
      <c r="I151" s="45">
        <f t="shared" ca="1" si="43"/>
        <v>0</v>
      </c>
      <c r="J151" s="45">
        <f t="shared" ca="1" si="44"/>
        <v>0</v>
      </c>
      <c r="K151" s="45">
        <f t="shared" ca="1" si="45"/>
        <v>0</v>
      </c>
      <c r="L151" s="45"/>
      <c r="M151" s="45">
        <f t="shared" ca="1" si="54"/>
        <v>0</v>
      </c>
      <c r="N151" s="257">
        <f t="shared" ca="1" si="46"/>
        <v>0</v>
      </c>
      <c r="O151" s="23"/>
      <c r="P151" s="255">
        <f t="shared" ca="1" si="47"/>
        <v>0</v>
      </c>
      <c r="Q151" s="163">
        <f t="shared" ca="1" si="48"/>
        <v>0</v>
      </c>
      <c r="R151" s="164">
        <f ca="1">NPV(Q150,K151:$K$244) + ($A$13+$A$14+$A$15)/POWER(1+Q150,$A$28-D151+1)</f>
        <v>0</v>
      </c>
      <c r="S151" s="164">
        <f ca="1">NPV(Q151,K151:$K$244) + ($A$13+$A$14+$A$15)/POWER(1+Q151,$A$28-D151+1)</f>
        <v>0</v>
      </c>
      <c r="T151" s="45">
        <f t="shared" ca="1" si="49"/>
        <v>0</v>
      </c>
      <c r="U151" s="45">
        <f t="shared" ca="1" si="55"/>
        <v>0</v>
      </c>
      <c r="V151" s="45">
        <f t="shared" ca="1" si="56"/>
        <v>0</v>
      </c>
      <c r="W151" s="45">
        <f t="shared" ca="1" si="50"/>
        <v>0</v>
      </c>
      <c r="X151" s="25">
        <f t="shared" ca="1" si="39"/>
        <v>0</v>
      </c>
      <c r="Z151" s="28">
        <f t="shared" ca="1" si="57"/>
        <v>0</v>
      </c>
      <c r="AA151" s="233"/>
      <c r="AB151" s="45">
        <f t="shared" ca="1" si="51"/>
        <v>0</v>
      </c>
      <c r="AC151" s="45">
        <f t="shared" ca="1" si="40"/>
        <v>0</v>
      </c>
      <c r="AD151" s="25">
        <f t="shared" ca="1" si="41"/>
        <v>0</v>
      </c>
    </row>
    <row r="152" spans="4:30" x14ac:dyDescent="0.35">
      <c r="D152" s="20">
        <v>148</v>
      </c>
      <c r="E152" s="21">
        <f t="shared" ca="1" si="52"/>
        <v>54057</v>
      </c>
      <c r="F152" s="44">
        <f t="shared" ca="1" si="42"/>
        <v>54422</v>
      </c>
      <c r="G152" s="22" t="s">
        <v>119</v>
      </c>
      <c r="H152" s="44">
        <f t="shared" ca="1" si="53"/>
        <v>54057</v>
      </c>
      <c r="I152" s="45">
        <f t="shared" ca="1" si="43"/>
        <v>0</v>
      </c>
      <c r="J152" s="45">
        <f t="shared" ca="1" si="44"/>
        <v>0</v>
      </c>
      <c r="K152" s="45">
        <f t="shared" ca="1" si="45"/>
        <v>0</v>
      </c>
      <c r="L152" s="45"/>
      <c r="M152" s="45">
        <f t="shared" ca="1" si="54"/>
        <v>0</v>
      </c>
      <c r="N152" s="257">
        <f t="shared" ca="1" si="46"/>
        <v>0</v>
      </c>
      <c r="O152" s="23"/>
      <c r="P152" s="255">
        <f t="shared" ca="1" si="47"/>
        <v>0</v>
      </c>
      <c r="Q152" s="163">
        <f t="shared" ca="1" si="48"/>
        <v>0</v>
      </c>
      <c r="R152" s="164">
        <f ca="1">NPV(Q151,K152:$K$244) + ($A$13+$A$14+$A$15)/POWER(1+Q151,$A$28-D152+1)</f>
        <v>0</v>
      </c>
      <c r="S152" s="164">
        <f ca="1">NPV(Q152,K152:$K$244) + ($A$13+$A$14+$A$15)/POWER(1+Q152,$A$28-D152+1)</f>
        <v>0</v>
      </c>
      <c r="T152" s="45">
        <f t="shared" ca="1" si="49"/>
        <v>0</v>
      </c>
      <c r="U152" s="45">
        <f t="shared" ca="1" si="55"/>
        <v>0</v>
      </c>
      <c r="V152" s="45">
        <f t="shared" ca="1" si="56"/>
        <v>0</v>
      </c>
      <c r="W152" s="45">
        <f t="shared" ca="1" si="50"/>
        <v>0</v>
      </c>
      <c r="X152" s="25">
        <f t="shared" ca="1" si="39"/>
        <v>0</v>
      </c>
      <c r="Z152" s="28">
        <f t="shared" ca="1" si="57"/>
        <v>0</v>
      </c>
      <c r="AA152" s="233"/>
      <c r="AB152" s="45">
        <f t="shared" ca="1" si="51"/>
        <v>0</v>
      </c>
      <c r="AC152" s="45">
        <f t="shared" ca="1" si="40"/>
        <v>0</v>
      </c>
      <c r="AD152" s="25">
        <f t="shared" ca="1" si="41"/>
        <v>0</v>
      </c>
    </row>
    <row r="153" spans="4:30" x14ac:dyDescent="0.35">
      <c r="D153" s="20">
        <v>149</v>
      </c>
      <c r="E153" s="21">
        <f t="shared" ca="1" si="52"/>
        <v>54423</v>
      </c>
      <c r="F153" s="44">
        <f t="shared" ca="1" si="42"/>
        <v>54787</v>
      </c>
      <c r="G153" s="22" t="s">
        <v>119</v>
      </c>
      <c r="H153" s="44">
        <f t="shared" ca="1" si="53"/>
        <v>54423</v>
      </c>
      <c r="I153" s="45">
        <f t="shared" ca="1" si="43"/>
        <v>0</v>
      </c>
      <c r="J153" s="45">
        <f t="shared" ca="1" si="44"/>
        <v>0</v>
      </c>
      <c r="K153" s="45">
        <f t="shared" ca="1" si="45"/>
        <v>0</v>
      </c>
      <c r="L153" s="45"/>
      <c r="M153" s="45">
        <f t="shared" ca="1" si="54"/>
        <v>0</v>
      </c>
      <c r="N153" s="257">
        <f t="shared" ca="1" si="46"/>
        <v>0</v>
      </c>
      <c r="O153" s="23"/>
      <c r="P153" s="255">
        <f t="shared" ca="1" si="47"/>
        <v>0</v>
      </c>
      <c r="Q153" s="163">
        <f t="shared" ca="1" si="48"/>
        <v>0</v>
      </c>
      <c r="R153" s="164">
        <f ca="1">NPV(Q152,K153:$K$244) + ($A$13+$A$14+$A$15)/POWER(1+Q152,$A$28-D153+1)</f>
        <v>0</v>
      </c>
      <c r="S153" s="164">
        <f ca="1">NPV(Q153,K153:$K$244) + ($A$13+$A$14+$A$15)/POWER(1+Q153,$A$28-D153+1)</f>
        <v>0</v>
      </c>
      <c r="T153" s="45">
        <f t="shared" ca="1" si="49"/>
        <v>0</v>
      </c>
      <c r="U153" s="45">
        <f t="shared" ca="1" si="55"/>
        <v>0</v>
      </c>
      <c r="V153" s="45">
        <f t="shared" ca="1" si="56"/>
        <v>0</v>
      </c>
      <c r="W153" s="45">
        <f t="shared" ca="1" si="50"/>
        <v>0</v>
      </c>
      <c r="X153" s="25">
        <f t="shared" ca="1" si="39"/>
        <v>0</v>
      </c>
      <c r="Z153" s="28">
        <f t="shared" ca="1" si="57"/>
        <v>0</v>
      </c>
      <c r="AA153" s="233"/>
      <c r="AB153" s="45">
        <f t="shared" ca="1" si="51"/>
        <v>0</v>
      </c>
      <c r="AC153" s="45">
        <f t="shared" ca="1" si="40"/>
        <v>0</v>
      </c>
      <c r="AD153" s="25">
        <f t="shared" ca="1" si="41"/>
        <v>0</v>
      </c>
    </row>
    <row r="154" spans="4:30" x14ac:dyDescent="0.35">
      <c r="D154" s="20">
        <v>150</v>
      </c>
      <c r="E154" s="21">
        <f t="shared" ca="1" si="52"/>
        <v>54788</v>
      </c>
      <c r="F154" s="44">
        <f t="shared" ca="1" si="42"/>
        <v>55152</v>
      </c>
      <c r="G154" s="22" t="s">
        <v>119</v>
      </c>
      <c r="H154" s="44">
        <f t="shared" ca="1" si="53"/>
        <v>54788</v>
      </c>
      <c r="I154" s="45">
        <f t="shared" ca="1" si="43"/>
        <v>0</v>
      </c>
      <c r="J154" s="45">
        <f t="shared" ca="1" si="44"/>
        <v>0</v>
      </c>
      <c r="K154" s="45">
        <f t="shared" ca="1" si="45"/>
        <v>0</v>
      </c>
      <c r="L154" s="45"/>
      <c r="M154" s="45">
        <f t="shared" ca="1" si="54"/>
        <v>0</v>
      </c>
      <c r="N154" s="257">
        <f t="shared" ca="1" si="46"/>
        <v>0</v>
      </c>
      <c r="O154" s="23"/>
      <c r="P154" s="255">
        <f t="shared" ca="1" si="47"/>
        <v>0</v>
      </c>
      <c r="Q154" s="163">
        <f t="shared" ca="1" si="48"/>
        <v>0</v>
      </c>
      <c r="R154" s="164">
        <f ca="1">NPV(Q153,K154:$K$244) + ($A$13+$A$14+$A$15)/POWER(1+Q153,$A$28-D154+1)</f>
        <v>0</v>
      </c>
      <c r="S154" s="164">
        <f ca="1">NPV(Q154,K154:$K$244) + ($A$13+$A$14+$A$15)/POWER(1+Q154,$A$28-D154+1)</f>
        <v>0</v>
      </c>
      <c r="T154" s="45">
        <f t="shared" ca="1" si="49"/>
        <v>0</v>
      </c>
      <c r="U154" s="45">
        <f t="shared" ca="1" si="55"/>
        <v>0</v>
      </c>
      <c r="V154" s="45">
        <f t="shared" ca="1" si="56"/>
        <v>0</v>
      </c>
      <c r="W154" s="45">
        <f t="shared" ca="1" si="50"/>
        <v>0</v>
      </c>
      <c r="X154" s="25">
        <f t="shared" ca="1" si="39"/>
        <v>0</v>
      </c>
      <c r="Z154" s="28">
        <f t="shared" ca="1" si="57"/>
        <v>0</v>
      </c>
      <c r="AA154" s="233"/>
      <c r="AB154" s="45">
        <f t="shared" ca="1" si="51"/>
        <v>0</v>
      </c>
      <c r="AC154" s="45">
        <f t="shared" ca="1" si="40"/>
        <v>0</v>
      </c>
      <c r="AD154" s="25">
        <f t="shared" ca="1" si="41"/>
        <v>0</v>
      </c>
    </row>
    <row r="155" spans="4:30" x14ac:dyDescent="0.35">
      <c r="D155" s="20">
        <v>151</v>
      </c>
      <c r="E155" s="21">
        <f t="shared" ca="1" si="52"/>
        <v>55153</v>
      </c>
      <c r="F155" s="44">
        <f t="shared" ca="1" si="42"/>
        <v>55517</v>
      </c>
      <c r="G155" s="22" t="s">
        <v>119</v>
      </c>
      <c r="H155" s="44">
        <f t="shared" ca="1" si="53"/>
        <v>55153</v>
      </c>
      <c r="I155" s="45">
        <f t="shared" ca="1" si="43"/>
        <v>0</v>
      </c>
      <c r="J155" s="45">
        <f t="shared" ca="1" si="44"/>
        <v>0</v>
      </c>
      <c r="K155" s="45">
        <f t="shared" ca="1" si="45"/>
        <v>0</v>
      </c>
      <c r="L155" s="45"/>
      <c r="M155" s="45">
        <f t="shared" ca="1" si="54"/>
        <v>0</v>
      </c>
      <c r="N155" s="257">
        <f t="shared" ca="1" si="46"/>
        <v>0</v>
      </c>
      <c r="O155" s="23"/>
      <c r="P155" s="255">
        <f t="shared" ca="1" si="47"/>
        <v>0</v>
      </c>
      <c r="Q155" s="163">
        <f t="shared" ca="1" si="48"/>
        <v>0</v>
      </c>
      <c r="R155" s="164">
        <f ca="1">NPV(Q154,K155:$K$244) + ($A$13+$A$14+$A$15)/POWER(1+Q154,$A$28-D155+1)</f>
        <v>0</v>
      </c>
      <c r="S155" s="164">
        <f ca="1">NPV(Q155,K155:$K$244) + ($A$13+$A$14+$A$15)/POWER(1+Q155,$A$28-D155+1)</f>
        <v>0</v>
      </c>
      <c r="T155" s="45">
        <f t="shared" ca="1" si="49"/>
        <v>0</v>
      </c>
      <c r="U155" s="45">
        <f t="shared" ca="1" si="55"/>
        <v>0</v>
      </c>
      <c r="V155" s="45">
        <f t="shared" ca="1" si="56"/>
        <v>0</v>
      </c>
      <c r="W155" s="45">
        <f t="shared" ca="1" si="50"/>
        <v>0</v>
      </c>
      <c r="X155" s="25">
        <f t="shared" ca="1" si="39"/>
        <v>0</v>
      </c>
      <c r="Z155" s="28">
        <f t="shared" ca="1" si="57"/>
        <v>0</v>
      </c>
      <c r="AA155" s="233"/>
      <c r="AB155" s="45">
        <f t="shared" ca="1" si="51"/>
        <v>0</v>
      </c>
      <c r="AC155" s="45">
        <f t="shared" ca="1" si="40"/>
        <v>0</v>
      </c>
      <c r="AD155" s="25">
        <f t="shared" ca="1" si="41"/>
        <v>0</v>
      </c>
    </row>
    <row r="156" spans="4:30" x14ac:dyDescent="0.35">
      <c r="D156" s="20">
        <v>152</v>
      </c>
      <c r="E156" s="21">
        <f t="shared" ca="1" si="52"/>
        <v>55518</v>
      </c>
      <c r="F156" s="44">
        <f t="shared" ca="1" si="42"/>
        <v>55883</v>
      </c>
      <c r="G156" s="22" t="s">
        <v>119</v>
      </c>
      <c r="H156" s="44">
        <f t="shared" ca="1" si="53"/>
        <v>55518</v>
      </c>
      <c r="I156" s="45">
        <f t="shared" ca="1" si="43"/>
        <v>0</v>
      </c>
      <c r="J156" s="45">
        <f t="shared" ca="1" si="44"/>
        <v>0</v>
      </c>
      <c r="K156" s="45">
        <f t="shared" ca="1" si="45"/>
        <v>0</v>
      </c>
      <c r="L156" s="45"/>
      <c r="M156" s="45">
        <f t="shared" ca="1" si="54"/>
        <v>0</v>
      </c>
      <c r="N156" s="257">
        <f t="shared" ca="1" si="46"/>
        <v>0</v>
      </c>
      <c r="O156" s="23"/>
      <c r="P156" s="255">
        <f t="shared" ca="1" si="47"/>
        <v>0</v>
      </c>
      <c r="Q156" s="163">
        <f t="shared" ca="1" si="48"/>
        <v>0</v>
      </c>
      <c r="R156" s="164">
        <f ca="1">NPV(Q155,K156:$K$244) + ($A$13+$A$14+$A$15)/POWER(1+Q155,$A$28-D156+1)</f>
        <v>0</v>
      </c>
      <c r="S156" s="164">
        <f ca="1">NPV(Q156,K156:$K$244) + ($A$13+$A$14+$A$15)/POWER(1+Q156,$A$28-D156+1)</f>
        <v>0</v>
      </c>
      <c r="T156" s="45">
        <f t="shared" ca="1" si="49"/>
        <v>0</v>
      </c>
      <c r="U156" s="45">
        <f t="shared" ca="1" si="55"/>
        <v>0</v>
      </c>
      <c r="V156" s="45">
        <f t="shared" ca="1" si="56"/>
        <v>0</v>
      </c>
      <c r="W156" s="45">
        <f t="shared" ca="1" si="50"/>
        <v>0</v>
      </c>
      <c r="X156" s="25">
        <f t="shared" ca="1" si="39"/>
        <v>0</v>
      </c>
      <c r="Z156" s="28">
        <f t="shared" ca="1" si="57"/>
        <v>0</v>
      </c>
      <c r="AA156" s="233"/>
      <c r="AB156" s="45">
        <f t="shared" ca="1" si="51"/>
        <v>0</v>
      </c>
      <c r="AC156" s="45">
        <f t="shared" ca="1" si="40"/>
        <v>0</v>
      </c>
      <c r="AD156" s="25">
        <f t="shared" ca="1" si="41"/>
        <v>0</v>
      </c>
    </row>
    <row r="157" spans="4:30" x14ac:dyDescent="0.35">
      <c r="D157" s="20">
        <v>153</v>
      </c>
      <c r="E157" s="21">
        <f t="shared" ca="1" si="52"/>
        <v>55884</v>
      </c>
      <c r="F157" s="44">
        <f t="shared" ca="1" si="42"/>
        <v>56248</v>
      </c>
      <c r="G157" s="22" t="s">
        <v>119</v>
      </c>
      <c r="H157" s="44">
        <f t="shared" ca="1" si="53"/>
        <v>55884</v>
      </c>
      <c r="I157" s="45">
        <f t="shared" ca="1" si="43"/>
        <v>0</v>
      </c>
      <c r="J157" s="45">
        <f t="shared" ca="1" si="44"/>
        <v>0</v>
      </c>
      <c r="K157" s="45">
        <f t="shared" ca="1" si="45"/>
        <v>0</v>
      </c>
      <c r="L157" s="45"/>
      <c r="M157" s="45">
        <f t="shared" ca="1" si="54"/>
        <v>0</v>
      </c>
      <c r="N157" s="257">
        <f t="shared" ca="1" si="46"/>
        <v>0</v>
      </c>
      <c r="O157" s="23"/>
      <c r="P157" s="255">
        <f t="shared" ca="1" si="47"/>
        <v>0</v>
      </c>
      <c r="Q157" s="163">
        <f t="shared" ca="1" si="48"/>
        <v>0</v>
      </c>
      <c r="R157" s="164">
        <f ca="1">NPV(Q156,K157:$K$244) + ($A$13+$A$14+$A$15)/POWER(1+Q156,$A$28-D157+1)</f>
        <v>0</v>
      </c>
      <c r="S157" s="164">
        <f ca="1">NPV(Q157,K157:$K$244) + ($A$13+$A$14+$A$15)/POWER(1+Q157,$A$28-D157+1)</f>
        <v>0</v>
      </c>
      <c r="T157" s="45">
        <f t="shared" ca="1" si="49"/>
        <v>0</v>
      </c>
      <c r="U157" s="45">
        <f t="shared" ca="1" si="55"/>
        <v>0</v>
      </c>
      <c r="V157" s="45">
        <f t="shared" ca="1" si="56"/>
        <v>0</v>
      </c>
      <c r="W157" s="45">
        <f t="shared" ca="1" si="50"/>
        <v>0</v>
      </c>
      <c r="X157" s="25">
        <f t="shared" ca="1" si="39"/>
        <v>0</v>
      </c>
      <c r="Z157" s="28">
        <f t="shared" ca="1" si="57"/>
        <v>0</v>
      </c>
      <c r="AA157" s="233"/>
      <c r="AB157" s="45">
        <f t="shared" ca="1" si="51"/>
        <v>0</v>
      </c>
      <c r="AC157" s="45">
        <f t="shared" ca="1" si="40"/>
        <v>0</v>
      </c>
      <c r="AD157" s="25">
        <f t="shared" ca="1" si="41"/>
        <v>0</v>
      </c>
    </row>
    <row r="158" spans="4:30" x14ac:dyDescent="0.35">
      <c r="D158" s="20">
        <v>154</v>
      </c>
      <c r="E158" s="21">
        <f t="shared" ca="1" si="52"/>
        <v>56249</v>
      </c>
      <c r="F158" s="44">
        <f t="shared" ca="1" si="42"/>
        <v>56613</v>
      </c>
      <c r="G158" s="22" t="s">
        <v>119</v>
      </c>
      <c r="H158" s="44">
        <f t="shared" ca="1" si="53"/>
        <v>56249</v>
      </c>
      <c r="I158" s="45">
        <f t="shared" ca="1" si="43"/>
        <v>0</v>
      </c>
      <c r="J158" s="45">
        <f t="shared" ca="1" si="44"/>
        <v>0</v>
      </c>
      <c r="K158" s="45">
        <f t="shared" ca="1" si="45"/>
        <v>0</v>
      </c>
      <c r="L158" s="45"/>
      <c r="M158" s="45">
        <f t="shared" ca="1" si="54"/>
        <v>0</v>
      </c>
      <c r="N158" s="257">
        <f t="shared" ca="1" si="46"/>
        <v>0</v>
      </c>
      <c r="O158" s="23"/>
      <c r="P158" s="255">
        <f t="shared" ca="1" si="47"/>
        <v>0</v>
      </c>
      <c r="Q158" s="163">
        <f t="shared" ca="1" si="48"/>
        <v>0</v>
      </c>
      <c r="R158" s="164">
        <f ca="1">NPV(Q157,K158:$K$244) + ($A$13+$A$14+$A$15)/POWER(1+Q157,$A$28-D158+1)</f>
        <v>0</v>
      </c>
      <c r="S158" s="164">
        <f ca="1">NPV(Q158,K158:$K$244) + ($A$13+$A$14+$A$15)/POWER(1+Q158,$A$28-D158+1)</f>
        <v>0</v>
      </c>
      <c r="T158" s="45">
        <f t="shared" ca="1" si="49"/>
        <v>0</v>
      </c>
      <c r="U158" s="45">
        <f t="shared" ca="1" si="55"/>
        <v>0</v>
      </c>
      <c r="V158" s="45">
        <f t="shared" ca="1" si="56"/>
        <v>0</v>
      </c>
      <c r="W158" s="45">
        <f t="shared" ca="1" si="50"/>
        <v>0</v>
      </c>
      <c r="X158" s="25">
        <f t="shared" ca="1" si="39"/>
        <v>0</v>
      </c>
      <c r="Z158" s="28">
        <f t="shared" ca="1" si="57"/>
        <v>0</v>
      </c>
      <c r="AA158" s="233"/>
      <c r="AB158" s="45">
        <f t="shared" ca="1" si="51"/>
        <v>0</v>
      </c>
      <c r="AC158" s="45">
        <f t="shared" ca="1" si="40"/>
        <v>0</v>
      </c>
      <c r="AD158" s="25">
        <f t="shared" ca="1" si="41"/>
        <v>0</v>
      </c>
    </row>
    <row r="159" spans="4:30" x14ac:dyDescent="0.35">
      <c r="D159" s="20">
        <v>155</v>
      </c>
      <c r="E159" s="21">
        <f t="shared" ca="1" si="52"/>
        <v>56614</v>
      </c>
      <c r="F159" s="44">
        <f t="shared" ca="1" si="42"/>
        <v>56978</v>
      </c>
      <c r="G159" s="22" t="s">
        <v>119</v>
      </c>
      <c r="H159" s="44">
        <f t="shared" ca="1" si="53"/>
        <v>56614</v>
      </c>
      <c r="I159" s="45">
        <f t="shared" ca="1" si="43"/>
        <v>0</v>
      </c>
      <c r="J159" s="45">
        <f t="shared" ca="1" si="44"/>
        <v>0</v>
      </c>
      <c r="K159" s="45">
        <f t="shared" ca="1" si="45"/>
        <v>0</v>
      </c>
      <c r="L159" s="45"/>
      <c r="M159" s="45">
        <f t="shared" ca="1" si="54"/>
        <v>0</v>
      </c>
      <c r="N159" s="257">
        <f t="shared" ca="1" si="46"/>
        <v>0</v>
      </c>
      <c r="O159" s="23"/>
      <c r="P159" s="255">
        <f t="shared" ca="1" si="47"/>
        <v>0</v>
      </c>
      <c r="Q159" s="163">
        <f t="shared" ca="1" si="48"/>
        <v>0</v>
      </c>
      <c r="R159" s="164">
        <f ca="1">NPV(Q158,K159:$K$244) + ($A$13+$A$14+$A$15)/POWER(1+Q158,$A$28-D159+1)</f>
        <v>0</v>
      </c>
      <c r="S159" s="164">
        <f ca="1">NPV(Q159,K159:$K$244) + ($A$13+$A$14+$A$15)/POWER(1+Q159,$A$28-D159+1)</f>
        <v>0</v>
      </c>
      <c r="T159" s="45">
        <f t="shared" ca="1" si="49"/>
        <v>0</v>
      </c>
      <c r="U159" s="45">
        <f t="shared" ca="1" si="55"/>
        <v>0</v>
      </c>
      <c r="V159" s="45">
        <f t="shared" ca="1" si="56"/>
        <v>0</v>
      </c>
      <c r="W159" s="45">
        <f t="shared" ca="1" si="50"/>
        <v>0</v>
      </c>
      <c r="X159" s="25">
        <f t="shared" ca="1" si="39"/>
        <v>0</v>
      </c>
      <c r="Z159" s="28">
        <f t="shared" ca="1" si="57"/>
        <v>0</v>
      </c>
      <c r="AA159" s="233"/>
      <c r="AB159" s="45">
        <f t="shared" ca="1" si="51"/>
        <v>0</v>
      </c>
      <c r="AC159" s="45">
        <f t="shared" ca="1" si="40"/>
        <v>0</v>
      </c>
      <c r="AD159" s="25">
        <f t="shared" ca="1" si="41"/>
        <v>0</v>
      </c>
    </row>
    <row r="160" spans="4:30" x14ac:dyDescent="0.35">
      <c r="D160" s="20">
        <v>156</v>
      </c>
      <c r="E160" s="21">
        <f t="shared" ca="1" si="52"/>
        <v>56979</v>
      </c>
      <c r="F160" s="44">
        <f t="shared" ca="1" si="42"/>
        <v>57344</v>
      </c>
      <c r="G160" s="22" t="s">
        <v>119</v>
      </c>
      <c r="H160" s="44">
        <f t="shared" ca="1" si="53"/>
        <v>56979</v>
      </c>
      <c r="I160" s="45">
        <f t="shared" ca="1" si="43"/>
        <v>0</v>
      </c>
      <c r="J160" s="45">
        <f t="shared" ca="1" si="44"/>
        <v>0</v>
      </c>
      <c r="K160" s="45">
        <f t="shared" ca="1" si="45"/>
        <v>0</v>
      </c>
      <c r="L160" s="45"/>
      <c r="M160" s="45">
        <f t="shared" ca="1" si="54"/>
        <v>0</v>
      </c>
      <c r="N160" s="257">
        <f t="shared" ca="1" si="46"/>
        <v>0</v>
      </c>
      <c r="O160" s="23"/>
      <c r="P160" s="255">
        <f t="shared" ca="1" si="47"/>
        <v>0</v>
      </c>
      <c r="Q160" s="163">
        <f t="shared" ca="1" si="48"/>
        <v>0</v>
      </c>
      <c r="R160" s="164">
        <f ca="1">NPV(Q159,K160:$K$244) + ($A$13+$A$14+$A$15)/POWER(1+Q159,$A$28-D160+1)</f>
        <v>0</v>
      </c>
      <c r="S160" s="164">
        <f ca="1">NPV(Q160,K160:$K$244) + ($A$13+$A$14+$A$15)/POWER(1+Q160,$A$28-D160+1)</f>
        <v>0</v>
      </c>
      <c r="T160" s="45">
        <f t="shared" ca="1" si="49"/>
        <v>0</v>
      </c>
      <c r="U160" s="45">
        <f t="shared" ca="1" si="55"/>
        <v>0</v>
      </c>
      <c r="V160" s="45">
        <f t="shared" ca="1" si="56"/>
        <v>0</v>
      </c>
      <c r="W160" s="45">
        <f t="shared" ca="1" si="50"/>
        <v>0</v>
      </c>
      <c r="X160" s="25">
        <f t="shared" ca="1" si="39"/>
        <v>0</v>
      </c>
      <c r="Z160" s="28">
        <f t="shared" ca="1" si="57"/>
        <v>0</v>
      </c>
      <c r="AA160" s="233"/>
      <c r="AB160" s="45">
        <f t="shared" ca="1" si="51"/>
        <v>0</v>
      </c>
      <c r="AC160" s="45">
        <f t="shared" ca="1" si="40"/>
        <v>0</v>
      </c>
      <c r="AD160" s="25">
        <f t="shared" ca="1" si="41"/>
        <v>0</v>
      </c>
    </row>
    <row r="161" spans="4:30" x14ac:dyDescent="0.35">
      <c r="D161" s="20">
        <v>157</v>
      </c>
      <c r="E161" s="21">
        <f t="shared" ca="1" si="52"/>
        <v>57345</v>
      </c>
      <c r="F161" s="44">
        <f t="shared" ca="1" si="42"/>
        <v>57709</v>
      </c>
      <c r="G161" s="22" t="s">
        <v>119</v>
      </c>
      <c r="H161" s="44">
        <f t="shared" ca="1" si="53"/>
        <v>57345</v>
      </c>
      <c r="I161" s="45">
        <f t="shared" ca="1" si="43"/>
        <v>0</v>
      </c>
      <c r="J161" s="45">
        <f t="shared" ca="1" si="44"/>
        <v>0</v>
      </c>
      <c r="K161" s="45">
        <f t="shared" ca="1" si="45"/>
        <v>0</v>
      </c>
      <c r="L161" s="45"/>
      <c r="M161" s="45">
        <f t="shared" ca="1" si="54"/>
        <v>0</v>
      </c>
      <c r="N161" s="257">
        <f t="shared" ca="1" si="46"/>
        <v>0</v>
      </c>
      <c r="O161" s="23"/>
      <c r="P161" s="255">
        <f t="shared" ca="1" si="47"/>
        <v>0</v>
      </c>
      <c r="Q161" s="163">
        <f t="shared" ca="1" si="48"/>
        <v>0</v>
      </c>
      <c r="R161" s="164">
        <f ca="1">NPV(Q160,K161:$K$244) + ($A$13+$A$14+$A$15)/POWER(1+Q160,$A$28-D161+1)</f>
        <v>0</v>
      </c>
      <c r="S161" s="164">
        <f ca="1">NPV(Q161,K161:$K$244) + ($A$13+$A$14+$A$15)/POWER(1+Q161,$A$28-D161+1)</f>
        <v>0</v>
      </c>
      <c r="T161" s="45">
        <f t="shared" ca="1" si="49"/>
        <v>0</v>
      </c>
      <c r="U161" s="45">
        <f t="shared" ca="1" si="55"/>
        <v>0</v>
      </c>
      <c r="V161" s="45">
        <f t="shared" ca="1" si="56"/>
        <v>0</v>
      </c>
      <c r="W161" s="45">
        <f t="shared" ca="1" si="50"/>
        <v>0</v>
      </c>
      <c r="X161" s="25">
        <f t="shared" ca="1" si="39"/>
        <v>0</v>
      </c>
      <c r="Z161" s="28">
        <f t="shared" ca="1" si="57"/>
        <v>0</v>
      </c>
      <c r="AA161" s="233"/>
      <c r="AB161" s="45">
        <f t="shared" ca="1" si="51"/>
        <v>0</v>
      </c>
      <c r="AC161" s="45">
        <f t="shared" ca="1" si="40"/>
        <v>0</v>
      </c>
      <c r="AD161" s="25">
        <f t="shared" ca="1" si="41"/>
        <v>0</v>
      </c>
    </row>
    <row r="162" spans="4:30" x14ac:dyDescent="0.35">
      <c r="D162" s="20">
        <v>158</v>
      </c>
      <c r="E162" s="21">
        <f t="shared" ca="1" si="52"/>
        <v>57710</v>
      </c>
      <c r="F162" s="44">
        <f t="shared" ca="1" si="42"/>
        <v>58074</v>
      </c>
      <c r="G162" s="22" t="s">
        <v>119</v>
      </c>
      <c r="H162" s="44">
        <f t="shared" ca="1" si="53"/>
        <v>57710</v>
      </c>
      <c r="I162" s="45">
        <f t="shared" ca="1" si="43"/>
        <v>0</v>
      </c>
      <c r="J162" s="45">
        <f t="shared" ca="1" si="44"/>
        <v>0</v>
      </c>
      <c r="K162" s="45">
        <f t="shared" ca="1" si="45"/>
        <v>0</v>
      </c>
      <c r="L162" s="45"/>
      <c r="M162" s="45">
        <f t="shared" ca="1" si="54"/>
        <v>0</v>
      </c>
      <c r="N162" s="257">
        <f t="shared" ca="1" si="46"/>
        <v>0</v>
      </c>
      <c r="O162" s="23"/>
      <c r="P162" s="255">
        <f t="shared" ca="1" si="47"/>
        <v>0</v>
      </c>
      <c r="Q162" s="163">
        <f t="shared" ca="1" si="48"/>
        <v>0</v>
      </c>
      <c r="R162" s="164">
        <f ca="1">NPV(Q161,K162:$K$244) + ($A$13+$A$14+$A$15)/POWER(1+Q161,$A$28-D162+1)</f>
        <v>0</v>
      </c>
      <c r="S162" s="164">
        <f ca="1">NPV(Q162,K162:$K$244) + ($A$13+$A$14+$A$15)/POWER(1+Q162,$A$28-D162+1)</f>
        <v>0</v>
      </c>
      <c r="T162" s="45">
        <f t="shared" ca="1" si="49"/>
        <v>0</v>
      </c>
      <c r="U162" s="45">
        <f t="shared" ca="1" si="55"/>
        <v>0</v>
      </c>
      <c r="V162" s="45">
        <f t="shared" ca="1" si="56"/>
        <v>0</v>
      </c>
      <c r="W162" s="45">
        <f t="shared" ca="1" si="50"/>
        <v>0</v>
      </c>
      <c r="X162" s="25">
        <f t="shared" ca="1" si="39"/>
        <v>0</v>
      </c>
      <c r="Z162" s="28">
        <f t="shared" ca="1" si="57"/>
        <v>0</v>
      </c>
      <c r="AA162" s="233"/>
      <c r="AB162" s="45">
        <f t="shared" ca="1" si="51"/>
        <v>0</v>
      </c>
      <c r="AC162" s="45">
        <f t="shared" ca="1" si="40"/>
        <v>0</v>
      </c>
      <c r="AD162" s="25">
        <f t="shared" ca="1" si="41"/>
        <v>0</v>
      </c>
    </row>
    <row r="163" spans="4:30" x14ac:dyDescent="0.35">
      <c r="D163" s="20">
        <v>159</v>
      </c>
      <c r="E163" s="21">
        <f t="shared" ca="1" si="52"/>
        <v>58075</v>
      </c>
      <c r="F163" s="44">
        <f t="shared" ca="1" si="42"/>
        <v>58439</v>
      </c>
      <c r="G163" s="22" t="s">
        <v>119</v>
      </c>
      <c r="H163" s="44">
        <f t="shared" ca="1" si="53"/>
        <v>58075</v>
      </c>
      <c r="I163" s="45">
        <f t="shared" ca="1" si="43"/>
        <v>0</v>
      </c>
      <c r="J163" s="45">
        <f t="shared" ca="1" si="44"/>
        <v>0</v>
      </c>
      <c r="K163" s="45">
        <f t="shared" ca="1" si="45"/>
        <v>0</v>
      </c>
      <c r="L163" s="45"/>
      <c r="M163" s="45">
        <f t="shared" ca="1" si="54"/>
        <v>0</v>
      </c>
      <c r="N163" s="257">
        <f t="shared" ca="1" si="46"/>
        <v>0</v>
      </c>
      <c r="O163" s="23"/>
      <c r="P163" s="255">
        <f t="shared" ca="1" si="47"/>
        <v>0</v>
      </c>
      <c r="Q163" s="163">
        <f t="shared" ca="1" si="48"/>
        <v>0</v>
      </c>
      <c r="R163" s="164">
        <f ca="1">NPV(Q162,K163:$K$244) + ($A$13+$A$14+$A$15)/POWER(1+Q162,$A$28-D163+1)</f>
        <v>0</v>
      </c>
      <c r="S163" s="164">
        <f ca="1">NPV(Q163,K163:$K$244) + ($A$13+$A$14+$A$15)/POWER(1+Q163,$A$28-D163+1)</f>
        <v>0</v>
      </c>
      <c r="T163" s="45">
        <f t="shared" ca="1" si="49"/>
        <v>0</v>
      </c>
      <c r="U163" s="45">
        <f t="shared" ca="1" si="55"/>
        <v>0</v>
      </c>
      <c r="V163" s="45">
        <f t="shared" ca="1" si="56"/>
        <v>0</v>
      </c>
      <c r="W163" s="45">
        <f t="shared" ca="1" si="50"/>
        <v>0</v>
      </c>
      <c r="X163" s="25">
        <f t="shared" ca="1" si="39"/>
        <v>0</v>
      </c>
      <c r="Z163" s="28">
        <f t="shared" ca="1" si="57"/>
        <v>0</v>
      </c>
      <c r="AA163" s="233"/>
      <c r="AB163" s="45">
        <f t="shared" ca="1" si="51"/>
        <v>0</v>
      </c>
      <c r="AC163" s="45">
        <f t="shared" ca="1" si="40"/>
        <v>0</v>
      </c>
      <c r="AD163" s="25">
        <f t="shared" ca="1" si="41"/>
        <v>0</v>
      </c>
    </row>
    <row r="164" spans="4:30" x14ac:dyDescent="0.35">
      <c r="D164" s="20">
        <v>160</v>
      </c>
      <c r="E164" s="21">
        <f t="shared" ca="1" si="52"/>
        <v>58440</v>
      </c>
      <c r="F164" s="44">
        <f t="shared" ca="1" si="42"/>
        <v>58805</v>
      </c>
      <c r="G164" s="22" t="s">
        <v>119</v>
      </c>
      <c r="H164" s="44">
        <f t="shared" ca="1" si="53"/>
        <v>58440</v>
      </c>
      <c r="I164" s="45">
        <f t="shared" ca="1" si="43"/>
        <v>0</v>
      </c>
      <c r="J164" s="45">
        <f t="shared" ca="1" si="44"/>
        <v>0</v>
      </c>
      <c r="K164" s="45">
        <f t="shared" ca="1" si="45"/>
        <v>0</v>
      </c>
      <c r="L164" s="45"/>
      <c r="M164" s="45">
        <f t="shared" ca="1" si="54"/>
        <v>0</v>
      </c>
      <c r="N164" s="257">
        <f t="shared" ca="1" si="46"/>
        <v>0</v>
      </c>
      <c r="O164" s="23"/>
      <c r="P164" s="255">
        <f t="shared" ca="1" si="47"/>
        <v>0</v>
      </c>
      <c r="Q164" s="163">
        <f t="shared" ca="1" si="48"/>
        <v>0</v>
      </c>
      <c r="R164" s="164">
        <f ca="1">NPV(Q163,K164:$K$244) + ($A$13+$A$14+$A$15)/POWER(1+Q163,$A$28-D164+1)</f>
        <v>0</v>
      </c>
      <c r="S164" s="164">
        <f ca="1">NPV(Q164,K164:$K$244) + ($A$13+$A$14+$A$15)/POWER(1+Q164,$A$28-D164+1)</f>
        <v>0</v>
      </c>
      <c r="T164" s="45">
        <f t="shared" ca="1" si="49"/>
        <v>0</v>
      </c>
      <c r="U164" s="45">
        <f t="shared" ca="1" si="55"/>
        <v>0</v>
      </c>
      <c r="V164" s="45">
        <f t="shared" ca="1" si="56"/>
        <v>0</v>
      </c>
      <c r="W164" s="45">
        <f t="shared" ca="1" si="50"/>
        <v>0</v>
      </c>
      <c r="X164" s="25">
        <f t="shared" ca="1" si="39"/>
        <v>0</v>
      </c>
      <c r="Z164" s="28">
        <f t="shared" ca="1" si="57"/>
        <v>0</v>
      </c>
      <c r="AA164" s="233"/>
      <c r="AB164" s="45">
        <f t="shared" ca="1" si="51"/>
        <v>0</v>
      </c>
      <c r="AC164" s="45">
        <f t="shared" ca="1" si="40"/>
        <v>0</v>
      </c>
      <c r="AD164" s="25">
        <f t="shared" ca="1" si="41"/>
        <v>0</v>
      </c>
    </row>
    <row r="165" spans="4:30" x14ac:dyDescent="0.35">
      <c r="D165" s="20">
        <v>161</v>
      </c>
      <c r="E165" s="21">
        <f t="shared" ca="1" si="52"/>
        <v>58806</v>
      </c>
      <c r="F165" s="44">
        <f t="shared" ca="1" si="42"/>
        <v>59170</v>
      </c>
      <c r="G165" s="22" t="s">
        <v>119</v>
      </c>
      <c r="H165" s="44">
        <f t="shared" ca="1" si="53"/>
        <v>58806</v>
      </c>
      <c r="I165" s="45">
        <f t="shared" ca="1" si="43"/>
        <v>0</v>
      </c>
      <c r="J165" s="45">
        <f t="shared" ca="1" si="44"/>
        <v>0</v>
      </c>
      <c r="K165" s="45">
        <f t="shared" ca="1" si="45"/>
        <v>0</v>
      </c>
      <c r="L165" s="45"/>
      <c r="M165" s="45">
        <f t="shared" ca="1" si="54"/>
        <v>0</v>
      </c>
      <c r="N165" s="257">
        <f t="shared" ca="1" si="46"/>
        <v>0</v>
      </c>
      <c r="O165" s="23"/>
      <c r="P165" s="255">
        <f t="shared" ca="1" si="47"/>
        <v>0</v>
      </c>
      <c r="Q165" s="163">
        <f t="shared" ca="1" si="48"/>
        <v>0</v>
      </c>
      <c r="R165" s="164">
        <f ca="1">NPV(Q164,K165:$K$244) + ($A$13+$A$14+$A$15)/POWER(1+Q164,$A$28-D165+1)</f>
        <v>0</v>
      </c>
      <c r="S165" s="164">
        <f ca="1">NPV(Q165,K165:$K$244) + ($A$13+$A$14+$A$15)/POWER(1+Q165,$A$28-D165+1)</f>
        <v>0</v>
      </c>
      <c r="T165" s="45">
        <f t="shared" ca="1" si="49"/>
        <v>0</v>
      </c>
      <c r="U165" s="45">
        <f t="shared" ca="1" si="55"/>
        <v>0</v>
      </c>
      <c r="V165" s="45">
        <f t="shared" ca="1" si="56"/>
        <v>0</v>
      </c>
      <c r="W165" s="45">
        <f t="shared" ca="1" si="50"/>
        <v>0</v>
      </c>
      <c r="X165" s="25">
        <f t="shared" ca="1" si="39"/>
        <v>0</v>
      </c>
      <c r="Z165" s="28">
        <f t="shared" ca="1" si="57"/>
        <v>0</v>
      </c>
      <c r="AA165" s="233"/>
      <c r="AB165" s="45">
        <f t="shared" ca="1" si="51"/>
        <v>0</v>
      </c>
      <c r="AC165" s="45">
        <f t="shared" ca="1" si="40"/>
        <v>0</v>
      </c>
      <c r="AD165" s="25">
        <f t="shared" ca="1" si="41"/>
        <v>0</v>
      </c>
    </row>
    <row r="166" spans="4:30" x14ac:dyDescent="0.35">
      <c r="D166" s="20">
        <v>162</v>
      </c>
      <c r="E166" s="21">
        <f t="shared" ca="1" si="52"/>
        <v>59171</v>
      </c>
      <c r="F166" s="44">
        <f t="shared" ca="1" si="42"/>
        <v>59535</v>
      </c>
      <c r="G166" s="22" t="s">
        <v>119</v>
      </c>
      <c r="H166" s="44">
        <f t="shared" ca="1" si="53"/>
        <v>59171</v>
      </c>
      <c r="I166" s="45">
        <f t="shared" ca="1" si="43"/>
        <v>0</v>
      </c>
      <c r="J166" s="45">
        <f t="shared" ca="1" si="44"/>
        <v>0</v>
      </c>
      <c r="K166" s="45">
        <f t="shared" ca="1" si="45"/>
        <v>0</v>
      </c>
      <c r="L166" s="45"/>
      <c r="M166" s="45">
        <f t="shared" ca="1" si="54"/>
        <v>0</v>
      </c>
      <c r="N166" s="257">
        <f t="shared" ca="1" si="46"/>
        <v>0</v>
      </c>
      <c r="O166" s="23"/>
      <c r="P166" s="255">
        <f t="shared" ca="1" si="47"/>
        <v>0</v>
      </c>
      <c r="Q166" s="163">
        <f t="shared" ca="1" si="48"/>
        <v>0</v>
      </c>
      <c r="R166" s="164">
        <f ca="1">NPV(Q165,K166:$K$244) + ($A$13+$A$14+$A$15)/POWER(1+Q165,$A$28-D166+1)</f>
        <v>0</v>
      </c>
      <c r="S166" s="164">
        <f ca="1">NPV(Q166,K166:$K$244) + ($A$13+$A$14+$A$15)/POWER(1+Q166,$A$28-D166+1)</f>
        <v>0</v>
      </c>
      <c r="T166" s="45">
        <f t="shared" ca="1" si="49"/>
        <v>0</v>
      </c>
      <c r="U166" s="45">
        <f t="shared" ca="1" si="55"/>
        <v>0</v>
      </c>
      <c r="V166" s="45">
        <f t="shared" ca="1" si="56"/>
        <v>0</v>
      </c>
      <c r="W166" s="45">
        <f t="shared" ca="1" si="50"/>
        <v>0</v>
      </c>
      <c r="X166" s="25">
        <f t="shared" ca="1" si="39"/>
        <v>0</v>
      </c>
      <c r="Z166" s="28">
        <f t="shared" ca="1" si="57"/>
        <v>0</v>
      </c>
      <c r="AA166" s="233"/>
      <c r="AB166" s="45">
        <f t="shared" ca="1" si="51"/>
        <v>0</v>
      </c>
      <c r="AC166" s="45">
        <f t="shared" ca="1" si="40"/>
        <v>0</v>
      </c>
      <c r="AD166" s="25">
        <f t="shared" ca="1" si="41"/>
        <v>0</v>
      </c>
    </row>
    <row r="167" spans="4:30" x14ac:dyDescent="0.35">
      <c r="D167" s="20">
        <v>163</v>
      </c>
      <c r="E167" s="21">
        <f t="shared" ca="1" si="52"/>
        <v>59536</v>
      </c>
      <c r="F167" s="44">
        <f t="shared" ca="1" si="42"/>
        <v>59900</v>
      </c>
      <c r="G167" s="22" t="s">
        <v>119</v>
      </c>
      <c r="H167" s="44">
        <f t="shared" ca="1" si="53"/>
        <v>59536</v>
      </c>
      <c r="I167" s="45">
        <f t="shared" ca="1" si="43"/>
        <v>0</v>
      </c>
      <c r="J167" s="45">
        <f t="shared" ca="1" si="44"/>
        <v>0</v>
      </c>
      <c r="K167" s="45">
        <f t="shared" ca="1" si="45"/>
        <v>0</v>
      </c>
      <c r="L167" s="45"/>
      <c r="M167" s="45">
        <f t="shared" ca="1" si="54"/>
        <v>0</v>
      </c>
      <c r="N167" s="257">
        <f t="shared" ca="1" si="46"/>
        <v>0</v>
      </c>
      <c r="O167" s="23"/>
      <c r="P167" s="255">
        <f t="shared" ca="1" si="47"/>
        <v>0</v>
      </c>
      <c r="Q167" s="163">
        <f t="shared" ca="1" si="48"/>
        <v>0</v>
      </c>
      <c r="R167" s="164">
        <f ca="1">NPV(Q166,K167:$K$244) + ($A$13+$A$14+$A$15)/POWER(1+Q166,$A$28-D167+1)</f>
        <v>0</v>
      </c>
      <c r="S167" s="164">
        <f ca="1">NPV(Q167,K167:$K$244) + ($A$13+$A$14+$A$15)/POWER(1+Q167,$A$28-D167+1)</f>
        <v>0</v>
      </c>
      <c r="T167" s="45">
        <f t="shared" ca="1" si="49"/>
        <v>0</v>
      </c>
      <c r="U167" s="45">
        <f t="shared" ca="1" si="55"/>
        <v>0</v>
      </c>
      <c r="V167" s="45">
        <f t="shared" ca="1" si="56"/>
        <v>0</v>
      </c>
      <c r="W167" s="45">
        <f t="shared" ca="1" si="50"/>
        <v>0</v>
      </c>
      <c r="X167" s="25">
        <f t="shared" ca="1" si="39"/>
        <v>0</v>
      </c>
      <c r="Z167" s="28">
        <f t="shared" ca="1" si="57"/>
        <v>0</v>
      </c>
      <c r="AA167" s="233"/>
      <c r="AB167" s="45">
        <f t="shared" ca="1" si="51"/>
        <v>0</v>
      </c>
      <c r="AC167" s="45">
        <f t="shared" ca="1" si="40"/>
        <v>0</v>
      </c>
      <c r="AD167" s="25">
        <f t="shared" ca="1" si="41"/>
        <v>0</v>
      </c>
    </row>
    <row r="168" spans="4:30" x14ac:dyDescent="0.35">
      <c r="D168" s="20">
        <v>164</v>
      </c>
      <c r="E168" s="21">
        <f t="shared" ca="1" si="52"/>
        <v>59901</v>
      </c>
      <c r="F168" s="44">
        <f t="shared" ca="1" si="42"/>
        <v>60266</v>
      </c>
      <c r="G168" s="22" t="s">
        <v>119</v>
      </c>
      <c r="H168" s="44">
        <f t="shared" ca="1" si="53"/>
        <v>59901</v>
      </c>
      <c r="I168" s="45">
        <f t="shared" ca="1" si="43"/>
        <v>0</v>
      </c>
      <c r="J168" s="45">
        <f t="shared" ca="1" si="44"/>
        <v>0</v>
      </c>
      <c r="K168" s="45">
        <f t="shared" ca="1" si="45"/>
        <v>0</v>
      </c>
      <c r="L168" s="45"/>
      <c r="M168" s="45">
        <f t="shared" ca="1" si="54"/>
        <v>0</v>
      </c>
      <c r="N168" s="257">
        <f t="shared" ca="1" si="46"/>
        <v>0</v>
      </c>
      <c r="O168" s="23"/>
      <c r="P168" s="255">
        <f t="shared" ca="1" si="47"/>
        <v>0</v>
      </c>
      <c r="Q168" s="163">
        <f t="shared" ca="1" si="48"/>
        <v>0</v>
      </c>
      <c r="R168" s="164">
        <f ca="1">NPV(Q167,K168:$K$244) + ($A$13+$A$14+$A$15)/POWER(1+Q167,$A$28-D168+1)</f>
        <v>0</v>
      </c>
      <c r="S168" s="164">
        <f ca="1">NPV(Q168,K168:$K$244) + ($A$13+$A$14+$A$15)/POWER(1+Q168,$A$28-D168+1)</f>
        <v>0</v>
      </c>
      <c r="T168" s="45">
        <f t="shared" ca="1" si="49"/>
        <v>0</v>
      </c>
      <c r="U168" s="45">
        <f t="shared" ca="1" si="55"/>
        <v>0</v>
      </c>
      <c r="V168" s="45">
        <f t="shared" ca="1" si="56"/>
        <v>0</v>
      </c>
      <c r="W168" s="45">
        <f t="shared" ca="1" si="50"/>
        <v>0</v>
      </c>
      <c r="X168" s="25">
        <f t="shared" ca="1" si="39"/>
        <v>0</v>
      </c>
      <c r="Z168" s="28">
        <f t="shared" ca="1" si="57"/>
        <v>0</v>
      </c>
      <c r="AA168" s="233"/>
      <c r="AB168" s="45">
        <f t="shared" ca="1" si="51"/>
        <v>0</v>
      </c>
      <c r="AC168" s="45">
        <f t="shared" ca="1" si="40"/>
        <v>0</v>
      </c>
      <c r="AD168" s="25">
        <f t="shared" ca="1" si="41"/>
        <v>0</v>
      </c>
    </row>
    <row r="169" spans="4:30" x14ac:dyDescent="0.35">
      <c r="D169" s="20">
        <v>165</v>
      </c>
      <c r="E169" s="21">
        <f t="shared" ca="1" si="52"/>
        <v>60267</v>
      </c>
      <c r="F169" s="44">
        <f t="shared" ca="1" si="42"/>
        <v>60631</v>
      </c>
      <c r="G169" s="22" t="s">
        <v>119</v>
      </c>
      <c r="H169" s="44">
        <f t="shared" ca="1" si="53"/>
        <v>60267</v>
      </c>
      <c r="I169" s="45">
        <f t="shared" ca="1" si="43"/>
        <v>0</v>
      </c>
      <c r="J169" s="45">
        <f t="shared" ca="1" si="44"/>
        <v>0</v>
      </c>
      <c r="K169" s="45">
        <f t="shared" ca="1" si="45"/>
        <v>0</v>
      </c>
      <c r="L169" s="45"/>
      <c r="M169" s="45">
        <f t="shared" ca="1" si="54"/>
        <v>0</v>
      </c>
      <c r="N169" s="257">
        <f t="shared" ca="1" si="46"/>
        <v>0</v>
      </c>
      <c r="O169" s="23"/>
      <c r="P169" s="255">
        <f t="shared" ca="1" si="47"/>
        <v>0</v>
      </c>
      <c r="Q169" s="163">
        <f t="shared" ca="1" si="48"/>
        <v>0</v>
      </c>
      <c r="R169" s="164">
        <f ca="1">NPV(Q168,K169:$K$244) + ($A$13+$A$14+$A$15)/POWER(1+Q168,$A$28-D169+1)</f>
        <v>0</v>
      </c>
      <c r="S169" s="164">
        <f ca="1">NPV(Q169,K169:$K$244) + ($A$13+$A$14+$A$15)/POWER(1+Q169,$A$28-D169+1)</f>
        <v>0</v>
      </c>
      <c r="T169" s="45">
        <f t="shared" ca="1" si="49"/>
        <v>0</v>
      </c>
      <c r="U169" s="45">
        <f t="shared" ca="1" si="55"/>
        <v>0</v>
      </c>
      <c r="V169" s="45">
        <f t="shared" ca="1" si="56"/>
        <v>0</v>
      </c>
      <c r="W169" s="45">
        <f t="shared" ca="1" si="50"/>
        <v>0</v>
      </c>
      <c r="X169" s="25">
        <f t="shared" ca="1" si="39"/>
        <v>0</v>
      </c>
      <c r="Z169" s="28">
        <f t="shared" ca="1" si="57"/>
        <v>0</v>
      </c>
      <c r="AA169" s="233"/>
      <c r="AB169" s="45">
        <f t="shared" ca="1" si="51"/>
        <v>0</v>
      </c>
      <c r="AC169" s="45">
        <f t="shared" ca="1" si="40"/>
        <v>0</v>
      </c>
      <c r="AD169" s="25">
        <f t="shared" ca="1" si="41"/>
        <v>0</v>
      </c>
    </row>
    <row r="170" spans="4:30" x14ac:dyDescent="0.35">
      <c r="D170" s="20">
        <v>166</v>
      </c>
      <c r="E170" s="21">
        <f t="shared" ca="1" si="52"/>
        <v>60632</v>
      </c>
      <c r="F170" s="44">
        <f t="shared" ca="1" si="42"/>
        <v>60996</v>
      </c>
      <c r="G170" s="22" t="s">
        <v>119</v>
      </c>
      <c r="H170" s="44">
        <f t="shared" ca="1" si="53"/>
        <v>60632</v>
      </c>
      <c r="I170" s="45">
        <f t="shared" ca="1" si="43"/>
        <v>0</v>
      </c>
      <c r="J170" s="45">
        <f t="shared" ca="1" si="44"/>
        <v>0</v>
      </c>
      <c r="K170" s="45">
        <f t="shared" ca="1" si="45"/>
        <v>0</v>
      </c>
      <c r="L170" s="45"/>
      <c r="M170" s="45">
        <f t="shared" ca="1" si="54"/>
        <v>0</v>
      </c>
      <c r="N170" s="257">
        <f t="shared" ca="1" si="46"/>
        <v>0</v>
      </c>
      <c r="O170" s="23"/>
      <c r="P170" s="255">
        <f t="shared" ca="1" si="47"/>
        <v>0</v>
      </c>
      <c r="Q170" s="163">
        <f t="shared" ca="1" si="48"/>
        <v>0</v>
      </c>
      <c r="R170" s="164">
        <f ca="1">NPV(Q169,K170:$K$244) + ($A$13+$A$14+$A$15)/POWER(1+Q169,$A$28-D170+1)</f>
        <v>0</v>
      </c>
      <c r="S170" s="164">
        <f ca="1">NPV(Q170,K170:$K$244) + ($A$13+$A$14+$A$15)/POWER(1+Q170,$A$28-D170+1)</f>
        <v>0</v>
      </c>
      <c r="T170" s="45">
        <f t="shared" ca="1" si="49"/>
        <v>0</v>
      </c>
      <c r="U170" s="45">
        <f t="shared" ca="1" si="55"/>
        <v>0</v>
      </c>
      <c r="V170" s="45">
        <f t="shared" ca="1" si="56"/>
        <v>0</v>
      </c>
      <c r="W170" s="45">
        <f t="shared" ca="1" si="50"/>
        <v>0</v>
      </c>
      <c r="X170" s="25">
        <f t="shared" ca="1" si="39"/>
        <v>0</v>
      </c>
      <c r="Z170" s="28">
        <f t="shared" ca="1" si="57"/>
        <v>0</v>
      </c>
      <c r="AA170" s="233"/>
      <c r="AB170" s="45">
        <f t="shared" ca="1" si="51"/>
        <v>0</v>
      </c>
      <c r="AC170" s="45">
        <f t="shared" ca="1" si="40"/>
        <v>0</v>
      </c>
      <c r="AD170" s="25">
        <f t="shared" ca="1" si="41"/>
        <v>0</v>
      </c>
    </row>
    <row r="171" spans="4:30" x14ac:dyDescent="0.35">
      <c r="D171" s="20">
        <v>167</v>
      </c>
      <c r="E171" s="21">
        <f t="shared" ca="1" si="52"/>
        <v>60997</v>
      </c>
      <c r="F171" s="44">
        <f t="shared" ca="1" si="42"/>
        <v>61361</v>
      </c>
      <c r="G171" s="22" t="s">
        <v>119</v>
      </c>
      <c r="H171" s="44">
        <f t="shared" ca="1" si="53"/>
        <v>60997</v>
      </c>
      <c r="I171" s="45">
        <f t="shared" ca="1" si="43"/>
        <v>0</v>
      </c>
      <c r="J171" s="45">
        <f t="shared" ca="1" si="44"/>
        <v>0</v>
      </c>
      <c r="K171" s="45">
        <f t="shared" ca="1" si="45"/>
        <v>0</v>
      </c>
      <c r="L171" s="45"/>
      <c r="M171" s="45">
        <f t="shared" ca="1" si="54"/>
        <v>0</v>
      </c>
      <c r="N171" s="257">
        <f t="shared" ca="1" si="46"/>
        <v>0</v>
      </c>
      <c r="O171" s="23"/>
      <c r="P171" s="255">
        <f t="shared" ca="1" si="47"/>
        <v>0</v>
      </c>
      <c r="Q171" s="163">
        <f t="shared" ca="1" si="48"/>
        <v>0</v>
      </c>
      <c r="R171" s="164">
        <f ca="1">NPV(Q170,K171:$K$244) + ($A$13+$A$14+$A$15)/POWER(1+Q170,$A$28-D171+1)</f>
        <v>0</v>
      </c>
      <c r="S171" s="164">
        <f ca="1">NPV(Q171,K171:$K$244) + ($A$13+$A$14+$A$15)/POWER(1+Q171,$A$28-D171+1)</f>
        <v>0</v>
      </c>
      <c r="T171" s="45">
        <f t="shared" ca="1" si="49"/>
        <v>0</v>
      </c>
      <c r="U171" s="45">
        <f t="shared" ca="1" si="55"/>
        <v>0</v>
      </c>
      <c r="V171" s="45">
        <f t="shared" ca="1" si="56"/>
        <v>0</v>
      </c>
      <c r="W171" s="45">
        <f t="shared" ca="1" si="50"/>
        <v>0</v>
      </c>
      <c r="X171" s="25">
        <f t="shared" ca="1" si="39"/>
        <v>0</v>
      </c>
      <c r="Z171" s="28">
        <f t="shared" ca="1" si="57"/>
        <v>0</v>
      </c>
      <c r="AA171" s="233"/>
      <c r="AB171" s="45">
        <f t="shared" ca="1" si="51"/>
        <v>0</v>
      </c>
      <c r="AC171" s="45">
        <f t="shared" ca="1" si="40"/>
        <v>0</v>
      </c>
      <c r="AD171" s="25">
        <f t="shared" ca="1" si="41"/>
        <v>0</v>
      </c>
    </row>
    <row r="172" spans="4:30" x14ac:dyDescent="0.35">
      <c r="D172" s="20">
        <v>168</v>
      </c>
      <c r="E172" s="21">
        <f t="shared" ca="1" si="52"/>
        <v>61362</v>
      </c>
      <c r="F172" s="44">
        <f t="shared" ca="1" si="42"/>
        <v>61727</v>
      </c>
      <c r="G172" s="22" t="s">
        <v>119</v>
      </c>
      <c r="H172" s="44">
        <f t="shared" ca="1" si="53"/>
        <v>61362</v>
      </c>
      <c r="I172" s="45">
        <f t="shared" ca="1" si="43"/>
        <v>0</v>
      </c>
      <c r="J172" s="45">
        <f t="shared" ca="1" si="44"/>
        <v>0</v>
      </c>
      <c r="K172" s="45">
        <f t="shared" ca="1" si="45"/>
        <v>0</v>
      </c>
      <c r="L172" s="45"/>
      <c r="M172" s="45">
        <f t="shared" ca="1" si="54"/>
        <v>0</v>
      </c>
      <c r="N172" s="257">
        <f t="shared" ca="1" si="46"/>
        <v>0</v>
      </c>
      <c r="O172" s="23"/>
      <c r="P172" s="255">
        <f t="shared" ca="1" si="47"/>
        <v>0</v>
      </c>
      <c r="Q172" s="163">
        <f t="shared" ca="1" si="48"/>
        <v>0</v>
      </c>
      <c r="R172" s="164">
        <f ca="1">NPV(Q171,K172:$K$244) + ($A$13+$A$14+$A$15)/POWER(1+Q171,$A$28-D172+1)</f>
        <v>0</v>
      </c>
      <c r="S172" s="164">
        <f ca="1">NPV(Q172,K172:$K$244) + ($A$13+$A$14+$A$15)/POWER(1+Q172,$A$28-D172+1)</f>
        <v>0</v>
      </c>
      <c r="T172" s="45">
        <f t="shared" ca="1" si="49"/>
        <v>0</v>
      </c>
      <c r="U172" s="45">
        <f t="shared" ca="1" si="55"/>
        <v>0</v>
      </c>
      <c r="V172" s="45">
        <f t="shared" ca="1" si="56"/>
        <v>0</v>
      </c>
      <c r="W172" s="45">
        <f t="shared" ca="1" si="50"/>
        <v>0</v>
      </c>
      <c r="X172" s="25">
        <f t="shared" ca="1" si="39"/>
        <v>0</v>
      </c>
      <c r="Z172" s="28">
        <f t="shared" ca="1" si="57"/>
        <v>0</v>
      </c>
      <c r="AA172" s="233"/>
      <c r="AB172" s="45">
        <f t="shared" ca="1" si="51"/>
        <v>0</v>
      </c>
      <c r="AC172" s="45">
        <f t="shared" ca="1" si="40"/>
        <v>0</v>
      </c>
      <c r="AD172" s="25">
        <f t="shared" ca="1" si="41"/>
        <v>0</v>
      </c>
    </row>
    <row r="173" spans="4:30" x14ac:dyDescent="0.35">
      <c r="D173" s="20">
        <v>169</v>
      </c>
      <c r="E173" s="21">
        <f t="shared" ca="1" si="52"/>
        <v>61728</v>
      </c>
      <c r="F173" s="44">
        <f t="shared" ca="1" si="42"/>
        <v>62092</v>
      </c>
      <c r="G173" s="22" t="s">
        <v>119</v>
      </c>
      <c r="H173" s="44">
        <f t="shared" ca="1" si="53"/>
        <v>61728</v>
      </c>
      <c r="I173" s="45">
        <f t="shared" ca="1" si="43"/>
        <v>0</v>
      </c>
      <c r="J173" s="45">
        <f t="shared" ca="1" si="44"/>
        <v>0</v>
      </c>
      <c r="K173" s="45">
        <f t="shared" ca="1" si="45"/>
        <v>0</v>
      </c>
      <c r="L173" s="45"/>
      <c r="M173" s="45">
        <f t="shared" ca="1" si="54"/>
        <v>0</v>
      </c>
      <c r="N173" s="257">
        <f t="shared" ca="1" si="46"/>
        <v>0</v>
      </c>
      <c r="O173" s="23"/>
      <c r="P173" s="255">
        <f t="shared" ca="1" si="47"/>
        <v>0</v>
      </c>
      <c r="Q173" s="163">
        <f t="shared" ca="1" si="48"/>
        <v>0</v>
      </c>
      <c r="R173" s="164">
        <f ca="1">NPV(Q172,K173:$K$244) + ($A$13+$A$14+$A$15)/POWER(1+Q172,$A$28-D173+1)</f>
        <v>0</v>
      </c>
      <c r="S173" s="164">
        <f ca="1">NPV(Q173,K173:$K$244) + ($A$13+$A$14+$A$15)/POWER(1+Q173,$A$28-D173+1)</f>
        <v>0</v>
      </c>
      <c r="T173" s="45">
        <f t="shared" ca="1" si="49"/>
        <v>0</v>
      </c>
      <c r="U173" s="45">
        <f t="shared" ca="1" si="55"/>
        <v>0</v>
      </c>
      <c r="V173" s="45">
        <f t="shared" ca="1" si="56"/>
        <v>0</v>
      </c>
      <c r="W173" s="45">
        <f t="shared" ca="1" si="50"/>
        <v>0</v>
      </c>
      <c r="X173" s="25">
        <f t="shared" ca="1" si="39"/>
        <v>0</v>
      </c>
      <c r="Z173" s="28">
        <f t="shared" ca="1" si="57"/>
        <v>0</v>
      </c>
      <c r="AA173" s="233"/>
      <c r="AB173" s="45">
        <f t="shared" ca="1" si="51"/>
        <v>0</v>
      </c>
      <c r="AC173" s="45">
        <f t="shared" ca="1" si="40"/>
        <v>0</v>
      </c>
      <c r="AD173" s="25">
        <f t="shared" ca="1" si="41"/>
        <v>0</v>
      </c>
    </row>
    <row r="174" spans="4:30" x14ac:dyDescent="0.35">
      <c r="D174" s="20">
        <v>170</v>
      </c>
      <c r="E174" s="21">
        <f t="shared" ca="1" si="52"/>
        <v>62093</v>
      </c>
      <c r="F174" s="44">
        <f t="shared" ca="1" si="42"/>
        <v>62457</v>
      </c>
      <c r="G174" s="22" t="s">
        <v>119</v>
      </c>
      <c r="H174" s="44">
        <f t="shared" ca="1" si="53"/>
        <v>62093</v>
      </c>
      <c r="I174" s="45">
        <f t="shared" ca="1" si="43"/>
        <v>0</v>
      </c>
      <c r="J174" s="45">
        <f t="shared" ca="1" si="44"/>
        <v>0</v>
      </c>
      <c r="K174" s="45">
        <f t="shared" ca="1" si="45"/>
        <v>0</v>
      </c>
      <c r="L174" s="45"/>
      <c r="M174" s="45">
        <f t="shared" ca="1" si="54"/>
        <v>0</v>
      </c>
      <c r="N174" s="257">
        <f t="shared" ca="1" si="46"/>
        <v>0</v>
      </c>
      <c r="O174" s="23"/>
      <c r="P174" s="255">
        <f t="shared" ca="1" si="47"/>
        <v>0</v>
      </c>
      <c r="Q174" s="163">
        <f t="shared" ca="1" si="48"/>
        <v>0</v>
      </c>
      <c r="R174" s="164">
        <f ca="1">NPV(Q173,K174:$K$244) + ($A$13+$A$14+$A$15)/POWER(1+Q173,$A$28-D174+1)</f>
        <v>0</v>
      </c>
      <c r="S174" s="164">
        <f ca="1">NPV(Q174,K174:$K$244) + ($A$13+$A$14+$A$15)/POWER(1+Q174,$A$28-D174+1)</f>
        <v>0</v>
      </c>
      <c r="T174" s="45">
        <f t="shared" ca="1" si="49"/>
        <v>0</v>
      </c>
      <c r="U174" s="45">
        <f t="shared" ca="1" si="55"/>
        <v>0</v>
      </c>
      <c r="V174" s="45">
        <f t="shared" ca="1" si="56"/>
        <v>0</v>
      </c>
      <c r="W174" s="45">
        <f t="shared" ca="1" si="50"/>
        <v>0</v>
      </c>
      <c r="X174" s="25">
        <f t="shared" ca="1" si="39"/>
        <v>0</v>
      </c>
      <c r="Z174" s="28">
        <f t="shared" ca="1" si="57"/>
        <v>0</v>
      </c>
      <c r="AA174" s="233"/>
      <c r="AB174" s="45">
        <f t="shared" ca="1" si="51"/>
        <v>0</v>
      </c>
      <c r="AC174" s="45">
        <f t="shared" ca="1" si="40"/>
        <v>0</v>
      </c>
      <c r="AD174" s="25">
        <f t="shared" ca="1" si="41"/>
        <v>0</v>
      </c>
    </row>
    <row r="175" spans="4:30" x14ac:dyDescent="0.35">
      <c r="D175" s="20">
        <v>171</v>
      </c>
      <c r="E175" s="21">
        <f t="shared" ca="1" si="52"/>
        <v>62458</v>
      </c>
      <c r="F175" s="44">
        <f t="shared" ca="1" si="42"/>
        <v>62822</v>
      </c>
      <c r="G175" s="22" t="s">
        <v>119</v>
      </c>
      <c r="H175" s="44">
        <f t="shared" ca="1" si="53"/>
        <v>62458</v>
      </c>
      <c r="I175" s="45">
        <f t="shared" ca="1" si="43"/>
        <v>0</v>
      </c>
      <c r="J175" s="45">
        <f t="shared" ca="1" si="44"/>
        <v>0</v>
      </c>
      <c r="K175" s="45">
        <f t="shared" ca="1" si="45"/>
        <v>0</v>
      </c>
      <c r="L175" s="45"/>
      <c r="M175" s="45">
        <f t="shared" ca="1" si="54"/>
        <v>0</v>
      </c>
      <c r="N175" s="257">
        <f t="shared" ca="1" si="46"/>
        <v>0</v>
      </c>
      <c r="O175" s="23"/>
      <c r="P175" s="255">
        <f t="shared" ca="1" si="47"/>
        <v>0</v>
      </c>
      <c r="Q175" s="163">
        <f t="shared" ca="1" si="48"/>
        <v>0</v>
      </c>
      <c r="R175" s="164">
        <f ca="1">NPV(Q174,K175:$K$244) + ($A$13+$A$14+$A$15)/POWER(1+Q174,$A$28-D175+1)</f>
        <v>0</v>
      </c>
      <c r="S175" s="164">
        <f ca="1">NPV(Q175,K175:$K$244) + ($A$13+$A$14+$A$15)/POWER(1+Q175,$A$28-D175+1)</f>
        <v>0</v>
      </c>
      <c r="T175" s="45">
        <f t="shared" ca="1" si="49"/>
        <v>0</v>
      </c>
      <c r="U175" s="45">
        <f t="shared" ca="1" si="55"/>
        <v>0</v>
      </c>
      <c r="V175" s="45">
        <f t="shared" ca="1" si="56"/>
        <v>0</v>
      </c>
      <c r="W175" s="45">
        <f t="shared" ca="1" si="50"/>
        <v>0</v>
      </c>
      <c r="X175" s="25">
        <f t="shared" ca="1" si="39"/>
        <v>0</v>
      </c>
      <c r="Z175" s="28">
        <f t="shared" ca="1" si="57"/>
        <v>0</v>
      </c>
      <c r="AA175" s="233"/>
      <c r="AB175" s="45">
        <f t="shared" ca="1" si="51"/>
        <v>0</v>
      </c>
      <c r="AC175" s="45">
        <f t="shared" ca="1" si="40"/>
        <v>0</v>
      </c>
      <c r="AD175" s="25">
        <f t="shared" ca="1" si="41"/>
        <v>0</v>
      </c>
    </row>
    <row r="176" spans="4:30" x14ac:dyDescent="0.35">
      <c r="D176" s="20">
        <v>172</v>
      </c>
      <c r="E176" s="21">
        <f t="shared" ca="1" si="52"/>
        <v>62823</v>
      </c>
      <c r="F176" s="44">
        <f t="shared" ca="1" si="42"/>
        <v>63188</v>
      </c>
      <c r="G176" s="22" t="s">
        <v>119</v>
      </c>
      <c r="H176" s="44">
        <f t="shared" ca="1" si="53"/>
        <v>62823</v>
      </c>
      <c r="I176" s="45">
        <f t="shared" ca="1" si="43"/>
        <v>0</v>
      </c>
      <c r="J176" s="45">
        <f t="shared" ca="1" si="44"/>
        <v>0</v>
      </c>
      <c r="K176" s="45">
        <f t="shared" ca="1" si="45"/>
        <v>0</v>
      </c>
      <c r="L176" s="45"/>
      <c r="M176" s="45">
        <f t="shared" ca="1" si="54"/>
        <v>0</v>
      </c>
      <c r="N176" s="257">
        <f t="shared" ca="1" si="46"/>
        <v>0</v>
      </c>
      <c r="O176" s="23"/>
      <c r="P176" s="255">
        <f t="shared" ca="1" si="47"/>
        <v>0</v>
      </c>
      <c r="Q176" s="163">
        <f t="shared" ca="1" si="48"/>
        <v>0</v>
      </c>
      <c r="R176" s="164">
        <f ca="1">NPV(Q175,K176:$K$244) + ($A$13+$A$14+$A$15)/POWER(1+Q175,$A$28-D176+1)</f>
        <v>0</v>
      </c>
      <c r="S176" s="164">
        <f ca="1">NPV(Q176,K176:$K$244) + ($A$13+$A$14+$A$15)/POWER(1+Q176,$A$28-D176+1)</f>
        <v>0</v>
      </c>
      <c r="T176" s="45">
        <f t="shared" ca="1" si="49"/>
        <v>0</v>
      </c>
      <c r="U176" s="45">
        <f t="shared" ca="1" si="55"/>
        <v>0</v>
      </c>
      <c r="V176" s="45">
        <f t="shared" ca="1" si="56"/>
        <v>0</v>
      </c>
      <c r="W176" s="45">
        <f t="shared" ca="1" si="50"/>
        <v>0</v>
      </c>
      <c r="X176" s="25">
        <f t="shared" ca="1" si="39"/>
        <v>0</v>
      </c>
      <c r="Z176" s="28">
        <f t="shared" ca="1" si="57"/>
        <v>0</v>
      </c>
      <c r="AA176" s="233"/>
      <c r="AB176" s="45">
        <f t="shared" ca="1" si="51"/>
        <v>0</v>
      </c>
      <c r="AC176" s="45">
        <f t="shared" ca="1" si="40"/>
        <v>0</v>
      </c>
      <c r="AD176" s="25">
        <f t="shared" ca="1" si="41"/>
        <v>0</v>
      </c>
    </row>
    <row r="177" spans="4:30" x14ac:dyDescent="0.35">
      <c r="D177" s="20">
        <v>173</v>
      </c>
      <c r="E177" s="21">
        <f t="shared" ca="1" si="52"/>
        <v>63189</v>
      </c>
      <c r="F177" s="44">
        <f t="shared" ca="1" si="42"/>
        <v>63553</v>
      </c>
      <c r="G177" s="22" t="s">
        <v>119</v>
      </c>
      <c r="H177" s="44">
        <f t="shared" ca="1" si="53"/>
        <v>63189</v>
      </c>
      <c r="I177" s="45">
        <f t="shared" ca="1" si="43"/>
        <v>0</v>
      </c>
      <c r="J177" s="45">
        <f t="shared" ca="1" si="44"/>
        <v>0</v>
      </c>
      <c r="K177" s="45">
        <f t="shared" ca="1" si="45"/>
        <v>0</v>
      </c>
      <c r="L177" s="45"/>
      <c r="M177" s="45">
        <f t="shared" ca="1" si="54"/>
        <v>0</v>
      </c>
      <c r="N177" s="257">
        <f t="shared" ca="1" si="46"/>
        <v>0</v>
      </c>
      <c r="O177" s="23"/>
      <c r="P177" s="255">
        <f t="shared" ca="1" si="47"/>
        <v>0</v>
      </c>
      <c r="Q177" s="163">
        <f t="shared" ca="1" si="48"/>
        <v>0</v>
      </c>
      <c r="R177" s="164">
        <f ca="1">NPV(Q176,K177:$K$244) + ($A$13+$A$14+$A$15)/POWER(1+Q176,$A$28-D177+1)</f>
        <v>0</v>
      </c>
      <c r="S177" s="164">
        <f ca="1">NPV(Q177,K177:$K$244) + ($A$13+$A$14+$A$15)/POWER(1+Q177,$A$28-D177+1)</f>
        <v>0</v>
      </c>
      <c r="T177" s="45">
        <f t="shared" ca="1" si="49"/>
        <v>0</v>
      </c>
      <c r="U177" s="45">
        <f t="shared" ca="1" si="55"/>
        <v>0</v>
      </c>
      <c r="V177" s="45">
        <f t="shared" ca="1" si="56"/>
        <v>0</v>
      </c>
      <c r="W177" s="45">
        <f t="shared" ca="1" si="50"/>
        <v>0</v>
      </c>
      <c r="X177" s="25">
        <f t="shared" ca="1" si="39"/>
        <v>0</v>
      </c>
      <c r="Z177" s="28">
        <f t="shared" ca="1" si="57"/>
        <v>0</v>
      </c>
      <c r="AA177" s="233"/>
      <c r="AB177" s="45">
        <f t="shared" ca="1" si="51"/>
        <v>0</v>
      </c>
      <c r="AC177" s="45">
        <f t="shared" ca="1" si="40"/>
        <v>0</v>
      </c>
      <c r="AD177" s="25">
        <f t="shared" ca="1" si="41"/>
        <v>0</v>
      </c>
    </row>
    <row r="178" spans="4:30" x14ac:dyDescent="0.35">
      <c r="D178" s="20">
        <v>174</v>
      </c>
      <c r="E178" s="21">
        <f t="shared" ca="1" si="52"/>
        <v>63554</v>
      </c>
      <c r="F178" s="44">
        <f t="shared" ca="1" si="42"/>
        <v>63918</v>
      </c>
      <c r="G178" s="22" t="s">
        <v>119</v>
      </c>
      <c r="H178" s="44">
        <f t="shared" ca="1" si="53"/>
        <v>63554</v>
      </c>
      <c r="I178" s="45">
        <f t="shared" ca="1" si="43"/>
        <v>0</v>
      </c>
      <c r="J178" s="45">
        <f t="shared" ca="1" si="44"/>
        <v>0</v>
      </c>
      <c r="K178" s="45">
        <f t="shared" ca="1" si="45"/>
        <v>0</v>
      </c>
      <c r="L178" s="45"/>
      <c r="M178" s="45">
        <f t="shared" ca="1" si="54"/>
        <v>0</v>
      </c>
      <c r="N178" s="257">
        <f t="shared" ca="1" si="46"/>
        <v>0</v>
      </c>
      <c r="O178" s="23"/>
      <c r="P178" s="255">
        <f t="shared" ca="1" si="47"/>
        <v>0</v>
      </c>
      <c r="Q178" s="163">
        <f t="shared" ca="1" si="48"/>
        <v>0</v>
      </c>
      <c r="R178" s="164">
        <f ca="1">NPV(Q177,K178:$K$244) + ($A$13+$A$14+$A$15)/POWER(1+Q177,$A$28-D178+1)</f>
        <v>0</v>
      </c>
      <c r="S178" s="164">
        <f ca="1">NPV(Q178,K178:$K$244) + ($A$13+$A$14+$A$15)/POWER(1+Q178,$A$28-D178+1)</f>
        <v>0</v>
      </c>
      <c r="T178" s="45">
        <f t="shared" ca="1" si="49"/>
        <v>0</v>
      </c>
      <c r="U178" s="45">
        <f t="shared" ca="1" si="55"/>
        <v>0</v>
      </c>
      <c r="V178" s="45">
        <f t="shared" ca="1" si="56"/>
        <v>0</v>
      </c>
      <c r="W178" s="45">
        <f t="shared" ca="1" si="50"/>
        <v>0</v>
      </c>
      <c r="X178" s="25">
        <f t="shared" ca="1" si="39"/>
        <v>0</v>
      </c>
      <c r="Z178" s="28">
        <f t="shared" ca="1" si="57"/>
        <v>0</v>
      </c>
      <c r="AA178" s="233"/>
      <c r="AB178" s="45">
        <f t="shared" ca="1" si="51"/>
        <v>0</v>
      </c>
      <c r="AC178" s="45">
        <f t="shared" ca="1" si="40"/>
        <v>0</v>
      </c>
      <c r="AD178" s="25">
        <f t="shared" ca="1" si="41"/>
        <v>0</v>
      </c>
    </row>
    <row r="179" spans="4:30" x14ac:dyDescent="0.35">
      <c r="D179" s="20">
        <v>175</v>
      </c>
      <c r="E179" s="21">
        <f t="shared" ca="1" si="52"/>
        <v>63919</v>
      </c>
      <c r="F179" s="44">
        <f t="shared" ca="1" si="42"/>
        <v>64283</v>
      </c>
      <c r="G179" s="22" t="s">
        <v>119</v>
      </c>
      <c r="H179" s="44">
        <f t="shared" ca="1" si="53"/>
        <v>63919</v>
      </c>
      <c r="I179" s="45">
        <f t="shared" ca="1" si="43"/>
        <v>0</v>
      </c>
      <c r="J179" s="45">
        <f t="shared" ca="1" si="44"/>
        <v>0</v>
      </c>
      <c r="K179" s="45">
        <f t="shared" ca="1" si="45"/>
        <v>0</v>
      </c>
      <c r="L179" s="45"/>
      <c r="M179" s="45">
        <f t="shared" ca="1" si="54"/>
        <v>0</v>
      </c>
      <c r="N179" s="257">
        <f t="shared" ca="1" si="46"/>
        <v>0</v>
      </c>
      <c r="O179" s="23"/>
      <c r="P179" s="255">
        <f t="shared" ca="1" si="47"/>
        <v>0</v>
      </c>
      <c r="Q179" s="163">
        <f t="shared" ca="1" si="48"/>
        <v>0</v>
      </c>
      <c r="R179" s="164">
        <f ca="1">NPV(Q178,K179:$K$244) + ($A$13+$A$14+$A$15)/POWER(1+Q178,$A$28-D179+1)</f>
        <v>0</v>
      </c>
      <c r="S179" s="164">
        <f ca="1">NPV(Q179,K179:$K$244) + ($A$13+$A$14+$A$15)/POWER(1+Q179,$A$28-D179+1)</f>
        <v>0</v>
      </c>
      <c r="T179" s="45">
        <f t="shared" ca="1" si="49"/>
        <v>0</v>
      </c>
      <c r="U179" s="45">
        <f t="shared" ca="1" si="55"/>
        <v>0</v>
      </c>
      <c r="V179" s="45">
        <f t="shared" ca="1" si="56"/>
        <v>0</v>
      </c>
      <c r="W179" s="45">
        <f t="shared" ca="1" si="50"/>
        <v>0</v>
      </c>
      <c r="X179" s="25">
        <f t="shared" ca="1" si="39"/>
        <v>0</v>
      </c>
      <c r="Z179" s="28">
        <f t="shared" ca="1" si="57"/>
        <v>0</v>
      </c>
      <c r="AA179" s="233"/>
      <c r="AB179" s="45">
        <f t="shared" ca="1" si="51"/>
        <v>0</v>
      </c>
      <c r="AC179" s="45">
        <f t="shared" ca="1" si="40"/>
        <v>0</v>
      </c>
      <c r="AD179" s="25">
        <f t="shared" ca="1" si="41"/>
        <v>0</v>
      </c>
    </row>
    <row r="180" spans="4:30" x14ac:dyDescent="0.35">
      <c r="D180" s="20">
        <v>176</v>
      </c>
      <c r="E180" s="21">
        <f t="shared" ca="1" si="52"/>
        <v>64284</v>
      </c>
      <c r="F180" s="44">
        <f t="shared" ca="1" si="42"/>
        <v>64649</v>
      </c>
      <c r="G180" s="22" t="s">
        <v>119</v>
      </c>
      <c r="H180" s="44">
        <f t="shared" ca="1" si="53"/>
        <v>64284</v>
      </c>
      <c r="I180" s="45">
        <f t="shared" ca="1" si="43"/>
        <v>0</v>
      </c>
      <c r="J180" s="45">
        <f t="shared" ca="1" si="44"/>
        <v>0</v>
      </c>
      <c r="K180" s="45">
        <f t="shared" ca="1" si="45"/>
        <v>0</v>
      </c>
      <c r="L180" s="45"/>
      <c r="M180" s="45">
        <f t="shared" ca="1" si="54"/>
        <v>0</v>
      </c>
      <c r="N180" s="257">
        <f t="shared" ca="1" si="46"/>
        <v>0</v>
      </c>
      <c r="O180" s="23"/>
      <c r="P180" s="255">
        <f t="shared" ca="1" si="47"/>
        <v>0</v>
      </c>
      <c r="Q180" s="163">
        <f t="shared" ca="1" si="48"/>
        <v>0</v>
      </c>
      <c r="R180" s="164">
        <f ca="1">NPV(Q179,K180:$K$244) + ($A$13+$A$14+$A$15)/POWER(1+Q179,$A$28-D180+1)</f>
        <v>0</v>
      </c>
      <c r="S180" s="164">
        <f ca="1">NPV(Q180,K180:$K$244) + ($A$13+$A$14+$A$15)/POWER(1+Q180,$A$28-D180+1)</f>
        <v>0</v>
      </c>
      <c r="T180" s="45">
        <f t="shared" ca="1" si="49"/>
        <v>0</v>
      </c>
      <c r="U180" s="45">
        <f t="shared" ca="1" si="55"/>
        <v>0</v>
      </c>
      <c r="V180" s="45">
        <f t="shared" ca="1" si="56"/>
        <v>0</v>
      </c>
      <c r="W180" s="45">
        <f t="shared" ca="1" si="50"/>
        <v>0</v>
      </c>
      <c r="X180" s="25">
        <f t="shared" ca="1" si="39"/>
        <v>0</v>
      </c>
      <c r="Z180" s="28">
        <f t="shared" ca="1" si="57"/>
        <v>0</v>
      </c>
      <c r="AA180" s="233"/>
      <c r="AB180" s="45">
        <f t="shared" ca="1" si="51"/>
        <v>0</v>
      </c>
      <c r="AC180" s="45">
        <f t="shared" ca="1" si="40"/>
        <v>0</v>
      </c>
      <c r="AD180" s="25">
        <f t="shared" ca="1" si="41"/>
        <v>0</v>
      </c>
    </row>
    <row r="181" spans="4:30" x14ac:dyDescent="0.35">
      <c r="D181" s="20">
        <v>177</v>
      </c>
      <c r="E181" s="21">
        <f t="shared" ca="1" si="52"/>
        <v>64650</v>
      </c>
      <c r="F181" s="44">
        <f t="shared" ca="1" si="42"/>
        <v>65014</v>
      </c>
      <c r="G181" s="22" t="s">
        <v>119</v>
      </c>
      <c r="H181" s="44">
        <f t="shared" ca="1" si="53"/>
        <v>64650</v>
      </c>
      <c r="I181" s="45">
        <f t="shared" ca="1" si="43"/>
        <v>0</v>
      </c>
      <c r="J181" s="45">
        <f t="shared" ca="1" si="44"/>
        <v>0</v>
      </c>
      <c r="K181" s="45">
        <f t="shared" ca="1" si="45"/>
        <v>0</v>
      </c>
      <c r="L181" s="45"/>
      <c r="M181" s="45">
        <f t="shared" ca="1" si="54"/>
        <v>0</v>
      </c>
      <c r="N181" s="257">
        <f t="shared" ca="1" si="46"/>
        <v>0</v>
      </c>
      <c r="O181" s="23"/>
      <c r="P181" s="255">
        <f t="shared" ca="1" si="47"/>
        <v>0</v>
      </c>
      <c r="Q181" s="163">
        <f t="shared" ca="1" si="48"/>
        <v>0</v>
      </c>
      <c r="R181" s="164">
        <f ca="1">NPV(Q180,K181:$K$244) + ($A$13+$A$14+$A$15)/POWER(1+Q180,$A$28-D181+1)</f>
        <v>0</v>
      </c>
      <c r="S181" s="164">
        <f ca="1">NPV(Q181,K181:$K$244) + ($A$13+$A$14+$A$15)/POWER(1+Q181,$A$28-D181+1)</f>
        <v>0</v>
      </c>
      <c r="T181" s="45">
        <f t="shared" ca="1" si="49"/>
        <v>0</v>
      </c>
      <c r="U181" s="45">
        <f t="shared" ca="1" si="55"/>
        <v>0</v>
      </c>
      <c r="V181" s="45">
        <f t="shared" ca="1" si="56"/>
        <v>0</v>
      </c>
      <c r="W181" s="45">
        <f t="shared" ca="1" si="50"/>
        <v>0</v>
      </c>
      <c r="X181" s="25">
        <f t="shared" ca="1" si="39"/>
        <v>0</v>
      </c>
      <c r="Z181" s="28">
        <f t="shared" ca="1" si="57"/>
        <v>0</v>
      </c>
      <c r="AA181" s="233"/>
      <c r="AB181" s="45">
        <f t="shared" ca="1" si="51"/>
        <v>0</v>
      </c>
      <c r="AC181" s="45">
        <f t="shared" ca="1" si="40"/>
        <v>0</v>
      </c>
      <c r="AD181" s="25">
        <f t="shared" ca="1" si="41"/>
        <v>0</v>
      </c>
    </row>
    <row r="182" spans="4:30" x14ac:dyDescent="0.35">
      <c r="D182" s="20">
        <v>178</v>
      </c>
      <c r="E182" s="21">
        <f t="shared" ca="1" si="52"/>
        <v>65015</v>
      </c>
      <c r="F182" s="44">
        <f t="shared" ca="1" si="42"/>
        <v>65379</v>
      </c>
      <c r="G182" s="22" t="s">
        <v>119</v>
      </c>
      <c r="H182" s="44">
        <f t="shared" ca="1" si="53"/>
        <v>65015</v>
      </c>
      <c r="I182" s="45">
        <f t="shared" ca="1" si="43"/>
        <v>0</v>
      </c>
      <c r="J182" s="45">
        <f t="shared" ca="1" si="44"/>
        <v>0</v>
      </c>
      <c r="K182" s="45">
        <f t="shared" ca="1" si="45"/>
        <v>0</v>
      </c>
      <c r="L182" s="45"/>
      <c r="M182" s="45">
        <f t="shared" ca="1" si="54"/>
        <v>0</v>
      </c>
      <c r="N182" s="257">
        <f t="shared" ca="1" si="46"/>
        <v>0</v>
      </c>
      <c r="O182" s="23"/>
      <c r="P182" s="255">
        <f t="shared" ca="1" si="47"/>
        <v>0</v>
      </c>
      <c r="Q182" s="163">
        <f t="shared" ca="1" si="48"/>
        <v>0</v>
      </c>
      <c r="R182" s="164">
        <f ca="1">NPV(Q181,K182:$K$244) + ($A$13+$A$14+$A$15)/POWER(1+Q181,$A$28-D182+1)</f>
        <v>0</v>
      </c>
      <c r="S182" s="164">
        <f ca="1">NPV(Q182,K182:$K$244) + ($A$13+$A$14+$A$15)/POWER(1+Q182,$A$28-D182+1)</f>
        <v>0</v>
      </c>
      <c r="T182" s="45">
        <f t="shared" ca="1" si="49"/>
        <v>0</v>
      </c>
      <c r="U182" s="45">
        <f t="shared" ca="1" si="55"/>
        <v>0</v>
      </c>
      <c r="V182" s="45">
        <f t="shared" ca="1" si="56"/>
        <v>0</v>
      </c>
      <c r="W182" s="45">
        <f t="shared" ca="1" si="50"/>
        <v>0</v>
      </c>
      <c r="X182" s="25">
        <f t="shared" ca="1" si="39"/>
        <v>0</v>
      </c>
      <c r="Z182" s="28">
        <f t="shared" ca="1" si="57"/>
        <v>0</v>
      </c>
      <c r="AA182" s="233"/>
      <c r="AB182" s="45">
        <f t="shared" ca="1" si="51"/>
        <v>0</v>
      </c>
      <c r="AC182" s="45">
        <f t="shared" ca="1" si="40"/>
        <v>0</v>
      </c>
      <c r="AD182" s="25">
        <f t="shared" ca="1" si="41"/>
        <v>0</v>
      </c>
    </row>
    <row r="183" spans="4:30" x14ac:dyDescent="0.35">
      <c r="D183" s="20">
        <v>179</v>
      </c>
      <c r="E183" s="21">
        <f t="shared" ca="1" si="52"/>
        <v>65380</v>
      </c>
      <c r="F183" s="44">
        <f t="shared" ca="1" si="42"/>
        <v>65744</v>
      </c>
      <c r="G183" s="22" t="s">
        <v>119</v>
      </c>
      <c r="H183" s="44">
        <f t="shared" ca="1" si="53"/>
        <v>65380</v>
      </c>
      <c r="I183" s="45">
        <f t="shared" ca="1" si="43"/>
        <v>0</v>
      </c>
      <c r="J183" s="45">
        <f t="shared" ca="1" si="44"/>
        <v>0</v>
      </c>
      <c r="K183" s="45">
        <f t="shared" ca="1" si="45"/>
        <v>0</v>
      </c>
      <c r="L183" s="45"/>
      <c r="M183" s="45">
        <f t="shared" ca="1" si="54"/>
        <v>0</v>
      </c>
      <c r="N183" s="257">
        <f t="shared" ca="1" si="46"/>
        <v>0</v>
      </c>
      <c r="O183" s="23"/>
      <c r="P183" s="255">
        <f t="shared" ca="1" si="47"/>
        <v>0</v>
      </c>
      <c r="Q183" s="163">
        <f t="shared" ca="1" si="48"/>
        <v>0</v>
      </c>
      <c r="R183" s="164">
        <f ca="1">NPV(Q182,K183:$K$244) + ($A$13+$A$14+$A$15)/POWER(1+Q182,$A$28-D183+1)</f>
        <v>0</v>
      </c>
      <c r="S183" s="164">
        <f ca="1">NPV(Q183,K183:$K$244) + ($A$13+$A$14+$A$15)/POWER(1+Q183,$A$28-D183+1)</f>
        <v>0</v>
      </c>
      <c r="T183" s="45">
        <f t="shared" ca="1" si="49"/>
        <v>0</v>
      </c>
      <c r="U183" s="45">
        <f t="shared" ca="1" si="55"/>
        <v>0</v>
      </c>
      <c r="V183" s="45">
        <f t="shared" ca="1" si="56"/>
        <v>0</v>
      </c>
      <c r="W183" s="45">
        <f t="shared" ca="1" si="50"/>
        <v>0</v>
      </c>
      <c r="X183" s="25">
        <f t="shared" ca="1" si="39"/>
        <v>0</v>
      </c>
      <c r="Z183" s="28">
        <f t="shared" ca="1" si="57"/>
        <v>0</v>
      </c>
      <c r="AA183" s="233"/>
      <c r="AB183" s="45">
        <f t="shared" ca="1" si="51"/>
        <v>0</v>
      </c>
      <c r="AC183" s="45">
        <f t="shared" ca="1" si="40"/>
        <v>0</v>
      </c>
      <c r="AD183" s="25">
        <f t="shared" ca="1" si="41"/>
        <v>0</v>
      </c>
    </row>
    <row r="184" spans="4:30" x14ac:dyDescent="0.35">
      <c r="D184" s="20">
        <v>180</v>
      </c>
      <c r="E184" s="21">
        <f t="shared" ca="1" si="52"/>
        <v>65745</v>
      </c>
      <c r="F184" s="44">
        <f t="shared" ca="1" si="42"/>
        <v>66110</v>
      </c>
      <c r="G184" s="22" t="s">
        <v>119</v>
      </c>
      <c r="H184" s="44">
        <f t="shared" ca="1" si="53"/>
        <v>65745</v>
      </c>
      <c r="I184" s="45">
        <f t="shared" ca="1" si="43"/>
        <v>0</v>
      </c>
      <c r="J184" s="45">
        <f t="shared" ca="1" si="44"/>
        <v>0</v>
      </c>
      <c r="K184" s="45">
        <f t="shared" ca="1" si="45"/>
        <v>0</v>
      </c>
      <c r="L184" s="45"/>
      <c r="M184" s="45">
        <f t="shared" ca="1" si="54"/>
        <v>0</v>
      </c>
      <c r="N184" s="257">
        <f t="shared" ca="1" si="46"/>
        <v>0</v>
      </c>
      <c r="O184" s="23"/>
      <c r="P184" s="255">
        <f t="shared" ca="1" si="47"/>
        <v>0</v>
      </c>
      <c r="Q184" s="163">
        <f t="shared" ca="1" si="48"/>
        <v>0</v>
      </c>
      <c r="R184" s="164">
        <f ca="1">NPV(Q183,K184:$K$244) + ($A$13+$A$14+$A$15)/POWER(1+Q183,$A$28-D184+1)</f>
        <v>0</v>
      </c>
      <c r="S184" s="164">
        <f ca="1">NPV(Q184,K184:$K$244) + ($A$13+$A$14+$A$15)/POWER(1+Q184,$A$28-D184+1)</f>
        <v>0</v>
      </c>
      <c r="T184" s="45">
        <f t="shared" ca="1" si="49"/>
        <v>0</v>
      </c>
      <c r="U184" s="45">
        <f t="shared" ca="1" si="55"/>
        <v>0</v>
      </c>
      <c r="V184" s="45">
        <f t="shared" ca="1" si="56"/>
        <v>0</v>
      </c>
      <c r="W184" s="45">
        <f t="shared" ca="1" si="50"/>
        <v>0</v>
      </c>
      <c r="X184" s="25">
        <f t="shared" ca="1" si="39"/>
        <v>0</v>
      </c>
      <c r="Z184" s="28">
        <f t="shared" ca="1" si="57"/>
        <v>0</v>
      </c>
      <c r="AA184" s="233"/>
      <c r="AB184" s="45">
        <f t="shared" ca="1" si="51"/>
        <v>0</v>
      </c>
      <c r="AC184" s="45">
        <f t="shared" ca="1" si="40"/>
        <v>0</v>
      </c>
      <c r="AD184" s="25">
        <f t="shared" ca="1" si="41"/>
        <v>0</v>
      </c>
    </row>
    <row r="185" spans="4:30" x14ac:dyDescent="0.35">
      <c r="D185" s="20">
        <v>181</v>
      </c>
      <c r="E185" s="21">
        <f t="shared" ca="1" si="52"/>
        <v>66111</v>
      </c>
      <c r="F185" s="44">
        <f t="shared" ca="1" si="42"/>
        <v>66475</v>
      </c>
      <c r="G185" s="22" t="s">
        <v>119</v>
      </c>
      <c r="H185" s="44">
        <f t="shared" ca="1" si="53"/>
        <v>66111</v>
      </c>
      <c r="I185" s="45">
        <f t="shared" ca="1" si="43"/>
        <v>0</v>
      </c>
      <c r="J185" s="45">
        <f t="shared" ca="1" si="44"/>
        <v>0</v>
      </c>
      <c r="K185" s="45">
        <f t="shared" ca="1" si="45"/>
        <v>0</v>
      </c>
      <c r="L185" s="45"/>
      <c r="M185" s="45">
        <f t="shared" ca="1" si="54"/>
        <v>0</v>
      </c>
      <c r="N185" s="257">
        <f t="shared" ca="1" si="46"/>
        <v>0</v>
      </c>
      <c r="O185" s="23"/>
      <c r="P185" s="255">
        <f t="shared" ca="1" si="47"/>
        <v>0</v>
      </c>
      <c r="Q185" s="163">
        <f t="shared" ca="1" si="48"/>
        <v>0</v>
      </c>
      <c r="R185" s="164">
        <f ca="1">NPV(Q184,K185:$K$244) + ($A$13+$A$14+$A$15)/POWER(1+Q184,$A$28-D185+1)</f>
        <v>0</v>
      </c>
      <c r="S185" s="164">
        <f ca="1">NPV(Q185,K185:$K$244) + ($A$13+$A$14+$A$15)/POWER(1+Q185,$A$28-D185+1)</f>
        <v>0</v>
      </c>
      <c r="T185" s="45">
        <f t="shared" ca="1" si="49"/>
        <v>0</v>
      </c>
      <c r="U185" s="45">
        <f t="shared" ca="1" si="55"/>
        <v>0</v>
      </c>
      <c r="V185" s="45">
        <f t="shared" ca="1" si="56"/>
        <v>0</v>
      </c>
      <c r="W185" s="45">
        <f t="shared" ca="1" si="50"/>
        <v>0</v>
      </c>
      <c r="X185" s="25">
        <f t="shared" ca="1" si="39"/>
        <v>0</v>
      </c>
      <c r="Z185" s="28">
        <f t="shared" ca="1" si="57"/>
        <v>0</v>
      </c>
      <c r="AA185" s="233"/>
      <c r="AB185" s="45">
        <f t="shared" ca="1" si="51"/>
        <v>0</v>
      </c>
      <c r="AC185" s="45">
        <f t="shared" ca="1" si="40"/>
        <v>0</v>
      </c>
      <c r="AD185" s="25">
        <f t="shared" ca="1" si="41"/>
        <v>0</v>
      </c>
    </row>
    <row r="186" spans="4:30" x14ac:dyDescent="0.35">
      <c r="D186" s="20">
        <v>182</v>
      </c>
      <c r="E186" s="21">
        <f t="shared" ca="1" si="52"/>
        <v>66476</v>
      </c>
      <c r="F186" s="44">
        <f t="shared" ca="1" si="42"/>
        <v>66840</v>
      </c>
      <c r="G186" s="22" t="s">
        <v>119</v>
      </c>
      <c r="H186" s="44">
        <f t="shared" ca="1" si="53"/>
        <v>66476</v>
      </c>
      <c r="I186" s="45">
        <f t="shared" ca="1" si="43"/>
        <v>0</v>
      </c>
      <c r="J186" s="45">
        <f t="shared" ca="1" si="44"/>
        <v>0</v>
      </c>
      <c r="K186" s="45">
        <f t="shared" ca="1" si="45"/>
        <v>0</v>
      </c>
      <c r="L186" s="45"/>
      <c r="M186" s="45">
        <f t="shared" ca="1" si="54"/>
        <v>0</v>
      </c>
      <c r="N186" s="257">
        <f t="shared" ca="1" si="46"/>
        <v>0</v>
      </c>
      <c r="O186" s="23"/>
      <c r="P186" s="255">
        <f t="shared" ca="1" si="47"/>
        <v>0</v>
      </c>
      <c r="Q186" s="163">
        <f t="shared" ca="1" si="48"/>
        <v>0</v>
      </c>
      <c r="R186" s="164">
        <f ca="1">NPV(Q185,K186:$K$244) + ($A$13+$A$14+$A$15)/POWER(1+Q185,$A$28-D186+1)</f>
        <v>0</v>
      </c>
      <c r="S186" s="164">
        <f ca="1">NPV(Q186,K186:$K$244) + ($A$13+$A$14+$A$15)/POWER(1+Q186,$A$28-D186+1)</f>
        <v>0</v>
      </c>
      <c r="T186" s="45">
        <f t="shared" ca="1" si="49"/>
        <v>0</v>
      </c>
      <c r="U186" s="45">
        <f t="shared" ca="1" si="55"/>
        <v>0</v>
      </c>
      <c r="V186" s="45">
        <f t="shared" ca="1" si="56"/>
        <v>0</v>
      </c>
      <c r="W186" s="45">
        <f t="shared" ca="1" si="50"/>
        <v>0</v>
      </c>
      <c r="X186" s="25">
        <f t="shared" ca="1" si="39"/>
        <v>0</v>
      </c>
      <c r="Z186" s="28">
        <f t="shared" ca="1" si="57"/>
        <v>0</v>
      </c>
      <c r="AA186" s="233"/>
      <c r="AB186" s="45">
        <f t="shared" ca="1" si="51"/>
        <v>0</v>
      </c>
      <c r="AC186" s="45">
        <f t="shared" ca="1" si="40"/>
        <v>0</v>
      </c>
      <c r="AD186" s="25">
        <f t="shared" ca="1" si="41"/>
        <v>0</v>
      </c>
    </row>
    <row r="187" spans="4:30" x14ac:dyDescent="0.35">
      <c r="D187" s="20">
        <v>183</v>
      </c>
      <c r="E187" s="21">
        <f t="shared" ca="1" si="52"/>
        <v>66841</v>
      </c>
      <c r="F187" s="44">
        <f t="shared" ca="1" si="42"/>
        <v>67205</v>
      </c>
      <c r="G187" s="22" t="s">
        <v>119</v>
      </c>
      <c r="H187" s="44">
        <f t="shared" ca="1" si="53"/>
        <v>66841</v>
      </c>
      <c r="I187" s="45">
        <f t="shared" ca="1" si="43"/>
        <v>0</v>
      </c>
      <c r="J187" s="45">
        <f t="shared" ca="1" si="44"/>
        <v>0</v>
      </c>
      <c r="K187" s="45">
        <f t="shared" ca="1" si="45"/>
        <v>0</v>
      </c>
      <c r="L187" s="45"/>
      <c r="M187" s="45">
        <f t="shared" ca="1" si="54"/>
        <v>0</v>
      </c>
      <c r="N187" s="257">
        <f t="shared" ca="1" si="46"/>
        <v>0</v>
      </c>
      <c r="O187" s="23"/>
      <c r="P187" s="255">
        <f t="shared" ca="1" si="47"/>
        <v>0</v>
      </c>
      <c r="Q187" s="163">
        <f t="shared" ca="1" si="48"/>
        <v>0</v>
      </c>
      <c r="R187" s="164">
        <f ca="1">NPV(Q186,K187:$K$244) + ($A$13+$A$14+$A$15)/POWER(1+Q186,$A$28-D187+1)</f>
        <v>0</v>
      </c>
      <c r="S187" s="164">
        <f ca="1">NPV(Q187,K187:$K$244) + ($A$13+$A$14+$A$15)/POWER(1+Q187,$A$28-D187+1)</f>
        <v>0</v>
      </c>
      <c r="T187" s="45">
        <f t="shared" ca="1" si="49"/>
        <v>0</v>
      </c>
      <c r="U187" s="45">
        <f t="shared" ca="1" si="55"/>
        <v>0</v>
      </c>
      <c r="V187" s="45">
        <f t="shared" ca="1" si="56"/>
        <v>0</v>
      </c>
      <c r="W187" s="45">
        <f t="shared" ca="1" si="50"/>
        <v>0</v>
      </c>
      <c r="X187" s="25">
        <f t="shared" ca="1" si="39"/>
        <v>0</v>
      </c>
      <c r="Z187" s="28">
        <f t="shared" ca="1" si="57"/>
        <v>0</v>
      </c>
      <c r="AA187" s="233"/>
      <c r="AB187" s="45">
        <f t="shared" ca="1" si="51"/>
        <v>0</v>
      </c>
      <c r="AC187" s="45">
        <f t="shared" ca="1" si="40"/>
        <v>0</v>
      </c>
      <c r="AD187" s="25">
        <f t="shared" ca="1" si="41"/>
        <v>0</v>
      </c>
    </row>
    <row r="188" spans="4:30" x14ac:dyDescent="0.35">
      <c r="D188" s="20">
        <v>184</v>
      </c>
      <c r="E188" s="21">
        <f t="shared" ca="1" si="52"/>
        <v>67206</v>
      </c>
      <c r="F188" s="44">
        <f t="shared" ca="1" si="42"/>
        <v>67571</v>
      </c>
      <c r="G188" s="22" t="s">
        <v>119</v>
      </c>
      <c r="H188" s="44">
        <f t="shared" ca="1" si="53"/>
        <v>67206</v>
      </c>
      <c r="I188" s="45">
        <f t="shared" ca="1" si="43"/>
        <v>0</v>
      </c>
      <c r="J188" s="45">
        <f t="shared" ca="1" si="44"/>
        <v>0</v>
      </c>
      <c r="K188" s="45">
        <f t="shared" ca="1" si="45"/>
        <v>0</v>
      </c>
      <c r="L188" s="45"/>
      <c r="M188" s="45">
        <f t="shared" ca="1" si="54"/>
        <v>0</v>
      </c>
      <c r="N188" s="257">
        <f t="shared" ca="1" si="46"/>
        <v>0</v>
      </c>
      <c r="O188" s="23"/>
      <c r="P188" s="255">
        <f t="shared" ca="1" si="47"/>
        <v>0</v>
      </c>
      <c r="Q188" s="163">
        <f t="shared" ca="1" si="48"/>
        <v>0</v>
      </c>
      <c r="R188" s="164">
        <f ca="1">NPV(Q187,K188:$K$244) + ($A$13+$A$14+$A$15)/POWER(1+Q187,$A$28-D188+1)</f>
        <v>0</v>
      </c>
      <c r="S188" s="164">
        <f ca="1">NPV(Q188,K188:$K$244) + ($A$13+$A$14+$A$15)/POWER(1+Q188,$A$28-D188+1)</f>
        <v>0</v>
      </c>
      <c r="T188" s="45">
        <f t="shared" ca="1" si="49"/>
        <v>0</v>
      </c>
      <c r="U188" s="45">
        <f t="shared" ca="1" si="55"/>
        <v>0</v>
      </c>
      <c r="V188" s="45">
        <f t="shared" ca="1" si="56"/>
        <v>0</v>
      </c>
      <c r="W188" s="45">
        <f t="shared" ca="1" si="50"/>
        <v>0</v>
      </c>
      <c r="X188" s="25">
        <f t="shared" ca="1" si="39"/>
        <v>0</v>
      </c>
      <c r="Z188" s="28">
        <f t="shared" ca="1" si="57"/>
        <v>0</v>
      </c>
      <c r="AA188" s="233"/>
      <c r="AB188" s="45">
        <f t="shared" ca="1" si="51"/>
        <v>0</v>
      </c>
      <c r="AC188" s="45">
        <f t="shared" ca="1" si="40"/>
        <v>0</v>
      </c>
      <c r="AD188" s="25">
        <f t="shared" ca="1" si="41"/>
        <v>0</v>
      </c>
    </row>
    <row r="189" spans="4:30" x14ac:dyDescent="0.35">
      <c r="D189" s="20">
        <v>185</v>
      </c>
      <c r="E189" s="21">
        <f t="shared" ca="1" si="52"/>
        <v>67572</v>
      </c>
      <c r="F189" s="44">
        <f t="shared" ca="1" si="42"/>
        <v>67936</v>
      </c>
      <c r="G189" s="22" t="s">
        <v>119</v>
      </c>
      <c r="H189" s="44">
        <f t="shared" ca="1" si="53"/>
        <v>67572</v>
      </c>
      <c r="I189" s="45">
        <f t="shared" ca="1" si="43"/>
        <v>0</v>
      </c>
      <c r="J189" s="45">
        <f t="shared" ca="1" si="44"/>
        <v>0</v>
      </c>
      <c r="K189" s="45">
        <f t="shared" ca="1" si="45"/>
        <v>0</v>
      </c>
      <c r="L189" s="45"/>
      <c r="M189" s="45">
        <f t="shared" ca="1" si="54"/>
        <v>0</v>
      </c>
      <c r="N189" s="257">
        <f t="shared" ca="1" si="46"/>
        <v>0</v>
      </c>
      <c r="O189" s="23"/>
      <c r="P189" s="255">
        <f t="shared" ca="1" si="47"/>
        <v>0</v>
      </c>
      <c r="Q189" s="163">
        <f t="shared" ca="1" si="48"/>
        <v>0</v>
      </c>
      <c r="R189" s="164">
        <f ca="1">NPV(Q188,K189:$K$244) + ($A$13+$A$14+$A$15)/POWER(1+Q188,$A$28-D189+1)</f>
        <v>0</v>
      </c>
      <c r="S189" s="164">
        <f ca="1">NPV(Q189,K189:$K$244) + ($A$13+$A$14+$A$15)/POWER(1+Q189,$A$28-D189+1)</f>
        <v>0</v>
      </c>
      <c r="T189" s="45">
        <f t="shared" ca="1" si="49"/>
        <v>0</v>
      </c>
      <c r="U189" s="45">
        <f t="shared" ca="1" si="55"/>
        <v>0</v>
      </c>
      <c r="V189" s="45">
        <f t="shared" ca="1" si="56"/>
        <v>0</v>
      </c>
      <c r="W189" s="45">
        <f t="shared" ca="1" si="50"/>
        <v>0</v>
      </c>
      <c r="X189" s="25">
        <f t="shared" ca="1" si="39"/>
        <v>0</v>
      </c>
      <c r="Z189" s="28">
        <f t="shared" ca="1" si="57"/>
        <v>0</v>
      </c>
      <c r="AA189" s="233"/>
      <c r="AB189" s="45">
        <f t="shared" ca="1" si="51"/>
        <v>0</v>
      </c>
      <c r="AC189" s="45">
        <f t="shared" ca="1" si="40"/>
        <v>0</v>
      </c>
      <c r="AD189" s="25">
        <f t="shared" ca="1" si="41"/>
        <v>0</v>
      </c>
    </row>
    <row r="190" spans="4:30" x14ac:dyDescent="0.35">
      <c r="D190" s="20">
        <v>186</v>
      </c>
      <c r="E190" s="21">
        <f t="shared" ca="1" si="52"/>
        <v>67937</v>
      </c>
      <c r="F190" s="44">
        <f t="shared" ca="1" si="42"/>
        <v>68301</v>
      </c>
      <c r="G190" s="22" t="s">
        <v>119</v>
      </c>
      <c r="H190" s="44">
        <f t="shared" ca="1" si="53"/>
        <v>67937</v>
      </c>
      <c r="I190" s="45">
        <f t="shared" ca="1" si="43"/>
        <v>0</v>
      </c>
      <c r="J190" s="45">
        <f t="shared" ca="1" si="44"/>
        <v>0</v>
      </c>
      <c r="K190" s="45">
        <f t="shared" ca="1" si="45"/>
        <v>0</v>
      </c>
      <c r="L190" s="45"/>
      <c r="M190" s="45">
        <f t="shared" ca="1" si="54"/>
        <v>0</v>
      </c>
      <c r="N190" s="257">
        <f t="shared" ca="1" si="46"/>
        <v>0</v>
      </c>
      <c r="O190" s="23"/>
      <c r="P190" s="255">
        <f t="shared" ca="1" si="47"/>
        <v>0</v>
      </c>
      <c r="Q190" s="163">
        <f t="shared" ca="1" si="48"/>
        <v>0</v>
      </c>
      <c r="R190" s="164">
        <f ca="1">NPV(Q189,K190:$K$244) + ($A$13+$A$14+$A$15)/POWER(1+Q189,$A$28-D190+1)</f>
        <v>0</v>
      </c>
      <c r="S190" s="164">
        <f ca="1">NPV(Q190,K190:$K$244) + ($A$13+$A$14+$A$15)/POWER(1+Q190,$A$28-D190+1)</f>
        <v>0</v>
      </c>
      <c r="T190" s="45">
        <f t="shared" ca="1" si="49"/>
        <v>0</v>
      </c>
      <c r="U190" s="45">
        <f t="shared" ca="1" si="55"/>
        <v>0</v>
      </c>
      <c r="V190" s="45">
        <f t="shared" ca="1" si="56"/>
        <v>0</v>
      </c>
      <c r="W190" s="45">
        <f t="shared" ca="1" si="50"/>
        <v>0</v>
      </c>
      <c r="X190" s="25">
        <f t="shared" ca="1" si="39"/>
        <v>0</v>
      </c>
      <c r="Z190" s="28">
        <f t="shared" ca="1" si="57"/>
        <v>0</v>
      </c>
      <c r="AA190" s="233"/>
      <c r="AB190" s="45">
        <f t="shared" ca="1" si="51"/>
        <v>0</v>
      </c>
      <c r="AC190" s="45">
        <f t="shared" ca="1" si="40"/>
        <v>0</v>
      </c>
      <c r="AD190" s="25">
        <f t="shared" ca="1" si="41"/>
        <v>0</v>
      </c>
    </row>
    <row r="191" spans="4:30" x14ac:dyDescent="0.35">
      <c r="D191" s="20">
        <v>187</v>
      </c>
      <c r="E191" s="21">
        <f t="shared" ca="1" si="52"/>
        <v>68302</v>
      </c>
      <c r="F191" s="44">
        <f t="shared" ca="1" si="42"/>
        <v>68666</v>
      </c>
      <c r="G191" s="22" t="s">
        <v>119</v>
      </c>
      <c r="H191" s="44">
        <f t="shared" ca="1" si="53"/>
        <v>68302</v>
      </c>
      <c r="I191" s="45">
        <f t="shared" ca="1" si="43"/>
        <v>0</v>
      </c>
      <c r="J191" s="45">
        <f t="shared" ca="1" si="44"/>
        <v>0</v>
      </c>
      <c r="K191" s="45">
        <f t="shared" ca="1" si="45"/>
        <v>0</v>
      </c>
      <c r="L191" s="45"/>
      <c r="M191" s="45">
        <f t="shared" ca="1" si="54"/>
        <v>0</v>
      </c>
      <c r="N191" s="257">
        <f t="shared" ca="1" si="46"/>
        <v>0</v>
      </c>
      <c r="O191" s="23"/>
      <c r="P191" s="255">
        <f t="shared" ca="1" si="47"/>
        <v>0</v>
      </c>
      <c r="Q191" s="163">
        <f t="shared" ca="1" si="48"/>
        <v>0</v>
      </c>
      <c r="R191" s="164">
        <f ca="1">NPV(Q190,K191:$K$244) + ($A$13+$A$14+$A$15)/POWER(1+Q190,$A$28-D191+1)</f>
        <v>0</v>
      </c>
      <c r="S191" s="164">
        <f ca="1">NPV(Q191,K191:$K$244) + ($A$13+$A$14+$A$15)/POWER(1+Q191,$A$28-D191+1)</f>
        <v>0</v>
      </c>
      <c r="T191" s="45">
        <f t="shared" ca="1" si="49"/>
        <v>0</v>
      </c>
      <c r="U191" s="45">
        <f t="shared" ca="1" si="55"/>
        <v>0</v>
      </c>
      <c r="V191" s="45">
        <f t="shared" ca="1" si="56"/>
        <v>0</v>
      </c>
      <c r="W191" s="45">
        <f t="shared" ca="1" si="50"/>
        <v>0</v>
      </c>
      <c r="X191" s="25">
        <f t="shared" ca="1" si="39"/>
        <v>0</v>
      </c>
      <c r="Z191" s="28">
        <f t="shared" ca="1" si="57"/>
        <v>0</v>
      </c>
      <c r="AA191" s="233"/>
      <c r="AB191" s="45">
        <f t="shared" ca="1" si="51"/>
        <v>0</v>
      </c>
      <c r="AC191" s="45">
        <f t="shared" ca="1" si="40"/>
        <v>0</v>
      </c>
      <c r="AD191" s="25">
        <f t="shared" ca="1" si="41"/>
        <v>0</v>
      </c>
    </row>
    <row r="192" spans="4:30" x14ac:dyDescent="0.35">
      <c r="D192" s="20">
        <v>188</v>
      </c>
      <c r="E192" s="21">
        <f t="shared" ca="1" si="52"/>
        <v>68667</v>
      </c>
      <c r="F192" s="44">
        <f t="shared" ca="1" si="42"/>
        <v>69032</v>
      </c>
      <c r="G192" s="22" t="s">
        <v>119</v>
      </c>
      <c r="H192" s="44">
        <f t="shared" ca="1" si="53"/>
        <v>68667</v>
      </c>
      <c r="I192" s="45">
        <f t="shared" ca="1" si="43"/>
        <v>0</v>
      </c>
      <c r="J192" s="45">
        <f t="shared" ca="1" si="44"/>
        <v>0</v>
      </c>
      <c r="K192" s="45">
        <f t="shared" ca="1" si="45"/>
        <v>0</v>
      </c>
      <c r="L192" s="45"/>
      <c r="M192" s="45">
        <f t="shared" ca="1" si="54"/>
        <v>0</v>
      </c>
      <c r="N192" s="257">
        <f t="shared" ca="1" si="46"/>
        <v>0</v>
      </c>
      <c r="O192" s="23"/>
      <c r="P192" s="255">
        <f t="shared" ca="1" si="47"/>
        <v>0</v>
      </c>
      <c r="Q192" s="163">
        <f t="shared" ca="1" si="48"/>
        <v>0</v>
      </c>
      <c r="R192" s="164">
        <f ca="1">NPV(Q191,K192:$K$244) + ($A$13+$A$14+$A$15)/POWER(1+Q191,$A$28-D192+1)</f>
        <v>0</v>
      </c>
      <c r="S192" s="164">
        <f ca="1">NPV(Q192,K192:$K$244) + ($A$13+$A$14+$A$15)/POWER(1+Q192,$A$28-D192+1)</f>
        <v>0</v>
      </c>
      <c r="T192" s="45">
        <f t="shared" ca="1" si="49"/>
        <v>0</v>
      </c>
      <c r="U192" s="45">
        <f t="shared" ca="1" si="55"/>
        <v>0</v>
      </c>
      <c r="V192" s="45">
        <f t="shared" ca="1" si="56"/>
        <v>0</v>
      </c>
      <c r="W192" s="45">
        <f t="shared" ca="1" si="50"/>
        <v>0</v>
      </c>
      <c r="X192" s="25">
        <f t="shared" ca="1" si="39"/>
        <v>0</v>
      </c>
      <c r="Z192" s="28">
        <f t="shared" ca="1" si="57"/>
        <v>0</v>
      </c>
      <c r="AA192" s="233"/>
      <c r="AB192" s="45">
        <f t="shared" ca="1" si="51"/>
        <v>0</v>
      </c>
      <c r="AC192" s="45">
        <f t="shared" ca="1" si="40"/>
        <v>0</v>
      </c>
      <c r="AD192" s="25">
        <f t="shared" ca="1" si="41"/>
        <v>0</v>
      </c>
    </row>
    <row r="193" spans="4:30" x14ac:dyDescent="0.35">
      <c r="D193" s="20">
        <v>189</v>
      </c>
      <c r="E193" s="21">
        <f t="shared" ca="1" si="52"/>
        <v>69033</v>
      </c>
      <c r="F193" s="44">
        <f t="shared" ca="1" si="42"/>
        <v>69397</v>
      </c>
      <c r="G193" s="22" t="s">
        <v>119</v>
      </c>
      <c r="H193" s="44">
        <f t="shared" ca="1" si="53"/>
        <v>69033</v>
      </c>
      <c r="I193" s="45">
        <f t="shared" ca="1" si="43"/>
        <v>0</v>
      </c>
      <c r="J193" s="45">
        <f t="shared" ca="1" si="44"/>
        <v>0</v>
      </c>
      <c r="K193" s="45">
        <f t="shared" ca="1" si="45"/>
        <v>0</v>
      </c>
      <c r="L193" s="45"/>
      <c r="M193" s="45">
        <f t="shared" ca="1" si="54"/>
        <v>0</v>
      </c>
      <c r="N193" s="257">
        <f t="shared" ca="1" si="46"/>
        <v>0</v>
      </c>
      <c r="O193" s="23"/>
      <c r="P193" s="255">
        <f t="shared" ca="1" si="47"/>
        <v>0</v>
      </c>
      <c r="Q193" s="163">
        <f t="shared" ca="1" si="48"/>
        <v>0</v>
      </c>
      <c r="R193" s="164">
        <f ca="1">NPV(Q192,K193:$K$244) + ($A$13+$A$14+$A$15)/POWER(1+Q192,$A$28-D193+1)</f>
        <v>0</v>
      </c>
      <c r="S193" s="164">
        <f ca="1">NPV(Q193,K193:$K$244) + ($A$13+$A$14+$A$15)/POWER(1+Q193,$A$28-D193+1)</f>
        <v>0</v>
      </c>
      <c r="T193" s="45">
        <f t="shared" ca="1" si="49"/>
        <v>0</v>
      </c>
      <c r="U193" s="45">
        <f t="shared" ca="1" si="55"/>
        <v>0</v>
      </c>
      <c r="V193" s="45">
        <f t="shared" ca="1" si="56"/>
        <v>0</v>
      </c>
      <c r="W193" s="45">
        <f t="shared" ca="1" si="50"/>
        <v>0</v>
      </c>
      <c r="X193" s="25">
        <f t="shared" ca="1" si="39"/>
        <v>0</v>
      </c>
      <c r="Z193" s="28">
        <f t="shared" ca="1" si="57"/>
        <v>0</v>
      </c>
      <c r="AA193" s="233"/>
      <c r="AB193" s="45">
        <f t="shared" ca="1" si="51"/>
        <v>0</v>
      </c>
      <c r="AC193" s="45">
        <f t="shared" ca="1" si="40"/>
        <v>0</v>
      </c>
      <c r="AD193" s="25">
        <f t="shared" ca="1" si="41"/>
        <v>0</v>
      </c>
    </row>
    <row r="194" spans="4:30" x14ac:dyDescent="0.35">
      <c r="D194" s="20">
        <v>190</v>
      </c>
      <c r="E194" s="21">
        <f t="shared" ca="1" si="52"/>
        <v>69398</v>
      </c>
      <c r="F194" s="44">
        <f t="shared" ca="1" si="42"/>
        <v>69762</v>
      </c>
      <c r="G194" s="22" t="s">
        <v>119</v>
      </c>
      <c r="H194" s="44">
        <f t="shared" ca="1" si="53"/>
        <v>69398</v>
      </c>
      <c r="I194" s="45">
        <f t="shared" ca="1" si="43"/>
        <v>0</v>
      </c>
      <c r="J194" s="45">
        <f t="shared" ca="1" si="44"/>
        <v>0</v>
      </c>
      <c r="K194" s="45">
        <f t="shared" ca="1" si="45"/>
        <v>0</v>
      </c>
      <c r="L194" s="45"/>
      <c r="M194" s="45">
        <f t="shared" ca="1" si="54"/>
        <v>0</v>
      </c>
      <c r="N194" s="257">
        <f t="shared" ca="1" si="46"/>
        <v>0</v>
      </c>
      <c r="O194" s="23"/>
      <c r="P194" s="255">
        <f t="shared" ca="1" si="47"/>
        <v>0</v>
      </c>
      <c r="Q194" s="163">
        <f t="shared" ca="1" si="48"/>
        <v>0</v>
      </c>
      <c r="R194" s="164">
        <f ca="1">NPV(Q193,K194:$K$244) + ($A$13+$A$14+$A$15)/POWER(1+Q193,$A$28-D194+1)</f>
        <v>0</v>
      </c>
      <c r="S194" s="164">
        <f ca="1">NPV(Q194,K194:$K$244) + ($A$13+$A$14+$A$15)/POWER(1+Q194,$A$28-D194+1)</f>
        <v>0</v>
      </c>
      <c r="T194" s="45">
        <f t="shared" ca="1" si="49"/>
        <v>0</v>
      </c>
      <c r="U194" s="45">
        <f t="shared" ca="1" si="55"/>
        <v>0</v>
      </c>
      <c r="V194" s="45">
        <f t="shared" ca="1" si="56"/>
        <v>0</v>
      </c>
      <c r="W194" s="45">
        <f t="shared" ca="1" si="50"/>
        <v>0</v>
      </c>
      <c r="X194" s="25">
        <f t="shared" ca="1" si="39"/>
        <v>0</v>
      </c>
      <c r="Z194" s="28">
        <f t="shared" ca="1" si="57"/>
        <v>0</v>
      </c>
      <c r="AA194" s="233"/>
      <c r="AB194" s="45">
        <f t="shared" ca="1" si="51"/>
        <v>0</v>
      </c>
      <c r="AC194" s="45">
        <f t="shared" ca="1" si="40"/>
        <v>0</v>
      </c>
      <c r="AD194" s="25">
        <f t="shared" ca="1" si="41"/>
        <v>0</v>
      </c>
    </row>
    <row r="195" spans="4:30" x14ac:dyDescent="0.35">
      <c r="D195" s="20">
        <v>191</v>
      </c>
      <c r="E195" s="21">
        <f t="shared" ca="1" si="52"/>
        <v>69763</v>
      </c>
      <c r="F195" s="44">
        <f t="shared" ca="1" si="42"/>
        <v>70127</v>
      </c>
      <c r="G195" s="22" t="s">
        <v>119</v>
      </c>
      <c r="H195" s="44">
        <f t="shared" ca="1" si="53"/>
        <v>69763</v>
      </c>
      <c r="I195" s="45">
        <f t="shared" ca="1" si="43"/>
        <v>0</v>
      </c>
      <c r="J195" s="45">
        <f t="shared" ca="1" si="44"/>
        <v>0</v>
      </c>
      <c r="K195" s="45">
        <f t="shared" ca="1" si="45"/>
        <v>0</v>
      </c>
      <c r="L195" s="45"/>
      <c r="M195" s="45">
        <f t="shared" ca="1" si="54"/>
        <v>0</v>
      </c>
      <c r="N195" s="257">
        <f t="shared" ca="1" si="46"/>
        <v>0</v>
      </c>
      <c r="O195" s="23"/>
      <c r="P195" s="255">
        <f t="shared" ca="1" si="47"/>
        <v>0</v>
      </c>
      <c r="Q195" s="163">
        <f t="shared" ca="1" si="48"/>
        <v>0</v>
      </c>
      <c r="R195" s="164">
        <f ca="1">NPV(Q194,K195:$K$244) + ($A$13+$A$14+$A$15)/POWER(1+Q194,$A$28-D195+1)</f>
        <v>0</v>
      </c>
      <c r="S195" s="164">
        <f ca="1">NPV(Q195,K195:$K$244) + ($A$13+$A$14+$A$15)/POWER(1+Q195,$A$28-D195+1)</f>
        <v>0</v>
      </c>
      <c r="T195" s="45">
        <f t="shared" ca="1" si="49"/>
        <v>0</v>
      </c>
      <c r="U195" s="45">
        <f t="shared" ca="1" si="55"/>
        <v>0</v>
      </c>
      <c r="V195" s="45">
        <f t="shared" ca="1" si="56"/>
        <v>0</v>
      </c>
      <c r="W195" s="45">
        <f t="shared" ca="1" si="50"/>
        <v>0</v>
      </c>
      <c r="X195" s="25">
        <f t="shared" ca="1" si="39"/>
        <v>0</v>
      </c>
      <c r="Z195" s="28">
        <f t="shared" ca="1" si="57"/>
        <v>0</v>
      </c>
      <c r="AA195" s="233"/>
      <c r="AB195" s="45">
        <f t="shared" ca="1" si="51"/>
        <v>0</v>
      </c>
      <c r="AC195" s="45">
        <f t="shared" ca="1" si="40"/>
        <v>0</v>
      </c>
      <c r="AD195" s="25">
        <f t="shared" ca="1" si="41"/>
        <v>0</v>
      </c>
    </row>
    <row r="196" spans="4:30" x14ac:dyDescent="0.35">
      <c r="D196" s="20">
        <v>192</v>
      </c>
      <c r="E196" s="21">
        <f t="shared" ca="1" si="52"/>
        <v>70128</v>
      </c>
      <c r="F196" s="44">
        <f t="shared" ca="1" si="42"/>
        <v>70493</v>
      </c>
      <c r="G196" s="22" t="s">
        <v>119</v>
      </c>
      <c r="H196" s="44">
        <f t="shared" ca="1" si="53"/>
        <v>70128</v>
      </c>
      <c r="I196" s="45">
        <f t="shared" ca="1" si="43"/>
        <v>0</v>
      </c>
      <c r="J196" s="45">
        <f t="shared" ca="1" si="44"/>
        <v>0</v>
      </c>
      <c r="K196" s="45">
        <f t="shared" ca="1" si="45"/>
        <v>0</v>
      </c>
      <c r="L196" s="45"/>
      <c r="M196" s="45">
        <f t="shared" ca="1" si="54"/>
        <v>0</v>
      </c>
      <c r="N196" s="257">
        <f t="shared" ca="1" si="46"/>
        <v>0</v>
      </c>
      <c r="O196" s="23"/>
      <c r="P196" s="255">
        <f t="shared" ca="1" si="47"/>
        <v>0</v>
      </c>
      <c r="Q196" s="163">
        <f t="shared" ca="1" si="48"/>
        <v>0</v>
      </c>
      <c r="R196" s="164">
        <f ca="1">NPV(Q195,K196:$K$244) + ($A$13+$A$14+$A$15)/POWER(1+Q195,$A$28-D196+1)</f>
        <v>0</v>
      </c>
      <c r="S196" s="164">
        <f ca="1">NPV(Q196,K196:$K$244) + ($A$13+$A$14+$A$15)/POWER(1+Q196,$A$28-D196+1)</f>
        <v>0</v>
      </c>
      <c r="T196" s="45">
        <f t="shared" ca="1" si="49"/>
        <v>0</v>
      </c>
      <c r="U196" s="45">
        <f t="shared" ca="1" si="55"/>
        <v>0</v>
      </c>
      <c r="V196" s="45">
        <f t="shared" ca="1" si="56"/>
        <v>0</v>
      </c>
      <c r="W196" s="45">
        <f t="shared" ca="1" si="50"/>
        <v>0</v>
      </c>
      <c r="X196" s="25">
        <f t="shared" ref="X196:X244" ca="1" si="58">T196+W196+U196+V196</f>
        <v>0</v>
      </c>
      <c r="Z196" s="28">
        <f t="shared" ca="1" si="57"/>
        <v>0</v>
      </c>
      <c r="AA196" s="233"/>
      <c r="AB196" s="45">
        <f t="shared" ca="1" si="51"/>
        <v>0</v>
      </c>
      <c r="AC196" s="45">
        <f t="shared" ref="AC196:AC244" ca="1" si="59">W196</f>
        <v>0</v>
      </c>
      <c r="AD196" s="25">
        <f t="shared" ref="AD196:AD244" ca="1" si="60">Z196-AA196-AB196+AC196</f>
        <v>0</v>
      </c>
    </row>
    <row r="197" spans="4:30" x14ac:dyDescent="0.35">
      <c r="D197" s="20">
        <v>193</v>
      </c>
      <c r="E197" s="21">
        <f t="shared" ca="1" si="52"/>
        <v>70494</v>
      </c>
      <c r="F197" s="44">
        <f t="shared" ref="F197:F244" ca="1" si="61">E198-1</f>
        <v>70858</v>
      </c>
      <c r="G197" s="22" t="s">
        <v>119</v>
      </c>
      <c r="H197" s="44">
        <f t="shared" ca="1" si="53"/>
        <v>70494</v>
      </c>
      <c r="I197" s="45">
        <f t="shared" ref="I197:I244" ca="1" si="62">IF(D197&gt;$A$28,0,$A$9)</f>
        <v>0</v>
      </c>
      <c r="J197" s="45">
        <f t="shared" ref="J197:J244" ca="1" si="63">IF(D197&gt;$A$28,0,$A$10)</f>
        <v>0</v>
      </c>
      <c r="K197" s="45">
        <f t="shared" ref="K197:K244" ca="1" si="64">IF(D197&gt;$A$28,0,$A$11)</f>
        <v>0</v>
      </c>
      <c r="L197" s="45"/>
      <c r="M197" s="45">
        <f t="shared" ca="1" si="54"/>
        <v>0</v>
      </c>
      <c r="N197" s="257">
        <f t="shared" ref="N197:N244" ca="1" si="65">$A$6</f>
        <v>0</v>
      </c>
      <c r="O197" s="23"/>
      <c r="P197" s="255">
        <f t="shared" ref="P197:P244" ca="1" si="66">$A$7</f>
        <v>0</v>
      </c>
      <c r="Q197" s="163">
        <f t="shared" ref="Q197:Q244" ca="1" si="67">$A$8</f>
        <v>0</v>
      </c>
      <c r="R197" s="164">
        <f ca="1">NPV(Q196,K197:$K$244) + ($A$13+$A$14+$A$15)/POWER(1+Q196,$A$28-D197+1)</f>
        <v>0</v>
      </c>
      <c r="S197" s="164">
        <f ca="1">NPV(Q197,K197:$K$244) + ($A$13+$A$14+$A$15)/POWER(1+Q197,$A$28-D197+1)</f>
        <v>0</v>
      </c>
      <c r="T197" s="45">
        <f t="shared" ref="T197:T244" ca="1" si="68">IF(ISBLANK(G197),0,X196)</f>
        <v>0</v>
      </c>
      <c r="U197" s="45">
        <f t="shared" ca="1" si="55"/>
        <v>0</v>
      </c>
      <c r="V197" s="45">
        <f t="shared" ca="1" si="56"/>
        <v>0</v>
      </c>
      <c r="W197" s="45">
        <f t="shared" ref="W197:W244" ca="1" si="69">S197-R197</f>
        <v>0</v>
      </c>
      <c r="X197" s="25">
        <f t="shared" ca="1" si="58"/>
        <v>0</v>
      </c>
      <c r="Z197" s="28">
        <f t="shared" ca="1" si="57"/>
        <v>0</v>
      </c>
      <c r="AA197" s="233"/>
      <c r="AB197" s="45">
        <f t="shared" ref="AB197:AB244" ca="1" si="70">IFERROR(Z197/($A$42-D197+1),0)</f>
        <v>0</v>
      </c>
      <c r="AC197" s="45">
        <f t="shared" ca="1" si="59"/>
        <v>0</v>
      </c>
      <c r="AD197" s="25">
        <f t="shared" ca="1" si="60"/>
        <v>0</v>
      </c>
    </row>
    <row r="198" spans="4:30" x14ac:dyDescent="0.35">
      <c r="D198" s="20">
        <v>194</v>
      </c>
      <c r="E198" s="21">
        <f t="shared" ref="E198:E244" ca="1" si="71">EOMONTH(H198,0)</f>
        <v>70859</v>
      </c>
      <c r="F198" s="44">
        <f t="shared" ca="1" si="61"/>
        <v>71223</v>
      </c>
      <c r="G198" s="22" t="s">
        <v>119</v>
      </c>
      <c r="H198" s="44">
        <f t="shared" ref="H198:H244" ca="1" si="72">EDATE(H197,12)</f>
        <v>70859</v>
      </c>
      <c r="I198" s="45">
        <f t="shared" ca="1" si="62"/>
        <v>0</v>
      </c>
      <c r="J198" s="45">
        <f t="shared" ca="1" si="63"/>
        <v>0</v>
      </c>
      <c r="K198" s="45">
        <f t="shared" ca="1" si="64"/>
        <v>0</v>
      </c>
      <c r="L198" s="45"/>
      <c r="M198" s="45">
        <f t="shared" ref="M198:M244" ca="1" si="73">K198+L198</f>
        <v>0</v>
      </c>
      <c r="N198" s="257">
        <f t="shared" ca="1" si="65"/>
        <v>0</v>
      </c>
      <c r="O198" s="23"/>
      <c r="P198" s="255">
        <f t="shared" ca="1" si="66"/>
        <v>0</v>
      </c>
      <c r="Q198" s="163">
        <f t="shared" ca="1" si="67"/>
        <v>0</v>
      </c>
      <c r="R198" s="164">
        <f ca="1">NPV(Q197,K198:$K$244) + ($A$13+$A$14+$A$15)/POWER(1+Q197,$A$28-D198+1)</f>
        <v>0</v>
      </c>
      <c r="S198" s="164">
        <f ca="1">NPV(Q198,K198:$K$244) + ($A$13+$A$14+$A$15)/POWER(1+Q198,$A$28-D198+1)</f>
        <v>0</v>
      </c>
      <c r="T198" s="45">
        <f t="shared" ca="1" si="68"/>
        <v>0</v>
      </c>
      <c r="U198" s="45">
        <f t="shared" ref="U198:U244" ca="1" si="74">S198*Q198</f>
        <v>0</v>
      </c>
      <c r="V198" s="45">
        <f t="shared" ref="V198:V244" ca="1" si="75">-(K198+L198)</f>
        <v>0</v>
      </c>
      <c r="W198" s="45">
        <f t="shared" ca="1" si="69"/>
        <v>0</v>
      </c>
      <c r="X198" s="25">
        <f t="shared" ca="1" si="58"/>
        <v>0</v>
      </c>
      <c r="Z198" s="28">
        <f t="shared" ref="Z198:Z244" ca="1" si="76">AD197</f>
        <v>0</v>
      </c>
      <c r="AA198" s="233"/>
      <c r="AB198" s="45">
        <f t="shared" ca="1" si="70"/>
        <v>0</v>
      </c>
      <c r="AC198" s="45">
        <f t="shared" ca="1" si="59"/>
        <v>0</v>
      </c>
      <c r="AD198" s="25">
        <f t="shared" ca="1" si="60"/>
        <v>0</v>
      </c>
    </row>
    <row r="199" spans="4:30" x14ac:dyDescent="0.35">
      <c r="D199" s="20">
        <v>195</v>
      </c>
      <c r="E199" s="21">
        <f t="shared" ca="1" si="71"/>
        <v>71224</v>
      </c>
      <c r="F199" s="44">
        <f t="shared" ca="1" si="61"/>
        <v>71588</v>
      </c>
      <c r="G199" s="22" t="s">
        <v>119</v>
      </c>
      <c r="H199" s="44">
        <f t="shared" ca="1" si="72"/>
        <v>71224</v>
      </c>
      <c r="I199" s="45">
        <f t="shared" ca="1" si="62"/>
        <v>0</v>
      </c>
      <c r="J199" s="45">
        <f t="shared" ca="1" si="63"/>
        <v>0</v>
      </c>
      <c r="K199" s="45">
        <f t="shared" ca="1" si="64"/>
        <v>0</v>
      </c>
      <c r="L199" s="45"/>
      <c r="M199" s="45">
        <f t="shared" ca="1" si="73"/>
        <v>0</v>
      </c>
      <c r="N199" s="257">
        <f t="shared" ca="1" si="65"/>
        <v>0</v>
      </c>
      <c r="O199" s="23"/>
      <c r="P199" s="255">
        <f t="shared" ca="1" si="66"/>
        <v>0</v>
      </c>
      <c r="Q199" s="163">
        <f t="shared" ca="1" si="67"/>
        <v>0</v>
      </c>
      <c r="R199" s="164">
        <f ca="1">NPV(Q198,K199:$K$244) + ($A$13+$A$14+$A$15)/POWER(1+Q198,$A$28-D199+1)</f>
        <v>0</v>
      </c>
      <c r="S199" s="164">
        <f ca="1">NPV(Q199,K199:$K$244) + ($A$13+$A$14+$A$15)/POWER(1+Q199,$A$28-D199+1)</f>
        <v>0</v>
      </c>
      <c r="T199" s="45">
        <f t="shared" ca="1" si="68"/>
        <v>0</v>
      </c>
      <c r="U199" s="45">
        <f t="shared" ca="1" si="74"/>
        <v>0</v>
      </c>
      <c r="V199" s="45">
        <f t="shared" ca="1" si="75"/>
        <v>0</v>
      </c>
      <c r="W199" s="45">
        <f t="shared" ca="1" si="69"/>
        <v>0</v>
      </c>
      <c r="X199" s="25">
        <f t="shared" ca="1" si="58"/>
        <v>0</v>
      </c>
      <c r="Z199" s="28">
        <f t="shared" ca="1" si="76"/>
        <v>0</v>
      </c>
      <c r="AA199" s="233"/>
      <c r="AB199" s="45">
        <f t="shared" ca="1" si="70"/>
        <v>0</v>
      </c>
      <c r="AC199" s="45">
        <f t="shared" ca="1" si="59"/>
        <v>0</v>
      </c>
      <c r="AD199" s="25">
        <f t="shared" ca="1" si="60"/>
        <v>0</v>
      </c>
    </row>
    <row r="200" spans="4:30" x14ac:dyDescent="0.35">
      <c r="D200" s="20">
        <v>196</v>
      </c>
      <c r="E200" s="21">
        <f t="shared" ca="1" si="71"/>
        <v>71589</v>
      </c>
      <c r="F200" s="44">
        <f t="shared" ca="1" si="61"/>
        <v>71954</v>
      </c>
      <c r="G200" s="22" t="s">
        <v>119</v>
      </c>
      <c r="H200" s="44">
        <f t="shared" ca="1" si="72"/>
        <v>71589</v>
      </c>
      <c r="I200" s="45">
        <f t="shared" ca="1" si="62"/>
        <v>0</v>
      </c>
      <c r="J200" s="45">
        <f t="shared" ca="1" si="63"/>
        <v>0</v>
      </c>
      <c r="K200" s="45">
        <f t="shared" ca="1" si="64"/>
        <v>0</v>
      </c>
      <c r="L200" s="45"/>
      <c r="M200" s="45">
        <f t="shared" ca="1" si="73"/>
        <v>0</v>
      </c>
      <c r="N200" s="257">
        <f t="shared" ca="1" si="65"/>
        <v>0</v>
      </c>
      <c r="O200" s="23"/>
      <c r="P200" s="255">
        <f t="shared" ca="1" si="66"/>
        <v>0</v>
      </c>
      <c r="Q200" s="163">
        <f t="shared" ca="1" si="67"/>
        <v>0</v>
      </c>
      <c r="R200" s="164">
        <f ca="1">NPV(Q199,K200:$K$244) + ($A$13+$A$14+$A$15)/POWER(1+Q199,$A$28-D200+1)</f>
        <v>0</v>
      </c>
      <c r="S200" s="164">
        <f ca="1">NPV(Q200,K200:$K$244) + ($A$13+$A$14+$A$15)/POWER(1+Q200,$A$28-D200+1)</f>
        <v>0</v>
      </c>
      <c r="T200" s="45">
        <f t="shared" ca="1" si="68"/>
        <v>0</v>
      </c>
      <c r="U200" s="45">
        <f t="shared" ca="1" si="74"/>
        <v>0</v>
      </c>
      <c r="V200" s="45">
        <f t="shared" ca="1" si="75"/>
        <v>0</v>
      </c>
      <c r="W200" s="45">
        <f t="shared" ca="1" si="69"/>
        <v>0</v>
      </c>
      <c r="X200" s="25">
        <f t="shared" ca="1" si="58"/>
        <v>0</v>
      </c>
      <c r="Z200" s="28">
        <f t="shared" ca="1" si="76"/>
        <v>0</v>
      </c>
      <c r="AA200" s="233"/>
      <c r="AB200" s="45">
        <f t="shared" ca="1" si="70"/>
        <v>0</v>
      </c>
      <c r="AC200" s="45">
        <f t="shared" ca="1" si="59"/>
        <v>0</v>
      </c>
      <c r="AD200" s="25">
        <f t="shared" ca="1" si="60"/>
        <v>0</v>
      </c>
    </row>
    <row r="201" spans="4:30" x14ac:dyDescent="0.35">
      <c r="D201" s="20">
        <v>197</v>
      </c>
      <c r="E201" s="21">
        <f t="shared" ca="1" si="71"/>
        <v>71955</v>
      </c>
      <c r="F201" s="44">
        <f t="shared" ca="1" si="61"/>
        <v>72319</v>
      </c>
      <c r="G201" s="22" t="s">
        <v>119</v>
      </c>
      <c r="H201" s="44">
        <f t="shared" ca="1" si="72"/>
        <v>71955</v>
      </c>
      <c r="I201" s="45">
        <f t="shared" ca="1" si="62"/>
        <v>0</v>
      </c>
      <c r="J201" s="45">
        <f t="shared" ca="1" si="63"/>
        <v>0</v>
      </c>
      <c r="K201" s="45">
        <f t="shared" ca="1" si="64"/>
        <v>0</v>
      </c>
      <c r="L201" s="45"/>
      <c r="M201" s="45">
        <f t="shared" ca="1" si="73"/>
        <v>0</v>
      </c>
      <c r="N201" s="257">
        <f t="shared" ca="1" si="65"/>
        <v>0</v>
      </c>
      <c r="O201" s="23"/>
      <c r="P201" s="255">
        <f t="shared" ca="1" si="66"/>
        <v>0</v>
      </c>
      <c r="Q201" s="163">
        <f t="shared" ca="1" si="67"/>
        <v>0</v>
      </c>
      <c r="R201" s="164">
        <f ca="1">NPV(Q200,K201:$K$244) + ($A$13+$A$14+$A$15)/POWER(1+Q200,$A$28-D201+1)</f>
        <v>0</v>
      </c>
      <c r="S201" s="164">
        <f ca="1">NPV(Q201,K201:$K$244) + ($A$13+$A$14+$A$15)/POWER(1+Q201,$A$28-D201+1)</f>
        <v>0</v>
      </c>
      <c r="T201" s="45">
        <f t="shared" ca="1" si="68"/>
        <v>0</v>
      </c>
      <c r="U201" s="45">
        <f t="shared" ca="1" si="74"/>
        <v>0</v>
      </c>
      <c r="V201" s="45">
        <f t="shared" ca="1" si="75"/>
        <v>0</v>
      </c>
      <c r="W201" s="45">
        <f t="shared" ca="1" si="69"/>
        <v>0</v>
      </c>
      <c r="X201" s="25">
        <f t="shared" ca="1" si="58"/>
        <v>0</v>
      </c>
      <c r="Z201" s="28">
        <f t="shared" ca="1" si="76"/>
        <v>0</v>
      </c>
      <c r="AA201" s="233"/>
      <c r="AB201" s="45">
        <f t="shared" ca="1" si="70"/>
        <v>0</v>
      </c>
      <c r="AC201" s="45">
        <f t="shared" ca="1" si="59"/>
        <v>0</v>
      </c>
      <c r="AD201" s="25">
        <f t="shared" ca="1" si="60"/>
        <v>0</v>
      </c>
    </row>
    <row r="202" spans="4:30" x14ac:dyDescent="0.35">
      <c r="D202" s="20">
        <v>198</v>
      </c>
      <c r="E202" s="21">
        <f t="shared" ca="1" si="71"/>
        <v>72320</v>
      </c>
      <c r="F202" s="44">
        <f t="shared" ca="1" si="61"/>
        <v>72684</v>
      </c>
      <c r="G202" s="22" t="s">
        <v>119</v>
      </c>
      <c r="H202" s="44">
        <f t="shared" ca="1" si="72"/>
        <v>72320</v>
      </c>
      <c r="I202" s="45">
        <f t="shared" ca="1" si="62"/>
        <v>0</v>
      </c>
      <c r="J202" s="45">
        <f t="shared" ca="1" si="63"/>
        <v>0</v>
      </c>
      <c r="K202" s="45">
        <f t="shared" ca="1" si="64"/>
        <v>0</v>
      </c>
      <c r="L202" s="45"/>
      <c r="M202" s="45">
        <f t="shared" ca="1" si="73"/>
        <v>0</v>
      </c>
      <c r="N202" s="257">
        <f t="shared" ca="1" si="65"/>
        <v>0</v>
      </c>
      <c r="O202" s="23"/>
      <c r="P202" s="255">
        <f t="shared" ca="1" si="66"/>
        <v>0</v>
      </c>
      <c r="Q202" s="163">
        <f t="shared" ca="1" si="67"/>
        <v>0</v>
      </c>
      <c r="R202" s="164">
        <f ca="1">NPV(Q201,K202:$K$244) + ($A$13+$A$14+$A$15)/POWER(1+Q201,$A$28-D202+1)</f>
        <v>0</v>
      </c>
      <c r="S202" s="164">
        <f ca="1">NPV(Q202,K202:$K$244) + ($A$13+$A$14+$A$15)/POWER(1+Q202,$A$28-D202+1)</f>
        <v>0</v>
      </c>
      <c r="T202" s="45">
        <f t="shared" ca="1" si="68"/>
        <v>0</v>
      </c>
      <c r="U202" s="45">
        <f t="shared" ca="1" si="74"/>
        <v>0</v>
      </c>
      <c r="V202" s="45">
        <f t="shared" ca="1" si="75"/>
        <v>0</v>
      </c>
      <c r="W202" s="45">
        <f t="shared" ca="1" si="69"/>
        <v>0</v>
      </c>
      <c r="X202" s="25">
        <f t="shared" ca="1" si="58"/>
        <v>0</v>
      </c>
      <c r="Z202" s="28">
        <f t="shared" ca="1" si="76"/>
        <v>0</v>
      </c>
      <c r="AA202" s="233"/>
      <c r="AB202" s="45">
        <f t="shared" ca="1" si="70"/>
        <v>0</v>
      </c>
      <c r="AC202" s="45">
        <f t="shared" ca="1" si="59"/>
        <v>0</v>
      </c>
      <c r="AD202" s="25">
        <f t="shared" ca="1" si="60"/>
        <v>0</v>
      </c>
    </row>
    <row r="203" spans="4:30" x14ac:dyDescent="0.35">
      <c r="D203" s="20">
        <v>199</v>
      </c>
      <c r="E203" s="21">
        <f t="shared" ca="1" si="71"/>
        <v>72685</v>
      </c>
      <c r="F203" s="44">
        <f t="shared" ca="1" si="61"/>
        <v>73049</v>
      </c>
      <c r="G203" s="22" t="s">
        <v>119</v>
      </c>
      <c r="H203" s="44">
        <f t="shared" ca="1" si="72"/>
        <v>72685</v>
      </c>
      <c r="I203" s="45">
        <f t="shared" ca="1" si="62"/>
        <v>0</v>
      </c>
      <c r="J203" s="45">
        <f t="shared" ca="1" si="63"/>
        <v>0</v>
      </c>
      <c r="K203" s="45">
        <f t="shared" ca="1" si="64"/>
        <v>0</v>
      </c>
      <c r="L203" s="45"/>
      <c r="M203" s="45">
        <f t="shared" ca="1" si="73"/>
        <v>0</v>
      </c>
      <c r="N203" s="257">
        <f t="shared" ca="1" si="65"/>
        <v>0</v>
      </c>
      <c r="O203" s="23"/>
      <c r="P203" s="255">
        <f t="shared" ca="1" si="66"/>
        <v>0</v>
      </c>
      <c r="Q203" s="163">
        <f t="shared" ca="1" si="67"/>
        <v>0</v>
      </c>
      <c r="R203" s="164">
        <f ca="1">NPV(Q202,K203:$K$244) + ($A$13+$A$14+$A$15)/POWER(1+Q202,$A$28-D203+1)</f>
        <v>0</v>
      </c>
      <c r="S203" s="164">
        <f ca="1">NPV(Q203,K203:$K$244) + ($A$13+$A$14+$A$15)/POWER(1+Q203,$A$28-D203+1)</f>
        <v>0</v>
      </c>
      <c r="T203" s="45">
        <f t="shared" ca="1" si="68"/>
        <v>0</v>
      </c>
      <c r="U203" s="45">
        <f t="shared" ca="1" si="74"/>
        <v>0</v>
      </c>
      <c r="V203" s="45">
        <f t="shared" ca="1" si="75"/>
        <v>0</v>
      </c>
      <c r="W203" s="45">
        <f t="shared" ca="1" si="69"/>
        <v>0</v>
      </c>
      <c r="X203" s="25">
        <f t="shared" ca="1" si="58"/>
        <v>0</v>
      </c>
      <c r="Z203" s="28">
        <f t="shared" ca="1" si="76"/>
        <v>0</v>
      </c>
      <c r="AA203" s="233"/>
      <c r="AB203" s="45">
        <f t="shared" ca="1" si="70"/>
        <v>0</v>
      </c>
      <c r="AC203" s="45">
        <f t="shared" ca="1" si="59"/>
        <v>0</v>
      </c>
      <c r="AD203" s="25">
        <f t="shared" ca="1" si="60"/>
        <v>0</v>
      </c>
    </row>
    <row r="204" spans="4:30" x14ac:dyDescent="0.35">
      <c r="D204" s="20">
        <v>200</v>
      </c>
      <c r="E204" s="21">
        <f t="shared" ca="1" si="71"/>
        <v>73050</v>
      </c>
      <c r="F204" s="44">
        <f t="shared" ca="1" si="61"/>
        <v>73414</v>
      </c>
      <c r="G204" s="22" t="s">
        <v>119</v>
      </c>
      <c r="H204" s="44">
        <f t="shared" ca="1" si="72"/>
        <v>73050</v>
      </c>
      <c r="I204" s="45">
        <f t="shared" ca="1" si="62"/>
        <v>0</v>
      </c>
      <c r="J204" s="45">
        <f t="shared" ca="1" si="63"/>
        <v>0</v>
      </c>
      <c r="K204" s="45">
        <f t="shared" ca="1" si="64"/>
        <v>0</v>
      </c>
      <c r="L204" s="45"/>
      <c r="M204" s="45">
        <f t="shared" ca="1" si="73"/>
        <v>0</v>
      </c>
      <c r="N204" s="257">
        <f t="shared" ca="1" si="65"/>
        <v>0</v>
      </c>
      <c r="O204" s="23"/>
      <c r="P204" s="255">
        <f t="shared" ca="1" si="66"/>
        <v>0</v>
      </c>
      <c r="Q204" s="163">
        <f t="shared" ca="1" si="67"/>
        <v>0</v>
      </c>
      <c r="R204" s="164">
        <f ca="1">NPV(Q203,K204:$K$244) + ($A$13+$A$14+$A$15)/POWER(1+Q203,$A$28-D204+1)</f>
        <v>0</v>
      </c>
      <c r="S204" s="164">
        <f ca="1">NPV(Q204,K204:$K$244) + ($A$13+$A$14+$A$15)/POWER(1+Q204,$A$28-D204+1)</f>
        <v>0</v>
      </c>
      <c r="T204" s="45">
        <f t="shared" ca="1" si="68"/>
        <v>0</v>
      </c>
      <c r="U204" s="45">
        <f t="shared" ca="1" si="74"/>
        <v>0</v>
      </c>
      <c r="V204" s="45">
        <f t="shared" ca="1" si="75"/>
        <v>0</v>
      </c>
      <c r="W204" s="45">
        <f t="shared" ca="1" si="69"/>
        <v>0</v>
      </c>
      <c r="X204" s="25">
        <f t="shared" ca="1" si="58"/>
        <v>0</v>
      </c>
      <c r="Z204" s="28">
        <f t="shared" ca="1" si="76"/>
        <v>0</v>
      </c>
      <c r="AA204" s="233"/>
      <c r="AB204" s="45">
        <f t="shared" ca="1" si="70"/>
        <v>0</v>
      </c>
      <c r="AC204" s="45">
        <f t="shared" ca="1" si="59"/>
        <v>0</v>
      </c>
      <c r="AD204" s="25">
        <f t="shared" ca="1" si="60"/>
        <v>0</v>
      </c>
    </row>
    <row r="205" spans="4:30" x14ac:dyDescent="0.35">
      <c r="D205" s="20">
        <v>201</v>
      </c>
      <c r="E205" s="21">
        <f t="shared" ca="1" si="71"/>
        <v>73415</v>
      </c>
      <c r="F205" s="44">
        <f t="shared" ca="1" si="61"/>
        <v>73779</v>
      </c>
      <c r="G205" s="22" t="s">
        <v>119</v>
      </c>
      <c r="H205" s="44">
        <f t="shared" ca="1" si="72"/>
        <v>73415</v>
      </c>
      <c r="I205" s="45">
        <f t="shared" ca="1" si="62"/>
        <v>0</v>
      </c>
      <c r="J205" s="45">
        <f t="shared" ca="1" si="63"/>
        <v>0</v>
      </c>
      <c r="K205" s="45">
        <f t="shared" ca="1" si="64"/>
        <v>0</v>
      </c>
      <c r="L205" s="45"/>
      <c r="M205" s="45">
        <f t="shared" ca="1" si="73"/>
        <v>0</v>
      </c>
      <c r="N205" s="257">
        <f t="shared" ca="1" si="65"/>
        <v>0</v>
      </c>
      <c r="O205" s="23"/>
      <c r="P205" s="255">
        <f t="shared" ca="1" si="66"/>
        <v>0</v>
      </c>
      <c r="Q205" s="163">
        <f t="shared" ca="1" si="67"/>
        <v>0</v>
      </c>
      <c r="R205" s="164">
        <f ca="1">NPV(Q204,K205:$K$244) + ($A$13+$A$14+$A$15)/POWER(1+Q204,$A$28-D205+1)</f>
        <v>0</v>
      </c>
      <c r="S205" s="164">
        <f ca="1">NPV(Q205,K205:$K$244) + ($A$13+$A$14+$A$15)/POWER(1+Q205,$A$28-D205+1)</f>
        <v>0</v>
      </c>
      <c r="T205" s="45">
        <f t="shared" ca="1" si="68"/>
        <v>0</v>
      </c>
      <c r="U205" s="45">
        <f t="shared" ca="1" si="74"/>
        <v>0</v>
      </c>
      <c r="V205" s="45">
        <f t="shared" ca="1" si="75"/>
        <v>0</v>
      </c>
      <c r="W205" s="45">
        <f t="shared" ca="1" si="69"/>
        <v>0</v>
      </c>
      <c r="X205" s="25">
        <f t="shared" ca="1" si="58"/>
        <v>0</v>
      </c>
      <c r="Z205" s="28">
        <f t="shared" ca="1" si="76"/>
        <v>0</v>
      </c>
      <c r="AA205" s="233"/>
      <c r="AB205" s="45">
        <f t="shared" ca="1" si="70"/>
        <v>0</v>
      </c>
      <c r="AC205" s="45">
        <f t="shared" ca="1" si="59"/>
        <v>0</v>
      </c>
      <c r="AD205" s="25">
        <f t="shared" ca="1" si="60"/>
        <v>0</v>
      </c>
    </row>
    <row r="206" spans="4:30" x14ac:dyDescent="0.35">
      <c r="D206" s="20">
        <v>202</v>
      </c>
      <c r="E206" s="21">
        <f t="shared" ca="1" si="71"/>
        <v>73780</v>
      </c>
      <c r="F206" s="44">
        <f t="shared" ca="1" si="61"/>
        <v>74144</v>
      </c>
      <c r="G206" s="22" t="s">
        <v>119</v>
      </c>
      <c r="H206" s="44">
        <f t="shared" ca="1" si="72"/>
        <v>73780</v>
      </c>
      <c r="I206" s="45">
        <f t="shared" ca="1" si="62"/>
        <v>0</v>
      </c>
      <c r="J206" s="45">
        <f t="shared" ca="1" si="63"/>
        <v>0</v>
      </c>
      <c r="K206" s="45">
        <f t="shared" ca="1" si="64"/>
        <v>0</v>
      </c>
      <c r="L206" s="45"/>
      <c r="M206" s="45">
        <f t="shared" ca="1" si="73"/>
        <v>0</v>
      </c>
      <c r="N206" s="257">
        <f t="shared" ca="1" si="65"/>
        <v>0</v>
      </c>
      <c r="O206" s="23"/>
      <c r="P206" s="255">
        <f t="shared" ca="1" si="66"/>
        <v>0</v>
      </c>
      <c r="Q206" s="163">
        <f t="shared" ca="1" si="67"/>
        <v>0</v>
      </c>
      <c r="R206" s="164">
        <f ca="1">NPV(Q205,K206:$K$244) + ($A$13+$A$14+$A$15)/POWER(1+Q205,$A$28-D206+1)</f>
        <v>0</v>
      </c>
      <c r="S206" s="164">
        <f ca="1">NPV(Q206,K206:$K$244) + ($A$13+$A$14+$A$15)/POWER(1+Q206,$A$28-D206+1)</f>
        <v>0</v>
      </c>
      <c r="T206" s="45">
        <f t="shared" ca="1" si="68"/>
        <v>0</v>
      </c>
      <c r="U206" s="45">
        <f t="shared" ca="1" si="74"/>
        <v>0</v>
      </c>
      <c r="V206" s="45">
        <f t="shared" ca="1" si="75"/>
        <v>0</v>
      </c>
      <c r="W206" s="45">
        <f t="shared" ca="1" si="69"/>
        <v>0</v>
      </c>
      <c r="X206" s="25">
        <f t="shared" ca="1" si="58"/>
        <v>0</v>
      </c>
      <c r="Z206" s="28">
        <f t="shared" ca="1" si="76"/>
        <v>0</v>
      </c>
      <c r="AA206" s="233"/>
      <c r="AB206" s="45">
        <f t="shared" ca="1" si="70"/>
        <v>0</v>
      </c>
      <c r="AC206" s="45">
        <f t="shared" ca="1" si="59"/>
        <v>0</v>
      </c>
      <c r="AD206" s="25">
        <f t="shared" ca="1" si="60"/>
        <v>0</v>
      </c>
    </row>
    <row r="207" spans="4:30" x14ac:dyDescent="0.35">
      <c r="D207" s="20">
        <v>203</v>
      </c>
      <c r="E207" s="21">
        <f t="shared" ca="1" si="71"/>
        <v>74145</v>
      </c>
      <c r="F207" s="44">
        <f t="shared" ca="1" si="61"/>
        <v>74509</v>
      </c>
      <c r="G207" s="22" t="s">
        <v>119</v>
      </c>
      <c r="H207" s="44">
        <f t="shared" ca="1" si="72"/>
        <v>74145</v>
      </c>
      <c r="I207" s="45">
        <f t="shared" ca="1" si="62"/>
        <v>0</v>
      </c>
      <c r="J207" s="45">
        <f t="shared" ca="1" si="63"/>
        <v>0</v>
      </c>
      <c r="K207" s="45">
        <f t="shared" ca="1" si="64"/>
        <v>0</v>
      </c>
      <c r="L207" s="45"/>
      <c r="M207" s="45">
        <f t="shared" ca="1" si="73"/>
        <v>0</v>
      </c>
      <c r="N207" s="257">
        <f t="shared" ca="1" si="65"/>
        <v>0</v>
      </c>
      <c r="O207" s="23"/>
      <c r="P207" s="255">
        <f t="shared" ca="1" si="66"/>
        <v>0</v>
      </c>
      <c r="Q207" s="163">
        <f t="shared" ca="1" si="67"/>
        <v>0</v>
      </c>
      <c r="R207" s="164">
        <f ca="1">NPV(Q206,K207:$K$244) + ($A$13+$A$14+$A$15)/POWER(1+Q206,$A$28-D207+1)</f>
        <v>0</v>
      </c>
      <c r="S207" s="164">
        <f ca="1">NPV(Q207,K207:$K$244) + ($A$13+$A$14+$A$15)/POWER(1+Q207,$A$28-D207+1)</f>
        <v>0</v>
      </c>
      <c r="T207" s="45">
        <f t="shared" ca="1" si="68"/>
        <v>0</v>
      </c>
      <c r="U207" s="45">
        <f t="shared" ca="1" si="74"/>
        <v>0</v>
      </c>
      <c r="V207" s="45">
        <f t="shared" ca="1" si="75"/>
        <v>0</v>
      </c>
      <c r="W207" s="45">
        <f t="shared" ca="1" si="69"/>
        <v>0</v>
      </c>
      <c r="X207" s="25">
        <f t="shared" ca="1" si="58"/>
        <v>0</v>
      </c>
      <c r="Z207" s="28">
        <f t="shared" ca="1" si="76"/>
        <v>0</v>
      </c>
      <c r="AA207" s="233"/>
      <c r="AB207" s="45">
        <f t="shared" ca="1" si="70"/>
        <v>0</v>
      </c>
      <c r="AC207" s="45">
        <f t="shared" ca="1" si="59"/>
        <v>0</v>
      </c>
      <c r="AD207" s="25">
        <f t="shared" ca="1" si="60"/>
        <v>0</v>
      </c>
    </row>
    <row r="208" spans="4:30" x14ac:dyDescent="0.35">
      <c r="D208" s="20">
        <v>204</v>
      </c>
      <c r="E208" s="21">
        <f t="shared" ca="1" si="71"/>
        <v>74510</v>
      </c>
      <c r="F208" s="44">
        <f t="shared" ca="1" si="61"/>
        <v>74875</v>
      </c>
      <c r="G208" s="22" t="s">
        <v>119</v>
      </c>
      <c r="H208" s="44">
        <f t="shared" ca="1" si="72"/>
        <v>74510</v>
      </c>
      <c r="I208" s="45">
        <f t="shared" ca="1" si="62"/>
        <v>0</v>
      </c>
      <c r="J208" s="45">
        <f t="shared" ca="1" si="63"/>
        <v>0</v>
      </c>
      <c r="K208" s="45">
        <f t="shared" ca="1" si="64"/>
        <v>0</v>
      </c>
      <c r="L208" s="45"/>
      <c r="M208" s="45">
        <f t="shared" ca="1" si="73"/>
        <v>0</v>
      </c>
      <c r="N208" s="257">
        <f t="shared" ca="1" si="65"/>
        <v>0</v>
      </c>
      <c r="O208" s="23"/>
      <c r="P208" s="255">
        <f t="shared" ca="1" si="66"/>
        <v>0</v>
      </c>
      <c r="Q208" s="163">
        <f t="shared" ca="1" si="67"/>
        <v>0</v>
      </c>
      <c r="R208" s="164">
        <f ca="1">NPV(Q207,K208:$K$244) + ($A$13+$A$14+$A$15)/POWER(1+Q207,$A$28-D208+1)</f>
        <v>0</v>
      </c>
      <c r="S208" s="164">
        <f ca="1">NPV(Q208,K208:$K$244) + ($A$13+$A$14+$A$15)/POWER(1+Q208,$A$28-D208+1)</f>
        <v>0</v>
      </c>
      <c r="T208" s="45">
        <f t="shared" ca="1" si="68"/>
        <v>0</v>
      </c>
      <c r="U208" s="45">
        <f t="shared" ca="1" si="74"/>
        <v>0</v>
      </c>
      <c r="V208" s="45">
        <f t="shared" ca="1" si="75"/>
        <v>0</v>
      </c>
      <c r="W208" s="45">
        <f t="shared" ca="1" si="69"/>
        <v>0</v>
      </c>
      <c r="X208" s="25">
        <f t="shared" ca="1" si="58"/>
        <v>0</v>
      </c>
      <c r="Z208" s="28">
        <f t="shared" ca="1" si="76"/>
        <v>0</v>
      </c>
      <c r="AA208" s="233"/>
      <c r="AB208" s="45">
        <f t="shared" ca="1" si="70"/>
        <v>0</v>
      </c>
      <c r="AC208" s="45">
        <f t="shared" ca="1" si="59"/>
        <v>0</v>
      </c>
      <c r="AD208" s="25">
        <f t="shared" ca="1" si="60"/>
        <v>0</v>
      </c>
    </row>
    <row r="209" spans="4:30" x14ac:dyDescent="0.35">
      <c r="D209" s="20">
        <v>205</v>
      </c>
      <c r="E209" s="21">
        <f t="shared" ca="1" si="71"/>
        <v>74876</v>
      </c>
      <c r="F209" s="44">
        <f t="shared" ca="1" si="61"/>
        <v>75240</v>
      </c>
      <c r="G209" s="22" t="s">
        <v>119</v>
      </c>
      <c r="H209" s="44">
        <f t="shared" ca="1" si="72"/>
        <v>74876</v>
      </c>
      <c r="I209" s="45">
        <f t="shared" ca="1" si="62"/>
        <v>0</v>
      </c>
      <c r="J209" s="45">
        <f t="shared" ca="1" si="63"/>
        <v>0</v>
      </c>
      <c r="K209" s="45">
        <f t="shared" ca="1" si="64"/>
        <v>0</v>
      </c>
      <c r="L209" s="45"/>
      <c r="M209" s="45">
        <f t="shared" ca="1" si="73"/>
        <v>0</v>
      </c>
      <c r="N209" s="257">
        <f t="shared" ca="1" si="65"/>
        <v>0</v>
      </c>
      <c r="O209" s="23"/>
      <c r="P209" s="255">
        <f t="shared" ca="1" si="66"/>
        <v>0</v>
      </c>
      <c r="Q209" s="163">
        <f t="shared" ca="1" si="67"/>
        <v>0</v>
      </c>
      <c r="R209" s="164">
        <f ca="1">NPV(Q208,K209:$K$244) + ($A$13+$A$14+$A$15)/POWER(1+Q208,$A$28-D209+1)</f>
        <v>0</v>
      </c>
      <c r="S209" s="164">
        <f ca="1">NPV(Q209,K209:$K$244) + ($A$13+$A$14+$A$15)/POWER(1+Q209,$A$28-D209+1)</f>
        <v>0</v>
      </c>
      <c r="T209" s="45">
        <f t="shared" ca="1" si="68"/>
        <v>0</v>
      </c>
      <c r="U209" s="45">
        <f t="shared" ca="1" si="74"/>
        <v>0</v>
      </c>
      <c r="V209" s="45">
        <f t="shared" ca="1" si="75"/>
        <v>0</v>
      </c>
      <c r="W209" s="45">
        <f t="shared" ca="1" si="69"/>
        <v>0</v>
      </c>
      <c r="X209" s="25">
        <f t="shared" ca="1" si="58"/>
        <v>0</v>
      </c>
      <c r="Z209" s="28">
        <f t="shared" ca="1" si="76"/>
        <v>0</v>
      </c>
      <c r="AA209" s="233"/>
      <c r="AB209" s="45">
        <f t="shared" ca="1" si="70"/>
        <v>0</v>
      </c>
      <c r="AC209" s="45">
        <f t="shared" ca="1" si="59"/>
        <v>0</v>
      </c>
      <c r="AD209" s="25">
        <f t="shared" ca="1" si="60"/>
        <v>0</v>
      </c>
    </row>
    <row r="210" spans="4:30" x14ac:dyDescent="0.35">
      <c r="D210" s="20">
        <v>206</v>
      </c>
      <c r="E210" s="21">
        <f t="shared" ca="1" si="71"/>
        <v>75241</v>
      </c>
      <c r="F210" s="44">
        <f t="shared" ca="1" si="61"/>
        <v>75605</v>
      </c>
      <c r="G210" s="22" t="s">
        <v>119</v>
      </c>
      <c r="H210" s="44">
        <f t="shared" ca="1" si="72"/>
        <v>75241</v>
      </c>
      <c r="I210" s="45">
        <f t="shared" ca="1" si="62"/>
        <v>0</v>
      </c>
      <c r="J210" s="45">
        <f t="shared" ca="1" si="63"/>
        <v>0</v>
      </c>
      <c r="K210" s="45">
        <f t="shared" ca="1" si="64"/>
        <v>0</v>
      </c>
      <c r="L210" s="45"/>
      <c r="M210" s="45">
        <f t="shared" ca="1" si="73"/>
        <v>0</v>
      </c>
      <c r="N210" s="257">
        <f t="shared" ca="1" si="65"/>
        <v>0</v>
      </c>
      <c r="O210" s="23"/>
      <c r="P210" s="255">
        <f t="shared" ca="1" si="66"/>
        <v>0</v>
      </c>
      <c r="Q210" s="163">
        <f t="shared" ca="1" si="67"/>
        <v>0</v>
      </c>
      <c r="R210" s="164">
        <f ca="1">NPV(Q209,K210:$K$244) + ($A$13+$A$14+$A$15)/POWER(1+Q209,$A$28-D210+1)</f>
        <v>0</v>
      </c>
      <c r="S210" s="164">
        <f ca="1">NPV(Q210,K210:$K$244) + ($A$13+$A$14+$A$15)/POWER(1+Q210,$A$28-D210+1)</f>
        <v>0</v>
      </c>
      <c r="T210" s="45">
        <f t="shared" ca="1" si="68"/>
        <v>0</v>
      </c>
      <c r="U210" s="45">
        <f t="shared" ca="1" si="74"/>
        <v>0</v>
      </c>
      <c r="V210" s="45">
        <f t="shared" ca="1" si="75"/>
        <v>0</v>
      </c>
      <c r="W210" s="45">
        <f t="shared" ca="1" si="69"/>
        <v>0</v>
      </c>
      <c r="X210" s="25">
        <f t="shared" ca="1" si="58"/>
        <v>0</v>
      </c>
      <c r="Z210" s="28">
        <f t="shared" ca="1" si="76"/>
        <v>0</v>
      </c>
      <c r="AA210" s="233"/>
      <c r="AB210" s="45">
        <f t="shared" ca="1" si="70"/>
        <v>0</v>
      </c>
      <c r="AC210" s="45">
        <f t="shared" ca="1" si="59"/>
        <v>0</v>
      </c>
      <c r="AD210" s="25">
        <f t="shared" ca="1" si="60"/>
        <v>0</v>
      </c>
    </row>
    <row r="211" spans="4:30" x14ac:dyDescent="0.35">
      <c r="D211" s="20">
        <v>207</v>
      </c>
      <c r="E211" s="21">
        <f t="shared" ca="1" si="71"/>
        <v>75606</v>
      </c>
      <c r="F211" s="44">
        <f t="shared" ca="1" si="61"/>
        <v>75970</v>
      </c>
      <c r="G211" s="22" t="s">
        <v>119</v>
      </c>
      <c r="H211" s="44">
        <f t="shared" ca="1" si="72"/>
        <v>75606</v>
      </c>
      <c r="I211" s="45">
        <f t="shared" ca="1" si="62"/>
        <v>0</v>
      </c>
      <c r="J211" s="45">
        <f t="shared" ca="1" si="63"/>
        <v>0</v>
      </c>
      <c r="K211" s="45">
        <f t="shared" ca="1" si="64"/>
        <v>0</v>
      </c>
      <c r="L211" s="45"/>
      <c r="M211" s="45">
        <f t="shared" ca="1" si="73"/>
        <v>0</v>
      </c>
      <c r="N211" s="257">
        <f t="shared" ca="1" si="65"/>
        <v>0</v>
      </c>
      <c r="O211" s="23"/>
      <c r="P211" s="255">
        <f t="shared" ca="1" si="66"/>
        <v>0</v>
      </c>
      <c r="Q211" s="163">
        <f t="shared" ca="1" si="67"/>
        <v>0</v>
      </c>
      <c r="R211" s="164">
        <f ca="1">NPV(Q210,K211:$K$244) + ($A$13+$A$14+$A$15)/POWER(1+Q210,$A$28-D211+1)</f>
        <v>0</v>
      </c>
      <c r="S211" s="164">
        <f ca="1">NPV(Q211,K211:$K$244) + ($A$13+$A$14+$A$15)/POWER(1+Q211,$A$28-D211+1)</f>
        <v>0</v>
      </c>
      <c r="T211" s="45">
        <f t="shared" ca="1" si="68"/>
        <v>0</v>
      </c>
      <c r="U211" s="45">
        <f t="shared" ca="1" si="74"/>
        <v>0</v>
      </c>
      <c r="V211" s="45">
        <f t="shared" ca="1" si="75"/>
        <v>0</v>
      </c>
      <c r="W211" s="45">
        <f t="shared" ca="1" si="69"/>
        <v>0</v>
      </c>
      <c r="X211" s="25">
        <f t="shared" ca="1" si="58"/>
        <v>0</v>
      </c>
      <c r="Z211" s="28">
        <f t="shared" ca="1" si="76"/>
        <v>0</v>
      </c>
      <c r="AA211" s="233"/>
      <c r="AB211" s="45">
        <f t="shared" ca="1" si="70"/>
        <v>0</v>
      </c>
      <c r="AC211" s="45">
        <f t="shared" ca="1" si="59"/>
        <v>0</v>
      </c>
      <c r="AD211" s="25">
        <f t="shared" ca="1" si="60"/>
        <v>0</v>
      </c>
    </row>
    <row r="212" spans="4:30" x14ac:dyDescent="0.35">
      <c r="D212" s="20">
        <v>208</v>
      </c>
      <c r="E212" s="21">
        <f t="shared" ca="1" si="71"/>
        <v>75971</v>
      </c>
      <c r="F212" s="44">
        <f t="shared" ca="1" si="61"/>
        <v>76336</v>
      </c>
      <c r="G212" s="22" t="s">
        <v>119</v>
      </c>
      <c r="H212" s="44">
        <f t="shared" ca="1" si="72"/>
        <v>75971</v>
      </c>
      <c r="I212" s="45">
        <f t="shared" ca="1" si="62"/>
        <v>0</v>
      </c>
      <c r="J212" s="45">
        <f t="shared" ca="1" si="63"/>
        <v>0</v>
      </c>
      <c r="K212" s="45">
        <f t="shared" ca="1" si="64"/>
        <v>0</v>
      </c>
      <c r="L212" s="45"/>
      <c r="M212" s="45">
        <f t="shared" ca="1" si="73"/>
        <v>0</v>
      </c>
      <c r="N212" s="257">
        <f t="shared" ca="1" si="65"/>
        <v>0</v>
      </c>
      <c r="O212" s="23"/>
      <c r="P212" s="255">
        <f t="shared" ca="1" si="66"/>
        <v>0</v>
      </c>
      <c r="Q212" s="163">
        <f t="shared" ca="1" si="67"/>
        <v>0</v>
      </c>
      <c r="R212" s="164">
        <f ca="1">NPV(Q211,K212:$K$244) + ($A$13+$A$14+$A$15)/POWER(1+Q211,$A$28-D212+1)</f>
        <v>0</v>
      </c>
      <c r="S212" s="164">
        <f ca="1">NPV(Q212,K212:$K$244) + ($A$13+$A$14+$A$15)/POWER(1+Q212,$A$28-D212+1)</f>
        <v>0</v>
      </c>
      <c r="T212" s="45">
        <f t="shared" ca="1" si="68"/>
        <v>0</v>
      </c>
      <c r="U212" s="45">
        <f t="shared" ca="1" si="74"/>
        <v>0</v>
      </c>
      <c r="V212" s="45">
        <f t="shared" ca="1" si="75"/>
        <v>0</v>
      </c>
      <c r="W212" s="45">
        <f t="shared" ca="1" si="69"/>
        <v>0</v>
      </c>
      <c r="X212" s="25">
        <f t="shared" ca="1" si="58"/>
        <v>0</v>
      </c>
      <c r="Z212" s="28">
        <f t="shared" ca="1" si="76"/>
        <v>0</v>
      </c>
      <c r="AA212" s="233"/>
      <c r="AB212" s="45">
        <f t="shared" ca="1" si="70"/>
        <v>0</v>
      </c>
      <c r="AC212" s="45">
        <f t="shared" ca="1" si="59"/>
        <v>0</v>
      </c>
      <c r="AD212" s="25">
        <f t="shared" ca="1" si="60"/>
        <v>0</v>
      </c>
    </row>
    <row r="213" spans="4:30" x14ac:dyDescent="0.35">
      <c r="D213" s="20">
        <v>209</v>
      </c>
      <c r="E213" s="21">
        <f t="shared" ca="1" si="71"/>
        <v>76337</v>
      </c>
      <c r="F213" s="44">
        <f t="shared" ca="1" si="61"/>
        <v>76701</v>
      </c>
      <c r="G213" s="22" t="s">
        <v>119</v>
      </c>
      <c r="H213" s="44">
        <f t="shared" ca="1" si="72"/>
        <v>76337</v>
      </c>
      <c r="I213" s="45">
        <f t="shared" ca="1" si="62"/>
        <v>0</v>
      </c>
      <c r="J213" s="45">
        <f t="shared" ca="1" si="63"/>
        <v>0</v>
      </c>
      <c r="K213" s="45">
        <f t="shared" ca="1" si="64"/>
        <v>0</v>
      </c>
      <c r="L213" s="45"/>
      <c r="M213" s="45">
        <f t="shared" ca="1" si="73"/>
        <v>0</v>
      </c>
      <c r="N213" s="257">
        <f t="shared" ca="1" si="65"/>
        <v>0</v>
      </c>
      <c r="O213" s="23"/>
      <c r="P213" s="255">
        <f t="shared" ca="1" si="66"/>
        <v>0</v>
      </c>
      <c r="Q213" s="163">
        <f t="shared" ca="1" si="67"/>
        <v>0</v>
      </c>
      <c r="R213" s="164">
        <f ca="1">NPV(Q212,K213:$K$244) + ($A$13+$A$14+$A$15)/POWER(1+Q212,$A$28-D213+1)</f>
        <v>0</v>
      </c>
      <c r="S213" s="164">
        <f ca="1">NPV(Q213,K213:$K$244) + ($A$13+$A$14+$A$15)/POWER(1+Q213,$A$28-D213+1)</f>
        <v>0</v>
      </c>
      <c r="T213" s="45">
        <f t="shared" ca="1" si="68"/>
        <v>0</v>
      </c>
      <c r="U213" s="45">
        <f t="shared" ca="1" si="74"/>
        <v>0</v>
      </c>
      <c r="V213" s="45">
        <f t="shared" ca="1" si="75"/>
        <v>0</v>
      </c>
      <c r="W213" s="45">
        <f t="shared" ca="1" si="69"/>
        <v>0</v>
      </c>
      <c r="X213" s="25">
        <f t="shared" ca="1" si="58"/>
        <v>0</v>
      </c>
      <c r="Z213" s="28">
        <f t="shared" ca="1" si="76"/>
        <v>0</v>
      </c>
      <c r="AA213" s="233"/>
      <c r="AB213" s="45">
        <f t="shared" ca="1" si="70"/>
        <v>0</v>
      </c>
      <c r="AC213" s="45">
        <f t="shared" ca="1" si="59"/>
        <v>0</v>
      </c>
      <c r="AD213" s="25">
        <f t="shared" ca="1" si="60"/>
        <v>0</v>
      </c>
    </row>
    <row r="214" spans="4:30" x14ac:dyDescent="0.35">
      <c r="D214" s="20">
        <v>210</v>
      </c>
      <c r="E214" s="21">
        <f t="shared" ca="1" si="71"/>
        <v>76702</v>
      </c>
      <c r="F214" s="44">
        <f t="shared" ca="1" si="61"/>
        <v>77066</v>
      </c>
      <c r="G214" s="22" t="s">
        <v>119</v>
      </c>
      <c r="H214" s="44">
        <f t="shared" ca="1" si="72"/>
        <v>76702</v>
      </c>
      <c r="I214" s="45">
        <f t="shared" ca="1" si="62"/>
        <v>0</v>
      </c>
      <c r="J214" s="45">
        <f t="shared" ca="1" si="63"/>
        <v>0</v>
      </c>
      <c r="K214" s="45">
        <f t="shared" ca="1" si="64"/>
        <v>0</v>
      </c>
      <c r="L214" s="45"/>
      <c r="M214" s="45">
        <f t="shared" ca="1" si="73"/>
        <v>0</v>
      </c>
      <c r="N214" s="257">
        <f t="shared" ca="1" si="65"/>
        <v>0</v>
      </c>
      <c r="O214" s="23"/>
      <c r="P214" s="255">
        <f t="shared" ca="1" si="66"/>
        <v>0</v>
      </c>
      <c r="Q214" s="163">
        <f t="shared" ca="1" si="67"/>
        <v>0</v>
      </c>
      <c r="R214" s="164">
        <f ca="1">NPV(Q213,K214:$K$244) + ($A$13+$A$14+$A$15)/POWER(1+Q213,$A$28-D214+1)</f>
        <v>0</v>
      </c>
      <c r="S214" s="164">
        <f ca="1">NPV(Q214,K214:$K$244) + ($A$13+$A$14+$A$15)/POWER(1+Q214,$A$28-D214+1)</f>
        <v>0</v>
      </c>
      <c r="T214" s="45">
        <f t="shared" ca="1" si="68"/>
        <v>0</v>
      </c>
      <c r="U214" s="45">
        <f t="shared" ca="1" si="74"/>
        <v>0</v>
      </c>
      <c r="V214" s="45">
        <f t="shared" ca="1" si="75"/>
        <v>0</v>
      </c>
      <c r="W214" s="45">
        <f t="shared" ca="1" si="69"/>
        <v>0</v>
      </c>
      <c r="X214" s="25">
        <f t="shared" ca="1" si="58"/>
        <v>0</v>
      </c>
      <c r="Z214" s="28">
        <f t="shared" ca="1" si="76"/>
        <v>0</v>
      </c>
      <c r="AA214" s="233"/>
      <c r="AB214" s="45">
        <f t="shared" ca="1" si="70"/>
        <v>0</v>
      </c>
      <c r="AC214" s="45">
        <f t="shared" ca="1" si="59"/>
        <v>0</v>
      </c>
      <c r="AD214" s="25">
        <f t="shared" ca="1" si="60"/>
        <v>0</v>
      </c>
    </row>
    <row r="215" spans="4:30" x14ac:dyDescent="0.35">
      <c r="D215" s="20">
        <v>211</v>
      </c>
      <c r="E215" s="21">
        <f t="shared" ca="1" si="71"/>
        <v>77067</v>
      </c>
      <c r="F215" s="44">
        <f t="shared" ca="1" si="61"/>
        <v>77431</v>
      </c>
      <c r="G215" s="22" t="s">
        <v>119</v>
      </c>
      <c r="H215" s="44">
        <f t="shared" ca="1" si="72"/>
        <v>77067</v>
      </c>
      <c r="I215" s="45">
        <f t="shared" ca="1" si="62"/>
        <v>0</v>
      </c>
      <c r="J215" s="45">
        <f t="shared" ca="1" si="63"/>
        <v>0</v>
      </c>
      <c r="K215" s="45">
        <f t="shared" ca="1" si="64"/>
        <v>0</v>
      </c>
      <c r="L215" s="45"/>
      <c r="M215" s="45">
        <f t="shared" ca="1" si="73"/>
        <v>0</v>
      </c>
      <c r="N215" s="257">
        <f t="shared" ca="1" si="65"/>
        <v>0</v>
      </c>
      <c r="O215" s="23"/>
      <c r="P215" s="255">
        <f t="shared" ca="1" si="66"/>
        <v>0</v>
      </c>
      <c r="Q215" s="163">
        <f t="shared" ca="1" si="67"/>
        <v>0</v>
      </c>
      <c r="R215" s="164">
        <f ca="1">NPV(Q214,K215:$K$244) + ($A$13+$A$14+$A$15)/POWER(1+Q214,$A$28-D215+1)</f>
        <v>0</v>
      </c>
      <c r="S215" s="164">
        <f ca="1">NPV(Q215,K215:$K$244) + ($A$13+$A$14+$A$15)/POWER(1+Q215,$A$28-D215+1)</f>
        <v>0</v>
      </c>
      <c r="T215" s="45">
        <f t="shared" ca="1" si="68"/>
        <v>0</v>
      </c>
      <c r="U215" s="45">
        <f t="shared" ca="1" si="74"/>
        <v>0</v>
      </c>
      <c r="V215" s="45">
        <f t="shared" ca="1" si="75"/>
        <v>0</v>
      </c>
      <c r="W215" s="45">
        <f t="shared" ca="1" si="69"/>
        <v>0</v>
      </c>
      <c r="X215" s="25">
        <f t="shared" ca="1" si="58"/>
        <v>0</v>
      </c>
      <c r="Z215" s="28">
        <f t="shared" ca="1" si="76"/>
        <v>0</v>
      </c>
      <c r="AA215" s="233"/>
      <c r="AB215" s="45">
        <f t="shared" ca="1" si="70"/>
        <v>0</v>
      </c>
      <c r="AC215" s="45">
        <f t="shared" ca="1" si="59"/>
        <v>0</v>
      </c>
      <c r="AD215" s="25">
        <f t="shared" ca="1" si="60"/>
        <v>0</v>
      </c>
    </row>
    <row r="216" spans="4:30" x14ac:dyDescent="0.35">
      <c r="D216" s="20">
        <v>212</v>
      </c>
      <c r="E216" s="21">
        <f t="shared" ca="1" si="71"/>
        <v>77432</v>
      </c>
      <c r="F216" s="44">
        <f t="shared" ca="1" si="61"/>
        <v>77797</v>
      </c>
      <c r="G216" s="22" t="s">
        <v>119</v>
      </c>
      <c r="H216" s="44">
        <f t="shared" ca="1" si="72"/>
        <v>77432</v>
      </c>
      <c r="I216" s="45">
        <f t="shared" ca="1" si="62"/>
        <v>0</v>
      </c>
      <c r="J216" s="45">
        <f t="shared" ca="1" si="63"/>
        <v>0</v>
      </c>
      <c r="K216" s="45">
        <f t="shared" ca="1" si="64"/>
        <v>0</v>
      </c>
      <c r="L216" s="45"/>
      <c r="M216" s="45">
        <f t="shared" ca="1" si="73"/>
        <v>0</v>
      </c>
      <c r="N216" s="257">
        <f t="shared" ca="1" si="65"/>
        <v>0</v>
      </c>
      <c r="O216" s="23"/>
      <c r="P216" s="255">
        <f t="shared" ca="1" si="66"/>
        <v>0</v>
      </c>
      <c r="Q216" s="163">
        <f t="shared" ca="1" si="67"/>
        <v>0</v>
      </c>
      <c r="R216" s="164">
        <f ca="1">NPV(Q215,K216:$K$244) + ($A$13+$A$14+$A$15)/POWER(1+Q215,$A$28-D216+1)</f>
        <v>0</v>
      </c>
      <c r="S216" s="164">
        <f ca="1">NPV(Q216,K216:$K$244) + ($A$13+$A$14+$A$15)/POWER(1+Q216,$A$28-D216+1)</f>
        <v>0</v>
      </c>
      <c r="T216" s="45">
        <f t="shared" ca="1" si="68"/>
        <v>0</v>
      </c>
      <c r="U216" s="45">
        <f t="shared" ca="1" si="74"/>
        <v>0</v>
      </c>
      <c r="V216" s="45">
        <f t="shared" ca="1" si="75"/>
        <v>0</v>
      </c>
      <c r="W216" s="45">
        <f t="shared" ca="1" si="69"/>
        <v>0</v>
      </c>
      <c r="X216" s="25">
        <f t="shared" ca="1" si="58"/>
        <v>0</v>
      </c>
      <c r="Z216" s="28">
        <f t="shared" ca="1" si="76"/>
        <v>0</v>
      </c>
      <c r="AA216" s="233"/>
      <c r="AB216" s="45">
        <f t="shared" ca="1" si="70"/>
        <v>0</v>
      </c>
      <c r="AC216" s="45">
        <f t="shared" ca="1" si="59"/>
        <v>0</v>
      </c>
      <c r="AD216" s="25">
        <f t="shared" ca="1" si="60"/>
        <v>0</v>
      </c>
    </row>
    <row r="217" spans="4:30" x14ac:dyDescent="0.35">
      <c r="D217" s="20">
        <v>213</v>
      </c>
      <c r="E217" s="21">
        <f t="shared" ca="1" si="71"/>
        <v>77798</v>
      </c>
      <c r="F217" s="44">
        <f t="shared" ca="1" si="61"/>
        <v>78162</v>
      </c>
      <c r="G217" s="22" t="s">
        <v>119</v>
      </c>
      <c r="H217" s="44">
        <f t="shared" ca="1" si="72"/>
        <v>77798</v>
      </c>
      <c r="I217" s="45">
        <f t="shared" ca="1" si="62"/>
        <v>0</v>
      </c>
      <c r="J217" s="45">
        <f t="shared" ca="1" si="63"/>
        <v>0</v>
      </c>
      <c r="K217" s="45">
        <f t="shared" ca="1" si="64"/>
        <v>0</v>
      </c>
      <c r="L217" s="45"/>
      <c r="M217" s="45">
        <f t="shared" ca="1" si="73"/>
        <v>0</v>
      </c>
      <c r="N217" s="257">
        <f t="shared" ca="1" si="65"/>
        <v>0</v>
      </c>
      <c r="O217" s="23"/>
      <c r="P217" s="255">
        <f t="shared" ca="1" si="66"/>
        <v>0</v>
      </c>
      <c r="Q217" s="163">
        <f t="shared" ca="1" si="67"/>
        <v>0</v>
      </c>
      <c r="R217" s="164">
        <f ca="1">NPV(Q216,K217:$K$244) + ($A$13+$A$14+$A$15)/POWER(1+Q216,$A$28-D217+1)</f>
        <v>0</v>
      </c>
      <c r="S217" s="164">
        <f ca="1">NPV(Q217,K217:$K$244) + ($A$13+$A$14+$A$15)/POWER(1+Q217,$A$28-D217+1)</f>
        <v>0</v>
      </c>
      <c r="T217" s="45">
        <f t="shared" ca="1" si="68"/>
        <v>0</v>
      </c>
      <c r="U217" s="45">
        <f t="shared" ca="1" si="74"/>
        <v>0</v>
      </c>
      <c r="V217" s="45">
        <f t="shared" ca="1" si="75"/>
        <v>0</v>
      </c>
      <c r="W217" s="45">
        <f t="shared" ca="1" si="69"/>
        <v>0</v>
      </c>
      <c r="X217" s="25">
        <f t="shared" ca="1" si="58"/>
        <v>0</v>
      </c>
      <c r="Z217" s="28">
        <f t="shared" ca="1" si="76"/>
        <v>0</v>
      </c>
      <c r="AA217" s="233"/>
      <c r="AB217" s="45">
        <f t="shared" ca="1" si="70"/>
        <v>0</v>
      </c>
      <c r="AC217" s="45">
        <f t="shared" ca="1" si="59"/>
        <v>0</v>
      </c>
      <c r="AD217" s="25">
        <f t="shared" ca="1" si="60"/>
        <v>0</v>
      </c>
    </row>
    <row r="218" spans="4:30" x14ac:dyDescent="0.35">
      <c r="D218" s="20">
        <v>214</v>
      </c>
      <c r="E218" s="21">
        <f t="shared" ca="1" si="71"/>
        <v>78163</v>
      </c>
      <c r="F218" s="44">
        <f t="shared" ca="1" si="61"/>
        <v>78527</v>
      </c>
      <c r="G218" s="22" t="s">
        <v>119</v>
      </c>
      <c r="H218" s="44">
        <f t="shared" ca="1" si="72"/>
        <v>78163</v>
      </c>
      <c r="I218" s="45">
        <f t="shared" ca="1" si="62"/>
        <v>0</v>
      </c>
      <c r="J218" s="45">
        <f t="shared" ca="1" si="63"/>
        <v>0</v>
      </c>
      <c r="K218" s="45">
        <f t="shared" ca="1" si="64"/>
        <v>0</v>
      </c>
      <c r="L218" s="45"/>
      <c r="M218" s="45">
        <f t="shared" ca="1" si="73"/>
        <v>0</v>
      </c>
      <c r="N218" s="257">
        <f t="shared" ca="1" si="65"/>
        <v>0</v>
      </c>
      <c r="O218" s="23"/>
      <c r="P218" s="255">
        <f t="shared" ca="1" si="66"/>
        <v>0</v>
      </c>
      <c r="Q218" s="163">
        <f t="shared" ca="1" si="67"/>
        <v>0</v>
      </c>
      <c r="R218" s="164">
        <f ca="1">NPV(Q217,K218:$K$244) + ($A$13+$A$14+$A$15)/POWER(1+Q217,$A$28-D218+1)</f>
        <v>0</v>
      </c>
      <c r="S218" s="164">
        <f ca="1">NPV(Q218,K218:$K$244) + ($A$13+$A$14+$A$15)/POWER(1+Q218,$A$28-D218+1)</f>
        <v>0</v>
      </c>
      <c r="T218" s="45">
        <f t="shared" ca="1" si="68"/>
        <v>0</v>
      </c>
      <c r="U218" s="45">
        <f t="shared" ca="1" si="74"/>
        <v>0</v>
      </c>
      <c r="V218" s="45">
        <f t="shared" ca="1" si="75"/>
        <v>0</v>
      </c>
      <c r="W218" s="45">
        <f t="shared" ca="1" si="69"/>
        <v>0</v>
      </c>
      <c r="X218" s="25">
        <f t="shared" ca="1" si="58"/>
        <v>0</v>
      </c>
      <c r="Z218" s="28">
        <f t="shared" ca="1" si="76"/>
        <v>0</v>
      </c>
      <c r="AA218" s="233"/>
      <c r="AB218" s="45">
        <f t="shared" ca="1" si="70"/>
        <v>0</v>
      </c>
      <c r="AC218" s="45">
        <f t="shared" ca="1" si="59"/>
        <v>0</v>
      </c>
      <c r="AD218" s="25">
        <f t="shared" ca="1" si="60"/>
        <v>0</v>
      </c>
    </row>
    <row r="219" spans="4:30" x14ac:dyDescent="0.35">
      <c r="D219" s="20">
        <v>215</v>
      </c>
      <c r="E219" s="21">
        <f t="shared" ca="1" si="71"/>
        <v>78528</v>
      </c>
      <c r="F219" s="44">
        <f t="shared" ca="1" si="61"/>
        <v>78892</v>
      </c>
      <c r="G219" s="22" t="s">
        <v>119</v>
      </c>
      <c r="H219" s="44">
        <f t="shared" ca="1" si="72"/>
        <v>78528</v>
      </c>
      <c r="I219" s="45">
        <f t="shared" ca="1" si="62"/>
        <v>0</v>
      </c>
      <c r="J219" s="45">
        <f t="shared" ca="1" si="63"/>
        <v>0</v>
      </c>
      <c r="K219" s="45">
        <f t="shared" ca="1" si="64"/>
        <v>0</v>
      </c>
      <c r="L219" s="45"/>
      <c r="M219" s="45">
        <f t="shared" ca="1" si="73"/>
        <v>0</v>
      </c>
      <c r="N219" s="257">
        <f t="shared" ca="1" si="65"/>
        <v>0</v>
      </c>
      <c r="O219" s="23"/>
      <c r="P219" s="255">
        <f t="shared" ca="1" si="66"/>
        <v>0</v>
      </c>
      <c r="Q219" s="163">
        <f t="shared" ca="1" si="67"/>
        <v>0</v>
      </c>
      <c r="R219" s="164">
        <f ca="1">NPV(Q218,K219:$K$244) + ($A$13+$A$14+$A$15)/POWER(1+Q218,$A$28-D219+1)</f>
        <v>0</v>
      </c>
      <c r="S219" s="164">
        <f ca="1">NPV(Q219,K219:$K$244) + ($A$13+$A$14+$A$15)/POWER(1+Q219,$A$28-D219+1)</f>
        <v>0</v>
      </c>
      <c r="T219" s="45">
        <f t="shared" ca="1" si="68"/>
        <v>0</v>
      </c>
      <c r="U219" s="45">
        <f t="shared" ca="1" si="74"/>
        <v>0</v>
      </c>
      <c r="V219" s="45">
        <f t="shared" ca="1" si="75"/>
        <v>0</v>
      </c>
      <c r="W219" s="45">
        <f t="shared" ca="1" si="69"/>
        <v>0</v>
      </c>
      <c r="X219" s="25">
        <f t="shared" ca="1" si="58"/>
        <v>0</v>
      </c>
      <c r="Z219" s="28">
        <f t="shared" ca="1" si="76"/>
        <v>0</v>
      </c>
      <c r="AA219" s="233"/>
      <c r="AB219" s="45">
        <f t="shared" ca="1" si="70"/>
        <v>0</v>
      </c>
      <c r="AC219" s="45">
        <f t="shared" ca="1" si="59"/>
        <v>0</v>
      </c>
      <c r="AD219" s="25">
        <f t="shared" ca="1" si="60"/>
        <v>0</v>
      </c>
    </row>
    <row r="220" spans="4:30" x14ac:dyDescent="0.35">
      <c r="D220" s="20">
        <v>216</v>
      </c>
      <c r="E220" s="21">
        <f t="shared" ca="1" si="71"/>
        <v>78893</v>
      </c>
      <c r="F220" s="44">
        <f t="shared" ca="1" si="61"/>
        <v>79258</v>
      </c>
      <c r="G220" s="22" t="s">
        <v>119</v>
      </c>
      <c r="H220" s="44">
        <f t="shared" ca="1" si="72"/>
        <v>78893</v>
      </c>
      <c r="I220" s="45">
        <f t="shared" ca="1" si="62"/>
        <v>0</v>
      </c>
      <c r="J220" s="45">
        <f t="shared" ca="1" si="63"/>
        <v>0</v>
      </c>
      <c r="K220" s="45">
        <f t="shared" ca="1" si="64"/>
        <v>0</v>
      </c>
      <c r="L220" s="45"/>
      <c r="M220" s="45">
        <f t="shared" ca="1" si="73"/>
        <v>0</v>
      </c>
      <c r="N220" s="257">
        <f t="shared" ca="1" si="65"/>
        <v>0</v>
      </c>
      <c r="O220" s="23"/>
      <c r="P220" s="255">
        <f t="shared" ca="1" si="66"/>
        <v>0</v>
      </c>
      <c r="Q220" s="163">
        <f t="shared" ca="1" si="67"/>
        <v>0</v>
      </c>
      <c r="R220" s="164">
        <f ca="1">NPV(Q219,K220:$K$244) + ($A$13+$A$14+$A$15)/POWER(1+Q219,$A$28-D220+1)</f>
        <v>0</v>
      </c>
      <c r="S220" s="164">
        <f ca="1">NPV(Q220,K220:$K$244) + ($A$13+$A$14+$A$15)/POWER(1+Q220,$A$28-D220+1)</f>
        <v>0</v>
      </c>
      <c r="T220" s="45">
        <f t="shared" ca="1" si="68"/>
        <v>0</v>
      </c>
      <c r="U220" s="45">
        <f t="shared" ca="1" si="74"/>
        <v>0</v>
      </c>
      <c r="V220" s="45">
        <f t="shared" ca="1" si="75"/>
        <v>0</v>
      </c>
      <c r="W220" s="45">
        <f t="shared" ca="1" si="69"/>
        <v>0</v>
      </c>
      <c r="X220" s="25">
        <f t="shared" ca="1" si="58"/>
        <v>0</v>
      </c>
      <c r="Z220" s="28">
        <f t="shared" ca="1" si="76"/>
        <v>0</v>
      </c>
      <c r="AA220" s="233"/>
      <c r="AB220" s="45">
        <f t="shared" ca="1" si="70"/>
        <v>0</v>
      </c>
      <c r="AC220" s="45">
        <f t="shared" ca="1" si="59"/>
        <v>0</v>
      </c>
      <c r="AD220" s="25">
        <f t="shared" ca="1" si="60"/>
        <v>0</v>
      </c>
    </row>
    <row r="221" spans="4:30" x14ac:dyDescent="0.35">
      <c r="D221" s="20">
        <v>217</v>
      </c>
      <c r="E221" s="21">
        <f t="shared" ca="1" si="71"/>
        <v>79259</v>
      </c>
      <c r="F221" s="44">
        <f t="shared" ca="1" si="61"/>
        <v>79623</v>
      </c>
      <c r="G221" s="22" t="s">
        <v>119</v>
      </c>
      <c r="H221" s="44">
        <f t="shared" ca="1" si="72"/>
        <v>79259</v>
      </c>
      <c r="I221" s="45">
        <f t="shared" ca="1" si="62"/>
        <v>0</v>
      </c>
      <c r="J221" s="45">
        <f t="shared" ca="1" si="63"/>
        <v>0</v>
      </c>
      <c r="K221" s="45">
        <f t="shared" ca="1" si="64"/>
        <v>0</v>
      </c>
      <c r="L221" s="45"/>
      <c r="M221" s="45">
        <f t="shared" ca="1" si="73"/>
        <v>0</v>
      </c>
      <c r="N221" s="257">
        <f t="shared" ca="1" si="65"/>
        <v>0</v>
      </c>
      <c r="O221" s="23"/>
      <c r="P221" s="255">
        <f t="shared" ca="1" si="66"/>
        <v>0</v>
      </c>
      <c r="Q221" s="163">
        <f t="shared" ca="1" si="67"/>
        <v>0</v>
      </c>
      <c r="R221" s="164">
        <f ca="1">NPV(Q220,K221:$K$244) + ($A$13+$A$14+$A$15)/POWER(1+Q220,$A$28-D221+1)</f>
        <v>0</v>
      </c>
      <c r="S221" s="164">
        <f ca="1">NPV(Q221,K221:$K$244) + ($A$13+$A$14+$A$15)/POWER(1+Q221,$A$28-D221+1)</f>
        <v>0</v>
      </c>
      <c r="T221" s="45">
        <f t="shared" ca="1" si="68"/>
        <v>0</v>
      </c>
      <c r="U221" s="45">
        <f t="shared" ca="1" si="74"/>
        <v>0</v>
      </c>
      <c r="V221" s="45">
        <f t="shared" ca="1" si="75"/>
        <v>0</v>
      </c>
      <c r="W221" s="45">
        <f t="shared" ca="1" si="69"/>
        <v>0</v>
      </c>
      <c r="X221" s="25">
        <f t="shared" ca="1" si="58"/>
        <v>0</v>
      </c>
      <c r="Z221" s="28">
        <f t="shared" ca="1" si="76"/>
        <v>0</v>
      </c>
      <c r="AA221" s="233"/>
      <c r="AB221" s="45">
        <f t="shared" ca="1" si="70"/>
        <v>0</v>
      </c>
      <c r="AC221" s="45">
        <f t="shared" ca="1" si="59"/>
        <v>0</v>
      </c>
      <c r="AD221" s="25">
        <f t="shared" ca="1" si="60"/>
        <v>0</v>
      </c>
    </row>
    <row r="222" spans="4:30" x14ac:dyDescent="0.35">
      <c r="D222" s="20">
        <v>218</v>
      </c>
      <c r="E222" s="21">
        <f t="shared" ca="1" si="71"/>
        <v>79624</v>
      </c>
      <c r="F222" s="44">
        <f t="shared" ca="1" si="61"/>
        <v>79988</v>
      </c>
      <c r="G222" s="22" t="s">
        <v>119</v>
      </c>
      <c r="H222" s="44">
        <f t="shared" ca="1" si="72"/>
        <v>79624</v>
      </c>
      <c r="I222" s="45">
        <f t="shared" ca="1" si="62"/>
        <v>0</v>
      </c>
      <c r="J222" s="45">
        <f t="shared" ca="1" si="63"/>
        <v>0</v>
      </c>
      <c r="K222" s="45">
        <f t="shared" ca="1" si="64"/>
        <v>0</v>
      </c>
      <c r="L222" s="45"/>
      <c r="M222" s="45">
        <f t="shared" ca="1" si="73"/>
        <v>0</v>
      </c>
      <c r="N222" s="257">
        <f t="shared" ca="1" si="65"/>
        <v>0</v>
      </c>
      <c r="O222" s="23"/>
      <c r="P222" s="255">
        <f t="shared" ca="1" si="66"/>
        <v>0</v>
      </c>
      <c r="Q222" s="163">
        <f t="shared" ca="1" si="67"/>
        <v>0</v>
      </c>
      <c r="R222" s="164">
        <f ca="1">NPV(Q221,K222:$K$244) + ($A$13+$A$14+$A$15)/POWER(1+Q221,$A$28-D222+1)</f>
        <v>0</v>
      </c>
      <c r="S222" s="164">
        <f ca="1">NPV(Q222,K222:$K$244) + ($A$13+$A$14+$A$15)/POWER(1+Q222,$A$28-D222+1)</f>
        <v>0</v>
      </c>
      <c r="T222" s="45">
        <f t="shared" ca="1" si="68"/>
        <v>0</v>
      </c>
      <c r="U222" s="45">
        <f t="shared" ca="1" si="74"/>
        <v>0</v>
      </c>
      <c r="V222" s="45">
        <f t="shared" ca="1" si="75"/>
        <v>0</v>
      </c>
      <c r="W222" s="45">
        <f t="shared" ca="1" si="69"/>
        <v>0</v>
      </c>
      <c r="X222" s="25">
        <f t="shared" ca="1" si="58"/>
        <v>0</v>
      </c>
      <c r="Z222" s="28">
        <f t="shared" ca="1" si="76"/>
        <v>0</v>
      </c>
      <c r="AA222" s="233"/>
      <c r="AB222" s="45">
        <f t="shared" ca="1" si="70"/>
        <v>0</v>
      </c>
      <c r="AC222" s="45">
        <f t="shared" ca="1" si="59"/>
        <v>0</v>
      </c>
      <c r="AD222" s="25">
        <f t="shared" ca="1" si="60"/>
        <v>0</v>
      </c>
    </row>
    <row r="223" spans="4:30" x14ac:dyDescent="0.35">
      <c r="D223" s="20">
        <v>219</v>
      </c>
      <c r="E223" s="21">
        <f t="shared" ca="1" si="71"/>
        <v>79989</v>
      </c>
      <c r="F223" s="44">
        <f t="shared" ca="1" si="61"/>
        <v>80353</v>
      </c>
      <c r="G223" s="22" t="s">
        <v>119</v>
      </c>
      <c r="H223" s="44">
        <f t="shared" ca="1" si="72"/>
        <v>79989</v>
      </c>
      <c r="I223" s="45">
        <f t="shared" ca="1" si="62"/>
        <v>0</v>
      </c>
      <c r="J223" s="45">
        <f t="shared" ca="1" si="63"/>
        <v>0</v>
      </c>
      <c r="K223" s="45">
        <f t="shared" ca="1" si="64"/>
        <v>0</v>
      </c>
      <c r="L223" s="45"/>
      <c r="M223" s="45">
        <f t="shared" ca="1" si="73"/>
        <v>0</v>
      </c>
      <c r="N223" s="257">
        <f t="shared" ca="1" si="65"/>
        <v>0</v>
      </c>
      <c r="O223" s="23"/>
      <c r="P223" s="255">
        <f t="shared" ca="1" si="66"/>
        <v>0</v>
      </c>
      <c r="Q223" s="163">
        <f t="shared" ca="1" si="67"/>
        <v>0</v>
      </c>
      <c r="R223" s="164">
        <f ca="1">NPV(Q222,K223:$K$244) + ($A$13+$A$14+$A$15)/POWER(1+Q222,$A$28-D223+1)</f>
        <v>0</v>
      </c>
      <c r="S223" s="164">
        <f ca="1">NPV(Q223,K223:$K$244) + ($A$13+$A$14+$A$15)/POWER(1+Q223,$A$28-D223+1)</f>
        <v>0</v>
      </c>
      <c r="T223" s="45">
        <f t="shared" ca="1" si="68"/>
        <v>0</v>
      </c>
      <c r="U223" s="45">
        <f t="shared" ca="1" si="74"/>
        <v>0</v>
      </c>
      <c r="V223" s="45">
        <f t="shared" ca="1" si="75"/>
        <v>0</v>
      </c>
      <c r="W223" s="45">
        <f t="shared" ca="1" si="69"/>
        <v>0</v>
      </c>
      <c r="X223" s="25">
        <f t="shared" ca="1" si="58"/>
        <v>0</v>
      </c>
      <c r="Z223" s="28">
        <f t="shared" ca="1" si="76"/>
        <v>0</v>
      </c>
      <c r="AA223" s="233"/>
      <c r="AB223" s="45">
        <f t="shared" ca="1" si="70"/>
        <v>0</v>
      </c>
      <c r="AC223" s="45">
        <f t="shared" ca="1" si="59"/>
        <v>0</v>
      </c>
      <c r="AD223" s="25">
        <f t="shared" ca="1" si="60"/>
        <v>0</v>
      </c>
    </row>
    <row r="224" spans="4:30" x14ac:dyDescent="0.35">
      <c r="D224" s="20">
        <v>220</v>
      </c>
      <c r="E224" s="21">
        <f t="shared" ca="1" si="71"/>
        <v>80354</v>
      </c>
      <c r="F224" s="44">
        <f t="shared" ca="1" si="61"/>
        <v>80719</v>
      </c>
      <c r="G224" s="22" t="s">
        <v>119</v>
      </c>
      <c r="H224" s="44">
        <f t="shared" ca="1" si="72"/>
        <v>80354</v>
      </c>
      <c r="I224" s="45">
        <f t="shared" ca="1" si="62"/>
        <v>0</v>
      </c>
      <c r="J224" s="45">
        <f t="shared" ca="1" si="63"/>
        <v>0</v>
      </c>
      <c r="K224" s="45">
        <f t="shared" ca="1" si="64"/>
        <v>0</v>
      </c>
      <c r="L224" s="45"/>
      <c r="M224" s="45">
        <f t="shared" ca="1" si="73"/>
        <v>0</v>
      </c>
      <c r="N224" s="257">
        <f t="shared" ca="1" si="65"/>
        <v>0</v>
      </c>
      <c r="O224" s="23"/>
      <c r="P224" s="255">
        <f t="shared" ca="1" si="66"/>
        <v>0</v>
      </c>
      <c r="Q224" s="163">
        <f t="shared" ca="1" si="67"/>
        <v>0</v>
      </c>
      <c r="R224" s="164">
        <f ca="1">NPV(Q223,K224:$K$244) + ($A$13+$A$14+$A$15)/POWER(1+Q223,$A$28-D224+1)</f>
        <v>0</v>
      </c>
      <c r="S224" s="164">
        <f ca="1">NPV(Q224,K224:$K$244) + ($A$13+$A$14+$A$15)/POWER(1+Q224,$A$28-D224+1)</f>
        <v>0</v>
      </c>
      <c r="T224" s="45">
        <f t="shared" ca="1" si="68"/>
        <v>0</v>
      </c>
      <c r="U224" s="45">
        <f t="shared" ca="1" si="74"/>
        <v>0</v>
      </c>
      <c r="V224" s="45">
        <f t="shared" ca="1" si="75"/>
        <v>0</v>
      </c>
      <c r="W224" s="45">
        <f t="shared" ca="1" si="69"/>
        <v>0</v>
      </c>
      <c r="X224" s="25">
        <f t="shared" ca="1" si="58"/>
        <v>0</v>
      </c>
      <c r="Z224" s="28">
        <f t="shared" ca="1" si="76"/>
        <v>0</v>
      </c>
      <c r="AA224" s="233"/>
      <c r="AB224" s="45">
        <f t="shared" ca="1" si="70"/>
        <v>0</v>
      </c>
      <c r="AC224" s="45">
        <f t="shared" ca="1" si="59"/>
        <v>0</v>
      </c>
      <c r="AD224" s="25">
        <f t="shared" ca="1" si="60"/>
        <v>0</v>
      </c>
    </row>
    <row r="225" spans="4:30" x14ac:dyDescent="0.35">
      <c r="D225" s="20">
        <v>221</v>
      </c>
      <c r="E225" s="21">
        <f t="shared" ca="1" si="71"/>
        <v>80720</v>
      </c>
      <c r="F225" s="44">
        <f t="shared" ca="1" si="61"/>
        <v>81084</v>
      </c>
      <c r="G225" s="22" t="s">
        <v>119</v>
      </c>
      <c r="H225" s="44">
        <f t="shared" ca="1" si="72"/>
        <v>80720</v>
      </c>
      <c r="I225" s="45">
        <f t="shared" ca="1" si="62"/>
        <v>0</v>
      </c>
      <c r="J225" s="45">
        <f t="shared" ca="1" si="63"/>
        <v>0</v>
      </c>
      <c r="K225" s="45">
        <f t="shared" ca="1" si="64"/>
        <v>0</v>
      </c>
      <c r="L225" s="45"/>
      <c r="M225" s="45">
        <f t="shared" ca="1" si="73"/>
        <v>0</v>
      </c>
      <c r="N225" s="257">
        <f t="shared" ca="1" si="65"/>
        <v>0</v>
      </c>
      <c r="O225" s="23"/>
      <c r="P225" s="255">
        <f t="shared" ca="1" si="66"/>
        <v>0</v>
      </c>
      <c r="Q225" s="163">
        <f t="shared" ca="1" si="67"/>
        <v>0</v>
      </c>
      <c r="R225" s="164">
        <f ca="1">NPV(Q224,K225:$K$244) + ($A$13+$A$14+$A$15)/POWER(1+Q224,$A$28-D225+1)</f>
        <v>0</v>
      </c>
      <c r="S225" s="164">
        <f ca="1">NPV(Q225,K225:$K$244) + ($A$13+$A$14+$A$15)/POWER(1+Q225,$A$28-D225+1)</f>
        <v>0</v>
      </c>
      <c r="T225" s="45">
        <f t="shared" ca="1" si="68"/>
        <v>0</v>
      </c>
      <c r="U225" s="45">
        <f t="shared" ca="1" si="74"/>
        <v>0</v>
      </c>
      <c r="V225" s="45">
        <f t="shared" ca="1" si="75"/>
        <v>0</v>
      </c>
      <c r="W225" s="45">
        <f t="shared" ca="1" si="69"/>
        <v>0</v>
      </c>
      <c r="X225" s="25">
        <f t="shared" ca="1" si="58"/>
        <v>0</v>
      </c>
      <c r="Z225" s="28">
        <f t="shared" ca="1" si="76"/>
        <v>0</v>
      </c>
      <c r="AA225" s="233"/>
      <c r="AB225" s="45">
        <f t="shared" ca="1" si="70"/>
        <v>0</v>
      </c>
      <c r="AC225" s="45">
        <f t="shared" ca="1" si="59"/>
        <v>0</v>
      </c>
      <c r="AD225" s="25">
        <f t="shared" ca="1" si="60"/>
        <v>0</v>
      </c>
    </row>
    <row r="226" spans="4:30" x14ac:dyDescent="0.35">
      <c r="D226" s="20">
        <v>222</v>
      </c>
      <c r="E226" s="21">
        <f t="shared" ca="1" si="71"/>
        <v>81085</v>
      </c>
      <c r="F226" s="44">
        <f t="shared" ca="1" si="61"/>
        <v>81449</v>
      </c>
      <c r="G226" s="22" t="s">
        <v>119</v>
      </c>
      <c r="H226" s="44">
        <f t="shared" ca="1" si="72"/>
        <v>81085</v>
      </c>
      <c r="I226" s="45">
        <f t="shared" ca="1" si="62"/>
        <v>0</v>
      </c>
      <c r="J226" s="45">
        <f t="shared" ca="1" si="63"/>
        <v>0</v>
      </c>
      <c r="K226" s="45">
        <f t="shared" ca="1" si="64"/>
        <v>0</v>
      </c>
      <c r="L226" s="45"/>
      <c r="M226" s="45">
        <f t="shared" ca="1" si="73"/>
        <v>0</v>
      </c>
      <c r="N226" s="257">
        <f t="shared" ca="1" si="65"/>
        <v>0</v>
      </c>
      <c r="O226" s="23"/>
      <c r="P226" s="255">
        <f t="shared" ca="1" si="66"/>
        <v>0</v>
      </c>
      <c r="Q226" s="163">
        <f t="shared" ca="1" si="67"/>
        <v>0</v>
      </c>
      <c r="R226" s="164">
        <f ca="1">NPV(Q225,K226:$K$244) + ($A$13+$A$14+$A$15)/POWER(1+Q225,$A$28-D226+1)</f>
        <v>0</v>
      </c>
      <c r="S226" s="164">
        <f ca="1">NPV(Q226,K226:$K$244) + ($A$13+$A$14+$A$15)/POWER(1+Q226,$A$28-D226+1)</f>
        <v>0</v>
      </c>
      <c r="T226" s="45">
        <f t="shared" ca="1" si="68"/>
        <v>0</v>
      </c>
      <c r="U226" s="45">
        <f t="shared" ca="1" si="74"/>
        <v>0</v>
      </c>
      <c r="V226" s="45">
        <f t="shared" ca="1" si="75"/>
        <v>0</v>
      </c>
      <c r="W226" s="45">
        <f t="shared" ca="1" si="69"/>
        <v>0</v>
      </c>
      <c r="X226" s="25">
        <f t="shared" ca="1" si="58"/>
        <v>0</v>
      </c>
      <c r="Z226" s="28">
        <f t="shared" ca="1" si="76"/>
        <v>0</v>
      </c>
      <c r="AA226" s="233"/>
      <c r="AB226" s="45">
        <f t="shared" ca="1" si="70"/>
        <v>0</v>
      </c>
      <c r="AC226" s="45">
        <f t="shared" ca="1" si="59"/>
        <v>0</v>
      </c>
      <c r="AD226" s="25">
        <f t="shared" ca="1" si="60"/>
        <v>0</v>
      </c>
    </row>
    <row r="227" spans="4:30" x14ac:dyDescent="0.35">
      <c r="D227" s="20">
        <v>223</v>
      </c>
      <c r="E227" s="21">
        <f t="shared" ca="1" si="71"/>
        <v>81450</v>
      </c>
      <c r="F227" s="44">
        <f t="shared" ca="1" si="61"/>
        <v>81814</v>
      </c>
      <c r="G227" s="22" t="s">
        <v>119</v>
      </c>
      <c r="H227" s="44">
        <f t="shared" ca="1" si="72"/>
        <v>81450</v>
      </c>
      <c r="I227" s="45">
        <f t="shared" ca="1" si="62"/>
        <v>0</v>
      </c>
      <c r="J227" s="45">
        <f t="shared" ca="1" si="63"/>
        <v>0</v>
      </c>
      <c r="K227" s="45">
        <f t="shared" ca="1" si="64"/>
        <v>0</v>
      </c>
      <c r="L227" s="45"/>
      <c r="M227" s="45">
        <f t="shared" ca="1" si="73"/>
        <v>0</v>
      </c>
      <c r="N227" s="257">
        <f t="shared" ca="1" si="65"/>
        <v>0</v>
      </c>
      <c r="O227" s="23"/>
      <c r="P227" s="255">
        <f t="shared" ca="1" si="66"/>
        <v>0</v>
      </c>
      <c r="Q227" s="163">
        <f t="shared" ca="1" si="67"/>
        <v>0</v>
      </c>
      <c r="R227" s="164">
        <f ca="1">NPV(Q226,K227:$K$244) + ($A$13+$A$14+$A$15)/POWER(1+Q226,$A$28-D227+1)</f>
        <v>0</v>
      </c>
      <c r="S227" s="164">
        <f ca="1">NPV(Q227,K227:$K$244) + ($A$13+$A$14+$A$15)/POWER(1+Q227,$A$28-D227+1)</f>
        <v>0</v>
      </c>
      <c r="T227" s="45">
        <f t="shared" ca="1" si="68"/>
        <v>0</v>
      </c>
      <c r="U227" s="45">
        <f t="shared" ca="1" si="74"/>
        <v>0</v>
      </c>
      <c r="V227" s="45">
        <f t="shared" ca="1" si="75"/>
        <v>0</v>
      </c>
      <c r="W227" s="45">
        <f t="shared" ca="1" si="69"/>
        <v>0</v>
      </c>
      <c r="X227" s="25">
        <f t="shared" ca="1" si="58"/>
        <v>0</v>
      </c>
      <c r="Z227" s="28">
        <f t="shared" ca="1" si="76"/>
        <v>0</v>
      </c>
      <c r="AA227" s="233"/>
      <c r="AB227" s="45">
        <f t="shared" ca="1" si="70"/>
        <v>0</v>
      </c>
      <c r="AC227" s="45">
        <f t="shared" ca="1" si="59"/>
        <v>0</v>
      </c>
      <c r="AD227" s="25">
        <f t="shared" ca="1" si="60"/>
        <v>0</v>
      </c>
    </row>
    <row r="228" spans="4:30" x14ac:dyDescent="0.35">
      <c r="D228" s="20">
        <v>224</v>
      </c>
      <c r="E228" s="21">
        <f t="shared" ca="1" si="71"/>
        <v>81815</v>
      </c>
      <c r="F228" s="44">
        <f t="shared" ca="1" si="61"/>
        <v>82180</v>
      </c>
      <c r="G228" s="22" t="s">
        <v>119</v>
      </c>
      <c r="H228" s="44">
        <f t="shared" ca="1" si="72"/>
        <v>81815</v>
      </c>
      <c r="I228" s="45">
        <f t="shared" ca="1" si="62"/>
        <v>0</v>
      </c>
      <c r="J228" s="45">
        <f t="shared" ca="1" si="63"/>
        <v>0</v>
      </c>
      <c r="K228" s="45">
        <f t="shared" ca="1" si="64"/>
        <v>0</v>
      </c>
      <c r="L228" s="45"/>
      <c r="M228" s="45">
        <f t="shared" ca="1" si="73"/>
        <v>0</v>
      </c>
      <c r="N228" s="257">
        <f t="shared" ca="1" si="65"/>
        <v>0</v>
      </c>
      <c r="O228" s="23"/>
      <c r="P228" s="255">
        <f t="shared" ca="1" si="66"/>
        <v>0</v>
      </c>
      <c r="Q228" s="163">
        <f t="shared" ca="1" si="67"/>
        <v>0</v>
      </c>
      <c r="R228" s="164">
        <f ca="1">NPV(Q227,K228:$K$244) + ($A$13+$A$14+$A$15)/POWER(1+Q227,$A$28-D228+1)</f>
        <v>0</v>
      </c>
      <c r="S228" s="164">
        <f ca="1">NPV(Q228,K228:$K$244) + ($A$13+$A$14+$A$15)/POWER(1+Q228,$A$28-D228+1)</f>
        <v>0</v>
      </c>
      <c r="T228" s="45">
        <f t="shared" ca="1" si="68"/>
        <v>0</v>
      </c>
      <c r="U228" s="45">
        <f t="shared" ca="1" si="74"/>
        <v>0</v>
      </c>
      <c r="V228" s="45">
        <f t="shared" ca="1" si="75"/>
        <v>0</v>
      </c>
      <c r="W228" s="45">
        <f t="shared" ca="1" si="69"/>
        <v>0</v>
      </c>
      <c r="X228" s="25">
        <f t="shared" ca="1" si="58"/>
        <v>0</v>
      </c>
      <c r="Z228" s="28">
        <f t="shared" ca="1" si="76"/>
        <v>0</v>
      </c>
      <c r="AA228" s="233"/>
      <c r="AB228" s="45">
        <f t="shared" ca="1" si="70"/>
        <v>0</v>
      </c>
      <c r="AC228" s="45">
        <f t="shared" ca="1" si="59"/>
        <v>0</v>
      </c>
      <c r="AD228" s="25">
        <f t="shared" ca="1" si="60"/>
        <v>0</v>
      </c>
    </row>
    <row r="229" spans="4:30" x14ac:dyDescent="0.35">
      <c r="D229" s="20">
        <v>225</v>
      </c>
      <c r="E229" s="21">
        <f t="shared" ca="1" si="71"/>
        <v>82181</v>
      </c>
      <c r="F229" s="44">
        <f t="shared" ca="1" si="61"/>
        <v>82545</v>
      </c>
      <c r="G229" s="22" t="s">
        <v>119</v>
      </c>
      <c r="H229" s="44">
        <f t="shared" ca="1" si="72"/>
        <v>82181</v>
      </c>
      <c r="I229" s="45">
        <f t="shared" ca="1" si="62"/>
        <v>0</v>
      </c>
      <c r="J229" s="45">
        <f t="shared" ca="1" si="63"/>
        <v>0</v>
      </c>
      <c r="K229" s="45">
        <f t="shared" ca="1" si="64"/>
        <v>0</v>
      </c>
      <c r="L229" s="45"/>
      <c r="M229" s="45">
        <f t="shared" ca="1" si="73"/>
        <v>0</v>
      </c>
      <c r="N229" s="257">
        <f t="shared" ca="1" si="65"/>
        <v>0</v>
      </c>
      <c r="O229" s="23"/>
      <c r="P229" s="255">
        <f t="shared" ca="1" si="66"/>
        <v>0</v>
      </c>
      <c r="Q229" s="163">
        <f t="shared" ca="1" si="67"/>
        <v>0</v>
      </c>
      <c r="R229" s="164">
        <f ca="1">NPV(Q228,K229:$K$244) + ($A$13+$A$14+$A$15)/POWER(1+Q228,$A$28-D229+1)</f>
        <v>0</v>
      </c>
      <c r="S229" s="164">
        <f ca="1">NPV(Q229,K229:$K$244) + ($A$13+$A$14+$A$15)/POWER(1+Q229,$A$28-D229+1)</f>
        <v>0</v>
      </c>
      <c r="T229" s="45">
        <f t="shared" ca="1" si="68"/>
        <v>0</v>
      </c>
      <c r="U229" s="45">
        <f t="shared" ca="1" si="74"/>
        <v>0</v>
      </c>
      <c r="V229" s="45">
        <f t="shared" ca="1" si="75"/>
        <v>0</v>
      </c>
      <c r="W229" s="45">
        <f t="shared" ca="1" si="69"/>
        <v>0</v>
      </c>
      <c r="X229" s="25">
        <f t="shared" ca="1" si="58"/>
        <v>0</v>
      </c>
      <c r="Z229" s="28">
        <f t="shared" ca="1" si="76"/>
        <v>0</v>
      </c>
      <c r="AA229" s="233"/>
      <c r="AB229" s="45">
        <f t="shared" ca="1" si="70"/>
        <v>0</v>
      </c>
      <c r="AC229" s="45">
        <f t="shared" ca="1" si="59"/>
        <v>0</v>
      </c>
      <c r="AD229" s="25">
        <f t="shared" ca="1" si="60"/>
        <v>0</v>
      </c>
    </row>
    <row r="230" spans="4:30" x14ac:dyDescent="0.35">
      <c r="D230" s="20">
        <v>226</v>
      </c>
      <c r="E230" s="21">
        <f t="shared" ca="1" si="71"/>
        <v>82546</v>
      </c>
      <c r="F230" s="44">
        <f t="shared" ca="1" si="61"/>
        <v>82910</v>
      </c>
      <c r="G230" s="22" t="s">
        <v>119</v>
      </c>
      <c r="H230" s="44">
        <f t="shared" ca="1" si="72"/>
        <v>82546</v>
      </c>
      <c r="I230" s="45">
        <f t="shared" ca="1" si="62"/>
        <v>0</v>
      </c>
      <c r="J230" s="45">
        <f t="shared" ca="1" si="63"/>
        <v>0</v>
      </c>
      <c r="K230" s="45">
        <f t="shared" ca="1" si="64"/>
        <v>0</v>
      </c>
      <c r="L230" s="45"/>
      <c r="M230" s="45">
        <f t="shared" ca="1" si="73"/>
        <v>0</v>
      </c>
      <c r="N230" s="257">
        <f t="shared" ca="1" si="65"/>
        <v>0</v>
      </c>
      <c r="O230" s="23"/>
      <c r="P230" s="255">
        <f t="shared" ca="1" si="66"/>
        <v>0</v>
      </c>
      <c r="Q230" s="163">
        <f t="shared" ca="1" si="67"/>
        <v>0</v>
      </c>
      <c r="R230" s="164">
        <f ca="1">NPV(Q229,K230:$K$244) + ($A$13+$A$14+$A$15)/POWER(1+Q229,$A$28-D230+1)</f>
        <v>0</v>
      </c>
      <c r="S230" s="164">
        <f ca="1">NPV(Q230,K230:$K$244) + ($A$13+$A$14+$A$15)/POWER(1+Q230,$A$28-D230+1)</f>
        <v>0</v>
      </c>
      <c r="T230" s="45">
        <f t="shared" ca="1" si="68"/>
        <v>0</v>
      </c>
      <c r="U230" s="45">
        <f t="shared" ca="1" si="74"/>
        <v>0</v>
      </c>
      <c r="V230" s="45">
        <f t="shared" ca="1" si="75"/>
        <v>0</v>
      </c>
      <c r="W230" s="45">
        <f t="shared" ca="1" si="69"/>
        <v>0</v>
      </c>
      <c r="X230" s="25">
        <f t="shared" ca="1" si="58"/>
        <v>0</v>
      </c>
      <c r="Z230" s="28">
        <f t="shared" ca="1" si="76"/>
        <v>0</v>
      </c>
      <c r="AA230" s="233"/>
      <c r="AB230" s="45">
        <f t="shared" ca="1" si="70"/>
        <v>0</v>
      </c>
      <c r="AC230" s="45">
        <f t="shared" ca="1" si="59"/>
        <v>0</v>
      </c>
      <c r="AD230" s="25">
        <f t="shared" ca="1" si="60"/>
        <v>0</v>
      </c>
    </row>
    <row r="231" spans="4:30" x14ac:dyDescent="0.35">
      <c r="D231" s="20">
        <v>227</v>
      </c>
      <c r="E231" s="21">
        <f t="shared" ca="1" si="71"/>
        <v>82911</v>
      </c>
      <c r="F231" s="44">
        <f t="shared" ca="1" si="61"/>
        <v>83275</v>
      </c>
      <c r="G231" s="22" t="s">
        <v>119</v>
      </c>
      <c r="H231" s="44">
        <f t="shared" ca="1" si="72"/>
        <v>82911</v>
      </c>
      <c r="I231" s="45">
        <f t="shared" ca="1" si="62"/>
        <v>0</v>
      </c>
      <c r="J231" s="45">
        <f t="shared" ca="1" si="63"/>
        <v>0</v>
      </c>
      <c r="K231" s="45">
        <f t="shared" ca="1" si="64"/>
        <v>0</v>
      </c>
      <c r="L231" s="45"/>
      <c r="M231" s="45">
        <f t="shared" ca="1" si="73"/>
        <v>0</v>
      </c>
      <c r="N231" s="257">
        <f t="shared" ca="1" si="65"/>
        <v>0</v>
      </c>
      <c r="O231" s="23"/>
      <c r="P231" s="255">
        <f t="shared" ca="1" si="66"/>
        <v>0</v>
      </c>
      <c r="Q231" s="163">
        <f t="shared" ca="1" si="67"/>
        <v>0</v>
      </c>
      <c r="R231" s="164">
        <f ca="1">NPV(Q230,K231:$K$244) + ($A$13+$A$14+$A$15)/POWER(1+Q230,$A$28-D231+1)</f>
        <v>0</v>
      </c>
      <c r="S231" s="164">
        <f ca="1">NPV(Q231,K231:$K$244) + ($A$13+$A$14+$A$15)/POWER(1+Q231,$A$28-D231+1)</f>
        <v>0</v>
      </c>
      <c r="T231" s="45">
        <f t="shared" ca="1" si="68"/>
        <v>0</v>
      </c>
      <c r="U231" s="45">
        <f t="shared" ca="1" si="74"/>
        <v>0</v>
      </c>
      <c r="V231" s="45">
        <f t="shared" ca="1" si="75"/>
        <v>0</v>
      </c>
      <c r="W231" s="45">
        <f t="shared" ca="1" si="69"/>
        <v>0</v>
      </c>
      <c r="X231" s="25">
        <f t="shared" ca="1" si="58"/>
        <v>0</v>
      </c>
      <c r="Z231" s="28">
        <f t="shared" ca="1" si="76"/>
        <v>0</v>
      </c>
      <c r="AA231" s="233"/>
      <c r="AB231" s="45">
        <f t="shared" ca="1" si="70"/>
        <v>0</v>
      </c>
      <c r="AC231" s="45">
        <f t="shared" ca="1" si="59"/>
        <v>0</v>
      </c>
      <c r="AD231" s="25">
        <f t="shared" ca="1" si="60"/>
        <v>0</v>
      </c>
    </row>
    <row r="232" spans="4:30" x14ac:dyDescent="0.35">
      <c r="D232" s="20">
        <v>228</v>
      </c>
      <c r="E232" s="21">
        <f t="shared" ca="1" si="71"/>
        <v>83276</v>
      </c>
      <c r="F232" s="44">
        <f t="shared" ca="1" si="61"/>
        <v>83641</v>
      </c>
      <c r="G232" s="22" t="s">
        <v>119</v>
      </c>
      <c r="H232" s="44">
        <f t="shared" ca="1" si="72"/>
        <v>83276</v>
      </c>
      <c r="I232" s="45">
        <f t="shared" ca="1" si="62"/>
        <v>0</v>
      </c>
      <c r="J232" s="45">
        <f t="shared" ca="1" si="63"/>
        <v>0</v>
      </c>
      <c r="K232" s="45">
        <f t="shared" ca="1" si="64"/>
        <v>0</v>
      </c>
      <c r="L232" s="45"/>
      <c r="M232" s="45">
        <f t="shared" ca="1" si="73"/>
        <v>0</v>
      </c>
      <c r="N232" s="257">
        <f t="shared" ca="1" si="65"/>
        <v>0</v>
      </c>
      <c r="O232" s="23"/>
      <c r="P232" s="255">
        <f t="shared" ca="1" si="66"/>
        <v>0</v>
      </c>
      <c r="Q232" s="163">
        <f t="shared" ca="1" si="67"/>
        <v>0</v>
      </c>
      <c r="R232" s="164">
        <f ca="1">NPV(Q231,K232:$K$244) + ($A$13+$A$14+$A$15)/POWER(1+Q231,$A$28-D232+1)</f>
        <v>0</v>
      </c>
      <c r="S232" s="164">
        <f ca="1">NPV(Q232,K232:$K$244) + ($A$13+$A$14+$A$15)/POWER(1+Q232,$A$28-D232+1)</f>
        <v>0</v>
      </c>
      <c r="T232" s="45">
        <f t="shared" ca="1" si="68"/>
        <v>0</v>
      </c>
      <c r="U232" s="45">
        <f t="shared" ca="1" si="74"/>
        <v>0</v>
      </c>
      <c r="V232" s="45">
        <f t="shared" ca="1" si="75"/>
        <v>0</v>
      </c>
      <c r="W232" s="45">
        <f t="shared" ca="1" si="69"/>
        <v>0</v>
      </c>
      <c r="X232" s="25">
        <f t="shared" ca="1" si="58"/>
        <v>0</v>
      </c>
      <c r="Z232" s="28">
        <f t="shared" ca="1" si="76"/>
        <v>0</v>
      </c>
      <c r="AA232" s="233"/>
      <c r="AB232" s="45">
        <f t="shared" ca="1" si="70"/>
        <v>0</v>
      </c>
      <c r="AC232" s="45">
        <f t="shared" ca="1" si="59"/>
        <v>0</v>
      </c>
      <c r="AD232" s="25">
        <f t="shared" ca="1" si="60"/>
        <v>0</v>
      </c>
    </row>
    <row r="233" spans="4:30" x14ac:dyDescent="0.35">
      <c r="D233" s="20">
        <v>229</v>
      </c>
      <c r="E233" s="21">
        <f t="shared" ca="1" si="71"/>
        <v>83642</v>
      </c>
      <c r="F233" s="44">
        <f t="shared" ca="1" si="61"/>
        <v>84006</v>
      </c>
      <c r="G233" s="22" t="s">
        <v>119</v>
      </c>
      <c r="H233" s="44">
        <f t="shared" ca="1" si="72"/>
        <v>83642</v>
      </c>
      <c r="I233" s="45">
        <f t="shared" ca="1" si="62"/>
        <v>0</v>
      </c>
      <c r="J233" s="45">
        <f t="shared" ca="1" si="63"/>
        <v>0</v>
      </c>
      <c r="K233" s="45">
        <f t="shared" ca="1" si="64"/>
        <v>0</v>
      </c>
      <c r="L233" s="45"/>
      <c r="M233" s="45">
        <f t="shared" ca="1" si="73"/>
        <v>0</v>
      </c>
      <c r="N233" s="257">
        <f t="shared" ca="1" si="65"/>
        <v>0</v>
      </c>
      <c r="O233" s="23"/>
      <c r="P233" s="255">
        <f t="shared" ca="1" si="66"/>
        <v>0</v>
      </c>
      <c r="Q233" s="163">
        <f t="shared" ca="1" si="67"/>
        <v>0</v>
      </c>
      <c r="R233" s="164">
        <f ca="1">NPV(Q232,K233:$K$244) + ($A$13+$A$14+$A$15)/POWER(1+Q232,$A$28-D233+1)</f>
        <v>0</v>
      </c>
      <c r="S233" s="164">
        <f ca="1">NPV(Q233,K233:$K$244) + ($A$13+$A$14+$A$15)/POWER(1+Q233,$A$28-D233+1)</f>
        <v>0</v>
      </c>
      <c r="T233" s="45">
        <f t="shared" ca="1" si="68"/>
        <v>0</v>
      </c>
      <c r="U233" s="45">
        <f t="shared" ca="1" si="74"/>
        <v>0</v>
      </c>
      <c r="V233" s="45">
        <f t="shared" ca="1" si="75"/>
        <v>0</v>
      </c>
      <c r="W233" s="45">
        <f t="shared" ca="1" si="69"/>
        <v>0</v>
      </c>
      <c r="X233" s="25">
        <f t="shared" ca="1" si="58"/>
        <v>0</v>
      </c>
      <c r="Z233" s="28">
        <f t="shared" ca="1" si="76"/>
        <v>0</v>
      </c>
      <c r="AA233" s="233"/>
      <c r="AB233" s="45">
        <f t="shared" ca="1" si="70"/>
        <v>0</v>
      </c>
      <c r="AC233" s="45">
        <f t="shared" ca="1" si="59"/>
        <v>0</v>
      </c>
      <c r="AD233" s="25">
        <f t="shared" ca="1" si="60"/>
        <v>0</v>
      </c>
    </row>
    <row r="234" spans="4:30" x14ac:dyDescent="0.35">
      <c r="D234" s="20">
        <v>230</v>
      </c>
      <c r="E234" s="21">
        <f t="shared" ca="1" si="71"/>
        <v>84007</v>
      </c>
      <c r="F234" s="44">
        <f t="shared" ca="1" si="61"/>
        <v>84371</v>
      </c>
      <c r="G234" s="22" t="s">
        <v>119</v>
      </c>
      <c r="H234" s="44">
        <f t="shared" ca="1" si="72"/>
        <v>84007</v>
      </c>
      <c r="I234" s="45">
        <f t="shared" ca="1" si="62"/>
        <v>0</v>
      </c>
      <c r="J234" s="45">
        <f t="shared" ca="1" si="63"/>
        <v>0</v>
      </c>
      <c r="K234" s="45">
        <f t="shared" ca="1" si="64"/>
        <v>0</v>
      </c>
      <c r="L234" s="45"/>
      <c r="M234" s="45">
        <f t="shared" ca="1" si="73"/>
        <v>0</v>
      </c>
      <c r="N234" s="257">
        <f t="shared" ca="1" si="65"/>
        <v>0</v>
      </c>
      <c r="O234" s="23"/>
      <c r="P234" s="255">
        <f t="shared" ca="1" si="66"/>
        <v>0</v>
      </c>
      <c r="Q234" s="163">
        <f t="shared" ca="1" si="67"/>
        <v>0</v>
      </c>
      <c r="R234" s="164">
        <f ca="1">NPV(Q233,K234:$K$244) + ($A$13+$A$14+$A$15)/POWER(1+Q233,$A$28-D234+1)</f>
        <v>0</v>
      </c>
      <c r="S234" s="164">
        <f ca="1">NPV(Q234,K234:$K$244) + ($A$13+$A$14+$A$15)/POWER(1+Q234,$A$28-D234+1)</f>
        <v>0</v>
      </c>
      <c r="T234" s="45">
        <f t="shared" ca="1" si="68"/>
        <v>0</v>
      </c>
      <c r="U234" s="45">
        <f t="shared" ca="1" si="74"/>
        <v>0</v>
      </c>
      <c r="V234" s="45">
        <f t="shared" ca="1" si="75"/>
        <v>0</v>
      </c>
      <c r="W234" s="45">
        <f t="shared" ca="1" si="69"/>
        <v>0</v>
      </c>
      <c r="X234" s="25">
        <f t="shared" ca="1" si="58"/>
        <v>0</v>
      </c>
      <c r="Z234" s="28">
        <f t="shared" ca="1" si="76"/>
        <v>0</v>
      </c>
      <c r="AA234" s="233"/>
      <c r="AB234" s="45">
        <f t="shared" ca="1" si="70"/>
        <v>0</v>
      </c>
      <c r="AC234" s="45">
        <f t="shared" ca="1" si="59"/>
        <v>0</v>
      </c>
      <c r="AD234" s="25">
        <f t="shared" ca="1" si="60"/>
        <v>0</v>
      </c>
    </row>
    <row r="235" spans="4:30" x14ac:dyDescent="0.35">
      <c r="D235" s="20">
        <v>231</v>
      </c>
      <c r="E235" s="21">
        <f t="shared" ca="1" si="71"/>
        <v>84372</v>
      </c>
      <c r="F235" s="44">
        <f t="shared" ca="1" si="61"/>
        <v>84736</v>
      </c>
      <c r="G235" s="22" t="s">
        <v>119</v>
      </c>
      <c r="H235" s="44">
        <f t="shared" ca="1" si="72"/>
        <v>84372</v>
      </c>
      <c r="I235" s="45">
        <f t="shared" ca="1" si="62"/>
        <v>0</v>
      </c>
      <c r="J235" s="45">
        <f t="shared" ca="1" si="63"/>
        <v>0</v>
      </c>
      <c r="K235" s="45">
        <f t="shared" ca="1" si="64"/>
        <v>0</v>
      </c>
      <c r="L235" s="45"/>
      <c r="M235" s="45">
        <f t="shared" ca="1" si="73"/>
        <v>0</v>
      </c>
      <c r="N235" s="257">
        <f t="shared" ca="1" si="65"/>
        <v>0</v>
      </c>
      <c r="O235" s="23"/>
      <c r="P235" s="255">
        <f t="shared" ca="1" si="66"/>
        <v>0</v>
      </c>
      <c r="Q235" s="163">
        <f t="shared" ca="1" si="67"/>
        <v>0</v>
      </c>
      <c r="R235" s="164">
        <f ca="1">NPV(Q234,K235:$K$244) + ($A$13+$A$14+$A$15)/POWER(1+Q234,$A$28-D235+1)</f>
        <v>0</v>
      </c>
      <c r="S235" s="164">
        <f ca="1">NPV(Q235,K235:$K$244) + ($A$13+$A$14+$A$15)/POWER(1+Q235,$A$28-D235+1)</f>
        <v>0</v>
      </c>
      <c r="T235" s="45">
        <f t="shared" ca="1" si="68"/>
        <v>0</v>
      </c>
      <c r="U235" s="45">
        <f t="shared" ca="1" si="74"/>
        <v>0</v>
      </c>
      <c r="V235" s="45">
        <f t="shared" ca="1" si="75"/>
        <v>0</v>
      </c>
      <c r="W235" s="45">
        <f t="shared" ca="1" si="69"/>
        <v>0</v>
      </c>
      <c r="X235" s="25">
        <f t="shared" ca="1" si="58"/>
        <v>0</v>
      </c>
      <c r="Z235" s="28">
        <f t="shared" ca="1" si="76"/>
        <v>0</v>
      </c>
      <c r="AA235" s="233"/>
      <c r="AB235" s="45">
        <f t="shared" ca="1" si="70"/>
        <v>0</v>
      </c>
      <c r="AC235" s="45">
        <f t="shared" ca="1" si="59"/>
        <v>0</v>
      </c>
      <c r="AD235" s="25">
        <f t="shared" ca="1" si="60"/>
        <v>0</v>
      </c>
    </row>
    <row r="236" spans="4:30" x14ac:dyDescent="0.35">
      <c r="D236" s="20">
        <v>232</v>
      </c>
      <c r="E236" s="21">
        <f t="shared" ca="1" si="71"/>
        <v>84737</v>
      </c>
      <c r="F236" s="44">
        <f t="shared" ca="1" si="61"/>
        <v>85102</v>
      </c>
      <c r="G236" s="22" t="s">
        <v>119</v>
      </c>
      <c r="H236" s="44">
        <f t="shared" ca="1" si="72"/>
        <v>84737</v>
      </c>
      <c r="I236" s="45">
        <f t="shared" ca="1" si="62"/>
        <v>0</v>
      </c>
      <c r="J236" s="45">
        <f t="shared" ca="1" si="63"/>
        <v>0</v>
      </c>
      <c r="K236" s="45">
        <f t="shared" ca="1" si="64"/>
        <v>0</v>
      </c>
      <c r="L236" s="45"/>
      <c r="M236" s="45">
        <f t="shared" ca="1" si="73"/>
        <v>0</v>
      </c>
      <c r="N236" s="257">
        <f t="shared" ca="1" si="65"/>
        <v>0</v>
      </c>
      <c r="O236" s="23"/>
      <c r="P236" s="255">
        <f t="shared" ca="1" si="66"/>
        <v>0</v>
      </c>
      <c r="Q236" s="163">
        <f t="shared" ca="1" si="67"/>
        <v>0</v>
      </c>
      <c r="R236" s="164">
        <f ca="1">NPV(Q235,K236:$K$244) + ($A$13+$A$14+$A$15)/POWER(1+Q235,$A$28-D236+1)</f>
        <v>0</v>
      </c>
      <c r="S236" s="164">
        <f ca="1">NPV(Q236,K236:$K$244) + ($A$13+$A$14+$A$15)/POWER(1+Q236,$A$28-D236+1)</f>
        <v>0</v>
      </c>
      <c r="T236" s="45">
        <f t="shared" ca="1" si="68"/>
        <v>0</v>
      </c>
      <c r="U236" s="45">
        <f t="shared" ca="1" si="74"/>
        <v>0</v>
      </c>
      <c r="V236" s="45">
        <f t="shared" ca="1" si="75"/>
        <v>0</v>
      </c>
      <c r="W236" s="45">
        <f t="shared" ca="1" si="69"/>
        <v>0</v>
      </c>
      <c r="X236" s="25">
        <f t="shared" ca="1" si="58"/>
        <v>0</v>
      </c>
      <c r="Z236" s="28">
        <f t="shared" ca="1" si="76"/>
        <v>0</v>
      </c>
      <c r="AA236" s="233"/>
      <c r="AB236" s="45">
        <f t="shared" ca="1" si="70"/>
        <v>0</v>
      </c>
      <c r="AC236" s="45">
        <f t="shared" ca="1" si="59"/>
        <v>0</v>
      </c>
      <c r="AD236" s="25">
        <f t="shared" ca="1" si="60"/>
        <v>0</v>
      </c>
    </row>
    <row r="237" spans="4:30" x14ac:dyDescent="0.35">
      <c r="D237" s="20">
        <v>233</v>
      </c>
      <c r="E237" s="21">
        <f t="shared" ca="1" si="71"/>
        <v>85103</v>
      </c>
      <c r="F237" s="44">
        <f t="shared" ca="1" si="61"/>
        <v>85467</v>
      </c>
      <c r="G237" s="22" t="s">
        <v>119</v>
      </c>
      <c r="H237" s="44">
        <f t="shared" ca="1" si="72"/>
        <v>85103</v>
      </c>
      <c r="I237" s="45">
        <f t="shared" ca="1" si="62"/>
        <v>0</v>
      </c>
      <c r="J237" s="45">
        <f t="shared" ca="1" si="63"/>
        <v>0</v>
      </c>
      <c r="K237" s="45">
        <f t="shared" ca="1" si="64"/>
        <v>0</v>
      </c>
      <c r="L237" s="45"/>
      <c r="M237" s="45">
        <f t="shared" ca="1" si="73"/>
        <v>0</v>
      </c>
      <c r="N237" s="257">
        <f t="shared" ca="1" si="65"/>
        <v>0</v>
      </c>
      <c r="O237" s="23"/>
      <c r="P237" s="255">
        <f t="shared" ca="1" si="66"/>
        <v>0</v>
      </c>
      <c r="Q237" s="163">
        <f t="shared" ca="1" si="67"/>
        <v>0</v>
      </c>
      <c r="R237" s="164">
        <f ca="1">NPV(Q236,K237:$K$244) + ($A$13+$A$14+$A$15)/POWER(1+Q236,$A$28-D237+1)</f>
        <v>0</v>
      </c>
      <c r="S237" s="164">
        <f ca="1">NPV(Q237,K237:$K$244) + ($A$13+$A$14+$A$15)/POWER(1+Q237,$A$28-D237+1)</f>
        <v>0</v>
      </c>
      <c r="T237" s="45">
        <f t="shared" ca="1" si="68"/>
        <v>0</v>
      </c>
      <c r="U237" s="45">
        <f t="shared" ca="1" si="74"/>
        <v>0</v>
      </c>
      <c r="V237" s="45">
        <f t="shared" ca="1" si="75"/>
        <v>0</v>
      </c>
      <c r="W237" s="45">
        <f t="shared" ca="1" si="69"/>
        <v>0</v>
      </c>
      <c r="X237" s="25">
        <f t="shared" ca="1" si="58"/>
        <v>0</v>
      </c>
      <c r="Z237" s="28">
        <f t="shared" ca="1" si="76"/>
        <v>0</v>
      </c>
      <c r="AA237" s="233"/>
      <c r="AB237" s="45">
        <f t="shared" ca="1" si="70"/>
        <v>0</v>
      </c>
      <c r="AC237" s="45">
        <f t="shared" ca="1" si="59"/>
        <v>0</v>
      </c>
      <c r="AD237" s="25">
        <f t="shared" ca="1" si="60"/>
        <v>0</v>
      </c>
    </row>
    <row r="238" spans="4:30" x14ac:dyDescent="0.35">
      <c r="D238" s="20">
        <v>234</v>
      </c>
      <c r="E238" s="21">
        <f t="shared" ca="1" si="71"/>
        <v>85468</v>
      </c>
      <c r="F238" s="44">
        <f t="shared" ca="1" si="61"/>
        <v>85832</v>
      </c>
      <c r="G238" s="22" t="s">
        <v>119</v>
      </c>
      <c r="H238" s="44">
        <f t="shared" ca="1" si="72"/>
        <v>85468</v>
      </c>
      <c r="I238" s="45">
        <f t="shared" ca="1" si="62"/>
        <v>0</v>
      </c>
      <c r="J238" s="45">
        <f t="shared" ca="1" si="63"/>
        <v>0</v>
      </c>
      <c r="K238" s="45">
        <f t="shared" ca="1" si="64"/>
        <v>0</v>
      </c>
      <c r="L238" s="45"/>
      <c r="M238" s="45">
        <f t="shared" ca="1" si="73"/>
        <v>0</v>
      </c>
      <c r="N238" s="257">
        <f t="shared" ca="1" si="65"/>
        <v>0</v>
      </c>
      <c r="O238" s="23"/>
      <c r="P238" s="255">
        <f t="shared" ca="1" si="66"/>
        <v>0</v>
      </c>
      <c r="Q238" s="163">
        <f t="shared" ca="1" si="67"/>
        <v>0</v>
      </c>
      <c r="R238" s="164">
        <f ca="1">NPV(Q237,K238:$K$244) + ($A$13+$A$14+$A$15)/POWER(1+Q237,$A$28-D238+1)</f>
        <v>0</v>
      </c>
      <c r="S238" s="164">
        <f ca="1">NPV(Q238,K238:$K$244) + ($A$13+$A$14+$A$15)/POWER(1+Q238,$A$28-D238+1)</f>
        <v>0</v>
      </c>
      <c r="T238" s="45">
        <f t="shared" ca="1" si="68"/>
        <v>0</v>
      </c>
      <c r="U238" s="45">
        <f t="shared" ca="1" si="74"/>
        <v>0</v>
      </c>
      <c r="V238" s="45">
        <f t="shared" ca="1" si="75"/>
        <v>0</v>
      </c>
      <c r="W238" s="45">
        <f t="shared" ca="1" si="69"/>
        <v>0</v>
      </c>
      <c r="X238" s="25">
        <f t="shared" ca="1" si="58"/>
        <v>0</v>
      </c>
      <c r="Z238" s="28">
        <f t="shared" ca="1" si="76"/>
        <v>0</v>
      </c>
      <c r="AA238" s="233"/>
      <c r="AB238" s="45">
        <f t="shared" ca="1" si="70"/>
        <v>0</v>
      </c>
      <c r="AC238" s="45">
        <f t="shared" ca="1" si="59"/>
        <v>0</v>
      </c>
      <c r="AD238" s="25">
        <f t="shared" ca="1" si="60"/>
        <v>0</v>
      </c>
    </row>
    <row r="239" spans="4:30" x14ac:dyDescent="0.35">
      <c r="D239" s="20">
        <v>235</v>
      </c>
      <c r="E239" s="21">
        <f t="shared" ca="1" si="71"/>
        <v>85833</v>
      </c>
      <c r="F239" s="44">
        <f t="shared" ca="1" si="61"/>
        <v>86197</v>
      </c>
      <c r="G239" s="22" t="s">
        <v>119</v>
      </c>
      <c r="H239" s="44">
        <f t="shared" ca="1" si="72"/>
        <v>85833</v>
      </c>
      <c r="I239" s="45">
        <f t="shared" ca="1" si="62"/>
        <v>0</v>
      </c>
      <c r="J239" s="45">
        <f t="shared" ca="1" si="63"/>
        <v>0</v>
      </c>
      <c r="K239" s="45">
        <f t="shared" ca="1" si="64"/>
        <v>0</v>
      </c>
      <c r="L239" s="45"/>
      <c r="M239" s="45">
        <f t="shared" ca="1" si="73"/>
        <v>0</v>
      </c>
      <c r="N239" s="257">
        <f t="shared" ca="1" si="65"/>
        <v>0</v>
      </c>
      <c r="O239" s="23"/>
      <c r="P239" s="255">
        <f t="shared" ca="1" si="66"/>
        <v>0</v>
      </c>
      <c r="Q239" s="163">
        <f t="shared" ca="1" si="67"/>
        <v>0</v>
      </c>
      <c r="R239" s="164">
        <f ca="1">NPV(Q238,K239:$K$244) + ($A$13+$A$14+$A$15)/POWER(1+Q238,$A$28-D239+1)</f>
        <v>0</v>
      </c>
      <c r="S239" s="164">
        <f ca="1">NPV(Q239,K239:$K$244) + ($A$13+$A$14+$A$15)/POWER(1+Q239,$A$28-D239+1)</f>
        <v>0</v>
      </c>
      <c r="T239" s="45">
        <f t="shared" ca="1" si="68"/>
        <v>0</v>
      </c>
      <c r="U239" s="45">
        <f t="shared" ca="1" si="74"/>
        <v>0</v>
      </c>
      <c r="V239" s="45">
        <f t="shared" ca="1" si="75"/>
        <v>0</v>
      </c>
      <c r="W239" s="45">
        <f t="shared" ca="1" si="69"/>
        <v>0</v>
      </c>
      <c r="X239" s="25">
        <f t="shared" ca="1" si="58"/>
        <v>0</v>
      </c>
      <c r="Z239" s="28">
        <f t="shared" ca="1" si="76"/>
        <v>0</v>
      </c>
      <c r="AA239" s="233"/>
      <c r="AB239" s="45">
        <f t="shared" ca="1" si="70"/>
        <v>0</v>
      </c>
      <c r="AC239" s="45">
        <f t="shared" ca="1" si="59"/>
        <v>0</v>
      </c>
      <c r="AD239" s="25">
        <f t="shared" ca="1" si="60"/>
        <v>0</v>
      </c>
    </row>
    <row r="240" spans="4:30" x14ac:dyDescent="0.35">
      <c r="D240" s="20">
        <v>236</v>
      </c>
      <c r="E240" s="21">
        <f t="shared" ca="1" si="71"/>
        <v>86198</v>
      </c>
      <c r="F240" s="44">
        <f t="shared" ca="1" si="61"/>
        <v>86563</v>
      </c>
      <c r="G240" s="22" t="s">
        <v>119</v>
      </c>
      <c r="H240" s="44">
        <f t="shared" ca="1" si="72"/>
        <v>86198</v>
      </c>
      <c r="I240" s="45">
        <f t="shared" ca="1" si="62"/>
        <v>0</v>
      </c>
      <c r="J240" s="45">
        <f t="shared" ca="1" si="63"/>
        <v>0</v>
      </c>
      <c r="K240" s="45">
        <f t="shared" ca="1" si="64"/>
        <v>0</v>
      </c>
      <c r="L240" s="45"/>
      <c r="M240" s="45">
        <f t="shared" ca="1" si="73"/>
        <v>0</v>
      </c>
      <c r="N240" s="257">
        <f t="shared" ca="1" si="65"/>
        <v>0</v>
      </c>
      <c r="O240" s="23"/>
      <c r="P240" s="255">
        <f t="shared" ca="1" si="66"/>
        <v>0</v>
      </c>
      <c r="Q240" s="163">
        <f t="shared" ca="1" si="67"/>
        <v>0</v>
      </c>
      <c r="R240" s="164">
        <f ca="1">NPV(Q239,K240:$K$244) + ($A$13+$A$14+$A$15)/POWER(1+Q239,$A$28-D240+1)</f>
        <v>0</v>
      </c>
      <c r="S240" s="164">
        <f ca="1">NPV(Q240,K240:$K$244) + ($A$13+$A$14+$A$15)/POWER(1+Q240,$A$28-D240+1)</f>
        <v>0</v>
      </c>
      <c r="T240" s="45">
        <f t="shared" ca="1" si="68"/>
        <v>0</v>
      </c>
      <c r="U240" s="45">
        <f t="shared" ca="1" si="74"/>
        <v>0</v>
      </c>
      <c r="V240" s="45">
        <f t="shared" ca="1" si="75"/>
        <v>0</v>
      </c>
      <c r="W240" s="45">
        <f t="shared" ca="1" si="69"/>
        <v>0</v>
      </c>
      <c r="X240" s="25">
        <f t="shared" ca="1" si="58"/>
        <v>0</v>
      </c>
      <c r="Z240" s="28">
        <f t="shared" ca="1" si="76"/>
        <v>0</v>
      </c>
      <c r="AA240" s="233"/>
      <c r="AB240" s="45">
        <f t="shared" ca="1" si="70"/>
        <v>0</v>
      </c>
      <c r="AC240" s="45">
        <f t="shared" ca="1" si="59"/>
        <v>0</v>
      </c>
      <c r="AD240" s="25">
        <f t="shared" ca="1" si="60"/>
        <v>0</v>
      </c>
    </row>
    <row r="241" spans="4:30" x14ac:dyDescent="0.35">
      <c r="D241" s="20">
        <v>237</v>
      </c>
      <c r="E241" s="21">
        <f t="shared" ca="1" si="71"/>
        <v>86564</v>
      </c>
      <c r="F241" s="44">
        <f t="shared" ca="1" si="61"/>
        <v>86928</v>
      </c>
      <c r="G241" s="22" t="s">
        <v>119</v>
      </c>
      <c r="H241" s="44">
        <f t="shared" ca="1" si="72"/>
        <v>86564</v>
      </c>
      <c r="I241" s="45">
        <f t="shared" ca="1" si="62"/>
        <v>0</v>
      </c>
      <c r="J241" s="45">
        <f t="shared" ca="1" si="63"/>
        <v>0</v>
      </c>
      <c r="K241" s="45">
        <f t="shared" ca="1" si="64"/>
        <v>0</v>
      </c>
      <c r="L241" s="45"/>
      <c r="M241" s="45">
        <f t="shared" ca="1" si="73"/>
        <v>0</v>
      </c>
      <c r="N241" s="257">
        <f t="shared" ca="1" si="65"/>
        <v>0</v>
      </c>
      <c r="O241" s="23"/>
      <c r="P241" s="255">
        <f t="shared" ca="1" si="66"/>
        <v>0</v>
      </c>
      <c r="Q241" s="163">
        <f t="shared" ca="1" si="67"/>
        <v>0</v>
      </c>
      <c r="R241" s="164">
        <f ca="1">NPV(Q240,K241:$K$244) + ($A$13+$A$14+$A$15)/POWER(1+Q240,$A$28-D241+1)</f>
        <v>0</v>
      </c>
      <c r="S241" s="164">
        <f ca="1">NPV(Q241,K241:$K$244) + ($A$13+$A$14+$A$15)/POWER(1+Q241,$A$28-D241+1)</f>
        <v>0</v>
      </c>
      <c r="T241" s="45">
        <f t="shared" ca="1" si="68"/>
        <v>0</v>
      </c>
      <c r="U241" s="45">
        <f t="shared" ca="1" si="74"/>
        <v>0</v>
      </c>
      <c r="V241" s="45">
        <f t="shared" ca="1" si="75"/>
        <v>0</v>
      </c>
      <c r="W241" s="45">
        <f t="shared" ca="1" si="69"/>
        <v>0</v>
      </c>
      <c r="X241" s="25">
        <f t="shared" ca="1" si="58"/>
        <v>0</v>
      </c>
      <c r="Z241" s="28">
        <f t="shared" ca="1" si="76"/>
        <v>0</v>
      </c>
      <c r="AA241" s="233"/>
      <c r="AB241" s="45">
        <f t="shared" ca="1" si="70"/>
        <v>0</v>
      </c>
      <c r="AC241" s="45">
        <f t="shared" ca="1" si="59"/>
        <v>0</v>
      </c>
      <c r="AD241" s="25">
        <f t="shared" ca="1" si="60"/>
        <v>0</v>
      </c>
    </row>
    <row r="242" spans="4:30" x14ac:dyDescent="0.35">
      <c r="D242" s="20">
        <v>238</v>
      </c>
      <c r="E242" s="21">
        <f t="shared" ca="1" si="71"/>
        <v>86929</v>
      </c>
      <c r="F242" s="44">
        <f t="shared" ca="1" si="61"/>
        <v>87293</v>
      </c>
      <c r="G242" s="22" t="s">
        <v>119</v>
      </c>
      <c r="H242" s="44">
        <f t="shared" ca="1" si="72"/>
        <v>86929</v>
      </c>
      <c r="I242" s="45">
        <f t="shared" ca="1" si="62"/>
        <v>0</v>
      </c>
      <c r="J242" s="45">
        <f t="shared" ca="1" si="63"/>
        <v>0</v>
      </c>
      <c r="K242" s="45">
        <f t="shared" ca="1" si="64"/>
        <v>0</v>
      </c>
      <c r="L242" s="45"/>
      <c r="M242" s="45">
        <f t="shared" ca="1" si="73"/>
        <v>0</v>
      </c>
      <c r="N242" s="257">
        <f t="shared" ca="1" si="65"/>
        <v>0</v>
      </c>
      <c r="O242" s="23"/>
      <c r="P242" s="255">
        <f t="shared" ca="1" si="66"/>
        <v>0</v>
      </c>
      <c r="Q242" s="163">
        <f t="shared" ca="1" si="67"/>
        <v>0</v>
      </c>
      <c r="R242" s="164">
        <f ca="1">NPV(Q241,K242:$K$244) + ($A$13+$A$14+$A$15)/POWER(1+Q241,$A$28-D242+1)</f>
        <v>0</v>
      </c>
      <c r="S242" s="164">
        <f ca="1">NPV(Q242,K242:$K$244) + ($A$13+$A$14+$A$15)/POWER(1+Q242,$A$28-D242+1)</f>
        <v>0</v>
      </c>
      <c r="T242" s="45">
        <f t="shared" ca="1" si="68"/>
        <v>0</v>
      </c>
      <c r="U242" s="45">
        <f t="shared" ca="1" si="74"/>
        <v>0</v>
      </c>
      <c r="V242" s="45">
        <f t="shared" ca="1" si="75"/>
        <v>0</v>
      </c>
      <c r="W242" s="45">
        <f t="shared" ca="1" si="69"/>
        <v>0</v>
      </c>
      <c r="X242" s="25">
        <f t="shared" ca="1" si="58"/>
        <v>0</v>
      </c>
      <c r="Z242" s="28">
        <f t="shared" ca="1" si="76"/>
        <v>0</v>
      </c>
      <c r="AA242" s="233"/>
      <c r="AB242" s="45">
        <f t="shared" ca="1" si="70"/>
        <v>0</v>
      </c>
      <c r="AC242" s="45">
        <f t="shared" ca="1" si="59"/>
        <v>0</v>
      </c>
      <c r="AD242" s="25">
        <f t="shared" ca="1" si="60"/>
        <v>0</v>
      </c>
    </row>
    <row r="243" spans="4:30" x14ac:dyDescent="0.35">
      <c r="D243" s="20">
        <v>239</v>
      </c>
      <c r="E243" s="21">
        <f t="shared" ca="1" si="71"/>
        <v>87294</v>
      </c>
      <c r="F243" s="44">
        <f t="shared" ca="1" si="61"/>
        <v>87658</v>
      </c>
      <c r="G243" s="22" t="s">
        <v>119</v>
      </c>
      <c r="H243" s="44">
        <f t="shared" ca="1" si="72"/>
        <v>87294</v>
      </c>
      <c r="I243" s="45">
        <f t="shared" ca="1" si="62"/>
        <v>0</v>
      </c>
      <c r="J243" s="45">
        <f t="shared" ca="1" si="63"/>
        <v>0</v>
      </c>
      <c r="K243" s="45">
        <f t="shared" ca="1" si="64"/>
        <v>0</v>
      </c>
      <c r="L243" s="45"/>
      <c r="M243" s="45">
        <f t="shared" ca="1" si="73"/>
        <v>0</v>
      </c>
      <c r="N243" s="257">
        <f t="shared" ca="1" si="65"/>
        <v>0</v>
      </c>
      <c r="O243" s="23"/>
      <c r="P243" s="255">
        <f t="shared" ca="1" si="66"/>
        <v>0</v>
      </c>
      <c r="Q243" s="163">
        <f t="shared" ca="1" si="67"/>
        <v>0</v>
      </c>
      <c r="R243" s="164">
        <f ca="1">NPV(Q242,K243:$K$244) + ($A$13+$A$14+$A$15)/POWER(1+Q242,$A$28-D243+1)</f>
        <v>0</v>
      </c>
      <c r="S243" s="164">
        <f ca="1">NPV(Q243,K243:$K$244) + ($A$13+$A$14+$A$15)/POWER(1+Q243,$A$28-D243+1)</f>
        <v>0</v>
      </c>
      <c r="T243" s="45">
        <f t="shared" ca="1" si="68"/>
        <v>0</v>
      </c>
      <c r="U243" s="45">
        <f t="shared" ca="1" si="74"/>
        <v>0</v>
      </c>
      <c r="V243" s="45">
        <f t="shared" ca="1" si="75"/>
        <v>0</v>
      </c>
      <c r="W243" s="45">
        <f t="shared" ca="1" si="69"/>
        <v>0</v>
      </c>
      <c r="X243" s="25">
        <f t="shared" ca="1" si="58"/>
        <v>0</v>
      </c>
      <c r="Z243" s="28">
        <f t="shared" ca="1" si="76"/>
        <v>0</v>
      </c>
      <c r="AA243" s="233"/>
      <c r="AB243" s="45">
        <f t="shared" ca="1" si="70"/>
        <v>0</v>
      </c>
      <c r="AC243" s="45">
        <f t="shared" ca="1" si="59"/>
        <v>0</v>
      </c>
      <c r="AD243" s="25">
        <f t="shared" ca="1" si="60"/>
        <v>0</v>
      </c>
    </row>
    <row r="244" spans="4:30" ht="15" thickBot="1" x14ac:dyDescent="0.4">
      <c r="D244" s="20">
        <v>240</v>
      </c>
      <c r="E244" s="40">
        <f t="shared" ca="1" si="71"/>
        <v>87659</v>
      </c>
      <c r="F244" s="47">
        <f t="shared" si="61"/>
        <v>-1</v>
      </c>
      <c r="G244" s="46" t="s">
        <v>119</v>
      </c>
      <c r="H244" s="44">
        <f t="shared" ca="1" si="72"/>
        <v>87659</v>
      </c>
      <c r="I244" s="41">
        <f t="shared" ca="1" si="62"/>
        <v>0</v>
      </c>
      <c r="J244" s="41">
        <f t="shared" ca="1" si="63"/>
        <v>0</v>
      </c>
      <c r="K244" s="41">
        <f t="shared" ca="1" si="64"/>
        <v>0</v>
      </c>
      <c r="L244" s="41"/>
      <c r="M244" s="41">
        <f t="shared" ca="1" si="73"/>
        <v>0</v>
      </c>
      <c r="N244" s="258">
        <f t="shared" ca="1" si="65"/>
        <v>0</v>
      </c>
      <c r="O244" s="23"/>
      <c r="P244" s="256">
        <f t="shared" ca="1" si="66"/>
        <v>0</v>
      </c>
      <c r="Q244" s="166">
        <f t="shared" ca="1" si="67"/>
        <v>0</v>
      </c>
      <c r="R244" s="164">
        <f ca="1">NPV(Q243,K244:$K$244) + ($A$13+$A$14+$A$15)/POWER(1+Q243,$A$28-D244+1)</f>
        <v>0</v>
      </c>
      <c r="S244" s="164">
        <f ca="1">NPV(Q244,K244:$K$244) + ($A$13+$A$14+$A$15)/POWER(1+Q244,$A$28-D244+1)</f>
        <v>0</v>
      </c>
      <c r="T244" s="41">
        <f t="shared" ca="1" si="68"/>
        <v>0</v>
      </c>
      <c r="U244" s="45">
        <f t="shared" ca="1" si="74"/>
        <v>0</v>
      </c>
      <c r="V244" s="41">
        <f t="shared" ca="1" si="75"/>
        <v>0</v>
      </c>
      <c r="W244" s="41">
        <f t="shared" ca="1" si="69"/>
        <v>0</v>
      </c>
      <c r="X244" s="42">
        <f t="shared" ca="1" si="58"/>
        <v>0</v>
      </c>
      <c r="Z244" s="43">
        <f t="shared" ca="1" si="76"/>
        <v>0</v>
      </c>
      <c r="AA244" s="234"/>
      <c r="AB244" s="41">
        <f t="shared" ca="1" si="70"/>
        <v>0</v>
      </c>
      <c r="AC244" s="41">
        <f t="shared" ca="1" si="59"/>
        <v>0</v>
      </c>
      <c r="AD244" s="42">
        <f t="shared" ca="1" si="60"/>
        <v>0</v>
      </c>
    </row>
    <row r="245" spans="4:30" x14ac:dyDescent="0.35">
      <c r="D245" s="159"/>
      <c r="E245" s="157"/>
      <c r="F245" s="157"/>
      <c r="G245" s="157"/>
      <c r="H245" s="157"/>
      <c r="I245" s="158"/>
      <c r="J245" s="158"/>
      <c r="K245" s="158"/>
      <c r="L245" s="158"/>
      <c r="M245" s="158"/>
      <c r="N245" s="23"/>
      <c r="O245" s="23"/>
      <c r="P245" s="23"/>
      <c r="Q245" s="160"/>
      <c r="R245" s="161"/>
      <c r="S245" s="161"/>
      <c r="T245" s="158"/>
      <c r="U245" s="158"/>
      <c r="V245" s="158"/>
      <c r="W245" s="158"/>
      <c r="X245" s="158"/>
      <c r="Y245" s="158"/>
      <c r="Z245" s="158"/>
      <c r="AA245" s="162"/>
      <c r="AB245" s="158"/>
      <c r="AC245" s="158"/>
      <c r="AD245" s="158"/>
    </row>
    <row r="246" spans="4:30" x14ac:dyDescent="0.35">
      <c r="D246" s="159"/>
      <c r="E246" s="157"/>
      <c r="F246" s="157"/>
      <c r="G246" s="157"/>
      <c r="H246" s="157"/>
      <c r="I246" s="158"/>
      <c r="J246" s="158"/>
      <c r="K246" s="158"/>
      <c r="L246" s="158"/>
      <c r="M246" s="158"/>
      <c r="N246" s="23"/>
      <c r="O246" s="23"/>
      <c r="P246" s="23"/>
      <c r="Q246" s="160"/>
      <c r="R246" s="161"/>
      <c r="S246" s="161"/>
      <c r="T246" s="158"/>
      <c r="U246" s="158"/>
      <c r="V246" s="158"/>
      <c r="W246" s="158"/>
      <c r="X246" s="158"/>
      <c r="Y246" s="158"/>
      <c r="Z246" s="158"/>
      <c r="AA246" s="162"/>
      <c r="AB246" s="158"/>
      <c r="AC246" s="158"/>
      <c r="AD246" s="158"/>
    </row>
    <row r="247" spans="4:30" x14ac:dyDescent="0.35">
      <c r="D247" s="159"/>
      <c r="E247" s="157"/>
      <c r="F247" s="157"/>
      <c r="G247" s="157"/>
      <c r="H247" s="157"/>
      <c r="I247" s="158"/>
      <c r="J247" s="158"/>
      <c r="K247" s="158"/>
      <c r="L247" s="158"/>
      <c r="M247" s="158"/>
      <c r="N247" s="23"/>
      <c r="O247" s="23"/>
      <c r="P247" s="23"/>
      <c r="Q247" s="160"/>
      <c r="R247" s="161"/>
      <c r="S247" s="161"/>
      <c r="T247" s="158"/>
      <c r="U247" s="158"/>
      <c r="V247" s="158"/>
      <c r="W247" s="158"/>
      <c r="X247" s="158"/>
      <c r="Y247" s="158"/>
      <c r="Z247" s="158"/>
      <c r="AA247" s="162"/>
      <c r="AB247" s="158"/>
      <c r="AC247" s="158"/>
      <c r="AD247" s="158"/>
    </row>
    <row r="248" spans="4:30" x14ac:dyDescent="0.35">
      <c r="D248" s="159"/>
      <c r="E248" s="157"/>
      <c r="F248" s="157"/>
      <c r="G248" s="157"/>
      <c r="H248" s="157"/>
      <c r="I248" s="158"/>
      <c r="J248" s="158"/>
      <c r="K248" s="158"/>
      <c r="L248" s="158"/>
      <c r="M248" s="158"/>
      <c r="N248" s="23"/>
      <c r="O248" s="23"/>
      <c r="P248" s="23"/>
      <c r="Q248" s="160"/>
      <c r="R248" s="161"/>
      <c r="S248" s="161"/>
      <c r="T248" s="158"/>
      <c r="U248" s="158"/>
      <c r="V248" s="158"/>
      <c r="W248" s="158"/>
      <c r="X248" s="158"/>
      <c r="Y248" s="158"/>
      <c r="Z248" s="158"/>
      <c r="AA248" s="162"/>
      <c r="AB248" s="158"/>
      <c r="AC248" s="158"/>
      <c r="AD248" s="158"/>
    </row>
    <row r="249" spans="4:30" x14ac:dyDescent="0.35">
      <c r="D249" s="159"/>
      <c r="E249" s="157"/>
      <c r="F249" s="157"/>
      <c r="G249" s="157"/>
      <c r="H249" s="157"/>
      <c r="I249" s="158"/>
      <c r="J249" s="158"/>
      <c r="K249" s="158"/>
      <c r="L249" s="158"/>
      <c r="M249" s="158"/>
      <c r="N249" s="23"/>
      <c r="O249" s="23"/>
      <c r="P249" s="23"/>
      <c r="Q249" s="160"/>
      <c r="R249" s="161"/>
      <c r="S249" s="161"/>
      <c r="T249" s="158"/>
      <c r="U249" s="158"/>
      <c r="V249" s="158"/>
      <c r="W249" s="158"/>
      <c r="X249" s="158"/>
      <c r="Y249" s="158"/>
      <c r="Z249" s="158"/>
      <c r="AA249" s="162"/>
      <c r="AB249" s="158"/>
      <c r="AC249" s="158"/>
      <c r="AD249" s="158"/>
    </row>
    <row r="250" spans="4:30" x14ac:dyDescent="0.35">
      <c r="D250" s="159"/>
      <c r="E250" s="157"/>
      <c r="F250" s="157"/>
      <c r="G250" s="157"/>
      <c r="H250" s="157"/>
      <c r="I250" s="158"/>
      <c r="J250" s="158"/>
      <c r="K250" s="158"/>
      <c r="L250" s="158"/>
      <c r="M250" s="158"/>
      <c r="N250" s="23"/>
      <c r="O250" s="23"/>
      <c r="P250" s="23"/>
      <c r="Q250" s="160"/>
      <c r="R250" s="161"/>
      <c r="S250" s="161"/>
      <c r="T250" s="158"/>
      <c r="U250" s="158"/>
      <c r="V250" s="158"/>
      <c r="W250" s="158"/>
      <c r="X250" s="158"/>
      <c r="Y250" s="158"/>
      <c r="Z250" s="158"/>
      <c r="AA250" s="162"/>
      <c r="AB250" s="158"/>
      <c r="AC250" s="158"/>
      <c r="AD250" s="158"/>
    </row>
    <row r="251" spans="4:30" x14ac:dyDescent="0.35">
      <c r="D251" s="159"/>
      <c r="E251" s="157"/>
      <c r="F251" s="157"/>
      <c r="G251" s="157"/>
      <c r="H251" s="157"/>
      <c r="I251" s="158"/>
      <c r="J251" s="158"/>
      <c r="K251" s="158"/>
      <c r="L251" s="158"/>
      <c r="M251" s="158"/>
      <c r="N251" s="23"/>
      <c r="O251" s="23"/>
      <c r="P251" s="23"/>
      <c r="Q251" s="160"/>
      <c r="R251" s="161"/>
      <c r="S251" s="161"/>
      <c r="T251" s="158"/>
      <c r="U251" s="158"/>
      <c r="V251" s="158"/>
      <c r="W251" s="158"/>
      <c r="X251" s="158"/>
      <c r="Y251" s="158"/>
      <c r="Z251" s="158"/>
      <c r="AA251" s="162"/>
      <c r="AB251" s="158"/>
      <c r="AC251" s="158"/>
      <c r="AD251" s="158"/>
    </row>
    <row r="252" spans="4:30" x14ac:dyDescent="0.35">
      <c r="D252" s="159"/>
      <c r="E252" s="157"/>
      <c r="F252" s="157"/>
      <c r="G252" s="157"/>
      <c r="H252" s="157"/>
      <c r="I252" s="158"/>
      <c r="J252" s="158"/>
      <c r="K252" s="158"/>
      <c r="L252" s="158"/>
      <c r="M252" s="158"/>
      <c r="N252" s="23"/>
      <c r="O252" s="23"/>
      <c r="P252" s="23"/>
      <c r="Q252" s="160"/>
      <c r="R252" s="161"/>
      <c r="S252" s="161"/>
      <c r="T252" s="158"/>
      <c r="U252" s="158"/>
      <c r="V252" s="158"/>
      <c r="W252" s="158"/>
      <c r="X252" s="158"/>
      <c r="Y252" s="158"/>
      <c r="Z252" s="158"/>
      <c r="AA252" s="162"/>
      <c r="AB252" s="158"/>
      <c r="AC252" s="158"/>
      <c r="AD252" s="158"/>
    </row>
    <row r="253" spans="4:30" x14ac:dyDescent="0.35">
      <c r="D253" s="159"/>
      <c r="E253" s="157"/>
      <c r="F253" s="157"/>
      <c r="G253" s="157"/>
      <c r="H253" s="157"/>
      <c r="I253" s="158"/>
      <c r="J253" s="158"/>
      <c r="K253" s="158"/>
      <c r="L253" s="158"/>
      <c r="M253" s="158"/>
      <c r="N253" s="23"/>
      <c r="O253" s="23"/>
      <c r="P253" s="23"/>
      <c r="Q253" s="160"/>
      <c r="R253" s="161"/>
      <c r="S253" s="161"/>
      <c r="T253" s="158"/>
      <c r="U253" s="158"/>
      <c r="V253" s="158"/>
      <c r="W253" s="158"/>
      <c r="X253" s="158"/>
      <c r="Y253" s="158"/>
      <c r="Z253" s="158"/>
      <c r="AA253" s="162"/>
      <c r="AB253" s="158"/>
      <c r="AC253" s="158"/>
      <c r="AD253" s="158"/>
    </row>
    <row r="254" spans="4:30" x14ac:dyDescent="0.35">
      <c r="D254" s="159"/>
      <c r="E254" s="157"/>
      <c r="F254" s="157"/>
      <c r="G254" s="157"/>
      <c r="H254" s="157"/>
      <c r="I254" s="158"/>
      <c r="J254" s="158"/>
      <c r="K254" s="158"/>
      <c r="L254" s="158"/>
      <c r="M254" s="158"/>
      <c r="N254" s="23"/>
      <c r="O254" s="23"/>
      <c r="P254" s="23"/>
      <c r="Q254" s="160"/>
      <c r="R254" s="161"/>
      <c r="S254" s="161"/>
      <c r="T254" s="158"/>
      <c r="U254" s="158"/>
      <c r="V254" s="158"/>
      <c r="W254" s="158"/>
      <c r="X254" s="158"/>
      <c r="Y254" s="158"/>
      <c r="Z254" s="158"/>
      <c r="AA254" s="162"/>
      <c r="AB254" s="158"/>
      <c r="AC254" s="158"/>
      <c r="AD254" s="158"/>
    </row>
    <row r="255" spans="4:30" x14ac:dyDescent="0.35">
      <c r="D255" s="159"/>
      <c r="E255" s="157"/>
      <c r="F255" s="157"/>
      <c r="G255" s="157"/>
      <c r="H255" s="157"/>
      <c r="I255" s="158"/>
      <c r="J255" s="158"/>
      <c r="K255" s="158"/>
      <c r="L255" s="158"/>
      <c r="M255" s="158"/>
      <c r="N255" s="23"/>
      <c r="O255" s="23"/>
      <c r="P255" s="23"/>
      <c r="Q255" s="160"/>
      <c r="R255" s="161"/>
      <c r="S255" s="161"/>
      <c r="T255" s="158"/>
      <c r="U255" s="158"/>
      <c r="V255" s="158"/>
      <c r="W255" s="158"/>
      <c r="X255" s="158"/>
      <c r="Y255" s="158"/>
      <c r="Z255" s="158"/>
      <c r="AA255" s="162"/>
      <c r="AB255" s="158"/>
      <c r="AC255" s="158"/>
      <c r="AD255" s="158"/>
    </row>
    <row r="256" spans="4:30" x14ac:dyDescent="0.35">
      <c r="D256" s="159"/>
      <c r="E256" s="157"/>
      <c r="F256" s="157"/>
      <c r="G256" s="157"/>
      <c r="H256" s="157"/>
      <c r="I256" s="158"/>
      <c r="J256" s="158"/>
      <c r="K256" s="158"/>
      <c r="L256" s="158"/>
      <c r="M256" s="158"/>
      <c r="N256" s="23"/>
      <c r="O256" s="23"/>
      <c r="P256" s="23"/>
      <c r="Q256" s="160"/>
      <c r="R256" s="161"/>
      <c r="S256" s="161"/>
      <c r="T256" s="158"/>
      <c r="U256" s="158"/>
      <c r="V256" s="158"/>
      <c r="W256" s="158"/>
      <c r="X256" s="158"/>
      <c r="Y256" s="158"/>
      <c r="Z256" s="158"/>
      <c r="AA256" s="162"/>
      <c r="AB256" s="158"/>
      <c r="AC256" s="158"/>
      <c r="AD256" s="158"/>
    </row>
    <row r="257" spans="4:30" x14ac:dyDescent="0.35">
      <c r="D257" s="159"/>
      <c r="E257" s="157"/>
      <c r="F257" s="157"/>
      <c r="G257" s="157"/>
      <c r="H257" s="157"/>
      <c r="I257" s="158"/>
      <c r="J257" s="158"/>
      <c r="K257" s="158"/>
      <c r="L257" s="158"/>
      <c r="M257" s="158"/>
      <c r="N257" s="23"/>
      <c r="O257" s="23"/>
      <c r="P257" s="23"/>
      <c r="Q257" s="160"/>
      <c r="R257" s="161"/>
      <c r="S257" s="161"/>
      <c r="T257" s="158"/>
      <c r="U257" s="158"/>
      <c r="V257" s="158"/>
      <c r="W257" s="158"/>
      <c r="X257" s="158"/>
      <c r="Y257" s="158"/>
      <c r="Z257" s="158"/>
      <c r="AA257" s="162"/>
      <c r="AB257" s="158"/>
      <c r="AC257" s="158"/>
      <c r="AD257" s="158"/>
    </row>
    <row r="258" spans="4:30" x14ac:dyDescent="0.35">
      <c r="D258" s="159"/>
      <c r="E258" s="157"/>
      <c r="F258" s="157"/>
      <c r="G258" s="157"/>
      <c r="H258" s="157"/>
      <c r="I258" s="158"/>
      <c r="J258" s="158"/>
      <c r="K258" s="158"/>
      <c r="L258" s="158"/>
      <c r="M258" s="158"/>
      <c r="N258" s="23"/>
      <c r="O258" s="23"/>
      <c r="P258" s="23"/>
      <c r="Q258" s="160"/>
      <c r="R258" s="161"/>
      <c r="S258" s="161"/>
      <c r="T258" s="158"/>
      <c r="U258" s="158"/>
      <c r="V258" s="158"/>
      <c r="W258" s="158"/>
      <c r="X258" s="158"/>
      <c r="Y258" s="158"/>
      <c r="Z258" s="158"/>
      <c r="AA258" s="162"/>
      <c r="AB258" s="158"/>
      <c r="AC258" s="158"/>
      <c r="AD258" s="158"/>
    </row>
    <row r="259" spans="4:30" x14ac:dyDescent="0.35">
      <c r="D259" s="159"/>
      <c r="E259" s="157"/>
      <c r="F259" s="157"/>
      <c r="G259" s="157"/>
      <c r="H259" s="157"/>
      <c r="I259" s="158"/>
      <c r="J259" s="158"/>
      <c r="K259" s="158"/>
      <c r="L259" s="158"/>
      <c r="M259" s="158"/>
      <c r="N259" s="23"/>
      <c r="O259" s="23"/>
      <c r="P259" s="23"/>
      <c r="Q259" s="160"/>
      <c r="R259" s="161"/>
      <c r="S259" s="161"/>
      <c r="T259" s="158"/>
      <c r="U259" s="158"/>
      <c r="V259" s="158"/>
      <c r="W259" s="158"/>
      <c r="X259" s="158"/>
      <c r="Y259" s="158"/>
      <c r="Z259" s="158"/>
      <c r="AA259" s="162"/>
      <c r="AB259" s="158"/>
      <c r="AC259" s="158"/>
      <c r="AD259" s="158"/>
    </row>
    <row r="260" spans="4:30" x14ac:dyDescent="0.35">
      <c r="D260" s="159"/>
      <c r="E260" s="157"/>
      <c r="F260" s="157"/>
      <c r="G260" s="157"/>
      <c r="H260" s="157"/>
      <c r="I260" s="158"/>
      <c r="J260" s="158"/>
      <c r="K260" s="158"/>
      <c r="L260" s="158"/>
      <c r="M260" s="158"/>
      <c r="N260" s="23"/>
      <c r="O260" s="23"/>
      <c r="P260" s="23"/>
      <c r="Q260" s="160"/>
      <c r="R260" s="161"/>
      <c r="S260" s="161"/>
      <c r="T260" s="158"/>
      <c r="U260" s="158"/>
      <c r="V260" s="158"/>
      <c r="W260" s="158"/>
      <c r="X260" s="158"/>
      <c r="Y260" s="158"/>
      <c r="Z260" s="158"/>
      <c r="AA260" s="162"/>
      <c r="AB260" s="158"/>
      <c r="AC260" s="158"/>
      <c r="AD260" s="158"/>
    </row>
    <row r="261" spans="4:30" x14ac:dyDescent="0.35">
      <c r="D261" s="159"/>
      <c r="E261" s="157"/>
      <c r="F261" s="157"/>
      <c r="G261" s="157"/>
      <c r="H261" s="157"/>
      <c r="I261" s="158"/>
      <c r="J261" s="158"/>
      <c r="K261" s="158"/>
      <c r="L261" s="158"/>
      <c r="M261" s="158"/>
      <c r="N261" s="23"/>
      <c r="O261" s="23"/>
      <c r="P261" s="23"/>
      <c r="Q261" s="160"/>
      <c r="R261" s="161"/>
      <c r="S261" s="161"/>
      <c r="T261" s="158"/>
      <c r="U261" s="158"/>
      <c r="V261" s="158"/>
      <c r="W261" s="158"/>
      <c r="X261" s="158"/>
      <c r="Y261" s="158"/>
      <c r="Z261" s="158"/>
      <c r="AA261" s="162"/>
      <c r="AB261" s="158"/>
      <c r="AC261" s="158"/>
      <c r="AD261" s="158"/>
    </row>
    <row r="262" spans="4:30" x14ac:dyDescent="0.35">
      <c r="D262" s="159"/>
      <c r="E262" s="157"/>
      <c r="F262" s="157"/>
      <c r="G262" s="157"/>
      <c r="H262" s="157"/>
      <c r="I262" s="158"/>
      <c r="J262" s="158"/>
      <c r="K262" s="158"/>
      <c r="L262" s="158"/>
      <c r="M262" s="158"/>
      <c r="N262" s="23"/>
      <c r="O262" s="23"/>
      <c r="P262" s="23"/>
      <c r="Q262" s="160"/>
      <c r="R262" s="161"/>
      <c r="S262" s="161"/>
      <c r="T262" s="158"/>
      <c r="U262" s="158"/>
      <c r="V262" s="158"/>
      <c r="W262" s="158"/>
      <c r="X262" s="158"/>
      <c r="Y262" s="158"/>
      <c r="Z262" s="158"/>
      <c r="AA262" s="162"/>
      <c r="AB262" s="158"/>
      <c r="AC262" s="158"/>
      <c r="AD262" s="158"/>
    </row>
    <row r="263" spans="4:30" x14ac:dyDescent="0.35">
      <c r="D263" s="159"/>
      <c r="E263" s="157"/>
      <c r="F263" s="157"/>
      <c r="G263" s="157"/>
      <c r="H263" s="157"/>
      <c r="I263" s="158"/>
      <c r="J263" s="158"/>
      <c r="K263" s="158"/>
      <c r="L263" s="158"/>
      <c r="M263" s="158"/>
      <c r="N263" s="23"/>
      <c r="O263" s="23"/>
      <c r="P263" s="23"/>
      <c r="Q263" s="160"/>
      <c r="R263" s="161"/>
      <c r="S263" s="161"/>
      <c r="T263" s="158"/>
      <c r="U263" s="158"/>
      <c r="V263" s="158"/>
      <c r="W263" s="158"/>
      <c r="X263" s="158"/>
      <c r="Y263" s="158"/>
      <c r="Z263" s="158"/>
      <c r="AA263" s="162"/>
      <c r="AB263" s="158"/>
      <c r="AC263" s="158"/>
      <c r="AD263" s="158"/>
    </row>
    <row r="264" spans="4:30" x14ac:dyDescent="0.35">
      <c r="D264" s="159"/>
      <c r="E264" s="157"/>
      <c r="F264" s="157"/>
      <c r="G264" s="157"/>
      <c r="H264" s="157"/>
      <c r="I264" s="158"/>
      <c r="J264" s="158"/>
      <c r="K264" s="158"/>
      <c r="L264" s="158"/>
      <c r="M264" s="158"/>
      <c r="N264" s="23"/>
      <c r="O264" s="23"/>
      <c r="P264" s="23"/>
      <c r="Q264" s="160"/>
      <c r="R264" s="161"/>
      <c r="S264" s="161"/>
      <c r="T264" s="158"/>
      <c r="U264" s="158"/>
      <c r="V264" s="158"/>
      <c r="W264" s="158"/>
      <c r="X264" s="158"/>
      <c r="Y264" s="158"/>
      <c r="Z264" s="158"/>
      <c r="AA264" s="162"/>
      <c r="AB264" s="158"/>
      <c r="AC264" s="158"/>
      <c r="AD264" s="158"/>
    </row>
    <row r="265" spans="4:30" x14ac:dyDescent="0.35">
      <c r="D265" s="159"/>
      <c r="E265" s="157"/>
      <c r="F265" s="157"/>
      <c r="G265" s="157"/>
      <c r="H265" s="157"/>
      <c r="I265" s="158"/>
      <c r="J265" s="158"/>
      <c r="K265" s="158"/>
      <c r="L265" s="158"/>
      <c r="M265" s="158"/>
      <c r="N265" s="23"/>
      <c r="O265" s="23"/>
      <c r="P265" s="23"/>
      <c r="Q265" s="160"/>
      <c r="R265" s="161"/>
      <c r="S265" s="161"/>
      <c r="T265" s="158"/>
      <c r="U265" s="158"/>
      <c r="V265" s="158"/>
      <c r="W265" s="158"/>
      <c r="X265" s="158"/>
      <c r="Y265" s="158"/>
      <c r="Z265" s="158"/>
      <c r="AA265" s="162"/>
      <c r="AB265" s="158"/>
      <c r="AC265" s="158"/>
      <c r="AD265" s="158"/>
    </row>
    <row r="266" spans="4:30" x14ac:dyDescent="0.35">
      <c r="D266" s="159"/>
      <c r="E266" s="157"/>
      <c r="F266" s="157"/>
      <c r="G266" s="157"/>
      <c r="H266" s="157"/>
      <c r="I266" s="158"/>
      <c r="J266" s="158"/>
      <c r="K266" s="158"/>
      <c r="L266" s="158"/>
      <c r="M266" s="158"/>
      <c r="N266" s="23"/>
      <c r="O266" s="23"/>
      <c r="P266" s="23"/>
      <c r="Q266" s="160"/>
      <c r="R266" s="161"/>
      <c r="S266" s="161"/>
      <c r="T266" s="158"/>
      <c r="U266" s="158"/>
      <c r="V266" s="158"/>
      <c r="W266" s="158"/>
      <c r="X266" s="158"/>
      <c r="Y266" s="158"/>
      <c r="Z266" s="158"/>
      <c r="AA266" s="162"/>
      <c r="AB266" s="158"/>
      <c r="AC266" s="158"/>
      <c r="AD266" s="158"/>
    </row>
    <row r="267" spans="4:30" x14ac:dyDescent="0.35">
      <c r="D267" s="159"/>
      <c r="E267" s="157"/>
      <c r="F267" s="157"/>
      <c r="G267" s="157"/>
      <c r="H267" s="157"/>
      <c r="I267" s="158"/>
      <c r="J267" s="158"/>
      <c r="K267" s="158"/>
      <c r="L267" s="158"/>
      <c r="M267" s="158"/>
      <c r="N267" s="23"/>
      <c r="O267" s="23"/>
      <c r="P267" s="23"/>
      <c r="Q267" s="160"/>
      <c r="R267" s="161"/>
      <c r="S267" s="161"/>
      <c r="T267" s="158"/>
      <c r="U267" s="158"/>
      <c r="V267" s="158"/>
      <c r="W267" s="158"/>
      <c r="X267" s="158"/>
      <c r="Y267" s="158"/>
      <c r="Z267" s="158"/>
      <c r="AA267" s="162"/>
      <c r="AB267" s="158"/>
      <c r="AC267" s="158"/>
      <c r="AD267" s="158"/>
    </row>
    <row r="268" spans="4:30" x14ac:dyDescent="0.35">
      <c r="D268" s="159"/>
      <c r="E268" s="157"/>
      <c r="F268" s="157"/>
      <c r="G268" s="157"/>
      <c r="H268" s="157"/>
      <c r="I268" s="158"/>
      <c r="J268" s="158"/>
      <c r="K268" s="158"/>
      <c r="L268" s="158"/>
      <c r="M268" s="158"/>
      <c r="N268" s="23"/>
      <c r="O268" s="23"/>
      <c r="P268" s="23"/>
      <c r="Q268" s="160"/>
      <c r="R268" s="161"/>
      <c r="S268" s="161"/>
      <c r="T268" s="158"/>
      <c r="U268" s="158"/>
      <c r="V268" s="158"/>
      <c r="W268" s="158"/>
      <c r="X268" s="158"/>
      <c r="Y268" s="158"/>
      <c r="Z268" s="158"/>
      <c r="AA268" s="162"/>
      <c r="AB268" s="158"/>
      <c r="AC268" s="158"/>
      <c r="AD268" s="158"/>
    </row>
    <row r="269" spans="4:30" x14ac:dyDescent="0.35">
      <c r="D269" s="159"/>
      <c r="E269" s="157"/>
      <c r="F269" s="157"/>
      <c r="G269" s="157"/>
      <c r="H269" s="157"/>
      <c r="I269" s="158"/>
      <c r="J269" s="158"/>
      <c r="K269" s="158"/>
      <c r="L269" s="158"/>
      <c r="M269" s="158"/>
      <c r="N269" s="23"/>
      <c r="O269" s="23"/>
      <c r="P269" s="23"/>
      <c r="Q269" s="160"/>
      <c r="R269" s="161"/>
      <c r="S269" s="161"/>
      <c r="T269" s="158"/>
      <c r="U269" s="158"/>
      <c r="V269" s="158"/>
      <c r="W269" s="158"/>
      <c r="X269" s="158"/>
      <c r="Y269" s="158"/>
      <c r="Z269" s="158"/>
      <c r="AA269" s="162"/>
      <c r="AB269" s="158"/>
      <c r="AC269" s="158"/>
      <c r="AD269" s="158"/>
    </row>
    <row r="270" spans="4:30" x14ac:dyDescent="0.35">
      <c r="D270" s="159"/>
      <c r="E270" s="157"/>
      <c r="F270" s="157"/>
      <c r="G270" s="157"/>
      <c r="H270" s="157"/>
      <c r="I270" s="158"/>
      <c r="J270" s="158"/>
      <c r="K270" s="158"/>
      <c r="L270" s="158"/>
      <c r="M270" s="158"/>
      <c r="N270" s="23"/>
      <c r="O270" s="23"/>
      <c r="P270" s="23"/>
      <c r="Q270" s="160"/>
      <c r="R270" s="161"/>
      <c r="S270" s="161"/>
      <c r="T270" s="158"/>
      <c r="U270" s="158"/>
      <c r="V270" s="158"/>
      <c r="W270" s="158"/>
      <c r="X270" s="158"/>
      <c r="Y270" s="158"/>
      <c r="Z270" s="158"/>
      <c r="AA270" s="162"/>
      <c r="AB270" s="158"/>
      <c r="AC270" s="158"/>
      <c r="AD270" s="158"/>
    </row>
    <row r="271" spans="4:30" x14ac:dyDescent="0.35">
      <c r="D271" s="159"/>
      <c r="E271" s="157"/>
      <c r="F271" s="157"/>
      <c r="G271" s="157"/>
      <c r="H271" s="157"/>
      <c r="I271" s="158"/>
      <c r="J271" s="158"/>
      <c r="K271" s="158"/>
      <c r="L271" s="158"/>
      <c r="M271" s="158"/>
      <c r="N271" s="23"/>
      <c r="O271" s="23"/>
      <c r="P271" s="23"/>
      <c r="Q271" s="160"/>
      <c r="R271" s="161"/>
      <c r="S271" s="161"/>
      <c r="T271" s="158"/>
      <c r="U271" s="158"/>
      <c r="V271" s="158"/>
      <c r="W271" s="158"/>
      <c r="X271" s="158"/>
      <c r="Y271" s="158"/>
      <c r="Z271" s="158"/>
      <c r="AA271" s="162"/>
      <c r="AB271" s="158"/>
      <c r="AC271" s="158"/>
      <c r="AD271" s="158"/>
    </row>
    <row r="272" spans="4:30" x14ac:dyDescent="0.35">
      <c r="D272" s="159"/>
      <c r="E272" s="157"/>
      <c r="F272" s="157"/>
      <c r="G272" s="157"/>
      <c r="H272" s="157"/>
      <c r="I272" s="158"/>
      <c r="J272" s="158"/>
      <c r="K272" s="158"/>
      <c r="L272" s="158"/>
      <c r="M272" s="158"/>
      <c r="N272" s="23"/>
      <c r="O272" s="23"/>
      <c r="P272" s="23"/>
      <c r="Q272" s="160"/>
      <c r="R272" s="161"/>
      <c r="S272" s="161"/>
      <c r="T272" s="158"/>
      <c r="U272" s="158"/>
      <c r="V272" s="158"/>
      <c r="W272" s="158"/>
      <c r="X272" s="158"/>
      <c r="Y272" s="158"/>
      <c r="Z272" s="158"/>
      <c r="AA272" s="162"/>
      <c r="AB272" s="158"/>
      <c r="AC272" s="158"/>
      <c r="AD272" s="158"/>
    </row>
    <row r="273" spans="4:30" x14ac:dyDescent="0.35">
      <c r="D273" s="159"/>
      <c r="E273" s="157"/>
      <c r="F273" s="157"/>
      <c r="G273" s="157"/>
      <c r="H273" s="157"/>
      <c r="I273" s="158"/>
      <c r="J273" s="158"/>
      <c r="K273" s="158"/>
      <c r="L273" s="158"/>
      <c r="M273" s="158"/>
      <c r="N273" s="23"/>
      <c r="O273" s="23"/>
      <c r="P273" s="23"/>
      <c r="Q273" s="160"/>
      <c r="R273" s="161"/>
      <c r="S273" s="161"/>
      <c r="T273" s="158"/>
      <c r="U273" s="158"/>
      <c r="V273" s="158"/>
      <c r="W273" s="158"/>
      <c r="X273" s="158"/>
      <c r="Y273" s="158"/>
      <c r="Z273" s="158"/>
      <c r="AA273" s="162"/>
      <c r="AB273" s="158"/>
      <c r="AC273" s="158"/>
      <c r="AD273" s="158"/>
    </row>
    <row r="274" spans="4:30" x14ac:dyDescent="0.35">
      <c r="D274" s="159"/>
      <c r="E274" s="157"/>
      <c r="F274" s="157"/>
      <c r="G274" s="157"/>
      <c r="H274" s="157"/>
      <c r="I274" s="158"/>
      <c r="J274" s="158"/>
      <c r="K274" s="158"/>
      <c r="L274" s="158"/>
      <c r="M274" s="158"/>
      <c r="N274" s="23"/>
      <c r="O274" s="23"/>
      <c r="P274" s="23"/>
      <c r="Q274" s="160"/>
      <c r="R274" s="161"/>
      <c r="S274" s="161"/>
      <c r="T274" s="158"/>
      <c r="U274" s="158"/>
      <c r="V274" s="158"/>
      <c r="W274" s="158"/>
      <c r="X274" s="158"/>
      <c r="Y274" s="158"/>
      <c r="Z274" s="158"/>
      <c r="AA274" s="162"/>
      <c r="AB274" s="158"/>
      <c r="AC274" s="158"/>
      <c r="AD274" s="158"/>
    </row>
    <row r="275" spans="4:30" x14ac:dyDescent="0.35">
      <c r="D275" s="159"/>
      <c r="E275" s="157"/>
      <c r="F275" s="157"/>
      <c r="G275" s="157"/>
      <c r="H275" s="157"/>
      <c r="I275" s="158"/>
      <c r="J275" s="158"/>
      <c r="K275" s="158"/>
      <c r="L275" s="158"/>
      <c r="M275" s="158"/>
      <c r="N275" s="23"/>
      <c r="O275" s="23"/>
      <c r="P275" s="23"/>
      <c r="Q275" s="160"/>
      <c r="R275" s="161"/>
      <c r="S275" s="161"/>
      <c r="T275" s="158"/>
      <c r="U275" s="158"/>
      <c r="V275" s="158"/>
      <c r="W275" s="158"/>
      <c r="X275" s="158"/>
      <c r="Y275" s="158"/>
      <c r="Z275" s="158"/>
      <c r="AA275" s="162"/>
      <c r="AB275" s="158"/>
      <c r="AC275" s="158"/>
      <c r="AD275" s="158"/>
    </row>
    <row r="276" spans="4:30" x14ac:dyDescent="0.35">
      <c r="D276" s="159"/>
      <c r="E276" s="157"/>
      <c r="F276" s="157"/>
      <c r="G276" s="157"/>
      <c r="H276" s="157"/>
      <c r="I276" s="158"/>
      <c r="J276" s="158"/>
      <c r="K276" s="158"/>
      <c r="L276" s="158"/>
      <c r="M276" s="158"/>
      <c r="N276" s="23"/>
      <c r="O276" s="23"/>
      <c r="P276" s="23"/>
      <c r="Q276" s="160"/>
      <c r="R276" s="161"/>
      <c r="S276" s="161"/>
      <c r="T276" s="158"/>
      <c r="U276" s="158"/>
      <c r="V276" s="158"/>
      <c r="W276" s="158"/>
      <c r="X276" s="158"/>
      <c r="Y276" s="158"/>
      <c r="Z276" s="158"/>
      <c r="AA276" s="162"/>
      <c r="AB276" s="158"/>
      <c r="AC276" s="158"/>
      <c r="AD276" s="158"/>
    </row>
    <row r="277" spans="4:30" x14ac:dyDescent="0.35">
      <c r="D277" s="159"/>
      <c r="E277" s="157"/>
      <c r="F277" s="157"/>
      <c r="G277" s="157"/>
      <c r="H277" s="157"/>
      <c r="I277" s="158"/>
      <c r="J277" s="158"/>
      <c r="K277" s="158"/>
      <c r="L277" s="158"/>
      <c r="M277" s="158"/>
      <c r="N277" s="23"/>
      <c r="O277" s="23"/>
      <c r="P277" s="23"/>
      <c r="Q277" s="160"/>
      <c r="R277" s="161"/>
      <c r="S277" s="161"/>
      <c r="T277" s="158"/>
      <c r="U277" s="158"/>
      <c r="V277" s="158"/>
      <c r="W277" s="158"/>
      <c r="X277" s="158"/>
      <c r="Y277" s="158"/>
      <c r="Z277" s="158"/>
      <c r="AA277" s="162"/>
      <c r="AB277" s="158"/>
      <c r="AC277" s="158"/>
      <c r="AD277" s="158"/>
    </row>
    <row r="278" spans="4:30" x14ac:dyDescent="0.35">
      <c r="D278" s="159"/>
      <c r="E278" s="157"/>
      <c r="F278" s="157"/>
      <c r="G278" s="157"/>
      <c r="H278" s="157"/>
      <c r="I278" s="158"/>
      <c r="J278" s="158"/>
      <c r="K278" s="158"/>
      <c r="L278" s="158"/>
      <c r="M278" s="158"/>
      <c r="N278" s="23"/>
      <c r="O278" s="23"/>
      <c r="P278" s="23"/>
      <c r="Q278" s="160"/>
      <c r="R278" s="161"/>
      <c r="S278" s="161"/>
      <c r="T278" s="158"/>
      <c r="U278" s="158"/>
      <c r="V278" s="158"/>
      <c r="W278" s="158"/>
      <c r="X278" s="158"/>
      <c r="Y278" s="158"/>
      <c r="Z278" s="158"/>
      <c r="AA278" s="162"/>
      <c r="AB278" s="158"/>
      <c r="AC278" s="158"/>
      <c r="AD278" s="158"/>
    </row>
    <row r="279" spans="4:30" x14ac:dyDescent="0.35">
      <c r="D279" s="159"/>
      <c r="E279" s="157"/>
      <c r="F279" s="157"/>
      <c r="G279" s="157"/>
      <c r="H279" s="157"/>
      <c r="I279" s="158"/>
      <c r="J279" s="158"/>
      <c r="K279" s="158"/>
      <c r="L279" s="158"/>
      <c r="M279" s="158"/>
      <c r="N279" s="23"/>
      <c r="O279" s="23"/>
      <c r="P279" s="23"/>
      <c r="Q279" s="160"/>
      <c r="R279" s="161"/>
      <c r="S279" s="161"/>
      <c r="T279" s="158"/>
      <c r="U279" s="158"/>
      <c r="V279" s="158"/>
      <c r="W279" s="158"/>
      <c r="X279" s="158"/>
      <c r="Y279" s="158"/>
      <c r="Z279" s="158"/>
      <c r="AA279" s="162"/>
      <c r="AB279" s="158"/>
      <c r="AC279" s="158"/>
      <c r="AD279" s="158"/>
    </row>
    <row r="280" spans="4:30" x14ac:dyDescent="0.35">
      <c r="D280" s="159"/>
      <c r="E280" s="157"/>
      <c r="F280" s="157"/>
      <c r="G280" s="157"/>
      <c r="H280" s="157"/>
      <c r="I280" s="158"/>
      <c r="J280" s="158"/>
      <c r="K280" s="158"/>
      <c r="L280" s="158"/>
      <c r="M280" s="158"/>
      <c r="N280" s="23"/>
      <c r="O280" s="23"/>
      <c r="P280" s="23"/>
      <c r="Q280" s="160"/>
      <c r="R280" s="161"/>
      <c r="S280" s="161"/>
      <c r="T280" s="158"/>
      <c r="U280" s="158"/>
      <c r="V280" s="158"/>
      <c r="W280" s="158"/>
      <c r="X280" s="158"/>
      <c r="Y280" s="158"/>
      <c r="Z280" s="158"/>
      <c r="AA280" s="162"/>
      <c r="AB280" s="158"/>
      <c r="AC280" s="158"/>
      <c r="AD280" s="158"/>
    </row>
    <row r="281" spans="4:30" x14ac:dyDescent="0.35">
      <c r="D281" s="159"/>
      <c r="E281" s="157"/>
      <c r="F281" s="157"/>
      <c r="G281" s="157"/>
      <c r="H281" s="157"/>
      <c r="I281" s="158"/>
      <c r="J281" s="158"/>
      <c r="K281" s="158"/>
      <c r="L281" s="158"/>
      <c r="M281" s="158"/>
      <c r="N281" s="23"/>
      <c r="O281" s="23"/>
      <c r="P281" s="23"/>
      <c r="Q281" s="160"/>
      <c r="R281" s="161"/>
      <c r="S281" s="161"/>
      <c r="T281" s="158"/>
      <c r="U281" s="158"/>
      <c r="V281" s="158"/>
      <c r="W281" s="158"/>
      <c r="X281" s="158"/>
      <c r="Y281" s="158"/>
      <c r="Z281" s="158"/>
      <c r="AA281" s="162"/>
      <c r="AB281" s="158"/>
      <c r="AC281" s="158"/>
      <c r="AD281" s="158"/>
    </row>
    <row r="282" spans="4:30" x14ac:dyDescent="0.35">
      <c r="D282" s="159"/>
      <c r="E282" s="157"/>
      <c r="F282" s="157"/>
      <c r="G282" s="157"/>
      <c r="H282" s="157"/>
      <c r="I282" s="158"/>
      <c r="J282" s="158"/>
      <c r="K282" s="158"/>
      <c r="L282" s="158"/>
      <c r="M282" s="158"/>
      <c r="N282" s="23"/>
      <c r="O282" s="23"/>
      <c r="P282" s="23"/>
      <c r="Q282" s="160"/>
      <c r="R282" s="161"/>
      <c r="S282" s="161"/>
      <c r="T282" s="158"/>
      <c r="U282" s="158"/>
      <c r="V282" s="158"/>
      <c r="W282" s="158"/>
      <c r="X282" s="158"/>
      <c r="Y282" s="158"/>
      <c r="Z282" s="158"/>
      <c r="AA282" s="162"/>
      <c r="AB282" s="158"/>
      <c r="AC282" s="158"/>
      <c r="AD282" s="158"/>
    </row>
    <row r="283" spans="4:30" x14ac:dyDescent="0.35">
      <c r="D283" s="159"/>
      <c r="E283" s="157"/>
      <c r="F283" s="157"/>
      <c r="G283" s="157"/>
      <c r="H283" s="157"/>
      <c r="I283" s="158"/>
      <c r="J283" s="158"/>
      <c r="K283" s="158"/>
      <c r="L283" s="158"/>
      <c r="M283" s="158"/>
      <c r="N283" s="23"/>
      <c r="O283" s="23"/>
      <c r="P283" s="23"/>
      <c r="Q283" s="160"/>
      <c r="R283" s="161"/>
      <c r="S283" s="161"/>
      <c r="T283" s="158"/>
      <c r="U283" s="158"/>
      <c r="V283" s="158"/>
      <c r="W283" s="158"/>
      <c r="X283" s="158"/>
      <c r="Y283" s="158"/>
      <c r="Z283" s="158"/>
      <c r="AA283" s="162"/>
      <c r="AB283" s="158"/>
      <c r="AC283" s="158"/>
      <c r="AD283" s="158"/>
    </row>
    <row r="284" spans="4:30" x14ac:dyDescent="0.35">
      <c r="D284" s="159"/>
      <c r="E284" s="157"/>
      <c r="F284" s="157"/>
      <c r="G284" s="157"/>
      <c r="H284" s="157"/>
      <c r="I284" s="158"/>
      <c r="J284" s="158"/>
      <c r="K284" s="158"/>
      <c r="L284" s="158"/>
      <c r="M284" s="158"/>
      <c r="N284" s="23"/>
      <c r="O284" s="23"/>
      <c r="P284" s="23"/>
      <c r="Q284" s="160"/>
      <c r="R284" s="161"/>
      <c r="S284" s="161"/>
      <c r="T284" s="158"/>
      <c r="U284" s="158"/>
      <c r="V284" s="158"/>
      <c r="W284" s="158"/>
      <c r="X284" s="158"/>
      <c r="Y284" s="158"/>
      <c r="Z284" s="158"/>
      <c r="AA284" s="162"/>
      <c r="AB284" s="158"/>
      <c r="AC284" s="158"/>
      <c r="AD284" s="158"/>
    </row>
    <row r="285" spans="4:30" x14ac:dyDescent="0.35">
      <c r="D285" s="159"/>
      <c r="E285" s="157"/>
      <c r="F285" s="157"/>
      <c r="G285" s="157"/>
      <c r="H285" s="157"/>
      <c r="I285" s="158"/>
      <c r="J285" s="158"/>
      <c r="K285" s="158"/>
      <c r="L285" s="158"/>
      <c r="M285" s="158"/>
      <c r="N285" s="23"/>
      <c r="O285" s="23"/>
      <c r="P285" s="23"/>
      <c r="Q285" s="160"/>
      <c r="R285" s="161"/>
      <c r="S285" s="161"/>
      <c r="T285" s="158"/>
      <c r="U285" s="158"/>
      <c r="V285" s="158"/>
      <c r="W285" s="158"/>
      <c r="X285" s="158"/>
      <c r="Y285" s="158"/>
      <c r="Z285" s="158"/>
      <c r="AA285" s="162"/>
      <c r="AB285" s="158"/>
      <c r="AC285" s="158"/>
      <c r="AD285" s="158"/>
    </row>
    <row r="286" spans="4:30" x14ac:dyDescent="0.35">
      <c r="D286" s="159"/>
      <c r="E286" s="157"/>
      <c r="F286" s="157"/>
      <c r="G286" s="157"/>
      <c r="H286" s="157"/>
      <c r="I286" s="158"/>
      <c r="J286" s="158"/>
      <c r="K286" s="158"/>
      <c r="L286" s="158"/>
      <c r="M286" s="158"/>
      <c r="N286" s="23"/>
      <c r="O286" s="23"/>
      <c r="P286" s="23"/>
      <c r="Q286" s="160"/>
      <c r="R286" s="161"/>
      <c r="S286" s="161"/>
      <c r="T286" s="158"/>
      <c r="U286" s="158"/>
      <c r="V286" s="158"/>
      <c r="W286" s="158"/>
      <c r="X286" s="158"/>
      <c r="Y286" s="158"/>
      <c r="Z286" s="158"/>
      <c r="AA286" s="162"/>
      <c r="AB286" s="158"/>
      <c r="AC286" s="158"/>
      <c r="AD286" s="158"/>
    </row>
    <row r="287" spans="4:30" x14ac:dyDescent="0.35">
      <c r="D287" s="159"/>
      <c r="E287" s="157"/>
      <c r="F287" s="157"/>
      <c r="G287" s="157"/>
      <c r="H287" s="157"/>
      <c r="I287" s="158"/>
      <c r="J287" s="158"/>
      <c r="K287" s="158"/>
      <c r="L287" s="158"/>
      <c r="M287" s="158"/>
      <c r="N287" s="23"/>
      <c r="O287" s="23"/>
      <c r="P287" s="23"/>
      <c r="Q287" s="160"/>
      <c r="R287" s="161"/>
      <c r="S287" s="161"/>
      <c r="T287" s="158"/>
      <c r="U287" s="158"/>
      <c r="V287" s="158"/>
      <c r="W287" s="158"/>
      <c r="X287" s="158"/>
      <c r="Y287" s="158"/>
      <c r="Z287" s="158"/>
      <c r="AA287" s="162"/>
      <c r="AB287" s="158"/>
      <c r="AC287" s="158"/>
      <c r="AD287" s="158"/>
    </row>
    <row r="288" spans="4:30" x14ac:dyDescent="0.35">
      <c r="D288" s="159"/>
      <c r="E288" s="157"/>
      <c r="F288" s="157"/>
      <c r="G288" s="157"/>
      <c r="H288" s="157"/>
      <c r="I288" s="158"/>
      <c r="J288" s="158"/>
      <c r="K288" s="158"/>
      <c r="L288" s="158"/>
      <c r="M288" s="158"/>
      <c r="N288" s="23"/>
      <c r="O288" s="23"/>
      <c r="P288" s="23"/>
      <c r="Q288" s="160"/>
      <c r="R288" s="161"/>
      <c r="S288" s="161"/>
      <c r="T288" s="158"/>
      <c r="U288" s="158"/>
      <c r="V288" s="158"/>
      <c r="W288" s="158"/>
      <c r="X288" s="158"/>
      <c r="Y288" s="158"/>
      <c r="Z288" s="158"/>
      <c r="AA288" s="162"/>
      <c r="AB288" s="158"/>
      <c r="AC288" s="158"/>
      <c r="AD288" s="158"/>
    </row>
    <row r="289" spans="4:30" x14ac:dyDescent="0.35">
      <c r="D289" s="159"/>
      <c r="E289" s="157"/>
      <c r="F289" s="157"/>
      <c r="G289" s="157"/>
      <c r="H289" s="157"/>
      <c r="I289" s="158"/>
      <c r="J289" s="158"/>
      <c r="K289" s="158"/>
      <c r="L289" s="158"/>
      <c r="M289" s="158"/>
      <c r="N289" s="23"/>
      <c r="O289" s="23"/>
      <c r="P289" s="23"/>
      <c r="Q289" s="160"/>
      <c r="R289" s="161"/>
      <c r="S289" s="161"/>
      <c r="T289" s="158"/>
      <c r="U289" s="158"/>
      <c r="V289" s="158"/>
      <c r="W289" s="158"/>
      <c r="X289" s="158"/>
      <c r="Y289" s="158"/>
      <c r="Z289" s="158"/>
      <c r="AA289" s="162"/>
      <c r="AB289" s="158"/>
      <c r="AC289" s="158"/>
      <c r="AD289" s="158"/>
    </row>
    <row r="290" spans="4:30" x14ac:dyDescent="0.35">
      <c r="D290" s="159"/>
      <c r="E290" s="157"/>
      <c r="F290" s="157"/>
      <c r="G290" s="157"/>
      <c r="H290" s="157"/>
      <c r="I290" s="158"/>
      <c r="J290" s="158"/>
      <c r="K290" s="158"/>
      <c r="L290" s="158"/>
      <c r="M290" s="158"/>
      <c r="N290" s="23"/>
      <c r="O290" s="23"/>
      <c r="P290" s="23"/>
      <c r="Q290" s="160"/>
      <c r="R290" s="161"/>
      <c r="S290" s="161"/>
      <c r="T290" s="158"/>
      <c r="U290" s="158"/>
      <c r="V290" s="158"/>
      <c r="W290" s="158"/>
      <c r="X290" s="158"/>
      <c r="Y290" s="158"/>
      <c r="Z290" s="158"/>
      <c r="AA290" s="162"/>
      <c r="AB290" s="158"/>
      <c r="AC290" s="158"/>
      <c r="AD290" s="158"/>
    </row>
    <row r="291" spans="4:30" x14ac:dyDescent="0.35">
      <c r="D291" s="159"/>
      <c r="E291" s="157"/>
      <c r="F291" s="157"/>
      <c r="G291" s="157"/>
      <c r="H291" s="157"/>
      <c r="I291" s="158"/>
      <c r="J291" s="158"/>
      <c r="K291" s="158"/>
      <c r="L291" s="158"/>
      <c r="M291" s="158"/>
      <c r="N291" s="23"/>
      <c r="O291" s="23"/>
      <c r="P291" s="23"/>
      <c r="Q291" s="160"/>
      <c r="R291" s="161"/>
      <c r="S291" s="161"/>
      <c r="T291" s="158"/>
      <c r="U291" s="158"/>
      <c r="V291" s="158"/>
      <c r="W291" s="158"/>
      <c r="X291" s="158"/>
      <c r="Y291" s="158"/>
      <c r="Z291" s="158"/>
      <c r="AA291" s="162"/>
      <c r="AB291" s="158"/>
      <c r="AC291" s="158"/>
      <c r="AD291" s="158"/>
    </row>
    <row r="292" spans="4:30" x14ac:dyDescent="0.35">
      <c r="D292" s="159"/>
      <c r="E292" s="157"/>
      <c r="F292" s="157"/>
      <c r="G292" s="157"/>
      <c r="H292" s="157"/>
      <c r="I292" s="158"/>
      <c r="J292" s="158"/>
      <c r="K292" s="158"/>
      <c r="L292" s="158"/>
      <c r="M292" s="158"/>
      <c r="N292" s="23"/>
      <c r="O292" s="23"/>
      <c r="P292" s="23"/>
      <c r="Q292" s="160"/>
      <c r="R292" s="161"/>
      <c r="S292" s="161"/>
      <c r="T292" s="158"/>
      <c r="U292" s="158"/>
      <c r="V292" s="158"/>
      <c r="W292" s="158"/>
      <c r="X292" s="158"/>
      <c r="Y292" s="158"/>
      <c r="Z292" s="158"/>
      <c r="AA292" s="162"/>
      <c r="AB292" s="158"/>
      <c r="AC292" s="158"/>
      <c r="AD292" s="158"/>
    </row>
    <row r="293" spans="4:30" x14ac:dyDescent="0.35">
      <c r="D293" s="159"/>
      <c r="E293" s="157"/>
      <c r="F293" s="157"/>
      <c r="G293" s="157"/>
      <c r="H293" s="157"/>
      <c r="I293" s="158"/>
      <c r="J293" s="158"/>
      <c r="K293" s="158"/>
      <c r="L293" s="158"/>
      <c r="M293" s="158"/>
      <c r="N293" s="23"/>
      <c r="O293" s="23"/>
      <c r="P293" s="23"/>
      <c r="Q293" s="160"/>
      <c r="R293" s="161"/>
      <c r="S293" s="161"/>
      <c r="T293" s="158"/>
      <c r="U293" s="158"/>
      <c r="V293" s="158"/>
      <c r="W293" s="158"/>
      <c r="X293" s="158"/>
      <c r="Y293" s="158"/>
      <c r="Z293" s="158"/>
      <c r="AA293" s="162"/>
      <c r="AB293" s="158"/>
      <c r="AC293" s="158"/>
      <c r="AD293" s="158"/>
    </row>
    <row r="294" spans="4:30" x14ac:dyDescent="0.35">
      <c r="D294" s="159"/>
      <c r="E294" s="157"/>
      <c r="F294" s="157"/>
      <c r="G294" s="157"/>
      <c r="H294" s="157"/>
      <c r="I294" s="158"/>
      <c r="J294" s="158"/>
      <c r="K294" s="158"/>
      <c r="L294" s="158"/>
      <c r="M294" s="158"/>
      <c r="N294" s="23"/>
      <c r="O294" s="23"/>
      <c r="P294" s="23"/>
      <c r="Q294" s="160"/>
      <c r="R294" s="161"/>
      <c r="S294" s="161"/>
      <c r="T294" s="158"/>
      <c r="U294" s="158"/>
      <c r="V294" s="158"/>
      <c r="W294" s="158"/>
      <c r="X294" s="158"/>
      <c r="Y294" s="158"/>
      <c r="Z294" s="158"/>
      <c r="AA294" s="162"/>
      <c r="AB294" s="158"/>
      <c r="AC294" s="158"/>
      <c r="AD294" s="158"/>
    </row>
    <row r="295" spans="4:30" x14ac:dyDescent="0.35">
      <c r="D295" s="159"/>
      <c r="E295" s="157"/>
      <c r="F295" s="157"/>
      <c r="G295" s="157"/>
      <c r="H295" s="157"/>
      <c r="I295" s="158"/>
      <c r="J295" s="158"/>
      <c r="K295" s="158"/>
      <c r="L295" s="158"/>
      <c r="M295" s="158"/>
      <c r="N295" s="23"/>
      <c r="O295" s="23"/>
      <c r="P295" s="23"/>
      <c r="Q295" s="160"/>
      <c r="R295" s="161"/>
      <c r="S295" s="161"/>
      <c r="T295" s="158"/>
      <c r="U295" s="158"/>
      <c r="V295" s="158"/>
      <c r="W295" s="158"/>
      <c r="X295" s="158"/>
      <c r="Y295" s="158"/>
      <c r="Z295" s="158"/>
      <c r="AA295" s="162"/>
      <c r="AB295" s="158"/>
      <c r="AC295" s="158"/>
      <c r="AD295" s="158"/>
    </row>
    <row r="296" spans="4:30" x14ac:dyDescent="0.35">
      <c r="D296" s="159"/>
      <c r="E296" s="157"/>
      <c r="F296" s="157"/>
      <c r="G296" s="157"/>
      <c r="H296" s="157"/>
      <c r="I296" s="158"/>
      <c r="J296" s="158"/>
      <c r="K296" s="158"/>
      <c r="L296" s="158"/>
      <c r="M296" s="158"/>
      <c r="N296" s="23"/>
      <c r="O296" s="23"/>
      <c r="P296" s="23"/>
      <c r="Q296" s="160"/>
      <c r="R296" s="161"/>
      <c r="S296" s="161"/>
      <c r="T296" s="158"/>
      <c r="U296" s="158"/>
      <c r="V296" s="158"/>
      <c r="W296" s="158"/>
      <c r="X296" s="158"/>
      <c r="Y296" s="158"/>
      <c r="Z296" s="158"/>
      <c r="AA296" s="162"/>
      <c r="AB296" s="158"/>
      <c r="AC296" s="158"/>
      <c r="AD296" s="158"/>
    </row>
    <row r="297" spans="4:30" x14ac:dyDescent="0.35">
      <c r="D297" s="159"/>
      <c r="E297" s="157"/>
      <c r="F297" s="157"/>
      <c r="G297" s="157"/>
      <c r="H297" s="157"/>
      <c r="I297" s="158"/>
      <c r="J297" s="158"/>
      <c r="K297" s="158"/>
      <c r="L297" s="158"/>
      <c r="M297" s="158"/>
      <c r="N297" s="23"/>
      <c r="O297" s="23"/>
      <c r="P297" s="23"/>
      <c r="Q297" s="160"/>
      <c r="R297" s="161"/>
      <c r="S297" s="161"/>
      <c r="T297" s="158"/>
      <c r="U297" s="158"/>
      <c r="V297" s="158"/>
      <c r="W297" s="158"/>
      <c r="X297" s="158"/>
      <c r="Y297" s="158"/>
      <c r="Z297" s="158"/>
      <c r="AA297" s="162"/>
      <c r="AB297" s="158"/>
      <c r="AC297" s="158"/>
      <c r="AD297" s="158"/>
    </row>
    <row r="298" spans="4:30" x14ac:dyDescent="0.35">
      <c r="D298" s="159"/>
      <c r="E298" s="157"/>
      <c r="F298" s="157"/>
      <c r="G298" s="157"/>
      <c r="H298" s="157"/>
      <c r="I298" s="158"/>
      <c r="J298" s="158"/>
      <c r="K298" s="158"/>
      <c r="L298" s="158"/>
      <c r="M298" s="158"/>
      <c r="N298" s="23"/>
      <c r="O298" s="23"/>
      <c r="P298" s="23"/>
      <c r="Q298" s="160"/>
      <c r="R298" s="161"/>
      <c r="S298" s="161"/>
      <c r="T298" s="158"/>
      <c r="U298" s="158"/>
      <c r="V298" s="158"/>
      <c r="W298" s="158"/>
      <c r="X298" s="158"/>
      <c r="Y298" s="158"/>
      <c r="Z298" s="158"/>
      <c r="AA298" s="162"/>
      <c r="AB298" s="158"/>
      <c r="AC298" s="158"/>
      <c r="AD298" s="158"/>
    </row>
    <row r="299" spans="4:30" x14ac:dyDescent="0.35">
      <c r="D299" s="159"/>
      <c r="E299" s="157"/>
      <c r="F299" s="157"/>
      <c r="G299" s="157"/>
      <c r="H299" s="157"/>
      <c r="I299" s="158"/>
      <c r="J299" s="158"/>
      <c r="K299" s="158"/>
      <c r="L299" s="158"/>
      <c r="M299" s="158"/>
      <c r="N299" s="23"/>
      <c r="O299" s="23"/>
      <c r="P299" s="23"/>
      <c r="Q299" s="160"/>
      <c r="R299" s="161"/>
      <c r="S299" s="161"/>
      <c r="T299" s="158"/>
      <c r="U299" s="158"/>
      <c r="V299" s="158"/>
      <c r="W299" s="158"/>
      <c r="X299" s="158"/>
      <c r="Y299" s="158"/>
      <c r="Z299" s="158"/>
      <c r="AA299" s="162"/>
      <c r="AB299" s="158"/>
      <c r="AC299" s="158"/>
      <c r="AD299" s="158"/>
    </row>
    <row r="300" spans="4:30" x14ac:dyDescent="0.35">
      <c r="D300" s="159"/>
      <c r="E300" s="157"/>
      <c r="F300" s="157"/>
      <c r="G300" s="157"/>
      <c r="H300" s="157"/>
      <c r="I300" s="158"/>
      <c r="J300" s="158"/>
      <c r="K300" s="158"/>
      <c r="L300" s="158"/>
      <c r="M300" s="158"/>
      <c r="N300" s="23"/>
      <c r="O300" s="23"/>
      <c r="P300" s="23"/>
      <c r="Q300" s="160"/>
      <c r="R300" s="161"/>
      <c r="S300" s="161"/>
      <c r="T300" s="158"/>
      <c r="U300" s="158"/>
      <c r="V300" s="158"/>
      <c r="W300" s="158"/>
      <c r="X300" s="158"/>
      <c r="Y300" s="158"/>
      <c r="Z300" s="158"/>
      <c r="AA300" s="162"/>
      <c r="AB300" s="158"/>
      <c r="AC300" s="158"/>
      <c r="AD300" s="158"/>
    </row>
    <row r="301" spans="4:30" x14ac:dyDescent="0.35">
      <c r="D301" s="159"/>
      <c r="E301" s="157"/>
      <c r="F301" s="157"/>
      <c r="G301" s="157"/>
      <c r="H301" s="157"/>
      <c r="I301" s="158"/>
      <c r="J301" s="158"/>
      <c r="K301" s="158"/>
      <c r="L301" s="158"/>
      <c r="M301" s="158"/>
      <c r="N301" s="23"/>
      <c r="O301" s="23"/>
      <c r="P301" s="23"/>
      <c r="Q301" s="160"/>
      <c r="R301" s="161"/>
      <c r="S301" s="161"/>
      <c r="T301" s="158"/>
      <c r="U301" s="158"/>
      <c r="V301" s="158"/>
      <c r="W301" s="158"/>
      <c r="X301" s="158"/>
      <c r="Y301" s="158"/>
      <c r="Z301" s="158"/>
      <c r="AA301" s="162"/>
      <c r="AB301" s="158"/>
      <c r="AC301" s="158"/>
      <c r="AD301" s="158"/>
    </row>
    <row r="302" spans="4:30" x14ac:dyDescent="0.35">
      <c r="D302" s="159"/>
      <c r="E302" s="157"/>
      <c r="F302" s="157"/>
      <c r="G302" s="157"/>
      <c r="H302" s="157"/>
      <c r="I302" s="158"/>
      <c r="J302" s="158"/>
      <c r="K302" s="158"/>
      <c r="L302" s="158"/>
      <c r="M302" s="158"/>
      <c r="N302" s="23"/>
      <c r="O302" s="23"/>
      <c r="P302" s="23"/>
      <c r="Q302" s="160"/>
      <c r="R302" s="161"/>
      <c r="S302" s="161"/>
      <c r="T302" s="158"/>
      <c r="U302" s="158"/>
      <c r="V302" s="158"/>
      <c r="W302" s="158"/>
      <c r="X302" s="158"/>
      <c r="Y302" s="158"/>
      <c r="Z302" s="158"/>
      <c r="AA302" s="162"/>
      <c r="AB302" s="158"/>
      <c r="AC302" s="158"/>
      <c r="AD302" s="158"/>
    </row>
    <row r="303" spans="4:30" x14ac:dyDescent="0.35">
      <c r="D303" s="159"/>
      <c r="E303" s="157"/>
      <c r="F303" s="157"/>
      <c r="G303" s="157"/>
      <c r="H303" s="157"/>
      <c r="I303" s="158"/>
      <c r="J303" s="158"/>
      <c r="K303" s="158"/>
      <c r="L303" s="158"/>
      <c r="M303" s="158"/>
      <c r="N303" s="23"/>
      <c r="O303" s="23"/>
      <c r="P303" s="23"/>
      <c r="Q303" s="160"/>
      <c r="R303" s="161"/>
      <c r="S303" s="161"/>
      <c r="T303" s="158"/>
      <c r="U303" s="158"/>
      <c r="V303" s="158"/>
      <c r="W303" s="158"/>
      <c r="X303" s="158"/>
      <c r="Y303" s="158"/>
      <c r="Z303" s="158"/>
      <c r="AA303" s="162"/>
      <c r="AB303" s="158"/>
      <c r="AC303" s="158"/>
      <c r="AD303" s="158"/>
    </row>
  </sheetData>
  <mergeCells count="8">
    <mergeCell ref="Z2:AD2"/>
    <mergeCell ref="A4:B4"/>
    <mergeCell ref="A23:B23"/>
    <mergeCell ref="A30:B30"/>
    <mergeCell ref="D2:D3"/>
    <mergeCell ref="E2:E3"/>
    <mergeCell ref="G2:N2"/>
    <mergeCell ref="P2:X2"/>
  </mergeCell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13D38F-C787-46E1-9B74-95545EADF68A}">
  <sheetPr>
    <tabColor theme="1"/>
  </sheetPr>
  <dimension ref="A1:AE303"/>
  <sheetViews>
    <sheetView workbookViewId="0"/>
  </sheetViews>
  <sheetFormatPr defaultColWidth="8.6328125" defaultRowHeight="14.5" outlineLevelCol="1" x14ac:dyDescent="0.35"/>
  <cols>
    <col min="1" max="1" width="21.453125" style="5" customWidth="1"/>
    <col min="2" max="2" width="66.36328125" style="5" customWidth="1"/>
    <col min="3" max="3" width="4.6328125" style="1" customWidth="1"/>
    <col min="4" max="4" width="7.36328125" style="5" customWidth="1"/>
    <col min="5" max="6" width="11.453125" style="5" customWidth="1"/>
    <col min="7" max="7" width="16.6328125" style="5" customWidth="1" outlineLevel="1"/>
    <col min="8" max="8" width="11.36328125" style="5" customWidth="1" outlineLevel="1"/>
    <col min="9" max="9" width="10.6328125" style="2" customWidth="1" outlineLevel="1"/>
    <col min="10" max="10" width="12.54296875" style="2" customWidth="1" outlineLevel="1"/>
    <col min="11" max="13" width="11.54296875" style="2" customWidth="1" outlineLevel="1"/>
    <col min="14" max="14" width="11.6328125" style="3" customWidth="1" outlineLevel="1"/>
    <col min="15" max="15" width="4.453125" style="3" customWidth="1"/>
    <col min="16" max="16" width="12.6328125" style="3" customWidth="1" outlineLevel="1"/>
    <col min="17" max="17" width="8.6328125" style="1" outlineLevel="1"/>
    <col min="18" max="18" width="14.36328125" style="4" customWidth="1" outlineLevel="1"/>
    <col min="19" max="19" width="16" style="4" customWidth="1" outlineLevel="1"/>
    <col min="20" max="20" width="14.6328125" style="2" bestFit="1" customWidth="1" outlineLevel="1"/>
    <col min="21" max="21" width="12.6328125" style="2" customWidth="1" outlineLevel="1"/>
    <col min="22" max="22" width="12.54296875" style="2" customWidth="1" outlineLevel="1"/>
    <col min="23" max="23" width="15.90625" style="2" customWidth="1" outlineLevel="1"/>
    <col min="24" max="24" width="13.36328125" style="2" customWidth="1" outlineLevel="1"/>
    <col min="25" max="25" width="4" style="2" customWidth="1"/>
    <col min="26" max="26" width="14.6328125" style="2" bestFit="1" customWidth="1" outlineLevel="1"/>
    <col min="27" max="27" width="12.36328125" style="2" customWidth="1" outlineLevel="1"/>
    <col min="28" max="28" width="14.453125" style="2" customWidth="1" outlineLevel="1"/>
    <col min="29" max="29" width="11.6328125" style="2" customWidth="1" outlineLevel="1"/>
    <col min="30" max="30" width="12.6328125" style="2" bestFit="1" customWidth="1" outlineLevel="1"/>
    <col min="31" max="31" width="3.6328125" style="5" customWidth="1"/>
    <col min="32" max="32" width="12.453125" style="5" customWidth="1"/>
    <col min="33" max="33" width="58.453125" style="5" customWidth="1"/>
    <col min="34" max="16384" width="8.6328125" style="5"/>
  </cols>
  <sheetData>
    <row r="1" spans="1:31" ht="22.25" customHeight="1" thickBot="1" x14ac:dyDescent="0.5">
      <c r="A1" s="236" t="s">
        <v>0</v>
      </c>
      <c r="B1" s="237"/>
      <c r="D1" s="236" t="s">
        <v>1</v>
      </c>
      <c r="E1" s="236"/>
      <c r="F1" s="236"/>
      <c r="G1" s="236"/>
      <c r="H1" s="236"/>
      <c r="I1" s="236"/>
    </row>
    <row r="2" spans="1:31" s="6" customFormat="1" ht="19.25" customHeight="1" x14ac:dyDescent="0.35">
      <c r="C2" s="7"/>
      <c r="D2" s="460" t="s">
        <v>2</v>
      </c>
      <c r="E2" s="462" t="s">
        <v>3</v>
      </c>
      <c r="F2" s="235"/>
      <c r="G2" s="464" t="s">
        <v>4</v>
      </c>
      <c r="H2" s="465"/>
      <c r="I2" s="465"/>
      <c r="J2" s="465"/>
      <c r="K2" s="465"/>
      <c r="L2" s="465"/>
      <c r="M2" s="465"/>
      <c r="N2" s="466"/>
      <c r="O2" s="8"/>
      <c r="P2" s="467" t="s">
        <v>5</v>
      </c>
      <c r="Q2" s="468"/>
      <c r="R2" s="468"/>
      <c r="S2" s="468"/>
      <c r="T2" s="468"/>
      <c r="U2" s="468"/>
      <c r="V2" s="468"/>
      <c r="W2" s="468"/>
      <c r="X2" s="469"/>
      <c r="Y2" s="8"/>
      <c r="Z2" s="453" t="s">
        <v>6</v>
      </c>
      <c r="AA2" s="454"/>
      <c r="AB2" s="454"/>
      <c r="AC2" s="454"/>
      <c r="AD2" s="455"/>
      <c r="AE2" s="8"/>
    </row>
    <row r="3" spans="1:31" ht="66.650000000000006" customHeight="1" thickBot="1" x14ac:dyDescent="0.4">
      <c r="A3" s="248" t="s">
        <v>71</v>
      </c>
      <c r="B3" s="249" t="str">
        <f ca="1">RIGHT(CELL("filename",A1),LEN(CELL("filename",A1))-FIND("]",CELL("filename",A1)))</f>
        <v>Lease18</v>
      </c>
      <c r="D3" s="461"/>
      <c r="E3" s="463"/>
      <c r="F3" s="406"/>
      <c r="G3" s="9" t="s">
        <v>7</v>
      </c>
      <c r="H3" s="9" t="s">
        <v>8</v>
      </c>
      <c r="I3" s="10" t="s">
        <v>9</v>
      </c>
      <c r="J3" s="10" t="s">
        <v>10</v>
      </c>
      <c r="K3" s="10" t="s">
        <v>11</v>
      </c>
      <c r="L3" s="49" t="s">
        <v>67</v>
      </c>
      <c r="M3" s="10" t="s">
        <v>12</v>
      </c>
      <c r="N3" s="11" t="s">
        <v>13</v>
      </c>
      <c r="O3" s="12"/>
      <c r="P3" s="13" t="s">
        <v>14</v>
      </c>
      <c r="Q3" s="14" t="s">
        <v>15</v>
      </c>
      <c r="R3" s="15" t="s">
        <v>16</v>
      </c>
      <c r="S3" s="15" t="s">
        <v>17</v>
      </c>
      <c r="T3" s="10" t="s">
        <v>18</v>
      </c>
      <c r="U3" s="10" t="s">
        <v>19</v>
      </c>
      <c r="V3" s="10" t="s">
        <v>20</v>
      </c>
      <c r="W3" s="10" t="s">
        <v>21</v>
      </c>
      <c r="X3" s="16" t="s">
        <v>22</v>
      </c>
      <c r="Y3" s="17"/>
      <c r="Z3" s="18" t="s">
        <v>18</v>
      </c>
      <c r="AA3" s="10" t="s">
        <v>23</v>
      </c>
      <c r="AB3" s="10" t="s">
        <v>24</v>
      </c>
      <c r="AC3" s="10" t="s">
        <v>25</v>
      </c>
      <c r="AD3" s="16" t="s">
        <v>22</v>
      </c>
    </row>
    <row r="4" spans="1:31" ht="15.5" x14ac:dyDescent="0.35">
      <c r="A4" s="456" t="s">
        <v>26</v>
      </c>
      <c r="B4" s="457"/>
      <c r="C4" s="19"/>
      <c r="D4" s="20"/>
      <c r="E4" s="21">
        <f t="shared" ref="E4" ca="1" si="0">EOMONTH($H$4,D4)</f>
        <v>31</v>
      </c>
      <c r="F4" s="44">
        <f ca="1">E5-1</f>
        <v>365</v>
      </c>
      <c r="G4" s="22" t="s">
        <v>27</v>
      </c>
      <c r="H4" s="44">
        <f ca="1">A5</f>
        <v>0</v>
      </c>
      <c r="I4" s="45"/>
      <c r="J4" s="45"/>
      <c r="K4" s="45"/>
      <c r="L4" s="45"/>
      <c r="M4" s="45"/>
      <c r="N4" s="257">
        <f ca="1">$A$6</f>
        <v>0</v>
      </c>
      <c r="O4" s="23"/>
      <c r="P4" s="255">
        <f ca="1">$A$7</f>
        <v>0</v>
      </c>
      <c r="Q4" s="163">
        <f ca="1">$A$8</f>
        <v>0</v>
      </c>
      <c r="R4" s="164"/>
      <c r="S4" s="164"/>
      <c r="T4" s="165">
        <f ca="1">A21</f>
        <v>0</v>
      </c>
      <c r="U4" s="45"/>
      <c r="V4" s="45"/>
      <c r="W4" s="45">
        <f>S4-R4</f>
        <v>0</v>
      </c>
      <c r="X4" s="25">
        <f t="shared" ref="X4:X67" ca="1" si="1">T4+W4+U4+V4</f>
        <v>0</v>
      </c>
      <c r="Z4" s="26">
        <f ca="1">A36</f>
        <v>0</v>
      </c>
      <c r="AA4" s="45"/>
      <c r="AB4" s="45"/>
      <c r="AC4" s="45">
        <f t="shared" ref="AC4:AC67" si="2">W4</f>
        <v>0</v>
      </c>
      <c r="AD4" s="25">
        <f t="shared" ref="AD4:AD67" ca="1" si="3">Z4-AA4-AB4+AC4</f>
        <v>0</v>
      </c>
    </row>
    <row r="5" spans="1:31" x14ac:dyDescent="0.35">
      <c r="A5" s="103">
        <f ca="1">VLOOKUP(B3,'Input Table'!B:L,3,0)</f>
        <v>0</v>
      </c>
      <c r="B5" s="27" t="s">
        <v>28</v>
      </c>
      <c r="D5" s="20">
        <v>1</v>
      </c>
      <c r="E5" s="21">
        <f ca="1">EOMONTH(H5,0)</f>
        <v>366</v>
      </c>
      <c r="F5" s="44">
        <f t="shared" ref="F5:F68" ca="1" si="4">E6-1</f>
        <v>730</v>
      </c>
      <c r="G5" s="22" t="s">
        <v>119</v>
      </c>
      <c r="H5" s="44">
        <f ca="1">EDATE(H4,12)</f>
        <v>366</v>
      </c>
      <c r="I5" s="45">
        <f t="shared" ref="I5:I68" ca="1" si="5">IF(D5&gt;$A$28,0,$A$9)</f>
        <v>0</v>
      </c>
      <c r="J5" s="45">
        <f t="shared" ref="J5:J68" ca="1" si="6">IF(D5&gt;$A$28,0,$A$10)</f>
        <v>0</v>
      </c>
      <c r="K5" s="45">
        <f t="shared" ref="K5:K68" ca="1" si="7">IF(D5&gt;$A$28,0,$A$11)</f>
        <v>0</v>
      </c>
      <c r="L5" s="158"/>
      <c r="M5" s="45">
        <f ca="1">K5+L5</f>
        <v>0</v>
      </c>
      <c r="N5" s="257">
        <f t="shared" ref="N5:N68" ca="1" si="8">$A$6</f>
        <v>0</v>
      </c>
      <c r="O5" s="23"/>
      <c r="P5" s="255">
        <f t="shared" ref="P5:P68" ca="1" si="9">$A$7</f>
        <v>0</v>
      </c>
      <c r="Q5" s="163">
        <f t="shared" ref="Q5:Q68" ca="1" si="10">$A$8</f>
        <v>0</v>
      </c>
      <c r="R5" s="164">
        <f ca="1">NPV(Q4,K5:$K$244) + ($A$13+$A$14+$A$15)/POWER(1+Q4,$A$28-D5+1)</f>
        <v>0</v>
      </c>
      <c r="S5" s="164">
        <f ca="1">NPV(Q5,K5:$K$244) + ($A$13+$A$14+$A$15)/POWER(1+Q5,$A$28-D5+1)</f>
        <v>0</v>
      </c>
      <c r="T5" s="45">
        <f t="shared" ref="T5:T68" ca="1" si="11">IF(ISBLANK(G5),0,X4)</f>
        <v>0</v>
      </c>
      <c r="U5" s="45">
        <f ca="1">S5*Q5</f>
        <v>0</v>
      </c>
      <c r="V5" s="45">
        <f ca="1">-(K5+L5)</f>
        <v>0</v>
      </c>
      <c r="W5" s="45">
        <f t="shared" ref="W5:W68" ca="1" si="12">S5-R5</f>
        <v>0</v>
      </c>
      <c r="X5" s="25">
        <f ca="1">T5+W5+U5+V5</f>
        <v>0</v>
      </c>
      <c r="Z5" s="28">
        <f ca="1">AD4</f>
        <v>0</v>
      </c>
      <c r="AA5" s="233"/>
      <c r="AB5" s="45">
        <f t="shared" ref="AB5:AB68" ca="1" si="13">IFERROR(Z5/($A$42-D5+1),0)</f>
        <v>0</v>
      </c>
      <c r="AC5" s="45">
        <f t="shared" ca="1" si="2"/>
        <v>0</v>
      </c>
      <c r="AD5" s="25">
        <f t="shared" ca="1" si="3"/>
        <v>0</v>
      </c>
    </row>
    <row r="6" spans="1:31" x14ac:dyDescent="0.35">
      <c r="A6" s="104">
        <f ca="1">VLOOKUP(B3,'Input Table'!B:L,4,0)</f>
        <v>0</v>
      </c>
      <c r="B6" s="27" t="s">
        <v>29</v>
      </c>
      <c r="D6" s="20">
        <v>2</v>
      </c>
      <c r="E6" s="21">
        <f t="shared" ref="E6:E69" ca="1" si="14">EOMONTH(H6,0)</f>
        <v>731</v>
      </c>
      <c r="F6" s="44">
        <f t="shared" ca="1" si="4"/>
        <v>1095</v>
      </c>
      <c r="G6" s="22" t="s">
        <v>119</v>
      </c>
      <c r="H6" s="44">
        <f t="shared" ref="H6:H69" ca="1" si="15">EDATE(H5,12)</f>
        <v>731</v>
      </c>
      <c r="I6" s="45">
        <f t="shared" ca="1" si="5"/>
        <v>0</v>
      </c>
      <c r="J6" s="45">
        <f t="shared" ca="1" si="6"/>
        <v>0</v>
      </c>
      <c r="K6" s="45">
        <f t="shared" ca="1" si="7"/>
        <v>0</v>
      </c>
      <c r="L6" s="45"/>
      <c r="M6" s="45">
        <f t="shared" ref="M6:M69" ca="1" si="16">K6+L6</f>
        <v>0</v>
      </c>
      <c r="N6" s="257">
        <f t="shared" ca="1" si="8"/>
        <v>0</v>
      </c>
      <c r="O6" s="23"/>
      <c r="P6" s="255">
        <f t="shared" ca="1" si="9"/>
        <v>0</v>
      </c>
      <c r="Q6" s="163">
        <f t="shared" ca="1" si="10"/>
        <v>0</v>
      </c>
      <c r="R6" s="164">
        <f ca="1">NPV(Q5,K6:$K$244) + ($A$13+$A$14+$A$15)/POWER(1+Q5,$A$28-D6+1)</f>
        <v>0</v>
      </c>
      <c r="S6" s="164">
        <f ca="1">NPV(Q6,K6:$K$244) + ($A$13+$A$14+$A$15)/POWER(1+Q6,$A$28-D6+1)</f>
        <v>0</v>
      </c>
      <c r="T6" s="45">
        <f t="shared" ca="1" si="11"/>
        <v>0</v>
      </c>
      <c r="U6" s="45">
        <f t="shared" ref="U6:U69" ca="1" si="17">S6*Q6</f>
        <v>0</v>
      </c>
      <c r="V6" s="45">
        <f t="shared" ref="V6:V69" ca="1" si="18">-(K6+L6)</f>
        <v>0</v>
      </c>
      <c r="W6" s="45">
        <f t="shared" ca="1" si="12"/>
        <v>0</v>
      </c>
      <c r="X6" s="25">
        <f t="shared" ca="1" si="1"/>
        <v>0</v>
      </c>
      <c r="Z6" s="28">
        <f t="shared" ref="Z6:Z69" ca="1" si="19">AD5</f>
        <v>0</v>
      </c>
      <c r="AA6" s="233"/>
      <c r="AB6" s="45">
        <f t="shared" ca="1" si="13"/>
        <v>0</v>
      </c>
      <c r="AC6" s="45">
        <f t="shared" ca="1" si="2"/>
        <v>0</v>
      </c>
      <c r="AD6" s="25">
        <f t="shared" ca="1" si="3"/>
        <v>0</v>
      </c>
    </row>
    <row r="7" spans="1:31" x14ac:dyDescent="0.35">
      <c r="A7" s="104">
        <f ca="1">VLOOKUP(B3,'Input Table'!B:L,5,0)</f>
        <v>0</v>
      </c>
      <c r="B7" s="27" t="s">
        <v>30</v>
      </c>
      <c r="D7" s="20">
        <v>3</v>
      </c>
      <c r="E7" s="21">
        <f t="shared" ca="1" si="14"/>
        <v>1096</v>
      </c>
      <c r="F7" s="44">
        <f t="shared" ca="1" si="4"/>
        <v>1460</v>
      </c>
      <c r="G7" s="22" t="s">
        <v>119</v>
      </c>
      <c r="H7" s="44">
        <f t="shared" ca="1" si="15"/>
        <v>1096</v>
      </c>
      <c r="I7" s="45">
        <f t="shared" ca="1" si="5"/>
        <v>0</v>
      </c>
      <c r="J7" s="45">
        <f t="shared" ca="1" si="6"/>
        <v>0</v>
      </c>
      <c r="K7" s="45">
        <f t="shared" ca="1" si="7"/>
        <v>0</v>
      </c>
      <c r="L7" s="45"/>
      <c r="M7" s="45">
        <f t="shared" ca="1" si="16"/>
        <v>0</v>
      </c>
      <c r="N7" s="257">
        <f t="shared" ca="1" si="8"/>
        <v>0</v>
      </c>
      <c r="O7" s="23"/>
      <c r="P7" s="255">
        <f t="shared" ca="1" si="9"/>
        <v>0</v>
      </c>
      <c r="Q7" s="163">
        <f t="shared" ca="1" si="10"/>
        <v>0</v>
      </c>
      <c r="R7" s="164">
        <f ca="1">NPV(Q6,K7:$K$244) + ($A$13+$A$14+$A$15)/POWER(1+Q6,$A$28-D7+1)</f>
        <v>0</v>
      </c>
      <c r="S7" s="164">
        <f ca="1">NPV(Q7,K7:$K$244) + ($A$13+$A$14+$A$15)/POWER(1+Q7,$A$28-D7+1)</f>
        <v>0</v>
      </c>
      <c r="T7" s="45">
        <f t="shared" ca="1" si="11"/>
        <v>0</v>
      </c>
      <c r="U7" s="45">
        <f t="shared" ca="1" si="17"/>
        <v>0</v>
      </c>
      <c r="V7" s="45">
        <f t="shared" ca="1" si="18"/>
        <v>0</v>
      </c>
      <c r="W7" s="45">
        <f t="shared" ca="1" si="12"/>
        <v>0</v>
      </c>
      <c r="X7" s="25">
        <f ca="1">T7+W7+U7+V7</f>
        <v>0</v>
      </c>
      <c r="Z7" s="28">
        <f t="shared" ca="1" si="19"/>
        <v>0</v>
      </c>
      <c r="AA7" s="233"/>
      <c r="AB7" s="45">
        <f t="shared" ca="1" si="13"/>
        <v>0</v>
      </c>
      <c r="AC7" s="45">
        <f t="shared" ca="1" si="2"/>
        <v>0</v>
      </c>
      <c r="AD7" s="25">
        <f t="shared" ca="1" si="3"/>
        <v>0</v>
      </c>
    </row>
    <row r="8" spans="1:31" x14ac:dyDescent="0.35">
      <c r="A8" s="246">
        <f ca="1">IF(A6=0,A7,A6)</f>
        <v>0</v>
      </c>
      <c r="B8" s="48" t="s">
        <v>15</v>
      </c>
      <c r="D8" s="20">
        <v>4</v>
      </c>
      <c r="E8" s="21">
        <f t="shared" ca="1" si="14"/>
        <v>1461</v>
      </c>
      <c r="F8" s="44">
        <f t="shared" ca="1" si="4"/>
        <v>1826</v>
      </c>
      <c r="G8" s="22" t="s">
        <v>119</v>
      </c>
      <c r="H8" s="44">
        <f t="shared" ca="1" si="15"/>
        <v>1461</v>
      </c>
      <c r="I8" s="45">
        <f t="shared" ca="1" si="5"/>
        <v>0</v>
      </c>
      <c r="J8" s="45">
        <f t="shared" ca="1" si="6"/>
        <v>0</v>
      </c>
      <c r="K8" s="45">
        <f t="shared" ca="1" si="7"/>
        <v>0</v>
      </c>
      <c r="L8" s="45"/>
      <c r="M8" s="45">
        <f t="shared" ca="1" si="16"/>
        <v>0</v>
      </c>
      <c r="N8" s="257">
        <f t="shared" ca="1" si="8"/>
        <v>0</v>
      </c>
      <c r="O8" s="23"/>
      <c r="P8" s="255">
        <f t="shared" ca="1" si="9"/>
        <v>0</v>
      </c>
      <c r="Q8" s="163">
        <f t="shared" ca="1" si="10"/>
        <v>0</v>
      </c>
      <c r="R8" s="164">
        <f ca="1">NPV(Q7,K8:$K$244) + ($A$13+$A$14+$A$15)/POWER(1+Q7,$A$28-D8+1)</f>
        <v>0</v>
      </c>
      <c r="S8" s="164">
        <f ca="1">NPV(Q8,K8:$K$244) + ($A$13+$A$14+$A$15)/POWER(1+Q8,$A$28-D8+1)</f>
        <v>0</v>
      </c>
      <c r="T8" s="45">
        <f ca="1">IF(ISBLANK(G8),0,X7)</f>
        <v>0</v>
      </c>
      <c r="U8" s="45">
        <f ca="1">S8*Q8</f>
        <v>0</v>
      </c>
      <c r="V8" s="45">
        <f t="shared" ca="1" si="18"/>
        <v>0</v>
      </c>
      <c r="W8" s="45">
        <f t="shared" ca="1" si="12"/>
        <v>0</v>
      </c>
      <c r="X8" s="25">
        <f t="shared" ca="1" si="1"/>
        <v>0</v>
      </c>
      <c r="Z8" s="28">
        <f t="shared" ca="1" si="19"/>
        <v>0</v>
      </c>
      <c r="AA8" s="233"/>
      <c r="AB8" s="45">
        <f t="shared" ca="1" si="13"/>
        <v>0</v>
      </c>
      <c r="AC8" s="45">
        <f t="shared" ca="1" si="2"/>
        <v>0</v>
      </c>
      <c r="AD8" s="25">
        <f t="shared" ca="1" si="3"/>
        <v>0</v>
      </c>
    </row>
    <row r="9" spans="1:31" x14ac:dyDescent="0.35">
      <c r="A9" s="105">
        <f ca="1">VLOOKUP($B$3,'Input Table'!B:L,6,0)</f>
        <v>0</v>
      </c>
      <c r="B9" s="27" t="s">
        <v>282</v>
      </c>
      <c r="D9" s="20">
        <v>5</v>
      </c>
      <c r="E9" s="21">
        <f t="shared" ca="1" si="14"/>
        <v>1827</v>
      </c>
      <c r="F9" s="44">
        <f t="shared" ca="1" si="4"/>
        <v>2191</v>
      </c>
      <c r="G9" s="22" t="s">
        <v>119</v>
      </c>
      <c r="H9" s="44">
        <f t="shared" ca="1" si="15"/>
        <v>1827</v>
      </c>
      <c r="I9" s="45">
        <f t="shared" ca="1" si="5"/>
        <v>0</v>
      </c>
      <c r="J9" s="45">
        <f t="shared" ca="1" si="6"/>
        <v>0</v>
      </c>
      <c r="K9" s="45">
        <f t="shared" ca="1" si="7"/>
        <v>0</v>
      </c>
      <c r="L9" s="45"/>
      <c r="M9" s="45">
        <f t="shared" ca="1" si="16"/>
        <v>0</v>
      </c>
      <c r="N9" s="257">
        <f t="shared" ca="1" si="8"/>
        <v>0</v>
      </c>
      <c r="O9" s="23"/>
      <c r="P9" s="255">
        <f t="shared" ca="1" si="9"/>
        <v>0</v>
      </c>
      <c r="Q9" s="163">
        <f t="shared" ca="1" si="10"/>
        <v>0</v>
      </c>
      <c r="R9" s="164">
        <f ca="1">NPV(Q8,K9:$K$244) + ($A$13+$A$14+$A$15)/POWER(1+Q8,$A$28-D9+1)</f>
        <v>0</v>
      </c>
      <c r="S9" s="164">
        <f ca="1">NPV(Q9,K9:$K$244) + ($A$13+$A$14+$A$15)/POWER(1+Q9,$A$28-D9+1)</f>
        <v>0</v>
      </c>
      <c r="T9" s="45">
        <f t="shared" ca="1" si="11"/>
        <v>0</v>
      </c>
      <c r="U9" s="45">
        <f t="shared" ca="1" si="17"/>
        <v>0</v>
      </c>
      <c r="V9" s="45">
        <f t="shared" ca="1" si="18"/>
        <v>0</v>
      </c>
      <c r="W9" s="45">
        <f t="shared" ca="1" si="12"/>
        <v>0</v>
      </c>
      <c r="X9" s="25">
        <f t="shared" ca="1" si="1"/>
        <v>0</v>
      </c>
      <c r="Z9" s="28">
        <f t="shared" ca="1" si="19"/>
        <v>0</v>
      </c>
      <c r="AA9" s="233"/>
      <c r="AB9" s="45">
        <f t="shared" ca="1" si="13"/>
        <v>0</v>
      </c>
      <c r="AC9" s="45">
        <f t="shared" ca="1" si="2"/>
        <v>0</v>
      </c>
      <c r="AD9" s="25">
        <f t="shared" ca="1" si="3"/>
        <v>0</v>
      </c>
    </row>
    <row r="10" spans="1:31" x14ac:dyDescent="0.35">
      <c r="A10" s="105">
        <f ca="1">VLOOKUP($B$3,'Input Table'!B:L,7,0)</f>
        <v>0</v>
      </c>
      <c r="B10" s="27" t="s">
        <v>32</v>
      </c>
      <c r="D10" s="20">
        <v>6</v>
      </c>
      <c r="E10" s="21">
        <f t="shared" ca="1" si="14"/>
        <v>2192</v>
      </c>
      <c r="F10" s="44">
        <f t="shared" ca="1" si="4"/>
        <v>2556</v>
      </c>
      <c r="G10" s="22" t="s">
        <v>119</v>
      </c>
      <c r="H10" s="44">
        <f t="shared" ca="1" si="15"/>
        <v>2192</v>
      </c>
      <c r="I10" s="45">
        <f t="shared" ca="1" si="5"/>
        <v>0</v>
      </c>
      <c r="J10" s="45">
        <f t="shared" ca="1" si="6"/>
        <v>0</v>
      </c>
      <c r="K10" s="45">
        <f t="shared" ca="1" si="7"/>
        <v>0</v>
      </c>
      <c r="L10" s="45"/>
      <c r="M10" s="45">
        <f t="shared" ca="1" si="16"/>
        <v>0</v>
      </c>
      <c r="N10" s="257">
        <f t="shared" ca="1" si="8"/>
        <v>0</v>
      </c>
      <c r="O10" s="23"/>
      <c r="P10" s="255">
        <f t="shared" ca="1" si="9"/>
        <v>0</v>
      </c>
      <c r="Q10" s="163">
        <f t="shared" ca="1" si="10"/>
        <v>0</v>
      </c>
      <c r="R10" s="164">
        <f ca="1">NPV(Q9,K10:$K$244) + ($A$13+$A$14+$A$15)/POWER(1+Q9,$A$28-D10+1)</f>
        <v>0</v>
      </c>
      <c r="S10" s="164">
        <f ca="1">NPV(Q10,K10:$K$244) + ($A$13+$A$14+$A$15)/POWER(1+Q10,$A$28-D10+1)</f>
        <v>0</v>
      </c>
      <c r="T10" s="45">
        <f t="shared" ca="1" si="11"/>
        <v>0</v>
      </c>
      <c r="U10" s="45">
        <f t="shared" ca="1" si="17"/>
        <v>0</v>
      </c>
      <c r="V10" s="45">
        <f t="shared" ca="1" si="18"/>
        <v>0</v>
      </c>
      <c r="W10" s="45">
        <f t="shared" ca="1" si="12"/>
        <v>0</v>
      </c>
      <c r="X10" s="25">
        <f ca="1">T10+W10+U10+V10</f>
        <v>0</v>
      </c>
      <c r="Z10" s="28">
        <f t="shared" ca="1" si="19"/>
        <v>0</v>
      </c>
      <c r="AA10" s="233"/>
      <c r="AB10" s="45">
        <f t="shared" ca="1" si="13"/>
        <v>0</v>
      </c>
      <c r="AC10" s="45">
        <f t="shared" ca="1" si="2"/>
        <v>0</v>
      </c>
      <c r="AD10" s="25">
        <f t="shared" ca="1" si="3"/>
        <v>0</v>
      </c>
    </row>
    <row r="11" spans="1:31" x14ac:dyDescent="0.35">
      <c r="A11" s="105">
        <f ca="1">A9-A10</f>
        <v>0</v>
      </c>
      <c r="B11" s="27" t="s">
        <v>33</v>
      </c>
      <c r="D11" s="20">
        <v>7</v>
      </c>
      <c r="E11" s="21">
        <f t="shared" ca="1" si="14"/>
        <v>2557</v>
      </c>
      <c r="F11" s="44">
        <f t="shared" ca="1" si="4"/>
        <v>2921</v>
      </c>
      <c r="G11" s="22" t="s">
        <v>119</v>
      </c>
      <c r="H11" s="44">
        <f t="shared" ca="1" si="15"/>
        <v>2557</v>
      </c>
      <c r="I11" s="45">
        <f t="shared" ca="1" si="5"/>
        <v>0</v>
      </c>
      <c r="J11" s="45">
        <f t="shared" ca="1" si="6"/>
        <v>0</v>
      </c>
      <c r="K11" s="45">
        <f t="shared" ca="1" si="7"/>
        <v>0</v>
      </c>
      <c r="L11" s="45"/>
      <c r="M11" s="45">
        <f t="shared" ca="1" si="16"/>
        <v>0</v>
      </c>
      <c r="N11" s="257">
        <f t="shared" ca="1" si="8"/>
        <v>0</v>
      </c>
      <c r="O11" s="23"/>
      <c r="P11" s="255">
        <f t="shared" ca="1" si="9"/>
        <v>0</v>
      </c>
      <c r="Q11" s="163">
        <f t="shared" ca="1" si="10"/>
        <v>0</v>
      </c>
      <c r="R11" s="164">
        <f ca="1">NPV(Q10,K11:$K$244) + ($A$13+$A$14+$A$15)/POWER(1+Q10,$A$28-D11+1)</f>
        <v>0</v>
      </c>
      <c r="S11" s="164">
        <f ca="1">NPV(Q11,K11:$K$244) + ($A$13+$A$14+$A$15)/POWER(1+Q11,$A$28-D11+1)</f>
        <v>0</v>
      </c>
      <c r="T11" s="45">
        <f ca="1">IF(ISBLANK(G11),0,X10)</f>
        <v>0</v>
      </c>
      <c r="U11" s="45">
        <f ca="1">S11*Q11</f>
        <v>0</v>
      </c>
      <c r="V11" s="45">
        <f t="shared" ca="1" si="18"/>
        <v>0</v>
      </c>
      <c r="W11" s="45">
        <f t="shared" ca="1" si="12"/>
        <v>0</v>
      </c>
      <c r="X11" s="25">
        <f ca="1">T11+W11+U11+V11</f>
        <v>0</v>
      </c>
      <c r="Z11" s="28">
        <f t="shared" ca="1" si="19"/>
        <v>0</v>
      </c>
      <c r="AA11" s="233"/>
      <c r="AB11" s="45">
        <f t="shared" ca="1" si="13"/>
        <v>0</v>
      </c>
      <c r="AC11" s="45">
        <f t="shared" ca="1" si="2"/>
        <v>0</v>
      </c>
      <c r="AD11" s="25">
        <f t="shared" ca="1" si="3"/>
        <v>0</v>
      </c>
    </row>
    <row r="12" spans="1:31" x14ac:dyDescent="0.35">
      <c r="A12" s="112">
        <f ca="1">VLOOKUP($B$3,'Input Table'!B:L,8,0)</f>
        <v>0</v>
      </c>
      <c r="B12" s="48" t="s">
        <v>34</v>
      </c>
      <c r="D12" s="20">
        <v>8</v>
      </c>
      <c r="E12" s="21">
        <f t="shared" ca="1" si="14"/>
        <v>2922</v>
      </c>
      <c r="F12" s="44">
        <f t="shared" ca="1" si="4"/>
        <v>3287</v>
      </c>
      <c r="G12" s="22" t="s">
        <v>119</v>
      </c>
      <c r="H12" s="44">
        <f t="shared" ca="1" si="15"/>
        <v>2922</v>
      </c>
      <c r="I12" s="45">
        <f t="shared" ca="1" si="5"/>
        <v>0</v>
      </c>
      <c r="J12" s="45">
        <f t="shared" ca="1" si="6"/>
        <v>0</v>
      </c>
      <c r="K12" s="45">
        <f t="shared" ca="1" si="7"/>
        <v>0</v>
      </c>
      <c r="L12" s="45"/>
      <c r="M12" s="45">
        <f t="shared" ca="1" si="16"/>
        <v>0</v>
      </c>
      <c r="N12" s="257">
        <f t="shared" ca="1" si="8"/>
        <v>0</v>
      </c>
      <c r="O12" s="23"/>
      <c r="P12" s="255">
        <f t="shared" ca="1" si="9"/>
        <v>0</v>
      </c>
      <c r="Q12" s="163">
        <f t="shared" ca="1" si="10"/>
        <v>0</v>
      </c>
      <c r="R12" s="164">
        <f ca="1">NPV(Q11,K12:$K$244) + ($A$13+$A$14+$A$15)/POWER(1+Q11,$A$28-D12+1)</f>
        <v>0</v>
      </c>
      <c r="S12" s="164">
        <f ca="1">NPV(Q12,K12:$K$244) + ($A$13+$A$14+$A$15)/POWER(1+Q12,$A$28-D12+1)</f>
        <v>0</v>
      </c>
      <c r="T12" s="45">
        <f t="shared" ca="1" si="11"/>
        <v>0</v>
      </c>
      <c r="U12" s="45">
        <f t="shared" ca="1" si="17"/>
        <v>0</v>
      </c>
      <c r="V12" s="45">
        <f t="shared" ca="1" si="18"/>
        <v>0</v>
      </c>
      <c r="W12" s="45">
        <f t="shared" ca="1" si="12"/>
        <v>0</v>
      </c>
      <c r="X12" s="25">
        <f t="shared" ca="1" si="1"/>
        <v>0</v>
      </c>
      <c r="Z12" s="28">
        <f t="shared" ca="1" si="19"/>
        <v>0</v>
      </c>
      <c r="AA12" s="233"/>
      <c r="AB12" s="45">
        <f t="shared" ca="1" si="13"/>
        <v>0</v>
      </c>
      <c r="AC12" s="45">
        <f t="shared" ca="1" si="2"/>
        <v>0</v>
      </c>
      <c r="AD12" s="25">
        <f t="shared" ca="1" si="3"/>
        <v>0</v>
      </c>
    </row>
    <row r="13" spans="1:31" x14ac:dyDescent="0.35">
      <c r="A13" s="105">
        <f ca="1">VLOOKUP($B$3,'Input Table'!B:L,9,0)</f>
        <v>0</v>
      </c>
      <c r="B13" s="27" t="s">
        <v>35</v>
      </c>
      <c r="D13" s="20">
        <v>9</v>
      </c>
      <c r="E13" s="21">
        <f t="shared" ca="1" si="14"/>
        <v>3288</v>
      </c>
      <c r="F13" s="44">
        <f t="shared" ca="1" si="4"/>
        <v>3652</v>
      </c>
      <c r="G13" s="22" t="s">
        <v>119</v>
      </c>
      <c r="H13" s="44">
        <f t="shared" ca="1" si="15"/>
        <v>3288</v>
      </c>
      <c r="I13" s="45">
        <f t="shared" ca="1" si="5"/>
        <v>0</v>
      </c>
      <c r="J13" s="45">
        <f t="shared" ca="1" si="6"/>
        <v>0</v>
      </c>
      <c r="K13" s="45">
        <f t="shared" ca="1" si="7"/>
        <v>0</v>
      </c>
      <c r="L13" s="45"/>
      <c r="M13" s="45">
        <f t="shared" ca="1" si="16"/>
        <v>0</v>
      </c>
      <c r="N13" s="257">
        <f t="shared" ca="1" si="8"/>
        <v>0</v>
      </c>
      <c r="O13" s="23"/>
      <c r="P13" s="255">
        <f t="shared" ca="1" si="9"/>
        <v>0</v>
      </c>
      <c r="Q13" s="163">
        <f t="shared" ca="1" si="10"/>
        <v>0</v>
      </c>
      <c r="R13" s="164">
        <f ca="1">NPV(Q12,K13:$K$244) + ($A$13+$A$14+$A$15)/POWER(1+Q12,$A$28-D13+1)</f>
        <v>0</v>
      </c>
      <c r="S13" s="164">
        <f ca="1">NPV(Q13,K13:$K$244) + ($A$13+$A$14+$A$15)/POWER(1+Q13,$A$28-D13+1)</f>
        <v>0</v>
      </c>
      <c r="T13" s="45">
        <f t="shared" ca="1" si="11"/>
        <v>0</v>
      </c>
      <c r="U13" s="45">
        <f t="shared" ca="1" si="17"/>
        <v>0</v>
      </c>
      <c r="V13" s="45">
        <f t="shared" ca="1" si="18"/>
        <v>0</v>
      </c>
      <c r="W13" s="45">
        <f t="shared" ca="1" si="12"/>
        <v>0</v>
      </c>
      <c r="X13" s="25">
        <f t="shared" ca="1" si="1"/>
        <v>0</v>
      </c>
      <c r="Z13" s="28">
        <f t="shared" ca="1" si="19"/>
        <v>0</v>
      </c>
      <c r="AA13" s="233"/>
      <c r="AB13" s="45">
        <f t="shared" ca="1" si="13"/>
        <v>0</v>
      </c>
      <c r="AC13" s="45">
        <f t="shared" ca="1" si="2"/>
        <v>0</v>
      </c>
      <c r="AD13" s="25">
        <f t="shared" ca="1" si="3"/>
        <v>0</v>
      </c>
    </row>
    <row r="14" spans="1:31" x14ac:dyDescent="0.35">
      <c r="A14" s="105">
        <f ca="1">VLOOKUP($B$3,'Input Table'!B:L,10,0)</f>
        <v>0</v>
      </c>
      <c r="B14" s="27" t="s">
        <v>36</v>
      </c>
      <c r="D14" s="20">
        <v>10</v>
      </c>
      <c r="E14" s="21">
        <f t="shared" ca="1" si="14"/>
        <v>3653</v>
      </c>
      <c r="F14" s="44">
        <f t="shared" ca="1" si="4"/>
        <v>4017</v>
      </c>
      <c r="G14" s="22" t="s">
        <v>119</v>
      </c>
      <c r="H14" s="44">
        <f t="shared" ca="1" si="15"/>
        <v>3653</v>
      </c>
      <c r="I14" s="45">
        <f t="shared" ca="1" si="5"/>
        <v>0</v>
      </c>
      <c r="J14" s="45">
        <f t="shared" ca="1" si="6"/>
        <v>0</v>
      </c>
      <c r="K14" s="45">
        <f t="shared" ca="1" si="7"/>
        <v>0</v>
      </c>
      <c r="L14" s="45"/>
      <c r="M14" s="45">
        <f t="shared" ca="1" si="16"/>
        <v>0</v>
      </c>
      <c r="N14" s="257">
        <f t="shared" ca="1" si="8"/>
        <v>0</v>
      </c>
      <c r="O14" s="23"/>
      <c r="P14" s="255">
        <f t="shared" ca="1" si="9"/>
        <v>0</v>
      </c>
      <c r="Q14" s="163">
        <f t="shared" ca="1" si="10"/>
        <v>0</v>
      </c>
      <c r="R14" s="164">
        <f ca="1">NPV(Q13,K14:$K$244) + ($A$13+$A$14+$A$15)/POWER(1+Q13,$A$28-D14+1)</f>
        <v>0</v>
      </c>
      <c r="S14" s="164">
        <f ca="1">NPV(Q14,K14:$K$244) + ($A$13+$A$14+$A$15)/POWER(1+Q14,$A$28-D14+1)</f>
        <v>0</v>
      </c>
      <c r="T14" s="45">
        <f t="shared" ca="1" si="11"/>
        <v>0</v>
      </c>
      <c r="U14" s="45">
        <f t="shared" ca="1" si="17"/>
        <v>0</v>
      </c>
      <c r="V14" s="45">
        <f t="shared" ca="1" si="18"/>
        <v>0</v>
      </c>
      <c r="W14" s="45">
        <f t="shared" ca="1" si="12"/>
        <v>0</v>
      </c>
      <c r="X14" s="25">
        <f t="shared" ca="1" si="1"/>
        <v>0</v>
      </c>
      <c r="Z14" s="28">
        <f t="shared" ca="1" si="19"/>
        <v>0</v>
      </c>
      <c r="AA14" s="233"/>
      <c r="AB14" s="45">
        <f t="shared" ca="1" si="13"/>
        <v>0</v>
      </c>
      <c r="AC14" s="45">
        <f t="shared" ca="1" si="2"/>
        <v>0</v>
      </c>
      <c r="AD14" s="25">
        <f t="shared" ca="1" si="3"/>
        <v>0</v>
      </c>
    </row>
    <row r="15" spans="1:31" x14ac:dyDescent="0.35">
      <c r="A15" s="105">
        <f ca="1">VLOOKUP($B$3,'Input Table'!B:L,11,0)</f>
        <v>0</v>
      </c>
      <c r="B15" s="27" t="s">
        <v>37</v>
      </c>
      <c r="D15" s="20">
        <v>11</v>
      </c>
      <c r="E15" s="21">
        <f t="shared" ca="1" si="14"/>
        <v>4018</v>
      </c>
      <c r="F15" s="44">
        <f t="shared" ca="1" si="4"/>
        <v>4382</v>
      </c>
      <c r="G15" s="22" t="s">
        <v>119</v>
      </c>
      <c r="H15" s="44">
        <f t="shared" ca="1" si="15"/>
        <v>4018</v>
      </c>
      <c r="I15" s="45">
        <f t="shared" ca="1" si="5"/>
        <v>0</v>
      </c>
      <c r="J15" s="45">
        <f t="shared" ca="1" si="6"/>
        <v>0</v>
      </c>
      <c r="K15" s="45">
        <f t="shared" ca="1" si="7"/>
        <v>0</v>
      </c>
      <c r="L15" s="45"/>
      <c r="M15" s="45">
        <f t="shared" ca="1" si="16"/>
        <v>0</v>
      </c>
      <c r="N15" s="257">
        <f t="shared" ca="1" si="8"/>
        <v>0</v>
      </c>
      <c r="O15" s="23"/>
      <c r="P15" s="255">
        <f t="shared" ca="1" si="9"/>
        <v>0</v>
      </c>
      <c r="Q15" s="163">
        <f t="shared" ca="1" si="10"/>
        <v>0</v>
      </c>
      <c r="R15" s="164">
        <f ca="1">NPV(Q14,K15:$K$244) + ($A$13+$A$14+$A$15)/POWER(1+Q14,$A$28-D15+1)</f>
        <v>0</v>
      </c>
      <c r="S15" s="164">
        <f ca="1">NPV(Q15,K15:$K$244) + ($A$13+$A$14+$A$15)/POWER(1+Q15,$A$28-D15+1)</f>
        <v>0</v>
      </c>
      <c r="T15" s="45">
        <f t="shared" ca="1" si="11"/>
        <v>0</v>
      </c>
      <c r="U15" s="45">
        <f t="shared" ca="1" si="17"/>
        <v>0</v>
      </c>
      <c r="V15" s="45">
        <f t="shared" ca="1" si="18"/>
        <v>0</v>
      </c>
      <c r="W15" s="45">
        <f t="shared" ca="1" si="12"/>
        <v>0</v>
      </c>
      <c r="X15" s="25">
        <f t="shared" ca="1" si="1"/>
        <v>0</v>
      </c>
      <c r="Z15" s="28">
        <f t="shared" ca="1" si="19"/>
        <v>0</v>
      </c>
      <c r="AA15" s="233"/>
      <c r="AB15" s="45">
        <f t="shared" ca="1" si="13"/>
        <v>0</v>
      </c>
      <c r="AC15" s="45">
        <f t="shared" ca="1" si="2"/>
        <v>0</v>
      </c>
      <c r="AD15" s="25">
        <f t="shared" ca="1" si="3"/>
        <v>0</v>
      </c>
    </row>
    <row r="16" spans="1:31" x14ac:dyDescent="0.35">
      <c r="A16" s="250">
        <f ca="1">-PV($A$8,$A$28,A11)</f>
        <v>0</v>
      </c>
      <c r="B16" s="48" t="s">
        <v>38</v>
      </c>
      <c r="D16" s="20">
        <v>12</v>
      </c>
      <c r="E16" s="21">
        <f t="shared" ca="1" si="14"/>
        <v>4383</v>
      </c>
      <c r="F16" s="44">
        <f t="shared" ca="1" si="4"/>
        <v>4748</v>
      </c>
      <c r="G16" s="22" t="s">
        <v>119</v>
      </c>
      <c r="H16" s="44">
        <f t="shared" ca="1" si="15"/>
        <v>4383</v>
      </c>
      <c r="I16" s="45">
        <f t="shared" ca="1" si="5"/>
        <v>0</v>
      </c>
      <c r="J16" s="45">
        <f t="shared" ca="1" si="6"/>
        <v>0</v>
      </c>
      <c r="K16" s="45">
        <f t="shared" ca="1" si="7"/>
        <v>0</v>
      </c>
      <c r="L16" s="45"/>
      <c r="M16" s="45">
        <f t="shared" ca="1" si="16"/>
        <v>0</v>
      </c>
      <c r="N16" s="257">
        <f t="shared" ca="1" si="8"/>
        <v>0</v>
      </c>
      <c r="O16" s="23"/>
      <c r="P16" s="255">
        <f t="shared" ca="1" si="9"/>
        <v>0</v>
      </c>
      <c r="Q16" s="163">
        <f t="shared" ca="1" si="10"/>
        <v>0</v>
      </c>
      <c r="R16" s="164">
        <f ca="1">NPV(Q15,K16:$K$244) + ($A$13+$A$14+$A$15)/POWER(1+Q15,$A$28-D16+1)</f>
        <v>0</v>
      </c>
      <c r="S16" s="164">
        <f ca="1">NPV(Q16,K16:$K$244) + ($A$13+$A$14+$A$15)/POWER(1+Q16,$A$28-D16+1)</f>
        <v>0</v>
      </c>
      <c r="T16" s="45">
        <f t="shared" ca="1" si="11"/>
        <v>0</v>
      </c>
      <c r="U16" s="45">
        <f t="shared" ca="1" si="17"/>
        <v>0</v>
      </c>
      <c r="V16" s="45">
        <f t="shared" ca="1" si="18"/>
        <v>0</v>
      </c>
      <c r="W16" s="45">
        <v>0</v>
      </c>
      <c r="X16" s="25">
        <f t="shared" ca="1" si="1"/>
        <v>0</v>
      </c>
      <c r="Z16" s="28">
        <f t="shared" ca="1" si="19"/>
        <v>0</v>
      </c>
      <c r="AA16" s="233"/>
      <c r="AB16" s="45">
        <f t="shared" ca="1" si="13"/>
        <v>0</v>
      </c>
      <c r="AC16" s="45">
        <v>0</v>
      </c>
      <c r="AD16" s="25">
        <f t="shared" ca="1" si="3"/>
        <v>0</v>
      </c>
    </row>
    <row r="17" spans="1:30" x14ac:dyDescent="0.35">
      <c r="A17" s="247">
        <v>0</v>
      </c>
      <c r="B17" s="48" t="s">
        <v>273</v>
      </c>
      <c r="D17" s="20">
        <v>13</v>
      </c>
      <c r="E17" s="21">
        <f t="shared" ca="1" si="14"/>
        <v>4749</v>
      </c>
      <c r="F17" s="44">
        <f t="shared" ca="1" si="4"/>
        <v>5113</v>
      </c>
      <c r="G17" s="22" t="s">
        <v>119</v>
      </c>
      <c r="H17" s="44">
        <f t="shared" ca="1" si="15"/>
        <v>4749</v>
      </c>
      <c r="I17" s="45">
        <f t="shared" ca="1" si="5"/>
        <v>0</v>
      </c>
      <c r="J17" s="45">
        <f t="shared" ca="1" si="6"/>
        <v>0</v>
      </c>
      <c r="K17" s="45">
        <f t="shared" ca="1" si="7"/>
        <v>0</v>
      </c>
      <c r="L17" s="45"/>
      <c r="M17" s="45">
        <f t="shared" ca="1" si="16"/>
        <v>0</v>
      </c>
      <c r="N17" s="257">
        <f t="shared" ca="1" si="8"/>
        <v>0</v>
      </c>
      <c r="O17" s="23"/>
      <c r="P17" s="255">
        <f t="shared" ca="1" si="9"/>
        <v>0</v>
      </c>
      <c r="Q17" s="163">
        <f t="shared" ca="1" si="10"/>
        <v>0</v>
      </c>
      <c r="R17" s="164">
        <f ca="1">NPV(Q16,K17:$K$244) + ($A$13+$A$14+$A$15)/POWER(1+Q16,$A$28-D17+1)</f>
        <v>0</v>
      </c>
      <c r="S17" s="164">
        <f ca="1">NPV(Q17,K17:$K$244) + ($A$13+$A$14+$A$15)/POWER(1+Q17,$A$28-D17+1)</f>
        <v>0</v>
      </c>
      <c r="T17" s="45">
        <f t="shared" ca="1" si="11"/>
        <v>0</v>
      </c>
      <c r="U17" s="45">
        <f t="shared" ca="1" si="17"/>
        <v>0</v>
      </c>
      <c r="V17" s="45">
        <f t="shared" ca="1" si="18"/>
        <v>0</v>
      </c>
      <c r="W17" s="45">
        <f t="shared" ca="1" si="12"/>
        <v>0</v>
      </c>
      <c r="X17" s="25">
        <f t="shared" ca="1" si="1"/>
        <v>0</v>
      </c>
      <c r="Z17" s="28">
        <f t="shared" ca="1" si="19"/>
        <v>0</v>
      </c>
      <c r="AA17" s="233"/>
      <c r="AB17" s="45">
        <f t="shared" ca="1" si="13"/>
        <v>0</v>
      </c>
      <c r="AC17" s="45">
        <f t="shared" ca="1" si="2"/>
        <v>0</v>
      </c>
      <c r="AD17" s="25">
        <f t="shared" ca="1" si="3"/>
        <v>0</v>
      </c>
    </row>
    <row r="18" spans="1:30" x14ac:dyDescent="0.35">
      <c r="A18" s="247">
        <f ca="1">A13/POWER(1+$A$8,$A$28)</f>
        <v>0</v>
      </c>
      <c r="B18" s="48" t="s">
        <v>39</v>
      </c>
      <c r="D18" s="20">
        <v>14</v>
      </c>
      <c r="E18" s="21">
        <f t="shared" ca="1" si="14"/>
        <v>5114</v>
      </c>
      <c r="F18" s="44">
        <f t="shared" ca="1" si="4"/>
        <v>5478</v>
      </c>
      <c r="G18" s="22" t="s">
        <v>119</v>
      </c>
      <c r="H18" s="44">
        <f t="shared" ca="1" si="15"/>
        <v>5114</v>
      </c>
      <c r="I18" s="45">
        <f t="shared" ca="1" si="5"/>
        <v>0</v>
      </c>
      <c r="J18" s="45">
        <f t="shared" ca="1" si="6"/>
        <v>0</v>
      </c>
      <c r="K18" s="45">
        <f t="shared" ca="1" si="7"/>
        <v>0</v>
      </c>
      <c r="L18" s="45"/>
      <c r="M18" s="45">
        <f t="shared" ca="1" si="16"/>
        <v>0</v>
      </c>
      <c r="N18" s="257">
        <f t="shared" ca="1" si="8"/>
        <v>0</v>
      </c>
      <c r="O18" s="23"/>
      <c r="P18" s="255">
        <f t="shared" ca="1" si="9"/>
        <v>0</v>
      </c>
      <c r="Q18" s="163">
        <f t="shared" ca="1" si="10"/>
        <v>0</v>
      </c>
      <c r="R18" s="164">
        <f ca="1">NPV(Q17,K18:$K$244) + ($A$13+$A$14+$A$15)/POWER(1+Q17,$A$28-D18+1)</f>
        <v>0</v>
      </c>
      <c r="S18" s="164">
        <f ca="1">NPV(Q18,K18:$K$244) + ($A$13+$A$14+$A$15)/POWER(1+Q18,$A$28-D18+1)</f>
        <v>0</v>
      </c>
      <c r="T18" s="45">
        <f t="shared" ca="1" si="11"/>
        <v>0</v>
      </c>
      <c r="U18" s="45">
        <f t="shared" ca="1" si="17"/>
        <v>0</v>
      </c>
      <c r="V18" s="45">
        <f t="shared" ca="1" si="18"/>
        <v>0</v>
      </c>
      <c r="W18" s="45">
        <v>0</v>
      </c>
      <c r="X18" s="25">
        <f t="shared" ca="1" si="1"/>
        <v>0</v>
      </c>
      <c r="Z18" s="28">
        <f t="shared" ca="1" si="19"/>
        <v>0</v>
      </c>
      <c r="AA18" s="233"/>
      <c r="AB18" s="45">
        <f t="shared" ca="1" si="13"/>
        <v>0</v>
      </c>
      <c r="AC18" s="45">
        <f t="shared" si="2"/>
        <v>0</v>
      </c>
      <c r="AD18" s="25">
        <f t="shared" ca="1" si="3"/>
        <v>0</v>
      </c>
    </row>
    <row r="19" spans="1:30" x14ac:dyDescent="0.35">
      <c r="A19" s="247">
        <f ca="1">A14/POWER(1+$A$8,$A$28)</f>
        <v>0</v>
      </c>
      <c r="B19" s="48" t="s">
        <v>40</v>
      </c>
      <c r="C19" s="29"/>
      <c r="D19" s="20">
        <v>15</v>
      </c>
      <c r="E19" s="21">
        <f t="shared" ca="1" si="14"/>
        <v>5479</v>
      </c>
      <c r="F19" s="44">
        <f t="shared" ca="1" si="4"/>
        <v>5843</v>
      </c>
      <c r="G19" s="22" t="s">
        <v>119</v>
      </c>
      <c r="H19" s="44">
        <f t="shared" ca="1" si="15"/>
        <v>5479</v>
      </c>
      <c r="I19" s="45">
        <f t="shared" ca="1" si="5"/>
        <v>0</v>
      </c>
      <c r="J19" s="45">
        <f t="shared" ca="1" si="6"/>
        <v>0</v>
      </c>
      <c r="K19" s="45">
        <f t="shared" ca="1" si="7"/>
        <v>0</v>
      </c>
      <c r="L19" s="45"/>
      <c r="M19" s="45">
        <f t="shared" ca="1" si="16"/>
        <v>0</v>
      </c>
      <c r="N19" s="257">
        <f t="shared" ca="1" si="8"/>
        <v>0</v>
      </c>
      <c r="O19" s="23"/>
      <c r="P19" s="255">
        <f t="shared" ca="1" si="9"/>
        <v>0</v>
      </c>
      <c r="Q19" s="163">
        <f t="shared" ca="1" si="10"/>
        <v>0</v>
      </c>
      <c r="R19" s="164">
        <f ca="1">NPV(Q18,K19:$K$244) + ($A$13+$A$14+$A$15)/POWER(1+Q18,$A$28-D19+1)</f>
        <v>0</v>
      </c>
      <c r="S19" s="164">
        <f ca="1">NPV(Q19,K19:$K$244) + ($A$13+$A$14+$A$15)/POWER(1+Q19,$A$28-D19+1)</f>
        <v>0</v>
      </c>
      <c r="T19" s="45">
        <f t="shared" ca="1" si="11"/>
        <v>0</v>
      </c>
      <c r="U19" s="45">
        <f t="shared" ca="1" si="17"/>
        <v>0</v>
      </c>
      <c r="V19" s="45">
        <f t="shared" ca="1" si="18"/>
        <v>0</v>
      </c>
      <c r="W19" s="45">
        <f t="shared" ca="1" si="12"/>
        <v>0</v>
      </c>
      <c r="X19" s="25">
        <f t="shared" ca="1" si="1"/>
        <v>0</v>
      </c>
      <c r="Z19" s="28">
        <f t="shared" ca="1" si="19"/>
        <v>0</v>
      </c>
      <c r="AA19" s="233"/>
      <c r="AB19" s="45">
        <f t="shared" ca="1" si="13"/>
        <v>0</v>
      </c>
      <c r="AC19" s="45">
        <f t="shared" ca="1" si="2"/>
        <v>0</v>
      </c>
      <c r="AD19" s="25">
        <f t="shared" ca="1" si="3"/>
        <v>0</v>
      </c>
    </row>
    <row r="20" spans="1:30" x14ac:dyDescent="0.35">
      <c r="A20" s="247">
        <f ca="1">A15/POWER(1+$A$8,$A$28)</f>
        <v>0</v>
      </c>
      <c r="B20" s="48" t="s">
        <v>41</v>
      </c>
      <c r="D20" s="20">
        <v>16</v>
      </c>
      <c r="E20" s="21">
        <f t="shared" ca="1" si="14"/>
        <v>5844</v>
      </c>
      <c r="F20" s="44">
        <f t="shared" ca="1" si="4"/>
        <v>6209</v>
      </c>
      <c r="G20" s="22" t="s">
        <v>119</v>
      </c>
      <c r="H20" s="44">
        <f t="shared" ca="1" si="15"/>
        <v>5844</v>
      </c>
      <c r="I20" s="45">
        <f t="shared" ca="1" si="5"/>
        <v>0</v>
      </c>
      <c r="J20" s="45">
        <f t="shared" ca="1" si="6"/>
        <v>0</v>
      </c>
      <c r="K20" s="45">
        <f t="shared" ca="1" si="7"/>
        <v>0</v>
      </c>
      <c r="L20" s="45"/>
      <c r="M20" s="45">
        <f t="shared" ca="1" si="16"/>
        <v>0</v>
      </c>
      <c r="N20" s="257">
        <f t="shared" ca="1" si="8"/>
        <v>0</v>
      </c>
      <c r="O20" s="23"/>
      <c r="P20" s="255">
        <f t="shared" ca="1" si="9"/>
        <v>0</v>
      </c>
      <c r="Q20" s="163">
        <f t="shared" ca="1" si="10"/>
        <v>0</v>
      </c>
      <c r="R20" s="164">
        <f ca="1">NPV(Q19,K20:$K$244) + ($A$13+$A$14+$A$15)/POWER(1+Q19,$A$28-D20+1)</f>
        <v>0</v>
      </c>
      <c r="S20" s="164">
        <f ca="1">NPV(Q20,K20:$K$244) + ($A$13+$A$14+$A$15)/POWER(1+Q20,$A$28-D20+1)</f>
        <v>0</v>
      </c>
      <c r="T20" s="45">
        <f t="shared" ca="1" si="11"/>
        <v>0</v>
      </c>
      <c r="U20" s="45">
        <f t="shared" ca="1" si="17"/>
        <v>0</v>
      </c>
      <c r="V20" s="45">
        <f t="shared" ca="1" si="18"/>
        <v>0</v>
      </c>
      <c r="W20" s="45">
        <f t="shared" ca="1" si="12"/>
        <v>0</v>
      </c>
      <c r="X20" s="25">
        <f t="shared" ca="1" si="1"/>
        <v>0</v>
      </c>
      <c r="Z20" s="28">
        <f t="shared" ca="1" si="19"/>
        <v>0</v>
      </c>
      <c r="AA20" s="233"/>
      <c r="AB20" s="45">
        <f t="shared" ca="1" si="13"/>
        <v>0</v>
      </c>
      <c r="AC20" s="45">
        <f t="shared" ca="1" si="2"/>
        <v>0</v>
      </c>
      <c r="AD20" s="25">
        <f t="shared" ca="1" si="3"/>
        <v>0</v>
      </c>
    </row>
    <row r="21" spans="1:30" ht="15" thickBot="1" x14ac:dyDescent="0.4">
      <c r="A21" s="273">
        <f ca="1">SUM(A16:A20)</f>
        <v>0</v>
      </c>
      <c r="B21" s="30" t="s">
        <v>42</v>
      </c>
      <c r="D21" s="20">
        <v>17</v>
      </c>
      <c r="E21" s="21">
        <f t="shared" ca="1" si="14"/>
        <v>6210</v>
      </c>
      <c r="F21" s="44">
        <f t="shared" ca="1" si="4"/>
        <v>6574</v>
      </c>
      <c r="G21" s="22" t="s">
        <v>119</v>
      </c>
      <c r="H21" s="44">
        <f t="shared" ca="1" si="15"/>
        <v>6210</v>
      </c>
      <c r="I21" s="45">
        <f t="shared" ca="1" si="5"/>
        <v>0</v>
      </c>
      <c r="J21" s="45">
        <f t="shared" ca="1" si="6"/>
        <v>0</v>
      </c>
      <c r="K21" s="45">
        <f t="shared" ca="1" si="7"/>
        <v>0</v>
      </c>
      <c r="L21" s="45"/>
      <c r="M21" s="45">
        <f t="shared" ca="1" si="16"/>
        <v>0</v>
      </c>
      <c r="N21" s="257">
        <f t="shared" ca="1" si="8"/>
        <v>0</v>
      </c>
      <c r="O21" s="23"/>
      <c r="P21" s="255">
        <f t="shared" ca="1" si="9"/>
        <v>0</v>
      </c>
      <c r="Q21" s="163">
        <f t="shared" ca="1" si="10"/>
        <v>0</v>
      </c>
      <c r="R21" s="164">
        <f ca="1">NPV(Q20,K21:$K$244) + ($A$13+$A$14+$A$15)/POWER(1+Q20,$A$28-D21+1)</f>
        <v>0</v>
      </c>
      <c r="S21" s="164">
        <f ca="1">NPV(Q21,K21:$K$244) + ($A$13+$A$14+$A$15)/POWER(1+Q21,$A$28-D21+1)</f>
        <v>0</v>
      </c>
      <c r="T21" s="45">
        <f t="shared" ca="1" si="11"/>
        <v>0</v>
      </c>
      <c r="U21" s="45">
        <f t="shared" ca="1" si="17"/>
        <v>0</v>
      </c>
      <c r="V21" s="45">
        <f t="shared" ca="1" si="18"/>
        <v>0</v>
      </c>
      <c r="W21" s="45">
        <f t="shared" ca="1" si="12"/>
        <v>0</v>
      </c>
      <c r="X21" s="25">
        <f t="shared" ca="1" si="1"/>
        <v>0</v>
      </c>
      <c r="Z21" s="28">
        <f t="shared" ca="1" si="19"/>
        <v>0</v>
      </c>
      <c r="AA21" s="233"/>
      <c r="AB21" s="45">
        <f t="shared" ca="1" si="13"/>
        <v>0</v>
      </c>
      <c r="AC21" s="45">
        <f t="shared" ca="1" si="2"/>
        <v>0</v>
      </c>
      <c r="AD21" s="25">
        <f t="shared" ca="1" si="3"/>
        <v>0</v>
      </c>
    </row>
    <row r="22" spans="1:30" ht="15" thickBot="1" x14ac:dyDescent="0.4">
      <c r="D22" s="20">
        <v>18</v>
      </c>
      <c r="E22" s="21">
        <f t="shared" ca="1" si="14"/>
        <v>6575</v>
      </c>
      <c r="F22" s="44">
        <f t="shared" ca="1" si="4"/>
        <v>6939</v>
      </c>
      <c r="G22" s="22" t="s">
        <v>119</v>
      </c>
      <c r="H22" s="44">
        <f t="shared" ca="1" si="15"/>
        <v>6575</v>
      </c>
      <c r="I22" s="45">
        <f t="shared" ca="1" si="5"/>
        <v>0</v>
      </c>
      <c r="J22" s="45">
        <f t="shared" ca="1" si="6"/>
        <v>0</v>
      </c>
      <c r="K22" s="45">
        <f t="shared" ca="1" si="7"/>
        <v>0</v>
      </c>
      <c r="L22" s="45"/>
      <c r="M22" s="45">
        <f t="shared" ca="1" si="16"/>
        <v>0</v>
      </c>
      <c r="N22" s="257">
        <f t="shared" ca="1" si="8"/>
        <v>0</v>
      </c>
      <c r="O22" s="23"/>
      <c r="P22" s="255">
        <f t="shared" ca="1" si="9"/>
        <v>0</v>
      </c>
      <c r="Q22" s="163">
        <f t="shared" ca="1" si="10"/>
        <v>0</v>
      </c>
      <c r="R22" s="164">
        <f ca="1">NPV(Q21,K22:$K$244) + ($A$13+$A$14+$A$15)/POWER(1+Q21,$A$28-D22+1)</f>
        <v>0</v>
      </c>
      <c r="S22" s="164">
        <f ca="1">NPV(Q22,K22:$K$244) + ($A$13+$A$14+$A$15)/POWER(1+Q22,$A$28-D22+1)</f>
        <v>0</v>
      </c>
      <c r="T22" s="45">
        <f t="shared" ca="1" si="11"/>
        <v>0</v>
      </c>
      <c r="U22" s="45">
        <f t="shared" ca="1" si="17"/>
        <v>0</v>
      </c>
      <c r="V22" s="45">
        <f t="shared" ca="1" si="18"/>
        <v>0</v>
      </c>
      <c r="W22" s="45">
        <f t="shared" ca="1" si="12"/>
        <v>0</v>
      </c>
      <c r="X22" s="25">
        <f t="shared" ca="1" si="1"/>
        <v>0</v>
      </c>
      <c r="Z22" s="28">
        <f t="shared" ca="1" si="19"/>
        <v>0</v>
      </c>
      <c r="AA22" s="233"/>
      <c r="AB22" s="45">
        <f t="shared" ca="1" si="13"/>
        <v>0</v>
      </c>
      <c r="AC22" s="45">
        <f t="shared" ca="1" si="2"/>
        <v>0</v>
      </c>
      <c r="AD22" s="25">
        <f t="shared" ca="1" si="3"/>
        <v>0</v>
      </c>
    </row>
    <row r="23" spans="1:30" ht="15.5" x14ac:dyDescent="0.35">
      <c r="A23" s="458" t="s">
        <v>43</v>
      </c>
      <c r="B23" s="459"/>
      <c r="D23" s="20">
        <v>19</v>
      </c>
      <c r="E23" s="21">
        <f t="shared" ca="1" si="14"/>
        <v>6940</v>
      </c>
      <c r="F23" s="44">
        <f t="shared" ca="1" si="4"/>
        <v>7304</v>
      </c>
      <c r="G23" s="22" t="s">
        <v>119</v>
      </c>
      <c r="H23" s="44">
        <f t="shared" ca="1" si="15"/>
        <v>6940</v>
      </c>
      <c r="I23" s="45">
        <f t="shared" ca="1" si="5"/>
        <v>0</v>
      </c>
      <c r="J23" s="45">
        <f t="shared" ca="1" si="6"/>
        <v>0</v>
      </c>
      <c r="K23" s="45">
        <f t="shared" ca="1" si="7"/>
        <v>0</v>
      </c>
      <c r="L23" s="45"/>
      <c r="M23" s="45">
        <f t="shared" ca="1" si="16"/>
        <v>0</v>
      </c>
      <c r="N23" s="257">
        <f t="shared" ca="1" si="8"/>
        <v>0</v>
      </c>
      <c r="O23" s="23"/>
      <c r="P23" s="255">
        <f t="shared" ca="1" si="9"/>
        <v>0</v>
      </c>
      <c r="Q23" s="163">
        <f t="shared" ca="1" si="10"/>
        <v>0</v>
      </c>
      <c r="R23" s="164">
        <f ca="1">NPV(Q22,K23:$K$244) + ($A$13+$A$14+$A$15)/POWER(1+Q22,$A$28-D23+1)</f>
        <v>0</v>
      </c>
      <c r="S23" s="164">
        <f ca="1">NPV(Q23,K23:$K$244) + ($A$13+$A$14+$A$15)/POWER(1+Q23,$A$28-D23+1)</f>
        <v>0</v>
      </c>
      <c r="T23" s="45">
        <f t="shared" ca="1" si="11"/>
        <v>0</v>
      </c>
      <c r="U23" s="45">
        <f t="shared" ca="1" si="17"/>
        <v>0</v>
      </c>
      <c r="V23" s="45">
        <f t="shared" ca="1" si="18"/>
        <v>0</v>
      </c>
      <c r="W23" s="45">
        <f t="shared" ca="1" si="12"/>
        <v>0</v>
      </c>
      <c r="X23" s="25">
        <f t="shared" ca="1" si="1"/>
        <v>0</v>
      </c>
      <c r="Z23" s="28">
        <f t="shared" ca="1" si="19"/>
        <v>0</v>
      </c>
      <c r="AA23" s="233"/>
      <c r="AB23" s="45">
        <f t="shared" ca="1" si="13"/>
        <v>0</v>
      </c>
      <c r="AC23" s="45">
        <f t="shared" ca="1" si="2"/>
        <v>0</v>
      </c>
      <c r="AD23" s="25">
        <f t="shared" ca="1" si="3"/>
        <v>0</v>
      </c>
    </row>
    <row r="24" spans="1:30" x14ac:dyDescent="0.35">
      <c r="A24" s="106">
        <f ca="1">VLOOKUP($B$3,'Input Table'!B:V,12,0)</f>
        <v>0</v>
      </c>
      <c r="B24" s="27" t="s">
        <v>280</v>
      </c>
      <c r="D24" s="20">
        <v>20</v>
      </c>
      <c r="E24" s="21">
        <f t="shared" ca="1" si="14"/>
        <v>7305</v>
      </c>
      <c r="F24" s="44">
        <f t="shared" ca="1" si="4"/>
        <v>7670</v>
      </c>
      <c r="G24" s="22" t="s">
        <v>119</v>
      </c>
      <c r="H24" s="44">
        <f t="shared" ca="1" si="15"/>
        <v>7305</v>
      </c>
      <c r="I24" s="45">
        <f t="shared" ca="1" si="5"/>
        <v>0</v>
      </c>
      <c r="J24" s="45">
        <f t="shared" ca="1" si="6"/>
        <v>0</v>
      </c>
      <c r="K24" s="45">
        <f t="shared" ca="1" si="7"/>
        <v>0</v>
      </c>
      <c r="L24" s="45"/>
      <c r="M24" s="45">
        <f t="shared" ca="1" si="16"/>
        <v>0</v>
      </c>
      <c r="N24" s="257">
        <f t="shared" ca="1" si="8"/>
        <v>0</v>
      </c>
      <c r="O24" s="23"/>
      <c r="P24" s="255">
        <f t="shared" ca="1" si="9"/>
        <v>0</v>
      </c>
      <c r="Q24" s="163">
        <f t="shared" ca="1" si="10"/>
        <v>0</v>
      </c>
      <c r="R24" s="164">
        <f ca="1">NPV(Q23,K24:$K$244) + ($A$13+$A$14+$A$15)/POWER(1+Q23,$A$28-D24+1)</f>
        <v>0</v>
      </c>
      <c r="S24" s="164">
        <f ca="1">NPV(Q24,K24:$K$244) + ($A$13+$A$14+$A$15)/POWER(1+Q24,$A$28-D24+1)</f>
        <v>0</v>
      </c>
      <c r="T24" s="45">
        <f t="shared" ca="1" si="11"/>
        <v>0</v>
      </c>
      <c r="U24" s="45">
        <f t="shared" ca="1" si="17"/>
        <v>0</v>
      </c>
      <c r="V24" s="45">
        <f t="shared" ca="1" si="18"/>
        <v>0</v>
      </c>
      <c r="W24" s="45">
        <f t="shared" ca="1" si="12"/>
        <v>0</v>
      </c>
      <c r="X24" s="25">
        <f t="shared" ca="1" si="1"/>
        <v>0</v>
      </c>
      <c r="Z24" s="28">
        <f t="shared" ca="1" si="19"/>
        <v>0</v>
      </c>
      <c r="AA24" s="233"/>
      <c r="AB24" s="45">
        <f t="shared" ca="1" si="13"/>
        <v>0</v>
      </c>
      <c r="AC24" s="45">
        <f t="shared" ca="1" si="2"/>
        <v>0</v>
      </c>
      <c r="AD24" s="25">
        <f t="shared" ca="1" si="3"/>
        <v>0</v>
      </c>
    </row>
    <row r="25" spans="1:30" x14ac:dyDescent="0.35">
      <c r="A25" s="106">
        <f ca="1">VLOOKUP($B$3,'Input Table'!B:V,13,0)</f>
        <v>0</v>
      </c>
      <c r="B25" s="27" t="s">
        <v>281</v>
      </c>
      <c r="C25" s="29"/>
      <c r="D25" s="20">
        <v>21</v>
      </c>
      <c r="E25" s="21">
        <f t="shared" ca="1" si="14"/>
        <v>7671</v>
      </c>
      <c r="F25" s="44">
        <f t="shared" ca="1" si="4"/>
        <v>8035</v>
      </c>
      <c r="G25" s="22" t="s">
        <v>119</v>
      </c>
      <c r="H25" s="44">
        <f t="shared" ca="1" si="15"/>
        <v>7671</v>
      </c>
      <c r="I25" s="45">
        <f t="shared" ca="1" si="5"/>
        <v>0</v>
      </c>
      <c r="J25" s="45">
        <f t="shared" ca="1" si="6"/>
        <v>0</v>
      </c>
      <c r="K25" s="45">
        <f t="shared" ca="1" si="7"/>
        <v>0</v>
      </c>
      <c r="L25" s="45"/>
      <c r="M25" s="45">
        <f t="shared" ca="1" si="16"/>
        <v>0</v>
      </c>
      <c r="N25" s="257">
        <f t="shared" ca="1" si="8"/>
        <v>0</v>
      </c>
      <c r="O25" s="23"/>
      <c r="P25" s="255">
        <f t="shared" ca="1" si="9"/>
        <v>0</v>
      </c>
      <c r="Q25" s="163">
        <f t="shared" ca="1" si="10"/>
        <v>0</v>
      </c>
      <c r="R25" s="164">
        <f ca="1">NPV(Q24,K25:$K$244) + ($A$13+$A$14+$A$15)/POWER(1+Q24,$A$28-D25+1)</f>
        <v>0</v>
      </c>
      <c r="S25" s="164">
        <f ca="1">NPV(Q25,K25:$K$244) + ($A$13+$A$14+$A$15)/POWER(1+Q25,$A$28-D25+1)</f>
        <v>0</v>
      </c>
      <c r="T25" s="45">
        <f t="shared" ca="1" si="11"/>
        <v>0</v>
      </c>
      <c r="U25" s="45">
        <f t="shared" ca="1" si="17"/>
        <v>0</v>
      </c>
      <c r="V25" s="45">
        <f t="shared" ca="1" si="18"/>
        <v>0</v>
      </c>
      <c r="W25" s="45">
        <f t="shared" ca="1" si="12"/>
        <v>0</v>
      </c>
      <c r="X25" s="25">
        <f t="shared" ca="1" si="1"/>
        <v>0</v>
      </c>
      <c r="Z25" s="28">
        <f t="shared" ca="1" si="19"/>
        <v>0</v>
      </c>
      <c r="AA25" s="233"/>
      <c r="AB25" s="45">
        <f t="shared" ca="1" si="13"/>
        <v>0</v>
      </c>
      <c r="AC25" s="45">
        <f t="shared" ca="1" si="2"/>
        <v>0</v>
      </c>
      <c r="AD25" s="25">
        <f t="shared" ca="1" si="3"/>
        <v>0</v>
      </c>
    </row>
    <row r="26" spans="1:30" x14ac:dyDescent="0.35">
      <c r="A26" s="106">
        <f ca="1">VLOOKUP($B$3,'Input Table'!B:V,14,0)</f>
        <v>0</v>
      </c>
      <c r="B26" s="27" t="s">
        <v>361</v>
      </c>
      <c r="D26" s="20">
        <v>22</v>
      </c>
      <c r="E26" s="21">
        <f t="shared" ca="1" si="14"/>
        <v>8036</v>
      </c>
      <c r="F26" s="44">
        <f t="shared" ca="1" si="4"/>
        <v>8400</v>
      </c>
      <c r="G26" s="22" t="s">
        <v>119</v>
      </c>
      <c r="H26" s="44">
        <f t="shared" ca="1" si="15"/>
        <v>8036</v>
      </c>
      <c r="I26" s="45">
        <f t="shared" ca="1" si="5"/>
        <v>0</v>
      </c>
      <c r="J26" s="45">
        <f t="shared" ca="1" si="6"/>
        <v>0</v>
      </c>
      <c r="K26" s="45">
        <f t="shared" ca="1" si="7"/>
        <v>0</v>
      </c>
      <c r="L26" s="45"/>
      <c r="M26" s="45">
        <f t="shared" ca="1" si="16"/>
        <v>0</v>
      </c>
      <c r="N26" s="257">
        <f t="shared" ca="1" si="8"/>
        <v>0</v>
      </c>
      <c r="O26" s="23"/>
      <c r="P26" s="255">
        <f t="shared" ca="1" si="9"/>
        <v>0</v>
      </c>
      <c r="Q26" s="163">
        <f t="shared" ca="1" si="10"/>
        <v>0</v>
      </c>
      <c r="R26" s="164">
        <f ca="1">NPV(Q25,K26:$K$244) + ($A$13+$A$14+$A$15)/POWER(1+Q25,$A$28-D26+1)</f>
        <v>0</v>
      </c>
      <c r="S26" s="164">
        <f ca="1">NPV(Q26,K26:$K$244) + ($A$13+$A$14+$A$15)/POWER(1+Q26,$A$28-D26+1)</f>
        <v>0</v>
      </c>
      <c r="T26" s="45">
        <f t="shared" ca="1" si="11"/>
        <v>0</v>
      </c>
      <c r="U26" s="45">
        <f t="shared" ca="1" si="17"/>
        <v>0</v>
      </c>
      <c r="V26" s="45">
        <f t="shared" ca="1" si="18"/>
        <v>0</v>
      </c>
      <c r="W26" s="45">
        <f t="shared" ca="1" si="12"/>
        <v>0</v>
      </c>
      <c r="X26" s="25">
        <f t="shared" ca="1" si="1"/>
        <v>0</v>
      </c>
      <c r="Z26" s="28">
        <f t="shared" ca="1" si="19"/>
        <v>0</v>
      </c>
      <c r="AA26" s="233"/>
      <c r="AB26" s="45">
        <f t="shared" ca="1" si="13"/>
        <v>0</v>
      </c>
      <c r="AC26" s="45">
        <f t="shared" ca="1" si="2"/>
        <v>0</v>
      </c>
      <c r="AD26" s="25">
        <f t="shared" ca="1" si="3"/>
        <v>0</v>
      </c>
    </row>
    <row r="27" spans="1:30" x14ac:dyDescent="0.35">
      <c r="A27" s="106">
        <f ca="1">VLOOKUP($B$3,'Input Table'!B:V,15,0)</f>
        <v>0</v>
      </c>
      <c r="B27" s="48" t="s">
        <v>345</v>
      </c>
      <c r="C27" s="19"/>
      <c r="D27" s="20">
        <v>23</v>
      </c>
      <c r="E27" s="21">
        <f t="shared" ca="1" si="14"/>
        <v>8401</v>
      </c>
      <c r="F27" s="44">
        <f t="shared" ca="1" si="4"/>
        <v>8765</v>
      </c>
      <c r="G27" s="22" t="s">
        <v>119</v>
      </c>
      <c r="H27" s="44">
        <f t="shared" ca="1" si="15"/>
        <v>8401</v>
      </c>
      <c r="I27" s="45">
        <f t="shared" ca="1" si="5"/>
        <v>0</v>
      </c>
      <c r="J27" s="45">
        <f t="shared" ca="1" si="6"/>
        <v>0</v>
      </c>
      <c r="K27" s="45">
        <f t="shared" ca="1" si="7"/>
        <v>0</v>
      </c>
      <c r="L27" s="45"/>
      <c r="M27" s="45">
        <f t="shared" ca="1" si="16"/>
        <v>0</v>
      </c>
      <c r="N27" s="257">
        <f t="shared" ca="1" si="8"/>
        <v>0</v>
      </c>
      <c r="O27" s="23"/>
      <c r="P27" s="255">
        <f t="shared" ca="1" si="9"/>
        <v>0</v>
      </c>
      <c r="Q27" s="163">
        <f t="shared" ca="1" si="10"/>
        <v>0</v>
      </c>
      <c r="R27" s="164">
        <f ca="1">NPV(Q26,K27:$K$244) + ($A$13+$A$14+$A$15)/POWER(1+Q26,$A$28-D27+1)</f>
        <v>0</v>
      </c>
      <c r="S27" s="164">
        <f ca="1">NPV(Q27,K27:$K$244) + ($A$13+$A$14+$A$15)/POWER(1+Q27,$A$28-D27+1)</f>
        <v>0</v>
      </c>
      <c r="T27" s="45">
        <f t="shared" ca="1" si="11"/>
        <v>0</v>
      </c>
      <c r="U27" s="45">
        <f t="shared" ca="1" si="17"/>
        <v>0</v>
      </c>
      <c r="V27" s="45">
        <f t="shared" ca="1" si="18"/>
        <v>0</v>
      </c>
      <c r="W27" s="45">
        <f t="shared" ca="1" si="12"/>
        <v>0</v>
      </c>
      <c r="X27" s="25">
        <f t="shared" ca="1" si="1"/>
        <v>0</v>
      </c>
      <c r="Z27" s="28">
        <f t="shared" ca="1" si="19"/>
        <v>0</v>
      </c>
      <c r="AA27" s="233"/>
      <c r="AB27" s="45">
        <f t="shared" ca="1" si="13"/>
        <v>0</v>
      </c>
      <c r="AC27" s="45">
        <f t="shared" ca="1" si="2"/>
        <v>0</v>
      </c>
      <c r="AD27" s="25">
        <f t="shared" ca="1" si="3"/>
        <v>0</v>
      </c>
    </row>
    <row r="28" spans="1:30" ht="15" thickBot="1" x14ac:dyDescent="0.4">
      <c r="A28" s="107">
        <f ca="1">IF(A27&lt;&gt;0,A27,IF(OR(A24&lt;&gt;0,A25=0),A24+A26,A25+A26))</f>
        <v>0</v>
      </c>
      <c r="B28" s="30" t="s">
        <v>256</v>
      </c>
      <c r="D28" s="20">
        <v>24</v>
      </c>
      <c r="E28" s="21">
        <f t="shared" ca="1" si="14"/>
        <v>8766</v>
      </c>
      <c r="F28" s="44">
        <f t="shared" ca="1" si="4"/>
        <v>9131</v>
      </c>
      <c r="G28" s="22" t="s">
        <v>119</v>
      </c>
      <c r="H28" s="44">
        <f t="shared" ca="1" si="15"/>
        <v>8766</v>
      </c>
      <c r="I28" s="45">
        <f t="shared" ca="1" si="5"/>
        <v>0</v>
      </c>
      <c r="J28" s="45">
        <f t="shared" ca="1" si="6"/>
        <v>0</v>
      </c>
      <c r="K28" s="45">
        <f t="shared" ca="1" si="7"/>
        <v>0</v>
      </c>
      <c r="L28" s="45"/>
      <c r="M28" s="45">
        <f t="shared" ca="1" si="16"/>
        <v>0</v>
      </c>
      <c r="N28" s="257">
        <f t="shared" ca="1" si="8"/>
        <v>0</v>
      </c>
      <c r="O28" s="23"/>
      <c r="P28" s="255">
        <f t="shared" ca="1" si="9"/>
        <v>0</v>
      </c>
      <c r="Q28" s="163">
        <f t="shared" ca="1" si="10"/>
        <v>0</v>
      </c>
      <c r="R28" s="164">
        <f ca="1">NPV(Q27,K28:$K$244) + ($A$13+$A$14+$A$15)/POWER(1+Q27,$A$28-D28+1)</f>
        <v>0</v>
      </c>
      <c r="S28" s="164">
        <f ca="1">NPV(Q28,K28:$K$244) + ($A$13+$A$14+$A$15)/POWER(1+Q28,$A$28-D28+1)</f>
        <v>0</v>
      </c>
      <c r="T28" s="45">
        <f t="shared" ca="1" si="11"/>
        <v>0</v>
      </c>
      <c r="U28" s="45">
        <f t="shared" ca="1" si="17"/>
        <v>0</v>
      </c>
      <c r="V28" s="45">
        <f t="shared" ca="1" si="18"/>
        <v>0</v>
      </c>
      <c r="W28" s="45">
        <f t="shared" ca="1" si="12"/>
        <v>0</v>
      </c>
      <c r="X28" s="25">
        <f t="shared" ca="1" si="1"/>
        <v>0</v>
      </c>
      <c r="Z28" s="28">
        <f t="shared" ca="1" si="19"/>
        <v>0</v>
      </c>
      <c r="AA28" s="233"/>
      <c r="AB28" s="45">
        <f t="shared" ca="1" si="13"/>
        <v>0</v>
      </c>
      <c r="AC28" s="45">
        <f t="shared" ca="1" si="2"/>
        <v>0</v>
      </c>
      <c r="AD28" s="25">
        <f t="shared" ca="1" si="3"/>
        <v>0</v>
      </c>
    </row>
    <row r="29" spans="1:30" ht="15" thickBot="1" x14ac:dyDescent="0.4">
      <c r="D29" s="20">
        <v>25</v>
      </c>
      <c r="E29" s="21">
        <f t="shared" ca="1" si="14"/>
        <v>9132</v>
      </c>
      <c r="F29" s="44">
        <f t="shared" ca="1" si="4"/>
        <v>9496</v>
      </c>
      <c r="G29" s="22" t="s">
        <v>119</v>
      </c>
      <c r="H29" s="44">
        <f t="shared" ca="1" si="15"/>
        <v>9132</v>
      </c>
      <c r="I29" s="45">
        <f t="shared" ca="1" si="5"/>
        <v>0</v>
      </c>
      <c r="J29" s="45">
        <f t="shared" ca="1" si="6"/>
        <v>0</v>
      </c>
      <c r="K29" s="45">
        <f t="shared" ca="1" si="7"/>
        <v>0</v>
      </c>
      <c r="L29" s="45"/>
      <c r="M29" s="45">
        <f t="shared" ca="1" si="16"/>
        <v>0</v>
      </c>
      <c r="N29" s="257">
        <f t="shared" ca="1" si="8"/>
        <v>0</v>
      </c>
      <c r="O29" s="23"/>
      <c r="P29" s="255">
        <f t="shared" ca="1" si="9"/>
        <v>0</v>
      </c>
      <c r="Q29" s="163">
        <f t="shared" ca="1" si="10"/>
        <v>0</v>
      </c>
      <c r="R29" s="164">
        <f ca="1">NPV(Q28,K29:$K$244) + ($A$13+$A$14+$A$15)/POWER(1+Q28,$A$28-D29+1)</f>
        <v>0</v>
      </c>
      <c r="S29" s="164">
        <f ca="1">NPV(Q29,K29:$K$244) + ($A$13+$A$14+$A$15)/POWER(1+Q29,$A$28-D29+1)</f>
        <v>0</v>
      </c>
      <c r="T29" s="45">
        <f t="shared" ca="1" si="11"/>
        <v>0</v>
      </c>
      <c r="U29" s="45">
        <f t="shared" ca="1" si="17"/>
        <v>0</v>
      </c>
      <c r="V29" s="45">
        <f t="shared" ca="1" si="18"/>
        <v>0</v>
      </c>
      <c r="W29" s="45">
        <f t="shared" ca="1" si="12"/>
        <v>0</v>
      </c>
      <c r="X29" s="25">
        <f t="shared" ca="1" si="1"/>
        <v>0</v>
      </c>
      <c r="Z29" s="28">
        <f t="shared" ca="1" si="19"/>
        <v>0</v>
      </c>
      <c r="AA29" s="233"/>
      <c r="AB29" s="45">
        <f t="shared" ca="1" si="13"/>
        <v>0</v>
      </c>
      <c r="AC29" s="45">
        <f t="shared" ca="1" si="2"/>
        <v>0</v>
      </c>
      <c r="AD29" s="25">
        <f t="shared" ca="1" si="3"/>
        <v>0</v>
      </c>
    </row>
    <row r="30" spans="1:30" ht="15.5" x14ac:dyDescent="0.35">
      <c r="A30" s="458" t="s">
        <v>45</v>
      </c>
      <c r="B30" s="459"/>
      <c r="D30" s="20">
        <v>26</v>
      </c>
      <c r="E30" s="21">
        <f t="shared" ca="1" si="14"/>
        <v>9497</v>
      </c>
      <c r="F30" s="44">
        <f t="shared" ca="1" si="4"/>
        <v>9861</v>
      </c>
      <c r="G30" s="22" t="s">
        <v>119</v>
      </c>
      <c r="H30" s="44">
        <f t="shared" ca="1" si="15"/>
        <v>9497</v>
      </c>
      <c r="I30" s="45">
        <f t="shared" ca="1" si="5"/>
        <v>0</v>
      </c>
      <c r="J30" s="45">
        <f t="shared" ca="1" si="6"/>
        <v>0</v>
      </c>
      <c r="K30" s="45">
        <f t="shared" ca="1" si="7"/>
        <v>0</v>
      </c>
      <c r="L30" s="45"/>
      <c r="M30" s="45">
        <f t="shared" ca="1" si="16"/>
        <v>0</v>
      </c>
      <c r="N30" s="257">
        <f t="shared" ca="1" si="8"/>
        <v>0</v>
      </c>
      <c r="O30" s="23"/>
      <c r="P30" s="255">
        <f t="shared" ca="1" si="9"/>
        <v>0</v>
      </c>
      <c r="Q30" s="163">
        <f t="shared" ca="1" si="10"/>
        <v>0</v>
      </c>
      <c r="R30" s="164">
        <f ca="1">NPV(Q29,K30:$K$244) + ($A$13+$A$14+$A$15)/POWER(1+Q29,$A$28-D30+1)</f>
        <v>0</v>
      </c>
      <c r="S30" s="164">
        <f ca="1">NPV(Q30,K30:$K$244) + ($A$13+$A$14+$A$15)/POWER(1+Q30,$A$28-D30+1)</f>
        <v>0</v>
      </c>
      <c r="T30" s="45">
        <f t="shared" ca="1" si="11"/>
        <v>0</v>
      </c>
      <c r="U30" s="45">
        <f t="shared" ca="1" si="17"/>
        <v>0</v>
      </c>
      <c r="V30" s="45">
        <f t="shared" ca="1" si="18"/>
        <v>0</v>
      </c>
      <c r="W30" s="45">
        <f t="shared" ca="1" si="12"/>
        <v>0</v>
      </c>
      <c r="X30" s="25">
        <f t="shared" ca="1" si="1"/>
        <v>0</v>
      </c>
      <c r="Z30" s="28">
        <f t="shared" ca="1" si="19"/>
        <v>0</v>
      </c>
      <c r="AA30" s="233"/>
      <c r="AB30" s="45">
        <f t="shared" ca="1" si="13"/>
        <v>0</v>
      </c>
      <c r="AC30" s="45">
        <f t="shared" ca="1" si="2"/>
        <v>0</v>
      </c>
      <c r="AD30" s="25">
        <f t="shared" ca="1" si="3"/>
        <v>0</v>
      </c>
    </row>
    <row r="31" spans="1:30" x14ac:dyDescent="0.35">
      <c r="A31" s="105">
        <f ca="1">T4</f>
        <v>0</v>
      </c>
      <c r="B31" s="27" t="s">
        <v>46</v>
      </c>
      <c r="D31" s="20">
        <v>27</v>
      </c>
      <c r="E31" s="21">
        <f t="shared" ca="1" si="14"/>
        <v>9862</v>
      </c>
      <c r="F31" s="44">
        <f t="shared" ca="1" si="4"/>
        <v>10226</v>
      </c>
      <c r="G31" s="22" t="s">
        <v>119</v>
      </c>
      <c r="H31" s="44">
        <f t="shared" ca="1" si="15"/>
        <v>9862</v>
      </c>
      <c r="I31" s="45">
        <f t="shared" ca="1" si="5"/>
        <v>0</v>
      </c>
      <c r="J31" s="45">
        <f t="shared" ca="1" si="6"/>
        <v>0</v>
      </c>
      <c r="K31" s="45">
        <f t="shared" ca="1" si="7"/>
        <v>0</v>
      </c>
      <c r="L31" s="45"/>
      <c r="M31" s="45">
        <f t="shared" ca="1" si="16"/>
        <v>0</v>
      </c>
      <c r="N31" s="257">
        <f t="shared" ca="1" si="8"/>
        <v>0</v>
      </c>
      <c r="O31" s="23"/>
      <c r="P31" s="255">
        <f t="shared" ca="1" si="9"/>
        <v>0</v>
      </c>
      <c r="Q31" s="163">
        <f t="shared" ca="1" si="10"/>
        <v>0</v>
      </c>
      <c r="R31" s="164">
        <f ca="1">NPV(Q30,K31:$K$244) + ($A$13+$A$14+$A$15)/POWER(1+Q30,$A$28-D31+1)</f>
        <v>0</v>
      </c>
      <c r="S31" s="164">
        <f ca="1">NPV(Q31,K31:$K$244) + ($A$13+$A$14+$A$15)/POWER(1+Q31,$A$28-D31+1)</f>
        <v>0</v>
      </c>
      <c r="T31" s="45">
        <f t="shared" ca="1" si="11"/>
        <v>0</v>
      </c>
      <c r="U31" s="45">
        <f t="shared" ca="1" si="17"/>
        <v>0</v>
      </c>
      <c r="V31" s="45">
        <f t="shared" ca="1" si="18"/>
        <v>0</v>
      </c>
      <c r="W31" s="45">
        <f t="shared" ca="1" si="12"/>
        <v>0</v>
      </c>
      <c r="X31" s="25">
        <f t="shared" ca="1" si="1"/>
        <v>0</v>
      </c>
      <c r="Z31" s="28">
        <f t="shared" ca="1" si="19"/>
        <v>0</v>
      </c>
      <c r="AA31" s="233"/>
      <c r="AB31" s="45">
        <f t="shared" ca="1" si="13"/>
        <v>0</v>
      </c>
      <c r="AC31" s="45">
        <f t="shared" ca="1" si="2"/>
        <v>0</v>
      </c>
      <c r="AD31" s="25">
        <f t="shared" ca="1" si="3"/>
        <v>0</v>
      </c>
    </row>
    <row r="32" spans="1:30" x14ac:dyDescent="0.35">
      <c r="A32" s="105">
        <f ca="1">VLOOKUP($B$3,'Input Table'!B:V,16,0)</f>
        <v>0</v>
      </c>
      <c r="B32" s="27" t="s">
        <v>47</v>
      </c>
      <c r="C32" s="29"/>
      <c r="D32" s="20">
        <v>28</v>
      </c>
      <c r="E32" s="21">
        <f t="shared" ca="1" si="14"/>
        <v>10227</v>
      </c>
      <c r="F32" s="44">
        <f t="shared" ca="1" si="4"/>
        <v>10592</v>
      </c>
      <c r="G32" s="22" t="s">
        <v>119</v>
      </c>
      <c r="H32" s="44">
        <f t="shared" ca="1" si="15"/>
        <v>10227</v>
      </c>
      <c r="I32" s="45">
        <f t="shared" ca="1" si="5"/>
        <v>0</v>
      </c>
      <c r="J32" s="45">
        <f t="shared" ca="1" si="6"/>
        <v>0</v>
      </c>
      <c r="K32" s="45">
        <f t="shared" ca="1" si="7"/>
        <v>0</v>
      </c>
      <c r="L32" s="45"/>
      <c r="M32" s="45">
        <f t="shared" ca="1" si="16"/>
        <v>0</v>
      </c>
      <c r="N32" s="257">
        <f t="shared" ca="1" si="8"/>
        <v>0</v>
      </c>
      <c r="O32" s="23"/>
      <c r="P32" s="255">
        <f t="shared" ca="1" si="9"/>
        <v>0</v>
      </c>
      <c r="Q32" s="163">
        <f t="shared" ca="1" si="10"/>
        <v>0</v>
      </c>
      <c r="R32" s="164">
        <f ca="1">NPV(Q31,K32:$K$244) + ($A$13+$A$14+$A$15)/POWER(1+Q31,$A$28-D32+1)</f>
        <v>0</v>
      </c>
      <c r="S32" s="164">
        <f ca="1">NPV(Q32,K32:$K$244) + ($A$13+$A$14+$A$15)/POWER(1+Q32,$A$28-D32+1)</f>
        <v>0</v>
      </c>
      <c r="T32" s="45">
        <f t="shared" ca="1" si="11"/>
        <v>0</v>
      </c>
      <c r="U32" s="45">
        <f t="shared" ca="1" si="17"/>
        <v>0</v>
      </c>
      <c r="V32" s="45">
        <f t="shared" ca="1" si="18"/>
        <v>0</v>
      </c>
      <c r="W32" s="45">
        <f t="shared" ca="1" si="12"/>
        <v>0</v>
      </c>
      <c r="X32" s="25">
        <f t="shared" ca="1" si="1"/>
        <v>0</v>
      </c>
      <c r="Z32" s="28">
        <f t="shared" ca="1" si="19"/>
        <v>0</v>
      </c>
      <c r="AA32" s="233"/>
      <c r="AB32" s="45">
        <f t="shared" ca="1" si="13"/>
        <v>0</v>
      </c>
      <c r="AC32" s="45">
        <f t="shared" ca="1" si="2"/>
        <v>0</v>
      </c>
      <c r="AD32" s="25">
        <f t="shared" ca="1" si="3"/>
        <v>0</v>
      </c>
    </row>
    <row r="33" spans="1:30" x14ac:dyDescent="0.35">
      <c r="A33" s="105">
        <f ca="1">VLOOKUP($B$3,'Input Table'!B:V,17,0)</f>
        <v>0</v>
      </c>
      <c r="B33" s="27" t="s">
        <v>48</v>
      </c>
      <c r="D33" s="20">
        <v>29</v>
      </c>
      <c r="E33" s="21">
        <f t="shared" ca="1" si="14"/>
        <v>10593</v>
      </c>
      <c r="F33" s="44">
        <f t="shared" ca="1" si="4"/>
        <v>10957</v>
      </c>
      <c r="G33" s="22" t="s">
        <v>119</v>
      </c>
      <c r="H33" s="44">
        <f t="shared" ca="1" si="15"/>
        <v>10593</v>
      </c>
      <c r="I33" s="45">
        <f t="shared" ca="1" si="5"/>
        <v>0</v>
      </c>
      <c r="J33" s="45">
        <f t="shared" ca="1" si="6"/>
        <v>0</v>
      </c>
      <c r="K33" s="45">
        <f t="shared" ca="1" si="7"/>
        <v>0</v>
      </c>
      <c r="L33" s="45"/>
      <c r="M33" s="45">
        <f t="shared" ca="1" si="16"/>
        <v>0</v>
      </c>
      <c r="N33" s="257">
        <f t="shared" ca="1" si="8"/>
        <v>0</v>
      </c>
      <c r="O33" s="23"/>
      <c r="P33" s="255">
        <f t="shared" ca="1" si="9"/>
        <v>0</v>
      </c>
      <c r="Q33" s="163">
        <f t="shared" ca="1" si="10"/>
        <v>0</v>
      </c>
      <c r="R33" s="164">
        <f ca="1">NPV(Q32,K33:$K$244) + ($A$13+$A$14+$A$15)/POWER(1+Q32,$A$28-D33+1)</f>
        <v>0</v>
      </c>
      <c r="S33" s="164">
        <f ca="1">NPV(Q33,K33:$K$244) + ($A$13+$A$14+$A$15)/POWER(1+Q33,$A$28-D33+1)</f>
        <v>0</v>
      </c>
      <c r="T33" s="45">
        <f t="shared" ca="1" si="11"/>
        <v>0</v>
      </c>
      <c r="U33" s="45">
        <f t="shared" ca="1" si="17"/>
        <v>0</v>
      </c>
      <c r="V33" s="45">
        <f t="shared" ca="1" si="18"/>
        <v>0</v>
      </c>
      <c r="W33" s="45">
        <f t="shared" ca="1" si="12"/>
        <v>0</v>
      </c>
      <c r="X33" s="25">
        <f t="shared" ca="1" si="1"/>
        <v>0</v>
      </c>
      <c r="Z33" s="28">
        <f t="shared" ca="1" si="19"/>
        <v>0</v>
      </c>
      <c r="AA33" s="233"/>
      <c r="AB33" s="45">
        <f t="shared" ca="1" si="13"/>
        <v>0</v>
      </c>
      <c r="AC33" s="45">
        <f t="shared" ca="1" si="2"/>
        <v>0</v>
      </c>
      <c r="AD33" s="25">
        <f t="shared" ca="1" si="3"/>
        <v>0</v>
      </c>
    </row>
    <row r="34" spans="1:30" x14ac:dyDescent="0.35">
      <c r="A34" s="112">
        <f ca="1">-VLOOKUP($B$3,'Input Table'!B:V,18,0)</f>
        <v>0</v>
      </c>
      <c r="B34" s="27" t="s">
        <v>267</v>
      </c>
      <c r="C34" s="31"/>
      <c r="D34" s="20">
        <v>30</v>
      </c>
      <c r="E34" s="21">
        <f t="shared" ca="1" si="14"/>
        <v>10958</v>
      </c>
      <c r="F34" s="44">
        <f t="shared" ca="1" si="4"/>
        <v>11322</v>
      </c>
      <c r="G34" s="22" t="s">
        <v>119</v>
      </c>
      <c r="H34" s="44">
        <f t="shared" ca="1" si="15"/>
        <v>10958</v>
      </c>
      <c r="I34" s="45">
        <f t="shared" ca="1" si="5"/>
        <v>0</v>
      </c>
      <c r="J34" s="45">
        <f t="shared" ca="1" si="6"/>
        <v>0</v>
      </c>
      <c r="K34" s="45">
        <f t="shared" ca="1" si="7"/>
        <v>0</v>
      </c>
      <c r="L34" s="45"/>
      <c r="M34" s="45">
        <f t="shared" ca="1" si="16"/>
        <v>0</v>
      </c>
      <c r="N34" s="257">
        <f t="shared" ca="1" si="8"/>
        <v>0</v>
      </c>
      <c r="O34" s="23"/>
      <c r="P34" s="255">
        <f t="shared" ca="1" si="9"/>
        <v>0</v>
      </c>
      <c r="Q34" s="163">
        <f t="shared" ca="1" si="10"/>
        <v>0</v>
      </c>
      <c r="R34" s="164">
        <f ca="1">NPV(Q33,K34:$K$244) + ($A$13+$A$14+$A$15)/POWER(1+Q33,$A$28-D34+1)</f>
        <v>0</v>
      </c>
      <c r="S34" s="164">
        <f ca="1">NPV(Q34,K34:$K$244) + ($A$13+$A$14+$A$15)/POWER(1+Q34,$A$28-D34+1)</f>
        <v>0</v>
      </c>
      <c r="T34" s="45">
        <f t="shared" ca="1" si="11"/>
        <v>0</v>
      </c>
      <c r="U34" s="45">
        <f t="shared" ca="1" si="17"/>
        <v>0</v>
      </c>
      <c r="V34" s="45">
        <f t="shared" ca="1" si="18"/>
        <v>0</v>
      </c>
      <c r="W34" s="45">
        <f t="shared" ca="1" si="12"/>
        <v>0</v>
      </c>
      <c r="X34" s="25">
        <f t="shared" ca="1" si="1"/>
        <v>0</v>
      </c>
      <c r="Z34" s="28">
        <f t="shared" ca="1" si="19"/>
        <v>0</v>
      </c>
      <c r="AA34" s="233"/>
      <c r="AB34" s="45">
        <f t="shared" ca="1" si="13"/>
        <v>0</v>
      </c>
      <c r="AC34" s="45">
        <f t="shared" ca="1" si="2"/>
        <v>0</v>
      </c>
      <c r="AD34" s="25">
        <f t="shared" ca="1" si="3"/>
        <v>0</v>
      </c>
    </row>
    <row r="35" spans="1:30" x14ac:dyDescent="0.35">
      <c r="A35" s="105">
        <f ca="1">VLOOKUP($B$3,'Input Table'!B:V,19,0)</f>
        <v>0</v>
      </c>
      <c r="B35" s="27" t="s">
        <v>49</v>
      </c>
      <c r="C35" s="31"/>
      <c r="D35" s="20">
        <v>31</v>
      </c>
      <c r="E35" s="21">
        <f t="shared" ca="1" si="14"/>
        <v>11323</v>
      </c>
      <c r="F35" s="44">
        <f t="shared" ca="1" si="4"/>
        <v>11687</v>
      </c>
      <c r="G35" s="22" t="s">
        <v>119</v>
      </c>
      <c r="H35" s="44">
        <f t="shared" ca="1" si="15"/>
        <v>11323</v>
      </c>
      <c r="I35" s="45">
        <f t="shared" ca="1" si="5"/>
        <v>0</v>
      </c>
      <c r="J35" s="45">
        <f t="shared" ca="1" si="6"/>
        <v>0</v>
      </c>
      <c r="K35" s="45">
        <f t="shared" ca="1" si="7"/>
        <v>0</v>
      </c>
      <c r="L35" s="45"/>
      <c r="M35" s="45">
        <f t="shared" ca="1" si="16"/>
        <v>0</v>
      </c>
      <c r="N35" s="257">
        <f t="shared" ca="1" si="8"/>
        <v>0</v>
      </c>
      <c r="O35" s="23"/>
      <c r="P35" s="255">
        <f t="shared" ca="1" si="9"/>
        <v>0</v>
      </c>
      <c r="Q35" s="163">
        <f t="shared" ca="1" si="10"/>
        <v>0</v>
      </c>
      <c r="R35" s="164">
        <f ca="1">NPV(Q34,K35:$K$244) + ($A$13+$A$14+$A$15)/POWER(1+Q34,$A$28-D35+1)</f>
        <v>0</v>
      </c>
      <c r="S35" s="164">
        <f ca="1">NPV(Q35,K35:$K$244) + ($A$13+$A$14+$A$15)/POWER(1+Q35,$A$28-D35+1)</f>
        <v>0</v>
      </c>
      <c r="T35" s="45">
        <f ca="1">IF(ISBLANK(G35),0,X34)</f>
        <v>0</v>
      </c>
      <c r="U35" s="45">
        <f t="shared" ca="1" si="17"/>
        <v>0</v>
      </c>
      <c r="V35" s="45">
        <f t="shared" ca="1" si="18"/>
        <v>0</v>
      </c>
      <c r="W35" s="45">
        <f t="shared" ca="1" si="12"/>
        <v>0</v>
      </c>
      <c r="X35" s="25">
        <f t="shared" ca="1" si="1"/>
        <v>0</v>
      </c>
      <c r="Z35" s="28">
        <f ca="1">AD34</f>
        <v>0</v>
      </c>
      <c r="AA35" s="233"/>
      <c r="AB35" s="45">
        <f t="shared" ca="1" si="13"/>
        <v>0</v>
      </c>
      <c r="AC35" s="45">
        <f t="shared" ca="1" si="2"/>
        <v>0</v>
      </c>
      <c r="AD35" s="25">
        <f t="shared" ca="1" si="3"/>
        <v>0</v>
      </c>
    </row>
    <row r="36" spans="1:30" ht="15" thickBot="1" x14ac:dyDescent="0.4">
      <c r="A36" s="111">
        <f ca="1">SUM(A31:A35)</f>
        <v>0</v>
      </c>
      <c r="B36" s="32" t="s">
        <v>50</v>
      </c>
      <c r="D36" s="20">
        <v>32</v>
      </c>
      <c r="E36" s="21">
        <f t="shared" ca="1" si="14"/>
        <v>11688</v>
      </c>
      <c r="F36" s="44">
        <f t="shared" ca="1" si="4"/>
        <v>12053</v>
      </c>
      <c r="G36" s="22" t="s">
        <v>119</v>
      </c>
      <c r="H36" s="44">
        <f t="shared" ca="1" si="15"/>
        <v>11688</v>
      </c>
      <c r="I36" s="45">
        <f t="shared" ca="1" si="5"/>
        <v>0</v>
      </c>
      <c r="J36" s="45">
        <f t="shared" ca="1" si="6"/>
        <v>0</v>
      </c>
      <c r="K36" s="45">
        <f t="shared" ca="1" si="7"/>
        <v>0</v>
      </c>
      <c r="L36" s="45"/>
      <c r="M36" s="45">
        <f t="shared" ca="1" si="16"/>
        <v>0</v>
      </c>
      <c r="N36" s="257">
        <f t="shared" ca="1" si="8"/>
        <v>0</v>
      </c>
      <c r="O36" s="23"/>
      <c r="P36" s="255">
        <f t="shared" ca="1" si="9"/>
        <v>0</v>
      </c>
      <c r="Q36" s="163">
        <f t="shared" ca="1" si="10"/>
        <v>0</v>
      </c>
      <c r="R36" s="164">
        <f ca="1">NPV(Q35,K36:$K$244) + ($A$13+$A$14+$A$15)/POWER(1+Q35,$A$28-D36+1)</f>
        <v>0</v>
      </c>
      <c r="S36" s="164">
        <f ca="1">NPV(Q36,K36:$K$244) + ($A$13+$A$14+$A$15)/POWER(1+Q36,$A$28-D36+1)</f>
        <v>0</v>
      </c>
      <c r="T36" s="45">
        <f t="shared" ca="1" si="11"/>
        <v>0</v>
      </c>
      <c r="U36" s="45">
        <f t="shared" ca="1" si="17"/>
        <v>0</v>
      </c>
      <c r="V36" s="45">
        <f t="shared" ca="1" si="18"/>
        <v>0</v>
      </c>
      <c r="W36" s="45">
        <f t="shared" ca="1" si="12"/>
        <v>0</v>
      </c>
      <c r="X36" s="25">
        <f t="shared" ca="1" si="1"/>
        <v>0</v>
      </c>
      <c r="Z36" s="28">
        <f t="shared" ca="1" si="19"/>
        <v>0</v>
      </c>
      <c r="AA36" s="233"/>
      <c r="AB36" s="45">
        <f t="shared" ca="1" si="13"/>
        <v>0</v>
      </c>
      <c r="AC36" s="45">
        <f t="shared" ca="1" si="2"/>
        <v>0</v>
      </c>
      <c r="AD36" s="25">
        <f t="shared" ca="1" si="3"/>
        <v>0</v>
      </c>
    </row>
    <row r="37" spans="1:30" ht="14.75" customHeight="1" thickBot="1" x14ac:dyDescent="0.4">
      <c r="A37" s="24"/>
      <c r="B37" s="33"/>
      <c r="C37" s="29"/>
      <c r="D37" s="20">
        <v>33</v>
      </c>
      <c r="E37" s="21">
        <f t="shared" ca="1" si="14"/>
        <v>12054</v>
      </c>
      <c r="F37" s="44">
        <f t="shared" ca="1" si="4"/>
        <v>12418</v>
      </c>
      <c r="G37" s="22" t="s">
        <v>119</v>
      </c>
      <c r="H37" s="44">
        <f t="shared" ca="1" si="15"/>
        <v>12054</v>
      </c>
      <c r="I37" s="45">
        <f t="shared" ca="1" si="5"/>
        <v>0</v>
      </c>
      <c r="J37" s="45">
        <f t="shared" ca="1" si="6"/>
        <v>0</v>
      </c>
      <c r="K37" s="45">
        <f t="shared" ca="1" si="7"/>
        <v>0</v>
      </c>
      <c r="L37" s="45"/>
      <c r="M37" s="45">
        <f t="shared" ca="1" si="16"/>
        <v>0</v>
      </c>
      <c r="N37" s="257">
        <f t="shared" ca="1" si="8"/>
        <v>0</v>
      </c>
      <c r="O37" s="23"/>
      <c r="P37" s="255">
        <f t="shared" ca="1" si="9"/>
        <v>0</v>
      </c>
      <c r="Q37" s="163">
        <f t="shared" ca="1" si="10"/>
        <v>0</v>
      </c>
      <c r="R37" s="164">
        <f ca="1">NPV(Q36,K37:$K$244) + ($A$13+$A$14+$A$15)/POWER(1+Q36,$A$28-D37+1)</f>
        <v>0</v>
      </c>
      <c r="S37" s="164">
        <f ca="1">NPV(Q37,K37:$K$244) + ($A$13+$A$14+$A$15)/POWER(1+Q37,$A$28-D37+1)</f>
        <v>0</v>
      </c>
      <c r="T37" s="45">
        <f t="shared" ca="1" si="11"/>
        <v>0</v>
      </c>
      <c r="U37" s="45">
        <f t="shared" ca="1" si="17"/>
        <v>0</v>
      </c>
      <c r="V37" s="45">
        <f t="shared" ca="1" si="18"/>
        <v>0</v>
      </c>
      <c r="W37" s="45">
        <f t="shared" ca="1" si="12"/>
        <v>0</v>
      </c>
      <c r="X37" s="25">
        <f t="shared" ca="1" si="1"/>
        <v>0</v>
      </c>
      <c r="Z37" s="28">
        <f t="shared" ca="1" si="19"/>
        <v>0</v>
      </c>
      <c r="AA37" s="233"/>
      <c r="AB37" s="45">
        <f t="shared" ca="1" si="13"/>
        <v>0</v>
      </c>
      <c r="AC37" s="45">
        <f t="shared" ca="1" si="2"/>
        <v>0</v>
      </c>
      <c r="AD37" s="25">
        <f t="shared" ca="1" si="3"/>
        <v>0</v>
      </c>
    </row>
    <row r="38" spans="1:30" ht="14.75" customHeight="1" x14ac:dyDescent="0.35">
      <c r="A38" s="404" t="s">
        <v>51</v>
      </c>
      <c r="B38" s="405"/>
      <c r="D38" s="20">
        <v>34</v>
      </c>
      <c r="E38" s="21">
        <f t="shared" ca="1" si="14"/>
        <v>12419</v>
      </c>
      <c r="F38" s="44">
        <f t="shared" ca="1" si="4"/>
        <v>12783</v>
      </c>
      <c r="G38" s="22" t="s">
        <v>119</v>
      </c>
      <c r="H38" s="44">
        <f t="shared" ca="1" si="15"/>
        <v>12419</v>
      </c>
      <c r="I38" s="45">
        <f t="shared" ca="1" si="5"/>
        <v>0</v>
      </c>
      <c r="J38" s="45">
        <f t="shared" ca="1" si="6"/>
        <v>0</v>
      </c>
      <c r="K38" s="45">
        <f t="shared" ca="1" si="7"/>
        <v>0</v>
      </c>
      <c r="L38" s="45"/>
      <c r="M38" s="45">
        <f t="shared" ca="1" si="16"/>
        <v>0</v>
      </c>
      <c r="N38" s="257">
        <f t="shared" ca="1" si="8"/>
        <v>0</v>
      </c>
      <c r="O38" s="23"/>
      <c r="P38" s="255">
        <f t="shared" ca="1" si="9"/>
        <v>0</v>
      </c>
      <c r="Q38" s="163">
        <f t="shared" ca="1" si="10"/>
        <v>0</v>
      </c>
      <c r="R38" s="164">
        <f ca="1">NPV(Q37,K38:$K$244) + ($A$13+$A$14+$A$15)/POWER(1+Q37,$A$28-D38+1)</f>
        <v>0</v>
      </c>
      <c r="S38" s="164">
        <f ca="1">NPV(Q38,K38:$K$244) + ($A$13+$A$14+$A$15)/POWER(1+Q38,$A$28-D38+1)</f>
        <v>0</v>
      </c>
      <c r="T38" s="45">
        <f t="shared" ca="1" si="11"/>
        <v>0</v>
      </c>
      <c r="U38" s="45">
        <f t="shared" ca="1" si="17"/>
        <v>0</v>
      </c>
      <c r="V38" s="45">
        <f t="shared" ca="1" si="18"/>
        <v>0</v>
      </c>
      <c r="W38" s="45">
        <f t="shared" ca="1" si="12"/>
        <v>0</v>
      </c>
      <c r="X38" s="25">
        <f t="shared" ca="1" si="1"/>
        <v>0</v>
      </c>
      <c r="Z38" s="28">
        <f t="shared" ca="1" si="19"/>
        <v>0</v>
      </c>
      <c r="AA38" s="233"/>
      <c r="AB38" s="45">
        <f t="shared" ca="1" si="13"/>
        <v>0</v>
      </c>
      <c r="AC38" s="45">
        <f t="shared" ca="1" si="2"/>
        <v>0</v>
      </c>
      <c r="AD38" s="25">
        <f t="shared" ca="1" si="3"/>
        <v>0</v>
      </c>
    </row>
    <row r="39" spans="1:30" ht="14.75" customHeight="1" x14ac:dyDescent="0.35">
      <c r="A39" s="108" t="str">
        <f ca="1">VLOOKUP($B$3,'Input Table'!B:V,20,0)</f>
        <v>Please Select</v>
      </c>
      <c r="B39" s="34" t="s">
        <v>53</v>
      </c>
      <c r="D39" s="20">
        <v>35</v>
      </c>
      <c r="E39" s="21">
        <f t="shared" ca="1" si="14"/>
        <v>12784</v>
      </c>
      <c r="F39" s="44">
        <f t="shared" ca="1" si="4"/>
        <v>13148</v>
      </c>
      <c r="G39" s="22" t="s">
        <v>119</v>
      </c>
      <c r="H39" s="44">
        <f t="shared" ca="1" si="15"/>
        <v>12784</v>
      </c>
      <c r="I39" s="45">
        <f t="shared" ca="1" si="5"/>
        <v>0</v>
      </c>
      <c r="J39" s="45">
        <f t="shared" ca="1" si="6"/>
        <v>0</v>
      </c>
      <c r="K39" s="45">
        <f t="shared" ca="1" si="7"/>
        <v>0</v>
      </c>
      <c r="L39" s="45"/>
      <c r="M39" s="45">
        <f t="shared" ca="1" si="16"/>
        <v>0</v>
      </c>
      <c r="N39" s="257">
        <f t="shared" ca="1" si="8"/>
        <v>0</v>
      </c>
      <c r="O39" s="23"/>
      <c r="P39" s="255">
        <f t="shared" ca="1" si="9"/>
        <v>0</v>
      </c>
      <c r="Q39" s="163">
        <f t="shared" ca="1" si="10"/>
        <v>0</v>
      </c>
      <c r="R39" s="164">
        <f ca="1">NPV(Q38,K39:$K$244) + ($A$13+$A$14+$A$15)/POWER(1+Q38,$A$28-D39+1)</f>
        <v>0</v>
      </c>
      <c r="S39" s="164">
        <f ca="1">NPV(Q39,K39:$K$244) + ($A$13+$A$14+$A$15)/POWER(1+Q39,$A$28-D39+1)</f>
        <v>0</v>
      </c>
      <c r="T39" s="45">
        <f t="shared" ca="1" si="11"/>
        <v>0</v>
      </c>
      <c r="U39" s="45">
        <f t="shared" ca="1" si="17"/>
        <v>0</v>
      </c>
      <c r="V39" s="45">
        <f t="shared" ca="1" si="18"/>
        <v>0</v>
      </c>
      <c r="W39" s="45">
        <f t="shared" ca="1" si="12"/>
        <v>0</v>
      </c>
      <c r="X39" s="25">
        <f t="shared" ca="1" si="1"/>
        <v>0</v>
      </c>
      <c r="Z39" s="28">
        <f t="shared" ca="1" si="19"/>
        <v>0</v>
      </c>
      <c r="AA39" s="233"/>
      <c r="AB39" s="45">
        <f t="shared" ca="1" si="13"/>
        <v>0</v>
      </c>
      <c r="AC39" s="45">
        <f t="shared" ca="1" si="2"/>
        <v>0</v>
      </c>
      <c r="AD39" s="25">
        <f t="shared" ca="1" si="3"/>
        <v>0</v>
      </c>
    </row>
    <row r="40" spans="1:30" x14ac:dyDescent="0.35">
      <c r="A40" s="106">
        <f ca="1">VLOOKUP($B$3,'Input Table'!B:V,21,0)</f>
        <v>0</v>
      </c>
      <c r="B40" s="34" t="s">
        <v>265</v>
      </c>
      <c r="D40" s="20">
        <v>36</v>
      </c>
      <c r="E40" s="21">
        <f t="shared" ca="1" si="14"/>
        <v>13149</v>
      </c>
      <c r="F40" s="44">
        <f t="shared" ca="1" si="4"/>
        <v>13514</v>
      </c>
      <c r="G40" s="22" t="s">
        <v>119</v>
      </c>
      <c r="H40" s="44">
        <f t="shared" ca="1" si="15"/>
        <v>13149</v>
      </c>
      <c r="I40" s="45">
        <f t="shared" ca="1" si="5"/>
        <v>0</v>
      </c>
      <c r="J40" s="45">
        <f t="shared" ca="1" si="6"/>
        <v>0</v>
      </c>
      <c r="K40" s="45">
        <f t="shared" ca="1" si="7"/>
        <v>0</v>
      </c>
      <c r="L40" s="45"/>
      <c r="M40" s="45">
        <f t="shared" ca="1" si="16"/>
        <v>0</v>
      </c>
      <c r="N40" s="257">
        <f t="shared" ca="1" si="8"/>
        <v>0</v>
      </c>
      <c r="O40" s="23"/>
      <c r="P40" s="255">
        <f t="shared" ca="1" si="9"/>
        <v>0</v>
      </c>
      <c r="Q40" s="163">
        <f t="shared" ca="1" si="10"/>
        <v>0</v>
      </c>
      <c r="R40" s="164">
        <f ca="1">NPV(Q39,K40:$K$244) + ($A$13+$A$14+$A$15)/POWER(1+Q39,$A$28-D40+1)</f>
        <v>0</v>
      </c>
      <c r="S40" s="164">
        <f ca="1">NPV(Q40,K40:$K$244) + ($A$13+$A$14+$A$15)/POWER(1+Q40,$A$28-D40+1)</f>
        <v>0</v>
      </c>
      <c r="T40" s="45">
        <f t="shared" ca="1" si="11"/>
        <v>0</v>
      </c>
      <c r="U40" s="45">
        <f t="shared" ca="1" si="17"/>
        <v>0</v>
      </c>
      <c r="V40" s="45">
        <f t="shared" ca="1" si="18"/>
        <v>0</v>
      </c>
      <c r="W40" s="45">
        <f t="shared" ca="1" si="12"/>
        <v>0</v>
      </c>
      <c r="X40" s="25">
        <f t="shared" ca="1" si="1"/>
        <v>0</v>
      </c>
      <c r="Z40" s="28">
        <f t="shared" ca="1" si="19"/>
        <v>0</v>
      </c>
      <c r="AA40" s="233"/>
      <c r="AB40" s="45">
        <f t="shared" ca="1" si="13"/>
        <v>0</v>
      </c>
      <c r="AC40" s="45">
        <f t="shared" ca="1" si="2"/>
        <v>0</v>
      </c>
      <c r="AD40" s="25">
        <f t="shared" ca="1" si="3"/>
        <v>0</v>
      </c>
    </row>
    <row r="41" spans="1:30" x14ac:dyDescent="0.35">
      <c r="A41" s="109">
        <f ca="1">A28</f>
        <v>0</v>
      </c>
      <c r="B41" s="27" t="s">
        <v>255</v>
      </c>
      <c r="D41" s="20">
        <v>37</v>
      </c>
      <c r="E41" s="21">
        <f t="shared" ca="1" si="14"/>
        <v>13515</v>
      </c>
      <c r="F41" s="44">
        <f t="shared" ca="1" si="4"/>
        <v>13879</v>
      </c>
      <c r="G41" s="22" t="s">
        <v>119</v>
      </c>
      <c r="H41" s="44">
        <f t="shared" ca="1" si="15"/>
        <v>13515</v>
      </c>
      <c r="I41" s="45">
        <f t="shared" ca="1" si="5"/>
        <v>0</v>
      </c>
      <c r="J41" s="45">
        <f t="shared" ca="1" si="6"/>
        <v>0</v>
      </c>
      <c r="K41" s="45">
        <f t="shared" ca="1" si="7"/>
        <v>0</v>
      </c>
      <c r="L41" s="45"/>
      <c r="M41" s="45">
        <f t="shared" ca="1" si="16"/>
        <v>0</v>
      </c>
      <c r="N41" s="257">
        <f t="shared" ca="1" si="8"/>
        <v>0</v>
      </c>
      <c r="O41" s="23"/>
      <c r="P41" s="255">
        <f t="shared" ca="1" si="9"/>
        <v>0</v>
      </c>
      <c r="Q41" s="163">
        <f t="shared" ca="1" si="10"/>
        <v>0</v>
      </c>
      <c r="R41" s="164">
        <f ca="1">NPV(Q40,K41:$K$244) + ($A$13+$A$14+$A$15)/POWER(1+Q40,$A$28-D41+1)</f>
        <v>0</v>
      </c>
      <c r="S41" s="164">
        <f ca="1">NPV(Q41,K41:$K$244) + ($A$13+$A$14+$A$15)/POWER(1+Q41,$A$28-D41+1)</f>
        <v>0</v>
      </c>
      <c r="T41" s="45">
        <f t="shared" ca="1" si="11"/>
        <v>0</v>
      </c>
      <c r="U41" s="45">
        <f t="shared" ca="1" si="17"/>
        <v>0</v>
      </c>
      <c r="V41" s="45">
        <f t="shared" ca="1" si="18"/>
        <v>0</v>
      </c>
      <c r="W41" s="45">
        <f t="shared" ca="1" si="12"/>
        <v>0</v>
      </c>
      <c r="X41" s="25">
        <f t="shared" ca="1" si="1"/>
        <v>0</v>
      </c>
      <c r="Z41" s="28">
        <f t="shared" ca="1" si="19"/>
        <v>0</v>
      </c>
      <c r="AA41" s="233"/>
      <c r="AB41" s="45">
        <f t="shared" ca="1" si="13"/>
        <v>0</v>
      </c>
      <c r="AC41" s="45">
        <f t="shared" ca="1" si="2"/>
        <v>0</v>
      </c>
      <c r="AD41" s="25">
        <f t="shared" ca="1" si="3"/>
        <v>0</v>
      </c>
    </row>
    <row r="42" spans="1:30" ht="15" thickBot="1" x14ac:dyDescent="0.4">
      <c r="A42" s="35">
        <f ca="1">IF(A39="Yes",A40,A41)</f>
        <v>0</v>
      </c>
      <c r="B42" s="32" t="s">
        <v>55</v>
      </c>
      <c r="D42" s="20">
        <v>38</v>
      </c>
      <c r="E42" s="21">
        <f t="shared" ca="1" si="14"/>
        <v>13880</v>
      </c>
      <c r="F42" s="44">
        <f t="shared" ca="1" si="4"/>
        <v>14244</v>
      </c>
      <c r="G42" s="22" t="s">
        <v>119</v>
      </c>
      <c r="H42" s="44">
        <f t="shared" ca="1" si="15"/>
        <v>13880</v>
      </c>
      <c r="I42" s="45">
        <f t="shared" ca="1" si="5"/>
        <v>0</v>
      </c>
      <c r="J42" s="45">
        <f t="shared" ca="1" si="6"/>
        <v>0</v>
      </c>
      <c r="K42" s="45">
        <f t="shared" ca="1" si="7"/>
        <v>0</v>
      </c>
      <c r="L42" s="45"/>
      <c r="M42" s="45">
        <f t="shared" ca="1" si="16"/>
        <v>0</v>
      </c>
      <c r="N42" s="257">
        <f t="shared" ca="1" si="8"/>
        <v>0</v>
      </c>
      <c r="O42" s="23"/>
      <c r="P42" s="255">
        <f t="shared" ca="1" si="9"/>
        <v>0</v>
      </c>
      <c r="Q42" s="163">
        <f t="shared" ca="1" si="10"/>
        <v>0</v>
      </c>
      <c r="R42" s="164">
        <f ca="1">NPV(Q41,K42:$K$244) + ($A$13+$A$14+$A$15)/POWER(1+Q41,$A$28-D42+1)</f>
        <v>0</v>
      </c>
      <c r="S42" s="164">
        <f ca="1">NPV(Q42,K42:$K$244) + ($A$13+$A$14+$A$15)/POWER(1+Q42,$A$28-D42+1)</f>
        <v>0</v>
      </c>
      <c r="T42" s="45">
        <f t="shared" ca="1" si="11"/>
        <v>0</v>
      </c>
      <c r="U42" s="45">
        <f t="shared" ca="1" si="17"/>
        <v>0</v>
      </c>
      <c r="V42" s="45">
        <f t="shared" ca="1" si="18"/>
        <v>0</v>
      </c>
      <c r="W42" s="45">
        <f t="shared" ca="1" si="12"/>
        <v>0</v>
      </c>
      <c r="X42" s="25">
        <f t="shared" ca="1" si="1"/>
        <v>0</v>
      </c>
      <c r="Z42" s="28">
        <f t="shared" ca="1" si="19"/>
        <v>0</v>
      </c>
      <c r="AA42" s="233"/>
      <c r="AB42" s="45">
        <f t="shared" ca="1" si="13"/>
        <v>0</v>
      </c>
      <c r="AC42" s="45">
        <f t="shared" ca="1" si="2"/>
        <v>0</v>
      </c>
      <c r="AD42" s="25">
        <f t="shared" ca="1" si="3"/>
        <v>0</v>
      </c>
    </row>
    <row r="43" spans="1:30" x14ac:dyDescent="0.35">
      <c r="D43" s="20">
        <v>39</v>
      </c>
      <c r="E43" s="21">
        <f t="shared" ca="1" si="14"/>
        <v>14245</v>
      </c>
      <c r="F43" s="44">
        <f t="shared" ca="1" si="4"/>
        <v>14609</v>
      </c>
      <c r="G43" s="22" t="s">
        <v>119</v>
      </c>
      <c r="H43" s="44">
        <f t="shared" ca="1" si="15"/>
        <v>14245</v>
      </c>
      <c r="I43" s="45">
        <f t="shared" ca="1" si="5"/>
        <v>0</v>
      </c>
      <c r="J43" s="45">
        <f t="shared" ca="1" si="6"/>
        <v>0</v>
      </c>
      <c r="K43" s="45">
        <f t="shared" ca="1" si="7"/>
        <v>0</v>
      </c>
      <c r="L43" s="45"/>
      <c r="M43" s="45">
        <f t="shared" ca="1" si="16"/>
        <v>0</v>
      </c>
      <c r="N43" s="257">
        <f t="shared" ca="1" si="8"/>
        <v>0</v>
      </c>
      <c r="O43" s="23"/>
      <c r="P43" s="255">
        <f t="shared" ca="1" si="9"/>
        <v>0</v>
      </c>
      <c r="Q43" s="163">
        <f t="shared" ca="1" si="10"/>
        <v>0</v>
      </c>
      <c r="R43" s="164">
        <f ca="1">NPV(Q42,K43:$K$244) + ($A$13+$A$14+$A$15)/POWER(1+Q42,$A$28-D43+1)</f>
        <v>0</v>
      </c>
      <c r="S43" s="164">
        <f ca="1">NPV(Q43,K43:$K$244) + ($A$13+$A$14+$A$15)/POWER(1+Q43,$A$28-D43+1)</f>
        <v>0</v>
      </c>
      <c r="T43" s="45">
        <f t="shared" ca="1" si="11"/>
        <v>0</v>
      </c>
      <c r="U43" s="45">
        <f t="shared" ca="1" si="17"/>
        <v>0</v>
      </c>
      <c r="V43" s="45">
        <f t="shared" ca="1" si="18"/>
        <v>0</v>
      </c>
      <c r="W43" s="45">
        <f t="shared" ca="1" si="12"/>
        <v>0</v>
      </c>
      <c r="X43" s="25">
        <f t="shared" ca="1" si="1"/>
        <v>0</v>
      </c>
      <c r="Z43" s="28">
        <f t="shared" ca="1" si="19"/>
        <v>0</v>
      </c>
      <c r="AA43" s="233"/>
      <c r="AB43" s="45">
        <f t="shared" ca="1" si="13"/>
        <v>0</v>
      </c>
      <c r="AC43" s="45">
        <f t="shared" ca="1" si="2"/>
        <v>0</v>
      </c>
      <c r="AD43" s="25">
        <f t="shared" ca="1" si="3"/>
        <v>0</v>
      </c>
    </row>
    <row r="44" spans="1:30" x14ac:dyDescent="0.35">
      <c r="D44" s="20">
        <v>40</v>
      </c>
      <c r="E44" s="21">
        <f t="shared" ca="1" si="14"/>
        <v>14610</v>
      </c>
      <c r="F44" s="44">
        <f t="shared" ca="1" si="4"/>
        <v>14975</v>
      </c>
      <c r="G44" s="22" t="s">
        <v>119</v>
      </c>
      <c r="H44" s="44">
        <f t="shared" ca="1" si="15"/>
        <v>14610</v>
      </c>
      <c r="I44" s="45">
        <f t="shared" ca="1" si="5"/>
        <v>0</v>
      </c>
      <c r="J44" s="45">
        <f t="shared" ca="1" si="6"/>
        <v>0</v>
      </c>
      <c r="K44" s="45">
        <f t="shared" ca="1" si="7"/>
        <v>0</v>
      </c>
      <c r="L44" s="45"/>
      <c r="M44" s="45">
        <f t="shared" ca="1" si="16"/>
        <v>0</v>
      </c>
      <c r="N44" s="257">
        <f t="shared" ca="1" si="8"/>
        <v>0</v>
      </c>
      <c r="O44" s="23"/>
      <c r="P44" s="255">
        <f t="shared" ca="1" si="9"/>
        <v>0</v>
      </c>
      <c r="Q44" s="163">
        <f t="shared" ca="1" si="10"/>
        <v>0</v>
      </c>
      <c r="R44" s="164">
        <f ca="1">NPV(Q43,K44:$K$244) + ($A$13+$A$14+$A$15)/POWER(1+Q43,$A$28-D44+1)</f>
        <v>0</v>
      </c>
      <c r="S44" s="164">
        <f ca="1">NPV(Q44,K44:$K$244) + ($A$13+$A$14+$A$15)/POWER(1+Q44,$A$28-D44+1)</f>
        <v>0</v>
      </c>
      <c r="T44" s="45">
        <f t="shared" ca="1" si="11"/>
        <v>0</v>
      </c>
      <c r="U44" s="45">
        <f t="shared" ca="1" si="17"/>
        <v>0</v>
      </c>
      <c r="V44" s="45">
        <f t="shared" ca="1" si="18"/>
        <v>0</v>
      </c>
      <c r="W44" s="45">
        <f t="shared" ca="1" si="12"/>
        <v>0</v>
      </c>
      <c r="X44" s="25">
        <f t="shared" ca="1" si="1"/>
        <v>0</v>
      </c>
      <c r="Z44" s="28">
        <f t="shared" ca="1" si="19"/>
        <v>0</v>
      </c>
      <c r="AA44" s="233"/>
      <c r="AB44" s="45">
        <f t="shared" ca="1" si="13"/>
        <v>0</v>
      </c>
      <c r="AC44" s="45">
        <f t="shared" ca="1" si="2"/>
        <v>0</v>
      </c>
      <c r="AD44" s="25">
        <f t="shared" ca="1" si="3"/>
        <v>0</v>
      </c>
    </row>
    <row r="45" spans="1:30" x14ac:dyDescent="0.35">
      <c r="D45" s="20">
        <v>41</v>
      </c>
      <c r="E45" s="21">
        <f t="shared" ca="1" si="14"/>
        <v>14976</v>
      </c>
      <c r="F45" s="44">
        <f t="shared" ca="1" si="4"/>
        <v>15340</v>
      </c>
      <c r="G45" s="22" t="s">
        <v>119</v>
      </c>
      <c r="H45" s="44">
        <f t="shared" ca="1" si="15"/>
        <v>14976</v>
      </c>
      <c r="I45" s="45">
        <f t="shared" ca="1" si="5"/>
        <v>0</v>
      </c>
      <c r="J45" s="45">
        <f t="shared" ca="1" si="6"/>
        <v>0</v>
      </c>
      <c r="K45" s="45">
        <f t="shared" ca="1" si="7"/>
        <v>0</v>
      </c>
      <c r="L45" s="45"/>
      <c r="M45" s="45">
        <f t="shared" ca="1" si="16"/>
        <v>0</v>
      </c>
      <c r="N45" s="257">
        <f t="shared" ca="1" si="8"/>
        <v>0</v>
      </c>
      <c r="O45" s="23"/>
      <c r="P45" s="255">
        <f t="shared" ca="1" si="9"/>
        <v>0</v>
      </c>
      <c r="Q45" s="163">
        <f t="shared" ca="1" si="10"/>
        <v>0</v>
      </c>
      <c r="R45" s="164">
        <f ca="1">NPV(Q44,K45:$K$244) + ($A$13+$A$14+$A$15)/POWER(1+Q44,$A$28-D45+1)</f>
        <v>0</v>
      </c>
      <c r="S45" s="164">
        <f ca="1">NPV(Q45,K45:$K$244) + ($A$13+$A$14+$A$15)/POWER(1+Q45,$A$28-D45+1)</f>
        <v>0</v>
      </c>
      <c r="T45" s="45">
        <f t="shared" ca="1" si="11"/>
        <v>0</v>
      </c>
      <c r="U45" s="45">
        <f t="shared" ca="1" si="17"/>
        <v>0</v>
      </c>
      <c r="V45" s="45">
        <f t="shared" ca="1" si="18"/>
        <v>0</v>
      </c>
      <c r="W45" s="45">
        <f t="shared" ca="1" si="12"/>
        <v>0</v>
      </c>
      <c r="X45" s="25">
        <f t="shared" ca="1" si="1"/>
        <v>0</v>
      </c>
      <c r="Z45" s="28">
        <f t="shared" ca="1" si="19"/>
        <v>0</v>
      </c>
      <c r="AA45" s="233"/>
      <c r="AB45" s="45">
        <f t="shared" ca="1" si="13"/>
        <v>0</v>
      </c>
      <c r="AC45" s="45">
        <f t="shared" ca="1" si="2"/>
        <v>0</v>
      </c>
      <c r="AD45" s="25">
        <f t="shared" ca="1" si="3"/>
        <v>0</v>
      </c>
    </row>
    <row r="46" spans="1:30" x14ac:dyDescent="0.35">
      <c r="A46" s="238"/>
      <c r="B46" s="239" t="s">
        <v>56</v>
      </c>
      <c r="D46" s="20">
        <v>42</v>
      </c>
      <c r="E46" s="21">
        <f t="shared" ca="1" si="14"/>
        <v>15341</v>
      </c>
      <c r="F46" s="44">
        <f t="shared" ca="1" si="4"/>
        <v>15705</v>
      </c>
      <c r="G46" s="22" t="s">
        <v>119</v>
      </c>
      <c r="H46" s="44">
        <f t="shared" ca="1" si="15"/>
        <v>15341</v>
      </c>
      <c r="I46" s="45">
        <f t="shared" ca="1" si="5"/>
        <v>0</v>
      </c>
      <c r="J46" s="45">
        <f t="shared" ca="1" si="6"/>
        <v>0</v>
      </c>
      <c r="K46" s="45">
        <f t="shared" ca="1" si="7"/>
        <v>0</v>
      </c>
      <c r="L46" s="45"/>
      <c r="M46" s="45">
        <f t="shared" ca="1" si="16"/>
        <v>0</v>
      </c>
      <c r="N46" s="257">
        <f t="shared" ca="1" si="8"/>
        <v>0</v>
      </c>
      <c r="O46" s="23"/>
      <c r="P46" s="255">
        <f t="shared" ca="1" si="9"/>
        <v>0</v>
      </c>
      <c r="Q46" s="163">
        <f t="shared" ca="1" si="10"/>
        <v>0</v>
      </c>
      <c r="R46" s="164">
        <f ca="1">NPV(Q45,K46:$K$244) + ($A$13+$A$14+$A$15)/POWER(1+Q45,$A$28-D46+1)</f>
        <v>0</v>
      </c>
      <c r="S46" s="164">
        <f ca="1">NPV(Q46,K46:$K$244) + ($A$13+$A$14+$A$15)/POWER(1+Q46,$A$28-D46+1)</f>
        <v>0</v>
      </c>
      <c r="T46" s="45">
        <f t="shared" ca="1" si="11"/>
        <v>0</v>
      </c>
      <c r="U46" s="45">
        <f t="shared" ca="1" si="17"/>
        <v>0</v>
      </c>
      <c r="V46" s="45">
        <f t="shared" ca="1" si="18"/>
        <v>0</v>
      </c>
      <c r="W46" s="45">
        <f t="shared" ca="1" si="12"/>
        <v>0</v>
      </c>
      <c r="X46" s="25">
        <f t="shared" ca="1" si="1"/>
        <v>0</v>
      </c>
      <c r="Z46" s="28">
        <f t="shared" ca="1" si="19"/>
        <v>0</v>
      </c>
      <c r="AA46" s="233"/>
      <c r="AB46" s="45">
        <f t="shared" ca="1" si="13"/>
        <v>0</v>
      </c>
      <c r="AC46" s="45">
        <f t="shared" ca="1" si="2"/>
        <v>0</v>
      </c>
      <c r="AD46" s="25">
        <f t="shared" ca="1" si="3"/>
        <v>0</v>
      </c>
    </row>
    <row r="47" spans="1:30" x14ac:dyDescent="0.35">
      <c r="A47" s="240">
        <f ca="1">A21</f>
        <v>0</v>
      </c>
      <c r="B47" s="241" t="s">
        <v>57</v>
      </c>
      <c r="D47" s="20">
        <v>43</v>
      </c>
      <c r="E47" s="21">
        <f t="shared" ca="1" si="14"/>
        <v>15706</v>
      </c>
      <c r="F47" s="44">
        <f t="shared" ca="1" si="4"/>
        <v>16070</v>
      </c>
      <c r="G47" s="22" t="s">
        <v>119</v>
      </c>
      <c r="H47" s="44">
        <f t="shared" ca="1" si="15"/>
        <v>15706</v>
      </c>
      <c r="I47" s="45">
        <f t="shared" ca="1" si="5"/>
        <v>0</v>
      </c>
      <c r="J47" s="45">
        <f t="shared" ca="1" si="6"/>
        <v>0</v>
      </c>
      <c r="K47" s="45">
        <f t="shared" ca="1" si="7"/>
        <v>0</v>
      </c>
      <c r="L47" s="45"/>
      <c r="M47" s="45">
        <f t="shared" ca="1" si="16"/>
        <v>0</v>
      </c>
      <c r="N47" s="257">
        <f t="shared" ca="1" si="8"/>
        <v>0</v>
      </c>
      <c r="O47" s="23"/>
      <c r="P47" s="255">
        <f t="shared" ca="1" si="9"/>
        <v>0</v>
      </c>
      <c r="Q47" s="163">
        <f t="shared" ca="1" si="10"/>
        <v>0</v>
      </c>
      <c r="R47" s="164">
        <f ca="1">NPV(Q46,K47:$K$244) + ($A$13+$A$14+$A$15)/POWER(1+Q46,$A$28-D47+1)</f>
        <v>0</v>
      </c>
      <c r="S47" s="164">
        <f ca="1">NPV(Q47,K47:$K$244) + ($A$13+$A$14+$A$15)/POWER(1+Q47,$A$28-D47+1)</f>
        <v>0</v>
      </c>
      <c r="T47" s="45">
        <f t="shared" ca="1" si="11"/>
        <v>0</v>
      </c>
      <c r="U47" s="45">
        <f t="shared" ca="1" si="17"/>
        <v>0</v>
      </c>
      <c r="V47" s="45">
        <f t="shared" ca="1" si="18"/>
        <v>0</v>
      </c>
      <c r="W47" s="45">
        <f t="shared" ca="1" si="12"/>
        <v>0</v>
      </c>
      <c r="X47" s="25">
        <f t="shared" ca="1" si="1"/>
        <v>0</v>
      </c>
      <c r="Z47" s="28">
        <f t="shared" ca="1" si="19"/>
        <v>0</v>
      </c>
      <c r="AA47" s="233"/>
      <c r="AB47" s="45">
        <f t="shared" ca="1" si="13"/>
        <v>0</v>
      </c>
      <c r="AC47" s="45">
        <f t="shared" ca="1" si="2"/>
        <v>0</v>
      </c>
      <c r="AD47" s="25">
        <f t="shared" ca="1" si="3"/>
        <v>0</v>
      </c>
    </row>
    <row r="48" spans="1:30" x14ac:dyDescent="0.35">
      <c r="A48" s="240">
        <f ca="1">SUM(U5:U244)</f>
        <v>0</v>
      </c>
      <c r="B48" s="242" t="s">
        <v>58</v>
      </c>
      <c r="D48" s="20">
        <v>44</v>
      </c>
      <c r="E48" s="21">
        <f t="shared" ca="1" si="14"/>
        <v>16071</v>
      </c>
      <c r="F48" s="44">
        <f t="shared" ca="1" si="4"/>
        <v>16436</v>
      </c>
      <c r="G48" s="22" t="s">
        <v>119</v>
      </c>
      <c r="H48" s="44">
        <f t="shared" ca="1" si="15"/>
        <v>16071</v>
      </c>
      <c r="I48" s="45">
        <f t="shared" ca="1" si="5"/>
        <v>0</v>
      </c>
      <c r="J48" s="45">
        <f t="shared" ca="1" si="6"/>
        <v>0</v>
      </c>
      <c r="K48" s="45">
        <f t="shared" ca="1" si="7"/>
        <v>0</v>
      </c>
      <c r="L48" s="45"/>
      <c r="M48" s="45">
        <f t="shared" ca="1" si="16"/>
        <v>0</v>
      </c>
      <c r="N48" s="257">
        <f t="shared" ca="1" si="8"/>
        <v>0</v>
      </c>
      <c r="O48" s="23"/>
      <c r="P48" s="255">
        <f t="shared" ca="1" si="9"/>
        <v>0</v>
      </c>
      <c r="Q48" s="163">
        <f t="shared" ca="1" si="10"/>
        <v>0</v>
      </c>
      <c r="R48" s="164">
        <f ca="1">NPV(Q47,K48:$K$244) + ($A$13+$A$14+$A$15)/POWER(1+Q47,$A$28-D48+1)</f>
        <v>0</v>
      </c>
      <c r="S48" s="164">
        <f ca="1">NPV(Q48,K48:$K$244) + ($A$13+$A$14+$A$15)/POWER(1+Q48,$A$28-D48+1)</f>
        <v>0</v>
      </c>
      <c r="T48" s="45">
        <f t="shared" ca="1" si="11"/>
        <v>0</v>
      </c>
      <c r="U48" s="45">
        <f t="shared" ca="1" si="17"/>
        <v>0</v>
      </c>
      <c r="V48" s="45">
        <f t="shared" ca="1" si="18"/>
        <v>0</v>
      </c>
      <c r="W48" s="45">
        <f t="shared" ca="1" si="12"/>
        <v>0</v>
      </c>
      <c r="X48" s="25">
        <f t="shared" ca="1" si="1"/>
        <v>0</v>
      </c>
      <c r="Z48" s="28">
        <f t="shared" ca="1" si="19"/>
        <v>0</v>
      </c>
      <c r="AA48" s="233"/>
      <c r="AB48" s="45">
        <f t="shared" ca="1" si="13"/>
        <v>0</v>
      </c>
      <c r="AC48" s="45">
        <f t="shared" ca="1" si="2"/>
        <v>0</v>
      </c>
      <c r="AD48" s="25">
        <f t="shared" ca="1" si="3"/>
        <v>0</v>
      </c>
    </row>
    <row r="49" spans="1:30" x14ac:dyDescent="0.35">
      <c r="A49" s="240">
        <f ca="1">SUM(W5:W244)</f>
        <v>0</v>
      </c>
      <c r="B49" s="241" t="s">
        <v>59</v>
      </c>
      <c r="D49" s="20">
        <v>45</v>
      </c>
      <c r="E49" s="21">
        <f t="shared" ca="1" si="14"/>
        <v>16437</v>
      </c>
      <c r="F49" s="44">
        <f t="shared" ca="1" si="4"/>
        <v>16801</v>
      </c>
      <c r="G49" s="22" t="s">
        <v>119</v>
      </c>
      <c r="H49" s="44">
        <f t="shared" ca="1" si="15"/>
        <v>16437</v>
      </c>
      <c r="I49" s="45">
        <f t="shared" ca="1" si="5"/>
        <v>0</v>
      </c>
      <c r="J49" s="45">
        <f t="shared" ca="1" si="6"/>
        <v>0</v>
      </c>
      <c r="K49" s="45">
        <f t="shared" ca="1" si="7"/>
        <v>0</v>
      </c>
      <c r="L49" s="45"/>
      <c r="M49" s="45">
        <f t="shared" ca="1" si="16"/>
        <v>0</v>
      </c>
      <c r="N49" s="257">
        <f t="shared" ca="1" si="8"/>
        <v>0</v>
      </c>
      <c r="O49" s="23"/>
      <c r="P49" s="255">
        <f t="shared" ca="1" si="9"/>
        <v>0</v>
      </c>
      <c r="Q49" s="163">
        <f t="shared" ca="1" si="10"/>
        <v>0</v>
      </c>
      <c r="R49" s="164">
        <f ca="1">NPV(Q48,K49:$K$244) + ($A$13+$A$14+$A$15)/POWER(1+Q48,$A$28-D49+1)</f>
        <v>0</v>
      </c>
      <c r="S49" s="164">
        <f ca="1">NPV(Q49,K49:$K$244) + ($A$13+$A$14+$A$15)/POWER(1+Q49,$A$28-D49+1)</f>
        <v>0</v>
      </c>
      <c r="T49" s="45">
        <f t="shared" ca="1" si="11"/>
        <v>0</v>
      </c>
      <c r="U49" s="45">
        <f t="shared" ca="1" si="17"/>
        <v>0</v>
      </c>
      <c r="V49" s="45">
        <f t="shared" ca="1" si="18"/>
        <v>0</v>
      </c>
      <c r="W49" s="45">
        <f t="shared" ca="1" si="12"/>
        <v>0</v>
      </c>
      <c r="X49" s="25">
        <f t="shared" ca="1" si="1"/>
        <v>0</v>
      </c>
      <c r="Z49" s="28">
        <f t="shared" ca="1" si="19"/>
        <v>0</v>
      </c>
      <c r="AA49" s="233"/>
      <c r="AB49" s="45">
        <f t="shared" ca="1" si="13"/>
        <v>0</v>
      </c>
      <c r="AC49" s="45">
        <f t="shared" ca="1" si="2"/>
        <v>0</v>
      </c>
      <c r="AD49" s="25">
        <f t="shared" ca="1" si="3"/>
        <v>0</v>
      </c>
    </row>
    <row r="50" spans="1:30" x14ac:dyDescent="0.35">
      <c r="A50" s="240">
        <f ca="1">SUM(V5:V244)</f>
        <v>0</v>
      </c>
      <c r="B50" s="242" t="s">
        <v>60</v>
      </c>
      <c r="D50" s="20">
        <v>46</v>
      </c>
      <c r="E50" s="21">
        <f t="shared" ca="1" si="14"/>
        <v>16802</v>
      </c>
      <c r="F50" s="44">
        <f t="shared" ca="1" si="4"/>
        <v>17166</v>
      </c>
      <c r="G50" s="22" t="s">
        <v>119</v>
      </c>
      <c r="H50" s="44">
        <f t="shared" ca="1" si="15"/>
        <v>16802</v>
      </c>
      <c r="I50" s="45">
        <f t="shared" ca="1" si="5"/>
        <v>0</v>
      </c>
      <c r="J50" s="45">
        <f t="shared" ca="1" si="6"/>
        <v>0</v>
      </c>
      <c r="K50" s="45">
        <f t="shared" ca="1" si="7"/>
        <v>0</v>
      </c>
      <c r="L50" s="45"/>
      <c r="M50" s="45">
        <f t="shared" ca="1" si="16"/>
        <v>0</v>
      </c>
      <c r="N50" s="257">
        <f t="shared" ca="1" si="8"/>
        <v>0</v>
      </c>
      <c r="O50" s="23"/>
      <c r="P50" s="255">
        <f t="shared" ca="1" si="9"/>
        <v>0</v>
      </c>
      <c r="Q50" s="163">
        <f t="shared" ca="1" si="10"/>
        <v>0</v>
      </c>
      <c r="R50" s="164">
        <f ca="1">NPV(Q49,K50:$K$244) + ($A$13+$A$14+$A$15)/POWER(1+Q49,$A$28-D50+1)</f>
        <v>0</v>
      </c>
      <c r="S50" s="164">
        <f ca="1">NPV(Q50,K50:$K$244) + ($A$13+$A$14+$A$15)/POWER(1+Q50,$A$28-D50+1)</f>
        <v>0</v>
      </c>
      <c r="T50" s="45">
        <f t="shared" ca="1" si="11"/>
        <v>0</v>
      </c>
      <c r="U50" s="45">
        <f t="shared" ca="1" si="17"/>
        <v>0</v>
      </c>
      <c r="V50" s="45">
        <f t="shared" ca="1" si="18"/>
        <v>0</v>
      </c>
      <c r="W50" s="45">
        <f t="shared" ca="1" si="12"/>
        <v>0</v>
      </c>
      <c r="X50" s="25">
        <f t="shared" ca="1" si="1"/>
        <v>0</v>
      </c>
      <c r="Z50" s="28">
        <f t="shared" ca="1" si="19"/>
        <v>0</v>
      </c>
      <c r="AA50" s="233"/>
      <c r="AB50" s="45">
        <f t="shared" ca="1" si="13"/>
        <v>0</v>
      </c>
      <c r="AC50" s="45">
        <f t="shared" ca="1" si="2"/>
        <v>0</v>
      </c>
      <c r="AD50" s="25">
        <f t="shared" ca="1" si="3"/>
        <v>0</v>
      </c>
    </row>
    <row r="51" spans="1:30" x14ac:dyDescent="0.35">
      <c r="A51" s="240">
        <f ca="1">-(A13+A14+A15)</f>
        <v>0</v>
      </c>
      <c r="B51" s="243" t="s">
        <v>61</v>
      </c>
      <c r="C51" s="36"/>
      <c r="D51" s="20">
        <v>47</v>
      </c>
      <c r="E51" s="21">
        <f t="shared" ca="1" si="14"/>
        <v>17167</v>
      </c>
      <c r="F51" s="44">
        <f t="shared" ca="1" si="4"/>
        <v>17531</v>
      </c>
      <c r="G51" s="22" t="s">
        <v>119</v>
      </c>
      <c r="H51" s="44">
        <f t="shared" ca="1" si="15"/>
        <v>17167</v>
      </c>
      <c r="I51" s="45">
        <f t="shared" ca="1" si="5"/>
        <v>0</v>
      </c>
      <c r="J51" s="45">
        <f t="shared" ca="1" si="6"/>
        <v>0</v>
      </c>
      <c r="K51" s="45">
        <f t="shared" ca="1" si="7"/>
        <v>0</v>
      </c>
      <c r="L51" s="45"/>
      <c r="M51" s="45">
        <f t="shared" ca="1" si="16"/>
        <v>0</v>
      </c>
      <c r="N51" s="257">
        <f t="shared" ca="1" si="8"/>
        <v>0</v>
      </c>
      <c r="O51" s="23"/>
      <c r="P51" s="255">
        <f t="shared" ca="1" si="9"/>
        <v>0</v>
      </c>
      <c r="Q51" s="163">
        <f t="shared" ca="1" si="10"/>
        <v>0</v>
      </c>
      <c r="R51" s="164">
        <f ca="1">NPV(Q50,K51:$K$244) + ($A$13+$A$14+$A$15)/POWER(1+Q50,$A$28-D51+1)</f>
        <v>0</v>
      </c>
      <c r="S51" s="164">
        <f ca="1">NPV(Q51,K51:$K$244) + ($A$13+$A$14+$A$15)/POWER(1+Q51,$A$28-D51+1)</f>
        <v>0</v>
      </c>
      <c r="T51" s="45">
        <f t="shared" ca="1" si="11"/>
        <v>0</v>
      </c>
      <c r="U51" s="45">
        <f t="shared" ca="1" si="17"/>
        <v>0</v>
      </c>
      <c r="V51" s="45">
        <f t="shared" ca="1" si="18"/>
        <v>0</v>
      </c>
      <c r="W51" s="45">
        <f t="shared" ca="1" si="12"/>
        <v>0</v>
      </c>
      <c r="X51" s="25">
        <f t="shared" ca="1" si="1"/>
        <v>0</v>
      </c>
      <c r="Z51" s="28">
        <f t="shared" ca="1" si="19"/>
        <v>0</v>
      </c>
      <c r="AA51" s="233"/>
      <c r="AB51" s="45">
        <f t="shared" ca="1" si="13"/>
        <v>0</v>
      </c>
      <c r="AC51" s="45">
        <f t="shared" ca="1" si="2"/>
        <v>0</v>
      </c>
      <c r="AD51" s="25">
        <f t="shared" ca="1" si="3"/>
        <v>0</v>
      </c>
    </row>
    <row r="52" spans="1:30" x14ac:dyDescent="0.35">
      <c r="A52" s="244">
        <f ca="1">SUM(A47:A51)</f>
        <v>0</v>
      </c>
      <c r="B52" s="245" t="s">
        <v>254</v>
      </c>
      <c r="C52" s="38"/>
      <c r="D52" s="20">
        <v>48</v>
      </c>
      <c r="E52" s="21">
        <f t="shared" ca="1" si="14"/>
        <v>17532</v>
      </c>
      <c r="F52" s="44">
        <f t="shared" ca="1" si="4"/>
        <v>17897</v>
      </c>
      <c r="G52" s="22" t="s">
        <v>119</v>
      </c>
      <c r="H52" s="44">
        <f t="shared" ca="1" si="15"/>
        <v>17532</v>
      </c>
      <c r="I52" s="45">
        <f t="shared" ca="1" si="5"/>
        <v>0</v>
      </c>
      <c r="J52" s="45">
        <f t="shared" ca="1" si="6"/>
        <v>0</v>
      </c>
      <c r="K52" s="45">
        <f t="shared" ca="1" si="7"/>
        <v>0</v>
      </c>
      <c r="L52" s="45"/>
      <c r="M52" s="45">
        <f t="shared" ca="1" si="16"/>
        <v>0</v>
      </c>
      <c r="N52" s="257">
        <f t="shared" ca="1" si="8"/>
        <v>0</v>
      </c>
      <c r="O52" s="23"/>
      <c r="P52" s="255">
        <f t="shared" ca="1" si="9"/>
        <v>0</v>
      </c>
      <c r="Q52" s="163">
        <f t="shared" ca="1" si="10"/>
        <v>0</v>
      </c>
      <c r="R52" s="164">
        <f ca="1">NPV(Q51,K52:$K$244) + ($A$13+$A$14+$A$15)/POWER(1+Q51,$A$28-D52+1)</f>
        <v>0</v>
      </c>
      <c r="S52" s="164">
        <f ca="1">NPV(Q52,K52:$K$244) + ($A$13+$A$14+$A$15)/POWER(1+Q52,$A$28-D52+1)</f>
        <v>0</v>
      </c>
      <c r="T52" s="45">
        <f t="shared" ca="1" si="11"/>
        <v>0</v>
      </c>
      <c r="U52" s="45">
        <f t="shared" ca="1" si="17"/>
        <v>0</v>
      </c>
      <c r="V52" s="45">
        <f t="shared" ca="1" si="18"/>
        <v>0</v>
      </c>
      <c r="W52" s="45">
        <f t="shared" ca="1" si="12"/>
        <v>0</v>
      </c>
      <c r="X52" s="25">
        <f t="shared" ca="1" si="1"/>
        <v>0</v>
      </c>
      <c r="Z52" s="28">
        <f t="shared" ca="1" si="19"/>
        <v>0</v>
      </c>
      <c r="AA52" s="233"/>
      <c r="AB52" s="45">
        <f t="shared" ca="1" si="13"/>
        <v>0</v>
      </c>
      <c r="AC52" s="45">
        <f t="shared" ca="1" si="2"/>
        <v>0</v>
      </c>
      <c r="AD52" s="25">
        <f t="shared" ca="1" si="3"/>
        <v>0</v>
      </c>
    </row>
    <row r="53" spans="1:30" x14ac:dyDescent="0.35">
      <c r="A53" s="37"/>
      <c r="B53" s="37"/>
      <c r="C53" s="39"/>
      <c r="D53" s="20">
        <v>49</v>
      </c>
      <c r="E53" s="21">
        <f t="shared" ca="1" si="14"/>
        <v>17898</v>
      </c>
      <c r="F53" s="44">
        <f t="shared" ca="1" si="4"/>
        <v>18262</v>
      </c>
      <c r="G53" s="22" t="s">
        <v>119</v>
      </c>
      <c r="H53" s="44">
        <f t="shared" ca="1" si="15"/>
        <v>17898</v>
      </c>
      <c r="I53" s="45">
        <f t="shared" ca="1" si="5"/>
        <v>0</v>
      </c>
      <c r="J53" s="45">
        <f t="shared" ca="1" si="6"/>
        <v>0</v>
      </c>
      <c r="K53" s="45">
        <f t="shared" ca="1" si="7"/>
        <v>0</v>
      </c>
      <c r="L53" s="45"/>
      <c r="M53" s="45">
        <f t="shared" ca="1" si="16"/>
        <v>0</v>
      </c>
      <c r="N53" s="257">
        <f t="shared" ca="1" si="8"/>
        <v>0</v>
      </c>
      <c r="O53" s="23"/>
      <c r="P53" s="255">
        <f t="shared" ca="1" si="9"/>
        <v>0</v>
      </c>
      <c r="Q53" s="163">
        <f t="shared" ca="1" si="10"/>
        <v>0</v>
      </c>
      <c r="R53" s="164">
        <f ca="1">NPV(Q52,K53:$K$244) + ($A$13+$A$14+$A$15)/POWER(1+Q52,$A$28-D53+1)</f>
        <v>0</v>
      </c>
      <c r="S53" s="164">
        <f ca="1">NPV(Q53,K53:$K$244) + ($A$13+$A$14+$A$15)/POWER(1+Q53,$A$28-D53+1)</f>
        <v>0</v>
      </c>
      <c r="T53" s="45">
        <f t="shared" ca="1" si="11"/>
        <v>0</v>
      </c>
      <c r="U53" s="45">
        <f t="shared" ca="1" si="17"/>
        <v>0</v>
      </c>
      <c r="V53" s="45">
        <f t="shared" ca="1" si="18"/>
        <v>0</v>
      </c>
      <c r="W53" s="45">
        <f t="shared" ca="1" si="12"/>
        <v>0</v>
      </c>
      <c r="X53" s="25">
        <f t="shared" ca="1" si="1"/>
        <v>0</v>
      </c>
      <c r="Z53" s="28">
        <f t="shared" ca="1" si="19"/>
        <v>0</v>
      </c>
      <c r="AA53" s="233"/>
      <c r="AB53" s="45">
        <f t="shared" ca="1" si="13"/>
        <v>0</v>
      </c>
      <c r="AC53" s="45">
        <f t="shared" ca="1" si="2"/>
        <v>0</v>
      </c>
      <c r="AD53" s="25">
        <f t="shared" ca="1" si="3"/>
        <v>0</v>
      </c>
    </row>
    <row r="54" spans="1:30" x14ac:dyDescent="0.35">
      <c r="A54" s="238"/>
      <c r="B54" s="239" t="s">
        <v>62</v>
      </c>
      <c r="C54" s="38"/>
      <c r="D54" s="20">
        <v>50</v>
      </c>
      <c r="E54" s="21">
        <f t="shared" ca="1" si="14"/>
        <v>18263</v>
      </c>
      <c r="F54" s="44">
        <f t="shared" ca="1" si="4"/>
        <v>18627</v>
      </c>
      <c r="G54" s="22" t="s">
        <v>119</v>
      </c>
      <c r="H54" s="44">
        <f t="shared" ca="1" si="15"/>
        <v>18263</v>
      </c>
      <c r="I54" s="45">
        <f t="shared" ca="1" si="5"/>
        <v>0</v>
      </c>
      <c r="J54" s="45">
        <f t="shared" ca="1" si="6"/>
        <v>0</v>
      </c>
      <c r="K54" s="45">
        <f t="shared" ca="1" si="7"/>
        <v>0</v>
      </c>
      <c r="L54" s="45"/>
      <c r="M54" s="45">
        <f t="shared" ca="1" si="16"/>
        <v>0</v>
      </c>
      <c r="N54" s="257">
        <f t="shared" ca="1" si="8"/>
        <v>0</v>
      </c>
      <c r="O54" s="23"/>
      <c r="P54" s="255">
        <f t="shared" ca="1" si="9"/>
        <v>0</v>
      </c>
      <c r="Q54" s="163">
        <f t="shared" ca="1" si="10"/>
        <v>0</v>
      </c>
      <c r="R54" s="164">
        <f ca="1">NPV(Q53,K54:$K$244) + ($A$13+$A$14+$A$15)/POWER(1+Q53,$A$28-D54+1)</f>
        <v>0</v>
      </c>
      <c r="S54" s="164">
        <f ca="1">NPV(Q54,K54:$K$244) + ($A$13+$A$14+$A$15)/POWER(1+Q54,$A$28-D54+1)</f>
        <v>0</v>
      </c>
      <c r="T54" s="45">
        <f t="shared" ca="1" si="11"/>
        <v>0</v>
      </c>
      <c r="U54" s="45">
        <f t="shared" ca="1" si="17"/>
        <v>0</v>
      </c>
      <c r="V54" s="45">
        <f t="shared" ca="1" si="18"/>
        <v>0</v>
      </c>
      <c r="W54" s="45">
        <f t="shared" ca="1" si="12"/>
        <v>0</v>
      </c>
      <c r="X54" s="25">
        <f t="shared" ca="1" si="1"/>
        <v>0</v>
      </c>
      <c r="Z54" s="28">
        <f t="shared" ca="1" si="19"/>
        <v>0</v>
      </c>
      <c r="AA54" s="233"/>
      <c r="AB54" s="45">
        <f t="shared" ca="1" si="13"/>
        <v>0</v>
      </c>
      <c r="AC54" s="45">
        <f t="shared" ca="1" si="2"/>
        <v>0</v>
      </c>
      <c r="AD54" s="25">
        <f t="shared" ca="1" si="3"/>
        <v>0</v>
      </c>
    </row>
    <row r="55" spans="1:30" x14ac:dyDescent="0.35">
      <c r="A55" s="240">
        <f ca="1">A36</f>
        <v>0</v>
      </c>
      <c r="B55" s="241" t="s">
        <v>57</v>
      </c>
      <c r="C55" s="39"/>
      <c r="D55" s="20">
        <v>51</v>
      </c>
      <c r="E55" s="21">
        <f t="shared" ca="1" si="14"/>
        <v>18628</v>
      </c>
      <c r="F55" s="44">
        <f t="shared" ca="1" si="4"/>
        <v>18992</v>
      </c>
      <c r="G55" s="22" t="s">
        <v>119</v>
      </c>
      <c r="H55" s="44">
        <f t="shared" ca="1" si="15"/>
        <v>18628</v>
      </c>
      <c r="I55" s="45">
        <f t="shared" ca="1" si="5"/>
        <v>0</v>
      </c>
      <c r="J55" s="45">
        <f t="shared" ca="1" si="6"/>
        <v>0</v>
      </c>
      <c r="K55" s="45">
        <f t="shared" ca="1" si="7"/>
        <v>0</v>
      </c>
      <c r="L55" s="45"/>
      <c r="M55" s="45">
        <f t="shared" ca="1" si="16"/>
        <v>0</v>
      </c>
      <c r="N55" s="257">
        <f t="shared" ca="1" si="8"/>
        <v>0</v>
      </c>
      <c r="O55" s="23"/>
      <c r="P55" s="255">
        <f t="shared" ca="1" si="9"/>
        <v>0</v>
      </c>
      <c r="Q55" s="163">
        <f t="shared" ca="1" si="10"/>
        <v>0</v>
      </c>
      <c r="R55" s="164">
        <f ca="1">NPV(Q54,K55:$K$244) + ($A$13+$A$14+$A$15)/POWER(1+Q54,$A$28-D55+1)</f>
        <v>0</v>
      </c>
      <c r="S55" s="164">
        <f ca="1">NPV(Q55,K55:$K$244) + ($A$13+$A$14+$A$15)/POWER(1+Q55,$A$28-D55+1)</f>
        <v>0</v>
      </c>
      <c r="T55" s="45">
        <f t="shared" ca="1" si="11"/>
        <v>0</v>
      </c>
      <c r="U55" s="45">
        <f t="shared" ca="1" si="17"/>
        <v>0</v>
      </c>
      <c r="V55" s="45">
        <f t="shared" ca="1" si="18"/>
        <v>0</v>
      </c>
      <c r="W55" s="45">
        <f t="shared" ca="1" si="12"/>
        <v>0</v>
      </c>
      <c r="X55" s="25">
        <f t="shared" ca="1" si="1"/>
        <v>0</v>
      </c>
      <c r="Z55" s="28">
        <f t="shared" ca="1" si="19"/>
        <v>0</v>
      </c>
      <c r="AA55" s="233"/>
      <c r="AB55" s="45">
        <f t="shared" ca="1" si="13"/>
        <v>0</v>
      </c>
      <c r="AC55" s="45">
        <f t="shared" ca="1" si="2"/>
        <v>0</v>
      </c>
      <c r="AD55" s="25">
        <f t="shared" ca="1" si="3"/>
        <v>0</v>
      </c>
    </row>
    <row r="56" spans="1:30" x14ac:dyDescent="0.35">
      <c r="A56" s="240">
        <f>-SUM(AA5:AA244)</f>
        <v>0</v>
      </c>
      <c r="B56" s="241" t="s">
        <v>63</v>
      </c>
      <c r="D56" s="20">
        <v>52</v>
      </c>
      <c r="E56" s="21">
        <f t="shared" ca="1" si="14"/>
        <v>18993</v>
      </c>
      <c r="F56" s="44">
        <f t="shared" ca="1" si="4"/>
        <v>19358</v>
      </c>
      <c r="G56" s="22" t="s">
        <v>119</v>
      </c>
      <c r="H56" s="44">
        <f t="shared" ca="1" si="15"/>
        <v>18993</v>
      </c>
      <c r="I56" s="45">
        <f t="shared" ca="1" si="5"/>
        <v>0</v>
      </c>
      <c r="J56" s="45">
        <f t="shared" ca="1" si="6"/>
        <v>0</v>
      </c>
      <c r="K56" s="45">
        <f t="shared" ca="1" si="7"/>
        <v>0</v>
      </c>
      <c r="L56" s="45"/>
      <c r="M56" s="45">
        <f t="shared" ca="1" si="16"/>
        <v>0</v>
      </c>
      <c r="N56" s="257">
        <f t="shared" ca="1" si="8"/>
        <v>0</v>
      </c>
      <c r="O56" s="23"/>
      <c r="P56" s="255">
        <f t="shared" ca="1" si="9"/>
        <v>0</v>
      </c>
      <c r="Q56" s="163">
        <f t="shared" ca="1" si="10"/>
        <v>0</v>
      </c>
      <c r="R56" s="164">
        <f ca="1">NPV(Q55,K56:$K$244) + ($A$13+$A$14+$A$15)/POWER(1+Q55,$A$28-D56+1)</f>
        <v>0</v>
      </c>
      <c r="S56" s="164">
        <f ca="1">NPV(Q56,K56:$K$244) + ($A$13+$A$14+$A$15)/POWER(1+Q56,$A$28-D56+1)</f>
        <v>0</v>
      </c>
      <c r="T56" s="45">
        <f t="shared" ca="1" si="11"/>
        <v>0</v>
      </c>
      <c r="U56" s="45">
        <f t="shared" ca="1" si="17"/>
        <v>0</v>
      </c>
      <c r="V56" s="45">
        <f t="shared" ca="1" si="18"/>
        <v>0</v>
      </c>
      <c r="W56" s="45">
        <f t="shared" ca="1" si="12"/>
        <v>0</v>
      </c>
      <c r="X56" s="25">
        <f t="shared" ca="1" si="1"/>
        <v>0</v>
      </c>
      <c r="Z56" s="28">
        <f t="shared" ca="1" si="19"/>
        <v>0</v>
      </c>
      <c r="AA56" s="233"/>
      <c r="AB56" s="45">
        <f t="shared" ca="1" si="13"/>
        <v>0</v>
      </c>
      <c r="AC56" s="45">
        <f t="shared" ca="1" si="2"/>
        <v>0</v>
      </c>
      <c r="AD56" s="25">
        <f t="shared" ca="1" si="3"/>
        <v>0</v>
      </c>
    </row>
    <row r="57" spans="1:30" x14ac:dyDescent="0.35">
      <c r="A57" s="240">
        <f ca="1">-SUM(AB5:AB244)</f>
        <v>0</v>
      </c>
      <c r="B57" s="241" t="s">
        <v>64</v>
      </c>
      <c r="C57" s="29"/>
      <c r="D57" s="20">
        <v>53</v>
      </c>
      <c r="E57" s="21">
        <f t="shared" ca="1" si="14"/>
        <v>19359</v>
      </c>
      <c r="F57" s="44">
        <f t="shared" ca="1" si="4"/>
        <v>19723</v>
      </c>
      <c r="G57" s="22" t="s">
        <v>119</v>
      </c>
      <c r="H57" s="44">
        <f t="shared" ca="1" si="15"/>
        <v>19359</v>
      </c>
      <c r="I57" s="45">
        <f t="shared" ca="1" si="5"/>
        <v>0</v>
      </c>
      <c r="J57" s="45">
        <f t="shared" ca="1" si="6"/>
        <v>0</v>
      </c>
      <c r="K57" s="45">
        <f t="shared" ca="1" si="7"/>
        <v>0</v>
      </c>
      <c r="L57" s="45"/>
      <c r="M57" s="45">
        <f t="shared" ca="1" si="16"/>
        <v>0</v>
      </c>
      <c r="N57" s="257">
        <f t="shared" ca="1" si="8"/>
        <v>0</v>
      </c>
      <c r="O57" s="23"/>
      <c r="P57" s="255">
        <f t="shared" ca="1" si="9"/>
        <v>0</v>
      </c>
      <c r="Q57" s="163">
        <f t="shared" ca="1" si="10"/>
        <v>0</v>
      </c>
      <c r="R57" s="164">
        <f ca="1">NPV(Q56,K57:$K$244) + ($A$13+$A$14+$A$15)/POWER(1+Q56,$A$28-D57+1)</f>
        <v>0</v>
      </c>
      <c r="S57" s="164">
        <f ca="1">NPV(Q57,K57:$K$244) + ($A$13+$A$14+$A$15)/POWER(1+Q57,$A$28-D57+1)</f>
        <v>0</v>
      </c>
      <c r="T57" s="45">
        <f t="shared" ca="1" si="11"/>
        <v>0</v>
      </c>
      <c r="U57" s="45">
        <f t="shared" ca="1" si="17"/>
        <v>0</v>
      </c>
      <c r="V57" s="45">
        <f t="shared" ca="1" si="18"/>
        <v>0</v>
      </c>
      <c r="W57" s="45">
        <f t="shared" ca="1" si="12"/>
        <v>0</v>
      </c>
      <c r="X57" s="25">
        <f t="shared" ca="1" si="1"/>
        <v>0</v>
      </c>
      <c r="Z57" s="28">
        <f t="shared" ca="1" si="19"/>
        <v>0</v>
      </c>
      <c r="AA57" s="233"/>
      <c r="AB57" s="45">
        <f t="shared" ca="1" si="13"/>
        <v>0</v>
      </c>
      <c r="AC57" s="45">
        <f t="shared" ca="1" si="2"/>
        <v>0</v>
      </c>
      <c r="AD57" s="25">
        <f t="shared" ca="1" si="3"/>
        <v>0</v>
      </c>
    </row>
    <row r="58" spans="1:30" x14ac:dyDescent="0.35">
      <c r="A58" s="240">
        <f ca="1">SUM(AC5:AC244)</f>
        <v>0</v>
      </c>
      <c r="B58" s="241" t="s">
        <v>65</v>
      </c>
      <c r="D58" s="20">
        <v>54</v>
      </c>
      <c r="E58" s="21">
        <f t="shared" ca="1" si="14"/>
        <v>19724</v>
      </c>
      <c r="F58" s="44">
        <f t="shared" ca="1" si="4"/>
        <v>20088</v>
      </c>
      <c r="G58" s="22" t="s">
        <v>119</v>
      </c>
      <c r="H58" s="44">
        <f t="shared" ca="1" si="15"/>
        <v>19724</v>
      </c>
      <c r="I58" s="45">
        <f t="shared" ca="1" si="5"/>
        <v>0</v>
      </c>
      <c r="J58" s="45">
        <f t="shared" ca="1" si="6"/>
        <v>0</v>
      </c>
      <c r="K58" s="45">
        <f t="shared" ca="1" si="7"/>
        <v>0</v>
      </c>
      <c r="L58" s="45"/>
      <c r="M58" s="45">
        <f t="shared" ca="1" si="16"/>
        <v>0</v>
      </c>
      <c r="N58" s="257">
        <f t="shared" ca="1" si="8"/>
        <v>0</v>
      </c>
      <c r="O58" s="23"/>
      <c r="P58" s="255">
        <f t="shared" ca="1" si="9"/>
        <v>0</v>
      </c>
      <c r="Q58" s="163">
        <f t="shared" ca="1" si="10"/>
        <v>0</v>
      </c>
      <c r="R58" s="164">
        <f ca="1">NPV(Q57,K58:$K$244) + ($A$13+$A$14+$A$15)/POWER(1+Q57,$A$28-D58+1)</f>
        <v>0</v>
      </c>
      <c r="S58" s="164">
        <f ca="1">NPV(Q58,K58:$K$244) + ($A$13+$A$14+$A$15)/POWER(1+Q58,$A$28-D58+1)</f>
        <v>0</v>
      </c>
      <c r="T58" s="45">
        <f t="shared" ca="1" si="11"/>
        <v>0</v>
      </c>
      <c r="U58" s="45">
        <f t="shared" ca="1" si="17"/>
        <v>0</v>
      </c>
      <c r="V58" s="45">
        <f t="shared" ca="1" si="18"/>
        <v>0</v>
      </c>
      <c r="W58" s="45">
        <f t="shared" ca="1" si="12"/>
        <v>0</v>
      </c>
      <c r="X58" s="25">
        <f t="shared" ca="1" si="1"/>
        <v>0</v>
      </c>
      <c r="Z58" s="28">
        <f t="shared" ca="1" si="19"/>
        <v>0</v>
      </c>
      <c r="AA58" s="233"/>
      <c r="AB58" s="45">
        <f t="shared" ca="1" si="13"/>
        <v>0</v>
      </c>
      <c r="AC58" s="45">
        <f t="shared" ca="1" si="2"/>
        <v>0</v>
      </c>
      <c r="AD58" s="25">
        <f t="shared" ca="1" si="3"/>
        <v>0</v>
      </c>
    </row>
    <row r="59" spans="1:30" x14ac:dyDescent="0.35">
      <c r="A59" s="244">
        <f ca="1">SUM(A55:A58)</f>
        <v>0</v>
      </c>
      <c r="B59" s="245" t="s">
        <v>254</v>
      </c>
      <c r="C59" s="36"/>
      <c r="D59" s="20">
        <v>55</v>
      </c>
      <c r="E59" s="21">
        <f t="shared" ca="1" si="14"/>
        <v>20089</v>
      </c>
      <c r="F59" s="44">
        <f t="shared" ca="1" si="4"/>
        <v>20453</v>
      </c>
      <c r="G59" s="22" t="s">
        <v>119</v>
      </c>
      <c r="H59" s="44">
        <f t="shared" ca="1" si="15"/>
        <v>20089</v>
      </c>
      <c r="I59" s="45">
        <f t="shared" ca="1" si="5"/>
        <v>0</v>
      </c>
      <c r="J59" s="45">
        <f t="shared" ca="1" si="6"/>
        <v>0</v>
      </c>
      <c r="K59" s="45">
        <f t="shared" ca="1" si="7"/>
        <v>0</v>
      </c>
      <c r="L59" s="45"/>
      <c r="M59" s="45">
        <f t="shared" ca="1" si="16"/>
        <v>0</v>
      </c>
      <c r="N59" s="257">
        <f t="shared" ca="1" si="8"/>
        <v>0</v>
      </c>
      <c r="O59" s="23"/>
      <c r="P59" s="255">
        <f t="shared" ca="1" si="9"/>
        <v>0</v>
      </c>
      <c r="Q59" s="163">
        <f t="shared" ca="1" si="10"/>
        <v>0</v>
      </c>
      <c r="R59" s="164">
        <f ca="1">NPV(Q58,K59:$K$244) + ($A$13+$A$14+$A$15)/POWER(1+Q58,$A$28-D59+1)</f>
        <v>0</v>
      </c>
      <c r="S59" s="164">
        <f ca="1">NPV(Q59,K59:$K$244) + ($A$13+$A$14+$A$15)/POWER(1+Q59,$A$28-D59+1)</f>
        <v>0</v>
      </c>
      <c r="T59" s="45">
        <f t="shared" ca="1" si="11"/>
        <v>0</v>
      </c>
      <c r="U59" s="45">
        <f t="shared" ca="1" si="17"/>
        <v>0</v>
      </c>
      <c r="V59" s="45">
        <f t="shared" ca="1" si="18"/>
        <v>0</v>
      </c>
      <c r="W59" s="45">
        <f t="shared" ca="1" si="12"/>
        <v>0</v>
      </c>
      <c r="X59" s="25">
        <f t="shared" ca="1" si="1"/>
        <v>0</v>
      </c>
      <c r="Z59" s="28">
        <f t="shared" ca="1" si="19"/>
        <v>0</v>
      </c>
      <c r="AA59" s="233"/>
      <c r="AB59" s="45">
        <f t="shared" ca="1" si="13"/>
        <v>0</v>
      </c>
      <c r="AC59" s="45">
        <f t="shared" ca="1" si="2"/>
        <v>0</v>
      </c>
      <c r="AD59" s="25">
        <f t="shared" ca="1" si="3"/>
        <v>0</v>
      </c>
    </row>
    <row r="60" spans="1:30" x14ac:dyDescent="0.35">
      <c r="C60" s="38"/>
      <c r="D60" s="20">
        <v>56</v>
      </c>
      <c r="E60" s="21">
        <f t="shared" ca="1" si="14"/>
        <v>20454</v>
      </c>
      <c r="F60" s="44">
        <f t="shared" ca="1" si="4"/>
        <v>20819</v>
      </c>
      <c r="G60" s="22" t="s">
        <v>119</v>
      </c>
      <c r="H60" s="44">
        <f t="shared" ca="1" si="15"/>
        <v>20454</v>
      </c>
      <c r="I60" s="45">
        <f t="shared" ca="1" si="5"/>
        <v>0</v>
      </c>
      <c r="J60" s="45">
        <f t="shared" ca="1" si="6"/>
        <v>0</v>
      </c>
      <c r="K60" s="45">
        <f t="shared" ca="1" si="7"/>
        <v>0</v>
      </c>
      <c r="L60" s="45"/>
      <c r="M60" s="45">
        <f t="shared" ca="1" si="16"/>
        <v>0</v>
      </c>
      <c r="N60" s="257">
        <f t="shared" ca="1" si="8"/>
        <v>0</v>
      </c>
      <c r="O60" s="23"/>
      <c r="P60" s="255">
        <f t="shared" ca="1" si="9"/>
        <v>0</v>
      </c>
      <c r="Q60" s="163">
        <f t="shared" ca="1" si="10"/>
        <v>0</v>
      </c>
      <c r="R60" s="164">
        <f ca="1">NPV(Q59,K60:$K$244) + ($A$13+$A$14+$A$15)/POWER(1+Q59,$A$28-D60+1)</f>
        <v>0</v>
      </c>
      <c r="S60" s="164">
        <f ca="1">NPV(Q60,K60:$K$244) + ($A$13+$A$14+$A$15)/POWER(1+Q60,$A$28-D60+1)</f>
        <v>0</v>
      </c>
      <c r="T60" s="45">
        <f t="shared" ca="1" si="11"/>
        <v>0</v>
      </c>
      <c r="U60" s="45">
        <f t="shared" ca="1" si="17"/>
        <v>0</v>
      </c>
      <c r="V60" s="45">
        <f t="shared" ca="1" si="18"/>
        <v>0</v>
      </c>
      <c r="W60" s="45">
        <f t="shared" ca="1" si="12"/>
        <v>0</v>
      </c>
      <c r="X60" s="25">
        <f t="shared" ca="1" si="1"/>
        <v>0</v>
      </c>
      <c r="Z60" s="28">
        <f t="shared" ca="1" si="19"/>
        <v>0</v>
      </c>
      <c r="AA60" s="233"/>
      <c r="AB60" s="45">
        <f t="shared" ca="1" si="13"/>
        <v>0</v>
      </c>
      <c r="AC60" s="45">
        <f t="shared" ca="1" si="2"/>
        <v>0</v>
      </c>
      <c r="AD60" s="25">
        <f t="shared" ca="1" si="3"/>
        <v>0</v>
      </c>
    </row>
    <row r="61" spans="1:30" x14ac:dyDescent="0.35">
      <c r="C61" s="38"/>
      <c r="D61" s="20">
        <v>57</v>
      </c>
      <c r="E61" s="21">
        <f t="shared" ca="1" si="14"/>
        <v>20820</v>
      </c>
      <c r="F61" s="44">
        <f t="shared" ca="1" si="4"/>
        <v>21184</v>
      </c>
      <c r="G61" s="22" t="s">
        <v>119</v>
      </c>
      <c r="H61" s="44">
        <f t="shared" ca="1" si="15"/>
        <v>20820</v>
      </c>
      <c r="I61" s="45">
        <f t="shared" ca="1" si="5"/>
        <v>0</v>
      </c>
      <c r="J61" s="45">
        <f t="shared" ca="1" si="6"/>
        <v>0</v>
      </c>
      <c r="K61" s="45">
        <f t="shared" ca="1" si="7"/>
        <v>0</v>
      </c>
      <c r="L61" s="45"/>
      <c r="M61" s="45">
        <f t="shared" ca="1" si="16"/>
        <v>0</v>
      </c>
      <c r="N61" s="257">
        <f t="shared" ca="1" si="8"/>
        <v>0</v>
      </c>
      <c r="O61" s="23"/>
      <c r="P61" s="255">
        <f t="shared" ca="1" si="9"/>
        <v>0</v>
      </c>
      <c r="Q61" s="163">
        <f t="shared" ca="1" si="10"/>
        <v>0</v>
      </c>
      <c r="R61" s="164">
        <f ca="1">NPV(Q60,K61:$K$244) + ($A$13+$A$14+$A$15)/POWER(1+Q60,$A$28-D61+1)</f>
        <v>0</v>
      </c>
      <c r="S61" s="164">
        <f ca="1">NPV(Q61,K61:$K$244) + ($A$13+$A$14+$A$15)/POWER(1+Q61,$A$28-D61+1)</f>
        <v>0</v>
      </c>
      <c r="T61" s="45">
        <f t="shared" ca="1" si="11"/>
        <v>0</v>
      </c>
      <c r="U61" s="45">
        <f t="shared" ca="1" si="17"/>
        <v>0</v>
      </c>
      <c r="V61" s="45">
        <f t="shared" ca="1" si="18"/>
        <v>0</v>
      </c>
      <c r="W61" s="45">
        <f t="shared" ca="1" si="12"/>
        <v>0</v>
      </c>
      <c r="X61" s="25">
        <f t="shared" ca="1" si="1"/>
        <v>0</v>
      </c>
      <c r="Z61" s="28">
        <f t="shared" ca="1" si="19"/>
        <v>0</v>
      </c>
      <c r="AA61" s="233"/>
      <c r="AB61" s="45">
        <f t="shared" ca="1" si="13"/>
        <v>0</v>
      </c>
      <c r="AC61" s="45">
        <f t="shared" ca="1" si="2"/>
        <v>0</v>
      </c>
      <c r="AD61" s="25">
        <f t="shared" ca="1" si="3"/>
        <v>0</v>
      </c>
    </row>
    <row r="62" spans="1:30" x14ac:dyDescent="0.35">
      <c r="C62" s="38"/>
      <c r="D62" s="20">
        <v>58</v>
      </c>
      <c r="E62" s="21">
        <f t="shared" ca="1" si="14"/>
        <v>21185</v>
      </c>
      <c r="F62" s="44">
        <f t="shared" ca="1" si="4"/>
        <v>21549</v>
      </c>
      <c r="G62" s="22" t="s">
        <v>119</v>
      </c>
      <c r="H62" s="44">
        <f t="shared" ca="1" si="15"/>
        <v>21185</v>
      </c>
      <c r="I62" s="45">
        <f t="shared" ca="1" si="5"/>
        <v>0</v>
      </c>
      <c r="J62" s="45">
        <f t="shared" ca="1" si="6"/>
        <v>0</v>
      </c>
      <c r="K62" s="45">
        <f t="shared" ca="1" si="7"/>
        <v>0</v>
      </c>
      <c r="L62" s="45"/>
      <c r="M62" s="45">
        <f t="shared" ca="1" si="16"/>
        <v>0</v>
      </c>
      <c r="N62" s="257">
        <f t="shared" ca="1" si="8"/>
        <v>0</v>
      </c>
      <c r="O62" s="23"/>
      <c r="P62" s="255">
        <f t="shared" ca="1" si="9"/>
        <v>0</v>
      </c>
      <c r="Q62" s="163">
        <f t="shared" ca="1" si="10"/>
        <v>0</v>
      </c>
      <c r="R62" s="164">
        <f ca="1">NPV(Q61,K62:$K$244) + ($A$13+$A$14+$A$15)/POWER(1+Q61,$A$28-D62+1)</f>
        <v>0</v>
      </c>
      <c r="S62" s="164">
        <f ca="1">NPV(Q62,K62:$K$244) + ($A$13+$A$14+$A$15)/POWER(1+Q62,$A$28-D62+1)</f>
        <v>0</v>
      </c>
      <c r="T62" s="45">
        <f t="shared" ca="1" si="11"/>
        <v>0</v>
      </c>
      <c r="U62" s="45">
        <f t="shared" ca="1" si="17"/>
        <v>0</v>
      </c>
      <c r="V62" s="45">
        <f t="shared" ca="1" si="18"/>
        <v>0</v>
      </c>
      <c r="W62" s="45">
        <f t="shared" ca="1" si="12"/>
        <v>0</v>
      </c>
      <c r="X62" s="25">
        <f t="shared" ca="1" si="1"/>
        <v>0</v>
      </c>
      <c r="Z62" s="28">
        <f t="shared" ca="1" si="19"/>
        <v>0</v>
      </c>
      <c r="AA62" s="233"/>
      <c r="AB62" s="45">
        <f t="shared" ca="1" si="13"/>
        <v>0</v>
      </c>
      <c r="AC62" s="45">
        <f t="shared" ca="1" si="2"/>
        <v>0</v>
      </c>
      <c r="AD62" s="25">
        <f t="shared" ca="1" si="3"/>
        <v>0</v>
      </c>
    </row>
    <row r="63" spans="1:30" x14ac:dyDescent="0.35">
      <c r="C63" s="38"/>
      <c r="D63" s="20">
        <v>59</v>
      </c>
      <c r="E63" s="21">
        <f t="shared" ca="1" si="14"/>
        <v>21550</v>
      </c>
      <c r="F63" s="44">
        <f t="shared" ca="1" si="4"/>
        <v>21914</v>
      </c>
      <c r="G63" s="22" t="s">
        <v>119</v>
      </c>
      <c r="H63" s="44">
        <f t="shared" ca="1" si="15"/>
        <v>21550</v>
      </c>
      <c r="I63" s="45">
        <f t="shared" ca="1" si="5"/>
        <v>0</v>
      </c>
      <c r="J63" s="45">
        <f t="shared" ca="1" si="6"/>
        <v>0</v>
      </c>
      <c r="K63" s="45">
        <f t="shared" ca="1" si="7"/>
        <v>0</v>
      </c>
      <c r="L63" s="45"/>
      <c r="M63" s="45">
        <f t="shared" ca="1" si="16"/>
        <v>0</v>
      </c>
      <c r="N63" s="257">
        <f t="shared" ca="1" si="8"/>
        <v>0</v>
      </c>
      <c r="O63" s="23"/>
      <c r="P63" s="255">
        <f t="shared" ca="1" si="9"/>
        <v>0</v>
      </c>
      <c r="Q63" s="163">
        <f t="shared" ca="1" si="10"/>
        <v>0</v>
      </c>
      <c r="R63" s="164">
        <f ca="1">NPV(Q62,K63:$K$244) + ($A$13+$A$14+$A$15)/POWER(1+Q62,$A$28-D63+1)</f>
        <v>0</v>
      </c>
      <c r="S63" s="164">
        <f ca="1">NPV(Q63,K63:$K$244) + ($A$13+$A$14+$A$15)/POWER(1+Q63,$A$28-D63+1)</f>
        <v>0</v>
      </c>
      <c r="T63" s="45">
        <f t="shared" ca="1" si="11"/>
        <v>0</v>
      </c>
      <c r="U63" s="45">
        <f t="shared" ca="1" si="17"/>
        <v>0</v>
      </c>
      <c r="V63" s="45">
        <f t="shared" ca="1" si="18"/>
        <v>0</v>
      </c>
      <c r="W63" s="45">
        <f t="shared" ca="1" si="12"/>
        <v>0</v>
      </c>
      <c r="X63" s="25">
        <f t="shared" ca="1" si="1"/>
        <v>0</v>
      </c>
      <c r="Z63" s="28">
        <f t="shared" ca="1" si="19"/>
        <v>0</v>
      </c>
      <c r="AA63" s="233"/>
      <c r="AB63" s="45">
        <f t="shared" ca="1" si="13"/>
        <v>0</v>
      </c>
      <c r="AC63" s="45">
        <f t="shared" ca="1" si="2"/>
        <v>0</v>
      </c>
      <c r="AD63" s="25">
        <f t="shared" ca="1" si="3"/>
        <v>0</v>
      </c>
    </row>
    <row r="64" spans="1:30" x14ac:dyDescent="0.35">
      <c r="C64" s="29"/>
      <c r="D64" s="20">
        <v>60</v>
      </c>
      <c r="E64" s="21">
        <f t="shared" ca="1" si="14"/>
        <v>21915</v>
      </c>
      <c r="F64" s="44">
        <f t="shared" ca="1" si="4"/>
        <v>22280</v>
      </c>
      <c r="G64" s="22" t="s">
        <v>119</v>
      </c>
      <c r="H64" s="44">
        <f t="shared" ca="1" si="15"/>
        <v>21915</v>
      </c>
      <c r="I64" s="45">
        <f t="shared" ca="1" si="5"/>
        <v>0</v>
      </c>
      <c r="J64" s="45">
        <f t="shared" ca="1" si="6"/>
        <v>0</v>
      </c>
      <c r="K64" s="45">
        <f t="shared" ca="1" si="7"/>
        <v>0</v>
      </c>
      <c r="L64" s="45"/>
      <c r="M64" s="45">
        <f t="shared" ca="1" si="16"/>
        <v>0</v>
      </c>
      <c r="N64" s="257">
        <f t="shared" ca="1" si="8"/>
        <v>0</v>
      </c>
      <c r="O64" s="23"/>
      <c r="P64" s="255">
        <f t="shared" ca="1" si="9"/>
        <v>0</v>
      </c>
      <c r="Q64" s="163">
        <f t="shared" ca="1" si="10"/>
        <v>0</v>
      </c>
      <c r="R64" s="164">
        <f ca="1">NPV(Q63,K64:$K$244) + ($A$13+$A$14+$A$15)/POWER(1+Q63,$A$28-D64+1)</f>
        <v>0</v>
      </c>
      <c r="S64" s="164">
        <f ca="1">NPV(Q64,K64:$K$244) + ($A$13+$A$14+$A$15)/POWER(1+Q64,$A$28-D64+1)</f>
        <v>0</v>
      </c>
      <c r="T64" s="45">
        <f t="shared" ca="1" si="11"/>
        <v>0</v>
      </c>
      <c r="U64" s="45">
        <f t="shared" ca="1" si="17"/>
        <v>0</v>
      </c>
      <c r="V64" s="45">
        <f t="shared" ca="1" si="18"/>
        <v>0</v>
      </c>
      <c r="W64" s="45">
        <f t="shared" ca="1" si="12"/>
        <v>0</v>
      </c>
      <c r="X64" s="25">
        <f t="shared" ca="1" si="1"/>
        <v>0</v>
      </c>
      <c r="Z64" s="28">
        <f t="shared" ca="1" si="19"/>
        <v>0</v>
      </c>
      <c r="AA64" s="233"/>
      <c r="AB64" s="45">
        <f t="shared" ca="1" si="13"/>
        <v>0</v>
      </c>
      <c r="AC64" s="45">
        <f t="shared" ca="1" si="2"/>
        <v>0</v>
      </c>
      <c r="AD64" s="25">
        <f t="shared" ca="1" si="3"/>
        <v>0</v>
      </c>
    </row>
    <row r="65" spans="4:30" x14ac:dyDescent="0.35">
      <c r="D65" s="20">
        <v>61</v>
      </c>
      <c r="E65" s="21">
        <f t="shared" ca="1" si="14"/>
        <v>22281</v>
      </c>
      <c r="F65" s="44">
        <f t="shared" ca="1" si="4"/>
        <v>22645</v>
      </c>
      <c r="G65" s="22" t="s">
        <v>119</v>
      </c>
      <c r="H65" s="44">
        <f t="shared" ca="1" si="15"/>
        <v>22281</v>
      </c>
      <c r="I65" s="45">
        <f t="shared" ca="1" si="5"/>
        <v>0</v>
      </c>
      <c r="J65" s="45">
        <f t="shared" ca="1" si="6"/>
        <v>0</v>
      </c>
      <c r="K65" s="45">
        <f t="shared" ca="1" si="7"/>
        <v>0</v>
      </c>
      <c r="L65" s="45"/>
      <c r="M65" s="45">
        <f t="shared" ca="1" si="16"/>
        <v>0</v>
      </c>
      <c r="N65" s="257">
        <f t="shared" ca="1" si="8"/>
        <v>0</v>
      </c>
      <c r="O65" s="23"/>
      <c r="P65" s="255">
        <f t="shared" ca="1" si="9"/>
        <v>0</v>
      </c>
      <c r="Q65" s="163">
        <f t="shared" ca="1" si="10"/>
        <v>0</v>
      </c>
      <c r="R65" s="164">
        <f ca="1">NPV(Q64,K65:$K$244) + ($A$13+$A$14+$A$15)/POWER(1+Q64,$A$28-D65+1)</f>
        <v>0</v>
      </c>
      <c r="S65" s="164">
        <f ca="1">NPV(Q65,K65:$K$244) + ($A$13+$A$14+$A$15)/POWER(1+Q65,$A$28-D65+1)</f>
        <v>0</v>
      </c>
      <c r="T65" s="45">
        <f t="shared" ca="1" si="11"/>
        <v>0</v>
      </c>
      <c r="U65" s="45">
        <f t="shared" ca="1" si="17"/>
        <v>0</v>
      </c>
      <c r="V65" s="45">
        <f t="shared" ca="1" si="18"/>
        <v>0</v>
      </c>
      <c r="W65" s="45">
        <f t="shared" ca="1" si="12"/>
        <v>0</v>
      </c>
      <c r="X65" s="25">
        <f t="shared" ca="1" si="1"/>
        <v>0</v>
      </c>
      <c r="Z65" s="28">
        <f t="shared" ca="1" si="19"/>
        <v>0</v>
      </c>
      <c r="AA65" s="233"/>
      <c r="AB65" s="45">
        <f t="shared" ca="1" si="13"/>
        <v>0</v>
      </c>
      <c r="AC65" s="45">
        <f t="shared" ca="1" si="2"/>
        <v>0</v>
      </c>
      <c r="AD65" s="25">
        <f t="shared" ca="1" si="3"/>
        <v>0</v>
      </c>
    </row>
    <row r="66" spans="4:30" x14ac:dyDescent="0.35">
      <c r="D66" s="20">
        <v>62</v>
      </c>
      <c r="E66" s="21">
        <f t="shared" ca="1" si="14"/>
        <v>22646</v>
      </c>
      <c r="F66" s="44">
        <f t="shared" ca="1" si="4"/>
        <v>23010</v>
      </c>
      <c r="G66" s="22" t="s">
        <v>119</v>
      </c>
      <c r="H66" s="44">
        <f t="shared" ca="1" si="15"/>
        <v>22646</v>
      </c>
      <c r="I66" s="45">
        <f t="shared" ca="1" si="5"/>
        <v>0</v>
      </c>
      <c r="J66" s="45">
        <f t="shared" ca="1" si="6"/>
        <v>0</v>
      </c>
      <c r="K66" s="45">
        <f t="shared" ca="1" si="7"/>
        <v>0</v>
      </c>
      <c r="L66" s="45"/>
      <c r="M66" s="45">
        <f t="shared" ca="1" si="16"/>
        <v>0</v>
      </c>
      <c r="N66" s="257">
        <f t="shared" ca="1" si="8"/>
        <v>0</v>
      </c>
      <c r="O66" s="23"/>
      <c r="P66" s="255">
        <f t="shared" ca="1" si="9"/>
        <v>0</v>
      </c>
      <c r="Q66" s="163">
        <f t="shared" ca="1" si="10"/>
        <v>0</v>
      </c>
      <c r="R66" s="164">
        <f ca="1">NPV(Q65,K66:$K$244) + ($A$13+$A$14+$A$15)/POWER(1+Q65,$A$28-D66+1)</f>
        <v>0</v>
      </c>
      <c r="S66" s="164">
        <f ca="1">NPV(Q66,K66:$K$244) + ($A$13+$A$14+$A$15)/POWER(1+Q66,$A$28-D66+1)</f>
        <v>0</v>
      </c>
      <c r="T66" s="45">
        <f t="shared" ca="1" si="11"/>
        <v>0</v>
      </c>
      <c r="U66" s="45">
        <f t="shared" ca="1" si="17"/>
        <v>0</v>
      </c>
      <c r="V66" s="45">
        <f t="shared" ca="1" si="18"/>
        <v>0</v>
      </c>
      <c r="W66" s="45">
        <f t="shared" ca="1" si="12"/>
        <v>0</v>
      </c>
      <c r="X66" s="25">
        <f t="shared" ca="1" si="1"/>
        <v>0</v>
      </c>
      <c r="Z66" s="28">
        <f t="shared" ca="1" si="19"/>
        <v>0</v>
      </c>
      <c r="AA66" s="233"/>
      <c r="AB66" s="45">
        <f t="shared" ca="1" si="13"/>
        <v>0</v>
      </c>
      <c r="AC66" s="45">
        <f t="shared" ca="1" si="2"/>
        <v>0</v>
      </c>
      <c r="AD66" s="25">
        <f t="shared" ca="1" si="3"/>
        <v>0</v>
      </c>
    </row>
    <row r="67" spans="4:30" x14ac:dyDescent="0.35">
      <c r="D67" s="20">
        <v>63</v>
      </c>
      <c r="E67" s="21">
        <f t="shared" ca="1" si="14"/>
        <v>23011</v>
      </c>
      <c r="F67" s="44">
        <f t="shared" ca="1" si="4"/>
        <v>23375</v>
      </c>
      <c r="G67" s="22" t="s">
        <v>119</v>
      </c>
      <c r="H67" s="44">
        <f t="shared" ca="1" si="15"/>
        <v>23011</v>
      </c>
      <c r="I67" s="45">
        <f t="shared" ca="1" si="5"/>
        <v>0</v>
      </c>
      <c r="J67" s="45">
        <f t="shared" ca="1" si="6"/>
        <v>0</v>
      </c>
      <c r="K67" s="45">
        <f t="shared" ca="1" si="7"/>
        <v>0</v>
      </c>
      <c r="L67" s="45"/>
      <c r="M67" s="45">
        <f t="shared" ca="1" si="16"/>
        <v>0</v>
      </c>
      <c r="N67" s="257">
        <f t="shared" ca="1" si="8"/>
        <v>0</v>
      </c>
      <c r="O67" s="23"/>
      <c r="P67" s="255">
        <f t="shared" ca="1" si="9"/>
        <v>0</v>
      </c>
      <c r="Q67" s="163">
        <f t="shared" ca="1" si="10"/>
        <v>0</v>
      </c>
      <c r="R67" s="164">
        <f ca="1">NPV(Q66,K67:$K$244) + ($A$13+$A$14+$A$15)/POWER(1+Q66,$A$28-D67+1)</f>
        <v>0</v>
      </c>
      <c r="S67" s="164">
        <f ca="1">NPV(Q67,K67:$K$244) + ($A$13+$A$14+$A$15)/POWER(1+Q67,$A$28-D67+1)</f>
        <v>0</v>
      </c>
      <c r="T67" s="45">
        <f t="shared" ca="1" si="11"/>
        <v>0</v>
      </c>
      <c r="U67" s="45">
        <f t="shared" ca="1" si="17"/>
        <v>0</v>
      </c>
      <c r="V67" s="45">
        <f t="shared" ca="1" si="18"/>
        <v>0</v>
      </c>
      <c r="W67" s="45">
        <f t="shared" ca="1" si="12"/>
        <v>0</v>
      </c>
      <c r="X67" s="25">
        <f t="shared" ca="1" si="1"/>
        <v>0</v>
      </c>
      <c r="Z67" s="28">
        <f t="shared" ca="1" si="19"/>
        <v>0</v>
      </c>
      <c r="AA67" s="233"/>
      <c r="AB67" s="45">
        <f t="shared" ca="1" si="13"/>
        <v>0</v>
      </c>
      <c r="AC67" s="45">
        <f t="shared" ca="1" si="2"/>
        <v>0</v>
      </c>
      <c r="AD67" s="25">
        <f t="shared" ca="1" si="3"/>
        <v>0</v>
      </c>
    </row>
    <row r="68" spans="4:30" x14ac:dyDescent="0.35">
      <c r="D68" s="20">
        <v>64</v>
      </c>
      <c r="E68" s="21">
        <f t="shared" ca="1" si="14"/>
        <v>23376</v>
      </c>
      <c r="F68" s="44">
        <f t="shared" ca="1" si="4"/>
        <v>23741</v>
      </c>
      <c r="G68" s="22" t="s">
        <v>119</v>
      </c>
      <c r="H68" s="44">
        <f t="shared" ca="1" si="15"/>
        <v>23376</v>
      </c>
      <c r="I68" s="45">
        <f t="shared" ca="1" si="5"/>
        <v>0</v>
      </c>
      <c r="J68" s="45">
        <f t="shared" ca="1" si="6"/>
        <v>0</v>
      </c>
      <c r="K68" s="45">
        <f t="shared" ca="1" si="7"/>
        <v>0</v>
      </c>
      <c r="L68" s="45"/>
      <c r="M68" s="45">
        <f t="shared" ca="1" si="16"/>
        <v>0</v>
      </c>
      <c r="N68" s="257">
        <f t="shared" ca="1" si="8"/>
        <v>0</v>
      </c>
      <c r="O68" s="23"/>
      <c r="P68" s="255">
        <f t="shared" ca="1" si="9"/>
        <v>0</v>
      </c>
      <c r="Q68" s="163">
        <f t="shared" ca="1" si="10"/>
        <v>0</v>
      </c>
      <c r="R68" s="164">
        <f ca="1">NPV(Q67,K68:$K$244) + ($A$13+$A$14+$A$15)/POWER(1+Q67,$A$28-D68+1)</f>
        <v>0</v>
      </c>
      <c r="S68" s="164">
        <f ca="1">NPV(Q68,K68:$K$244) + ($A$13+$A$14+$A$15)/POWER(1+Q68,$A$28-D68+1)</f>
        <v>0</v>
      </c>
      <c r="T68" s="45">
        <f t="shared" ca="1" si="11"/>
        <v>0</v>
      </c>
      <c r="U68" s="45">
        <f t="shared" ca="1" si="17"/>
        <v>0</v>
      </c>
      <c r="V68" s="45">
        <f t="shared" ca="1" si="18"/>
        <v>0</v>
      </c>
      <c r="W68" s="45">
        <f t="shared" ca="1" si="12"/>
        <v>0</v>
      </c>
      <c r="X68" s="25">
        <f t="shared" ref="X68:X131" ca="1" si="20">T68+W68+U68+V68</f>
        <v>0</v>
      </c>
      <c r="Z68" s="28">
        <f t="shared" ca="1" si="19"/>
        <v>0</v>
      </c>
      <c r="AA68" s="233"/>
      <c r="AB68" s="45">
        <f t="shared" ca="1" si="13"/>
        <v>0</v>
      </c>
      <c r="AC68" s="45">
        <f t="shared" ref="AC68:AC131" ca="1" si="21">W68</f>
        <v>0</v>
      </c>
      <c r="AD68" s="25">
        <f t="shared" ref="AD68:AD131" ca="1" si="22">Z68-AA68-AB68+AC68</f>
        <v>0</v>
      </c>
    </row>
    <row r="69" spans="4:30" x14ac:dyDescent="0.35">
      <c r="D69" s="20">
        <v>65</v>
      </c>
      <c r="E69" s="21">
        <f t="shared" ca="1" si="14"/>
        <v>23742</v>
      </c>
      <c r="F69" s="44">
        <f t="shared" ref="F69:F132" ca="1" si="23">E70-1</f>
        <v>24106</v>
      </c>
      <c r="G69" s="22" t="s">
        <v>119</v>
      </c>
      <c r="H69" s="44">
        <f t="shared" ca="1" si="15"/>
        <v>23742</v>
      </c>
      <c r="I69" s="45">
        <f t="shared" ref="I69:I132" ca="1" si="24">IF(D69&gt;$A$28,0,$A$9)</f>
        <v>0</v>
      </c>
      <c r="J69" s="45">
        <f t="shared" ref="J69:J132" ca="1" si="25">IF(D69&gt;$A$28,0,$A$10)</f>
        <v>0</v>
      </c>
      <c r="K69" s="45">
        <f t="shared" ref="K69:K132" ca="1" si="26">IF(D69&gt;$A$28,0,$A$11)</f>
        <v>0</v>
      </c>
      <c r="L69" s="45"/>
      <c r="M69" s="45">
        <f t="shared" ca="1" si="16"/>
        <v>0</v>
      </c>
      <c r="N69" s="257">
        <f t="shared" ref="N69:N132" ca="1" si="27">$A$6</f>
        <v>0</v>
      </c>
      <c r="O69" s="23"/>
      <c r="P69" s="255">
        <f t="shared" ref="P69:P132" ca="1" si="28">$A$7</f>
        <v>0</v>
      </c>
      <c r="Q69" s="163">
        <f t="shared" ref="Q69:Q132" ca="1" si="29">$A$8</f>
        <v>0</v>
      </c>
      <c r="R69" s="164">
        <f ca="1">NPV(Q68,K69:$K$244) + ($A$13+$A$14+$A$15)/POWER(1+Q68,$A$28-D69+1)</f>
        <v>0</v>
      </c>
      <c r="S69" s="164">
        <f ca="1">NPV(Q69,K69:$K$244) + ($A$13+$A$14+$A$15)/POWER(1+Q69,$A$28-D69+1)</f>
        <v>0</v>
      </c>
      <c r="T69" s="45">
        <f t="shared" ref="T69:T132" ca="1" si="30">IF(ISBLANK(G69),0,X68)</f>
        <v>0</v>
      </c>
      <c r="U69" s="45">
        <f t="shared" ca="1" si="17"/>
        <v>0</v>
      </c>
      <c r="V69" s="45">
        <f t="shared" ca="1" si="18"/>
        <v>0</v>
      </c>
      <c r="W69" s="45">
        <f t="shared" ref="W69:W132" ca="1" si="31">S69-R69</f>
        <v>0</v>
      </c>
      <c r="X69" s="25">
        <f t="shared" ca="1" si="20"/>
        <v>0</v>
      </c>
      <c r="Z69" s="28">
        <f t="shared" ca="1" si="19"/>
        <v>0</v>
      </c>
      <c r="AA69" s="233"/>
      <c r="AB69" s="45">
        <f t="shared" ref="AB69:AB132" ca="1" si="32">IFERROR(Z69/($A$42-D69+1),0)</f>
        <v>0</v>
      </c>
      <c r="AC69" s="45">
        <f t="shared" ca="1" si="21"/>
        <v>0</v>
      </c>
      <c r="AD69" s="25">
        <f t="shared" ca="1" si="22"/>
        <v>0</v>
      </c>
    </row>
    <row r="70" spans="4:30" x14ac:dyDescent="0.35">
      <c r="D70" s="20">
        <v>66</v>
      </c>
      <c r="E70" s="21">
        <f t="shared" ref="E70:E133" ca="1" si="33">EOMONTH(H70,0)</f>
        <v>24107</v>
      </c>
      <c r="F70" s="44">
        <f t="shared" ca="1" si="23"/>
        <v>24471</v>
      </c>
      <c r="G70" s="22" t="s">
        <v>119</v>
      </c>
      <c r="H70" s="44">
        <f t="shared" ref="H70:H133" ca="1" si="34">EDATE(H69,12)</f>
        <v>24107</v>
      </c>
      <c r="I70" s="45">
        <f t="shared" ca="1" si="24"/>
        <v>0</v>
      </c>
      <c r="J70" s="45">
        <f t="shared" ca="1" si="25"/>
        <v>0</v>
      </c>
      <c r="K70" s="45">
        <f t="shared" ca="1" si="26"/>
        <v>0</v>
      </c>
      <c r="L70" s="45"/>
      <c r="M70" s="45">
        <f t="shared" ref="M70:M133" ca="1" si="35">K70+L70</f>
        <v>0</v>
      </c>
      <c r="N70" s="257">
        <f t="shared" ca="1" si="27"/>
        <v>0</v>
      </c>
      <c r="O70" s="23"/>
      <c r="P70" s="255">
        <f t="shared" ca="1" si="28"/>
        <v>0</v>
      </c>
      <c r="Q70" s="163">
        <f t="shared" ca="1" si="29"/>
        <v>0</v>
      </c>
      <c r="R70" s="164">
        <f ca="1">NPV(Q69,K70:$K$244) + ($A$13+$A$14+$A$15)/POWER(1+Q69,$A$28-D70+1)</f>
        <v>0</v>
      </c>
      <c r="S70" s="164">
        <f ca="1">NPV(Q70,K70:$K$244) + ($A$13+$A$14+$A$15)/POWER(1+Q70,$A$28-D70+1)</f>
        <v>0</v>
      </c>
      <c r="T70" s="45">
        <f t="shared" ca="1" si="30"/>
        <v>0</v>
      </c>
      <c r="U70" s="45">
        <f t="shared" ref="U70:U133" ca="1" si="36">S70*Q70</f>
        <v>0</v>
      </c>
      <c r="V70" s="45">
        <f t="shared" ref="V70:V133" ca="1" si="37">-(K70+L70)</f>
        <v>0</v>
      </c>
      <c r="W70" s="45">
        <f t="shared" ca="1" si="31"/>
        <v>0</v>
      </c>
      <c r="X70" s="25">
        <f t="shared" ca="1" si="20"/>
        <v>0</v>
      </c>
      <c r="Z70" s="28">
        <f t="shared" ref="Z70:Z133" ca="1" si="38">AD69</f>
        <v>0</v>
      </c>
      <c r="AA70" s="233"/>
      <c r="AB70" s="45">
        <f t="shared" ca="1" si="32"/>
        <v>0</v>
      </c>
      <c r="AC70" s="45">
        <f t="shared" ca="1" si="21"/>
        <v>0</v>
      </c>
      <c r="AD70" s="25">
        <f t="shared" ca="1" si="22"/>
        <v>0</v>
      </c>
    </row>
    <row r="71" spans="4:30" x14ac:dyDescent="0.35">
      <c r="D71" s="20">
        <v>67</v>
      </c>
      <c r="E71" s="21">
        <f t="shared" ca="1" si="33"/>
        <v>24472</v>
      </c>
      <c r="F71" s="44">
        <f t="shared" ca="1" si="23"/>
        <v>24836</v>
      </c>
      <c r="G71" s="22" t="s">
        <v>119</v>
      </c>
      <c r="H71" s="44">
        <f t="shared" ca="1" si="34"/>
        <v>24472</v>
      </c>
      <c r="I71" s="45">
        <f t="shared" ca="1" si="24"/>
        <v>0</v>
      </c>
      <c r="J71" s="45">
        <f t="shared" ca="1" si="25"/>
        <v>0</v>
      </c>
      <c r="K71" s="45">
        <f t="shared" ca="1" si="26"/>
        <v>0</v>
      </c>
      <c r="L71" s="45"/>
      <c r="M71" s="45">
        <f t="shared" ca="1" si="35"/>
        <v>0</v>
      </c>
      <c r="N71" s="257">
        <f t="shared" ca="1" si="27"/>
        <v>0</v>
      </c>
      <c r="O71" s="23"/>
      <c r="P71" s="255">
        <f t="shared" ca="1" si="28"/>
        <v>0</v>
      </c>
      <c r="Q71" s="163">
        <f t="shared" ca="1" si="29"/>
        <v>0</v>
      </c>
      <c r="R71" s="164">
        <f ca="1">NPV(Q70,K71:$K$244) + ($A$13+$A$14+$A$15)/POWER(1+Q70,$A$28-D71+1)</f>
        <v>0</v>
      </c>
      <c r="S71" s="164">
        <f ca="1">NPV(Q71,K71:$K$244) + ($A$13+$A$14+$A$15)/POWER(1+Q71,$A$28-D71+1)</f>
        <v>0</v>
      </c>
      <c r="T71" s="45">
        <f t="shared" ca="1" si="30"/>
        <v>0</v>
      </c>
      <c r="U71" s="45">
        <f t="shared" ca="1" si="36"/>
        <v>0</v>
      </c>
      <c r="V71" s="45">
        <f t="shared" ca="1" si="37"/>
        <v>0</v>
      </c>
      <c r="W71" s="45">
        <f t="shared" ca="1" si="31"/>
        <v>0</v>
      </c>
      <c r="X71" s="25">
        <f t="shared" ca="1" si="20"/>
        <v>0</v>
      </c>
      <c r="Z71" s="28">
        <f t="shared" ca="1" si="38"/>
        <v>0</v>
      </c>
      <c r="AA71" s="233"/>
      <c r="AB71" s="45">
        <f t="shared" ca="1" si="32"/>
        <v>0</v>
      </c>
      <c r="AC71" s="45">
        <f t="shared" ca="1" si="21"/>
        <v>0</v>
      </c>
      <c r="AD71" s="25">
        <f t="shared" ca="1" si="22"/>
        <v>0</v>
      </c>
    </row>
    <row r="72" spans="4:30" x14ac:dyDescent="0.35">
      <c r="D72" s="20">
        <v>68</v>
      </c>
      <c r="E72" s="21">
        <f t="shared" ca="1" si="33"/>
        <v>24837</v>
      </c>
      <c r="F72" s="44">
        <f t="shared" ca="1" si="23"/>
        <v>25202</v>
      </c>
      <c r="G72" s="22" t="s">
        <v>119</v>
      </c>
      <c r="H72" s="44">
        <f t="shared" ca="1" si="34"/>
        <v>24837</v>
      </c>
      <c r="I72" s="45">
        <f t="shared" ca="1" si="24"/>
        <v>0</v>
      </c>
      <c r="J72" s="45">
        <f t="shared" ca="1" si="25"/>
        <v>0</v>
      </c>
      <c r="K72" s="45">
        <f t="shared" ca="1" si="26"/>
        <v>0</v>
      </c>
      <c r="L72" s="45"/>
      <c r="M72" s="45">
        <f t="shared" ca="1" si="35"/>
        <v>0</v>
      </c>
      <c r="N72" s="257">
        <f t="shared" ca="1" si="27"/>
        <v>0</v>
      </c>
      <c r="O72" s="23"/>
      <c r="P72" s="255">
        <f t="shared" ca="1" si="28"/>
        <v>0</v>
      </c>
      <c r="Q72" s="163">
        <f t="shared" ca="1" si="29"/>
        <v>0</v>
      </c>
      <c r="R72" s="164">
        <f ca="1">NPV(Q71,K72:$K$244) + ($A$13+$A$14+$A$15)/POWER(1+Q71,$A$28-D72+1)</f>
        <v>0</v>
      </c>
      <c r="S72" s="164">
        <f ca="1">NPV(Q72,K72:$K$244) + ($A$13+$A$14+$A$15)/POWER(1+Q72,$A$28-D72+1)</f>
        <v>0</v>
      </c>
      <c r="T72" s="45">
        <f t="shared" ca="1" si="30"/>
        <v>0</v>
      </c>
      <c r="U72" s="45">
        <f t="shared" ca="1" si="36"/>
        <v>0</v>
      </c>
      <c r="V72" s="45">
        <f t="shared" ca="1" si="37"/>
        <v>0</v>
      </c>
      <c r="W72" s="45">
        <f t="shared" ca="1" si="31"/>
        <v>0</v>
      </c>
      <c r="X72" s="25">
        <f t="shared" ca="1" si="20"/>
        <v>0</v>
      </c>
      <c r="Z72" s="28">
        <f t="shared" ca="1" si="38"/>
        <v>0</v>
      </c>
      <c r="AA72" s="233"/>
      <c r="AB72" s="45">
        <f t="shared" ca="1" si="32"/>
        <v>0</v>
      </c>
      <c r="AC72" s="45">
        <f t="shared" ca="1" si="21"/>
        <v>0</v>
      </c>
      <c r="AD72" s="25">
        <f t="shared" ca="1" si="22"/>
        <v>0</v>
      </c>
    </row>
    <row r="73" spans="4:30" x14ac:dyDescent="0.35">
      <c r="D73" s="20">
        <v>69</v>
      </c>
      <c r="E73" s="21">
        <f t="shared" ca="1" si="33"/>
        <v>25203</v>
      </c>
      <c r="F73" s="44">
        <f t="shared" ca="1" si="23"/>
        <v>25567</v>
      </c>
      <c r="G73" s="22" t="s">
        <v>119</v>
      </c>
      <c r="H73" s="44">
        <f t="shared" ca="1" si="34"/>
        <v>25203</v>
      </c>
      <c r="I73" s="45">
        <f t="shared" ca="1" si="24"/>
        <v>0</v>
      </c>
      <c r="J73" s="45">
        <f t="shared" ca="1" si="25"/>
        <v>0</v>
      </c>
      <c r="K73" s="45">
        <f t="shared" ca="1" si="26"/>
        <v>0</v>
      </c>
      <c r="L73" s="45"/>
      <c r="M73" s="45">
        <f t="shared" ca="1" si="35"/>
        <v>0</v>
      </c>
      <c r="N73" s="257">
        <f t="shared" ca="1" si="27"/>
        <v>0</v>
      </c>
      <c r="O73" s="23"/>
      <c r="P73" s="255">
        <f t="shared" ca="1" si="28"/>
        <v>0</v>
      </c>
      <c r="Q73" s="163">
        <f t="shared" ca="1" si="29"/>
        <v>0</v>
      </c>
      <c r="R73" s="164">
        <f ca="1">NPV(Q72,K73:$K$244) + ($A$13+$A$14+$A$15)/POWER(1+Q72,$A$28-D73+1)</f>
        <v>0</v>
      </c>
      <c r="S73" s="164">
        <f ca="1">NPV(Q73,K73:$K$244) + ($A$13+$A$14+$A$15)/POWER(1+Q73,$A$28-D73+1)</f>
        <v>0</v>
      </c>
      <c r="T73" s="45">
        <f t="shared" ca="1" si="30"/>
        <v>0</v>
      </c>
      <c r="U73" s="45">
        <f t="shared" ca="1" si="36"/>
        <v>0</v>
      </c>
      <c r="V73" s="45">
        <f t="shared" ca="1" si="37"/>
        <v>0</v>
      </c>
      <c r="W73" s="45">
        <f t="shared" ca="1" si="31"/>
        <v>0</v>
      </c>
      <c r="X73" s="25">
        <f t="shared" ca="1" si="20"/>
        <v>0</v>
      </c>
      <c r="Z73" s="28">
        <f t="shared" ca="1" si="38"/>
        <v>0</v>
      </c>
      <c r="AA73" s="233"/>
      <c r="AB73" s="45">
        <f t="shared" ca="1" si="32"/>
        <v>0</v>
      </c>
      <c r="AC73" s="45">
        <f t="shared" ca="1" si="21"/>
        <v>0</v>
      </c>
      <c r="AD73" s="25">
        <f t="shared" ca="1" si="22"/>
        <v>0</v>
      </c>
    </row>
    <row r="74" spans="4:30" x14ac:dyDescent="0.35">
      <c r="D74" s="20">
        <v>70</v>
      </c>
      <c r="E74" s="21">
        <f t="shared" ca="1" si="33"/>
        <v>25568</v>
      </c>
      <c r="F74" s="44">
        <f t="shared" ca="1" si="23"/>
        <v>25932</v>
      </c>
      <c r="G74" s="22" t="s">
        <v>119</v>
      </c>
      <c r="H74" s="44">
        <f t="shared" ca="1" si="34"/>
        <v>25568</v>
      </c>
      <c r="I74" s="45">
        <f t="shared" ca="1" si="24"/>
        <v>0</v>
      </c>
      <c r="J74" s="45">
        <f t="shared" ca="1" si="25"/>
        <v>0</v>
      </c>
      <c r="K74" s="45">
        <f t="shared" ca="1" si="26"/>
        <v>0</v>
      </c>
      <c r="L74" s="45"/>
      <c r="M74" s="45">
        <f t="shared" ca="1" si="35"/>
        <v>0</v>
      </c>
      <c r="N74" s="257">
        <f t="shared" ca="1" si="27"/>
        <v>0</v>
      </c>
      <c r="O74" s="23"/>
      <c r="P74" s="255">
        <f t="shared" ca="1" si="28"/>
        <v>0</v>
      </c>
      <c r="Q74" s="163">
        <f t="shared" ca="1" si="29"/>
        <v>0</v>
      </c>
      <c r="R74" s="164">
        <f ca="1">NPV(Q73,K74:$K$244) + ($A$13+$A$14+$A$15)/POWER(1+Q73,$A$28-D74+1)</f>
        <v>0</v>
      </c>
      <c r="S74" s="164">
        <f ca="1">NPV(Q74,K74:$K$244) + ($A$13+$A$14+$A$15)/POWER(1+Q74,$A$28-D74+1)</f>
        <v>0</v>
      </c>
      <c r="T74" s="45">
        <f t="shared" ca="1" si="30"/>
        <v>0</v>
      </c>
      <c r="U74" s="45">
        <f t="shared" ca="1" si="36"/>
        <v>0</v>
      </c>
      <c r="V74" s="45">
        <f t="shared" ca="1" si="37"/>
        <v>0</v>
      </c>
      <c r="W74" s="45">
        <f t="shared" ca="1" si="31"/>
        <v>0</v>
      </c>
      <c r="X74" s="25">
        <f t="shared" ca="1" si="20"/>
        <v>0</v>
      </c>
      <c r="Z74" s="28">
        <f t="shared" ca="1" si="38"/>
        <v>0</v>
      </c>
      <c r="AA74" s="233"/>
      <c r="AB74" s="45">
        <f t="shared" ca="1" si="32"/>
        <v>0</v>
      </c>
      <c r="AC74" s="45">
        <f t="shared" ca="1" si="21"/>
        <v>0</v>
      </c>
      <c r="AD74" s="25">
        <f t="shared" ca="1" si="22"/>
        <v>0</v>
      </c>
    </row>
    <row r="75" spans="4:30" x14ac:dyDescent="0.35">
      <c r="D75" s="20">
        <v>71</v>
      </c>
      <c r="E75" s="21">
        <f t="shared" ca="1" si="33"/>
        <v>25933</v>
      </c>
      <c r="F75" s="44">
        <f t="shared" ca="1" si="23"/>
        <v>26297</v>
      </c>
      <c r="G75" s="22" t="s">
        <v>119</v>
      </c>
      <c r="H75" s="44">
        <f t="shared" ca="1" si="34"/>
        <v>25933</v>
      </c>
      <c r="I75" s="45">
        <f t="shared" ca="1" si="24"/>
        <v>0</v>
      </c>
      <c r="J75" s="45">
        <f t="shared" ca="1" si="25"/>
        <v>0</v>
      </c>
      <c r="K75" s="45">
        <f t="shared" ca="1" si="26"/>
        <v>0</v>
      </c>
      <c r="L75" s="45"/>
      <c r="M75" s="45">
        <f t="shared" ca="1" si="35"/>
        <v>0</v>
      </c>
      <c r="N75" s="257">
        <f t="shared" ca="1" si="27"/>
        <v>0</v>
      </c>
      <c r="O75" s="23"/>
      <c r="P75" s="255">
        <f t="shared" ca="1" si="28"/>
        <v>0</v>
      </c>
      <c r="Q75" s="163">
        <f t="shared" ca="1" si="29"/>
        <v>0</v>
      </c>
      <c r="R75" s="164">
        <f ca="1">NPV(Q74,K75:$K$244) + ($A$13+$A$14+$A$15)/POWER(1+Q74,$A$28-D75+1)</f>
        <v>0</v>
      </c>
      <c r="S75" s="164">
        <f ca="1">NPV(Q75,K75:$K$244) + ($A$13+$A$14+$A$15)/POWER(1+Q75,$A$28-D75+1)</f>
        <v>0</v>
      </c>
      <c r="T75" s="45">
        <f t="shared" ca="1" si="30"/>
        <v>0</v>
      </c>
      <c r="U75" s="45">
        <f t="shared" ca="1" si="36"/>
        <v>0</v>
      </c>
      <c r="V75" s="45">
        <f t="shared" ca="1" si="37"/>
        <v>0</v>
      </c>
      <c r="W75" s="45">
        <f t="shared" ca="1" si="31"/>
        <v>0</v>
      </c>
      <c r="X75" s="25">
        <f t="shared" ca="1" si="20"/>
        <v>0</v>
      </c>
      <c r="Z75" s="28">
        <f t="shared" ca="1" si="38"/>
        <v>0</v>
      </c>
      <c r="AA75" s="233"/>
      <c r="AB75" s="45">
        <f t="shared" ca="1" si="32"/>
        <v>0</v>
      </c>
      <c r="AC75" s="45">
        <f t="shared" ca="1" si="21"/>
        <v>0</v>
      </c>
      <c r="AD75" s="25">
        <f t="shared" ca="1" si="22"/>
        <v>0</v>
      </c>
    </row>
    <row r="76" spans="4:30" x14ac:dyDescent="0.35">
      <c r="D76" s="20">
        <v>72</v>
      </c>
      <c r="E76" s="21">
        <f t="shared" ca="1" si="33"/>
        <v>26298</v>
      </c>
      <c r="F76" s="44">
        <f t="shared" ca="1" si="23"/>
        <v>26663</v>
      </c>
      <c r="G76" s="22" t="s">
        <v>119</v>
      </c>
      <c r="H76" s="44">
        <f t="shared" ca="1" si="34"/>
        <v>26298</v>
      </c>
      <c r="I76" s="45">
        <f t="shared" ca="1" si="24"/>
        <v>0</v>
      </c>
      <c r="J76" s="45">
        <f t="shared" ca="1" si="25"/>
        <v>0</v>
      </c>
      <c r="K76" s="45">
        <f t="shared" ca="1" si="26"/>
        <v>0</v>
      </c>
      <c r="L76" s="45"/>
      <c r="M76" s="45">
        <f t="shared" ca="1" si="35"/>
        <v>0</v>
      </c>
      <c r="N76" s="257">
        <f t="shared" ca="1" si="27"/>
        <v>0</v>
      </c>
      <c r="O76" s="23"/>
      <c r="P76" s="255">
        <f t="shared" ca="1" si="28"/>
        <v>0</v>
      </c>
      <c r="Q76" s="163">
        <f t="shared" ca="1" si="29"/>
        <v>0</v>
      </c>
      <c r="R76" s="164">
        <f ca="1">NPV(Q75,K76:$K$244) + ($A$13+$A$14+$A$15)/POWER(1+Q75,$A$28-D76+1)</f>
        <v>0</v>
      </c>
      <c r="S76" s="164">
        <f ca="1">NPV(Q76,K76:$K$244) + ($A$13+$A$14+$A$15)/POWER(1+Q76,$A$28-D76+1)</f>
        <v>0</v>
      </c>
      <c r="T76" s="45">
        <f t="shared" ca="1" si="30"/>
        <v>0</v>
      </c>
      <c r="U76" s="45">
        <f t="shared" ca="1" si="36"/>
        <v>0</v>
      </c>
      <c r="V76" s="45">
        <f t="shared" ca="1" si="37"/>
        <v>0</v>
      </c>
      <c r="W76" s="45">
        <f t="shared" ca="1" si="31"/>
        <v>0</v>
      </c>
      <c r="X76" s="25">
        <f t="shared" ca="1" si="20"/>
        <v>0</v>
      </c>
      <c r="Z76" s="28">
        <f t="shared" ca="1" si="38"/>
        <v>0</v>
      </c>
      <c r="AA76" s="233"/>
      <c r="AB76" s="45">
        <f t="shared" ca="1" si="32"/>
        <v>0</v>
      </c>
      <c r="AC76" s="45">
        <f t="shared" ca="1" si="21"/>
        <v>0</v>
      </c>
      <c r="AD76" s="25">
        <f t="shared" ca="1" si="22"/>
        <v>0</v>
      </c>
    </row>
    <row r="77" spans="4:30" x14ac:dyDescent="0.35">
      <c r="D77" s="20">
        <v>73</v>
      </c>
      <c r="E77" s="21">
        <f t="shared" ca="1" si="33"/>
        <v>26664</v>
      </c>
      <c r="F77" s="44">
        <f t="shared" ca="1" si="23"/>
        <v>27028</v>
      </c>
      <c r="G77" s="22" t="s">
        <v>119</v>
      </c>
      <c r="H77" s="44">
        <f t="shared" ca="1" si="34"/>
        <v>26664</v>
      </c>
      <c r="I77" s="45">
        <f t="shared" ca="1" si="24"/>
        <v>0</v>
      </c>
      <c r="J77" s="45">
        <f t="shared" ca="1" si="25"/>
        <v>0</v>
      </c>
      <c r="K77" s="45">
        <f t="shared" ca="1" si="26"/>
        <v>0</v>
      </c>
      <c r="L77" s="45"/>
      <c r="M77" s="45">
        <f t="shared" ca="1" si="35"/>
        <v>0</v>
      </c>
      <c r="N77" s="257">
        <f t="shared" ca="1" si="27"/>
        <v>0</v>
      </c>
      <c r="O77" s="23"/>
      <c r="P77" s="255">
        <f t="shared" ca="1" si="28"/>
        <v>0</v>
      </c>
      <c r="Q77" s="163">
        <f t="shared" ca="1" si="29"/>
        <v>0</v>
      </c>
      <c r="R77" s="164">
        <f ca="1">NPV(Q76,K77:$K$244) + ($A$13+$A$14+$A$15)/POWER(1+Q76,$A$28-D77+1)</f>
        <v>0</v>
      </c>
      <c r="S77" s="164">
        <f ca="1">NPV(Q77,K77:$K$244) + ($A$13+$A$14+$A$15)/POWER(1+Q77,$A$28-D77+1)</f>
        <v>0</v>
      </c>
      <c r="T77" s="45">
        <f t="shared" ca="1" si="30"/>
        <v>0</v>
      </c>
      <c r="U77" s="45">
        <f t="shared" ca="1" si="36"/>
        <v>0</v>
      </c>
      <c r="V77" s="45">
        <f t="shared" ca="1" si="37"/>
        <v>0</v>
      </c>
      <c r="W77" s="45">
        <f t="shared" ca="1" si="31"/>
        <v>0</v>
      </c>
      <c r="X77" s="25">
        <f t="shared" ca="1" si="20"/>
        <v>0</v>
      </c>
      <c r="Z77" s="28">
        <f t="shared" ca="1" si="38"/>
        <v>0</v>
      </c>
      <c r="AA77" s="233"/>
      <c r="AB77" s="45">
        <f t="shared" ca="1" si="32"/>
        <v>0</v>
      </c>
      <c r="AC77" s="45">
        <f t="shared" ca="1" si="21"/>
        <v>0</v>
      </c>
      <c r="AD77" s="25">
        <f t="shared" ca="1" si="22"/>
        <v>0</v>
      </c>
    </row>
    <row r="78" spans="4:30" x14ac:dyDescent="0.35">
      <c r="D78" s="20">
        <v>74</v>
      </c>
      <c r="E78" s="21">
        <f t="shared" ca="1" si="33"/>
        <v>27029</v>
      </c>
      <c r="F78" s="44">
        <f t="shared" ca="1" si="23"/>
        <v>27393</v>
      </c>
      <c r="G78" s="22" t="s">
        <v>119</v>
      </c>
      <c r="H78" s="44">
        <f t="shared" ca="1" si="34"/>
        <v>27029</v>
      </c>
      <c r="I78" s="45">
        <f t="shared" ca="1" si="24"/>
        <v>0</v>
      </c>
      <c r="J78" s="45">
        <f t="shared" ca="1" si="25"/>
        <v>0</v>
      </c>
      <c r="K78" s="45">
        <f t="shared" ca="1" si="26"/>
        <v>0</v>
      </c>
      <c r="L78" s="45"/>
      <c r="M78" s="45">
        <f t="shared" ca="1" si="35"/>
        <v>0</v>
      </c>
      <c r="N78" s="257">
        <f t="shared" ca="1" si="27"/>
        <v>0</v>
      </c>
      <c r="O78" s="23"/>
      <c r="P78" s="255">
        <f t="shared" ca="1" si="28"/>
        <v>0</v>
      </c>
      <c r="Q78" s="163">
        <f t="shared" ca="1" si="29"/>
        <v>0</v>
      </c>
      <c r="R78" s="164">
        <f ca="1">NPV(Q77,K78:$K$244) + ($A$13+$A$14+$A$15)/POWER(1+Q77,$A$28-D78+1)</f>
        <v>0</v>
      </c>
      <c r="S78" s="164">
        <f ca="1">NPV(Q78,K78:$K$244) + ($A$13+$A$14+$A$15)/POWER(1+Q78,$A$28-D78+1)</f>
        <v>0</v>
      </c>
      <c r="T78" s="45">
        <f t="shared" ca="1" si="30"/>
        <v>0</v>
      </c>
      <c r="U78" s="45">
        <f t="shared" ca="1" si="36"/>
        <v>0</v>
      </c>
      <c r="V78" s="45">
        <f t="shared" ca="1" si="37"/>
        <v>0</v>
      </c>
      <c r="W78" s="45">
        <f t="shared" ca="1" si="31"/>
        <v>0</v>
      </c>
      <c r="X78" s="25">
        <f t="shared" ca="1" si="20"/>
        <v>0</v>
      </c>
      <c r="Z78" s="28">
        <f t="shared" ca="1" si="38"/>
        <v>0</v>
      </c>
      <c r="AA78" s="233"/>
      <c r="AB78" s="45">
        <f t="shared" ca="1" si="32"/>
        <v>0</v>
      </c>
      <c r="AC78" s="45">
        <f t="shared" ca="1" si="21"/>
        <v>0</v>
      </c>
      <c r="AD78" s="25">
        <f t="shared" ca="1" si="22"/>
        <v>0</v>
      </c>
    </row>
    <row r="79" spans="4:30" x14ac:dyDescent="0.35">
      <c r="D79" s="20">
        <v>75</v>
      </c>
      <c r="E79" s="21">
        <f t="shared" ca="1" si="33"/>
        <v>27394</v>
      </c>
      <c r="F79" s="44">
        <f t="shared" ca="1" si="23"/>
        <v>27758</v>
      </c>
      <c r="G79" s="22" t="s">
        <v>119</v>
      </c>
      <c r="H79" s="44">
        <f t="shared" ca="1" si="34"/>
        <v>27394</v>
      </c>
      <c r="I79" s="45">
        <f t="shared" ca="1" si="24"/>
        <v>0</v>
      </c>
      <c r="J79" s="45">
        <f t="shared" ca="1" si="25"/>
        <v>0</v>
      </c>
      <c r="K79" s="45">
        <f t="shared" ca="1" si="26"/>
        <v>0</v>
      </c>
      <c r="L79" s="45"/>
      <c r="M79" s="45">
        <f t="shared" ca="1" si="35"/>
        <v>0</v>
      </c>
      <c r="N79" s="257">
        <f t="shared" ca="1" si="27"/>
        <v>0</v>
      </c>
      <c r="O79" s="23"/>
      <c r="P79" s="255">
        <f t="shared" ca="1" si="28"/>
        <v>0</v>
      </c>
      <c r="Q79" s="163">
        <f t="shared" ca="1" si="29"/>
        <v>0</v>
      </c>
      <c r="R79" s="164">
        <f ca="1">NPV(Q78,K79:$K$244) + ($A$13+$A$14+$A$15)/POWER(1+Q78,$A$28-D79+1)</f>
        <v>0</v>
      </c>
      <c r="S79" s="164">
        <f ca="1">NPV(Q79,K79:$K$244) + ($A$13+$A$14+$A$15)/POWER(1+Q79,$A$28-D79+1)</f>
        <v>0</v>
      </c>
      <c r="T79" s="45">
        <f t="shared" ca="1" si="30"/>
        <v>0</v>
      </c>
      <c r="U79" s="45">
        <f t="shared" ca="1" si="36"/>
        <v>0</v>
      </c>
      <c r="V79" s="45">
        <f t="shared" ca="1" si="37"/>
        <v>0</v>
      </c>
      <c r="W79" s="45">
        <f t="shared" ca="1" si="31"/>
        <v>0</v>
      </c>
      <c r="X79" s="25">
        <f t="shared" ca="1" si="20"/>
        <v>0</v>
      </c>
      <c r="Z79" s="28">
        <f t="shared" ca="1" si="38"/>
        <v>0</v>
      </c>
      <c r="AA79" s="233"/>
      <c r="AB79" s="45">
        <f t="shared" ca="1" si="32"/>
        <v>0</v>
      </c>
      <c r="AC79" s="45">
        <f t="shared" ca="1" si="21"/>
        <v>0</v>
      </c>
      <c r="AD79" s="25">
        <f t="shared" ca="1" si="22"/>
        <v>0</v>
      </c>
    </row>
    <row r="80" spans="4:30" x14ac:dyDescent="0.35">
      <c r="D80" s="20">
        <v>76</v>
      </c>
      <c r="E80" s="21">
        <f t="shared" ca="1" si="33"/>
        <v>27759</v>
      </c>
      <c r="F80" s="44">
        <f t="shared" ca="1" si="23"/>
        <v>28124</v>
      </c>
      <c r="G80" s="22" t="s">
        <v>119</v>
      </c>
      <c r="H80" s="44">
        <f t="shared" ca="1" si="34"/>
        <v>27759</v>
      </c>
      <c r="I80" s="45">
        <f t="shared" ca="1" si="24"/>
        <v>0</v>
      </c>
      <c r="J80" s="45">
        <f t="shared" ca="1" si="25"/>
        <v>0</v>
      </c>
      <c r="K80" s="45">
        <f t="shared" ca="1" si="26"/>
        <v>0</v>
      </c>
      <c r="L80" s="45"/>
      <c r="M80" s="45">
        <f t="shared" ca="1" si="35"/>
        <v>0</v>
      </c>
      <c r="N80" s="257">
        <f t="shared" ca="1" si="27"/>
        <v>0</v>
      </c>
      <c r="O80" s="23"/>
      <c r="P80" s="255">
        <f t="shared" ca="1" si="28"/>
        <v>0</v>
      </c>
      <c r="Q80" s="163">
        <f t="shared" ca="1" si="29"/>
        <v>0</v>
      </c>
      <c r="R80" s="164">
        <f ca="1">NPV(Q79,K80:$K$244) + ($A$13+$A$14+$A$15)/POWER(1+Q79,$A$28-D80+1)</f>
        <v>0</v>
      </c>
      <c r="S80" s="164">
        <f ca="1">NPV(Q80,K80:$K$244) + ($A$13+$A$14+$A$15)/POWER(1+Q80,$A$28-D80+1)</f>
        <v>0</v>
      </c>
      <c r="T80" s="45">
        <f t="shared" ca="1" si="30"/>
        <v>0</v>
      </c>
      <c r="U80" s="45">
        <f t="shared" ca="1" si="36"/>
        <v>0</v>
      </c>
      <c r="V80" s="45">
        <f t="shared" ca="1" si="37"/>
        <v>0</v>
      </c>
      <c r="W80" s="45">
        <f t="shared" ca="1" si="31"/>
        <v>0</v>
      </c>
      <c r="X80" s="25">
        <f t="shared" ca="1" si="20"/>
        <v>0</v>
      </c>
      <c r="Z80" s="28">
        <f t="shared" ca="1" si="38"/>
        <v>0</v>
      </c>
      <c r="AA80" s="233"/>
      <c r="AB80" s="45">
        <f t="shared" ca="1" si="32"/>
        <v>0</v>
      </c>
      <c r="AC80" s="45">
        <f t="shared" ca="1" si="21"/>
        <v>0</v>
      </c>
      <c r="AD80" s="25">
        <f t="shared" ca="1" si="22"/>
        <v>0</v>
      </c>
    </row>
    <row r="81" spans="4:30" x14ac:dyDescent="0.35">
      <c r="D81" s="20">
        <v>77</v>
      </c>
      <c r="E81" s="21">
        <f t="shared" ca="1" si="33"/>
        <v>28125</v>
      </c>
      <c r="F81" s="44">
        <f t="shared" ca="1" si="23"/>
        <v>28489</v>
      </c>
      <c r="G81" s="22" t="s">
        <v>119</v>
      </c>
      <c r="H81" s="44">
        <f t="shared" ca="1" si="34"/>
        <v>28125</v>
      </c>
      <c r="I81" s="45">
        <f t="shared" ca="1" si="24"/>
        <v>0</v>
      </c>
      <c r="J81" s="45">
        <f t="shared" ca="1" si="25"/>
        <v>0</v>
      </c>
      <c r="K81" s="45">
        <f t="shared" ca="1" si="26"/>
        <v>0</v>
      </c>
      <c r="L81" s="45"/>
      <c r="M81" s="45">
        <f t="shared" ca="1" si="35"/>
        <v>0</v>
      </c>
      <c r="N81" s="257">
        <f t="shared" ca="1" si="27"/>
        <v>0</v>
      </c>
      <c r="O81" s="23"/>
      <c r="P81" s="255">
        <f t="shared" ca="1" si="28"/>
        <v>0</v>
      </c>
      <c r="Q81" s="163">
        <f t="shared" ca="1" si="29"/>
        <v>0</v>
      </c>
      <c r="R81" s="164">
        <f ca="1">NPV(Q80,K81:$K$244) + ($A$13+$A$14+$A$15)/POWER(1+Q80,$A$28-D81+1)</f>
        <v>0</v>
      </c>
      <c r="S81" s="164">
        <f ca="1">NPV(Q81,K81:$K$244) + ($A$13+$A$14+$A$15)/POWER(1+Q81,$A$28-D81+1)</f>
        <v>0</v>
      </c>
      <c r="T81" s="45">
        <f t="shared" ca="1" si="30"/>
        <v>0</v>
      </c>
      <c r="U81" s="45">
        <f t="shared" ca="1" si="36"/>
        <v>0</v>
      </c>
      <c r="V81" s="45">
        <f t="shared" ca="1" si="37"/>
        <v>0</v>
      </c>
      <c r="W81" s="45">
        <f t="shared" ca="1" si="31"/>
        <v>0</v>
      </c>
      <c r="X81" s="25">
        <f t="shared" ca="1" si="20"/>
        <v>0</v>
      </c>
      <c r="Z81" s="28">
        <f t="shared" ca="1" si="38"/>
        <v>0</v>
      </c>
      <c r="AA81" s="233"/>
      <c r="AB81" s="45">
        <f t="shared" ca="1" si="32"/>
        <v>0</v>
      </c>
      <c r="AC81" s="45">
        <f t="shared" ca="1" si="21"/>
        <v>0</v>
      </c>
      <c r="AD81" s="25">
        <f t="shared" ca="1" si="22"/>
        <v>0</v>
      </c>
    </row>
    <row r="82" spans="4:30" x14ac:dyDescent="0.35">
      <c r="D82" s="20">
        <v>78</v>
      </c>
      <c r="E82" s="21">
        <f t="shared" ca="1" si="33"/>
        <v>28490</v>
      </c>
      <c r="F82" s="44">
        <f t="shared" ca="1" si="23"/>
        <v>28854</v>
      </c>
      <c r="G82" s="22" t="s">
        <v>119</v>
      </c>
      <c r="H82" s="44">
        <f t="shared" ca="1" si="34"/>
        <v>28490</v>
      </c>
      <c r="I82" s="45">
        <f t="shared" ca="1" si="24"/>
        <v>0</v>
      </c>
      <c r="J82" s="45">
        <f t="shared" ca="1" si="25"/>
        <v>0</v>
      </c>
      <c r="K82" s="45">
        <f t="shared" ca="1" si="26"/>
        <v>0</v>
      </c>
      <c r="L82" s="45"/>
      <c r="M82" s="45">
        <f t="shared" ca="1" si="35"/>
        <v>0</v>
      </c>
      <c r="N82" s="257">
        <f t="shared" ca="1" si="27"/>
        <v>0</v>
      </c>
      <c r="O82" s="23"/>
      <c r="P82" s="255">
        <f t="shared" ca="1" si="28"/>
        <v>0</v>
      </c>
      <c r="Q82" s="163">
        <f t="shared" ca="1" si="29"/>
        <v>0</v>
      </c>
      <c r="R82" s="164">
        <f ca="1">NPV(Q81,K82:$K$244) + ($A$13+$A$14+$A$15)/POWER(1+Q81,$A$28-D82+1)</f>
        <v>0</v>
      </c>
      <c r="S82" s="164">
        <f ca="1">NPV(Q82,K82:$K$244) + ($A$13+$A$14+$A$15)/POWER(1+Q82,$A$28-D82+1)</f>
        <v>0</v>
      </c>
      <c r="T82" s="45">
        <f t="shared" ca="1" si="30"/>
        <v>0</v>
      </c>
      <c r="U82" s="45">
        <f t="shared" ca="1" si="36"/>
        <v>0</v>
      </c>
      <c r="V82" s="45">
        <f t="shared" ca="1" si="37"/>
        <v>0</v>
      </c>
      <c r="W82" s="45">
        <f t="shared" ca="1" si="31"/>
        <v>0</v>
      </c>
      <c r="X82" s="25">
        <f t="shared" ca="1" si="20"/>
        <v>0</v>
      </c>
      <c r="Z82" s="28">
        <f t="shared" ca="1" si="38"/>
        <v>0</v>
      </c>
      <c r="AA82" s="233"/>
      <c r="AB82" s="45">
        <f t="shared" ca="1" si="32"/>
        <v>0</v>
      </c>
      <c r="AC82" s="45">
        <f t="shared" ca="1" si="21"/>
        <v>0</v>
      </c>
      <c r="AD82" s="25">
        <f t="shared" ca="1" si="22"/>
        <v>0</v>
      </c>
    </row>
    <row r="83" spans="4:30" x14ac:dyDescent="0.35">
      <c r="D83" s="20">
        <v>79</v>
      </c>
      <c r="E83" s="21">
        <f t="shared" ca="1" si="33"/>
        <v>28855</v>
      </c>
      <c r="F83" s="44">
        <f t="shared" ca="1" si="23"/>
        <v>29219</v>
      </c>
      <c r="G83" s="22" t="s">
        <v>119</v>
      </c>
      <c r="H83" s="44">
        <f t="shared" ca="1" si="34"/>
        <v>28855</v>
      </c>
      <c r="I83" s="45">
        <f t="shared" ca="1" si="24"/>
        <v>0</v>
      </c>
      <c r="J83" s="45">
        <f t="shared" ca="1" si="25"/>
        <v>0</v>
      </c>
      <c r="K83" s="45">
        <f t="shared" ca="1" si="26"/>
        <v>0</v>
      </c>
      <c r="L83" s="45"/>
      <c r="M83" s="45">
        <f t="shared" ca="1" si="35"/>
        <v>0</v>
      </c>
      <c r="N83" s="257">
        <f t="shared" ca="1" si="27"/>
        <v>0</v>
      </c>
      <c r="O83" s="23"/>
      <c r="P83" s="255">
        <f t="shared" ca="1" si="28"/>
        <v>0</v>
      </c>
      <c r="Q83" s="163">
        <f t="shared" ca="1" si="29"/>
        <v>0</v>
      </c>
      <c r="R83" s="164">
        <f ca="1">NPV(Q82,K83:$K$244) + ($A$13+$A$14+$A$15)/POWER(1+Q82,$A$28-D83+1)</f>
        <v>0</v>
      </c>
      <c r="S83" s="164">
        <f ca="1">NPV(Q83,K83:$K$244) + ($A$13+$A$14+$A$15)/POWER(1+Q83,$A$28-D83+1)</f>
        <v>0</v>
      </c>
      <c r="T83" s="45">
        <f t="shared" ca="1" si="30"/>
        <v>0</v>
      </c>
      <c r="U83" s="45">
        <f t="shared" ca="1" si="36"/>
        <v>0</v>
      </c>
      <c r="V83" s="45">
        <f t="shared" ca="1" si="37"/>
        <v>0</v>
      </c>
      <c r="W83" s="45">
        <f t="shared" ca="1" si="31"/>
        <v>0</v>
      </c>
      <c r="X83" s="25">
        <f t="shared" ca="1" si="20"/>
        <v>0</v>
      </c>
      <c r="Z83" s="28">
        <f t="shared" ca="1" si="38"/>
        <v>0</v>
      </c>
      <c r="AA83" s="233"/>
      <c r="AB83" s="45">
        <f t="shared" ca="1" si="32"/>
        <v>0</v>
      </c>
      <c r="AC83" s="45">
        <f t="shared" ca="1" si="21"/>
        <v>0</v>
      </c>
      <c r="AD83" s="25">
        <f t="shared" ca="1" si="22"/>
        <v>0</v>
      </c>
    </row>
    <row r="84" spans="4:30" x14ac:dyDescent="0.35">
      <c r="D84" s="20">
        <v>80</v>
      </c>
      <c r="E84" s="21">
        <f t="shared" ca="1" si="33"/>
        <v>29220</v>
      </c>
      <c r="F84" s="44">
        <f t="shared" ca="1" si="23"/>
        <v>29585</v>
      </c>
      <c r="G84" s="22" t="s">
        <v>119</v>
      </c>
      <c r="H84" s="44">
        <f t="shared" ca="1" si="34"/>
        <v>29220</v>
      </c>
      <c r="I84" s="45">
        <f t="shared" ca="1" si="24"/>
        <v>0</v>
      </c>
      <c r="J84" s="45">
        <f t="shared" ca="1" si="25"/>
        <v>0</v>
      </c>
      <c r="K84" s="45">
        <f t="shared" ca="1" si="26"/>
        <v>0</v>
      </c>
      <c r="L84" s="45"/>
      <c r="M84" s="45">
        <f t="shared" ca="1" si="35"/>
        <v>0</v>
      </c>
      <c r="N84" s="257">
        <f t="shared" ca="1" si="27"/>
        <v>0</v>
      </c>
      <c r="O84" s="23"/>
      <c r="P84" s="255">
        <f t="shared" ca="1" si="28"/>
        <v>0</v>
      </c>
      <c r="Q84" s="163">
        <f t="shared" ca="1" si="29"/>
        <v>0</v>
      </c>
      <c r="R84" s="164">
        <f ca="1">NPV(Q83,K84:$K$244) + ($A$13+$A$14+$A$15)/POWER(1+Q83,$A$28-D84+1)</f>
        <v>0</v>
      </c>
      <c r="S84" s="164">
        <f ca="1">NPV(Q84,K84:$K$244) + ($A$13+$A$14+$A$15)/POWER(1+Q84,$A$28-D84+1)</f>
        <v>0</v>
      </c>
      <c r="T84" s="45">
        <f t="shared" ca="1" si="30"/>
        <v>0</v>
      </c>
      <c r="U84" s="45">
        <f t="shared" ca="1" si="36"/>
        <v>0</v>
      </c>
      <c r="V84" s="45">
        <f t="shared" ca="1" si="37"/>
        <v>0</v>
      </c>
      <c r="W84" s="45">
        <f t="shared" ca="1" si="31"/>
        <v>0</v>
      </c>
      <c r="X84" s="25">
        <f t="shared" ca="1" si="20"/>
        <v>0</v>
      </c>
      <c r="Z84" s="28">
        <f t="shared" ca="1" si="38"/>
        <v>0</v>
      </c>
      <c r="AA84" s="233"/>
      <c r="AB84" s="45">
        <f t="shared" ca="1" si="32"/>
        <v>0</v>
      </c>
      <c r="AC84" s="45">
        <f t="shared" ca="1" si="21"/>
        <v>0</v>
      </c>
      <c r="AD84" s="25">
        <f t="shared" ca="1" si="22"/>
        <v>0</v>
      </c>
    </row>
    <row r="85" spans="4:30" x14ac:dyDescent="0.35">
      <c r="D85" s="20">
        <v>81</v>
      </c>
      <c r="E85" s="21">
        <f t="shared" ca="1" si="33"/>
        <v>29586</v>
      </c>
      <c r="F85" s="44">
        <f t="shared" ca="1" si="23"/>
        <v>29950</v>
      </c>
      <c r="G85" s="22" t="s">
        <v>119</v>
      </c>
      <c r="H85" s="44">
        <f t="shared" ca="1" si="34"/>
        <v>29586</v>
      </c>
      <c r="I85" s="45">
        <f t="shared" ca="1" si="24"/>
        <v>0</v>
      </c>
      <c r="J85" s="45">
        <f t="shared" ca="1" si="25"/>
        <v>0</v>
      </c>
      <c r="K85" s="45">
        <f t="shared" ca="1" si="26"/>
        <v>0</v>
      </c>
      <c r="L85" s="45"/>
      <c r="M85" s="45">
        <f t="shared" ca="1" si="35"/>
        <v>0</v>
      </c>
      <c r="N85" s="257">
        <f t="shared" ca="1" si="27"/>
        <v>0</v>
      </c>
      <c r="O85" s="23"/>
      <c r="P85" s="255">
        <f t="shared" ca="1" si="28"/>
        <v>0</v>
      </c>
      <c r="Q85" s="163">
        <f t="shared" ca="1" si="29"/>
        <v>0</v>
      </c>
      <c r="R85" s="164">
        <f ca="1">NPV(Q84,K85:$K$244) + ($A$13+$A$14+$A$15)/POWER(1+Q84,$A$28-D85+1)</f>
        <v>0</v>
      </c>
      <c r="S85" s="164">
        <f ca="1">NPV(Q85,K85:$K$244) + ($A$13+$A$14+$A$15)/POWER(1+Q85,$A$28-D85+1)</f>
        <v>0</v>
      </c>
      <c r="T85" s="45">
        <f t="shared" ca="1" si="30"/>
        <v>0</v>
      </c>
      <c r="U85" s="45">
        <f t="shared" ca="1" si="36"/>
        <v>0</v>
      </c>
      <c r="V85" s="45">
        <f t="shared" ca="1" si="37"/>
        <v>0</v>
      </c>
      <c r="W85" s="45">
        <f t="shared" ca="1" si="31"/>
        <v>0</v>
      </c>
      <c r="X85" s="25">
        <f t="shared" ca="1" si="20"/>
        <v>0</v>
      </c>
      <c r="Z85" s="28">
        <f t="shared" ca="1" si="38"/>
        <v>0</v>
      </c>
      <c r="AA85" s="233"/>
      <c r="AB85" s="45">
        <f t="shared" ca="1" si="32"/>
        <v>0</v>
      </c>
      <c r="AC85" s="45">
        <f t="shared" ca="1" si="21"/>
        <v>0</v>
      </c>
      <c r="AD85" s="25">
        <f t="shared" ca="1" si="22"/>
        <v>0</v>
      </c>
    </row>
    <row r="86" spans="4:30" x14ac:dyDescent="0.35">
      <c r="D86" s="20">
        <v>82</v>
      </c>
      <c r="E86" s="21">
        <f t="shared" ca="1" si="33"/>
        <v>29951</v>
      </c>
      <c r="F86" s="44">
        <f t="shared" ca="1" si="23"/>
        <v>30315</v>
      </c>
      <c r="G86" s="22" t="s">
        <v>119</v>
      </c>
      <c r="H86" s="44">
        <f t="shared" ca="1" si="34"/>
        <v>29951</v>
      </c>
      <c r="I86" s="45">
        <f t="shared" ca="1" si="24"/>
        <v>0</v>
      </c>
      <c r="J86" s="45">
        <f t="shared" ca="1" si="25"/>
        <v>0</v>
      </c>
      <c r="K86" s="45">
        <f t="shared" ca="1" si="26"/>
        <v>0</v>
      </c>
      <c r="L86" s="45"/>
      <c r="M86" s="45">
        <f t="shared" ca="1" si="35"/>
        <v>0</v>
      </c>
      <c r="N86" s="257">
        <f t="shared" ca="1" si="27"/>
        <v>0</v>
      </c>
      <c r="O86" s="23"/>
      <c r="P86" s="255">
        <f t="shared" ca="1" si="28"/>
        <v>0</v>
      </c>
      <c r="Q86" s="163">
        <f t="shared" ca="1" si="29"/>
        <v>0</v>
      </c>
      <c r="R86" s="164">
        <f ca="1">NPV(Q85,K86:$K$244) + ($A$13+$A$14+$A$15)/POWER(1+Q85,$A$28-D86+1)</f>
        <v>0</v>
      </c>
      <c r="S86" s="164">
        <f ca="1">NPV(Q86,K86:$K$244) + ($A$13+$A$14+$A$15)/POWER(1+Q86,$A$28-D86+1)</f>
        <v>0</v>
      </c>
      <c r="T86" s="45">
        <f t="shared" ca="1" si="30"/>
        <v>0</v>
      </c>
      <c r="U86" s="45">
        <f t="shared" ca="1" si="36"/>
        <v>0</v>
      </c>
      <c r="V86" s="45">
        <f t="shared" ca="1" si="37"/>
        <v>0</v>
      </c>
      <c r="W86" s="45">
        <f t="shared" ca="1" si="31"/>
        <v>0</v>
      </c>
      <c r="X86" s="25">
        <f t="shared" ca="1" si="20"/>
        <v>0</v>
      </c>
      <c r="Z86" s="28">
        <f t="shared" ca="1" si="38"/>
        <v>0</v>
      </c>
      <c r="AA86" s="233"/>
      <c r="AB86" s="45">
        <f t="shared" ca="1" si="32"/>
        <v>0</v>
      </c>
      <c r="AC86" s="45">
        <f t="shared" ca="1" si="21"/>
        <v>0</v>
      </c>
      <c r="AD86" s="25">
        <f t="shared" ca="1" si="22"/>
        <v>0</v>
      </c>
    </row>
    <row r="87" spans="4:30" x14ac:dyDescent="0.35">
      <c r="D87" s="20">
        <v>83</v>
      </c>
      <c r="E87" s="21">
        <f t="shared" ca="1" si="33"/>
        <v>30316</v>
      </c>
      <c r="F87" s="44">
        <f t="shared" ca="1" si="23"/>
        <v>30680</v>
      </c>
      <c r="G87" s="22" t="s">
        <v>119</v>
      </c>
      <c r="H87" s="44">
        <f t="shared" ca="1" si="34"/>
        <v>30316</v>
      </c>
      <c r="I87" s="45">
        <f t="shared" ca="1" si="24"/>
        <v>0</v>
      </c>
      <c r="J87" s="45">
        <f t="shared" ca="1" si="25"/>
        <v>0</v>
      </c>
      <c r="K87" s="45">
        <f t="shared" ca="1" si="26"/>
        <v>0</v>
      </c>
      <c r="L87" s="45"/>
      <c r="M87" s="45">
        <f t="shared" ca="1" si="35"/>
        <v>0</v>
      </c>
      <c r="N87" s="257">
        <f t="shared" ca="1" si="27"/>
        <v>0</v>
      </c>
      <c r="O87" s="23"/>
      <c r="P87" s="255">
        <f t="shared" ca="1" si="28"/>
        <v>0</v>
      </c>
      <c r="Q87" s="163">
        <f t="shared" ca="1" si="29"/>
        <v>0</v>
      </c>
      <c r="R87" s="164">
        <f ca="1">NPV(Q86,K87:$K$244) + ($A$13+$A$14+$A$15)/POWER(1+Q86,$A$28-D87+1)</f>
        <v>0</v>
      </c>
      <c r="S87" s="164">
        <f ca="1">NPV(Q87,K87:$K$244) + ($A$13+$A$14+$A$15)/POWER(1+Q87,$A$28-D87+1)</f>
        <v>0</v>
      </c>
      <c r="T87" s="45">
        <f t="shared" ca="1" si="30"/>
        <v>0</v>
      </c>
      <c r="U87" s="45">
        <f t="shared" ca="1" si="36"/>
        <v>0</v>
      </c>
      <c r="V87" s="45">
        <f t="shared" ca="1" si="37"/>
        <v>0</v>
      </c>
      <c r="W87" s="45">
        <f t="shared" ca="1" si="31"/>
        <v>0</v>
      </c>
      <c r="X87" s="25">
        <f t="shared" ca="1" si="20"/>
        <v>0</v>
      </c>
      <c r="Z87" s="28">
        <f t="shared" ca="1" si="38"/>
        <v>0</v>
      </c>
      <c r="AA87" s="233"/>
      <c r="AB87" s="45">
        <f t="shared" ca="1" si="32"/>
        <v>0</v>
      </c>
      <c r="AC87" s="45">
        <f t="shared" ca="1" si="21"/>
        <v>0</v>
      </c>
      <c r="AD87" s="25">
        <f t="shared" ca="1" si="22"/>
        <v>0</v>
      </c>
    </row>
    <row r="88" spans="4:30" x14ac:dyDescent="0.35">
      <c r="D88" s="20">
        <v>84</v>
      </c>
      <c r="E88" s="21">
        <f t="shared" ca="1" si="33"/>
        <v>30681</v>
      </c>
      <c r="F88" s="44">
        <f t="shared" ca="1" si="23"/>
        <v>31046</v>
      </c>
      <c r="G88" s="22" t="s">
        <v>119</v>
      </c>
      <c r="H88" s="44">
        <f t="shared" ca="1" si="34"/>
        <v>30681</v>
      </c>
      <c r="I88" s="45">
        <f t="shared" ca="1" si="24"/>
        <v>0</v>
      </c>
      <c r="J88" s="45">
        <f t="shared" ca="1" si="25"/>
        <v>0</v>
      </c>
      <c r="K88" s="45">
        <f t="shared" ca="1" si="26"/>
        <v>0</v>
      </c>
      <c r="L88" s="45"/>
      <c r="M88" s="45">
        <f t="shared" ca="1" si="35"/>
        <v>0</v>
      </c>
      <c r="N88" s="257">
        <f t="shared" ca="1" si="27"/>
        <v>0</v>
      </c>
      <c r="O88" s="23"/>
      <c r="P88" s="255">
        <f t="shared" ca="1" si="28"/>
        <v>0</v>
      </c>
      <c r="Q88" s="163">
        <f t="shared" ca="1" si="29"/>
        <v>0</v>
      </c>
      <c r="R88" s="164">
        <f ca="1">NPV(Q87,K88:$K$244) + ($A$13+$A$14+$A$15)/POWER(1+Q87,$A$28-D88+1)</f>
        <v>0</v>
      </c>
      <c r="S88" s="164">
        <f ca="1">NPV(Q88,K88:$K$244) + ($A$13+$A$14+$A$15)/POWER(1+Q88,$A$28-D88+1)</f>
        <v>0</v>
      </c>
      <c r="T88" s="45">
        <f t="shared" ca="1" si="30"/>
        <v>0</v>
      </c>
      <c r="U88" s="45">
        <f t="shared" ca="1" si="36"/>
        <v>0</v>
      </c>
      <c r="V88" s="45">
        <f t="shared" ca="1" si="37"/>
        <v>0</v>
      </c>
      <c r="W88" s="45">
        <f t="shared" ca="1" si="31"/>
        <v>0</v>
      </c>
      <c r="X88" s="25">
        <f t="shared" ca="1" si="20"/>
        <v>0</v>
      </c>
      <c r="Z88" s="28">
        <f t="shared" ca="1" si="38"/>
        <v>0</v>
      </c>
      <c r="AA88" s="233"/>
      <c r="AB88" s="45">
        <f t="shared" ca="1" si="32"/>
        <v>0</v>
      </c>
      <c r="AC88" s="45">
        <f t="shared" ca="1" si="21"/>
        <v>0</v>
      </c>
      <c r="AD88" s="25">
        <f t="shared" ca="1" si="22"/>
        <v>0</v>
      </c>
    </row>
    <row r="89" spans="4:30" x14ac:dyDescent="0.35">
      <c r="D89" s="20">
        <v>85</v>
      </c>
      <c r="E89" s="21">
        <f t="shared" ca="1" si="33"/>
        <v>31047</v>
      </c>
      <c r="F89" s="44">
        <f t="shared" ca="1" si="23"/>
        <v>31411</v>
      </c>
      <c r="G89" s="22" t="s">
        <v>119</v>
      </c>
      <c r="H89" s="44">
        <f t="shared" ca="1" si="34"/>
        <v>31047</v>
      </c>
      <c r="I89" s="45">
        <f t="shared" ca="1" si="24"/>
        <v>0</v>
      </c>
      <c r="J89" s="45">
        <f t="shared" ca="1" si="25"/>
        <v>0</v>
      </c>
      <c r="K89" s="45">
        <f t="shared" ca="1" si="26"/>
        <v>0</v>
      </c>
      <c r="L89" s="45"/>
      <c r="M89" s="45">
        <f t="shared" ca="1" si="35"/>
        <v>0</v>
      </c>
      <c r="N89" s="257">
        <f t="shared" ca="1" si="27"/>
        <v>0</v>
      </c>
      <c r="O89" s="23"/>
      <c r="P89" s="255">
        <f t="shared" ca="1" si="28"/>
        <v>0</v>
      </c>
      <c r="Q89" s="163">
        <f t="shared" ca="1" si="29"/>
        <v>0</v>
      </c>
      <c r="R89" s="164">
        <f ca="1">NPV(Q88,K89:$K$244) + ($A$13+$A$14+$A$15)/POWER(1+Q88,$A$28-D89+1)</f>
        <v>0</v>
      </c>
      <c r="S89" s="164">
        <f ca="1">NPV(Q89,K89:$K$244) + ($A$13+$A$14+$A$15)/POWER(1+Q89,$A$28-D89+1)</f>
        <v>0</v>
      </c>
      <c r="T89" s="45">
        <f t="shared" ca="1" si="30"/>
        <v>0</v>
      </c>
      <c r="U89" s="45">
        <f t="shared" ca="1" si="36"/>
        <v>0</v>
      </c>
      <c r="V89" s="45">
        <f t="shared" ca="1" si="37"/>
        <v>0</v>
      </c>
      <c r="W89" s="45">
        <f t="shared" ca="1" si="31"/>
        <v>0</v>
      </c>
      <c r="X89" s="25">
        <f t="shared" ca="1" si="20"/>
        <v>0</v>
      </c>
      <c r="Z89" s="28">
        <f t="shared" ca="1" si="38"/>
        <v>0</v>
      </c>
      <c r="AA89" s="233"/>
      <c r="AB89" s="45">
        <f t="shared" ca="1" si="32"/>
        <v>0</v>
      </c>
      <c r="AC89" s="45">
        <f t="shared" ca="1" si="21"/>
        <v>0</v>
      </c>
      <c r="AD89" s="25">
        <f t="shared" ca="1" si="22"/>
        <v>0</v>
      </c>
    </row>
    <row r="90" spans="4:30" x14ac:dyDescent="0.35">
      <c r="D90" s="20">
        <v>86</v>
      </c>
      <c r="E90" s="21">
        <f t="shared" ca="1" si="33"/>
        <v>31412</v>
      </c>
      <c r="F90" s="44">
        <f t="shared" ca="1" si="23"/>
        <v>31776</v>
      </c>
      <c r="G90" s="22" t="s">
        <v>119</v>
      </c>
      <c r="H90" s="44">
        <f t="shared" ca="1" si="34"/>
        <v>31412</v>
      </c>
      <c r="I90" s="45">
        <f t="shared" ca="1" si="24"/>
        <v>0</v>
      </c>
      <c r="J90" s="45">
        <f t="shared" ca="1" si="25"/>
        <v>0</v>
      </c>
      <c r="K90" s="45">
        <f t="shared" ca="1" si="26"/>
        <v>0</v>
      </c>
      <c r="L90" s="45"/>
      <c r="M90" s="45">
        <f t="shared" ca="1" si="35"/>
        <v>0</v>
      </c>
      <c r="N90" s="257">
        <f t="shared" ca="1" si="27"/>
        <v>0</v>
      </c>
      <c r="O90" s="23"/>
      <c r="P90" s="255">
        <f t="shared" ca="1" si="28"/>
        <v>0</v>
      </c>
      <c r="Q90" s="163">
        <f t="shared" ca="1" si="29"/>
        <v>0</v>
      </c>
      <c r="R90" s="164">
        <f ca="1">NPV(Q89,K90:$K$244) + ($A$13+$A$14+$A$15)/POWER(1+Q89,$A$28-D90+1)</f>
        <v>0</v>
      </c>
      <c r="S90" s="164">
        <f ca="1">NPV(Q90,K90:$K$244) + ($A$13+$A$14+$A$15)/POWER(1+Q90,$A$28-D90+1)</f>
        <v>0</v>
      </c>
      <c r="T90" s="45">
        <f t="shared" ca="1" si="30"/>
        <v>0</v>
      </c>
      <c r="U90" s="45">
        <f t="shared" ca="1" si="36"/>
        <v>0</v>
      </c>
      <c r="V90" s="45">
        <f t="shared" ca="1" si="37"/>
        <v>0</v>
      </c>
      <c r="W90" s="45">
        <f t="shared" ca="1" si="31"/>
        <v>0</v>
      </c>
      <c r="X90" s="25">
        <f t="shared" ca="1" si="20"/>
        <v>0</v>
      </c>
      <c r="Z90" s="28">
        <f t="shared" ca="1" si="38"/>
        <v>0</v>
      </c>
      <c r="AA90" s="233"/>
      <c r="AB90" s="45">
        <f t="shared" ca="1" si="32"/>
        <v>0</v>
      </c>
      <c r="AC90" s="45">
        <f t="shared" ca="1" si="21"/>
        <v>0</v>
      </c>
      <c r="AD90" s="25">
        <f t="shared" ca="1" si="22"/>
        <v>0</v>
      </c>
    </row>
    <row r="91" spans="4:30" x14ac:dyDescent="0.35">
      <c r="D91" s="20">
        <v>87</v>
      </c>
      <c r="E91" s="21">
        <f t="shared" ca="1" si="33"/>
        <v>31777</v>
      </c>
      <c r="F91" s="44">
        <f t="shared" ca="1" si="23"/>
        <v>32141</v>
      </c>
      <c r="G91" s="22" t="s">
        <v>119</v>
      </c>
      <c r="H91" s="44">
        <f t="shared" ca="1" si="34"/>
        <v>31777</v>
      </c>
      <c r="I91" s="45">
        <f t="shared" ca="1" si="24"/>
        <v>0</v>
      </c>
      <c r="J91" s="45">
        <f t="shared" ca="1" si="25"/>
        <v>0</v>
      </c>
      <c r="K91" s="45">
        <f t="shared" ca="1" si="26"/>
        <v>0</v>
      </c>
      <c r="L91" s="45"/>
      <c r="M91" s="45">
        <f t="shared" ca="1" si="35"/>
        <v>0</v>
      </c>
      <c r="N91" s="257">
        <f t="shared" ca="1" si="27"/>
        <v>0</v>
      </c>
      <c r="O91" s="23"/>
      <c r="P91" s="255">
        <f t="shared" ca="1" si="28"/>
        <v>0</v>
      </c>
      <c r="Q91" s="163">
        <f t="shared" ca="1" si="29"/>
        <v>0</v>
      </c>
      <c r="R91" s="164">
        <f ca="1">NPV(Q90,K91:$K$244) + ($A$13+$A$14+$A$15)/POWER(1+Q90,$A$28-D91+1)</f>
        <v>0</v>
      </c>
      <c r="S91" s="164">
        <f ca="1">NPV(Q91,K91:$K$244) + ($A$13+$A$14+$A$15)/POWER(1+Q91,$A$28-D91+1)</f>
        <v>0</v>
      </c>
      <c r="T91" s="45">
        <f t="shared" ca="1" si="30"/>
        <v>0</v>
      </c>
      <c r="U91" s="45">
        <f t="shared" ca="1" si="36"/>
        <v>0</v>
      </c>
      <c r="V91" s="45">
        <f t="shared" ca="1" si="37"/>
        <v>0</v>
      </c>
      <c r="W91" s="45">
        <f t="shared" ca="1" si="31"/>
        <v>0</v>
      </c>
      <c r="X91" s="25">
        <f t="shared" ca="1" si="20"/>
        <v>0</v>
      </c>
      <c r="Z91" s="28">
        <f t="shared" ca="1" si="38"/>
        <v>0</v>
      </c>
      <c r="AA91" s="233"/>
      <c r="AB91" s="45">
        <f t="shared" ca="1" si="32"/>
        <v>0</v>
      </c>
      <c r="AC91" s="45">
        <f t="shared" ca="1" si="21"/>
        <v>0</v>
      </c>
      <c r="AD91" s="25">
        <f t="shared" ca="1" si="22"/>
        <v>0</v>
      </c>
    </row>
    <row r="92" spans="4:30" x14ac:dyDescent="0.35">
      <c r="D92" s="20">
        <v>88</v>
      </c>
      <c r="E92" s="21">
        <f t="shared" ca="1" si="33"/>
        <v>32142</v>
      </c>
      <c r="F92" s="44">
        <f t="shared" ca="1" si="23"/>
        <v>32507</v>
      </c>
      <c r="G92" s="22" t="s">
        <v>119</v>
      </c>
      <c r="H92" s="44">
        <f t="shared" ca="1" si="34"/>
        <v>32142</v>
      </c>
      <c r="I92" s="45">
        <f t="shared" ca="1" si="24"/>
        <v>0</v>
      </c>
      <c r="J92" s="45">
        <f t="shared" ca="1" si="25"/>
        <v>0</v>
      </c>
      <c r="K92" s="45">
        <f t="shared" ca="1" si="26"/>
        <v>0</v>
      </c>
      <c r="L92" s="45"/>
      <c r="M92" s="45">
        <f t="shared" ca="1" si="35"/>
        <v>0</v>
      </c>
      <c r="N92" s="257">
        <f t="shared" ca="1" si="27"/>
        <v>0</v>
      </c>
      <c r="O92" s="23"/>
      <c r="P92" s="255">
        <f t="shared" ca="1" si="28"/>
        <v>0</v>
      </c>
      <c r="Q92" s="163">
        <f t="shared" ca="1" si="29"/>
        <v>0</v>
      </c>
      <c r="R92" s="164">
        <f ca="1">NPV(Q91,K92:$K$244) + ($A$13+$A$14+$A$15)/POWER(1+Q91,$A$28-D92+1)</f>
        <v>0</v>
      </c>
      <c r="S92" s="164">
        <f ca="1">NPV(Q92,K92:$K$244) + ($A$13+$A$14+$A$15)/POWER(1+Q92,$A$28-D92+1)</f>
        <v>0</v>
      </c>
      <c r="T92" s="45">
        <f t="shared" ca="1" si="30"/>
        <v>0</v>
      </c>
      <c r="U92" s="45">
        <f t="shared" ca="1" si="36"/>
        <v>0</v>
      </c>
      <c r="V92" s="45">
        <f t="shared" ca="1" si="37"/>
        <v>0</v>
      </c>
      <c r="W92" s="45">
        <f t="shared" ca="1" si="31"/>
        <v>0</v>
      </c>
      <c r="X92" s="25">
        <f t="shared" ca="1" si="20"/>
        <v>0</v>
      </c>
      <c r="Z92" s="28">
        <f t="shared" ca="1" si="38"/>
        <v>0</v>
      </c>
      <c r="AA92" s="233"/>
      <c r="AB92" s="45">
        <f t="shared" ca="1" si="32"/>
        <v>0</v>
      </c>
      <c r="AC92" s="45">
        <f t="shared" ca="1" si="21"/>
        <v>0</v>
      </c>
      <c r="AD92" s="25">
        <f t="shared" ca="1" si="22"/>
        <v>0</v>
      </c>
    </row>
    <row r="93" spans="4:30" x14ac:dyDescent="0.35">
      <c r="D93" s="20">
        <v>89</v>
      </c>
      <c r="E93" s="21">
        <f t="shared" ca="1" si="33"/>
        <v>32508</v>
      </c>
      <c r="F93" s="44">
        <f t="shared" ca="1" si="23"/>
        <v>32872</v>
      </c>
      <c r="G93" s="22" t="s">
        <v>119</v>
      </c>
      <c r="H93" s="44">
        <f t="shared" ca="1" si="34"/>
        <v>32508</v>
      </c>
      <c r="I93" s="45">
        <f t="shared" ca="1" si="24"/>
        <v>0</v>
      </c>
      <c r="J93" s="45">
        <f t="shared" ca="1" si="25"/>
        <v>0</v>
      </c>
      <c r="K93" s="45">
        <f t="shared" ca="1" si="26"/>
        <v>0</v>
      </c>
      <c r="L93" s="45"/>
      <c r="M93" s="45">
        <f t="shared" ca="1" si="35"/>
        <v>0</v>
      </c>
      <c r="N93" s="257">
        <f t="shared" ca="1" si="27"/>
        <v>0</v>
      </c>
      <c r="O93" s="23"/>
      <c r="P93" s="255">
        <f t="shared" ca="1" si="28"/>
        <v>0</v>
      </c>
      <c r="Q93" s="163">
        <f t="shared" ca="1" si="29"/>
        <v>0</v>
      </c>
      <c r="R93" s="164">
        <f ca="1">NPV(Q92,K93:$K$244) + ($A$13+$A$14+$A$15)/POWER(1+Q92,$A$28-D93+1)</f>
        <v>0</v>
      </c>
      <c r="S93" s="164">
        <f ca="1">NPV(Q93,K93:$K$244) + ($A$13+$A$14+$A$15)/POWER(1+Q93,$A$28-D93+1)</f>
        <v>0</v>
      </c>
      <c r="T93" s="45">
        <f t="shared" ca="1" si="30"/>
        <v>0</v>
      </c>
      <c r="U93" s="45">
        <f t="shared" ca="1" si="36"/>
        <v>0</v>
      </c>
      <c r="V93" s="45">
        <f t="shared" ca="1" si="37"/>
        <v>0</v>
      </c>
      <c r="W93" s="45">
        <f t="shared" ca="1" si="31"/>
        <v>0</v>
      </c>
      <c r="X93" s="25">
        <f t="shared" ca="1" si="20"/>
        <v>0</v>
      </c>
      <c r="Z93" s="28">
        <f t="shared" ca="1" si="38"/>
        <v>0</v>
      </c>
      <c r="AA93" s="233"/>
      <c r="AB93" s="45">
        <f t="shared" ca="1" si="32"/>
        <v>0</v>
      </c>
      <c r="AC93" s="45">
        <f t="shared" ca="1" si="21"/>
        <v>0</v>
      </c>
      <c r="AD93" s="25">
        <f t="shared" ca="1" si="22"/>
        <v>0</v>
      </c>
    </row>
    <row r="94" spans="4:30" x14ac:dyDescent="0.35">
      <c r="D94" s="20">
        <v>90</v>
      </c>
      <c r="E94" s="21">
        <f t="shared" ca="1" si="33"/>
        <v>32873</v>
      </c>
      <c r="F94" s="44">
        <f t="shared" ca="1" si="23"/>
        <v>33237</v>
      </c>
      <c r="G94" s="22" t="s">
        <v>119</v>
      </c>
      <c r="H94" s="44">
        <f t="shared" ca="1" si="34"/>
        <v>32873</v>
      </c>
      <c r="I94" s="45">
        <f t="shared" ca="1" si="24"/>
        <v>0</v>
      </c>
      <c r="J94" s="45">
        <f t="shared" ca="1" si="25"/>
        <v>0</v>
      </c>
      <c r="K94" s="45">
        <f t="shared" ca="1" si="26"/>
        <v>0</v>
      </c>
      <c r="L94" s="45"/>
      <c r="M94" s="45">
        <f t="shared" ca="1" si="35"/>
        <v>0</v>
      </c>
      <c r="N94" s="257">
        <f t="shared" ca="1" si="27"/>
        <v>0</v>
      </c>
      <c r="O94" s="23"/>
      <c r="P94" s="255">
        <f t="shared" ca="1" si="28"/>
        <v>0</v>
      </c>
      <c r="Q94" s="163">
        <f t="shared" ca="1" si="29"/>
        <v>0</v>
      </c>
      <c r="R94" s="164">
        <f ca="1">NPV(Q93,K94:$K$244) + ($A$13+$A$14+$A$15)/POWER(1+Q93,$A$28-D94+1)</f>
        <v>0</v>
      </c>
      <c r="S94" s="164">
        <f ca="1">NPV(Q94,K94:$K$244) + ($A$13+$A$14+$A$15)/POWER(1+Q94,$A$28-D94+1)</f>
        <v>0</v>
      </c>
      <c r="T94" s="45">
        <f t="shared" ca="1" si="30"/>
        <v>0</v>
      </c>
      <c r="U94" s="45">
        <f t="shared" ca="1" si="36"/>
        <v>0</v>
      </c>
      <c r="V94" s="45">
        <f t="shared" ca="1" si="37"/>
        <v>0</v>
      </c>
      <c r="W94" s="45">
        <f t="shared" ca="1" si="31"/>
        <v>0</v>
      </c>
      <c r="X94" s="25">
        <f t="shared" ca="1" si="20"/>
        <v>0</v>
      </c>
      <c r="Z94" s="28">
        <f t="shared" ca="1" si="38"/>
        <v>0</v>
      </c>
      <c r="AA94" s="233"/>
      <c r="AB94" s="45">
        <f t="shared" ca="1" si="32"/>
        <v>0</v>
      </c>
      <c r="AC94" s="45">
        <f t="shared" ca="1" si="21"/>
        <v>0</v>
      </c>
      <c r="AD94" s="25">
        <f t="shared" ca="1" si="22"/>
        <v>0</v>
      </c>
    </row>
    <row r="95" spans="4:30" x14ac:dyDescent="0.35">
      <c r="D95" s="20">
        <v>91</v>
      </c>
      <c r="E95" s="21">
        <f t="shared" ca="1" si="33"/>
        <v>33238</v>
      </c>
      <c r="F95" s="44">
        <f t="shared" ca="1" si="23"/>
        <v>33602</v>
      </c>
      <c r="G95" s="22" t="s">
        <v>119</v>
      </c>
      <c r="H95" s="44">
        <f t="shared" ca="1" si="34"/>
        <v>33238</v>
      </c>
      <c r="I95" s="45">
        <f t="shared" ca="1" si="24"/>
        <v>0</v>
      </c>
      <c r="J95" s="45">
        <f t="shared" ca="1" si="25"/>
        <v>0</v>
      </c>
      <c r="K95" s="45">
        <f t="shared" ca="1" si="26"/>
        <v>0</v>
      </c>
      <c r="L95" s="45"/>
      <c r="M95" s="45">
        <f t="shared" ca="1" si="35"/>
        <v>0</v>
      </c>
      <c r="N95" s="257">
        <f t="shared" ca="1" si="27"/>
        <v>0</v>
      </c>
      <c r="O95" s="23"/>
      <c r="P95" s="255">
        <f t="shared" ca="1" si="28"/>
        <v>0</v>
      </c>
      <c r="Q95" s="163">
        <f t="shared" ca="1" si="29"/>
        <v>0</v>
      </c>
      <c r="R95" s="164">
        <f ca="1">NPV(Q94,K95:$K$244) + ($A$13+$A$14+$A$15)/POWER(1+Q94,$A$28-D95+1)</f>
        <v>0</v>
      </c>
      <c r="S95" s="164">
        <f ca="1">NPV(Q95,K95:$K$244) + ($A$13+$A$14+$A$15)/POWER(1+Q95,$A$28-D95+1)</f>
        <v>0</v>
      </c>
      <c r="T95" s="45">
        <f t="shared" ca="1" si="30"/>
        <v>0</v>
      </c>
      <c r="U95" s="45">
        <f t="shared" ca="1" si="36"/>
        <v>0</v>
      </c>
      <c r="V95" s="45">
        <f t="shared" ca="1" si="37"/>
        <v>0</v>
      </c>
      <c r="W95" s="45">
        <f t="shared" ca="1" si="31"/>
        <v>0</v>
      </c>
      <c r="X95" s="25">
        <f t="shared" ca="1" si="20"/>
        <v>0</v>
      </c>
      <c r="Z95" s="28">
        <f t="shared" ca="1" si="38"/>
        <v>0</v>
      </c>
      <c r="AA95" s="233"/>
      <c r="AB95" s="45">
        <f t="shared" ca="1" si="32"/>
        <v>0</v>
      </c>
      <c r="AC95" s="45">
        <f t="shared" ca="1" si="21"/>
        <v>0</v>
      </c>
      <c r="AD95" s="25">
        <f t="shared" ca="1" si="22"/>
        <v>0</v>
      </c>
    </row>
    <row r="96" spans="4:30" x14ac:dyDescent="0.35">
      <c r="D96" s="20">
        <v>92</v>
      </c>
      <c r="E96" s="21">
        <f t="shared" ca="1" si="33"/>
        <v>33603</v>
      </c>
      <c r="F96" s="44">
        <f t="shared" ca="1" si="23"/>
        <v>33968</v>
      </c>
      <c r="G96" s="22" t="s">
        <v>119</v>
      </c>
      <c r="H96" s="44">
        <f t="shared" ca="1" si="34"/>
        <v>33603</v>
      </c>
      <c r="I96" s="45">
        <f t="shared" ca="1" si="24"/>
        <v>0</v>
      </c>
      <c r="J96" s="45">
        <f t="shared" ca="1" si="25"/>
        <v>0</v>
      </c>
      <c r="K96" s="45">
        <f t="shared" ca="1" si="26"/>
        <v>0</v>
      </c>
      <c r="L96" s="45"/>
      <c r="M96" s="45">
        <f t="shared" ca="1" si="35"/>
        <v>0</v>
      </c>
      <c r="N96" s="257">
        <f t="shared" ca="1" si="27"/>
        <v>0</v>
      </c>
      <c r="O96" s="23"/>
      <c r="P96" s="255">
        <f t="shared" ca="1" si="28"/>
        <v>0</v>
      </c>
      <c r="Q96" s="163">
        <f t="shared" ca="1" si="29"/>
        <v>0</v>
      </c>
      <c r="R96" s="164">
        <f ca="1">NPV(Q95,K96:$K$244) + ($A$13+$A$14+$A$15)/POWER(1+Q95,$A$28-D96+1)</f>
        <v>0</v>
      </c>
      <c r="S96" s="164">
        <f ca="1">NPV(Q96,K96:$K$244) + ($A$13+$A$14+$A$15)/POWER(1+Q96,$A$28-D96+1)</f>
        <v>0</v>
      </c>
      <c r="T96" s="45">
        <f t="shared" ca="1" si="30"/>
        <v>0</v>
      </c>
      <c r="U96" s="45">
        <f t="shared" ca="1" si="36"/>
        <v>0</v>
      </c>
      <c r="V96" s="45">
        <f t="shared" ca="1" si="37"/>
        <v>0</v>
      </c>
      <c r="W96" s="45">
        <f t="shared" ca="1" si="31"/>
        <v>0</v>
      </c>
      <c r="X96" s="25">
        <f t="shared" ca="1" si="20"/>
        <v>0</v>
      </c>
      <c r="Z96" s="28">
        <f t="shared" ca="1" si="38"/>
        <v>0</v>
      </c>
      <c r="AA96" s="233"/>
      <c r="AB96" s="45">
        <f t="shared" ca="1" si="32"/>
        <v>0</v>
      </c>
      <c r="AC96" s="45">
        <f t="shared" ca="1" si="21"/>
        <v>0</v>
      </c>
      <c r="AD96" s="25">
        <f t="shared" ca="1" si="22"/>
        <v>0</v>
      </c>
    </row>
    <row r="97" spans="4:30" x14ac:dyDescent="0.35">
      <c r="D97" s="20">
        <v>93</v>
      </c>
      <c r="E97" s="21">
        <f t="shared" ca="1" si="33"/>
        <v>33969</v>
      </c>
      <c r="F97" s="44">
        <f t="shared" ca="1" si="23"/>
        <v>34333</v>
      </c>
      <c r="G97" s="22" t="s">
        <v>119</v>
      </c>
      <c r="H97" s="44">
        <f t="shared" ca="1" si="34"/>
        <v>33969</v>
      </c>
      <c r="I97" s="45">
        <f t="shared" ca="1" si="24"/>
        <v>0</v>
      </c>
      <c r="J97" s="45">
        <f t="shared" ca="1" si="25"/>
        <v>0</v>
      </c>
      <c r="K97" s="45">
        <f t="shared" ca="1" si="26"/>
        <v>0</v>
      </c>
      <c r="L97" s="45"/>
      <c r="M97" s="45">
        <f t="shared" ca="1" si="35"/>
        <v>0</v>
      </c>
      <c r="N97" s="257">
        <f t="shared" ca="1" si="27"/>
        <v>0</v>
      </c>
      <c r="O97" s="23"/>
      <c r="P97" s="255">
        <f t="shared" ca="1" si="28"/>
        <v>0</v>
      </c>
      <c r="Q97" s="163">
        <f t="shared" ca="1" si="29"/>
        <v>0</v>
      </c>
      <c r="R97" s="164">
        <f ca="1">NPV(Q96,K97:$K$244) + ($A$13+$A$14+$A$15)/POWER(1+Q96,$A$28-D97+1)</f>
        <v>0</v>
      </c>
      <c r="S97" s="164">
        <f ca="1">NPV(Q97,K97:$K$244) + ($A$13+$A$14+$A$15)/POWER(1+Q97,$A$28-D97+1)</f>
        <v>0</v>
      </c>
      <c r="T97" s="45">
        <f t="shared" ca="1" si="30"/>
        <v>0</v>
      </c>
      <c r="U97" s="45">
        <f t="shared" ca="1" si="36"/>
        <v>0</v>
      </c>
      <c r="V97" s="45">
        <f t="shared" ca="1" si="37"/>
        <v>0</v>
      </c>
      <c r="W97" s="45">
        <f t="shared" ca="1" si="31"/>
        <v>0</v>
      </c>
      <c r="X97" s="25">
        <f t="shared" ca="1" si="20"/>
        <v>0</v>
      </c>
      <c r="Z97" s="28">
        <f t="shared" ca="1" si="38"/>
        <v>0</v>
      </c>
      <c r="AA97" s="233"/>
      <c r="AB97" s="45">
        <f t="shared" ca="1" si="32"/>
        <v>0</v>
      </c>
      <c r="AC97" s="45">
        <f t="shared" ca="1" si="21"/>
        <v>0</v>
      </c>
      <c r="AD97" s="25">
        <f t="shared" ca="1" si="22"/>
        <v>0</v>
      </c>
    </row>
    <row r="98" spans="4:30" x14ac:dyDescent="0.35">
      <c r="D98" s="20">
        <v>94</v>
      </c>
      <c r="E98" s="21">
        <f t="shared" ca="1" si="33"/>
        <v>34334</v>
      </c>
      <c r="F98" s="44">
        <f t="shared" ca="1" si="23"/>
        <v>34698</v>
      </c>
      <c r="G98" s="22" t="s">
        <v>119</v>
      </c>
      <c r="H98" s="44">
        <f t="shared" ca="1" si="34"/>
        <v>34334</v>
      </c>
      <c r="I98" s="45">
        <f t="shared" ca="1" si="24"/>
        <v>0</v>
      </c>
      <c r="J98" s="45">
        <f t="shared" ca="1" si="25"/>
        <v>0</v>
      </c>
      <c r="K98" s="45">
        <f t="shared" ca="1" si="26"/>
        <v>0</v>
      </c>
      <c r="L98" s="45"/>
      <c r="M98" s="45">
        <f t="shared" ca="1" si="35"/>
        <v>0</v>
      </c>
      <c r="N98" s="257">
        <f t="shared" ca="1" si="27"/>
        <v>0</v>
      </c>
      <c r="O98" s="23"/>
      <c r="P98" s="255">
        <f t="shared" ca="1" si="28"/>
        <v>0</v>
      </c>
      <c r="Q98" s="163">
        <f t="shared" ca="1" si="29"/>
        <v>0</v>
      </c>
      <c r="R98" s="164">
        <f ca="1">NPV(Q97,K98:$K$244) + ($A$13+$A$14+$A$15)/POWER(1+Q97,$A$28-D98+1)</f>
        <v>0</v>
      </c>
      <c r="S98" s="164">
        <f ca="1">NPV(Q98,K98:$K$244) + ($A$13+$A$14+$A$15)/POWER(1+Q98,$A$28-D98+1)</f>
        <v>0</v>
      </c>
      <c r="T98" s="45">
        <f t="shared" ca="1" si="30"/>
        <v>0</v>
      </c>
      <c r="U98" s="45">
        <f t="shared" ca="1" si="36"/>
        <v>0</v>
      </c>
      <c r="V98" s="45">
        <f t="shared" ca="1" si="37"/>
        <v>0</v>
      </c>
      <c r="W98" s="45">
        <f t="shared" ca="1" si="31"/>
        <v>0</v>
      </c>
      <c r="X98" s="25">
        <f t="shared" ca="1" si="20"/>
        <v>0</v>
      </c>
      <c r="Z98" s="28">
        <f t="shared" ca="1" si="38"/>
        <v>0</v>
      </c>
      <c r="AA98" s="233"/>
      <c r="AB98" s="45">
        <f t="shared" ca="1" si="32"/>
        <v>0</v>
      </c>
      <c r="AC98" s="45">
        <f t="shared" ca="1" si="21"/>
        <v>0</v>
      </c>
      <c r="AD98" s="25">
        <f t="shared" ca="1" si="22"/>
        <v>0</v>
      </c>
    </row>
    <row r="99" spans="4:30" x14ac:dyDescent="0.35">
      <c r="D99" s="20">
        <v>95</v>
      </c>
      <c r="E99" s="21">
        <f t="shared" ca="1" si="33"/>
        <v>34699</v>
      </c>
      <c r="F99" s="44">
        <f t="shared" ca="1" si="23"/>
        <v>35063</v>
      </c>
      <c r="G99" s="22" t="s">
        <v>119</v>
      </c>
      <c r="H99" s="44">
        <f t="shared" ca="1" si="34"/>
        <v>34699</v>
      </c>
      <c r="I99" s="45">
        <f t="shared" ca="1" si="24"/>
        <v>0</v>
      </c>
      <c r="J99" s="45">
        <f t="shared" ca="1" si="25"/>
        <v>0</v>
      </c>
      <c r="K99" s="45">
        <f t="shared" ca="1" si="26"/>
        <v>0</v>
      </c>
      <c r="L99" s="45"/>
      <c r="M99" s="45">
        <f t="shared" ca="1" si="35"/>
        <v>0</v>
      </c>
      <c r="N99" s="257">
        <f t="shared" ca="1" si="27"/>
        <v>0</v>
      </c>
      <c r="O99" s="23"/>
      <c r="P99" s="255">
        <f t="shared" ca="1" si="28"/>
        <v>0</v>
      </c>
      <c r="Q99" s="163">
        <f t="shared" ca="1" si="29"/>
        <v>0</v>
      </c>
      <c r="R99" s="164">
        <f ca="1">NPV(Q98,K99:$K$244) + ($A$13+$A$14+$A$15)/POWER(1+Q98,$A$28-D99+1)</f>
        <v>0</v>
      </c>
      <c r="S99" s="164">
        <f ca="1">NPV(Q99,K99:$K$244) + ($A$13+$A$14+$A$15)/POWER(1+Q99,$A$28-D99+1)</f>
        <v>0</v>
      </c>
      <c r="T99" s="45">
        <f t="shared" ca="1" si="30"/>
        <v>0</v>
      </c>
      <c r="U99" s="45">
        <f t="shared" ca="1" si="36"/>
        <v>0</v>
      </c>
      <c r="V99" s="45">
        <f t="shared" ca="1" si="37"/>
        <v>0</v>
      </c>
      <c r="W99" s="45">
        <f t="shared" ca="1" si="31"/>
        <v>0</v>
      </c>
      <c r="X99" s="25">
        <f t="shared" ca="1" si="20"/>
        <v>0</v>
      </c>
      <c r="Z99" s="28">
        <f t="shared" ca="1" si="38"/>
        <v>0</v>
      </c>
      <c r="AA99" s="233"/>
      <c r="AB99" s="45">
        <f t="shared" ca="1" si="32"/>
        <v>0</v>
      </c>
      <c r="AC99" s="45">
        <f t="shared" ca="1" si="21"/>
        <v>0</v>
      </c>
      <c r="AD99" s="25">
        <f t="shared" ca="1" si="22"/>
        <v>0</v>
      </c>
    </row>
    <row r="100" spans="4:30" x14ac:dyDescent="0.35">
      <c r="D100" s="20">
        <v>96</v>
      </c>
      <c r="E100" s="21">
        <f t="shared" ca="1" si="33"/>
        <v>35064</v>
      </c>
      <c r="F100" s="44">
        <f t="shared" ca="1" si="23"/>
        <v>35429</v>
      </c>
      <c r="G100" s="22" t="s">
        <v>119</v>
      </c>
      <c r="H100" s="44">
        <f t="shared" ca="1" si="34"/>
        <v>35064</v>
      </c>
      <c r="I100" s="45">
        <f t="shared" ca="1" si="24"/>
        <v>0</v>
      </c>
      <c r="J100" s="45">
        <f t="shared" ca="1" si="25"/>
        <v>0</v>
      </c>
      <c r="K100" s="45">
        <f t="shared" ca="1" si="26"/>
        <v>0</v>
      </c>
      <c r="L100" s="45"/>
      <c r="M100" s="45">
        <f t="shared" ca="1" si="35"/>
        <v>0</v>
      </c>
      <c r="N100" s="257">
        <f t="shared" ca="1" si="27"/>
        <v>0</v>
      </c>
      <c r="O100" s="23"/>
      <c r="P100" s="255">
        <f t="shared" ca="1" si="28"/>
        <v>0</v>
      </c>
      <c r="Q100" s="163">
        <f t="shared" ca="1" si="29"/>
        <v>0</v>
      </c>
      <c r="R100" s="164">
        <f ca="1">NPV(Q99,K100:$K$244) + ($A$13+$A$14+$A$15)/POWER(1+Q99,$A$28-D100+1)</f>
        <v>0</v>
      </c>
      <c r="S100" s="164">
        <f ca="1">NPV(Q100,K100:$K$244) + ($A$13+$A$14+$A$15)/POWER(1+Q100,$A$28-D100+1)</f>
        <v>0</v>
      </c>
      <c r="T100" s="45">
        <f t="shared" ca="1" si="30"/>
        <v>0</v>
      </c>
      <c r="U100" s="45">
        <f t="shared" ca="1" si="36"/>
        <v>0</v>
      </c>
      <c r="V100" s="45">
        <f t="shared" ca="1" si="37"/>
        <v>0</v>
      </c>
      <c r="W100" s="45">
        <f t="shared" ca="1" si="31"/>
        <v>0</v>
      </c>
      <c r="X100" s="25">
        <f t="shared" ca="1" si="20"/>
        <v>0</v>
      </c>
      <c r="Z100" s="28">
        <f t="shared" ca="1" si="38"/>
        <v>0</v>
      </c>
      <c r="AA100" s="233"/>
      <c r="AB100" s="45">
        <f t="shared" ca="1" si="32"/>
        <v>0</v>
      </c>
      <c r="AC100" s="45">
        <f t="shared" ca="1" si="21"/>
        <v>0</v>
      </c>
      <c r="AD100" s="25">
        <f t="shared" ca="1" si="22"/>
        <v>0</v>
      </c>
    </row>
    <row r="101" spans="4:30" x14ac:dyDescent="0.35">
      <c r="D101" s="20">
        <v>97</v>
      </c>
      <c r="E101" s="21">
        <f t="shared" ca="1" si="33"/>
        <v>35430</v>
      </c>
      <c r="F101" s="44">
        <f t="shared" ca="1" si="23"/>
        <v>35794</v>
      </c>
      <c r="G101" s="22" t="s">
        <v>119</v>
      </c>
      <c r="H101" s="44">
        <f t="shared" ca="1" si="34"/>
        <v>35430</v>
      </c>
      <c r="I101" s="45">
        <f t="shared" ca="1" si="24"/>
        <v>0</v>
      </c>
      <c r="J101" s="45">
        <f t="shared" ca="1" si="25"/>
        <v>0</v>
      </c>
      <c r="K101" s="45">
        <f t="shared" ca="1" si="26"/>
        <v>0</v>
      </c>
      <c r="L101" s="45"/>
      <c r="M101" s="45">
        <f t="shared" ca="1" si="35"/>
        <v>0</v>
      </c>
      <c r="N101" s="257">
        <f t="shared" ca="1" si="27"/>
        <v>0</v>
      </c>
      <c r="O101" s="23"/>
      <c r="P101" s="255">
        <f t="shared" ca="1" si="28"/>
        <v>0</v>
      </c>
      <c r="Q101" s="163">
        <f t="shared" ca="1" si="29"/>
        <v>0</v>
      </c>
      <c r="R101" s="164">
        <f ca="1">NPV(Q100,K101:$K$244) + ($A$13+$A$14+$A$15)/POWER(1+Q100,$A$28-D101+1)</f>
        <v>0</v>
      </c>
      <c r="S101" s="164">
        <f ca="1">NPV(Q101,K101:$K$244) + ($A$13+$A$14+$A$15)/POWER(1+Q101,$A$28-D101+1)</f>
        <v>0</v>
      </c>
      <c r="T101" s="45">
        <f t="shared" ca="1" si="30"/>
        <v>0</v>
      </c>
      <c r="U101" s="45">
        <f t="shared" ca="1" si="36"/>
        <v>0</v>
      </c>
      <c r="V101" s="45">
        <f t="shared" ca="1" si="37"/>
        <v>0</v>
      </c>
      <c r="W101" s="45">
        <f t="shared" ca="1" si="31"/>
        <v>0</v>
      </c>
      <c r="X101" s="25">
        <f t="shared" ca="1" si="20"/>
        <v>0</v>
      </c>
      <c r="Z101" s="28">
        <f t="shared" ca="1" si="38"/>
        <v>0</v>
      </c>
      <c r="AA101" s="233"/>
      <c r="AB101" s="45">
        <f t="shared" ca="1" si="32"/>
        <v>0</v>
      </c>
      <c r="AC101" s="45">
        <f t="shared" ca="1" si="21"/>
        <v>0</v>
      </c>
      <c r="AD101" s="25">
        <f t="shared" ca="1" si="22"/>
        <v>0</v>
      </c>
    </row>
    <row r="102" spans="4:30" x14ac:dyDescent="0.35">
      <c r="D102" s="20">
        <v>98</v>
      </c>
      <c r="E102" s="21">
        <f t="shared" ca="1" si="33"/>
        <v>35795</v>
      </c>
      <c r="F102" s="44">
        <f t="shared" ca="1" si="23"/>
        <v>36159</v>
      </c>
      <c r="G102" s="22" t="s">
        <v>119</v>
      </c>
      <c r="H102" s="44">
        <f t="shared" ca="1" si="34"/>
        <v>35795</v>
      </c>
      <c r="I102" s="45">
        <f t="shared" ca="1" si="24"/>
        <v>0</v>
      </c>
      <c r="J102" s="45">
        <f t="shared" ca="1" si="25"/>
        <v>0</v>
      </c>
      <c r="K102" s="45">
        <f t="shared" ca="1" si="26"/>
        <v>0</v>
      </c>
      <c r="L102" s="45"/>
      <c r="M102" s="45">
        <f t="shared" ca="1" si="35"/>
        <v>0</v>
      </c>
      <c r="N102" s="257">
        <f t="shared" ca="1" si="27"/>
        <v>0</v>
      </c>
      <c r="O102" s="23"/>
      <c r="P102" s="255">
        <f t="shared" ca="1" si="28"/>
        <v>0</v>
      </c>
      <c r="Q102" s="163">
        <f t="shared" ca="1" si="29"/>
        <v>0</v>
      </c>
      <c r="R102" s="164">
        <f ca="1">NPV(Q101,K102:$K$244) + ($A$13+$A$14+$A$15)/POWER(1+Q101,$A$28-D102+1)</f>
        <v>0</v>
      </c>
      <c r="S102" s="164">
        <f ca="1">NPV(Q102,K102:$K$244) + ($A$13+$A$14+$A$15)/POWER(1+Q102,$A$28-D102+1)</f>
        <v>0</v>
      </c>
      <c r="T102" s="45">
        <f t="shared" ca="1" si="30"/>
        <v>0</v>
      </c>
      <c r="U102" s="45">
        <f t="shared" ca="1" si="36"/>
        <v>0</v>
      </c>
      <c r="V102" s="45">
        <f t="shared" ca="1" si="37"/>
        <v>0</v>
      </c>
      <c r="W102" s="45">
        <f t="shared" ca="1" si="31"/>
        <v>0</v>
      </c>
      <c r="X102" s="25">
        <f t="shared" ca="1" si="20"/>
        <v>0</v>
      </c>
      <c r="Z102" s="28">
        <f t="shared" ca="1" si="38"/>
        <v>0</v>
      </c>
      <c r="AA102" s="233"/>
      <c r="AB102" s="45">
        <f t="shared" ca="1" si="32"/>
        <v>0</v>
      </c>
      <c r="AC102" s="45">
        <f t="shared" ca="1" si="21"/>
        <v>0</v>
      </c>
      <c r="AD102" s="25">
        <f t="shared" ca="1" si="22"/>
        <v>0</v>
      </c>
    </row>
    <row r="103" spans="4:30" x14ac:dyDescent="0.35">
      <c r="D103" s="20">
        <v>99</v>
      </c>
      <c r="E103" s="21">
        <f t="shared" ca="1" si="33"/>
        <v>36160</v>
      </c>
      <c r="F103" s="44">
        <f t="shared" ca="1" si="23"/>
        <v>36524</v>
      </c>
      <c r="G103" s="22" t="s">
        <v>119</v>
      </c>
      <c r="H103" s="44">
        <f t="shared" ca="1" si="34"/>
        <v>36160</v>
      </c>
      <c r="I103" s="45">
        <f t="shared" ca="1" si="24"/>
        <v>0</v>
      </c>
      <c r="J103" s="45">
        <f t="shared" ca="1" si="25"/>
        <v>0</v>
      </c>
      <c r="K103" s="45">
        <f t="shared" ca="1" si="26"/>
        <v>0</v>
      </c>
      <c r="L103" s="45"/>
      <c r="M103" s="45">
        <f t="shared" ca="1" si="35"/>
        <v>0</v>
      </c>
      <c r="N103" s="257">
        <f t="shared" ca="1" si="27"/>
        <v>0</v>
      </c>
      <c r="O103" s="23"/>
      <c r="P103" s="255">
        <f t="shared" ca="1" si="28"/>
        <v>0</v>
      </c>
      <c r="Q103" s="163">
        <f t="shared" ca="1" si="29"/>
        <v>0</v>
      </c>
      <c r="R103" s="164">
        <f ca="1">NPV(Q102,K103:$K$244) + ($A$13+$A$14+$A$15)/POWER(1+Q102,$A$28-D103+1)</f>
        <v>0</v>
      </c>
      <c r="S103" s="164">
        <f ca="1">NPV(Q103,K103:$K$244) + ($A$13+$A$14+$A$15)/POWER(1+Q103,$A$28-D103+1)</f>
        <v>0</v>
      </c>
      <c r="T103" s="45">
        <f t="shared" ca="1" si="30"/>
        <v>0</v>
      </c>
      <c r="U103" s="45">
        <f t="shared" ca="1" si="36"/>
        <v>0</v>
      </c>
      <c r="V103" s="45">
        <f t="shared" ca="1" si="37"/>
        <v>0</v>
      </c>
      <c r="W103" s="45">
        <f t="shared" ca="1" si="31"/>
        <v>0</v>
      </c>
      <c r="X103" s="25">
        <f t="shared" ca="1" si="20"/>
        <v>0</v>
      </c>
      <c r="Z103" s="28">
        <f t="shared" ca="1" si="38"/>
        <v>0</v>
      </c>
      <c r="AA103" s="233"/>
      <c r="AB103" s="45">
        <f t="shared" ca="1" si="32"/>
        <v>0</v>
      </c>
      <c r="AC103" s="45">
        <f t="shared" ca="1" si="21"/>
        <v>0</v>
      </c>
      <c r="AD103" s="25">
        <f t="shared" ca="1" si="22"/>
        <v>0</v>
      </c>
    </row>
    <row r="104" spans="4:30" x14ac:dyDescent="0.35">
      <c r="D104" s="20">
        <v>100</v>
      </c>
      <c r="E104" s="21">
        <f t="shared" ca="1" si="33"/>
        <v>36525</v>
      </c>
      <c r="F104" s="44">
        <f t="shared" ca="1" si="23"/>
        <v>36890</v>
      </c>
      <c r="G104" s="22" t="s">
        <v>119</v>
      </c>
      <c r="H104" s="44">
        <f t="shared" ca="1" si="34"/>
        <v>36525</v>
      </c>
      <c r="I104" s="45">
        <f t="shared" ca="1" si="24"/>
        <v>0</v>
      </c>
      <c r="J104" s="45">
        <f t="shared" ca="1" si="25"/>
        <v>0</v>
      </c>
      <c r="K104" s="45">
        <f t="shared" ca="1" si="26"/>
        <v>0</v>
      </c>
      <c r="L104" s="45"/>
      <c r="M104" s="45">
        <f t="shared" ca="1" si="35"/>
        <v>0</v>
      </c>
      <c r="N104" s="257">
        <f t="shared" ca="1" si="27"/>
        <v>0</v>
      </c>
      <c r="O104" s="23"/>
      <c r="P104" s="255">
        <f t="shared" ca="1" si="28"/>
        <v>0</v>
      </c>
      <c r="Q104" s="163">
        <f t="shared" ca="1" si="29"/>
        <v>0</v>
      </c>
      <c r="R104" s="164">
        <f ca="1">NPV(Q103,K104:$K$244) + ($A$13+$A$14+$A$15)/POWER(1+Q103,$A$28-D104+1)</f>
        <v>0</v>
      </c>
      <c r="S104" s="164">
        <f ca="1">NPV(Q104,K104:$K$244) + ($A$13+$A$14+$A$15)/POWER(1+Q104,$A$28-D104+1)</f>
        <v>0</v>
      </c>
      <c r="T104" s="45">
        <f t="shared" ca="1" si="30"/>
        <v>0</v>
      </c>
      <c r="U104" s="45">
        <f t="shared" ca="1" si="36"/>
        <v>0</v>
      </c>
      <c r="V104" s="45">
        <f t="shared" ca="1" si="37"/>
        <v>0</v>
      </c>
      <c r="W104" s="45">
        <f t="shared" ca="1" si="31"/>
        <v>0</v>
      </c>
      <c r="X104" s="25">
        <f t="shared" ca="1" si="20"/>
        <v>0</v>
      </c>
      <c r="Z104" s="28">
        <f t="shared" ca="1" si="38"/>
        <v>0</v>
      </c>
      <c r="AA104" s="233"/>
      <c r="AB104" s="45">
        <f t="shared" ca="1" si="32"/>
        <v>0</v>
      </c>
      <c r="AC104" s="45">
        <f t="shared" ca="1" si="21"/>
        <v>0</v>
      </c>
      <c r="AD104" s="25">
        <f t="shared" ca="1" si="22"/>
        <v>0</v>
      </c>
    </row>
    <row r="105" spans="4:30" x14ac:dyDescent="0.35">
      <c r="D105" s="20">
        <v>101</v>
      </c>
      <c r="E105" s="21">
        <f t="shared" ca="1" si="33"/>
        <v>36891</v>
      </c>
      <c r="F105" s="44">
        <f t="shared" ca="1" si="23"/>
        <v>37255</v>
      </c>
      <c r="G105" s="22" t="s">
        <v>119</v>
      </c>
      <c r="H105" s="44">
        <f t="shared" ca="1" si="34"/>
        <v>36891</v>
      </c>
      <c r="I105" s="45">
        <f t="shared" ca="1" si="24"/>
        <v>0</v>
      </c>
      <c r="J105" s="45">
        <f t="shared" ca="1" si="25"/>
        <v>0</v>
      </c>
      <c r="K105" s="45">
        <f t="shared" ca="1" si="26"/>
        <v>0</v>
      </c>
      <c r="L105" s="45"/>
      <c r="M105" s="45">
        <f t="shared" ca="1" si="35"/>
        <v>0</v>
      </c>
      <c r="N105" s="257">
        <f t="shared" ca="1" si="27"/>
        <v>0</v>
      </c>
      <c r="O105" s="23"/>
      <c r="P105" s="255">
        <f t="shared" ca="1" si="28"/>
        <v>0</v>
      </c>
      <c r="Q105" s="163">
        <f t="shared" ca="1" si="29"/>
        <v>0</v>
      </c>
      <c r="R105" s="164">
        <f ca="1">NPV(Q104,K105:$K$244) + ($A$13+$A$14+$A$15)/POWER(1+Q104,$A$28-D105+1)</f>
        <v>0</v>
      </c>
      <c r="S105" s="164">
        <f ca="1">NPV(Q105,K105:$K$244) + ($A$13+$A$14+$A$15)/POWER(1+Q105,$A$28-D105+1)</f>
        <v>0</v>
      </c>
      <c r="T105" s="45">
        <f t="shared" ca="1" si="30"/>
        <v>0</v>
      </c>
      <c r="U105" s="45">
        <f t="shared" ca="1" si="36"/>
        <v>0</v>
      </c>
      <c r="V105" s="45">
        <f t="shared" ca="1" si="37"/>
        <v>0</v>
      </c>
      <c r="W105" s="45">
        <f t="shared" ca="1" si="31"/>
        <v>0</v>
      </c>
      <c r="X105" s="25">
        <f t="shared" ca="1" si="20"/>
        <v>0</v>
      </c>
      <c r="Z105" s="28">
        <f t="shared" ca="1" si="38"/>
        <v>0</v>
      </c>
      <c r="AA105" s="233"/>
      <c r="AB105" s="45">
        <f t="shared" ca="1" si="32"/>
        <v>0</v>
      </c>
      <c r="AC105" s="45">
        <f t="shared" ca="1" si="21"/>
        <v>0</v>
      </c>
      <c r="AD105" s="25">
        <f t="shared" ca="1" si="22"/>
        <v>0</v>
      </c>
    </row>
    <row r="106" spans="4:30" x14ac:dyDescent="0.35">
      <c r="D106" s="20">
        <v>102</v>
      </c>
      <c r="E106" s="21">
        <f t="shared" ca="1" si="33"/>
        <v>37256</v>
      </c>
      <c r="F106" s="44">
        <f t="shared" ca="1" si="23"/>
        <v>37620</v>
      </c>
      <c r="G106" s="22" t="s">
        <v>119</v>
      </c>
      <c r="H106" s="44">
        <f t="shared" ca="1" si="34"/>
        <v>37256</v>
      </c>
      <c r="I106" s="45">
        <f t="shared" ca="1" si="24"/>
        <v>0</v>
      </c>
      <c r="J106" s="45">
        <f t="shared" ca="1" si="25"/>
        <v>0</v>
      </c>
      <c r="K106" s="45">
        <f t="shared" ca="1" si="26"/>
        <v>0</v>
      </c>
      <c r="L106" s="45"/>
      <c r="M106" s="45">
        <f t="shared" ca="1" si="35"/>
        <v>0</v>
      </c>
      <c r="N106" s="257">
        <f t="shared" ca="1" si="27"/>
        <v>0</v>
      </c>
      <c r="O106" s="23"/>
      <c r="P106" s="255">
        <f t="shared" ca="1" si="28"/>
        <v>0</v>
      </c>
      <c r="Q106" s="163">
        <f t="shared" ca="1" si="29"/>
        <v>0</v>
      </c>
      <c r="R106" s="164">
        <f ca="1">NPV(Q105,K106:$K$244) + ($A$13+$A$14+$A$15)/POWER(1+Q105,$A$28-D106+1)</f>
        <v>0</v>
      </c>
      <c r="S106" s="164">
        <f ca="1">NPV(Q106,K106:$K$244) + ($A$13+$A$14+$A$15)/POWER(1+Q106,$A$28-D106+1)</f>
        <v>0</v>
      </c>
      <c r="T106" s="45">
        <f t="shared" ca="1" si="30"/>
        <v>0</v>
      </c>
      <c r="U106" s="45">
        <f t="shared" ca="1" si="36"/>
        <v>0</v>
      </c>
      <c r="V106" s="45">
        <f t="shared" ca="1" si="37"/>
        <v>0</v>
      </c>
      <c r="W106" s="45">
        <f t="shared" ca="1" si="31"/>
        <v>0</v>
      </c>
      <c r="X106" s="25">
        <f t="shared" ca="1" si="20"/>
        <v>0</v>
      </c>
      <c r="Z106" s="28">
        <f t="shared" ca="1" si="38"/>
        <v>0</v>
      </c>
      <c r="AA106" s="233"/>
      <c r="AB106" s="45">
        <f t="shared" ca="1" si="32"/>
        <v>0</v>
      </c>
      <c r="AC106" s="45">
        <f t="shared" ca="1" si="21"/>
        <v>0</v>
      </c>
      <c r="AD106" s="25">
        <f t="shared" ca="1" si="22"/>
        <v>0</v>
      </c>
    </row>
    <row r="107" spans="4:30" x14ac:dyDescent="0.35">
      <c r="D107" s="20">
        <v>103</v>
      </c>
      <c r="E107" s="21">
        <f t="shared" ca="1" si="33"/>
        <v>37621</v>
      </c>
      <c r="F107" s="44">
        <f t="shared" ca="1" si="23"/>
        <v>37985</v>
      </c>
      <c r="G107" s="22" t="s">
        <v>119</v>
      </c>
      <c r="H107" s="44">
        <f t="shared" ca="1" si="34"/>
        <v>37621</v>
      </c>
      <c r="I107" s="45">
        <f t="shared" ca="1" si="24"/>
        <v>0</v>
      </c>
      <c r="J107" s="45">
        <f t="shared" ca="1" si="25"/>
        <v>0</v>
      </c>
      <c r="K107" s="45">
        <f t="shared" ca="1" si="26"/>
        <v>0</v>
      </c>
      <c r="L107" s="45"/>
      <c r="M107" s="45">
        <f t="shared" ca="1" si="35"/>
        <v>0</v>
      </c>
      <c r="N107" s="257">
        <f t="shared" ca="1" si="27"/>
        <v>0</v>
      </c>
      <c r="O107" s="23"/>
      <c r="P107" s="255">
        <f t="shared" ca="1" si="28"/>
        <v>0</v>
      </c>
      <c r="Q107" s="163">
        <f t="shared" ca="1" si="29"/>
        <v>0</v>
      </c>
      <c r="R107" s="164">
        <f ca="1">NPV(Q106,K107:$K$244) + ($A$13+$A$14+$A$15)/POWER(1+Q106,$A$28-D107+1)</f>
        <v>0</v>
      </c>
      <c r="S107" s="164">
        <f ca="1">NPV(Q107,K107:$K$244) + ($A$13+$A$14+$A$15)/POWER(1+Q107,$A$28-D107+1)</f>
        <v>0</v>
      </c>
      <c r="T107" s="45">
        <f t="shared" ca="1" si="30"/>
        <v>0</v>
      </c>
      <c r="U107" s="45">
        <f t="shared" ca="1" si="36"/>
        <v>0</v>
      </c>
      <c r="V107" s="45">
        <f t="shared" ca="1" si="37"/>
        <v>0</v>
      </c>
      <c r="W107" s="45">
        <f t="shared" ca="1" si="31"/>
        <v>0</v>
      </c>
      <c r="X107" s="25">
        <f t="shared" ca="1" si="20"/>
        <v>0</v>
      </c>
      <c r="Z107" s="28">
        <f t="shared" ca="1" si="38"/>
        <v>0</v>
      </c>
      <c r="AA107" s="233"/>
      <c r="AB107" s="45">
        <f t="shared" ca="1" si="32"/>
        <v>0</v>
      </c>
      <c r="AC107" s="45">
        <f t="shared" ca="1" si="21"/>
        <v>0</v>
      </c>
      <c r="AD107" s="25">
        <f t="shared" ca="1" si="22"/>
        <v>0</v>
      </c>
    </row>
    <row r="108" spans="4:30" x14ac:dyDescent="0.35">
      <c r="D108" s="20">
        <v>104</v>
      </c>
      <c r="E108" s="21">
        <f t="shared" ca="1" si="33"/>
        <v>37986</v>
      </c>
      <c r="F108" s="44">
        <f t="shared" ca="1" si="23"/>
        <v>38351</v>
      </c>
      <c r="G108" s="22" t="s">
        <v>119</v>
      </c>
      <c r="H108" s="44">
        <f t="shared" ca="1" si="34"/>
        <v>37986</v>
      </c>
      <c r="I108" s="45">
        <f t="shared" ca="1" si="24"/>
        <v>0</v>
      </c>
      <c r="J108" s="45">
        <f t="shared" ca="1" si="25"/>
        <v>0</v>
      </c>
      <c r="K108" s="45">
        <f t="shared" ca="1" si="26"/>
        <v>0</v>
      </c>
      <c r="L108" s="45"/>
      <c r="M108" s="45">
        <f t="shared" ca="1" si="35"/>
        <v>0</v>
      </c>
      <c r="N108" s="257">
        <f t="shared" ca="1" si="27"/>
        <v>0</v>
      </c>
      <c r="O108" s="23"/>
      <c r="P108" s="255">
        <f t="shared" ca="1" si="28"/>
        <v>0</v>
      </c>
      <c r="Q108" s="163">
        <f t="shared" ca="1" si="29"/>
        <v>0</v>
      </c>
      <c r="R108" s="164">
        <f ca="1">NPV(Q107,K108:$K$244) + ($A$13+$A$14+$A$15)/POWER(1+Q107,$A$28-D108+1)</f>
        <v>0</v>
      </c>
      <c r="S108" s="164">
        <f ca="1">NPV(Q108,K108:$K$244) + ($A$13+$A$14+$A$15)/POWER(1+Q108,$A$28-D108+1)</f>
        <v>0</v>
      </c>
      <c r="T108" s="45">
        <f t="shared" ca="1" si="30"/>
        <v>0</v>
      </c>
      <c r="U108" s="45">
        <f t="shared" ca="1" si="36"/>
        <v>0</v>
      </c>
      <c r="V108" s="45">
        <f t="shared" ca="1" si="37"/>
        <v>0</v>
      </c>
      <c r="W108" s="45">
        <f t="shared" ca="1" si="31"/>
        <v>0</v>
      </c>
      <c r="X108" s="25">
        <f t="shared" ca="1" si="20"/>
        <v>0</v>
      </c>
      <c r="Z108" s="28">
        <f t="shared" ca="1" si="38"/>
        <v>0</v>
      </c>
      <c r="AA108" s="233"/>
      <c r="AB108" s="45">
        <f t="shared" ca="1" si="32"/>
        <v>0</v>
      </c>
      <c r="AC108" s="45">
        <f t="shared" ca="1" si="21"/>
        <v>0</v>
      </c>
      <c r="AD108" s="25">
        <f t="shared" ca="1" si="22"/>
        <v>0</v>
      </c>
    </row>
    <row r="109" spans="4:30" x14ac:dyDescent="0.35">
      <c r="D109" s="20">
        <v>105</v>
      </c>
      <c r="E109" s="21">
        <f t="shared" ca="1" si="33"/>
        <v>38352</v>
      </c>
      <c r="F109" s="44">
        <f t="shared" ca="1" si="23"/>
        <v>38716</v>
      </c>
      <c r="G109" s="22" t="s">
        <v>119</v>
      </c>
      <c r="H109" s="44">
        <f t="shared" ca="1" si="34"/>
        <v>38352</v>
      </c>
      <c r="I109" s="45">
        <f t="shared" ca="1" si="24"/>
        <v>0</v>
      </c>
      <c r="J109" s="45">
        <f t="shared" ca="1" si="25"/>
        <v>0</v>
      </c>
      <c r="K109" s="45">
        <f t="shared" ca="1" si="26"/>
        <v>0</v>
      </c>
      <c r="L109" s="45"/>
      <c r="M109" s="45">
        <f t="shared" ca="1" si="35"/>
        <v>0</v>
      </c>
      <c r="N109" s="257">
        <f t="shared" ca="1" si="27"/>
        <v>0</v>
      </c>
      <c r="O109" s="23"/>
      <c r="P109" s="255">
        <f t="shared" ca="1" si="28"/>
        <v>0</v>
      </c>
      <c r="Q109" s="163">
        <f t="shared" ca="1" si="29"/>
        <v>0</v>
      </c>
      <c r="R109" s="164">
        <f ca="1">NPV(Q108,K109:$K$244) + ($A$13+$A$14+$A$15)/POWER(1+Q108,$A$28-D109+1)</f>
        <v>0</v>
      </c>
      <c r="S109" s="164">
        <f ca="1">NPV(Q109,K109:$K$244) + ($A$13+$A$14+$A$15)/POWER(1+Q109,$A$28-D109+1)</f>
        <v>0</v>
      </c>
      <c r="T109" s="45">
        <f t="shared" ca="1" si="30"/>
        <v>0</v>
      </c>
      <c r="U109" s="45">
        <f t="shared" ca="1" si="36"/>
        <v>0</v>
      </c>
      <c r="V109" s="45">
        <f t="shared" ca="1" si="37"/>
        <v>0</v>
      </c>
      <c r="W109" s="45">
        <f t="shared" ca="1" si="31"/>
        <v>0</v>
      </c>
      <c r="X109" s="25">
        <f t="shared" ca="1" si="20"/>
        <v>0</v>
      </c>
      <c r="Z109" s="28">
        <f t="shared" ca="1" si="38"/>
        <v>0</v>
      </c>
      <c r="AA109" s="233"/>
      <c r="AB109" s="45">
        <f t="shared" ca="1" si="32"/>
        <v>0</v>
      </c>
      <c r="AC109" s="45">
        <f t="shared" ca="1" si="21"/>
        <v>0</v>
      </c>
      <c r="AD109" s="25">
        <f t="shared" ca="1" si="22"/>
        <v>0</v>
      </c>
    </row>
    <row r="110" spans="4:30" x14ac:dyDescent="0.35">
      <c r="D110" s="20">
        <v>106</v>
      </c>
      <c r="E110" s="21">
        <f t="shared" ca="1" si="33"/>
        <v>38717</v>
      </c>
      <c r="F110" s="44">
        <f t="shared" ca="1" si="23"/>
        <v>39081</v>
      </c>
      <c r="G110" s="22" t="s">
        <v>119</v>
      </c>
      <c r="H110" s="44">
        <f t="shared" ca="1" si="34"/>
        <v>38717</v>
      </c>
      <c r="I110" s="45">
        <f t="shared" ca="1" si="24"/>
        <v>0</v>
      </c>
      <c r="J110" s="45">
        <f t="shared" ca="1" si="25"/>
        <v>0</v>
      </c>
      <c r="K110" s="45">
        <f t="shared" ca="1" si="26"/>
        <v>0</v>
      </c>
      <c r="L110" s="45"/>
      <c r="M110" s="45">
        <f t="shared" ca="1" si="35"/>
        <v>0</v>
      </c>
      <c r="N110" s="257">
        <f t="shared" ca="1" si="27"/>
        <v>0</v>
      </c>
      <c r="O110" s="23"/>
      <c r="P110" s="255">
        <f t="shared" ca="1" si="28"/>
        <v>0</v>
      </c>
      <c r="Q110" s="163">
        <f t="shared" ca="1" si="29"/>
        <v>0</v>
      </c>
      <c r="R110" s="164">
        <f ca="1">NPV(Q109,K110:$K$244) + ($A$13+$A$14+$A$15)/POWER(1+Q109,$A$28-D110+1)</f>
        <v>0</v>
      </c>
      <c r="S110" s="164">
        <f ca="1">NPV(Q110,K110:$K$244) + ($A$13+$A$14+$A$15)/POWER(1+Q110,$A$28-D110+1)</f>
        <v>0</v>
      </c>
      <c r="T110" s="45">
        <f t="shared" ca="1" si="30"/>
        <v>0</v>
      </c>
      <c r="U110" s="45">
        <f t="shared" ca="1" si="36"/>
        <v>0</v>
      </c>
      <c r="V110" s="45">
        <f t="shared" ca="1" si="37"/>
        <v>0</v>
      </c>
      <c r="W110" s="45">
        <f t="shared" ca="1" si="31"/>
        <v>0</v>
      </c>
      <c r="X110" s="25">
        <f t="shared" ca="1" si="20"/>
        <v>0</v>
      </c>
      <c r="Z110" s="28">
        <f t="shared" ca="1" si="38"/>
        <v>0</v>
      </c>
      <c r="AA110" s="233"/>
      <c r="AB110" s="45">
        <f t="shared" ca="1" si="32"/>
        <v>0</v>
      </c>
      <c r="AC110" s="45">
        <f t="shared" ca="1" si="21"/>
        <v>0</v>
      </c>
      <c r="AD110" s="25">
        <f t="shared" ca="1" si="22"/>
        <v>0</v>
      </c>
    </row>
    <row r="111" spans="4:30" x14ac:dyDescent="0.35">
      <c r="D111" s="20">
        <v>107</v>
      </c>
      <c r="E111" s="21">
        <f t="shared" ca="1" si="33"/>
        <v>39082</v>
      </c>
      <c r="F111" s="44">
        <f t="shared" ca="1" si="23"/>
        <v>39446</v>
      </c>
      <c r="G111" s="22" t="s">
        <v>119</v>
      </c>
      <c r="H111" s="44">
        <f t="shared" ca="1" si="34"/>
        <v>39082</v>
      </c>
      <c r="I111" s="45">
        <f t="shared" ca="1" si="24"/>
        <v>0</v>
      </c>
      <c r="J111" s="45">
        <f t="shared" ca="1" si="25"/>
        <v>0</v>
      </c>
      <c r="K111" s="45">
        <f t="shared" ca="1" si="26"/>
        <v>0</v>
      </c>
      <c r="L111" s="45"/>
      <c r="M111" s="45">
        <f t="shared" ca="1" si="35"/>
        <v>0</v>
      </c>
      <c r="N111" s="257">
        <f t="shared" ca="1" si="27"/>
        <v>0</v>
      </c>
      <c r="O111" s="23"/>
      <c r="P111" s="255">
        <f t="shared" ca="1" si="28"/>
        <v>0</v>
      </c>
      <c r="Q111" s="163">
        <f t="shared" ca="1" si="29"/>
        <v>0</v>
      </c>
      <c r="R111" s="164">
        <f ca="1">NPV(Q110,K111:$K$244) + ($A$13+$A$14+$A$15)/POWER(1+Q110,$A$28-D111+1)</f>
        <v>0</v>
      </c>
      <c r="S111" s="164">
        <f ca="1">NPV(Q111,K111:$K$244) + ($A$13+$A$14+$A$15)/POWER(1+Q111,$A$28-D111+1)</f>
        <v>0</v>
      </c>
      <c r="T111" s="45">
        <f t="shared" ca="1" si="30"/>
        <v>0</v>
      </c>
      <c r="U111" s="45">
        <f t="shared" ca="1" si="36"/>
        <v>0</v>
      </c>
      <c r="V111" s="45">
        <f t="shared" ca="1" si="37"/>
        <v>0</v>
      </c>
      <c r="W111" s="45">
        <f t="shared" ca="1" si="31"/>
        <v>0</v>
      </c>
      <c r="X111" s="25">
        <f t="shared" ca="1" si="20"/>
        <v>0</v>
      </c>
      <c r="Z111" s="28">
        <f t="shared" ca="1" si="38"/>
        <v>0</v>
      </c>
      <c r="AA111" s="233"/>
      <c r="AB111" s="45">
        <f t="shared" ca="1" si="32"/>
        <v>0</v>
      </c>
      <c r="AC111" s="45">
        <f t="shared" ca="1" si="21"/>
        <v>0</v>
      </c>
      <c r="AD111" s="25">
        <f t="shared" ca="1" si="22"/>
        <v>0</v>
      </c>
    </row>
    <row r="112" spans="4:30" x14ac:dyDescent="0.35">
      <c r="D112" s="20">
        <v>108</v>
      </c>
      <c r="E112" s="21">
        <f t="shared" ca="1" si="33"/>
        <v>39447</v>
      </c>
      <c r="F112" s="44">
        <f t="shared" ca="1" si="23"/>
        <v>39812</v>
      </c>
      <c r="G112" s="22" t="s">
        <v>119</v>
      </c>
      <c r="H112" s="44">
        <f t="shared" ca="1" si="34"/>
        <v>39447</v>
      </c>
      <c r="I112" s="45">
        <f t="shared" ca="1" si="24"/>
        <v>0</v>
      </c>
      <c r="J112" s="45">
        <f t="shared" ca="1" si="25"/>
        <v>0</v>
      </c>
      <c r="K112" s="45">
        <f t="shared" ca="1" si="26"/>
        <v>0</v>
      </c>
      <c r="L112" s="45"/>
      <c r="M112" s="45">
        <f t="shared" ca="1" si="35"/>
        <v>0</v>
      </c>
      <c r="N112" s="257">
        <f t="shared" ca="1" si="27"/>
        <v>0</v>
      </c>
      <c r="O112" s="23"/>
      <c r="P112" s="255">
        <f t="shared" ca="1" si="28"/>
        <v>0</v>
      </c>
      <c r="Q112" s="163">
        <f t="shared" ca="1" si="29"/>
        <v>0</v>
      </c>
      <c r="R112" s="164">
        <f ca="1">NPV(Q111,K112:$K$244) + ($A$13+$A$14+$A$15)/POWER(1+Q111,$A$28-D112+1)</f>
        <v>0</v>
      </c>
      <c r="S112" s="164">
        <f ca="1">NPV(Q112,K112:$K$244) + ($A$13+$A$14+$A$15)/POWER(1+Q112,$A$28-D112+1)</f>
        <v>0</v>
      </c>
      <c r="T112" s="45">
        <f t="shared" ca="1" si="30"/>
        <v>0</v>
      </c>
      <c r="U112" s="45">
        <f t="shared" ca="1" si="36"/>
        <v>0</v>
      </c>
      <c r="V112" s="45">
        <f t="shared" ca="1" si="37"/>
        <v>0</v>
      </c>
      <c r="W112" s="45">
        <f t="shared" ca="1" si="31"/>
        <v>0</v>
      </c>
      <c r="X112" s="25">
        <f t="shared" ca="1" si="20"/>
        <v>0</v>
      </c>
      <c r="Z112" s="28">
        <f t="shared" ca="1" si="38"/>
        <v>0</v>
      </c>
      <c r="AA112" s="233"/>
      <c r="AB112" s="45">
        <f t="shared" ca="1" si="32"/>
        <v>0</v>
      </c>
      <c r="AC112" s="45">
        <f t="shared" ca="1" si="21"/>
        <v>0</v>
      </c>
      <c r="AD112" s="25">
        <f t="shared" ca="1" si="22"/>
        <v>0</v>
      </c>
    </row>
    <row r="113" spans="4:30" x14ac:dyDescent="0.35">
      <c r="D113" s="20">
        <v>109</v>
      </c>
      <c r="E113" s="21">
        <f t="shared" ca="1" si="33"/>
        <v>39813</v>
      </c>
      <c r="F113" s="44">
        <f t="shared" ca="1" si="23"/>
        <v>40177</v>
      </c>
      <c r="G113" s="22" t="s">
        <v>119</v>
      </c>
      <c r="H113" s="44">
        <f t="shared" ca="1" si="34"/>
        <v>39813</v>
      </c>
      <c r="I113" s="45">
        <f t="shared" ca="1" si="24"/>
        <v>0</v>
      </c>
      <c r="J113" s="45">
        <f t="shared" ca="1" si="25"/>
        <v>0</v>
      </c>
      <c r="K113" s="45">
        <f t="shared" ca="1" si="26"/>
        <v>0</v>
      </c>
      <c r="L113" s="45"/>
      <c r="M113" s="45">
        <f t="shared" ca="1" si="35"/>
        <v>0</v>
      </c>
      <c r="N113" s="257">
        <f t="shared" ca="1" si="27"/>
        <v>0</v>
      </c>
      <c r="O113" s="23"/>
      <c r="P113" s="255">
        <f t="shared" ca="1" si="28"/>
        <v>0</v>
      </c>
      <c r="Q113" s="163">
        <f t="shared" ca="1" si="29"/>
        <v>0</v>
      </c>
      <c r="R113" s="164">
        <f ca="1">NPV(Q112,K113:$K$244) + ($A$13+$A$14+$A$15)/POWER(1+Q112,$A$28-D113+1)</f>
        <v>0</v>
      </c>
      <c r="S113" s="164">
        <f ca="1">NPV(Q113,K113:$K$244) + ($A$13+$A$14+$A$15)/POWER(1+Q113,$A$28-D113+1)</f>
        <v>0</v>
      </c>
      <c r="T113" s="45">
        <f t="shared" ca="1" si="30"/>
        <v>0</v>
      </c>
      <c r="U113" s="45">
        <f t="shared" ca="1" si="36"/>
        <v>0</v>
      </c>
      <c r="V113" s="45">
        <f t="shared" ca="1" si="37"/>
        <v>0</v>
      </c>
      <c r="W113" s="45">
        <f t="shared" ca="1" si="31"/>
        <v>0</v>
      </c>
      <c r="X113" s="25">
        <f t="shared" ca="1" si="20"/>
        <v>0</v>
      </c>
      <c r="Z113" s="28">
        <f t="shared" ca="1" si="38"/>
        <v>0</v>
      </c>
      <c r="AA113" s="233"/>
      <c r="AB113" s="45">
        <f t="shared" ca="1" si="32"/>
        <v>0</v>
      </c>
      <c r="AC113" s="45">
        <f t="shared" ca="1" si="21"/>
        <v>0</v>
      </c>
      <c r="AD113" s="25">
        <f t="shared" ca="1" si="22"/>
        <v>0</v>
      </c>
    </row>
    <row r="114" spans="4:30" x14ac:dyDescent="0.35">
      <c r="D114" s="20">
        <v>110</v>
      </c>
      <c r="E114" s="21">
        <f t="shared" ca="1" si="33"/>
        <v>40178</v>
      </c>
      <c r="F114" s="44">
        <f t="shared" ca="1" si="23"/>
        <v>40542</v>
      </c>
      <c r="G114" s="22" t="s">
        <v>119</v>
      </c>
      <c r="H114" s="44">
        <f t="shared" ca="1" si="34"/>
        <v>40178</v>
      </c>
      <c r="I114" s="45">
        <f t="shared" ca="1" si="24"/>
        <v>0</v>
      </c>
      <c r="J114" s="45">
        <f t="shared" ca="1" si="25"/>
        <v>0</v>
      </c>
      <c r="K114" s="45">
        <f t="shared" ca="1" si="26"/>
        <v>0</v>
      </c>
      <c r="L114" s="45"/>
      <c r="M114" s="45">
        <f t="shared" ca="1" si="35"/>
        <v>0</v>
      </c>
      <c r="N114" s="257">
        <f t="shared" ca="1" si="27"/>
        <v>0</v>
      </c>
      <c r="O114" s="23"/>
      <c r="P114" s="255">
        <f t="shared" ca="1" si="28"/>
        <v>0</v>
      </c>
      <c r="Q114" s="163">
        <f t="shared" ca="1" si="29"/>
        <v>0</v>
      </c>
      <c r="R114" s="164">
        <f ca="1">NPV(Q113,K114:$K$244) + ($A$13+$A$14+$A$15)/POWER(1+Q113,$A$28-D114+1)</f>
        <v>0</v>
      </c>
      <c r="S114" s="164">
        <f ca="1">NPV(Q114,K114:$K$244) + ($A$13+$A$14+$A$15)/POWER(1+Q114,$A$28-D114+1)</f>
        <v>0</v>
      </c>
      <c r="T114" s="45">
        <f t="shared" ca="1" si="30"/>
        <v>0</v>
      </c>
      <c r="U114" s="45">
        <f t="shared" ca="1" si="36"/>
        <v>0</v>
      </c>
      <c r="V114" s="45">
        <f t="shared" ca="1" si="37"/>
        <v>0</v>
      </c>
      <c r="W114" s="45">
        <f t="shared" ca="1" si="31"/>
        <v>0</v>
      </c>
      <c r="X114" s="25">
        <f t="shared" ca="1" si="20"/>
        <v>0</v>
      </c>
      <c r="Z114" s="28">
        <f t="shared" ca="1" si="38"/>
        <v>0</v>
      </c>
      <c r="AA114" s="233"/>
      <c r="AB114" s="45">
        <f t="shared" ca="1" si="32"/>
        <v>0</v>
      </c>
      <c r="AC114" s="45">
        <f t="shared" ca="1" si="21"/>
        <v>0</v>
      </c>
      <c r="AD114" s="25">
        <f t="shared" ca="1" si="22"/>
        <v>0</v>
      </c>
    </row>
    <row r="115" spans="4:30" x14ac:dyDescent="0.35">
      <c r="D115" s="20">
        <v>111</v>
      </c>
      <c r="E115" s="21">
        <f t="shared" ca="1" si="33"/>
        <v>40543</v>
      </c>
      <c r="F115" s="44">
        <f t="shared" ca="1" si="23"/>
        <v>40907</v>
      </c>
      <c r="G115" s="22" t="s">
        <v>119</v>
      </c>
      <c r="H115" s="44">
        <f t="shared" ca="1" si="34"/>
        <v>40543</v>
      </c>
      <c r="I115" s="45">
        <f t="shared" ca="1" si="24"/>
        <v>0</v>
      </c>
      <c r="J115" s="45">
        <f t="shared" ca="1" si="25"/>
        <v>0</v>
      </c>
      <c r="K115" s="45">
        <f t="shared" ca="1" si="26"/>
        <v>0</v>
      </c>
      <c r="L115" s="45"/>
      <c r="M115" s="45">
        <f t="shared" ca="1" si="35"/>
        <v>0</v>
      </c>
      <c r="N115" s="257">
        <f t="shared" ca="1" si="27"/>
        <v>0</v>
      </c>
      <c r="O115" s="23"/>
      <c r="P115" s="255">
        <f t="shared" ca="1" si="28"/>
        <v>0</v>
      </c>
      <c r="Q115" s="163">
        <f t="shared" ca="1" si="29"/>
        <v>0</v>
      </c>
      <c r="R115" s="164">
        <f ca="1">NPV(Q114,K115:$K$244) + ($A$13+$A$14+$A$15)/POWER(1+Q114,$A$28-D115+1)</f>
        <v>0</v>
      </c>
      <c r="S115" s="164">
        <f ca="1">NPV(Q115,K115:$K$244) + ($A$13+$A$14+$A$15)/POWER(1+Q115,$A$28-D115+1)</f>
        <v>0</v>
      </c>
      <c r="T115" s="45">
        <f t="shared" ca="1" si="30"/>
        <v>0</v>
      </c>
      <c r="U115" s="45">
        <f t="shared" ca="1" si="36"/>
        <v>0</v>
      </c>
      <c r="V115" s="45">
        <f t="shared" ca="1" si="37"/>
        <v>0</v>
      </c>
      <c r="W115" s="45">
        <f t="shared" ca="1" si="31"/>
        <v>0</v>
      </c>
      <c r="X115" s="25">
        <f t="shared" ca="1" si="20"/>
        <v>0</v>
      </c>
      <c r="Z115" s="28">
        <f t="shared" ca="1" si="38"/>
        <v>0</v>
      </c>
      <c r="AA115" s="233"/>
      <c r="AB115" s="45">
        <f t="shared" ca="1" si="32"/>
        <v>0</v>
      </c>
      <c r="AC115" s="45">
        <f t="shared" ca="1" si="21"/>
        <v>0</v>
      </c>
      <c r="AD115" s="25">
        <f t="shared" ca="1" si="22"/>
        <v>0</v>
      </c>
    </row>
    <row r="116" spans="4:30" x14ac:dyDescent="0.35">
      <c r="D116" s="20">
        <v>112</v>
      </c>
      <c r="E116" s="21">
        <f t="shared" ca="1" si="33"/>
        <v>40908</v>
      </c>
      <c r="F116" s="44">
        <f t="shared" ca="1" si="23"/>
        <v>41273</v>
      </c>
      <c r="G116" s="22" t="s">
        <v>119</v>
      </c>
      <c r="H116" s="44">
        <f t="shared" ca="1" si="34"/>
        <v>40908</v>
      </c>
      <c r="I116" s="45">
        <f t="shared" ca="1" si="24"/>
        <v>0</v>
      </c>
      <c r="J116" s="45">
        <f t="shared" ca="1" si="25"/>
        <v>0</v>
      </c>
      <c r="K116" s="45">
        <f t="shared" ca="1" si="26"/>
        <v>0</v>
      </c>
      <c r="L116" s="45"/>
      <c r="M116" s="45">
        <f t="shared" ca="1" si="35"/>
        <v>0</v>
      </c>
      <c r="N116" s="257">
        <f t="shared" ca="1" si="27"/>
        <v>0</v>
      </c>
      <c r="O116" s="23"/>
      <c r="P116" s="255">
        <f t="shared" ca="1" si="28"/>
        <v>0</v>
      </c>
      <c r="Q116" s="163">
        <f t="shared" ca="1" si="29"/>
        <v>0</v>
      </c>
      <c r="R116" s="164">
        <f ca="1">NPV(Q115,K116:$K$244) + ($A$13+$A$14+$A$15)/POWER(1+Q115,$A$28-D116+1)</f>
        <v>0</v>
      </c>
      <c r="S116" s="164">
        <f ca="1">NPV(Q116,K116:$K$244) + ($A$13+$A$14+$A$15)/POWER(1+Q116,$A$28-D116+1)</f>
        <v>0</v>
      </c>
      <c r="T116" s="45">
        <f t="shared" ca="1" si="30"/>
        <v>0</v>
      </c>
      <c r="U116" s="45">
        <f t="shared" ca="1" si="36"/>
        <v>0</v>
      </c>
      <c r="V116" s="45">
        <f t="shared" ca="1" si="37"/>
        <v>0</v>
      </c>
      <c r="W116" s="45">
        <f t="shared" ca="1" si="31"/>
        <v>0</v>
      </c>
      <c r="X116" s="25">
        <f t="shared" ca="1" si="20"/>
        <v>0</v>
      </c>
      <c r="Z116" s="28">
        <f t="shared" ca="1" si="38"/>
        <v>0</v>
      </c>
      <c r="AA116" s="233"/>
      <c r="AB116" s="45">
        <f t="shared" ca="1" si="32"/>
        <v>0</v>
      </c>
      <c r="AC116" s="45">
        <f t="shared" ca="1" si="21"/>
        <v>0</v>
      </c>
      <c r="AD116" s="25">
        <f t="shared" ca="1" si="22"/>
        <v>0</v>
      </c>
    </row>
    <row r="117" spans="4:30" x14ac:dyDescent="0.35">
      <c r="D117" s="20">
        <v>113</v>
      </c>
      <c r="E117" s="21">
        <f t="shared" ca="1" si="33"/>
        <v>41274</v>
      </c>
      <c r="F117" s="44">
        <f t="shared" ca="1" si="23"/>
        <v>41638</v>
      </c>
      <c r="G117" s="22" t="s">
        <v>119</v>
      </c>
      <c r="H117" s="44">
        <f t="shared" ca="1" si="34"/>
        <v>41274</v>
      </c>
      <c r="I117" s="45">
        <f t="shared" ca="1" si="24"/>
        <v>0</v>
      </c>
      <c r="J117" s="45">
        <f t="shared" ca="1" si="25"/>
        <v>0</v>
      </c>
      <c r="K117" s="45">
        <f t="shared" ca="1" si="26"/>
        <v>0</v>
      </c>
      <c r="L117" s="45"/>
      <c r="M117" s="45">
        <f t="shared" ca="1" si="35"/>
        <v>0</v>
      </c>
      <c r="N117" s="257">
        <f t="shared" ca="1" si="27"/>
        <v>0</v>
      </c>
      <c r="O117" s="23"/>
      <c r="P117" s="255">
        <f t="shared" ca="1" si="28"/>
        <v>0</v>
      </c>
      <c r="Q117" s="163">
        <f t="shared" ca="1" si="29"/>
        <v>0</v>
      </c>
      <c r="R117" s="164">
        <f ca="1">NPV(Q116,K117:$K$244) + ($A$13+$A$14+$A$15)/POWER(1+Q116,$A$28-D117+1)</f>
        <v>0</v>
      </c>
      <c r="S117" s="164">
        <f ca="1">NPV(Q117,K117:$K$244) + ($A$13+$A$14+$A$15)/POWER(1+Q117,$A$28-D117+1)</f>
        <v>0</v>
      </c>
      <c r="T117" s="45">
        <f t="shared" ca="1" si="30"/>
        <v>0</v>
      </c>
      <c r="U117" s="45">
        <f t="shared" ca="1" si="36"/>
        <v>0</v>
      </c>
      <c r="V117" s="45">
        <f t="shared" ca="1" si="37"/>
        <v>0</v>
      </c>
      <c r="W117" s="45">
        <f t="shared" ca="1" si="31"/>
        <v>0</v>
      </c>
      <c r="X117" s="25">
        <f t="shared" ca="1" si="20"/>
        <v>0</v>
      </c>
      <c r="Z117" s="28">
        <f t="shared" ca="1" si="38"/>
        <v>0</v>
      </c>
      <c r="AA117" s="233"/>
      <c r="AB117" s="45">
        <f t="shared" ca="1" si="32"/>
        <v>0</v>
      </c>
      <c r="AC117" s="45">
        <f t="shared" ca="1" si="21"/>
        <v>0</v>
      </c>
      <c r="AD117" s="25">
        <f t="shared" ca="1" si="22"/>
        <v>0</v>
      </c>
    </row>
    <row r="118" spans="4:30" x14ac:dyDescent="0.35">
      <c r="D118" s="20">
        <v>114</v>
      </c>
      <c r="E118" s="21">
        <f t="shared" ca="1" si="33"/>
        <v>41639</v>
      </c>
      <c r="F118" s="44">
        <f t="shared" ca="1" si="23"/>
        <v>42003</v>
      </c>
      <c r="G118" s="22" t="s">
        <v>119</v>
      </c>
      <c r="H118" s="44">
        <f t="shared" ca="1" si="34"/>
        <v>41639</v>
      </c>
      <c r="I118" s="45">
        <f t="shared" ca="1" si="24"/>
        <v>0</v>
      </c>
      <c r="J118" s="45">
        <f t="shared" ca="1" si="25"/>
        <v>0</v>
      </c>
      <c r="K118" s="45">
        <f t="shared" ca="1" si="26"/>
        <v>0</v>
      </c>
      <c r="L118" s="45"/>
      <c r="M118" s="45">
        <f t="shared" ca="1" si="35"/>
        <v>0</v>
      </c>
      <c r="N118" s="257">
        <f t="shared" ca="1" si="27"/>
        <v>0</v>
      </c>
      <c r="O118" s="23"/>
      <c r="P118" s="255">
        <f t="shared" ca="1" si="28"/>
        <v>0</v>
      </c>
      <c r="Q118" s="163">
        <f t="shared" ca="1" si="29"/>
        <v>0</v>
      </c>
      <c r="R118" s="164">
        <f ca="1">NPV(Q117,K118:$K$244) + ($A$13+$A$14+$A$15)/POWER(1+Q117,$A$28-D118+1)</f>
        <v>0</v>
      </c>
      <c r="S118" s="164">
        <f ca="1">NPV(Q118,K118:$K$244) + ($A$13+$A$14+$A$15)/POWER(1+Q118,$A$28-D118+1)</f>
        <v>0</v>
      </c>
      <c r="T118" s="45">
        <f t="shared" ca="1" si="30"/>
        <v>0</v>
      </c>
      <c r="U118" s="45">
        <f t="shared" ca="1" si="36"/>
        <v>0</v>
      </c>
      <c r="V118" s="45">
        <f t="shared" ca="1" si="37"/>
        <v>0</v>
      </c>
      <c r="W118" s="45">
        <f t="shared" ca="1" si="31"/>
        <v>0</v>
      </c>
      <c r="X118" s="25">
        <f t="shared" ca="1" si="20"/>
        <v>0</v>
      </c>
      <c r="Z118" s="28">
        <f t="shared" ca="1" si="38"/>
        <v>0</v>
      </c>
      <c r="AA118" s="233"/>
      <c r="AB118" s="45">
        <f t="shared" ca="1" si="32"/>
        <v>0</v>
      </c>
      <c r="AC118" s="45">
        <f t="shared" ca="1" si="21"/>
        <v>0</v>
      </c>
      <c r="AD118" s="25">
        <f t="shared" ca="1" si="22"/>
        <v>0</v>
      </c>
    </row>
    <row r="119" spans="4:30" x14ac:dyDescent="0.35">
      <c r="D119" s="20">
        <v>115</v>
      </c>
      <c r="E119" s="21">
        <f t="shared" ca="1" si="33"/>
        <v>42004</v>
      </c>
      <c r="F119" s="44">
        <f t="shared" ca="1" si="23"/>
        <v>42368</v>
      </c>
      <c r="G119" s="22" t="s">
        <v>119</v>
      </c>
      <c r="H119" s="44">
        <f t="shared" ca="1" si="34"/>
        <v>42004</v>
      </c>
      <c r="I119" s="45">
        <f t="shared" ca="1" si="24"/>
        <v>0</v>
      </c>
      <c r="J119" s="45">
        <f t="shared" ca="1" si="25"/>
        <v>0</v>
      </c>
      <c r="K119" s="45">
        <f t="shared" ca="1" si="26"/>
        <v>0</v>
      </c>
      <c r="L119" s="45"/>
      <c r="M119" s="45">
        <f t="shared" ca="1" si="35"/>
        <v>0</v>
      </c>
      <c r="N119" s="257">
        <f t="shared" ca="1" si="27"/>
        <v>0</v>
      </c>
      <c r="O119" s="23"/>
      <c r="P119" s="255">
        <f t="shared" ca="1" si="28"/>
        <v>0</v>
      </c>
      <c r="Q119" s="163">
        <f t="shared" ca="1" si="29"/>
        <v>0</v>
      </c>
      <c r="R119" s="164">
        <f ca="1">NPV(Q118,K119:$K$244) + ($A$13+$A$14+$A$15)/POWER(1+Q118,$A$28-D119+1)</f>
        <v>0</v>
      </c>
      <c r="S119" s="164">
        <f ca="1">NPV(Q119,K119:$K$244) + ($A$13+$A$14+$A$15)/POWER(1+Q119,$A$28-D119+1)</f>
        <v>0</v>
      </c>
      <c r="T119" s="45">
        <f t="shared" ca="1" si="30"/>
        <v>0</v>
      </c>
      <c r="U119" s="45">
        <f t="shared" ca="1" si="36"/>
        <v>0</v>
      </c>
      <c r="V119" s="45">
        <f t="shared" ca="1" si="37"/>
        <v>0</v>
      </c>
      <c r="W119" s="45">
        <f t="shared" ca="1" si="31"/>
        <v>0</v>
      </c>
      <c r="X119" s="25">
        <f t="shared" ca="1" si="20"/>
        <v>0</v>
      </c>
      <c r="Z119" s="28">
        <f t="shared" ca="1" si="38"/>
        <v>0</v>
      </c>
      <c r="AA119" s="233"/>
      <c r="AB119" s="45">
        <f t="shared" ca="1" si="32"/>
        <v>0</v>
      </c>
      <c r="AC119" s="45">
        <f t="shared" ca="1" si="21"/>
        <v>0</v>
      </c>
      <c r="AD119" s="25">
        <f t="shared" ca="1" si="22"/>
        <v>0</v>
      </c>
    </row>
    <row r="120" spans="4:30" x14ac:dyDescent="0.35">
      <c r="D120" s="20">
        <v>116</v>
      </c>
      <c r="E120" s="21">
        <f t="shared" ca="1" si="33"/>
        <v>42369</v>
      </c>
      <c r="F120" s="44">
        <f t="shared" ca="1" si="23"/>
        <v>42734</v>
      </c>
      <c r="G120" s="22" t="s">
        <v>119</v>
      </c>
      <c r="H120" s="44">
        <f t="shared" ca="1" si="34"/>
        <v>42369</v>
      </c>
      <c r="I120" s="45">
        <f t="shared" ca="1" si="24"/>
        <v>0</v>
      </c>
      <c r="J120" s="45">
        <f t="shared" ca="1" si="25"/>
        <v>0</v>
      </c>
      <c r="K120" s="45">
        <f t="shared" ca="1" si="26"/>
        <v>0</v>
      </c>
      <c r="L120" s="45"/>
      <c r="M120" s="45">
        <f t="shared" ca="1" si="35"/>
        <v>0</v>
      </c>
      <c r="N120" s="257">
        <f t="shared" ca="1" si="27"/>
        <v>0</v>
      </c>
      <c r="O120" s="23"/>
      <c r="P120" s="255">
        <f t="shared" ca="1" si="28"/>
        <v>0</v>
      </c>
      <c r="Q120" s="163">
        <f t="shared" ca="1" si="29"/>
        <v>0</v>
      </c>
      <c r="R120" s="164">
        <f ca="1">NPV(Q119,K120:$K$244) + ($A$13+$A$14+$A$15)/POWER(1+Q119,$A$28-D120+1)</f>
        <v>0</v>
      </c>
      <c r="S120" s="164">
        <f ca="1">NPV(Q120,K120:$K$244) + ($A$13+$A$14+$A$15)/POWER(1+Q120,$A$28-D120+1)</f>
        <v>0</v>
      </c>
      <c r="T120" s="45">
        <f t="shared" ca="1" si="30"/>
        <v>0</v>
      </c>
      <c r="U120" s="45">
        <f t="shared" ca="1" si="36"/>
        <v>0</v>
      </c>
      <c r="V120" s="45">
        <f t="shared" ca="1" si="37"/>
        <v>0</v>
      </c>
      <c r="W120" s="45">
        <f t="shared" ca="1" si="31"/>
        <v>0</v>
      </c>
      <c r="X120" s="25">
        <f t="shared" ca="1" si="20"/>
        <v>0</v>
      </c>
      <c r="Z120" s="28">
        <f t="shared" ca="1" si="38"/>
        <v>0</v>
      </c>
      <c r="AA120" s="233"/>
      <c r="AB120" s="45">
        <f t="shared" ca="1" si="32"/>
        <v>0</v>
      </c>
      <c r="AC120" s="45">
        <f t="shared" ca="1" si="21"/>
        <v>0</v>
      </c>
      <c r="AD120" s="25">
        <f t="shared" ca="1" si="22"/>
        <v>0</v>
      </c>
    </row>
    <row r="121" spans="4:30" x14ac:dyDescent="0.35">
      <c r="D121" s="20">
        <v>117</v>
      </c>
      <c r="E121" s="21">
        <f t="shared" ca="1" si="33"/>
        <v>42735</v>
      </c>
      <c r="F121" s="44">
        <f t="shared" ca="1" si="23"/>
        <v>43099</v>
      </c>
      <c r="G121" s="22" t="s">
        <v>119</v>
      </c>
      <c r="H121" s="44">
        <f t="shared" ca="1" si="34"/>
        <v>42735</v>
      </c>
      <c r="I121" s="45">
        <f t="shared" ca="1" si="24"/>
        <v>0</v>
      </c>
      <c r="J121" s="45">
        <f t="shared" ca="1" si="25"/>
        <v>0</v>
      </c>
      <c r="K121" s="45">
        <f t="shared" ca="1" si="26"/>
        <v>0</v>
      </c>
      <c r="L121" s="45"/>
      <c r="M121" s="45">
        <f t="shared" ca="1" si="35"/>
        <v>0</v>
      </c>
      <c r="N121" s="257">
        <f t="shared" ca="1" si="27"/>
        <v>0</v>
      </c>
      <c r="O121" s="23"/>
      <c r="P121" s="255">
        <f t="shared" ca="1" si="28"/>
        <v>0</v>
      </c>
      <c r="Q121" s="163">
        <f t="shared" ca="1" si="29"/>
        <v>0</v>
      </c>
      <c r="R121" s="164">
        <f ca="1">NPV(Q120,K121:$K$244) + ($A$13+$A$14+$A$15)/POWER(1+Q120,$A$28-D121+1)</f>
        <v>0</v>
      </c>
      <c r="S121" s="164">
        <f ca="1">NPV(Q121,K121:$K$244) + ($A$13+$A$14+$A$15)/POWER(1+Q121,$A$28-D121+1)</f>
        <v>0</v>
      </c>
      <c r="T121" s="45">
        <f t="shared" ca="1" si="30"/>
        <v>0</v>
      </c>
      <c r="U121" s="45">
        <f t="shared" ca="1" si="36"/>
        <v>0</v>
      </c>
      <c r="V121" s="45">
        <f t="shared" ca="1" si="37"/>
        <v>0</v>
      </c>
      <c r="W121" s="45">
        <f t="shared" ca="1" si="31"/>
        <v>0</v>
      </c>
      <c r="X121" s="25">
        <f t="shared" ca="1" si="20"/>
        <v>0</v>
      </c>
      <c r="Z121" s="28">
        <f t="shared" ca="1" si="38"/>
        <v>0</v>
      </c>
      <c r="AA121" s="233"/>
      <c r="AB121" s="45">
        <f t="shared" ca="1" si="32"/>
        <v>0</v>
      </c>
      <c r="AC121" s="45">
        <f t="shared" ca="1" si="21"/>
        <v>0</v>
      </c>
      <c r="AD121" s="25">
        <f t="shared" ca="1" si="22"/>
        <v>0</v>
      </c>
    </row>
    <row r="122" spans="4:30" x14ac:dyDescent="0.35">
      <c r="D122" s="20">
        <v>118</v>
      </c>
      <c r="E122" s="21">
        <f t="shared" ca="1" si="33"/>
        <v>43100</v>
      </c>
      <c r="F122" s="44">
        <f t="shared" ca="1" si="23"/>
        <v>43464</v>
      </c>
      <c r="G122" s="22" t="s">
        <v>119</v>
      </c>
      <c r="H122" s="44">
        <f t="shared" ca="1" si="34"/>
        <v>43100</v>
      </c>
      <c r="I122" s="45">
        <f t="shared" ca="1" si="24"/>
        <v>0</v>
      </c>
      <c r="J122" s="45">
        <f t="shared" ca="1" si="25"/>
        <v>0</v>
      </c>
      <c r="K122" s="45">
        <f t="shared" ca="1" si="26"/>
        <v>0</v>
      </c>
      <c r="L122" s="45"/>
      <c r="M122" s="45">
        <f t="shared" ca="1" si="35"/>
        <v>0</v>
      </c>
      <c r="N122" s="257">
        <f t="shared" ca="1" si="27"/>
        <v>0</v>
      </c>
      <c r="O122" s="23"/>
      <c r="P122" s="255">
        <f t="shared" ca="1" si="28"/>
        <v>0</v>
      </c>
      <c r="Q122" s="163">
        <f t="shared" ca="1" si="29"/>
        <v>0</v>
      </c>
      <c r="R122" s="164">
        <f ca="1">NPV(Q121,K122:$K$244) + ($A$13+$A$14+$A$15)/POWER(1+Q121,$A$28-D122+1)</f>
        <v>0</v>
      </c>
      <c r="S122" s="164">
        <f ca="1">NPV(Q122,K122:$K$244) + ($A$13+$A$14+$A$15)/POWER(1+Q122,$A$28-D122+1)</f>
        <v>0</v>
      </c>
      <c r="T122" s="45">
        <f t="shared" ca="1" si="30"/>
        <v>0</v>
      </c>
      <c r="U122" s="45">
        <f t="shared" ca="1" si="36"/>
        <v>0</v>
      </c>
      <c r="V122" s="45">
        <f t="shared" ca="1" si="37"/>
        <v>0</v>
      </c>
      <c r="W122" s="45">
        <f t="shared" ca="1" si="31"/>
        <v>0</v>
      </c>
      <c r="X122" s="25">
        <f t="shared" ca="1" si="20"/>
        <v>0</v>
      </c>
      <c r="Z122" s="28">
        <f t="shared" ca="1" si="38"/>
        <v>0</v>
      </c>
      <c r="AA122" s="233"/>
      <c r="AB122" s="45">
        <f t="shared" ca="1" si="32"/>
        <v>0</v>
      </c>
      <c r="AC122" s="45">
        <f t="shared" ca="1" si="21"/>
        <v>0</v>
      </c>
      <c r="AD122" s="25">
        <f t="shared" ca="1" si="22"/>
        <v>0</v>
      </c>
    </row>
    <row r="123" spans="4:30" x14ac:dyDescent="0.35">
      <c r="D123" s="20">
        <v>119</v>
      </c>
      <c r="E123" s="21">
        <f t="shared" ca="1" si="33"/>
        <v>43465</v>
      </c>
      <c r="F123" s="44">
        <f t="shared" ca="1" si="23"/>
        <v>43829</v>
      </c>
      <c r="G123" s="22" t="s">
        <v>119</v>
      </c>
      <c r="H123" s="44">
        <f t="shared" ca="1" si="34"/>
        <v>43465</v>
      </c>
      <c r="I123" s="45">
        <f t="shared" ca="1" si="24"/>
        <v>0</v>
      </c>
      <c r="J123" s="45">
        <f t="shared" ca="1" si="25"/>
        <v>0</v>
      </c>
      <c r="K123" s="45">
        <f t="shared" ca="1" si="26"/>
        <v>0</v>
      </c>
      <c r="L123" s="45"/>
      <c r="M123" s="45">
        <f t="shared" ca="1" si="35"/>
        <v>0</v>
      </c>
      <c r="N123" s="257">
        <f t="shared" ca="1" si="27"/>
        <v>0</v>
      </c>
      <c r="O123" s="23"/>
      <c r="P123" s="255">
        <f t="shared" ca="1" si="28"/>
        <v>0</v>
      </c>
      <c r="Q123" s="163">
        <f t="shared" ca="1" si="29"/>
        <v>0</v>
      </c>
      <c r="R123" s="164">
        <f ca="1">NPV(Q122,K123:$K$244) + ($A$13+$A$14+$A$15)/POWER(1+Q122,$A$28-D123+1)</f>
        <v>0</v>
      </c>
      <c r="S123" s="164">
        <f ca="1">NPV(Q123,K123:$K$244) + ($A$13+$A$14+$A$15)/POWER(1+Q123,$A$28-D123+1)</f>
        <v>0</v>
      </c>
      <c r="T123" s="45">
        <f t="shared" ca="1" si="30"/>
        <v>0</v>
      </c>
      <c r="U123" s="45">
        <f t="shared" ca="1" si="36"/>
        <v>0</v>
      </c>
      <c r="V123" s="45">
        <f t="shared" ca="1" si="37"/>
        <v>0</v>
      </c>
      <c r="W123" s="45">
        <f t="shared" ca="1" si="31"/>
        <v>0</v>
      </c>
      <c r="X123" s="25">
        <f t="shared" ca="1" si="20"/>
        <v>0</v>
      </c>
      <c r="Z123" s="28">
        <f t="shared" ca="1" si="38"/>
        <v>0</v>
      </c>
      <c r="AA123" s="233"/>
      <c r="AB123" s="45">
        <f t="shared" ca="1" si="32"/>
        <v>0</v>
      </c>
      <c r="AC123" s="45">
        <f t="shared" ca="1" si="21"/>
        <v>0</v>
      </c>
      <c r="AD123" s="25">
        <f t="shared" ca="1" si="22"/>
        <v>0</v>
      </c>
    </row>
    <row r="124" spans="4:30" x14ac:dyDescent="0.35">
      <c r="D124" s="20">
        <v>120</v>
      </c>
      <c r="E124" s="21">
        <f t="shared" ca="1" si="33"/>
        <v>43830</v>
      </c>
      <c r="F124" s="44">
        <f t="shared" ca="1" si="23"/>
        <v>44195</v>
      </c>
      <c r="G124" s="22" t="s">
        <v>119</v>
      </c>
      <c r="H124" s="44">
        <f t="shared" ca="1" si="34"/>
        <v>43830</v>
      </c>
      <c r="I124" s="45">
        <f t="shared" ca="1" si="24"/>
        <v>0</v>
      </c>
      <c r="J124" s="45">
        <f t="shared" ca="1" si="25"/>
        <v>0</v>
      </c>
      <c r="K124" s="45">
        <f t="shared" ca="1" si="26"/>
        <v>0</v>
      </c>
      <c r="L124" s="45"/>
      <c r="M124" s="45">
        <f t="shared" ca="1" si="35"/>
        <v>0</v>
      </c>
      <c r="N124" s="257">
        <f t="shared" ca="1" si="27"/>
        <v>0</v>
      </c>
      <c r="O124" s="23"/>
      <c r="P124" s="255">
        <f t="shared" ca="1" si="28"/>
        <v>0</v>
      </c>
      <c r="Q124" s="163">
        <f t="shared" ca="1" si="29"/>
        <v>0</v>
      </c>
      <c r="R124" s="164">
        <f ca="1">NPV(Q123,K124:$K$244) + ($A$13+$A$14+$A$15)/POWER(1+Q123,$A$28-D124+1)</f>
        <v>0</v>
      </c>
      <c r="S124" s="164">
        <f ca="1">NPV(Q124,K124:$K$244) + ($A$13+$A$14+$A$15)/POWER(1+Q124,$A$28-D124+1)</f>
        <v>0</v>
      </c>
      <c r="T124" s="45">
        <f t="shared" ca="1" si="30"/>
        <v>0</v>
      </c>
      <c r="U124" s="45">
        <f t="shared" ca="1" si="36"/>
        <v>0</v>
      </c>
      <c r="V124" s="45">
        <f t="shared" ca="1" si="37"/>
        <v>0</v>
      </c>
      <c r="W124" s="45">
        <f t="shared" ca="1" si="31"/>
        <v>0</v>
      </c>
      <c r="X124" s="25">
        <f t="shared" ca="1" si="20"/>
        <v>0</v>
      </c>
      <c r="Z124" s="28">
        <f t="shared" ca="1" si="38"/>
        <v>0</v>
      </c>
      <c r="AA124" s="233"/>
      <c r="AB124" s="45">
        <f t="shared" ca="1" si="32"/>
        <v>0</v>
      </c>
      <c r="AC124" s="45">
        <f t="shared" ca="1" si="21"/>
        <v>0</v>
      </c>
      <c r="AD124" s="25">
        <f t="shared" ca="1" si="22"/>
        <v>0</v>
      </c>
    </row>
    <row r="125" spans="4:30" x14ac:dyDescent="0.35">
      <c r="D125" s="20">
        <v>121</v>
      </c>
      <c r="E125" s="21">
        <f t="shared" ca="1" si="33"/>
        <v>44196</v>
      </c>
      <c r="F125" s="44">
        <f t="shared" ca="1" si="23"/>
        <v>44560</v>
      </c>
      <c r="G125" s="22" t="s">
        <v>119</v>
      </c>
      <c r="H125" s="44">
        <f t="shared" ca="1" si="34"/>
        <v>44196</v>
      </c>
      <c r="I125" s="45">
        <f t="shared" ca="1" si="24"/>
        <v>0</v>
      </c>
      <c r="J125" s="45">
        <f t="shared" ca="1" si="25"/>
        <v>0</v>
      </c>
      <c r="K125" s="45">
        <f t="shared" ca="1" si="26"/>
        <v>0</v>
      </c>
      <c r="L125" s="45"/>
      <c r="M125" s="45">
        <f t="shared" ca="1" si="35"/>
        <v>0</v>
      </c>
      <c r="N125" s="257">
        <f t="shared" ca="1" si="27"/>
        <v>0</v>
      </c>
      <c r="O125" s="23"/>
      <c r="P125" s="255">
        <f t="shared" ca="1" si="28"/>
        <v>0</v>
      </c>
      <c r="Q125" s="163">
        <f t="shared" ca="1" si="29"/>
        <v>0</v>
      </c>
      <c r="R125" s="164">
        <f ca="1">NPV(Q124,K125:$K$244) + ($A$13+$A$14+$A$15)/POWER(1+Q124,$A$28-D125+1)</f>
        <v>0</v>
      </c>
      <c r="S125" s="164">
        <f ca="1">NPV(Q125,K125:$K$244) + ($A$13+$A$14+$A$15)/POWER(1+Q125,$A$28-D125+1)</f>
        <v>0</v>
      </c>
      <c r="T125" s="45">
        <f t="shared" ca="1" si="30"/>
        <v>0</v>
      </c>
      <c r="U125" s="45">
        <f t="shared" ca="1" si="36"/>
        <v>0</v>
      </c>
      <c r="V125" s="45">
        <f t="shared" ca="1" si="37"/>
        <v>0</v>
      </c>
      <c r="W125" s="45">
        <f t="shared" ca="1" si="31"/>
        <v>0</v>
      </c>
      <c r="X125" s="25">
        <f t="shared" ca="1" si="20"/>
        <v>0</v>
      </c>
      <c r="Z125" s="28">
        <f t="shared" ca="1" si="38"/>
        <v>0</v>
      </c>
      <c r="AA125" s="233"/>
      <c r="AB125" s="45">
        <f t="shared" ca="1" si="32"/>
        <v>0</v>
      </c>
      <c r="AC125" s="45">
        <f t="shared" ca="1" si="21"/>
        <v>0</v>
      </c>
      <c r="AD125" s="25">
        <f t="shared" ca="1" si="22"/>
        <v>0</v>
      </c>
    </row>
    <row r="126" spans="4:30" x14ac:dyDescent="0.35">
      <c r="D126" s="20">
        <v>122</v>
      </c>
      <c r="E126" s="21">
        <f t="shared" ca="1" si="33"/>
        <v>44561</v>
      </c>
      <c r="F126" s="44">
        <f t="shared" ca="1" si="23"/>
        <v>44925</v>
      </c>
      <c r="G126" s="22" t="s">
        <v>119</v>
      </c>
      <c r="H126" s="44">
        <f t="shared" ca="1" si="34"/>
        <v>44561</v>
      </c>
      <c r="I126" s="45">
        <f t="shared" ca="1" si="24"/>
        <v>0</v>
      </c>
      <c r="J126" s="45">
        <f t="shared" ca="1" si="25"/>
        <v>0</v>
      </c>
      <c r="K126" s="45">
        <f t="shared" ca="1" si="26"/>
        <v>0</v>
      </c>
      <c r="L126" s="45"/>
      <c r="M126" s="45">
        <f t="shared" ca="1" si="35"/>
        <v>0</v>
      </c>
      <c r="N126" s="257">
        <f t="shared" ca="1" si="27"/>
        <v>0</v>
      </c>
      <c r="O126" s="23"/>
      <c r="P126" s="255">
        <f t="shared" ca="1" si="28"/>
        <v>0</v>
      </c>
      <c r="Q126" s="163">
        <f t="shared" ca="1" si="29"/>
        <v>0</v>
      </c>
      <c r="R126" s="164">
        <f ca="1">NPV(Q125,K126:$K$244) + ($A$13+$A$14+$A$15)/POWER(1+Q125,$A$28-D126+1)</f>
        <v>0</v>
      </c>
      <c r="S126" s="164">
        <f ca="1">NPV(Q126,K126:$K$244) + ($A$13+$A$14+$A$15)/POWER(1+Q126,$A$28-D126+1)</f>
        <v>0</v>
      </c>
      <c r="T126" s="45">
        <f t="shared" ca="1" si="30"/>
        <v>0</v>
      </c>
      <c r="U126" s="45">
        <f t="shared" ca="1" si="36"/>
        <v>0</v>
      </c>
      <c r="V126" s="45">
        <f t="shared" ca="1" si="37"/>
        <v>0</v>
      </c>
      <c r="W126" s="45">
        <f t="shared" ca="1" si="31"/>
        <v>0</v>
      </c>
      <c r="X126" s="25">
        <f t="shared" ca="1" si="20"/>
        <v>0</v>
      </c>
      <c r="Z126" s="28">
        <f t="shared" ca="1" si="38"/>
        <v>0</v>
      </c>
      <c r="AA126" s="233"/>
      <c r="AB126" s="45">
        <f t="shared" ca="1" si="32"/>
        <v>0</v>
      </c>
      <c r="AC126" s="45">
        <f t="shared" ca="1" si="21"/>
        <v>0</v>
      </c>
      <c r="AD126" s="25">
        <f t="shared" ca="1" si="22"/>
        <v>0</v>
      </c>
    </row>
    <row r="127" spans="4:30" x14ac:dyDescent="0.35">
      <c r="D127" s="20">
        <v>123</v>
      </c>
      <c r="E127" s="21">
        <f t="shared" ca="1" si="33"/>
        <v>44926</v>
      </c>
      <c r="F127" s="44">
        <f t="shared" ca="1" si="23"/>
        <v>45290</v>
      </c>
      <c r="G127" s="22" t="s">
        <v>119</v>
      </c>
      <c r="H127" s="44">
        <f t="shared" ca="1" si="34"/>
        <v>44926</v>
      </c>
      <c r="I127" s="45">
        <f t="shared" ca="1" si="24"/>
        <v>0</v>
      </c>
      <c r="J127" s="45">
        <f t="shared" ca="1" si="25"/>
        <v>0</v>
      </c>
      <c r="K127" s="45">
        <f t="shared" ca="1" si="26"/>
        <v>0</v>
      </c>
      <c r="L127" s="45"/>
      <c r="M127" s="45">
        <f t="shared" ca="1" si="35"/>
        <v>0</v>
      </c>
      <c r="N127" s="257">
        <f t="shared" ca="1" si="27"/>
        <v>0</v>
      </c>
      <c r="O127" s="23"/>
      <c r="P127" s="255">
        <f t="shared" ca="1" si="28"/>
        <v>0</v>
      </c>
      <c r="Q127" s="163">
        <f t="shared" ca="1" si="29"/>
        <v>0</v>
      </c>
      <c r="R127" s="164">
        <f ca="1">NPV(Q126,K127:$K$244) + ($A$13+$A$14+$A$15)/POWER(1+Q126,$A$28-D127+1)</f>
        <v>0</v>
      </c>
      <c r="S127" s="164">
        <f ca="1">NPV(Q127,K127:$K$244) + ($A$13+$A$14+$A$15)/POWER(1+Q127,$A$28-D127+1)</f>
        <v>0</v>
      </c>
      <c r="T127" s="45">
        <f t="shared" ca="1" si="30"/>
        <v>0</v>
      </c>
      <c r="U127" s="45">
        <f t="shared" ca="1" si="36"/>
        <v>0</v>
      </c>
      <c r="V127" s="45">
        <f t="shared" ca="1" si="37"/>
        <v>0</v>
      </c>
      <c r="W127" s="45">
        <f t="shared" ca="1" si="31"/>
        <v>0</v>
      </c>
      <c r="X127" s="25">
        <f t="shared" ca="1" si="20"/>
        <v>0</v>
      </c>
      <c r="Z127" s="28">
        <f t="shared" ca="1" si="38"/>
        <v>0</v>
      </c>
      <c r="AA127" s="233"/>
      <c r="AB127" s="45">
        <f t="shared" ca="1" si="32"/>
        <v>0</v>
      </c>
      <c r="AC127" s="45">
        <f t="shared" ca="1" si="21"/>
        <v>0</v>
      </c>
      <c r="AD127" s="25">
        <f t="shared" ca="1" si="22"/>
        <v>0</v>
      </c>
    </row>
    <row r="128" spans="4:30" x14ac:dyDescent="0.35">
      <c r="D128" s="20">
        <v>124</v>
      </c>
      <c r="E128" s="21">
        <f t="shared" ca="1" si="33"/>
        <v>45291</v>
      </c>
      <c r="F128" s="44">
        <f t="shared" ca="1" si="23"/>
        <v>45656</v>
      </c>
      <c r="G128" s="22" t="s">
        <v>119</v>
      </c>
      <c r="H128" s="44">
        <f t="shared" ca="1" si="34"/>
        <v>45291</v>
      </c>
      <c r="I128" s="45">
        <f t="shared" ca="1" si="24"/>
        <v>0</v>
      </c>
      <c r="J128" s="45">
        <f t="shared" ca="1" si="25"/>
        <v>0</v>
      </c>
      <c r="K128" s="45">
        <f t="shared" ca="1" si="26"/>
        <v>0</v>
      </c>
      <c r="L128" s="45"/>
      <c r="M128" s="45">
        <f t="shared" ca="1" si="35"/>
        <v>0</v>
      </c>
      <c r="N128" s="257">
        <f t="shared" ca="1" si="27"/>
        <v>0</v>
      </c>
      <c r="O128" s="23"/>
      <c r="P128" s="255">
        <f t="shared" ca="1" si="28"/>
        <v>0</v>
      </c>
      <c r="Q128" s="163">
        <f t="shared" ca="1" si="29"/>
        <v>0</v>
      </c>
      <c r="R128" s="164">
        <f ca="1">NPV(Q127,K128:$K$244) + ($A$13+$A$14+$A$15)/POWER(1+Q127,$A$28-D128+1)</f>
        <v>0</v>
      </c>
      <c r="S128" s="164">
        <f ca="1">NPV(Q128,K128:$K$244) + ($A$13+$A$14+$A$15)/POWER(1+Q128,$A$28-D128+1)</f>
        <v>0</v>
      </c>
      <c r="T128" s="45">
        <f t="shared" ca="1" si="30"/>
        <v>0</v>
      </c>
      <c r="U128" s="45">
        <f t="shared" ca="1" si="36"/>
        <v>0</v>
      </c>
      <c r="V128" s="45">
        <f t="shared" ca="1" si="37"/>
        <v>0</v>
      </c>
      <c r="W128" s="45">
        <f t="shared" ca="1" si="31"/>
        <v>0</v>
      </c>
      <c r="X128" s="25">
        <f t="shared" ca="1" si="20"/>
        <v>0</v>
      </c>
      <c r="Z128" s="28">
        <f t="shared" ca="1" si="38"/>
        <v>0</v>
      </c>
      <c r="AA128" s="233"/>
      <c r="AB128" s="45">
        <f t="shared" ca="1" si="32"/>
        <v>0</v>
      </c>
      <c r="AC128" s="45">
        <f t="shared" ca="1" si="21"/>
        <v>0</v>
      </c>
      <c r="AD128" s="25">
        <f t="shared" ca="1" si="22"/>
        <v>0</v>
      </c>
    </row>
    <row r="129" spans="4:30" x14ac:dyDescent="0.35">
      <c r="D129" s="20">
        <v>125</v>
      </c>
      <c r="E129" s="21">
        <f t="shared" ca="1" si="33"/>
        <v>45657</v>
      </c>
      <c r="F129" s="44">
        <f t="shared" ca="1" si="23"/>
        <v>46021</v>
      </c>
      <c r="G129" s="22" t="s">
        <v>119</v>
      </c>
      <c r="H129" s="44">
        <f t="shared" ca="1" si="34"/>
        <v>45657</v>
      </c>
      <c r="I129" s="45">
        <f t="shared" ca="1" si="24"/>
        <v>0</v>
      </c>
      <c r="J129" s="45">
        <f t="shared" ca="1" si="25"/>
        <v>0</v>
      </c>
      <c r="K129" s="45">
        <f t="shared" ca="1" si="26"/>
        <v>0</v>
      </c>
      <c r="L129" s="45"/>
      <c r="M129" s="45">
        <f t="shared" ca="1" si="35"/>
        <v>0</v>
      </c>
      <c r="N129" s="257">
        <f t="shared" ca="1" si="27"/>
        <v>0</v>
      </c>
      <c r="O129" s="23"/>
      <c r="P129" s="255">
        <f t="shared" ca="1" si="28"/>
        <v>0</v>
      </c>
      <c r="Q129" s="163">
        <f t="shared" ca="1" si="29"/>
        <v>0</v>
      </c>
      <c r="R129" s="164">
        <f ca="1">NPV(Q128,K129:$K$244) + ($A$13+$A$14+$A$15)/POWER(1+Q128,$A$28-D129+1)</f>
        <v>0</v>
      </c>
      <c r="S129" s="164">
        <f ca="1">NPV(Q129,K129:$K$244) + ($A$13+$A$14+$A$15)/POWER(1+Q129,$A$28-D129+1)</f>
        <v>0</v>
      </c>
      <c r="T129" s="45">
        <f t="shared" ca="1" si="30"/>
        <v>0</v>
      </c>
      <c r="U129" s="45">
        <f t="shared" ca="1" si="36"/>
        <v>0</v>
      </c>
      <c r="V129" s="45">
        <f t="shared" ca="1" si="37"/>
        <v>0</v>
      </c>
      <c r="W129" s="45">
        <f t="shared" ca="1" si="31"/>
        <v>0</v>
      </c>
      <c r="X129" s="25">
        <f t="shared" ca="1" si="20"/>
        <v>0</v>
      </c>
      <c r="Z129" s="28">
        <f t="shared" ca="1" si="38"/>
        <v>0</v>
      </c>
      <c r="AA129" s="233"/>
      <c r="AB129" s="45">
        <f t="shared" ca="1" si="32"/>
        <v>0</v>
      </c>
      <c r="AC129" s="45">
        <f t="shared" ca="1" si="21"/>
        <v>0</v>
      </c>
      <c r="AD129" s="25">
        <f t="shared" ca="1" si="22"/>
        <v>0</v>
      </c>
    </row>
    <row r="130" spans="4:30" x14ac:dyDescent="0.35">
      <c r="D130" s="20">
        <v>126</v>
      </c>
      <c r="E130" s="21">
        <f t="shared" ca="1" si="33"/>
        <v>46022</v>
      </c>
      <c r="F130" s="44">
        <f t="shared" ca="1" si="23"/>
        <v>46386</v>
      </c>
      <c r="G130" s="22" t="s">
        <v>119</v>
      </c>
      <c r="H130" s="44">
        <f t="shared" ca="1" si="34"/>
        <v>46022</v>
      </c>
      <c r="I130" s="45">
        <f t="shared" ca="1" si="24"/>
        <v>0</v>
      </c>
      <c r="J130" s="45">
        <f t="shared" ca="1" si="25"/>
        <v>0</v>
      </c>
      <c r="K130" s="45">
        <f t="shared" ca="1" si="26"/>
        <v>0</v>
      </c>
      <c r="L130" s="45"/>
      <c r="M130" s="45">
        <f t="shared" ca="1" si="35"/>
        <v>0</v>
      </c>
      <c r="N130" s="257">
        <f t="shared" ca="1" si="27"/>
        <v>0</v>
      </c>
      <c r="O130" s="23"/>
      <c r="P130" s="255">
        <f t="shared" ca="1" si="28"/>
        <v>0</v>
      </c>
      <c r="Q130" s="163">
        <f t="shared" ca="1" si="29"/>
        <v>0</v>
      </c>
      <c r="R130" s="164">
        <f ca="1">NPV(Q129,K130:$K$244) + ($A$13+$A$14+$A$15)/POWER(1+Q129,$A$28-D130+1)</f>
        <v>0</v>
      </c>
      <c r="S130" s="164">
        <f ca="1">NPV(Q130,K130:$K$244) + ($A$13+$A$14+$A$15)/POWER(1+Q130,$A$28-D130+1)</f>
        <v>0</v>
      </c>
      <c r="T130" s="45">
        <f t="shared" ca="1" si="30"/>
        <v>0</v>
      </c>
      <c r="U130" s="45">
        <f t="shared" ca="1" si="36"/>
        <v>0</v>
      </c>
      <c r="V130" s="45">
        <f t="shared" ca="1" si="37"/>
        <v>0</v>
      </c>
      <c r="W130" s="45">
        <f t="shared" ca="1" si="31"/>
        <v>0</v>
      </c>
      <c r="X130" s="25">
        <f t="shared" ca="1" si="20"/>
        <v>0</v>
      </c>
      <c r="Z130" s="28">
        <f t="shared" ca="1" si="38"/>
        <v>0</v>
      </c>
      <c r="AA130" s="233"/>
      <c r="AB130" s="45">
        <f t="shared" ca="1" si="32"/>
        <v>0</v>
      </c>
      <c r="AC130" s="45">
        <f t="shared" ca="1" si="21"/>
        <v>0</v>
      </c>
      <c r="AD130" s="25">
        <f t="shared" ca="1" si="22"/>
        <v>0</v>
      </c>
    </row>
    <row r="131" spans="4:30" x14ac:dyDescent="0.35">
      <c r="D131" s="20">
        <v>127</v>
      </c>
      <c r="E131" s="21">
        <f t="shared" ca="1" si="33"/>
        <v>46387</v>
      </c>
      <c r="F131" s="44">
        <f t="shared" ca="1" si="23"/>
        <v>46751</v>
      </c>
      <c r="G131" s="22" t="s">
        <v>119</v>
      </c>
      <c r="H131" s="44">
        <f t="shared" ca="1" si="34"/>
        <v>46387</v>
      </c>
      <c r="I131" s="45">
        <f t="shared" ca="1" si="24"/>
        <v>0</v>
      </c>
      <c r="J131" s="45">
        <f t="shared" ca="1" si="25"/>
        <v>0</v>
      </c>
      <c r="K131" s="45">
        <f t="shared" ca="1" si="26"/>
        <v>0</v>
      </c>
      <c r="L131" s="45"/>
      <c r="M131" s="45">
        <f t="shared" ca="1" si="35"/>
        <v>0</v>
      </c>
      <c r="N131" s="257">
        <f t="shared" ca="1" si="27"/>
        <v>0</v>
      </c>
      <c r="O131" s="23"/>
      <c r="P131" s="255">
        <f t="shared" ca="1" si="28"/>
        <v>0</v>
      </c>
      <c r="Q131" s="163">
        <f t="shared" ca="1" si="29"/>
        <v>0</v>
      </c>
      <c r="R131" s="164">
        <f ca="1">NPV(Q130,K131:$K$244) + ($A$13+$A$14+$A$15)/POWER(1+Q130,$A$28-D131+1)</f>
        <v>0</v>
      </c>
      <c r="S131" s="164">
        <f ca="1">NPV(Q131,K131:$K$244) + ($A$13+$A$14+$A$15)/POWER(1+Q131,$A$28-D131+1)</f>
        <v>0</v>
      </c>
      <c r="T131" s="45">
        <f t="shared" ca="1" si="30"/>
        <v>0</v>
      </c>
      <c r="U131" s="45">
        <f t="shared" ca="1" si="36"/>
        <v>0</v>
      </c>
      <c r="V131" s="45">
        <f t="shared" ca="1" si="37"/>
        <v>0</v>
      </c>
      <c r="W131" s="45">
        <f t="shared" ca="1" si="31"/>
        <v>0</v>
      </c>
      <c r="X131" s="25">
        <f t="shared" ca="1" si="20"/>
        <v>0</v>
      </c>
      <c r="Z131" s="28">
        <f t="shared" ca="1" si="38"/>
        <v>0</v>
      </c>
      <c r="AA131" s="233"/>
      <c r="AB131" s="45">
        <f t="shared" ca="1" si="32"/>
        <v>0</v>
      </c>
      <c r="AC131" s="45">
        <f t="shared" ca="1" si="21"/>
        <v>0</v>
      </c>
      <c r="AD131" s="25">
        <f t="shared" ca="1" si="22"/>
        <v>0</v>
      </c>
    </row>
    <row r="132" spans="4:30" x14ac:dyDescent="0.35">
      <c r="D132" s="20">
        <v>128</v>
      </c>
      <c r="E132" s="21">
        <f t="shared" ca="1" si="33"/>
        <v>46752</v>
      </c>
      <c r="F132" s="44">
        <f t="shared" ca="1" si="23"/>
        <v>47117</v>
      </c>
      <c r="G132" s="22" t="s">
        <v>119</v>
      </c>
      <c r="H132" s="44">
        <f t="shared" ca="1" si="34"/>
        <v>46752</v>
      </c>
      <c r="I132" s="45">
        <f t="shared" ca="1" si="24"/>
        <v>0</v>
      </c>
      <c r="J132" s="45">
        <f t="shared" ca="1" si="25"/>
        <v>0</v>
      </c>
      <c r="K132" s="45">
        <f t="shared" ca="1" si="26"/>
        <v>0</v>
      </c>
      <c r="L132" s="45"/>
      <c r="M132" s="45">
        <f t="shared" ca="1" si="35"/>
        <v>0</v>
      </c>
      <c r="N132" s="257">
        <f t="shared" ca="1" si="27"/>
        <v>0</v>
      </c>
      <c r="O132" s="23"/>
      <c r="P132" s="255">
        <f t="shared" ca="1" si="28"/>
        <v>0</v>
      </c>
      <c r="Q132" s="163">
        <f t="shared" ca="1" si="29"/>
        <v>0</v>
      </c>
      <c r="R132" s="164">
        <f ca="1">NPV(Q131,K132:$K$244) + ($A$13+$A$14+$A$15)/POWER(1+Q131,$A$28-D132+1)</f>
        <v>0</v>
      </c>
      <c r="S132" s="164">
        <f ca="1">NPV(Q132,K132:$K$244) + ($A$13+$A$14+$A$15)/POWER(1+Q132,$A$28-D132+1)</f>
        <v>0</v>
      </c>
      <c r="T132" s="45">
        <f t="shared" ca="1" si="30"/>
        <v>0</v>
      </c>
      <c r="U132" s="45">
        <f t="shared" ca="1" si="36"/>
        <v>0</v>
      </c>
      <c r="V132" s="45">
        <f t="shared" ca="1" si="37"/>
        <v>0</v>
      </c>
      <c r="W132" s="45">
        <f t="shared" ca="1" si="31"/>
        <v>0</v>
      </c>
      <c r="X132" s="25">
        <f t="shared" ref="X132:X195" ca="1" si="39">T132+W132+U132+V132</f>
        <v>0</v>
      </c>
      <c r="Z132" s="28">
        <f t="shared" ca="1" si="38"/>
        <v>0</v>
      </c>
      <c r="AA132" s="233"/>
      <c r="AB132" s="45">
        <f t="shared" ca="1" si="32"/>
        <v>0</v>
      </c>
      <c r="AC132" s="45">
        <f t="shared" ref="AC132:AC195" ca="1" si="40">W132</f>
        <v>0</v>
      </c>
      <c r="AD132" s="25">
        <f t="shared" ref="AD132:AD195" ca="1" si="41">Z132-AA132-AB132+AC132</f>
        <v>0</v>
      </c>
    </row>
    <row r="133" spans="4:30" x14ac:dyDescent="0.35">
      <c r="D133" s="20">
        <v>129</v>
      </c>
      <c r="E133" s="21">
        <f t="shared" ca="1" si="33"/>
        <v>47118</v>
      </c>
      <c r="F133" s="44">
        <f t="shared" ref="F133:F196" ca="1" si="42">E134-1</f>
        <v>47482</v>
      </c>
      <c r="G133" s="22" t="s">
        <v>119</v>
      </c>
      <c r="H133" s="44">
        <f t="shared" ca="1" si="34"/>
        <v>47118</v>
      </c>
      <c r="I133" s="45">
        <f t="shared" ref="I133:I196" ca="1" si="43">IF(D133&gt;$A$28,0,$A$9)</f>
        <v>0</v>
      </c>
      <c r="J133" s="45">
        <f t="shared" ref="J133:J196" ca="1" si="44">IF(D133&gt;$A$28,0,$A$10)</f>
        <v>0</v>
      </c>
      <c r="K133" s="45">
        <f t="shared" ref="K133:K196" ca="1" si="45">IF(D133&gt;$A$28,0,$A$11)</f>
        <v>0</v>
      </c>
      <c r="L133" s="45"/>
      <c r="M133" s="45">
        <f t="shared" ca="1" si="35"/>
        <v>0</v>
      </c>
      <c r="N133" s="257">
        <f t="shared" ref="N133:N196" ca="1" si="46">$A$6</f>
        <v>0</v>
      </c>
      <c r="O133" s="23"/>
      <c r="P133" s="255">
        <f t="shared" ref="P133:P196" ca="1" si="47">$A$7</f>
        <v>0</v>
      </c>
      <c r="Q133" s="163">
        <f t="shared" ref="Q133:Q196" ca="1" si="48">$A$8</f>
        <v>0</v>
      </c>
      <c r="R133" s="164">
        <f ca="1">NPV(Q132,K133:$K$244) + ($A$13+$A$14+$A$15)/POWER(1+Q132,$A$28-D133+1)</f>
        <v>0</v>
      </c>
      <c r="S133" s="164">
        <f ca="1">NPV(Q133,K133:$K$244) + ($A$13+$A$14+$A$15)/POWER(1+Q133,$A$28-D133+1)</f>
        <v>0</v>
      </c>
      <c r="T133" s="45">
        <f t="shared" ref="T133:T196" ca="1" si="49">IF(ISBLANK(G133),0,X132)</f>
        <v>0</v>
      </c>
      <c r="U133" s="45">
        <f t="shared" ca="1" si="36"/>
        <v>0</v>
      </c>
      <c r="V133" s="45">
        <f t="shared" ca="1" si="37"/>
        <v>0</v>
      </c>
      <c r="W133" s="45">
        <f t="shared" ref="W133:W196" ca="1" si="50">S133-R133</f>
        <v>0</v>
      </c>
      <c r="X133" s="25">
        <f t="shared" ca="1" si="39"/>
        <v>0</v>
      </c>
      <c r="Z133" s="28">
        <f t="shared" ca="1" si="38"/>
        <v>0</v>
      </c>
      <c r="AA133" s="233"/>
      <c r="AB133" s="45">
        <f t="shared" ref="AB133:AB196" ca="1" si="51">IFERROR(Z133/($A$42-D133+1),0)</f>
        <v>0</v>
      </c>
      <c r="AC133" s="45">
        <f t="shared" ca="1" si="40"/>
        <v>0</v>
      </c>
      <c r="AD133" s="25">
        <f t="shared" ca="1" si="41"/>
        <v>0</v>
      </c>
    </row>
    <row r="134" spans="4:30" x14ac:dyDescent="0.35">
      <c r="D134" s="20">
        <v>130</v>
      </c>
      <c r="E134" s="21">
        <f t="shared" ref="E134:E197" ca="1" si="52">EOMONTH(H134,0)</f>
        <v>47483</v>
      </c>
      <c r="F134" s="44">
        <f t="shared" ca="1" si="42"/>
        <v>47847</v>
      </c>
      <c r="G134" s="22" t="s">
        <v>119</v>
      </c>
      <c r="H134" s="44">
        <f t="shared" ref="H134:H197" ca="1" si="53">EDATE(H133,12)</f>
        <v>47483</v>
      </c>
      <c r="I134" s="45">
        <f t="shared" ca="1" si="43"/>
        <v>0</v>
      </c>
      <c r="J134" s="45">
        <f t="shared" ca="1" si="44"/>
        <v>0</v>
      </c>
      <c r="K134" s="45">
        <f t="shared" ca="1" si="45"/>
        <v>0</v>
      </c>
      <c r="L134" s="45"/>
      <c r="M134" s="45">
        <f t="shared" ref="M134:M197" ca="1" si="54">K134+L134</f>
        <v>0</v>
      </c>
      <c r="N134" s="257">
        <f t="shared" ca="1" si="46"/>
        <v>0</v>
      </c>
      <c r="O134" s="23"/>
      <c r="P134" s="255">
        <f t="shared" ca="1" si="47"/>
        <v>0</v>
      </c>
      <c r="Q134" s="163">
        <f t="shared" ca="1" si="48"/>
        <v>0</v>
      </c>
      <c r="R134" s="164">
        <f ca="1">NPV(Q133,K134:$K$244) + ($A$13+$A$14+$A$15)/POWER(1+Q133,$A$28-D134+1)</f>
        <v>0</v>
      </c>
      <c r="S134" s="164">
        <f ca="1">NPV(Q134,K134:$K$244) + ($A$13+$A$14+$A$15)/POWER(1+Q134,$A$28-D134+1)</f>
        <v>0</v>
      </c>
      <c r="T134" s="45">
        <f t="shared" ca="1" si="49"/>
        <v>0</v>
      </c>
      <c r="U134" s="45">
        <f t="shared" ref="U134:U197" ca="1" si="55">S134*Q134</f>
        <v>0</v>
      </c>
      <c r="V134" s="45">
        <f t="shared" ref="V134:V197" ca="1" si="56">-(K134+L134)</f>
        <v>0</v>
      </c>
      <c r="W134" s="45">
        <f t="shared" ca="1" si="50"/>
        <v>0</v>
      </c>
      <c r="X134" s="25">
        <f t="shared" ca="1" si="39"/>
        <v>0</v>
      </c>
      <c r="Z134" s="28">
        <f t="shared" ref="Z134:Z197" ca="1" si="57">AD133</f>
        <v>0</v>
      </c>
      <c r="AA134" s="233"/>
      <c r="AB134" s="45">
        <f t="shared" ca="1" si="51"/>
        <v>0</v>
      </c>
      <c r="AC134" s="45">
        <f t="shared" ca="1" si="40"/>
        <v>0</v>
      </c>
      <c r="AD134" s="25">
        <f t="shared" ca="1" si="41"/>
        <v>0</v>
      </c>
    </row>
    <row r="135" spans="4:30" x14ac:dyDescent="0.35">
      <c r="D135" s="20">
        <v>131</v>
      </c>
      <c r="E135" s="21">
        <f t="shared" ca="1" si="52"/>
        <v>47848</v>
      </c>
      <c r="F135" s="44">
        <f t="shared" ca="1" si="42"/>
        <v>48212</v>
      </c>
      <c r="G135" s="22" t="s">
        <v>119</v>
      </c>
      <c r="H135" s="44">
        <f t="shared" ca="1" si="53"/>
        <v>47848</v>
      </c>
      <c r="I135" s="45">
        <f t="shared" ca="1" si="43"/>
        <v>0</v>
      </c>
      <c r="J135" s="45">
        <f t="shared" ca="1" si="44"/>
        <v>0</v>
      </c>
      <c r="K135" s="45">
        <f t="shared" ca="1" si="45"/>
        <v>0</v>
      </c>
      <c r="L135" s="45"/>
      <c r="M135" s="45">
        <f t="shared" ca="1" si="54"/>
        <v>0</v>
      </c>
      <c r="N135" s="257">
        <f t="shared" ca="1" si="46"/>
        <v>0</v>
      </c>
      <c r="O135" s="23"/>
      <c r="P135" s="255">
        <f t="shared" ca="1" si="47"/>
        <v>0</v>
      </c>
      <c r="Q135" s="163">
        <f t="shared" ca="1" si="48"/>
        <v>0</v>
      </c>
      <c r="R135" s="164">
        <f ca="1">NPV(Q134,K135:$K$244) + ($A$13+$A$14+$A$15)/POWER(1+Q134,$A$28-D135+1)</f>
        <v>0</v>
      </c>
      <c r="S135" s="164">
        <f ca="1">NPV(Q135,K135:$K$244) + ($A$13+$A$14+$A$15)/POWER(1+Q135,$A$28-D135+1)</f>
        <v>0</v>
      </c>
      <c r="T135" s="45">
        <f t="shared" ca="1" si="49"/>
        <v>0</v>
      </c>
      <c r="U135" s="45">
        <f t="shared" ca="1" si="55"/>
        <v>0</v>
      </c>
      <c r="V135" s="45">
        <f t="shared" ca="1" si="56"/>
        <v>0</v>
      </c>
      <c r="W135" s="45">
        <f t="shared" ca="1" si="50"/>
        <v>0</v>
      </c>
      <c r="X135" s="25">
        <f t="shared" ca="1" si="39"/>
        <v>0</v>
      </c>
      <c r="Z135" s="28">
        <f t="shared" ca="1" si="57"/>
        <v>0</v>
      </c>
      <c r="AA135" s="233"/>
      <c r="AB135" s="45">
        <f t="shared" ca="1" si="51"/>
        <v>0</v>
      </c>
      <c r="AC135" s="45">
        <f t="shared" ca="1" si="40"/>
        <v>0</v>
      </c>
      <c r="AD135" s="25">
        <f t="shared" ca="1" si="41"/>
        <v>0</v>
      </c>
    </row>
    <row r="136" spans="4:30" x14ac:dyDescent="0.35">
      <c r="D136" s="20">
        <v>132</v>
      </c>
      <c r="E136" s="21">
        <f t="shared" ca="1" si="52"/>
        <v>48213</v>
      </c>
      <c r="F136" s="44">
        <f t="shared" ca="1" si="42"/>
        <v>48578</v>
      </c>
      <c r="G136" s="22" t="s">
        <v>119</v>
      </c>
      <c r="H136" s="44">
        <f t="shared" ca="1" si="53"/>
        <v>48213</v>
      </c>
      <c r="I136" s="45">
        <f t="shared" ca="1" si="43"/>
        <v>0</v>
      </c>
      <c r="J136" s="45">
        <f t="shared" ca="1" si="44"/>
        <v>0</v>
      </c>
      <c r="K136" s="45">
        <f t="shared" ca="1" si="45"/>
        <v>0</v>
      </c>
      <c r="L136" s="45"/>
      <c r="M136" s="45">
        <f t="shared" ca="1" si="54"/>
        <v>0</v>
      </c>
      <c r="N136" s="257">
        <f t="shared" ca="1" si="46"/>
        <v>0</v>
      </c>
      <c r="O136" s="23"/>
      <c r="P136" s="255">
        <f t="shared" ca="1" si="47"/>
        <v>0</v>
      </c>
      <c r="Q136" s="163">
        <f t="shared" ca="1" si="48"/>
        <v>0</v>
      </c>
      <c r="R136" s="164">
        <f ca="1">NPV(Q135,K136:$K$244) + ($A$13+$A$14+$A$15)/POWER(1+Q135,$A$28-D136+1)</f>
        <v>0</v>
      </c>
      <c r="S136" s="164">
        <f ca="1">NPV(Q136,K136:$K$244) + ($A$13+$A$14+$A$15)/POWER(1+Q136,$A$28-D136+1)</f>
        <v>0</v>
      </c>
      <c r="T136" s="45">
        <f t="shared" ca="1" si="49"/>
        <v>0</v>
      </c>
      <c r="U136" s="45">
        <f t="shared" ca="1" si="55"/>
        <v>0</v>
      </c>
      <c r="V136" s="45">
        <f t="shared" ca="1" si="56"/>
        <v>0</v>
      </c>
      <c r="W136" s="45">
        <f t="shared" ca="1" si="50"/>
        <v>0</v>
      </c>
      <c r="X136" s="25">
        <f t="shared" ca="1" si="39"/>
        <v>0</v>
      </c>
      <c r="Z136" s="28">
        <f t="shared" ca="1" si="57"/>
        <v>0</v>
      </c>
      <c r="AA136" s="233"/>
      <c r="AB136" s="45">
        <f t="shared" ca="1" si="51"/>
        <v>0</v>
      </c>
      <c r="AC136" s="45">
        <f t="shared" ca="1" si="40"/>
        <v>0</v>
      </c>
      <c r="AD136" s="25">
        <f t="shared" ca="1" si="41"/>
        <v>0</v>
      </c>
    </row>
    <row r="137" spans="4:30" x14ac:dyDescent="0.35">
      <c r="D137" s="20">
        <v>133</v>
      </c>
      <c r="E137" s="21">
        <f t="shared" ca="1" si="52"/>
        <v>48579</v>
      </c>
      <c r="F137" s="44">
        <f t="shared" ca="1" si="42"/>
        <v>48943</v>
      </c>
      <c r="G137" s="22" t="s">
        <v>119</v>
      </c>
      <c r="H137" s="44">
        <f t="shared" ca="1" si="53"/>
        <v>48579</v>
      </c>
      <c r="I137" s="45">
        <f t="shared" ca="1" si="43"/>
        <v>0</v>
      </c>
      <c r="J137" s="45">
        <f t="shared" ca="1" si="44"/>
        <v>0</v>
      </c>
      <c r="K137" s="45">
        <f t="shared" ca="1" si="45"/>
        <v>0</v>
      </c>
      <c r="L137" s="45"/>
      <c r="M137" s="45">
        <f t="shared" ca="1" si="54"/>
        <v>0</v>
      </c>
      <c r="N137" s="257">
        <f t="shared" ca="1" si="46"/>
        <v>0</v>
      </c>
      <c r="O137" s="23"/>
      <c r="P137" s="255">
        <f t="shared" ca="1" si="47"/>
        <v>0</v>
      </c>
      <c r="Q137" s="163">
        <f t="shared" ca="1" si="48"/>
        <v>0</v>
      </c>
      <c r="R137" s="164">
        <f ca="1">NPV(Q136,K137:$K$244) + ($A$13+$A$14+$A$15)/POWER(1+Q136,$A$28-D137+1)</f>
        <v>0</v>
      </c>
      <c r="S137" s="164">
        <f ca="1">NPV(Q137,K137:$K$244) + ($A$13+$A$14+$A$15)/POWER(1+Q137,$A$28-D137+1)</f>
        <v>0</v>
      </c>
      <c r="T137" s="45">
        <f t="shared" ca="1" si="49"/>
        <v>0</v>
      </c>
      <c r="U137" s="45">
        <f t="shared" ca="1" si="55"/>
        <v>0</v>
      </c>
      <c r="V137" s="45">
        <f t="shared" ca="1" si="56"/>
        <v>0</v>
      </c>
      <c r="W137" s="45">
        <f t="shared" ca="1" si="50"/>
        <v>0</v>
      </c>
      <c r="X137" s="25">
        <f t="shared" ca="1" si="39"/>
        <v>0</v>
      </c>
      <c r="Z137" s="28">
        <f t="shared" ca="1" si="57"/>
        <v>0</v>
      </c>
      <c r="AA137" s="233"/>
      <c r="AB137" s="45">
        <f t="shared" ca="1" si="51"/>
        <v>0</v>
      </c>
      <c r="AC137" s="45">
        <f t="shared" ca="1" si="40"/>
        <v>0</v>
      </c>
      <c r="AD137" s="25">
        <f t="shared" ca="1" si="41"/>
        <v>0</v>
      </c>
    </row>
    <row r="138" spans="4:30" x14ac:dyDescent="0.35">
      <c r="D138" s="20">
        <v>134</v>
      </c>
      <c r="E138" s="21">
        <f t="shared" ca="1" si="52"/>
        <v>48944</v>
      </c>
      <c r="F138" s="44">
        <f t="shared" ca="1" si="42"/>
        <v>49308</v>
      </c>
      <c r="G138" s="22" t="s">
        <v>119</v>
      </c>
      <c r="H138" s="44">
        <f t="shared" ca="1" si="53"/>
        <v>48944</v>
      </c>
      <c r="I138" s="45">
        <f t="shared" ca="1" si="43"/>
        <v>0</v>
      </c>
      <c r="J138" s="45">
        <f t="shared" ca="1" si="44"/>
        <v>0</v>
      </c>
      <c r="K138" s="45">
        <f t="shared" ca="1" si="45"/>
        <v>0</v>
      </c>
      <c r="L138" s="45"/>
      <c r="M138" s="45">
        <f t="shared" ca="1" si="54"/>
        <v>0</v>
      </c>
      <c r="N138" s="257">
        <f t="shared" ca="1" si="46"/>
        <v>0</v>
      </c>
      <c r="O138" s="23"/>
      <c r="P138" s="255">
        <f t="shared" ca="1" si="47"/>
        <v>0</v>
      </c>
      <c r="Q138" s="163">
        <f t="shared" ca="1" si="48"/>
        <v>0</v>
      </c>
      <c r="R138" s="164">
        <f ca="1">NPV(Q137,K138:$K$244) + ($A$13+$A$14+$A$15)/POWER(1+Q137,$A$28-D138+1)</f>
        <v>0</v>
      </c>
      <c r="S138" s="164">
        <f ca="1">NPV(Q138,K138:$K$244) + ($A$13+$A$14+$A$15)/POWER(1+Q138,$A$28-D138+1)</f>
        <v>0</v>
      </c>
      <c r="T138" s="45">
        <f t="shared" ca="1" si="49"/>
        <v>0</v>
      </c>
      <c r="U138" s="45">
        <f t="shared" ca="1" si="55"/>
        <v>0</v>
      </c>
      <c r="V138" s="45">
        <f t="shared" ca="1" si="56"/>
        <v>0</v>
      </c>
      <c r="W138" s="45">
        <f t="shared" ca="1" si="50"/>
        <v>0</v>
      </c>
      <c r="X138" s="25">
        <f t="shared" ca="1" si="39"/>
        <v>0</v>
      </c>
      <c r="Z138" s="28">
        <f t="shared" ca="1" si="57"/>
        <v>0</v>
      </c>
      <c r="AA138" s="233"/>
      <c r="AB138" s="45">
        <f t="shared" ca="1" si="51"/>
        <v>0</v>
      </c>
      <c r="AC138" s="45">
        <f t="shared" ca="1" si="40"/>
        <v>0</v>
      </c>
      <c r="AD138" s="25">
        <f t="shared" ca="1" si="41"/>
        <v>0</v>
      </c>
    </row>
    <row r="139" spans="4:30" x14ac:dyDescent="0.35">
      <c r="D139" s="20">
        <v>135</v>
      </c>
      <c r="E139" s="21">
        <f t="shared" ca="1" si="52"/>
        <v>49309</v>
      </c>
      <c r="F139" s="44">
        <f t="shared" ca="1" si="42"/>
        <v>49673</v>
      </c>
      <c r="G139" s="22" t="s">
        <v>119</v>
      </c>
      <c r="H139" s="44">
        <f t="shared" ca="1" si="53"/>
        <v>49309</v>
      </c>
      <c r="I139" s="45">
        <f t="shared" ca="1" si="43"/>
        <v>0</v>
      </c>
      <c r="J139" s="45">
        <f t="shared" ca="1" si="44"/>
        <v>0</v>
      </c>
      <c r="K139" s="45">
        <f t="shared" ca="1" si="45"/>
        <v>0</v>
      </c>
      <c r="L139" s="45"/>
      <c r="M139" s="45">
        <f t="shared" ca="1" si="54"/>
        <v>0</v>
      </c>
      <c r="N139" s="257">
        <f t="shared" ca="1" si="46"/>
        <v>0</v>
      </c>
      <c r="O139" s="23"/>
      <c r="P139" s="255">
        <f t="shared" ca="1" si="47"/>
        <v>0</v>
      </c>
      <c r="Q139" s="163">
        <f t="shared" ca="1" si="48"/>
        <v>0</v>
      </c>
      <c r="R139" s="164">
        <f ca="1">NPV(Q138,K139:$K$244) + ($A$13+$A$14+$A$15)/POWER(1+Q138,$A$28-D139+1)</f>
        <v>0</v>
      </c>
      <c r="S139" s="164">
        <f ca="1">NPV(Q139,K139:$K$244) + ($A$13+$A$14+$A$15)/POWER(1+Q139,$A$28-D139+1)</f>
        <v>0</v>
      </c>
      <c r="T139" s="45">
        <f t="shared" ca="1" si="49"/>
        <v>0</v>
      </c>
      <c r="U139" s="45">
        <f t="shared" ca="1" si="55"/>
        <v>0</v>
      </c>
      <c r="V139" s="45">
        <f t="shared" ca="1" si="56"/>
        <v>0</v>
      </c>
      <c r="W139" s="45">
        <f t="shared" ca="1" si="50"/>
        <v>0</v>
      </c>
      <c r="X139" s="25">
        <f t="shared" ca="1" si="39"/>
        <v>0</v>
      </c>
      <c r="Z139" s="28">
        <f t="shared" ca="1" si="57"/>
        <v>0</v>
      </c>
      <c r="AA139" s="233"/>
      <c r="AB139" s="45">
        <f t="shared" ca="1" si="51"/>
        <v>0</v>
      </c>
      <c r="AC139" s="45">
        <f t="shared" ca="1" si="40"/>
        <v>0</v>
      </c>
      <c r="AD139" s="25">
        <f t="shared" ca="1" si="41"/>
        <v>0</v>
      </c>
    </row>
    <row r="140" spans="4:30" x14ac:dyDescent="0.35">
      <c r="D140" s="20">
        <v>136</v>
      </c>
      <c r="E140" s="21">
        <f t="shared" ca="1" si="52"/>
        <v>49674</v>
      </c>
      <c r="F140" s="44">
        <f t="shared" ca="1" si="42"/>
        <v>50039</v>
      </c>
      <c r="G140" s="22" t="s">
        <v>119</v>
      </c>
      <c r="H140" s="44">
        <f t="shared" ca="1" si="53"/>
        <v>49674</v>
      </c>
      <c r="I140" s="45">
        <f t="shared" ca="1" si="43"/>
        <v>0</v>
      </c>
      <c r="J140" s="45">
        <f t="shared" ca="1" si="44"/>
        <v>0</v>
      </c>
      <c r="K140" s="45">
        <f t="shared" ca="1" si="45"/>
        <v>0</v>
      </c>
      <c r="L140" s="45"/>
      <c r="M140" s="45">
        <f t="shared" ca="1" si="54"/>
        <v>0</v>
      </c>
      <c r="N140" s="257">
        <f t="shared" ca="1" si="46"/>
        <v>0</v>
      </c>
      <c r="O140" s="23"/>
      <c r="P140" s="255">
        <f t="shared" ca="1" si="47"/>
        <v>0</v>
      </c>
      <c r="Q140" s="163">
        <f t="shared" ca="1" si="48"/>
        <v>0</v>
      </c>
      <c r="R140" s="164">
        <f ca="1">NPV(Q139,K140:$K$244) + ($A$13+$A$14+$A$15)/POWER(1+Q139,$A$28-D140+1)</f>
        <v>0</v>
      </c>
      <c r="S140" s="164">
        <f ca="1">NPV(Q140,K140:$K$244) + ($A$13+$A$14+$A$15)/POWER(1+Q140,$A$28-D140+1)</f>
        <v>0</v>
      </c>
      <c r="T140" s="45">
        <f t="shared" ca="1" si="49"/>
        <v>0</v>
      </c>
      <c r="U140" s="45">
        <f t="shared" ca="1" si="55"/>
        <v>0</v>
      </c>
      <c r="V140" s="45">
        <f t="shared" ca="1" si="56"/>
        <v>0</v>
      </c>
      <c r="W140" s="45">
        <f t="shared" ca="1" si="50"/>
        <v>0</v>
      </c>
      <c r="X140" s="25">
        <f t="shared" ca="1" si="39"/>
        <v>0</v>
      </c>
      <c r="Z140" s="28">
        <f t="shared" ca="1" si="57"/>
        <v>0</v>
      </c>
      <c r="AA140" s="233"/>
      <c r="AB140" s="45">
        <f t="shared" ca="1" si="51"/>
        <v>0</v>
      </c>
      <c r="AC140" s="45">
        <f t="shared" ca="1" si="40"/>
        <v>0</v>
      </c>
      <c r="AD140" s="25">
        <f t="shared" ca="1" si="41"/>
        <v>0</v>
      </c>
    </row>
    <row r="141" spans="4:30" x14ac:dyDescent="0.35">
      <c r="D141" s="20">
        <v>137</v>
      </c>
      <c r="E141" s="21">
        <f t="shared" ca="1" si="52"/>
        <v>50040</v>
      </c>
      <c r="F141" s="44">
        <f t="shared" ca="1" si="42"/>
        <v>50404</v>
      </c>
      <c r="G141" s="22" t="s">
        <v>119</v>
      </c>
      <c r="H141" s="44">
        <f t="shared" ca="1" si="53"/>
        <v>50040</v>
      </c>
      <c r="I141" s="45">
        <f t="shared" ca="1" si="43"/>
        <v>0</v>
      </c>
      <c r="J141" s="45">
        <f t="shared" ca="1" si="44"/>
        <v>0</v>
      </c>
      <c r="K141" s="45">
        <f t="shared" ca="1" si="45"/>
        <v>0</v>
      </c>
      <c r="L141" s="45"/>
      <c r="M141" s="45">
        <f t="shared" ca="1" si="54"/>
        <v>0</v>
      </c>
      <c r="N141" s="257">
        <f t="shared" ca="1" si="46"/>
        <v>0</v>
      </c>
      <c r="O141" s="23"/>
      <c r="P141" s="255">
        <f t="shared" ca="1" si="47"/>
        <v>0</v>
      </c>
      <c r="Q141" s="163">
        <f t="shared" ca="1" si="48"/>
        <v>0</v>
      </c>
      <c r="R141" s="164">
        <f ca="1">NPV(Q140,K141:$K$244) + ($A$13+$A$14+$A$15)/POWER(1+Q140,$A$28-D141+1)</f>
        <v>0</v>
      </c>
      <c r="S141" s="164">
        <f ca="1">NPV(Q141,K141:$K$244) + ($A$13+$A$14+$A$15)/POWER(1+Q141,$A$28-D141+1)</f>
        <v>0</v>
      </c>
      <c r="T141" s="45">
        <f t="shared" ca="1" si="49"/>
        <v>0</v>
      </c>
      <c r="U141" s="45">
        <f t="shared" ca="1" si="55"/>
        <v>0</v>
      </c>
      <c r="V141" s="45">
        <f t="shared" ca="1" si="56"/>
        <v>0</v>
      </c>
      <c r="W141" s="45">
        <f t="shared" ca="1" si="50"/>
        <v>0</v>
      </c>
      <c r="X141" s="25">
        <f t="shared" ca="1" si="39"/>
        <v>0</v>
      </c>
      <c r="Z141" s="28">
        <f t="shared" ca="1" si="57"/>
        <v>0</v>
      </c>
      <c r="AA141" s="233"/>
      <c r="AB141" s="45">
        <f t="shared" ca="1" si="51"/>
        <v>0</v>
      </c>
      <c r="AC141" s="45">
        <f t="shared" ca="1" si="40"/>
        <v>0</v>
      </c>
      <c r="AD141" s="25">
        <f t="shared" ca="1" si="41"/>
        <v>0</v>
      </c>
    </row>
    <row r="142" spans="4:30" x14ac:dyDescent="0.35">
      <c r="D142" s="20">
        <v>138</v>
      </c>
      <c r="E142" s="21">
        <f t="shared" ca="1" si="52"/>
        <v>50405</v>
      </c>
      <c r="F142" s="44">
        <f t="shared" ca="1" si="42"/>
        <v>50769</v>
      </c>
      <c r="G142" s="22" t="s">
        <v>119</v>
      </c>
      <c r="H142" s="44">
        <f t="shared" ca="1" si="53"/>
        <v>50405</v>
      </c>
      <c r="I142" s="45">
        <f t="shared" ca="1" si="43"/>
        <v>0</v>
      </c>
      <c r="J142" s="45">
        <f t="shared" ca="1" si="44"/>
        <v>0</v>
      </c>
      <c r="K142" s="45">
        <f t="shared" ca="1" si="45"/>
        <v>0</v>
      </c>
      <c r="L142" s="45"/>
      <c r="M142" s="45">
        <f t="shared" ca="1" si="54"/>
        <v>0</v>
      </c>
      <c r="N142" s="257">
        <f t="shared" ca="1" si="46"/>
        <v>0</v>
      </c>
      <c r="O142" s="23"/>
      <c r="P142" s="255">
        <f t="shared" ca="1" si="47"/>
        <v>0</v>
      </c>
      <c r="Q142" s="163">
        <f t="shared" ca="1" si="48"/>
        <v>0</v>
      </c>
      <c r="R142" s="164">
        <f ca="1">NPV(Q141,K142:$K$244) + ($A$13+$A$14+$A$15)/POWER(1+Q141,$A$28-D142+1)</f>
        <v>0</v>
      </c>
      <c r="S142" s="164">
        <f ca="1">NPV(Q142,K142:$K$244) + ($A$13+$A$14+$A$15)/POWER(1+Q142,$A$28-D142+1)</f>
        <v>0</v>
      </c>
      <c r="T142" s="45">
        <f t="shared" ca="1" si="49"/>
        <v>0</v>
      </c>
      <c r="U142" s="45">
        <f t="shared" ca="1" si="55"/>
        <v>0</v>
      </c>
      <c r="V142" s="45">
        <f t="shared" ca="1" si="56"/>
        <v>0</v>
      </c>
      <c r="W142" s="45">
        <f t="shared" ca="1" si="50"/>
        <v>0</v>
      </c>
      <c r="X142" s="25">
        <f t="shared" ca="1" si="39"/>
        <v>0</v>
      </c>
      <c r="Z142" s="28">
        <f t="shared" ca="1" si="57"/>
        <v>0</v>
      </c>
      <c r="AA142" s="233"/>
      <c r="AB142" s="45">
        <f t="shared" ca="1" si="51"/>
        <v>0</v>
      </c>
      <c r="AC142" s="45">
        <f t="shared" ca="1" si="40"/>
        <v>0</v>
      </c>
      <c r="AD142" s="25">
        <f t="shared" ca="1" si="41"/>
        <v>0</v>
      </c>
    </row>
    <row r="143" spans="4:30" x14ac:dyDescent="0.35">
      <c r="D143" s="20">
        <v>139</v>
      </c>
      <c r="E143" s="21">
        <f t="shared" ca="1" si="52"/>
        <v>50770</v>
      </c>
      <c r="F143" s="44">
        <f t="shared" ca="1" si="42"/>
        <v>51134</v>
      </c>
      <c r="G143" s="22" t="s">
        <v>119</v>
      </c>
      <c r="H143" s="44">
        <f t="shared" ca="1" si="53"/>
        <v>50770</v>
      </c>
      <c r="I143" s="45">
        <f t="shared" ca="1" si="43"/>
        <v>0</v>
      </c>
      <c r="J143" s="45">
        <f t="shared" ca="1" si="44"/>
        <v>0</v>
      </c>
      <c r="K143" s="45">
        <f t="shared" ca="1" si="45"/>
        <v>0</v>
      </c>
      <c r="L143" s="45"/>
      <c r="M143" s="45">
        <f t="shared" ca="1" si="54"/>
        <v>0</v>
      </c>
      <c r="N143" s="257">
        <f t="shared" ca="1" si="46"/>
        <v>0</v>
      </c>
      <c r="O143" s="23"/>
      <c r="P143" s="255">
        <f t="shared" ca="1" si="47"/>
        <v>0</v>
      </c>
      <c r="Q143" s="163">
        <f t="shared" ca="1" si="48"/>
        <v>0</v>
      </c>
      <c r="R143" s="164">
        <f ca="1">NPV(Q142,K143:$K$244) + ($A$13+$A$14+$A$15)/POWER(1+Q142,$A$28-D143+1)</f>
        <v>0</v>
      </c>
      <c r="S143" s="164">
        <f ca="1">NPV(Q143,K143:$K$244) + ($A$13+$A$14+$A$15)/POWER(1+Q143,$A$28-D143+1)</f>
        <v>0</v>
      </c>
      <c r="T143" s="45">
        <f t="shared" ca="1" si="49"/>
        <v>0</v>
      </c>
      <c r="U143" s="45">
        <f t="shared" ca="1" si="55"/>
        <v>0</v>
      </c>
      <c r="V143" s="45">
        <f t="shared" ca="1" si="56"/>
        <v>0</v>
      </c>
      <c r="W143" s="45">
        <f t="shared" ca="1" si="50"/>
        <v>0</v>
      </c>
      <c r="X143" s="25">
        <f t="shared" ca="1" si="39"/>
        <v>0</v>
      </c>
      <c r="Z143" s="28">
        <f t="shared" ca="1" si="57"/>
        <v>0</v>
      </c>
      <c r="AA143" s="233"/>
      <c r="AB143" s="45">
        <f t="shared" ca="1" si="51"/>
        <v>0</v>
      </c>
      <c r="AC143" s="45">
        <f t="shared" ca="1" si="40"/>
        <v>0</v>
      </c>
      <c r="AD143" s="25">
        <f t="shared" ca="1" si="41"/>
        <v>0</v>
      </c>
    </row>
    <row r="144" spans="4:30" x14ac:dyDescent="0.35">
      <c r="D144" s="20">
        <v>140</v>
      </c>
      <c r="E144" s="21">
        <f t="shared" ca="1" si="52"/>
        <v>51135</v>
      </c>
      <c r="F144" s="44">
        <f t="shared" ca="1" si="42"/>
        <v>51500</v>
      </c>
      <c r="G144" s="22" t="s">
        <v>119</v>
      </c>
      <c r="H144" s="44">
        <f t="shared" ca="1" si="53"/>
        <v>51135</v>
      </c>
      <c r="I144" s="45">
        <f t="shared" ca="1" si="43"/>
        <v>0</v>
      </c>
      <c r="J144" s="45">
        <f t="shared" ca="1" si="44"/>
        <v>0</v>
      </c>
      <c r="K144" s="45">
        <f t="shared" ca="1" si="45"/>
        <v>0</v>
      </c>
      <c r="L144" s="45"/>
      <c r="M144" s="45">
        <f t="shared" ca="1" si="54"/>
        <v>0</v>
      </c>
      <c r="N144" s="257">
        <f t="shared" ca="1" si="46"/>
        <v>0</v>
      </c>
      <c r="O144" s="23"/>
      <c r="P144" s="255">
        <f t="shared" ca="1" si="47"/>
        <v>0</v>
      </c>
      <c r="Q144" s="163">
        <f t="shared" ca="1" si="48"/>
        <v>0</v>
      </c>
      <c r="R144" s="164">
        <f ca="1">NPV(Q143,K144:$K$244) + ($A$13+$A$14+$A$15)/POWER(1+Q143,$A$28-D144+1)</f>
        <v>0</v>
      </c>
      <c r="S144" s="164">
        <f ca="1">NPV(Q144,K144:$K$244) + ($A$13+$A$14+$A$15)/POWER(1+Q144,$A$28-D144+1)</f>
        <v>0</v>
      </c>
      <c r="T144" s="45">
        <f t="shared" ca="1" si="49"/>
        <v>0</v>
      </c>
      <c r="U144" s="45">
        <f t="shared" ca="1" si="55"/>
        <v>0</v>
      </c>
      <c r="V144" s="45">
        <f t="shared" ca="1" si="56"/>
        <v>0</v>
      </c>
      <c r="W144" s="45">
        <f t="shared" ca="1" si="50"/>
        <v>0</v>
      </c>
      <c r="X144" s="25">
        <f t="shared" ca="1" si="39"/>
        <v>0</v>
      </c>
      <c r="Z144" s="28">
        <f t="shared" ca="1" si="57"/>
        <v>0</v>
      </c>
      <c r="AA144" s="233"/>
      <c r="AB144" s="45">
        <f t="shared" ca="1" si="51"/>
        <v>0</v>
      </c>
      <c r="AC144" s="45">
        <f t="shared" ca="1" si="40"/>
        <v>0</v>
      </c>
      <c r="AD144" s="25">
        <f t="shared" ca="1" si="41"/>
        <v>0</v>
      </c>
    </row>
    <row r="145" spans="4:30" x14ac:dyDescent="0.35">
      <c r="D145" s="20">
        <v>141</v>
      </c>
      <c r="E145" s="21">
        <f t="shared" ca="1" si="52"/>
        <v>51501</v>
      </c>
      <c r="F145" s="44">
        <f t="shared" ca="1" si="42"/>
        <v>51865</v>
      </c>
      <c r="G145" s="22" t="s">
        <v>119</v>
      </c>
      <c r="H145" s="44">
        <f t="shared" ca="1" si="53"/>
        <v>51501</v>
      </c>
      <c r="I145" s="45">
        <f t="shared" ca="1" si="43"/>
        <v>0</v>
      </c>
      <c r="J145" s="45">
        <f t="shared" ca="1" si="44"/>
        <v>0</v>
      </c>
      <c r="K145" s="45">
        <f t="shared" ca="1" si="45"/>
        <v>0</v>
      </c>
      <c r="L145" s="45"/>
      <c r="M145" s="45">
        <f t="shared" ca="1" si="54"/>
        <v>0</v>
      </c>
      <c r="N145" s="257">
        <f t="shared" ca="1" si="46"/>
        <v>0</v>
      </c>
      <c r="O145" s="23"/>
      <c r="P145" s="255">
        <f t="shared" ca="1" si="47"/>
        <v>0</v>
      </c>
      <c r="Q145" s="163">
        <f t="shared" ca="1" si="48"/>
        <v>0</v>
      </c>
      <c r="R145" s="164">
        <f ca="1">NPV(Q144,K145:$K$244) + ($A$13+$A$14+$A$15)/POWER(1+Q144,$A$28-D145+1)</f>
        <v>0</v>
      </c>
      <c r="S145" s="164">
        <f ca="1">NPV(Q145,K145:$K$244) + ($A$13+$A$14+$A$15)/POWER(1+Q145,$A$28-D145+1)</f>
        <v>0</v>
      </c>
      <c r="T145" s="45">
        <f t="shared" ca="1" si="49"/>
        <v>0</v>
      </c>
      <c r="U145" s="45">
        <f t="shared" ca="1" si="55"/>
        <v>0</v>
      </c>
      <c r="V145" s="45">
        <f t="shared" ca="1" si="56"/>
        <v>0</v>
      </c>
      <c r="W145" s="45">
        <f t="shared" ca="1" si="50"/>
        <v>0</v>
      </c>
      <c r="X145" s="25">
        <f t="shared" ca="1" si="39"/>
        <v>0</v>
      </c>
      <c r="Z145" s="28">
        <f t="shared" ca="1" si="57"/>
        <v>0</v>
      </c>
      <c r="AA145" s="233"/>
      <c r="AB145" s="45">
        <f t="shared" ca="1" si="51"/>
        <v>0</v>
      </c>
      <c r="AC145" s="45">
        <f t="shared" ca="1" si="40"/>
        <v>0</v>
      </c>
      <c r="AD145" s="25">
        <f t="shared" ca="1" si="41"/>
        <v>0</v>
      </c>
    </row>
    <row r="146" spans="4:30" x14ac:dyDescent="0.35">
      <c r="D146" s="20">
        <v>142</v>
      </c>
      <c r="E146" s="21">
        <f t="shared" ca="1" si="52"/>
        <v>51866</v>
      </c>
      <c r="F146" s="44">
        <f t="shared" ca="1" si="42"/>
        <v>52230</v>
      </c>
      <c r="G146" s="22" t="s">
        <v>119</v>
      </c>
      <c r="H146" s="44">
        <f t="shared" ca="1" si="53"/>
        <v>51866</v>
      </c>
      <c r="I146" s="45">
        <f t="shared" ca="1" si="43"/>
        <v>0</v>
      </c>
      <c r="J146" s="45">
        <f t="shared" ca="1" si="44"/>
        <v>0</v>
      </c>
      <c r="K146" s="45">
        <f t="shared" ca="1" si="45"/>
        <v>0</v>
      </c>
      <c r="L146" s="45"/>
      <c r="M146" s="45">
        <f t="shared" ca="1" si="54"/>
        <v>0</v>
      </c>
      <c r="N146" s="257">
        <f t="shared" ca="1" si="46"/>
        <v>0</v>
      </c>
      <c r="O146" s="23"/>
      <c r="P146" s="255">
        <f t="shared" ca="1" si="47"/>
        <v>0</v>
      </c>
      <c r="Q146" s="163">
        <f t="shared" ca="1" si="48"/>
        <v>0</v>
      </c>
      <c r="R146" s="164">
        <f ca="1">NPV(Q145,K146:$K$244) + ($A$13+$A$14+$A$15)/POWER(1+Q145,$A$28-D146+1)</f>
        <v>0</v>
      </c>
      <c r="S146" s="164">
        <f ca="1">NPV(Q146,K146:$K$244) + ($A$13+$A$14+$A$15)/POWER(1+Q146,$A$28-D146+1)</f>
        <v>0</v>
      </c>
      <c r="T146" s="45">
        <f t="shared" ca="1" si="49"/>
        <v>0</v>
      </c>
      <c r="U146" s="45">
        <f t="shared" ca="1" si="55"/>
        <v>0</v>
      </c>
      <c r="V146" s="45">
        <f t="shared" ca="1" si="56"/>
        <v>0</v>
      </c>
      <c r="W146" s="45">
        <f t="shared" ca="1" si="50"/>
        <v>0</v>
      </c>
      <c r="X146" s="25">
        <f t="shared" ca="1" si="39"/>
        <v>0</v>
      </c>
      <c r="Z146" s="28">
        <f t="shared" ca="1" si="57"/>
        <v>0</v>
      </c>
      <c r="AA146" s="233"/>
      <c r="AB146" s="45">
        <f t="shared" ca="1" si="51"/>
        <v>0</v>
      </c>
      <c r="AC146" s="45">
        <f t="shared" ca="1" si="40"/>
        <v>0</v>
      </c>
      <c r="AD146" s="25">
        <f t="shared" ca="1" si="41"/>
        <v>0</v>
      </c>
    </row>
    <row r="147" spans="4:30" x14ac:dyDescent="0.35">
      <c r="D147" s="20">
        <v>143</v>
      </c>
      <c r="E147" s="21">
        <f t="shared" ca="1" si="52"/>
        <v>52231</v>
      </c>
      <c r="F147" s="44">
        <f t="shared" ca="1" si="42"/>
        <v>52595</v>
      </c>
      <c r="G147" s="22" t="s">
        <v>119</v>
      </c>
      <c r="H147" s="44">
        <f t="shared" ca="1" si="53"/>
        <v>52231</v>
      </c>
      <c r="I147" s="45">
        <f t="shared" ca="1" si="43"/>
        <v>0</v>
      </c>
      <c r="J147" s="45">
        <f t="shared" ca="1" si="44"/>
        <v>0</v>
      </c>
      <c r="K147" s="45">
        <f t="shared" ca="1" si="45"/>
        <v>0</v>
      </c>
      <c r="L147" s="45"/>
      <c r="M147" s="45">
        <f t="shared" ca="1" si="54"/>
        <v>0</v>
      </c>
      <c r="N147" s="257">
        <f t="shared" ca="1" si="46"/>
        <v>0</v>
      </c>
      <c r="O147" s="23"/>
      <c r="P147" s="255">
        <f t="shared" ca="1" si="47"/>
        <v>0</v>
      </c>
      <c r="Q147" s="163">
        <f t="shared" ca="1" si="48"/>
        <v>0</v>
      </c>
      <c r="R147" s="164">
        <f ca="1">NPV(Q146,K147:$K$244) + ($A$13+$A$14+$A$15)/POWER(1+Q146,$A$28-D147+1)</f>
        <v>0</v>
      </c>
      <c r="S147" s="164">
        <f ca="1">NPV(Q147,K147:$K$244) + ($A$13+$A$14+$A$15)/POWER(1+Q147,$A$28-D147+1)</f>
        <v>0</v>
      </c>
      <c r="T147" s="45">
        <f t="shared" ca="1" si="49"/>
        <v>0</v>
      </c>
      <c r="U147" s="45">
        <f t="shared" ca="1" si="55"/>
        <v>0</v>
      </c>
      <c r="V147" s="45">
        <f t="shared" ca="1" si="56"/>
        <v>0</v>
      </c>
      <c r="W147" s="45">
        <f t="shared" ca="1" si="50"/>
        <v>0</v>
      </c>
      <c r="X147" s="25">
        <f t="shared" ca="1" si="39"/>
        <v>0</v>
      </c>
      <c r="Z147" s="28">
        <f t="shared" ca="1" si="57"/>
        <v>0</v>
      </c>
      <c r="AA147" s="233"/>
      <c r="AB147" s="45">
        <f t="shared" ca="1" si="51"/>
        <v>0</v>
      </c>
      <c r="AC147" s="45">
        <f t="shared" ca="1" si="40"/>
        <v>0</v>
      </c>
      <c r="AD147" s="25">
        <f t="shared" ca="1" si="41"/>
        <v>0</v>
      </c>
    </row>
    <row r="148" spans="4:30" x14ac:dyDescent="0.35">
      <c r="D148" s="20">
        <v>144</v>
      </c>
      <c r="E148" s="21">
        <f t="shared" ca="1" si="52"/>
        <v>52596</v>
      </c>
      <c r="F148" s="44">
        <f t="shared" ca="1" si="42"/>
        <v>52961</v>
      </c>
      <c r="G148" s="22" t="s">
        <v>119</v>
      </c>
      <c r="H148" s="44">
        <f t="shared" ca="1" si="53"/>
        <v>52596</v>
      </c>
      <c r="I148" s="45">
        <f t="shared" ca="1" si="43"/>
        <v>0</v>
      </c>
      <c r="J148" s="45">
        <f t="shared" ca="1" si="44"/>
        <v>0</v>
      </c>
      <c r="K148" s="45">
        <f t="shared" ca="1" si="45"/>
        <v>0</v>
      </c>
      <c r="L148" s="45"/>
      <c r="M148" s="45">
        <f t="shared" ca="1" si="54"/>
        <v>0</v>
      </c>
      <c r="N148" s="257">
        <f t="shared" ca="1" si="46"/>
        <v>0</v>
      </c>
      <c r="O148" s="23"/>
      <c r="P148" s="255">
        <f t="shared" ca="1" si="47"/>
        <v>0</v>
      </c>
      <c r="Q148" s="163">
        <f t="shared" ca="1" si="48"/>
        <v>0</v>
      </c>
      <c r="R148" s="164">
        <f ca="1">NPV(Q147,K148:$K$244) + ($A$13+$A$14+$A$15)/POWER(1+Q147,$A$28-D148+1)</f>
        <v>0</v>
      </c>
      <c r="S148" s="164">
        <f ca="1">NPV(Q148,K148:$K$244) + ($A$13+$A$14+$A$15)/POWER(1+Q148,$A$28-D148+1)</f>
        <v>0</v>
      </c>
      <c r="T148" s="45">
        <f t="shared" ca="1" si="49"/>
        <v>0</v>
      </c>
      <c r="U148" s="45">
        <f t="shared" ca="1" si="55"/>
        <v>0</v>
      </c>
      <c r="V148" s="45">
        <f t="shared" ca="1" si="56"/>
        <v>0</v>
      </c>
      <c r="W148" s="45">
        <f t="shared" ca="1" si="50"/>
        <v>0</v>
      </c>
      <c r="X148" s="25">
        <f t="shared" ca="1" si="39"/>
        <v>0</v>
      </c>
      <c r="Z148" s="28">
        <f t="shared" ca="1" si="57"/>
        <v>0</v>
      </c>
      <c r="AA148" s="233"/>
      <c r="AB148" s="45">
        <f t="shared" ca="1" si="51"/>
        <v>0</v>
      </c>
      <c r="AC148" s="45">
        <f t="shared" ca="1" si="40"/>
        <v>0</v>
      </c>
      <c r="AD148" s="25">
        <f t="shared" ca="1" si="41"/>
        <v>0</v>
      </c>
    </row>
    <row r="149" spans="4:30" x14ac:dyDescent="0.35">
      <c r="D149" s="20">
        <v>145</v>
      </c>
      <c r="E149" s="21">
        <f t="shared" ca="1" si="52"/>
        <v>52962</v>
      </c>
      <c r="F149" s="44">
        <f t="shared" ca="1" si="42"/>
        <v>53326</v>
      </c>
      <c r="G149" s="22" t="s">
        <v>119</v>
      </c>
      <c r="H149" s="44">
        <f t="shared" ca="1" si="53"/>
        <v>52962</v>
      </c>
      <c r="I149" s="45">
        <f t="shared" ca="1" si="43"/>
        <v>0</v>
      </c>
      <c r="J149" s="45">
        <f t="shared" ca="1" si="44"/>
        <v>0</v>
      </c>
      <c r="K149" s="45">
        <f t="shared" ca="1" si="45"/>
        <v>0</v>
      </c>
      <c r="L149" s="45"/>
      <c r="M149" s="45">
        <f t="shared" ca="1" si="54"/>
        <v>0</v>
      </c>
      <c r="N149" s="257">
        <f t="shared" ca="1" si="46"/>
        <v>0</v>
      </c>
      <c r="O149" s="23"/>
      <c r="P149" s="255">
        <f t="shared" ca="1" si="47"/>
        <v>0</v>
      </c>
      <c r="Q149" s="163">
        <f t="shared" ca="1" si="48"/>
        <v>0</v>
      </c>
      <c r="R149" s="164">
        <f ca="1">NPV(Q148,K149:$K$244) + ($A$13+$A$14+$A$15)/POWER(1+Q148,$A$28-D149+1)</f>
        <v>0</v>
      </c>
      <c r="S149" s="164">
        <f ca="1">NPV(Q149,K149:$K$244) + ($A$13+$A$14+$A$15)/POWER(1+Q149,$A$28-D149+1)</f>
        <v>0</v>
      </c>
      <c r="T149" s="45">
        <f t="shared" ca="1" si="49"/>
        <v>0</v>
      </c>
      <c r="U149" s="45">
        <f t="shared" ca="1" si="55"/>
        <v>0</v>
      </c>
      <c r="V149" s="45">
        <f t="shared" ca="1" si="56"/>
        <v>0</v>
      </c>
      <c r="W149" s="45">
        <f t="shared" ca="1" si="50"/>
        <v>0</v>
      </c>
      <c r="X149" s="25">
        <f t="shared" ca="1" si="39"/>
        <v>0</v>
      </c>
      <c r="Z149" s="28">
        <f t="shared" ca="1" si="57"/>
        <v>0</v>
      </c>
      <c r="AA149" s="233"/>
      <c r="AB149" s="45">
        <f t="shared" ca="1" si="51"/>
        <v>0</v>
      </c>
      <c r="AC149" s="45">
        <f t="shared" ca="1" si="40"/>
        <v>0</v>
      </c>
      <c r="AD149" s="25">
        <f t="shared" ca="1" si="41"/>
        <v>0</v>
      </c>
    </row>
    <row r="150" spans="4:30" x14ac:dyDescent="0.35">
      <c r="D150" s="20">
        <v>146</v>
      </c>
      <c r="E150" s="21">
        <f t="shared" ca="1" si="52"/>
        <v>53327</v>
      </c>
      <c r="F150" s="44">
        <f t="shared" ca="1" si="42"/>
        <v>53691</v>
      </c>
      <c r="G150" s="22" t="s">
        <v>119</v>
      </c>
      <c r="H150" s="44">
        <f t="shared" ca="1" si="53"/>
        <v>53327</v>
      </c>
      <c r="I150" s="45">
        <f t="shared" ca="1" si="43"/>
        <v>0</v>
      </c>
      <c r="J150" s="45">
        <f t="shared" ca="1" si="44"/>
        <v>0</v>
      </c>
      <c r="K150" s="45">
        <f t="shared" ca="1" si="45"/>
        <v>0</v>
      </c>
      <c r="L150" s="45"/>
      <c r="M150" s="45">
        <f t="shared" ca="1" si="54"/>
        <v>0</v>
      </c>
      <c r="N150" s="257">
        <f t="shared" ca="1" si="46"/>
        <v>0</v>
      </c>
      <c r="O150" s="23"/>
      <c r="P150" s="255">
        <f t="shared" ca="1" si="47"/>
        <v>0</v>
      </c>
      <c r="Q150" s="163">
        <f t="shared" ca="1" si="48"/>
        <v>0</v>
      </c>
      <c r="R150" s="164">
        <f ca="1">NPV(Q149,K150:$K$244) + ($A$13+$A$14+$A$15)/POWER(1+Q149,$A$28-D150+1)</f>
        <v>0</v>
      </c>
      <c r="S150" s="164">
        <f ca="1">NPV(Q150,K150:$K$244) + ($A$13+$A$14+$A$15)/POWER(1+Q150,$A$28-D150+1)</f>
        <v>0</v>
      </c>
      <c r="T150" s="45">
        <f t="shared" ca="1" si="49"/>
        <v>0</v>
      </c>
      <c r="U150" s="45">
        <f t="shared" ca="1" si="55"/>
        <v>0</v>
      </c>
      <c r="V150" s="45">
        <f t="shared" ca="1" si="56"/>
        <v>0</v>
      </c>
      <c r="W150" s="45">
        <f t="shared" ca="1" si="50"/>
        <v>0</v>
      </c>
      <c r="X150" s="25">
        <f t="shared" ca="1" si="39"/>
        <v>0</v>
      </c>
      <c r="Z150" s="28">
        <f t="shared" ca="1" si="57"/>
        <v>0</v>
      </c>
      <c r="AA150" s="233"/>
      <c r="AB150" s="45">
        <f t="shared" ca="1" si="51"/>
        <v>0</v>
      </c>
      <c r="AC150" s="45">
        <f t="shared" ca="1" si="40"/>
        <v>0</v>
      </c>
      <c r="AD150" s="25">
        <f t="shared" ca="1" si="41"/>
        <v>0</v>
      </c>
    </row>
    <row r="151" spans="4:30" x14ac:dyDescent="0.35">
      <c r="D151" s="20">
        <v>147</v>
      </c>
      <c r="E151" s="21">
        <f t="shared" ca="1" si="52"/>
        <v>53692</v>
      </c>
      <c r="F151" s="44">
        <f t="shared" ca="1" si="42"/>
        <v>54056</v>
      </c>
      <c r="G151" s="22" t="s">
        <v>119</v>
      </c>
      <c r="H151" s="44">
        <f t="shared" ca="1" si="53"/>
        <v>53692</v>
      </c>
      <c r="I151" s="45">
        <f t="shared" ca="1" si="43"/>
        <v>0</v>
      </c>
      <c r="J151" s="45">
        <f t="shared" ca="1" si="44"/>
        <v>0</v>
      </c>
      <c r="K151" s="45">
        <f t="shared" ca="1" si="45"/>
        <v>0</v>
      </c>
      <c r="L151" s="45"/>
      <c r="M151" s="45">
        <f t="shared" ca="1" si="54"/>
        <v>0</v>
      </c>
      <c r="N151" s="257">
        <f t="shared" ca="1" si="46"/>
        <v>0</v>
      </c>
      <c r="O151" s="23"/>
      <c r="P151" s="255">
        <f t="shared" ca="1" si="47"/>
        <v>0</v>
      </c>
      <c r="Q151" s="163">
        <f t="shared" ca="1" si="48"/>
        <v>0</v>
      </c>
      <c r="R151" s="164">
        <f ca="1">NPV(Q150,K151:$K$244) + ($A$13+$A$14+$A$15)/POWER(1+Q150,$A$28-D151+1)</f>
        <v>0</v>
      </c>
      <c r="S151" s="164">
        <f ca="1">NPV(Q151,K151:$K$244) + ($A$13+$A$14+$A$15)/POWER(1+Q151,$A$28-D151+1)</f>
        <v>0</v>
      </c>
      <c r="T151" s="45">
        <f t="shared" ca="1" si="49"/>
        <v>0</v>
      </c>
      <c r="U151" s="45">
        <f t="shared" ca="1" si="55"/>
        <v>0</v>
      </c>
      <c r="V151" s="45">
        <f t="shared" ca="1" si="56"/>
        <v>0</v>
      </c>
      <c r="W151" s="45">
        <f t="shared" ca="1" si="50"/>
        <v>0</v>
      </c>
      <c r="X151" s="25">
        <f t="shared" ca="1" si="39"/>
        <v>0</v>
      </c>
      <c r="Z151" s="28">
        <f t="shared" ca="1" si="57"/>
        <v>0</v>
      </c>
      <c r="AA151" s="233"/>
      <c r="AB151" s="45">
        <f t="shared" ca="1" si="51"/>
        <v>0</v>
      </c>
      <c r="AC151" s="45">
        <f t="shared" ca="1" si="40"/>
        <v>0</v>
      </c>
      <c r="AD151" s="25">
        <f t="shared" ca="1" si="41"/>
        <v>0</v>
      </c>
    </row>
    <row r="152" spans="4:30" x14ac:dyDescent="0.35">
      <c r="D152" s="20">
        <v>148</v>
      </c>
      <c r="E152" s="21">
        <f t="shared" ca="1" si="52"/>
        <v>54057</v>
      </c>
      <c r="F152" s="44">
        <f t="shared" ca="1" si="42"/>
        <v>54422</v>
      </c>
      <c r="G152" s="22" t="s">
        <v>119</v>
      </c>
      <c r="H152" s="44">
        <f t="shared" ca="1" si="53"/>
        <v>54057</v>
      </c>
      <c r="I152" s="45">
        <f t="shared" ca="1" si="43"/>
        <v>0</v>
      </c>
      <c r="J152" s="45">
        <f t="shared" ca="1" si="44"/>
        <v>0</v>
      </c>
      <c r="K152" s="45">
        <f t="shared" ca="1" si="45"/>
        <v>0</v>
      </c>
      <c r="L152" s="45"/>
      <c r="M152" s="45">
        <f t="shared" ca="1" si="54"/>
        <v>0</v>
      </c>
      <c r="N152" s="257">
        <f t="shared" ca="1" si="46"/>
        <v>0</v>
      </c>
      <c r="O152" s="23"/>
      <c r="P152" s="255">
        <f t="shared" ca="1" si="47"/>
        <v>0</v>
      </c>
      <c r="Q152" s="163">
        <f t="shared" ca="1" si="48"/>
        <v>0</v>
      </c>
      <c r="R152" s="164">
        <f ca="1">NPV(Q151,K152:$K$244) + ($A$13+$A$14+$A$15)/POWER(1+Q151,$A$28-D152+1)</f>
        <v>0</v>
      </c>
      <c r="S152" s="164">
        <f ca="1">NPV(Q152,K152:$K$244) + ($A$13+$A$14+$A$15)/POWER(1+Q152,$A$28-D152+1)</f>
        <v>0</v>
      </c>
      <c r="T152" s="45">
        <f t="shared" ca="1" si="49"/>
        <v>0</v>
      </c>
      <c r="U152" s="45">
        <f t="shared" ca="1" si="55"/>
        <v>0</v>
      </c>
      <c r="V152" s="45">
        <f t="shared" ca="1" si="56"/>
        <v>0</v>
      </c>
      <c r="W152" s="45">
        <f t="shared" ca="1" si="50"/>
        <v>0</v>
      </c>
      <c r="X152" s="25">
        <f t="shared" ca="1" si="39"/>
        <v>0</v>
      </c>
      <c r="Z152" s="28">
        <f t="shared" ca="1" si="57"/>
        <v>0</v>
      </c>
      <c r="AA152" s="233"/>
      <c r="AB152" s="45">
        <f t="shared" ca="1" si="51"/>
        <v>0</v>
      </c>
      <c r="AC152" s="45">
        <f t="shared" ca="1" si="40"/>
        <v>0</v>
      </c>
      <c r="AD152" s="25">
        <f t="shared" ca="1" si="41"/>
        <v>0</v>
      </c>
    </row>
    <row r="153" spans="4:30" x14ac:dyDescent="0.35">
      <c r="D153" s="20">
        <v>149</v>
      </c>
      <c r="E153" s="21">
        <f t="shared" ca="1" si="52"/>
        <v>54423</v>
      </c>
      <c r="F153" s="44">
        <f t="shared" ca="1" si="42"/>
        <v>54787</v>
      </c>
      <c r="G153" s="22" t="s">
        <v>119</v>
      </c>
      <c r="H153" s="44">
        <f t="shared" ca="1" si="53"/>
        <v>54423</v>
      </c>
      <c r="I153" s="45">
        <f t="shared" ca="1" si="43"/>
        <v>0</v>
      </c>
      <c r="J153" s="45">
        <f t="shared" ca="1" si="44"/>
        <v>0</v>
      </c>
      <c r="K153" s="45">
        <f t="shared" ca="1" si="45"/>
        <v>0</v>
      </c>
      <c r="L153" s="45"/>
      <c r="M153" s="45">
        <f t="shared" ca="1" si="54"/>
        <v>0</v>
      </c>
      <c r="N153" s="257">
        <f t="shared" ca="1" si="46"/>
        <v>0</v>
      </c>
      <c r="O153" s="23"/>
      <c r="P153" s="255">
        <f t="shared" ca="1" si="47"/>
        <v>0</v>
      </c>
      <c r="Q153" s="163">
        <f t="shared" ca="1" si="48"/>
        <v>0</v>
      </c>
      <c r="R153" s="164">
        <f ca="1">NPV(Q152,K153:$K$244) + ($A$13+$A$14+$A$15)/POWER(1+Q152,$A$28-D153+1)</f>
        <v>0</v>
      </c>
      <c r="S153" s="164">
        <f ca="1">NPV(Q153,K153:$K$244) + ($A$13+$A$14+$A$15)/POWER(1+Q153,$A$28-D153+1)</f>
        <v>0</v>
      </c>
      <c r="T153" s="45">
        <f t="shared" ca="1" si="49"/>
        <v>0</v>
      </c>
      <c r="U153" s="45">
        <f t="shared" ca="1" si="55"/>
        <v>0</v>
      </c>
      <c r="V153" s="45">
        <f t="shared" ca="1" si="56"/>
        <v>0</v>
      </c>
      <c r="W153" s="45">
        <f t="shared" ca="1" si="50"/>
        <v>0</v>
      </c>
      <c r="X153" s="25">
        <f t="shared" ca="1" si="39"/>
        <v>0</v>
      </c>
      <c r="Z153" s="28">
        <f t="shared" ca="1" si="57"/>
        <v>0</v>
      </c>
      <c r="AA153" s="233"/>
      <c r="AB153" s="45">
        <f t="shared" ca="1" si="51"/>
        <v>0</v>
      </c>
      <c r="AC153" s="45">
        <f t="shared" ca="1" si="40"/>
        <v>0</v>
      </c>
      <c r="AD153" s="25">
        <f t="shared" ca="1" si="41"/>
        <v>0</v>
      </c>
    </row>
    <row r="154" spans="4:30" x14ac:dyDescent="0.35">
      <c r="D154" s="20">
        <v>150</v>
      </c>
      <c r="E154" s="21">
        <f t="shared" ca="1" si="52"/>
        <v>54788</v>
      </c>
      <c r="F154" s="44">
        <f t="shared" ca="1" si="42"/>
        <v>55152</v>
      </c>
      <c r="G154" s="22" t="s">
        <v>119</v>
      </c>
      <c r="H154" s="44">
        <f t="shared" ca="1" si="53"/>
        <v>54788</v>
      </c>
      <c r="I154" s="45">
        <f t="shared" ca="1" si="43"/>
        <v>0</v>
      </c>
      <c r="J154" s="45">
        <f t="shared" ca="1" si="44"/>
        <v>0</v>
      </c>
      <c r="K154" s="45">
        <f t="shared" ca="1" si="45"/>
        <v>0</v>
      </c>
      <c r="L154" s="45"/>
      <c r="M154" s="45">
        <f t="shared" ca="1" si="54"/>
        <v>0</v>
      </c>
      <c r="N154" s="257">
        <f t="shared" ca="1" si="46"/>
        <v>0</v>
      </c>
      <c r="O154" s="23"/>
      <c r="P154" s="255">
        <f t="shared" ca="1" si="47"/>
        <v>0</v>
      </c>
      <c r="Q154" s="163">
        <f t="shared" ca="1" si="48"/>
        <v>0</v>
      </c>
      <c r="R154" s="164">
        <f ca="1">NPV(Q153,K154:$K$244) + ($A$13+$A$14+$A$15)/POWER(1+Q153,$A$28-D154+1)</f>
        <v>0</v>
      </c>
      <c r="S154" s="164">
        <f ca="1">NPV(Q154,K154:$K$244) + ($A$13+$A$14+$A$15)/POWER(1+Q154,$A$28-D154+1)</f>
        <v>0</v>
      </c>
      <c r="T154" s="45">
        <f t="shared" ca="1" si="49"/>
        <v>0</v>
      </c>
      <c r="U154" s="45">
        <f t="shared" ca="1" si="55"/>
        <v>0</v>
      </c>
      <c r="V154" s="45">
        <f t="shared" ca="1" si="56"/>
        <v>0</v>
      </c>
      <c r="W154" s="45">
        <f t="shared" ca="1" si="50"/>
        <v>0</v>
      </c>
      <c r="X154" s="25">
        <f t="shared" ca="1" si="39"/>
        <v>0</v>
      </c>
      <c r="Z154" s="28">
        <f t="shared" ca="1" si="57"/>
        <v>0</v>
      </c>
      <c r="AA154" s="233"/>
      <c r="AB154" s="45">
        <f t="shared" ca="1" si="51"/>
        <v>0</v>
      </c>
      <c r="AC154" s="45">
        <f t="shared" ca="1" si="40"/>
        <v>0</v>
      </c>
      <c r="AD154" s="25">
        <f t="shared" ca="1" si="41"/>
        <v>0</v>
      </c>
    </row>
    <row r="155" spans="4:30" x14ac:dyDescent="0.35">
      <c r="D155" s="20">
        <v>151</v>
      </c>
      <c r="E155" s="21">
        <f t="shared" ca="1" si="52"/>
        <v>55153</v>
      </c>
      <c r="F155" s="44">
        <f t="shared" ca="1" si="42"/>
        <v>55517</v>
      </c>
      <c r="G155" s="22" t="s">
        <v>119</v>
      </c>
      <c r="H155" s="44">
        <f t="shared" ca="1" si="53"/>
        <v>55153</v>
      </c>
      <c r="I155" s="45">
        <f t="shared" ca="1" si="43"/>
        <v>0</v>
      </c>
      <c r="J155" s="45">
        <f t="shared" ca="1" si="44"/>
        <v>0</v>
      </c>
      <c r="K155" s="45">
        <f t="shared" ca="1" si="45"/>
        <v>0</v>
      </c>
      <c r="L155" s="45"/>
      <c r="M155" s="45">
        <f t="shared" ca="1" si="54"/>
        <v>0</v>
      </c>
      <c r="N155" s="257">
        <f t="shared" ca="1" si="46"/>
        <v>0</v>
      </c>
      <c r="O155" s="23"/>
      <c r="P155" s="255">
        <f t="shared" ca="1" si="47"/>
        <v>0</v>
      </c>
      <c r="Q155" s="163">
        <f t="shared" ca="1" si="48"/>
        <v>0</v>
      </c>
      <c r="R155" s="164">
        <f ca="1">NPV(Q154,K155:$K$244) + ($A$13+$A$14+$A$15)/POWER(1+Q154,$A$28-D155+1)</f>
        <v>0</v>
      </c>
      <c r="S155" s="164">
        <f ca="1">NPV(Q155,K155:$K$244) + ($A$13+$A$14+$A$15)/POWER(1+Q155,$A$28-D155+1)</f>
        <v>0</v>
      </c>
      <c r="T155" s="45">
        <f t="shared" ca="1" si="49"/>
        <v>0</v>
      </c>
      <c r="U155" s="45">
        <f t="shared" ca="1" si="55"/>
        <v>0</v>
      </c>
      <c r="V155" s="45">
        <f t="shared" ca="1" si="56"/>
        <v>0</v>
      </c>
      <c r="W155" s="45">
        <f t="shared" ca="1" si="50"/>
        <v>0</v>
      </c>
      <c r="X155" s="25">
        <f t="shared" ca="1" si="39"/>
        <v>0</v>
      </c>
      <c r="Z155" s="28">
        <f t="shared" ca="1" si="57"/>
        <v>0</v>
      </c>
      <c r="AA155" s="233"/>
      <c r="AB155" s="45">
        <f t="shared" ca="1" si="51"/>
        <v>0</v>
      </c>
      <c r="AC155" s="45">
        <f t="shared" ca="1" si="40"/>
        <v>0</v>
      </c>
      <c r="AD155" s="25">
        <f t="shared" ca="1" si="41"/>
        <v>0</v>
      </c>
    </row>
    <row r="156" spans="4:30" x14ac:dyDescent="0.35">
      <c r="D156" s="20">
        <v>152</v>
      </c>
      <c r="E156" s="21">
        <f t="shared" ca="1" si="52"/>
        <v>55518</v>
      </c>
      <c r="F156" s="44">
        <f t="shared" ca="1" si="42"/>
        <v>55883</v>
      </c>
      <c r="G156" s="22" t="s">
        <v>119</v>
      </c>
      <c r="H156" s="44">
        <f t="shared" ca="1" si="53"/>
        <v>55518</v>
      </c>
      <c r="I156" s="45">
        <f t="shared" ca="1" si="43"/>
        <v>0</v>
      </c>
      <c r="J156" s="45">
        <f t="shared" ca="1" si="44"/>
        <v>0</v>
      </c>
      <c r="K156" s="45">
        <f t="shared" ca="1" si="45"/>
        <v>0</v>
      </c>
      <c r="L156" s="45"/>
      <c r="M156" s="45">
        <f t="shared" ca="1" si="54"/>
        <v>0</v>
      </c>
      <c r="N156" s="257">
        <f t="shared" ca="1" si="46"/>
        <v>0</v>
      </c>
      <c r="O156" s="23"/>
      <c r="P156" s="255">
        <f t="shared" ca="1" si="47"/>
        <v>0</v>
      </c>
      <c r="Q156" s="163">
        <f t="shared" ca="1" si="48"/>
        <v>0</v>
      </c>
      <c r="R156" s="164">
        <f ca="1">NPV(Q155,K156:$K$244) + ($A$13+$A$14+$A$15)/POWER(1+Q155,$A$28-D156+1)</f>
        <v>0</v>
      </c>
      <c r="S156" s="164">
        <f ca="1">NPV(Q156,K156:$K$244) + ($A$13+$A$14+$A$15)/POWER(1+Q156,$A$28-D156+1)</f>
        <v>0</v>
      </c>
      <c r="T156" s="45">
        <f t="shared" ca="1" si="49"/>
        <v>0</v>
      </c>
      <c r="U156" s="45">
        <f t="shared" ca="1" si="55"/>
        <v>0</v>
      </c>
      <c r="V156" s="45">
        <f t="shared" ca="1" si="56"/>
        <v>0</v>
      </c>
      <c r="W156" s="45">
        <f t="shared" ca="1" si="50"/>
        <v>0</v>
      </c>
      <c r="X156" s="25">
        <f t="shared" ca="1" si="39"/>
        <v>0</v>
      </c>
      <c r="Z156" s="28">
        <f t="shared" ca="1" si="57"/>
        <v>0</v>
      </c>
      <c r="AA156" s="233"/>
      <c r="AB156" s="45">
        <f t="shared" ca="1" si="51"/>
        <v>0</v>
      </c>
      <c r="AC156" s="45">
        <f t="shared" ca="1" si="40"/>
        <v>0</v>
      </c>
      <c r="AD156" s="25">
        <f t="shared" ca="1" si="41"/>
        <v>0</v>
      </c>
    </row>
    <row r="157" spans="4:30" x14ac:dyDescent="0.35">
      <c r="D157" s="20">
        <v>153</v>
      </c>
      <c r="E157" s="21">
        <f t="shared" ca="1" si="52"/>
        <v>55884</v>
      </c>
      <c r="F157" s="44">
        <f t="shared" ca="1" si="42"/>
        <v>56248</v>
      </c>
      <c r="G157" s="22" t="s">
        <v>119</v>
      </c>
      <c r="H157" s="44">
        <f t="shared" ca="1" si="53"/>
        <v>55884</v>
      </c>
      <c r="I157" s="45">
        <f t="shared" ca="1" si="43"/>
        <v>0</v>
      </c>
      <c r="J157" s="45">
        <f t="shared" ca="1" si="44"/>
        <v>0</v>
      </c>
      <c r="K157" s="45">
        <f t="shared" ca="1" si="45"/>
        <v>0</v>
      </c>
      <c r="L157" s="45"/>
      <c r="M157" s="45">
        <f t="shared" ca="1" si="54"/>
        <v>0</v>
      </c>
      <c r="N157" s="257">
        <f t="shared" ca="1" si="46"/>
        <v>0</v>
      </c>
      <c r="O157" s="23"/>
      <c r="P157" s="255">
        <f t="shared" ca="1" si="47"/>
        <v>0</v>
      </c>
      <c r="Q157" s="163">
        <f t="shared" ca="1" si="48"/>
        <v>0</v>
      </c>
      <c r="R157" s="164">
        <f ca="1">NPV(Q156,K157:$K$244) + ($A$13+$A$14+$A$15)/POWER(1+Q156,$A$28-D157+1)</f>
        <v>0</v>
      </c>
      <c r="S157" s="164">
        <f ca="1">NPV(Q157,K157:$K$244) + ($A$13+$A$14+$A$15)/POWER(1+Q157,$A$28-D157+1)</f>
        <v>0</v>
      </c>
      <c r="T157" s="45">
        <f t="shared" ca="1" si="49"/>
        <v>0</v>
      </c>
      <c r="U157" s="45">
        <f t="shared" ca="1" si="55"/>
        <v>0</v>
      </c>
      <c r="V157" s="45">
        <f t="shared" ca="1" si="56"/>
        <v>0</v>
      </c>
      <c r="W157" s="45">
        <f t="shared" ca="1" si="50"/>
        <v>0</v>
      </c>
      <c r="X157" s="25">
        <f t="shared" ca="1" si="39"/>
        <v>0</v>
      </c>
      <c r="Z157" s="28">
        <f t="shared" ca="1" si="57"/>
        <v>0</v>
      </c>
      <c r="AA157" s="233"/>
      <c r="AB157" s="45">
        <f t="shared" ca="1" si="51"/>
        <v>0</v>
      </c>
      <c r="AC157" s="45">
        <f t="shared" ca="1" si="40"/>
        <v>0</v>
      </c>
      <c r="AD157" s="25">
        <f t="shared" ca="1" si="41"/>
        <v>0</v>
      </c>
    </row>
    <row r="158" spans="4:30" x14ac:dyDescent="0.35">
      <c r="D158" s="20">
        <v>154</v>
      </c>
      <c r="E158" s="21">
        <f t="shared" ca="1" si="52"/>
        <v>56249</v>
      </c>
      <c r="F158" s="44">
        <f t="shared" ca="1" si="42"/>
        <v>56613</v>
      </c>
      <c r="G158" s="22" t="s">
        <v>119</v>
      </c>
      <c r="H158" s="44">
        <f t="shared" ca="1" si="53"/>
        <v>56249</v>
      </c>
      <c r="I158" s="45">
        <f t="shared" ca="1" si="43"/>
        <v>0</v>
      </c>
      <c r="J158" s="45">
        <f t="shared" ca="1" si="44"/>
        <v>0</v>
      </c>
      <c r="K158" s="45">
        <f t="shared" ca="1" si="45"/>
        <v>0</v>
      </c>
      <c r="L158" s="45"/>
      <c r="M158" s="45">
        <f t="shared" ca="1" si="54"/>
        <v>0</v>
      </c>
      <c r="N158" s="257">
        <f t="shared" ca="1" si="46"/>
        <v>0</v>
      </c>
      <c r="O158" s="23"/>
      <c r="P158" s="255">
        <f t="shared" ca="1" si="47"/>
        <v>0</v>
      </c>
      <c r="Q158" s="163">
        <f t="shared" ca="1" si="48"/>
        <v>0</v>
      </c>
      <c r="R158" s="164">
        <f ca="1">NPV(Q157,K158:$K$244) + ($A$13+$A$14+$A$15)/POWER(1+Q157,$A$28-D158+1)</f>
        <v>0</v>
      </c>
      <c r="S158" s="164">
        <f ca="1">NPV(Q158,K158:$K$244) + ($A$13+$A$14+$A$15)/POWER(1+Q158,$A$28-D158+1)</f>
        <v>0</v>
      </c>
      <c r="T158" s="45">
        <f t="shared" ca="1" si="49"/>
        <v>0</v>
      </c>
      <c r="U158" s="45">
        <f t="shared" ca="1" si="55"/>
        <v>0</v>
      </c>
      <c r="V158" s="45">
        <f t="shared" ca="1" si="56"/>
        <v>0</v>
      </c>
      <c r="W158" s="45">
        <f t="shared" ca="1" si="50"/>
        <v>0</v>
      </c>
      <c r="X158" s="25">
        <f t="shared" ca="1" si="39"/>
        <v>0</v>
      </c>
      <c r="Z158" s="28">
        <f t="shared" ca="1" si="57"/>
        <v>0</v>
      </c>
      <c r="AA158" s="233"/>
      <c r="AB158" s="45">
        <f t="shared" ca="1" si="51"/>
        <v>0</v>
      </c>
      <c r="AC158" s="45">
        <f t="shared" ca="1" si="40"/>
        <v>0</v>
      </c>
      <c r="AD158" s="25">
        <f t="shared" ca="1" si="41"/>
        <v>0</v>
      </c>
    </row>
    <row r="159" spans="4:30" x14ac:dyDescent="0.35">
      <c r="D159" s="20">
        <v>155</v>
      </c>
      <c r="E159" s="21">
        <f t="shared" ca="1" si="52"/>
        <v>56614</v>
      </c>
      <c r="F159" s="44">
        <f t="shared" ca="1" si="42"/>
        <v>56978</v>
      </c>
      <c r="G159" s="22" t="s">
        <v>119</v>
      </c>
      <c r="H159" s="44">
        <f t="shared" ca="1" si="53"/>
        <v>56614</v>
      </c>
      <c r="I159" s="45">
        <f t="shared" ca="1" si="43"/>
        <v>0</v>
      </c>
      <c r="J159" s="45">
        <f t="shared" ca="1" si="44"/>
        <v>0</v>
      </c>
      <c r="K159" s="45">
        <f t="shared" ca="1" si="45"/>
        <v>0</v>
      </c>
      <c r="L159" s="45"/>
      <c r="M159" s="45">
        <f t="shared" ca="1" si="54"/>
        <v>0</v>
      </c>
      <c r="N159" s="257">
        <f t="shared" ca="1" si="46"/>
        <v>0</v>
      </c>
      <c r="O159" s="23"/>
      <c r="P159" s="255">
        <f t="shared" ca="1" si="47"/>
        <v>0</v>
      </c>
      <c r="Q159" s="163">
        <f t="shared" ca="1" si="48"/>
        <v>0</v>
      </c>
      <c r="R159" s="164">
        <f ca="1">NPV(Q158,K159:$K$244) + ($A$13+$A$14+$A$15)/POWER(1+Q158,$A$28-D159+1)</f>
        <v>0</v>
      </c>
      <c r="S159" s="164">
        <f ca="1">NPV(Q159,K159:$K$244) + ($A$13+$A$14+$A$15)/POWER(1+Q159,$A$28-D159+1)</f>
        <v>0</v>
      </c>
      <c r="T159" s="45">
        <f t="shared" ca="1" si="49"/>
        <v>0</v>
      </c>
      <c r="U159" s="45">
        <f t="shared" ca="1" si="55"/>
        <v>0</v>
      </c>
      <c r="V159" s="45">
        <f t="shared" ca="1" si="56"/>
        <v>0</v>
      </c>
      <c r="W159" s="45">
        <f t="shared" ca="1" si="50"/>
        <v>0</v>
      </c>
      <c r="X159" s="25">
        <f t="shared" ca="1" si="39"/>
        <v>0</v>
      </c>
      <c r="Z159" s="28">
        <f t="shared" ca="1" si="57"/>
        <v>0</v>
      </c>
      <c r="AA159" s="233"/>
      <c r="AB159" s="45">
        <f t="shared" ca="1" si="51"/>
        <v>0</v>
      </c>
      <c r="AC159" s="45">
        <f t="shared" ca="1" si="40"/>
        <v>0</v>
      </c>
      <c r="AD159" s="25">
        <f t="shared" ca="1" si="41"/>
        <v>0</v>
      </c>
    </row>
    <row r="160" spans="4:30" x14ac:dyDescent="0.35">
      <c r="D160" s="20">
        <v>156</v>
      </c>
      <c r="E160" s="21">
        <f t="shared" ca="1" si="52"/>
        <v>56979</v>
      </c>
      <c r="F160" s="44">
        <f t="shared" ca="1" si="42"/>
        <v>57344</v>
      </c>
      <c r="G160" s="22" t="s">
        <v>119</v>
      </c>
      <c r="H160" s="44">
        <f t="shared" ca="1" si="53"/>
        <v>56979</v>
      </c>
      <c r="I160" s="45">
        <f t="shared" ca="1" si="43"/>
        <v>0</v>
      </c>
      <c r="J160" s="45">
        <f t="shared" ca="1" si="44"/>
        <v>0</v>
      </c>
      <c r="K160" s="45">
        <f t="shared" ca="1" si="45"/>
        <v>0</v>
      </c>
      <c r="L160" s="45"/>
      <c r="M160" s="45">
        <f t="shared" ca="1" si="54"/>
        <v>0</v>
      </c>
      <c r="N160" s="257">
        <f t="shared" ca="1" si="46"/>
        <v>0</v>
      </c>
      <c r="O160" s="23"/>
      <c r="P160" s="255">
        <f t="shared" ca="1" si="47"/>
        <v>0</v>
      </c>
      <c r="Q160" s="163">
        <f t="shared" ca="1" si="48"/>
        <v>0</v>
      </c>
      <c r="R160" s="164">
        <f ca="1">NPV(Q159,K160:$K$244) + ($A$13+$A$14+$A$15)/POWER(1+Q159,$A$28-D160+1)</f>
        <v>0</v>
      </c>
      <c r="S160" s="164">
        <f ca="1">NPV(Q160,K160:$K$244) + ($A$13+$A$14+$A$15)/POWER(1+Q160,$A$28-D160+1)</f>
        <v>0</v>
      </c>
      <c r="T160" s="45">
        <f t="shared" ca="1" si="49"/>
        <v>0</v>
      </c>
      <c r="U160" s="45">
        <f t="shared" ca="1" si="55"/>
        <v>0</v>
      </c>
      <c r="V160" s="45">
        <f t="shared" ca="1" si="56"/>
        <v>0</v>
      </c>
      <c r="W160" s="45">
        <f t="shared" ca="1" si="50"/>
        <v>0</v>
      </c>
      <c r="X160" s="25">
        <f t="shared" ca="1" si="39"/>
        <v>0</v>
      </c>
      <c r="Z160" s="28">
        <f t="shared" ca="1" si="57"/>
        <v>0</v>
      </c>
      <c r="AA160" s="233"/>
      <c r="AB160" s="45">
        <f t="shared" ca="1" si="51"/>
        <v>0</v>
      </c>
      <c r="AC160" s="45">
        <f t="shared" ca="1" si="40"/>
        <v>0</v>
      </c>
      <c r="AD160" s="25">
        <f t="shared" ca="1" si="41"/>
        <v>0</v>
      </c>
    </row>
    <row r="161" spans="4:30" x14ac:dyDescent="0.35">
      <c r="D161" s="20">
        <v>157</v>
      </c>
      <c r="E161" s="21">
        <f t="shared" ca="1" si="52"/>
        <v>57345</v>
      </c>
      <c r="F161" s="44">
        <f t="shared" ca="1" si="42"/>
        <v>57709</v>
      </c>
      <c r="G161" s="22" t="s">
        <v>119</v>
      </c>
      <c r="H161" s="44">
        <f t="shared" ca="1" si="53"/>
        <v>57345</v>
      </c>
      <c r="I161" s="45">
        <f t="shared" ca="1" si="43"/>
        <v>0</v>
      </c>
      <c r="J161" s="45">
        <f t="shared" ca="1" si="44"/>
        <v>0</v>
      </c>
      <c r="K161" s="45">
        <f t="shared" ca="1" si="45"/>
        <v>0</v>
      </c>
      <c r="L161" s="45"/>
      <c r="M161" s="45">
        <f t="shared" ca="1" si="54"/>
        <v>0</v>
      </c>
      <c r="N161" s="257">
        <f t="shared" ca="1" si="46"/>
        <v>0</v>
      </c>
      <c r="O161" s="23"/>
      <c r="P161" s="255">
        <f t="shared" ca="1" si="47"/>
        <v>0</v>
      </c>
      <c r="Q161" s="163">
        <f t="shared" ca="1" si="48"/>
        <v>0</v>
      </c>
      <c r="R161" s="164">
        <f ca="1">NPV(Q160,K161:$K$244) + ($A$13+$A$14+$A$15)/POWER(1+Q160,$A$28-D161+1)</f>
        <v>0</v>
      </c>
      <c r="S161" s="164">
        <f ca="1">NPV(Q161,K161:$K$244) + ($A$13+$A$14+$A$15)/POWER(1+Q161,$A$28-D161+1)</f>
        <v>0</v>
      </c>
      <c r="T161" s="45">
        <f t="shared" ca="1" si="49"/>
        <v>0</v>
      </c>
      <c r="U161" s="45">
        <f t="shared" ca="1" si="55"/>
        <v>0</v>
      </c>
      <c r="V161" s="45">
        <f t="shared" ca="1" si="56"/>
        <v>0</v>
      </c>
      <c r="W161" s="45">
        <f t="shared" ca="1" si="50"/>
        <v>0</v>
      </c>
      <c r="X161" s="25">
        <f t="shared" ca="1" si="39"/>
        <v>0</v>
      </c>
      <c r="Z161" s="28">
        <f t="shared" ca="1" si="57"/>
        <v>0</v>
      </c>
      <c r="AA161" s="233"/>
      <c r="AB161" s="45">
        <f t="shared" ca="1" si="51"/>
        <v>0</v>
      </c>
      <c r="AC161" s="45">
        <f t="shared" ca="1" si="40"/>
        <v>0</v>
      </c>
      <c r="AD161" s="25">
        <f t="shared" ca="1" si="41"/>
        <v>0</v>
      </c>
    </row>
    <row r="162" spans="4:30" x14ac:dyDescent="0.35">
      <c r="D162" s="20">
        <v>158</v>
      </c>
      <c r="E162" s="21">
        <f t="shared" ca="1" si="52"/>
        <v>57710</v>
      </c>
      <c r="F162" s="44">
        <f t="shared" ca="1" si="42"/>
        <v>58074</v>
      </c>
      <c r="G162" s="22" t="s">
        <v>119</v>
      </c>
      <c r="H162" s="44">
        <f t="shared" ca="1" si="53"/>
        <v>57710</v>
      </c>
      <c r="I162" s="45">
        <f t="shared" ca="1" si="43"/>
        <v>0</v>
      </c>
      <c r="J162" s="45">
        <f t="shared" ca="1" si="44"/>
        <v>0</v>
      </c>
      <c r="K162" s="45">
        <f t="shared" ca="1" si="45"/>
        <v>0</v>
      </c>
      <c r="L162" s="45"/>
      <c r="M162" s="45">
        <f t="shared" ca="1" si="54"/>
        <v>0</v>
      </c>
      <c r="N162" s="257">
        <f t="shared" ca="1" si="46"/>
        <v>0</v>
      </c>
      <c r="O162" s="23"/>
      <c r="P162" s="255">
        <f t="shared" ca="1" si="47"/>
        <v>0</v>
      </c>
      <c r="Q162" s="163">
        <f t="shared" ca="1" si="48"/>
        <v>0</v>
      </c>
      <c r="R162" s="164">
        <f ca="1">NPV(Q161,K162:$K$244) + ($A$13+$A$14+$A$15)/POWER(1+Q161,$A$28-D162+1)</f>
        <v>0</v>
      </c>
      <c r="S162" s="164">
        <f ca="1">NPV(Q162,K162:$K$244) + ($A$13+$A$14+$A$15)/POWER(1+Q162,$A$28-D162+1)</f>
        <v>0</v>
      </c>
      <c r="T162" s="45">
        <f t="shared" ca="1" si="49"/>
        <v>0</v>
      </c>
      <c r="U162" s="45">
        <f t="shared" ca="1" si="55"/>
        <v>0</v>
      </c>
      <c r="V162" s="45">
        <f t="shared" ca="1" si="56"/>
        <v>0</v>
      </c>
      <c r="W162" s="45">
        <f t="shared" ca="1" si="50"/>
        <v>0</v>
      </c>
      <c r="X162" s="25">
        <f t="shared" ca="1" si="39"/>
        <v>0</v>
      </c>
      <c r="Z162" s="28">
        <f t="shared" ca="1" si="57"/>
        <v>0</v>
      </c>
      <c r="AA162" s="233"/>
      <c r="AB162" s="45">
        <f t="shared" ca="1" si="51"/>
        <v>0</v>
      </c>
      <c r="AC162" s="45">
        <f t="shared" ca="1" si="40"/>
        <v>0</v>
      </c>
      <c r="AD162" s="25">
        <f t="shared" ca="1" si="41"/>
        <v>0</v>
      </c>
    </row>
    <row r="163" spans="4:30" x14ac:dyDescent="0.35">
      <c r="D163" s="20">
        <v>159</v>
      </c>
      <c r="E163" s="21">
        <f t="shared" ca="1" si="52"/>
        <v>58075</v>
      </c>
      <c r="F163" s="44">
        <f t="shared" ca="1" si="42"/>
        <v>58439</v>
      </c>
      <c r="G163" s="22" t="s">
        <v>119</v>
      </c>
      <c r="H163" s="44">
        <f t="shared" ca="1" si="53"/>
        <v>58075</v>
      </c>
      <c r="I163" s="45">
        <f t="shared" ca="1" si="43"/>
        <v>0</v>
      </c>
      <c r="J163" s="45">
        <f t="shared" ca="1" si="44"/>
        <v>0</v>
      </c>
      <c r="K163" s="45">
        <f t="shared" ca="1" si="45"/>
        <v>0</v>
      </c>
      <c r="L163" s="45"/>
      <c r="M163" s="45">
        <f t="shared" ca="1" si="54"/>
        <v>0</v>
      </c>
      <c r="N163" s="257">
        <f t="shared" ca="1" si="46"/>
        <v>0</v>
      </c>
      <c r="O163" s="23"/>
      <c r="P163" s="255">
        <f t="shared" ca="1" si="47"/>
        <v>0</v>
      </c>
      <c r="Q163" s="163">
        <f t="shared" ca="1" si="48"/>
        <v>0</v>
      </c>
      <c r="R163" s="164">
        <f ca="1">NPV(Q162,K163:$K$244) + ($A$13+$A$14+$A$15)/POWER(1+Q162,$A$28-D163+1)</f>
        <v>0</v>
      </c>
      <c r="S163" s="164">
        <f ca="1">NPV(Q163,K163:$K$244) + ($A$13+$A$14+$A$15)/POWER(1+Q163,$A$28-D163+1)</f>
        <v>0</v>
      </c>
      <c r="T163" s="45">
        <f t="shared" ca="1" si="49"/>
        <v>0</v>
      </c>
      <c r="U163" s="45">
        <f t="shared" ca="1" si="55"/>
        <v>0</v>
      </c>
      <c r="V163" s="45">
        <f t="shared" ca="1" si="56"/>
        <v>0</v>
      </c>
      <c r="W163" s="45">
        <f t="shared" ca="1" si="50"/>
        <v>0</v>
      </c>
      <c r="X163" s="25">
        <f t="shared" ca="1" si="39"/>
        <v>0</v>
      </c>
      <c r="Z163" s="28">
        <f t="shared" ca="1" si="57"/>
        <v>0</v>
      </c>
      <c r="AA163" s="233"/>
      <c r="AB163" s="45">
        <f t="shared" ca="1" si="51"/>
        <v>0</v>
      </c>
      <c r="AC163" s="45">
        <f t="shared" ca="1" si="40"/>
        <v>0</v>
      </c>
      <c r="AD163" s="25">
        <f t="shared" ca="1" si="41"/>
        <v>0</v>
      </c>
    </row>
    <row r="164" spans="4:30" x14ac:dyDescent="0.35">
      <c r="D164" s="20">
        <v>160</v>
      </c>
      <c r="E164" s="21">
        <f t="shared" ca="1" si="52"/>
        <v>58440</v>
      </c>
      <c r="F164" s="44">
        <f t="shared" ca="1" si="42"/>
        <v>58805</v>
      </c>
      <c r="G164" s="22" t="s">
        <v>119</v>
      </c>
      <c r="H164" s="44">
        <f t="shared" ca="1" si="53"/>
        <v>58440</v>
      </c>
      <c r="I164" s="45">
        <f t="shared" ca="1" si="43"/>
        <v>0</v>
      </c>
      <c r="J164" s="45">
        <f t="shared" ca="1" si="44"/>
        <v>0</v>
      </c>
      <c r="K164" s="45">
        <f t="shared" ca="1" si="45"/>
        <v>0</v>
      </c>
      <c r="L164" s="45"/>
      <c r="M164" s="45">
        <f t="shared" ca="1" si="54"/>
        <v>0</v>
      </c>
      <c r="N164" s="257">
        <f t="shared" ca="1" si="46"/>
        <v>0</v>
      </c>
      <c r="O164" s="23"/>
      <c r="P164" s="255">
        <f t="shared" ca="1" si="47"/>
        <v>0</v>
      </c>
      <c r="Q164" s="163">
        <f t="shared" ca="1" si="48"/>
        <v>0</v>
      </c>
      <c r="R164" s="164">
        <f ca="1">NPV(Q163,K164:$K$244) + ($A$13+$A$14+$A$15)/POWER(1+Q163,$A$28-D164+1)</f>
        <v>0</v>
      </c>
      <c r="S164" s="164">
        <f ca="1">NPV(Q164,K164:$K$244) + ($A$13+$A$14+$A$15)/POWER(1+Q164,$A$28-D164+1)</f>
        <v>0</v>
      </c>
      <c r="T164" s="45">
        <f t="shared" ca="1" si="49"/>
        <v>0</v>
      </c>
      <c r="U164" s="45">
        <f t="shared" ca="1" si="55"/>
        <v>0</v>
      </c>
      <c r="V164" s="45">
        <f t="shared" ca="1" si="56"/>
        <v>0</v>
      </c>
      <c r="W164" s="45">
        <f t="shared" ca="1" si="50"/>
        <v>0</v>
      </c>
      <c r="X164" s="25">
        <f t="shared" ca="1" si="39"/>
        <v>0</v>
      </c>
      <c r="Z164" s="28">
        <f t="shared" ca="1" si="57"/>
        <v>0</v>
      </c>
      <c r="AA164" s="233"/>
      <c r="AB164" s="45">
        <f t="shared" ca="1" si="51"/>
        <v>0</v>
      </c>
      <c r="AC164" s="45">
        <f t="shared" ca="1" si="40"/>
        <v>0</v>
      </c>
      <c r="AD164" s="25">
        <f t="shared" ca="1" si="41"/>
        <v>0</v>
      </c>
    </row>
    <row r="165" spans="4:30" x14ac:dyDescent="0.35">
      <c r="D165" s="20">
        <v>161</v>
      </c>
      <c r="E165" s="21">
        <f t="shared" ca="1" si="52"/>
        <v>58806</v>
      </c>
      <c r="F165" s="44">
        <f t="shared" ca="1" si="42"/>
        <v>59170</v>
      </c>
      <c r="G165" s="22" t="s">
        <v>119</v>
      </c>
      <c r="H165" s="44">
        <f t="shared" ca="1" si="53"/>
        <v>58806</v>
      </c>
      <c r="I165" s="45">
        <f t="shared" ca="1" si="43"/>
        <v>0</v>
      </c>
      <c r="J165" s="45">
        <f t="shared" ca="1" si="44"/>
        <v>0</v>
      </c>
      <c r="K165" s="45">
        <f t="shared" ca="1" si="45"/>
        <v>0</v>
      </c>
      <c r="L165" s="45"/>
      <c r="M165" s="45">
        <f t="shared" ca="1" si="54"/>
        <v>0</v>
      </c>
      <c r="N165" s="257">
        <f t="shared" ca="1" si="46"/>
        <v>0</v>
      </c>
      <c r="O165" s="23"/>
      <c r="P165" s="255">
        <f t="shared" ca="1" si="47"/>
        <v>0</v>
      </c>
      <c r="Q165" s="163">
        <f t="shared" ca="1" si="48"/>
        <v>0</v>
      </c>
      <c r="R165" s="164">
        <f ca="1">NPV(Q164,K165:$K$244) + ($A$13+$A$14+$A$15)/POWER(1+Q164,$A$28-D165+1)</f>
        <v>0</v>
      </c>
      <c r="S165" s="164">
        <f ca="1">NPV(Q165,K165:$K$244) + ($A$13+$A$14+$A$15)/POWER(1+Q165,$A$28-D165+1)</f>
        <v>0</v>
      </c>
      <c r="T165" s="45">
        <f t="shared" ca="1" si="49"/>
        <v>0</v>
      </c>
      <c r="U165" s="45">
        <f t="shared" ca="1" si="55"/>
        <v>0</v>
      </c>
      <c r="V165" s="45">
        <f t="shared" ca="1" si="56"/>
        <v>0</v>
      </c>
      <c r="W165" s="45">
        <f t="shared" ca="1" si="50"/>
        <v>0</v>
      </c>
      <c r="X165" s="25">
        <f t="shared" ca="1" si="39"/>
        <v>0</v>
      </c>
      <c r="Z165" s="28">
        <f t="shared" ca="1" si="57"/>
        <v>0</v>
      </c>
      <c r="AA165" s="233"/>
      <c r="AB165" s="45">
        <f t="shared" ca="1" si="51"/>
        <v>0</v>
      </c>
      <c r="AC165" s="45">
        <f t="shared" ca="1" si="40"/>
        <v>0</v>
      </c>
      <c r="AD165" s="25">
        <f t="shared" ca="1" si="41"/>
        <v>0</v>
      </c>
    </row>
    <row r="166" spans="4:30" x14ac:dyDescent="0.35">
      <c r="D166" s="20">
        <v>162</v>
      </c>
      <c r="E166" s="21">
        <f t="shared" ca="1" si="52"/>
        <v>59171</v>
      </c>
      <c r="F166" s="44">
        <f t="shared" ca="1" si="42"/>
        <v>59535</v>
      </c>
      <c r="G166" s="22" t="s">
        <v>119</v>
      </c>
      <c r="H166" s="44">
        <f t="shared" ca="1" si="53"/>
        <v>59171</v>
      </c>
      <c r="I166" s="45">
        <f t="shared" ca="1" si="43"/>
        <v>0</v>
      </c>
      <c r="J166" s="45">
        <f t="shared" ca="1" si="44"/>
        <v>0</v>
      </c>
      <c r="K166" s="45">
        <f t="shared" ca="1" si="45"/>
        <v>0</v>
      </c>
      <c r="L166" s="45"/>
      <c r="M166" s="45">
        <f t="shared" ca="1" si="54"/>
        <v>0</v>
      </c>
      <c r="N166" s="257">
        <f t="shared" ca="1" si="46"/>
        <v>0</v>
      </c>
      <c r="O166" s="23"/>
      <c r="P166" s="255">
        <f t="shared" ca="1" si="47"/>
        <v>0</v>
      </c>
      <c r="Q166" s="163">
        <f t="shared" ca="1" si="48"/>
        <v>0</v>
      </c>
      <c r="R166" s="164">
        <f ca="1">NPV(Q165,K166:$K$244) + ($A$13+$A$14+$A$15)/POWER(1+Q165,$A$28-D166+1)</f>
        <v>0</v>
      </c>
      <c r="S166" s="164">
        <f ca="1">NPV(Q166,K166:$K$244) + ($A$13+$A$14+$A$15)/POWER(1+Q166,$A$28-D166+1)</f>
        <v>0</v>
      </c>
      <c r="T166" s="45">
        <f t="shared" ca="1" si="49"/>
        <v>0</v>
      </c>
      <c r="U166" s="45">
        <f t="shared" ca="1" si="55"/>
        <v>0</v>
      </c>
      <c r="V166" s="45">
        <f t="shared" ca="1" si="56"/>
        <v>0</v>
      </c>
      <c r="W166" s="45">
        <f t="shared" ca="1" si="50"/>
        <v>0</v>
      </c>
      <c r="X166" s="25">
        <f t="shared" ca="1" si="39"/>
        <v>0</v>
      </c>
      <c r="Z166" s="28">
        <f t="shared" ca="1" si="57"/>
        <v>0</v>
      </c>
      <c r="AA166" s="233"/>
      <c r="AB166" s="45">
        <f t="shared" ca="1" si="51"/>
        <v>0</v>
      </c>
      <c r="AC166" s="45">
        <f t="shared" ca="1" si="40"/>
        <v>0</v>
      </c>
      <c r="AD166" s="25">
        <f t="shared" ca="1" si="41"/>
        <v>0</v>
      </c>
    </row>
    <row r="167" spans="4:30" x14ac:dyDescent="0.35">
      <c r="D167" s="20">
        <v>163</v>
      </c>
      <c r="E167" s="21">
        <f t="shared" ca="1" si="52"/>
        <v>59536</v>
      </c>
      <c r="F167" s="44">
        <f t="shared" ca="1" si="42"/>
        <v>59900</v>
      </c>
      <c r="G167" s="22" t="s">
        <v>119</v>
      </c>
      <c r="H167" s="44">
        <f t="shared" ca="1" si="53"/>
        <v>59536</v>
      </c>
      <c r="I167" s="45">
        <f t="shared" ca="1" si="43"/>
        <v>0</v>
      </c>
      <c r="J167" s="45">
        <f t="shared" ca="1" si="44"/>
        <v>0</v>
      </c>
      <c r="K167" s="45">
        <f t="shared" ca="1" si="45"/>
        <v>0</v>
      </c>
      <c r="L167" s="45"/>
      <c r="M167" s="45">
        <f t="shared" ca="1" si="54"/>
        <v>0</v>
      </c>
      <c r="N167" s="257">
        <f t="shared" ca="1" si="46"/>
        <v>0</v>
      </c>
      <c r="O167" s="23"/>
      <c r="P167" s="255">
        <f t="shared" ca="1" si="47"/>
        <v>0</v>
      </c>
      <c r="Q167" s="163">
        <f t="shared" ca="1" si="48"/>
        <v>0</v>
      </c>
      <c r="R167" s="164">
        <f ca="1">NPV(Q166,K167:$K$244) + ($A$13+$A$14+$A$15)/POWER(1+Q166,$A$28-D167+1)</f>
        <v>0</v>
      </c>
      <c r="S167" s="164">
        <f ca="1">NPV(Q167,K167:$K$244) + ($A$13+$A$14+$A$15)/POWER(1+Q167,$A$28-D167+1)</f>
        <v>0</v>
      </c>
      <c r="T167" s="45">
        <f t="shared" ca="1" si="49"/>
        <v>0</v>
      </c>
      <c r="U167" s="45">
        <f t="shared" ca="1" si="55"/>
        <v>0</v>
      </c>
      <c r="V167" s="45">
        <f t="shared" ca="1" si="56"/>
        <v>0</v>
      </c>
      <c r="W167" s="45">
        <f t="shared" ca="1" si="50"/>
        <v>0</v>
      </c>
      <c r="X167" s="25">
        <f t="shared" ca="1" si="39"/>
        <v>0</v>
      </c>
      <c r="Z167" s="28">
        <f t="shared" ca="1" si="57"/>
        <v>0</v>
      </c>
      <c r="AA167" s="233"/>
      <c r="AB167" s="45">
        <f t="shared" ca="1" si="51"/>
        <v>0</v>
      </c>
      <c r="AC167" s="45">
        <f t="shared" ca="1" si="40"/>
        <v>0</v>
      </c>
      <c r="AD167" s="25">
        <f t="shared" ca="1" si="41"/>
        <v>0</v>
      </c>
    </row>
    <row r="168" spans="4:30" x14ac:dyDescent="0.35">
      <c r="D168" s="20">
        <v>164</v>
      </c>
      <c r="E168" s="21">
        <f t="shared" ca="1" si="52"/>
        <v>59901</v>
      </c>
      <c r="F168" s="44">
        <f t="shared" ca="1" si="42"/>
        <v>60266</v>
      </c>
      <c r="G168" s="22" t="s">
        <v>119</v>
      </c>
      <c r="H168" s="44">
        <f t="shared" ca="1" si="53"/>
        <v>59901</v>
      </c>
      <c r="I168" s="45">
        <f t="shared" ca="1" si="43"/>
        <v>0</v>
      </c>
      <c r="J168" s="45">
        <f t="shared" ca="1" si="44"/>
        <v>0</v>
      </c>
      <c r="K168" s="45">
        <f t="shared" ca="1" si="45"/>
        <v>0</v>
      </c>
      <c r="L168" s="45"/>
      <c r="M168" s="45">
        <f t="shared" ca="1" si="54"/>
        <v>0</v>
      </c>
      <c r="N168" s="257">
        <f t="shared" ca="1" si="46"/>
        <v>0</v>
      </c>
      <c r="O168" s="23"/>
      <c r="P168" s="255">
        <f t="shared" ca="1" si="47"/>
        <v>0</v>
      </c>
      <c r="Q168" s="163">
        <f t="shared" ca="1" si="48"/>
        <v>0</v>
      </c>
      <c r="R168" s="164">
        <f ca="1">NPV(Q167,K168:$K$244) + ($A$13+$A$14+$A$15)/POWER(1+Q167,$A$28-D168+1)</f>
        <v>0</v>
      </c>
      <c r="S168" s="164">
        <f ca="1">NPV(Q168,K168:$K$244) + ($A$13+$A$14+$A$15)/POWER(1+Q168,$A$28-D168+1)</f>
        <v>0</v>
      </c>
      <c r="T168" s="45">
        <f t="shared" ca="1" si="49"/>
        <v>0</v>
      </c>
      <c r="U168" s="45">
        <f t="shared" ca="1" si="55"/>
        <v>0</v>
      </c>
      <c r="V168" s="45">
        <f t="shared" ca="1" si="56"/>
        <v>0</v>
      </c>
      <c r="W168" s="45">
        <f t="shared" ca="1" si="50"/>
        <v>0</v>
      </c>
      <c r="X168" s="25">
        <f t="shared" ca="1" si="39"/>
        <v>0</v>
      </c>
      <c r="Z168" s="28">
        <f t="shared" ca="1" si="57"/>
        <v>0</v>
      </c>
      <c r="AA168" s="233"/>
      <c r="AB168" s="45">
        <f t="shared" ca="1" si="51"/>
        <v>0</v>
      </c>
      <c r="AC168" s="45">
        <f t="shared" ca="1" si="40"/>
        <v>0</v>
      </c>
      <c r="AD168" s="25">
        <f t="shared" ca="1" si="41"/>
        <v>0</v>
      </c>
    </row>
    <row r="169" spans="4:30" x14ac:dyDescent="0.35">
      <c r="D169" s="20">
        <v>165</v>
      </c>
      <c r="E169" s="21">
        <f t="shared" ca="1" si="52"/>
        <v>60267</v>
      </c>
      <c r="F169" s="44">
        <f t="shared" ca="1" si="42"/>
        <v>60631</v>
      </c>
      <c r="G169" s="22" t="s">
        <v>119</v>
      </c>
      <c r="H169" s="44">
        <f t="shared" ca="1" si="53"/>
        <v>60267</v>
      </c>
      <c r="I169" s="45">
        <f t="shared" ca="1" si="43"/>
        <v>0</v>
      </c>
      <c r="J169" s="45">
        <f t="shared" ca="1" si="44"/>
        <v>0</v>
      </c>
      <c r="K169" s="45">
        <f t="shared" ca="1" si="45"/>
        <v>0</v>
      </c>
      <c r="L169" s="45"/>
      <c r="M169" s="45">
        <f t="shared" ca="1" si="54"/>
        <v>0</v>
      </c>
      <c r="N169" s="257">
        <f t="shared" ca="1" si="46"/>
        <v>0</v>
      </c>
      <c r="O169" s="23"/>
      <c r="P169" s="255">
        <f t="shared" ca="1" si="47"/>
        <v>0</v>
      </c>
      <c r="Q169" s="163">
        <f t="shared" ca="1" si="48"/>
        <v>0</v>
      </c>
      <c r="R169" s="164">
        <f ca="1">NPV(Q168,K169:$K$244) + ($A$13+$A$14+$A$15)/POWER(1+Q168,$A$28-D169+1)</f>
        <v>0</v>
      </c>
      <c r="S169" s="164">
        <f ca="1">NPV(Q169,K169:$K$244) + ($A$13+$A$14+$A$15)/POWER(1+Q169,$A$28-D169+1)</f>
        <v>0</v>
      </c>
      <c r="T169" s="45">
        <f t="shared" ca="1" si="49"/>
        <v>0</v>
      </c>
      <c r="U169" s="45">
        <f t="shared" ca="1" si="55"/>
        <v>0</v>
      </c>
      <c r="V169" s="45">
        <f t="shared" ca="1" si="56"/>
        <v>0</v>
      </c>
      <c r="W169" s="45">
        <f t="shared" ca="1" si="50"/>
        <v>0</v>
      </c>
      <c r="X169" s="25">
        <f t="shared" ca="1" si="39"/>
        <v>0</v>
      </c>
      <c r="Z169" s="28">
        <f t="shared" ca="1" si="57"/>
        <v>0</v>
      </c>
      <c r="AA169" s="233"/>
      <c r="AB169" s="45">
        <f t="shared" ca="1" si="51"/>
        <v>0</v>
      </c>
      <c r="AC169" s="45">
        <f t="shared" ca="1" si="40"/>
        <v>0</v>
      </c>
      <c r="AD169" s="25">
        <f t="shared" ca="1" si="41"/>
        <v>0</v>
      </c>
    </row>
    <row r="170" spans="4:30" x14ac:dyDescent="0.35">
      <c r="D170" s="20">
        <v>166</v>
      </c>
      <c r="E170" s="21">
        <f t="shared" ca="1" si="52"/>
        <v>60632</v>
      </c>
      <c r="F170" s="44">
        <f t="shared" ca="1" si="42"/>
        <v>60996</v>
      </c>
      <c r="G170" s="22" t="s">
        <v>119</v>
      </c>
      <c r="H170" s="44">
        <f t="shared" ca="1" si="53"/>
        <v>60632</v>
      </c>
      <c r="I170" s="45">
        <f t="shared" ca="1" si="43"/>
        <v>0</v>
      </c>
      <c r="J170" s="45">
        <f t="shared" ca="1" si="44"/>
        <v>0</v>
      </c>
      <c r="K170" s="45">
        <f t="shared" ca="1" si="45"/>
        <v>0</v>
      </c>
      <c r="L170" s="45"/>
      <c r="M170" s="45">
        <f t="shared" ca="1" si="54"/>
        <v>0</v>
      </c>
      <c r="N170" s="257">
        <f t="shared" ca="1" si="46"/>
        <v>0</v>
      </c>
      <c r="O170" s="23"/>
      <c r="P170" s="255">
        <f t="shared" ca="1" si="47"/>
        <v>0</v>
      </c>
      <c r="Q170" s="163">
        <f t="shared" ca="1" si="48"/>
        <v>0</v>
      </c>
      <c r="R170" s="164">
        <f ca="1">NPV(Q169,K170:$K$244) + ($A$13+$A$14+$A$15)/POWER(1+Q169,$A$28-D170+1)</f>
        <v>0</v>
      </c>
      <c r="S170" s="164">
        <f ca="1">NPV(Q170,K170:$K$244) + ($A$13+$A$14+$A$15)/POWER(1+Q170,$A$28-D170+1)</f>
        <v>0</v>
      </c>
      <c r="T170" s="45">
        <f t="shared" ca="1" si="49"/>
        <v>0</v>
      </c>
      <c r="U170" s="45">
        <f t="shared" ca="1" si="55"/>
        <v>0</v>
      </c>
      <c r="V170" s="45">
        <f t="shared" ca="1" si="56"/>
        <v>0</v>
      </c>
      <c r="W170" s="45">
        <f t="shared" ca="1" si="50"/>
        <v>0</v>
      </c>
      <c r="X170" s="25">
        <f t="shared" ca="1" si="39"/>
        <v>0</v>
      </c>
      <c r="Z170" s="28">
        <f t="shared" ca="1" si="57"/>
        <v>0</v>
      </c>
      <c r="AA170" s="233"/>
      <c r="AB170" s="45">
        <f t="shared" ca="1" si="51"/>
        <v>0</v>
      </c>
      <c r="AC170" s="45">
        <f t="shared" ca="1" si="40"/>
        <v>0</v>
      </c>
      <c r="AD170" s="25">
        <f t="shared" ca="1" si="41"/>
        <v>0</v>
      </c>
    </row>
    <row r="171" spans="4:30" x14ac:dyDescent="0.35">
      <c r="D171" s="20">
        <v>167</v>
      </c>
      <c r="E171" s="21">
        <f t="shared" ca="1" si="52"/>
        <v>60997</v>
      </c>
      <c r="F171" s="44">
        <f t="shared" ca="1" si="42"/>
        <v>61361</v>
      </c>
      <c r="G171" s="22" t="s">
        <v>119</v>
      </c>
      <c r="H171" s="44">
        <f t="shared" ca="1" si="53"/>
        <v>60997</v>
      </c>
      <c r="I171" s="45">
        <f t="shared" ca="1" si="43"/>
        <v>0</v>
      </c>
      <c r="J171" s="45">
        <f t="shared" ca="1" si="44"/>
        <v>0</v>
      </c>
      <c r="K171" s="45">
        <f t="shared" ca="1" si="45"/>
        <v>0</v>
      </c>
      <c r="L171" s="45"/>
      <c r="M171" s="45">
        <f t="shared" ca="1" si="54"/>
        <v>0</v>
      </c>
      <c r="N171" s="257">
        <f t="shared" ca="1" si="46"/>
        <v>0</v>
      </c>
      <c r="O171" s="23"/>
      <c r="P171" s="255">
        <f t="shared" ca="1" si="47"/>
        <v>0</v>
      </c>
      <c r="Q171" s="163">
        <f t="shared" ca="1" si="48"/>
        <v>0</v>
      </c>
      <c r="R171" s="164">
        <f ca="1">NPV(Q170,K171:$K$244) + ($A$13+$A$14+$A$15)/POWER(1+Q170,$A$28-D171+1)</f>
        <v>0</v>
      </c>
      <c r="S171" s="164">
        <f ca="1">NPV(Q171,K171:$K$244) + ($A$13+$A$14+$A$15)/POWER(1+Q171,$A$28-D171+1)</f>
        <v>0</v>
      </c>
      <c r="T171" s="45">
        <f t="shared" ca="1" si="49"/>
        <v>0</v>
      </c>
      <c r="U171" s="45">
        <f t="shared" ca="1" si="55"/>
        <v>0</v>
      </c>
      <c r="V171" s="45">
        <f t="shared" ca="1" si="56"/>
        <v>0</v>
      </c>
      <c r="W171" s="45">
        <f t="shared" ca="1" si="50"/>
        <v>0</v>
      </c>
      <c r="X171" s="25">
        <f t="shared" ca="1" si="39"/>
        <v>0</v>
      </c>
      <c r="Z171" s="28">
        <f t="shared" ca="1" si="57"/>
        <v>0</v>
      </c>
      <c r="AA171" s="233"/>
      <c r="AB171" s="45">
        <f t="shared" ca="1" si="51"/>
        <v>0</v>
      </c>
      <c r="AC171" s="45">
        <f t="shared" ca="1" si="40"/>
        <v>0</v>
      </c>
      <c r="AD171" s="25">
        <f t="shared" ca="1" si="41"/>
        <v>0</v>
      </c>
    </row>
    <row r="172" spans="4:30" x14ac:dyDescent="0.35">
      <c r="D172" s="20">
        <v>168</v>
      </c>
      <c r="E172" s="21">
        <f t="shared" ca="1" si="52"/>
        <v>61362</v>
      </c>
      <c r="F172" s="44">
        <f t="shared" ca="1" si="42"/>
        <v>61727</v>
      </c>
      <c r="G172" s="22" t="s">
        <v>119</v>
      </c>
      <c r="H172" s="44">
        <f t="shared" ca="1" si="53"/>
        <v>61362</v>
      </c>
      <c r="I172" s="45">
        <f t="shared" ca="1" si="43"/>
        <v>0</v>
      </c>
      <c r="J172" s="45">
        <f t="shared" ca="1" si="44"/>
        <v>0</v>
      </c>
      <c r="K172" s="45">
        <f t="shared" ca="1" si="45"/>
        <v>0</v>
      </c>
      <c r="L172" s="45"/>
      <c r="M172" s="45">
        <f t="shared" ca="1" si="54"/>
        <v>0</v>
      </c>
      <c r="N172" s="257">
        <f t="shared" ca="1" si="46"/>
        <v>0</v>
      </c>
      <c r="O172" s="23"/>
      <c r="P172" s="255">
        <f t="shared" ca="1" si="47"/>
        <v>0</v>
      </c>
      <c r="Q172" s="163">
        <f t="shared" ca="1" si="48"/>
        <v>0</v>
      </c>
      <c r="R172" s="164">
        <f ca="1">NPV(Q171,K172:$K$244) + ($A$13+$A$14+$A$15)/POWER(1+Q171,$A$28-D172+1)</f>
        <v>0</v>
      </c>
      <c r="S172" s="164">
        <f ca="1">NPV(Q172,K172:$K$244) + ($A$13+$A$14+$A$15)/POWER(1+Q172,$A$28-D172+1)</f>
        <v>0</v>
      </c>
      <c r="T172" s="45">
        <f t="shared" ca="1" si="49"/>
        <v>0</v>
      </c>
      <c r="U172" s="45">
        <f t="shared" ca="1" si="55"/>
        <v>0</v>
      </c>
      <c r="V172" s="45">
        <f t="shared" ca="1" si="56"/>
        <v>0</v>
      </c>
      <c r="W172" s="45">
        <f t="shared" ca="1" si="50"/>
        <v>0</v>
      </c>
      <c r="X172" s="25">
        <f t="shared" ca="1" si="39"/>
        <v>0</v>
      </c>
      <c r="Z172" s="28">
        <f t="shared" ca="1" si="57"/>
        <v>0</v>
      </c>
      <c r="AA172" s="233"/>
      <c r="AB172" s="45">
        <f t="shared" ca="1" si="51"/>
        <v>0</v>
      </c>
      <c r="AC172" s="45">
        <f t="shared" ca="1" si="40"/>
        <v>0</v>
      </c>
      <c r="AD172" s="25">
        <f t="shared" ca="1" si="41"/>
        <v>0</v>
      </c>
    </row>
    <row r="173" spans="4:30" x14ac:dyDescent="0.35">
      <c r="D173" s="20">
        <v>169</v>
      </c>
      <c r="E173" s="21">
        <f t="shared" ca="1" si="52"/>
        <v>61728</v>
      </c>
      <c r="F173" s="44">
        <f t="shared" ca="1" si="42"/>
        <v>62092</v>
      </c>
      <c r="G173" s="22" t="s">
        <v>119</v>
      </c>
      <c r="H173" s="44">
        <f t="shared" ca="1" si="53"/>
        <v>61728</v>
      </c>
      <c r="I173" s="45">
        <f t="shared" ca="1" si="43"/>
        <v>0</v>
      </c>
      <c r="J173" s="45">
        <f t="shared" ca="1" si="44"/>
        <v>0</v>
      </c>
      <c r="K173" s="45">
        <f t="shared" ca="1" si="45"/>
        <v>0</v>
      </c>
      <c r="L173" s="45"/>
      <c r="M173" s="45">
        <f t="shared" ca="1" si="54"/>
        <v>0</v>
      </c>
      <c r="N173" s="257">
        <f t="shared" ca="1" si="46"/>
        <v>0</v>
      </c>
      <c r="O173" s="23"/>
      <c r="P173" s="255">
        <f t="shared" ca="1" si="47"/>
        <v>0</v>
      </c>
      <c r="Q173" s="163">
        <f t="shared" ca="1" si="48"/>
        <v>0</v>
      </c>
      <c r="R173" s="164">
        <f ca="1">NPV(Q172,K173:$K$244) + ($A$13+$A$14+$A$15)/POWER(1+Q172,$A$28-D173+1)</f>
        <v>0</v>
      </c>
      <c r="S173" s="164">
        <f ca="1">NPV(Q173,K173:$K$244) + ($A$13+$A$14+$A$15)/POWER(1+Q173,$A$28-D173+1)</f>
        <v>0</v>
      </c>
      <c r="T173" s="45">
        <f t="shared" ca="1" si="49"/>
        <v>0</v>
      </c>
      <c r="U173" s="45">
        <f t="shared" ca="1" si="55"/>
        <v>0</v>
      </c>
      <c r="V173" s="45">
        <f t="shared" ca="1" si="56"/>
        <v>0</v>
      </c>
      <c r="W173" s="45">
        <f t="shared" ca="1" si="50"/>
        <v>0</v>
      </c>
      <c r="X173" s="25">
        <f t="shared" ca="1" si="39"/>
        <v>0</v>
      </c>
      <c r="Z173" s="28">
        <f t="shared" ca="1" si="57"/>
        <v>0</v>
      </c>
      <c r="AA173" s="233"/>
      <c r="AB173" s="45">
        <f t="shared" ca="1" si="51"/>
        <v>0</v>
      </c>
      <c r="AC173" s="45">
        <f t="shared" ca="1" si="40"/>
        <v>0</v>
      </c>
      <c r="AD173" s="25">
        <f t="shared" ca="1" si="41"/>
        <v>0</v>
      </c>
    </row>
    <row r="174" spans="4:30" x14ac:dyDescent="0.35">
      <c r="D174" s="20">
        <v>170</v>
      </c>
      <c r="E174" s="21">
        <f t="shared" ca="1" si="52"/>
        <v>62093</v>
      </c>
      <c r="F174" s="44">
        <f t="shared" ca="1" si="42"/>
        <v>62457</v>
      </c>
      <c r="G174" s="22" t="s">
        <v>119</v>
      </c>
      <c r="H174" s="44">
        <f t="shared" ca="1" si="53"/>
        <v>62093</v>
      </c>
      <c r="I174" s="45">
        <f t="shared" ca="1" si="43"/>
        <v>0</v>
      </c>
      <c r="J174" s="45">
        <f t="shared" ca="1" si="44"/>
        <v>0</v>
      </c>
      <c r="K174" s="45">
        <f t="shared" ca="1" si="45"/>
        <v>0</v>
      </c>
      <c r="L174" s="45"/>
      <c r="M174" s="45">
        <f t="shared" ca="1" si="54"/>
        <v>0</v>
      </c>
      <c r="N174" s="257">
        <f t="shared" ca="1" si="46"/>
        <v>0</v>
      </c>
      <c r="O174" s="23"/>
      <c r="P174" s="255">
        <f t="shared" ca="1" si="47"/>
        <v>0</v>
      </c>
      <c r="Q174" s="163">
        <f t="shared" ca="1" si="48"/>
        <v>0</v>
      </c>
      <c r="R174" s="164">
        <f ca="1">NPV(Q173,K174:$K$244) + ($A$13+$A$14+$A$15)/POWER(1+Q173,$A$28-D174+1)</f>
        <v>0</v>
      </c>
      <c r="S174" s="164">
        <f ca="1">NPV(Q174,K174:$K$244) + ($A$13+$A$14+$A$15)/POWER(1+Q174,$A$28-D174+1)</f>
        <v>0</v>
      </c>
      <c r="T174" s="45">
        <f t="shared" ca="1" si="49"/>
        <v>0</v>
      </c>
      <c r="U174" s="45">
        <f t="shared" ca="1" si="55"/>
        <v>0</v>
      </c>
      <c r="V174" s="45">
        <f t="shared" ca="1" si="56"/>
        <v>0</v>
      </c>
      <c r="W174" s="45">
        <f t="shared" ca="1" si="50"/>
        <v>0</v>
      </c>
      <c r="X174" s="25">
        <f t="shared" ca="1" si="39"/>
        <v>0</v>
      </c>
      <c r="Z174" s="28">
        <f t="shared" ca="1" si="57"/>
        <v>0</v>
      </c>
      <c r="AA174" s="233"/>
      <c r="AB174" s="45">
        <f t="shared" ca="1" si="51"/>
        <v>0</v>
      </c>
      <c r="AC174" s="45">
        <f t="shared" ca="1" si="40"/>
        <v>0</v>
      </c>
      <c r="AD174" s="25">
        <f t="shared" ca="1" si="41"/>
        <v>0</v>
      </c>
    </row>
    <row r="175" spans="4:30" x14ac:dyDescent="0.35">
      <c r="D175" s="20">
        <v>171</v>
      </c>
      <c r="E175" s="21">
        <f t="shared" ca="1" si="52"/>
        <v>62458</v>
      </c>
      <c r="F175" s="44">
        <f t="shared" ca="1" si="42"/>
        <v>62822</v>
      </c>
      <c r="G175" s="22" t="s">
        <v>119</v>
      </c>
      <c r="H175" s="44">
        <f t="shared" ca="1" si="53"/>
        <v>62458</v>
      </c>
      <c r="I175" s="45">
        <f t="shared" ca="1" si="43"/>
        <v>0</v>
      </c>
      <c r="J175" s="45">
        <f t="shared" ca="1" si="44"/>
        <v>0</v>
      </c>
      <c r="K175" s="45">
        <f t="shared" ca="1" si="45"/>
        <v>0</v>
      </c>
      <c r="L175" s="45"/>
      <c r="M175" s="45">
        <f t="shared" ca="1" si="54"/>
        <v>0</v>
      </c>
      <c r="N175" s="257">
        <f t="shared" ca="1" si="46"/>
        <v>0</v>
      </c>
      <c r="O175" s="23"/>
      <c r="P175" s="255">
        <f t="shared" ca="1" si="47"/>
        <v>0</v>
      </c>
      <c r="Q175" s="163">
        <f t="shared" ca="1" si="48"/>
        <v>0</v>
      </c>
      <c r="R175" s="164">
        <f ca="1">NPV(Q174,K175:$K$244) + ($A$13+$A$14+$A$15)/POWER(1+Q174,$A$28-D175+1)</f>
        <v>0</v>
      </c>
      <c r="S175" s="164">
        <f ca="1">NPV(Q175,K175:$K$244) + ($A$13+$A$14+$A$15)/POWER(1+Q175,$A$28-D175+1)</f>
        <v>0</v>
      </c>
      <c r="T175" s="45">
        <f t="shared" ca="1" si="49"/>
        <v>0</v>
      </c>
      <c r="U175" s="45">
        <f t="shared" ca="1" si="55"/>
        <v>0</v>
      </c>
      <c r="V175" s="45">
        <f t="shared" ca="1" si="56"/>
        <v>0</v>
      </c>
      <c r="W175" s="45">
        <f t="shared" ca="1" si="50"/>
        <v>0</v>
      </c>
      <c r="X175" s="25">
        <f t="shared" ca="1" si="39"/>
        <v>0</v>
      </c>
      <c r="Z175" s="28">
        <f t="shared" ca="1" si="57"/>
        <v>0</v>
      </c>
      <c r="AA175" s="233"/>
      <c r="AB175" s="45">
        <f t="shared" ca="1" si="51"/>
        <v>0</v>
      </c>
      <c r="AC175" s="45">
        <f t="shared" ca="1" si="40"/>
        <v>0</v>
      </c>
      <c r="AD175" s="25">
        <f t="shared" ca="1" si="41"/>
        <v>0</v>
      </c>
    </row>
    <row r="176" spans="4:30" x14ac:dyDescent="0.35">
      <c r="D176" s="20">
        <v>172</v>
      </c>
      <c r="E176" s="21">
        <f t="shared" ca="1" si="52"/>
        <v>62823</v>
      </c>
      <c r="F176" s="44">
        <f t="shared" ca="1" si="42"/>
        <v>63188</v>
      </c>
      <c r="G176" s="22" t="s">
        <v>119</v>
      </c>
      <c r="H176" s="44">
        <f t="shared" ca="1" si="53"/>
        <v>62823</v>
      </c>
      <c r="I176" s="45">
        <f t="shared" ca="1" si="43"/>
        <v>0</v>
      </c>
      <c r="J176" s="45">
        <f t="shared" ca="1" si="44"/>
        <v>0</v>
      </c>
      <c r="K176" s="45">
        <f t="shared" ca="1" si="45"/>
        <v>0</v>
      </c>
      <c r="L176" s="45"/>
      <c r="M176" s="45">
        <f t="shared" ca="1" si="54"/>
        <v>0</v>
      </c>
      <c r="N176" s="257">
        <f t="shared" ca="1" si="46"/>
        <v>0</v>
      </c>
      <c r="O176" s="23"/>
      <c r="P176" s="255">
        <f t="shared" ca="1" si="47"/>
        <v>0</v>
      </c>
      <c r="Q176" s="163">
        <f t="shared" ca="1" si="48"/>
        <v>0</v>
      </c>
      <c r="R176" s="164">
        <f ca="1">NPV(Q175,K176:$K$244) + ($A$13+$A$14+$A$15)/POWER(1+Q175,$A$28-D176+1)</f>
        <v>0</v>
      </c>
      <c r="S176" s="164">
        <f ca="1">NPV(Q176,K176:$K$244) + ($A$13+$A$14+$A$15)/POWER(1+Q176,$A$28-D176+1)</f>
        <v>0</v>
      </c>
      <c r="T176" s="45">
        <f t="shared" ca="1" si="49"/>
        <v>0</v>
      </c>
      <c r="U176" s="45">
        <f t="shared" ca="1" si="55"/>
        <v>0</v>
      </c>
      <c r="V176" s="45">
        <f t="shared" ca="1" si="56"/>
        <v>0</v>
      </c>
      <c r="W176" s="45">
        <f t="shared" ca="1" si="50"/>
        <v>0</v>
      </c>
      <c r="X176" s="25">
        <f t="shared" ca="1" si="39"/>
        <v>0</v>
      </c>
      <c r="Z176" s="28">
        <f t="shared" ca="1" si="57"/>
        <v>0</v>
      </c>
      <c r="AA176" s="233"/>
      <c r="AB176" s="45">
        <f t="shared" ca="1" si="51"/>
        <v>0</v>
      </c>
      <c r="AC176" s="45">
        <f t="shared" ca="1" si="40"/>
        <v>0</v>
      </c>
      <c r="AD176" s="25">
        <f t="shared" ca="1" si="41"/>
        <v>0</v>
      </c>
    </row>
    <row r="177" spans="4:30" x14ac:dyDescent="0.35">
      <c r="D177" s="20">
        <v>173</v>
      </c>
      <c r="E177" s="21">
        <f t="shared" ca="1" si="52"/>
        <v>63189</v>
      </c>
      <c r="F177" s="44">
        <f t="shared" ca="1" si="42"/>
        <v>63553</v>
      </c>
      <c r="G177" s="22" t="s">
        <v>119</v>
      </c>
      <c r="H177" s="44">
        <f t="shared" ca="1" si="53"/>
        <v>63189</v>
      </c>
      <c r="I177" s="45">
        <f t="shared" ca="1" si="43"/>
        <v>0</v>
      </c>
      <c r="J177" s="45">
        <f t="shared" ca="1" si="44"/>
        <v>0</v>
      </c>
      <c r="K177" s="45">
        <f t="shared" ca="1" si="45"/>
        <v>0</v>
      </c>
      <c r="L177" s="45"/>
      <c r="M177" s="45">
        <f t="shared" ca="1" si="54"/>
        <v>0</v>
      </c>
      <c r="N177" s="257">
        <f t="shared" ca="1" si="46"/>
        <v>0</v>
      </c>
      <c r="O177" s="23"/>
      <c r="P177" s="255">
        <f t="shared" ca="1" si="47"/>
        <v>0</v>
      </c>
      <c r="Q177" s="163">
        <f t="shared" ca="1" si="48"/>
        <v>0</v>
      </c>
      <c r="R177" s="164">
        <f ca="1">NPV(Q176,K177:$K$244) + ($A$13+$A$14+$A$15)/POWER(1+Q176,$A$28-D177+1)</f>
        <v>0</v>
      </c>
      <c r="S177" s="164">
        <f ca="1">NPV(Q177,K177:$K$244) + ($A$13+$A$14+$A$15)/POWER(1+Q177,$A$28-D177+1)</f>
        <v>0</v>
      </c>
      <c r="T177" s="45">
        <f t="shared" ca="1" si="49"/>
        <v>0</v>
      </c>
      <c r="U177" s="45">
        <f t="shared" ca="1" si="55"/>
        <v>0</v>
      </c>
      <c r="V177" s="45">
        <f t="shared" ca="1" si="56"/>
        <v>0</v>
      </c>
      <c r="W177" s="45">
        <f t="shared" ca="1" si="50"/>
        <v>0</v>
      </c>
      <c r="X177" s="25">
        <f t="shared" ca="1" si="39"/>
        <v>0</v>
      </c>
      <c r="Z177" s="28">
        <f t="shared" ca="1" si="57"/>
        <v>0</v>
      </c>
      <c r="AA177" s="233"/>
      <c r="AB177" s="45">
        <f t="shared" ca="1" si="51"/>
        <v>0</v>
      </c>
      <c r="AC177" s="45">
        <f t="shared" ca="1" si="40"/>
        <v>0</v>
      </c>
      <c r="AD177" s="25">
        <f t="shared" ca="1" si="41"/>
        <v>0</v>
      </c>
    </row>
    <row r="178" spans="4:30" x14ac:dyDescent="0.35">
      <c r="D178" s="20">
        <v>174</v>
      </c>
      <c r="E178" s="21">
        <f t="shared" ca="1" si="52"/>
        <v>63554</v>
      </c>
      <c r="F178" s="44">
        <f t="shared" ca="1" si="42"/>
        <v>63918</v>
      </c>
      <c r="G178" s="22" t="s">
        <v>119</v>
      </c>
      <c r="H178" s="44">
        <f t="shared" ca="1" si="53"/>
        <v>63554</v>
      </c>
      <c r="I178" s="45">
        <f t="shared" ca="1" si="43"/>
        <v>0</v>
      </c>
      <c r="J178" s="45">
        <f t="shared" ca="1" si="44"/>
        <v>0</v>
      </c>
      <c r="K178" s="45">
        <f t="shared" ca="1" si="45"/>
        <v>0</v>
      </c>
      <c r="L178" s="45"/>
      <c r="M178" s="45">
        <f t="shared" ca="1" si="54"/>
        <v>0</v>
      </c>
      <c r="N178" s="257">
        <f t="shared" ca="1" si="46"/>
        <v>0</v>
      </c>
      <c r="O178" s="23"/>
      <c r="P178" s="255">
        <f t="shared" ca="1" si="47"/>
        <v>0</v>
      </c>
      <c r="Q178" s="163">
        <f t="shared" ca="1" si="48"/>
        <v>0</v>
      </c>
      <c r="R178" s="164">
        <f ca="1">NPV(Q177,K178:$K$244) + ($A$13+$A$14+$A$15)/POWER(1+Q177,$A$28-D178+1)</f>
        <v>0</v>
      </c>
      <c r="S178" s="164">
        <f ca="1">NPV(Q178,K178:$K$244) + ($A$13+$A$14+$A$15)/POWER(1+Q178,$A$28-D178+1)</f>
        <v>0</v>
      </c>
      <c r="T178" s="45">
        <f t="shared" ca="1" si="49"/>
        <v>0</v>
      </c>
      <c r="U178" s="45">
        <f t="shared" ca="1" si="55"/>
        <v>0</v>
      </c>
      <c r="V178" s="45">
        <f t="shared" ca="1" si="56"/>
        <v>0</v>
      </c>
      <c r="W178" s="45">
        <f t="shared" ca="1" si="50"/>
        <v>0</v>
      </c>
      <c r="X178" s="25">
        <f t="shared" ca="1" si="39"/>
        <v>0</v>
      </c>
      <c r="Z178" s="28">
        <f t="shared" ca="1" si="57"/>
        <v>0</v>
      </c>
      <c r="AA178" s="233"/>
      <c r="AB178" s="45">
        <f t="shared" ca="1" si="51"/>
        <v>0</v>
      </c>
      <c r="AC178" s="45">
        <f t="shared" ca="1" si="40"/>
        <v>0</v>
      </c>
      <c r="AD178" s="25">
        <f t="shared" ca="1" si="41"/>
        <v>0</v>
      </c>
    </row>
    <row r="179" spans="4:30" x14ac:dyDescent="0.35">
      <c r="D179" s="20">
        <v>175</v>
      </c>
      <c r="E179" s="21">
        <f t="shared" ca="1" si="52"/>
        <v>63919</v>
      </c>
      <c r="F179" s="44">
        <f t="shared" ca="1" si="42"/>
        <v>64283</v>
      </c>
      <c r="G179" s="22" t="s">
        <v>119</v>
      </c>
      <c r="H179" s="44">
        <f t="shared" ca="1" si="53"/>
        <v>63919</v>
      </c>
      <c r="I179" s="45">
        <f t="shared" ca="1" si="43"/>
        <v>0</v>
      </c>
      <c r="J179" s="45">
        <f t="shared" ca="1" si="44"/>
        <v>0</v>
      </c>
      <c r="K179" s="45">
        <f t="shared" ca="1" si="45"/>
        <v>0</v>
      </c>
      <c r="L179" s="45"/>
      <c r="M179" s="45">
        <f t="shared" ca="1" si="54"/>
        <v>0</v>
      </c>
      <c r="N179" s="257">
        <f t="shared" ca="1" si="46"/>
        <v>0</v>
      </c>
      <c r="O179" s="23"/>
      <c r="P179" s="255">
        <f t="shared" ca="1" si="47"/>
        <v>0</v>
      </c>
      <c r="Q179" s="163">
        <f t="shared" ca="1" si="48"/>
        <v>0</v>
      </c>
      <c r="R179" s="164">
        <f ca="1">NPV(Q178,K179:$K$244) + ($A$13+$A$14+$A$15)/POWER(1+Q178,$A$28-D179+1)</f>
        <v>0</v>
      </c>
      <c r="S179" s="164">
        <f ca="1">NPV(Q179,K179:$K$244) + ($A$13+$A$14+$A$15)/POWER(1+Q179,$A$28-D179+1)</f>
        <v>0</v>
      </c>
      <c r="T179" s="45">
        <f t="shared" ca="1" si="49"/>
        <v>0</v>
      </c>
      <c r="U179" s="45">
        <f t="shared" ca="1" si="55"/>
        <v>0</v>
      </c>
      <c r="V179" s="45">
        <f t="shared" ca="1" si="56"/>
        <v>0</v>
      </c>
      <c r="W179" s="45">
        <f t="shared" ca="1" si="50"/>
        <v>0</v>
      </c>
      <c r="X179" s="25">
        <f t="shared" ca="1" si="39"/>
        <v>0</v>
      </c>
      <c r="Z179" s="28">
        <f t="shared" ca="1" si="57"/>
        <v>0</v>
      </c>
      <c r="AA179" s="233"/>
      <c r="AB179" s="45">
        <f t="shared" ca="1" si="51"/>
        <v>0</v>
      </c>
      <c r="AC179" s="45">
        <f t="shared" ca="1" si="40"/>
        <v>0</v>
      </c>
      <c r="AD179" s="25">
        <f t="shared" ca="1" si="41"/>
        <v>0</v>
      </c>
    </row>
    <row r="180" spans="4:30" x14ac:dyDescent="0.35">
      <c r="D180" s="20">
        <v>176</v>
      </c>
      <c r="E180" s="21">
        <f t="shared" ca="1" si="52"/>
        <v>64284</v>
      </c>
      <c r="F180" s="44">
        <f t="shared" ca="1" si="42"/>
        <v>64649</v>
      </c>
      <c r="G180" s="22" t="s">
        <v>119</v>
      </c>
      <c r="H180" s="44">
        <f t="shared" ca="1" si="53"/>
        <v>64284</v>
      </c>
      <c r="I180" s="45">
        <f t="shared" ca="1" si="43"/>
        <v>0</v>
      </c>
      <c r="J180" s="45">
        <f t="shared" ca="1" si="44"/>
        <v>0</v>
      </c>
      <c r="K180" s="45">
        <f t="shared" ca="1" si="45"/>
        <v>0</v>
      </c>
      <c r="L180" s="45"/>
      <c r="M180" s="45">
        <f t="shared" ca="1" si="54"/>
        <v>0</v>
      </c>
      <c r="N180" s="257">
        <f t="shared" ca="1" si="46"/>
        <v>0</v>
      </c>
      <c r="O180" s="23"/>
      <c r="P180" s="255">
        <f t="shared" ca="1" si="47"/>
        <v>0</v>
      </c>
      <c r="Q180" s="163">
        <f t="shared" ca="1" si="48"/>
        <v>0</v>
      </c>
      <c r="R180" s="164">
        <f ca="1">NPV(Q179,K180:$K$244) + ($A$13+$A$14+$A$15)/POWER(1+Q179,$A$28-D180+1)</f>
        <v>0</v>
      </c>
      <c r="S180" s="164">
        <f ca="1">NPV(Q180,K180:$K$244) + ($A$13+$A$14+$A$15)/POWER(1+Q180,$A$28-D180+1)</f>
        <v>0</v>
      </c>
      <c r="T180" s="45">
        <f t="shared" ca="1" si="49"/>
        <v>0</v>
      </c>
      <c r="U180" s="45">
        <f t="shared" ca="1" si="55"/>
        <v>0</v>
      </c>
      <c r="V180" s="45">
        <f t="shared" ca="1" si="56"/>
        <v>0</v>
      </c>
      <c r="W180" s="45">
        <f t="shared" ca="1" si="50"/>
        <v>0</v>
      </c>
      <c r="X180" s="25">
        <f t="shared" ca="1" si="39"/>
        <v>0</v>
      </c>
      <c r="Z180" s="28">
        <f t="shared" ca="1" si="57"/>
        <v>0</v>
      </c>
      <c r="AA180" s="233"/>
      <c r="AB180" s="45">
        <f t="shared" ca="1" si="51"/>
        <v>0</v>
      </c>
      <c r="AC180" s="45">
        <f t="shared" ca="1" si="40"/>
        <v>0</v>
      </c>
      <c r="AD180" s="25">
        <f t="shared" ca="1" si="41"/>
        <v>0</v>
      </c>
    </row>
    <row r="181" spans="4:30" x14ac:dyDescent="0.35">
      <c r="D181" s="20">
        <v>177</v>
      </c>
      <c r="E181" s="21">
        <f t="shared" ca="1" si="52"/>
        <v>64650</v>
      </c>
      <c r="F181" s="44">
        <f t="shared" ca="1" si="42"/>
        <v>65014</v>
      </c>
      <c r="G181" s="22" t="s">
        <v>119</v>
      </c>
      <c r="H181" s="44">
        <f t="shared" ca="1" si="53"/>
        <v>64650</v>
      </c>
      <c r="I181" s="45">
        <f t="shared" ca="1" si="43"/>
        <v>0</v>
      </c>
      <c r="J181" s="45">
        <f t="shared" ca="1" si="44"/>
        <v>0</v>
      </c>
      <c r="K181" s="45">
        <f t="shared" ca="1" si="45"/>
        <v>0</v>
      </c>
      <c r="L181" s="45"/>
      <c r="M181" s="45">
        <f t="shared" ca="1" si="54"/>
        <v>0</v>
      </c>
      <c r="N181" s="257">
        <f t="shared" ca="1" si="46"/>
        <v>0</v>
      </c>
      <c r="O181" s="23"/>
      <c r="P181" s="255">
        <f t="shared" ca="1" si="47"/>
        <v>0</v>
      </c>
      <c r="Q181" s="163">
        <f t="shared" ca="1" si="48"/>
        <v>0</v>
      </c>
      <c r="R181" s="164">
        <f ca="1">NPV(Q180,K181:$K$244) + ($A$13+$A$14+$A$15)/POWER(1+Q180,$A$28-D181+1)</f>
        <v>0</v>
      </c>
      <c r="S181" s="164">
        <f ca="1">NPV(Q181,K181:$K$244) + ($A$13+$A$14+$A$15)/POWER(1+Q181,$A$28-D181+1)</f>
        <v>0</v>
      </c>
      <c r="T181" s="45">
        <f t="shared" ca="1" si="49"/>
        <v>0</v>
      </c>
      <c r="U181" s="45">
        <f t="shared" ca="1" si="55"/>
        <v>0</v>
      </c>
      <c r="V181" s="45">
        <f t="shared" ca="1" si="56"/>
        <v>0</v>
      </c>
      <c r="W181" s="45">
        <f t="shared" ca="1" si="50"/>
        <v>0</v>
      </c>
      <c r="X181" s="25">
        <f t="shared" ca="1" si="39"/>
        <v>0</v>
      </c>
      <c r="Z181" s="28">
        <f t="shared" ca="1" si="57"/>
        <v>0</v>
      </c>
      <c r="AA181" s="233"/>
      <c r="AB181" s="45">
        <f t="shared" ca="1" si="51"/>
        <v>0</v>
      </c>
      <c r="AC181" s="45">
        <f t="shared" ca="1" si="40"/>
        <v>0</v>
      </c>
      <c r="AD181" s="25">
        <f t="shared" ca="1" si="41"/>
        <v>0</v>
      </c>
    </row>
    <row r="182" spans="4:30" x14ac:dyDescent="0.35">
      <c r="D182" s="20">
        <v>178</v>
      </c>
      <c r="E182" s="21">
        <f t="shared" ca="1" si="52"/>
        <v>65015</v>
      </c>
      <c r="F182" s="44">
        <f t="shared" ca="1" si="42"/>
        <v>65379</v>
      </c>
      <c r="G182" s="22" t="s">
        <v>119</v>
      </c>
      <c r="H182" s="44">
        <f t="shared" ca="1" si="53"/>
        <v>65015</v>
      </c>
      <c r="I182" s="45">
        <f t="shared" ca="1" si="43"/>
        <v>0</v>
      </c>
      <c r="J182" s="45">
        <f t="shared" ca="1" si="44"/>
        <v>0</v>
      </c>
      <c r="K182" s="45">
        <f t="shared" ca="1" si="45"/>
        <v>0</v>
      </c>
      <c r="L182" s="45"/>
      <c r="M182" s="45">
        <f t="shared" ca="1" si="54"/>
        <v>0</v>
      </c>
      <c r="N182" s="257">
        <f t="shared" ca="1" si="46"/>
        <v>0</v>
      </c>
      <c r="O182" s="23"/>
      <c r="P182" s="255">
        <f t="shared" ca="1" si="47"/>
        <v>0</v>
      </c>
      <c r="Q182" s="163">
        <f t="shared" ca="1" si="48"/>
        <v>0</v>
      </c>
      <c r="R182" s="164">
        <f ca="1">NPV(Q181,K182:$K$244) + ($A$13+$A$14+$A$15)/POWER(1+Q181,$A$28-D182+1)</f>
        <v>0</v>
      </c>
      <c r="S182" s="164">
        <f ca="1">NPV(Q182,K182:$K$244) + ($A$13+$A$14+$A$15)/POWER(1+Q182,$A$28-D182+1)</f>
        <v>0</v>
      </c>
      <c r="T182" s="45">
        <f t="shared" ca="1" si="49"/>
        <v>0</v>
      </c>
      <c r="U182" s="45">
        <f t="shared" ca="1" si="55"/>
        <v>0</v>
      </c>
      <c r="V182" s="45">
        <f t="shared" ca="1" si="56"/>
        <v>0</v>
      </c>
      <c r="W182" s="45">
        <f t="shared" ca="1" si="50"/>
        <v>0</v>
      </c>
      <c r="X182" s="25">
        <f t="shared" ca="1" si="39"/>
        <v>0</v>
      </c>
      <c r="Z182" s="28">
        <f t="shared" ca="1" si="57"/>
        <v>0</v>
      </c>
      <c r="AA182" s="233"/>
      <c r="AB182" s="45">
        <f t="shared" ca="1" si="51"/>
        <v>0</v>
      </c>
      <c r="AC182" s="45">
        <f t="shared" ca="1" si="40"/>
        <v>0</v>
      </c>
      <c r="AD182" s="25">
        <f t="shared" ca="1" si="41"/>
        <v>0</v>
      </c>
    </row>
    <row r="183" spans="4:30" x14ac:dyDescent="0.35">
      <c r="D183" s="20">
        <v>179</v>
      </c>
      <c r="E183" s="21">
        <f t="shared" ca="1" si="52"/>
        <v>65380</v>
      </c>
      <c r="F183" s="44">
        <f t="shared" ca="1" si="42"/>
        <v>65744</v>
      </c>
      <c r="G183" s="22" t="s">
        <v>119</v>
      </c>
      <c r="H183" s="44">
        <f t="shared" ca="1" si="53"/>
        <v>65380</v>
      </c>
      <c r="I183" s="45">
        <f t="shared" ca="1" si="43"/>
        <v>0</v>
      </c>
      <c r="J183" s="45">
        <f t="shared" ca="1" si="44"/>
        <v>0</v>
      </c>
      <c r="K183" s="45">
        <f t="shared" ca="1" si="45"/>
        <v>0</v>
      </c>
      <c r="L183" s="45"/>
      <c r="M183" s="45">
        <f t="shared" ca="1" si="54"/>
        <v>0</v>
      </c>
      <c r="N183" s="257">
        <f t="shared" ca="1" si="46"/>
        <v>0</v>
      </c>
      <c r="O183" s="23"/>
      <c r="P183" s="255">
        <f t="shared" ca="1" si="47"/>
        <v>0</v>
      </c>
      <c r="Q183" s="163">
        <f t="shared" ca="1" si="48"/>
        <v>0</v>
      </c>
      <c r="R183" s="164">
        <f ca="1">NPV(Q182,K183:$K$244) + ($A$13+$A$14+$A$15)/POWER(1+Q182,$A$28-D183+1)</f>
        <v>0</v>
      </c>
      <c r="S183" s="164">
        <f ca="1">NPV(Q183,K183:$K$244) + ($A$13+$A$14+$A$15)/POWER(1+Q183,$A$28-D183+1)</f>
        <v>0</v>
      </c>
      <c r="T183" s="45">
        <f t="shared" ca="1" si="49"/>
        <v>0</v>
      </c>
      <c r="U183" s="45">
        <f t="shared" ca="1" si="55"/>
        <v>0</v>
      </c>
      <c r="V183" s="45">
        <f t="shared" ca="1" si="56"/>
        <v>0</v>
      </c>
      <c r="W183" s="45">
        <f t="shared" ca="1" si="50"/>
        <v>0</v>
      </c>
      <c r="X183" s="25">
        <f t="shared" ca="1" si="39"/>
        <v>0</v>
      </c>
      <c r="Z183" s="28">
        <f t="shared" ca="1" si="57"/>
        <v>0</v>
      </c>
      <c r="AA183" s="233"/>
      <c r="AB183" s="45">
        <f t="shared" ca="1" si="51"/>
        <v>0</v>
      </c>
      <c r="AC183" s="45">
        <f t="shared" ca="1" si="40"/>
        <v>0</v>
      </c>
      <c r="AD183" s="25">
        <f t="shared" ca="1" si="41"/>
        <v>0</v>
      </c>
    </row>
    <row r="184" spans="4:30" x14ac:dyDescent="0.35">
      <c r="D184" s="20">
        <v>180</v>
      </c>
      <c r="E184" s="21">
        <f t="shared" ca="1" si="52"/>
        <v>65745</v>
      </c>
      <c r="F184" s="44">
        <f t="shared" ca="1" si="42"/>
        <v>66110</v>
      </c>
      <c r="G184" s="22" t="s">
        <v>119</v>
      </c>
      <c r="H184" s="44">
        <f t="shared" ca="1" si="53"/>
        <v>65745</v>
      </c>
      <c r="I184" s="45">
        <f t="shared" ca="1" si="43"/>
        <v>0</v>
      </c>
      <c r="J184" s="45">
        <f t="shared" ca="1" si="44"/>
        <v>0</v>
      </c>
      <c r="K184" s="45">
        <f t="shared" ca="1" si="45"/>
        <v>0</v>
      </c>
      <c r="L184" s="45"/>
      <c r="M184" s="45">
        <f t="shared" ca="1" si="54"/>
        <v>0</v>
      </c>
      <c r="N184" s="257">
        <f t="shared" ca="1" si="46"/>
        <v>0</v>
      </c>
      <c r="O184" s="23"/>
      <c r="P184" s="255">
        <f t="shared" ca="1" si="47"/>
        <v>0</v>
      </c>
      <c r="Q184" s="163">
        <f t="shared" ca="1" si="48"/>
        <v>0</v>
      </c>
      <c r="R184" s="164">
        <f ca="1">NPV(Q183,K184:$K$244) + ($A$13+$A$14+$A$15)/POWER(1+Q183,$A$28-D184+1)</f>
        <v>0</v>
      </c>
      <c r="S184" s="164">
        <f ca="1">NPV(Q184,K184:$K$244) + ($A$13+$A$14+$A$15)/POWER(1+Q184,$A$28-D184+1)</f>
        <v>0</v>
      </c>
      <c r="T184" s="45">
        <f t="shared" ca="1" si="49"/>
        <v>0</v>
      </c>
      <c r="U184" s="45">
        <f t="shared" ca="1" si="55"/>
        <v>0</v>
      </c>
      <c r="V184" s="45">
        <f t="shared" ca="1" si="56"/>
        <v>0</v>
      </c>
      <c r="W184" s="45">
        <f t="shared" ca="1" si="50"/>
        <v>0</v>
      </c>
      <c r="X184" s="25">
        <f t="shared" ca="1" si="39"/>
        <v>0</v>
      </c>
      <c r="Z184" s="28">
        <f t="shared" ca="1" si="57"/>
        <v>0</v>
      </c>
      <c r="AA184" s="233"/>
      <c r="AB184" s="45">
        <f t="shared" ca="1" si="51"/>
        <v>0</v>
      </c>
      <c r="AC184" s="45">
        <f t="shared" ca="1" si="40"/>
        <v>0</v>
      </c>
      <c r="AD184" s="25">
        <f t="shared" ca="1" si="41"/>
        <v>0</v>
      </c>
    </row>
    <row r="185" spans="4:30" x14ac:dyDescent="0.35">
      <c r="D185" s="20">
        <v>181</v>
      </c>
      <c r="E185" s="21">
        <f t="shared" ca="1" si="52"/>
        <v>66111</v>
      </c>
      <c r="F185" s="44">
        <f t="shared" ca="1" si="42"/>
        <v>66475</v>
      </c>
      <c r="G185" s="22" t="s">
        <v>119</v>
      </c>
      <c r="H185" s="44">
        <f t="shared" ca="1" si="53"/>
        <v>66111</v>
      </c>
      <c r="I185" s="45">
        <f t="shared" ca="1" si="43"/>
        <v>0</v>
      </c>
      <c r="J185" s="45">
        <f t="shared" ca="1" si="44"/>
        <v>0</v>
      </c>
      <c r="K185" s="45">
        <f t="shared" ca="1" si="45"/>
        <v>0</v>
      </c>
      <c r="L185" s="45"/>
      <c r="M185" s="45">
        <f t="shared" ca="1" si="54"/>
        <v>0</v>
      </c>
      <c r="N185" s="257">
        <f t="shared" ca="1" si="46"/>
        <v>0</v>
      </c>
      <c r="O185" s="23"/>
      <c r="P185" s="255">
        <f t="shared" ca="1" si="47"/>
        <v>0</v>
      </c>
      <c r="Q185" s="163">
        <f t="shared" ca="1" si="48"/>
        <v>0</v>
      </c>
      <c r="R185" s="164">
        <f ca="1">NPV(Q184,K185:$K$244) + ($A$13+$A$14+$A$15)/POWER(1+Q184,$A$28-D185+1)</f>
        <v>0</v>
      </c>
      <c r="S185" s="164">
        <f ca="1">NPV(Q185,K185:$K$244) + ($A$13+$A$14+$A$15)/POWER(1+Q185,$A$28-D185+1)</f>
        <v>0</v>
      </c>
      <c r="T185" s="45">
        <f t="shared" ca="1" si="49"/>
        <v>0</v>
      </c>
      <c r="U185" s="45">
        <f t="shared" ca="1" si="55"/>
        <v>0</v>
      </c>
      <c r="V185" s="45">
        <f t="shared" ca="1" si="56"/>
        <v>0</v>
      </c>
      <c r="W185" s="45">
        <f t="shared" ca="1" si="50"/>
        <v>0</v>
      </c>
      <c r="X185" s="25">
        <f t="shared" ca="1" si="39"/>
        <v>0</v>
      </c>
      <c r="Z185" s="28">
        <f t="shared" ca="1" si="57"/>
        <v>0</v>
      </c>
      <c r="AA185" s="233"/>
      <c r="AB185" s="45">
        <f t="shared" ca="1" si="51"/>
        <v>0</v>
      </c>
      <c r="AC185" s="45">
        <f t="shared" ca="1" si="40"/>
        <v>0</v>
      </c>
      <c r="AD185" s="25">
        <f t="shared" ca="1" si="41"/>
        <v>0</v>
      </c>
    </row>
    <row r="186" spans="4:30" x14ac:dyDescent="0.35">
      <c r="D186" s="20">
        <v>182</v>
      </c>
      <c r="E186" s="21">
        <f t="shared" ca="1" si="52"/>
        <v>66476</v>
      </c>
      <c r="F186" s="44">
        <f t="shared" ca="1" si="42"/>
        <v>66840</v>
      </c>
      <c r="G186" s="22" t="s">
        <v>119</v>
      </c>
      <c r="H186" s="44">
        <f t="shared" ca="1" si="53"/>
        <v>66476</v>
      </c>
      <c r="I186" s="45">
        <f t="shared" ca="1" si="43"/>
        <v>0</v>
      </c>
      <c r="J186" s="45">
        <f t="shared" ca="1" si="44"/>
        <v>0</v>
      </c>
      <c r="K186" s="45">
        <f t="shared" ca="1" si="45"/>
        <v>0</v>
      </c>
      <c r="L186" s="45"/>
      <c r="M186" s="45">
        <f t="shared" ca="1" si="54"/>
        <v>0</v>
      </c>
      <c r="N186" s="257">
        <f t="shared" ca="1" si="46"/>
        <v>0</v>
      </c>
      <c r="O186" s="23"/>
      <c r="P186" s="255">
        <f t="shared" ca="1" si="47"/>
        <v>0</v>
      </c>
      <c r="Q186" s="163">
        <f t="shared" ca="1" si="48"/>
        <v>0</v>
      </c>
      <c r="R186" s="164">
        <f ca="1">NPV(Q185,K186:$K$244) + ($A$13+$A$14+$A$15)/POWER(1+Q185,$A$28-D186+1)</f>
        <v>0</v>
      </c>
      <c r="S186" s="164">
        <f ca="1">NPV(Q186,K186:$K$244) + ($A$13+$A$14+$A$15)/POWER(1+Q186,$A$28-D186+1)</f>
        <v>0</v>
      </c>
      <c r="T186" s="45">
        <f t="shared" ca="1" si="49"/>
        <v>0</v>
      </c>
      <c r="U186" s="45">
        <f t="shared" ca="1" si="55"/>
        <v>0</v>
      </c>
      <c r="V186" s="45">
        <f t="shared" ca="1" si="56"/>
        <v>0</v>
      </c>
      <c r="W186" s="45">
        <f t="shared" ca="1" si="50"/>
        <v>0</v>
      </c>
      <c r="X186" s="25">
        <f t="shared" ca="1" si="39"/>
        <v>0</v>
      </c>
      <c r="Z186" s="28">
        <f t="shared" ca="1" si="57"/>
        <v>0</v>
      </c>
      <c r="AA186" s="233"/>
      <c r="AB186" s="45">
        <f t="shared" ca="1" si="51"/>
        <v>0</v>
      </c>
      <c r="AC186" s="45">
        <f t="shared" ca="1" si="40"/>
        <v>0</v>
      </c>
      <c r="AD186" s="25">
        <f t="shared" ca="1" si="41"/>
        <v>0</v>
      </c>
    </row>
    <row r="187" spans="4:30" x14ac:dyDescent="0.35">
      <c r="D187" s="20">
        <v>183</v>
      </c>
      <c r="E187" s="21">
        <f t="shared" ca="1" si="52"/>
        <v>66841</v>
      </c>
      <c r="F187" s="44">
        <f t="shared" ca="1" si="42"/>
        <v>67205</v>
      </c>
      <c r="G187" s="22" t="s">
        <v>119</v>
      </c>
      <c r="H187" s="44">
        <f t="shared" ca="1" si="53"/>
        <v>66841</v>
      </c>
      <c r="I187" s="45">
        <f t="shared" ca="1" si="43"/>
        <v>0</v>
      </c>
      <c r="J187" s="45">
        <f t="shared" ca="1" si="44"/>
        <v>0</v>
      </c>
      <c r="K187" s="45">
        <f t="shared" ca="1" si="45"/>
        <v>0</v>
      </c>
      <c r="L187" s="45"/>
      <c r="M187" s="45">
        <f t="shared" ca="1" si="54"/>
        <v>0</v>
      </c>
      <c r="N187" s="257">
        <f t="shared" ca="1" si="46"/>
        <v>0</v>
      </c>
      <c r="O187" s="23"/>
      <c r="P187" s="255">
        <f t="shared" ca="1" si="47"/>
        <v>0</v>
      </c>
      <c r="Q187" s="163">
        <f t="shared" ca="1" si="48"/>
        <v>0</v>
      </c>
      <c r="R187" s="164">
        <f ca="1">NPV(Q186,K187:$K$244) + ($A$13+$A$14+$A$15)/POWER(1+Q186,$A$28-D187+1)</f>
        <v>0</v>
      </c>
      <c r="S187" s="164">
        <f ca="1">NPV(Q187,K187:$K$244) + ($A$13+$A$14+$A$15)/POWER(1+Q187,$A$28-D187+1)</f>
        <v>0</v>
      </c>
      <c r="T187" s="45">
        <f t="shared" ca="1" si="49"/>
        <v>0</v>
      </c>
      <c r="U187" s="45">
        <f t="shared" ca="1" si="55"/>
        <v>0</v>
      </c>
      <c r="V187" s="45">
        <f t="shared" ca="1" si="56"/>
        <v>0</v>
      </c>
      <c r="W187" s="45">
        <f t="shared" ca="1" si="50"/>
        <v>0</v>
      </c>
      <c r="X187" s="25">
        <f t="shared" ca="1" si="39"/>
        <v>0</v>
      </c>
      <c r="Z187" s="28">
        <f t="shared" ca="1" si="57"/>
        <v>0</v>
      </c>
      <c r="AA187" s="233"/>
      <c r="AB187" s="45">
        <f t="shared" ca="1" si="51"/>
        <v>0</v>
      </c>
      <c r="AC187" s="45">
        <f t="shared" ca="1" si="40"/>
        <v>0</v>
      </c>
      <c r="AD187" s="25">
        <f t="shared" ca="1" si="41"/>
        <v>0</v>
      </c>
    </row>
    <row r="188" spans="4:30" x14ac:dyDescent="0.35">
      <c r="D188" s="20">
        <v>184</v>
      </c>
      <c r="E188" s="21">
        <f t="shared" ca="1" si="52"/>
        <v>67206</v>
      </c>
      <c r="F188" s="44">
        <f t="shared" ca="1" si="42"/>
        <v>67571</v>
      </c>
      <c r="G188" s="22" t="s">
        <v>119</v>
      </c>
      <c r="H188" s="44">
        <f t="shared" ca="1" si="53"/>
        <v>67206</v>
      </c>
      <c r="I188" s="45">
        <f t="shared" ca="1" si="43"/>
        <v>0</v>
      </c>
      <c r="J188" s="45">
        <f t="shared" ca="1" si="44"/>
        <v>0</v>
      </c>
      <c r="K188" s="45">
        <f t="shared" ca="1" si="45"/>
        <v>0</v>
      </c>
      <c r="L188" s="45"/>
      <c r="M188" s="45">
        <f t="shared" ca="1" si="54"/>
        <v>0</v>
      </c>
      <c r="N188" s="257">
        <f t="shared" ca="1" si="46"/>
        <v>0</v>
      </c>
      <c r="O188" s="23"/>
      <c r="P188" s="255">
        <f t="shared" ca="1" si="47"/>
        <v>0</v>
      </c>
      <c r="Q188" s="163">
        <f t="shared" ca="1" si="48"/>
        <v>0</v>
      </c>
      <c r="R188" s="164">
        <f ca="1">NPV(Q187,K188:$K$244) + ($A$13+$A$14+$A$15)/POWER(1+Q187,$A$28-D188+1)</f>
        <v>0</v>
      </c>
      <c r="S188" s="164">
        <f ca="1">NPV(Q188,K188:$K$244) + ($A$13+$A$14+$A$15)/POWER(1+Q188,$A$28-D188+1)</f>
        <v>0</v>
      </c>
      <c r="T188" s="45">
        <f t="shared" ca="1" si="49"/>
        <v>0</v>
      </c>
      <c r="U188" s="45">
        <f t="shared" ca="1" si="55"/>
        <v>0</v>
      </c>
      <c r="V188" s="45">
        <f t="shared" ca="1" si="56"/>
        <v>0</v>
      </c>
      <c r="W188" s="45">
        <f t="shared" ca="1" si="50"/>
        <v>0</v>
      </c>
      <c r="X188" s="25">
        <f t="shared" ca="1" si="39"/>
        <v>0</v>
      </c>
      <c r="Z188" s="28">
        <f t="shared" ca="1" si="57"/>
        <v>0</v>
      </c>
      <c r="AA188" s="233"/>
      <c r="AB188" s="45">
        <f t="shared" ca="1" si="51"/>
        <v>0</v>
      </c>
      <c r="AC188" s="45">
        <f t="shared" ca="1" si="40"/>
        <v>0</v>
      </c>
      <c r="AD188" s="25">
        <f t="shared" ca="1" si="41"/>
        <v>0</v>
      </c>
    </row>
    <row r="189" spans="4:30" x14ac:dyDescent="0.35">
      <c r="D189" s="20">
        <v>185</v>
      </c>
      <c r="E189" s="21">
        <f t="shared" ca="1" si="52"/>
        <v>67572</v>
      </c>
      <c r="F189" s="44">
        <f t="shared" ca="1" si="42"/>
        <v>67936</v>
      </c>
      <c r="G189" s="22" t="s">
        <v>119</v>
      </c>
      <c r="H189" s="44">
        <f t="shared" ca="1" si="53"/>
        <v>67572</v>
      </c>
      <c r="I189" s="45">
        <f t="shared" ca="1" si="43"/>
        <v>0</v>
      </c>
      <c r="J189" s="45">
        <f t="shared" ca="1" si="44"/>
        <v>0</v>
      </c>
      <c r="K189" s="45">
        <f t="shared" ca="1" si="45"/>
        <v>0</v>
      </c>
      <c r="L189" s="45"/>
      <c r="M189" s="45">
        <f t="shared" ca="1" si="54"/>
        <v>0</v>
      </c>
      <c r="N189" s="257">
        <f t="shared" ca="1" si="46"/>
        <v>0</v>
      </c>
      <c r="O189" s="23"/>
      <c r="P189" s="255">
        <f t="shared" ca="1" si="47"/>
        <v>0</v>
      </c>
      <c r="Q189" s="163">
        <f t="shared" ca="1" si="48"/>
        <v>0</v>
      </c>
      <c r="R189" s="164">
        <f ca="1">NPV(Q188,K189:$K$244) + ($A$13+$A$14+$A$15)/POWER(1+Q188,$A$28-D189+1)</f>
        <v>0</v>
      </c>
      <c r="S189" s="164">
        <f ca="1">NPV(Q189,K189:$K$244) + ($A$13+$A$14+$A$15)/POWER(1+Q189,$A$28-D189+1)</f>
        <v>0</v>
      </c>
      <c r="T189" s="45">
        <f t="shared" ca="1" si="49"/>
        <v>0</v>
      </c>
      <c r="U189" s="45">
        <f t="shared" ca="1" si="55"/>
        <v>0</v>
      </c>
      <c r="V189" s="45">
        <f t="shared" ca="1" si="56"/>
        <v>0</v>
      </c>
      <c r="W189" s="45">
        <f t="shared" ca="1" si="50"/>
        <v>0</v>
      </c>
      <c r="X189" s="25">
        <f t="shared" ca="1" si="39"/>
        <v>0</v>
      </c>
      <c r="Z189" s="28">
        <f t="shared" ca="1" si="57"/>
        <v>0</v>
      </c>
      <c r="AA189" s="233"/>
      <c r="AB189" s="45">
        <f t="shared" ca="1" si="51"/>
        <v>0</v>
      </c>
      <c r="AC189" s="45">
        <f t="shared" ca="1" si="40"/>
        <v>0</v>
      </c>
      <c r="AD189" s="25">
        <f t="shared" ca="1" si="41"/>
        <v>0</v>
      </c>
    </row>
    <row r="190" spans="4:30" x14ac:dyDescent="0.35">
      <c r="D190" s="20">
        <v>186</v>
      </c>
      <c r="E190" s="21">
        <f t="shared" ca="1" si="52"/>
        <v>67937</v>
      </c>
      <c r="F190" s="44">
        <f t="shared" ca="1" si="42"/>
        <v>68301</v>
      </c>
      <c r="G190" s="22" t="s">
        <v>119</v>
      </c>
      <c r="H190" s="44">
        <f t="shared" ca="1" si="53"/>
        <v>67937</v>
      </c>
      <c r="I190" s="45">
        <f t="shared" ca="1" si="43"/>
        <v>0</v>
      </c>
      <c r="J190" s="45">
        <f t="shared" ca="1" si="44"/>
        <v>0</v>
      </c>
      <c r="K190" s="45">
        <f t="shared" ca="1" si="45"/>
        <v>0</v>
      </c>
      <c r="L190" s="45"/>
      <c r="M190" s="45">
        <f t="shared" ca="1" si="54"/>
        <v>0</v>
      </c>
      <c r="N190" s="257">
        <f t="shared" ca="1" si="46"/>
        <v>0</v>
      </c>
      <c r="O190" s="23"/>
      <c r="P190" s="255">
        <f t="shared" ca="1" si="47"/>
        <v>0</v>
      </c>
      <c r="Q190" s="163">
        <f t="shared" ca="1" si="48"/>
        <v>0</v>
      </c>
      <c r="R190" s="164">
        <f ca="1">NPV(Q189,K190:$K$244) + ($A$13+$A$14+$A$15)/POWER(1+Q189,$A$28-D190+1)</f>
        <v>0</v>
      </c>
      <c r="S190" s="164">
        <f ca="1">NPV(Q190,K190:$K$244) + ($A$13+$A$14+$A$15)/POWER(1+Q190,$A$28-D190+1)</f>
        <v>0</v>
      </c>
      <c r="T190" s="45">
        <f t="shared" ca="1" si="49"/>
        <v>0</v>
      </c>
      <c r="U190" s="45">
        <f t="shared" ca="1" si="55"/>
        <v>0</v>
      </c>
      <c r="V190" s="45">
        <f t="shared" ca="1" si="56"/>
        <v>0</v>
      </c>
      <c r="W190" s="45">
        <f t="shared" ca="1" si="50"/>
        <v>0</v>
      </c>
      <c r="X190" s="25">
        <f t="shared" ca="1" si="39"/>
        <v>0</v>
      </c>
      <c r="Z190" s="28">
        <f t="shared" ca="1" si="57"/>
        <v>0</v>
      </c>
      <c r="AA190" s="233"/>
      <c r="AB190" s="45">
        <f t="shared" ca="1" si="51"/>
        <v>0</v>
      </c>
      <c r="AC190" s="45">
        <f t="shared" ca="1" si="40"/>
        <v>0</v>
      </c>
      <c r="AD190" s="25">
        <f t="shared" ca="1" si="41"/>
        <v>0</v>
      </c>
    </row>
    <row r="191" spans="4:30" x14ac:dyDescent="0.35">
      <c r="D191" s="20">
        <v>187</v>
      </c>
      <c r="E191" s="21">
        <f t="shared" ca="1" si="52"/>
        <v>68302</v>
      </c>
      <c r="F191" s="44">
        <f t="shared" ca="1" si="42"/>
        <v>68666</v>
      </c>
      <c r="G191" s="22" t="s">
        <v>119</v>
      </c>
      <c r="H191" s="44">
        <f t="shared" ca="1" si="53"/>
        <v>68302</v>
      </c>
      <c r="I191" s="45">
        <f t="shared" ca="1" si="43"/>
        <v>0</v>
      </c>
      <c r="J191" s="45">
        <f t="shared" ca="1" si="44"/>
        <v>0</v>
      </c>
      <c r="K191" s="45">
        <f t="shared" ca="1" si="45"/>
        <v>0</v>
      </c>
      <c r="L191" s="45"/>
      <c r="M191" s="45">
        <f t="shared" ca="1" si="54"/>
        <v>0</v>
      </c>
      <c r="N191" s="257">
        <f t="shared" ca="1" si="46"/>
        <v>0</v>
      </c>
      <c r="O191" s="23"/>
      <c r="P191" s="255">
        <f t="shared" ca="1" si="47"/>
        <v>0</v>
      </c>
      <c r="Q191" s="163">
        <f t="shared" ca="1" si="48"/>
        <v>0</v>
      </c>
      <c r="R191" s="164">
        <f ca="1">NPV(Q190,K191:$K$244) + ($A$13+$A$14+$A$15)/POWER(1+Q190,$A$28-D191+1)</f>
        <v>0</v>
      </c>
      <c r="S191" s="164">
        <f ca="1">NPV(Q191,K191:$K$244) + ($A$13+$A$14+$A$15)/POWER(1+Q191,$A$28-D191+1)</f>
        <v>0</v>
      </c>
      <c r="T191" s="45">
        <f t="shared" ca="1" si="49"/>
        <v>0</v>
      </c>
      <c r="U191" s="45">
        <f t="shared" ca="1" si="55"/>
        <v>0</v>
      </c>
      <c r="V191" s="45">
        <f t="shared" ca="1" si="56"/>
        <v>0</v>
      </c>
      <c r="W191" s="45">
        <f t="shared" ca="1" si="50"/>
        <v>0</v>
      </c>
      <c r="X191" s="25">
        <f t="shared" ca="1" si="39"/>
        <v>0</v>
      </c>
      <c r="Z191" s="28">
        <f t="shared" ca="1" si="57"/>
        <v>0</v>
      </c>
      <c r="AA191" s="233"/>
      <c r="AB191" s="45">
        <f t="shared" ca="1" si="51"/>
        <v>0</v>
      </c>
      <c r="AC191" s="45">
        <f t="shared" ca="1" si="40"/>
        <v>0</v>
      </c>
      <c r="AD191" s="25">
        <f t="shared" ca="1" si="41"/>
        <v>0</v>
      </c>
    </row>
    <row r="192" spans="4:30" x14ac:dyDescent="0.35">
      <c r="D192" s="20">
        <v>188</v>
      </c>
      <c r="E192" s="21">
        <f t="shared" ca="1" si="52"/>
        <v>68667</v>
      </c>
      <c r="F192" s="44">
        <f t="shared" ca="1" si="42"/>
        <v>69032</v>
      </c>
      <c r="G192" s="22" t="s">
        <v>119</v>
      </c>
      <c r="H192" s="44">
        <f t="shared" ca="1" si="53"/>
        <v>68667</v>
      </c>
      <c r="I192" s="45">
        <f t="shared" ca="1" si="43"/>
        <v>0</v>
      </c>
      <c r="J192" s="45">
        <f t="shared" ca="1" si="44"/>
        <v>0</v>
      </c>
      <c r="K192" s="45">
        <f t="shared" ca="1" si="45"/>
        <v>0</v>
      </c>
      <c r="L192" s="45"/>
      <c r="M192" s="45">
        <f t="shared" ca="1" si="54"/>
        <v>0</v>
      </c>
      <c r="N192" s="257">
        <f t="shared" ca="1" si="46"/>
        <v>0</v>
      </c>
      <c r="O192" s="23"/>
      <c r="P192" s="255">
        <f t="shared" ca="1" si="47"/>
        <v>0</v>
      </c>
      <c r="Q192" s="163">
        <f t="shared" ca="1" si="48"/>
        <v>0</v>
      </c>
      <c r="R192" s="164">
        <f ca="1">NPV(Q191,K192:$K$244) + ($A$13+$A$14+$A$15)/POWER(1+Q191,$A$28-D192+1)</f>
        <v>0</v>
      </c>
      <c r="S192" s="164">
        <f ca="1">NPV(Q192,K192:$K$244) + ($A$13+$A$14+$A$15)/POWER(1+Q192,$A$28-D192+1)</f>
        <v>0</v>
      </c>
      <c r="T192" s="45">
        <f t="shared" ca="1" si="49"/>
        <v>0</v>
      </c>
      <c r="U192" s="45">
        <f t="shared" ca="1" si="55"/>
        <v>0</v>
      </c>
      <c r="V192" s="45">
        <f t="shared" ca="1" si="56"/>
        <v>0</v>
      </c>
      <c r="W192" s="45">
        <f t="shared" ca="1" si="50"/>
        <v>0</v>
      </c>
      <c r="X192" s="25">
        <f t="shared" ca="1" si="39"/>
        <v>0</v>
      </c>
      <c r="Z192" s="28">
        <f t="shared" ca="1" si="57"/>
        <v>0</v>
      </c>
      <c r="AA192" s="233"/>
      <c r="AB192" s="45">
        <f t="shared" ca="1" si="51"/>
        <v>0</v>
      </c>
      <c r="AC192" s="45">
        <f t="shared" ca="1" si="40"/>
        <v>0</v>
      </c>
      <c r="AD192" s="25">
        <f t="shared" ca="1" si="41"/>
        <v>0</v>
      </c>
    </row>
    <row r="193" spans="4:30" x14ac:dyDescent="0.35">
      <c r="D193" s="20">
        <v>189</v>
      </c>
      <c r="E193" s="21">
        <f t="shared" ca="1" si="52"/>
        <v>69033</v>
      </c>
      <c r="F193" s="44">
        <f t="shared" ca="1" si="42"/>
        <v>69397</v>
      </c>
      <c r="G193" s="22" t="s">
        <v>119</v>
      </c>
      <c r="H193" s="44">
        <f t="shared" ca="1" si="53"/>
        <v>69033</v>
      </c>
      <c r="I193" s="45">
        <f t="shared" ca="1" si="43"/>
        <v>0</v>
      </c>
      <c r="J193" s="45">
        <f t="shared" ca="1" si="44"/>
        <v>0</v>
      </c>
      <c r="K193" s="45">
        <f t="shared" ca="1" si="45"/>
        <v>0</v>
      </c>
      <c r="L193" s="45"/>
      <c r="M193" s="45">
        <f t="shared" ca="1" si="54"/>
        <v>0</v>
      </c>
      <c r="N193" s="257">
        <f t="shared" ca="1" si="46"/>
        <v>0</v>
      </c>
      <c r="O193" s="23"/>
      <c r="P193" s="255">
        <f t="shared" ca="1" si="47"/>
        <v>0</v>
      </c>
      <c r="Q193" s="163">
        <f t="shared" ca="1" si="48"/>
        <v>0</v>
      </c>
      <c r="R193" s="164">
        <f ca="1">NPV(Q192,K193:$K$244) + ($A$13+$A$14+$A$15)/POWER(1+Q192,$A$28-D193+1)</f>
        <v>0</v>
      </c>
      <c r="S193" s="164">
        <f ca="1">NPV(Q193,K193:$K$244) + ($A$13+$A$14+$A$15)/POWER(1+Q193,$A$28-D193+1)</f>
        <v>0</v>
      </c>
      <c r="T193" s="45">
        <f t="shared" ca="1" si="49"/>
        <v>0</v>
      </c>
      <c r="U193" s="45">
        <f t="shared" ca="1" si="55"/>
        <v>0</v>
      </c>
      <c r="V193" s="45">
        <f t="shared" ca="1" si="56"/>
        <v>0</v>
      </c>
      <c r="W193" s="45">
        <f t="shared" ca="1" si="50"/>
        <v>0</v>
      </c>
      <c r="X193" s="25">
        <f t="shared" ca="1" si="39"/>
        <v>0</v>
      </c>
      <c r="Z193" s="28">
        <f t="shared" ca="1" si="57"/>
        <v>0</v>
      </c>
      <c r="AA193" s="233"/>
      <c r="AB193" s="45">
        <f t="shared" ca="1" si="51"/>
        <v>0</v>
      </c>
      <c r="AC193" s="45">
        <f t="shared" ca="1" si="40"/>
        <v>0</v>
      </c>
      <c r="AD193" s="25">
        <f t="shared" ca="1" si="41"/>
        <v>0</v>
      </c>
    </row>
    <row r="194" spans="4:30" x14ac:dyDescent="0.35">
      <c r="D194" s="20">
        <v>190</v>
      </c>
      <c r="E194" s="21">
        <f t="shared" ca="1" si="52"/>
        <v>69398</v>
      </c>
      <c r="F194" s="44">
        <f t="shared" ca="1" si="42"/>
        <v>69762</v>
      </c>
      <c r="G194" s="22" t="s">
        <v>119</v>
      </c>
      <c r="H194" s="44">
        <f t="shared" ca="1" si="53"/>
        <v>69398</v>
      </c>
      <c r="I194" s="45">
        <f t="shared" ca="1" si="43"/>
        <v>0</v>
      </c>
      <c r="J194" s="45">
        <f t="shared" ca="1" si="44"/>
        <v>0</v>
      </c>
      <c r="K194" s="45">
        <f t="shared" ca="1" si="45"/>
        <v>0</v>
      </c>
      <c r="L194" s="45"/>
      <c r="M194" s="45">
        <f t="shared" ca="1" si="54"/>
        <v>0</v>
      </c>
      <c r="N194" s="257">
        <f t="shared" ca="1" si="46"/>
        <v>0</v>
      </c>
      <c r="O194" s="23"/>
      <c r="P194" s="255">
        <f t="shared" ca="1" si="47"/>
        <v>0</v>
      </c>
      <c r="Q194" s="163">
        <f t="shared" ca="1" si="48"/>
        <v>0</v>
      </c>
      <c r="R194" s="164">
        <f ca="1">NPV(Q193,K194:$K$244) + ($A$13+$A$14+$A$15)/POWER(1+Q193,$A$28-D194+1)</f>
        <v>0</v>
      </c>
      <c r="S194" s="164">
        <f ca="1">NPV(Q194,K194:$K$244) + ($A$13+$A$14+$A$15)/POWER(1+Q194,$A$28-D194+1)</f>
        <v>0</v>
      </c>
      <c r="T194" s="45">
        <f t="shared" ca="1" si="49"/>
        <v>0</v>
      </c>
      <c r="U194" s="45">
        <f t="shared" ca="1" si="55"/>
        <v>0</v>
      </c>
      <c r="V194" s="45">
        <f t="shared" ca="1" si="56"/>
        <v>0</v>
      </c>
      <c r="W194" s="45">
        <f t="shared" ca="1" si="50"/>
        <v>0</v>
      </c>
      <c r="X194" s="25">
        <f t="shared" ca="1" si="39"/>
        <v>0</v>
      </c>
      <c r="Z194" s="28">
        <f t="shared" ca="1" si="57"/>
        <v>0</v>
      </c>
      <c r="AA194" s="233"/>
      <c r="AB194" s="45">
        <f t="shared" ca="1" si="51"/>
        <v>0</v>
      </c>
      <c r="AC194" s="45">
        <f t="shared" ca="1" si="40"/>
        <v>0</v>
      </c>
      <c r="AD194" s="25">
        <f t="shared" ca="1" si="41"/>
        <v>0</v>
      </c>
    </row>
    <row r="195" spans="4:30" x14ac:dyDescent="0.35">
      <c r="D195" s="20">
        <v>191</v>
      </c>
      <c r="E195" s="21">
        <f t="shared" ca="1" si="52"/>
        <v>69763</v>
      </c>
      <c r="F195" s="44">
        <f t="shared" ca="1" si="42"/>
        <v>70127</v>
      </c>
      <c r="G195" s="22" t="s">
        <v>119</v>
      </c>
      <c r="H195" s="44">
        <f t="shared" ca="1" si="53"/>
        <v>69763</v>
      </c>
      <c r="I195" s="45">
        <f t="shared" ca="1" si="43"/>
        <v>0</v>
      </c>
      <c r="J195" s="45">
        <f t="shared" ca="1" si="44"/>
        <v>0</v>
      </c>
      <c r="K195" s="45">
        <f t="shared" ca="1" si="45"/>
        <v>0</v>
      </c>
      <c r="L195" s="45"/>
      <c r="M195" s="45">
        <f t="shared" ca="1" si="54"/>
        <v>0</v>
      </c>
      <c r="N195" s="257">
        <f t="shared" ca="1" si="46"/>
        <v>0</v>
      </c>
      <c r="O195" s="23"/>
      <c r="P195" s="255">
        <f t="shared" ca="1" si="47"/>
        <v>0</v>
      </c>
      <c r="Q195" s="163">
        <f t="shared" ca="1" si="48"/>
        <v>0</v>
      </c>
      <c r="R195" s="164">
        <f ca="1">NPV(Q194,K195:$K$244) + ($A$13+$A$14+$A$15)/POWER(1+Q194,$A$28-D195+1)</f>
        <v>0</v>
      </c>
      <c r="S195" s="164">
        <f ca="1">NPV(Q195,K195:$K$244) + ($A$13+$A$14+$A$15)/POWER(1+Q195,$A$28-D195+1)</f>
        <v>0</v>
      </c>
      <c r="T195" s="45">
        <f t="shared" ca="1" si="49"/>
        <v>0</v>
      </c>
      <c r="U195" s="45">
        <f t="shared" ca="1" si="55"/>
        <v>0</v>
      </c>
      <c r="V195" s="45">
        <f t="shared" ca="1" si="56"/>
        <v>0</v>
      </c>
      <c r="W195" s="45">
        <f t="shared" ca="1" si="50"/>
        <v>0</v>
      </c>
      <c r="X195" s="25">
        <f t="shared" ca="1" si="39"/>
        <v>0</v>
      </c>
      <c r="Z195" s="28">
        <f t="shared" ca="1" si="57"/>
        <v>0</v>
      </c>
      <c r="AA195" s="233"/>
      <c r="AB195" s="45">
        <f t="shared" ca="1" si="51"/>
        <v>0</v>
      </c>
      <c r="AC195" s="45">
        <f t="shared" ca="1" si="40"/>
        <v>0</v>
      </c>
      <c r="AD195" s="25">
        <f t="shared" ca="1" si="41"/>
        <v>0</v>
      </c>
    </row>
    <row r="196" spans="4:30" x14ac:dyDescent="0.35">
      <c r="D196" s="20">
        <v>192</v>
      </c>
      <c r="E196" s="21">
        <f t="shared" ca="1" si="52"/>
        <v>70128</v>
      </c>
      <c r="F196" s="44">
        <f t="shared" ca="1" si="42"/>
        <v>70493</v>
      </c>
      <c r="G196" s="22" t="s">
        <v>119</v>
      </c>
      <c r="H196" s="44">
        <f t="shared" ca="1" si="53"/>
        <v>70128</v>
      </c>
      <c r="I196" s="45">
        <f t="shared" ca="1" si="43"/>
        <v>0</v>
      </c>
      <c r="J196" s="45">
        <f t="shared" ca="1" si="44"/>
        <v>0</v>
      </c>
      <c r="K196" s="45">
        <f t="shared" ca="1" si="45"/>
        <v>0</v>
      </c>
      <c r="L196" s="45"/>
      <c r="M196" s="45">
        <f t="shared" ca="1" si="54"/>
        <v>0</v>
      </c>
      <c r="N196" s="257">
        <f t="shared" ca="1" si="46"/>
        <v>0</v>
      </c>
      <c r="O196" s="23"/>
      <c r="P196" s="255">
        <f t="shared" ca="1" si="47"/>
        <v>0</v>
      </c>
      <c r="Q196" s="163">
        <f t="shared" ca="1" si="48"/>
        <v>0</v>
      </c>
      <c r="R196" s="164">
        <f ca="1">NPV(Q195,K196:$K$244) + ($A$13+$A$14+$A$15)/POWER(1+Q195,$A$28-D196+1)</f>
        <v>0</v>
      </c>
      <c r="S196" s="164">
        <f ca="1">NPV(Q196,K196:$K$244) + ($A$13+$A$14+$A$15)/POWER(1+Q196,$A$28-D196+1)</f>
        <v>0</v>
      </c>
      <c r="T196" s="45">
        <f t="shared" ca="1" si="49"/>
        <v>0</v>
      </c>
      <c r="U196" s="45">
        <f t="shared" ca="1" si="55"/>
        <v>0</v>
      </c>
      <c r="V196" s="45">
        <f t="shared" ca="1" si="56"/>
        <v>0</v>
      </c>
      <c r="W196" s="45">
        <f t="shared" ca="1" si="50"/>
        <v>0</v>
      </c>
      <c r="X196" s="25">
        <f t="shared" ref="X196:X244" ca="1" si="58">T196+W196+U196+V196</f>
        <v>0</v>
      </c>
      <c r="Z196" s="28">
        <f t="shared" ca="1" si="57"/>
        <v>0</v>
      </c>
      <c r="AA196" s="233"/>
      <c r="AB196" s="45">
        <f t="shared" ca="1" si="51"/>
        <v>0</v>
      </c>
      <c r="AC196" s="45">
        <f t="shared" ref="AC196:AC244" ca="1" si="59">W196</f>
        <v>0</v>
      </c>
      <c r="AD196" s="25">
        <f t="shared" ref="AD196:AD244" ca="1" si="60">Z196-AA196-AB196+AC196</f>
        <v>0</v>
      </c>
    </row>
    <row r="197" spans="4:30" x14ac:dyDescent="0.35">
      <c r="D197" s="20">
        <v>193</v>
      </c>
      <c r="E197" s="21">
        <f t="shared" ca="1" si="52"/>
        <v>70494</v>
      </c>
      <c r="F197" s="44">
        <f t="shared" ref="F197:F244" ca="1" si="61">E198-1</f>
        <v>70858</v>
      </c>
      <c r="G197" s="22" t="s">
        <v>119</v>
      </c>
      <c r="H197" s="44">
        <f t="shared" ca="1" si="53"/>
        <v>70494</v>
      </c>
      <c r="I197" s="45">
        <f t="shared" ref="I197:I244" ca="1" si="62">IF(D197&gt;$A$28,0,$A$9)</f>
        <v>0</v>
      </c>
      <c r="J197" s="45">
        <f t="shared" ref="J197:J244" ca="1" si="63">IF(D197&gt;$A$28,0,$A$10)</f>
        <v>0</v>
      </c>
      <c r="K197" s="45">
        <f t="shared" ref="K197:K244" ca="1" si="64">IF(D197&gt;$A$28,0,$A$11)</f>
        <v>0</v>
      </c>
      <c r="L197" s="45"/>
      <c r="M197" s="45">
        <f t="shared" ca="1" si="54"/>
        <v>0</v>
      </c>
      <c r="N197" s="257">
        <f t="shared" ref="N197:N244" ca="1" si="65">$A$6</f>
        <v>0</v>
      </c>
      <c r="O197" s="23"/>
      <c r="P197" s="255">
        <f t="shared" ref="P197:P244" ca="1" si="66">$A$7</f>
        <v>0</v>
      </c>
      <c r="Q197" s="163">
        <f t="shared" ref="Q197:Q244" ca="1" si="67">$A$8</f>
        <v>0</v>
      </c>
      <c r="R197" s="164">
        <f ca="1">NPV(Q196,K197:$K$244) + ($A$13+$A$14+$A$15)/POWER(1+Q196,$A$28-D197+1)</f>
        <v>0</v>
      </c>
      <c r="S197" s="164">
        <f ca="1">NPV(Q197,K197:$K$244) + ($A$13+$A$14+$A$15)/POWER(1+Q197,$A$28-D197+1)</f>
        <v>0</v>
      </c>
      <c r="T197" s="45">
        <f t="shared" ref="T197:T244" ca="1" si="68">IF(ISBLANK(G197),0,X196)</f>
        <v>0</v>
      </c>
      <c r="U197" s="45">
        <f t="shared" ca="1" si="55"/>
        <v>0</v>
      </c>
      <c r="V197" s="45">
        <f t="shared" ca="1" si="56"/>
        <v>0</v>
      </c>
      <c r="W197" s="45">
        <f t="shared" ref="W197:W244" ca="1" si="69">S197-R197</f>
        <v>0</v>
      </c>
      <c r="X197" s="25">
        <f t="shared" ca="1" si="58"/>
        <v>0</v>
      </c>
      <c r="Z197" s="28">
        <f t="shared" ca="1" si="57"/>
        <v>0</v>
      </c>
      <c r="AA197" s="233"/>
      <c r="AB197" s="45">
        <f t="shared" ref="AB197:AB244" ca="1" si="70">IFERROR(Z197/($A$42-D197+1),0)</f>
        <v>0</v>
      </c>
      <c r="AC197" s="45">
        <f t="shared" ca="1" si="59"/>
        <v>0</v>
      </c>
      <c r="AD197" s="25">
        <f t="shared" ca="1" si="60"/>
        <v>0</v>
      </c>
    </row>
    <row r="198" spans="4:30" x14ac:dyDescent="0.35">
      <c r="D198" s="20">
        <v>194</v>
      </c>
      <c r="E198" s="21">
        <f t="shared" ref="E198:E244" ca="1" si="71">EOMONTH(H198,0)</f>
        <v>70859</v>
      </c>
      <c r="F198" s="44">
        <f t="shared" ca="1" si="61"/>
        <v>71223</v>
      </c>
      <c r="G198" s="22" t="s">
        <v>119</v>
      </c>
      <c r="H198" s="44">
        <f t="shared" ref="H198:H244" ca="1" si="72">EDATE(H197,12)</f>
        <v>70859</v>
      </c>
      <c r="I198" s="45">
        <f t="shared" ca="1" si="62"/>
        <v>0</v>
      </c>
      <c r="J198" s="45">
        <f t="shared" ca="1" si="63"/>
        <v>0</v>
      </c>
      <c r="K198" s="45">
        <f t="shared" ca="1" si="64"/>
        <v>0</v>
      </c>
      <c r="L198" s="45"/>
      <c r="M198" s="45">
        <f t="shared" ref="M198:M244" ca="1" si="73">K198+L198</f>
        <v>0</v>
      </c>
      <c r="N198" s="257">
        <f t="shared" ca="1" si="65"/>
        <v>0</v>
      </c>
      <c r="O198" s="23"/>
      <c r="P198" s="255">
        <f t="shared" ca="1" si="66"/>
        <v>0</v>
      </c>
      <c r="Q198" s="163">
        <f t="shared" ca="1" si="67"/>
        <v>0</v>
      </c>
      <c r="R198" s="164">
        <f ca="1">NPV(Q197,K198:$K$244) + ($A$13+$A$14+$A$15)/POWER(1+Q197,$A$28-D198+1)</f>
        <v>0</v>
      </c>
      <c r="S198" s="164">
        <f ca="1">NPV(Q198,K198:$K$244) + ($A$13+$A$14+$A$15)/POWER(1+Q198,$A$28-D198+1)</f>
        <v>0</v>
      </c>
      <c r="T198" s="45">
        <f t="shared" ca="1" si="68"/>
        <v>0</v>
      </c>
      <c r="U198" s="45">
        <f t="shared" ref="U198:U244" ca="1" si="74">S198*Q198</f>
        <v>0</v>
      </c>
      <c r="V198" s="45">
        <f t="shared" ref="V198:V244" ca="1" si="75">-(K198+L198)</f>
        <v>0</v>
      </c>
      <c r="W198" s="45">
        <f t="shared" ca="1" si="69"/>
        <v>0</v>
      </c>
      <c r="X198" s="25">
        <f t="shared" ca="1" si="58"/>
        <v>0</v>
      </c>
      <c r="Z198" s="28">
        <f t="shared" ref="Z198:Z244" ca="1" si="76">AD197</f>
        <v>0</v>
      </c>
      <c r="AA198" s="233"/>
      <c r="AB198" s="45">
        <f t="shared" ca="1" si="70"/>
        <v>0</v>
      </c>
      <c r="AC198" s="45">
        <f t="shared" ca="1" si="59"/>
        <v>0</v>
      </c>
      <c r="AD198" s="25">
        <f t="shared" ca="1" si="60"/>
        <v>0</v>
      </c>
    </row>
    <row r="199" spans="4:30" x14ac:dyDescent="0.35">
      <c r="D199" s="20">
        <v>195</v>
      </c>
      <c r="E199" s="21">
        <f t="shared" ca="1" si="71"/>
        <v>71224</v>
      </c>
      <c r="F199" s="44">
        <f t="shared" ca="1" si="61"/>
        <v>71588</v>
      </c>
      <c r="G199" s="22" t="s">
        <v>119</v>
      </c>
      <c r="H199" s="44">
        <f t="shared" ca="1" si="72"/>
        <v>71224</v>
      </c>
      <c r="I199" s="45">
        <f t="shared" ca="1" si="62"/>
        <v>0</v>
      </c>
      <c r="J199" s="45">
        <f t="shared" ca="1" si="63"/>
        <v>0</v>
      </c>
      <c r="K199" s="45">
        <f t="shared" ca="1" si="64"/>
        <v>0</v>
      </c>
      <c r="L199" s="45"/>
      <c r="M199" s="45">
        <f t="shared" ca="1" si="73"/>
        <v>0</v>
      </c>
      <c r="N199" s="257">
        <f t="shared" ca="1" si="65"/>
        <v>0</v>
      </c>
      <c r="O199" s="23"/>
      <c r="P199" s="255">
        <f t="shared" ca="1" si="66"/>
        <v>0</v>
      </c>
      <c r="Q199" s="163">
        <f t="shared" ca="1" si="67"/>
        <v>0</v>
      </c>
      <c r="R199" s="164">
        <f ca="1">NPV(Q198,K199:$K$244) + ($A$13+$A$14+$A$15)/POWER(1+Q198,$A$28-D199+1)</f>
        <v>0</v>
      </c>
      <c r="S199" s="164">
        <f ca="1">NPV(Q199,K199:$K$244) + ($A$13+$A$14+$A$15)/POWER(1+Q199,$A$28-D199+1)</f>
        <v>0</v>
      </c>
      <c r="T199" s="45">
        <f t="shared" ca="1" si="68"/>
        <v>0</v>
      </c>
      <c r="U199" s="45">
        <f t="shared" ca="1" si="74"/>
        <v>0</v>
      </c>
      <c r="V199" s="45">
        <f t="shared" ca="1" si="75"/>
        <v>0</v>
      </c>
      <c r="W199" s="45">
        <f t="shared" ca="1" si="69"/>
        <v>0</v>
      </c>
      <c r="X199" s="25">
        <f t="shared" ca="1" si="58"/>
        <v>0</v>
      </c>
      <c r="Z199" s="28">
        <f t="shared" ca="1" si="76"/>
        <v>0</v>
      </c>
      <c r="AA199" s="233"/>
      <c r="AB199" s="45">
        <f t="shared" ca="1" si="70"/>
        <v>0</v>
      </c>
      <c r="AC199" s="45">
        <f t="shared" ca="1" si="59"/>
        <v>0</v>
      </c>
      <c r="AD199" s="25">
        <f t="shared" ca="1" si="60"/>
        <v>0</v>
      </c>
    </row>
    <row r="200" spans="4:30" x14ac:dyDescent="0.35">
      <c r="D200" s="20">
        <v>196</v>
      </c>
      <c r="E200" s="21">
        <f t="shared" ca="1" si="71"/>
        <v>71589</v>
      </c>
      <c r="F200" s="44">
        <f t="shared" ca="1" si="61"/>
        <v>71954</v>
      </c>
      <c r="G200" s="22" t="s">
        <v>119</v>
      </c>
      <c r="H200" s="44">
        <f t="shared" ca="1" si="72"/>
        <v>71589</v>
      </c>
      <c r="I200" s="45">
        <f t="shared" ca="1" si="62"/>
        <v>0</v>
      </c>
      <c r="J200" s="45">
        <f t="shared" ca="1" si="63"/>
        <v>0</v>
      </c>
      <c r="K200" s="45">
        <f t="shared" ca="1" si="64"/>
        <v>0</v>
      </c>
      <c r="L200" s="45"/>
      <c r="M200" s="45">
        <f t="shared" ca="1" si="73"/>
        <v>0</v>
      </c>
      <c r="N200" s="257">
        <f t="shared" ca="1" si="65"/>
        <v>0</v>
      </c>
      <c r="O200" s="23"/>
      <c r="P200" s="255">
        <f t="shared" ca="1" si="66"/>
        <v>0</v>
      </c>
      <c r="Q200" s="163">
        <f t="shared" ca="1" si="67"/>
        <v>0</v>
      </c>
      <c r="R200" s="164">
        <f ca="1">NPV(Q199,K200:$K$244) + ($A$13+$A$14+$A$15)/POWER(1+Q199,$A$28-D200+1)</f>
        <v>0</v>
      </c>
      <c r="S200" s="164">
        <f ca="1">NPV(Q200,K200:$K$244) + ($A$13+$A$14+$A$15)/POWER(1+Q200,$A$28-D200+1)</f>
        <v>0</v>
      </c>
      <c r="T200" s="45">
        <f t="shared" ca="1" si="68"/>
        <v>0</v>
      </c>
      <c r="U200" s="45">
        <f t="shared" ca="1" si="74"/>
        <v>0</v>
      </c>
      <c r="V200" s="45">
        <f t="shared" ca="1" si="75"/>
        <v>0</v>
      </c>
      <c r="W200" s="45">
        <f t="shared" ca="1" si="69"/>
        <v>0</v>
      </c>
      <c r="X200" s="25">
        <f t="shared" ca="1" si="58"/>
        <v>0</v>
      </c>
      <c r="Z200" s="28">
        <f t="shared" ca="1" si="76"/>
        <v>0</v>
      </c>
      <c r="AA200" s="233"/>
      <c r="AB200" s="45">
        <f t="shared" ca="1" si="70"/>
        <v>0</v>
      </c>
      <c r="AC200" s="45">
        <f t="shared" ca="1" si="59"/>
        <v>0</v>
      </c>
      <c r="AD200" s="25">
        <f t="shared" ca="1" si="60"/>
        <v>0</v>
      </c>
    </row>
    <row r="201" spans="4:30" x14ac:dyDescent="0.35">
      <c r="D201" s="20">
        <v>197</v>
      </c>
      <c r="E201" s="21">
        <f t="shared" ca="1" si="71"/>
        <v>71955</v>
      </c>
      <c r="F201" s="44">
        <f t="shared" ca="1" si="61"/>
        <v>72319</v>
      </c>
      <c r="G201" s="22" t="s">
        <v>119</v>
      </c>
      <c r="H201" s="44">
        <f t="shared" ca="1" si="72"/>
        <v>71955</v>
      </c>
      <c r="I201" s="45">
        <f t="shared" ca="1" si="62"/>
        <v>0</v>
      </c>
      <c r="J201" s="45">
        <f t="shared" ca="1" si="63"/>
        <v>0</v>
      </c>
      <c r="K201" s="45">
        <f t="shared" ca="1" si="64"/>
        <v>0</v>
      </c>
      <c r="L201" s="45"/>
      <c r="M201" s="45">
        <f t="shared" ca="1" si="73"/>
        <v>0</v>
      </c>
      <c r="N201" s="257">
        <f t="shared" ca="1" si="65"/>
        <v>0</v>
      </c>
      <c r="O201" s="23"/>
      <c r="P201" s="255">
        <f t="shared" ca="1" si="66"/>
        <v>0</v>
      </c>
      <c r="Q201" s="163">
        <f t="shared" ca="1" si="67"/>
        <v>0</v>
      </c>
      <c r="R201" s="164">
        <f ca="1">NPV(Q200,K201:$K$244) + ($A$13+$A$14+$A$15)/POWER(1+Q200,$A$28-D201+1)</f>
        <v>0</v>
      </c>
      <c r="S201" s="164">
        <f ca="1">NPV(Q201,K201:$K$244) + ($A$13+$A$14+$A$15)/POWER(1+Q201,$A$28-D201+1)</f>
        <v>0</v>
      </c>
      <c r="T201" s="45">
        <f t="shared" ca="1" si="68"/>
        <v>0</v>
      </c>
      <c r="U201" s="45">
        <f t="shared" ca="1" si="74"/>
        <v>0</v>
      </c>
      <c r="V201" s="45">
        <f t="shared" ca="1" si="75"/>
        <v>0</v>
      </c>
      <c r="W201" s="45">
        <f t="shared" ca="1" si="69"/>
        <v>0</v>
      </c>
      <c r="X201" s="25">
        <f t="shared" ca="1" si="58"/>
        <v>0</v>
      </c>
      <c r="Z201" s="28">
        <f t="shared" ca="1" si="76"/>
        <v>0</v>
      </c>
      <c r="AA201" s="233"/>
      <c r="AB201" s="45">
        <f t="shared" ca="1" si="70"/>
        <v>0</v>
      </c>
      <c r="AC201" s="45">
        <f t="shared" ca="1" si="59"/>
        <v>0</v>
      </c>
      <c r="AD201" s="25">
        <f t="shared" ca="1" si="60"/>
        <v>0</v>
      </c>
    </row>
    <row r="202" spans="4:30" x14ac:dyDescent="0.35">
      <c r="D202" s="20">
        <v>198</v>
      </c>
      <c r="E202" s="21">
        <f t="shared" ca="1" si="71"/>
        <v>72320</v>
      </c>
      <c r="F202" s="44">
        <f t="shared" ca="1" si="61"/>
        <v>72684</v>
      </c>
      <c r="G202" s="22" t="s">
        <v>119</v>
      </c>
      <c r="H202" s="44">
        <f t="shared" ca="1" si="72"/>
        <v>72320</v>
      </c>
      <c r="I202" s="45">
        <f t="shared" ca="1" si="62"/>
        <v>0</v>
      </c>
      <c r="J202" s="45">
        <f t="shared" ca="1" si="63"/>
        <v>0</v>
      </c>
      <c r="K202" s="45">
        <f t="shared" ca="1" si="64"/>
        <v>0</v>
      </c>
      <c r="L202" s="45"/>
      <c r="M202" s="45">
        <f t="shared" ca="1" si="73"/>
        <v>0</v>
      </c>
      <c r="N202" s="257">
        <f t="shared" ca="1" si="65"/>
        <v>0</v>
      </c>
      <c r="O202" s="23"/>
      <c r="P202" s="255">
        <f t="shared" ca="1" si="66"/>
        <v>0</v>
      </c>
      <c r="Q202" s="163">
        <f t="shared" ca="1" si="67"/>
        <v>0</v>
      </c>
      <c r="R202" s="164">
        <f ca="1">NPV(Q201,K202:$K$244) + ($A$13+$A$14+$A$15)/POWER(1+Q201,$A$28-D202+1)</f>
        <v>0</v>
      </c>
      <c r="S202" s="164">
        <f ca="1">NPV(Q202,K202:$K$244) + ($A$13+$A$14+$A$15)/POWER(1+Q202,$A$28-D202+1)</f>
        <v>0</v>
      </c>
      <c r="T202" s="45">
        <f t="shared" ca="1" si="68"/>
        <v>0</v>
      </c>
      <c r="U202" s="45">
        <f t="shared" ca="1" si="74"/>
        <v>0</v>
      </c>
      <c r="V202" s="45">
        <f t="shared" ca="1" si="75"/>
        <v>0</v>
      </c>
      <c r="W202" s="45">
        <f t="shared" ca="1" si="69"/>
        <v>0</v>
      </c>
      <c r="X202" s="25">
        <f t="shared" ca="1" si="58"/>
        <v>0</v>
      </c>
      <c r="Z202" s="28">
        <f t="shared" ca="1" si="76"/>
        <v>0</v>
      </c>
      <c r="AA202" s="233"/>
      <c r="AB202" s="45">
        <f t="shared" ca="1" si="70"/>
        <v>0</v>
      </c>
      <c r="AC202" s="45">
        <f t="shared" ca="1" si="59"/>
        <v>0</v>
      </c>
      <c r="AD202" s="25">
        <f t="shared" ca="1" si="60"/>
        <v>0</v>
      </c>
    </row>
    <row r="203" spans="4:30" x14ac:dyDescent="0.35">
      <c r="D203" s="20">
        <v>199</v>
      </c>
      <c r="E203" s="21">
        <f t="shared" ca="1" si="71"/>
        <v>72685</v>
      </c>
      <c r="F203" s="44">
        <f t="shared" ca="1" si="61"/>
        <v>73049</v>
      </c>
      <c r="G203" s="22" t="s">
        <v>119</v>
      </c>
      <c r="H203" s="44">
        <f t="shared" ca="1" si="72"/>
        <v>72685</v>
      </c>
      <c r="I203" s="45">
        <f t="shared" ca="1" si="62"/>
        <v>0</v>
      </c>
      <c r="J203" s="45">
        <f t="shared" ca="1" si="63"/>
        <v>0</v>
      </c>
      <c r="K203" s="45">
        <f t="shared" ca="1" si="64"/>
        <v>0</v>
      </c>
      <c r="L203" s="45"/>
      <c r="M203" s="45">
        <f t="shared" ca="1" si="73"/>
        <v>0</v>
      </c>
      <c r="N203" s="257">
        <f t="shared" ca="1" si="65"/>
        <v>0</v>
      </c>
      <c r="O203" s="23"/>
      <c r="P203" s="255">
        <f t="shared" ca="1" si="66"/>
        <v>0</v>
      </c>
      <c r="Q203" s="163">
        <f t="shared" ca="1" si="67"/>
        <v>0</v>
      </c>
      <c r="R203" s="164">
        <f ca="1">NPV(Q202,K203:$K$244) + ($A$13+$A$14+$A$15)/POWER(1+Q202,$A$28-D203+1)</f>
        <v>0</v>
      </c>
      <c r="S203" s="164">
        <f ca="1">NPV(Q203,K203:$K$244) + ($A$13+$A$14+$A$15)/POWER(1+Q203,$A$28-D203+1)</f>
        <v>0</v>
      </c>
      <c r="T203" s="45">
        <f t="shared" ca="1" si="68"/>
        <v>0</v>
      </c>
      <c r="U203" s="45">
        <f t="shared" ca="1" si="74"/>
        <v>0</v>
      </c>
      <c r="V203" s="45">
        <f t="shared" ca="1" si="75"/>
        <v>0</v>
      </c>
      <c r="W203" s="45">
        <f t="shared" ca="1" si="69"/>
        <v>0</v>
      </c>
      <c r="X203" s="25">
        <f t="shared" ca="1" si="58"/>
        <v>0</v>
      </c>
      <c r="Z203" s="28">
        <f t="shared" ca="1" si="76"/>
        <v>0</v>
      </c>
      <c r="AA203" s="233"/>
      <c r="AB203" s="45">
        <f t="shared" ca="1" si="70"/>
        <v>0</v>
      </c>
      <c r="AC203" s="45">
        <f t="shared" ca="1" si="59"/>
        <v>0</v>
      </c>
      <c r="AD203" s="25">
        <f t="shared" ca="1" si="60"/>
        <v>0</v>
      </c>
    </row>
    <row r="204" spans="4:30" x14ac:dyDescent="0.35">
      <c r="D204" s="20">
        <v>200</v>
      </c>
      <c r="E204" s="21">
        <f t="shared" ca="1" si="71"/>
        <v>73050</v>
      </c>
      <c r="F204" s="44">
        <f t="shared" ca="1" si="61"/>
        <v>73414</v>
      </c>
      <c r="G204" s="22" t="s">
        <v>119</v>
      </c>
      <c r="H204" s="44">
        <f t="shared" ca="1" si="72"/>
        <v>73050</v>
      </c>
      <c r="I204" s="45">
        <f t="shared" ca="1" si="62"/>
        <v>0</v>
      </c>
      <c r="J204" s="45">
        <f t="shared" ca="1" si="63"/>
        <v>0</v>
      </c>
      <c r="K204" s="45">
        <f t="shared" ca="1" si="64"/>
        <v>0</v>
      </c>
      <c r="L204" s="45"/>
      <c r="M204" s="45">
        <f t="shared" ca="1" si="73"/>
        <v>0</v>
      </c>
      <c r="N204" s="257">
        <f t="shared" ca="1" si="65"/>
        <v>0</v>
      </c>
      <c r="O204" s="23"/>
      <c r="P204" s="255">
        <f t="shared" ca="1" si="66"/>
        <v>0</v>
      </c>
      <c r="Q204" s="163">
        <f t="shared" ca="1" si="67"/>
        <v>0</v>
      </c>
      <c r="R204" s="164">
        <f ca="1">NPV(Q203,K204:$K$244) + ($A$13+$A$14+$A$15)/POWER(1+Q203,$A$28-D204+1)</f>
        <v>0</v>
      </c>
      <c r="S204" s="164">
        <f ca="1">NPV(Q204,K204:$K$244) + ($A$13+$A$14+$A$15)/POWER(1+Q204,$A$28-D204+1)</f>
        <v>0</v>
      </c>
      <c r="T204" s="45">
        <f t="shared" ca="1" si="68"/>
        <v>0</v>
      </c>
      <c r="U204" s="45">
        <f t="shared" ca="1" si="74"/>
        <v>0</v>
      </c>
      <c r="V204" s="45">
        <f t="shared" ca="1" si="75"/>
        <v>0</v>
      </c>
      <c r="W204" s="45">
        <f t="shared" ca="1" si="69"/>
        <v>0</v>
      </c>
      <c r="X204" s="25">
        <f t="shared" ca="1" si="58"/>
        <v>0</v>
      </c>
      <c r="Z204" s="28">
        <f t="shared" ca="1" si="76"/>
        <v>0</v>
      </c>
      <c r="AA204" s="233"/>
      <c r="AB204" s="45">
        <f t="shared" ca="1" si="70"/>
        <v>0</v>
      </c>
      <c r="AC204" s="45">
        <f t="shared" ca="1" si="59"/>
        <v>0</v>
      </c>
      <c r="AD204" s="25">
        <f t="shared" ca="1" si="60"/>
        <v>0</v>
      </c>
    </row>
    <row r="205" spans="4:30" x14ac:dyDescent="0.35">
      <c r="D205" s="20">
        <v>201</v>
      </c>
      <c r="E205" s="21">
        <f t="shared" ca="1" si="71"/>
        <v>73415</v>
      </c>
      <c r="F205" s="44">
        <f t="shared" ca="1" si="61"/>
        <v>73779</v>
      </c>
      <c r="G205" s="22" t="s">
        <v>119</v>
      </c>
      <c r="H205" s="44">
        <f t="shared" ca="1" si="72"/>
        <v>73415</v>
      </c>
      <c r="I205" s="45">
        <f t="shared" ca="1" si="62"/>
        <v>0</v>
      </c>
      <c r="J205" s="45">
        <f t="shared" ca="1" si="63"/>
        <v>0</v>
      </c>
      <c r="K205" s="45">
        <f t="shared" ca="1" si="64"/>
        <v>0</v>
      </c>
      <c r="L205" s="45"/>
      <c r="M205" s="45">
        <f t="shared" ca="1" si="73"/>
        <v>0</v>
      </c>
      <c r="N205" s="257">
        <f t="shared" ca="1" si="65"/>
        <v>0</v>
      </c>
      <c r="O205" s="23"/>
      <c r="P205" s="255">
        <f t="shared" ca="1" si="66"/>
        <v>0</v>
      </c>
      <c r="Q205" s="163">
        <f t="shared" ca="1" si="67"/>
        <v>0</v>
      </c>
      <c r="R205" s="164">
        <f ca="1">NPV(Q204,K205:$K$244) + ($A$13+$A$14+$A$15)/POWER(1+Q204,$A$28-D205+1)</f>
        <v>0</v>
      </c>
      <c r="S205" s="164">
        <f ca="1">NPV(Q205,K205:$K$244) + ($A$13+$A$14+$A$15)/POWER(1+Q205,$A$28-D205+1)</f>
        <v>0</v>
      </c>
      <c r="T205" s="45">
        <f t="shared" ca="1" si="68"/>
        <v>0</v>
      </c>
      <c r="U205" s="45">
        <f t="shared" ca="1" si="74"/>
        <v>0</v>
      </c>
      <c r="V205" s="45">
        <f t="shared" ca="1" si="75"/>
        <v>0</v>
      </c>
      <c r="W205" s="45">
        <f t="shared" ca="1" si="69"/>
        <v>0</v>
      </c>
      <c r="X205" s="25">
        <f t="shared" ca="1" si="58"/>
        <v>0</v>
      </c>
      <c r="Z205" s="28">
        <f t="shared" ca="1" si="76"/>
        <v>0</v>
      </c>
      <c r="AA205" s="233"/>
      <c r="AB205" s="45">
        <f t="shared" ca="1" si="70"/>
        <v>0</v>
      </c>
      <c r="AC205" s="45">
        <f t="shared" ca="1" si="59"/>
        <v>0</v>
      </c>
      <c r="AD205" s="25">
        <f t="shared" ca="1" si="60"/>
        <v>0</v>
      </c>
    </row>
    <row r="206" spans="4:30" x14ac:dyDescent="0.35">
      <c r="D206" s="20">
        <v>202</v>
      </c>
      <c r="E206" s="21">
        <f t="shared" ca="1" si="71"/>
        <v>73780</v>
      </c>
      <c r="F206" s="44">
        <f t="shared" ca="1" si="61"/>
        <v>74144</v>
      </c>
      <c r="G206" s="22" t="s">
        <v>119</v>
      </c>
      <c r="H206" s="44">
        <f t="shared" ca="1" si="72"/>
        <v>73780</v>
      </c>
      <c r="I206" s="45">
        <f t="shared" ca="1" si="62"/>
        <v>0</v>
      </c>
      <c r="J206" s="45">
        <f t="shared" ca="1" si="63"/>
        <v>0</v>
      </c>
      <c r="K206" s="45">
        <f t="shared" ca="1" si="64"/>
        <v>0</v>
      </c>
      <c r="L206" s="45"/>
      <c r="M206" s="45">
        <f t="shared" ca="1" si="73"/>
        <v>0</v>
      </c>
      <c r="N206" s="257">
        <f t="shared" ca="1" si="65"/>
        <v>0</v>
      </c>
      <c r="O206" s="23"/>
      <c r="P206" s="255">
        <f t="shared" ca="1" si="66"/>
        <v>0</v>
      </c>
      <c r="Q206" s="163">
        <f t="shared" ca="1" si="67"/>
        <v>0</v>
      </c>
      <c r="R206" s="164">
        <f ca="1">NPV(Q205,K206:$K$244) + ($A$13+$A$14+$A$15)/POWER(1+Q205,$A$28-D206+1)</f>
        <v>0</v>
      </c>
      <c r="S206" s="164">
        <f ca="1">NPV(Q206,K206:$K$244) + ($A$13+$A$14+$A$15)/POWER(1+Q206,$A$28-D206+1)</f>
        <v>0</v>
      </c>
      <c r="T206" s="45">
        <f t="shared" ca="1" si="68"/>
        <v>0</v>
      </c>
      <c r="U206" s="45">
        <f t="shared" ca="1" si="74"/>
        <v>0</v>
      </c>
      <c r="V206" s="45">
        <f t="shared" ca="1" si="75"/>
        <v>0</v>
      </c>
      <c r="W206" s="45">
        <f t="shared" ca="1" si="69"/>
        <v>0</v>
      </c>
      <c r="X206" s="25">
        <f t="shared" ca="1" si="58"/>
        <v>0</v>
      </c>
      <c r="Z206" s="28">
        <f t="shared" ca="1" si="76"/>
        <v>0</v>
      </c>
      <c r="AA206" s="233"/>
      <c r="AB206" s="45">
        <f t="shared" ca="1" si="70"/>
        <v>0</v>
      </c>
      <c r="AC206" s="45">
        <f t="shared" ca="1" si="59"/>
        <v>0</v>
      </c>
      <c r="AD206" s="25">
        <f t="shared" ca="1" si="60"/>
        <v>0</v>
      </c>
    </row>
    <row r="207" spans="4:30" x14ac:dyDescent="0.35">
      <c r="D207" s="20">
        <v>203</v>
      </c>
      <c r="E207" s="21">
        <f t="shared" ca="1" si="71"/>
        <v>74145</v>
      </c>
      <c r="F207" s="44">
        <f t="shared" ca="1" si="61"/>
        <v>74509</v>
      </c>
      <c r="G207" s="22" t="s">
        <v>119</v>
      </c>
      <c r="H207" s="44">
        <f t="shared" ca="1" si="72"/>
        <v>74145</v>
      </c>
      <c r="I207" s="45">
        <f t="shared" ca="1" si="62"/>
        <v>0</v>
      </c>
      <c r="J207" s="45">
        <f t="shared" ca="1" si="63"/>
        <v>0</v>
      </c>
      <c r="K207" s="45">
        <f t="shared" ca="1" si="64"/>
        <v>0</v>
      </c>
      <c r="L207" s="45"/>
      <c r="M207" s="45">
        <f t="shared" ca="1" si="73"/>
        <v>0</v>
      </c>
      <c r="N207" s="257">
        <f t="shared" ca="1" si="65"/>
        <v>0</v>
      </c>
      <c r="O207" s="23"/>
      <c r="P207" s="255">
        <f t="shared" ca="1" si="66"/>
        <v>0</v>
      </c>
      <c r="Q207" s="163">
        <f t="shared" ca="1" si="67"/>
        <v>0</v>
      </c>
      <c r="R207" s="164">
        <f ca="1">NPV(Q206,K207:$K$244) + ($A$13+$A$14+$A$15)/POWER(1+Q206,$A$28-D207+1)</f>
        <v>0</v>
      </c>
      <c r="S207" s="164">
        <f ca="1">NPV(Q207,K207:$K$244) + ($A$13+$A$14+$A$15)/POWER(1+Q207,$A$28-D207+1)</f>
        <v>0</v>
      </c>
      <c r="T207" s="45">
        <f t="shared" ca="1" si="68"/>
        <v>0</v>
      </c>
      <c r="U207" s="45">
        <f t="shared" ca="1" si="74"/>
        <v>0</v>
      </c>
      <c r="V207" s="45">
        <f t="shared" ca="1" si="75"/>
        <v>0</v>
      </c>
      <c r="W207" s="45">
        <f t="shared" ca="1" si="69"/>
        <v>0</v>
      </c>
      <c r="X207" s="25">
        <f t="shared" ca="1" si="58"/>
        <v>0</v>
      </c>
      <c r="Z207" s="28">
        <f t="shared" ca="1" si="76"/>
        <v>0</v>
      </c>
      <c r="AA207" s="233"/>
      <c r="AB207" s="45">
        <f t="shared" ca="1" si="70"/>
        <v>0</v>
      </c>
      <c r="AC207" s="45">
        <f t="shared" ca="1" si="59"/>
        <v>0</v>
      </c>
      <c r="AD207" s="25">
        <f t="shared" ca="1" si="60"/>
        <v>0</v>
      </c>
    </row>
    <row r="208" spans="4:30" x14ac:dyDescent="0.35">
      <c r="D208" s="20">
        <v>204</v>
      </c>
      <c r="E208" s="21">
        <f t="shared" ca="1" si="71"/>
        <v>74510</v>
      </c>
      <c r="F208" s="44">
        <f t="shared" ca="1" si="61"/>
        <v>74875</v>
      </c>
      <c r="G208" s="22" t="s">
        <v>119</v>
      </c>
      <c r="H208" s="44">
        <f t="shared" ca="1" si="72"/>
        <v>74510</v>
      </c>
      <c r="I208" s="45">
        <f t="shared" ca="1" si="62"/>
        <v>0</v>
      </c>
      <c r="J208" s="45">
        <f t="shared" ca="1" si="63"/>
        <v>0</v>
      </c>
      <c r="K208" s="45">
        <f t="shared" ca="1" si="64"/>
        <v>0</v>
      </c>
      <c r="L208" s="45"/>
      <c r="M208" s="45">
        <f t="shared" ca="1" si="73"/>
        <v>0</v>
      </c>
      <c r="N208" s="257">
        <f t="shared" ca="1" si="65"/>
        <v>0</v>
      </c>
      <c r="O208" s="23"/>
      <c r="P208" s="255">
        <f t="shared" ca="1" si="66"/>
        <v>0</v>
      </c>
      <c r="Q208" s="163">
        <f t="shared" ca="1" si="67"/>
        <v>0</v>
      </c>
      <c r="R208" s="164">
        <f ca="1">NPV(Q207,K208:$K$244) + ($A$13+$A$14+$A$15)/POWER(1+Q207,$A$28-D208+1)</f>
        <v>0</v>
      </c>
      <c r="S208" s="164">
        <f ca="1">NPV(Q208,K208:$K$244) + ($A$13+$A$14+$A$15)/POWER(1+Q208,$A$28-D208+1)</f>
        <v>0</v>
      </c>
      <c r="T208" s="45">
        <f t="shared" ca="1" si="68"/>
        <v>0</v>
      </c>
      <c r="U208" s="45">
        <f t="shared" ca="1" si="74"/>
        <v>0</v>
      </c>
      <c r="V208" s="45">
        <f t="shared" ca="1" si="75"/>
        <v>0</v>
      </c>
      <c r="W208" s="45">
        <f t="shared" ca="1" si="69"/>
        <v>0</v>
      </c>
      <c r="X208" s="25">
        <f t="shared" ca="1" si="58"/>
        <v>0</v>
      </c>
      <c r="Z208" s="28">
        <f t="shared" ca="1" si="76"/>
        <v>0</v>
      </c>
      <c r="AA208" s="233"/>
      <c r="AB208" s="45">
        <f t="shared" ca="1" si="70"/>
        <v>0</v>
      </c>
      <c r="AC208" s="45">
        <f t="shared" ca="1" si="59"/>
        <v>0</v>
      </c>
      <c r="AD208" s="25">
        <f t="shared" ca="1" si="60"/>
        <v>0</v>
      </c>
    </row>
    <row r="209" spans="4:30" x14ac:dyDescent="0.35">
      <c r="D209" s="20">
        <v>205</v>
      </c>
      <c r="E209" s="21">
        <f t="shared" ca="1" si="71"/>
        <v>74876</v>
      </c>
      <c r="F209" s="44">
        <f t="shared" ca="1" si="61"/>
        <v>75240</v>
      </c>
      <c r="G209" s="22" t="s">
        <v>119</v>
      </c>
      <c r="H209" s="44">
        <f t="shared" ca="1" si="72"/>
        <v>74876</v>
      </c>
      <c r="I209" s="45">
        <f t="shared" ca="1" si="62"/>
        <v>0</v>
      </c>
      <c r="J209" s="45">
        <f t="shared" ca="1" si="63"/>
        <v>0</v>
      </c>
      <c r="K209" s="45">
        <f t="shared" ca="1" si="64"/>
        <v>0</v>
      </c>
      <c r="L209" s="45"/>
      <c r="M209" s="45">
        <f t="shared" ca="1" si="73"/>
        <v>0</v>
      </c>
      <c r="N209" s="257">
        <f t="shared" ca="1" si="65"/>
        <v>0</v>
      </c>
      <c r="O209" s="23"/>
      <c r="P209" s="255">
        <f t="shared" ca="1" si="66"/>
        <v>0</v>
      </c>
      <c r="Q209" s="163">
        <f t="shared" ca="1" si="67"/>
        <v>0</v>
      </c>
      <c r="R209" s="164">
        <f ca="1">NPV(Q208,K209:$K$244) + ($A$13+$A$14+$A$15)/POWER(1+Q208,$A$28-D209+1)</f>
        <v>0</v>
      </c>
      <c r="S209" s="164">
        <f ca="1">NPV(Q209,K209:$K$244) + ($A$13+$A$14+$A$15)/POWER(1+Q209,$A$28-D209+1)</f>
        <v>0</v>
      </c>
      <c r="T209" s="45">
        <f t="shared" ca="1" si="68"/>
        <v>0</v>
      </c>
      <c r="U209" s="45">
        <f t="shared" ca="1" si="74"/>
        <v>0</v>
      </c>
      <c r="V209" s="45">
        <f t="shared" ca="1" si="75"/>
        <v>0</v>
      </c>
      <c r="W209" s="45">
        <f t="shared" ca="1" si="69"/>
        <v>0</v>
      </c>
      <c r="X209" s="25">
        <f t="shared" ca="1" si="58"/>
        <v>0</v>
      </c>
      <c r="Z209" s="28">
        <f t="shared" ca="1" si="76"/>
        <v>0</v>
      </c>
      <c r="AA209" s="233"/>
      <c r="AB209" s="45">
        <f t="shared" ca="1" si="70"/>
        <v>0</v>
      </c>
      <c r="AC209" s="45">
        <f t="shared" ca="1" si="59"/>
        <v>0</v>
      </c>
      <c r="AD209" s="25">
        <f t="shared" ca="1" si="60"/>
        <v>0</v>
      </c>
    </row>
    <row r="210" spans="4:30" x14ac:dyDescent="0.35">
      <c r="D210" s="20">
        <v>206</v>
      </c>
      <c r="E210" s="21">
        <f t="shared" ca="1" si="71"/>
        <v>75241</v>
      </c>
      <c r="F210" s="44">
        <f t="shared" ca="1" si="61"/>
        <v>75605</v>
      </c>
      <c r="G210" s="22" t="s">
        <v>119</v>
      </c>
      <c r="H210" s="44">
        <f t="shared" ca="1" si="72"/>
        <v>75241</v>
      </c>
      <c r="I210" s="45">
        <f t="shared" ca="1" si="62"/>
        <v>0</v>
      </c>
      <c r="J210" s="45">
        <f t="shared" ca="1" si="63"/>
        <v>0</v>
      </c>
      <c r="K210" s="45">
        <f t="shared" ca="1" si="64"/>
        <v>0</v>
      </c>
      <c r="L210" s="45"/>
      <c r="M210" s="45">
        <f t="shared" ca="1" si="73"/>
        <v>0</v>
      </c>
      <c r="N210" s="257">
        <f t="shared" ca="1" si="65"/>
        <v>0</v>
      </c>
      <c r="O210" s="23"/>
      <c r="P210" s="255">
        <f t="shared" ca="1" si="66"/>
        <v>0</v>
      </c>
      <c r="Q210" s="163">
        <f t="shared" ca="1" si="67"/>
        <v>0</v>
      </c>
      <c r="R210" s="164">
        <f ca="1">NPV(Q209,K210:$K$244) + ($A$13+$A$14+$A$15)/POWER(1+Q209,$A$28-D210+1)</f>
        <v>0</v>
      </c>
      <c r="S210" s="164">
        <f ca="1">NPV(Q210,K210:$K$244) + ($A$13+$A$14+$A$15)/POWER(1+Q210,$A$28-D210+1)</f>
        <v>0</v>
      </c>
      <c r="T210" s="45">
        <f t="shared" ca="1" si="68"/>
        <v>0</v>
      </c>
      <c r="U210" s="45">
        <f t="shared" ca="1" si="74"/>
        <v>0</v>
      </c>
      <c r="V210" s="45">
        <f t="shared" ca="1" si="75"/>
        <v>0</v>
      </c>
      <c r="W210" s="45">
        <f t="shared" ca="1" si="69"/>
        <v>0</v>
      </c>
      <c r="X210" s="25">
        <f t="shared" ca="1" si="58"/>
        <v>0</v>
      </c>
      <c r="Z210" s="28">
        <f t="shared" ca="1" si="76"/>
        <v>0</v>
      </c>
      <c r="AA210" s="233"/>
      <c r="AB210" s="45">
        <f t="shared" ca="1" si="70"/>
        <v>0</v>
      </c>
      <c r="AC210" s="45">
        <f t="shared" ca="1" si="59"/>
        <v>0</v>
      </c>
      <c r="AD210" s="25">
        <f t="shared" ca="1" si="60"/>
        <v>0</v>
      </c>
    </row>
    <row r="211" spans="4:30" x14ac:dyDescent="0.35">
      <c r="D211" s="20">
        <v>207</v>
      </c>
      <c r="E211" s="21">
        <f t="shared" ca="1" si="71"/>
        <v>75606</v>
      </c>
      <c r="F211" s="44">
        <f t="shared" ca="1" si="61"/>
        <v>75970</v>
      </c>
      <c r="G211" s="22" t="s">
        <v>119</v>
      </c>
      <c r="H211" s="44">
        <f t="shared" ca="1" si="72"/>
        <v>75606</v>
      </c>
      <c r="I211" s="45">
        <f t="shared" ca="1" si="62"/>
        <v>0</v>
      </c>
      <c r="J211" s="45">
        <f t="shared" ca="1" si="63"/>
        <v>0</v>
      </c>
      <c r="K211" s="45">
        <f t="shared" ca="1" si="64"/>
        <v>0</v>
      </c>
      <c r="L211" s="45"/>
      <c r="M211" s="45">
        <f t="shared" ca="1" si="73"/>
        <v>0</v>
      </c>
      <c r="N211" s="257">
        <f t="shared" ca="1" si="65"/>
        <v>0</v>
      </c>
      <c r="O211" s="23"/>
      <c r="P211" s="255">
        <f t="shared" ca="1" si="66"/>
        <v>0</v>
      </c>
      <c r="Q211" s="163">
        <f t="shared" ca="1" si="67"/>
        <v>0</v>
      </c>
      <c r="R211" s="164">
        <f ca="1">NPV(Q210,K211:$K$244) + ($A$13+$A$14+$A$15)/POWER(1+Q210,$A$28-D211+1)</f>
        <v>0</v>
      </c>
      <c r="S211" s="164">
        <f ca="1">NPV(Q211,K211:$K$244) + ($A$13+$A$14+$A$15)/POWER(1+Q211,$A$28-D211+1)</f>
        <v>0</v>
      </c>
      <c r="T211" s="45">
        <f t="shared" ca="1" si="68"/>
        <v>0</v>
      </c>
      <c r="U211" s="45">
        <f t="shared" ca="1" si="74"/>
        <v>0</v>
      </c>
      <c r="V211" s="45">
        <f t="shared" ca="1" si="75"/>
        <v>0</v>
      </c>
      <c r="W211" s="45">
        <f t="shared" ca="1" si="69"/>
        <v>0</v>
      </c>
      <c r="X211" s="25">
        <f t="shared" ca="1" si="58"/>
        <v>0</v>
      </c>
      <c r="Z211" s="28">
        <f t="shared" ca="1" si="76"/>
        <v>0</v>
      </c>
      <c r="AA211" s="233"/>
      <c r="AB211" s="45">
        <f t="shared" ca="1" si="70"/>
        <v>0</v>
      </c>
      <c r="AC211" s="45">
        <f t="shared" ca="1" si="59"/>
        <v>0</v>
      </c>
      <c r="AD211" s="25">
        <f t="shared" ca="1" si="60"/>
        <v>0</v>
      </c>
    </row>
    <row r="212" spans="4:30" x14ac:dyDescent="0.35">
      <c r="D212" s="20">
        <v>208</v>
      </c>
      <c r="E212" s="21">
        <f t="shared" ca="1" si="71"/>
        <v>75971</v>
      </c>
      <c r="F212" s="44">
        <f t="shared" ca="1" si="61"/>
        <v>76336</v>
      </c>
      <c r="G212" s="22" t="s">
        <v>119</v>
      </c>
      <c r="H212" s="44">
        <f t="shared" ca="1" si="72"/>
        <v>75971</v>
      </c>
      <c r="I212" s="45">
        <f t="shared" ca="1" si="62"/>
        <v>0</v>
      </c>
      <c r="J212" s="45">
        <f t="shared" ca="1" si="63"/>
        <v>0</v>
      </c>
      <c r="K212" s="45">
        <f t="shared" ca="1" si="64"/>
        <v>0</v>
      </c>
      <c r="L212" s="45"/>
      <c r="M212" s="45">
        <f t="shared" ca="1" si="73"/>
        <v>0</v>
      </c>
      <c r="N212" s="257">
        <f t="shared" ca="1" si="65"/>
        <v>0</v>
      </c>
      <c r="O212" s="23"/>
      <c r="P212" s="255">
        <f t="shared" ca="1" si="66"/>
        <v>0</v>
      </c>
      <c r="Q212" s="163">
        <f t="shared" ca="1" si="67"/>
        <v>0</v>
      </c>
      <c r="R212" s="164">
        <f ca="1">NPV(Q211,K212:$K$244) + ($A$13+$A$14+$A$15)/POWER(1+Q211,$A$28-D212+1)</f>
        <v>0</v>
      </c>
      <c r="S212" s="164">
        <f ca="1">NPV(Q212,K212:$K$244) + ($A$13+$A$14+$A$15)/POWER(1+Q212,$A$28-D212+1)</f>
        <v>0</v>
      </c>
      <c r="T212" s="45">
        <f t="shared" ca="1" si="68"/>
        <v>0</v>
      </c>
      <c r="U212" s="45">
        <f t="shared" ca="1" si="74"/>
        <v>0</v>
      </c>
      <c r="V212" s="45">
        <f t="shared" ca="1" si="75"/>
        <v>0</v>
      </c>
      <c r="W212" s="45">
        <f t="shared" ca="1" si="69"/>
        <v>0</v>
      </c>
      <c r="X212" s="25">
        <f t="shared" ca="1" si="58"/>
        <v>0</v>
      </c>
      <c r="Z212" s="28">
        <f t="shared" ca="1" si="76"/>
        <v>0</v>
      </c>
      <c r="AA212" s="233"/>
      <c r="AB212" s="45">
        <f t="shared" ca="1" si="70"/>
        <v>0</v>
      </c>
      <c r="AC212" s="45">
        <f t="shared" ca="1" si="59"/>
        <v>0</v>
      </c>
      <c r="AD212" s="25">
        <f t="shared" ca="1" si="60"/>
        <v>0</v>
      </c>
    </row>
    <row r="213" spans="4:30" x14ac:dyDescent="0.35">
      <c r="D213" s="20">
        <v>209</v>
      </c>
      <c r="E213" s="21">
        <f t="shared" ca="1" si="71"/>
        <v>76337</v>
      </c>
      <c r="F213" s="44">
        <f t="shared" ca="1" si="61"/>
        <v>76701</v>
      </c>
      <c r="G213" s="22" t="s">
        <v>119</v>
      </c>
      <c r="H213" s="44">
        <f t="shared" ca="1" si="72"/>
        <v>76337</v>
      </c>
      <c r="I213" s="45">
        <f t="shared" ca="1" si="62"/>
        <v>0</v>
      </c>
      <c r="J213" s="45">
        <f t="shared" ca="1" si="63"/>
        <v>0</v>
      </c>
      <c r="K213" s="45">
        <f t="shared" ca="1" si="64"/>
        <v>0</v>
      </c>
      <c r="L213" s="45"/>
      <c r="M213" s="45">
        <f t="shared" ca="1" si="73"/>
        <v>0</v>
      </c>
      <c r="N213" s="257">
        <f t="shared" ca="1" si="65"/>
        <v>0</v>
      </c>
      <c r="O213" s="23"/>
      <c r="P213" s="255">
        <f t="shared" ca="1" si="66"/>
        <v>0</v>
      </c>
      <c r="Q213" s="163">
        <f t="shared" ca="1" si="67"/>
        <v>0</v>
      </c>
      <c r="R213" s="164">
        <f ca="1">NPV(Q212,K213:$K$244) + ($A$13+$A$14+$A$15)/POWER(1+Q212,$A$28-D213+1)</f>
        <v>0</v>
      </c>
      <c r="S213" s="164">
        <f ca="1">NPV(Q213,K213:$K$244) + ($A$13+$A$14+$A$15)/POWER(1+Q213,$A$28-D213+1)</f>
        <v>0</v>
      </c>
      <c r="T213" s="45">
        <f t="shared" ca="1" si="68"/>
        <v>0</v>
      </c>
      <c r="U213" s="45">
        <f t="shared" ca="1" si="74"/>
        <v>0</v>
      </c>
      <c r="V213" s="45">
        <f t="shared" ca="1" si="75"/>
        <v>0</v>
      </c>
      <c r="W213" s="45">
        <f t="shared" ca="1" si="69"/>
        <v>0</v>
      </c>
      <c r="X213" s="25">
        <f t="shared" ca="1" si="58"/>
        <v>0</v>
      </c>
      <c r="Z213" s="28">
        <f t="shared" ca="1" si="76"/>
        <v>0</v>
      </c>
      <c r="AA213" s="233"/>
      <c r="AB213" s="45">
        <f t="shared" ca="1" si="70"/>
        <v>0</v>
      </c>
      <c r="AC213" s="45">
        <f t="shared" ca="1" si="59"/>
        <v>0</v>
      </c>
      <c r="AD213" s="25">
        <f t="shared" ca="1" si="60"/>
        <v>0</v>
      </c>
    </row>
    <row r="214" spans="4:30" x14ac:dyDescent="0.35">
      <c r="D214" s="20">
        <v>210</v>
      </c>
      <c r="E214" s="21">
        <f t="shared" ca="1" si="71"/>
        <v>76702</v>
      </c>
      <c r="F214" s="44">
        <f t="shared" ca="1" si="61"/>
        <v>77066</v>
      </c>
      <c r="G214" s="22" t="s">
        <v>119</v>
      </c>
      <c r="H214" s="44">
        <f t="shared" ca="1" si="72"/>
        <v>76702</v>
      </c>
      <c r="I214" s="45">
        <f t="shared" ca="1" si="62"/>
        <v>0</v>
      </c>
      <c r="J214" s="45">
        <f t="shared" ca="1" si="63"/>
        <v>0</v>
      </c>
      <c r="K214" s="45">
        <f t="shared" ca="1" si="64"/>
        <v>0</v>
      </c>
      <c r="L214" s="45"/>
      <c r="M214" s="45">
        <f t="shared" ca="1" si="73"/>
        <v>0</v>
      </c>
      <c r="N214" s="257">
        <f t="shared" ca="1" si="65"/>
        <v>0</v>
      </c>
      <c r="O214" s="23"/>
      <c r="P214" s="255">
        <f t="shared" ca="1" si="66"/>
        <v>0</v>
      </c>
      <c r="Q214" s="163">
        <f t="shared" ca="1" si="67"/>
        <v>0</v>
      </c>
      <c r="R214" s="164">
        <f ca="1">NPV(Q213,K214:$K$244) + ($A$13+$A$14+$A$15)/POWER(1+Q213,$A$28-D214+1)</f>
        <v>0</v>
      </c>
      <c r="S214" s="164">
        <f ca="1">NPV(Q214,K214:$K$244) + ($A$13+$A$14+$A$15)/POWER(1+Q214,$A$28-D214+1)</f>
        <v>0</v>
      </c>
      <c r="T214" s="45">
        <f t="shared" ca="1" si="68"/>
        <v>0</v>
      </c>
      <c r="U214" s="45">
        <f t="shared" ca="1" si="74"/>
        <v>0</v>
      </c>
      <c r="V214" s="45">
        <f t="shared" ca="1" si="75"/>
        <v>0</v>
      </c>
      <c r="W214" s="45">
        <f t="shared" ca="1" si="69"/>
        <v>0</v>
      </c>
      <c r="X214" s="25">
        <f t="shared" ca="1" si="58"/>
        <v>0</v>
      </c>
      <c r="Z214" s="28">
        <f t="shared" ca="1" si="76"/>
        <v>0</v>
      </c>
      <c r="AA214" s="233"/>
      <c r="AB214" s="45">
        <f t="shared" ca="1" si="70"/>
        <v>0</v>
      </c>
      <c r="AC214" s="45">
        <f t="shared" ca="1" si="59"/>
        <v>0</v>
      </c>
      <c r="AD214" s="25">
        <f t="shared" ca="1" si="60"/>
        <v>0</v>
      </c>
    </row>
    <row r="215" spans="4:30" x14ac:dyDescent="0.35">
      <c r="D215" s="20">
        <v>211</v>
      </c>
      <c r="E215" s="21">
        <f t="shared" ca="1" si="71"/>
        <v>77067</v>
      </c>
      <c r="F215" s="44">
        <f t="shared" ca="1" si="61"/>
        <v>77431</v>
      </c>
      <c r="G215" s="22" t="s">
        <v>119</v>
      </c>
      <c r="H215" s="44">
        <f t="shared" ca="1" si="72"/>
        <v>77067</v>
      </c>
      <c r="I215" s="45">
        <f t="shared" ca="1" si="62"/>
        <v>0</v>
      </c>
      <c r="J215" s="45">
        <f t="shared" ca="1" si="63"/>
        <v>0</v>
      </c>
      <c r="K215" s="45">
        <f t="shared" ca="1" si="64"/>
        <v>0</v>
      </c>
      <c r="L215" s="45"/>
      <c r="M215" s="45">
        <f t="shared" ca="1" si="73"/>
        <v>0</v>
      </c>
      <c r="N215" s="257">
        <f t="shared" ca="1" si="65"/>
        <v>0</v>
      </c>
      <c r="O215" s="23"/>
      <c r="P215" s="255">
        <f t="shared" ca="1" si="66"/>
        <v>0</v>
      </c>
      <c r="Q215" s="163">
        <f t="shared" ca="1" si="67"/>
        <v>0</v>
      </c>
      <c r="R215" s="164">
        <f ca="1">NPV(Q214,K215:$K$244) + ($A$13+$A$14+$A$15)/POWER(1+Q214,$A$28-D215+1)</f>
        <v>0</v>
      </c>
      <c r="S215" s="164">
        <f ca="1">NPV(Q215,K215:$K$244) + ($A$13+$A$14+$A$15)/POWER(1+Q215,$A$28-D215+1)</f>
        <v>0</v>
      </c>
      <c r="T215" s="45">
        <f t="shared" ca="1" si="68"/>
        <v>0</v>
      </c>
      <c r="U215" s="45">
        <f t="shared" ca="1" si="74"/>
        <v>0</v>
      </c>
      <c r="V215" s="45">
        <f t="shared" ca="1" si="75"/>
        <v>0</v>
      </c>
      <c r="W215" s="45">
        <f t="shared" ca="1" si="69"/>
        <v>0</v>
      </c>
      <c r="X215" s="25">
        <f t="shared" ca="1" si="58"/>
        <v>0</v>
      </c>
      <c r="Z215" s="28">
        <f t="shared" ca="1" si="76"/>
        <v>0</v>
      </c>
      <c r="AA215" s="233"/>
      <c r="AB215" s="45">
        <f t="shared" ca="1" si="70"/>
        <v>0</v>
      </c>
      <c r="AC215" s="45">
        <f t="shared" ca="1" si="59"/>
        <v>0</v>
      </c>
      <c r="AD215" s="25">
        <f t="shared" ca="1" si="60"/>
        <v>0</v>
      </c>
    </row>
    <row r="216" spans="4:30" x14ac:dyDescent="0.35">
      <c r="D216" s="20">
        <v>212</v>
      </c>
      <c r="E216" s="21">
        <f t="shared" ca="1" si="71"/>
        <v>77432</v>
      </c>
      <c r="F216" s="44">
        <f t="shared" ca="1" si="61"/>
        <v>77797</v>
      </c>
      <c r="G216" s="22" t="s">
        <v>119</v>
      </c>
      <c r="H216" s="44">
        <f t="shared" ca="1" si="72"/>
        <v>77432</v>
      </c>
      <c r="I216" s="45">
        <f t="shared" ca="1" si="62"/>
        <v>0</v>
      </c>
      <c r="J216" s="45">
        <f t="shared" ca="1" si="63"/>
        <v>0</v>
      </c>
      <c r="K216" s="45">
        <f t="shared" ca="1" si="64"/>
        <v>0</v>
      </c>
      <c r="L216" s="45"/>
      <c r="M216" s="45">
        <f t="shared" ca="1" si="73"/>
        <v>0</v>
      </c>
      <c r="N216" s="257">
        <f t="shared" ca="1" si="65"/>
        <v>0</v>
      </c>
      <c r="O216" s="23"/>
      <c r="P216" s="255">
        <f t="shared" ca="1" si="66"/>
        <v>0</v>
      </c>
      <c r="Q216" s="163">
        <f t="shared" ca="1" si="67"/>
        <v>0</v>
      </c>
      <c r="R216" s="164">
        <f ca="1">NPV(Q215,K216:$K$244) + ($A$13+$A$14+$A$15)/POWER(1+Q215,$A$28-D216+1)</f>
        <v>0</v>
      </c>
      <c r="S216" s="164">
        <f ca="1">NPV(Q216,K216:$K$244) + ($A$13+$A$14+$A$15)/POWER(1+Q216,$A$28-D216+1)</f>
        <v>0</v>
      </c>
      <c r="T216" s="45">
        <f t="shared" ca="1" si="68"/>
        <v>0</v>
      </c>
      <c r="U216" s="45">
        <f t="shared" ca="1" si="74"/>
        <v>0</v>
      </c>
      <c r="V216" s="45">
        <f t="shared" ca="1" si="75"/>
        <v>0</v>
      </c>
      <c r="W216" s="45">
        <f t="shared" ca="1" si="69"/>
        <v>0</v>
      </c>
      <c r="X216" s="25">
        <f t="shared" ca="1" si="58"/>
        <v>0</v>
      </c>
      <c r="Z216" s="28">
        <f t="shared" ca="1" si="76"/>
        <v>0</v>
      </c>
      <c r="AA216" s="233"/>
      <c r="AB216" s="45">
        <f t="shared" ca="1" si="70"/>
        <v>0</v>
      </c>
      <c r="AC216" s="45">
        <f t="shared" ca="1" si="59"/>
        <v>0</v>
      </c>
      <c r="AD216" s="25">
        <f t="shared" ca="1" si="60"/>
        <v>0</v>
      </c>
    </row>
    <row r="217" spans="4:30" x14ac:dyDescent="0.35">
      <c r="D217" s="20">
        <v>213</v>
      </c>
      <c r="E217" s="21">
        <f t="shared" ca="1" si="71"/>
        <v>77798</v>
      </c>
      <c r="F217" s="44">
        <f t="shared" ca="1" si="61"/>
        <v>78162</v>
      </c>
      <c r="G217" s="22" t="s">
        <v>119</v>
      </c>
      <c r="H217" s="44">
        <f t="shared" ca="1" si="72"/>
        <v>77798</v>
      </c>
      <c r="I217" s="45">
        <f t="shared" ca="1" si="62"/>
        <v>0</v>
      </c>
      <c r="J217" s="45">
        <f t="shared" ca="1" si="63"/>
        <v>0</v>
      </c>
      <c r="K217" s="45">
        <f t="shared" ca="1" si="64"/>
        <v>0</v>
      </c>
      <c r="L217" s="45"/>
      <c r="M217" s="45">
        <f t="shared" ca="1" si="73"/>
        <v>0</v>
      </c>
      <c r="N217" s="257">
        <f t="shared" ca="1" si="65"/>
        <v>0</v>
      </c>
      <c r="O217" s="23"/>
      <c r="P217" s="255">
        <f t="shared" ca="1" si="66"/>
        <v>0</v>
      </c>
      <c r="Q217" s="163">
        <f t="shared" ca="1" si="67"/>
        <v>0</v>
      </c>
      <c r="R217" s="164">
        <f ca="1">NPV(Q216,K217:$K$244) + ($A$13+$A$14+$A$15)/POWER(1+Q216,$A$28-D217+1)</f>
        <v>0</v>
      </c>
      <c r="S217" s="164">
        <f ca="1">NPV(Q217,K217:$K$244) + ($A$13+$A$14+$A$15)/POWER(1+Q217,$A$28-D217+1)</f>
        <v>0</v>
      </c>
      <c r="T217" s="45">
        <f t="shared" ca="1" si="68"/>
        <v>0</v>
      </c>
      <c r="U217" s="45">
        <f t="shared" ca="1" si="74"/>
        <v>0</v>
      </c>
      <c r="V217" s="45">
        <f t="shared" ca="1" si="75"/>
        <v>0</v>
      </c>
      <c r="W217" s="45">
        <f t="shared" ca="1" si="69"/>
        <v>0</v>
      </c>
      <c r="X217" s="25">
        <f t="shared" ca="1" si="58"/>
        <v>0</v>
      </c>
      <c r="Z217" s="28">
        <f t="shared" ca="1" si="76"/>
        <v>0</v>
      </c>
      <c r="AA217" s="233"/>
      <c r="AB217" s="45">
        <f t="shared" ca="1" si="70"/>
        <v>0</v>
      </c>
      <c r="AC217" s="45">
        <f t="shared" ca="1" si="59"/>
        <v>0</v>
      </c>
      <c r="AD217" s="25">
        <f t="shared" ca="1" si="60"/>
        <v>0</v>
      </c>
    </row>
    <row r="218" spans="4:30" x14ac:dyDescent="0.35">
      <c r="D218" s="20">
        <v>214</v>
      </c>
      <c r="E218" s="21">
        <f t="shared" ca="1" si="71"/>
        <v>78163</v>
      </c>
      <c r="F218" s="44">
        <f t="shared" ca="1" si="61"/>
        <v>78527</v>
      </c>
      <c r="G218" s="22" t="s">
        <v>119</v>
      </c>
      <c r="H218" s="44">
        <f t="shared" ca="1" si="72"/>
        <v>78163</v>
      </c>
      <c r="I218" s="45">
        <f t="shared" ca="1" si="62"/>
        <v>0</v>
      </c>
      <c r="J218" s="45">
        <f t="shared" ca="1" si="63"/>
        <v>0</v>
      </c>
      <c r="K218" s="45">
        <f t="shared" ca="1" si="64"/>
        <v>0</v>
      </c>
      <c r="L218" s="45"/>
      <c r="M218" s="45">
        <f t="shared" ca="1" si="73"/>
        <v>0</v>
      </c>
      <c r="N218" s="257">
        <f t="shared" ca="1" si="65"/>
        <v>0</v>
      </c>
      <c r="O218" s="23"/>
      <c r="P218" s="255">
        <f t="shared" ca="1" si="66"/>
        <v>0</v>
      </c>
      <c r="Q218" s="163">
        <f t="shared" ca="1" si="67"/>
        <v>0</v>
      </c>
      <c r="R218" s="164">
        <f ca="1">NPV(Q217,K218:$K$244) + ($A$13+$A$14+$A$15)/POWER(1+Q217,$A$28-D218+1)</f>
        <v>0</v>
      </c>
      <c r="S218" s="164">
        <f ca="1">NPV(Q218,K218:$K$244) + ($A$13+$A$14+$A$15)/POWER(1+Q218,$A$28-D218+1)</f>
        <v>0</v>
      </c>
      <c r="T218" s="45">
        <f t="shared" ca="1" si="68"/>
        <v>0</v>
      </c>
      <c r="U218" s="45">
        <f t="shared" ca="1" si="74"/>
        <v>0</v>
      </c>
      <c r="V218" s="45">
        <f t="shared" ca="1" si="75"/>
        <v>0</v>
      </c>
      <c r="W218" s="45">
        <f t="shared" ca="1" si="69"/>
        <v>0</v>
      </c>
      <c r="X218" s="25">
        <f t="shared" ca="1" si="58"/>
        <v>0</v>
      </c>
      <c r="Z218" s="28">
        <f t="shared" ca="1" si="76"/>
        <v>0</v>
      </c>
      <c r="AA218" s="233"/>
      <c r="AB218" s="45">
        <f t="shared" ca="1" si="70"/>
        <v>0</v>
      </c>
      <c r="AC218" s="45">
        <f t="shared" ca="1" si="59"/>
        <v>0</v>
      </c>
      <c r="AD218" s="25">
        <f t="shared" ca="1" si="60"/>
        <v>0</v>
      </c>
    </row>
    <row r="219" spans="4:30" x14ac:dyDescent="0.35">
      <c r="D219" s="20">
        <v>215</v>
      </c>
      <c r="E219" s="21">
        <f t="shared" ca="1" si="71"/>
        <v>78528</v>
      </c>
      <c r="F219" s="44">
        <f t="shared" ca="1" si="61"/>
        <v>78892</v>
      </c>
      <c r="G219" s="22" t="s">
        <v>119</v>
      </c>
      <c r="H219" s="44">
        <f t="shared" ca="1" si="72"/>
        <v>78528</v>
      </c>
      <c r="I219" s="45">
        <f t="shared" ca="1" si="62"/>
        <v>0</v>
      </c>
      <c r="J219" s="45">
        <f t="shared" ca="1" si="63"/>
        <v>0</v>
      </c>
      <c r="K219" s="45">
        <f t="shared" ca="1" si="64"/>
        <v>0</v>
      </c>
      <c r="L219" s="45"/>
      <c r="M219" s="45">
        <f t="shared" ca="1" si="73"/>
        <v>0</v>
      </c>
      <c r="N219" s="257">
        <f t="shared" ca="1" si="65"/>
        <v>0</v>
      </c>
      <c r="O219" s="23"/>
      <c r="P219" s="255">
        <f t="shared" ca="1" si="66"/>
        <v>0</v>
      </c>
      <c r="Q219" s="163">
        <f t="shared" ca="1" si="67"/>
        <v>0</v>
      </c>
      <c r="R219" s="164">
        <f ca="1">NPV(Q218,K219:$K$244) + ($A$13+$A$14+$A$15)/POWER(1+Q218,$A$28-D219+1)</f>
        <v>0</v>
      </c>
      <c r="S219" s="164">
        <f ca="1">NPV(Q219,K219:$K$244) + ($A$13+$A$14+$A$15)/POWER(1+Q219,$A$28-D219+1)</f>
        <v>0</v>
      </c>
      <c r="T219" s="45">
        <f t="shared" ca="1" si="68"/>
        <v>0</v>
      </c>
      <c r="U219" s="45">
        <f t="shared" ca="1" si="74"/>
        <v>0</v>
      </c>
      <c r="V219" s="45">
        <f t="shared" ca="1" si="75"/>
        <v>0</v>
      </c>
      <c r="W219" s="45">
        <f t="shared" ca="1" si="69"/>
        <v>0</v>
      </c>
      <c r="X219" s="25">
        <f t="shared" ca="1" si="58"/>
        <v>0</v>
      </c>
      <c r="Z219" s="28">
        <f t="shared" ca="1" si="76"/>
        <v>0</v>
      </c>
      <c r="AA219" s="233"/>
      <c r="AB219" s="45">
        <f t="shared" ca="1" si="70"/>
        <v>0</v>
      </c>
      <c r="AC219" s="45">
        <f t="shared" ca="1" si="59"/>
        <v>0</v>
      </c>
      <c r="AD219" s="25">
        <f t="shared" ca="1" si="60"/>
        <v>0</v>
      </c>
    </row>
    <row r="220" spans="4:30" x14ac:dyDescent="0.35">
      <c r="D220" s="20">
        <v>216</v>
      </c>
      <c r="E220" s="21">
        <f t="shared" ca="1" si="71"/>
        <v>78893</v>
      </c>
      <c r="F220" s="44">
        <f t="shared" ca="1" si="61"/>
        <v>79258</v>
      </c>
      <c r="G220" s="22" t="s">
        <v>119</v>
      </c>
      <c r="H220" s="44">
        <f t="shared" ca="1" si="72"/>
        <v>78893</v>
      </c>
      <c r="I220" s="45">
        <f t="shared" ca="1" si="62"/>
        <v>0</v>
      </c>
      <c r="J220" s="45">
        <f t="shared" ca="1" si="63"/>
        <v>0</v>
      </c>
      <c r="K220" s="45">
        <f t="shared" ca="1" si="64"/>
        <v>0</v>
      </c>
      <c r="L220" s="45"/>
      <c r="M220" s="45">
        <f t="shared" ca="1" si="73"/>
        <v>0</v>
      </c>
      <c r="N220" s="257">
        <f t="shared" ca="1" si="65"/>
        <v>0</v>
      </c>
      <c r="O220" s="23"/>
      <c r="P220" s="255">
        <f t="shared" ca="1" si="66"/>
        <v>0</v>
      </c>
      <c r="Q220" s="163">
        <f t="shared" ca="1" si="67"/>
        <v>0</v>
      </c>
      <c r="R220" s="164">
        <f ca="1">NPV(Q219,K220:$K$244) + ($A$13+$A$14+$A$15)/POWER(1+Q219,$A$28-D220+1)</f>
        <v>0</v>
      </c>
      <c r="S220" s="164">
        <f ca="1">NPV(Q220,K220:$K$244) + ($A$13+$A$14+$A$15)/POWER(1+Q220,$A$28-D220+1)</f>
        <v>0</v>
      </c>
      <c r="T220" s="45">
        <f t="shared" ca="1" si="68"/>
        <v>0</v>
      </c>
      <c r="U220" s="45">
        <f t="shared" ca="1" si="74"/>
        <v>0</v>
      </c>
      <c r="V220" s="45">
        <f t="shared" ca="1" si="75"/>
        <v>0</v>
      </c>
      <c r="W220" s="45">
        <f t="shared" ca="1" si="69"/>
        <v>0</v>
      </c>
      <c r="X220" s="25">
        <f t="shared" ca="1" si="58"/>
        <v>0</v>
      </c>
      <c r="Z220" s="28">
        <f t="shared" ca="1" si="76"/>
        <v>0</v>
      </c>
      <c r="AA220" s="233"/>
      <c r="AB220" s="45">
        <f t="shared" ca="1" si="70"/>
        <v>0</v>
      </c>
      <c r="AC220" s="45">
        <f t="shared" ca="1" si="59"/>
        <v>0</v>
      </c>
      <c r="AD220" s="25">
        <f t="shared" ca="1" si="60"/>
        <v>0</v>
      </c>
    </row>
    <row r="221" spans="4:30" x14ac:dyDescent="0.35">
      <c r="D221" s="20">
        <v>217</v>
      </c>
      <c r="E221" s="21">
        <f t="shared" ca="1" si="71"/>
        <v>79259</v>
      </c>
      <c r="F221" s="44">
        <f t="shared" ca="1" si="61"/>
        <v>79623</v>
      </c>
      <c r="G221" s="22" t="s">
        <v>119</v>
      </c>
      <c r="H221" s="44">
        <f t="shared" ca="1" si="72"/>
        <v>79259</v>
      </c>
      <c r="I221" s="45">
        <f t="shared" ca="1" si="62"/>
        <v>0</v>
      </c>
      <c r="J221" s="45">
        <f t="shared" ca="1" si="63"/>
        <v>0</v>
      </c>
      <c r="K221" s="45">
        <f t="shared" ca="1" si="64"/>
        <v>0</v>
      </c>
      <c r="L221" s="45"/>
      <c r="M221" s="45">
        <f t="shared" ca="1" si="73"/>
        <v>0</v>
      </c>
      <c r="N221" s="257">
        <f t="shared" ca="1" si="65"/>
        <v>0</v>
      </c>
      <c r="O221" s="23"/>
      <c r="P221" s="255">
        <f t="shared" ca="1" si="66"/>
        <v>0</v>
      </c>
      <c r="Q221" s="163">
        <f t="shared" ca="1" si="67"/>
        <v>0</v>
      </c>
      <c r="R221" s="164">
        <f ca="1">NPV(Q220,K221:$K$244) + ($A$13+$A$14+$A$15)/POWER(1+Q220,$A$28-D221+1)</f>
        <v>0</v>
      </c>
      <c r="S221" s="164">
        <f ca="1">NPV(Q221,K221:$K$244) + ($A$13+$A$14+$A$15)/POWER(1+Q221,$A$28-D221+1)</f>
        <v>0</v>
      </c>
      <c r="T221" s="45">
        <f t="shared" ca="1" si="68"/>
        <v>0</v>
      </c>
      <c r="U221" s="45">
        <f t="shared" ca="1" si="74"/>
        <v>0</v>
      </c>
      <c r="V221" s="45">
        <f t="shared" ca="1" si="75"/>
        <v>0</v>
      </c>
      <c r="W221" s="45">
        <f t="shared" ca="1" si="69"/>
        <v>0</v>
      </c>
      <c r="X221" s="25">
        <f t="shared" ca="1" si="58"/>
        <v>0</v>
      </c>
      <c r="Z221" s="28">
        <f t="shared" ca="1" si="76"/>
        <v>0</v>
      </c>
      <c r="AA221" s="233"/>
      <c r="AB221" s="45">
        <f t="shared" ca="1" si="70"/>
        <v>0</v>
      </c>
      <c r="AC221" s="45">
        <f t="shared" ca="1" si="59"/>
        <v>0</v>
      </c>
      <c r="AD221" s="25">
        <f t="shared" ca="1" si="60"/>
        <v>0</v>
      </c>
    </row>
    <row r="222" spans="4:30" x14ac:dyDescent="0.35">
      <c r="D222" s="20">
        <v>218</v>
      </c>
      <c r="E222" s="21">
        <f t="shared" ca="1" si="71"/>
        <v>79624</v>
      </c>
      <c r="F222" s="44">
        <f t="shared" ca="1" si="61"/>
        <v>79988</v>
      </c>
      <c r="G222" s="22" t="s">
        <v>119</v>
      </c>
      <c r="H222" s="44">
        <f t="shared" ca="1" si="72"/>
        <v>79624</v>
      </c>
      <c r="I222" s="45">
        <f t="shared" ca="1" si="62"/>
        <v>0</v>
      </c>
      <c r="J222" s="45">
        <f t="shared" ca="1" si="63"/>
        <v>0</v>
      </c>
      <c r="K222" s="45">
        <f t="shared" ca="1" si="64"/>
        <v>0</v>
      </c>
      <c r="L222" s="45"/>
      <c r="M222" s="45">
        <f t="shared" ca="1" si="73"/>
        <v>0</v>
      </c>
      <c r="N222" s="257">
        <f t="shared" ca="1" si="65"/>
        <v>0</v>
      </c>
      <c r="O222" s="23"/>
      <c r="P222" s="255">
        <f t="shared" ca="1" si="66"/>
        <v>0</v>
      </c>
      <c r="Q222" s="163">
        <f t="shared" ca="1" si="67"/>
        <v>0</v>
      </c>
      <c r="R222" s="164">
        <f ca="1">NPV(Q221,K222:$K$244) + ($A$13+$A$14+$A$15)/POWER(1+Q221,$A$28-D222+1)</f>
        <v>0</v>
      </c>
      <c r="S222" s="164">
        <f ca="1">NPV(Q222,K222:$K$244) + ($A$13+$A$14+$A$15)/POWER(1+Q222,$A$28-D222+1)</f>
        <v>0</v>
      </c>
      <c r="T222" s="45">
        <f t="shared" ca="1" si="68"/>
        <v>0</v>
      </c>
      <c r="U222" s="45">
        <f t="shared" ca="1" si="74"/>
        <v>0</v>
      </c>
      <c r="V222" s="45">
        <f t="shared" ca="1" si="75"/>
        <v>0</v>
      </c>
      <c r="W222" s="45">
        <f t="shared" ca="1" si="69"/>
        <v>0</v>
      </c>
      <c r="X222" s="25">
        <f t="shared" ca="1" si="58"/>
        <v>0</v>
      </c>
      <c r="Z222" s="28">
        <f t="shared" ca="1" si="76"/>
        <v>0</v>
      </c>
      <c r="AA222" s="233"/>
      <c r="AB222" s="45">
        <f t="shared" ca="1" si="70"/>
        <v>0</v>
      </c>
      <c r="AC222" s="45">
        <f t="shared" ca="1" si="59"/>
        <v>0</v>
      </c>
      <c r="AD222" s="25">
        <f t="shared" ca="1" si="60"/>
        <v>0</v>
      </c>
    </row>
    <row r="223" spans="4:30" x14ac:dyDescent="0.35">
      <c r="D223" s="20">
        <v>219</v>
      </c>
      <c r="E223" s="21">
        <f t="shared" ca="1" si="71"/>
        <v>79989</v>
      </c>
      <c r="F223" s="44">
        <f t="shared" ca="1" si="61"/>
        <v>80353</v>
      </c>
      <c r="G223" s="22" t="s">
        <v>119</v>
      </c>
      <c r="H223" s="44">
        <f t="shared" ca="1" si="72"/>
        <v>79989</v>
      </c>
      <c r="I223" s="45">
        <f t="shared" ca="1" si="62"/>
        <v>0</v>
      </c>
      <c r="J223" s="45">
        <f t="shared" ca="1" si="63"/>
        <v>0</v>
      </c>
      <c r="K223" s="45">
        <f t="shared" ca="1" si="64"/>
        <v>0</v>
      </c>
      <c r="L223" s="45"/>
      <c r="M223" s="45">
        <f t="shared" ca="1" si="73"/>
        <v>0</v>
      </c>
      <c r="N223" s="257">
        <f t="shared" ca="1" si="65"/>
        <v>0</v>
      </c>
      <c r="O223" s="23"/>
      <c r="P223" s="255">
        <f t="shared" ca="1" si="66"/>
        <v>0</v>
      </c>
      <c r="Q223" s="163">
        <f t="shared" ca="1" si="67"/>
        <v>0</v>
      </c>
      <c r="R223" s="164">
        <f ca="1">NPV(Q222,K223:$K$244) + ($A$13+$A$14+$A$15)/POWER(1+Q222,$A$28-D223+1)</f>
        <v>0</v>
      </c>
      <c r="S223" s="164">
        <f ca="1">NPV(Q223,K223:$K$244) + ($A$13+$A$14+$A$15)/POWER(1+Q223,$A$28-D223+1)</f>
        <v>0</v>
      </c>
      <c r="T223" s="45">
        <f t="shared" ca="1" si="68"/>
        <v>0</v>
      </c>
      <c r="U223" s="45">
        <f t="shared" ca="1" si="74"/>
        <v>0</v>
      </c>
      <c r="V223" s="45">
        <f t="shared" ca="1" si="75"/>
        <v>0</v>
      </c>
      <c r="W223" s="45">
        <f t="shared" ca="1" si="69"/>
        <v>0</v>
      </c>
      <c r="X223" s="25">
        <f t="shared" ca="1" si="58"/>
        <v>0</v>
      </c>
      <c r="Z223" s="28">
        <f t="shared" ca="1" si="76"/>
        <v>0</v>
      </c>
      <c r="AA223" s="233"/>
      <c r="AB223" s="45">
        <f t="shared" ca="1" si="70"/>
        <v>0</v>
      </c>
      <c r="AC223" s="45">
        <f t="shared" ca="1" si="59"/>
        <v>0</v>
      </c>
      <c r="AD223" s="25">
        <f t="shared" ca="1" si="60"/>
        <v>0</v>
      </c>
    </row>
    <row r="224" spans="4:30" x14ac:dyDescent="0.35">
      <c r="D224" s="20">
        <v>220</v>
      </c>
      <c r="E224" s="21">
        <f t="shared" ca="1" si="71"/>
        <v>80354</v>
      </c>
      <c r="F224" s="44">
        <f t="shared" ca="1" si="61"/>
        <v>80719</v>
      </c>
      <c r="G224" s="22" t="s">
        <v>119</v>
      </c>
      <c r="H224" s="44">
        <f t="shared" ca="1" si="72"/>
        <v>80354</v>
      </c>
      <c r="I224" s="45">
        <f t="shared" ca="1" si="62"/>
        <v>0</v>
      </c>
      <c r="J224" s="45">
        <f t="shared" ca="1" si="63"/>
        <v>0</v>
      </c>
      <c r="K224" s="45">
        <f t="shared" ca="1" si="64"/>
        <v>0</v>
      </c>
      <c r="L224" s="45"/>
      <c r="M224" s="45">
        <f t="shared" ca="1" si="73"/>
        <v>0</v>
      </c>
      <c r="N224" s="257">
        <f t="shared" ca="1" si="65"/>
        <v>0</v>
      </c>
      <c r="O224" s="23"/>
      <c r="P224" s="255">
        <f t="shared" ca="1" si="66"/>
        <v>0</v>
      </c>
      <c r="Q224" s="163">
        <f t="shared" ca="1" si="67"/>
        <v>0</v>
      </c>
      <c r="R224" s="164">
        <f ca="1">NPV(Q223,K224:$K$244) + ($A$13+$A$14+$A$15)/POWER(1+Q223,$A$28-D224+1)</f>
        <v>0</v>
      </c>
      <c r="S224" s="164">
        <f ca="1">NPV(Q224,K224:$K$244) + ($A$13+$A$14+$A$15)/POWER(1+Q224,$A$28-D224+1)</f>
        <v>0</v>
      </c>
      <c r="T224" s="45">
        <f t="shared" ca="1" si="68"/>
        <v>0</v>
      </c>
      <c r="U224" s="45">
        <f t="shared" ca="1" si="74"/>
        <v>0</v>
      </c>
      <c r="V224" s="45">
        <f t="shared" ca="1" si="75"/>
        <v>0</v>
      </c>
      <c r="W224" s="45">
        <f t="shared" ca="1" si="69"/>
        <v>0</v>
      </c>
      <c r="X224" s="25">
        <f t="shared" ca="1" si="58"/>
        <v>0</v>
      </c>
      <c r="Z224" s="28">
        <f t="shared" ca="1" si="76"/>
        <v>0</v>
      </c>
      <c r="AA224" s="233"/>
      <c r="AB224" s="45">
        <f t="shared" ca="1" si="70"/>
        <v>0</v>
      </c>
      <c r="AC224" s="45">
        <f t="shared" ca="1" si="59"/>
        <v>0</v>
      </c>
      <c r="AD224" s="25">
        <f t="shared" ca="1" si="60"/>
        <v>0</v>
      </c>
    </row>
    <row r="225" spans="4:30" x14ac:dyDescent="0.35">
      <c r="D225" s="20">
        <v>221</v>
      </c>
      <c r="E225" s="21">
        <f t="shared" ca="1" si="71"/>
        <v>80720</v>
      </c>
      <c r="F225" s="44">
        <f t="shared" ca="1" si="61"/>
        <v>81084</v>
      </c>
      <c r="G225" s="22" t="s">
        <v>119</v>
      </c>
      <c r="H225" s="44">
        <f t="shared" ca="1" si="72"/>
        <v>80720</v>
      </c>
      <c r="I225" s="45">
        <f t="shared" ca="1" si="62"/>
        <v>0</v>
      </c>
      <c r="J225" s="45">
        <f t="shared" ca="1" si="63"/>
        <v>0</v>
      </c>
      <c r="K225" s="45">
        <f t="shared" ca="1" si="64"/>
        <v>0</v>
      </c>
      <c r="L225" s="45"/>
      <c r="M225" s="45">
        <f t="shared" ca="1" si="73"/>
        <v>0</v>
      </c>
      <c r="N225" s="257">
        <f t="shared" ca="1" si="65"/>
        <v>0</v>
      </c>
      <c r="O225" s="23"/>
      <c r="P225" s="255">
        <f t="shared" ca="1" si="66"/>
        <v>0</v>
      </c>
      <c r="Q225" s="163">
        <f t="shared" ca="1" si="67"/>
        <v>0</v>
      </c>
      <c r="R225" s="164">
        <f ca="1">NPV(Q224,K225:$K$244) + ($A$13+$A$14+$A$15)/POWER(1+Q224,$A$28-D225+1)</f>
        <v>0</v>
      </c>
      <c r="S225" s="164">
        <f ca="1">NPV(Q225,K225:$K$244) + ($A$13+$A$14+$A$15)/POWER(1+Q225,$A$28-D225+1)</f>
        <v>0</v>
      </c>
      <c r="T225" s="45">
        <f t="shared" ca="1" si="68"/>
        <v>0</v>
      </c>
      <c r="U225" s="45">
        <f t="shared" ca="1" si="74"/>
        <v>0</v>
      </c>
      <c r="V225" s="45">
        <f t="shared" ca="1" si="75"/>
        <v>0</v>
      </c>
      <c r="W225" s="45">
        <f t="shared" ca="1" si="69"/>
        <v>0</v>
      </c>
      <c r="X225" s="25">
        <f t="shared" ca="1" si="58"/>
        <v>0</v>
      </c>
      <c r="Z225" s="28">
        <f t="shared" ca="1" si="76"/>
        <v>0</v>
      </c>
      <c r="AA225" s="233"/>
      <c r="AB225" s="45">
        <f t="shared" ca="1" si="70"/>
        <v>0</v>
      </c>
      <c r="AC225" s="45">
        <f t="shared" ca="1" si="59"/>
        <v>0</v>
      </c>
      <c r="AD225" s="25">
        <f t="shared" ca="1" si="60"/>
        <v>0</v>
      </c>
    </row>
    <row r="226" spans="4:30" x14ac:dyDescent="0.35">
      <c r="D226" s="20">
        <v>222</v>
      </c>
      <c r="E226" s="21">
        <f t="shared" ca="1" si="71"/>
        <v>81085</v>
      </c>
      <c r="F226" s="44">
        <f t="shared" ca="1" si="61"/>
        <v>81449</v>
      </c>
      <c r="G226" s="22" t="s">
        <v>119</v>
      </c>
      <c r="H226" s="44">
        <f t="shared" ca="1" si="72"/>
        <v>81085</v>
      </c>
      <c r="I226" s="45">
        <f t="shared" ca="1" si="62"/>
        <v>0</v>
      </c>
      <c r="J226" s="45">
        <f t="shared" ca="1" si="63"/>
        <v>0</v>
      </c>
      <c r="K226" s="45">
        <f t="shared" ca="1" si="64"/>
        <v>0</v>
      </c>
      <c r="L226" s="45"/>
      <c r="M226" s="45">
        <f t="shared" ca="1" si="73"/>
        <v>0</v>
      </c>
      <c r="N226" s="257">
        <f t="shared" ca="1" si="65"/>
        <v>0</v>
      </c>
      <c r="O226" s="23"/>
      <c r="P226" s="255">
        <f t="shared" ca="1" si="66"/>
        <v>0</v>
      </c>
      <c r="Q226" s="163">
        <f t="shared" ca="1" si="67"/>
        <v>0</v>
      </c>
      <c r="R226" s="164">
        <f ca="1">NPV(Q225,K226:$K$244) + ($A$13+$A$14+$A$15)/POWER(1+Q225,$A$28-D226+1)</f>
        <v>0</v>
      </c>
      <c r="S226" s="164">
        <f ca="1">NPV(Q226,K226:$K$244) + ($A$13+$A$14+$A$15)/POWER(1+Q226,$A$28-D226+1)</f>
        <v>0</v>
      </c>
      <c r="T226" s="45">
        <f t="shared" ca="1" si="68"/>
        <v>0</v>
      </c>
      <c r="U226" s="45">
        <f t="shared" ca="1" si="74"/>
        <v>0</v>
      </c>
      <c r="V226" s="45">
        <f t="shared" ca="1" si="75"/>
        <v>0</v>
      </c>
      <c r="W226" s="45">
        <f t="shared" ca="1" si="69"/>
        <v>0</v>
      </c>
      <c r="X226" s="25">
        <f t="shared" ca="1" si="58"/>
        <v>0</v>
      </c>
      <c r="Z226" s="28">
        <f t="shared" ca="1" si="76"/>
        <v>0</v>
      </c>
      <c r="AA226" s="233"/>
      <c r="AB226" s="45">
        <f t="shared" ca="1" si="70"/>
        <v>0</v>
      </c>
      <c r="AC226" s="45">
        <f t="shared" ca="1" si="59"/>
        <v>0</v>
      </c>
      <c r="AD226" s="25">
        <f t="shared" ca="1" si="60"/>
        <v>0</v>
      </c>
    </row>
    <row r="227" spans="4:30" x14ac:dyDescent="0.35">
      <c r="D227" s="20">
        <v>223</v>
      </c>
      <c r="E227" s="21">
        <f t="shared" ca="1" si="71"/>
        <v>81450</v>
      </c>
      <c r="F227" s="44">
        <f t="shared" ca="1" si="61"/>
        <v>81814</v>
      </c>
      <c r="G227" s="22" t="s">
        <v>119</v>
      </c>
      <c r="H227" s="44">
        <f t="shared" ca="1" si="72"/>
        <v>81450</v>
      </c>
      <c r="I227" s="45">
        <f t="shared" ca="1" si="62"/>
        <v>0</v>
      </c>
      <c r="J227" s="45">
        <f t="shared" ca="1" si="63"/>
        <v>0</v>
      </c>
      <c r="K227" s="45">
        <f t="shared" ca="1" si="64"/>
        <v>0</v>
      </c>
      <c r="L227" s="45"/>
      <c r="M227" s="45">
        <f t="shared" ca="1" si="73"/>
        <v>0</v>
      </c>
      <c r="N227" s="257">
        <f t="shared" ca="1" si="65"/>
        <v>0</v>
      </c>
      <c r="O227" s="23"/>
      <c r="P227" s="255">
        <f t="shared" ca="1" si="66"/>
        <v>0</v>
      </c>
      <c r="Q227" s="163">
        <f t="shared" ca="1" si="67"/>
        <v>0</v>
      </c>
      <c r="R227" s="164">
        <f ca="1">NPV(Q226,K227:$K$244) + ($A$13+$A$14+$A$15)/POWER(1+Q226,$A$28-D227+1)</f>
        <v>0</v>
      </c>
      <c r="S227" s="164">
        <f ca="1">NPV(Q227,K227:$K$244) + ($A$13+$A$14+$A$15)/POWER(1+Q227,$A$28-D227+1)</f>
        <v>0</v>
      </c>
      <c r="T227" s="45">
        <f t="shared" ca="1" si="68"/>
        <v>0</v>
      </c>
      <c r="U227" s="45">
        <f t="shared" ca="1" si="74"/>
        <v>0</v>
      </c>
      <c r="V227" s="45">
        <f t="shared" ca="1" si="75"/>
        <v>0</v>
      </c>
      <c r="W227" s="45">
        <f t="shared" ca="1" si="69"/>
        <v>0</v>
      </c>
      <c r="X227" s="25">
        <f t="shared" ca="1" si="58"/>
        <v>0</v>
      </c>
      <c r="Z227" s="28">
        <f t="shared" ca="1" si="76"/>
        <v>0</v>
      </c>
      <c r="AA227" s="233"/>
      <c r="AB227" s="45">
        <f t="shared" ca="1" si="70"/>
        <v>0</v>
      </c>
      <c r="AC227" s="45">
        <f t="shared" ca="1" si="59"/>
        <v>0</v>
      </c>
      <c r="AD227" s="25">
        <f t="shared" ca="1" si="60"/>
        <v>0</v>
      </c>
    </row>
    <row r="228" spans="4:30" x14ac:dyDescent="0.35">
      <c r="D228" s="20">
        <v>224</v>
      </c>
      <c r="E228" s="21">
        <f t="shared" ca="1" si="71"/>
        <v>81815</v>
      </c>
      <c r="F228" s="44">
        <f t="shared" ca="1" si="61"/>
        <v>82180</v>
      </c>
      <c r="G228" s="22" t="s">
        <v>119</v>
      </c>
      <c r="H228" s="44">
        <f t="shared" ca="1" si="72"/>
        <v>81815</v>
      </c>
      <c r="I228" s="45">
        <f t="shared" ca="1" si="62"/>
        <v>0</v>
      </c>
      <c r="J228" s="45">
        <f t="shared" ca="1" si="63"/>
        <v>0</v>
      </c>
      <c r="K228" s="45">
        <f t="shared" ca="1" si="64"/>
        <v>0</v>
      </c>
      <c r="L228" s="45"/>
      <c r="M228" s="45">
        <f t="shared" ca="1" si="73"/>
        <v>0</v>
      </c>
      <c r="N228" s="257">
        <f t="shared" ca="1" si="65"/>
        <v>0</v>
      </c>
      <c r="O228" s="23"/>
      <c r="P228" s="255">
        <f t="shared" ca="1" si="66"/>
        <v>0</v>
      </c>
      <c r="Q228" s="163">
        <f t="shared" ca="1" si="67"/>
        <v>0</v>
      </c>
      <c r="R228" s="164">
        <f ca="1">NPV(Q227,K228:$K$244) + ($A$13+$A$14+$A$15)/POWER(1+Q227,$A$28-D228+1)</f>
        <v>0</v>
      </c>
      <c r="S228" s="164">
        <f ca="1">NPV(Q228,K228:$K$244) + ($A$13+$A$14+$A$15)/POWER(1+Q228,$A$28-D228+1)</f>
        <v>0</v>
      </c>
      <c r="T228" s="45">
        <f t="shared" ca="1" si="68"/>
        <v>0</v>
      </c>
      <c r="U228" s="45">
        <f t="shared" ca="1" si="74"/>
        <v>0</v>
      </c>
      <c r="V228" s="45">
        <f t="shared" ca="1" si="75"/>
        <v>0</v>
      </c>
      <c r="W228" s="45">
        <f t="shared" ca="1" si="69"/>
        <v>0</v>
      </c>
      <c r="X228" s="25">
        <f t="shared" ca="1" si="58"/>
        <v>0</v>
      </c>
      <c r="Z228" s="28">
        <f t="shared" ca="1" si="76"/>
        <v>0</v>
      </c>
      <c r="AA228" s="233"/>
      <c r="AB228" s="45">
        <f t="shared" ca="1" si="70"/>
        <v>0</v>
      </c>
      <c r="AC228" s="45">
        <f t="shared" ca="1" si="59"/>
        <v>0</v>
      </c>
      <c r="AD228" s="25">
        <f t="shared" ca="1" si="60"/>
        <v>0</v>
      </c>
    </row>
    <row r="229" spans="4:30" x14ac:dyDescent="0.35">
      <c r="D229" s="20">
        <v>225</v>
      </c>
      <c r="E229" s="21">
        <f t="shared" ca="1" si="71"/>
        <v>82181</v>
      </c>
      <c r="F229" s="44">
        <f t="shared" ca="1" si="61"/>
        <v>82545</v>
      </c>
      <c r="G229" s="22" t="s">
        <v>119</v>
      </c>
      <c r="H229" s="44">
        <f t="shared" ca="1" si="72"/>
        <v>82181</v>
      </c>
      <c r="I229" s="45">
        <f t="shared" ca="1" si="62"/>
        <v>0</v>
      </c>
      <c r="J229" s="45">
        <f t="shared" ca="1" si="63"/>
        <v>0</v>
      </c>
      <c r="K229" s="45">
        <f t="shared" ca="1" si="64"/>
        <v>0</v>
      </c>
      <c r="L229" s="45"/>
      <c r="M229" s="45">
        <f t="shared" ca="1" si="73"/>
        <v>0</v>
      </c>
      <c r="N229" s="257">
        <f t="shared" ca="1" si="65"/>
        <v>0</v>
      </c>
      <c r="O229" s="23"/>
      <c r="P229" s="255">
        <f t="shared" ca="1" si="66"/>
        <v>0</v>
      </c>
      <c r="Q229" s="163">
        <f t="shared" ca="1" si="67"/>
        <v>0</v>
      </c>
      <c r="R229" s="164">
        <f ca="1">NPV(Q228,K229:$K$244) + ($A$13+$A$14+$A$15)/POWER(1+Q228,$A$28-D229+1)</f>
        <v>0</v>
      </c>
      <c r="S229" s="164">
        <f ca="1">NPV(Q229,K229:$K$244) + ($A$13+$A$14+$A$15)/POWER(1+Q229,$A$28-D229+1)</f>
        <v>0</v>
      </c>
      <c r="T229" s="45">
        <f t="shared" ca="1" si="68"/>
        <v>0</v>
      </c>
      <c r="U229" s="45">
        <f t="shared" ca="1" si="74"/>
        <v>0</v>
      </c>
      <c r="V229" s="45">
        <f t="shared" ca="1" si="75"/>
        <v>0</v>
      </c>
      <c r="W229" s="45">
        <f t="shared" ca="1" si="69"/>
        <v>0</v>
      </c>
      <c r="X229" s="25">
        <f t="shared" ca="1" si="58"/>
        <v>0</v>
      </c>
      <c r="Z229" s="28">
        <f t="shared" ca="1" si="76"/>
        <v>0</v>
      </c>
      <c r="AA229" s="233"/>
      <c r="AB229" s="45">
        <f t="shared" ca="1" si="70"/>
        <v>0</v>
      </c>
      <c r="AC229" s="45">
        <f t="shared" ca="1" si="59"/>
        <v>0</v>
      </c>
      <c r="AD229" s="25">
        <f t="shared" ca="1" si="60"/>
        <v>0</v>
      </c>
    </row>
    <row r="230" spans="4:30" x14ac:dyDescent="0.35">
      <c r="D230" s="20">
        <v>226</v>
      </c>
      <c r="E230" s="21">
        <f t="shared" ca="1" si="71"/>
        <v>82546</v>
      </c>
      <c r="F230" s="44">
        <f t="shared" ca="1" si="61"/>
        <v>82910</v>
      </c>
      <c r="G230" s="22" t="s">
        <v>119</v>
      </c>
      <c r="H230" s="44">
        <f t="shared" ca="1" si="72"/>
        <v>82546</v>
      </c>
      <c r="I230" s="45">
        <f t="shared" ca="1" si="62"/>
        <v>0</v>
      </c>
      <c r="J230" s="45">
        <f t="shared" ca="1" si="63"/>
        <v>0</v>
      </c>
      <c r="K230" s="45">
        <f t="shared" ca="1" si="64"/>
        <v>0</v>
      </c>
      <c r="L230" s="45"/>
      <c r="M230" s="45">
        <f t="shared" ca="1" si="73"/>
        <v>0</v>
      </c>
      <c r="N230" s="257">
        <f t="shared" ca="1" si="65"/>
        <v>0</v>
      </c>
      <c r="O230" s="23"/>
      <c r="P230" s="255">
        <f t="shared" ca="1" si="66"/>
        <v>0</v>
      </c>
      <c r="Q230" s="163">
        <f t="shared" ca="1" si="67"/>
        <v>0</v>
      </c>
      <c r="R230" s="164">
        <f ca="1">NPV(Q229,K230:$K$244) + ($A$13+$A$14+$A$15)/POWER(1+Q229,$A$28-D230+1)</f>
        <v>0</v>
      </c>
      <c r="S230" s="164">
        <f ca="1">NPV(Q230,K230:$K$244) + ($A$13+$A$14+$A$15)/POWER(1+Q230,$A$28-D230+1)</f>
        <v>0</v>
      </c>
      <c r="T230" s="45">
        <f t="shared" ca="1" si="68"/>
        <v>0</v>
      </c>
      <c r="U230" s="45">
        <f t="shared" ca="1" si="74"/>
        <v>0</v>
      </c>
      <c r="V230" s="45">
        <f t="shared" ca="1" si="75"/>
        <v>0</v>
      </c>
      <c r="W230" s="45">
        <f t="shared" ca="1" si="69"/>
        <v>0</v>
      </c>
      <c r="X230" s="25">
        <f t="shared" ca="1" si="58"/>
        <v>0</v>
      </c>
      <c r="Z230" s="28">
        <f t="shared" ca="1" si="76"/>
        <v>0</v>
      </c>
      <c r="AA230" s="233"/>
      <c r="AB230" s="45">
        <f t="shared" ca="1" si="70"/>
        <v>0</v>
      </c>
      <c r="AC230" s="45">
        <f t="shared" ca="1" si="59"/>
        <v>0</v>
      </c>
      <c r="AD230" s="25">
        <f t="shared" ca="1" si="60"/>
        <v>0</v>
      </c>
    </row>
    <row r="231" spans="4:30" x14ac:dyDescent="0.35">
      <c r="D231" s="20">
        <v>227</v>
      </c>
      <c r="E231" s="21">
        <f t="shared" ca="1" si="71"/>
        <v>82911</v>
      </c>
      <c r="F231" s="44">
        <f t="shared" ca="1" si="61"/>
        <v>83275</v>
      </c>
      <c r="G231" s="22" t="s">
        <v>119</v>
      </c>
      <c r="H231" s="44">
        <f t="shared" ca="1" si="72"/>
        <v>82911</v>
      </c>
      <c r="I231" s="45">
        <f t="shared" ca="1" si="62"/>
        <v>0</v>
      </c>
      <c r="J231" s="45">
        <f t="shared" ca="1" si="63"/>
        <v>0</v>
      </c>
      <c r="K231" s="45">
        <f t="shared" ca="1" si="64"/>
        <v>0</v>
      </c>
      <c r="L231" s="45"/>
      <c r="M231" s="45">
        <f t="shared" ca="1" si="73"/>
        <v>0</v>
      </c>
      <c r="N231" s="257">
        <f t="shared" ca="1" si="65"/>
        <v>0</v>
      </c>
      <c r="O231" s="23"/>
      <c r="P231" s="255">
        <f t="shared" ca="1" si="66"/>
        <v>0</v>
      </c>
      <c r="Q231" s="163">
        <f t="shared" ca="1" si="67"/>
        <v>0</v>
      </c>
      <c r="R231" s="164">
        <f ca="1">NPV(Q230,K231:$K$244) + ($A$13+$A$14+$A$15)/POWER(1+Q230,$A$28-D231+1)</f>
        <v>0</v>
      </c>
      <c r="S231" s="164">
        <f ca="1">NPV(Q231,K231:$K$244) + ($A$13+$A$14+$A$15)/POWER(1+Q231,$A$28-D231+1)</f>
        <v>0</v>
      </c>
      <c r="T231" s="45">
        <f t="shared" ca="1" si="68"/>
        <v>0</v>
      </c>
      <c r="U231" s="45">
        <f t="shared" ca="1" si="74"/>
        <v>0</v>
      </c>
      <c r="V231" s="45">
        <f t="shared" ca="1" si="75"/>
        <v>0</v>
      </c>
      <c r="W231" s="45">
        <f t="shared" ca="1" si="69"/>
        <v>0</v>
      </c>
      <c r="X231" s="25">
        <f t="shared" ca="1" si="58"/>
        <v>0</v>
      </c>
      <c r="Z231" s="28">
        <f t="shared" ca="1" si="76"/>
        <v>0</v>
      </c>
      <c r="AA231" s="233"/>
      <c r="AB231" s="45">
        <f t="shared" ca="1" si="70"/>
        <v>0</v>
      </c>
      <c r="AC231" s="45">
        <f t="shared" ca="1" si="59"/>
        <v>0</v>
      </c>
      <c r="AD231" s="25">
        <f t="shared" ca="1" si="60"/>
        <v>0</v>
      </c>
    </row>
    <row r="232" spans="4:30" x14ac:dyDescent="0.35">
      <c r="D232" s="20">
        <v>228</v>
      </c>
      <c r="E232" s="21">
        <f t="shared" ca="1" si="71"/>
        <v>83276</v>
      </c>
      <c r="F232" s="44">
        <f t="shared" ca="1" si="61"/>
        <v>83641</v>
      </c>
      <c r="G232" s="22" t="s">
        <v>119</v>
      </c>
      <c r="H232" s="44">
        <f t="shared" ca="1" si="72"/>
        <v>83276</v>
      </c>
      <c r="I232" s="45">
        <f t="shared" ca="1" si="62"/>
        <v>0</v>
      </c>
      <c r="J232" s="45">
        <f t="shared" ca="1" si="63"/>
        <v>0</v>
      </c>
      <c r="K232" s="45">
        <f t="shared" ca="1" si="64"/>
        <v>0</v>
      </c>
      <c r="L232" s="45"/>
      <c r="M232" s="45">
        <f t="shared" ca="1" si="73"/>
        <v>0</v>
      </c>
      <c r="N232" s="257">
        <f t="shared" ca="1" si="65"/>
        <v>0</v>
      </c>
      <c r="O232" s="23"/>
      <c r="P232" s="255">
        <f t="shared" ca="1" si="66"/>
        <v>0</v>
      </c>
      <c r="Q232" s="163">
        <f t="shared" ca="1" si="67"/>
        <v>0</v>
      </c>
      <c r="R232" s="164">
        <f ca="1">NPV(Q231,K232:$K$244) + ($A$13+$A$14+$A$15)/POWER(1+Q231,$A$28-D232+1)</f>
        <v>0</v>
      </c>
      <c r="S232" s="164">
        <f ca="1">NPV(Q232,K232:$K$244) + ($A$13+$A$14+$A$15)/POWER(1+Q232,$A$28-D232+1)</f>
        <v>0</v>
      </c>
      <c r="T232" s="45">
        <f t="shared" ca="1" si="68"/>
        <v>0</v>
      </c>
      <c r="U232" s="45">
        <f t="shared" ca="1" si="74"/>
        <v>0</v>
      </c>
      <c r="V232" s="45">
        <f t="shared" ca="1" si="75"/>
        <v>0</v>
      </c>
      <c r="W232" s="45">
        <f t="shared" ca="1" si="69"/>
        <v>0</v>
      </c>
      <c r="X232" s="25">
        <f t="shared" ca="1" si="58"/>
        <v>0</v>
      </c>
      <c r="Z232" s="28">
        <f t="shared" ca="1" si="76"/>
        <v>0</v>
      </c>
      <c r="AA232" s="233"/>
      <c r="AB232" s="45">
        <f t="shared" ca="1" si="70"/>
        <v>0</v>
      </c>
      <c r="AC232" s="45">
        <f t="shared" ca="1" si="59"/>
        <v>0</v>
      </c>
      <c r="AD232" s="25">
        <f t="shared" ca="1" si="60"/>
        <v>0</v>
      </c>
    </row>
    <row r="233" spans="4:30" x14ac:dyDescent="0.35">
      <c r="D233" s="20">
        <v>229</v>
      </c>
      <c r="E233" s="21">
        <f t="shared" ca="1" si="71"/>
        <v>83642</v>
      </c>
      <c r="F233" s="44">
        <f t="shared" ca="1" si="61"/>
        <v>84006</v>
      </c>
      <c r="G233" s="22" t="s">
        <v>119</v>
      </c>
      <c r="H233" s="44">
        <f t="shared" ca="1" si="72"/>
        <v>83642</v>
      </c>
      <c r="I233" s="45">
        <f t="shared" ca="1" si="62"/>
        <v>0</v>
      </c>
      <c r="J233" s="45">
        <f t="shared" ca="1" si="63"/>
        <v>0</v>
      </c>
      <c r="K233" s="45">
        <f t="shared" ca="1" si="64"/>
        <v>0</v>
      </c>
      <c r="L233" s="45"/>
      <c r="M233" s="45">
        <f t="shared" ca="1" si="73"/>
        <v>0</v>
      </c>
      <c r="N233" s="257">
        <f t="shared" ca="1" si="65"/>
        <v>0</v>
      </c>
      <c r="O233" s="23"/>
      <c r="P233" s="255">
        <f t="shared" ca="1" si="66"/>
        <v>0</v>
      </c>
      <c r="Q233" s="163">
        <f t="shared" ca="1" si="67"/>
        <v>0</v>
      </c>
      <c r="R233" s="164">
        <f ca="1">NPV(Q232,K233:$K$244) + ($A$13+$A$14+$A$15)/POWER(1+Q232,$A$28-D233+1)</f>
        <v>0</v>
      </c>
      <c r="S233" s="164">
        <f ca="1">NPV(Q233,K233:$K$244) + ($A$13+$A$14+$A$15)/POWER(1+Q233,$A$28-D233+1)</f>
        <v>0</v>
      </c>
      <c r="T233" s="45">
        <f t="shared" ca="1" si="68"/>
        <v>0</v>
      </c>
      <c r="U233" s="45">
        <f t="shared" ca="1" si="74"/>
        <v>0</v>
      </c>
      <c r="V233" s="45">
        <f t="shared" ca="1" si="75"/>
        <v>0</v>
      </c>
      <c r="W233" s="45">
        <f t="shared" ca="1" si="69"/>
        <v>0</v>
      </c>
      <c r="X233" s="25">
        <f t="shared" ca="1" si="58"/>
        <v>0</v>
      </c>
      <c r="Z233" s="28">
        <f t="shared" ca="1" si="76"/>
        <v>0</v>
      </c>
      <c r="AA233" s="233"/>
      <c r="AB233" s="45">
        <f t="shared" ca="1" si="70"/>
        <v>0</v>
      </c>
      <c r="AC233" s="45">
        <f t="shared" ca="1" si="59"/>
        <v>0</v>
      </c>
      <c r="AD233" s="25">
        <f t="shared" ca="1" si="60"/>
        <v>0</v>
      </c>
    </row>
    <row r="234" spans="4:30" x14ac:dyDescent="0.35">
      <c r="D234" s="20">
        <v>230</v>
      </c>
      <c r="E234" s="21">
        <f t="shared" ca="1" si="71"/>
        <v>84007</v>
      </c>
      <c r="F234" s="44">
        <f t="shared" ca="1" si="61"/>
        <v>84371</v>
      </c>
      <c r="G234" s="22" t="s">
        <v>119</v>
      </c>
      <c r="H234" s="44">
        <f t="shared" ca="1" si="72"/>
        <v>84007</v>
      </c>
      <c r="I234" s="45">
        <f t="shared" ca="1" si="62"/>
        <v>0</v>
      </c>
      <c r="J234" s="45">
        <f t="shared" ca="1" si="63"/>
        <v>0</v>
      </c>
      <c r="K234" s="45">
        <f t="shared" ca="1" si="64"/>
        <v>0</v>
      </c>
      <c r="L234" s="45"/>
      <c r="M234" s="45">
        <f t="shared" ca="1" si="73"/>
        <v>0</v>
      </c>
      <c r="N234" s="257">
        <f t="shared" ca="1" si="65"/>
        <v>0</v>
      </c>
      <c r="O234" s="23"/>
      <c r="P234" s="255">
        <f t="shared" ca="1" si="66"/>
        <v>0</v>
      </c>
      <c r="Q234" s="163">
        <f t="shared" ca="1" si="67"/>
        <v>0</v>
      </c>
      <c r="R234" s="164">
        <f ca="1">NPV(Q233,K234:$K$244) + ($A$13+$A$14+$A$15)/POWER(1+Q233,$A$28-D234+1)</f>
        <v>0</v>
      </c>
      <c r="S234" s="164">
        <f ca="1">NPV(Q234,K234:$K$244) + ($A$13+$A$14+$A$15)/POWER(1+Q234,$A$28-D234+1)</f>
        <v>0</v>
      </c>
      <c r="T234" s="45">
        <f t="shared" ca="1" si="68"/>
        <v>0</v>
      </c>
      <c r="U234" s="45">
        <f t="shared" ca="1" si="74"/>
        <v>0</v>
      </c>
      <c r="V234" s="45">
        <f t="shared" ca="1" si="75"/>
        <v>0</v>
      </c>
      <c r="W234" s="45">
        <f t="shared" ca="1" si="69"/>
        <v>0</v>
      </c>
      <c r="X234" s="25">
        <f t="shared" ca="1" si="58"/>
        <v>0</v>
      </c>
      <c r="Z234" s="28">
        <f t="shared" ca="1" si="76"/>
        <v>0</v>
      </c>
      <c r="AA234" s="233"/>
      <c r="AB234" s="45">
        <f t="shared" ca="1" si="70"/>
        <v>0</v>
      </c>
      <c r="AC234" s="45">
        <f t="shared" ca="1" si="59"/>
        <v>0</v>
      </c>
      <c r="AD234" s="25">
        <f t="shared" ca="1" si="60"/>
        <v>0</v>
      </c>
    </row>
    <row r="235" spans="4:30" x14ac:dyDescent="0.35">
      <c r="D235" s="20">
        <v>231</v>
      </c>
      <c r="E235" s="21">
        <f t="shared" ca="1" si="71"/>
        <v>84372</v>
      </c>
      <c r="F235" s="44">
        <f t="shared" ca="1" si="61"/>
        <v>84736</v>
      </c>
      <c r="G235" s="22" t="s">
        <v>119</v>
      </c>
      <c r="H235" s="44">
        <f t="shared" ca="1" si="72"/>
        <v>84372</v>
      </c>
      <c r="I235" s="45">
        <f t="shared" ca="1" si="62"/>
        <v>0</v>
      </c>
      <c r="J235" s="45">
        <f t="shared" ca="1" si="63"/>
        <v>0</v>
      </c>
      <c r="K235" s="45">
        <f t="shared" ca="1" si="64"/>
        <v>0</v>
      </c>
      <c r="L235" s="45"/>
      <c r="M235" s="45">
        <f t="shared" ca="1" si="73"/>
        <v>0</v>
      </c>
      <c r="N235" s="257">
        <f t="shared" ca="1" si="65"/>
        <v>0</v>
      </c>
      <c r="O235" s="23"/>
      <c r="P235" s="255">
        <f t="shared" ca="1" si="66"/>
        <v>0</v>
      </c>
      <c r="Q235" s="163">
        <f t="shared" ca="1" si="67"/>
        <v>0</v>
      </c>
      <c r="R235" s="164">
        <f ca="1">NPV(Q234,K235:$K$244) + ($A$13+$A$14+$A$15)/POWER(1+Q234,$A$28-D235+1)</f>
        <v>0</v>
      </c>
      <c r="S235" s="164">
        <f ca="1">NPV(Q235,K235:$K$244) + ($A$13+$A$14+$A$15)/POWER(1+Q235,$A$28-D235+1)</f>
        <v>0</v>
      </c>
      <c r="T235" s="45">
        <f t="shared" ca="1" si="68"/>
        <v>0</v>
      </c>
      <c r="U235" s="45">
        <f t="shared" ca="1" si="74"/>
        <v>0</v>
      </c>
      <c r="V235" s="45">
        <f t="shared" ca="1" si="75"/>
        <v>0</v>
      </c>
      <c r="W235" s="45">
        <f t="shared" ca="1" si="69"/>
        <v>0</v>
      </c>
      <c r="X235" s="25">
        <f t="shared" ca="1" si="58"/>
        <v>0</v>
      </c>
      <c r="Z235" s="28">
        <f t="shared" ca="1" si="76"/>
        <v>0</v>
      </c>
      <c r="AA235" s="233"/>
      <c r="AB235" s="45">
        <f t="shared" ca="1" si="70"/>
        <v>0</v>
      </c>
      <c r="AC235" s="45">
        <f t="shared" ca="1" si="59"/>
        <v>0</v>
      </c>
      <c r="AD235" s="25">
        <f t="shared" ca="1" si="60"/>
        <v>0</v>
      </c>
    </row>
    <row r="236" spans="4:30" x14ac:dyDescent="0.35">
      <c r="D236" s="20">
        <v>232</v>
      </c>
      <c r="E236" s="21">
        <f t="shared" ca="1" si="71"/>
        <v>84737</v>
      </c>
      <c r="F236" s="44">
        <f t="shared" ca="1" si="61"/>
        <v>85102</v>
      </c>
      <c r="G236" s="22" t="s">
        <v>119</v>
      </c>
      <c r="H236" s="44">
        <f t="shared" ca="1" si="72"/>
        <v>84737</v>
      </c>
      <c r="I236" s="45">
        <f t="shared" ca="1" si="62"/>
        <v>0</v>
      </c>
      <c r="J236" s="45">
        <f t="shared" ca="1" si="63"/>
        <v>0</v>
      </c>
      <c r="K236" s="45">
        <f t="shared" ca="1" si="64"/>
        <v>0</v>
      </c>
      <c r="L236" s="45"/>
      <c r="M236" s="45">
        <f t="shared" ca="1" si="73"/>
        <v>0</v>
      </c>
      <c r="N236" s="257">
        <f t="shared" ca="1" si="65"/>
        <v>0</v>
      </c>
      <c r="O236" s="23"/>
      <c r="P236" s="255">
        <f t="shared" ca="1" si="66"/>
        <v>0</v>
      </c>
      <c r="Q236" s="163">
        <f t="shared" ca="1" si="67"/>
        <v>0</v>
      </c>
      <c r="R236" s="164">
        <f ca="1">NPV(Q235,K236:$K$244) + ($A$13+$A$14+$A$15)/POWER(1+Q235,$A$28-D236+1)</f>
        <v>0</v>
      </c>
      <c r="S236" s="164">
        <f ca="1">NPV(Q236,K236:$K$244) + ($A$13+$A$14+$A$15)/POWER(1+Q236,$A$28-D236+1)</f>
        <v>0</v>
      </c>
      <c r="T236" s="45">
        <f t="shared" ca="1" si="68"/>
        <v>0</v>
      </c>
      <c r="U236" s="45">
        <f t="shared" ca="1" si="74"/>
        <v>0</v>
      </c>
      <c r="V236" s="45">
        <f t="shared" ca="1" si="75"/>
        <v>0</v>
      </c>
      <c r="W236" s="45">
        <f t="shared" ca="1" si="69"/>
        <v>0</v>
      </c>
      <c r="X236" s="25">
        <f t="shared" ca="1" si="58"/>
        <v>0</v>
      </c>
      <c r="Z236" s="28">
        <f t="shared" ca="1" si="76"/>
        <v>0</v>
      </c>
      <c r="AA236" s="233"/>
      <c r="AB236" s="45">
        <f t="shared" ca="1" si="70"/>
        <v>0</v>
      </c>
      <c r="AC236" s="45">
        <f t="shared" ca="1" si="59"/>
        <v>0</v>
      </c>
      <c r="AD236" s="25">
        <f t="shared" ca="1" si="60"/>
        <v>0</v>
      </c>
    </row>
    <row r="237" spans="4:30" x14ac:dyDescent="0.35">
      <c r="D237" s="20">
        <v>233</v>
      </c>
      <c r="E237" s="21">
        <f t="shared" ca="1" si="71"/>
        <v>85103</v>
      </c>
      <c r="F237" s="44">
        <f t="shared" ca="1" si="61"/>
        <v>85467</v>
      </c>
      <c r="G237" s="22" t="s">
        <v>119</v>
      </c>
      <c r="H237" s="44">
        <f t="shared" ca="1" si="72"/>
        <v>85103</v>
      </c>
      <c r="I237" s="45">
        <f t="shared" ca="1" si="62"/>
        <v>0</v>
      </c>
      <c r="J237" s="45">
        <f t="shared" ca="1" si="63"/>
        <v>0</v>
      </c>
      <c r="K237" s="45">
        <f t="shared" ca="1" si="64"/>
        <v>0</v>
      </c>
      <c r="L237" s="45"/>
      <c r="M237" s="45">
        <f t="shared" ca="1" si="73"/>
        <v>0</v>
      </c>
      <c r="N237" s="257">
        <f t="shared" ca="1" si="65"/>
        <v>0</v>
      </c>
      <c r="O237" s="23"/>
      <c r="P237" s="255">
        <f t="shared" ca="1" si="66"/>
        <v>0</v>
      </c>
      <c r="Q237" s="163">
        <f t="shared" ca="1" si="67"/>
        <v>0</v>
      </c>
      <c r="R237" s="164">
        <f ca="1">NPV(Q236,K237:$K$244) + ($A$13+$A$14+$A$15)/POWER(1+Q236,$A$28-D237+1)</f>
        <v>0</v>
      </c>
      <c r="S237" s="164">
        <f ca="1">NPV(Q237,K237:$K$244) + ($A$13+$A$14+$A$15)/POWER(1+Q237,$A$28-D237+1)</f>
        <v>0</v>
      </c>
      <c r="T237" s="45">
        <f t="shared" ca="1" si="68"/>
        <v>0</v>
      </c>
      <c r="U237" s="45">
        <f t="shared" ca="1" si="74"/>
        <v>0</v>
      </c>
      <c r="V237" s="45">
        <f t="shared" ca="1" si="75"/>
        <v>0</v>
      </c>
      <c r="W237" s="45">
        <f t="shared" ca="1" si="69"/>
        <v>0</v>
      </c>
      <c r="X237" s="25">
        <f t="shared" ca="1" si="58"/>
        <v>0</v>
      </c>
      <c r="Z237" s="28">
        <f t="shared" ca="1" si="76"/>
        <v>0</v>
      </c>
      <c r="AA237" s="233"/>
      <c r="AB237" s="45">
        <f t="shared" ca="1" si="70"/>
        <v>0</v>
      </c>
      <c r="AC237" s="45">
        <f t="shared" ca="1" si="59"/>
        <v>0</v>
      </c>
      <c r="AD237" s="25">
        <f t="shared" ca="1" si="60"/>
        <v>0</v>
      </c>
    </row>
    <row r="238" spans="4:30" x14ac:dyDescent="0.35">
      <c r="D238" s="20">
        <v>234</v>
      </c>
      <c r="E238" s="21">
        <f t="shared" ca="1" si="71"/>
        <v>85468</v>
      </c>
      <c r="F238" s="44">
        <f t="shared" ca="1" si="61"/>
        <v>85832</v>
      </c>
      <c r="G238" s="22" t="s">
        <v>119</v>
      </c>
      <c r="H238" s="44">
        <f t="shared" ca="1" si="72"/>
        <v>85468</v>
      </c>
      <c r="I238" s="45">
        <f t="shared" ca="1" si="62"/>
        <v>0</v>
      </c>
      <c r="J238" s="45">
        <f t="shared" ca="1" si="63"/>
        <v>0</v>
      </c>
      <c r="K238" s="45">
        <f t="shared" ca="1" si="64"/>
        <v>0</v>
      </c>
      <c r="L238" s="45"/>
      <c r="M238" s="45">
        <f t="shared" ca="1" si="73"/>
        <v>0</v>
      </c>
      <c r="N238" s="257">
        <f t="shared" ca="1" si="65"/>
        <v>0</v>
      </c>
      <c r="O238" s="23"/>
      <c r="P238" s="255">
        <f t="shared" ca="1" si="66"/>
        <v>0</v>
      </c>
      <c r="Q238" s="163">
        <f t="shared" ca="1" si="67"/>
        <v>0</v>
      </c>
      <c r="R238" s="164">
        <f ca="1">NPV(Q237,K238:$K$244) + ($A$13+$A$14+$A$15)/POWER(1+Q237,$A$28-D238+1)</f>
        <v>0</v>
      </c>
      <c r="S238" s="164">
        <f ca="1">NPV(Q238,K238:$K$244) + ($A$13+$A$14+$A$15)/POWER(1+Q238,$A$28-D238+1)</f>
        <v>0</v>
      </c>
      <c r="T238" s="45">
        <f t="shared" ca="1" si="68"/>
        <v>0</v>
      </c>
      <c r="U238" s="45">
        <f t="shared" ca="1" si="74"/>
        <v>0</v>
      </c>
      <c r="V238" s="45">
        <f t="shared" ca="1" si="75"/>
        <v>0</v>
      </c>
      <c r="W238" s="45">
        <f t="shared" ca="1" si="69"/>
        <v>0</v>
      </c>
      <c r="X238" s="25">
        <f t="shared" ca="1" si="58"/>
        <v>0</v>
      </c>
      <c r="Z238" s="28">
        <f t="shared" ca="1" si="76"/>
        <v>0</v>
      </c>
      <c r="AA238" s="233"/>
      <c r="AB238" s="45">
        <f t="shared" ca="1" si="70"/>
        <v>0</v>
      </c>
      <c r="AC238" s="45">
        <f t="shared" ca="1" si="59"/>
        <v>0</v>
      </c>
      <c r="AD238" s="25">
        <f t="shared" ca="1" si="60"/>
        <v>0</v>
      </c>
    </row>
    <row r="239" spans="4:30" x14ac:dyDescent="0.35">
      <c r="D239" s="20">
        <v>235</v>
      </c>
      <c r="E239" s="21">
        <f t="shared" ca="1" si="71"/>
        <v>85833</v>
      </c>
      <c r="F239" s="44">
        <f t="shared" ca="1" si="61"/>
        <v>86197</v>
      </c>
      <c r="G239" s="22" t="s">
        <v>119</v>
      </c>
      <c r="H239" s="44">
        <f t="shared" ca="1" si="72"/>
        <v>85833</v>
      </c>
      <c r="I239" s="45">
        <f t="shared" ca="1" si="62"/>
        <v>0</v>
      </c>
      <c r="J239" s="45">
        <f t="shared" ca="1" si="63"/>
        <v>0</v>
      </c>
      <c r="K239" s="45">
        <f t="shared" ca="1" si="64"/>
        <v>0</v>
      </c>
      <c r="L239" s="45"/>
      <c r="M239" s="45">
        <f t="shared" ca="1" si="73"/>
        <v>0</v>
      </c>
      <c r="N239" s="257">
        <f t="shared" ca="1" si="65"/>
        <v>0</v>
      </c>
      <c r="O239" s="23"/>
      <c r="P239" s="255">
        <f t="shared" ca="1" si="66"/>
        <v>0</v>
      </c>
      <c r="Q239" s="163">
        <f t="shared" ca="1" si="67"/>
        <v>0</v>
      </c>
      <c r="R239" s="164">
        <f ca="1">NPV(Q238,K239:$K$244) + ($A$13+$A$14+$A$15)/POWER(1+Q238,$A$28-D239+1)</f>
        <v>0</v>
      </c>
      <c r="S239" s="164">
        <f ca="1">NPV(Q239,K239:$K$244) + ($A$13+$A$14+$A$15)/POWER(1+Q239,$A$28-D239+1)</f>
        <v>0</v>
      </c>
      <c r="T239" s="45">
        <f t="shared" ca="1" si="68"/>
        <v>0</v>
      </c>
      <c r="U239" s="45">
        <f t="shared" ca="1" si="74"/>
        <v>0</v>
      </c>
      <c r="V239" s="45">
        <f t="shared" ca="1" si="75"/>
        <v>0</v>
      </c>
      <c r="W239" s="45">
        <f t="shared" ca="1" si="69"/>
        <v>0</v>
      </c>
      <c r="X239" s="25">
        <f t="shared" ca="1" si="58"/>
        <v>0</v>
      </c>
      <c r="Z239" s="28">
        <f t="shared" ca="1" si="76"/>
        <v>0</v>
      </c>
      <c r="AA239" s="233"/>
      <c r="AB239" s="45">
        <f t="shared" ca="1" si="70"/>
        <v>0</v>
      </c>
      <c r="AC239" s="45">
        <f t="shared" ca="1" si="59"/>
        <v>0</v>
      </c>
      <c r="AD239" s="25">
        <f t="shared" ca="1" si="60"/>
        <v>0</v>
      </c>
    </row>
    <row r="240" spans="4:30" x14ac:dyDescent="0.35">
      <c r="D240" s="20">
        <v>236</v>
      </c>
      <c r="E240" s="21">
        <f t="shared" ca="1" si="71"/>
        <v>86198</v>
      </c>
      <c r="F240" s="44">
        <f t="shared" ca="1" si="61"/>
        <v>86563</v>
      </c>
      <c r="G240" s="22" t="s">
        <v>119</v>
      </c>
      <c r="H240" s="44">
        <f t="shared" ca="1" si="72"/>
        <v>86198</v>
      </c>
      <c r="I240" s="45">
        <f t="shared" ca="1" si="62"/>
        <v>0</v>
      </c>
      <c r="J240" s="45">
        <f t="shared" ca="1" si="63"/>
        <v>0</v>
      </c>
      <c r="K240" s="45">
        <f t="shared" ca="1" si="64"/>
        <v>0</v>
      </c>
      <c r="L240" s="45"/>
      <c r="M240" s="45">
        <f t="shared" ca="1" si="73"/>
        <v>0</v>
      </c>
      <c r="N240" s="257">
        <f t="shared" ca="1" si="65"/>
        <v>0</v>
      </c>
      <c r="O240" s="23"/>
      <c r="P240" s="255">
        <f t="shared" ca="1" si="66"/>
        <v>0</v>
      </c>
      <c r="Q240" s="163">
        <f t="shared" ca="1" si="67"/>
        <v>0</v>
      </c>
      <c r="R240" s="164">
        <f ca="1">NPV(Q239,K240:$K$244) + ($A$13+$A$14+$A$15)/POWER(1+Q239,$A$28-D240+1)</f>
        <v>0</v>
      </c>
      <c r="S240" s="164">
        <f ca="1">NPV(Q240,K240:$K$244) + ($A$13+$A$14+$A$15)/POWER(1+Q240,$A$28-D240+1)</f>
        <v>0</v>
      </c>
      <c r="T240" s="45">
        <f t="shared" ca="1" si="68"/>
        <v>0</v>
      </c>
      <c r="U240" s="45">
        <f t="shared" ca="1" si="74"/>
        <v>0</v>
      </c>
      <c r="V240" s="45">
        <f t="shared" ca="1" si="75"/>
        <v>0</v>
      </c>
      <c r="W240" s="45">
        <f t="shared" ca="1" si="69"/>
        <v>0</v>
      </c>
      <c r="X240" s="25">
        <f t="shared" ca="1" si="58"/>
        <v>0</v>
      </c>
      <c r="Z240" s="28">
        <f t="shared" ca="1" si="76"/>
        <v>0</v>
      </c>
      <c r="AA240" s="233"/>
      <c r="AB240" s="45">
        <f t="shared" ca="1" si="70"/>
        <v>0</v>
      </c>
      <c r="AC240" s="45">
        <f t="shared" ca="1" si="59"/>
        <v>0</v>
      </c>
      <c r="AD240" s="25">
        <f t="shared" ca="1" si="60"/>
        <v>0</v>
      </c>
    </row>
    <row r="241" spans="4:30" x14ac:dyDescent="0.35">
      <c r="D241" s="20">
        <v>237</v>
      </c>
      <c r="E241" s="21">
        <f t="shared" ca="1" si="71"/>
        <v>86564</v>
      </c>
      <c r="F241" s="44">
        <f t="shared" ca="1" si="61"/>
        <v>86928</v>
      </c>
      <c r="G241" s="22" t="s">
        <v>119</v>
      </c>
      <c r="H241" s="44">
        <f t="shared" ca="1" si="72"/>
        <v>86564</v>
      </c>
      <c r="I241" s="45">
        <f t="shared" ca="1" si="62"/>
        <v>0</v>
      </c>
      <c r="J241" s="45">
        <f t="shared" ca="1" si="63"/>
        <v>0</v>
      </c>
      <c r="K241" s="45">
        <f t="shared" ca="1" si="64"/>
        <v>0</v>
      </c>
      <c r="L241" s="45"/>
      <c r="M241" s="45">
        <f t="shared" ca="1" si="73"/>
        <v>0</v>
      </c>
      <c r="N241" s="257">
        <f t="shared" ca="1" si="65"/>
        <v>0</v>
      </c>
      <c r="O241" s="23"/>
      <c r="P241" s="255">
        <f t="shared" ca="1" si="66"/>
        <v>0</v>
      </c>
      <c r="Q241" s="163">
        <f t="shared" ca="1" si="67"/>
        <v>0</v>
      </c>
      <c r="R241" s="164">
        <f ca="1">NPV(Q240,K241:$K$244) + ($A$13+$A$14+$A$15)/POWER(1+Q240,$A$28-D241+1)</f>
        <v>0</v>
      </c>
      <c r="S241" s="164">
        <f ca="1">NPV(Q241,K241:$K$244) + ($A$13+$A$14+$A$15)/POWER(1+Q241,$A$28-D241+1)</f>
        <v>0</v>
      </c>
      <c r="T241" s="45">
        <f t="shared" ca="1" si="68"/>
        <v>0</v>
      </c>
      <c r="U241" s="45">
        <f t="shared" ca="1" si="74"/>
        <v>0</v>
      </c>
      <c r="V241" s="45">
        <f t="shared" ca="1" si="75"/>
        <v>0</v>
      </c>
      <c r="W241" s="45">
        <f t="shared" ca="1" si="69"/>
        <v>0</v>
      </c>
      <c r="X241" s="25">
        <f t="shared" ca="1" si="58"/>
        <v>0</v>
      </c>
      <c r="Z241" s="28">
        <f t="shared" ca="1" si="76"/>
        <v>0</v>
      </c>
      <c r="AA241" s="233"/>
      <c r="AB241" s="45">
        <f t="shared" ca="1" si="70"/>
        <v>0</v>
      </c>
      <c r="AC241" s="45">
        <f t="shared" ca="1" si="59"/>
        <v>0</v>
      </c>
      <c r="AD241" s="25">
        <f t="shared" ca="1" si="60"/>
        <v>0</v>
      </c>
    </row>
    <row r="242" spans="4:30" x14ac:dyDescent="0.35">
      <c r="D242" s="20">
        <v>238</v>
      </c>
      <c r="E242" s="21">
        <f t="shared" ca="1" si="71"/>
        <v>86929</v>
      </c>
      <c r="F242" s="44">
        <f t="shared" ca="1" si="61"/>
        <v>87293</v>
      </c>
      <c r="G242" s="22" t="s">
        <v>119</v>
      </c>
      <c r="H242" s="44">
        <f t="shared" ca="1" si="72"/>
        <v>86929</v>
      </c>
      <c r="I242" s="45">
        <f t="shared" ca="1" si="62"/>
        <v>0</v>
      </c>
      <c r="J242" s="45">
        <f t="shared" ca="1" si="63"/>
        <v>0</v>
      </c>
      <c r="K242" s="45">
        <f t="shared" ca="1" si="64"/>
        <v>0</v>
      </c>
      <c r="L242" s="45"/>
      <c r="M242" s="45">
        <f t="shared" ca="1" si="73"/>
        <v>0</v>
      </c>
      <c r="N242" s="257">
        <f t="shared" ca="1" si="65"/>
        <v>0</v>
      </c>
      <c r="O242" s="23"/>
      <c r="P242" s="255">
        <f t="shared" ca="1" si="66"/>
        <v>0</v>
      </c>
      <c r="Q242" s="163">
        <f t="shared" ca="1" si="67"/>
        <v>0</v>
      </c>
      <c r="R242" s="164">
        <f ca="1">NPV(Q241,K242:$K$244) + ($A$13+$A$14+$A$15)/POWER(1+Q241,$A$28-D242+1)</f>
        <v>0</v>
      </c>
      <c r="S242" s="164">
        <f ca="1">NPV(Q242,K242:$K$244) + ($A$13+$A$14+$A$15)/POWER(1+Q242,$A$28-D242+1)</f>
        <v>0</v>
      </c>
      <c r="T242" s="45">
        <f t="shared" ca="1" si="68"/>
        <v>0</v>
      </c>
      <c r="U242" s="45">
        <f t="shared" ca="1" si="74"/>
        <v>0</v>
      </c>
      <c r="V242" s="45">
        <f t="shared" ca="1" si="75"/>
        <v>0</v>
      </c>
      <c r="W242" s="45">
        <f t="shared" ca="1" si="69"/>
        <v>0</v>
      </c>
      <c r="X242" s="25">
        <f t="shared" ca="1" si="58"/>
        <v>0</v>
      </c>
      <c r="Z242" s="28">
        <f t="shared" ca="1" si="76"/>
        <v>0</v>
      </c>
      <c r="AA242" s="233"/>
      <c r="AB242" s="45">
        <f t="shared" ca="1" si="70"/>
        <v>0</v>
      </c>
      <c r="AC242" s="45">
        <f t="shared" ca="1" si="59"/>
        <v>0</v>
      </c>
      <c r="AD242" s="25">
        <f t="shared" ca="1" si="60"/>
        <v>0</v>
      </c>
    </row>
    <row r="243" spans="4:30" x14ac:dyDescent="0.35">
      <c r="D243" s="20">
        <v>239</v>
      </c>
      <c r="E243" s="21">
        <f t="shared" ca="1" si="71"/>
        <v>87294</v>
      </c>
      <c r="F243" s="44">
        <f t="shared" ca="1" si="61"/>
        <v>87658</v>
      </c>
      <c r="G243" s="22" t="s">
        <v>119</v>
      </c>
      <c r="H243" s="44">
        <f t="shared" ca="1" si="72"/>
        <v>87294</v>
      </c>
      <c r="I243" s="45">
        <f t="shared" ca="1" si="62"/>
        <v>0</v>
      </c>
      <c r="J243" s="45">
        <f t="shared" ca="1" si="63"/>
        <v>0</v>
      </c>
      <c r="K243" s="45">
        <f t="shared" ca="1" si="64"/>
        <v>0</v>
      </c>
      <c r="L243" s="45"/>
      <c r="M243" s="45">
        <f t="shared" ca="1" si="73"/>
        <v>0</v>
      </c>
      <c r="N243" s="257">
        <f t="shared" ca="1" si="65"/>
        <v>0</v>
      </c>
      <c r="O243" s="23"/>
      <c r="P243" s="255">
        <f t="shared" ca="1" si="66"/>
        <v>0</v>
      </c>
      <c r="Q243" s="163">
        <f t="shared" ca="1" si="67"/>
        <v>0</v>
      </c>
      <c r="R243" s="164">
        <f ca="1">NPV(Q242,K243:$K$244) + ($A$13+$A$14+$A$15)/POWER(1+Q242,$A$28-D243+1)</f>
        <v>0</v>
      </c>
      <c r="S243" s="164">
        <f ca="1">NPV(Q243,K243:$K$244) + ($A$13+$A$14+$A$15)/POWER(1+Q243,$A$28-D243+1)</f>
        <v>0</v>
      </c>
      <c r="T243" s="45">
        <f t="shared" ca="1" si="68"/>
        <v>0</v>
      </c>
      <c r="U243" s="45">
        <f t="shared" ca="1" si="74"/>
        <v>0</v>
      </c>
      <c r="V243" s="45">
        <f t="shared" ca="1" si="75"/>
        <v>0</v>
      </c>
      <c r="W243" s="45">
        <f t="shared" ca="1" si="69"/>
        <v>0</v>
      </c>
      <c r="X243" s="25">
        <f t="shared" ca="1" si="58"/>
        <v>0</v>
      </c>
      <c r="Z243" s="28">
        <f t="shared" ca="1" si="76"/>
        <v>0</v>
      </c>
      <c r="AA243" s="233"/>
      <c r="AB243" s="45">
        <f t="shared" ca="1" si="70"/>
        <v>0</v>
      </c>
      <c r="AC243" s="45">
        <f t="shared" ca="1" si="59"/>
        <v>0</v>
      </c>
      <c r="AD243" s="25">
        <f t="shared" ca="1" si="60"/>
        <v>0</v>
      </c>
    </row>
    <row r="244" spans="4:30" ht="15" thickBot="1" x14ac:dyDescent="0.4">
      <c r="D244" s="20">
        <v>240</v>
      </c>
      <c r="E244" s="40">
        <f t="shared" ca="1" si="71"/>
        <v>87659</v>
      </c>
      <c r="F244" s="47">
        <f t="shared" si="61"/>
        <v>-1</v>
      </c>
      <c r="G244" s="46" t="s">
        <v>119</v>
      </c>
      <c r="H244" s="44">
        <f t="shared" ca="1" si="72"/>
        <v>87659</v>
      </c>
      <c r="I244" s="41">
        <f t="shared" ca="1" si="62"/>
        <v>0</v>
      </c>
      <c r="J244" s="41">
        <f t="shared" ca="1" si="63"/>
        <v>0</v>
      </c>
      <c r="K244" s="41">
        <f t="shared" ca="1" si="64"/>
        <v>0</v>
      </c>
      <c r="L244" s="41"/>
      <c r="M244" s="41">
        <f t="shared" ca="1" si="73"/>
        <v>0</v>
      </c>
      <c r="N244" s="258">
        <f t="shared" ca="1" si="65"/>
        <v>0</v>
      </c>
      <c r="O244" s="23"/>
      <c r="P244" s="256">
        <f t="shared" ca="1" si="66"/>
        <v>0</v>
      </c>
      <c r="Q244" s="166">
        <f t="shared" ca="1" si="67"/>
        <v>0</v>
      </c>
      <c r="R244" s="164">
        <f ca="1">NPV(Q243,K244:$K$244) + ($A$13+$A$14+$A$15)/POWER(1+Q243,$A$28-D244+1)</f>
        <v>0</v>
      </c>
      <c r="S244" s="164">
        <f ca="1">NPV(Q244,K244:$K$244) + ($A$13+$A$14+$A$15)/POWER(1+Q244,$A$28-D244+1)</f>
        <v>0</v>
      </c>
      <c r="T244" s="41">
        <f t="shared" ca="1" si="68"/>
        <v>0</v>
      </c>
      <c r="U244" s="45">
        <f t="shared" ca="1" si="74"/>
        <v>0</v>
      </c>
      <c r="V244" s="41">
        <f t="shared" ca="1" si="75"/>
        <v>0</v>
      </c>
      <c r="W244" s="41">
        <f t="shared" ca="1" si="69"/>
        <v>0</v>
      </c>
      <c r="X244" s="42">
        <f t="shared" ca="1" si="58"/>
        <v>0</v>
      </c>
      <c r="Z244" s="43">
        <f t="shared" ca="1" si="76"/>
        <v>0</v>
      </c>
      <c r="AA244" s="234"/>
      <c r="AB244" s="41">
        <f t="shared" ca="1" si="70"/>
        <v>0</v>
      </c>
      <c r="AC244" s="41">
        <f t="shared" ca="1" si="59"/>
        <v>0</v>
      </c>
      <c r="AD244" s="42">
        <f t="shared" ca="1" si="60"/>
        <v>0</v>
      </c>
    </row>
    <row r="245" spans="4:30" x14ac:dyDescent="0.35">
      <c r="D245" s="159"/>
      <c r="E245" s="157"/>
      <c r="F245" s="157"/>
      <c r="G245" s="157"/>
      <c r="H245" s="157"/>
      <c r="I245" s="158"/>
      <c r="J245" s="158"/>
      <c r="K245" s="158"/>
      <c r="L245" s="158"/>
      <c r="M245" s="158"/>
      <c r="N245" s="23"/>
      <c r="O245" s="23"/>
      <c r="P245" s="23"/>
      <c r="Q245" s="160"/>
      <c r="R245" s="161"/>
      <c r="S245" s="161"/>
      <c r="T245" s="158"/>
      <c r="U245" s="158"/>
      <c r="V245" s="158"/>
      <c r="W245" s="158"/>
      <c r="X245" s="158"/>
      <c r="Y245" s="158"/>
      <c r="Z245" s="158"/>
      <c r="AA245" s="162"/>
      <c r="AB245" s="158"/>
      <c r="AC245" s="158"/>
      <c r="AD245" s="158"/>
    </row>
    <row r="246" spans="4:30" x14ac:dyDescent="0.35">
      <c r="D246" s="159"/>
      <c r="E246" s="157"/>
      <c r="F246" s="157"/>
      <c r="G246" s="157"/>
      <c r="H246" s="157"/>
      <c r="I246" s="158"/>
      <c r="J246" s="158"/>
      <c r="K246" s="158"/>
      <c r="L246" s="158"/>
      <c r="M246" s="158"/>
      <c r="N246" s="23"/>
      <c r="O246" s="23"/>
      <c r="P246" s="23"/>
      <c r="Q246" s="160"/>
      <c r="R246" s="161"/>
      <c r="S246" s="161"/>
      <c r="T246" s="158"/>
      <c r="U246" s="158"/>
      <c r="V246" s="158"/>
      <c r="W246" s="158"/>
      <c r="X246" s="158"/>
      <c r="Y246" s="158"/>
      <c r="Z246" s="158"/>
      <c r="AA246" s="162"/>
      <c r="AB246" s="158"/>
      <c r="AC246" s="158"/>
      <c r="AD246" s="158"/>
    </row>
    <row r="247" spans="4:30" x14ac:dyDescent="0.35">
      <c r="D247" s="159"/>
      <c r="E247" s="157"/>
      <c r="F247" s="157"/>
      <c r="G247" s="157"/>
      <c r="H247" s="157"/>
      <c r="I247" s="158"/>
      <c r="J247" s="158"/>
      <c r="K247" s="158"/>
      <c r="L247" s="158"/>
      <c r="M247" s="158"/>
      <c r="N247" s="23"/>
      <c r="O247" s="23"/>
      <c r="P247" s="23"/>
      <c r="Q247" s="160"/>
      <c r="R247" s="161"/>
      <c r="S247" s="161"/>
      <c r="T247" s="158"/>
      <c r="U247" s="158"/>
      <c r="V247" s="158"/>
      <c r="W247" s="158"/>
      <c r="X247" s="158"/>
      <c r="Y247" s="158"/>
      <c r="Z247" s="158"/>
      <c r="AA247" s="162"/>
      <c r="AB247" s="158"/>
      <c r="AC247" s="158"/>
      <c r="AD247" s="158"/>
    </row>
    <row r="248" spans="4:30" x14ac:dyDescent="0.35">
      <c r="D248" s="159"/>
      <c r="E248" s="157"/>
      <c r="F248" s="157"/>
      <c r="G248" s="157"/>
      <c r="H248" s="157"/>
      <c r="I248" s="158"/>
      <c r="J248" s="158"/>
      <c r="K248" s="158"/>
      <c r="L248" s="158"/>
      <c r="M248" s="158"/>
      <c r="N248" s="23"/>
      <c r="O248" s="23"/>
      <c r="P248" s="23"/>
      <c r="Q248" s="160"/>
      <c r="R248" s="161"/>
      <c r="S248" s="161"/>
      <c r="T248" s="158"/>
      <c r="U248" s="158"/>
      <c r="V248" s="158"/>
      <c r="W248" s="158"/>
      <c r="X248" s="158"/>
      <c r="Y248" s="158"/>
      <c r="Z248" s="158"/>
      <c r="AA248" s="162"/>
      <c r="AB248" s="158"/>
      <c r="AC248" s="158"/>
      <c r="AD248" s="158"/>
    </row>
    <row r="249" spans="4:30" x14ac:dyDescent="0.35">
      <c r="D249" s="159"/>
      <c r="E249" s="157"/>
      <c r="F249" s="157"/>
      <c r="G249" s="157"/>
      <c r="H249" s="157"/>
      <c r="I249" s="158"/>
      <c r="J249" s="158"/>
      <c r="K249" s="158"/>
      <c r="L249" s="158"/>
      <c r="M249" s="158"/>
      <c r="N249" s="23"/>
      <c r="O249" s="23"/>
      <c r="P249" s="23"/>
      <c r="Q249" s="160"/>
      <c r="R249" s="161"/>
      <c r="S249" s="161"/>
      <c r="T249" s="158"/>
      <c r="U249" s="158"/>
      <c r="V249" s="158"/>
      <c r="W249" s="158"/>
      <c r="X249" s="158"/>
      <c r="Y249" s="158"/>
      <c r="Z249" s="158"/>
      <c r="AA249" s="162"/>
      <c r="AB249" s="158"/>
      <c r="AC249" s="158"/>
      <c r="AD249" s="158"/>
    </row>
    <row r="250" spans="4:30" x14ac:dyDescent="0.35">
      <c r="D250" s="159"/>
      <c r="E250" s="157"/>
      <c r="F250" s="157"/>
      <c r="G250" s="157"/>
      <c r="H250" s="157"/>
      <c r="I250" s="158"/>
      <c r="J250" s="158"/>
      <c r="K250" s="158"/>
      <c r="L250" s="158"/>
      <c r="M250" s="158"/>
      <c r="N250" s="23"/>
      <c r="O250" s="23"/>
      <c r="P250" s="23"/>
      <c r="Q250" s="160"/>
      <c r="R250" s="161"/>
      <c r="S250" s="161"/>
      <c r="T250" s="158"/>
      <c r="U250" s="158"/>
      <c r="V250" s="158"/>
      <c r="W250" s="158"/>
      <c r="X250" s="158"/>
      <c r="Y250" s="158"/>
      <c r="Z250" s="158"/>
      <c r="AA250" s="162"/>
      <c r="AB250" s="158"/>
      <c r="AC250" s="158"/>
      <c r="AD250" s="158"/>
    </row>
    <row r="251" spans="4:30" x14ac:dyDescent="0.35">
      <c r="D251" s="159"/>
      <c r="E251" s="157"/>
      <c r="F251" s="157"/>
      <c r="G251" s="157"/>
      <c r="H251" s="157"/>
      <c r="I251" s="158"/>
      <c r="J251" s="158"/>
      <c r="K251" s="158"/>
      <c r="L251" s="158"/>
      <c r="M251" s="158"/>
      <c r="N251" s="23"/>
      <c r="O251" s="23"/>
      <c r="P251" s="23"/>
      <c r="Q251" s="160"/>
      <c r="R251" s="161"/>
      <c r="S251" s="161"/>
      <c r="T251" s="158"/>
      <c r="U251" s="158"/>
      <c r="V251" s="158"/>
      <c r="W251" s="158"/>
      <c r="X251" s="158"/>
      <c r="Y251" s="158"/>
      <c r="Z251" s="158"/>
      <c r="AA251" s="162"/>
      <c r="AB251" s="158"/>
      <c r="AC251" s="158"/>
      <c r="AD251" s="158"/>
    </row>
    <row r="252" spans="4:30" x14ac:dyDescent="0.35">
      <c r="D252" s="159"/>
      <c r="E252" s="157"/>
      <c r="F252" s="157"/>
      <c r="G252" s="157"/>
      <c r="H252" s="157"/>
      <c r="I252" s="158"/>
      <c r="J252" s="158"/>
      <c r="K252" s="158"/>
      <c r="L252" s="158"/>
      <c r="M252" s="158"/>
      <c r="N252" s="23"/>
      <c r="O252" s="23"/>
      <c r="P252" s="23"/>
      <c r="Q252" s="160"/>
      <c r="R252" s="161"/>
      <c r="S252" s="161"/>
      <c r="T252" s="158"/>
      <c r="U252" s="158"/>
      <c r="V252" s="158"/>
      <c r="W252" s="158"/>
      <c r="X252" s="158"/>
      <c r="Y252" s="158"/>
      <c r="Z252" s="158"/>
      <c r="AA252" s="162"/>
      <c r="AB252" s="158"/>
      <c r="AC252" s="158"/>
      <c r="AD252" s="158"/>
    </row>
    <row r="253" spans="4:30" x14ac:dyDescent="0.35">
      <c r="D253" s="159"/>
      <c r="E253" s="157"/>
      <c r="F253" s="157"/>
      <c r="G253" s="157"/>
      <c r="H253" s="157"/>
      <c r="I253" s="158"/>
      <c r="J253" s="158"/>
      <c r="K253" s="158"/>
      <c r="L253" s="158"/>
      <c r="M253" s="158"/>
      <c r="N253" s="23"/>
      <c r="O253" s="23"/>
      <c r="P253" s="23"/>
      <c r="Q253" s="160"/>
      <c r="R253" s="161"/>
      <c r="S253" s="161"/>
      <c r="T253" s="158"/>
      <c r="U253" s="158"/>
      <c r="V253" s="158"/>
      <c r="W253" s="158"/>
      <c r="X253" s="158"/>
      <c r="Y253" s="158"/>
      <c r="Z253" s="158"/>
      <c r="AA253" s="162"/>
      <c r="AB253" s="158"/>
      <c r="AC253" s="158"/>
      <c r="AD253" s="158"/>
    </row>
    <row r="254" spans="4:30" x14ac:dyDescent="0.35">
      <c r="D254" s="159"/>
      <c r="E254" s="157"/>
      <c r="F254" s="157"/>
      <c r="G254" s="157"/>
      <c r="H254" s="157"/>
      <c r="I254" s="158"/>
      <c r="J254" s="158"/>
      <c r="K254" s="158"/>
      <c r="L254" s="158"/>
      <c r="M254" s="158"/>
      <c r="N254" s="23"/>
      <c r="O254" s="23"/>
      <c r="P254" s="23"/>
      <c r="Q254" s="160"/>
      <c r="R254" s="161"/>
      <c r="S254" s="161"/>
      <c r="T254" s="158"/>
      <c r="U254" s="158"/>
      <c r="V254" s="158"/>
      <c r="W254" s="158"/>
      <c r="X254" s="158"/>
      <c r="Y254" s="158"/>
      <c r="Z254" s="158"/>
      <c r="AA254" s="162"/>
      <c r="AB254" s="158"/>
      <c r="AC254" s="158"/>
      <c r="AD254" s="158"/>
    </row>
    <row r="255" spans="4:30" x14ac:dyDescent="0.35">
      <c r="D255" s="159"/>
      <c r="E255" s="157"/>
      <c r="F255" s="157"/>
      <c r="G255" s="157"/>
      <c r="H255" s="157"/>
      <c r="I255" s="158"/>
      <c r="J255" s="158"/>
      <c r="K255" s="158"/>
      <c r="L255" s="158"/>
      <c r="M255" s="158"/>
      <c r="N255" s="23"/>
      <c r="O255" s="23"/>
      <c r="P255" s="23"/>
      <c r="Q255" s="160"/>
      <c r="R255" s="161"/>
      <c r="S255" s="161"/>
      <c r="T255" s="158"/>
      <c r="U255" s="158"/>
      <c r="V255" s="158"/>
      <c r="W255" s="158"/>
      <c r="X255" s="158"/>
      <c r="Y255" s="158"/>
      <c r="Z255" s="158"/>
      <c r="AA255" s="162"/>
      <c r="AB255" s="158"/>
      <c r="AC255" s="158"/>
      <c r="AD255" s="158"/>
    </row>
    <row r="256" spans="4:30" x14ac:dyDescent="0.35">
      <c r="D256" s="159"/>
      <c r="E256" s="157"/>
      <c r="F256" s="157"/>
      <c r="G256" s="157"/>
      <c r="H256" s="157"/>
      <c r="I256" s="158"/>
      <c r="J256" s="158"/>
      <c r="K256" s="158"/>
      <c r="L256" s="158"/>
      <c r="M256" s="158"/>
      <c r="N256" s="23"/>
      <c r="O256" s="23"/>
      <c r="P256" s="23"/>
      <c r="Q256" s="160"/>
      <c r="R256" s="161"/>
      <c r="S256" s="161"/>
      <c r="T256" s="158"/>
      <c r="U256" s="158"/>
      <c r="V256" s="158"/>
      <c r="W256" s="158"/>
      <c r="X256" s="158"/>
      <c r="Y256" s="158"/>
      <c r="Z256" s="158"/>
      <c r="AA256" s="162"/>
      <c r="AB256" s="158"/>
      <c r="AC256" s="158"/>
      <c r="AD256" s="158"/>
    </row>
    <row r="257" spans="4:30" x14ac:dyDescent="0.35">
      <c r="D257" s="159"/>
      <c r="E257" s="157"/>
      <c r="F257" s="157"/>
      <c r="G257" s="157"/>
      <c r="H257" s="157"/>
      <c r="I257" s="158"/>
      <c r="J257" s="158"/>
      <c r="K257" s="158"/>
      <c r="L257" s="158"/>
      <c r="M257" s="158"/>
      <c r="N257" s="23"/>
      <c r="O257" s="23"/>
      <c r="P257" s="23"/>
      <c r="Q257" s="160"/>
      <c r="R257" s="161"/>
      <c r="S257" s="161"/>
      <c r="T257" s="158"/>
      <c r="U257" s="158"/>
      <c r="V257" s="158"/>
      <c r="W257" s="158"/>
      <c r="X257" s="158"/>
      <c r="Y257" s="158"/>
      <c r="Z257" s="158"/>
      <c r="AA257" s="162"/>
      <c r="AB257" s="158"/>
      <c r="AC257" s="158"/>
      <c r="AD257" s="158"/>
    </row>
    <row r="258" spans="4:30" x14ac:dyDescent="0.35">
      <c r="D258" s="159"/>
      <c r="E258" s="157"/>
      <c r="F258" s="157"/>
      <c r="G258" s="157"/>
      <c r="H258" s="157"/>
      <c r="I258" s="158"/>
      <c r="J258" s="158"/>
      <c r="K258" s="158"/>
      <c r="L258" s="158"/>
      <c r="M258" s="158"/>
      <c r="N258" s="23"/>
      <c r="O258" s="23"/>
      <c r="P258" s="23"/>
      <c r="Q258" s="160"/>
      <c r="R258" s="161"/>
      <c r="S258" s="161"/>
      <c r="T258" s="158"/>
      <c r="U258" s="158"/>
      <c r="V258" s="158"/>
      <c r="W258" s="158"/>
      <c r="X258" s="158"/>
      <c r="Y258" s="158"/>
      <c r="Z258" s="158"/>
      <c r="AA258" s="162"/>
      <c r="AB258" s="158"/>
      <c r="AC258" s="158"/>
      <c r="AD258" s="158"/>
    </row>
    <row r="259" spans="4:30" x14ac:dyDescent="0.35">
      <c r="D259" s="159"/>
      <c r="E259" s="157"/>
      <c r="F259" s="157"/>
      <c r="G259" s="157"/>
      <c r="H259" s="157"/>
      <c r="I259" s="158"/>
      <c r="J259" s="158"/>
      <c r="K259" s="158"/>
      <c r="L259" s="158"/>
      <c r="M259" s="158"/>
      <c r="N259" s="23"/>
      <c r="O259" s="23"/>
      <c r="P259" s="23"/>
      <c r="Q259" s="160"/>
      <c r="R259" s="161"/>
      <c r="S259" s="161"/>
      <c r="T259" s="158"/>
      <c r="U259" s="158"/>
      <c r="V259" s="158"/>
      <c r="W259" s="158"/>
      <c r="X259" s="158"/>
      <c r="Y259" s="158"/>
      <c r="Z259" s="158"/>
      <c r="AA259" s="162"/>
      <c r="AB259" s="158"/>
      <c r="AC259" s="158"/>
      <c r="AD259" s="158"/>
    </row>
    <row r="260" spans="4:30" x14ac:dyDescent="0.35">
      <c r="D260" s="159"/>
      <c r="E260" s="157"/>
      <c r="F260" s="157"/>
      <c r="G260" s="157"/>
      <c r="H260" s="157"/>
      <c r="I260" s="158"/>
      <c r="J260" s="158"/>
      <c r="K260" s="158"/>
      <c r="L260" s="158"/>
      <c r="M260" s="158"/>
      <c r="N260" s="23"/>
      <c r="O260" s="23"/>
      <c r="P260" s="23"/>
      <c r="Q260" s="160"/>
      <c r="R260" s="161"/>
      <c r="S260" s="161"/>
      <c r="T260" s="158"/>
      <c r="U260" s="158"/>
      <c r="V260" s="158"/>
      <c r="W260" s="158"/>
      <c r="X260" s="158"/>
      <c r="Y260" s="158"/>
      <c r="Z260" s="158"/>
      <c r="AA260" s="162"/>
      <c r="AB260" s="158"/>
      <c r="AC260" s="158"/>
      <c r="AD260" s="158"/>
    </row>
    <row r="261" spans="4:30" x14ac:dyDescent="0.35">
      <c r="D261" s="159"/>
      <c r="E261" s="157"/>
      <c r="F261" s="157"/>
      <c r="G261" s="157"/>
      <c r="H261" s="157"/>
      <c r="I261" s="158"/>
      <c r="J261" s="158"/>
      <c r="K261" s="158"/>
      <c r="L261" s="158"/>
      <c r="M261" s="158"/>
      <c r="N261" s="23"/>
      <c r="O261" s="23"/>
      <c r="P261" s="23"/>
      <c r="Q261" s="160"/>
      <c r="R261" s="161"/>
      <c r="S261" s="161"/>
      <c r="T261" s="158"/>
      <c r="U261" s="158"/>
      <c r="V261" s="158"/>
      <c r="W261" s="158"/>
      <c r="X261" s="158"/>
      <c r="Y261" s="158"/>
      <c r="Z261" s="158"/>
      <c r="AA261" s="162"/>
      <c r="AB261" s="158"/>
      <c r="AC261" s="158"/>
      <c r="AD261" s="158"/>
    </row>
    <row r="262" spans="4:30" x14ac:dyDescent="0.35">
      <c r="D262" s="159"/>
      <c r="E262" s="157"/>
      <c r="F262" s="157"/>
      <c r="G262" s="157"/>
      <c r="H262" s="157"/>
      <c r="I262" s="158"/>
      <c r="J262" s="158"/>
      <c r="K262" s="158"/>
      <c r="L262" s="158"/>
      <c r="M262" s="158"/>
      <c r="N262" s="23"/>
      <c r="O262" s="23"/>
      <c r="P262" s="23"/>
      <c r="Q262" s="160"/>
      <c r="R262" s="161"/>
      <c r="S262" s="161"/>
      <c r="T262" s="158"/>
      <c r="U262" s="158"/>
      <c r="V262" s="158"/>
      <c r="W262" s="158"/>
      <c r="X262" s="158"/>
      <c r="Y262" s="158"/>
      <c r="Z262" s="158"/>
      <c r="AA262" s="162"/>
      <c r="AB262" s="158"/>
      <c r="AC262" s="158"/>
      <c r="AD262" s="158"/>
    </row>
    <row r="263" spans="4:30" x14ac:dyDescent="0.35">
      <c r="D263" s="159"/>
      <c r="E263" s="157"/>
      <c r="F263" s="157"/>
      <c r="G263" s="157"/>
      <c r="H263" s="157"/>
      <c r="I263" s="158"/>
      <c r="J263" s="158"/>
      <c r="K263" s="158"/>
      <c r="L263" s="158"/>
      <c r="M263" s="158"/>
      <c r="N263" s="23"/>
      <c r="O263" s="23"/>
      <c r="P263" s="23"/>
      <c r="Q263" s="160"/>
      <c r="R263" s="161"/>
      <c r="S263" s="161"/>
      <c r="T263" s="158"/>
      <c r="U263" s="158"/>
      <c r="V263" s="158"/>
      <c r="W263" s="158"/>
      <c r="X263" s="158"/>
      <c r="Y263" s="158"/>
      <c r="Z263" s="158"/>
      <c r="AA263" s="162"/>
      <c r="AB263" s="158"/>
      <c r="AC263" s="158"/>
      <c r="AD263" s="158"/>
    </row>
    <row r="264" spans="4:30" x14ac:dyDescent="0.35">
      <c r="D264" s="159"/>
      <c r="E264" s="157"/>
      <c r="F264" s="157"/>
      <c r="G264" s="157"/>
      <c r="H264" s="157"/>
      <c r="I264" s="158"/>
      <c r="J264" s="158"/>
      <c r="K264" s="158"/>
      <c r="L264" s="158"/>
      <c r="M264" s="158"/>
      <c r="N264" s="23"/>
      <c r="O264" s="23"/>
      <c r="P264" s="23"/>
      <c r="Q264" s="160"/>
      <c r="R264" s="161"/>
      <c r="S264" s="161"/>
      <c r="T264" s="158"/>
      <c r="U264" s="158"/>
      <c r="V264" s="158"/>
      <c r="W264" s="158"/>
      <c r="X264" s="158"/>
      <c r="Y264" s="158"/>
      <c r="Z264" s="158"/>
      <c r="AA264" s="162"/>
      <c r="AB264" s="158"/>
      <c r="AC264" s="158"/>
      <c r="AD264" s="158"/>
    </row>
    <row r="265" spans="4:30" x14ac:dyDescent="0.35">
      <c r="D265" s="159"/>
      <c r="E265" s="157"/>
      <c r="F265" s="157"/>
      <c r="G265" s="157"/>
      <c r="H265" s="157"/>
      <c r="I265" s="158"/>
      <c r="J265" s="158"/>
      <c r="K265" s="158"/>
      <c r="L265" s="158"/>
      <c r="M265" s="158"/>
      <c r="N265" s="23"/>
      <c r="O265" s="23"/>
      <c r="P265" s="23"/>
      <c r="Q265" s="160"/>
      <c r="R265" s="161"/>
      <c r="S265" s="161"/>
      <c r="T265" s="158"/>
      <c r="U265" s="158"/>
      <c r="V265" s="158"/>
      <c r="W265" s="158"/>
      <c r="X265" s="158"/>
      <c r="Y265" s="158"/>
      <c r="Z265" s="158"/>
      <c r="AA265" s="162"/>
      <c r="AB265" s="158"/>
      <c r="AC265" s="158"/>
      <c r="AD265" s="158"/>
    </row>
    <row r="266" spans="4:30" x14ac:dyDescent="0.35">
      <c r="D266" s="159"/>
      <c r="E266" s="157"/>
      <c r="F266" s="157"/>
      <c r="G266" s="157"/>
      <c r="H266" s="157"/>
      <c r="I266" s="158"/>
      <c r="J266" s="158"/>
      <c r="K266" s="158"/>
      <c r="L266" s="158"/>
      <c r="M266" s="158"/>
      <c r="N266" s="23"/>
      <c r="O266" s="23"/>
      <c r="P266" s="23"/>
      <c r="Q266" s="160"/>
      <c r="R266" s="161"/>
      <c r="S266" s="161"/>
      <c r="T266" s="158"/>
      <c r="U266" s="158"/>
      <c r="V266" s="158"/>
      <c r="W266" s="158"/>
      <c r="X266" s="158"/>
      <c r="Y266" s="158"/>
      <c r="Z266" s="158"/>
      <c r="AA266" s="162"/>
      <c r="AB266" s="158"/>
      <c r="AC266" s="158"/>
      <c r="AD266" s="158"/>
    </row>
    <row r="267" spans="4:30" x14ac:dyDescent="0.35">
      <c r="D267" s="159"/>
      <c r="E267" s="157"/>
      <c r="F267" s="157"/>
      <c r="G267" s="157"/>
      <c r="H267" s="157"/>
      <c r="I267" s="158"/>
      <c r="J267" s="158"/>
      <c r="K267" s="158"/>
      <c r="L267" s="158"/>
      <c r="M267" s="158"/>
      <c r="N267" s="23"/>
      <c r="O267" s="23"/>
      <c r="P267" s="23"/>
      <c r="Q267" s="160"/>
      <c r="R267" s="161"/>
      <c r="S267" s="161"/>
      <c r="T267" s="158"/>
      <c r="U267" s="158"/>
      <c r="V267" s="158"/>
      <c r="W267" s="158"/>
      <c r="X267" s="158"/>
      <c r="Y267" s="158"/>
      <c r="Z267" s="158"/>
      <c r="AA267" s="162"/>
      <c r="AB267" s="158"/>
      <c r="AC267" s="158"/>
      <c r="AD267" s="158"/>
    </row>
    <row r="268" spans="4:30" x14ac:dyDescent="0.35">
      <c r="D268" s="159"/>
      <c r="E268" s="157"/>
      <c r="F268" s="157"/>
      <c r="G268" s="157"/>
      <c r="H268" s="157"/>
      <c r="I268" s="158"/>
      <c r="J268" s="158"/>
      <c r="K268" s="158"/>
      <c r="L268" s="158"/>
      <c r="M268" s="158"/>
      <c r="N268" s="23"/>
      <c r="O268" s="23"/>
      <c r="P268" s="23"/>
      <c r="Q268" s="160"/>
      <c r="R268" s="161"/>
      <c r="S268" s="161"/>
      <c r="T268" s="158"/>
      <c r="U268" s="158"/>
      <c r="V268" s="158"/>
      <c r="W268" s="158"/>
      <c r="X268" s="158"/>
      <c r="Y268" s="158"/>
      <c r="Z268" s="158"/>
      <c r="AA268" s="162"/>
      <c r="AB268" s="158"/>
      <c r="AC268" s="158"/>
      <c r="AD268" s="158"/>
    </row>
    <row r="269" spans="4:30" x14ac:dyDescent="0.35">
      <c r="D269" s="159"/>
      <c r="E269" s="157"/>
      <c r="F269" s="157"/>
      <c r="G269" s="157"/>
      <c r="H269" s="157"/>
      <c r="I269" s="158"/>
      <c r="J269" s="158"/>
      <c r="K269" s="158"/>
      <c r="L269" s="158"/>
      <c r="M269" s="158"/>
      <c r="N269" s="23"/>
      <c r="O269" s="23"/>
      <c r="P269" s="23"/>
      <c r="Q269" s="160"/>
      <c r="R269" s="161"/>
      <c r="S269" s="161"/>
      <c r="T269" s="158"/>
      <c r="U269" s="158"/>
      <c r="V269" s="158"/>
      <c r="W269" s="158"/>
      <c r="X269" s="158"/>
      <c r="Y269" s="158"/>
      <c r="Z269" s="158"/>
      <c r="AA269" s="162"/>
      <c r="AB269" s="158"/>
      <c r="AC269" s="158"/>
      <c r="AD269" s="158"/>
    </row>
    <row r="270" spans="4:30" x14ac:dyDescent="0.35">
      <c r="D270" s="159"/>
      <c r="E270" s="157"/>
      <c r="F270" s="157"/>
      <c r="G270" s="157"/>
      <c r="H270" s="157"/>
      <c r="I270" s="158"/>
      <c r="J270" s="158"/>
      <c r="K270" s="158"/>
      <c r="L270" s="158"/>
      <c r="M270" s="158"/>
      <c r="N270" s="23"/>
      <c r="O270" s="23"/>
      <c r="P270" s="23"/>
      <c r="Q270" s="160"/>
      <c r="R270" s="161"/>
      <c r="S270" s="161"/>
      <c r="T270" s="158"/>
      <c r="U270" s="158"/>
      <c r="V270" s="158"/>
      <c r="W270" s="158"/>
      <c r="X270" s="158"/>
      <c r="Y270" s="158"/>
      <c r="Z270" s="158"/>
      <c r="AA270" s="162"/>
      <c r="AB270" s="158"/>
      <c r="AC270" s="158"/>
      <c r="AD270" s="158"/>
    </row>
    <row r="271" spans="4:30" x14ac:dyDescent="0.35">
      <c r="D271" s="159"/>
      <c r="E271" s="157"/>
      <c r="F271" s="157"/>
      <c r="G271" s="157"/>
      <c r="H271" s="157"/>
      <c r="I271" s="158"/>
      <c r="J271" s="158"/>
      <c r="K271" s="158"/>
      <c r="L271" s="158"/>
      <c r="M271" s="158"/>
      <c r="N271" s="23"/>
      <c r="O271" s="23"/>
      <c r="P271" s="23"/>
      <c r="Q271" s="160"/>
      <c r="R271" s="161"/>
      <c r="S271" s="161"/>
      <c r="T271" s="158"/>
      <c r="U271" s="158"/>
      <c r="V271" s="158"/>
      <c r="W271" s="158"/>
      <c r="X271" s="158"/>
      <c r="Y271" s="158"/>
      <c r="Z271" s="158"/>
      <c r="AA271" s="162"/>
      <c r="AB271" s="158"/>
      <c r="AC271" s="158"/>
      <c r="AD271" s="158"/>
    </row>
    <row r="272" spans="4:30" x14ac:dyDescent="0.35">
      <c r="D272" s="159"/>
      <c r="E272" s="157"/>
      <c r="F272" s="157"/>
      <c r="G272" s="157"/>
      <c r="H272" s="157"/>
      <c r="I272" s="158"/>
      <c r="J272" s="158"/>
      <c r="K272" s="158"/>
      <c r="L272" s="158"/>
      <c r="M272" s="158"/>
      <c r="N272" s="23"/>
      <c r="O272" s="23"/>
      <c r="P272" s="23"/>
      <c r="Q272" s="160"/>
      <c r="R272" s="161"/>
      <c r="S272" s="161"/>
      <c r="T272" s="158"/>
      <c r="U272" s="158"/>
      <c r="V272" s="158"/>
      <c r="W272" s="158"/>
      <c r="X272" s="158"/>
      <c r="Y272" s="158"/>
      <c r="Z272" s="158"/>
      <c r="AA272" s="162"/>
      <c r="AB272" s="158"/>
      <c r="AC272" s="158"/>
      <c r="AD272" s="158"/>
    </row>
    <row r="273" spans="4:30" x14ac:dyDescent="0.35">
      <c r="D273" s="159"/>
      <c r="E273" s="157"/>
      <c r="F273" s="157"/>
      <c r="G273" s="157"/>
      <c r="H273" s="157"/>
      <c r="I273" s="158"/>
      <c r="J273" s="158"/>
      <c r="K273" s="158"/>
      <c r="L273" s="158"/>
      <c r="M273" s="158"/>
      <c r="N273" s="23"/>
      <c r="O273" s="23"/>
      <c r="P273" s="23"/>
      <c r="Q273" s="160"/>
      <c r="R273" s="161"/>
      <c r="S273" s="161"/>
      <c r="T273" s="158"/>
      <c r="U273" s="158"/>
      <c r="V273" s="158"/>
      <c r="W273" s="158"/>
      <c r="X273" s="158"/>
      <c r="Y273" s="158"/>
      <c r="Z273" s="158"/>
      <c r="AA273" s="162"/>
      <c r="AB273" s="158"/>
      <c r="AC273" s="158"/>
      <c r="AD273" s="158"/>
    </row>
    <row r="274" spans="4:30" x14ac:dyDescent="0.35">
      <c r="D274" s="159"/>
      <c r="E274" s="157"/>
      <c r="F274" s="157"/>
      <c r="G274" s="157"/>
      <c r="H274" s="157"/>
      <c r="I274" s="158"/>
      <c r="J274" s="158"/>
      <c r="K274" s="158"/>
      <c r="L274" s="158"/>
      <c r="M274" s="158"/>
      <c r="N274" s="23"/>
      <c r="O274" s="23"/>
      <c r="P274" s="23"/>
      <c r="Q274" s="160"/>
      <c r="R274" s="161"/>
      <c r="S274" s="161"/>
      <c r="T274" s="158"/>
      <c r="U274" s="158"/>
      <c r="V274" s="158"/>
      <c r="W274" s="158"/>
      <c r="X274" s="158"/>
      <c r="Y274" s="158"/>
      <c r="Z274" s="158"/>
      <c r="AA274" s="162"/>
      <c r="AB274" s="158"/>
      <c r="AC274" s="158"/>
      <c r="AD274" s="158"/>
    </row>
    <row r="275" spans="4:30" x14ac:dyDescent="0.35">
      <c r="D275" s="159"/>
      <c r="E275" s="157"/>
      <c r="F275" s="157"/>
      <c r="G275" s="157"/>
      <c r="H275" s="157"/>
      <c r="I275" s="158"/>
      <c r="J275" s="158"/>
      <c r="K275" s="158"/>
      <c r="L275" s="158"/>
      <c r="M275" s="158"/>
      <c r="N275" s="23"/>
      <c r="O275" s="23"/>
      <c r="P275" s="23"/>
      <c r="Q275" s="160"/>
      <c r="R275" s="161"/>
      <c r="S275" s="161"/>
      <c r="T275" s="158"/>
      <c r="U275" s="158"/>
      <c r="V275" s="158"/>
      <c r="W275" s="158"/>
      <c r="X275" s="158"/>
      <c r="Y275" s="158"/>
      <c r="Z275" s="158"/>
      <c r="AA275" s="162"/>
      <c r="AB275" s="158"/>
      <c r="AC275" s="158"/>
      <c r="AD275" s="158"/>
    </row>
    <row r="276" spans="4:30" x14ac:dyDescent="0.35">
      <c r="D276" s="159"/>
      <c r="E276" s="157"/>
      <c r="F276" s="157"/>
      <c r="G276" s="157"/>
      <c r="H276" s="157"/>
      <c r="I276" s="158"/>
      <c r="J276" s="158"/>
      <c r="K276" s="158"/>
      <c r="L276" s="158"/>
      <c r="M276" s="158"/>
      <c r="N276" s="23"/>
      <c r="O276" s="23"/>
      <c r="P276" s="23"/>
      <c r="Q276" s="160"/>
      <c r="R276" s="161"/>
      <c r="S276" s="161"/>
      <c r="T276" s="158"/>
      <c r="U276" s="158"/>
      <c r="V276" s="158"/>
      <c r="W276" s="158"/>
      <c r="X276" s="158"/>
      <c r="Y276" s="158"/>
      <c r="Z276" s="158"/>
      <c r="AA276" s="162"/>
      <c r="AB276" s="158"/>
      <c r="AC276" s="158"/>
      <c r="AD276" s="158"/>
    </row>
    <row r="277" spans="4:30" x14ac:dyDescent="0.35">
      <c r="D277" s="159"/>
      <c r="E277" s="157"/>
      <c r="F277" s="157"/>
      <c r="G277" s="157"/>
      <c r="H277" s="157"/>
      <c r="I277" s="158"/>
      <c r="J277" s="158"/>
      <c r="K277" s="158"/>
      <c r="L277" s="158"/>
      <c r="M277" s="158"/>
      <c r="N277" s="23"/>
      <c r="O277" s="23"/>
      <c r="P277" s="23"/>
      <c r="Q277" s="160"/>
      <c r="R277" s="161"/>
      <c r="S277" s="161"/>
      <c r="T277" s="158"/>
      <c r="U277" s="158"/>
      <c r="V277" s="158"/>
      <c r="W277" s="158"/>
      <c r="X277" s="158"/>
      <c r="Y277" s="158"/>
      <c r="Z277" s="158"/>
      <c r="AA277" s="162"/>
      <c r="AB277" s="158"/>
      <c r="AC277" s="158"/>
      <c r="AD277" s="158"/>
    </row>
    <row r="278" spans="4:30" x14ac:dyDescent="0.35">
      <c r="D278" s="159"/>
      <c r="E278" s="157"/>
      <c r="F278" s="157"/>
      <c r="G278" s="157"/>
      <c r="H278" s="157"/>
      <c r="I278" s="158"/>
      <c r="J278" s="158"/>
      <c r="K278" s="158"/>
      <c r="L278" s="158"/>
      <c r="M278" s="158"/>
      <c r="N278" s="23"/>
      <c r="O278" s="23"/>
      <c r="P278" s="23"/>
      <c r="Q278" s="160"/>
      <c r="R278" s="161"/>
      <c r="S278" s="161"/>
      <c r="T278" s="158"/>
      <c r="U278" s="158"/>
      <c r="V278" s="158"/>
      <c r="W278" s="158"/>
      <c r="X278" s="158"/>
      <c r="Y278" s="158"/>
      <c r="Z278" s="158"/>
      <c r="AA278" s="162"/>
      <c r="AB278" s="158"/>
      <c r="AC278" s="158"/>
      <c r="AD278" s="158"/>
    </row>
    <row r="279" spans="4:30" x14ac:dyDescent="0.35">
      <c r="D279" s="159"/>
      <c r="E279" s="157"/>
      <c r="F279" s="157"/>
      <c r="G279" s="157"/>
      <c r="H279" s="157"/>
      <c r="I279" s="158"/>
      <c r="J279" s="158"/>
      <c r="K279" s="158"/>
      <c r="L279" s="158"/>
      <c r="M279" s="158"/>
      <c r="N279" s="23"/>
      <c r="O279" s="23"/>
      <c r="P279" s="23"/>
      <c r="Q279" s="160"/>
      <c r="R279" s="161"/>
      <c r="S279" s="161"/>
      <c r="T279" s="158"/>
      <c r="U279" s="158"/>
      <c r="V279" s="158"/>
      <c r="W279" s="158"/>
      <c r="X279" s="158"/>
      <c r="Y279" s="158"/>
      <c r="Z279" s="158"/>
      <c r="AA279" s="162"/>
      <c r="AB279" s="158"/>
      <c r="AC279" s="158"/>
      <c r="AD279" s="158"/>
    </row>
    <row r="280" spans="4:30" x14ac:dyDescent="0.35">
      <c r="D280" s="159"/>
      <c r="E280" s="157"/>
      <c r="F280" s="157"/>
      <c r="G280" s="157"/>
      <c r="H280" s="157"/>
      <c r="I280" s="158"/>
      <c r="J280" s="158"/>
      <c r="K280" s="158"/>
      <c r="L280" s="158"/>
      <c r="M280" s="158"/>
      <c r="N280" s="23"/>
      <c r="O280" s="23"/>
      <c r="P280" s="23"/>
      <c r="Q280" s="160"/>
      <c r="R280" s="161"/>
      <c r="S280" s="161"/>
      <c r="T280" s="158"/>
      <c r="U280" s="158"/>
      <c r="V280" s="158"/>
      <c r="W280" s="158"/>
      <c r="X280" s="158"/>
      <c r="Y280" s="158"/>
      <c r="Z280" s="158"/>
      <c r="AA280" s="162"/>
      <c r="AB280" s="158"/>
      <c r="AC280" s="158"/>
      <c r="AD280" s="158"/>
    </row>
    <row r="281" spans="4:30" x14ac:dyDescent="0.35">
      <c r="D281" s="159"/>
      <c r="E281" s="157"/>
      <c r="F281" s="157"/>
      <c r="G281" s="157"/>
      <c r="H281" s="157"/>
      <c r="I281" s="158"/>
      <c r="J281" s="158"/>
      <c r="K281" s="158"/>
      <c r="L281" s="158"/>
      <c r="M281" s="158"/>
      <c r="N281" s="23"/>
      <c r="O281" s="23"/>
      <c r="P281" s="23"/>
      <c r="Q281" s="160"/>
      <c r="R281" s="161"/>
      <c r="S281" s="161"/>
      <c r="T281" s="158"/>
      <c r="U281" s="158"/>
      <c r="V281" s="158"/>
      <c r="W281" s="158"/>
      <c r="X281" s="158"/>
      <c r="Y281" s="158"/>
      <c r="Z281" s="158"/>
      <c r="AA281" s="162"/>
      <c r="AB281" s="158"/>
      <c r="AC281" s="158"/>
      <c r="AD281" s="158"/>
    </row>
    <row r="282" spans="4:30" x14ac:dyDescent="0.35">
      <c r="D282" s="159"/>
      <c r="E282" s="157"/>
      <c r="F282" s="157"/>
      <c r="G282" s="157"/>
      <c r="H282" s="157"/>
      <c r="I282" s="158"/>
      <c r="J282" s="158"/>
      <c r="K282" s="158"/>
      <c r="L282" s="158"/>
      <c r="M282" s="158"/>
      <c r="N282" s="23"/>
      <c r="O282" s="23"/>
      <c r="P282" s="23"/>
      <c r="Q282" s="160"/>
      <c r="R282" s="161"/>
      <c r="S282" s="161"/>
      <c r="T282" s="158"/>
      <c r="U282" s="158"/>
      <c r="V282" s="158"/>
      <c r="W282" s="158"/>
      <c r="X282" s="158"/>
      <c r="Y282" s="158"/>
      <c r="Z282" s="158"/>
      <c r="AA282" s="162"/>
      <c r="AB282" s="158"/>
      <c r="AC282" s="158"/>
      <c r="AD282" s="158"/>
    </row>
    <row r="283" spans="4:30" x14ac:dyDescent="0.35">
      <c r="D283" s="159"/>
      <c r="E283" s="157"/>
      <c r="F283" s="157"/>
      <c r="G283" s="157"/>
      <c r="H283" s="157"/>
      <c r="I283" s="158"/>
      <c r="J283" s="158"/>
      <c r="K283" s="158"/>
      <c r="L283" s="158"/>
      <c r="M283" s="158"/>
      <c r="N283" s="23"/>
      <c r="O283" s="23"/>
      <c r="P283" s="23"/>
      <c r="Q283" s="160"/>
      <c r="R283" s="161"/>
      <c r="S283" s="161"/>
      <c r="T283" s="158"/>
      <c r="U283" s="158"/>
      <c r="V283" s="158"/>
      <c r="W283" s="158"/>
      <c r="X283" s="158"/>
      <c r="Y283" s="158"/>
      <c r="Z283" s="158"/>
      <c r="AA283" s="162"/>
      <c r="AB283" s="158"/>
      <c r="AC283" s="158"/>
      <c r="AD283" s="158"/>
    </row>
    <row r="284" spans="4:30" x14ac:dyDescent="0.35">
      <c r="D284" s="159"/>
      <c r="E284" s="157"/>
      <c r="F284" s="157"/>
      <c r="G284" s="157"/>
      <c r="H284" s="157"/>
      <c r="I284" s="158"/>
      <c r="J284" s="158"/>
      <c r="K284" s="158"/>
      <c r="L284" s="158"/>
      <c r="M284" s="158"/>
      <c r="N284" s="23"/>
      <c r="O284" s="23"/>
      <c r="P284" s="23"/>
      <c r="Q284" s="160"/>
      <c r="R284" s="161"/>
      <c r="S284" s="161"/>
      <c r="T284" s="158"/>
      <c r="U284" s="158"/>
      <c r="V284" s="158"/>
      <c r="W284" s="158"/>
      <c r="X284" s="158"/>
      <c r="Y284" s="158"/>
      <c r="Z284" s="158"/>
      <c r="AA284" s="162"/>
      <c r="AB284" s="158"/>
      <c r="AC284" s="158"/>
      <c r="AD284" s="158"/>
    </row>
    <row r="285" spans="4:30" x14ac:dyDescent="0.35">
      <c r="D285" s="159"/>
      <c r="E285" s="157"/>
      <c r="F285" s="157"/>
      <c r="G285" s="157"/>
      <c r="H285" s="157"/>
      <c r="I285" s="158"/>
      <c r="J285" s="158"/>
      <c r="K285" s="158"/>
      <c r="L285" s="158"/>
      <c r="M285" s="158"/>
      <c r="N285" s="23"/>
      <c r="O285" s="23"/>
      <c r="P285" s="23"/>
      <c r="Q285" s="160"/>
      <c r="R285" s="161"/>
      <c r="S285" s="161"/>
      <c r="T285" s="158"/>
      <c r="U285" s="158"/>
      <c r="V285" s="158"/>
      <c r="W285" s="158"/>
      <c r="X285" s="158"/>
      <c r="Y285" s="158"/>
      <c r="Z285" s="158"/>
      <c r="AA285" s="162"/>
      <c r="AB285" s="158"/>
      <c r="AC285" s="158"/>
      <c r="AD285" s="158"/>
    </row>
    <row r="286" spans="4:30" x14ac:dyDescent="0.35">
      <c r="D286" s="159"/>
      <c r="E286" s="157"/>
      <c r="F286" s="157"/>
      <c r="G286" s="157"/>
      <c r="H286" s="157"/>
      <c r="I286" s="158"/>
      <c r="J286" s="158"/>
      <c r="K286" s="158"/>
      <c r="L286" s="158"/>
      <c r="M286" s="158"/>
      <c r="N286" s="23"/>
      <c r="O286" s="23"/>
      <c r="P286" s="23"/>
      <c r="Q286" s="160"/>
      <c r="R286" s="161"/>
      <c r="S286" s="161"/>
      <c r="T286" s="158"/>
      <c r="U286" s="158"/>
      <c r="V286" s="158"/>
      <c r="W286" s="158"/>
      <c r="X286" s="158"/>
      <c r="Y286" s="158"/>
      <c r="Z286" s="158"/>
      <c r="AA286" s="162"/>
      <c r="AB286" s="158"/>
      <c r="AC286" s="158"/>
      <c r="AD286" s="158"/>
    </row>
    <row r="287" spans="4:30" x14ac:dyDescent="0.35">
      <c r="D287" s="159"/>
      <c r="E287" s="157"/>
      <c r="F287" s="157"/>
      <c r="G287" s="157"/>
      <c r="H287" s="157"/>
      <c r="I287" s="158"/>
      <c r="J287" s="158"/>
      <c r="K287" s="158"/>
      <c r="L287" s="158"/>
      <c r="M287" s="158"/>
      <c r="N287" s="23"/>
      <c r="O287" s="23"/>
      <c r="P287" s="23"/>
      <c r="Q287" s="160"/>
      <c r="R287" s="161"/>
      <c r="S287" s="161"/>
      <c r="T287" s="158"/>
      <c r="U287" s="158"/>
      <c r="V287" s="158"/>
      <c r="W287" s="158"/>
      <c r="X287" s="158"/>
      <c r="Y287" s="158"/>
      <c r="Z287" s="158"/>
      <c r="AA287" s="162"/>
      <c r="AB287" s="158"/>
      <c r="AC287" s="158"/>
      <c r="AD287" s="158"/>
    </row>
    <row r="288" spans="4:30" x14ac:dyDescent="0.35">
      <c r="D288" s="159"/>
      <c r="E288" s="157"/>
      <c r="F288" s="157"/>
      <c r="G288" s="157"/>
      <c r="H288" s="157"/>
      <c r="I288" s="158"/>
      <c r="J288" s="158"/>
      <c r="K288" s="158"/>
      <c r="L288" s="158"/>
      <c r="M288" s="158"/>
      <c r="N288" s="23"/>
      <c r="O288" s="23"/>
      <c r="P288" s="23"/>
      <c r="Q288" s="160"/>
      <c r="R288" s="161"/>
      <c r="S288" s="161"/>
      <c r="T288" s="158"/>
      <c r="U288" s="158"/>
      <c r="V288" s="158"/>
      <c r="W288" s="158"/>
      <c r="X288" s="158"/>
      <c r="Y288" s="158"/>
      <c r="Z288" s="158"/>
      <c r="AA288" s="162"/>
      <c r="AB288" s="158"/>
      <c r="AC288" s="158"/>
      <c r="AD288" s="158"/>
    </row>
    <row r="289" spans="4:30" x14ac:dyDescent="0.35">
      <c r="D289" s="159"/>
      <c r="E289" s="157"/>
      <c r="F289" s="157"/>
      <c r="G289" s="157"/>
      <c r="H289" s="157"/>
      <c r="I289" s="158"/>
      <c r="J289" s="158"/>
      <c r="K289" s="158"/>
      <c r="L289" s="158"/>
      <c r="M289" s="158"/>
      <c r="N289" s="23"/>
      <c r="O289" s="23"/>
      <c r="P289" s="23"/>
      <c r="Q289" s="160"/>
      <c r="R289" s="161"/>
      <c r="S289" s="161"/>
      <c r="T289" s="158"/>
      <c r="U289" s="158"/>
      <c r="V289" s="158"/>
      <c r="W289" s="158"/>
      <c r="X289" s="158"/>
      <c r="Y289" s="158"/>
      <c r="Z289" s="158"/>
      <c r="AA289" s="162"/>
      <c r="AB289" s="158"/>
      <c r="AC289" s="158"/>
      <c r="AD289" s="158"/>
    </row>
    <row r="290" spans="4:30" x14ac:dyDescent="0.35">
      <c r="D290" s="159"/>
      <c r="E290" s="157"/>
      <c r="F290" s="157"/>
      <c r="G290" s="157"/>
      <c r="H290" s="157"/>
      <c r="I290" s="158"/>
      <c r="J290" s="158"/>
      <c r="K290" s="158"/>
      <c r="L290" s="158"/>
      <c r="M290" s="158"/>
      <c r="N290" s="23"/>
      <c r="O290" s="23"/>
      <c r="P290" s="23"/>
      <c r="Q290" s="160"/>
      <c r="R290" s="161"/>
      <c r="S290" s="161"/>
      <c r="T290" s="158"/>
      <c r="U290" s="158"/>
      <c r="V290" s="158"/>
      <c r="W290" s="158"/>
      <c r="X290" s="158"/>
      <c r="Y290" s="158"/>
      <c r="Z290" s="158"/>
      <c r="AA290" s="162"/>
      <c r="AB290" s="158"/>
      <c r="AC290" s="158"/>
      <c r="AD290" s="158"/>
    </row>
    <row r="291" spans="4:30" x14ac:dyDescent="0.35">
      <c r="D291" s="159"/>
      <c r="E291" s="157"/>
      <c r="F291" s="157"/>
      <c r="G291" s="157"/>
      <c r="H291" s="157"/>
      <c r="I291" s="158"/>
      <c r="J291" s="158"/>
      <c r="K291" s="158"/>
      <c r="L291" s="158"/>
      <c r="M291" s="158"/>
      <c r="N291" s="23"/>
      <c r="O291" s="23"/>
      <c r="P291" s="23"/>
      <c r="Q291" s="160"/>
      <c r="R291" s="161"/>
      <c r="S291" s="161"/>
      <c r="T291" s="158"/>
      <c r="U291" s="158"/>
      <c r="V291" s="158"/>
      <c r="W291" s="158"/>
      <c r="X291" s="158"/>
      <c r="Y291" s="158"/>
      <c r="Z291" s="158"/>
      <c r="AA291" s="162"/>
      <c r="AB291" s="158"/>
      <c r="AC291" s="158"/>
      <c r="AD291" s="158"/>
    </row>
    <row r="292" spans="4:30" x14ac:dyDescent="0.35">
      <c r="D292" s="159"/>
      <c r="E292" s="157"/>
      <c r="F292" s="157"/>
      <c r="G292" s="157"/>
      <c r="H292" s="157"/>
      <c r="I292" s="158"/>
      <c r="J292" s="158"/>
      <c r="K292" s="158"/>
      <c r="L292" s="158"/>
      <c r="M292" s="158"/>
      <c r="N292" s="23"/>
      <c r="O292" s="23"/>
      <c r="P292" s="23"/>
      <c r="Q292" s="160"/>
      <c r="R292" s="161"/>
      <c r="S292" s="161"/>
      <c r="T292" s="158"/>
      <c r="U292" s="158"/>
      <c r="V292" s="158"/>
      <c r="W292" s="158"/>
      <c r="X292" s="158"/>
      <c r="Y292" s="158"/>
      <c r="Z292" s="158"/>
      <c r="AA292" s="162"/>
      <c r="AB292" s="158"/>
      <c r="AC292" s="158"/>
      <c r="AD292" s="158"/>
    </row>
    <row r="293" spans="4:30" x14ac:dyDescent="0.35">
      <c r="D293" s="159"/>
      <c r="E293" s="157"/>
      <c r="F293" s="157"/>
      <c r="G293" s="157"/>
      <c r="H293" s="157"/>
      <c r="I293" s="158"/>
      <c r="J293" s="158"/>
      <c r="K293" s="158"/>
      <c r="L293" s="158"/>
      <c r="M293" s="158"/>
      <c r="N293" s="23"/>
      <c r="O293" s="23"/>
      <c r="P293" s="23"/>
      <c r="Q293" s="160"/>
      <c r="R293" s="161"/>
      <c r="S293" s="161"/>
      <c r="T293" s="158"/>
      <c r="U293" s="158"/>
      <c r="V293" s="158"/>
      <c r="W293" s="158"/>
      <c r="X293" s="158"/>
      <c r="Y293" s="158"/>
      <c r="Z293" s="158"/>
      <c r="AA293" s="162"/>
      <c r="AB293" s="158"/>
      <c r="AC293" s="158"/>
      <c r="AD293" s="158"/>
    </row>
    <row r="294" spans="4:30" x14ac:dyDescent="0.35">
      <c r="D294" s="159"/>
      <c r="E294" s="157"/>
      <c r="F294" s="157"/>
      <c r="G294" s="157"/>
      <c r="H294" s="157"/>
      <c r="I294" s="158"/>
      <c r="J294" s="158"/>
      <c r="K294" s="158"/>
      <c r="L294" s="158"/>
      <c r="M294" s="158"/>
      <c r="N294" s="23"/>
      <c r="O294" s="23"/>
      <c r="P294" s="23"/>
      <c r="Q294" s="160"/>
      <c r="R294" s="161"/>
      <c r="S294" s="161"/>
      <c r="T294" s="158"/>
      <c r="U294" s="158"/>
      <c r="V294" s="158"/>
      <c r="W294" s="158"/>
      <c r="X294" s="158"/>
      <c r="Y294" s="158"/>
      <c r="Z294" s="158"/>
      <c r="AA294" s="162"/>
      <c r="AB294" s="158"/>
      <c r="AC294" s="158"/>
      <c r="AD294" s="158"/>
    </row>
    <row r="295" spans="4:30" x14ac:dyDescent="0.35">
      <c r="D295" s="159"/>
      <c r="E295" s="157"/>
      <c r="F295" s="157"/>
      <c r="G295" s="157"/>
      <c r="H295" s="157"/>
      <c r="I295" s="158"/>
      <c r="J295" s="158"/>
      <c r="K295" s="158"/>
      <c r="L295" s="158"/>
      <c r="M295" s="158"/>
      <c r="N295" s="23"/>
      <c r="O295" s="23"/>
      <c r="P295" s="23"/>
      <c r="Q295" s="160"/>
      <c r="R295" s="161"/>
      <c r="S295" s="161"/>
      <c r="T295" s="158"/>
      <c r="U295" s="158"/>
      <c r="V295" s="158"/>
      <c r="W295" s="158"/>
      <c r="X295" s="158"/>
      <c r="Y295" s="158"/>
      <c r="Z295" s="158"/>
      <c r="AA295" s="162"/>
      <c r="AB295" s="158"/>
      <c r="AC295" s="158"/>
      <c r="AD295" s="158"/>
    </row>
    <row r="296" spans="4:30" x14ac:dyDescent="0.35">
      <c r="D296" s="159"/>
      <c r="E296" s="157"/>
      <c r="F296" s="157"/>
      <c r="G296" s="157"/>
      <c r="H296" s="157"/>
      <c r="I296" s="158"/>
      <c r="J296" s="158"/>
      <c r="K296" s="158"/>
      <c r="L296" s="158"/>
      <c r="M296" s="158"/>
      <c r="N296" s="23"/>
      <c r="O296" s="23"/>
      <c r="P296" s="23"/>
      <c r="Q296" s="160"/>
      <c r="R296" s="161"/>
      <c r="S296" s="161"/>
      <c r="T296" s="158"/>
      <c r="U296" s="158"/>
      <c r="V296" s="158"/>
      <c r="W296" s="158"/>
      <c r="X296" s="158"/>
      <c r="Y296" s="158"/>
      <c r="Z296" s="158"/>
      <c r="AA296" s="162"/>
      <c r="AB296" s="158"/>
      <c r="AC296" s="158"/>
      <c r="AD296" s="158"/>
    </row>
    <row r="297" spans="4:30" x14ac:dyDescent="0.35">
      <c r="D297" s="159"/>
      <c r="E297" s="157"/>
      <c r="F297" s="157"/>
      <c r="G297" s="157"/>
      <c r="H297" s="157"/>
      <c r="I297" s="158"/>
      <c r="J297" s="158"/>
      <c r="K297" s="158"/>
      <c r="L297" s="158"/>
      <c r="M297" s="158"/>
      <c r="N297" s="23"/>
      <c r="O297" s="23"/>
      <c r="P297" s="23"/>
      <c r="Q297" s="160"/>
      <c r="R297" s="161"/>
      <c r="S297" s="161"/>
      <c r="T297" s="158"/>
      <c r="U297" s="158"/>
      <c r="V297" s="158"/>
      <c r="W297" s="158"/>
      <c r="X297" s="158"/>
      <c r="Y297" s="158"/>
      <c r="Z297" s="158"/>
      <c r="AA297" s="162"/>
      <c r="AB297" s="158"/>
      <c r="AC297" s="158"/>
      <c r="AD297" s="158"/>
    </row>
    <row r="298" spans="4:30" x14ac:dyDescent="0.35">
      <c r="D298" s="159"/>
      <c r="E298" s="157"/>
      <c r="F298" s="157"/>
      <c r="G298" s="157"/>
      <c r="H298" s="157"/>
      <c r="I298" s="158"/>
      <c r="J298" s="158"/>
      <c r="K298" s="158"/>
      <c r="L298" s="158"/>
      <c r="M298" s="158"/>
      <c r="N298" s="23"/>
      <c r="O298" s="23"/>
      <c r="P298" s="23"/>
      <c r="Q298" s="160"/>
      <c r="R298" s="161"/>
      <c r="S298" s="161"/>
      <c r="T298" s="158"/>
      <c r="U298" s="158"/>
      <c r="V298" s="158"/>
      <c r="W298" s="158"/>
      <c r="X298" s="158"/>
      <c r="Y298" s="158"/>
      <c r="Z298" s="158"/>
      <c r="AA298" s="162"/>
      <c r="AB298" s="158"/>
      <c r="AC298" s="158"/>
      <c r="AD298" s="158"/>
    </row>
    <row r="299" spans="4:30" x14ac:dyDescent="0.35">
      <c r="D299" s="159"/>
      <c r="E299" s="157"/>
      <c r="F299" s="157"/>
      <c r="G299" s="157"/>
      <c r="H299" s="157"/>
      <c r="I299" s="158"/>
      <c r="J299" s="158"/>
      <c r="K299" s="158"/>
      <c r="L299" s="158"/>
      <c r="M299" s="158"/>
      <c r="N299" s="23"/>
      <c r="O299" s="23"/>
      <c r="P299" s="23"/>
      <c r="Q299" s="160"/>
      <c r="R299" s="161"/>
      <c r="S299" s="161"/>
      <c r="T299" s="158"/>
      <c r="U299" s="158"/>
      <c r="V299" s="158"/>
      <c r="W299" s="158"/>
      <c r="X299" s="158"/>
      <c r="Y299" s="158"/>
      <c r="Z299" s="158"/>
      <c r="AA299" s="162"/>
      <c r="AB299" s="158"/>
      <c r="AC299" s="158"/>
      <c r="AD299" s="158"/>
    </row>
    <row r="300" spans="4:30" x14ac:dyDescent="0.35">
      <c r="D300" s="159"/>
      <c r="E300" s="157"/>
      <c r="F300" s="157"/>
      <c r="G300" s="157"/>
      <c r="H300" s="157"/>
      <c r="I300" s="158"/>
      <c r="J300" s="158"/>
      <c r="K300" s="158"/>
      <c r="L300" s="158"/>
      <c r="M300" s="158"/>
      <c r="N300" s="23"/>
      <c r="O300" s="23"/>
      <c r="P300" s="23"/>
      <c r="Q300" s="160"/>
      <c r="R300" s="161"/>
      <c r="S300" s="161"/>
      <c r="T300" s="158"/>
      <c r="U300" s="158"/>
      <c r="V300" s="158"/>
      <c r="W300" s="158"/>
      <c r="X300" s="158"/>
      <c r="Y300" s="158"/>
      <c r="Z300" s="158"/>
      <c r="AA300" s="162"/>
      <c r="AB300" s="158"/>
      <c r="AC300" s="158"/>
      <c r="AD300" s="158"/>
    </row>
    <row r="301" spans="4:30" x14ac:dyDescent="0.35">
      <c r="D301" s="159"/>
      <c r="E301" s="157"/>
      <c r="F301" s="157"/>
      <c r="G301" s="157"/>
      <c r="H301" s="157"/>
      <c r="I301" s="158"/>
      <c r="J301" s="158"/>
      <c r="K301" s="158"/>
      <c r="L301" s="158"/>
      <c r="M301" s="158"/>
      <c r="N301" s="23"/>
      <c r="O301" s="23"/>
      <c r="P301" s="23"/>
      <c r="Q301" s="160"/>
      <c r="R301" s="161"/>
      <c r="S301" s="161"/>
      <c r="T301" s="158"/>
      <c r="U301" s="158"/>
      <c r="V301" s="158"/>
      <c r="W301" s="158"/>
      <c r="X301" s="158"/>
      <c r="Y301" s="158"/>
      <c r="Z301" s="158"/>
      <c r="AA301" s="162"/>
      <c r="AB301" s="158"/>
      <c r="AC301" s="158"/>
      <c r="AD301" s="158"/>
    </row>
    <row r="302" spans="4:30" x14ac:dyDescent="0.35">
      <c r="D302" s="159"/>
      <c r="E302" s="157"/>
      <c r="F302" s="157"/>
      <c r="G302" s="157"/>
      <c r="H302" s="157"/>
      <c r="I302" s="158"/>
      <c r="J302" s="158"/>
      <c r="K302" s="158"/>
      <c r="L302" s="158"/>
      <c r="M302" s="158"/>
      <c r="N302" s="23"/>
      <c r="O302" s="23"/>
      <c r="P302" s="23"/>
      <c r="Q302" s="160"/>
      <c r="R302" s="161"/>
      <c r="S302" s="161"/>
      <c r="T302" s="158"/>
      <c r="U302" s="158"/>
      <c r="V302" s="158"/>
      <c r="W302" s="158"/>
      <c r="X302" s="158"/>
      <c r="Y302" s="158"/>
      <c r="Z302" s="158"/>
      <c r="AA302" s="162"/>
      <c r="AB302" s="158"/>
      <c r="AC302" s="158"/>
      <c r="AD302" s="158"/>
    </row>
    <row r="303" spans="4:30" x14ac:dyDescent="0.35">
      <c r="D303" s="159"/>
      <c r="E303" s="157"/>
      <c r="F303" s="157"/>
      <c r="G303" s="157"/>
      <c r="H303" s="157"/>
      <c r="I303" s="158"/>
      <c r="J303" s="158"/>
      <c r="K303" s="158"/>
      <c r="L303" s="158"/>
      <c r="M303" s="158"/>
      <c r="N303" s="23"/>
      <c r="O303" s="23"/>
      <c r="P303" s="23"/>
      <c r="Q303" s="160"/>
      <c r="R303" s="161"/>
      <c r="S303" s="161"/>
      <c r="T303" s="158"/>
      <c r="U303" s="158"/>
      <c r="V303" s="158"/>
      <c r="W303" s="158"/>
      <c r="X303" s="158"/>
      <c r="Y303" s="158"/>
      <c r="Z303" s="158"/>
      <c r="AA303" s="162"/>
      <c r="AB303" s="158"/>
      <c r="AC303" s="158"/>
      <c r="AD303" s="158"/>
    </row>
  </sheetData>
  <mergeCells count="8">
    <mergeCell ref="Z2:AD2"/>
    <mergeCell ref="A4:B4"/>
    <mergeCell ref="A23:B23"/>
    <mergeCell ref="A30:B30"/>
    <mergeCell ref="D2:D3"/>
    <mergeCell ref="E2:E3"/>
    <mergeCell ref="G2:N2"/>
    <mergeCell ref="P2:X2"/>
  </mergeCell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00E281-59AF-4F77-A3D7-2D9DE220D34A}">
  <sheetPr>
    <tabColor theme="1"/>
  </sheetPr>
  <dimension ref="A1:AE303"/>
  <sheetViews>
    <sheetView workbookViewId="0"/>
  </sheetViews>
  <sheetFormatPr defaultColWidth="8.6328125" defaultRowHeight="14.5" outlineLevelCol="1" x14ac:dyDescent="0.35"/>
  <cols>
    <col min="1" max="1" width="21.453125" style="5" customWidth="1"/>
    <col min="2" max="2" width="66.36328125" style="5" customWidth="1"/>
    <col min="3" max="3" width="4.6328125" style="1" customWidth="1"/>
    <col min="4" max="4" width="7.36328125" style="5" customWidth="1"/>
    <col min="5" max="6" width="11.453125" style="5" customWidth="1"/>
    <col min="7" max="7" width="16.6328125" style="5" customWidth="1" outlineLevel="1"/>
    <col min="8" max="8" width="11.36328125" style="5" customWidth="1" outlineLevel="1"/>
    <col min="9" max="9" width="10.6328125" style="2" customWidth="1" outlineLevel="1"/>
    <col min="10" max="10" width="12.54296875" style="2" customWidth="1" outlineLevel="1"/>
    <col min="11" max="13" width="11.54296875" style="2" customWidth="1" outlineLevel="1"/>
    <col min="14" max="14" width="11.6328125" style="3" customWidth="1" outlineLevel="1"/>
    <col min="15" max="15" width="4.453125" style="3" customWidth="1"/>
    <col min="16" max="16" width="12.6328125" style="3" customWidth="1" outlineLevel="1"/>
    <col min="17" max="17" width="8.6328125" style="1" outlineLevel="1"/>
    <col min="18" max="18" width="14.36328125" style="4" customWidth="1" outlineLevel="1"/>
    <col min="19" max="19" width="16" style="4" customWidth="1" outlineLevel="1"/>
    <col min="20" max="20" width="14.6328125" style="2" bestFit="1" customWidth="1" outlineLevel="1"/>
    <col min="21" max="21" width="12.6328125" style="2" customWidth="1" outlineLevel="1"/>
    <col min="22" max="22" width="12.54296875" style="2" customWidth="1" outlineLevel="1"/>
    <col min="23" max="23" width="15.90625" style="2" customWidth="1" outlineLevel="1"/>
    <col min="24" max="24" width="13.36328125" style="2" customWidth="1" outlineLevel="1"/>
    <col min="25" max="25" width="4" style="2" customWidth="1"/>
    <col min="26" max="26" width="14.6328125" style="2" bestFit="1" customWidth="1" outlineLevel="1"/>
    <col min="27" max="27" width="12.36328125" style="2" customWidth="1" outlineLevel="1"/>
    <col min="28" max="28" width="14.453125" style="2" customWidth="1" outlineLevel="1"/>
    <col min="29" max="29" width="11.6328125" style="2" customWidth="1" outlineLevel="1"/>
    <col min="30" max="30" width="12.6328125" style="2" bestFit="1" customWidth="1" outlineLevel="1"/>
    <col min="31" max="31" width="3.6328125" style="5" customWidth="1"/>
    <col min="32" max="32" width="12.453125" style="5" customWidth="1"/>
    <col min="33" max="33" width="58.453125" style="5" customWidth="1"/>
    <col min="34" max="16384" width="8.6328125" style="5"/>
  </cols>
  <sheetData>
    <row r="1" spans="1:31" ht="22.25" customHeight="1" thickBot="1" x14ac:dyDescent="0.5">
      <c r="A1" s="236" t="s">
        <v>0</v>
      </c>
      <c r="B1" s="237"/>
      <c r="D1" s="236" t="s">
        <v>1</v>
      </c>
      <c r="E1" s="236"/>
      <c r="F1" s="236"/>
      <c r="G1" s="236"/>
      <c r="H1" s="236"/>
      <c r="I1" s="236"/>
    </row>
    <row r="2" spans="1:31" s="6" customFormat="1" ht="19.25" customHeight="1" x14ac:dyDescent="0.35">
      <c r="C2" s="7"/>
      <c r="D2" s="460" t="s">
        <v>2</v>
      </c>
      <c r="E2" s="462" t="s">
        <v>3</v>
      </c>
      <c r="F2" s="235"/>
      <c r="G2" s="464" t="s">
        <v>4</v>
      </c>
      <c r="H2" s="465"/>
      <c r="I2" s="465"/>
      <c r="J2" s="465"/>
      <c r="K2" s="465"/>
      <c r="L2" s="465"/>
      <c r="M2" s="465"/>
      <c r="N2" s="466"/>
      <c r="O2" s="8"/>
      <c r="P2" s="467" t="s">
        <v>5</v>
      </c>
      <c r="Q2" s="468"/>
      <c r="R2" s="468"/>
      <c r="S2" s="468"/>
      <c r="T2" s="468"/>
      <c r="U2" s="468"/>
      <c r="V2" s="468"/>
      <c r="W2" s="468"/>
      <c r="X2" s="469"/>
      <c r="Y2" s="8"/>
      <c r="Z2" s="453" t="s">
        <v>6</v>
      </c>
      <c r="AA2" s="454"/>
      <c r="AB2" s="454"/>
      <c r="AC2" s="454"/>
      <c r="AD2" s="455"/>
      <c r="AE2" s="8"/>
    </row>
    <row r="3" spans="1:31" ht="66.650000000000006" customHeight="1" thickBot="1" x14ac:dyDescent="0.4">
      <c r="A3" s="248" t="s">
        <v>71</v>
      </c>
      <c r="B3" s="249" t="str">
        <f ca="1">RIGHT(CELL("filename",A1),LEN(CELL("filename",A1))-FIND("]",CELL("filename",A1)))</f>
        <v>Lease19</v>
      </c>
      <c r="D3" s="461"/>
      <c r="E3" s="463"/>
      <c r="F3" s="406"/>
      <c r="G3" s="9" t="s">
        <v>7</v>
      </c>
      <c r="H3" s="9" t="s">
        <v>8</v>
      </c>
      <c r="I3" s="10" t="s">
        <v>9</v>
      </c>
      <c r="J3" s="10" t="s">
        <v>10</v>
      </c>
      <c r="K3" s="10" t="s">
        <v>11</v>
      </c>
      <c r="L3" s="49" t="s">
        <v>67</v>
      </c>
      <c r="M3" s="10" t="s">
        <v>12</v>
      </c>
      <c r="N3" s="11" t="s">
        <v>13</v>
      </c>
      <c r="O3" s="12"/>
      <c r="P3" s="13" t="s">
        <v>14</v>
      </c>
      <c r="Q3" s="14" t="s">
        <v>15</v>
      </c>
      <c r="R3" s="15" t="s">
        <v>16</v>
      </c>
      <c r="S3" s="15" t="s">
        <v>17</v>
      </c>
      <c r="T3" s="10" t="s">
        <v>18</v>
      </c>
      <c r="U3" s="10" t="s">
        <v>19</v>
      </c>
      <c r="V3" s="10" t="s">
        <v>20</v>
      </c>
      <c r="W3" s="10" t="s">
        <v>21</v>
      </c>
      <c r="X3" s="16" t="s">
        <v>22</v>
      </c>
      <c r="Y3" s="17"/>
      <c r="Z3" s="18" t="s">
        <v>18</v>
      </c>
      <c r="AA3" s="10" t="s">
        <v>23</v>
      </c>
      <c r="AB3" s="10" t="s">
        <v>24</v>
      </c>
      <c r="AC3" s="10" t="s">
        <v>25</v>
      </c>
      <c r="AD3" s="16" t="s">
        <v>22</v>
      </c>
    </row>
    <row r="4" spans="1:31" ht="15.5" x14ac:dyDescent="0.35">
      <c r="A4" s="456" t="s">
        <v>26</v>
      </c>
      <c r="B4" s="457"/>
      <c r="C4" s="19"/>
      <c r="D4" s="20"/>
      <c r="E4" s="21">
        <f t="shared" ref="E4" ca="1" si="0">EOMONTH($H$4,D4)</f>
        <v>31</v>
      </c>
      <c r="F4" s="44">
        <f ca="1">E5-1</f>
        <v>365</v>
      </c>
      <c r="G4" s="22" t="s">
        <v>27</v>
      </c>
      <c r="H4" s="44">
        <f ca="1">A5</f>
        <v>0</v>
      </c>
      <c r="I4" s="45"/>
      <c r="J4" s="45"/>
      <c r="K4" s="45"/>
      <c r="L4" s="45"/>
      <c r="M4" s="45"/>
      <c r="N4" s="257">
        <f ca="1">$A$6</f>
        <v>0</v>
      </c>
      <c r="O4" s="23"/>
      <c r="P4" s="255">
        <f ca="1">$A$7</f>
        <v>0</v>
      </c>
      <c r="Q4" s="163">
        <f ca="1">$A$8</f>
        <v>0</v>
      </c>
      <c r="R4" s="164"/>
      <c r="S4" s="164"/>
      <c r="T4" s="165">
        <f ca="1">A21</f>
        <v>0</v>
      </c>
      <c r="U4" s="45"/>
      <c r="V4" s="45"/>
      <c r="W4" s="45">
        <f>S4-R4</f>
        <v>0</v>
      </c>
      <c r="X4" s="25">
        <f t="shared" ref="X4:X67" ca="1" si="1">T4+W4+U4+V4</f>
        <v>0</v>
      </c>
      <c r="Z4" s="26">
        <f ca="1">A36</f>
        <v>0</v>
      </c>
      <c r="AA4" s="45"/>
      <c r="AB4" s="45"/>
      <c r="AC4" s="45">
        <f t="shared" ref="AC4:AC67" si="2">W4</f>
        <v>0</v>
      </c>
      <c r="AD4" s="25">
        <f t="shared" ref="AD4:AD67" ca="1" si="3">Z4-AA4-AB4+AC4</f>
        <v>0</v>
      </c>
    </row>
    <row r="5" spans="1:31" x14ac:dyDescent="0.35">
      <c r="A5" s="103">
        <f ca="1">VLOOKUP(B3,'Input Table'!B:L,3,0)</f>
        <v>0</v>
      </c>
      <c r="B5" s="27" t="s">
        <v>28</v>
      </c>
      <c r="D5" s="20">
        <v>1</v>
      </c>
      <c r="E5" s="21">
        <f ca="1">EOMONTH(H5,0)</f>
        <v>366</v>
      </c>
      <c r="F5" s="44">
        <f t="shared" ref="F5:F68" ca="1" si="4">E6-1</f>
        <v>730</v>
      </c>
      <c r="G5" s="22" t="s">
        <v>119</v>
      </c>
      <c r="H5" s="44">
        <f ca="1">EDATE(H4,12)</f>
        <v>366</v>
      </c>
      <c r="I5" s="45">
        <f t="shared" ref="I5:I68" ca="1" si="5">IF(D5&gt;$A$28,0,$A$9)</f>
        <v>0</v>
      </c>
      <c r="J5" s="45">
        <f t="shared" ref="J5:J68" ca="1" si="6">IF(D5&gt;$A$28,0,$A$10)</f>
        <v>0</v>
      </c>
      <c r="K5" s="45">
        <f t="shared" ref="K5:K68" ca="1" si="7">IF(D5&gt;$A$28,0,$A$11)</f>
        <v>0</v>
      </c>
      <c r="L5" s="158"/>
      <c r="M5" s="45">
        <f ca="1">K5+L5</f>
        <v>0</v>
      </c>
      <c r="N5" s="257">
        <f t="shared" ref="N5:N68" ca="1" si="8">$A$6</f>
        <v>0</v>
      </c>
      <c r="O5" s="23"/>
      <c r="P5" s="255">
        <f t="shared" ref="P5:P68" ca="1" si="9">$A$7</f>
        <v>0</v>
      </c>
      <c r="Q5" s="163">
        <f t="shared" ref="Q5:Q68" ca="1" si="10">$A$8</f>
        <v>0</v>
      </c>
      <c r="R5" s="164">
        <f ca="1">NPV(Q4,K5:$K$244) + ($A$13+$A$14+$A$15)/POWER(1+Q4,$A$28-D5+1)</f>
        <v>0</v>
      </c>
      <c r="S5" s="164">
        <f ca="1">NPV(Q5,K5:$K$244) + ($A$13+$A$14+$A$15)/POWER(1+Q5,$A$28-D5+1)</f>
        <v>0</v>
      </c>
      <c r="T5" s="45">
        <f t="shared" ref="T5:T68" ca="1" si="11">IF(ISBLANK(G5),0,X4)</f>
        <v>0</v>
      </c>
      <c r="U5" s="45">
        <f ca="1">S5*Q5</f>
        <v>0</v>
      </c>
      <c r="V5" s="45">
        <f ca="1">-(K5+L5)</f>
        <v>0</v>
      </c>
      <c r="W5" s="45">
        <f t="shared" ref="W5:W68" ca="1" si="12">S5-R5</f>
        <v>0</v>
      </c>
      <c r="X5" s="25">
        <f ca="1">T5+W5+U5+V5</f>
        <v>0</v>
      </c>
      <c r="Z5" s="28">
        <f ca="1">AD4</f>
        <v>0</v>
      </c>
      <c r="AA5" s="233"/>
      <c r="AB5" s="45">
        <f t="shared" ref="AB5:AB68" ca="1" si="13">IFERROR(Z5/($A$42-D5+1),0)</f>
        <v>0</v>
      </c>
      <c r="AC5" s="45">
        <f t="shared" ca="1" si="2"/>
        <v>0</v>
      </c>
      <c r="AD5" s="25">
        <f t="shared" ca="1" si="3"/>
        <v>0</v>
      </c>
    </row>
    <row r="6" spans="1:31" x14ac:dyDescent="0.35">
      <c r="A6" s="104">
        <f ca="1">VLOOKUP(B3,'Input Table'!B:L,4,0)</f>
        <v>0</v>
      </c>
      <c r="B6" s="27" t="s">
        <v>29</v>
      </c>
      <c r="D6" s="20">
        <v>2</v>
      </c>
      <c r="E6" s="21">
        <f t="shared" ref="E6:E69" ca="1" si="14">EOMONTH(H6,0)</f>
        <v>731</v>
      </c>
      <c r="F6" s="44">
        <f t="shared" ca="1" si="4"/>
        <v>1095</v>
      </c>
      <c r="G6" s="22" t="s">
        <v>119</v>
      </c>
      <c r="H6" s="44">
        <f t="shared" ref="H6:H69" ca="1" si="15">EDATE(H5,12)</f>
        <v>731</v>
      </c>
      <c r="I6" s="45">
        <f t="shared" ca="1" si="5"/>
        <v>0</v>
      </c>
      <c r="J6" s="45">
        <f t="shared" ca="1" si="6"/>
        <v>0</v>
      </c>
      <c r="K6" s="45">
        <f t="shared" ca="1" si="7"/>
        <v>0</v>
      </c>
      <c r="L6" s="45"/>
      <c r="M6" s="45">
        <f t="shared" ref="M6:M69" ca="1" si="16">K6+L6</f>
        <v>0</v>
      </c>
      <c r="N6" s="257">
        <f t="shared" ca="1" si="8"/>
        <v>0</v>
      </c>
      <c r="O6" s="23"/>
      <c r="P6" s="255">
        <f t="shared" ca="1" si="9"/>
        <v>0</v>
      </c>
      <c r="Q6" s="163">
        <f t="shared" ca="1" si="10"/>
        <v>0</v>
      </c>
      <c r="R6" s="164">
        <f ca="1">NPV(Q5,K6:$K$244) + ($A$13+$A$14+$A$15)/POWER(1+Q5,$A$28-D6+1)</f>
        <v>0</v>
      </c>
      <c r="S6" s="164">
        <f ca="1">NPV(Q6,K6:$K$244) + ($A$13+$A$14+$A$15)/POWER(1+Q6,$A$28-D6+1)</f>
        <v>0</v>
      </c>
      <c r="T6" s="45">
        <f t="shared" ca="1" si="11"/>
        <v>0</v>
      </c>
      <c r="U6" s="45">
        <f t="shared" ref="U6:U69" ca="1" si="17">S6*Q6</f>
        <v>0</v>
      </c>
      <c r="V6" s="45">
        <f t="shared" ref="V6:V69" ca="1" si="18">-(K6+L6)</f>
        <v>0</v>
      </c>
      <c r="W6" s="45">
        <f t="shared" ca="1" si="12"/>
        <v>0</v>
      </c>
      <c r="X6" s="25">
        <f t="shared" ca="1" si="1"/>
        <v>0</v>
      </c>
      <c r="Z6" s="28">
        <f t="shared" ref="Z6:Z69" ca="1" si="19">AD5</f>
        <v>0</v>
      </c>
      <c r="AA6" s="233"/>
      <c r="AB6" s="45">
        <f t="shared" ca="1" si="13"/>
        <v>0</v>
      </c>
      <c r="AC6" s="45">
        <f t="shared" ca="1" si="2"/>
        <v>0</v>
      </c>
      <c r="AD6" s="25">
        <f t="shared" ca="1" si="3"/>
        <v>0</v>
      </c>
    </row>
    <row r="7" spans="1:31" x14ac:dyDescent="0.35">
      <c r="A7" s="104">
        <f ca="1">VLOOKUP(B3,'Input Table'!B:L,5,0)</f>
        <v>0</v>
      </c>
      <c r="B7" s="27" t="s">
        <v>30</v>
      </c>
      <c r="D7" s="20">
        <v>3</v>
      </c>
      <c r="E7" s="21">
        <f t="shared" ca="1" si="14"/>
        <v>1096</v>
      </c>
      <c r="F7" s="44">
        <f t="shared" ca="1" si="4"/>
        <v>1460</v>
      </c>
      <c r="G7" s="22" t="s">
        <v>119</v>
      </c>
      <c r="H7" s="44">
        <f t="shared" ca="1" si="15"/>
        <v>1096</v>
      </c>
      <c r="I7" s="45">
        <f t="shared" ca="1" si="5"/>
        <v>0</v>
      </c>
      <c r="J7" s="45">
        <f t="shared" ca="1" si="6"/>
        <v>0</v>
      </c>
      <c r="K7" s="45">
        <f t="shared" ca="1" si="7"/>
        <v>0</v>
      </c>
      <c r="L7" s="45"/>
      <c r="M7" s="45">
        <f t="shared" ca="1" si="16"/>
        <v>0</v>
      </c>
      <c r="N7" s="257">
        <f t="shared" ca="1" si="8"/>
        <v>0</v>
      </c>
      <c r="O7" s="23"/>
      <c r="P7" s="255">
        <f t="shared" ca="1" si="9"/>
        <v>0</v>
      </c>
      <c r="Q7" s="163">
        <f t="shared" ca="1" si="10"/>
        <v>0</v>
      </c>
      <c r="R7" s="164">
        <f ca="1">NPV(Q6,K7:$K$244) + ($A$13+$A$14+$A$15)/POWER(1+Q6,$A$28-D7+1)</f>
        <v>0</v>
      </c>
      <c r="S7" s="164">
        <f ca="1">NPV(Q7,K7:$K$244) + ($A$13+$A$14+$A$15)/POWER(1+Q7,$A$28-D7+1)</f>
        <v>0</v>
      </c>
      <c r="T7" s="45">
        <f t="shared" ca="1" si="11"/>
        <v>0</v>
      </c>
      <c r="U7" s="45">
        <f t="shared" ca="1" si="17"/>
        <v>0</v>
      </c>
      <c r="V7" s="45">
        <f t="shared" ca="1" si="18"/>
        <v>0</v>
      </c>
      <c r="W7" s="45">
        <f t="shared" ca="1" si="12"/>
        <v>0</v>
      </c>
      <c r="X7" s="25">
        <f ca="1">T7+W7+U7+V7</f>
        <v>0</v>
      </c>
      <c r="Z7" s="28">
        <f t="shared" ca="1" si="19"/>
        <v>0</v>
      </c>
      <c r="AA7" s="233"/>
      <c r="AB7" s="45">
        <f t="shared" ca="1" si="13"/>
        <v>0</v>
      </c>
      <c r="AC7" s="45">
        <f t="shared" ca="1" si="2"/>
        <v>0</v>
      </c>
      <c r="AD7" s="25">
        <f t="shared" ca="1" si="3"/>
        <v>0</v>
      </c>
    </row>
    <row r="8" spans="1:31" x14ac:dyDescent="0.35">
      <c r="A8" s="246">
        <f ca="1">IF(A6=0,A7,A6)</f>
        <v>0</v>
      </c>
      <c r="B8" s="48" t="s">
        <v>15</v>
      </c>
      <c r="D8" s="20">
        <v>4</v>
      </c>
      <c r="E8" s="21">
        <f t="shared" ca="1" si="14"/>
        <v>1461</v>
      </c>
      <c r="F8" s="44">
        <f t="shared" ca="1" si="4"/>
        <v>1826</v>
      </c>
      <c r="G8" s="22" t="s">
        <v>119</v>
      </c>
      <c r="H8" s="44">
        <f t="shared" ca="1" si="15"/>
        <v>1461</v>
      </c>
      <c r="I8" s="45">
        <f t="shared" ca="1" si="5"/>
        <v>0</v>
      </c>
      <c r="J8" s="45">
        <f t="shared" ca="1" si="6"/>
        <v>0</v>
      </c>
      <c r="K8" s="45">
        <f t="shared" ca="1" si="7"/>
        <v>0</v>
      </c>
      <c r="L8" s="45"/>
      <c r="M8" s="45">
        <f t="shared" ca="1" si="16"/>
        <v>0</v>
      </c>
      <c r="N8" s="257">
        <f t="shared" ca="1" si="8"/>
        <v>0</v>
      </c>
      <c r="O8" s="23"/>
      <c r="P8" s="255">
        <f t="shared" ca="1" si="9"/>
        <v>0</v>
      </c>
      <c r="Q8" s="163">
        <f t="shared" ca="1" si="10"/>
        <v>0</v>
      </c>
      <c r="R8" s="164">
        <f ca="1">NPV(Q7,K8:$K$244) + ($A$13+$A$14+$A$15)/POWER(1+Q7,$A$28-D8+1)</f>
        <v>0</v>
      </c>
      <c r="S8" s="164">
        <f ca="1">NPV(Q8,K8:$K$244) + ($A$13+$A$14+$A$15)/POWER(1+Q8,$A$28-D8+1)</f>
        <v>0</v>
      </c>
      <c r="T8" s="45">
        <f ca="1">IF(ISBLANK(G8),0,X7)</f>
        <v>0</v>
      </c>
      <c r="U8" s="45">
        <f ca="1">S8*Q8</f>
        <v>0</v>
      </c>
      <c r="V8" s="45">
        <f t="shared" ca="1" si="18"/>
        <v>0</v>
      </c>
      <c r="W8" s="45">
        <f t="shared" ca="1" si="12"/>
        <v>0</v>
      </c>
      <c r="X8" s="25">
        <f t="shared" ca="1" si="1"/>
        <v>0</v>
      </c>
      <c r="Z8" s="28">
        <f t="shared" ca="1" si="19"/>
        <v>0</v>
      </c>
      <c r="AA8" s="233"/>
      <c r="AB8" s="45">
        <f t="shared" ca="1" si="13"/>
        <v>0</v>
      </c>
      <c r="AC8" s="45">
        <f t="shared" ca="1" si="2"/>
        <v>0</v>
      </c>
      <c r="AD8" s="25">
        <f t="shared" ca="1" si="3"/>
        <v>0</v>
      </c>
    </row>
    <row r="9" spans="1:31" x14ac:dyDescent="0.35">
      <c r="A9" s="105">
        <f ca="1">VLOOKUP($B$3,'Input Table'!B:L,6,0)</f>
        <v>0</v>
      </c>
      <c r="B9" s="27" t="s">
        <v>282</v>
      </c>
      <c r="D9" s="20">
        <v>5</v>
      </c>
      <c r="E9" s="21">
        <f t="shared" ca="1" si="14"/>
        <v>1827</v>
      </c>
      <c r="F9" s="44">
        <f t="shared" ca="1" si="4"/>
        <v>2191</v>
      </c>
      <c r="G9" s="22" t="s">
        <v>119</v>
      </c>
      <c r="H9" s="44">
        <f t="shared" ca="1" si="15"/>
        <v>1827</v>
      </c>
      <c r="I9" s="45">
        <f t="shared" ca="1" si="5"/>
        <v>0</v>
      </c>
      <c r="J9" s="45">
        <f t="shared" ca="1" si="6"/>
        <v>0</v>
      </c>
      <c r="K9" s="45">
        <f t="shared" ca="1" si="7"/>
        <v>0</v>
      </c>
      <c r="L9" s="45"/>
      <c r="M9" s="45">
        <f t="shared" ca="1" si="16"/>
        <v>0</v>
      </c>
      <c r="N9" s="257">
        <f t="shared" ca="1" si="8"/>
        <v>0</v>
      </c>
      <c r="O9" s="23"/>
      <c r="P9" s="255">
        <f t="shared" ca="1" si="9"/>
        <v>0</v>
      </c>
      <c r="Q9" s="163">
        <f t="shared" ca="1" si="10"/>
        <v>0</v>
      </c>
      <c r="R9" s="164">
        <f ca="1">NPV(Q8,K9:$K$244) + ($A$13+$A$14+$A$15)/POWER(1+Q8,$A$28-D9+1)</f>
        <v>0</v>
      </c>
      <c r="S9" s="164">
        <f ca="1">NPV(Q9,K9:$K$244) + ($A$13+$A$14+$A$15)/POWER(1+Q9,$A$28-D9+1)</f>
        <v>0</v>
      </c>
      <c r="T9" s="45">
        <f t="shared" ca="1" si="11"/>
        <v>0</v>
      </c>
      <c r="U9" s="45">
        <f t="shared" ca="1" si="17"/>
        <v>0</v>
      </c>
      <c r="V9" s="45">
        <f t="shared" ca="1" si="18"/>
        <v>0</v>
      </c>
      <c r="W9" s="45">
        <f t="shared" ca="1" si="12"/>
        <v>0</v>
      </c>
      <c r="X9" s="25">
        <f t="shared" ca="1" si="1"/>
        <v>0</v>
      </c>
      <c r="Z9" s="28">
        <f t="shared" ca="1" si="19"/>
        <v>0</v>
      </c>
      <c r="AA9" s="233"/>
      <c r="AB9" s="45">
        <f t="shared" ca="1" si="13"/>
        <v>0</v>
      </c>
      <c r="AC9" s="45">
        <f t="shared" ca="1" si="2"/>
        <v>0</v>
      </c>
      <c r="AD9" s="25">
        <f t="shared" ca="1" si="3"/>
        <v>0</v>
      </c>
    </row>
    <row r="10" spans="1:31" x14ac:dyDescent="0.35">
      <c r="A10" s="105">
        <f ca="1">VLOOKUP($B$3,'Input Table'!B:L,7,0)</f>
        <v>0</v>
      </c>
      <c r="B10" s="27" t="s">
        <v>32</v>
      </c>
      <c r="D10" s="20">
        <v>6</v>
      </c>
      <c r="E10" s="21">
        <f t="shared" ca="1" si="14"/>
        <v>2192</v>
      </c>
      <c r="F10" s="44">
        <f t="shared" ca="1" si="4"/>
        <v>2556</v>
      </c>
      <c r="G10" s="22" t="s">
        <v>119</v>
      </c>
      <c r="H10" s="44">
        <f t="shared" ca="1" si="15"/>
        <v>2192</v>
      </c>
      <c r="I10" s="45">
        <f t="shared" ca="1" si="5"/>
        <v>0</v>
      </c>
      <c r="J10" s="45">
        <f t="shared" ca="1" si="6"/>
        <v>0</v>
      </c>
      <c r="K10" s="45">
        <f t="shared" ca="1" si="7"/>
        <v>0</v>
      </c>
      <c r="L10" s="45"/>
      <c r="M10" s="45">
        <f t="shared" ca="1" si="16"/>
        <v>0</v>
      </c>
      <c r="N10" s="257">
        <f t="shared" ca="1" si="8"/>
        <v>0</v>
      </c>
      <c r="O10" s="23"/>
      <c r="P10" s="255">
        <f t="shared" ca="1" si="9"/>
        <v>0</v>
      </c>
      <c r="Q10" s="163">
        <f t="shared" ca="1" si="10"/>
        <v>0</v>
      </c>
      <c r="R10" s="164">
        <f ca="1">NPV(Q9,K10:$K$244) + ($A$13+$A$14+$A$15)/POWER(1+Q9,$A$28-D10+1)</f>
        <v>0</v>
      </c>
      <c r="S10" s="164">
        <f ca="1">NPV(Q10,K10:$K$244) + ($A$13+$A$14+$A$15)/POWER(1+Q10,$A$28-D10+1)</f>
        <v>0</v>
      </c>
      <c r="T10" s="45">
        <f t="shared" ca="1" si="11"/>
        <v>0</v>
      </c>
      <c r="U10" s="45">
        <f t="shared" ca="1" si="17"/>
        <v>0</v>
      </c>
      <c r="V10" s="45">
        <f t="shared" ca="1" si="18"/>
        <v>0</v>
      </c>
      <c r="W10" s="45">
        <f t="shared" ca="1" si="12"/>
        <v>0</v>
      </c>
      <c r="X10" s="25">
        <f ca="1">T10+W10+U10+V10</f>
        <v>0</v>
      </c>
      <c r="Z10" s="28">
        <f t="shared" ca="1" si="19"/>
        <v>0</v>
      </c>
      <c r="AA10" s="233"/>
      <c r="AB10" s="45">
        <f t="shared" ca="1" si="13"/>
        <v>0</v>
      </c>
      <c r="AC10" s="45">
        <f t="shared" ca="1" si="2"/>
        <v>0</v>
      </c>
      <c r="AD10" s="25">
        <f t="shared" ca="1" si="3"/>
        <v>0</v>
      </c>
    </row>
    <row r="11" spans="1:31" x14ac:dyDescent="0.35">
      <c r="A11" s="105">
        <f ca="1">A9-A10</f>
        <v>0</v>
      </c>
      <c r="B11" s="27" t="s">
        <v>33</v>
      </c>
      <c r="D11" s="20">
        <v>7</v>
      </c>
      <c r="E11" s="21">
        <f t="shared" ca="1" si="14"/>
        <v>2557</v>
      </c>
      <c r="F11" s="44">
        <f t="shared" ca="1" si="4"/>
        <v>2921</v>
      </c>
      <c r="G11" s="22" t="s">
        <v>119</v>
      </c>
      <c r="H11" s="44">
        <f t="shared" ca="1" si="15"/>
        <v>2557</v>
      </c>
      <c r="I11" s="45">
        <f t="shared" ca="1" si="5"/>
        <v>0</v>
      </c>
      <c r="J11" s="45">
        <f t="shared" ca="1" si="6"/>
        <v>0</v>
      </c>
      <c r="K11" s="45">
        <f t="shared" ca="1" si="7"/>
        <v>0</v>
      </c>
      <c r="L11" s="45"/>
      <c r="M11" s="45">
        <f t="shared" ca="1" si="16"/>
        <v>0</v>
      </c>
      <c r="N11" s="257">
        <f t="shared" ca="1" si="8"/>
        <v>0</v>
      </c>
      <c r="O11" s="23"/>
      <c r="P11" s="255">
        <f t="shared" ca="1" si="9"/>
        <v>0</v>
      </c>
      <c r="Q11" s="163">
        <f t="shared" ca="1" si="10"/>
        <v>0</v>
      </c>
      <c r="R11" s="164">
        <f ca="1">NPV(Q10,K11:$K$244) + ($A$13+$A$14+$A$15)/POWER(1+Q10,$A$28-D11+1)</f>
        <v>0</v>
      </c>
      <c r="S11" s="164">
        <f ca="1">NPV(Q11,K11:$K$244) + ($A$13+$A$14+$A$15)/POWER(1+Q11,$A$28-D11+1)</f>
        <v>0</v>
      </c>
      <c r="T11" s="45">
        <f ca="1">IF(ISBLANK(G11),0,X10)</f>
        <v>0</v>
      </c>
      <c r="U11" s="45">
        <f ca="1">S11*Q11</f>
        <v>0</v>
      </c>
      <c r="V11" s="45">
        <f t="shared" ca="1" si="18"/>
        <v>0</v>
      </c>
      <c r="W11" s="45">
        <f t="shared" ca="1" si="12"/>
        <v>0</v>
      </c>
      <c r="X11" s="25">
        <f ca="1">T11+W11+U11+V11</f>
        <v>0</v>
      </c>
      <c r="Z11" s="28">
        <f t="shared" ca="1" si="19"/>
        <v>0</v>
      </c>
      <c r="AA11" s="233"/>
      <c r="AB11" s="45">
        <f t="shared" ca="1" si="13"/>
        <v>0</v>
      </c>
      <c r="AC11" s="45">
        <f t="shared" ca="1" si="2"/>
        <v>0</v>
      </c>
      <c r="AD11" s="25">
        <f t="shared" ca="1" si="3"/>
        <v>0</v>
      </c>
    </row>
    <row r="12" spans="1:31" x14ac:dyDescent="0.35">
      <c r="A12" s="112">
        <f ca="1">VLOOKUP($B$3,'Input Table'!B:L,8,0)</f>
        <v>0</v>
      </c>
      <c r="B12" s="48" t="s">
        <v>34</v>
      </c>
      <c r="D12" s="20">
        <v>8</v>
      </c>
      <c r="E12" s="21">
        <f t="shared" ca="1" si="14"/>
        <v>2922</v>
      </c>
      <c r="F12" s="44">
        <f t="shared" ca="1" si="4"/>
        <v>3287</v>
      </c>
      <c r="G12" s="22" t="s">
        <v>119</v>
      </c>
      <c r="H12" s="44">
        <f t="shared" ca="1" si="15"/>
        <v>2922</v>
      </c>
      <c r="I12" s="45">
        <f t="shared" ca="1" si="5"/>
        <v>0</v>
      </c>
      <c r="J12" s="45">
        <f t="shared" ca="1" si="6"/>
        <v>0</v>
      </c>
      <c r="K12" s="45">
        <f t="shared" ca="1" si="7"/>
        <v>0</v>
      </c>
      <c r="L12" s="45"/>
      <c r="M12" s="45">
        <f t="shared" ca="1" si="16"/>
        <v>0</v>
      </c>
      <c r="N12" s="257">
        <f t="shared" ca="1" si="8"/>
        <v>0</v>
      </c>
      <c r="O12" s="23"/>
      <c r="P12" s="255">
        <f t="shared" ca="1" si="9"/>
        <v>0</v>
      </c>
      <c r="Q12" s="163">
        <f t="shared" ca="1" si="10"/>
        <v>0</v>
      </c>
      <c r="R12" s="164">
        <f ca="1">NPV(Q11,K12:$K$244) + ($A$13+$A$14+$A$15)/POWER(1+Q11,$A$28-D12+1)</f>
        <v>0</v>
      </c>
      <c r="S12" s="164">
        <f ca="1">NPV(Q12,K12:$K$244) + ($A$13+$A$14+$A$15)/POWER(1+Q12,$A$28-D12+1)</f>
        <v>0</v>
      </c>
      <c r="T12" s="45">
        <f t="shared" ca="1" si="11"/>
        <v>0</v>
      </c>
      <c r="U12" s="45">
        <f t="shared" ca="1" si="17"/>
        <v>0</v>
      </c>
      <c r="V12" s="45">
        <f t="shared" ca="1" si="18"/>
        <v>0</v>
      </c>
      <c r="W12" s="45">
        <f t="shared" ca="1" si="12"/>
        <v>0</v>
      </c>
      <c r="X12" s="25">
        <f t="shared" ca="1" si="1"/>
        <v>0</v>
      </c>
      <c r="Z12" s="28">
        <f t="shared" ca="1" si="19"/>
        <v>0</v>
      </c>
      <c r="AA12" s="233"/>
      <c r="AB12" s="45">
        <f t="shared" ca="1" si="13"/>
        <v>0</v>
      </c>
      <c r="AC12" s="45">
        <f t="shared" ca="1" si="2"/>
        <v>0</v>
      </c>
      <c r="AD12" s="25">
        <f t="shared" ca="1" si="3"/>
        <v>0</v>
      </c>
    </row>
    <row r="13" spans="1:31" x14ac:dyDescent="0.35">
      <c r="A13" s="105">
        <f ca="1">VLOOKUP($B$3,'Input Table'!B:L,9,0)</f>
        <v>0</v>
      </c>
      <c r="B13" s="27" t="s">
        <v>35</v>
      </c>
      <c r="D13" s="20">
        <v>9</v>
      </c>
      <c r="E13" s="21">
        <f t="shared" ca="1" si="14"/>
        <v>3288</v>
      </c>
      <c r="F13" s="44">
        <f t="shared" ca="1" si="4"/>
        <v>3652</v>
      </c>
      <c r="G13" s="22" t="s">
        <v>119</v>
      </c>
      <c r="H13" s="44">
        <f t="shared" ca="1" si="15"/>
        <v>3288</v>
      </c>
      <c r="I13" s="45">
        <f t="shared" ca="1" si="5"/>
        <v>0</v>
      </c>
      <c r="J13" s="45">
        <f t="shared" ca="1" si="6"/>
        <v>0</v>
      </c>
      <c r="K13" s="45">
        <f t="shared" ca="1" si="7"/>
        <v>0</v>
      </c>
      <c r="L13" s="45"/>
      <c r="M13" s="45">
        <f t="shared" ca="1" si="16"/>
        <v>0</v>
      </c>
      <c r="N13" s="257">
        <f t="shared" ca="1" si="8"/>
        <v>0</v>
      </c>
      <c r="O13" s="23"/>
      <c r="P13" s="255">
        <f t="shared" ca="1" si="9"/>
        <v>0</v>
      </c>
      <c r="Q13" s="163">
        <f t="shared" ca="1" si="10"/>
        <v>0</v>
      </c>
      <c r="R13" s="164">
        <f ca="1">NPV(Q12,K13:$K$244) + ($A$13+$A$14+$A$15)/POWER(1+Q12,$A$28-D13+1)</f>
        <v>0</v>
      </c>
      <c r="S13" s="164">
        <f ca="1">NPV(Q13,K13:$K$244) + ($A$13+$A$14+$A$15)/POWER(1+Q13,$A$28-D13+1)</f>
        <v>0</v>
      </c>
      <c r="T13" s="45">
        <f t="shared" ca="1" si="11"/>
        <v>0</v>
      </c>
      <c r="U13" s="45">
        <f t="shared" ca="1" si="17"/>
        <v>0</v>
      </c>
      <c r="V13" s="45">
        <f t="shared" ca="1" si="18"/>
        <v>0</v>
      </c>
      <c r="W13" s="45">
        <f t="shared" ca="1" si="12"/>
        <v>0</v>
      </c>
      <c r="X13" s="25">
        <f t="shared" ca="1" si="1"/>
        <v>0</v>
      </c>
      <c r="Z13" s="28">
        <f t="shared" ca="1" si="19"/>
        <v>0</v>
      </c>
      <c r="AA13" s="233"/>
      <c r="AB13" s="45">
        <f t="shared" ca="1" si="13"/>
        <v>0</v>
      </c>
      <c r="AC13" s="45">
        <f t="shared" ca="1" si="2"/>
        <v>0</v>
      </c>
      <c r="AD13" s="25">
        <f t="shared" ca="1" si="3"/>
        <v>0</v>
      </c>
    </row>
    <row r="14" spans="1:31" x14ac:dyDescent="0.35">
      <c r="A14" s="105">
        <f ca="1">VLOOKUP($B$3,'Input Table'!B:L,10,0)</f>
        <v>0</v>
      </c>
      <c r="B14" s="27" t="s">
        <v>36</v>
      </c>
      <c r="D14" s="20">
        <v>10</v>
      </c>
      <c r="E14" s="21">
        <f t="shared" ca="1" si="14"/>
        <v>3653</v>
      </c>
      <c r="F14" s="44">
        <f t="shared" ca="1" si="4"/>
        <v>4017</v>
      </c>
      <c r="G14" s="22" t="s">
        <v>119</v>
      </c>
      <c r="H14" s="44">
        <f t="shared" ca="1" si="15"/>
        <v>3653</v>
      </c>
      <c r="I14" s="45">
        <f t="shared" ca="1" si="5"/>
        <v>0</v>
      </c>
      <c r="J14" s="45">
        <f t="shared" ca="1" si="6"/>
        <v>0</v>
      </c>
      <c r="K14" s="45">
        <f t="shared" ca="1" si="7"/>
        <v>0</v>
      </c>
      <c r="L14" s="45"/>
      <c r="M14" s="45">
        <f t="shared" ca="1" si="16"/>
        <v>0</v>
      </c>
      <c r="N14" s="257">
        <f t="shared" ca="1" si="8"/>
        <v>0</v>
      </c>
      <c r="O14" s="23"/>
      <c r="P14" s="255">
        <f t="shared" ca="1" si="9"/>
        <v>0</v>
      </c>
      <c r="Q14" s="163">
        <f t="shared" ca="1" si="10"/>
        <v>0</v>
      </c>
      <c r="R14" s="164">
        <f ca="1">NPV(Q13,K14:$K$244) + ($A$13+$A$14+$A$15)/POWER(1+Q13,$A$28-D14+1)</f>
        <v>0</v>
      </c>
      <c r="S14" s="164">
        <f ca="1">NPV(Q14,K14:$K$244) + ($A$13+$A$14+$A$15)/POWER(1+Q14,$A$28-D14+1)</f>
        <v>0</v>
      </c>
      <c r="T14" s="45">
        <f t="shared" ca="1" si="11"/>
        <v>0</v>
      </c>
      <c r="U14" s="45">
        <f t="shared" ca="1" si="17"/>
        <v>0</v>
      </c>
      <c r="V14" s="45">
        <f t="shared" ca="1" si="18"/>
        <v>0</v>
      </c>
      <c r="W14" s="45">
        <f t="shared" ca="1" si="12"/>
        <v>0</v>
      </c>
      <c r="X14" s="25">
        <f t="shared" ca="1" si="1"/>
        <v>0</v>
      </c>
      <c r="Z14" s="28">
        <f t="shared" ca="1" si="19"/>
        <v>0</v>
      </c>
      <c r="AA14" s="233"/>
      <c r="AB14" s="45">
        <f t="shared" ca="1" si="13"/>
        <v>0</v>
      </c>
      <c r="AC14" s="45">
        <f t="shared" ca="1" si="2"/>
        <v>0</v>
      </c>
      <c r="AD14" s="25">
        <f t="shared" ca="1" si="3"/>
        <v>0</v>
      </c>
    </row>
    <row r="15" spans="1:31" x14ac:dyDescent="0.35">
      <c r="A15" s="105">
        <f ca="1">VLOOKUP($B$3,'Input Table'!B:L,11,0)</f>
        <v>0</v>
      </c>
      <c r="B15" s="27" t="s">
        <v>37</v>
      </c>
      <c r="D15" s="20">
        <v>11</v>
      </c>
      <c r="E15" s="21">
        <f t="shared" ca="1" si="14"/>
        <v>4018</v>
      </c>
      <c r="F15" s="44">
        <f t="shared" ca="1" si="4"/>
        <v>4382</v>
      </c>
      <c r="G15" s="22" t="s">
        <v>119</v>
      </c>
      <c r="H15" s="44">
        <f t="shared" ca="1" si="15"/>
        <v>4018</v>
      </c>
      <c r="I15" s="45">
        <f t="shared" ca="1" si="5"/>
        <v>0</v>
      </c>
      <c r="J15" s="45">
        <f t="shared" ca="1" si="6"/>
        <v>0</v>
      </c>
      <c r="K15" s="45">
        <f t="shared" ca="1" si="7"/>
        <v>0</v>
      </c>
      <c r="L15" s="45"/>
      <c r="M15" s="45">
        <f t="shared" ca="1" si="16"/>
        <v>0</v>
      </c>
      <c r="N15" s="257">
        <f t="shared" ca="1" si="8"/>
        <v>0</v>
      </c>
      <c r="O15" s="23"/>
      <c r="P15" s="255">
        <f t="shared" ca="1" si="9"/>
        <v>0</v>
      </c>
      <c r="Q15" s="163">
        <f t="shared" ca="1" si="10"/>
        <v>0</v>
      </c>
      <c r="R15" s="164">
        <f ca="1">NPV(Q14,K15:$K$244) + ($A$13+$A$14+$A$15)/POWER(1+Q14,$A$28-D15+1)</f>
        <v>0</v>
      </c>
      <c r="S15" s="164">
        <f ca="1">NPV(Q15,K15:$K$244) + ($A$13+$A$14+$A$15)/POWER(1+Q15,$A$28-D15+1)</f>
        <v>0</v>
      </c>
      <c r="T15" s="45">
        <f t="shared" ca="1" si="11"/>
        <v>0</v>
      </c>
      <c r="U15" s="45">
        <f t="shared" ca="1" si="17"/>
        <v>0</v>
      </c>
      <c r="V15" s="45">
        <f t="shared" ca="1" si="18"/>
        <v>0</v>
      </c>
      <c r="W15" s="45">
        <f t="shared" ca="1" si="12"/>
        <v>0</v>
      </c>
      <c r="X15" s="25">
        <f t="shared" ca="1" si="1"/>
        <v>0</v>
      </c>
      <c r="Z15" s="28">
        <f t="shared" ca="1" si="19"/>
        <v>0</v>
      </c>
      <c r="AA15" s="233"/>
      <c r="AB15" s="45">
        <f t="shared" ca="1" si="13"/>
        <v>0</v>
      </c>
      <c r="AC15" s="45">
        <f t="shared" ca="1" si="2"/>
        <v>0</v>
      </c>
      <c r="AD15" s="25">
        <f t="shared" ca="1" si="3"/>
        <v>0</v>
      </c>
    </row>
    <row r="16" spans="1:31" x14ac:dyDescent="0.35">
      <c r="A16" s="250">
        <f ca="1">-PV($A$8,$A$28,A11)</f>
        <v>0</v>
      </c>
      <c r="B16" s="48" t="s">
        <v>38</v>
      </c>
      <c r="D16" s="20">
        <v>12</v>
      </c>
      <c r="E16" s="21">
        <f t="shared" ca="1" si="14"/>
        <v>4383</v>
      </c>
      <c r="F16" s="44">
        <f t="shared" ca="1" si="4"/>
        <v>4748</v>
      </c>
      <c r="G16" s="22" t="s">
        <v>119</v>
      </c>
      <c r="H16" s="44">
        <f t="shared" ca="1" si="15"/>
        <v>4383</v>
      </c>
      <c r="I16" s="45">
        <f t="shared" ca="1" si="5"/>
        <v>0</v>
      </c>
      <c r="J16" s="45">
        <f t="shared" ca="1" si="6"/>
        <v>0</v>
      </c>
      <c r="K16" s="45">
        <f t="shared" ca="1" si="7"/>
        <v>0</v>
      </c>
      <c r="L16" s="45"/>
      <c r="M16" s="45">
        <f t="shared" ca="1" si="16"/>
        <v>0</v>
      </c>
      <c r="N16" s="257">
        <f t="shared" ca="1" si="8"/>
        <v>0</v>
      </c>
      <c r="O16" s="23"/>
      <c r="P16" s="255">
        <f t="shared" ca="1" si="9"/>
        <v>0</v>
      </c>
      <c r="Q16" s="163">
        <f t="shared" ca="1" si="10"/>
        <v>0</v>
      </c>
      <c r="R16" s="164">
        <f ca="1">NPV(Q15,K16:$K$244) + ($A$13+$A$14+$A$15)/POWER(1+Q15,$A$28-D16+1)</f>
        <v>0</v>
      </c>
      <c r="S16" s="164">
        <f ca="1">NPV(Q16,K16:$K$244) + ($A$13+$A$14+$A$15)/POWER(1+Q16,$A$28-D16+1)</f>
        <v>0</v>
      </c>
      <c r="T16" s="45">
        <f t="shared" ca="1" si="11"/>
        <v>0</v>
      </c>
      <c r="U16" s="45">
        <f t="shared" ca="1" si="17"/>
        <v>0</v>
      </c>
      <c r="V16" s="45">
        <f t="shared" ca="1" si="18"/>
        <v>0</v>
      </c>
      <c r="W16" s="45">
        <v>0</v>
      </c>
      <c r="X16" s="25">
        <f t="shared" ca="1" si="1"/>
        <v>0</v>
      </c>
      <c r="Z16" s="28">
        <f t="shared" ca="1" si="19"/>
        <v>0</v>
      </c>
      <c r="AA16" s="233"/>
      <c r="AB16" s="45">
        <f t="shared" ca="1" si="13"/>
        <v>0</v>
      </c>
      <c r="AC16" s="45">
        <v>0</v>
      </c>
      <c r="AD16" s="25">
        <f t="shared" ca="1" si="3"/>
        <v>0</v>
      </c>
    </row>
    <row r="17" spans="1:30" x14ac:dyDescent="0.35">
      <c r="A17" s="247">
        <v>0</v>
      </c>
      <c r="B17" s="48" t="s">
        <v>273</v>
      </c>
      <c r="D17" s="20">
        <v>13</v>
      </c>
      <c r="E17" s="21">
        <f t="shared" ca="1" si="14"/>
        <v>4749</v>
      </c>
      <c r="F17" s="44">
        <f t="shared" ca="1" si="4"/>
        <v>5113</v>
      </c>
      <c r="G17" s="22" t="s">
        <v>119</v>
      </c>
      <c r="H17" s="44">
        <f t="shared" ca="1" si="15"/>
        <v>4749</v>
      </c>
      <c r="I17" s="45">
        <f t="shared" ca="1" si="5"/>
        <v>0</v>
      </c>
      <c r="J17" s="45">
        <f t="shared" ca="1" si="6"/>
        <v>0</v>
      </c>
      <c r="K17" s="45">
        <f t="shared" ca="1" si="7"/>
        <v>0</v>
      </c>
      <c r="L17" s="45"/>
      <c r="M17" s="45">
        <f t="shared" ca="1" si="16"/>
        <v>0</v>
      </c>
      <c r="N17" s="257">
        <f t="shared" ca="1" si="8"/>
        <v>0</v>
      </c>
      <c r="O17" s="23"/>
      <c r="P17" s="255">
        <f t="shared" ca="1" si="9"/>
        <v>0</v>
      </c>
      <c r="Q17" s="163">
        <f t="shared" ca="1" si="10"/>
        <v>0</v>
      </c>
      <c r="R17" s="164">
        <f ca="1">NPV(Q16,K17:$K$244) + ($A$13+$A$14+$A$15)/POWER(1+Q16,$A$28-D17+1)</f>
        <v>0</v>
      </c>
      <c r="S17" s="164">
        <f ca="1">NPV(Q17,K17:$K$244) + ($A$13+$A$14+$A$15)/POWER(1+Q17,$A$28-D17+1)</f>
        <v>0</v>
      </c>
      <c r="T17" s="45">
        <f t="shared" ca="1" si="11"/>
        <v>0</v>
      </c>
      <c r="U17" s="45">
        <f t="shared" ca="1" si="17"/>
        <v>0</v>
      </c>
      <c r="V17" s="45">
        <f t="shared" ca="1" si="18"/>
        <v>0</v>
      </c>
      <c r="W17" s="45">
        <f t="shared" ca="1" si="12"/>
        <v>0</v>
      </c>
      <c r="X17" s="25">
        <f t="shared" ca="1" si="1"/>
        <v>0</v>
      </c>
      <c r="Z17" s="28">
        <f t="shared" ca="1" si="19"/>
        <v>0</v>
      </c>
      <c r="AA17" s="233"/>
      <c r="AB17" s="45">
        <f t="shared" ca="1" si="13"/>
        <v>0</v>
      </c>
      <c r="AC17" s="45">
        <f t="shared" ca="1" si="2"/>
        <v>0</v>
      </c>
      <c r="AD17" s="25">
        <f t="shared" ca="1" si="3"/>
        <v>0</v>
      </c>
    </row>
    <row r="18" spans="1:30" x14ac:dyDescent="0.35">
      <c r="A18" s="247">
        <f ca="1">A13/POWER(1+$A$8,$A$28)</f>
        <v>0</v>
      </c>
      <c r="B18" s="48" t="s">
        <v>39</v>
      </c>
      <c r="D18" s="20">
        <v>14</v>
      </c>
      <c r="E18" s="21">
        <f t="shared" ca="1" si="14"/>
        <v>5114</v>
      </c>
      <c r="F18" s="44">
        <f t="shared" ca="1" si="4"/>
        <v>5478</v>
      </c>
      <c r="G18" s="22" t="s">
        <v>119</v>
      </c>
      <c r="H18" s="44">
        <f t="shared" ca="1" si="15"/>
        <v>5114</v>
      </c>
      <c r="I18" s="45">
        <f t="shared" ca="1" si="5"/>
        <v>0</v>
      </c>
      <c r="J18" s="45">
        <f t="shared" ca="1" si="6"/>
        <v>0</v>
      </c>
      <c r="K18" s="45">
        <f t="shared" ca="1" si="7"/>
        <v>0</v>
      </c>
      <c r="L18" s="45"/>
      <c r="M18" s="45">
        <f t="shared" ca="1" si="16"/>
        <v>0</v>
      </c>
      <c r="N18" s="257">
        <f t="shared" ca="1" si="8"/>
        <v>0</v>
      </c>
      <c r="O18" s="23"/>
      <c r="P18" s="255">
        <f t="shared" ca="1" si="9"/>
        <v>0</v>
      </c>
      <c r="Q18" s="163">
        <f t="shared" ca="1" si="10"/>
        <v>0</v>
      </c>
      <c r="R18" s="164">
        <f ca="1">NPV(Q17,K18:$K$244) + ($A$13+$A$14+$A$15)/POWER(1+Q17,$A$28-D18+1)</f>
        <v>0</v>
      </c>
      <c r="S18" s="164">
        <f ca="1">NPV(Q18,K18:$K$244) + ($A$13+$A$14+$A$15)/POWER(1+Q18,$A$28-D18+1)</f>
        <v>0</v>
      </c>
      <c r="T18" s="45">
        <f t="shared" ca="1" si="11"/>
        <v>0</v>
      </c>
      <c r="U18" s="45">
        <f t="shared" ca="1" si="17"/>
        <v>0</v>
      </c>
      <c r="V18" s="45">
        <f t="shared" ca="1" si="18"/>
        <v>0</v>
      </c>
      <c r="W18" s="45">
        <v>0</v>
      </c>
      <c r="X18" s="25">
        <f t="shared" ca="1" si="1"/>
        <v>0</v>
      </c>
      <c r="Z18" s="28">
        <f t="shared" ca="1" si="19"/>
        <v>0</v>
      </c>
      <c r="AA18" s="233"/>
      <c r="AB18" s="45">
        <f t="shared" ca="1" si="13"/>
        <v>0</v>
      </c>
      <c r="AC18" s="45">
        <f t="shared" si="2"/>
        <v>0</v>
      </c>
      <c r="AD18" s="25">
        <f t="shared" ca="1" si="3"/>
        <v>0</v>
      </c>
    </row>
    <row r="19" spans="1:30" x14ac:dyDescent="0.35">
      <c r="A19" s="247">
        <f ca="1">A14/POWER(1+$A$8,$A$28)</f>
        <v>0</v>
      </c>
      <c r="B19" s="48" t="s">
        <v>40</v>
      </c>
      <c r="C19" s="29"/>
      <c r="D19" s="20">
        <v>15</v>
      </c>
      <c r="E19" s="21">
        <f t="shared" ca="1" si="14"/>
        <v>5479</v>
      </c>
      <c r="F19" s="44">
        <f t="shared" ca="1" si="4"/>
        <v>5843</v>
      </c>
      <c r="G19" s="22" t="s">
        <v>119</v>
      </c>
      <c r="H19" s="44">
        <f t="shared" ca="1" si="15"/>
        <v>5479</v>
      </c>
      <c r="I19" s="45">
        <f t="shared" ca="1" si="5"/>
        <v>0</v>
      </c>
      <c r="J19" s="45">
        <f t="shared" ca="1" si="6"/>
        <v>0</v>
      </c>
      <c r="K19" s="45">
        <f t="shared" ca="1" si="7"/>
        <v>0</v>
      </c>
      <c r="L19" s="45"/>
      <c r="M19" s="45">
        <f t="shared" ca="1" si="16"/>
        <v>0</v>
      </c>
      <c r="N19" s="257">
        <f t="shared" ca="1" si="8"/>
        <v>0</v>
      </c>
      <c r="O19" s="23"/>
      <c r="P19" s="255">
        <f t="shared" ca="1" si="9"/>
        <v>0</v>
      </c>
      <c r="Q19" s="163">
        <f t="shared" ca="1" si="10"/>
        <v>0</v>
      </c>
      <c r="R19" s="164">
        <f ca="1">NPV(Q18,K19:$K$244) + ($A$13+$A$14+$A$15)/POWER(1+Q18,$A$28-D19+1)</f>
        <v>0</v>
      </c>
      <c r="S19" s="164">
        <f ca="1">NPV(Q19,K19:$K$244) + ($A$13+$A$14+$A$15)/POWER(1+Q19,$A$28-D19+1)</f>
        <v>0</v>
      </c>
      <c r="T19" s="45">
        <f t="shared" ca="1" si="11"/>
        <v>0</v>
      </c>
      <c r="U19" s="45">
        <f t="shared" ca="1" si="17"/>
        <v>0</v>
      </c>
      <c r="V19" s="45">
        <f t="shared" ca="1" si="18"/>
        <v>0</v>
      </c>
      <c r="W19" s="45">
        <f t="shared" ca="1" si="12"/>
        <v>0</v>
      </c>
      <c r="X19" s="25">
        <f t="shared" ca="1" si="1"/>
        <v>0</v>
      </c>
      <c r="Z19" s="28">
        <f t="shared" ca="1" si="19"/>
        <v>0</v>
      </c>
      <c r="AA19" s="233"/>
      <c r="AB19" s="45">
        <f t="shared" ca="1" si="13"/>
        <v>0</v>
      </c>
      <c r="AC19" s="45">
        <f t="shared" ca="1" si="2"/>
        <v>0</v>
      </c>
      <c r="AD19" s="25">
        <f t="shared" ca="1" si="3"/>
        <v>0</v>
      </c>
    </row>
    <row r="20" spans="1:30" x14ac:dyDescent="0.35">
      <c r="A20" s="247">
        <f ca="1">A15/POWER(1+$A$8,$A$28)</f>
        <v>0</v>
      </c>
      <c r="B20" s="48" t="s">
        <v>41</v>
      </c>
      <c r="D20" s="20">
        <v>16</v>
      </c>
      <c r="E20" s="21">
        <f t="shared" ca="1" si="14"/>
        <v>5844</v>
      </c>
      <c r="F20" s="44">
        <f t="shared" ca="1" si="4"/>
        <v>6209</v>
      </c>
      <c r="G20" s="22" t="s">
        <v>119</v>
      </c>
      <c r="H20" s="44">
        <f t="shared" ca="1" si="15"/>
        <v>5844</v>
      </c>
      <c r="I20" s="45">
        <f t="shared" ca="1" si="5"/>
        <v>0</v>
      </c>
      <c r="J20" s="45">
        <f t="shared" ca="1" si="6"/>
        <v>0</v>
      </c>
      <c r="K20" s="45">
        <f t="shared" ca="1" si="7"/>
        <v>0</v>
      </c>
      <c r="L20" s="45"/>
      <c r="M20" s="45">
        <f t="shared" ca="1" si="16"/>
        <v>0</v>
      </c>
      <c r="N20" s="257">
        <f t="shared" ca="1" si="8"/>
        <v>0</v>
      </c>
      <c r="O20" s="23"/>
      <c r="P20" s="255">
        <f t="shared" ca="1" si="9"/>
        <v>0</v>
      </c>
      <c r="Q20" s="163">
        <f t="shared" ca="1" si="10"/>
        <v>0</v>
      </c>
      <c r="R20" s="164">
        <f ca="1">NPV(Q19,K20:$K$244) + ($A$13+$A$14+$A$15)/POWER(1+Q19,$A$28-D20+1)</f>
        <v>0</v>
      </c>
      <c r="S20" s="164">
        <f ca="1">NPV(Q20,K20:$K$244) + ($A$13+$A$14+$A$15)/POWER(1+Q20,$A$28-D20+1)</f>
        <v>0</v>
      </c>
      <c r="T20" s="45">
        <f t="shared" ca="1" si="11"/>
        <v>0</v>
      </c>
      <c r="U20" s="45">
        <f t="shared" ca="1" si="17"/>
        <v>0</v>
      </c>
      <c r="V20" s="45">
        <f t="shared" ca="1" si="18"/>
        <v>0</v>
      </c>
      <c r="W20" s="45">
        <f t="shared" ca="1" si="12"/>
        <v>0</v>
      </c>
      <c r="X20" s="25">
        <f t="shared" ca="1" si="1"/>
        <v>0</v>
      </c>
      <c r="Z20" s="28">
        <f t="shared" ca="1" si="19"/>
        <v>0</v>
      </c>
      <c r="AA20" s="233"/>
      <c r="AB20" s="45">
        <f t="shared" ca="1" si="13"/>
        <v>0</v>
      </c>
      <c r="AC20" s="45">
        <f t="shared" ca="1" si="2"/>
        <v>0</v>
      </c>
      <c r="AD20" s="25">
        <f t="shared" ca="1" si="3"/>
        <v>0</v>
      </c>
    </row>
    <row r="21" spans="1:30" ht="15" thickBot="1" x14ac:dyDescent="0.4">
      <c r="A21" s="273">
        <f ca="1">SUM(A16:A20)</f>
        <v>0</v>
      </c>
      <c r="B21" s="30" t="s">
        <v>42</v>
      </c>
      <c r="D21" s="20">
        <v>17</v>
      </c>
      <c r="E21" s="21">
        <f t="shared" ca="1" si="14"/>
        <v>6210</v>
      </c>
      <c r="F21" s="44">
        <f t="shared" ca="1" si="4"/>
        <v>6574</v>
      </c>
      <c r="G21" s="22" t="s">
        <v>119</v>
      </c>
      <c r="H21" s="44">
        <f t="shared" ca="1" si="15"/>
        <v>6210</v>
      </c>
      <c r="I21" s="45">
        <f t="shared" ca="1" si="5"/>
        <v>0</v>
      </c>
      <c r="J21" s="45">
        <f t="shared" ca="1" si="6"/>
        <v>0</v>
      </c>
      <c r="K21" s="45">
        <f t="shared" ca="1" si="7"/>
        <v>0</v>
      </c>
      <c r="L21" s="45"/>
      <c r="M21" s="45">
        <f t="shared" ca="1" si="16"/>
        <v>0</v>
      </c>
      <c r="N21" s="257">
        <f t="shared" ca="1" si="8"/>
        <v>0</v>
      </c>
      <c r="O21" s="23"/>
      <c r="P21" s="255">
        <f t="shared" ca="1" si="9"/>
        <v>0</v>
      </c>
      <c r="Q21" s="163">
        <f t="shared" ca="1" si="10"/>
        <v>0</v>
      </c>
      <c r="R21" s="164">
        <f ca="1">NPV(Q20,K21:$K$244) + ($A$13+$A$14+$A$15)/POWER(1+Q20,$A$28-D21+1)</f>
        <v>0</v>
      </c>
      <c r="S21" s="164">
        <f ca="1">NPV(Q21,K21:$K$244) + ($A$13+$A$14+$A$15)/POWER(1+Q21,$A$28-D21+1)</f>
        <v>0</v>
      </c>
      <c r="T21" s="45">
        <f t="shared" ca="1" si="11"/>
        <v>0</v>
      </c>
      <c r="U21" s="45">
        <f t="shared" ca="1" si="17"/>
        <v>0</v>
      </c>
      <c r="V21" s="45">
        <f t="shared" ca="1" si="18"/>
        <v>0</v>
      </c>
      <c r="W21" s="45">
        <f t="shared" ca="1" si="12"/>
        <v>0</v>
      </c>
      <c r="X21" s="25">
        <f t="shared" ca="1" si="1"/>
        <v>0</v>
      </c>
      <c r="Z21" s="28">
        <f t="shared" ca="1" si="19"/>
        <v>0</v>
      </c>
      <c r="AA21" s="233"/>
      <c r="AB21" s="45">
        <f t="shared" ca="1" si="13"/>
        <v>0</v>
      </c>
      <c r="AC21" s="45">
        <f t="shared" ca="1" si="2"/>
        <v>0</v>
      </c>
      <c r="AD21" s="25">
        <f t="shared" ca="1" si="3"/>
        <v>0</v>
      </c>
    </row>
    <row r="22" spans="1:30" ht="15" thickBot="1" x14ac:dyDescent="0.4">
      <c r="D22" s="20">
        <v>18</v>
      </c>
      <c r="E22" s="21">
        <f t="shared" ca="1" si="14"/>
        <v>6575</v>
      </c>
      <c r="F22" s="44">
        <f t="shared" ca="1" si="4"/>
        <v>6939</v>
      </c>
      <c r="G22" s="22" t="s">
        <v>119</v>
      </c>
      <c r="H22" s="44">
        <f t="shared" ca="1" si="15"/>
        <v>6575</v>
      </c>
      <c r="I22" s="45">
        <f t="shared" ca="1" si="5"/>
        <v>0</v>
      </c>
      <c r="J22" s="45">
        <f t="shared" ca="1" si="6"/>
        <v>0</v>
      </c>
      <c r="K22" s="45">
        <f t="shared" ca="1" si="7"/>
        <v>0</v>
      </c>
      <c r="L22" s="45"/>
      <c r="M22" s="45">
        <f t="shared" ca="1" si="16"/>
        <v>0</v>
      </c>
      <c r="N22" s="257">
        <f t="shared" ca="1" si="8"/>
        <v>0</v>
      </c>
      <c r="O22" s="23"/>
      <c r="P22" s="255">
        <f t="shared" ca="1" si="9"/>
        <v>0</v>
      </c>
      <c r="Q22" s="163">
        <f t="shared" ca="1" si="10"/>
        <v>0</v>
      </c>
      <c r="R22" s="164">
        <f ca="1">NPV(Q21,K22:$K$244) + ($A$13+$A$14+$A$15)/POWER(1+Q21,$A$28-D22+1)</f>
        <v>0</v>
      </c>
      <c r="S22" s="164">
        <f ca="1">NPV(Q22,K22:$K$244) + ($A$13+$A$14+$A$15)/POWER(1+Q22,$A$28-D22+1)</f>
        <v>0</v>
      </c>
      <c r="T22" s="45">
        <f t="shared" ca="1" si="11"/>
        <v>0</v>
      </c>
      <c r="U22" s="45">
        <f t="shared" ca="1" si="17"/>
        <v>0</v>
      </c>
      <c r="V22" s="45">
        <f t="shared" ca="1" si="18"/>
        <v>0</v>
      </c>
      <c r="W22" s="45">
        <f t="shared" ca="1" si="12"/>
        <v>0</v>
      </c>
      <c r="X22" s="25">
        <f t="shared" ca="1" si="1"/>
        <v>0</v>
      </c>
      <c r="Z22" s="28">
        <f t="shared" ca="1" si="19"/>
        <v>0</v>
      </c>
      <c r="AA22" s="233"/>
      <c r="AB22" s="45">
        <f t="shared" ca="1" si="13"/>
        <v>0</v>
      </c>
      <c r="AC22" s="45">
        <f t="shared" ca="1" si="2"/>
        <v>0</v>
      </c>
      <c r="AD22" s="25">
        <f t="shared" ca="1" si="3"/>
        <v>0</v>
      </c>
    </row>
    <row r="23" spans="1:30" ht="15.5" x14ac:dyDescent="0.35">
      <c r="A23" s="458" t="s">
        <v>43</v>
      </c>
      <c r="B23" s="459"/>
      <c r="D23" s="20">
        <v>19</v>
      </c>
      <c r="E23" s="21">
        <f t="shared" ca="1" si="14"/>
        <v>6940</v>
      </c>
      <c r="F23" s="44">
        <f t="shared" ca="1" si="4"/>
        <v>7304</v>
      </c>
      <c r="G23" s="22" t="s">
        <v>119</v>
      </c>
      <c r="H23" s="44">
        <f t="shared" ca="1" si="15"/>
        <v>6940</v>
      </c>
      <c r="I23" s="45">
        <f t="shared" ca="1" si="5"/>
        <v>0</v>
      </c>
      <c r="J23" s="45">
        <f t="shared" ca="1" si="6"/>
        <v>0</v>
      </c>
      <c r="K23" s="45">
        <f t="shared" ca="1" si="7"/>
        <v>0</v>
      </c>
      <c r="L23" s="45"/>
      <c r="M23" s="45">
        <f t="shared" ca="1" si="16"/>
        <v>0</v>
      </c>
      <c r="N23" s="257">
        <f t="shared" ca="1" si="8"/>
        <v>0</v>
      </c>
      <c r="O23" s="23"/>
      <c r="P23" s="255">
        <f t="shared" ca="1" si="9"/>
        <v>0</v>
      </c>
      <c r="Q23" s="163">
        <f t="shared" ca="1" si="10"/>
        <v>0</v>
      </c>
      <c r="R23" s="164">
        <f ca="1">NPV(Q22,K23:$K$244) + ($A$13+$A$14+$A$15)/POWER(1+Q22,$A$28-D23+1)</f>
        <v>0</v>
      </c>
      <c r="S23" s="164">
        <f ca="1">NPV(Q23,K23:$K$244) + ($A$13+$A$14+$A$15)/POWER(1+Q23,$A$28-D23+1)</f>
        <v>0</v>
      </c>
      <c r="T23" s="45">
        <f t="shared" ca="1" si="11"/>
        <v>0</v>
      </c>
      <c r="U23" s="45">
        <f t="shared" ca="1" si="17"/>
        <v>0</v>
      </c>
      <c r="V23" s="45">
        <f t="shared" ca="1" si="18"/>
        <v>0</v>
      </c>
      <c r="W23" s="45">
        <f t="shared" ca="1" si="12"/>
        <v>0</v>
      </c>
      <c r="X23" s="25">
        <f t="shared" ca="1" si="1"/>
        <v>0</v>
      </c>
      <c r="Z23" s="28">
        <f t="shared" ca="1" si="19"/>
        <v>0</v>
      </c>
      <c r="AA23" s="233"/>
      <c r="AB23" s="45">
        <f t="shared" ca="1" si="13"/>
        <v>0</v>
      </c>
      <c r="AC23" s="45">
        <f t="shared" ca="1" si="2"/>
        <v>0</v>
      </c>
      <c r="AD23" s="25">
        <f t="shared" ca="1" si="3"/>
        <v>0</v>
      </c>
    </row>
    <row r="24" spans="1:30" x14ac:dyDescent="0.35">
      <c r="A24" s="106">
        <f ca="1">VLOOKUP($B$3,'Input Table'!B:V,12,0)</f>
        <v>0</v>
      </c>
      <c r="B24" s="27" t="s">
        <v>280</v>
      </c>
      <c r="D24" s="20">
        <v>20</v>
      </c>
      <c r="E24" s="21">
        <f t="shared" ca="1" si="14"/>
        <v>7305</v>
      </c>
      <c r="F24" s="44">
        <f t="shared" ca="1" si="4"/>
        <v>7670</v>
      </c>
      <c r="G24" s="22" t="s">
        <v>119</v>
      </c>
      <c r="H24" s="44">
        <f t="shared" ca="1" si="15"/>
        <v>7305</v>
      </c>
      <c r="I24" s="45">
        <f t="shared" ca="1" si="5"/>
        <v>0</v>
      </c>
      <c r="J24" s="45">
        <f t="shared" ca="1" si="6"/>
        <v>0</v>
      </c>
      <c r="K24" s="45">
        <f t="shared" ca="1" si="7"/>
        <v>0</v>
      </c>
      <c r="L24" s="45"/>
      <c r="M24" s="45">
        <f t="shared" ca="1" si="16"/>
        <v>0</v>
      </c>
      <c r="N24" s="257">
        <f t="shared" ca="1" si="8"/>
        <v>0</v>
      </c>
      <c r="O24" s="23"/>
      <c r="P24" s="255">
        <f t="shared" ca="1" si="9"/>
        <v>0</v>
      </c>
      <c r="Q24" s="163">
        <f t="shared" ca="1" si="10"/>
        <v>0</v>
      </c>
      <c r="R24" s="164">
        <f ca="1">NPV(Q23,K24:$K$244) + ($A$13+$A$14+$A$15)/POWER(1+Q23,$A$28-D24+1)</f>
        <v>0</v>
      </c>
      <c r="S24" s="164">
        <f ca="1">NPV(Q24,K24:$K$244) + ($A$13+$A$14+$A$15)/POWER(1+Q24,$A$28-D24+1)</f>
        <v>0</v>
      </c>
      <c r="T24" s="45">
        <f t="shared" ca="1" si="11"/>
        <v>0</v>
      </c>
      <c r="U24" s="45">
        <f t="shared" ca="1" si="17"/>
        <v>0</v>
      </c>
      <c r="V24" s="45">
        <f t="shared" ca="1" si="18"/>
        <v>0</v>
      </c>
      <c r="W24" s="45">
        <f t="shared" ca="1" si="12"/>
        <v>0</v>
      </c>
      <c r="X24" s="25">
        <f t="shared" ca="1" si="1"/>
        <v>0</v>
      </c>
      <c r="Z24" s="28">
        <f t="shared" ca="1" si="19"/>
        <v>0</v>
      </c>
      <c r="AA24" s="233"/>
      <c r="AB24" s="45">
        <f t="shared" ca="1" si="13"/>
        <v>0</v>
      </c>
      <c r="AC24" s="45">
        <f t="shared" ca="1" si="2"/>
        <v>0</v>
      </c>
      <c r="AD24" s="25">
        <f t="shared" ca="1" si="3"/>
        <v>0</v>
      </c>
    </row>
    <row r="25" spans="1:30" x14ac:dyDescent="0.35">
      <c r="A25" s="106">
        <f ca="1">VLOOKUP($B$3,'Input Table'!B:V,13,0)</f>
        <v>0</v>
      </c>
      <c r="B25" s="27" t="s">
        <v>281</v>
      </c>
      <c r="C25" s="29"/>
      <c r="D25" s="20">
        <v>21</v>
      </c>
      <c r="E25" s="21">
        <f t="shared" ca="1" si="14"/>
        <v>7671</v>
      </c>
      <c r="F25" s="44">
        <f t="shared" ca="1" si="4"/>
        <v>8035</v>
      </c>
      <c r="G25" s="22" t="s">
        <v>119</v>
      </c>
      <c r="H25" s="44">
        <f t="shared" ca="1" si="15"/>
        <v>7671</v>
      </c>
      <c r="I25" s="45">
        <f t="shared" ca="1" si="5"/>
        <v>0</v>
      </c>
      <c r="J25" s="45">
        <f t="shared" ca="1" si="6"/>
        <v>0</v>
      </c>
      <c r="K25" s="45">
        <f t="shared" ca="1" si="7"/>
        <v>0</v>
      </c>
      <c r="L25" s="45"/>
      <c r="M25" s="45">
        <f t="shared" ca="1" si="16"/>
        <v>0</v>
      </c>
      <c r="N25" s="257">
        <f t="shared" ca="1" si="8"/>
        <v>0</v>
      </c>
      <c r="O25" s="23"/>
      <c r="P25" s="255">
        <f t="shared" ca="1" si="9"/>
        <v>0</v>
      </c>
      <c r="Q25" s="163">
        <f t="shared" ca="1" si="10"/>
        <v>0</v>
      </c>
      <c r="R25" s="164">
        <f ca="1">NPV(Q24,K25:$K$244) + ($A$13+$A$14+$A$15)/POWER(1+Q24,$A$28-D25+1)</f>
        <v>0</v>
      </c>
      <c r="S25" s="164">
        <f ca="1">NPV(Q25,K25:$K$244) + ($A$13+$A$14+$A$15)/POWER(1+Q25,$A$28-D25+1)</f>
        <v>0</v>
      </c>
      <c r="T25" s="45">
        <f t="shared" ca="1" si="11"/>
        <v>0</v>
      </c>
      <c r="U25" s="45">
        <f t="shared" ca="1" si="17"/>
        <v>0</v>
      </c>
      <c r="V25" s="45">
        <f t="shared" ca="1" si="18"/>
        <v>0</v>
      </c>
      <c r="W25" s="45">
        <f t="shared" ca="1" si="12"/>
        <v>0</v>
      </c>
      <c r="X25" s="25">
        <f t="shared" ca="1" si="1"/>
        <v>0</v>
      </c>
      <c r="Z25" s="28">
        <f t="shared" ca="1" si="19"/>
        <v>0</v>
      </c>
      <c r="AA25" s="233"/>
      <c r="AB25" s="45">
        <f t="shared" ca="1" si="13"/>
        <v>0</v>
      </c>
      <c r="AC25" s="45">
        <f t="shared" ca="1" si="2"/>
        <v>0</v>
      </c>
      <c r="AD25" s="25">
        <f t="shared" ca="1" si="3"/>
        <v>0</v>
      </c>
    </row>
    <row r="26" spans="1:30" x14ac:dyDescent="0.35">
      <c r="A26" s="106">
        <f ca="1">VLOOKUP($B$3,'Input Table'!B:V,14,0)</f>
        <v>0</v>
      </c>
      <c r="B26" s="27" t="s">
        <v>361</v>
      </c>
      <c r="D26" s="20">
        <v>22</v>
      </c>
      <c r="E26" s="21">
        <f t="shared" ca="1" si="14"/>
        <v>8036</v>
      </c>
      <c r="F26" s="44">
        <f t="shared" ca="1" si="4"/>
        <v>8400</v>
      </c>
      <c r="G26" s="22" t="s">
        <v>119</v>
      </c>
      <c r="H26" s="44">
        <f t="shared" ca="1" si="15"/>
        <v>8036</v>
      </c>
      <c r="I26" s="45">
        <f t="shared" ca="1" si="5"/>
        <v>0</v>
      </c>
      <c r="J26" s="45">
        <f t="shared" ca="1" si="6"/>
        <v>0</v>
      </c>
      <c r="K26" s="45">
        <f t="shared" ca="1" si="7"/>
        <v>0</v>
      </c>
      <c r="L26" s="45"/>
      <c r="M26" s="45">
        <f t="shared" ca="1" si="16"/>
        <v>0</v>
      </c>
      <c r="N26" s="257">
        <f t="shared" ca="1" si="8"/>
        <v>0</v>
      </c>
      <c r="O26" s="23"/>
      <c r="P26" s="255">
        <f t="shared" ca="1" si="9"/>
        <v>0</v>
      </c>
      <c r="Q26" s="163">
        <f t="shared" ca="1" si="10"/>
        <v>0</v>
      </c>
      <c r="R26" s="164">
        <f ca="1">NPV(Q25,K26:$K$244) + ($A$13+$A$14+$A$15)/POWER(1+Q25,$A$28-D26+1)</f>
        <v>0</v>
      </c>
      <c r="S26" s="164">
        <f ca="1">NPV(Q26,K26:$K$244) + ($A$13+$A$14+$A$15)/POWER(1+Q26,$A$28-D26+1)</f>
        <v>0</v>
      </c>
      <c r="T26" s="45">
        <f t="shared" ca="1" si="11"/>
        <v>0</v>
      </c>
      <c r="U26" s="45">
        <f t="shared" ca="1" si="17"/>
        <v>0</v>
      </c>
      <c r="V26" s="45">
        <f t="shared" ca="1" si="18"/>
        <v>0</v>
      </c>
      <c r="W26" s="45">
        <f t="shared" ca="1" si="12"/>
        <v>0</v>
      </c>
      <c r="X26" s="25">
        <f t="shared" ca="1" si="1"/>
        <v>0</v>
      </c>
      <c r="Z26" s="28">
        <f t="shared" ca="1" si="19"/>
        <v>0</v>
      </c>
      <c r="AA26" s="233"/>
      <c r="AB26" s="45">
        <f t="shared" ca="1" si="13"/>
        <v>0</v>
      </c>
      <c r="AC26" s="45">
        <f t="shared" ca="1" si="2"/>
        <v>0</v>
      </c>
      <c r="AD26" s="25">
        <f t="shared" ca="1" si="3"/>
        <v>0</v>
      </c>
    </row>
    <row r="27" spans="1:30" x14ac:dyDescent="0.35">
      <c r="A27" s="106">
        <f ca="1">VLOOKUP($B$3,'Input Table'!B:V,15,0)</f>
        <v>0</v>
      </c>
      <c r="B27" s="48" t="s">
        <v>345</v>
      </c>
      <c r="C27" s="19"/>
      <c r="D27" s="20">
        <v>23</v>
      </c>
      <c r="E27" s="21">
        <f t="shared" ca="1" si="14"/>
        <v>8401</v>
      </c>
      <c r="F27" s="44">
        <f t="shared" ca="1" si="4"/>
        <v>8765</v>
      </c>
      <c r="G27" s="22" t="s">
        <v>119</v>
      </c>
      <c r="H27" s="44">
        <f t="shared" ca="1" si="15"/>
        <v>8401</v>
      </c>
      <c r="I27" s="45">
        <f t="shared" ca="1" si="5"/>
        <v>0</v>
      </c>
      <c r="J27" s="45">
        <f t="shared" ca="1" si="6"/>
        <v>0</v>
      </c>
      <c r="K27" s="45">
        <f t="shared" ca="1" si="7"/>
        <v>0</v>
      </c>
      <c r="L27" s="45"/>
      <c r="M27" s="45">
        <f t="shared" ca="1" si="16"/>
        <v>0</v>
      </c>
      <c r="N27" s="257">
        <f t="shared" ca="1" si="8"/>
        <v>0</v>
      </c>
      <c r="O27" s="23"/>
      <c r="P27" s="255">
        <f t="shared" ca="1" si="9"/>
        <v>0</v>
      </c>
      <c r="Q27" s="163">
        <f t="shared" ca="1" si="10"/>
        <v>0</v>
      </c>
      <c r="R27" s="164">
        <f ca="1">NPV(Q26,K27:$K$244) + ($A$13+$A$14+$A$15)/POWER(1+Q26,$A$28-D27+1)</f>
        <v>0</v>
      </c>
      <c r="S27" s="164">
        <f ca="1">NPV(Q27,K27:$K$244) + ($A$13+$A$14+$A$15)/POWER(1+Q27,$A$28-D27+1)</f>
        <v>0</v>
      </c>
      <c r="T27" s="45">
        <f t="shared" ca="1" si="11"/>
        <v>0</v>
      </c>
      <c r="U27" s="45">
        <f t="shared" ca="1" si="17"/>
        <v>0</v>
      </c>
      <c r="V27" s="45">
        <f t="shared" ca="1" si="18"/>
        <v>0</v>
      </c>
      <c r="W27" s="45">
        <f t="shared" ca="1" si="12"/>
        <v>0</v>
      </c>
      <c r="X27" s="25">
        <f t="shared" ca="1" si="1"/>
        <v>0</v>
      </c>
      <c r="Z27" s="28">
        <f t="shared" ca="1" si="19"/>
        <v>0</v>
      </c>
      <c r="AA27" s="233"/>
      <c r="AB27" s="45">
        <f t="shared" ca="1" si="13"/>
        <v>0</v>
      </c>
      <c r="AC27" s="45">
        <f t="shared" ca="1" si="2"/>
        <v>0</v>
      </c>
      <c r="AD27" s="25">
        <f t="shared" ca="1" si="3"/>
        <v>0</v>
      </c>
    </row>
    <row r="28" spans="1:30" ht="15" thickBot="1" x14ac:dyDescent="0.4">
      <c r="A28" s="107">
        <f ca="1">IF(A27&lt;&gt;0,A27,IF(OR(A24&lt;&gt;0,A25=0),A24+A26,A25+A26))</f>
        <v>0</v>
      </c>
      <c r="B28" s="30" t="s">
        <v>256</v>
      </c>
      <c r="D28" s="20">
        <v>24</v>
      </c>
      <c r="E28" s="21">
        <f t="shared" ca="1" si="14"/>
        <v>8766</v>
      </c>
      <c r="F28" s="44">
        <f t="shared" ca="1" si="4"/>
        <v>9131</v>
      </c>
      <c r="G28" s="22" t="s">
        <v>119</v>
      </c>
      <c r="H28" s="44">
        <f t="shared" ca="1" si="15"/>
        <v>8766</v>
      </c>
      <c r="I28" s="45">
        <f t="shared" ca="1" si="5"/>
        <v>0</v>
      </c>
      <c r="J28" s="45">
        <f t="shared" ca="1" si="6"/>
        <v>0</v>
      </c>
      <c r="K28" s="45">
        <f t="shared" ca="1" si="7"/>
        <v>0</v>
      </c>
      <c r="L28" s="45"/>
      <c r="M28" s="45">
        <f t="shared" ca="1" si="16"/>
        <v>0</v>
      </c>
      <c r="N28" s="257">
        <f t="shared" ca="1" si="8"/>
        <v>0</v>
      </c>
      <c r="O28" s="23"/>
      <c r="P28" s="255">
        <f t="shared" ca="1" si="9"/>
        <v>0</v>
      </c>
      <c r="Q28" s="163">
        <f t="shared" ca="1" si="10"/>
        <v>0</v>
      </c>
      <c r="R28" s="164">
        <f ca="1">NPV(Q27,K28:$K$244) + ($A$13+$A$14+$A$15)/POWER(1+Q27,$A$28-D28+1)</f>
        <v>0</v>
      </c>
      <c r="S28" s="164">
        <f ca="1">NPV(Q28,K28:$K$244) + ($A$13+$A$14+$A$15)/POWER(1+Q28,$A$28-D28+1)</f>
        <v>0</v>
      </c>
      <c r="T28" s="45">
        <f t="shared" ca="1" si="11"/>
        <v>0</v>
      </c>
      <c r="U28" s="45">
        <f t="shared" ca="1" si="17"/>
        <v>0</v>
      </c>
      <c r="V28" s="45">
        <f t="shared" ca="1" si="18"/>
        <v>0</v>
      </c>
      <c r="W28" s="45">
        <f t="shared" ca="1" si="12"/>
        <v>0</v>
      </c>
      <c r="X28" s="25">
        <f t="shared" ca="1" si="1"/>
        <v>0</v>
      </c>
      <c r="Z28" s="28">
        <f t="shared" ca="1" si="19"/>
        <v>0</v>
      </c>
      <c r="AA28" s="233"/>
      <c r="AB28" s="45">
        <f t="shared" ca="1" si="13"/>
        <v>0</v>
      </c>
      <c r="AC28" s="45">
        <f t="shared" ca="1" si="2"/>
        <v>0</v>
      </c>
      <c r="AD28" s="25">
        <f t="shared" ca="1" si="3"/>
        <v>0</v>
      </c>
    </row>
    <row r="29" spans="1:30" ht="15" thickBot="1" x14ac:dyDescent="0.4">
      <c r="D29" s="20">
        <v>25</v>
      </c>
      <c r="E29" s="21">
        <f t="shared" ca="1" si="14"/>
        <v>9132</v>
      </c>
      <c r="F29" s="44">
        <f t="shared" ca="1" si="4"/>
        <v>9496</v>
      </c>
      <c r="G29" s="22" t="s">
        <v>119</v>
      </c>
      <c r="H29" s="44">
        <f t="shared" ca="1" si="15"/>
        <v>9132</v>
      </c>
      <c r="I29" s="45">
        <f t="shared" ca="1" si="5"/>
        <v>0</v>
      </c>
      <c r="J29" s="45">
        <f t="shared" ca="1" si="6"/>
        <v>0</v>
      </c>
      <c r="K29" s="45">
        <f t="shared" ca="1" si="7"/>
        <v>0</v>
      </c>
      <c r="L29" s="45"/>
      <c r="M29" s="45">
        <f t="shared" ca="1" si="16"/>
        <v>0</v>
      </c>
      <c r="N29" s="257">
        <f t="shared" ca="1" si="8"/>
        <v>0</v>
      </c>
      <c r="O29" s="23"/>
      <c r="P29" s="255">
        <f t="shared" ca="1" si="9"/>
        <v>0</v>
      </c>
      <c r="Q29" s="163">
        <f t="shared" ca="1" si="10"/>
        <v>0</v>
      </c>
      <c r="R29" s="164">
        <f ca="1">NPV(Q28,K29:$K$244) + ($A$13+$A$14+$A$15)/POWER(1+Q28,$A$28-D29+1)</f>
        <v>0</v>
      </c>
      <c r="S29" s="164">
        <f ca="1">NPV(Q29,K29:$K$244) + ($A$13+$A$14+$A$15)/POWER(1+Q29,$A$28-D29+1)</f>
        <v>0</v>
      </c>
      <c r="T29" s="45">
        <f t="shared" ca="1" si="11"/>
        <v>0</v>
      </c>
      <c r="U29" s="45">
        <f t="shared" ca="1" si="17"/>
        <v>0</v>
      </c>
      <c r="V29" s="45">
        <f t="shared" ca="1" si="18"/>
        <v>0</v>
      </c>
      <c r="W29" s="45">
        <f t="shared" ca="1" si="12"/>
        <v>0</v>
      </c>
      <c r="X29" s="25">
        <f t="shared" ca="1" si="1"/>
        <v>0</v>
      </c>
      <c r="Z29" s="28">
        <f t="shared" ca="1" si="19"/>
        <v>0</v>
      </c>
      <c r="AA29" s="233"/>
      <c r="AB29" s="45">
        <f t="shared" ca="1" si="13"/>
        <v>0</v>
      </c>
      <c r="AC29" s="45">
        <f t="shared" ca="1" si="2"/>
        <v>0</v>
      </c>
      <c r="AD29" s="25">
        <f t="shared" ca="1" si="3"/>
        <v>0</v>
      </c>
    </row>
    <row r="30" spans="1:30" ht="15.5" x14ac:dyDescent="0.35">
      <c r="A30" s="458" t="s">
        <v>45</v>
      </c>
      <c r="B30" s="459"/>
      <c r="D30" s="20">
        <v>26</v>
      </c>
      <c r="E30" s="21">
        <f t="shared" ca="1" si="14"/>
        <v>9497</v>
      </c>
      <c r="F30" s="44">
        <f t="shared" ca="1" si="4"/>
        <v>9861</v>
      </c>
      <c r="G30" s="22" t="s">
        <v>119</v>
      </c>
      <c r="H30" s="44">
        <f t="shared" ca="1" si="15"/>
        <v>9497</v>
      </c>
      <c r="I30" s="45">
        <f t="shared" ca="1" si="5"/>
        <v>0</v>
      </c>
      <c r="J30" s="45">
        <f t="shared" ca="1" si="6"/>
        <v>0</v>
      </c>
      <c r="K30" s="45">
        <f t="shared" ca="1" si="7"/>
        <v>0</v>
      </c>
      <c r="L30" s="45"/>
      <c r="M30" s="45">
        <f t="shared" ca="1" si="16"/>
        <v>0</v>
      </c>
      <c r="N30" s="257">
        <f t="shared" ca="1" si="8"/>
        <v>0</v>
      </c>
      <c r="O30" s="23"/>
      <c r="P30" s="255">
        <f t="shared" ca="1" si="9"/>
        <v>0</v>
      </c>
      <c r="Q30" s="163">
        <f t="shared" ca="1" si="10"/>
        <v>0</v>
      </c>
      <c r="R30" s="164">
        <f ca="1">NPV(Q29,K30:$K$244) + ($A$13+$A$14+$A$15)/POWER(1+Q29,$A$28-D30+1)</f>
        <v>0</v>
      </c>
      <c r="S30" s="164">
        <f ca="1">NPV(Q30,K30:$K$244) + ($A$13+$A$14+$A$15)/POWER(1+Q30,$A$28-D30+1)</f>
        <v>0</v>
      </c>
      <c r="T30" s="45">
        <f t="shared" ca="1" si="11"/>
        <v>0</v>
      </c>
      <c r="U30" s="45">
        <f t="shared" ca="1" si="17"/>
        <v>0</v>
      </c>
      <c r="V30" s="45">
        <f t="shared" ca="1" si="18"/>
        <v>0</v>
      </c>
      <c r="W30" s="45">
        <f t="shared" ca="1" si="12"/>
        <v>0</v>
      </c>
      <c r="X30" s="25">
        <f t="shared" ca="1" si="1"/>
        <v>0</v>
      </c>
      <c r="Z30" s="28">
        <f t="shared" ca="1" si="19"/>
        <v>0</v>
      </c>
      <c r="AA30" s="233"/>
      <c r="AB30" s="45">
        <f t="shared" ca="1" si="13"/>
        <v>0</v>
      </c>
      <c r="AC30" s="45">
        <f t="shared" ca="1" si="2"/>
        <v>0</v>
      </c>
      <c r="AD30" s="25">
        <f t="shared" ca="1" si="3"/>
        <v>0</v>
      </c>
    </row>
    <row r="31" spans="1:30" x14ac:dyDescent="0.35">
      <c r="A31" s="105">
        <f ca="1">T4</f>
        <v>0</v>
      </c>
      <c r="B31" s="27" t="s">
        <v>46</v>
      </c>
      <c r="D31" s="20">
        <v>27</v>
      </c>
      <c r="E31" s="21">
        <f t="shared" ca="1" si="14"/>
        <v>9862</v>
      </c>
      <c r="F31" s="44">
        <f t="shared" ca="1" si="4"/>
        <v>10226</v>
      </c>
      <c r="G31" s="22" t="s">
        <v>119</v>
      </c>
      <c r="H31" s="44">
        <f t="shared" ca="1" si="15"/>
        <v>9862</v>
      </c>
      <c r="I31" s="45">
        <f t="shared" ca="1" si="5"/>
        <v>0</v>
      </c>
      <c r="J31" s="45">
        <f t="shared" ca="1" si="6"/>
        <v>0</v>
      </c>
      <c r="K31" s="45">
        <f t="shared" ca="1" si="7"/>
        <v>0</v>
      </c>
      <c r="L31" s="45"/>
      <c r="M31" s="45">
        <f t="shared" ca="1" si="16"/>
        <v>0</v>
      </c>
      <c r="N31" s="257">
        <f t="shared" ca="1" si="8"/>
        <v>0</v>
      </c>
      <c r="O31" s="23"/>
      <c r="P31" s="255">
        <f t="shared" ca="1" si="9"/>
        <v>0</v>
      </c>
      <c r="Q31" s="163">
        <f t="shared" ca="1" si="10"/>
        <v>0</v>
      </c>
      <c r="R31" s="164">
        <f ca="1">NPV(Q30,K31:$K$244) + ($A$13+$A$14+$A$15)/POWER(1+Q30,$A$28-D31+1)</f>
        <v>0</v>
      </c>
      <c r="S31" s="164">
        <f ca="1">NPV(Q31,K31:$K$244) + ($A$13+$A$14+$A$15)/POWER(1+Q31,$A$28-D31+1)</f>
        <v>0</v>
      </c>
      <c r="T31" s="45">
        <f t="shared" ca="1" si="11"/>
        <v>0</v>
      </c>
      <c r="U31" s="45">
        <f t="shared" ca="1" si="17"/>
        <v>0</v>
      </c>
      <c r="V31" s="45">
        <f t="shared" ca="1" si="18"/>
        <v>0</v>
      </c>
      <c r="W31" s="45">
        <f t="shared" ca="1" si="12"/>
        <v>0</v>
      </c>
      <c r="X31" s="25">
        <f t="shared" ca="1" si="1"/>
        <v>0</v>
      </c>
      <c r="Z31" s="28">
        <f t="shared" ca="1" si="19"/>
        <v>0</v>
      </c>
      <c r="AA31" s="233"/>
      <c r="AB31" s="45">
        <f t="shared" ca="1" si="13"/>
        <v>0</v>
      </c>
      <c r="AC31" s="45">
        <f t="shared" ca="1" si="2"/>
        <v>0</v>
      </c>
      <c r="AD31" s="25">
        <f t="shared" ca="1" si="3"/>
        <v>0</v>
      </c>
    </row>
    <row r="32" spans="1:30" x14ac:dyDescent="0.35">
      <c r="A32" s="105">
        <f ca="1">VLOOKUP($B$3,'Input Table'!B:V,16,0)</f>
        <v>0</v>
      </c>
      <c r="B32" s="27" t="s">
        <v>47</v>
      </c>
      <c r="C32" s="29"/>
      <c r="D32" s="20">
        <v>28</v>
      </c>
      <c r="E32" s="21">
        <f t="shared" ca="1" si="14"/>
        <v>10227</v>
      </c>
      <c r="F32" s="44">
        <f t="shared" ca="1" si="4"/>
        <v>10592</v>
      </c>
      <c r="G32" s="22" t="s">
        <v>119</v>
      </c>
      <c r="H32" s="44">
        <f t="shared" ca="1" si="15"/>
        <v>10227</v>
      </c>
      <c r="I32" s="45">
        <f t="shared" ca="1" si="5"/>
        <v>0</v>
      </c>
      <c r="J32" s="45">
        <f t="shared" ca="1" si="6"/>
        <v>0</v>
      </c>
      <c r="K32" s="45">
        <f t="shared" ca="1" si="7"/>
        <v>0</v>
      </c>
      <c r="L32" s="45"/>
      <c r="M32" s="45">
        <f t="shared" ca="1" si="16"/>
        <v>0</v>
      </c>
      <c r="N32" s="257">
        <f t="shared" ca="1" si="8"/>
        <v>0</v>
      </c>
      <c r="O32" s="23"/>
      <c r="P32" s="255">
        <f t="shared" ca="1" si="9"/>
        <v>0</v>
      </c>
      <c r="Q32" s="163">
        <f t="shared" ca="1" si="10"/>
        <v>0</v>
      </c>
      <c r="R32" s="164">
        <f ca="1">NPV(Q31,K32:$K$244) + ($A$13+$A$14+$A$15)/POWER(1+Q31,$A$28-D32+1)</f>
        <v>0</v>
      </c>
      <c r="S32" s="164">
        <f ca="1">NPV(Q32,K32:$K$244) + ($A$13+$A$14+$A$15)/POWER(1+Q32,$A$28-D32+1)</f>
        <v>0</v>
      </c>
      <c r="T32" s="45">
        <f t="shared" ca="1" si="11"/>
        <v>0</v>
      </c>
      <c r="U32" s="45">
        <f t="shared" ca="1" si="17"/>
        <v>0</v>
      </c>
      <c r="V32" s="45">
        <f t="shared" ca="1" si="18"/>
        <v>0</v>
      </c>
      <c r="W32" s="45">
        <f t="shared" ca="1" si="12"/>
        <v>0</v>
      </c>
      <c r="X32" s="25">
        <f t="shared" ca="1" si="1"/>
        <v>0</v>
      </c>
      <c r="Z32" s="28">
        <f t="shared" ca="1" si="19"/>
        <v>0</v>
      </c>
      <c r="AA32" s="233"/>
      <c r="AB32" s="45">
        <f t="shared" ca="1" si="13"/>
        <v>0</v>
      </c>
      <c r="AC32" s="45">
        <f t="shared" ca="1" si="2"/>
        <v>0</v>
      </c>
      <c r="AD32" s="25">
        <f t="shared" ca="1" si="3"/>
        <v>0</v>
      </c>
    </row>
    <row r="33" spans="1:30" x14ac:dyDescent="0.35">
      <c r="A33" s="105">
        <f ca="1">VLOOKUP($B$3,'Input Table'!B:V,17,0)</f>
        <v>0</v>
      </c>
      <c r="B33" s="27" t="s">
        <v>48</v>
      </c>
      <c r="D33" s="20">
        <v>29</v>
      </c>
      <c r="E33" s="21">
        <f t="shared" ca="1" si="14"/>
        <v>10593</v>
      </c>
      <c r="F33" s="44">
        <f t="shared" ca="1" si="4"/>
        <v>10957</v>
      </c>
      <c r="G33" s="22" t="s">
        <v>119</v>
      </c>
      <c r="H33" s="44">
        <f t="shared" ca="1" si="15"/>
        <v>10593</v>
      </c>
      <c r="I33" s="45">
        <f t="shared" ca="1" si="5"/>
        <v>0</v>
      </c>
      <c r="J33" s="45">
        <f t="shared" ca="1" si="6"/>
        <v>0</v>
      </c>
      <c r="K33" s="45">
        <f t="shared" ca="1" si="7"/>
        <v>0</v>
      </c>
      <c r="L33" s="45"/>
      <c r="M33" s="45">
        <f t="shared" ca="1" si="16"/>
        <v>0</v>
      </c>
      <c r="N33" s="257">
        <f t="shared" ca="1" si="8"/>
        <v>0</v>
      </c>
      <c r="O33" s="23"/>
      <c r="P33" s="255">
        <f t="shared" ca="1" si="9"/>
        <v>0</v>
      </c>
      <c r="Q33" s="163">
        <f t="shared" ca="1" si="10"/>
        <v>0</v>
      </c>
      <c r="R33" s="164">
        <f ca="1">NPV(Q32,K33:$K$244) + ($A$13+$A$14+$A$15)/POWER(1+Q32,$A$28-D33+1)</f>
        <v>0</v>
      </c>
      <c r="S33" s="164">
        <f ca="1">NPV(Q33,K33:$K$244) + ($A$13+$A$14+$A$15)/POWER(1+Q33,$A$28-D33+1)</f>
        <v>0</v>
      </c>
      <c r="T33" s="45">
        <f t="shared" ca="1" si="11"/>
        <v>0</v>
      </c>
      <c r="U33" s="45">
        <f t="shared" ca="1" si="17"/>
        <v>0</v>
      </c>
      <c r="V33" s="45">
        <f t="shared" ca="1" si="18"/>
        <v>0</v>
      </c>
      <c r="W33" s="45">
        <f t="shared" ca="1" si="12"/>
        <v>0</v>
      </c>
      <c r="X33" s="25">
        <f t="shared" ca="1" si="1"/>
        <v>0</v>
      </c>
      <c r="Z33" s="28">
        <f t="shared" ca="1" si="19"/>
        <v>0</v>
      </c>
      <c r="AA33" s="233"/>
      <c r="AB33" s="45">
        <f t="shared" ca="1" si="13"/>
        <v>0</v>
      </c>
      <c r="AC33" s="45">
        <f t="shared" ca="1" si="2"/>
        <v>0</v>
      </c>
      <c r="AD33" s="25">
        <f t="shared" ca="1" si="3"/>
        <v>0</v>
      </c>
    </row>
    <row r="34" spans="1:30" x14ac:dyDescent="0.35">
      <c r="A34" s="112">
        <f ca="1">-VLOOKUP($B$3,'Input Table'!B:V,18,0)</f>
        <v>0</v>
      </c>
      <c r="B34" s="27" t="s">
        <v>267</v>
      </c>
      <c r="C34" s="31"/>
      <c r="D34" s="20">
        <v>30</v>
      </c>
      <c r="E34" s="21">
        <f t="shared" ca="1" si="14"/>
        <v>10958</v>
      </c>
      <c r="F34" s="44">
        <f t="shared" ca="1" si="4"/>
        <v>11322</v>
      </c>
      <c r="G34" s="22" t="s">
        <v>119</v>
      </c>
      <c r="H34" s="44">
        <f t="shared" ca="1" si="15"/>
        <v>10958</v>
      </c>
      <c r="I34" s="45">
        <f t="shared" ca="1" si="5"/>
        <v>0</v>
      </c>
      <c r="J34" s="45">
        <f t="shared" ca="1" si="6"/>
        <v>0</v>
      </c>
      <c r="K34" s="45">
        <f t="shared" ca="1" si="7"/>
        <v>0</v>
      </c>
      <c r="L34" s="45"/>
      <c r="M34" s="45">
        <f t="shared" ca="1" si="16"/>
        <v>0</v>
      </c>
      <c r="N34" s="257">
        <f t="shared" ca="1" si="8"/>
        <v>0</v>
      </c>
      <c r="O34" s="23"/>
      <c r="P34" s="255">
        <f t="shared" ca="1" si="9"/>
        <v>0</v>
      </c>
      <c r="Q34" s="163">
        <f t="shared" ca="1" si="10"/>
        <v>0</v>
      </c>
      <c r="R34" s="164">
        <f ca="1">NPV(Q33,K34:$K$244) + ($A$13+$A$14+$A$15)/POWER(1+Q33,$A$28-D34+1)</f>
        <v>0</v>
      </c>
      <c r="S34" s="164">
        <f ca="1">NPV(Q34,K34:$K$244) + ($A$13+$A$14+$A$15)/POWER(1+Q34,$A$28-D34+1)</f>
        <v>0</v>
      </c>
      <c r="T34" s="45">
        <f t="shared" ca="1" si="11"/>
        <v>0</v>
      </c>
      <c r="U34" s="45">
        <f t="shared" ca="1" si="17"/>
        <v>0</v>
      </c>
      <c r="V34" s="45">
        <f t="shared" ca="1" si="18"/>
        <v>0</v>
      </c>
      <c r="W34" s="45">
        <f t="shared" ca="1" si="12"/>
        <v>0</v>
      </c>
      <c r="X34" s="25">
        <f t="shared" ca="1" si="1"/>
        <v>0</v>
      </c>
      <c r="Z34" s="28">
        <f t="shared" ca="1" si="19"/>
        <v>0</v>
      </c>
      <c r="AA34" s="233"/>
      <c r="AB34" s="45">
        <f t="shared" ca="1" si="13"/>
        <v>0</v>
      </c>
      <c r="AC34" s="45">
        <f t="shared" ca="1" si="2"/>
        <v>0</v>
      </c>
      <c r="AD34" s="25">
        <f t="shared" ca="1" si="3"/>
        <v>0</v>
      </c>
    </row>
    <row r="35" spans="1:30" x14ac:dyDescent="0.35">
      <c r="A35" s="105">
        <f ca="1">VLOOKUP($B$3,'Input Table'!B:V,19,0)</f>
        <v>0</v>
      </c>
      <c r="B35" s="27" t="s">
        <v>49</v>
      </c>
      <c r="C35" s="31"/>
      <c r="D35" s="20">
        <v>31</v>
      </c>
      <c r="E35" s="21">
        <f t="shared" ca="1" si="14"/>
        <v>11323</v>
      </c>
      <c r="F35" s="44">
        <f t="shared" ca="1" si="4"/>
        <v>11687</v>
      </c>
      <c r="G35" s="22" t="s">
        <v>119</v>
      </c>
      <c r="H35" s="44">
        <f t="shared" ca="1" si="15"/>
        <v>11323</v>
      </c>
      <c r="I35" s="45">
        <f t="shared" ca="1" si="5"/>
        <v>0</v>
      </c>
      <c r="J35" s="45">
        <f t="shared" ca="1" si="6"/>
        <v>0</v>
      </c>
      <c r="K35" s="45">
        <f t="shared" ca="1" si="7"/>
        <v>0</v>
      </c>
      <c r="L35" s="45"/>
      <c r="M35" s="45">
        <f t="shared" ca="1" si="16"/>
        <v>0</v>
      </c>
      <c r="N35" s="257">
        <f t="shared" ca="1" si="8"/>
        <v>0</v>
      </c>
      <c r="O35" s="23"/>
      <c r="P35" s="255">
        <f t="shared" ca="1" si="9"/>
        <v>0</v>
      </c>
      <c r="Q35" s="163">
        <f t="shared" ca="1" si="10"/>
        <v>0</v>
      </c>
      <c r="R35" s="164">
        <f ca="1">NPV(Q34,K35:$K$244) + ($A$13+$A$14+$A$15)/POWER(1+Q34,$A$28-D35+1)</f>
        <v>0</v>
      </c>
      <c r="S35" s="164">
        <f ca="1">NPV(Q35,K35:$K$244) + ($A$13+$A$14+$A$15)/POWER(1+Q35,$A$28-D35+1)</f>
        <v>0</v>
      </c>
      <c r="T35" s="45">
        <f ca="1">IF(ISBLANK(G35),0,X34)</f>
        <v>0</v>
      </c>
      <c r="U35" s="45">
        <f t="shared" ca="1" si="17"/>
        <v>0</v>
      </c>
      <c r="V35" s="45">
        <f t="shared" ca="1" si="18"/>
        <v>0</v>
      </c>
      <c r="W35" s="45">
        <f t="shared" ca="1" si="12"/>
        <v>0</v>
      </c>
      <c r="X35" s="25">
        <f t="shared" ca="1" si="1"/>
        <v>0</v>
      </c>
      <c r="Z35" s="28">
        <f ca="1">AD34</f>
        <v>0</v>
      </c>
      <c r="AA35" s="233"/>
      <c r="AB35" s="45">
        <f t="shared" ca="1" si="13"/>
        <v>0</v>
      </c>
      <c r="AC35" s="45">
        <f t="shared" ca="1" si="2"/>
        <v>0</v>
      </c>
      <c r="AD35" s="25">
        <f t="shared" ca="1" si="3"/>
        <v>0</v>
      </c>
    </row>
    <row r="36" spans="1:30" ht="15" thickBot="1" x14ac:dyDescent="0.4">
      <c r="A36" s="111">
        <f ca="1">SUM(A31:A35)</f>
        <v>0</v>
      </c>
      <c r="B36" s="32" t="s">
        <v>50</v>
      </c>
      <c r="D36" s="20">
        <v>32</v>
      </c>
      <c r="E36" s="21">
        <f t="shared" ca="1" si="14"/>
        <v>11688</v>
      </c>
      <c r="F36" s="44">
        <f t="shared" ca="1" si="4"/>
        <v>12053</v>
      </c>
      <c r="G36" s="22" t="s">
        <v>119</v>
      </c>
      <c r="H36" s="44">
        <f t="shared" ca="1" si="15"/>
        <v>11688</v>
      </c>
      <c r="I36" s="45">
        <f t="shared" ca="1" si="5"/>
        <v>0</v>
      </c>
      <c r="J36" s="45">
        <f t="shared" ca="1" si="6"/>
        <v>0</v>
      </c>
      <c r="K36" s="45">
        <f t="shared" ca="1" si="7"/>
        <v>0</v>
      </c>
      <c r="L36" s="45"/>
      <c r="M36" s="45">
        <f t="shared" ca="1" si="16"/>
        <v>0</v>
      </c>
      <c r="N36" s="257">
        <f t="shared" ca="1" si="8"/>
        <v>0</v>
      </c>
      <c r="O36" s="23"/>
      <c r="P36" s="255">
        <f t="shared" ca="1" si="9"/>
        <v>0</v>
      </c>
      <c r="Q36" s="163">
        <f t="shared" ca="1" si="10"/>
        <v>0</v>
      </c>
      <c r="R36" s="164">
        <f ca="1">NPV(Q35,K36:$K$244) + ($A$13+$A$14+$A$15)/POWER(1+Q35,$A$28-D36+1)</f>
        <v>0</v>
      </c>
      <c r="S36" s="164">
        <f ca="1">NPV(Q36,K36:$K$244) + ($A$13+$A$14+$A$15)/POWER(1+Q36,$A$28-D36+1)</f>
        <v>0</v>
      </c>
      <c r="T36" s="45">
        <f t="shared" ca="1" si="11"/>
        <v>0</v>
      </c>
      <c r="U36" s="45">
        <f t="shared" ca="1" si="17"/>
        <v>0</v>
      </c>
      <c r="V36" s="45">
        <f t="shared" ca="1" si="18"/>
        <v>0</v>
      </c>
      <c r="W36" s="45">
        <f t="shared" ca="1" si="12"/>
        <v>0</v>
      </c>
      <c r="X36" s="25">
        <f t="shared" ca="1" si="1"/>
        <v>0</v>
      </c>
      <c r="Z36" s="28">
        <f t="shared" ca="1" si="19"/>
        <v>0</v>
      </c>
      <c r="AA36" s="233"/>
      <c r="AB36" s="45">
        <f t="shared" ca="1" si="13"/>
        <v>0</v>
      </c>
      <c r="AC36" s="45">
        <f t="shared" ca="1" si="2"/>
        <v>0</v>
      </c>
      <c r="AD36" s="25">
        <f t="shared" ca="1" si="3"/>
        <v>0</v>
      </c>
    </row>
    <row r="37" spans="1:30" ht="14.75" customHeight="1" thickBot="1" x14ac:dyDescent="0.4">
      <c r="A37" s="24"/>
      <c r="B37" s="33"/>
      <c r="C37" s="29"/>
      <c r="D37" s="20">
        <v>33</v>
      </c>
      <c r="E37" s="21">
        <f t="shared" ca="1" si="14"/>
        <v>12054</v>
      </c>
      <c r="F37" s="44">
        <f t="shared" ca="1" si="4"/>
        <v>12418</v>
      </c>
      <c r="G37" s="22" t="s">
        <v>119</v>
      </c>
      <c r="H37" s="44">
        <f t="shared" ca="1" si="15"/>
        <v>12054</v>
      </c>
      <c r="I37" s="45">
        <f t="shared" ca="1" si="5"/>
        <v>0</v>
      </c>
      <c r="J37" s="45">
        <f t="shared" ca="1" si="6"/>
        <v>0</v>
      </c>
      <c r="K37" s="45">
        <f t="shared" ca="1" si="7"/>
        <v>0</v>
      </c>
      <c r="L37" s="45"/>
      <c r="M37" s="45">
        <f t="shared" ca="1" si="16"/>
        <v>0</v>
      </c>
      <c r="N37" s="257">
        <f t="shared" ca="1" si="8"/>
        <v>0</v>
      </c>
      <c r="O37" s="23"/>
      <c r="P37" s="255">
        <f t="shared" ca="1" si="9"/>
        <v>0</v>
      </c>
      <c r="Q37" s="163">
        <f t="shared" ca="1" si="10"/>
        <v>0</v>
      </c>
      <c r="R37" s="164">
        <f ca="1">NPV(Q36,K37:$K$244) + ($A$13+$A$14+$A$15)/POWER(1+Q36,$A$28-D37+1)</f>
        <v>0</v>
      </c>
      <c r="S37" s="164">
        <f ca="1">NPV(Q37,K37:$K$244) + ($A$13+$A$14+$A$15)/POWER(1+Q37,$A$28-D37+1)</f>
        <v>0</v>
      </c>
      <c r="T37" s="45">
        <f t="shared" ca="1" si="11"/>
        <v>0</v>
      </c>
      <c r="U37" s="45">
        <f t="shared" ca="1" si="17"/>
        <v>0</v>
      </c>
      <c r="V37" s="45">
        <f t="shared" ca="1" si="18"/>
        <v>0</v>
      </c>
      <c r="W37" s="45">
        <f t="shared" ca="1" si="12"/>
        <v>0</v>
      </c>
      <c r="X37" s="25">
        <f t="shared" ca="1" si="1"/>
        <v>0</v>
      </c>
      <c r="Z37" s="28">
        <f t="shared" ca="1" si="19"/>
        <v>0</v>
      </c>
      <c r="AA37" s="233"/>
      <c r="AB37" s="45">
        <f t="shared" ca="1" si="13"/>
        <v>0</v>
      </c>
      <c r="AC37" s="45">
        <f t="shared" ca="1" si="2"/>
        <v>0</v>
      </c>
      <c r="AD37" s="25">
        <f t="shared" ca="1" si="3"/>
        <v>0</v>
      </c>
    </row>
    <row r="38" spans="1:30" ht="14.75" customHeight="1" x14ac:dyDescent="0.35">
      <c r="A38" s="404" t="s">
        <v>51</v>
      </c>
      <c r="B38" s="405"/>
      <c r="D38" s="20">
        <v>34</v>
      </c>
      <c r="E38" s="21">
        <f t="shared" ca="1" si="14"/>
        <v>12419</v>
      </c>
      <c r="F38" s="44">
        <f t="shared" ca="1" si="4"/>
        <v>12783</v>
      </c>
      <c r="G38" s="22" t="s">
        <v>119</v>
      </c>
      <c r="H38" s="44">
        <f t="shared" ca="1" si="15"/>
        <v>12419</v>
      </c>
      <c r="I38" s="45">
        <f t="shared" ca="1" si="5"/>
        <v>0</v>
      </c>
      <c r="J38" s="45">
        <f t="shared" ca="1" si="6"/>
        <v>0</v>
      </c>
      <c r="K38" s="45">
        <f t="shared" ca="1" si="7"/>
        <v>0</v>
      </c>
      <c r="L38" s="45"/>
      <c r="M38" s="45">
        <f t="shared" ca="1" si="16"/>
        <v>0</v>
      </c>
      <c r="N38" s="257">
        <f t="shared" ca="1" si="8"/>
        <v>0</v>
      </c>
      <c r="O38" s="23"/>
      <c r="P38" s="255">
        <f t="shared" ca="1" si="9"/>
        <v>0</v>
      </c>
      <c r="Q38" s="163">
        <f t="shared" ca="1" si="10"/>
        <v>0</v>
      </c>
      <c r="R38" s="164">
        <f ca="1">NPV(Q37,K38:$K$244) + ($A$13+$A$14+$A$15)/POWER(1+Q37,$A$28-D38+1)</f>
        <v>0</v>
      </c>
      <c r="S38" s="164">
        <f ca="1">NPV(Q38,K38:$K$244) + ($A$13+$A$14+$A$15)/POWER(1+Q38,$A$28-D38+1)</f>
        <v>0</v>
      </c>
      <c r="T38" s="45">
        <f t="shared" ca="1" si="11"/>
        <v>0</v>
      </c>
      <c r="U38" s="45">
        <f t="shared" ca="1" si="17"/>
        <v>0</v>
      </c>
      <c r="V38" s="45">
        <f t="shared" ca="1" si="18"/>
        <v>0</v>
      </c>
      <c r="W38" s="45">
        <f t="shared" ca="1" si="12"/>
        <v>0</v>
      </c>
      <c r="X38" s="25">
        <f t="shared" ca="1" si="1"/>
        <v>0</v>
      </c>
      <c r="Z38" s="28">
        <f t="shared" ca="1" si="19"/>
        <v>0</v>
      </c>
      <c r="AA38" s="233"/>
      <c r="AB38" s="45">
        <f t="shared" ca="1" si="13"/>
        <v>0</v>
      </c>
      <c r="AC38" s="45">
        <f t="shared" ca="1" si="2"/>
        <v>0</v>
      </c>
      <c r="AD38" s="25">
        <f t="shared" ca="1" si="3"/>
        <v>0</v>
      </c>
    </row>
    <row r="39" spans="1:30" ht="14.75" customHeight="1" x14ac:dyDescent="0.35">
      <c r="A39" s="108" t="str">
        <f ca="1">VLOOKUP($B$3,'Input Table'!B:V,20,0)</f>
        <v>Please Select</v>
      </c>
      <c r="B39" s="34" t="s">
        <v>53</v>
      </c>
      <c r="D39" s="20">
        <v>35</v>
      </c>
      <c r="E39" s="21">
        <f t="shared" ca="1" si="14"/>
        <v>12784</v>
      </c>
      <c r="F39" s="44">
        <f t="shared" ca="1" si="4"/>
        <v>13148</v>
      </c>
      <c r="G39" s="22" t="s">
        <v>119</v>
      </c>
      <c r="H39" s="44">
        <f t="shared" ca="1" si="15"/>
        <v>12784</v>
      </c>
      <c r="I39" s="45">
        <f t="shared" ca="1" si="5"/>
        <v>0</v>
      </c>
      <c r="J39" s="45">
        <f t="shared" ca="1" si="6"/>
        <v>0</v>
      </c>
      <c r="K39" s="45">
        <f t="shared" ca="1" si="7"/>
        <v>0</v>
      </c>
      <c r="L39" s="45"/>
      <c r="M39" s="45">
        <f t="shared" ca="1" si="16"/>
        <v>0</v>
      </c>
      <c r="N39" s="257">
        <f t="shared" ca="1" si="8"/>
        <v>0</v>
      </c>
      <c r="O39" s="23"/>
      <c r="P39" s="255">
        <f t="shared" ca="1" si="9"/>
        <v>0</v>
      </c>
      <c r="Q39" s="163">
        <f t="shared" ca="1" si="10"/>
        <v>0</v>
      </c>
      <c r="R39" s="164">
        <f ca="1">NPV(Q38,K39:$K$244) + ($A$13+$A$14+$A$15)/POWER(1+Q38,$A$28-D39+1)</f>
        <v>0</v>
      </c>
      <c r="S39" s="164">
        <f ca="1">NPV(Q39,K39:$K$244) + ($A$13+$A$14+$A$15)/POWER(1+Q39,$A$28-D39+1)</f>
        <v>0</v>
      </c>
      <c r="T39" s="45">
        <f t="shared" ca="1" si="11"/>
        <v>0</v>
      </c>
      <c r="U39" s="45">
        <f t="shared" ca="1" si="17"/>
        <v>0</v>
      </c>
      <c r="V39" s="45">
        <f t="shared" ca="1" si="18"/>
        <v>0</v>
      </c>
      <c r="W39" s="45">
        <f t="shared" ca="1" si="12"/>
        <v>0</v>
      </c>
      <c r="X39" s="25">
        <f t="shared" ca="1" si="1"/>
        <v>0</v>
      </c>
      <c r="Z39" s="28">
        <f t="shared" ca="1" si="19"/>
        <v>0</v>
      </c>
      <c r="AA39" s="233"/>
      <c r="AB39" s="45">
        <f t="shared" ca="1" si="13"/>
        <v>0</v>
      </c>
      <c r="AC39" s="45">
        <f t="shared" ca="1" si="2"/>
        <v>0</v>
      </c>
      <c r="AD39" s="25">
        <f t="shared" ca="1" si="3"/>
        <v>0</v>
      </c>
    </row>
    <row r="40" spans="1:30" x14ac:dyDescent="0.35">
      <c r="A40" s="106">
        <f ca="1">VLOOKUP($B$3,'Input Table'!B:V,21,0)</f>
        <v>0</v>
      </c>
      <c r="B40" s="34" t="s">
        <v>265</v>
      </c>
      <c r="D40" s="20">
        <v>36</v>
      </c>
      <c r="E40" s="21">
        <f t="shared" ca="1" si="14"/>
        <v>13149</v>
      </c>
      <c r="F40" s="44">
        <f t="shared" ca="1" si="4"/>
        <v>13514</v>
      </c>
      <c r="G40" s="22" t="s">
        <v>119</v>
      </c>
      <c r="H40" s="44">
        <f t="shared" ca="1" si="15"/>
        <v>13149</v>
      </c>
      <c r="I40" s="45">
        <f t="shared" ca="1" si="5"/>
        <v>0</v>
      </c>
      <c r="J40" s="45">
        <f t="shared" ca="1" si="6"/>
        <v>0</v>
      </c>
      <c r="K40" s="45">
        <f t="shared" ca="1" si="7"/>
        <v>0</v>
      </c>
      <c r="L40" s="45"/>
      <c r="M40" s="45">
        <f t="shared" ca="1" si="16"/>
        <v>0</v>
      </c>
      <c r="N40" s="257">
        <f t="shared" ca="1" si="8"/>
        <v>0</v>
      </c>
      <c r="O40" s="23"/>
      <c r="P40" s="255">
        <f t="shared" ca="1" si="9"/>
        <v>0</v>
      </c>
      <c r="Q40" s="163">
        <f t="shared" ca="1" si="10"/>
        <v>0</v>
      </c>
      <c r="R40" s="164">
        <f ca="1">NPV(Q39,K40:$K$244) + ($A$13+$A$14+$A$15)/POWER(1+Q39,$A$28-D40+1)</f>
        <v>0</v>
      </c>
      <c r="S40" s="164">
        <f ca="1">NPV(Q40,K40:$K$244) + ($A$13+$A$14+$A$15)/POWER(1+Q40,$A$28-D40+1)</f>
        <v>0</v>
      </c>
      <c r="T40" s="45">
        <f t="shared" ca="1" si="11"/>
        <v>0</v>
      </c>
      <c r="U40" s="45">
        <f t="shared" ca="1" si="17"/>
        <v>0</v>
      </c>
      <c r="V40" s="45">
        <f t="shared" ca="1" si="18"/>
        <v>0</v>
      </c>
      <c r="W40" s="45">
        <f t="shared" ca="1" si="12"/>
        <v>0</v>
      </c>
      <c r="X40" s="25">
        <f t="shared" ca="1" si="1"/>
        <v>0</v>
      </c>
      <c r="Z40" s="28">
        <f t="shared" ca="1" si="19"/>
        <v>0</v>
      </c>
      <c r="AA40" s="233"/>
      <c r="AB40" s="45">
        <f t="shared" ca="1" si="13"/>
        <v>0</v>
      </c>
      <c r="AC40" s="45">
        <f t="shared" ca="1" si="2"/>
        <v>0</v>
      </c>
      <c r="AD40" s="25">
        <f t="shared" ca="1" si="3"/>
        <v>0</v>
      </c>
    </row>
    <row r="41" spans="1:30" x14ac:dyDescent="0.35">
      <c r="A41" s="109">
        <f ca="1">A28</f>
        <v>0</v>
      </c>
      <c r="B41" s="27" t="s">
        <v>255</v>
      </c>
      <c r="D41" s="20">
        <v>37</v>
      </c>
      <c r="E41" s="21">
        <f t="shared" ca="1" si="14"/>
        <v>13515</v>
      </c>
      <c r="F41" s="44">
        <f t="shared" ca="1" si="4"/>
        <v>13879</v>
      </c>
      <c r="G41" s="22" t="s">
        <v>119</v>
      </c>
      <c r="H41" s="44">
        <f t="shared" ca="1" si="15"/>
        <v>13515</v>
      </c>
      <c r="I41" s="45">
        <f t="shared" ca="1" si="5"/>
        <v>0</v>
      </c>
      <c r="J41" s="45">
        <f t="shared" ca="1" si="6"/>
        <v>0</v>
      </c>
      <c r="K41" s="45">
        <f t="shared" ca="1" si="7"/>
        <v>0</v>
      </c>
      <c r="L41" s="45"/>
      <c r="M41" s="45">
        <f t="shared" ca="1" si="16"/>
        <v>0</v>
      </c>
      <c r="N41" s="257">
        <f t="shared" ca="1" si="8"/>
        <v>0</v>
      </c>
      <c r="O41" s="23"/>
      <c r="P41" s="255">
        <f t="shared" ca="1" si="9"/>
        <v>0</v>
      </c>
      <c r="Q41" s="163">
        <f t="shared" ca="1" si="10"/>
        <v>0</v>
      </c>
      <c r="R41" s="164">
        <f ca="1">NPV(Q40,K41:$K$244) + ($A$13+$A$14+$A$15)/POWER(1+Q40,$A$28-D41+1)</f>
        <v>0</v>
      </c>
      <c r="S41" s="164">
        <f ca="1">NPV(Q41,K41:$K$244) + ($A$13+$A$14+$A$15)/POWER(1+Q41,$A$28-D41+1)</f>
        <v>0</v>
      </c>
      <c r="T41" s="45">
        <f t="shared" ca="1" si="11"/>
        <v>0</v>
      </c>
      <c r="U41" s="45">
        <f t="shared" ca="1" si="17"/>
        <v>0</v>
      </c>
      <c r="V41" s="45">
        <f t="shared" ca="1" si="18"/>
        <v>0</v>
      </c>
      <c r="W41" s="45">
        <f t="shared" ca="1" si="12"/>
        <v>0</v>
      </c>
      <c r="X41" s="25">
        <f t="shared" ca="1" si="1"/>
        <v>0</v>
      </c>
      <c r="Z41" s="28">
        <f t="shared" ca="1" si="19"/>
        <v>0</v>
      </c>
      <c r="AA41" s="233"/>
      <c r="AB41" s="45">
        <f t="shared" ca="1" si="13"/>
        <v>0</v>
      </c>
      <c r="AC41" s="45">
        <f t="shared" ca="1" si="2"/>
        <v>0</v>
      </c>
      <c r="AD41" s="25">
        <f t="shared" ca="1" si="3"/>
        <v>0</v>
      </c>
    </row>
    <row r="42" spans="1:30" ht="15" thickBot="1" x14ac:dyDescent="0.4">
      <c r="A42" s="35">
        <f ca="1">IF(A39="Yes",A40,A41)</f>
        <v>0</v>
      </c>
      <c r="B42" s="32" t="s">
        <v>55</v>
      </c>
      <c r="D42" s="20">
        <v>38</v>
      </c>
      <c r="E42" s="21">
        <f t="shared" ca="1" si="14"/>
        <v>13880</v>
      </c>
      <c r="F42" s="44">
        <f t="shared" ca="1" si="4"/>
        <v>14244</v>
      </c>
      <c r="G42" s="22" t="s">
        <v>119</v>
      </c>
      <c r="H42" s="44">
        <f t="shared" ca="1" si="15"/>
        <v>13880</v>
      </c>
      <c r="I42" s="45">
        <f t="shared" ca="1" si="5"/>
        <v>0</v>
      </c>
      <c r="J42" s="45">
        <f t="shared" ca="1" si="6"/>
        <v>0</v>
      </c>
      <c r="K42" s="45">
        <f t="shared" ca="1" si="7"/>
        <v>0</v>
      </c>
      <c r="L42" s="45"/>
      <c r="M42" s="45">
        <f t="shared" ca="1" si="16"/>
        <v>0</v>
      </c>
      <c r="N42" s="257">
        <f t="shared" ca="1" si="8"/>
        <v>0</v>
      </c>
      <c r="O42" s="23"/>
      <c r="P42" s="255">
        <f t="shared" ca="1" si="9"/>
        <v>0</v>
      </c>
      <c r="Q42" s="163">
        <f t="shared" ca="1" si="10"/>
        <v>0</v>
      </c>
      <c r="R42" s="164">
        <f ca="1">NPV(Q41,K42:$K$244) + ($A$13+$A$14+$A$15)/POWER(1+Q41,$A$28-D42+1)</f>
        <v>0</v>
      </c>
      <c r="S42" s="164">
        <f ca="1">NPV(Q42,K42:$K$244) + ($A$13+$A$14+$A$15)/POWER(1+Q42,$A$28-D42+1)</f>
        <v>0</v>
      </c>
      <c r="T42" s="45">
        <f t="shared" ca="1" si="11"/>
        <v>0</v>
      </c>
      <c r="U42" s="45">
        <f t="shared" ca="1" si="17"/>
        <v>0</v>
      </c>
      <c r="V42" s="45">
        <f t="shared" ca="1" si="18"/>
        <v>0</v>
      </c>
      <c r="W42" s="45">
        <f t="shared" ca="1" si="12"/>
        <v>0</v>
      </c>
      <c r="X42" s="25">
        <f t="shared" ca="1" si="1"/>
        <v>0</v>
      </c>
      <c r="Z42" s="28">
        <f t="shared" ca="1" si="19"/>
        <v>0</v>
      </c>
      <c r="AA42" s="233"/>
      <c r="AB42" s="45">
        <f t="shared" ca="1" si="13"/>
        <v>0</v>
      </c>
      <c r="AC42" s="45">
        <f t="shared" ca="1" si="2"/>
        <v>0</v>
      </c>
      <c r="AD42" s="25">
        <f t="shared" ca="1" si="3"/>
        <v>0</v>
      </c>
    </row>
    <row r="43" spans="1:30" x14ac:dyDescent="0.35">
      <c r="D43" s="20">
        <v>39</v>
      </c>
      <c r="E43" s="21">
        <f t="shared" ca="1" si="14"/>
        <v>14245</v>
      </c>
      <c r="F43" s="44">
        <f t="shared" ca="1" si="4"/>
        <v>14609</v>
      </c>
      <c r="G43" s="22" t="s">
        <v>119</v>
      </c>
      <c r="H43" s="44">
        <f t="shared" ca="1" si="15"/>
        <v>14245</v>
      </c>
      <c r="I43" s="45">
        <f t="shared" ca="1" si="5"/>
        <v>0</v>
      </c>
      <c r="J43" s="45">
        <f t="shared" ca="1" si="6"/>
        <v>0</v>
      </c>
      <c r="K43" s="45">
        <f t="shared" ca="1" si="7"/>
        <v>0</v>
      </c>
      <c r="L43" s="45"/>
      <c r="M43" s="45">
        <f t="shared" ca="1" si="16"/>
        <v>0</v>
      </c>
      <c r="N43" s="257">
        <f t="shared" ca="1" si="8"/>
        <v>0</v>
      </c>
      <c r="O43" s="23"/>
      <c r="P43" s="255">
        <f t="shared" ca="1" si="9"/>
        <v>0</v>
      </c>
      <c r="Q43" s="163">
        <f t="shared" ca="1" si="10"/>
        <v>0</v>
      </c>
      <c r="R43" s="164">
        <f ca="1">NPV(Q42,K43:$K$244) + ($A$13+$A$14+$A$15)/POWER(1+Q42,$A$28-D43+1)</f>
        <v>0</v>
      </c>
      <c r="S43" s="164">
        <f ca="1">NPV(Q43,K43:$K$244) + ($A$13+$A$14+$A$15)/POWER(1+Q43,$A$28-D43+1)</f>
        <v>0</v>
      </c>
      <c r="T43" s="45">
        <f t="shared" ca="1" si="11"/>
        <v>0</v>
      </c>
      <c r="U43" s="45">
        <f t="shared" ca="1" si="17"/>
        <v>0</v>
      </c>
      <c r="V43" s="45">
        <f t="shared" ca="1" si="18"/>
        <v>0</v>
      </c>
      <c r="W43" s="45">
        <f t="shared" ca="1" si="12"/>
        <v>0</v>
      </c>
      <c r="X43" s="25">
        <f t="shared" ca="1" si="1"/>
        <v>0</v>
      </c>
      <c r="Z43" s="28">
        <f t="shared" ca="1" si="19"/>
        <v>0</v>
      </c>
      <c r="AA43" s="233"/>
      <c r="AB43" s="45">
        <f t="shared" ca="1" si="13"/>
        <v>0</v>
      </c>
      <c r="AC43" s="45">
        <f t="shared" ca="1" si="2"/>
        <v>0</v>
      </c>
      <c r="AD43" s="25">
        <f t="shared" ca="1" si="3"/>
        <v>0</v>
      </c>
    </row>
    <row r="44" spans="1:30" x14ac:dyDescent="0.35">
      <c r="D44" s="20">
        <v>40</v>
      </c>
      <c r="E44" s="21">
        <f t="shared" ca="1" si="14"/>
        <v>14610</v>
      </c>
      <c r="F44" s="44">
        <f t="shared" ca="1" si="4"/>
        <v>14975</v>
      </c>
      <c r="G44" s="22" t="s">
        <v>119</v>
      </c>
      <c r="H44" s="44">
        <f t="shared" ca="1" si="15"/>
        <v>14610</v>
      </c>
      <c r="I44" s="45">
        <f t="shared" ca="1" si="5"/>
        <v>0</v>
      </c>
      <c r="J44" s="45">
        <f t="shared" ca="1" si="6"/>
        <v>0</v>
      </c>
      <c r="K44" s="45">
        <f t="shared" ca="1" si="7"/>
        <v>0</v>
      </c>
      <c r="L44" s="45"/>
      <c r="M44" s="45">
        <f t="shared" ca="1" si="16"/>
        <v>0</v>
      </c>
      <c r="N44" s="257">
        <f t="shared" ca="1" si="8"/>
        <v>0</v>
      </c>
      <c r="O44" s="23"/>
      <c r="P44" s="255">
        <f t="shared" ca="1" si="9"/>
        <v>0</v>
      </c>
      <c r="Q44" s="163">
        <f t="shared" ca="1" si="10"/>
        <v>0</v>
      </c>
      <c r="R44" s="164">
        <f ca="1">NPV(Q43,K44:$K$244) + ($A$13+$A$14+$A$15)/POWER(1+Q43,$A$28-D44+1)</f>
        <v>0</v>
      </c>
      <c r="S44" s="164">
        <f ca="1">NPV(Q44,K44:$K$244) + ($A$13+$A$14+$A$15)/POWER(1+Q44,$A$28-D44+1)</f>
        <v>0</v>
      </c>
      <c r="T44" s="45">
        <f t="shared" ca="1" si="11"/>
        <v>0</v>
      </c>
      <c r="U44" s="45">
        <f t="shared" ca="1" si="17"/>
        <v>0</v>
      </c>
      <c r="V44" s="45">
        <f t="shared" ca="1" si="18"/>
        <v>0</v>
      </c>
      <c r="W44" s="45">
        <f t="shared" ca="1" si="12"/>
        <v>0</v>
      </c>
      <c r="X44" s="25">
        <f t="shared" ca="1" si="1"/>
        <v>0</v>
      </c>
      <c r="Z44" s="28">
        <f t="shared" ca="1" si="19"/>
        <v>0</v>
      </c>
      <c r="AA44" s="233"/>
      <c r="AB44" s="45">
        <f t="shared" ca="1" si="13"/>
        <v>0</v>
      </c>
      <c r="AC44" s="45">
        <f t="shared" ca="1" si="2"/>
        <v>0</v>
      </c>
      <c r="AD44" s="25">
        <f t="shared" ca="1" si="3"/>
        <v>0</v>
      </c>
    </row>
    <row r="45" spans="1:30" x14ac:dyDescent="0.35">
      <c r="D45" s="20">
        <v>41</v>
      </c>
      <c r="E45" s="21">
        <f t="shared" ca="1" si="14"/>
        <v>14976</v>
      </c>
      <c r="F45" s="44">
        <f t="shared" ca="1" si="4"/>
        <v>15340</v>
      </c>
      <c r="G45" s="22" t="s">
        <v>119</v>
      </c>
      <c r="H45" s="44">
        <f t="shared" ca="1" si="15"/>
        <v>14976</v>
      </c>
      <c r="I45" s="45">
        <f t="shared" ca="1" si="5"/>
        <v>0</v>
      </c>
      <c r="J45" s="45">
        <f t="shared" ca="1" si="6"/>
        <v>0</v>
      </c>
      <c r="K45" s="45">
        <f t="shared" ca="1" si="7"/>
        <v>0</v>
      </c>
      <c r="L45" s="45"/>
      <c r="M45" s="45">
        <f t="shared" ca="1" si="16"/>
        <v>0</v>
      </c>
      <c r="N45" s="257">
        <f t="shared" ca="1" si="8"/>
        <v>0</v>
      </c>
      <c r="O45" s="23"/>
      <c r="P45" s="255">
        <f t="shared" ca="1" si="9"/>
        <v>0</v>
      </c>
      <c r="Q45" s="163">
        <f t="shared" ca="1" si="10"/>
        <v>0</v>
      </c>
      <c r="R45" s="164">
        <f ca="1">NPV(Q44,K45:$K$244) + ($A$13+$A$14+$A$15)/POWER(1+Q44,$A$28-D45+1)</f>
        <v>0</v>
      </c>
      <c r="S45" s="164">
        <f ca="1">NPV(Q45,K45:$K$244) + ($A$13+$A$14+$A$15)/POWER(1+Q45,$A$28-D45+1)</f>
        <v>0</v>
      </c>
      <c r="T45" s="45">
        <f t="shared" ca="1" si="11"/>
        <v>0</v>
      </c>
      <c r="U45" s="45">
        <f t="shared" ca="1" si="17"/>
        <v>0</v>
      </c>
      <c r="V45" s="45">
        <f t="shared" ca="1" si="18"/>
        <v>0</v>
      </c>
      <c r="W45" s="45">
        <f t="shared" ca="1" si="12"/>
        <v>0</v>
      </c>
      <c r="X45" s="25">
        <f t="shared" ca="1" si="1"/>
        <v>0</v>
      </c>
      <c r="Z45" s="28">
        <f t="shared" ca="1" si="19"/>
        <v>0</v>
      </c>
      <c r="AA45" s="233"/>
      <c r="AB45" s="45">
        <f t="shared" ca="1" si="13"/>
        <v>0</v>
      </c>
      <c r="AC45" s="45">
        <f t="shared" ca="1" si="2"/>
        <v>0</v>
      </c>
      <c r="AD45" s="25">
        <f t="shared" ca="1" si="3"/>
        <v>0</v>
      </c>
    </row>
    <row r="46" spans="1:30" x14ac:dyDescent="0.35">
      <c r="A46" s="238"/>
      <c r="B46" s="239" t="s">
        <v>56</v>
      </c>
      <c r="D46" s="20">
        <v>42</v>
      </c>
      <c r="E46" s="21">
        <f t="shared" ca="1" si="14"/>
        <v>15341</v>
      </c>
      <c r="F46" s="44">
        <f t="shared" ca="1" si="4"/>
        <v>15705</v>
      </c>
      <c r="G46" s="22" t="s">
        <v>119</v>
      </c>
      <c r="H46" s="44">
        <f t="shared" ca="1" si="15"/>
        <v>15341</v>
      </c>
      <c r="I46" s="45">
        <f t="shared" ca="1" si="5"/>
        <v>0</v>
      </c>
      <c r="J46" s="45">
        <f t="shared" ca="1" si="6"/>
        <v>0</v>
      </c>
      <c r="K46" s="45">
        <f t="shared" ca="1" si="7"/>
        <v>0</v>
      </c>
      <c r="L46" s="45"/>
      <c r="M46" s="45">
        <f t="shared" ca="1" si="16"/>
        <v>0</v>
      </c>
      <c r="N46" s="257">
        <f t="shared" ca="1" si="8"/>
        <v>0</v>
      </c>
      <c r="O46" s="23"/>
      <c r="P46" s="255">
        <f t="shared" ca="1" si="9"/>
        <v>0</v>
      </c>
      <c r="Q46" s="163">
        <f t="shared" ca="1" si="10"/>
        <v>0</v>
      </c>
      <c r="R46" s="164">
        <f ca="1">NPV(Q45,K46:$K$244) + ($A$13+$A$14+$A$15)/POWER(1+Q45,$A$28-D46+1)</f>
        <v>0</v>
      </c>
      <c r="S46" s="164">
        <f ca="1">NPV(Q46,K46:$K$244) + ($A$13+$A$14+$A$15)/POWER(1+Q46,$A$28-D46+1)</f>
        <v>0</v>
      </c>
      <c r="T46" s="45">
        <f t="shared" ca="1" si="11"/>
        <v>0</v>
      </c>
      <c r="U46" s="45">
        <f t="shared" ca="1" si="17"/>
        <v>0</v>
      </c>
      <c r="V46" s="45">
        <f t="shared" ca="1" si="18"/>
        <v>0</v>
      </c>
      <c r="W46" s="45">
        <f t="shared" ca="1" si="12"/>
        <v>0</v>
      </c>
      <c r="X46" s="25">
        <f t="shared" ca="1" si="1"/>
        <v>0</v>
      </c>
      <c r="Z46" s="28">
        <f t="shared" ca="1" si="19"/>
        <v>0</v>
      </c>
      <c r="AA46" s="233"/>
      <c r="AB46" s="45">
        <f t="shared" ca="1" si="13"/>
        <v>0</v>
      </c>
      <c r="AC46" s="45">
        <f t="shared" ca="1" si="2"/>
        <v>0</v>
      </c>
      <c r="AD46" s="25">
        <f t="shared" ca="1" si="3"/>
        <v>0</v>
      </c>
    </row>
    <row r="47" spans="1:30" x14ac:dyDescent="0.35">
      <c r="A47" s="240">
        <f ca="1">A21</f>
        <v>0</v>
      </c>
      <c r="B47" s="241" t="s">
        <v>57</v>
      </c>
      <c r="D47" s="20">
        <v>43</v>
      </c>
      <c r="E47" s="21">
        <f t="shared" ca="1" si="14"/>
        <v>15706</v>
      </c>
      <c r="F47" s="44">
        <f t="shared" ca="1" si="4"/>
        <v>16070</v>
      </c>
      <c r="G47" s="22" t="s">
        <v>119</v>
      </c>
      <c r="H47" s="44">
        <f t="shared" ca="1" si="15"/>
        <v>15706</v>
      </c>
      <c r="I47" s="45">
        <f t="shared" ca="1" si="5"/>
        <v>0</v>
      </c>
      <c r="J47" s="45">
        <f t="shared" ca="1" si="6"/>
        <v>0</v>
      </c>
      <c r="K47" s="45">
        <f t="shared" ca="1" si="7"/>
        <v>0</v>
      </c>
      <c r="L47" s="45"/>
      <c r="M47" s="45">
        <f t="shared" ca="1" si="16"/>
        <v>0</v>
      </c>
      <c r="N47" s="257">
        <f t="shared" ca="1" si="8"/>
        <v>0</v>
      </c>
      <c r="O47" s="23"/>
      <c r="P47" s="255">
        <f t="shared" ca="1" si="9"/>
        <v>0</v>
      </c>
      <c r="Q47" s="163">
        <f t="shared" ca="1" si="10"/>
        <v>0</v>
      </c>
      <c r="R47" s="164">
        <f ca="1">NPV(Q46,K47:$K$244) + ($A$13+$A$14+$A$15)/POWER(1+Q46,$A$28-D47+1)</f>
        <v>0</v>
      </c>
      <c r="S47" s="164">
        <f ca="1">NPV(Q47,K47:$K$244) + ($A$13+$A$14+$A$15)/POWER(1+Q47,$A$28-D47+1)</f>
        <v>0</v>
      </c>
      <c r="T47" s="45">
        <f t="shared" ca="1" si="11"/>
        <v>0</v>
      </c>
      <c r="U47" s="45">
        <f t="shared" ca="1" si="17"/>
        <v>0</v>
      </c>
      <c r="V47" s="45">
        <f t="shared" ca="1" si="18"/>
        <v>0</v>
      </c>
      <c r="W47" s="45">
        <f t="shared" ca="1" si="12"/>
        <v>0</v>
      </c>
      <c r="X47" s="25">
        <f t="shared" ca="1" si="1"/>
        <v>0</v>
      </c>
      <c r="Z47" s="28">
        <f t="shared" ca="1" si="19"/>
        <v>0</v>
      </c>
      <c r="AA47" s="233"/>
      <c r="AB47" s="45">
        <f t="shared" ca="1" si="13"/>
        <v>0</v>
      </c>
      <c r="AC47" s="45">
        <f t="shared" ca="1" si="2"/>
        <v>0</v>
      </c>
      <c r="AD47" s="25">
        <f t="shared" ca="1" si="3"/>
        <v>0</v>
      </c>
    </row>
    <row r="48" spans="1:30" x14ac:dyDescent="0.35">
      <c r="A48" s="240">
        <f ca="1">SUM(U5:U244)</f>
        <v>0</v>
      </c>
      <c r="B48" s="242" t="s">
        <v>58</v>
      </c>
      <c r="D48" s="20">
        <v>44</v>
      </c>
      <c r="E48" s="21">
        <f t="shared" ca="1" si="14"/>
        <v>16071</v>
      </c>
      <c r="F48" s="44">
        <f t="shared" ca="1" si="4"/>
        <v>16436</v>
      </c>
      <c r="G48" s="22" t="s">
        <v>119</v>
      </c>
      <c r="H48" s="44">
        <f t="shared" ca="1" si="15"/>
        <v>16071</v>
      </c>
      <c r="I48" s="45">
        <f t="shared" ca="1" si="5"/>
        <v>0</v>
      </c>
      <c r="J48" s="45">
        <f t="shared" ca="1" si="6"/>
        <v>0</v>
      </c>
      <c r="K48" s="45">
        <f t="shared" ca="1" si="7"/>
        <v>0</v>
      </c>
      <c r="L48" s="45"/>
      <c r="M48" s="45">
        <f t="shared" ca="1" si="16"/>
        <v>0</v>
      </c>
      <c r="N48" s="257">
        <f t="shared" ca="1" si="8"/>
        <v>0</v>
      </c>
      <c r="O48" s="23"/>
      <c r="P48" s="255">
        <f t="shared" ca="1" si="9"/>
        <v>0</v>
      </c>
      <c r="Q48" s="163">
        <f t="shared" ca="1" si="10"/>
        <v>0</v>
      </c>
      <c r="R48" s="164">
        <f ca="1">NPV(Q47,K48:$K$244) + ($A$13+$A$14+$A$15)/POWER(1+Q47,$A$28-D48+1)</f>
        <v>0</v>
      </c>
      <c r="S48" s="164">
        <f ca="1">NPV(Q48,K48:$K$244) + ($A$13+$A$14+$A$15)/POWER(1+Q48,$A$28-D48+1)</f>
        <v>0</v>
      </c>
      <c r="T48" s="45">
        <f t="shared" ca="1" si="11"/>
        <v>0</v>
      </c>
      <c r="U48" s="45">
        <f t="shared" ca="1" si="17"/>
        <v>0</v>
      </c>
      <c r="V48" s="45">
        <f t="shared" ca="1" si="18"/>
        <v>0</v>
      </c>
      <c r="W48" s="45">
        <f t="shared" ca="1" si="12"/>
        <v>0</v>
      </c>
      <c r="X48" s="25">
        <f t="shared" ca="1" si="1"/>
        <v>0</v>
      </c>
      <c r="Z48" s="28">
        <f t="shared" ca="1" si="19"/>
        <v>0</v>
      </c>
      <c r="AA48" s="233"/>
      <c r="AB48" s="45">
        <f t="shared" ca="1" si="13"/>
        <v>0</v>
      </c>
      <c r="AC48" s="45">
        <f t="shared" ca="1" si="2"/>
        <v>0</v>
      </c>
      <c r="AD48" s="25">
        <f t="shared" ca="1" si="3"/>
        <v>0</v>
      </c>
    </row>
    <row r="49" spans="1:30" x14ac:dyDescent="0.35">
      <c r="A49" s="240">
        <f ca="1">SUM(W5:W244)</f>
        <v>0</v>
      </c>
      <c r="B49" s="241" t="s">
        <v>59</v>
      </c>
      <c r="D49" s="20">
        <v>45</v>
      </c>
      <c r="E49" s="21">
        <f t="shared" ca="1" si="14"/>
        <v>16437</v>
      </c>
      <c r="F49" s="44">
        <f t="shared" ca="1" si="4"/>
        <v>16801</v>
      </c>
      <c r="G49" s="22" t="s">
        <v>119</v>
      </c>
      <c r="H49" s="44">
        <f t="shared" ca="1" si="15"/>
        <v>16437</v>
      </c>
      <c r="I49" s="45">
        <f t="shared" ca="1" si="5"/>
        <v>0</v>
      </c>
      <c r="J49" s="45">
        <f t="shared" ca="1" si="6"/>
        <v>0</v>
      </c>
      <c r="K49" s="45">
        <f t="shared" ca="1" si="7"/>
        <v>0</v>
      </c>
      <c r="L49" s="45"/>
      <c r="M49" s="45">
        <f t="shared" ca="1" si="16"/>
        <v>0</v>
      </c>
      <c r="N49" s="257">
        <f t="shared" ca="1" si="8"/>
        <v>0</v>
      </c>
      <c r="O49" s="23"/>
      <c r="P49" s="255">
        <f t="shared" ca="1" si="9"/>
        <v>0</v>
      </c>
      <c r="Q49" s="163">
        <f t="shared" ca="1" si="10"/>
        <v>0</v>
      </c>
      <c r="R49" s="164">
        <f ca="1">NPV(Q48,K49:$K$244) + ($A$13+$A$14+$A$15)/POWER(1+Q48,$A$28-D49+1)</f>
        <v>0</v>
      </c>
      <c r="S49" s="164">
        <f ca="1">NPV(Q49,K49:$K$244) + ($A$13+$A$14+$A$15)/POWER(1+Q49,$A$28-D49+1)</f>
        <v>0</v>
      </c>
      <c r="T49" s="45">
        <f t="shared" ca="1" si="11"/>
        <v>0</v>
      </c>
      <c r="U49" s="45">
        <f t="shared" ca="1" si="17"/>
        <v>0</v>
      </c>
      <c r="V49" s="45">
        <f t="shared" ca="1" si="18"/>
        <v>0</v>
      </c>
      <c r="W49" s="45">
        <f t="shared" ca="1" si="12"/>
        <v>0</v>
      </c>
      <c r="X49" s="25">
        <f t="shared" ca="1" si="1"/>
        <v>0</v>
      </c>
      <c r="Z49" s="28">
        <f t="shared" ca="1" si="19"/>
        <v>0</v>
      </c>
      <c r="AA49" s="233"/>
      <c r="AB49" s="45">
        <f t="shared" ca="1" si="13"/>
        <v>0</v>
      </c>
      <c r="AC49" s="45">
        <f t="shared" ca="1" si="2"/>
        <v>0</v>
      </c>
      <c r="AD49" s="25">
        <f t="shared" ca="1" si="3"/>
        <v>0</v>
      </c>
    </row>
    <row r="50" spans="1:30" x14ac:dyDescent="0.35">
      <c r="A50" s="240">
        <f ca="1">SUM(V5:V244)</f>
        <v>0</v>
      </c>
      <c r="B50" s="242" t="s">
        <v>60</v>
      </c>
      <c r="D50" s="20">
        <v>46</v>
      </c>
      <c r="E50" s="21">
        <f t="shared" ca="1" si="14"/>
        <v>16802</v>
      </c>
      <c r="F50" s="44">
        <f t="shared" ca="1" si="4"/>
        <v>17166</v>
      </c>
      <c r="G50" s="22" t="s">
        <v>119</v>
      </c>
      <c r="H50" s="44">
        <f t="shared" ca="1" si="15"/>
        <v>16802</v>
      </c>
      <c r="I50" s="45">
        <f t="shared" ca="1" si="5"/>
        <v>0</v>
      </c>
      <c r="J50" s="45">
        <f t="shared" ca="1" si="6"/>
        <v>0</v>
      </c>
      <c r="K50" s="45">
        <f t="shared" ca="1" si="7"/>
        <v>0</v>
      </c>
      <c r="L50" s="45"/>
      <c r="M50" s="45">
        <f t="shared" ca="1" si="16"/>
        <v>0</v>
      </c>
      <c r="N50" s="257">
        <f t="shared" ca="1" si="8"/>
        <v>0</v>
      </c>
      <c r="O50" s="23"/>
      <c r="P50" s="255">
        <f t="shared" ca="1" si="9"/>
        <v>0</v>
      </c>
      <c r="Q50" s="163">
        <f t="shared" ca="1" si="10"/>
        <v>0</v>
      </c>
      <c r="R50" s="164">
        <f ca="1">NPV(Q49,K50:$K$244) + ($A$13+$A$14+$A$15)/POWER(1+Q49,$A$28-D50+1)</f>
        <v>0</v>
      </c>
      <c r="S50" s="164">
        <f ca="1">NPV(Q50,K50:$K$244) + ($A$13+$A$14+$A$15)/POWER(1+Q50,$A$28-D50+1)</f>
        <v>0</v>
      </c>
      <c r="T50" s="45">
        <f t="shared" ca="1" si="11"/>
        <v>0</v>
      </c>
      <c r="U50" s="45">
        <f t="shared" ca="1" si="17"/>
        <v>0</v>
      </c>
      <c r="V50" s="45">
        <f t="shared" ca="1" si="18"/>
        <v>0</v>
      </c>
      <c r="W50" s="45">
        <f t="shared" ca="1" si="12"/>
        <v>0</v>
      </c>
      <c r="X50" s="25">
        <f t="shared" ca="1" si="1"/>
        <v>0</v>
      </c>
      <c r="Z50" s="28">
        <f t="shared" ca="1" si="19"/>
        <v>0</v>
      </c>
      <c r="AA50" s="233"/>
      <c r="AB50" s="45">
        <f t="shared" ca="1" si="13"/>
        <v>0</v>
      </c>
      <c r="AC50" s="45">
        <f t="shared" ca="1" si="2"/>
        <v>0</v>
      </c>
      <c r="AD50" s="25">
        <f t="shared" ca="1" si="3"/>
        <v>0</v>
      </c>
    </row>
    <row r="51" spans="1:30" x14ac:dyDescent="0.35">
      <c r="A51" s="240">
        <f ca="1">-(A13+A14+A15)</f>
        <v>0</v>
      </c>
      <c r="B51" s="243" t="s">
        <v>61</v>
      </c>
      <c r="C51" s="36"/>
      <c r="D51" s="20">
        <v>47</v>
      </c>
      <c r="E51" s="21">
        <f t="shared" ca="1" si="14"/>
        <v>17167</v>
      </c>
      <c r="F51" s="44">
        <f t="shared" ca="1" si="4"/>
        <v>17531</v>
      </c>
      <c r="G51" s="22" t="s">
        <v>119</v>
      </c>
      <c r="H51" s="44">
        <f t="shared" ca="1" si="15"/>
        <v>17167</v>
      </c>
      <c r="I51" s="45">
        <f t="shared" ca="1" si="5"/>
        <v>0</v>
      </c>
      <c r="J51" s="45">
        <f t="shared" ca="1" si="6"/>
        <v>0</v>
      </c>
      <c r="K51" s="45">
        <f t="shared" ca="1" si="7"/>
        <v>0</v>
      </c>
      <c r="L51" s="45"/>
      <c r="M51" s="45">
        <f t="shared" ca="1" si="16"/>
        <v>0</v>
      </c>
      <c r="N51" s="257">
        <f t="shared" ca="1" si="8"/>
        <v>0</v>
      </c>
      <c r="O51" s="23"/>
      <c r="P51" s="255">
        <f t="shared" ca="1" si="9"/>
        <v>0</v>
      </c>
      <c r="Q51" s="163">
        <f t="shared" ca="1" si="10"/>
        <v>0</v>
      </c>
      <c r="R51" s="164">
        <f ca="1">NPV(Q50,K51:$K$244) + ($A$13+$A$14+$A$15)/POWER(1+Q50,$A$28-D51+1)</f>
        <v>0</v>
      </c>
      <c r="S51" s="164">
        <f ca="1">NPV(Q51,K51:$K$244) + ($A$13+$A$14+$A$15)/POWER(1+Q51,$A$28-D51+1)</f>
        <v>0</v>
      </c>
      <c r="T51" s="45">
        <f t="shared" ca="1" si="11"/>
        <v>0</v>
      </c>
      <c r="U51" s="45">
        <f t="shared" ca="1" si="17"/>
        <v>0</v>
      </c>
      <c r="V51" s="45">
        <f t="shared" ca="1" si="18"/>
        <v>0</v>
      </c>
      <c r="W51" s="45">
        <f t="shared" ca="1" si="12"/>
        <v>0</v>
      </c>
      <c r="X51" s="25">
        <f t="shared" ca="1" si="1"/>
        <v>0</v>
      </c>
      <c r="Z51" s="28">
        <f t="shared" ca="1" si="19"/>
        <v>0</v>
      </c>
      <c r="AA51" s="233"/>
      <c r="AB51" s="45">
        <f t="shared" ca="1" si="13"/>
        <v>0</v>
      </c>
      <c r="AC51" s="45">
        <f t="shared" ca="1" si="2"/>
        <v>0</v>
      </c>
      <c r="AD51" s="25">
        <f t="shared" ca="1" si="3"/>
        <v>0</v>
      </c>
    </row>
    <row r="52" spans="1:30" x14ac:dyDescent="0.35">
      <c r="A52" s="244">
        <f ca="1">SUM(A47:A51)</f>
        <v>0</v>
      </c>
      <c r="B52" s="245" t="s">
        <v>254</v>
      </c>
      <c r="C52" s="38"/>
      <c r="D52" s="20">
        <v>48</v>
      </c>
      <c r="E52" s="21">
        <f t="shared" ca="1" si="14"/>
        <v>17532</v>
      </c>
      <c r="F52" s="44">
        <f t="shared" ca="1" si="4"/>
        <v>17897</v>
      </c>
      <c r="G52" s="22" t="s">
        <v>119</v>
      </c>
      <c r="H52" s="44">
        <f t="shared" ca="1" si="15"/>
        <v>17532</v>
      </c>
      <c r="I52" s="45">
        <f t="shared" ca="1" si="5"/>
        <v>0</v>
      </c>
      <c r="J52" s="45">
        <f t="shared" ca="1" si="6"/>
        <v>0</v>
      </c>
      <c r="K52" s="45">
        <f t="shared" ca="1" si="7"/>
        <v>0</v>
      </c>
      <c r="L52" s="45"/>
      <c r="M52" s="45">
        <f t="shared" ca="1" si="16"/>
        <v>0</v>
      </c>
      <c r="N52" s="257">
        <f t="shared" ca="1" si="8"/>
        <v>0</v>
      </c>
      <c r="O52" s="23"/>
      <c r="P52" s="255">
        <f t="shared" ca="1" si="9"/>
        <v>0</v>
      </c>
      <c r="Q52" s="163">
        <f t="shared" ca="1" si="10"/>
        <v>0</v>
      </c>
      <c r="R52" s="164">
        <f ca="1">NPV(Q51,K52:$K$244) + ($A$13+$A$14+$A$15)/POWER(1+Q51,$A$28-D52+1)</f>
        <v>0</v>
      </c>
      <c r="S52" s="164">
        <f ca="1">NPV(Q52,K52:$K$244) + ($A$13+$A$14+$A$15)/POWER(1+Q52,$A$28-D52+1)</f>
        <v>0</v>
      </c>
      <c r="T52" s="45">
        <f t="shared" ca="1" si="11"/>
        <v>0</v>
      </c>
      <c r="U52" s="45">
        <f t="shared" ca="1" si="17"/>
        <v>0</v>
      </c>
      <c r="V52" s="45">
        <f t="shared" ca="1" si="18"/>
        <v>0</v>
      </c>
      <c r="W52" s="45">
        <f t="shared" ca="1" si="12"/>
        <v>0</v>
      </c>
      <c r="X52" s="25">
        <f t="shared" ca="1" si="1"/>
        <v>0</v>
      </c>
      <c r="Z52" s="28">
        <f t="shared" ca="1" si="19"/>
        <v>0</v>
      </c>
      <c r="AA52" s="233"/>
      <c r="AB52" s="45">
        <f t="shared" ca="1" si="13"/>
        <v>0</v>
      </c>
      <c r="AC52" s="45">
        <f t="shared" ca="1" si="2"/>
        <v>0</v>
      </c>
      <c r="AD52" s="25">
        <f t="shared" ca="1" si="3"/>
        <v>0</v>
      </c>
    </row>
    <row r="53" spans="1:30" x14ac:dyDescent="0.35">
      <c r="A53" s="37"/>
      <c r="B53" s="37"/>
      <c r="C53" s="39"/>
      <c r="D53" s="20">
        <v>49</v>
      </c>
      <c r="E53" s="21">
        <f t="shared" ca="1" si="14"/>
        <v>17898</v>
      </c>
      <c r="F53" s="44">
        <f t="shared" ca="1" si="4"/>
        <v>18262</v>
      </c>
      <c r="G53" s="22" t="s">
        <v>119</v>
      </c>
      <c r="H53" s="44">
        <f t="shared" ca="1" si="15"/>
        <v>17898</v>
      </c>
      <c r="I53" s="45">
        <f t="shared" ca="1" si="5"/>
        <v>0</v>
      </c>
      <c r="J53" s="45">
        <f t="shared" ca="1" si="6"/>
        <v>0</v>
      </c>
      <c r="K53" s="45">
        <f t="shared" ca="1" si="7"/>
        <v>0</v>
      </c>
      <c r="L53" s="45"/>
      <c r="M53" s="45">
        <f t="shared" ca="1" si="16"/>
        <v>0</v>
      </c>
      <c r="N53" s="257">
        <f t="shared" ca="1" si="8"/>
        <v>0</v>
      </c>
      <c r="O53" s="23"/>
      <c r="P53" s="255">
        <f t="shared" ca="1" si="9"/>
        <v>0</v>
      </c>
      <c r="Q53" s="163">
        <f t="shared" ca="1" si="10"/>
        <v>0</v>
      </c>
      <c r="R53" s="164">
        <f ca="1">NPV(Q52,K53:$K$244) + ($A$13+$A$14+$A$15)/POWER(1+Q52,$A$28-D53+1)</f>
        <v>0</v>
      </c>
      <c r="S53" s="164">
        <f ca="1">NPV(Q53,K53:$K$244) + ($A$13+$A$14+$A$15)/POWER(1+Q53,$A$28-D53+1)</f>
        <v>0</v>
      </c>
      <c r="T53" s="45">
        <f t="shared" ca="1" si="11"/>
        <v>0</v>
      </c>
      <c r="U53" s="45">
        <f t="shared" ca="1" si="17"/>
        <v>0</v>
      </c>
      <c r="V53" s="45">
        <f t="shared" ca="1" si="18"/>
        <v>0</v>
      </c>
      <c r="W53" s="45">
        <f t="shared" ca="1" si="12"/>
        <v>0</v>
      </c>
      <c r="X53" s="25">
        <f t="shared" ca="1" si="1"/>
        <v>0</v>
      </c>
      <c r="Z53" s="28">
        <f t="shared" ca="1" si="19"/>
        <v>0</v>
      </c>
      <c r="AA53" s="233"/>
      <c r="AB53" s="45">
        <f t="shared" ca="1" si="13"/>
        <v>0</v>
      </c>
      <c r="AC53" s="45">
        <f t="shared" ca="1" si="2"/>
        <v>0</v>
      </c>
      <c r="AD53" s="25">
        <f t="shared" ca="1" si="3"/>
        <v>0</v>
      </c>
    </row>
    <row r="54" spans="1:30" x14ac:dyDescent="0.35">
      <c r="A54" s="238"/>
      <c r="B54" s="239" t="s">
        <v>62</v>
      </c>
      <c r="C54" s="38"/>
      <c r="D54" s="20">
        <v>50</v>
      </c>
      <c r="E54" s="21">
        <f t="shared" ca="1" si="14"/>
        <v>18263</v>
      </c>
      <c r="F54" s="44">
        <f t="shared" ca="1" si="4"/>
        <v>18627</v>
      </c>
      <c r="G54" s="22" t="s">
        <v>119</v>
      </c>
      <c r="H54" s="44">
        <f t="shared" ca="1" si="15"/>
        <v>18263</v>
      </c>
      <c r="I54" s="45">
        <f t="shared" ca="1" si="5"/>
        <v>0</v>
      </c>
      <c r="J54" s="45">
        <f t="shared" ca="1" si="6"/>
        <v>0</v>
      </c>
      <c r="K54" s="45">
        <f t="shared" ca="1" si="7"/>
        <v>0</v>
      </c>
      <c r="L54" s="45"/>
      <c r="M54" s="45">
        <f t="shared" ca="1" si="16"/>
        <v>0</v>
      </c>
      <c r="N54" s="257">
        <f t="shared" ca="1" si="8"/>
        <v>0</v>
      </c>
      <c r="O54" s="23"/>
      <c r="P54" s="255">
        <f t="shared" ca="1" si="9"/>
        <v>0</v>
      </c>
      <c r="Q54" s="163">
        <f t="shared" ca="1" si="10"/>
        <v>0</v>
      </c>
      <c r="R54" s="164">
        <f ca="1">NPV(Q53,K54:$K$244) + ($A$13+$A$14+$A$15)/POWER(1+Q53,$A$28-D54+1)</f>
        <v>0</v>
      </c>
      <c r="S54" s="164">
        <f ca="1">NPV(Q54,K54:$K$244) + ($A$13+$A$14+$A$15)/POWER(1+Q54,$A$28-D54+1)</f>
        <v>0</v>
      </c>
      <c r="T54" s="45">
        <f t="shared" ca="1" si="11"/>
        <v>0</v>
      </c>
      <c r="U54" s="45">
        <f t="shared" ca="1" si="17"/>
        <v>0</v>
      </c>
      <c r="V54" s="45">
        <f t="shared" ca="1" si="18"/>
        <v>0</v>
      </c>
      <c r="W54" s="45">
        <f t="shared" ca="1" si="12"/>
        <v>0</v>
      </c>
      <c r="X54" s="25">
        <f t="shared" ca="1" si="1"/>
        <v>0</v>
      </c>
      <c r="Z54" s="28">
        <f t="shared" ca="1" si="19"/>
        <v>0</v>
      </c>
      <c r="AA54" s="233"/>
      <c r="AB54" s="45">
        <f t="shared" ca="1" si="13"/>
        <v>0</v>
      </c>
      <c r="AC54" s="45">
        <f t="shared" ca="1" si="2"/>
        <v>0</v>
      </c>
      <c r="AD54" s="25">
        <f t="shared" ca="1" si="3"/>
        <v>0</v>
      </c>
    </row>
    <row r="55" spans="1:30" x14ac:dyDescent="0.35">
      <c r="A55" s="240">
        <f ca="1">A36</f>
        <v>0</v>
      </c>
      <c r="B55" s="241" t="s">
        <v>57</v>
      </c>
      <c r="C55" s="39"/>
      <c r="D55" s="20">
        <v>51</v>
      </c>
      <c r="E55" s="21">
        <f t="shared" ca="1" si="14"/>
        <v>18628</v>
      </c>
      <c r="F55" s="44">
        <f t="shared" ca="1" si="4"/>
        <v>18992</v>
      </c>
      <c r="G55" s="22" t="s">
        <v>119</v>
      </c>
      <c r="H55" s="44">
        <f t="shared" ca="1" si="15"/>
        <v>18628</v>
      </c>
      <c r="I55" s="45">
        <f t="shared" ca="1" si="5"/>
        <v>0</v>
      </c>
      <c r="J55" s="45">
        <f t="shared" ca="1" si="6"/>
        <v>0</v>
      </c>
      <c r="K55" s="45">
        <f t="shared" ca="1" si="7"/>
        <v>0</v>
      </c>
      <c r="L55" s="45"/>
      <c r="M55" s="45">
        <f t="shared" ca="1" si="16"/>
        <v>0</v>
      </c>
      <c r="N55" s="257">
        <f t="shared" ca="1" si="8"/>
        <v>0</v>
      </c>
      <c r="O55" s="23"/>
      <c r="P55" s="255">
        <f t="shared" ca="1" si="9"/>
        <v>0</v>
      </c>
      <c r="Q55" s="163">
        <f t="shared" ca="1" si="10"/>
        <v>0</v>
      </c>
      <c r="R55" s="164">
        <f ca="1">NPV(Q54,K55:$K$244) + ($A$13+$A$14+$A$15)/POWER(1+Q54,$A$28-D55+1)</f>
        <v>0</v>
      </c>
      <c r="S55" s="164">
        <f ca="1">NPV(Q55,K55:$K$244) + ($A$13+$A$14+$A$15)/POWER(1+Q55,$A$28-D55+1)</f>
        <v>0</v>
      </c>
      <c r="T55" s="45">
        <f t="shared" ca="1" si="11"/>
        <v>0</v>
      </c>
      <c r="U55" s="45">
        <f t="shared" ca="1" si="17"/>
        <v>0</v>
      </c>
      <c r="V55" s="45">
        <f t="shared" ca="1" si="18"/>
        <v>0</v>
      </c>
      <c r="W55" s="45">
        <f t="shared" ca="1" si="12"/>
        <v>0</v>
      </c>
      <c r="X55" s="25">
        <f t="shared" ca="1" si="1"/>
        <v>0</v>
      </c>
      <c r="Z55" s="28">
        <f t="shared" ca="1" si="19"/>
        <v>0</v>
      </c>
      <c r="AA55" s="233"/>
      <c r="AB55" s="45">
        <f t="shared" ca="1" si="13"/>
        <v>0</v>
      </c>
      <c r="AC55" s="45">
        <f t="shared" ca="1" si="2"/>
        <v>0</v>
      </c>
      <c r="AD55" s="25">
        <f t="shared" ca="1" si="3"/>
        <v>0</v>
      </c>
    </row>
    <row r="56" spans="1:30" x14ac:dyDescent="0.35">
      <c r="A56" s="240">
        <f>-SUM(AA5:AA244)</f>
        <v>0</v>
      </c>
      <c r="B56" s="241" t="s">
        <v>63</v>
      </c>
      <c r="D56" s="20">
        <v>52</v>
      </c>
      <c r="E56" s="21">
        <f t="shared" ca="1" si="14"/>
        <v>18993</v>
      </c>
      <c r="F56" s="44">
        <f t="shared" ca="1" si="4"/>
        <v>19358</v>
      </c>
      <c r="G56" s="22" t="s">
        <v>119</v>
      </c>
      <c r="H56" s="44">
        <f t="shared" ca="1" si="15"/>
        <v>18993</v>
      </c>
      <c r="I56" s="45">
        <f t="shared" ca="1" si="5"/>
        <v>0</v>
      </c>
      <c r="J56" s="45">
        <f t="shared" ca="1" si="6"/>
        <v>0</v>
      </c>
      <c r="K56" s="45">
        <f t="shared" ca="1" si="7"/>
        <v>0</v>
      </c>
      <c r="L56" s="45"/>
      <c r="M56" s="45">
        <f t="shared" ca="1" si="16"/>
        <v>0</v>
      </c>
      <c r="N56" s="257">
        <f t="shared" ca="1" si="8"/>
        <v>0</v>
      </c>
      <c r="O56" s="23"/>
      <c r="P56" s="255">
        <f t="shared" ca="1" si="9"/>
        <v>0</v>
      </c>
      <c r="Q56" s="163">
        <f t="shared" ca="1" si="10"/>
        <v>0</v>
      </c>
      <c r="R56" s="164">
        <f ca="1">NPV(Q55,K56:$K$244) + ($A$13+$A$14+$A$15)/POWER(1+Q55,$A$28-D56+1)</f>
        <v>0</v>
      </c>
      <c r="S56" s="164">
        <f ca="1">NPV(Q56,K56:$K$244) + ($A$13+$A$14+$A$15)/POWER(1+Q56,$A$28-D56+1)</f>
        <v>0</v>
      </c>
      <c r="T56" s="45">
        <f t="shared" ca="1" si="11"/>
        <v>0</v>
      </c>
      <c r="U56" s="45">
        <f t="shared" ca="1" si="17"/>
        <v>0</v>
      </c>
      <c r="V56" s="45">
        <f t="shared" ca="1" si="18"/>
        <v>0</v>
      </c>
      <c r="W56" s="45">
        <f t="shared" ca="1" si="12"/>
        <v>0</v>
      </c>
      <c r="X56" s="25">
        <f t="shared" ca="1" si="1"/>
        <v>0</v>
      </c>
      <c r="Z56" s="28">
        <f t="shared" ca="1" si="19"/>
        <v>0</v>
      </c>
      <c r="AA56" s="233"/>
      <c r="AB56" s="45">
        <f t="shared" ca="1" si="13"/>
        <v>0</v>
      </c>
      <c r="AC56" s="45">
        <f t="shared" ca="1" si="2"/>
        <v>0</v>
      </c>
      <c r="AD56" s="25">
        <f t="shared" ca="1" si="3"/>
        <v>0</v>
      </c>
    </row>
    <row r="57" spans="1:30" x14ac:dyDescent="0.35">
      <c r="A57" s="240">
        <f ca="1">-SUM(AB5:AB244)</f>
        <v>0</v>
      </c>
      <c r="B57" s="241" t="s">
        <v>64</v>
      </c>
      <c r="C57" s="29"/>
      <c r="D57" s="20">
        <v>53</v>
      </c>
      <c r="E57" s="21">
        <f t="shared" ca="1" si="14"/>
        <v>19359</v>
      </c>
      <c r="F57" s="44">
        <f t="shared" ca="1" si="4"/>
        <v>19723</v>
      </c>
      <c r="G57" s="22" t="s">
        <v>119</v>
      </c>
      <c r="H57" s="44">
        <f t="shared" ca="1" si="15"/>
        <v>19359</v>
      </c>
      <c r="I57" s="45">
        <f t="shared" ca="1" si="5"/>
        <v>0</v>
      </c>
      <c r="J57" s="45">
        <f t="shared" ca="1" si="6"/>
        <v>0</v>
      </c>
      <c r="K57" s="45">
        <f t="shared" ca="1" si="7"/>
        <v>0</v>
      </c>
      <c r="L57" s="45"/>
      <c r="M57" s="45">
        <f t="shared" ca="1" si="16"/>
        <v>0</v>
      </c>
      <c r="N57" s="257">
        <f t="shared" ca="1" si="8"/>
        <v>0</v>
      </c>
      <c r="O57" s="23"/>
      <c r="P57" s="255">
        <f t="shared" ca="1" si="9"/>
        <v>0</v>
      </c>
      <c r="Q57" s="163">
        <f t="shared" ca="1" si="10"/>
        <v>0</v>
      </c>
      <c r="R57" s="164">
        <f ca="1">NPV(Q56,K57:$K$244) + ($A$13+$A$14+$A$15)/POWER(1+Q56,$A$28-D57+1)</f>
        <v>0</v>
      </c>
      <c r="S57" s="164">
        <f ca="1">NPV(Q57,K57:$K$244) + ($A$13+$A$14+$A$15)/POWER(1+Q57,$A$28-D57+1)</f>
        <v>0</v>
      </c>
      <c r="T57" s="45">
        <f t="shared" ca="1" si="11"/>
        <v>0</v>
      </c>
      <c r="U57" s="45">
        <f t="shared" ca="1" si="17"/>
        <v>0</v>
      </c>
      <c r="V57" s="45">
        <f t="shared" ca="1" si="18"/>
        <v>0</v>
      </c>
      <c r="W57" s="45">
        <f t="shared" ca="1" si="12"/>
        <v>0</v>
      </c>
      <c r="X57" s="25">
        <f t="shared" ca="1" si="1"/>
        <v>0</v>
      </c>
      <c r="Z57" s="28">
        <f t="shared" ca="1" si="19"/>
        <v>0</v>
      </c>
      <c r="AA57" s="233"/>
      <c r="AB57" s="45">
        <f t="shared" ca="1" si="13"/>
        <v>0</v>
      </c>
      <c r="AC57" s="45">
        <f t="shared" ca="1" si="2"/>
        <v>0</v>
      </c>
      <c r="AD57" s="25">
        <f t="shared" ca="1" si="3"/>
        <v>0</v>
      </c>
    </row>
    <row r="58" spans="1:30" x14ac:dyDescent="0.35">
      <c r="A58" s="240">
        <f ca="1">SUM(AC5:AC244)</f>
        <v>0</v>
      </c>
      <c r="B58" s="241" t="s">
        <v>65</v>
      </c>
      <c r="D58" s="20">
        <v>54</v>
      </c>
      <c r="E58" s="21">
        <f t="shared" ca="1" si="14"/>
        <v>19724</v>
      </c>
      <c r="F58" s="44">
        <f t="shared" ca="1" si="4"/>
        <v>20088</v>
      </c>
      <c r="G58" s="22" t="s">
        <v>119</v>
      </c>
      <c r="H58" s="44">
        <f t="shared" ca="1" si="15"/>
        <v>19724</v>
      </c>
      <c r="I58" s="45">
        <f t="shared" ca="1" si="5"/>
        <v>0</v>
      </c>
      <c r="J58" s="45">
        <f t="shared" ca="1" si="6"/>
        <v>0</v>
      </c>
      <c r="K58" s="45">
        <f t="shared" ca="1" si="7"/>
        <v>0</v>
      </c>
      <c r="L58" s="45"/>
      <c r="M58" s="45">
        <f t="shared" ca="1" si="16"/>
        <v>0</v>
      </c>
      <c r="N58" s="257">
        <f t="shared" ca="1" si="8"/>
        <v>0</v>
      </c>
      <c r="O58" s="23"/>
      <c r="P58" s="255">
        <f t="shared" ca="1" si="9"/>
        <v>0</v>
      </c>
      <c r="Q58" s="163">
        <f t="shared" ca="1" si="10"/>
        <v>0</v>
      </c>
      <c r="R58" s="164">
        <f ca="1">NPV(Q57,K58:$K$244) + ($A$13+$A$14+$A$15)/POWER(1+Q57,$A$28-D58+1)</f>
        <v>0</v>
      </c>
      <c r="S58" s="164">
        <f ca="1">NPV(Q58,K58:$K$244) + ($A$13+$A$14+$A$15)/POWER(1+Q58,$A$28-D58+1)</f>
        <v>0</v>
      </c>
      <c r="T58" s="45">
        <f t="shared" ca="1" si="11"/>
        <v>0</v>
      </c>
      <c r="U58" s="45">
        <f t="shared" ca="1" si="17"/>
        <v>0</v>
      </c>
      <c r="V58" s="45">
        <f t="shared" ca="1" si="18"/>
        <v>0</v>
      </c>
      <c r="W58" s="45">
        <f t="shared" ca="1" si="12"/>
        <v>0</v>
      </c>
      <c r="X58" s="25">
        <f t="shared" ca="1" si="1"/>
        <v>0</v>
      </c>
      <c r="Z58" s="28">
        <f t="shared" ca="1" si="19"/>
        <v>0</v>
      </c>
      <c r="AA58" s="233"/>
      <c r="AB58" s="45">
        <f t="shared" ca="1" si="13"/>
        <v>0</v>
      </c>
      <c r="AC58" s="45">
        <f t="shared" ca="1" si="2"/>
        <v>0</v>
      </c>
      <c r="AD58" s="25">
        <f t="shared" ca="1" si="3"/>
        <v>0</v>
      </c>
    </row>
    <row r="59" spans="1:30" x14ac:dyDescent="0.35">
      <c r="A59" s="244">
        <f ca="1">SUM(A55:A58)</f>
        <v>0</v>
      </c>
      <c r="B59" s="245" t="s">
        <v>254</v>
      </c>
      <c r="C59" s="36"/>
      <c r="D59" s="20">
        <v>55</v>
      </c>
      <c r="E59" s="21">
        <f t="shared" ca="1" si="14"/>
        <v>20089</v>
      </c>
      <c r="F59" s="44">
        <f t="shared" ca="1" si="4"/>
        <v>20453</v>
      </c>
      <c r="G59" s="22" t="s">
        <v>119</v>
      </c>
      <c r="H59" s="44">
        <f t="shared" ca="1" si="15"/>
        <v>20089</v>
      </c>
      <c r="I59" s="45">
        <f t="shared" ca="1" si="5"/>
        <v>0</v>
      </c>
      <c r="J59" s="45">
        <f t="shared" ca="1" si="6"/>
        <v>0</v>
      </c>
      <c r="K59" s="45">
        <f t="shared" ca="1" si="7"/>
        <v>0</v>
      </c>
      <c r="L59" s="45"/>
      <c r="M59" s="45">
        <f t="shared" ca="1" si="16"/>
        <v>0</v>
      </c>
      <c r="N59" s="257">
        <f t="shared" ca="1" si="8"/>
        <v>0</v>
      </c>
      <c r="O59" s="23"/>
      <c r="P59" s="255">
        <f t="shared" ca="1" si="9"/>
        <v>0</v>
      </c>
      <c r="Q59" s="163">
        <f t="shared" ca="1" si="10"/>
        <v>0</v>
      </c>
      <c r="R59" s="164">
        <f ca="1">NPV(Q58,K59:$K$244) + ($A$13+$A$14+$A$15)/POWER(1+Q58,$A$28-D59+1)</f>
        <v>0</v>
      </c>
      <c r="S59" s="164">
        <f ca="1">NPV(Q59,K59:$K$244) + ($A$13+$A$14+$A$15)/POWER(1+Q59,$A$28-D59+1)</f>
        <v>0</v>
      </c>
      <c r="T59" s="45">
        <f t="shared" ca="1" si="11"/>
        <v>0</v>
      </c>
      <c r="U59" s="45">
        <f t="shared" ca="1" si="17"/>
        <v>0</v>
      </c>
      <c r="V59" s="45">
        <f t="shared" ca="1" si="18"/>
        <v>0</v>
      </c>
      <c r="W59" s="45">
        <f t="shared" ca="1" si="12"/>
        <v>0</v>
      </c>
      <c r="X59" s="25">
        <f t="shared" ca="1" si="1"/>
        <v>0</v>
      </c>
      <c r="Z59" s="28">
        <f t="shared" ca="1" si="19"/>
        <v>0</v>
      </c>
      <c r="AA59" s="233"/>
      <c r="AB59" s="45">
        <f t="shared" ca="1" si="13"/>
        <v>0</v>
      </c>
      <c r="AC59" s="45">
        <f t="shared" ca="1" si="2"/>
        <v>0</v>
      </c>
      <c r="AD59" s="25">
        <f t="shared" ca="1" si="3"/>
        <v>0</v>
      </c>
    </row>
    <row r="60" spans="1:30" x14ac:dyDescent="0.35">
      <c r="C60" s="38"/>
      <c r="D60" s="20">
        <v>56</v>
      </c>
      <c r="E60" s="21">
        <f t="shared" ca="1" si="14"/>
        <v>20454</v>
      </c>
      <c r="F60" s="44">
        <f t="shared" ca="1" si="4"/>
        <v>20819</v>
      </c>
      <c r="G60" s="22" t="s">
        <v>119</v>
      </c>
      <c r="H60" s="44">
        <f t="shared" ca="1" si="15"/>
        <v>20454</v>
      </c>
      <c r="I60" s="45">
        <f t="shared" ca="1" si="5"/>
        <v>0</v>
      </c>
      <c r="J60" s="45">
        <f t="shared" ca="1" si="6"/>
        <v>0</v>
      </c>
      <c r="K60" s="45">
        <f t="shared" ca="1" si="7"/>
        <v>0</v>
      </c>
      <c r="L60" s="45"/>
      <c r="M60" s="45">
        <f t="shared" ca="1" si="16"/>
        <v>0</v>
      </c>
      <c r="N60" s="257">
        <f t="shared" ca="1" si="8"/>
        <v>0</v>
      </c>
      <c r="O60" s="23"/>
      <c r="P60" s="255">
        <f t="shared" ca="1" si="9"/>
        <v>0</v>
      </c>
      <c r="Q60" s="163">
        <f t="shared" ca="1" si="10"/>
        <v>0</v>
      </c>
      <c r="R60" s="164">
        <f ca="1">NPV(Q59,K60:$K$244) + ($A$13+$A$14+$A$15)/POWER(1+Q59,$A$28-D60+1)</f>
        <v>0</v>
      </c>
      <c r="S60" s="164">
        <f ca="1">NPV(Q60,K60:$K$244) + ($A$13+$A$14+$A$15)/POWER(1+Q60,$A$28-D60+1)</f>
        <v>0</v>
      </c>
      <c r="T60" s="45">
        <f t="shared" ca="1" si="11"/>
        <v>0</v>
      </c>
      <c r="U60" s="45">
        <f t="shared" ca="1" si="17"/>
        <v>0</v>
      </c>
      <c r="V60" s="45">
        <f t="shared" ca="1" si="18"/>
        <v>0</v>
      </c>
      <c r="W60" s="45">
        <f t="shared" ca="1" si="12"/>
        <v>0</v>
      </c>
      <c r="X60" s="25">
        <f t="shared" ca="1" si="1"/>
        <v>0</v>
      </c>
      <c r="Z60" s="28">
        <f t="shared" ca="1" si="19"/>
        <v>0</v>
      </c>
      <c r="AA60" s="233"/>
      <c r="AB60" s="45">
        <f t="shared" ca="1" si="13"/>
        <v>0</v>
      </c>
      <c r="AC60" s="45">
        <f t="shared" ca="1" si="2"/>
        <v>0</v>
      </c>
      <c r="AD60" s="25">
        <f t="shared" ca="1" si="3"/>
        <v>0</v>
      </c>
    </row>
    <row r="61" spans="1:30" x14ac:dyDescent="0.35">
      <c r="C61" s="38"/>
      <c r="D61" s="20">
        <v>57</v>
      </c>
      <c r="E61" s="21">
        <f t="shared" ca="1" si="14"/>
        <v>20820</v>
      </c>
      <c r="F61" s="44">
        <f t="shared" ca="1" si="4"/>
        <v>21184</v>
      </c>
      <c r="G61" s="22" t="s">
        <v>119</v>
      </c>
      <c r="H61" s="44">
        <f t="shared" ca="1" si="15"/>
        <v>20820</v>
      </c>
      <c r="I61" s="45">
        <f t="shared" ca="1" si="5"/>
        <v>0</v>
      </c>
      <c r="J61" s="45">
        <f t="shared" ca="1" si="6"/>
        <v>0</v>
      </c>
      <c r="K61" s="45">
        <f t="shared" ca="1" si="7"/>
        <v>0</v>
      </c>
      <c r="L61" s="45"/>
      <c r="M61" s="45">
        <f t="shared" ca="1" si="16"/>
        <v>0</v>
      </c>
      <c r="N61" s="257">
        <f t="shared" ca="1" si="8"/>
        <v>0</v>
      </c>
      <c r="O61" s="23"/>
      <c r="P61" s="255">
        <f t="shared" ca="1" si="9"/>
        <v>0</v>
      </c>
      <c r="Q61" s="163">
        <f t="shared" ca="1" si="10"/>
        <v>0</v>
      </c>
      <c r="R61" s="164">
        <f ca="1">NPV(Q60,K61:$K$244) + ($A$13+$A$14+$A$15)/POWER(1+Q60,$A$28-D61+1)</f>
        <v>0</v>
      </c>
      <c r="S61" s="164">
        <f ca="1">NPV(Q61,K61:$K$244) + ($A$13+$A$14+$A$15)/POWER(1+Q61,$A$28-D61+1)</f>
        <v>0</v>
      </c>
      <c r="T61" s="45">
        <f t="shared" ca="1" si="11"/>
        <v>0</v>
      </c>
      <c r="U61" s="45">
        <f t="shared" ca="1" si="17"/>
        <v>0</v>
      </c>
      <c r="V61" s="45">
        <f t="shared" ca="1" si="18"/>
        <v>0</v>
      </c>
      <c r="W61" s="45">
        <f t="shared" ca="1" si="12"/>
        <v>0</v>
      </c>
      <c r="X61" s="25">
        <f t="shared" ca="1" si="1"/>
        <v>0</v>
      </c>
      <c r="Z61" s="28">
        <f t="shared" ca="1" si="19"/>
        <v>0</v>
      </c>
      <c r="AA61" s="233"/>
      <c r="AB61" s="45">
        <f t="shared" ca="1" si="13"/>
        <v>0</v>
      </c>
      <c r="AC61" s="45">
        <f t="shared" ca="1" si="2"/>
        <v>0</v>
      </c>
      <c r="AD61" s="25">
        <f t="shared" ca="1" si="3"/>
        <v>0</v>
      </c>
    </row>
    <row r="62" spans="1:30" x14ac:dyDescent="0.35">
      <c r="C62" s="38"/>
      <c r="D62" s="20">
        <v>58</v>
      </c>
      <c r="E62" s="21">
        <f t="shared" ca="1" si="14"/>
        <v>21185</v>
      </c>
      <c r="F62" s="44">
        <f t="shared" ca="1" si="4"/>
        <v>21549</v>
      </c>
      <c r="G62" s="22" t="s">
        <v>119</v>
      </c>
      <c r="H62" s="44">
        <f t="shared" ca="1" si="15"/>
        <v>21185</v>
      </c>
      <c r="I62" s="45">
        <f t="shared" ca="1" si="5"/>
        <v>0</v>
      </c>
      <c r="J62" s="45">
        <f t="shared" ca="1" si="6"/>
        <v>0</v>
      </c>
      <c r="K62" s="45">
        <f t="shared" ca="1" si="7"/>
        <v>0</v>
      </c>
      <c r="L62" s="45"/>
      <c r="M62" s="45">
        <f t="shared" ca="1" si="16"/>
        <v>0</v>
      </c>
      <c r="N62" s="257">
        <f t="shared" ca="1" si="8"/>
        <v>0</v>
      </c>
      <c r="O62" s="23"/>
      <c r="P62" s="255">
        <f t="shared" ca="1" si="9"/>
        <v>0</v>
      </c>
      <c r="Q62" s="163">
        <f t="shared" ca="1" si="10"/>
        <v>0</v>
      </c>
      <c r="R62" s="164">
        <f ca="1">NPV(Q61,K62:$K$244) + ($A$13+$A$14+$A$15)/POWER(1+Q61,$A$28-D62+1)</f>
        <v>0</v>
      </c>
      <c r="S62" s="164">
        <f ca="1">NPV(Q62,K62:$K$244) + ($A$13+$A$14+$A$15)/POWER(1+Q62,$A$28-D62+1)</f>
        <v>0</v>
      </c>
      <c r="T62" s="45">
        <f t="shared" ca="1" si="11"/>
        <v>0</v>
      </c>
      <c r="U62" s="45">
        <f t="shared" ca="1" si="17"/>
        <v>0</v>
      </c>
      <c r="V62" s="45">
        <f t="shared" ca="1" si="18"/>
        <v>0</v>
      </c>
      <c r="W62" s="45">
        <f t="shared" ca="1" si="12"/>
        <v>0</v>
      </c>
      <c r="X62" s="25">
        <f t="shared" ca="1" si="1"/>
        <v>0</v>
      </c>
      <c r="Z62" s="28">
        <f t="shared" ca="1" si="19"/>
        <v>0</v>
      </c>
      <c r="AA62" s="233"/>
      <c r="AB62" s="45">
        <f t="shared" ca="1" si="13"/>
        <v>0</v>
      </c>
      <c r="AC62" s="45">
        <f t="shared" ca="1" si="2"/>
        <v>0</v>
      </c>
      <c r="AD62" s="25">
        <f t="shared" ca="1" si="3"/>
        <v>0</v>
      </c>
    </row>
    <row r="63" spans="1:30" x14ac:dyDescent="0.35">
      <c r="C63" s="38"/>
      <c r="D63" s="20">
        <v>59</v>
      </c>
      <c r="E63" s="21">
        <f t="shared" ca="1" si="14"/>
        <v>21550</v>
      </c>
      <c r="F63" s="44">
        <f t="shared" ca="1" si="4"/>
        <v>21914</v>
      </c>
      <c r="G63" s="22" t="s">
        <v>119</v>
      </c>
      <c r="H63" s="44">
        <f t="shared" ca="1" si="15"/>
        <v>21550</v>
      </c>
      <c r="I63" s="45">
        <f t="shared" ca="1" si="5"/>
        <v>0</v>
      </c>
      <c r="J63" s="45">
        <f t="shared" ca="1" si="6"/>
        <v>0</v>
      </c>
      <c r="K63" s="45">
        <f t="shared" ca="1" si="7"/>
        <v>0</v>
      </c>
      <c r="L63" s="45"/>
      <c r="M63" s="45">
        <f t="shared" ca="1" si="16"/>
        <v>0</v>
      </c>
      <c r="N63" s="257">
        <f t="shared" ca="1" si="8"/>
        <v>0</v>
      </c>
      <c r="O63" s="23"/>
      <c r="P63" s="255">
        <f t="shared" ca="1" si="9"/>
        <v>0</v>
      </c>
      <c r="Q63" s="163">
        <f t="shared" ca="1" si="10"/>
        <v>0</v>
      </c>
      <c r="R63" s="164">
        <f ca="1">NPV(Q62,K63:$K$244) + ($A$13+$A$14+$A$15)/POWER(1+Q62,$A$28-D63+1)</f>
        <v>0</v>
      </c>
      <c r="S63" s="164">
        <f ca="1">NPV(Q63,K63:$K$244) + ($A$13+$A$14+$A$15)/POWER(1+Q63,$A$28-D63+1)</f>
        <v>0</v>
      </c>
      <c r="T63" s="45">
        <f t="shared" ca="1" si="11"/>
        <v>0</v>
      </c>
      <c r="U63" s="45">
        <f t="shared" ca="1" si="17"/>
        <v>0</v>
      </c>
      <c r="V63" s="45">
        <f t="shared" ca="1" si="18"/>
        <v>0</v>
      </c>
      <c r="W63" s="45">
        <f t="shared" ca="1" si="12"/>
        <v>0</v>
      </c>
      <c r="X63" s="25">
        <f t="shared" ca="1" si="1"/>
        <v>0</v>
      </c>
      <c r="Z63" s="28">
        <f t="shared" ca="1" si="19"/>
        <v>0</v>
      </c>
      <c r="AA63" s="233"/>
      <c r="AB63" s="45">
        <f t="shared" ca="1" si="13"/>
        <v>0</v>
      </c>
      <c r="AC63" s="45">
        <f t="shared" ca="1" si="2"/>
        <v>0</v>
      </c>
      <c r="AD63" s="25">
        <f t="shared" ca="1" si="3"/>
        <v>0</v>
      </c>
    </row>
    <row r="64" spans="1:30" x14ac:dyDescent="0.35">
      <c r="C64" s="29"/>
      <c r="D64" s="20">
        <v>60</v>
      </c>
      <c r="E64" s="21">
        <f t="shared" ca="1" si="14"/>
        <v>21915</v>
      </c>
      <c r="F64" s="44">
        <f t="shared" ca="1" si="4"/>
        <v>22280</v>
      </c>
      <c r="G64" s="22" t="s">
        <v>119</v>
      </c>
      <c r="H64" s="44">
        <f t="shared" ca="1" si="15"/>
        <v>21915</v>
      </c>
      <c r="I64" s="45">
        <f t="shared" ca="1" si="5"/>
        <v>0</v>
      </c>
      <c r="J64" s="45">
        <f t="shared" ca="1" si="6"/>
        <v>0</v>
      </c>
      <c r="K64" s="45">
        <f t="shared" ca="1" si="7"/>
        <v>0</v>
      </c>
      <c r="L64" s="45"/>
      <c r="M64" s="45">
        <f t="shared" ca="1" si="16"/>
        <v>0</v>
      </c>
      <c r="N64" s="257">
        <f t="shared" ca="1" si="8"/>
        <v>0</v>
      </c>
      <c r="O64" s="23"/>
      <c r="P64" s="255">
        <f t="shared" ca="1" si="9"/>
        <v>0</v>
      </c>
      <c r="Q64" s="163">
        <f t="shared" ca="1" si="10"/>
        <v>0</v>
      </c>
      <c r="R64" s="164">
        <f ca="1">NPV(Q63,K64:$K$244) + ($A$13+$A$14+$A$15)/POWER(1+Q63,$A$28-D64+1)</f>
        <v>0</v>
      </c>
      <c r="S64" s="164">
        <f ca="1">NPV(Q64,K64:$K$244) + ($A$13+$A$14+$A$15)/POWER(1+Q64,$A$28-D64+1)</f>
        <v>0</v>
      </c>
      <c r="T64" s="45">
        <f t="shared" ca="1" si="11"/>
        <v>0</v>
      </c>
      <c r="U64" s="45">
        <f t="shared" ca="1" si="17"/>
        <v>0</v>
      </c>
      <c r="V64" s="45">
        <f t="shared" ca="1" si="18"/>
        <v>0</v>
      </c>
      <c r="W64" s="45">
        <f t="shared" ca="1" si="12"/>
        <v>0</v>
      </c>
      <c r="X64" s="25">
        <f t="shared" ca="1" si="1"/>
        <v>0</v>
      </c>
      <c r="Z64" s="28">
        <f t="shared" ca="1" si="19"/>
        <v>0</v>
      </c>
      <c r="AA64" s="233"/>
      <c r="AB64" s="45">
        <f t="shared" ca="1" si="13"/>
        <v>0</v>
      </c>
      <c r="AC64" s="45">
        <f t="shared" ca="1" si="2"/>
        <v>0</v>
      </c>
      <c r="AD64" s="25">
        <f t="shared" ca="1" si="3"/>
        <v>0</v>
      </c>
    </row>
    <row r="65" spans="4:30" x14ac:dyDescent="0.35">
      <c r="D65" s="20">
        <v>61</v>
      </c>
      <c r="E65" s="21">
        <f t="shared" ca="1" si="14"/>
        <v>22281</v>
      </c>
      <c r="F65" s="44">
        <f t="shared" ca="1" si="4"/>
        <v>22645</v>
      </c>
      <c r="G65" s="22" t="s">
        <v>119</v>
      </c>
      <c r="H65" s="44">
        <f t="shared" ca="1" si="15"/>
        <v>22281</v>
      </c>
      <c r="I65" s="45">
        <f t="shared" ca="1" si="5"/>
        <v>0</v>
      </c>
      <c r="J65" s="45">
        <f t="shared" ca="1" si="6"/>
        <v>0</v>
      </c>
      <c r="K65" s="45">
        <f t="shared" ca="1" si="7"/>
        <v>0</v>
      </c>
      <c r="L65" s="45"/>
      <c r="M65" s="45">
        <f t="shared" ca="1" si="16"/>
        <v>0</v>
      </c>
      <c r="N65" s="257">
        <f t="shared" ca="1" si="8"/>
        <v>0</v>
      </c>
      <c r="O65" s="23"/>
      <c r="P65" s="255">
        <f t="shared" ca="1" si="9"/>
        <v>0</v>
      </c>
      <c r="Q65" s="163">
        <f t="shared" ca="1" si="10"/>
        <v>0</v>
      </c>
      <c r="R65" s="164">
        <f ca="1">NPV(Q64,K65:$K$244) + ($A$13+$A$14+$A$15)/POWER(1+Q64,$A$28-D65+1)</f>
        <v>0</v>
      </c>
      <c r="S65" s="164">
        <f ca="1">NPV(Q65,K65:$K$244) + ($A$13+$A$14+$A$15)/POWER(1+Q65,$A$28-D65+1)</f>
        <v>0</v>
      </c>
      <c r="T65" s="45">
        <f t="shared" ca="1" si="11"/>
        <v>0</v>
      </c>
      <c r="U65" s="45">
        <f t="shared" ca="1" si="17"/>
        <v>0</v>
      </c>
      <c r="V65" s="45">
        <f t="shared" ca="1" si="18"/>
        <v>0</v>
      </c>
      <c r="W65" s="45">
        <f t="shared" ca="1" si="12"/>
        <v>0</v>
      </c>
      <c r="X65" s="25">
        <f t="shared" ca="1" si="1"/>
        <v>0</v>
      </c>
      <c r="Z65" s="28">
        <f t="shared" ca="1" si="19"/>
        <v>0</v>
      </c>
      <c r="AA65" s="233"/>
      <c r="AB65" s="45">
        <f t="shared" ca="1" si="13"/>
        <v>0</v>
      </c>
      <c r="AC65" s="45">
        <f t="shared" ca="1" si="2"/>
        <v>0</v>
      </c>
      <c r="AD65" s="25">
        <f t="shared" ca="1" si="3"/>
        <v>0</v>
      </c>
    </row>
    <row r="66" spans="4:30" x14ac:dyDescent="0.35">
      <c r="D66" s="20">
        <v>62</v>
      </c>
      <c r="E66" s="21">
        <f t="shared" ca="1" si="14"/>
        <v>22646</v>
      </c>
      <c r="F66" s="44">
        <f t="shared" ca="1" si="4"/>
        <v>23010</v>
      </c>
      <c r="G66" s="22" t="s">
        <v>119</v>
      </c>
      <c r="H66" s="44">
        <f t="shared" ca="1" si="15"/>
        <v>22646</v>
      </c>
      <c r="I66" s="45">
        <f t="shared" ca="1" si="5"/>
        <v>0</v>
      </c>
      <c r="J66" s="45">
        <f t="shared" ca="1" si="6"/>
        <v>0</v>
      </c>
      <c r="K66" s="45">
        <f t="shared" ca="1" si="7"/>
        <v>0</v>
      </c>
      <c r="L66" s="45"/>
      <c r="M66" s="45">
        <f t="shared" ca="1" si="16"/>
        <v>0</v>
      </c>
      <c r="N66" s="257">
        <f t="shared" ca="1" si="8"/>
        <v>0</v>
      </c>
      <c r="O66" s="23"/>
      <c r="P66" s="255">
        <f t="shared" ca="1" si="9"/>
        <v>0</v>
      </c>
      <c r="Q66" s="163">
        <f t="shared" ca="1" si="10"/>
        <v>0</v>
      </c>
      <c r="R66" s="164">
        <f ca="1">NPV(Q65,K66:$K$244) + ($A$13+$A$14+$A$15)/POWER(1+Q65,$A$28-D66+1)</f>
        <v>0</v>
      </c>
      <c r="S66" s="164">
        <f ca="1">NPV(Q66,K66:$K$244) + ($A$13+$A$14+$A$15)/POWER(1+Q66,$A$28-D66+1)</f>
        <v>0</v>
      </c>
      <c r="T66" s="45">
        <f t="shared" ca="1" si="11"/>
        <v>0</v>
      </c>
      <c r="U66" s="45">
        <f t="shared" ca="1" si="17"/>
        <v>0</v>
      </c>
      <c r="V66" s="45">
        <f t="shared" ca="1" si="18"/>
        <v>0</v>
      </c>
      <c r="W66" s="45">
        <f t="shared" ca="1" si="12"/>
        <v>0</v>
      </c>
      <c r="X66" s="25">
        <f t="shared" ca="1" si="1"/>
        <v>0</v>
      </c>
      <c r="Z66" s="28">
        <f t="shared" ca="1" si="19"/>
        <v>0</v>
      </c>
      <c r="AA66" s="233"/>
      <c r="AB66" s="45">
        <f t="shared" ca="1" si="13"/>
        <v>0</v>
      </c>
      <c r="AC66" s="45">
        <f t="shared" ca="1" si="2"/>
        <v>0</v>
      </c>
      <c r="AD66" s="25">
        <f t="shared" ca="1" si="3"/>
        <v>0</v>
      </c>
    </row>
    <row r="67" spans="4:30" x14ac:dyDescent="0.35">
      <c r="D67" s="20">
        <v>63</v>
      </c>
      <c r="E67" s="21">
        <f t="shared" ca="1" si="14"/>
        <v>23011</v>
      </c>
      <c r="F67" s="44">
        <f t="shared" ca="1" si="4"/>
        <v>23375</v>
      </c>
      <c r="G67" s="22" t="s">
        <v>119</v>
      </c>
      <c r="H67" s="44">
        <f t="shared" ca="1" si="15"/>
        <v>23011</v>
      </c>
      <c r="I67" s="45">
        <f t="shared" ca="1" si="5"/>
        <v>0</v>
      </c>
      <c r="J67" s="45">
        <f t="shared" ca="1" si="6"/>
        <v>0</v>
      </c>
      <c r="K67" s="45">
        <f t="shared" ca="1" si="7"/>
        <v>0</v>
      </c>
      <c r="L67" s="45"/>
      <c r="M67" s="45">
        <f t="shared" ca="1" si="16"/>
        <v>0</v>
      </c>
      <c r="N67" s="257">
        <f t="shared" ca="1" si="8"/>
        <v>0</v>
      </c>
      <c r="O67" s="23"/>
      <c r="P67" s="255">
        <f t="shared" ca="1" si="9"/>
        <v>0</v>
      </c>
      <c r="Q67" s="163">
        <f t="shared" ca="1" si="10"/>
        <v>0</v>
      </c>
      <c r="R67" s="164">
        <f ca="1">NPV(Q66,K67:$K$244) + ($A$13+$A$14+$A$15)/POWER(1+Q66,$A$28-D67+1)</f>
        <v>0</v>
      </c>
      <c r="S67" s="164">
        <f ca="1">NPV(Q67,K67:$K$244) + ($A$13+$A$14+$A$15)/POWER(1+Q67,$A$28-D67+1)</f>
        <v>0</v>
      </c>
      <c r="T67" s="45">
        <f t="shared" ca="1" si="11"/>
        <v>0</v>
      </c>
      <c r="U67" s="45">
        <f t="shared" ca="1" si="17"/>
        <v>0</v>
      </c>
      <c r="V67" s="45">
        <f t="shared" ca="1" si="18"/>
        <v>0</v>
      </c>
      <c r="W67" s="45">
        <f t="shared" ca="1" si="12"/>
        <v>0</v>
      </c>
      <c r="X67" s="25">
        <f t="shared" ca="1" si="1"/>
        <v>0</v>
      </c>
      <c r="Z67" s="28">
        <f t="shared" ca="1" si="19"/>
        <v>0</v>
      </c>
      <c r="AA67" s="233"/>
      <c r="AB67" s="45">
        <f t="shared" ca="1" si="13"/>
        <v>0</v>
      </c>
      <c r="AC67" s="45">
        <f t="shared" ca="1" si="2"/>
        <v>0</v>
      </c>
      <c r="AD67" s="25">
        <f t="shared" ca="1" si="3"/>
        <v>0</v>
      </c>
    </row>
    <row r="68" spans="4:30" x14ac:dyDescent="0.35">
      <c r="D68" s="20">
        <v>64</v>
      </c>
      <c r="E68" s="21">
        <f t="shared" ca="1" si="14"/>
        <v>23376</v>
      </c>
      <c r="F68" s="44">
        <f t="shared" ca="1" si="4"/>
        <v>23741</v>
      </c>
      <c r="G68" s="22" t="s">
        <v>119</v>
      </c>
      <c r="H68" s="44">
        <f t="shared" ca="1" si="15"/>
        <v>23376</v>
      </c>
      <c r="I68" s="45">
        <f t="shared" ca="1" si="5"/>
        <v>0</v>
      </c>
      <c r="J68" s="45">
        <f t="shared" ca="1" si="6"/>
        <v>0</v>
      </c>
      <c r="K68" s="45">
        <f t="shared" ca="1" si="7"/>
        <v>0</v>
      </c>
      <c r="L68" s="45"/>
      <c r="M68" s="45">
        <f t="shared" ca="1" si="16"/>
        <v>0</v>
      </c>
      <c r="N68" s="257">
        <f t="shared" ca="1" si="8"/>
        <v>0</v>
      </c>
      <c r="O68" s="23"/>
      <c r="P68" s="255">
        <f t="shared" ca="1" si="9"/>
        <v>0</v>
      </c>
      <c r="Q68" s="163">
        <f t="shared" ca="1" si="10"/>
        <v>0</v>
      </c>
      <c r="R68" s="164">
        <f ca="1">NPV(Q67,K68:$K$244) + ($A$13+$A$14+$A$15)/POWER(1+Q67,$A$28-D68+1)</f>
        <v>0</v>
      </c>
      <c r="S68" s="164">
        <f ca="1">NPV(Q68,K68:$K$244) + ($A$13+$A$14+$A$15)/POWER(1+Q68,$A$28-D68+1)</f>
        <v>0</v>
      </c>
      <c r="T68" s="45">
        <f t="shared" ca="1" si="11"/>
        <v>0</v>
      </c>
      <c r="U68" s="45">
        <f t="shared" ca="1" si="17"/>
        <v>0</v>
      </c>
      <c r="V68" s="45">
        <f t="shared" ca="1" si="18"/>
        <v>0</v>
      </c>
      <c r="W68" s="45">
        <f t="shared" ca="1" si="12"/>
        <v>0</v>
      </c>
      <c r="X68" s="25">
        <f t="shared" ref="X68:X131" ca="1" si="20">T68+W68+U68+V68</f>
        <v>0</v>
      </c>
      <c r="Z68" s="28">
        <f t="shared" ca="1" si="19"/>
        <v>0</v>
      </c>
      <c r="AA68" s="233"/>
      <c r="AB68" s="45">
        <f t="shared" ca="1" si="13"/>
        <v>0</v>
      </c>
      <c r="AC68" s="45">
        <f t="shared" ref="AC68:AC131" ca="1" si="21">W68</f>
        <v>0</v>
      </c>
      <c r="AD68" s="25">
        <f t="shared" ref="AD68:AD131" ca="1" si="22">Z68-AA68-AB68+AC68</f>
        <v>0</v>
      </c>
    </row>
    <row r="69" spans="4:30" x14ac:dyDescent="0.35">
      <c r="D69" s="20">
        <v>65</v>
      </c>
      <c r="E69" s="21">
        <f t="shared" ca="1" si="14"/>
        <v>23742</v>
      </c>
      <c r="F69" s="44">
        <f t="shared" ref="F69:F132" ca="1" si="23">E70-1</f>
        <v>24106</v>
      </c>
      <c r="G69" s="22" t="s">
        <v>119</v>
      </c>
      <c r="H69" s="44">
        <f t="shared" ca="1" si="15"/>
        <v>23742</v>
      </c>
      <c r="I69" s="45">
        <f t="shared" ref="I69:I132" ca="1" si="24">IF(D69&gt;$A$28,0,$A$9)</f>
        <v>0</v>
      </c>
      <c r="J69" s="45">
        <f t="shared" ref="J69:J132" ca="1" si="25">IF(D69&gt;$A$28,0,$A$10)</f>
        <v>0</v>
      </c>
      <c r="K69" s="45">
        <f t="shared" ref="K69:K132" ca="1" si="26">IF(D69&gt;$A$28,0,$A$11)</f>
        <v>0</v>
      </c>
      <c r="L69" s="45"/>
      <c r="M69" s="45">
        <f t="shared" ca="1" si="16"/>
        <v>0</v>
      </c>
      <c r="N69" s="257">
        <f t="shared" ref="N69:N132" ca="1" si="27">$A$6</f>
        <v>0</v>
      </c>
      <c r="O69" s="23"/>
      <c r="P69" s="255">
        <f t="shared" ref="P69:P132" ca="1" si="28">$A$7</f>
        <v>0</v>
      </c>
      <c r="Q69" s="163">
        <f t="shared" ref="Q69:Q132" ca="1" si="29">$A$8</f>
        <v>0</v>
      </c>
      <c r="R69" s="164">
        <f ca="1">NPV(Q68,K69:$K$244) + ($A$13+$A$14+$A$15)/POWER(1+Q68,$A$28-D69+1)</f>
        <v>0</v>
      </c>
      <c r="S69" s="164">
        <f ca="1">NPV(Q69,K69:$K$244) + ($A$13+$A$14+$A$15)/POWER(1+Q69,$A$28-D69+1)</f>
        <v>0</v>
      </c>
      <c r="T69" s="45">
        <f t="shared" ref="T69:T132" ca="1" si="30">IF(ISBLANK(G69),0,X68)</f>
        <v>0</v>
      </c>
      <c r="U69" s="45">
        <f t="shared" ca="1" si="17"/>
        <v>0</v>
      </c>
      <c r="V69" s="45">
        <f t="shared" ca="1" si="18"/>
        <v>0</v>
      </c>
      <c r="W69" s="45">
        <f t="shared" ref="W69:W132" ca="1" si="31">S69-R69</f>
        <v>0</v>
      </c>
      <c r="X69" s="25">
        <f t="shared" ca="1" si="20"/>
        <v>0</v>
      </c>
      <c r="Z69" s="28">
        <f t="shared" ca="1" si="19"/>
        <v>0</v>
      </c>
      <c r="AA69" s="233"/>
      <c r="AB69" s="45">
        <f t="shared" ref="AB69:AB132" ca="1" si="32">IFERROR(Z69/($A$42-D69+1),0)</f>
        <v>0</v>
      </c>
      <c r="AC69" s="45">
        <f t="shared" ca="1" si="21"/>
        <v>0</v>
      </c>
      <c r="AD69" s="25">
        <f t="shared" ca="1" si="22"/>
        <v>0</v>
      </c>
    </row>
    <row r="70" spans="4:30" x14ac:dyDescent="0.35">
      <c r="D70" s="20">
        <v>66</v>
      </c>
      <c r="E70" s="21">
        <f t="shared" ref="E70:E133" ca="1" si="33">EOMONTH(H70,0)</f>
        <v>24107</v>
      </c>
      <c r="F70" s="44">
        <f t="shared" ca="1" si="23"/>
        <v>24471</v>
      </c>
      <c r="G70" s="22" t="s">
        <v>119</v>
      </c>
      <c r="H70" s="44">
        <f t="shared" ref="H70:H133" ca="1" si="34">EDATE(H69,12)</f>
        <v>24107</v>
      </c>
      <c r="I70" s="45">
        <f t="shared" ca="1" si="24"/>
        <v>0</v>
      </c>
      <c r="J70" s="45">
        <f t="shared" ca="1" si="25"/>
        <v>0</v>
      </c>
      <c r="K70" s="45">
        <f t="shared" ca="1" si="26"/>
        <v>0</v>
      </c>
      <c r="L70" s="45"/>
      <c r="M70" s="45">
        <f t="shared" ref="M70:M133" ca="1" si="35">K70+L70</f>
        <v>0</v>
      </c>
      <c r="N70" s="257">
        <f t="shared" ca="1" si="27"/>
        <v>0</v>
      </c>
      <c r="O70" s="23"/>
      <c r="P70" s="255">
        <f t="shared" ca="1" si="28"/>
        <v>0</v>
      </c>
      <c r="Q70" s="163">
        <f t="shared" ca="1" si="29"/>
        <v>0</v>
      </c>
      <c r="R70" s="164">
        <f ca="1">NPV(Q69,K70:$K$244) + ($A$13+$A$14+$A$15)/POWER(1+Q69,$A$28-D70+1)</f>
        <v>0</v>
      </c>
      <c r="S70" s="164">
        <f ca="1">NPV(Q70,K70:$K$244) + ($A$13+$A$14+$A$15)/POWER(1+Q70,$A$28-D70+1)</f>
        <v>0</v>
      </c>
      <c r="T70" s="45">
        <f t="shared" ca="1" si="30"/>
        <v>0</v>
      </c>
      <c r="U70" s="45">
        <f t="shared" ref="U70:U133" ca="1" si="36">S70*Q70</f>
        <v>0</v>
      </c>
      <c r="V70" s="45">
        <f t="shared" ref="V70:V133" ca="1" si="37">-(K70+L70)</f>
        <v>0</v>
      </c>
      <c r="W70" s="45">
        <f t="shared" ca="1" si="31"/>
        <v>0</v>
      </c>
      <c r="X70" s="25">
        <f t="shared" ca="1" si="20"/>
        <v>0</v>
      </c>
      <c r="Z70" s="28">
        <f t="shared" ref="Z70:Z133" ca="1" si="38">AD69</f>
        <v>0</v>
      </c>
      <c r="AA70" s="233"/>
      <c r="AB70" s="45">
        <f t="shared" ca="1" si="32"/>
        <v>0</v>
      </c>
      <c r="AC70" s="45">
        <f t="shared" ca="1" si="21"/>
        <v>0</v>
      </c>
      <c r="AD70" s="25">
        <f t="shared" ca="1" si="22"/>
        <v>0</v>
      </c>
    </row>
    <row r="71" spans="4:30" x14ac:dyDescent="0.35">
      <c r="D71" s="20">
        <v>67</v>
      </c>
      <c r="E71" s="21">
        <f t="shared" ca="1" si="33"/>
        <v>24472</v>
      </c>
      <c r="F71" s="44">
        <f t="shared" ca="1" si="23"/>
        <v>24836</v>
      </c>
      <c r="G71" s="22" t="s">
        <v>119</v>
      </c>
      <c r="H71" s="44">
        <f t="shared" ca="1" si="34"/>
        <v>24472</v>
      </c>
      <c r="I71" s="45">
        <f t="shared" ca="1" si="24"/>
        <v>0</v>
      </c>
      <c r="J71" s="45">
        <f t="shared" ca="1" si="25"/>
        <v>0</v>
      </c>
      <c r="K71" s="45">
        <f t="shared" ca="1" si="26"/>
        <v>0</v>
      </c>
      <c r="L71" s="45"/>
      <c r="M71" s="45">
        <f t="shared" ca="1" si="35"/>
        <v>0</v>
      </c>
      <c r="N71" s="257">
        <f t="shared" ca="1" si="27"/>
        <v>0</v>
      </c>
      <c r="O71" s="23"/>
      <c r="P71" s="255">
        <f t="shared" ca="1" si="28"/>
        <v>0</v>
      </c>
      <c r="Q71" s="163">
        <f t="shared" ca="1" si="29"/>
        <v>0</v>
      </c>
      <c r="R71" s="164">
        <f ca="1">NPV(Q70,K71:$K$244) + ($A$13+$A$14+$A$15)/POWER(1+Q70,$A$28-D71+1)</f>
        <v>0</v>
      </c>
      <c r="S71" s="164">
        <f ca="1">NPV(Q71,K71:$K$244) + ($A$13+$A$14+$A$15)/POWER(1+Q71,$A$28-D71+1)</f>
        <v>0</v>
      </c>
      <c r="T71" s="45">
        <f t="shared" ca="1" si="30"/>
        <v>0</v>
      </c>
      <c r="U71" s="45">
        <f t="shared" ca="1" si="36"/>
        <v>0</v>
      </c>
      <c r="V71" s="45">
        <f t="shared" ca="1" si="37"/>
        <v>0</v>
      </c>
      <c r="W71" s="45">
        <f t="shared" ca="1" si="31"/>
        <v>0</v>
      </c>
      <c r="X71" s="25">
        <f t="shared" ca="1" si="20"/>
        <v>0</v>
      </c>
      <c r="Z71" s="28">
        <f t="shared" ca="1" si="38"/>
        <v>0</v>
      </c>
      <c r="AA71" s="233"/>
      <c r="AB71" s="45">
        <f t="shared" ca="1" si="32"/>
        <v>0</v>
      </c>
      <c r="AC71" s="45">
        <f t="shared" ca="1" si="21"/>
        <v>0</v>
      </c>
      <c r="AD71" s="25">
        <f t="shared" ca="1" si="22"/>
        <v>0</v>
      </c>
    </row>
    <row r="72" spans="4:30" x14ac:dyDescent="0.35">
      <c r="D72" s="20">
        <v>68</v>
      </c>
      <c r="E72" s="21">
        <f t="shared" ca="1" si="33"/>
        <v>24837</v>
      </c>
      <c r="F72" s="44">
        <f t="shared" ca="1" si="23"/>
        <v>25202</v>
      </c>
      <c r="G72" s="22" t="s">
        <v>119</v>
      </c>
      <c r="H72" s="44">
        <f t="shared" ca="1" si="34"/>
        <v>24837</v>
      </c>
      <c r="I72" s="45">
        <f t="shared" ca="1" si="24"/>
        <v>0</v>
      </c>
      <c r="J72" s="45">
        <f t="shared" ca="1" si="25"/>
        <v>0</v>
      </c>
      <c r="K72" s="45">
        <f t="shared" ca="1" si="26"/>
        <v>0</v>
      </c>
      <c r="L72" s="45"/>
      <c r="M72" s="45">
        <f t="shared" ca="1" si="35"/>
        <v>0</v>
      </c>
      <c r="N72" s="257">
        <f t="shared" ca="1" si="27"/>
        <v>0</v>
      </c>
      <c r="O72" s="23"/>
      <c r="P72" s="255">
        <f t="shared" ca="1" si="28"/>
        <v>0</v>
      </c>
      <c r="Q72" s="163">
        <f t="shared" ca="1" si="29"/>
        <v>0</v>
      </c>
      <c r="R72" s="164">
        <f ca="1">NPV(Q71,K72:$K$244) + ($A$13+$A$14+$A$15)/POWER(1+Q71,$A$28-D72+1)</f>
        <v>0</v>
      </c>
      <c r="S72" s="164">
        <f ca="1">NPV(Q72,K72:$K$244) + ($A$13+$A$14+$A$15)/POWER(1+Q72,$A$28-D72+1)</f>
        <v>0</v>
      </c>
      <c r="T72" s="45">
        <f t="shared" ca="1" si="30"/>
        <v>0</v>
      </c>
      <c r="U72" s="45">
        <f t="shared" ca="1" si="36"/>
        <v>0</v>
      </c>
      <c r="V72" s="45">
        <f t="shared" ca="1" si="37"/>
        <v>0</v>
      </c>
      <c r="W72" s="45">
        <f t="shared" ca="1" si="31"/>
        <v>0</v>
      </c>
      <c r="X72" s="25">
        <f t="shared" ca="1" si="20"/>
        <v>0</v>
      </c>
      <c r="Z72" s="28">
        <f t="shared" ca="1" si="38"/>
        <v>0</v>
      </c>
      <c r="AA72" s="233"/>
      <c r="AB72" s="45">
        <f t="shared" ca="1" si="32"/>
        <v>0</v>
      </c>
      <c r="AC72" s="45">
        <f t="shared" ca="1" si="21"/>
        <v>0</v>
      </c>
      <c r="AD72" s="25">
        <f t="shared" ca="1" si="22"/>
        <v>0</v>
      </c>
    </row>
    <row r="73" spans="4:30" x14ac:dyDescent="0.35">
      <c r="D73" s="20">
        <v>69</v>
      </c>
      <c r="E73" s="21">
        <f t="shared" ca="1" si="33"/>
        <v>25203</v>
      </c>
      <c r="F73" s="44">
        <f t="shared" ca="1" si="23"/>
        <v>25567</v>
      </c>
      <c r="G73" s="22" t="s">
        <v>119</v>
      </c>
      <c r="H73" s="44">
        <f t="shared" ca="1" si="34"/>
        <v>25203</v>
      </c>
      <c r="I73" s="45">
        <f t="shared" ca="1" si="24"/>
        <v>0</v>
      </c>
      <c r="J73" s="45">
        <f t="shared" ca="1" si="25"/>
        <v>0</v>
      </c>
      <c r="K73" s="45">
        <f t="shared" ca="1" si="26"/>
        <v>0</v>
      </c>
      <c r="L73" s="45"/>
      <c r="M73" s="45">
        <f t="shared" ca="1" si="35"/>
        <v>0</v>
      </c>
      <c r="N73" s="257">
        <f t="shared" ca="1" si="27"/>
        <v>0</v>
      </c>
      <c r="O73" s="23"/>
      <c r="P73" s="255">
        <f t="shared" ca="1" si="28"/>
        <v>0</v>
      </c>
      <c r="Q73" s="163">
        <f t="shared" ca="1" si="29"/>
        <v>0</v>
      </c>
      <c r="R73" s="164">
        <f ca="1">NPV(Q72,K73:$K$244) + ($A$13+$A$14+$A$15)/POWER(1+Q72,$A$28-D73+1)</f>
        <v>0</v>
      </c>
      <c r="S73" s="164">
        <f ca="1">NPV(Q73,K73:$K$244) + ($A$13+$A$14+$A$15)/POWER(1+Q73,$A$28-D73+1)</f>
        <v>0</v>
      </c>
      <c r="T73" s="45">
        <f t="shared" ca="1" si="30"/>
        <v>0</v>
      </c>
      <c r="U73" s="45">
        <f t="shared" ca="1" si="36"/>
        <v>0</v>
      </c>
      <c r="V73" s="45">
        <f t="shared" ca="1" si="37"/>
        <v>0</v>
      </c>
      <c r="W73" s="45">
        <f t="shared" ca="1" si="31"/>
        <v>0</v>
      </c>
      <c r="X73" s="25">
        <f t="shared" ca="1" si="20"/>
        <v>0</v>
      </c>
      <c r="Z73" s="28">
        <f t="shared" ca="1" si="38"/>
        <v>0</v>
      </c>
      <c r="AA73" s="233"/>
      <c r="AB73" s="45">
        <f t="shared" ca="1" si="32"/>
        <v>0</v>
      </c>
      <c r="AC73" s="45">
        <f t="shared" ca="1" si="21"/>
        <v>0</v>
      </c>
      <c r="AD73" s="25">
        <f t="shared" ca="1" si="22"/>
        <v>0</v>
      </c>
    </row>
    <row r="74" spans="4:30" x14ac:dyDescent="0.35">
      <c r="D74" s="20">
        <v>70</v>
      </c>
      <c r="E74" s="21">
        <f t="shared" ca="1" si="33"/>
        <v>25568</v>
      </c>
      <c r="F74" s="44">
        <f t="shared" ca="1" si="23"/>
        <v>25932</v>
      </c>
      <c r="G74" s="22" t="s">
        <v>119</v>
      </c>
      <c r="H74" s="44">
        <f t="shared" ca="1" si="34"/>
        <v>25568</v>
      </c>
      <c r="I74" s="45">
        <f t="shared" ca="1" si="24"/>
        <v>0</v>
      </c>
      <c r="J74" s="45">
        <f t="shared" ca="1" si="25"/>
        <v>0</v>
      </c>
      <c r="K74" s="45">
        <f t="shared" ca="1" si="26"/>
        <v>0</v>
      </c>
      <c r="L74" s="45"/>
      <c r="M74" s="45">
        <f t="shared" ca="1" si="35"/>
        <v>0</v>
      </c>
      <c r="N74" s="257">
        <f t="shared" ca="1" si="27"/>
        <v>0</v>
      </c>
      <c r="O74" s="23"/>
      <c r="P74" s="255">
        <f t="shared" ca="1" si="28"/>
        <v>0</v>
      </c>
      <c r="Q74" s="163">
        <f t="shared" ca="1" si="29"/>
        <v>0</v>
      </c>
      <c r="R74" s="164">
        <f ca="1">NPV(Q73,K74:$K$244) + ($A$13+$A$14+$A$15)/POWER(1+Q73,$A$28-D74+1)</f>
        <v>0</v>
      </c>
      <c r="S74" s="164">
        <f ca="1">NPV(Q74,K74:$K$244) + ($A$13+$A$14+$A$15)/POWER(1+Q74,$A$28-D74+1)</f>
        <v>0</v>
      </c>
      <c r="T74" s="45">
        <f t="shared" ca="1" si="30"/>
        <v>0</v>
      </c>
      <c r="U74" s="45">
        <f t="shared" ca="1" si="36"/>
        <v>0</v>
      </c>
      <c r="V74" s="45">
        <f t="shared" ca="1" si="37"/>
        <v>0</v>
      </c>
      <c r="W74" s="45">
        <f t="shared" ca="1" si="31"/>
        <v>0</v>
      </c>
      <c r="X74" s="25">
        <f t="shared" ca="1" si="20"/>
        <v>0</v>
      </c>
      <c r="Z74" s="28">
        <f t="shared" ca="1" si="38"/>
        <v>0</v>
      </c>
      <c r="AA74" s="233"/>
      <c r="AB74" s="45">
        <f t="shared" ca="1" si="32"/>
        <v>0</v>
      </c>
      <c r="AC74" s="45">
        <f t="shared" ca="1" si="21"/>
        <v>0</v>
      </c>
      <c r="AD74" s="25">
        <f t="shared" ca="1" si="22"/>
        <v>0</v>
      </c>
    </row>
    <row r="75" spans="4:30" x14ac:dyDescent="0.35">
      <c r="D75" s="20">
        <v>71</v>
      </c>
      <c r="E75" s="21">
        <f t="shared" ca="1" si="33"/>
        <v>25933</v>
      </c>
      <c r="F75" s="44">
        <f t="shared" ca="1" si="23"/>
        <v>26297</v>
      </c>
      <c r="G75" s="22" t="s">
        <v>119</v>
      </c>
      <c r="H75" s="44">
        <f t="shared" ca="1" si="34"/>
        <v>25933</v>
      </c>
      <c r="I75" s="45">
        <f t="shared" ca="1" si="24"/>
        <v>0</v>
      </c>
      <c r="J75" s="45">
        <f t="shared" ca="1" si="25"/>
        <v>0</v>
      </c>
      <c r="K75" s="45">
        <f t="shared" ca="1" si="26"/>
        <v>0</v>
      </c>
      <c r="L75" s="45"/>
      <c r="M75" s="45">
        <f t="shared" ca="1" si="35"/>
        <v>0</v>
      </c>
      <c r="N75" s="257">
        <f t="shared" ca="1" si="27"/>
        <v>0</v>
      </c>
      <c r="O75" s="23"/>
      <c r="P75" s="255">
        <f t="shared" ca="1" si="28"/>
        <v>0</v>
      </c>
      <c r="Q75" s="163">
        <f t="shared" ca="1" si="29"/>
        <v>0</v>
      </c>
      <c r="R75" s="164">
        <f ca="1">NPV(Q74,K75:$K$244) + ($A$13+$A$14+$A$15)/POWER(1+Q74,$A$28-D75+1)</f>
        <v>0</v>
      </c>
      <c r="S75" s="164">
        <f ca="1">NPV(Q75,K75:$K$244) + ($A$13+$A$14+$A$15)/POWER(1+Q75,$A$28-D75+1)</f>
        <v>0</v>
      </c>
      <c r="T75" s="45">
        <f t="shared" ca="1" si="30"/>
        <v>0</v>
      </c>
      <c r="U75" s="45">
        <f t="shared" ca="1" si="36"/>
        <v>0</v>
      </c>
      <c r="V75" s="45">
        <f t="shared" ca="1" si="37"/>
        <v>0</v>
      </c>
      <c r="W75" s="45">
        <f t="shared" ca="1" si="31"/>
        <v>0</v>
      </c>
      <c r="X75" s="25">
        <f t="shared" ca="1" si="20"/>
        <v>0</v>
      </c>
      <c r="Z75" s="28">
        <f t="shared" ca="1" si="38"/>
        <v>0</v>
      </c>
      <c r="AA75" s="233"/>
      <c r="AB75" s="45">
        <f t="shared" ca="1" si="32"/>
        <v>0</v>
      </c>
      <c r="AC75" s="45">
        <f t="shared" ca="1" si="21"/>
        <v>0</v>
      </c>
      <c r="AD75" s="25">
        <f t="shared" ca="1" si="22"/>
        <v>0</v>
      </c>
    </row>
    <row r="76" spans="4:30" x14ac:dyDescent="0.35">
      <c r="D76" s="20">
        <v>72</v>
      </c>
      <c r="E76" s="21">
        <f t="shared" ca="1" si="33"/>
        <v>26298</v>
      </c>
      <c r="F76" s="44">
        <f t="shared" ca="1" si="23"/>
        <v>26663</v>
      </c>
      <c r="G76" s="22" t="s">
        <v>119</v>
      </c>
      <c r="H76" s="44">
        <f t="shared" ca="1" si="34"/>
        <v>26298</v>
      </c>
      <c r="I76" s="45">
        <f t="shared" ca="1" si="24"/>
        <v>0</v>
      </c>
      <c r="J76" s="45">
        <f t="shared" ca="1" si="25"/>
        <v>0</v>
      </c>
      <c r="K76" s="45">
        <f t="shared" ca="1" si="26"/>
        <v>0</v>
      </c>
      <c r="L76" s="45"/>
      <c r="M76" s="45">
        <f t="shared" ca="1" si="35"/>
        <v>0</v>
      </c>
      <c r="N76" s="257">
        <f t="shared" ca="1" si="27"/>
        <v>0</v>
      </c>
      <c r="O76" s="23"/>
      <c r="P76" s="255">
        <f t="shared" ca="1" si="28"/>
        <v>0</v>
      </c>
      <c r="Q76" s="163">
        <f t="shared" ca="1" si="29"/>
        <v>0</v>
      </c>
      <c r="R76" s="164">
        <f ca="1">NPV(Q75,K76:$K$244) + ($A$13+$A$14+$A$15)/POWER(1+Q75,$A$28-D76+1)</f>
        <v>0</v>
      </c>
      <c r="S76" s="164">
        <f ca="1">NPV(Q76,K76:$K$244) + ($A$13+$A$14+$A$15)/POWER(1+Q76,$A$28-D76+1)</f>
        <v>0</v>
      </c>
      <c r="T76" s="45">
        <f t="shared" ca="1" si="30"/>
        <v>0</v>
      </c>
      <c r="U76" s="45">
        <f t="shared" ca="1" si="36"/>
        <v>0</v>
      </c>
      <c r="V76" s="45">
        <f t="shared" ca="1" si="37"/>
        <v>0</v>
      </c>
      <c r="W76" s="45">
        <f t="shared" ca="1" si="31"/>
        <v>0</v>
      </c>
      <c r="X76" s="25">
        <f t="shared" ca="1" si="20"/>
        <v>0</v>
      </c>
      <c r="Z76" s="28">
        <f t="shared" ca="1" si="38"/>
        <v>0</v>
      </c>
      <c r="AA76" s="233"/>
      <c r="AB76" s="45">
        <f t="shared" ca="1" si="32"/>
        <v>0</v>
      </c>
      <c r="AC76" s="45">
        <f t="shared" ca="1" si="21"/>
        <v>0</v>
      </c>
      <c r="AD76" s="25">
        <f t="shared" ca="1" si="22"/>
        <v>0</v>
      </c>
    </row>
    <row r="77" spans="4:30" x14ac:dyDescent="0.35">
      <c r="D77" s="20">
        <v>73</v>
      </c>
      <c r="E77" s="21">
        <f t="shared" ca="1" si="33"/>
        <v>26664</v>
      </c>
      <c r="F77" s="44">
        <f t="shared" ca="1" si="23"/>
        <v>27028</v>
      </c>
      <c r="G77" s="22" t="s">
        <v>119</v>
      </c>
      <c r="H77" s="44">
        <f t="shared" ca="1" si="34"/>
        <v>26664</v>
      </c>
      <c r="I77" s="45">
        <f t="shared" ca="1" si="24"/>
        <v>0</v>
      </c>
      <c r="J77" s="45">
        <f t="shared" ca="1" si="25"/>
        <v>0</v>
      </c>
      <c r="K77" s="45">
        <f t="shared" ca="1" si="26"/>
        <v>0</v>
      </c>
      <c r="L77" s="45"/>
      <c r="M77" s="45">
        <f t="shared" ca="1" si="35"/>
        <v>0</v>
      </c>
      <c r="N77" s="257">
        <f t="shared" ca="1" si="27"/>
        <v>0</v>
      </c>
      <c r="O77" s="23"/>
      <c r="P77" s="255">
        <f t="shared" ca="1" si="28"/>
        <v>0</v>
      </c>
      <c r="Q77" s="163">
        <f t="shared" ca="1" si="29"/>
        <v>0</v>
      </c>
      <c r="R77" s="164">
        <f ca="1">NPV(Q76,K77:$K$244) + ($A$13+$A$14+$A$15)/POWER(1+Q76,$A$28-D77+1)</f>
        <v>0</v>
      </c>
      <c r="S77" s="164">
        <f ca="1">NPV(Q77,K77:$K$244) + ($A$13+$A$14+$A$15)/POWER(1+Q77,$A$28-D77+1)</f>
        <v>0</v>
      </c>
      <c r="T77" s="45">
        <f t="shared" ca="1" si="30"/>
        <v>0</v>
      </c>
      <c r="U77" s="45">
        <f t="shared" ca="1" si="36"/>
        <v>0</v>
      </c>
      <c r="V77" s="45">
        <f t="shared" ca="1" si="37"/>
        <v>0</v>
      </c>
      <c r="W77" s="45">
        <f t="shared" ca="1" si="31"/>
        <v>0</v>
      </c>
      <c r="X77" s="25">
        <f t="shared" ca="1" si="20"/>
        <v>0</v>
      </c>
      <c r="Z77" s="28">
        <f t="shared" ca="1" si="38"/>
        <v>0</v>
      </c>
      <c r="AA77" s="233"/>
      <c r="AB77" s="45">
        <f t="shared" ca="1" si="32"/>
        <v>0</v>
      </c>
      <c r="AC77" s="45">
        <f t="shared" ca="1" si="21"/>
        <v>0</v>
      </c>
      <c r="AD77" s="25">
        <f t="shared" ca="1" si="22"/>
        <v>0</v>
      </c>
    </row>
    <row r="78" spans="4:30" x14ac:dyDescent="0.35">
      <c r="D78" s="20">
        <v>74</v>
      </c>
      <c r="E78" s="21">
        <f t="shared" ca="1" si="33"/>
        <v>27029</v>
      </c>
      <c r="F78" s="44">
        <f t="shared" ca="1" si="23"/>
        <v>27393</v>
      </c>
      <c r="G78" s="22" t="s">
        <v>119</v>
      </c>
      <c r="H78" s="44">
        <f t="shared" ca="1" si="34"/>
        <v>27029</v>
      </c>
      <c r="I78" s="45">
        <f t="shared" ca="1" si="24"/>
        <v>0</v>
      </c>
      <c r="J78" s="45">
        <f t="shared" ca="1" si="25"/>
        <v>0</v>
      </c>
      <c r="K78" s="45">
        <f t="shared" ca="1" si="26"/>
        <v>0</v>
      </c>
      <c r="L78" s="45"/>
      <c r="M78" s="45">
        <f t="shared" ca="1" si="35"/>
        <v>0</v>
      </c>
      <c r="N78" s="257">
        <f t="shared" ca="1" si="27"/>
        <v>0</v>
      </c>
      <c r="O78" s="23"/>
      <c r="P78" s="255">
        <f t="shared" ca="1" si="28"/>
        <v>0</v>
      </c>
      <c r="Q78" s="163">
        <f t="shared" ca="1" si="29"/>
        <v>0</v>
      </c>
      <c r="R78" s="164">
        <f ca="1">NPV(Q77,K78:$K$244) + ($A$13+$A$14+$A$15)/POWER(1+Q77,$A$28-D78+1)</f>
        <v>0</v>
      </c>
      <c r="S78" s="164">
        <f ca="1">NPV(Q78,K78:$K$244) + ($A$13+$A$14+$A$15)/POWER(1+Q78,$A$28-D78+1)</f>
        <v>0</v>
      </c>
      <c r="T78" s="45">
        <f t="shared" ca="1" si="30"/>
        <v>0</v>
      </c>
      <c r="U78" s="45">
        <f t="shared" ca="1" si="36"/>
        <v>0</v>
      </c>
      <c r="V78" s="45">
        <f t="shared" ca="1" si="37"/>
        <v>0</v>
      </c>
      <c r="W78" s="45">
        <f t="shared" ca="1" si="31"/>
        <v>0</v>
      </c>
      <c r="X78" s="25">
        <f t="shared" ca="1" si="20"/>
        <v>0</v>
      </c>
      <c r="Z78" s="28">
        <f t="shared" ca="1" si="38"/>
        <v>0</v>
      </c>
      <c r="AA78" s="233"/>
      <c r="AB78" s="45">
        <f t="shared" ca="1" si="32"/>
        <v>0</v>
      </c>
      <c r="AC78" s="45">
        <f t="shared" ca="1" si="21"/>
        <v>0</v>
      </c>
      <c r="AD78" s="25">
        <f t="shared" ca="1" si="22"/>
        <v>0</v>
      </c>
    </row>
    <row r="79" spans="4:30" x14ac:dyDescent="0.35">
      <c r="D79" s="20">
        <v>75</v>
      </c>
      <c r="E79" s="21">
        <f t="shared" ca="1" si="33"/>
        <v>27394</v>
      </c>
      <c r="F79" s="44">
        <f t="shared" ca="1" si="23"/>
        <v>27758</v>
      </c>
      <c r="G79" s="22" t="s">
        <v>119</v>
      </c>
      <c r="H79" s="44">
        <f t="shared" ca="1" si="34"/>
        <v>27394</v>
      </c>
      <c r="I79" s="45">
        <f t="shared" ca="1" si="24"/>
        <v>0</v>
      </c>
      <c r="J79" s="45">
        <f t="shared" ca="1" si="25"/>
        <v>0</v>
      </c>
      <c r="K79" s="45">
        <f t="shared" ca="1" si="26"/>
        <v>0</v>
      </c>
      <c r="L79" s="45"/>
      <c r="M79" s="45">
        <f t="shared" ca="1" si="35"/>
        <v>0</v>
      </c>
      <c r="N79" s="257">
        <f t="shared" ca="1" si="27"/>
        <v>0</v>
      </c>
      <c r="O79" s="23"/>
      <c r="P79" s="255">
        <f t="shared" ca="1" si="28"/>
        <v>0</v>
      </c>
      <c r="Q79" s="163">
        <f t="shared" ca="1" si="29"/>
        <v>0</v>
      </c>
      <c r="R79" s="164">
        <f ca="1">NPV(Q78,K79:$K$244) + ($A$13+$A$14+$A$15)/POWER(1+Q78,$A$28-D79+1)</f>
        <v>0</v>
      </c>
      <c r="S79" s="164">
        <f ca="1">NPV(Q79,K79:$K$244) + ($A$13+$A$14+$A$15)/POWER(1+Q79,$A$28-D79+1)</f>
        <v>0</v>
      </c>
      <c r="T79" s="45">
        <f t="shared" ca="1" si="30"/>
        <v>0</v>
      </c>
      <c r="U79" s="45">
        <f t="shared" ca="1" si="36"/>
        <v>0</v>
      </c>
      <c r="V79" s="45">
        <f t="shared" ca="1" si="37"/>
        <v>0</v>
      </c>
      <c r="W79" s="45">
        <f t="shared" ca="1" si="31"/>
        <v>0</v>
      </c>
      <c r="X79" s="25">
        <f t="shared" ca="1" si="20"/>
        <v>0</v>
      </c>
      <c r="Z79" s="28">
        <f t="shared" ca="1" si="38"/>
        <v>0</v>
      </c>
      <c r="AA79" s="233"/>
      <c r="AB79" s="45">
        <f t="shared" ca="1" si="32"/>
        <v>0</v>
      </c>
      <c r="AC79" s="45">
        <f t="shared" ca="1" si="21"/>
        <v>0</v>
      </c>
      <c r="AD79" s="25">
        <f t="shared" ca="1" si="22"/>
        <v>0</v>
      </c>
    </row>
    <row r="80" spans="4:30" x14ac:dyDescent="0.35">
      <c r="D80" s="20">
        <v>76</v>
      </c>
      <c r="E80" s="21">
        <f t="shared" ca="1" si="33"/>
        <v>27759</v>
      </c>
      <c r="F80" s="44">
        <f t="shared" ca="1" si="23"/>
        <v>28124</v>
      </c>
      <c r="G80" s="22" t="s">
        <v>119</v>
      </c>
      <c r="H80" s="44">
        <f t="shared" ca="1" si="34"/>
        <v>27759</v>
      </c>
      <c r="I80" s="45">
        <f t="shared" ca="1" si="24"/>
        <v>0</v>
      </c>
      <c r="J80" s="45">
        <f t="shared" ca="1" si="25"/>
        <v>0</v>
      </c>
      <c r="K80" s="45">
        <f t="shared" ca="1" si="26"/>
        <v>0</v>
      </c>
      <c r="L80" s="45"/>
      <c r="M80" s="45">
        <f t="shared" ca="1" si="35"/>
        <v>0</v>
      </c>
      <c r="N80" s="257">
        <f t="shared" ca="1" si="27"/>
        <v>0</v>
      </c>
      <c r="O80" s="23"/>
      <c r="P80" s="255">
        <f t="shared" ca="1" si="28"/>
        <v>0</v>
      </c>
      <c r="Q80" s="163">
        <f t="shared" ca="1" si="29"/>
        <v>0</v>
      </c>
      <c r="R80" s="164">
        <f ca="1">NPV(Q79,K80:$K$244) + ($A$13+$A$14+$A$15)/POWER(1+Q79,$A$28-D80+1)</f>
        <v>0</v>
      </c>
      <c r="S80" s="164">
        <f ca="1">NPV(Q80,K80:$K$244) + ($A$13+$A$14+$A$15)/POWER(1+Q80,$A$28-D80+1)</f>
        <v>0</v>
      </c>
      <c r="T80" s="45">
        <f t="shared" ca="1" si="30"/>
        <v>0</v>
      </c>
      <c r="U80" s="45">
        <f t="shared" ca="1" si="36"/>
        <v>0</v>
      </c>
      <c r="V80" s="45">
        <f t="shared" ca="1" si="37"/>
        <v>0</v>
      </c>
      <c r="W80" s="45">
        <f t="shared" ca="1" si="31"/>
        <v>0</v>
      </c>
      <c r="X80" s="25">
        <f t="shared" ca="1" si="20"/>
        <v>0</v>
      </c>
      <c r="Z80" s="28">
        <f t="shared" ca="1" si="38"/>
        <v>0</v>
      </c>
      <c r="AA80" s="233"/>
      <c r="AB80" s="45">
        <f t="shared" ca="1" si="32"/>
        <v>0</v>
      </c>
      <c r="AC80" s="45">
        <f t="shared" ca="1" si="21"/>
        <v>0</v>
      </c>
      <c r="AD80" s="25">
        <f t="shared" ca="1" si="22"/>
        <v>0</v>
      </c>
    </row>
    <row r="81" spans="4:30" x14ac:dyDescent="0.35">
      <c r="D81" s="20">
        <v>77</v>
      </c>
      <c r="E81" s="21">
        <f t="shared" ca="1" si="33"/>
        <v>28125</v>
      </c>
      <c r="F81" s="44">
        <f t="shared" ca="1" si="23"/>
        <v>28489</v>
      </c>
      <c r="G81" s="22" t="s">
        <v>119</v>
      </c>
      <c r="H81" s="44">
        <f t="shared" ca="1" si="34"/>
        <v>28125</v>
      </c>
      <c r="I81" s="45">
        <f t="shared" ca="1" si="24"/>
        <v>0</v>
      </c>
      <c r="J81" s="45">
        <f t="shared" ca="1" si="25"/>
        <v>0</v>
      </c>
      <c r="K81" s="45">
        <f t="shared" ca="1" si="26"/>
        <v>0</v>
      </c>
      <c r="L81" s="45"/>
      <c r="M81" s="45">
        <f t="shared" ca="1" si="35"/>
        <v>0</v>
      </c>
      <c r="N81" s="257">
        <f t="shared" ca="1" si="27"/>
        <v>0</v>
      </c>
      <c r="O81" s="23"/>
      <c r="P81" s="255">
        <f t="shared" ca="1" si="28"/>
        <v>0</v>
      </c>
      <c r="Q81" s="163">
        <f t="shared" ca="1" si="29"/>
        <v>0</v>
      </c>
      <c r="R81" s="164">
        <f ca="1">NPV(Q80,K81:$K$244) + ($A$13+$A$14+$A$15)/POWER(1+Q80,$A$28-D81+1)</f>
        <v>0</v>
      </c>
      <c r="S81" s="164">
        <f ca="1">NPV(Q81,K81:$K$244) + ($A$13+$A$14+$A$15)/POWER(1+Q81,$A$28-D81+1)</f>
        <v>0</v>
      </c>
      <c r="T81" s="45">
        <f t="shared" ca="1" si="30"/>
        <v>0</v>
      </c>
      <c r="U81" s="45">
        <f t="shared" ca="1" si="36"/>
        <v>0</v>
      </c>
      <c r="V81" s="45">
        <f t="shared" ca="1" si="37"/>
        <v>0</v>
      </c>
      <c r="W81" s="45">
        <f t="shared" ca="1" si="31"/>
        <v>0</v>
      </c>
      <c r="X81" s="25">
        <f t="shared" ca="1" si="20"/>
        <v>0</v>
      </c>
      <c r="Z81" s="28">
        <f t="shared" ca="1" si="38"/>
        <v>0</v>
      </c>
      <c r="AA81" s="233"/>
      <c r="AB81" s="45">
        <f t="shared" ca="1" si="32"/>
        <v>0</v>
      </c>
      <c r="AC81" s="45">
        <f t="shared" ca="1" si="21"/>
        <v>0</v>
      </c>
      <c r="AD81" s="25">
        <f t="shared" ca="1" si="22"/>
        <v>0</v>
      </c>
    </row>
    <row r="82" spans="4:30" x14ac:dyDescent="0.35">
      <c r="D82" s="20">
        <v>78</v>
      </c>
      <c r="E82" s="21">
        <f t="shared" ca="1" si="33"/>
        <v>28490</v>
      </c>
      <c r="F82" s="44">
        <f t="shared" ca="1" si="23"/>
        <v>28854</v>
      </c>
      <c r="G82" s="22" t="s">
        <v>119</v>
      </c>
      <c r="H82" s="44">
        <f t="shared" ca="1" si="34"/>
        <v>28490</v>
      </c>
      <c r="I82" s="45">
        <f t="shared" ca="1" si="24"/>
        <v>0</v>
      </c>
      <c r="J82" s="45">
        <f t="shared" ca="1" si="25"/>
        <v>0</v>
      </c>
      <c r="K82" s="45">
        <f t="shared" ca="1" si="26"/>
        <v>0</v>
      </c>
      <c r="L82" s="45"/>
      <c r="M82" s="45">
        <f t="shared" ca="1" si="35"/>
        <v>0</v>
      </c>
      <c r="N82" s="257">
        <f t="shared" ca="1" si="27"/>
        <v>0</v>
      </c>
      <c r="O82" s="23"/>
      <c r="P82" s="255">
        <f t="shared" ca="1" si="28"/>
        <v>0</v>
      </c>
      <c r="Q82" s="163">
        <f t="shared" ca="1" si="29"/>
        <v>0</v>
      </c>
      <c r="R82" s="164">
        <f ca="1">NPV(Q81,K82:$K$244) + ($A$13+$A$14+$A$15)/POWER(1+Q81,$A$28-D82+1)</f>
        <v>0</v>
      </c>
      <c r="S82" s="164">
        <f ca="1">NPV(Q82,K82:$K$244) + ($A$13+$A$14+$A$15)/POWER(1+Q82,$A$28-D82+1)</f>
        <v>0</v>
      </c>
      <c r="T82" s="45">
        <f t="shared" ca="1" si="30"/>
        <v>0</v>
      </c>
      <c r="U82" s="45">
        <f t="shared" ca="1" si="36"/>
        <v>0</v>
      </c>
      <c r="V82" s="45">
        <f t="shared" ca="1" si="37"/>
        <v>0</v>
      </c>
      <c r="W82" s="45">
        <f t="shared" ca="1" si="31"/>
        <v>0</v>
      </c>
      <c r="X82" s="25">
        <f t="shared" ca="1" si="20"/>
        <v>0</v>
      </c>
      <c r="Z82" s="28">
        <f t="shared" ca="1" si="38"/>
        <v>0</v>
      </c>
      <c r="AA82" s="233"/>
      <c r="AB82" s="45">
        <f t="shared" ca="1" si="32"/>
        <v>0</v>
      </c>
      <c r="AC82" s="45">
        <f t="shared" ca="1" si="21"/>
        <v>0</v>
      </c>
      <c r="AD82" s="25">
        <f t="shared" ca="1" si="22"/>
        <v>0</v>
      </c>
    </row>
    <row r="83" spans="4:30" x14ac:dyDescent="0.35">
      <c r="D83" s="20">
        <v>79</v>
      </c>
      <c r="E83" s="21">
        <f t="shared" ca="1" si="33"/>
        <v>28855</v>
      </c>
      <c r="F83" s="44">
        <f t="shared" ca="1" si="23"/>
        <v>29219</v>
      </c>
      <c r="G83" s="22" t="s">
        <v>119</v>
      </c>
      <c r="H83" s="44">
        <f t="shared" ca="1" si="34"/>
        <v>28855</v>
      </c>
      <c r="I83" s="45">
        <f t="shared" ca="1" si="24"/>
        <v>0</v>
      </c>
      <c r="J83" s="45">
        <f t="shared" ca="1" si="25"/>
        <v>0</v>
      </c>
      <c r="K83" s="45">
        <f t="shared" ca="1" si="26"/>
        <v>0</v>
      </c>
      <c r="L83" s="45"/>
      <c r="M83" s="45">
        <f t="shared" ca="1" si="35"/>
        <v>0</v>
      </c>
      <c r="N83" s="257">
        <f t="shared" ca="1" si="27"/>
        <v>0</v>
      </c>
      <c r="O83" s="23"/>
      <c r="P83" s="255">
        <f t="shared" ca="1" si="28"/>
        <v>0</v>
      </c>
      <c r="Q83" s="163">
        <f t="shared" ca="1" si="29"/>
        <v>0</v>
      </c>
      <c r="R83" s="164">
        <f ca="1">NPV(Q82,K83:$K$244) + ($A$13+$A$14+$A$15)/POWER(1+Q82,$A$28-D83+1)</f>
        <v>0</v>
      </c>
      <c r="S83" s="164">
        <f ca="1">NPV(Q83,K83:$K$244) + ($A$13+$A$14+$A$15)/POWER(1+Q83,$A$28-D83+1)</f>
        <v>0</v>
      </c>
      <c r="T83" s="45">
        <f t="shared" ca="1" si="30"/>
        <v>0</v>
      </c>
      <c r="U83" s="45">
        <f t="shared" ca="1" si="36"/>
        <v>0</v>
      </c>
      <c r="V83" s="45">
        <f t="shared" ca="1" si="37"/>
        <v>0</v>
      </c>
      <c r="W83" s="45">
        <f t="shared" ca="1" si="31"/>
        <v>0</v>
      </c>
      <c r="X83" s="25">
        <f t="shared" ca="1" si="20"/>
        <v>0</v>
      </c>
      <c r="Z83" s="28">
        <f t="shared" ca="1" si="38"/>
        <v>0</v>
      </c>
      <c r="AA83" s="233"/>
      <c r="AB83" s="45">
        <f t="shared" ca="1" si="32"/>
        <v>0</v>
      </c>
      <c r="AC83" s="45">
        <f t="shared" ca="1" si="21"/>
        <v>0</v>
      </c>
      <c r="AD83" s="25">
        <f t="shared" ca="1" si="22"/>
        <v>0</v>
      </c>
    </row>
    <row r="84" spans="4:30" x14ac:dyDescent="0.35">
      <c r="D84" s="20">
        <v>80</v>
      </c>
      <c r="E84" s="21">
        <f t="shared" ca="1" si="33"/>
        <v>29220</v>
      </c>
      <c r="F84" s="44">
        <f t="shared" ca="1" si="23"/>
        <v>29585</v>
      </c>
      <c r="G84" s="22" t="s">
        <v>119</v>
      </c>
      <c r="H84" s="44">
        <f t="shared" ca="1" si="34"/>
        <v>29220</v>
      </c>
      <c r="I84" s="45">
        <f t="shared" ca="1" si="24"/>
        <v>0</v>
      </c>
      <c r="J84" s="45">
        <f t="shared" ca="1" si="25"/>
        <v>0</v>
      </c>
      <c r="K84" s="45">
        <f t="shared" ca="1" si="26"/>
        <v>0</v>
      </c>
      <c r="L84" s="45"/>
      <c r="M84" s="45">
        <f t="shared" ca="1" si="35"/>
        <v>0</v>
      </c>
      <c r="N84" s="257">
        <f t="shared" ca="1" si="27"/>
        <v>0</v>
      </c>
      <c r="O84" s="23"/>
      <c r="P84" s="255">
        <f t="shared" ca="1" si="28"/>
        <v>0</v>
      </c>
      <c r="Q84" s="163">
        <f t="shared" ca="1" si="29"/>
        <v>0</v>
      </c>
      <c r="R84" s="164">
        <f ca="1">NPV(Q83,K84:$K$244) + ($A$13+$A$14+$A$15)/POWER(1+Q83,$A$28-D84+1)</f>
        <v>0</v>
      </c>
      <c r="S84" s="164">
        <f ca="1">NPV(Q84,K84:$K$244) + ($A$13+$A$14+$A$15)/POWER(1+Q84,$A$28-D84+1)</f>
        <v>0</v>
      </c>
      <c r="T84" s="45">
        <f t="shared" ca="1" si="30"/>
        <v>0</v>
      </c>
      <c r="U84" s="45">
        <f t="shared" ca="1" si="36"/>
        <v>0</v>
      </c>
      <c r="V84" s="45">
        <f t="shared" ca="1" si="37"/>
        <v>0</v>
      </c>
      <c r="W84" s="45">
        <f t="shared" ca="1" si="31"/>
        <v>0</v>
      </c>
      <c r="X84" s="25">
        <f t="shared" ca="1" si="20"/>
        <v>0</v>
      </c>
      <c r="Z84" s="28">
        <f t="shared" ca="1" si="38"/>
        <v>0</v>
      </c>
      <c r="AA84" s="233"/>
      <c r="AB84" s="45">
        <f t="shared" ca="1" si="32"/>
        <v>0</v>
      </c>
      <c r="AC84" s="45">
        <f t="shared" ca="1" si="21"/>
        <v>0</v>
      </c>
      <c r="AD84" s="25">
        <f t="shared" ca="1" si="22"/>
        <v>0</v>
      </c>
    </row>
    <row r="85" spans="4:30" x14ac:dyDescent="0.35">
      <c r="D85" s="20">
        <v>81</v>
      </c>
      <c r="E85" s="21">
        <f t="shared" ca="1" si="33"/>
        <v>29586</v>
      </c>
      <c r="F85" s="44">
        <f t="shared" ca="1" si="23"/>
        <v>29950</v>
      </c>
      <c r="G85" s="22" t="s">
        <v>119</v>
      </c>
      <c r="H85" s="44">
        <f t="shared" ca="1" si="34"/>
        <v>29586</v>
      </c>
      <c r="I85" s="45">
        <f t="shared" ca="1" si="24"/>
        <v>0</v>
      </c>
      <c r="J85" s="45">
        <f t="shared" ca="1" si="25"/>
        <v>0</v>
      </c>
      <c r="K85" s="45">
        <f t="shared" ca="1" si="26"/>
        <v>0</v>
      </c>
      <c r="L85" s="45"/>
      <c r="M85" s="45">
        <f t="shared" ca="1" si="35"/>
        <v>0</v>
      </c>
      <c r="N85" s="257">
        <f t="shared" ca="1" si="27"/>
        <v>0</v>
      </c>
      <c r="O85" s="23"/>
      <c r="P85" s="255">
        <f t="shared" ca="1" si="28"/>
        <v>0</v>
      </c>
      <c r="Q85" s="163">
        <f t="shared" ca="1" si="29"/>
        <v>0</v>
      </c>
      <c r="R85" s="164">
        <f ca="1">NPV(Q84,K85:$K$244) + ($A$13+$A$14+$A$15)/POWER(1+Q84,$A$28-D85+1)</f>
        <v>0</v>
      </c>
      <c r="S85" s="164">
        <f ca="1">NPV(Q85,K85:$K$244) + ($A$13+$A$14+$A$15)/POWER(1+Q85,$A$28-D85+1)</f>
        <v>0</v>
      </c>
      <c r="T85" s="45">
        <f t="shared" ca="1" si="30"/>
        <v>0</v>
      </c>
      <c r="U85" s="45">
        <f t="shared" ca="1" si="36"/>
        <v>0</v>
      </c>
      <c r="V85" s="45">
        <f t="shared" ca="1" si="37"/>
        <v>0</v>
      </c>
      <c r="W85" s="45">
        <f t="shared" ca="1" si="31"/>
        <v>0</v>
      </c>
      <c r="X85" s="25">
        <f t="shared" ca="1" si="20"/>
        <v>0</v>
      </c>
      <c r="Z85" s="28">
        <f t="shared" ca="1" si="38"/>
        <v>0</v>
      </c>
      <c r="AA85" s="233"/>
      <c r="AB85" s="45">
        <f t="shared" ca="1" si="32"/>
        <v>0</v>
      </c>
      <c r="AC85" s="45">
        <f t="shared" ca="1" si="21"/>
        <v>0</v>
      </c>
      <c r="AD85" s="25">
        <f t="shared" ca="1" si="22"/>
        <v>0</v>
      </c>
    </row>
    <row r="86" spans="4:30" x14ac:dyDescent="0.35">
      <c r="D86" s="20">
        <v>82</v>
      </c>
      <c r="E86" s="21">
        <f t="shared" ca="1" si="33"/>
        <v>29951</v>
      </c>
      <c r="F86" s="44">
        <f t="shared" ca="1" si="23"/>
        <v>30315</v>
      </c>
      <c r="G86" s="22" t="s">
        <v>119</v>
      </c>
      <c r="H86" s="44">
        <f t="shared" ca="1" si="34"/>
        <v>29951</v>
      </c>
      <c r="I86" s="45">
        <f t="shared" ca="1" si="24"/>
        <v>0</v>
      </c>
      <c r="J86" s="45">
        <f t="shared" ca="1" si="25"/>
        <v>0</v>
      </c>
      <c r="K86" s="45">
        <f t="shared" ca="1" si="26"/>
        <v>0</v>
      </c>
      <c r="L86" s="45"/>
      <c r="M86" s="45">
        <f t="shared" ca="1" si="35"/>
        <v>0</v>
      </c>
      <c r="N86" s="257">
        <f t="shared" ca="1" si="27"/>
        <v>0</v>
      </c>
      <c r="O86" s="23"/>
      <c r="P86" s="255">
        <f t="shared" ca="1" si="28"/>
        <v>0</v>
      </c>
      <c r="Q86" s="163">
        <f t="shared" ca="1" si="29"/>
        <v>0</v>
      </c>
      <c r="R86" s="164">
        <f ca="1">NPV(Q85,K86:$K$244) + ($A$13+$A$14+$A$15)/POWER(1+Q85,$A$28-D86+1)</f>
        <v>0</v>
      </c>
      <c r="S86" s="164">
        <f ca="1">NPV(Q86,K86:$K$244) + ($A$13+$A$14+$A$15)/POWER(1+Q86,$A$28-D86+1)</f>
        <v>0</v>
      </c>
      <c r="T86" s="45">
        <f t="shared" ca="1" si="30"/>
        <v>0</v>
      </c>
      <c r="U86" s="45">
        <f t="shared" ca="1" si="36"/>
        <v>0</v>
      </c>
      <c r="V86" s="45">
        <f t="shared" ca="1" si="37"/>
        <v>0</v>
      </c>
      <c r="W86" s="45">
        <f t="shared" ca="1" si="31"/>
        <v>0</v>
      </c>
      <c r="X86" s="25">
        <f t="shared" ca="1" si="20"/>
        <v>0</v>
      </c>
      <c r="Z86" s="28">
        <f t="shared" ca="1" si="38"/>
        <v>0</v>
      </c>
      <c r="AA86" s="233"/>
      <c r="AB86" s="45">
        <f t="shared" ca="1" si="32"/>
        <v>0</v>
      </c>
      <c r="AC86" s="45">
        <f t="shared" ca="1" si="21"/>
        <v>0</v>
      </c>
      <c r="AD86" s="25">
        <f t="shared" ca="1" si="22"/>
        <v>0</v>
      </c>
    </row>
    <row r="87" spans="4:30" x14ac:dyDescent="0.35">
      <c r="D87" s="20">
        <v>83</v>
      </c>
      <c r="E87" s="21">
        <f t="shared" ca="1" si="33"/>
        <v>30316</v>
      </c>
      <c r="F87" s="44">
        <f t="shared" ca="1" si="23"/>
        <v>30680</v>
      </c>
      <c r="G87" s="22" t="s">
        <v>119</v>
      </c>
      <c r="H87" s="44">
        <f t="shared" ca="1" si="34"/>
        <v>30316</v>
      </c>
      <c r="I87" s="45">
        <f t="shared" ca="1" si="24"/>
        <v>0</v>
      </c>
      <c r="J87" s="45">
        <f t="shared" ca="1" si="25"/>
        <v>0</v>
      </c>
      <c r="K87" s="45">
        <f t="shared" ca="1" si="26"/>
        <v>0</v>
      </c>
      <c r="L87" s="45"/>
      <c r="M87" s="45">
        <f t="shared" ca="1" si="35"/>
        <v>0</v>
      </c>
      <c r="N87" s="257">
        <f t="shared" ca="1" si="27"/>
        <v>0</v>
      </c>
      <c r="O87" s="23"/>
      <c r="P87" s="255">
        <f t="shared" ca="1" si="28"/>
        <v>0</v>
      </c>
      <c r="Q87" s="163">
        <f t="shared" ca="1" si="29"/>
        <v>0</v>
      </c>
      <c r="R87" s="164">
        <f ca="1">NPV(Q86,K87:$K$244) + ($A$13+$A$14+$A$15)/POWER(1+Q86,$A$28-D87+1)</f>
        <v>0</v>
      </c>
      <c r="S87" s="164">
        <f ca="1">NPV(Q87,K87:$K$244) + ($A$13+$A$14+$A$15)/POWER(1+Q87,$A$28-D87+1)</f>
        <v>0</v>
      </c>
      <c r="T87" s="45">
        <f t="shared" ca="1" si="30"/>
        <v>0</v>
      </c>
      <c r="U87" s="45">
        <f t="shared" ca="1" si="36"/>
        <v>0</v>
      </c>
      <c r="V87" s="45">
        <f t="shared" ca="1" si="37"/>
        <v>0</v>
      </c>
      <c r="W87" s="45">
        <f t="shared" ca="1" si="31"/>
        <v>0</v>
      </c>
      <c r="X87" s="25">
        <f t="shared" ca="1" si="20"/>
        <v>0</v>
      </c>
      <c r="Z87" s="28">
        <f t="shared" ca="1" si="38"/>
        <v>0</v>
      </c>
      <c r="AA87" s="233"/>
      <c r="AB87" s="45">
        <f t="shared" ca="1" si="32"/>
        <v>0</v>
      </c>
      <c r="AC87" s="45">
        <f t="shared" ca="1" si="21"/>
        <v>0</v>
      </c>
      <c r="AD87" s="25">
        <f t="shared" ca="1" si="22"/>
        <v>0</v>
      </c>
    </row>
    <row r="88" spans="4:30" x14ac:dyDescent="0.35">
      <c r="D88" s="20">
        <v>84</v>
      </c>
      <c r="E88" s="21">
        <f t="shared" ca="1" si="33"/>
        <v>30681</v>
      </c>
      <c r="F88" s="44">
        <f t="shared" ca="1" si="23"/>
        <v>31046</v>
      </c>
      <c r="G88" s="22" t="s">
        <v>119</v>
      </c>
      <c r="H88" s="44">
        <f t="shared" ca="1" si="34"/>
        <v>30681</v>
      </c>
      <c r="I88" s="45">
        <f t="shared" ca="1" si="24"/>
        <v>0</v>
      </c>
      <c r="J88" s="45">
        <f t="shared" ca="1" si="25"/>
        <v>0</v>
      </c>
      <c r="K88" s="45">
        <f t="shared" ca="1" si="26"/>
        <v>0</v>
      </c>
      <c r="L88" s="45"/>
      <c r="M88" s="45">
        <f t="shared" ca="1" si="35"/>
        <v>0</v>
      </c>
      <c r="N88" s="257">
        <f t="shared" ca="1" si="27"/>
        <v>0</v>
      </c>
      <c r="O88" s="23"/>
      <c r="P88" s="255">
        <f t="shared" ca="1" si="28"/>
        <v>0</v>
      </c>
      <c r="Q88" s="163">
        <f t="shared" ca="1" si="29"/>
        <v>0</v>
      </c>
      <c r="R88" s="164">
        <f ca="1">NPV(Q87,K88:$K$244) + ($A$13+$A$14+$A$15)/POWER(1+Q87,$A$28-D88+1)</f>
        <v>0</v>
      </c>
      <c r="S88" s="164">
        <f ca="1">NPV(Q88,K88:$K$244) + ($A$13+$A$14+$A$15)/POWER(1+Q88,$A$28-D88+1)</f>
        <v>0</v>
      </c>
      <c r="T88" s="45">
        <f t="shared" ca="1" si="30"/>
        <v>0</v>
      </c>
      <c r="U88" s="45">
        <f t="shared" ca="1" si="36"/>
        <v>0</v>
      </c>
      <c r="V88" s="45">
        <f t="shared" ca="1" si="37"/>
        <v>0</v>
      </c>
      <c r="W88" s="45">
        <f t="shared" ca="1" si="31"/>
        <v>0</v>
      </c>
      <c r="X88" s="25">
        <f t="shared" ca="1" si="20"/>
        <v>0</v>
      </c>
      <c r="Z88" s="28">
        <f t="shared" ca="1" si="38"/>
        <v>0</v>
      </c>
      <c r="AA88" s="233"/>
      <c r="AB88" s="45">
        <f t="shared" ca="1" si="32"/>
        <v>0</v>
      </c>
      <c r="AC88" s="45">
        <f t="shared" ca="1" si="21"/>
        <v>0</v>
      </c>
      <c r="AD88" s="25">
        <f t="shared" ca="1" si="22"/>
        <v>0</v>
      </c>
    </row>
    <row r="89" spans="4:30" x14ac:dyDescent="0.35">
      <c r="D89" s="20">
        <v>85</v>
      </c>
      <c r="E89" s="21">
        <f t="shared" ca="1" si="33"/>
        <v>31047</v>
      </c>
      <c r="F89" s="44">
        <f t="shared" ca="1" si="23"/>
        <v>31411</v>
      </c>
      <c r="G89" s="22" t="s">
        <v>119</v>
      </c>
      <c r="H89" s="44">
        <f t="shared" ca="1" si="34"/>
        <v>31047</v>
      </c>
      <c r="I89" s="45">
        <f t="shared" ca="1" si="24"/>
        <v>0</v>
      </c>
      <c r="J89" s="45">
        <f t="shared" ca="1" si="25"/>
        <v>0</v>
      </c>
      <c r="K89" s="45">
        <f t="shared" ca="1" si="26"/>
        <v>0</v>
      </c>
      <c r="L89" s="45"/>
      <c r="M89" s="45">
        <f t="shared" ca="1" si="35"/>
        <v>0</v>
      </c>
      <c r="N89" s="257">
        <f t="shared" ca="1" si="27"/>
        <v>0</v>
      </c>
      <c r="O89" s="23"/>
      <c r="P89" s="255">
        <f t="shared" ca="1" si="28"/>
        <v>0</v>
      </c>
      <c r="Q89" s="163">
        <f t="shared" ca="1" si="29"/>
        <v>0</v>
      </c>
      <c r="R89" s="164">
        <f ca="1">NPV(Q88,K89:$K$244) + ($A$13+$A$14+$A$15)/POWER(1+Q88,$A$28-D89+1)</f>
        <v>0</v>
      </c>
      <c r="S89" s="164">
        <f ca="1">NPV(Q89,K89:$K$244) + ($A$13+$A$14+$A$15)/POWER(1+Q89,$A$28-D89+1)</f>
        <v>0</v>
      </c>
      <c r="T89" s="45">
        <f t="shared" ca="1" si="30"/>
        <v>0</v>
      </c>
      <c r="U89" s="45">
        <f t="shared" ca="1" si="36"/>
        <v>0</v>
      </c>
      <c r="V89" s="45">
        <f t="shared" ca="1" si="37"/>
        <v>0</v>
      </c>
      <c r="W89" s="45">
        <f t="shared" ca="1" si="31"/>
        <v>0</v>
      </c>
      <c r="X89" s="25">
        <f t="shared" ca="1" si="20"/>
        <v>0</v>
      </c>
      <c r="Z89" s="28">
        <f t="shared" ca="1" si="38"/>
        <v>0</v>
      </c>
      <c r="AA89" s="233"/>
      <c r="AB89" s="45">
        <f t="shared" ca="1" si="32"/>
        <v>0</v>
      </c>
      <c r="AC89" s="45">
        <f t="shared" ca="1" si="21"/>
        <v>0</v>
      </c>
      <c r="AD89" s="25">
        <f t="shared" ca="1" si="22"/>
        <v>0</v>
      </c>
    </row>
    <row r="90" spans="4:30" x14ac:dyDescent="0.35">
      <c r="D90" s="20">
        <v>86</v>
      </c>
      <c r="E90" s="21">
        <f t="shared" ca="1" si="33"/>
        <v>31412</v>
      </c>
      <c r="F90" s="44">
        <f t="shared" ca="1" si="23"/>
        <v>31776</v>
      </c>
      <c r="G90" s="22" t="s">
        <v>119</v>
      </c>
      <c r="H90" s="44">
        <f t="shared" ca="1" si="34"/>
        <v>31412</v>
      </c>
      <c r="I90" s="45">
        <f t="shared" ca="1" si="24"/>
        <v>0</v>
      </c>
      <c r="J90" s="45">
        <f t="shared" ca="1" si="25"/>
        <v>0</v>
      </c>
      <c r="K90" s="45">
        <f t="shared" ca="1" si="26"/>
        <v>0</v>
      </c>
      <c r="L90" s="45"/>
      <c r="M90" s="45">
        <f t="shared" ca="1" si="35"/>
        <v>0</v>
      </c>
      <c r="N90" s="257">
        <f t="shared" ca="1" si="27"/>
        <v>0</v>
      </c>
      <c r="O90" s="23"/>
      <c r="P90" s="255">
        <f t="shared" ca="1" si="28"/>
        <v>0</v>
      </c>
      <c r="Q90" s="163">
        <f t="shared" ca="1" si="29"/>
        <v>0</v>
      </c>
      <c r="R90" s="164">
        <f ca="1">NPV(Q89,K90:$K$244) + ($A$13+$A$14+$A$15)/POWER(1+Q89,$A$28-D90+1)</f>
        <v>0</v>
      </c>
      <c r="S90" s="164">
        <f ca="1">NPV(Q90,K90:$K$244) + ($A$13+$A$14+$A$15)/POWER(1+Q90,$A$28-D90+1)</f>
        <v>0</v>
      </c>
      <c r="T90" s="45">
        <f t="shared" ca="1" si="30"/>
        <v>0</v>
      </c>
      <c r="U90" s="45">
        <f t="shared" ca="1" si="36"/>
        <v>0</v>
      </c>
      <c r="V90" s="45">
        <f t="shared" ca="1" si="37"/>
        <v>0</v>
      </c>
      <c r="W90" s="45">
        <f t="shared" ca="1" si="31"/>
        <v>0</v>
      </c>
      <c r="X90" s="25">
        <f t="shared" ca="1" si="20"/>
        <v>0</v>
      </c>
      <c r="Z90" s="28">
        <f t="shared" ca="1" si="38"/>
        <v>0</v>
      </c>
      <c r="AA90" s="233"/>
      <c r="AB90" s="45">
        <f t="shared" ca="1" si="32"/>
        <v>0</v>
      </c>
      <c r="AC90" s="45">
        <f t="shared" ca="1" si="21"/>
        <v>0</v>
      </c>
      <c r="AD90" s="25">
        <f t="shared" ca="1" si="22"/>
        <v>0</v>
      </c>
    </row>
    <row r="91" spans="4:30" x14ac:dyDescent="0.35">
      <c r="D91" s="20">
        <v>87</v>
      </c>
      <c r="E91" s="21">
        <f t="shared" ca="1" si="33"/>
        <v>31777</v>
      </c>
      <c r="F91" s="44">
        <f t="shared" ca="1" si="23"/>
        <v>32141</v>
      </c>
      <c r="G91" s="22" t="s">
        <v>119</v>
      </c>
      <c r="H91" s="44">
        <f t="shared" ca="1" si="34"/>
        <v>31777</v>
      </c>
      <c r="I91" s="45">
        <f t="shared" ca="1" si="24"/>
        <v>0</v>
      </c>
      <c r="J91" s="45">
        <f t="shared" ca="1" si="25"/>
        <v>0</v>
      </c>
      <c r="K91" s="45">
        <f t="shared" ca="1" si="26"/>
        <v>0</v>
      </c>
      <c r="L91" s="45"/>
      <c r="M91" s="45">
        <f t="shared" ca="1" si="35"/>
        <v>0</v>
      </c>
      <c r="N91" s="257">
        <f t="shared" ca="1" si="27"/>
        <v>0</v>
      </c>
      <c r="O91" s="23"/>
      <c r="P91" s="255">
        <f t="shared" ca="1" si="28"/>
        <v>0</v>
      </c>
      <c r="Q91" s="163">
        <f t="shared" ca="1" si="29"/>
        <v>0</v>
      </c>
      <c r="R91" s="164">
        <f ca="1">NPV(Q90,K91:$K$244) + ($A$13+$A$14+$A$15)/POWER(1+Q90,$A$28-D91+1)</f>
        <v>0</v>
      </c>
      <c r="S91" s="164">
        <f ca="1">NPV(Q91,K91:$K$244) + ($A$13+$A$14+$A$15)/POWER(1+Q91,$A$28-D91+1)</f>
        <v>0</v>
      </c>
      <c r="T91" s="45">
        <f t="shared" ca="1" si="30"/>
        <v>0</v>
      </c>
      <c r="U91" s="45">
        <f t="shared" ca="1" si="36"/>
        <v>0</v>
      </c>
      <c r="V91" s="45">
        <f t="shared" ca="1" si="37"/>
        <v>0</v>
      </c>
      <c r="W91" s="45">
        <f t="shared" ca="1" si="31"/>
        <v>0</v>
      </c>
      <c r="X91" s="25">
        <f t="shared" ca="1" si="20"/>
        <v>0</v>
      </c>
      <c r="Z91" s="28">
        <f t="shared" ca="1" si="38"/>
        <v>0</v>
      </c>
      <c r="AA91" s="233"/>
      <c r="AB91" s="45">
        <f t="shared" ca="1" si="32"/>
        <v>0</v>
      </c>
      <c r="AC91" s="45">
        <f t="shared" ca="1" si="21"/>
        <v>0</v>
      </c>
      <c r="AD91" s="25">
        <f t="shared" ca="1" si="22"/>
        <v>0</v>
      </c>
    </row>
    <row r="92" spans="4:30" x14ac:dyDescent="0.35">
      <c r="D92" s="20">
        <v>88</v>
      </c>
      <c r="E92" s="21">
        <f t="shared" ca="1" si="33"/>
        <v>32142</v>
      </c>
      <c r="F92" s="44">
        <f t="shared" ca="1" si="23"/>
        <v>32507</v>
      </c>
      <c r="G92" s="22" t="s">
        <v>119</v>
      </c>
      <c r="H92" s="44">
        <f t="shared" ca="1" si="34"/>
        <v>32142</v>
      </c>
      <c r="I92" s="45">
        <f t="shared" ca="1" si="24"/>
        <v>0</v>
      </c>
      <c r="J92" s="45">
        <f t="shared" ca="1" si="25"/>
        <v>0</v>
      </c>
      <c r="K92" s="45">
        <f t="shared" ca="1" si="26"/>
        <v>0</v>
      </c>
      <c r="L92" s="45"/>
      <c r="M92" s="45">
        <f t="shared" ca="1" si="35"/>
        <v>0</v>
      </c>
      <c r="N92" s="257">
        <f t="shared" ca="1" si="27"/>
        <v>0</v>
      </c>
      <c r="O92" s="23"/>
      <c r="P92" s="255">
        <f t="shared" ca="1" si="28"/>
        <v>0</v>
      </c>
      <c r="Q92" s="163">
        <f t="shared" ca="1" si="29"/>
        <v>0</v>
      </c>
      <c r="R92" s="164">
        <f ca="1">NPV(Q91,K92:$K$244) + ($A$13+$A$14+$A$15)/POWER(1+Q91,$A$28-D92+1)</f>
        <v>0</v>
      </c>
      <c r="S92" s="164">
        <f ca="1">NPV(Q92,K92:$K$244) + ($A$13+$A$14+$A$15)/POWER(1+Q92,$A$28-D92+1)</f>
        <v>0</v>
      </c>
      <c r="T92" s="45">
        <f t="shared" ca="1" si="30"/>
        <v>0</v>
      </c>
      <c r="U92" s="45">
        <f t="shared" ca="1" si="36"/>
        <v>0</v>
      </c>
      <c r="V92" s="45">
        <f t="shared" ca="1" si="37"/>
        <v>0</v>
      </c>
      <c r="W92" s="45">
        <f t="shared" ca="1" si="31"/>
        <v>0</v>
      </c>
      <c r="X92" s="25">
        <f t="shared" ca="1" si="20"/>
        <v>0</v>
      </c>
      <c r="Z92" s="28">
        <f t="shared" ca="1" si="38"/>
        <v>0</v>
      </c>
      <c r="AA92" s="233"/>
      <c r="AB92" s="45">
        <f t="shared" ca="1" si="32"/>
        <v>0</v>
      </c>
      <c r="AC92" s="45">
        <f t="shared" ca="1" si="21"/>
        <v>0</v>
      </c>
      <c r="AD92" s="25">
        <f t="shared" ca="1" si="22"/>
        <v>0</v>
      </c>
    </row>
    <row r="93" spans="4:30" x14ac:dyDescent="0.35">
      <c r="D93" s="20">
        <v>89</v>
      </c>
      <c r="E93" s="21">
        <f t="shared" ca="1" si="33"/>
        <v>32508</v>
      </c>
      <c r="F93" s="44">
        <f t="shared" ca="1" si="23"/>
        <v>32872</v>
      </c>
      <c r="G93" s="22" t="s">
        <v>119</v>
      </c>
      <c r="H93" s="44">
        <f t="shared" ca="1" si="34"/>
        <v>32508</v>
      </c>
      <c r="I93" s="45">
        <f t="shared" ca="1" si="24"/>
        <v>0</v>
      </c>
      <c r="J93" s="45">
        <f t="shared" ca="1" si="25"/>
        <v>0</v>
      </c>
      <c r="K93" s="45">
        <f t="shared" ca="1" si="26"/>
        <v>0</v>
      </c>
      <c r="L93" s="45"/>
      <c r="M93" s="45">
        <f t="shared" ca="1" si="35"/>
        <v>0</v>
      </c>
      <c r="N93" s="257">
        <f t="shared" ca="1" si="27"/>
        <v>0</v>
      </c>
      <c r="O93" s="23"/>
      <c r="P93" s="255">
        <f t="shared" ca="1" si="28"/>
        <v>0</v>
      </c>
      <c r="Q93" s="163">
        <f t="shared" ca="1" si="29"/>
        <v>0</v>
      </c>
      <c r="R93" s="164">
        <f ca="1">NPV(Q92,K93:$K$244) + ($A$13+$A$14+$A$15)/POWER(1+Q92,$A$28-D93+1)</f>
        <v>0</v>
      </c>
      <c r="S93" s="164">
        <f ca="1">NPV(Q93,K93:$K$244) + ($A$13+$A$14+$A$15)/POWER(1+Q93,$A$28-D93+1)</f>
        <v>0</v>
      </c>
      <c r="T93" s="45">
        <f t="shared" ca="1" si="30"/>
        <v>0</v>
      </c>
      <c r="U93" s="45">
        <f t="shared" ca="1" si="36"/>
        <v>0</v>
      </c>
      <c r="V93" s="45">
        <f t="shared" ca="1" si="37"/>
        <v>0</v>
      </c>
      <c r="W93" s="45">
        <f t="shared" ca="1" si="31"/>
        <v>0</v>
      </c>
      <c r="X93" s="25">
        <f t="shared" ca="1" si="20"/>
        <v>0</v>
      </c>
      <c r="Z93" s="28">
        <f t="shared" ca="1" si="38"/>
        <v>0</v>
      </c>
      <c r="AA93" s="233"/>
      <c r="AB93" s="45">
        <f t="shared" ca="1" si="32"/>
        <v>0</v>
      </c>
      <c r="AC93" s="45">
        <f t="shared" ca="1" si="21"/>
        <v>0</v>
      </c>
      <c r="AD93" s="25">
        <f t="shared" ca="1" si="22"/>
        <v>0</v>
      </c>
    </row>
    <row r="94" spans="4:30" x14ac:dyDescent="0.35">
      <c r="D94" s="20">
        <v>90</v>
      </c>
      <c r="E94" s="21">
        <f t="shared" ca="1" si="33"/>
        <v>32873</v>
      </c>
      <c r="F94" s="44">
        <f t="shared" ca="1" si="23"/>
        <v>33237</v>
      </c>
      <c r="G94" s="22" t="s">
        <v>119</v>
      </c>
      <c r="H94" s="44">
        <f t="shared" ca="1" si="34"/>
        <v>32873</v>
      </c>
      <c r="I94" s="45">
        <f t="shared" ca="1" si="24"/>
        <v>0</v>
      </c>
      <c r="J94" s="45">
        <f t="shared" ca="1" si="25"/>
        <v>0</v>
      </c>
      <c r="K94" s="45">
        <f t="shared" ca="1" si="26"/>
        <v>0</v>
      </c>
      <c r="L94" s="45"/>
      <c r="M94" s="45">
        <f t="shared" ca="1" si="35"/>
        <v>0</v>
      </c>
      <c r="N94" s="257">
        <f t="shared" ca="1" si="27"/>
        <v>0</v>
      </c>
      <c r="O94" s="23"/>
      <c r="P94" s="255">
        <f t="shared" ca="1" si="28"/>
        <v>0</v>
      </c>
      <c r="Q94" s="163">
        <f t="shared" ca="1" si="29"/>
        <v>0</v>
      </c>
      <c r="R94" s="164">
        <f ca="1">NPV(Q93,K94:$K$244) + ($A$13+$A$14+$A$15)/POWER(1+Q93,$A$28-D94+1)</f>
        <v>0</v>
      </c>
      <c r="S94" s="164">
        <f ca="1">NPV(Q94,K94:$K$244) + ($A$13+$A$14+$A$15)/POWER(1+Q94,$A$28-D94+1)</f>
        <v>0</v>
      </c>
      <c r="T94" s="45">
        <f t="shared" ca="1" si="30"/>
        <v>0</v>
      </c>
      <c r="U94" s="45">
        <f t="shared" ca="1" si="36"/>
        <v>0</v>
      </c>
      <c r="V94" s="45">
        <f t="shared" ca="1" si="37"/>
        <v>0</v>
      </c>
      <c r="W94" s="45">
        <f t="shared" ca="1" si="31"/>
        <v>0</v>
      </c>
      <c r="X94" s="25">
        <f t="shared" ca="1" si="20"/>
        <v>0</v>
      </c>
      <c r="Z94" s="28">
        <f t="shared" ca="1" si="38"/>
        <v>0</v>
      </c>
      <c r="AA94" s="233"/>
      <c r="AB94" s="45">
        <f t="shared" ca="1" si="32"/>
        <v>0</v>
      </c>
      <c r="AC94" s="45">
        <f t="shared" ca="1" si="21"/>
        <v>0</v>
      </c>
      <c r="AD94" s="25">
        <f t="shared" ca="1" si="22"/>
        <v>0</v>
      </c>
    </row>
    <row r="95" spans="4:30" x14ac:dyDescent="0.35">
      <c r="D95" s="20">
        <v>91</v>
      </c>
      <c r="E95" s="21">
        <f t="shared" ca="1" si="33"/>
        <v>33238</v>
      </c>
      <c r="F95" s="44">
        <f t="shared" ca="1" si="23"/>
        <v>33602</v>
      </c>
      <c r="G95" s="22" t="s">
        <v>119</v>
      </c>
      <c r="H95" s="44">
        <f t="shared" ca="1" si="34"/>
        <v>33238</v>
      </c>
      <c r="I95" s="45">
        <f t="shared" ca="1" si="24"/>
        <v>0</v>
      </c>
      <c r="J95" s="45">
        <f t="shared" ca="1" si="25"/>
        <v>0</v>
      </c>
      <c r="K95" s="45">
        <f t="shared" ca="1" si="26"/>
        <v>0</v>
      </c>
      <c r="L95" s="45"/>
      <c r="M95" s="45">
        <f t="shared" ca="1" si="35"/>
        <v>0</v>
      </c>
      <c r="N95" s="257">
        <f t="shared" ca="1" si="27"/>
        <v>0</v>
      </c>
      <c r="O95" s="23"/>
      <c r="P95" s="255">
        <f t="shared" ca="1" si="28"/>
        <v>0</v>
      </c>
      <c r="Q95" s="163">
        <f t="shared" ca="1" si="29"/>
        <v>0</v>
      </c>
      <c r="R95" s="164">
        <f ca="1">NPV(Q94,K95:$K$244) + ($A$13+$A$14+$A$15)/POWER(1+Q94,$A$28-D95+1)</f>
        <v>0</v>
      </c>
      <c r="S95" s="164">
        <f ca="1">NPV(Q95,K95:$K$244) + ($A$13+$A$14+$A$15)/POWER(1+Q95,$A$28-D95+1)</f>
        <v>0</v>
      </c>
      <c r="T95" s="45">
        <f t="shared" ca="1" si="30"/>
        <v>0</v>
      </c>
      <c r="U95" s="45">
        <f t="shared" ca="1" si="36"/>
        <v>0</v>
      </c>
      <c r="V95" s="45">
        <f t="shared" ca="1" si="37"/>
        <v>0</v>
      </c>
      <c r="W95" s="45">
        <f t="shared" ca="1" si="31"/>
        <v>0</v>
      </c>
      <c r="X95" s="25">
        <f t="shared" ca="1" si="20"/>
        <v>0</v>
      </c>
      <c r="Z95" s="28">
        <f t="shared" ca="1" si="38"/>
        <v>0</v>
      </c>
      <c r="AA95" s="233"/>
      <c r="AB95" s="45">
        <f t="shared" ca="1" si="32"/>
        <v>0</v>
      </c>
      <c r="AC95" s="45">
        <f t="shared" ca="1" si="21"/>
        <v>0</v>
      </c>
      <c r="AD95" s="25">
        <f t="shared" ca="1" si="22"/>
        <v>0</v>
      </c>
    </row>
    <row r="96" spans="4:30" x14ac:dyDescent="0.35">
      <c r="D96" s="20">
        <v>92</v>
      </c>
      <c r="E96" s="21">
        <f t="shared" ca="1" si="33"/>
        <v>33603</v>
      </c>
      <c r="F96" s="44">
        <f t="shared" ca="1" si="23"/>
        <v>33968</v>
      </c>
      <c r="G96" s="22" t="s">
        <v>119</v>
      </c>
      <c r="H96" s="44">
        <f t="shared" ca="1" si="34"/>
        <v>33603</v>
      </c>
      <c r="I96" s="45">
        <f t="shared" ca="1" si="24"/>
        <v>0</v>
      </c>
      <c r="J96" s="45">
        <f t="shared" ca="1" si="25"/>
        <v>0</v>
      </c>
      <c r="K96" s="45">
        <f t="shared" ca="1" si="26"/>
        <v>0</v>
      </c>
      <c r="L96" s="45"/>
      <c r="M96" s="45">
        <f t="shared" ca="1" si="35"/>
        <v>0</v>
      </c>
      <c r="N96" s="257">
        <f t="shared" ca="1" si="27"/>
        <v>0</v>
      </c>
      <c r="O96" s="23"/>
      <c r="P96" s="255">
        <f t="shared" ca="1" si="28"/>
        <v>0</v>
      </c>
      <c r="Q96" s="163">
        <f t="shared" ca="1" si="29"/>
        <v>0</v>
      </c>
      <c r="R96" s="164">
        <f ca="1">NPV(Q95,K96:$K$244) + ($A$13+$A$14+$A$15)/POWER(1+Q95,$A$28-D96+1)</f>
        <v>0</v>
      </c>
      <c r="S96" s="164">
        <f ca="1">NPV(Q96,K96:$K$244) + ($A$13+$A$14+$A$15)/POWER(1+Q96,$A$28-D96+1)</f>
        <v>0</v>
      </c>
      <c r="T96" s="45">
        <f t="shared" ca="1" si="30"/>
        <v>0</v>
      </c>
      <c r="U96" s="45">
        <f t="shared" ca="1" si="36"/>
        <v>0</v>
      </c>
      <c r="V96" s="45">
        <f t="shared" ca="1" si="37"/>
        <v>0</v>
      </c>
      <c r="W96" s="45">
        <f t="shared" ca="1" si="31"/>
        <v>0</v>
      </c>
      <c r="X96" s="25">
        <f t="shared" ca="1" si="20"/>
        <v>0</v>
      </c>
      <c r="Z96" s="28">
        <f t="shared" ca="1" si="38"/>
        <v>0</v>
      </c>
      <c r="AA96" s="233"/>
      <c r="AB96" s="45">
        <f t="shared" ca="1" si="32"/>
        <v>0</v>
      </c>
      <c r="AC96" s="45">
        <f t="shared" ca="1" si="21"/>
        <v>0</v>
      </c>
      <c r="AD96" s="25">
        <f t="shared" ca="1" si="22"/>
        <v>0</v>
      </c>
    </row>
    <row r="97" spans="4:30" x14ac:dyDescent="0.35">
      <c r="D97" s="20">
        <v>93</v>
      </c>
      <c r="E97" s="21">
        <f t="shared" ca="1" si="33"/>
        <v>33969</v>
      </c>
      <c r="F97" s="44">
        <f t="shared" ca="1" si="23"/>
        <v>34333</v>
      </c>
      <c r="G97" s="22" t="s">
        <v>119</v>
      </c>
      <c r="H97" s="44">
        <f t="shared" ca="1" si="34"/>
        <v>33969</v>
      </c>
      <c r="I97" s="45">
        <f t="shared" ca="1" si="24"/>
        <v>0</v>
      </c>
      <c r="J97" s="45">
        <f t="shared" ca="1" si="25"/>
        <v>0</v>
      </c>
      <c r="K97" s="45">
        <f t="shared" ca="1" si="26"/>
        <v>0</v>
      </c>
      <c r="L97" s="45"/>
      <c r="M97" s="45">
        <f t="shared" ca="1" si="35"/>
        <v>0</v>
      </c>
      <c r="N97" s="257">
        <f t="shared" ca="1" si="27"/>
        <v>0</v>
      </c>
      <c r="O97" s="23"/>
      <c r="P97" s="255">
        <f t="shared" ca="1" si="28"/>
        <v>0</v>
      </c>
      <c r="Q97" s="163">
        <f t="shared" ca="1" si="29"/>
        <v>0</v>
      </c>
      <c r="R97" s="164">
        <f ca="1">NPV(Q96,K97:$K$244) + ($A$13+$A$14+$A$15)/POWER(1+Q96,$A$28-D97+1)</f>
        <v>0</v>
      </c>
      <c r="S97" s="164">
        <f ca="1">NPV(Q97,K97:$K$244) + ($A$13+$A$14+$A$15)/POWER(1+Q97,$A$28-D97+1)</f>
        <v>0</v>
      </c>
      <c r="T97" s="45">
        <f t="shared" ca="1" si="30"/>
        <v>0</v>
      </c>
      <c r="U97" s="45">
        <f t="shared" ca="1" si="36"/>
        <v>0</v>
      </c>
      <c r="V97" s="45">
        <f t="shared" ca="1" si="37"/>
        <v>0</v>
      </c>
      <c r="W97" s="45">
        <f t="shared" ca="1" si="31"/>
        <v>0</v>
      </c>
      <c r="X97" s="25">
        <f t="shared" ca="1" si="20"/>
        <v>0</v>
      </c>
      <c r="Z97" s="28">
        <f t="shared" ca="1" si="38"/>
        <v>0</v>
      </c>
      <c r="AA97" s="233"/>
      <c r="AB97" s="45">
        <f t="shared" ca="1" si="32"/>
        <v>0</v>
      </c>
      <c r="AC97" s="45">
        <f t="shared" ca="1" si="21"/>
        <v>0</v>
      </c>
      <c r="AD97" s="25">
        <f t="shared" ca="1" si="22"/>
        <v>0</v>
      </c>
    </row>
    <row r="98" spans="4:30" x14ac:dyDescent="0.35">
      <c r="D98" s="20">
        <v>94</v>
      </c>
      <c r="E98" s="21">
        <f t="shared" ca="1" si="33"/>
        <v>34334</v>
      </c>
      <c r="F98" s="44">
        <f t="shared" ca="1" si="23"/>
        <v>34698</v>
      </c>
      <c r="G98" s="22" t="s">
        <v>119</v>
      </c>
      <c r="H98" s="44">
        <f t="shared" ca="1" si="34"/>
        <v>34334</v>
      </c>
      <c r="I98" s="45">
        <f t="shared" ca="1" si="24"/>
        <v>0</v>
      </c>
      <c r="J98" s="45">
        <f t="shared" ca="1" si="25"/>
        <v>0</v>
      </c>
      <c r="K98" s="45">
        <f t="shared" ca="1" si="26"/>
        <v>0</v>
      </c>
      <c r="L98" s="45"/>
      <c r="M98" s="45">
        <f t="shared" ca="1" si="35"/>
        <v>0</v>
      </c>
      <c r="N98" s="257">
        <f t="shared" ca="1" si="27"/>
        <v>0</v>
      </c>
      <c r="O98" s="23"/>
      <c r="P98" s="255">
        <f t="shared" ca="1" si="28"/>
        <v>0</v>
      </c>
      <c r="Q98" s="163">
        <f t="shared" ca="1" si="29"/>
        <v>0</v>
      </c>
      <c r="R98" s="164">
        <f ca="1">NPV(Q97,K98:$K$244) + ($A$13+$A$14+$A$15)/POWER(1+Q97,$A$28-D98+1)</f>
        <v>0</v>
      </c>
      <c r="S98" s="164">
        <f ca="1">NPV(Q98,K98:$K$244) + ($A$13+$A$14+$A$15)/POWER(1+Q98,$A$28-D98+1)</f>
        <v>0</v>
      </c>
      <c r="T98" s="45">
        <f t="shared" ca="1" si="30"/>
        <v>0</v>
      </c>
      <c r="U98" s="45">
        <f t="shared" ca="1" si="36"/>
        <v>0</v>
      </c>
      <c r="V98" s="45">
        <f t="shared" ca="1" si="37"/>
        <v>0</v>
      </c>
      <c r="W98" s="45">
        <f t="shared" ca="1" si="31"/>
        <v>0</v>
      </c>
      <c r="X98" s="25">
        <f t="shared" ca="1" si="20"/>
        <v>0</v>
      </c>
      <c r="Z98" s="28">
        <f t="shared" ca="1" si="38"/>
        <v>0</v>
      </c>
      <c r="AA98" s="233"/>
      <c r="AB98" s="45">
        <f t="shared" ca="1" si="32"/>
        <v>0</v>
      </c>
      <c r="AC98" s="45">
        <f t="shared" ca="1" si="21"/>
        <v>0</v>
      </c>
      <c r="AD98" s="25">
        <f t="shared" ca="1" si="22"/>
        <v>0</v>
      </c>
    </row>
    <row r="99" spans="4:30" x14ac:dyDescent="0.35">
      <c r="D99" s="20">
        <v>95</v>
      </c>
      <c r="E99" s="21">
        <f t="shared" ca="1" si="33"/>
        <v>34699</v>
      </c>
      <c r="F99" s="44">
        <f t="shared" ca="1" si="23"/>
        <v>35063</v>
      </c>
      <c r="G99" s="22" t="s">
        <v>119</v>
      </c>
      <c r="H99" s="44">
        <f t="shared" ca="1" si="34"/>
        <v>34699</v>
      </c>
      <c r="I99" s="45">
        <f t="shared" ca="1" si="24"/>
        <v>0</v>
      </c>
      <c r="J99" s="45">
        <f t="shared" ca="1" si="25"/>
        <v>0</v>
      </c>
      <c r="K99" s="45">
        <f t="shared" ca="1" si="26"/>
        <v>0</v>
      </c>
      <c r="L99" s="45"/>
      <c r="M99" s="45">
        <f t="shared" ca="1" si="35"/>
        <v>0</v>
      </c>
      <c r="N99" s="257">
        <f t="shared" ca="1" si="27"/>
        <v>0</v>
      </c>
      <c r="O99" s="23"/>
      <c r="P99" s="255">
        <f t="shared" ca="1" si="28"/>
        <v>0</v>
      </c>
      <c r="Q99" s="163">
        <f t="shared" ca="1" si="29"/>
        <v>0</v>
      </c>
      <c r="R99" s="164">
        <f ca="1">NPV(Q98,K99:$K$244) + ($A$13+$A$14+$A$15)/POWER(1+Q98,$A$28-D99+1)</f>
        <v>0</v>
      </c>
      <c r="S99" s="164">
        <f ca="1">NPV(Q99,K99:$K$244) + ($A$13+$A$14+$A$15)/POWER(1+Q99,$A$28-D99+1)</f>
        <v>0</v>
      </c>
      <c r="T99" s="45">
        <f t="shared" ca="1" si="30"/>
        <v>0</v>
      </c>
      <c r="U99" s="45">
        <f t="shared" ca="1" si="36"/>
        <v>0</v>
      </c>
      <c r="V99" s="45">
        <f t="shared" ca="1" si="37"/>
        <v>0</v>
      </c>
      <c r="W99" s="45">
        <f t="shared" ca="1" si="31"/>
        <v>0</v>
      </c>
      <c r="X99" s="25">
        <f t="shared" ca="1" si="20"/>
        <v>0</v>
      </c>
      <c r="Z99" s="28">
        <f t="shared" ca="1" si="38"/>
        <v>0</v>
      </c>
      <c r="AA99" s="233"/>
      <c r="AB99" s="45">
        <f t="shared" ca="1" si="32"/>
        <v>0</v>
      </c>
      <c r="AC99" s="45">
        <f t="shared" ca="1" si="21"/>
        <v>0</v>
      </c>
      <c r="AD99" s="25">
        <f t="shared" ca="1" si="22"/>
        <v>0</v>
      </c>
    </row>
    <row r="100" spans="4:30" x14ac:dyDescent="0.35">
      <c r="D100" s="20">
        <v>96</v>
      </c>
      <c r="E100" s="21">
        <f t="shared" ca="1" si="33"/>
        <v>35064</v>
      </c>
      <c r="F100" s="44">
        <f t="shared" ca="1" si="23"/>
        <v>35429</v>
      </c>
      <c r="G100" s="22" t="s">
        <v>119</v>
      </c>
      <c r="H100" s="44">
        <f t="shared" ca="1" si="34"/>
        <v>35064</v>
      </c>
      <c r="I100" s="45">
        <f t="shared" ca="1" si="24"/>
        <v>0</v>
      </c>
      <c r="J100" s="45">
        <f t="shared" ca="1" si="25"/>
        <v>0</v>
      </c>
      <c r="K100" s="45">
        <f t="shared" ca="1" si="26"/>
        <v>0</v>
      </c>
      <c r="L100" s="45"/>
      <c r="M100" s="45">
        <f t="shared" ca="1" si="35"/>
        <v>0</v>
      </c>
      <c r="N100" s="257">
        <f t="shared" ca="1" si="27"/>
        <v>0</v>
      </c>
      <c r="O100" s="23"/>
      <c r="P100" s="255">
        <f t="shared" ca="1" si="28"/>
        <v>0</v>
      </c>
      <c r="Q100" s="163">
        <f t="shared" ca="1" si="29"/>
        <v>0</v>
      </c>
      <c r="R100" s="164">
        <f ca="1">NPV(Q99,K100:$K$244) + ($A$13+$A$14+$A$15)/POWER(1+Q99,$A$28-D100+1)</f>
        <v>0</v>
      </c>
      <c r="S100" s="164">
        <f ca="1">NPV(Q100,K100:$K$244) + ($A$13+$A$14+$A$15)/POWER(1+Q100,$A$28-D100+1)</f>
        <v>0</v>
      </c>
      <c r="T100" s="45">
        <f t="shared" ca="1" si="30"/>
        <v>0</v>
      </c>
      <c r="U100" s="45">
        <f t="shared" ca="1" si="36"/>
        <v>0</v>
      </c>
      <c r="V100" s="45">
        <f t="shared" ca="1" si="37"/>
        <v>0</v>
      </c>
      <c r="W100" s="45">
        <f t="shared" ca="1" si="31"/>
        <v>0</v>
      </c>
      <c r="X100" s="25">
        <f t="shared" ca="1" si="20"/>
        <v>0</v>
      </c>
      <c r="Z100" s="28">
        <f t="shared" ca="1" si="38"/>
        <v>0</v>
      </c>
      <c r="AA100" s="233"/>
      <c r="AB100" s="45">
        <f t="shared" ca="1" si="32"/>
        <v>0</v>
      </c>
      <c r="AC100" s="45">
        <f t="shared" ca="1" si="21"/>
        <v>0</v>
      </c>
      <c r="AD100" s="25">
        <f t="shared" ca="1" si="22"/>
        <v>0</v>
      </c>
    </row>
    <row r="101" spans="4:30" x14ac:dyDescent="0.35">
      <c r="D101" s="20">
        <v>97</v>
      </c>
      <c r="E101" s="21">
        <f t="shared" ca="1" si="33"/>
        <v>35430</v>
      </c>
      <c r="F101" s="44">
        <f t="shared" ca="1" si="23"/>
        <v>35794</v>
      </c>
      <c r="G101" s="22" t="s">
        <v>119</v>
      </c>
      <c r="H101" s="44">
        <f t="shared" ca="1" si="34"/>
        <v>35430</v>
      </c>
      <c r="I101" s="45">
        <f t="shared" ca="1" si="24"/>
        <v>0</v>
      </c>
      <c r="J101" s="45">
        <f t="shared" ca="1" si="25"/>
        <v>0</v>
      </c>
      <c r="K101" s="45">
        <f t="shared" ca="1" si="26"/>
        <v>0</v>
      </c>
      <c r="L101" s="45"/>
      <c r="M101" s="45">
        <f t="shared" ca="1" si="35"/>
        <v>0</v>
      </c>
      <c r="N101" s="257">
        <f t="shared" ca="1" si="27"/>
        <v>0</v>
      </c>
      <c r="O101" s="23"/>
      <c r="P101" s="255">
        <f t="shared" ca="1" si="28"/>
        <v>0</v>
      </c>
      <c r="Q101" s="163">
        <f t="shared" ca="1" si="29"/>
        <v>0</v>
      </c>
      <c r="R101" s="164">
        <f ca="1">NPV(Q100,K101:$K$244) + ($A$13+$A$14+$A$15)/POWER(1+Q100,$A$28-D101+1)</f>
        <v>0</v>
      </c>
      <c r="S101" s="164">
        <f ca="1">NPV(Q101,K101:$K$244) + ($A$13+$A$14+$A$15)/POWER(1+Q101,$A$28-D101+1)</f>
        <v>0</v>
      </c>
      <c r="T101" s="45">
        <f t="shared" ca="1" si="30"/>
        <v>0</v>
      </c>
      <c r="U101" s="45">
        <f t="shared" ca="1" si="36"/>
        <v>0</v>
      </c>
      <c r="V101" s="45">
        <f t="shared" ca="1" si="37"/>
        <v>0</v>
      </c>
      <c r="W101" s="45">
        <f t="shared" ca="1" si="31"/>
        <v>0</v>
      </c>
      <c r="X101" s="25">
        <f t="shared" ca="1" si="20"/>
        <v>0</v>
      </c>
      <c r="Z101" s="28">
        <f t="shared" ca="1" si="38"/>
        <v>0</v>
      </c>
      <c r="AA101" s="233"/>
      <c r="AB101" s="45">
        <f t="shared" ca="1" si="32"/>
        <v>0</v>
      </c>
      <c r="AC101" s="45">
        <f t="shared" ca="1" si="21"/>
        <v>0</v>
      </c>
      <c r="AD101" s="25">
        <f t="shared" ca="1" si="22"/>
        <v>0</v>
      </c>
    </row>
    <row r="102" spans="4:30" x14ac:dyDescent="0.35">
      <c r="D102" s="20">
        <v>98</v>
      </c>
      <c r="E102" s="21">
        <f t="shared" ca="1" si="33"/>
        <v>35795</v>
      </c>
      <c r="F102" s="44">
        <f t="shared" ca="1" si="23"/>
        <v>36159</v>
      </c>
      <c r="G102" s="22" t="s">
        <v>119</v>
      </c>
      <c r="H102" s="44">
        <f t="shared" ca="1" si="34"/>
        <v>35795</v>
      </c>
      <c r="I102" s="45">
        <f t="shared" ca="1" si="24"/>
        <v>0</v>
      </c>
      <c r="J102" s="45">
        <f t="shared" ca="1" si="25"/>
        <v>0</v>
      </c>
      <c r="K102" s="45">
        <f t="shared" ca="1" si="26"/>
        <v>0</v>
      </c>
      <c r="L102" s="45"/>
      <c r="M102" s="45">
        <f t="shared" ca="1" si="35"/>
        <v>0</v>
      </c>
      <c r="N102" s="257">
        <f t="shared" ca="1" si="27"/>
        <v>0</v>
      </c>
      <c r="O102" s="23"/>
      <c r="P102" s="255">
        <f t="shared" ca="1" si="28"/>
        <v>0</v>
      </c>
      <c r="Q102" s="163">
        <f t="shared" ca="1" si="29"/>
        <v>0</v>
      </c>
      <c r="R102" s="164">
        <f ca="1">NPV(Q101,K102:$K$244) + ($A$13+$A$14+$A$15)/POWER(1+Q101,$A$28-D102+1)</f>
        <v>0</v>
      </c>
      <c r="S102" s="164">
        <f ca="1">NPV(Q102,K102:$K$244) + ($A$13+$A$14+$A$15)/POWER(1+Q102,$A$28-D102+1)</f>
        <v>0</v>
      </c>
      <c r="T102" s="45">
        <f t="shared" ca="1" si="30"/>
        <v>0</v>
      </c>
      <c r="U102" s="45">
        <f t="shared" ca="1" si="36"/>
        <v>0</v>
      </c>
      <c r="V102" s="45">
        <f t="shared" ca="1" si="37"/>
        <v>0</v>
      </c>
      <c r="W102" s="45">
        <f t="shared" ca="1" si="31"/>
        <v>0</v>
      </c>
      <c r="X102" s="25">
        <f t="shared" ca="1" si="20"/>
        <v>0</v>
      </c>
      <c r="Z102" s="28">
        <f t="shared" ca="1" si="38"/>
        <v>0</v>
      </c>
      <c r="AA102" s="233"/>
      <c r="AB102" s="45">
        <f t="shared" ca="1" si="32"/>
        <v>0</v>
      </c>
      <c r="AC102" s="45">
        <f t="shared" ca="1" si="21"/>
        <v>0</v>
      </c>
      <c r="AD102" s="25">
        <f t="shared" ca="1" si="22"/>
        <v>0</v>
      </c>
    </row>
    <row r="103" spans="4:30" x14ac:dyDescent="0.35">
      <c r="D103" s="20">
        <v>99</v>
      </c>
      <c r="E103" s="21">
        <f t="shared" ca="1" si="33"/>
        <v>36160</v>
      </c>
      <c r="F103" s="44">
        <f t="shared" ca="1" si="23"/>
        <v>36524</v>
      </c>
      <c r="G103" s="22" t="s">
        <v>119</v>
      </c>
      <c r="H103" s="44">
        <f t="shared" ca="1" si="34"/>
        <v>36160</v>
      </c>
      <c r="I103" s="45">
        <f t="shared" ca="1" si="24"/>
        <v>0</v>
      </c>
      <c r="J103" s="45">
        <f t="shared" ca="1" si="25"/>
        <v>0</v>
      </c>
      <c r="K103" s="45">
        <f t="shared" ca="1" si="26"/>
        <v>0</v>
      </c>
      <c r="L103" s="45"/>
      <c r="M103" s="45">
        <f t="shared" ca="1" si="35"/>
        <v>0</v>
      </c>
      <c r="N103" s="257">
        <f t="shared" ca="1" si="27"/>
        <v>0</v>
      </c>
      <c r="O103" s="23"/>
      <c r="P103" s="255">
        <f t="shared" ca="1" si="28"/>
        <v>0</v>
      </c>
      <c r="Q103" s="163">
        <f t="shared" ca="1" si="29"/>
        <v>0</v>
      </c>
      <c r="R103" s="164">
        <f ca="1">NPV(Q102,K103:$K$244) + ($A$13+$A$14+$A$15)/POWER(1+Q102,$A$28-D103+1)</f>
        <v>0</v>
      </c>
      <c r="S103" s="164">
        <f ca="1">NPV(Q103,K103:$K$244) + ($A$13+$A$14+$A$15)/POWER(1+Q103,$A$28-D103+1)</f>
        <v>0</v>
      </c>
      <c r="T103" s="45">
        <f t="shared" ca="1" si="30"/>
        <v>0</v>
      </c>
      <c r="U103" s="45">
        <f t="shared" ca="1" si="36"/>
        <v>0</v>
      </c>
      <c r="V103" s="45">
        <f t="shared" ca="1" si="37"/>
        <v>0</v>
      </c>
      <c r="W103" s="45">
        <f t="shared" ca="1" si="31"/>
        <v>0</v>
      </c>
      <c r="X103" s="25">
        <f t="shared" ca="1" si="20"/>
        <v>0</v>
      </c>
      <c r="Z103" s="28">
        <f t="shared" ca="1" si="38"/>
        <v>0</v>
      </c>
      <c r="AA103" s="233"/>
      <c r="AB103" s="45">
        <f t="shared" ca="1" si="32"/>
        <v>0</v>
      </c>
      <c r="AC103" s="45">
        <f t="shared" ca="1" si="21"/>
        <v>0</v>
      </c>
      <c r="AD103" s="25">
        <f t="shared" ca="1" si="22"/>
        <v>0</v>
      </c>
    </row>
    <row r="104" spans="4:30" x14ac:dyDescent="0.35">
      <c r="D104" s="20">
        <v>100</v>
      </c>
      <c r="E104" s="21">
        <f t="shared" ca="1" si="33"/>
        <v>36525</v>
      </c>
      <c r="F104" s="44">
        <f t="shared" ca="1" si="23"/>
        <v>36890</v>
      </c>
      <c r="G104" s="22" t="s">
        <v>119</v>
      </c>
      <c r="H104" s="44">
        <f t="shared" ca="1" si="34"/>
        <v>36525</v>
      </c>
      <c r="I104" s="45">
        <f t="shared" ca="1" si="24"/>
        <v>0</v>
      </c>
      <c r="J104" s="45">
        <f t="shared" ca="1" si="25"/>
        <v>0</v>
      </c>
      <c r="K104" s="45">
        <f t="shared" ca="1" si="26"/>
        <v>0</v>
      </c>
      <c r="L104" s="45"/>
      <c r="M104" s="45">
        <f t="shared" ca="1" si="35"/>
        <v>0</v>
      </c>
      <c r="N104" s="257">
        <f t="shared" ca="1" si="27"/>
        <v>0</v>
      </c>
      <c r="O104" s="23"/>
      <c r="P104" s="255">
        <f t="shared" ca="1" si="28"/>
        <v>0</v>
      </c>
      <c r="Q104" s="163">
        <f t="shared" ca="1" si="29"/>
        <v>0</v>
      </c>
      <c r="R104" s="164">
        <f ca="1">NPV(Q103,K104:$K$244) + ($A$13+$A$14+$A$15)/POWER(1+Q103,$A$28-D104+1)</f>
        <v>0</v>
      </c>
      <c r="S104" s="164">
        <f ca="1">NPV(Q104,K104:$K$244) + ($A$13+$A$14+$A$15)/POWER(1+Q104,$A$28-D104+1)</f>
        <v>0</v>
      </c>
      <c r="T104" s="45">
        <f t="shared" ca="1" si="30"/>
        <v>0</v>
      </c>
      <c r="U104" s="45">
        <f t="shared" ca="1" si="36"/>
        <v>0</v>
      </c>
      <c r="V104" s="45">
        <f t="shared" ca="1" si="37"/>
        <v>0</v>
      </c>
      <c r="W104" s="45">
        <f t="shared" ca="1" si="31"/>
        <v>0</v>
      </c>
      <c r="X104" s="25">
        <f t="shared" ca="1" si="20"/>
        <v>0</v>
      </c>
      <c r="Z104" s="28">
        <f t="shared" ca="1" si="38"/>
        <v>0</v>
      </c>
      <c r="AA104" s="233"/>
      <c r="AB104" s="45">
        <f t="shared" ca="1" si="32"/>
        <v>0</v>
      </c>
      <c r="AC104" s="45">
        <f t="shared" ca="1" si="21"/>
        <v>0</v>
      </c>
      <c r="AD104" s="25">
        <f t="shared" ca="1" si="22"/>
        <v>0</v>
      </c>
    </row>
    <row r="105" spans="4:30" x14ac:dyDescent="0.35">
      <c r="D105" s="20">
        <v>101</v>
      </c>
      <c r="E105" s="21">
        <f t="shared" ca="1" si="33"/>
        <v>36891</v>
      </c>
      <c r="F105" s="44">
        <f t="shared" ca="1" si="23"/>
        <v>37255</v>
      </c>
      <c r="G105" s="22" t="s">
        <v>119</v>
      </c>
      <c r="H105" s="44">
        <f t="shared" ca="1" si="34"/>
        <v>36891</v>
      </c>
      <c r="I105" s="45">
        <f t="shared" ca="1" si="24"/>
        <v>0</v>
      </c>
      <c r="J105" s="45">
        <f t="shared" ca="1" si="25"/>
        <v>0</v>
      </c>
      <c r="K105" s="45">
        <f t="shared" ca="1" si="26"/>
        <v>0</v>
      </c>
      <c r="L105" s="45"/>
      <c r="M105" s="45">
        <f t="shared" ca="1" si="35"/>
        <v>0</v>
      </c>
      <c r="N105" s="257">
        <f t="shared" ca="1" si="27"/>
        <v>0</v>
      </c>
      <c r="O105" s="23"/>
      <c r="P105" s="255">
        <f t="shared" ca="1" si="28"/>
        <v>0</v>
      </c>
      <c r="Q105" s="163">
        <f t="shared" ca="1" si="29"/>
        <v>0</v>
      </c>
      <c r="R105" s="164">
        <f ca="1">NPV(Q104,K105:$K$244) + ($A$13+$A$14+$A$15)/POWER(1+Q104,$A$28-D105+1)</f>
        <v>0</v>
      </c>
      <c r="S105" s="164">
        <f ca="1">NPV(Q105,K105:$K$244) + ($A$13+$A$14+$A$15)/POWER(1+Q105,$A$28-D105+1)</f>
        <v>0</v>
      </c>
      <c r="T105" s="45">
        <f t="shared" ca="1" si="30"/>
        <v>0</v>
      </c>
      <c r="U105" s="45">
        <f t="shared" ca="1" si="36"/>
        <v>0</v>
      </c>
      <c r="V105" s="45">
        <f t="shared" ca="1" si="37"/>
        <v>0</v>
      </c>
      <c r="W105" s="45">
        <f t="shared" ca="1" si="31"/>
        <v>0</v>
      </c>
      <c r="X105" s="25">
        <f t="shared" ca="1" si="20"/>
        <v>0</v>
      </c>
      <c r="Z105" s="28">
        <f t="shared" ca="1" si="38"/>
        <v>0</v>
      </c>
      <c r="AA105" s="233"/>
      <c r="AB105" s="45">
        <f t="shared" ca="1" si="32"/>
        <v>0</v>
      </c>
      <c r="AC105" s="45">
        <f t="shared" ca="1" si="21"/>
        <v>0</v>
      </c>
      <c r="AD105" s="25">
        <f t="shared" ca="1" si="22"/>
        <v>0</v>
      </c>
    </row>
    <row r="106" spans="4:30" x14ac:dyDescent="0.35">
      <c r="D106" s="20">
        <v>102</v>
      </c>
      <c r="E106" s="21">
        <f t="shared" ca="1" si="33"/>
        <v>37256</v>
      </c>
      <c r="F106" s="44">
        <f t="shared" ca="1" si="23"/>
        <v>37620</v>
      </c>
      <c r="G106" s="22" t="s">
        <v>119</v>
      </c>
      <c r="H106" s="44">
        <f t="shared" ca="1" si="34"/>
        <v>37256</v>
      </c>
      <c r="I106" s="45">
        <f t="shared" ca="1" si="24"/>
        <v>0</v>
      </c>
      <c r="J106" s="45">
        <f t="shared" ca="1" si="25"/>
        <v>0</v>
      </c>
      <c r="K106" s="45">
        <f t="shared" ca="1" si="26"/>
        <v>0</v>
      </c>
      <c r="L106" s="45"/>
      <c r="M106" s="45">
        <f t="shared" ca="1" si="35"/>
        <v>0</v>
      </c>
      <c r="N106" s="257">
        <f t="shared" ca="1" si="27"/>
        <v>0</v>
      </c>
      <c r="O106" s="23"/>
      <c r="P106" s="255">
        <f t="shared" ca="1" si="28"/>
        <v>0</v>
      </c>
      <c r="Q106" s="163">
        <f t="shared" ca="1" si="29"/>
        <v>0</v>
      </c>
      <c r="R106" s="164">
        <f ca="1">NPV(Q105,K106:$K$244) + ($A$13+$A$14+$A$15)/POWER(1+Q105,$A$28-D106+1)</f>
        <v>0</v>
      </c>
      <c r="S106" s="164">
        <f ca="1">NPV(Q106,K106:$K$244) + ($A$13+$A$14+$A$15)/POWER(1+Q106,$A$28-D106+1)</f>
        <v>0</v>
      </c>
      <c r="T106" s="45">
        <f t="shared" ca="1" si="30"/>
        <v>0</v>
      </c>
      <c r="U106" s="45">
        <f t="shared" ca="1" si="36"/>
        <v>0</v>
      </c>
      <c r="V106" s="45">
        <f t="shared" ca="1" si="37"/>
        <v>0</v>
      </c>
      <c r="W106" s="45">
        <f t="shared" ca="1" si="31"/>
        <v>0</v>
      </c>
      <c r="X106" s="25">
        <f t="shared" ca="1" si="20"/>
        <v>0</v>
      </c>
      <c r="Z106" s="28">
        <f t="shared" ca="1" si="38"/>
        <v>0</v>
      </c>
      <c r="AA106" s="233"/>
      <c r="AB106" s="45">
        <f t="shared" ca="1" si="32"/>
        <v>0</v>
      </c>
      <c r="AC106" s="45">
        <f t="shared" ca="1" si="21"/>
        <v>0</v>
      </c>
      <c r="AD106" s="25">
        <f t="shared" ca="1" si="22"/>
        <v>0</v>
      </c>
    </row>
    <row r="107" spans="4:30" x14ac:dyDescent="0.35">
      <c r="D107" s="20">
        <v>103</v>
      </c>
      <c r="E107" s="21">
        <f t="shared" ca="1" si="33"/>
        <v>37621</v>
      </c>
      <c r="F107" s="44">
        <f t="shared" ca="1" si="23"/>
        <v>37985</v>
      </c>
      <c r="G107" s="22" t="s">
        <v>119</v>
      </c>
      <c r="H107" s="44">
        <f t="shared" ca="1" si="34"/>
        <v>37621</v>
      </c>
      <c r="I107" s="45">
        <f t="shared" ca="1" si="24"/>
        <v>0</v>
      </c>
      <c r="J107" s="45">
        <f t="shared" ca="1" si="25"/>
        <v>0</v>
      </c>
      <c r="K107" s="45">
        <f t="shared" ca="1" si="26"/>
        <v>0</v>
      </c>
      <c r="L107" s="45"/>
      <c r="M107" s="45">
        <f t="shared" ca="1" si="35"/>
        <v>0</v>
      </c>
      <c r="N107" s="257">
        <f t="shared" ca="1" si="27"/>
        <v>0</v>
      </c>
      <c r="O107" s="23"/>
      <c r="P107" s="255">
        <f t="shared" ca="1" si="28"/>
        <v>0</v>
      </c>
      <c r="Q107" s="163">
        <f t="shared" ca="1" si="29"/>
        <v>0</v>
      </c>
      <c r="R107" s="164">
        <f ca="1">NPV(Q106,K107:$K$244) + ($A$13+$A$14+$A$15)/POWER(1+Q106,$A$28-D107+1)</f>
        <v>0</v>
      </c>
      <c r="S107" s="164">
        <f ca="1">NPV(Q107,K107:$K$244) + ($A$13+$A$14+$A$15)/POWER(1+Q107,$A$28-D107+1)</f>
        <v>0</v>
      </c>
      <c r="T107" s="45">
        <f t="shared" ca="1" si="30"/>
        <v>0</v>
      </c>
      <c r="U107" s="45">
        <f t="shared" ca="1" si="36"/>
        <v>0</v>
      </c>
      <c r="V107" s="45">
        <f t="shared" ca="1" si="37"/>
        <v>0</v>
      </c>
      <c r="W107" s="45">
        <f t="shared" ca="1" si="31"/>
        <v>0</v>
      </c>
      <c r="X107" s="25">
        <f t="shared" ca="1" si="20"/>
        <v>0</v>
      </c>
      <c r="Z107" s="28">
        <f t="shared" ca="1" si="38"/>
        <v>0</v>
      </c>
      <c r="AA107" s="233"/>
      <c r="AB107" s="45">
        <f t="shared" ca="1" si="32"/>
        <v>0</v>
      </c>
      <c r="AC107" s="45">
        <f t="shared" ca="1" si="21"/>
        <v>0</v>
      </c>
      <c r="AD107" s="25">
        <f t="shared" ca="1" si="22"/>
        <v>0</v>
      </c>
    </row>
    <row r="108" spans="4:30" x14ac:dyDescent="0.35">
      <c r="D108" s="20">
        <v>104</v>
      </c>
      <c r="E108" s="21">
        <f t="shared" ca="1" si="33"/>
        <v>37986</v>
      </c>
      <c r="F108" s="44">
        <f t="shared" ca="1" si="23"/>
        <v>38351</v>
      </c>
      <c r="G108" s="22" t="s">
        <v>119</v>
      </c>
      <c r="H108" s="44">
        <f t="shared" ca="1" si="34"/>
        <v>37986</v>
      </c>
      <c r="I108" s="45">
        <f t="shared" ca="1" si="24"/>
        <v>0</v>
      </c>
      <c r="J108" s="45">
        <f t="shared" ca="1" si="25"/>
        <v>0</v>
      </c>
      <c r="K108" s="45">
        <f t="shared" ca="1" si="26"/>
        <v>0</v>
      </c>
      <c r="L108" s="45"/>
      <c r="M108" s="45">
        <f t="shared" ca="1" si="35"/>
        <v>0</v>
      </c>
      <c r="N108" s="257">
        <f t="shared" ca="1" si="27"/>
        <v>0</v>
      </c>
      <c r="O108" s="23"/>
      <c r="P108" s="255">
        <f t="shared" ca="1" si="28"/>
        <v>0</v>
      </c>
      <c r="Q108" s="163">
        <f t="shared" ca="1" si="29"/>
        <v>0</v>
      </c>
      <c r="R108" s="164">
        <f ca="1">NPV(Q107,K108:$K$244) + ($A$13+$A$14+$A$15)/POWER(1+Q107,$A$28-D108+1)</f>
        <v>0</v>
      </c>
      <c r="S108" s="164">
        <f ca="1">NPV(Q108,K108:$K$244) + ($A$13+$A$14+$A$15)/POWER(1+Q108,$A$28-D108+1)</f>
        <v>0</v>
      </c>
      <c r="T108" s="45">
        <f t="shared" ca="1" si="30"/>
        <v>0</v>
      </c>
      <c r="U108" s="45">
        <f t="shared" ca="1" si="36"/>
        <v>0</v>
      </c>
      <c r="V108" s="45">
        <f t="shared" ca="1" si="37"/>
        <v>0</v>
      </c>
      <c r="W108" s="45">
        <f t="shared" ca="1" si="31"/>
        <v>0</v>
      </c>
      <c r="X108" s="25">
        <f t="shared" ca="1" si="20"/>
        <v>0</v>
      </c>
      <c r="Z108" s="28">
        <f t="shared" ca="1" si="38"/>
        <v>0</v>
      </c>
      <c r="AA108" s="233"/>
      <c r="AB108" s="45">
        <f t="shared" ca="1" si="32"/>
        <v>0</v>
      </c>
      <c r="AC108" s="45">
        <f t="shared" ca="1" si="21"/>
        <v>0</v>
      </c>
      <c r="AD108" s="25">
        <f t="shared" ca="1" si="22"/>
        <v>0</v>
      </c>
    </row>
    <row r="109" spans="4:30" x14ac:dyDescent="0.35">
      <c r="D109" s="20">
        <v>105</v>
      </c>
      <c r="E109" s="21">
        <f t="shared" ca="1" si="33"/>
        <v>38352</v>
      </c>
      <c r="F109" s="44">
        <f t="shared" ca="1" si="23"/>
        <v>38716</v>
      </c>
      <c r="G109" s="22" t="s">
        <v>119</v>
      </c>
      <c r="H109" s="44">
        <f t="shared" ca="1" si="34"/>
        <v>38352</v>
      </c>
      <c r="I109" s="45">
        <f t="shared" ca="1" si="24"/>
        <v>0</v>
      </c>
      <c r="J109" s="45">
        <f t="shared" ca="1" si="25"/>
        <v>0</v>
      </c>
      <c r="K109" s="45">
        <f t="shared" ca="1" si="26"/>
        <v>0</v>
      </c>
      <c r="L109" s="45"/>
      <c r="M109" s="45">
        <f t="shared" ca="1" si="35"/>
        <v>0</v>
      </c>
      <c r="N109" s="257">
        <f t="shared" ca="1" si="27"/>
        <v>0</v>
      </c>
      <c r="O109" s="23"/>
      <c r="P109" s="255">
        <f t="shared" ca="1" si="28"/>
        <v>0</v>
      </c>
      <c r="Q109" s="163">
        <f t="shared" ca="1" si="29"/>
        <v>0</v>
      </c>
      <c r="R109" s="164">
        <f ca="1">NPV(Q108,K109:$K$244) + ($A$13+$A$14+$A$15)/POWER(1+Q108,$A$28-D109+1)</f>
        <v>0</v>
      </c>
      <c r="S109" s="164">
        <f ca="1">NPV(Q109,K109:$K$244) + ($A$13+$A$14+$A$15)/POWER(1+Q109,$A$28-D109+1)</f>
        <v>0</v>
      </c>
      <c r="T109" s="45">
        <f t="shared" ca="1" si="30"/>
        <v>0</v>
      </c>
      <c r="U109" s="45">
        <f t="shared" ca="1" si="36"/>
        <v>0</v>
      </c>
      <c r="V109" s="45">
        <f t="shared" ca="1" si="37"/>
        <v>0</v>
      </c>
      <c r="W109" s="45">
        <f t="shared" ca="1" si="31"/>
        <v>0</v>
      </c>
      <c r="X109" s="25">
        <f t="shared" ca="1" si="20"/>
        <v>0</v>
      </c>
      <c r="Z109" s="28">
        <f t="shared" ca="1" si="38"/>
        <v>0</v>
      </c>
      <c r="AA109" s="233"/>
      <c r="AB109" s="45">
        <f t="shared" ca="1" si="32"/>
        <v>0</v>
      </c>
      <c r="AC109" s="45">
        <f t="shared" ca="1" si="21"/>
        <v>0</v>
      </c>
      <c r="AD109" s="25">
        <f t="shared" ca="1" si="22"/>
        <v>0</v>
      </c>
    </row>
    <row r="110" spans="4:30" x14ac:dyDescent="0.35">
      <c r="D110" s="20">
        <v>106</v>
      </c>
      <c r="E110" s="21">
        <f t="shared" ca="1" si="33"/>
        <v>38717</v>
      </c>
      <c r="F110" s="44">
        <f t="shared" ca="1" si="23"/>
        <v>39081</v>
      </c>
      <c r="G110" s="22" t="s">
        <v>119</v>
      </c>
      <c r="H110" s="44">
        <f t="shared" ca="1" si="34"/>
        <v>38717</v>
      </c>
      <c r="I110" s="45">
        <f t="shared" ca="1" si="24"/>
        <v>0</v>
      </c>
      <c r="J110" s="45">
        <f t="shared" ca="1" si="25"/>
        <v>0</v>
      </c>
      <c r="K110" s="45">
        <f t="shared" ca="1" si="26"/>
        <v>0</v>
      </c>
      <c r="L110" s="45"/>
      <c r="M110" s="45">
        <f t="shared" ca="1" si="35"/>
        <v>0</v>
      </c>
      <c r="N110" s="257">
        <f t="shared" ca="1" si="27"/>
        <v>0</v>
      </c>
      <c r="O110" s="23"/>
      <c r="P110" s="255">
        <f t="shared" ca="1" si="28"/>
        <v>0</v>
      </c>
      <c r="Q110" s="163">
        <f t="shared" ca="1" si="29"/>
        <v>0</v>
      </c>
      <c r="R110" s="164">
        <f ca="1">NPV(Q109,K110:$K$244) + ($A$13+$A$14+$A$15)/POWER(1+Q109,$A$28-D110+1)</f>
        <v>0</v>
      </c>
      <c r="S110" s="164">
        <f ca="1">NPV(Q110,K110:$K$244) + ($A$13+$A$14+$A$15)/POWER(1+Q110,$A$28-D110+1)</f>
        <v>0</v>
      </c>
      <c r="T110" s="45">
        <f t="shared" ca="1" si="30"/>
        <v>0</v>
      </c>
      <c r="U110" s="45">
        <f t="shared" ca="1" si="36"/>
        <v>0</v>
      </c>
      <c r="V110" s="45">
        <f t="shared" ca="1" si="37"/>
        <v>0</v>
      </c>
      <c r="W110" s="45">
        <f t="shared" ca="1" si="31"/>
        <v>0</v>
      </c>
      <c r="X110" s="25">
        <f t="shared" ca="1" si="20"/>
        <v>0</v>
      </c>
      <c r="Z110" s="28">
        <f t="shared" ca="1" si="38"/>
        <v>0</v>
      </c>
      <c r="AA110" s="233"/>
      <c r="AB110" s="45">
        <f t="shared" ca="1" si="32"/>
        <v>0</v>
      </c>
      <c r="AC110" s="45">
        <f t="shared" ca="1" si="21"/>
        <v>0</v>
      </c>
      <c r="AD110" s="25">
        <f t="shared" ca="1" si="22"/>
        <v>0</v>
      </c>
    </row>
    <row r="111" spans="4:30" x14ac:dyDescent="0.35">
      <c r="D111" s="20">
        <v>107</v>
      </c>
      <c r="E111" s="21">
        <f t="shared" ca="1" si="33"/>
        <v>39082</v>
      </c>
      <c r="F111" s="44">
        <f t="shared" ca="1" si="23"/>
        <v>39446</v>
      </c>
      <c r="G111" s="22" t="s">
        <v>119</v>
      </c>
      <c r="H111" s="44">
        <f t="shared" ca="1" si="34"/>
        <v>39082</v>
      </c>
      <c r="I111" s="45">
        <f t="shared" ca="1" si="24"/>
        <v>0</v>
      </c>
      <c r="J111" s="45">
        <f t="shared" ca="1" si="25"/>
        <v>0</v>
      </c>
      <c r="K111" s="45">
        <f t="shared" ca="1" si="26"/>
        <v>0</v>
      </c>
      <c r="L111" s="45"/>
      <c r="M111" s="45">
        <f t="shared" ca="1" si="35"/>
        <v>0</v>
      </c>
      <c r="N111" s="257">
        <f t="shared" ca="1" si="27"/>
        <v>0</v>
      </c>
      <c r="O111" s="23"/>
      <c r="P111" s="255">
        <f t="shared" ca="1" si="28"/>
        <v>0</v>
      </c>
      <c r="Q111" s="163">
        <f t="shared" ca="1" si="29"/>
        <v>0</v>
      </c>
      <c r="R111" s="164">
        <f ca="1">NPV(Q110,K111:$K$244) + ($A$13+$A$14+$A$15)/POWER(1+Q110,$A$28-D111+1)</f>
        <v>0</v>
      </c>
      <c r="S111" s="164">
        <f ca="1">NPV(Q111,K111:$K$244) + ($A$13+$A$14+$A$15)/POWER(1+Q111,$A$28-D111+1)</f>
        <v>0</v>
      </c>
      <c r="T111" s="45">
        <f t="shared" ca="1" si="30"/>
        <v>0</v>
      </c>
      <c r="U111" s="45">
        <f t="shared" ca="1" si="36"/>
        <v>0</v>
      </c>
      <c r="V111" s="45">
        <f t="shared" ca="1" si="37"/>
        <v>0</v>
      </c>
      <c r="W111" s="45">
        <f t="shared" ca="1" si="31"/>
        <v>0</v>
      </c>
      <c r="X111" s="25">
        <f t="shared" ca="1" si="20"/>
        <v>0</v>
      </c>
      <c r="Z111" s="28">
        <f t="shared" ca="1" si="38"/>
        <v>0</v>
      </c>
      <c r="AA111" s="233"/>
      <c r="AB111" s="45">
        <f t="shared" ca="1" si="32"/>
        <v>0</v>
      </c>
      <c r="AC111" s="45">
        <f t="shared" ca="1" si="21"/>
        <v>0</v>
      </c>
      <c r="AD111" s="25">
        <f t="shared" ca="1" si="22"/>
        <v>0</v>
      </c>
    </row>
    <row r="112" spans="4:30" x14ac:dyDescent="0.35">
      <c r="D112" s="20">
        <v>108</v>
      </c>
      <c r="E112" s="21">
        <f t="shared" ca="1" si="33"/>
        <v>39447</v>
      </c>
      <c r="F112" s="44">
        <f t="shared" ca="1" si="23"/>
        <v>39812</v>
      </c>
      <c r="G112" s="22" t="s">
        <v>119</v>
      </c>
      <c r="H112" s="44">
        <f t="shared" ca="1" si="34"/>
        <v>39447</v>
      </c>
      <c r="I112" s="45">
        <f t="shared" ca="1" si="24"/>
        <v>0</v>
      </c>
      <c r="J112" s="45">
        <f t="shared" ca="1" si="25"/>
        <v>0</v>
      </c>
      <c r="K112" s="45">
        <f t="shared" ca="1" si="26"/>
        <v>0</v>
      </c>
      <c r="L112" s="45"/>
      <c r="M112" s="45">
        <f t="shared" ca="1" si="35"/>
        <v>0</v>
      </c>
      <c r="N112" s="257">
        <f t="shared" ca="1" si="27"/>
        <v>0</v>
      </c>
      <c r="O112" s="23"/>
      <c r="P112" s="255">
        <f t="shared" ca="1" si="28"/>
        <v>0</v>
      </c>
      <c r="Q112" s="163">
        <f t="shared" ca="1" si="29"/>
        <v>0</v>
      </c>
      <c r="R112" s="164">
        <f ca="1">NPV(Q111,K112:$K$244) + ($A$13+$A$14+$A$15)/POWER(1+Q111,$A$28-D112+1)</f>
        <v>0</v>
      </c>
      <c r="S112" s="164">
        <f ca="1">NPV(Q112,K112:$K$244) + ($A$13+$A$14+$A$15)/POWER(1+Q112,$A$28-D112+1)</f>
        <v>0</v>
      </c>
      <c r="T112" s="45">
        <f t="shared" ca="1" si="30"/>
        <v>0</v>
      </c>
      <c r="U112" s="45">
        <f t="shared" ca="1" si="36"/>
        <v>0</v>
      </c>
      <c r="V112" s="45">
        <f t="shared" ca="1" si="37"/>
        <v>0</v>
      </c>
      <c r="W112" s="45">
        <f t="shared" ca="1" si="31"/>
        <v>0</v>
      </c>
      <c r="X112" s="25">
        <f t="shared" ca="1" si="20"/>
        <v>0</v>
      </c>
      <c r="Z112" s="28">
        <f t="shared" ca="1" si="38"/>
        <v>0</v>
      </c>
      <c r="AA112" s="233"/>
      <c r="AB112" s="45">
        <f t="shared" ca="1" si="32"/>
        <v>0</v>
      </c>
      <c r="AC112" s="45">
        <f t="shared" ca="1" si="21"/>
        <v>0</v>
      </c>
      <c r="AD112" s="25">
        <f t="shared" ca="1" si="22"/>
        <v>0</v>
      </c>
    </row>
    <row r="113" spans="4:30" x14ac:dyDescent="0.35">
      <c r="D113" s="20">
        <v>109</v>
      </c>
      <c r="E113" s="21">
        <f t="shared" ca="1" si="33"/>
        <v>39813</v>
      </c>
      <c r="F113" s="44">
        <f t="shared" ca="1" si="23"/>
        <v>40177</v>
      </c>
      <c r="G113" s="22" t="s">
        <v>119</v>
      </c>
      <c r="H113" s="44">
        <f t="shared" ca="1" si="34"/>
        <v>39813</v>
      </c>
      <c r="I113" s="45">
        <f t="shared" ca="1" si="24"/>
        <v>0</v>
      </c>
      <c r="J113" s="45">
        <f t="shared" ca="1" si="25"/>
        <v>0</v>
      </c>
      <c r="K113" s="45">
        <f t="shared" ca="1" si="26"/>
        <v>0</v>
      </c>
      <c r="L113" s="45"/>
      <c r="M113" s="45">
        <f t="shared" ca="1" si="35"/>
        <v>0</v>
      </c>
      <c r="N113" s="257">
        <f t="shared" ca="1" si="27"/>
        <v>0</v>
      </c>
      <c r="O113" s="23"/>
      <c r="P113" s="255">
        <f t="shared" ca="1" si="28"/>
        <v>0</v>
      </c>
      <c r="Q113" s="163">
        <f t="shared" ca="1" si="29"/>
        <v>0</v>
      </c>
      <c r="R113" s="164">
        <f ca="1">NPV(Q112,K113:$K$244) + ($A$13+$A$14+$A$15)/POWER(1+Q112,$A$28-D113+1)</f>
        <v>0</v>
      </c>
      <c r="S113" s="164">
        <f ca="1">NPV(Q113,K113:$K$244) + ($A$13+$A$14+$A$15)/POWER(1+Q113,$A$28-D113+1)</f>
        <v>0</v>
      </c>
      <c r="T113" s="45">
        <f t="shared" ca="1" si="30"/>
        <v>0</v>
      </c>
      <c r="U113" s="45">
        <f t="shared" ca="1" si="36"/>
        <v>0</v>
      </c>
      <c r="V113" s="45">
        <f t="shared" ca="1" si="37"/>
        <v>0</v>
      </c>
      <c r="W113" s="45">
        <f t="shared" ca="1" si="31"/>
        <v>0</v>
      </c>
      <c r="X113" s="25">
        <f t="shared" ca="1" si="20"/>
        <v>0</v>
      </c>
      <c r="Z113" s="28">
        <f t="shared" ca="1" si="38"/>
        <v>0</v>
      </c>
      <c r="AA113" s="233"/>
      <c r="AB113" s="45">
        <f t="shared" ca="1" si="32"/>
        <v>0</v>
      </c>
      <c r="AC113" s="45">
        <f t="shared" ca="1" si="21"/>
        <v>0</v>
      </c>
      <c r="AD113" s="25">
        <f t="shared" ca="1" si="22"/>
        <v>0</v>
      </c>
    </row>
    <row r="114" spans="4:30" x14ac:dyDescent="0.35">
      <c r="D114" s="20">
        <v>110</v>
      </c>
      <c r="E114" s="21">
        <f t="shared" ca="1" si="33"/>
        <v>40178</v>
      </c>
      <c r="F114" s="44">
        <f t="shared" ca="1" si="23"/>
        <v>40542</v>
      </c>
      <c r="G114" s="22" t="s">
        <v>119</v>
      </c>
      <c r="H114" s="44">
        <f t="shared" ca="1" si="34"/>
        <v>40178</v>
      </c>
      <c r="I114" s="45">
        <f t="shared" ca="1" si="24"/>
        <v>0</v>
      </c>
      <c r="J114" s="45">
        <f t="shared" ca="1" si="25"/>
        <v>0</v>
      </c>
      <c r="K114" s="45">
        <f t="shared" ca="1" si="26"/>
        <v>0</v>
      </c>
      <c r="L114" s="45"/>
      <c r="M114" s="45">
        <f t="shared" ca="1" si="35"/>
        <v>0</v>
      </c>
      <c r="N114" s="257">
        <f t="shared" ca="1" si="27"/>
        <v>0</v>
      </c>
      <c r="O114" s="23"/>
      <c r="P114" s="255">
        <f t="shared" ca="1" si="28"/>
        <v>0</v>
      </c>
      <c r="Q114" s="163">
        <f t="shared" ca="1" si="29"/>
        <v>0</v>
      </c>
      <c r="R114" s="164">
        <f ca="1">NPV(Q113,K114:$K$244) + ($A$13+$A$14+$A$15)/POWER(1+Q113,$A$28-D114+1)</f>
        <v>0</v>
      </c>
      <c r="S114" s="164">
        <f ca="1">NPV(Q114,K114:$K$244) + ($A$13+$A$14+$A$15)/POWER(1+Q114,$A$28-D114+1)</f>
        <v>0</v>
      </c>
      <c r="T114" s="45">
        <f t="shared" ca="1" si="30"/>
        <v>0</v>
      </c>
      <c r="U114" s="45">
        <f t="shared" ca="1" si="36"/>
        <v>0</v>
      </c>
      <c r="V114" s="45">
        <f t="shared" ca="1" si="37"/>
        <v>0</v>
      </c>
      <c r="W114" s="45">
        <f t="shared" ca="1" si="31"/>
        <v>0</v>
      </c>
      <c r="X114" s="25">
        <f t="shared" ca="1" si="20"/>
        <v>0</v>
      </c>
      <c r="Z114" s="28">
        <f t="shared" ca="1" si="38"/>
        <v>0</v>
      </c>
      <c r="AA114" s="233"/>
      <c r="AB114" s="45">
        <f t="shared" ca="1" si="32"/>
        <v>0</v>
      </c>
      <c r="AC114" s="45">
        <f t="shared" ca="1" si="21"/>
        <v>0</v>
      </c>
      <c r="AD114" s="25">
        <f t="shared" ca="1" si="22"/>
        <v>0</v>
      </c>
    </row>
    <row r="115" spans="4:30" x14ac:dyDescent="0.35">
      <c r="D115" s="20">
        <v>111</v>
      </c>
      <c r="E115" s="21">
        <f t="shared" ca="1" si="33"/>
        <v>40543</v>
      </c>
      <c r="F115" s="44">
        <f t="shared" ca="1" si="23"/>
        <v>40907</v>
      </c>
      <c r="G115" s="22" t="s">
        <v>119</v>
      </c>
      <c r="H115" s="44">
        <f t="shared" ca="1" si="34"/>
        <v>40543</v>
      </c>
      <c r="I115" s="45">
        <f t="shared" ca="1" si="24"/>
        <v>0</v>
      </c>
      <c r="J115" s="45">
        <f t="shared" ca="1" si="25"/>
        <v>0</v>
      </c>
      <c r="K115" s="45">
        <f t="shared" ca="1" si="26"/>
        <v>0</v>
      </c>
      <c r="L115" s="45"/>
      <c r="M115" s="45">
        <f t="shared" ca="1" si="35"/>
        <v>0</v>
      </c>
      <c r="N115" s="257">
        <f t="shared" ca="1" si="27"/>
        <v>0</v>
      </c>
      <c r="O115" s="23"/>
      <c r="P115" s="255">
        <f t="shared" ca="1" si="28"/>
        <v>0</v>
      </c>
      <c r="Q115" s="163">
        <f t="shared" ca="1" si="29"/>
        <v>0</v>
      </c>
      <c r="R115" s="164">
        <f ca="1">NPV(Q114,K115:$K$244) + ($A$13+$A$14+$A$15)/POWER(1+Q114,$A$28-D115+1)</f>
        <v>0</v>
      </c>
      <c r="S115" s="164">
        <f ca="1">NPV(Q115,K115:$K$244) + ($A$13+$A$14+$A$15)/POWER(1+Q115,$A$28-D115+1)</f>
        <v>0</v>
      </c>
      <c r="T115" s="45">
        <f t="shared" ca="1" si="30"/>
        <v>0</v>
      </c>
      <c r="U115" s="45">
        <f t="shared" ca="1" si="36"/>
        <v>0</v>
      </c>
      <c r="V115" s="45">
        <f t="shared" ca="1" si="37"/>
        <v>0</v>
      </c>
      <c r="W115" s="45">
        <f t="shared" ca="1" si="31"/>
        <v>0</v>
      </c>
      <c r="X115" s="25">
        <f t="shared" ca="1" si="20"/>
        <v>0</v>
      </c>
      <c r="Z115" s="28">
        <f t="shared" ca="1" si="38"/>
        <v>0</v>
      </c>
      <c r="AA115" s="233"/>
      <c r="AB115" s="45">
        <f t="shared" ca="1" si="32"/>
        <v>0</v>
      </c>
      <c r="AC115" s="45">
        <f t="shared" ca="1" si="21"/>
        <v>0</v>
      </c>
      <c r="AD115" s="25">
        <f t="shared" ca="1" si="22"/>
        <v>0</v>
      </c>
    </row>
    <row r="116" spans="4:30" x14ac:dyDescent="0.35">
      <c r="D116" s="20">
        <v>112</v>
      </c>
      <c r="E116" s="21">
        <f t="shared" ca="1" si="33"/>
        <v>40908</v>
      </c>
      <c r="F116" s="44">
        <f t="shared" ca="1" si="23"/>
        <v>41273</v>
      </c>
      <c r="G116" s="22" t="s">
        <v>119</v>
      </c>
      <c r="H116" s="44">
        <f t="shared" ca="1" si="34"/>
        <v>40908</v>
      </c>
      <c r="I116" s="45">
        <f t="shared" ca="1" si="24"/>
        <v>0</v>
      </c>
      <c r="J116" s="45">
        <f t="shared" ca="1" si="25"/>
        <v>0</v>
      </c>
      <c r="K116" s="45">
        <f t="shared" ca="1" si="26"/>
        <v>0</v>
      </c>
      <c r="L116" s="45"/>
      <c r="M116" s="45">
        <f t="shared" ca="1" si="35"/>
        <v>0</v>
      </c>
      <c r="N116" s="257">
        <f t="shared" ca="1" si="27"/>
        <v>0</v>
      </c>
      <c r="O116" s="23"/>
      <c r="P116" s="255">
        <f t="shared" ca="1" si="28"/>
        <v>0</v>
      </c>
      <c r="Q116" s="163">
        <f t="shared" ca="1" si="29"/>
        <v>0</v>
      </c>
      <c r="R116" s="164">
        <f ca="1">NPV(Q115,K116:$K$244) + ($A$13+$A$14+$A$15)/POWER(1+Q115,$A$28-D116+1)</f>
        <v>0</v>
      </c>
      <c r="S116" s="164">
        <f ca="1">NPV(Q116,K116:$K$244) + ($A$13+$A$14+$A$15)/POWER(1+Q116,$A$28-D116+1)</f>
        <v>0</v>
      </c>
      <c r="T116" s="45">
        <f t="shared" ca="1" si="30"/>
        <v>0</v>
      </c>
      <c r="U116" s="45">
        <f t="shared" ca="1" si="36"/>
        <v>0</v>
      </c>
      <c r="V116" s="45">
        <f t="shared" ca="1" si="37"/>
        <v>0</v>
      </c>
      <c r="W116" s="45">
        <f t="shared" ca="1" si="31"/>
        <v>0</v>
      </c>
      <c r="X116" s="25">
        <f t="shared" ca="1" si="20"/>
        <v>0</v>
      </c>
      <c r="Z116" s="28">
        <f t="shared" ca="1" si="38"/>
        <v>0</v>
      </c>
      <c r="AA116" s="233"/>
      <c r="AB116" s="45">
        <f t="shared" ca="1" si="32"/>
        <v>0</v>
      </c>
      <c r="AC116" s="45">
        <f t="shared" ca="1" si="21"/>
        <v>0</v>
      </c>
      <c r="AD116" s="25">
        <f t="shared" ca="1" si="22"/>
        <v>0</v>
      </c>
    </row>
    <row r="117" spans="4:30" x14ac:dyDescent="0.35">
      <c r="D117" s="20">
        <v>113</v>
      </c>
      <c r="E117" s="21">
        <f t="shared" ca="1" si="33"/>
        <v>41274</v>
      </c>
      <c r="F117" s="44">
        <f t="shared" ca="1" si="23"/>
        <v>41638</v>
      </c>
      <c r="G117" s="22" t="s">
        <v>119</v>
      </c>
      <c r="H117" s="44">
        <f t="shared" ca="1" si="34"/>
        <v>41274</v>
      </c>
      <c r="I117" s="45">
        <f t="shared" ca="1" si="24"/>
        <v>0</v>
      </c>
      <c r="J117" s="45">
        <f t="shared" ca="1" si="25"/>
        <v>0</v>
      </c>
      <c r="K117" s="45">
        <f t="shared" ca="1" si="26"/>
        <v>0</v>
      </c>
      <c r="L117" s="45"/>
      <c r="M117" s="45">
        <f t="shared" ca="1" si="35"/>
        <v>0</v>
      </c>
      <c r="N117" s="257">
        <f t="shared" ca="1" si="27"/>
        <v>0</v>
      </c>
      <c r="O117" s="23"/>
      <c r="P117" s="255">
        <f t="shared" ca="1" si="28"/>
        <v>0</v>
      </c>
      <c r="Q117" s="163">
        <f t="shared" ca="1" si="29"/>
        <v>0</v>
      </c>
      <c r="R117" s="164">
        <f ca="1">NPV(Q116,K117:$K$244) + ($A$13+$A$14+$A$15)/POWER(1+Q116,$A$28-D117+1)</f>
        <v>0</v>
      </c>
      <c r="S117" s="164">
        <f ca="1">NPV(Q117,K117:$K$244) + ($A$13+$A$14+$A$15)/POWER(1+Q117,$A$28-D117+1)</f>
        <v>0</v>
      </c>
      <c r="T117" s="45">
        <f t="shared" ca="1" si="30"/>
        <v>0</v>
      </c>
      <c r="U117" s="45">
        <f t="shared" ca="1" si="36"/>
        <v>0</v>
      </c>
      <c r="V117" s="45">
        <f t="shared" ca="1" si="37"/>
        <v>0</v>
      </c>
      <c r="W117" s="45">
        <f t="shared" ca="1" si="31"/>
        <v>0</v>
      </c>
      <c r="X117" s="25">
        <f t="shared" ca="1" si="20"/>
        <v>0</v>
      </c>
      <c r="Z117" s="28">
        <f t="shared" ca="1" si="38"/>
        <v>0</v>
      </c>
      <c r="AA117" s="233"/>
      <c r="AB117" s="45">
        <f t="shared" ca="1" si="32"/>
        <v>0</v>
      </c>
      <c r="AC117" s="45">
        <f t="shared" ca="1" si="21"/>
        <v>0</v>
      </c>
      <c r="AD117" s="25">
        <f t="shared" ca="1" si="22"/>
        <v>0</v>
      </c>
    </row>
    <row r="118" spans="4:30" x14ac:dyDescent="0.35">
      <c r="D118" s="20">
        <v>114</v>
      </c>
      <c r="E118" s="21">
        <f t="shared" ca="1" si="33"/>
        <v>41639</v>
      </c>
      <c r="F118" s="44">
        <f t="shared" ca="1" si="23"/>
        <v>42003</v>
      </c>
      <c r="G118" s="22" t="s">
        <v>119</v>
      </c>
      <c r="H118" s="44">
        <f t="shared" ca="1" si="34"/>
        <v>41639</v>
      </c>
      <c r="I118" s="45">
        <f t="shared" ca="1" si="24"/>
        <v>0</v>
      </c>
      <c r="J118" s="45">
        <f t="shared" ca="1" si="25"/>
        <v>0</v>
      </c>
      <c r="K118" s="45">
        <f t="shared" ca="1" si="26"/>
        <v>0</v>
      </c>
      <c r="L118" s="45"/>
      <c r="M118" s="45">
        <f t="shared" ca="1" si="35"/>
        <v>0</v>
      </c>
      <c r="N118" s="257">
        <f t="shared" ca="1" si="27"/>
        <v>0</v>
      </c>
      <c r="O118" s="23"/>
      <c r="P118" s="255">
        <f t="shared" ca="1" si="28"/>
        <v>0</v>
      </c>
      <c r="Q118" s="163">
        <f t="shared" ca="1" si="29"/>
        <v>0</v>
      </c>
      <c r="R118" s="164">
        <f ca="1">NPV(Q117,K118:$K$244) + ($A$13+$A$14+$A$15)/POWER(1+Q117,$A$28-D118+1)</f>
        <v>0</v>
      </c>
      <c r="S118" s="164">
        <f ca="1">NPV(Q118,K118:$K$244) + ($A$13+$A$14+$A$15)/POWER(1+Q118,$A$28-D118+1)</f>
        <v>0</v>
      </c>
      <c r="T118" s="45">
        <f t="shared" ca="1" si="30"/>
        <v>0</v>
      </c>
      <c r="U118" s="45">
        <f t="shared" ca="1" si="36"/>
        <v>0</v>
      </c>
      <c r="V118" s="45">
        <f t="shared" ca="1" si="37"/>
        <v>0</v>
      </c>
      <c r="W118" s="45">
        <f t="shared" ca="1" si="31"/>
        <v>0</v>
      </c>
      <c r="X118" s="25">
        <f t="shared" ca="1" si="20"/>
        <v>0</v>
      </c>
      <c r="Z118" s="28">
        <f t="shared" ca="1" si="38"/>
        <v>0</v>
      </c>
      <c r="AA118" s="233"/>
      <c r="AB118" s="45">
        <f t="shared" ca="1" si="32"/>
        <v>0</v>
      </c>
      <c r="AC118" s="45">
        <f t="shared" ca="1" si="21"/>
        <v>0</v>
      </c>
      <c r="AD118" s="25">
        <f t="shared" ca="1" si="22"/>
        <v>0</v>
      </c>
    </row>
    <row r="119" spans="4:30" x14ac:dyDescent="0.35">
      <c r="D119" s="20">
        <v>115</v>
      </c>
      <c r="E119" s="21">
        <f t="shared" ca="1" si="33"/>
        <v>42004</v>
      </c>
      <c r="F119" s="44">
        <f t="shared" ca="1" si="23"/>
        <v>42368</v>
      </c>
      <c r="G119" s="22" t="s">
        <v>119</v>
      </c>
      <c r="H119" s="44">
        <f t="shared" ca="1" si="34"/>
        <v>42004</v>
      </c>
      <c r="I119" s="45">
        <f t="shared" ca="1" si="24"/>
        <v>0</v>
      </c>
      <c r="J119" s="45">
        <f t="shared" ca="1" si="25"/>
        <v>0</v>
      </c>
      <c r="K119" s="45">
        <f t="shared" ca="1" si="26"/>
        <v>0</v>
      </c>
      <c r="L119" s="45"/>
      <c r="M119" s="45">
        <f t="shared" ca="1" si="35"/>
        <v>0</v>
      </c>
      <c r="N119" s="257">
        <f t="shared" ca="1" si="27"/>
        <v>0</v>
      </c>
      <c r="O119" s="23"/>
      <c r="P119" s="255">
        <f t="shared" ca="1" si="28"/>
        <v>0</v>
      </c>
      <c r="Q119" s="163">
        <f t="shared" ca="1" si="29"/>
        <v>0</v>
      </c>
      <c r="R119" s="164">
        <f ca="1">NPV(Q118,K119:$K$244) + ($A$13+$A$14+$A$15)/POWER(1+Q118,$A$28-D119+1)</f>
        <v>0</v>
      </c>
      <c r="S119" s="164">
        <f ca="1">NPV(Q119,K119:$K$244) + ($A$13+$A$14+$A$15)/POWER(1+Q119,$A$28-D119+1)</f>
        <v>0</v>
      </c>
      <c r="T119" s="45">
        <f t="shared" ca="1" si="30"/>
        <v>0</v>
      </c>
      <c r="U119" s="45">
        <f t="shared" ca="1" si="36"/>
        <v>0</v>
      </c>
      <c r="V119" s="45">
        <f t="shared" ca="1" si="37"/>
        <v>0</v>
      </c>
      <c r="W119" s="45">
        <f t="shared" ca="1" si="31"/>
        <v>0</v>
      </c>
      <c r="X119" s="25">
        <f t="shared" ca="1" si="20"/>
        <v>0</v>
      </c>
      <c r="Z119" s="28">
        <f t="shared" ca="1" si="38"/>
        <v>0</v>
      </c>
      <c r="AA119" s="233"/>
      <c r="AB119" s="45">
        <f t="shared" ca="1" si="32"/>
        <v>0</v>
      </c>
      <c r="AC119" s="45">
        <f t="shared" ca="1" si="21"/>
        <v>0</v>
      </c>
      <c r="AD119" s="25">
        <f t="shared" ca="1" si="22"/>
        <v>0</v>
      </c>
    </row>
    <row r="120" spans="4:30" x14ac:dyDescent="0.35">
      <c r="D120" s="20">
        <v>116</v>
      </c>
      <c r="E120" s="21">
        <f t="shared" ca="1" si="33"/>
        <v>42369</v>
      </c>
      <c r="F120" s="44">
        <f t="shared" ca="1" si="23"/>
        <v>42734</v>
      </c>
      <c r="G120" s="22" t="s">
        <v>119</v>
      </c>
      <c r="H120" s="44">
        <f t="shared" ca="1" si="34"/>
        <v>42369</v>
      </c>
      <c r="I120" s="45">
        <f t="shared" ca="1" si="24"/>
        <v>0</v>
      </c>
      <c r="J120" s="45">
        <f t="shared" ca="1" si="25"/>
        <v>0</v>
      </c>
      <c r="K120" s="45">
        <f t="shared" ca="1" si="26"/>
        <v>0</v>
      </c>
      <c r="L120" s="45"/>
      <c r="M120" s="45">
        <f t="shared" ca="1" si="35"/>
        <v>0</v>
      </c>
      <c r="N120" s="257">
        <f t="shared" ca="1" si="27"/>
        <v>0</v>
      </c>
      <c r="O120" s="23"/>
      <c r="P120" s="255">
        <f t="shared" ca="1" si="28"/>
        <v>0</v>
      </c>
      <c r="Q120" s="163">
        <f t="shared" ca="1" si="29"/>
        <v>0</v>
      </c>
      <c r="R120" s="164">
        <f ca="1">NPV(Q119,K120:$K$244) + ($A$13+$A$14+$A$15)/POWER(1+Q119,$A$28-D120+1)</f>
        <v>0</v>
      </c>
      <c r="S120" s="164">
        <f ca="1">NPV(Q120,K120:$K$244) + ($A$13+$A$14+$A$15)/POWER(1+Q120,$A$28-D120+1)</f>
        <v>0</v>
      </c>
      <c r="T120" s="45">
        <f t="shared" ca="1" si="30"/>
        <v>0</v>
      </c>
      <c r="U120" s="45">
        <f t="shared" ca="1" si="36"/>
        <v>0</v>
      </c>
      <c r="V120" s="45">
        <f t="shared" ca="1" si="37"/>
        <v>0</v>
      </c>
      <c r="W120" s="45">
        <f t="shared" ca="1" si="31"/>
        <v>0</v>
      </c>
      <c r="X120" s="25">
        <f t="shared" ca="1" si="20"/>
        <v>0</v>
      </c>
      <c r="Z120" s="28">
        <f t="shared" ca="1" si="38"/>
        <v>0</v>
      </c>
      <c r="AA120" s="233"/>
      <c r="AB120" s="45">
        <f t="shared" ca="1" si="32"/>
        <v>0</v>
      </c>
      <c r="AC120" s="45">
        <f t="shared" ca="1" si="21"/>
        <v>0</v>
      </c>
      <c r="AD120" s="25">
        <f t="shared" ca="1" si="22"/>
        <v>0</v>
      </c>
    </row>
    <row r="121" spans="4:30" x14ac:dyDescent="0.35">
      <c r="D121" s="20">
        <v>117</v>
      </c>
      <c r="E121" s="21">
        <f t="shared" ca="1" si="33"/>
        <v>42735</v>
      </c>
      <c r="F121" s="44">
        <f t="shared" ca="1" si="23"/>
        <v>43099</v>
      </c>
      <c r="G121" s="22" t="s">
        <v>119</v>
      </c>
      <c r="H121" s="44">
        <f t="shared" ca="1" si="34"/>
        <v>42735</v>
      </c>
      <c r="I121" s="45">
        <f t="shared" ca="1" si="24"/>
        <v>0</v>
      </c>
      <c r="J121" s="45">
        <f t="shared" ca="1" si="25"/>
        <v>0</v>
      </c>
      <c r="K121" s="45">
        <f t="shared" ca="1" si="26"/>
        <v>0</v>
      </c>
      <c r="L121" s="45"/>
      <c r="M121" s="45">
        <f t="shared" ca="1" si="35"/>
        <v>0</v>
      </c>
      <c r="N121" s="257">
        <f t="shared" ca="1" si="27"/>
        <v>0</v>
      </c>
      <c r="O121" s="23"/>
      <c r="P121" s="255">
        <f t="shared" ca="1" si="28"/>
        <v>0</v>
      </c>
      <c r="Q121" s="163">
        <f t="shared" ca="1" si="29"/>
        <v>0</v>
      </c>
      <c r="R121" s="164">
        <f ca="1">NPV(Q120,K121:$K$244) + ($A$13+$A$14+$A$15)/POWER(1+Q120,$A$28-D121+1)</f>
        <v>0</v>
      </c>
      <c r="S121" s="164">
        <f ca="1">NPV(Q121,K121:$K$244) + ($A$13+$A$14+$A$15)/POWER(1+Q121,$A$28-D121+1)</f>
        <v>0</v>
      </c>
      <c r="T121" s="45">
        <f t="shared" ca="1" si="30"/>
        <v>0</v>
      </c>
      <c r="U121" s="45">
        <f t="shared" ca="1" si="36"/>
        <v>0</v>
      </c>
      <c r="V121" s="45">
        <f t="shared" ca="1" si="37"/>
        <v>0</v>
      </c>
      <c r="W121" s="45">
        <f t="shared" ca="1" si="31"/>
        <v>0</v>
      </c>
      <c r="X121" s="25">
        <f t="shared" ca="1" si="20"/>
        <v>0</v>
      </c>
      <c r="Z121" s="28">
        <f t="shared" ca="1" si="38"/>
        <v>0</v>
      </c>
      <c r="AA121" s="233"/>
      <c r="AB121" s="45">
        <f t="shared" ca="1" si="32"/>
        <v>0</v>
      </c>
      <c r="AC121" s="45">
        <f t="shared" ca="1" si="21"/>
        <v>0</v>
      </c>
      <c r="AD121" s="25">
        <f t="shared" ca="1" si="22"/>
        <v>0</v>
      </c>
    </row>
    <row r="122" spans="4:30" x14ac:dyDescent="0.35">
      <c r="D122" s="20">
        <v>118</v>
      </c>
      <c r="E122" s="21">
        <f t="shared" ca="1" si="33"/>
        <v>43100</v>
      </c>
      <c r="F122" s="44">
        <f t="shared" ca="1" si="23"/>
        <v>43464</v>
      </c>
      <c r="G122" s="22" t="s">
        <v>119</v>
      </c>
      <c r="H122" s="44">
        <f t="shared" ca="1" si="34"/>
        <v>43100</v>
      </c>
      <c r="I122" s="45">
        <f t="shared" ca="1" si="24"/>
        <v>0</v>
      </c>
      <c r="J122" s="45">
        <f t="shared" ca="1" si="25"/>
        <v>0</v>
      </c>
      <c r="K122" s="45">
        <f t="shared" ca="1" si="26"/>
        <v>0</v>
      </c>
      <c r="L122" s="45"/>
      <c r="M122" s="45">
        <f t="shared" ca="1" si="35"/>
        <v>0</v>
      </c>
      <c r="N122" s="257">
        <f t="shared" ca="1" si="27"/>
        <v>0</v>
      </c>
      <c r="O122" s="23"/>
      <c r="P122" s="255">
        <f t="shared" ca="1" si="28"/>
        <v>0</v>
      </c>
      <c r="Q122" s="163">
        <f t="shared" ca="1" si="29"/>
        <v>0</v>
      </c>
      <c r="R122" s="164">
        <f ca="1">NPV(Q121,K122:$K$244) + ($A$13+$A$14+$A$15)/POWER(1+Q121,$A$28-D122+1)</f>
        <v>0</v>
      </c>
      <c r="S122" s="164">
        <f ca="1">NPV(Q122,K122:$K$244) + ($A$13+$A$14+$A$15)/POWER(1+Q122,$A$28-D122+1)</f>
        <v>0</v>
      </c>
      <c r="T122" s="45">
        <f t="shared" ca="1" si="30"/>
        <v>0</v>
      </c>
      <c r="U122" s="45">
        <f t="shared" ca="1" si="36"/>
        <v>0</v>
      </c>
      <c r="V122" s="45">
        <f t="shared" ca="1" si="37"/>
        <v>0</v>
      </c>
      <c r="W122" s="45">
        <f t="shared" ca="1" si="31"/>
        <v>0</v>
      </c>
      <c r="X122" s="25">
        <f t="shared" ca="1" si="20"/>
        <v>0</v>
      </c>
      <c r="Z122" s="28">
        <f t="shared" ca="1" si="38"/>
        <v>0</v>
      </c>
      <c r="AA122" s="233"/>
      <c r="AB122" s="45">
        <f t="shared" ca="1" si="32"/>
        <v>0</v>
      </c>
      <c r="AC122" s="45">
        <f t="shared" ca="1" si="21"/>
        <v>0</v>
      </c>
      <c r="AD122" s="25">
        <f t="shared" ca="1" si="22"/>
        <v>0</v>
      </c>
    </row>
    <row r="123" spans="4:30" x14ac:dyDescent="0.35">
      <c r="D123" s="20">
        <v>119</v>
      </c>
      <c r="E123" s="21">
        <f t="shared" ca="1" si="33"/>
        <v>43465</v>
      </c>
      <c r="F123" s="44">
        <f t="shared" ca="1" si="23"/>
        <v>43829</v>
      </c>
      <c r="G123" s="22" t="s">
        <v>119</v>
      </c>
      <c r="H123" s="44">
        <f t="shared" ca="1" si="34"/>
        <v>43465</v>
      </c>
      <c r="I123" s="45">
        <f t="shared" ca="1" si="24"/>
        <v>0</v>
      </c>
      <c r="J123" s="45">
        <f t="shared" ca="1" si="25"/>
        <v>0</v>
      </c>
      <c r="K123" s="45">
        <f t="shared" ca="1" si="26"/>
        <v>0</v>
      </c>
      <c r="L123" s="45"/>
      <c r="M123" s="45">
        <f t="shared" ca="1" si="35"/>
        <v>0</v>
      </c>
      <c r="N123" s="257">
        <f t="shared" ca="1" si="27"/>
        <v>0</v>
      </c>
      <c r="O123" s="23"/>
      <c r="P123" s="255">
        <f t="shared" ca="1" si="28"/>
        <v>0</v>
      </c>
      <c r="Q123" s="163">
        <f t="shared" ca="1" si="29"/>
        <v>0</v>
      </c>
      <c r="R123" s="164">
        <f ca="1">NPV(Q122,K123:$K$244) + ($A$13+$A$14+$A$15)/POWER(1+Q122,$A$28-D123+1)</f>
        <v>0</v>
      </c>
      <c r="S123" s="164">
        <f ca="1">NPV(Q123,K123:$K$244) + ($A$13+$A$14+$A$15)/POWER(1+Q123,$A$28-D123+1)</f>
        <v>0</v>
      </c>
      <c r="T123" s="45">
        <f t="shared" ca="1" si="30"/>
        <v>0</v>
      </c>
      <c r="U123" s="45">
        <f t="shared" ca="1" si="36"/>
        <v>0</v>
      </c>
      <c r="V123" s="45">
        <f t="shared" ca="1" si="37"/>
        <v>0</v>
      </c>
      <c r="W123" s="45">
        <f t="shared" ca="1" si="31"/>
        <v>0</v>
      </c>
      <c r="X123" s="25">
        <f t="shared" ca="1" si="20"/>
        <v>0</v>
      </c>
      <c r="Z123" s="28">
        <f t="shared" ca="1" si="38"/>
        <v>0</v>
      </c>
      <c r="AA123" s="233"/>
      <c r="AB123" s="45">
        <f t="shared" ca="1" si="32"/>
        <v>0</v>
      </c>
      <c r="AC123" s="45">
        <f t="shared" ca="1" si="21"/>
        <v>0</v>
      </c>
      <c r="AD123" s="25">
        <f t="shared" ca="1" si="22"/>
        <v>0</v>
      </c>
    </row>
    <row r="124" spans="4:30" x14ac:dyDescent="0.35">
      <c r="D124" s="20">
        <v>120</v>
      </c>
      <c r="E124" s="21">
        <f t="shared" ca="1" si="33"/>
        <v>43830</v>
      </c>
      <c r="F124" s="44">
        <f t="shared" ca="1" si="23"/>
        <v>44195</v>
      </c>
      <c r="G124" s="22" t="s">
        <v>119</v>
      </c>
      <c r="H124" s="44">
        <f t="shared" ca="1" si="34"/>
        <v>43830</v>
      </c>
      <c r="I124" s="45">
        <f t="shared" ca="1" si="24"/>
        <v>0</v>
      </c>
      <c r="J124" s="45">
        <f t="shared" ca="1" si="25"/>
        <v>0</v>
      </c>
      <c r="K124" s="45">
        <f t="shared" ca="1" si="26"/>
        <v>0</v>
      </c>
      <c r="L124" s="45"/>
      <c r="M124" s="45">
        <f t="shared" ca="1" si="35"/>
        <v>0</v>
      </c>
      <c r="N124" s="257">
        <f t="shared" ca="1" si="27"/>
        <v>0</v>
      </c>
      <c r="O124" s="23"/>
      <c r="P124" s="255">
        <f t="shared" ca="1" si="28"/>
        <v>0</v>
      </c>
      <c r="Q124" s="163">
        <f t="shared" ca="1" si="29"/>
        <v>0</v>
      </c>
      <c r="R124" s="164">
        <f ca="1">NPV(Q123,K124:$K$244) + ($A$13+$A$14+$A$15)/POWER(1+Q123,$A$28-D124+1)</f>
        <v>0</v>
      </c>
      <c r="S124" s="164">
        <f ca="1">NPV(Q124,K124:$K$244) + ($A$13+$A$14+$A$15)/POWER(1+Q124,$A$28-D124+1)</f>
        <v>0</v>
      </c>
      <c r="T124" s="45">
        <f t="shared" ca="1" si="30"/>
        <v>0</v>
      </c>
      <c r="U124" s="45">
        <f t="shared" ca="1" si="36"/>
        <v>0</v>
      </c>
      <c r="V124" s="45">
        <f t="shared" ca="1" si="37"/>
        <v>0</v>
      </c>
      <c r="W124" s="45">
        <f t="shared" ca="1" si="31"/>
        <v>0</v>
      </c>
      <c r="X124" s="25">
        <f t="shared" ca="1" si="20"/>
        <v>0</v>
      </c>
      <c r="Z124" s="28">
        <f t="shared" ca="1" si="38"/>
        <v>0</v>
      </c>
      <c r="AA124" s="233"/>
      <c r="AB124" s="45">
        <f t="shared" ca="1" si="32"/>
        <v>0</v>
      </c>
      <c r="AC124" s="45">
        <f t="shared" ca="1" si="21"/>
        <v>0</v>
      </c>
      <c r="AD124" s="25">
        <f t="shared" ca="1" si="22"/>
        <v>0</v>
      </c>
    </row>
    <row r="125" spans="4:30" x14ac:dyDescent="0.35">
      <c r="D125" s="20">
        <v>121</v>
      </c>
      <c r="E125" s="21">
        <f t="shared" ca="1" si="33"/>
        <v>44196</v>
      </c>
      <c r="F125" s="44">
        <f t="shared" ca="1" si="23"/>
        <v>44560</v>
      </c>
      <c r="G125" s="22" t="s">
        <v>119</v>
      </c>
      <c r="H125" s="44">
        <f t="shared" ca="1" si="34"/>
        <v>44196</v>
      </c>
      <c r="I125" s="45">
        <f t="shared" ca="1" si="24"/>
        <v>0</v>
      </c>
      <c r="J125" s="45">
        <f t="shared" ca="1" si="25"/>
        <v>0</v>
      </c>
      <c r="K125" s="45">
        <f t="shared" ca="1" si="26"/>
        <v>0</v>
      </c>
      <c r="L125" s="45"/>
      <c r="M125" s="45">
        <f t="shared" ca="1" si="35"/>
        <v>0</v>
      </c>
      <c r="N125" s="257">
        <f t="shared" ca="1" si="27"/>
        <v>0</v>
      </c>
      <c r="O125" s="23"/>
      <c r="P125" s="255">
        <f t="shared" ca="1" si="28"/>
        <v>0</v>
      </c>
      <c r="Q125" s="163">
        <f t="shared" ca="1" si="29"/>
        <v>0</v>
      </c>
      <c r="R125" s="164">
        <f ca="1">NPV(Q124,K125:$K$244) + ($A$13+$A$14+$A$15)/POWER(1+Q124,$A$28-D125+1)</f>
        <v>0</v>
      </c>
      <c r="S125" s="164">
        <f ca="1">NPV(Q125,K125:$K$244) + ($A$13+$A$14+$A$15)/POWER(1+Q125,$A$28-D125+1)</f>
        <v>0</v>
      </c>
      <c r="T125" s="45">
        <f t="shared" ca="1" si="30"/>
        <v>0</v>
      </c>
      <c r="U125" s="45">
        <f t="shared" ca="1" si="36"/>
        <v>0</v>
      </c>
      <c r="V125" s="45">
        <f t="shared" ca="1" si="37"/>
        <v>0</v>
      </c>
      <c r="W125" s="45">
        <f t="shared" ca="1" si="31"/>
        <v>0</v>
      </c>
      <c r="X125" s="25">
        <f t="shared" ca="1" si="20"/>
        <v>0</v>
      </c>
      <c r="Z125" s="28">
        <f t="shared" ca="1" si="38"/>
        <v>0</v>
      </c>
      <c r="AA125" s="233"/>
      <c r="AB125" s="45">
        <f t="shared" ca="1" si="32"/>
        <v>0</v>
      </c>
      <c r="AC125" s="45">
        <f t="shared" ca="1" si="21"/>
        <v>0</v>
      </c>
      <c r="AD125" s="25">
        <f t="shared" ca="1" si="22"/>
        <v>0</v>
      </c>
    </row>
    <row r="126" spans="4:30" x14ac:dyDescent="0.35">
      <c r="D126" s="20">
        <v>122</v>
      </c>
      <c r="E126" s="21">
        <f t="shared" ca="1" si="33"/>
        <v>44561</v>
      </c>
      <c r="F126" s="44">
        <f t="shared" ca="1" si="23"/>
        <v>44925</v>
      </c>
      <c r="G126" s="22" t="s">
        <v>119</v>
      </c>
      <c r="H126" s="44">
        <f t="shared" ca="1" si="34"/>
        <v>44561</v>
      </c>
      <c r="I126" s="45">
        <f t="shared" ca="1" si="24"/>
        <v>0</v>
      </c>
      <c r="J126" s="45">
        <f t="shared" ca="1" si="25"/>
        <v>0</v>
      </c>
      <c r="K126" s="45">
        <f t="shared" ca="1" si="26"/>
        <v>0</v>
      </c>
      <c r="L126" s="45"/>
      <c r="M126" s="45">
        <f t="shared" ca="1" si="35"/>
        <v>0</v>
      </c>
      <c r="N126" s="257">
        <f t="shared" ca="1" si="27"/>
        <v>0</v>
      </c>
      <c r="O126" s="23"/>
      <c r="P126" s="255">
        <f t="shared" ca="1" si="28"/>
        <v>0</v>
      </c>
      <c r="Q126" s="163">
        <f t="shared" ca="1" si="29"/>
        <v>0</v>
      </c>
      <c r="R126" s="164">
        <f ca="1">NPV(Q125,K126:$K$244) + ($A$13+$A$14+$A$15)/POWER(1+Q125,$A$28-D126+1)</f>
        <v>0</v>
      </c>
      <c r="S126" s="164">
        <f ca="1">NPV(Q126,K126:$K$244) + ($A$13+$A$14+$A$15)/POWER(1+Q126,$A$28-D126+1)</f>
        <v>0</v>
      </c>
      <c r="T126" s="45">
        <f t="shared" ca="1" si="30"/>
        <v>0</v>
      </c>
      <c r="U126" s="45">
        <f t="shared" ca="1" si="36"/>
        <v>0</v>
      </c>
      <c r="V126" s="45">
        <f t="shared" ca="1" si="37"/>
        <v>0</v>
      </c>
      <c r="W126" s="45">
        <f t="shared" ca="1" si="31"/>
        <v>0</v>
      </c>
      <c r="X126" s="25">
        <f t="shared" ca="1" si="20"/>
        <v>0</v>
      </c>
      <c r="Z126" s="28">
        <f t="shared" ca="1" si="38"/>
        <v>0</v>
      </c>
      <c r="AA126" s="233"/>
      <c r="AB126" s="45">
        <f t="shared" ca="1" si="32"/>
        <v>0</v>
      </c>
      <c r="AC126" s="45">
        <f t="shared" ca="1" si="21"/>
        <v>0</v>
      </c>
      <c r="AD126" s="25">
        <f t="shared" ca="1" si="22"/>
        <v>0</v>
      </c>
    </row>
    <row r="127" spans="4:30" x14ac:dyDescent="0.35">
      <c r="D127" s="20">
        <v>123</v>
      </c>
      <c r="E127" s="21">
        <f t="shared" ca="1" si="33"/>
        <v>44926</v>
      </c>
      <c r="F127" s="44">
        <f t="shared" ca="1" si="23"/>
        <v>45290</v>
      </c>
      <c r="G127" s="22" t="s">
        <v>119</v>
      </c>
      <c r="H127" s="44">
        <f t="shared" ca="1" si="34"/>
        <v>44926</v>
      </c>
      <c r="I127" s="45">
        <f t="shared" ca="1" si="24"/>
        <v>0</v>
      </c>
      <c r="J127" s="45">
        <f t="shared" ca="1" si="25"/>
        <v>0</v>
      </c>
      <c r="K127" s="45">
        <f t="shared" ca="1" si="26"/>
        <v>0</v>
      </c>
      <c r="L127" s="45"/>
      <c r="M127" s="45">
        <f t="shared" ca="1" si="35"/>
        <v>0</v>
      </c>
      <c r="N127" s="257">
        <f t="shared" ca="1" si="27"/>
        <v>0</v>
      </c>
      <c r="O127" s="23"/>
      <c r="P127" s="255">
        <f t="shared" ca="1" si="28"/>
        <v>0</v>
      </c>
      <c r="Q127" s="163">
        <f t="shared" ca="1" si="29"/>
        <v>0</v>
      </c>
      <c r="R127" s="164">
        <f ca="1">NPV(Q126,K127:$K$244) + ($A$13+$A$14+$A$15)/POWER(1+Q126,$A$28-D127+1)</f>
        <v>0</v>
      </c>
      <c r="S127" s="164">
        <f ca="1">NPV(Q127,K127:$K$244) + ($A$13+$A$14+$A$15)/POWER(1+Q127,$A$28-D127+1)</f>
        <v>0</v>
      </c>
      <c r="T127" s="45">
        <f t="shared" ca="1" si="30"/>
        <v>0</v>
      </c>
      <c r="U127" s="45">
        <f t="shared" ca="1" si="36"/>
        <v>0</v>
      </c>
      <c r="V127" s="45">
        <f t="shared" ca="1" si="37"/>
        <v>0</v>
      </c>
      <c r="W127" s="45">
        <f t="shared" ca="1" si="31"/>
        <v>0</v>
      </c>
      <c r="X127" s="25">
        <f t="shared" ca="1" si="20"/>
        <v>0</v>
      </c>
      <c r="Z127" s="28">
        <f t="shared" ca="1" si="38"/>
        <v>0</v>
      </c>
      <c r="AA127" s="233"/>
      <c r="AB127" s="45">
        <f t="shared" ca="1" si="32"/>
        <v>0</v>
      </c>
      <c r="AC127" s="45">
        <f t="shared" ca="1" si="21"/>
        <v>0</v>
      </c>
      <c r="AD127" s="25">
        <f t="shared" ca="1" si="22"/>
        <v>0</v>
      </c>
    </row>
    <row r="128" spans="4:30" x14ac:dyDescent="0.35">
      <c r="D128" s="20">
        <v>124</v>
      </c>
      <c r="E128" s="21">
        <f t="shared" ca="1" si="33"/>
        <v>45291</v>
      </c>
      <c r="F128" s="44">
        <f t="shared" ca="1" si="23"/>
        <v>45656</v>
      </c>
      <c r="G128" s="22" t="s">
        <v>119</v>
      </c>
      <c r="H128" s="44">
        <f t="shared" ca="1" si="34"/>
        <v>45291</v>
      </c>
      <c r="I128" s="45">
        <f t="shared" ca="1" si="24"/>
        <v>0</v>
      </c>
      <c r="J128" s="45">
        <f t="shared" ca="1" si="25"/>
        <v>0</v>
      </c>
      <c r="K128" s="45">
        <f t="shared" ca="1" si="26"/>
        <v>0</v>
      </c>
      <c r="L128" s="45"/>
      <c r="M128" s="45">
        <f t="shared" ca="1" si="35"/>
        <v>0</v>
      </c>
      <c r="N128" s="257">
        <f t="shared" ca="1" si="27"/>
        <v>0</v>
      </c>
      <c r="O128" s="23"/>
      <c r="P128" s="255">
        <f t="shared" ca="1" si="28"/>
        <v>0</v>
      </c>
      <c r="Q128" s="163">
        <f t="shared" ca="1" si="29"/>
        <v>0</v>
      </c>
      <c r="R128" s="164">
        <f ca="1">NPV(Q127,K128:$K$244) + ($A$13+$A$14+$A$15)/POWER(1+Q127,$A$28-D128+1)</f>
        <v>0</v>
      </c>
      <c r="S128" s="164">
        <f ca="1">NPV(Q128,K128:$K$244) + ($A$13+$A$14+$A$15)/POWER(1+Q128,$A$28-D128+1)</f>
        <v>0</v>
      </c>
      <c r="T128" s="45">
        <f t="shared" ca="1" si="30"/>
        <v>0</v>
      </c>
      <c r="U128" s="45">
        <f t="shared" ca="1" si="36"/>
        <v>0</v>
      </c>
      <c r="V128" s="45">
        <f t="shared" ca="1" si="37"/>
        <v>0</v>
      </c>
      <c r="W128" s="45">
        <f t="shared" ca="1" si="31"/>
        <v>0</v>
      </c>
      <c r="X128" s="25">
        <f t="shared" ca="1" si="20"/>
        <v>0</v>
      </c>
      <c r="Z128" s="28">
        <f t="shared" ca="1" si="38"/>
        <v>0</v>
      </c>
      <c r="AA128" s="233"/>
      <c r="AB128" s="45">
        <f t="shared" ca="1" si="32"/>
        <v>0</v>
      </c>
      <c r="AC128" s="45">
        <f t="shared" ca="1" si="21"/>
        <v>0</v>
      </c>
      <c r="AD128" s="25">
        <f t="shared" ca="1" si="22"/>
        <v>0</v>
      </c>
    </row>
    <row r="129" spans="4:30" x14ac:dyDescent="0.35">
      <c r="D129" s="20">
        <v>125</v>
      </c>
      <c r="E129" s="21">
        <f t="shared" ca="1" si="33"/>
        <v>45657</v>
      </c>
      <c r="F129" s="44">
        <f t="shared" ca="1" si="23"/>
        <v>46021</v>
      </c>
      <c r="G129" s="22" t="s">
        <v>119</v>
      </c>
      <c r="H129" s="44">
        <f t="shared" ca="1" si="34"/>
        <v>45657</v>
      </c>
      <c r="I129" s="45">
        <f t="shared" ca="1" si="24"/>
        <v>0</v>
      </c>
      <c r="J129" s="45">
        <f t="shared" ca="1" si="25"/>
        <v>0</v>
      </c>
      <c r="K129" s="45">
        <f t="shared" ca="1" si="26"/>
        <v>0</v>
      </c>
      <c r="L129" s="45"/>
      <c r="M129" s="45">
        <f t="shared" ca="1" si="35"/>
        <v>0</v>
      </c>
      <c r="N129" s="257">
        <f t="shared" ca="1" si="27"/>
        <v>0</v>
      </c>
      <c r="O129" s="23"/>
      <c r="P129" s="255">
        <f t="shared" ca="1" si="28"/>
        <v>0</v>
      </c>
      <c r="Q129" s="163">
        <f t="shared" ca="1" si="29"/>
        <v>0</v>
      </c>
      <c r="R129" s="164">
        <f ca="1">NPV(Q128,K129:$K$244) + ($A$13+$A$14+$A$15)/POWER(1+Q128,$A$28-D129+1)</f>
        <v>0</v>
      </c>
      <c r="S129" s="164">
        <f ca="1">NPV(Q129,K129:$K$244) + ($A$13+$A$14+$A$15)/POWER(1+Q129,$A$28-D129+1)</f>
        <v>0</v>
      </c>
      <c r="T129" s="45">
        <f t="shared" ca="1" si="30"/>
        <v>0</v>
      </c>
      <c r="U129" s="45">
        <f t="shared" ca="1" si="36"/>
        <v>0</v>
      </c>
      <c r="V129" s="45">
        <f t="shared" ca="1" si="37"/>
        <v>0</v>
      </c>
      <c r="W129" s="45">
        <f t="shared" ca="1" si="31"/>
        <v>0</v>
      </c>
      <c r="X129" s="25">
        <f t="shared" ca="1" si="20"/>
        <v>0</v>
      </c>
      <c r="Z129" s="28">
        <f t="shared" ca="1" si="38"/>
        <v>0</v>
      </c>
      <c r="AA129" s="233"/>
      <c r="AB129" s="45">
        <f t="shared" ca="1" si="32"/>
        <v>0</v>
      </c>
      <c r="AC129" s="45">
        <f t="shared" ca="1" si="21"/>
        <v>0</v>
      </c>
      <c r="AD129" s="25">
        <f t="shared" ca="1" si="22"/>
        <v>0</v>
      </c>
    </row>
    <row r="130" spans="4:30" x14ac:dyDescent="0.35">
      <c r="D130" s="20">
        <v>126</v>
      </c>
      <c r="E130" s="21">
        <f t="shared" ca="1" si="33"/>
        <v>46022</v>
      </c>
      <c r="F130" s="44">
        <f t="shared" ca="1" si="23"/>
        <v>46386</v>
      </c>
      <c r="G130" s="22" t="s">
        <v>119</v>
      </c>
      <c r="H130" s="44">
        <f t="shared" ca="1" si="34"/>
        <v>46022</v>
      </c>
      <c r="I130" s="45">
        <f t="shared" ca="1" si="24"/>
        <v>0</v>
      </c>
      <c r="J130" s="45">
        <f t="shared" ca="1" si="25"/>
        <v>0</v>
      </c>
      <c r="K130" s="45">
        <f t="shared" ca="1" si="26"/>
        <v>0</v>
      </c>
      <c r="L130" s="45"/>
      <c r="M130" s="45">
        <f t="shared" ca="1" si="35"/>
        <v>0</v>
      </c>
      <c r="N130" s="257">
        <f t="shared" ca="1" si="27"/>
        <v>0</v>
      </c>
      <c r="O130" s="23"/>
      <c r="P130" s="255">
        <f t="shared" ca="1" si="28"/>
        <v>0</v>
      </c>
      <c r="Q130" s="163">
        <f t="shared" ca="1" si="29"/>
        <v>0</v>
      </c>
      <c r="R130" s="164">
        <f ca="1">NPV(Q129,K130:$K$244) + ($A$13+$A$14+$A$15)/POWER(1+Q129,$A$28-D130+1)</f>
        <v>0</v>
      </c>
      <c r="S130" s="164">
        <f ca="1">NPV(Q130,K130:$K$244) + ($A$13+$A$14+$A$15)/POWER(1+Q130,$A$28-D130+1)</f>
        <v>0</v>
      </c>
      <c r="T130" s="45">
        <f t="shared" ca="1" si="30"/>
        <v>0</v>
      </c>
      <c r="U130" s="45">
        <f t="shared" ca="1" si="36"/>
        <v>0</v>
      </c>
      <c r="V130" s="45">
        <f t="shared" ca="1" si="37"/>
        <v>0</v>
      </c>
      <c r="W130" s="45">
        <f t="shared" ca="1" si="31"/>
        <v>0</v>
      </c>
      <c r="X130" s="25">
        <f t="shared" ca="1" si="20"/>
        <v>0</v>
      </c>
      <c r="Z130" s="28">
        <f t="shared" ca="1" si="38"/>
        <v>0</v>
      </c>
      <c r="AA130" s="233"/>
      <c r="AB130" s="45">
        <f t="shared" ca="1" si="32"/>
        <v>0</v>
      </c>
      <c r="AC130" s="45">
        <f t="shared" ca="1" si="21"/>
        <v>0</v>
      </c>
      <c r="AD130" s="25">
        <f t="shared" ca="1" si="22"/>
        <v>0</v>
      </c>
    </row>
    <row r="131" spans="4:30" x14ac:dyDescent="0.35">
      <c r="D131" s="20">
        <v>127</v>
      </c>
      <c r="E131" s="21">
        <f t="shared" ca="1" si="33"/>
        <v>46387</v>
      </c>
      <c r="F131" s="44">
        <f t="shared" ca="1" si="23"/>
        <v>46751</v>
      </c>
      <c r="G131" s="22" t="s">
        <v>119</v>
      </c>
      <c r="H131" s="44">
        <f t="shared" ca="1" si="34"/>
        <v>46387</v>
      </c>
      <c r="I131" s="45">
        <f t="shared" ca="1" si="24"/>
        <v>0</v>
      </c>
      <c r="J131" s="45">
        <f t="shared" ca="1" si="25"/>
        <v>0</v>
      </c>
      <c r="K131" s="45">
        <f t="shared" ca="1" si="26"/>
        <v>0</v>
      </c>
      <c r="L131" s="45"/>
      <c r="M131" s="45">
        <f t="shared" ca="1" si="35"/>
        <v>0</v>
      </c>
      <c r="N131" s="257">
        <f t="shared" ca="1" si="27"/>
        <v>0</v>
      </c>
      <c r="O131" s="23"/>
      <c r="P131" s="255">
        <f t="shared" ca="1" si="28"/>
        <v>0</v>
      </c>
      <c r="Q131" s="163">
        <f t="shared" ca="1" si="29"/>
        <v>0</v>
      </c>
      <c r="R131" s="164">
        <f ca="1">NPV(Q130,K131:$K$244) + ($A$13+$A$14+$A$15)/POWER(1+Q130,$A$28-D131+1)</f>
        <v>0</v>
      </c>
      <c r="S131" s="164">
        <f ca="1">NPV(Q131,K131:$K$244) + ($A$13+$A$14+$A$15)/POWER(1+Q131,$A$28-D131+1)</f>
        <v>0</v>
      </c>
      <c r="T131" s="45">
        <f t="shared" ca="1" si="30"/>
        <v>0</v>
      </c>
      <c r="U131" s="45">
        <f t="shared" ca="1" si="36"/>
        <v>0</v>
      </c>
      <c r="V131" s="45">
        <f t="shared" ca="1" si="37"/>
        <v>0</v>
      </c>
      <c r="W131" s="45">
        <f t="shared" ca="1" si="31"/>
        <v>0</v>
      </c>
      <c r="X131" s="25">
        <f t="shared" ca="1" si="20"/>
        <v>0</v>
      </c>
      <c r="Z131" s="28">
        <f t="shared" ca="1" si="38"/>
        <v>0</v>
      </c>
      <c r="AA131" s="233"/>
      <c r="AB131" s="45">
        <f t="shared" ca="1" si="32"/>
        <v>0</v>
      </c>
      <c r="AC131" s="45">
        <f t="shared" ca="1" si="21"/>
        <v>0</v>
      </c>
      <c r="AD131" s="25">
        <f t="shared" ca="1" si="22"/>
        <v>0</v>
      </c>
    </row>
    <row r="132" spans="4:30" x14ac:dyDescent="0.35">
      <c r="D132" s="20">
        <v>128</v>
      </c>
      <c r="E132" s="21">
        <f t="shared" ca="1" si="33"/>
        <v>46752</v>
      </c>
      <c r="F132" s="44">
        <f t="shared" ca="1" si="23"/>
        <v>47117</v>
      </c>
      <c r="G132" s="22" t="s">
        <v>119</v>
      </c>
      <c r="H132" s="44">
        <f t="shared" ca="1" si="34"/>
        <v>46752</v>
      </c>
      <c r="I132" s="45">
        <f t="shared" ca="1" si="24"/>
        <v>0</v>
      </c>
      <c r="J132" s="45">
        <f t="shared" ca="1" si="25"/>
        <v>0</v>
      </c>
      <c r="K132" s="45">
        <f t="shared" ca="1" si="26"/>
        <v>0</v>
      </c>
      <c r="L132" s="45"/>
      <c r="M132" s="45">
        <f t="shared" ca="1" si="35"/>
        <v>0</v>
      </c>
      <c r="N132" s="257">
        <f t="shared" ca="1" si="27"/>
        <v>0</v>
      </c>
      <c r="O132" s="23"/>
      <c r="P132" s="255">
        <f t="shared" ca="1" si="28"/>
        <v>0</v>
      </c>
      <c r="Q132" s="163">
        <f t="shared" ca="1" si="29"/>
        <v>0</v>
      </c>
      <c r="R132" s="164">
        <f ca="1">NPV(Q131,K132:$K$244) + ($A$13+$A$14+$A$15)/POWER(1+Q131,$A$28-D132+1)</f>
        <v>0</v>
      </c>
      <c r="S132" s="164">
        <f ca="1">NPV(Q132,K132:$K$244) + ($A$13+$A$14+$A$15)/POWER(1+Q132,$A$28-D132+1)</f>
        <v>0</v>
      </c>
      <c r="T132" s="45">
        <f t="shared" ca="1" si="30"/>
        <v>0</v>
      </c>
      <c r="U132" s="45">
        <f t="shared" ca="1" si="36"/>
        <v>0</v>
      </c>
      <c r="V132" s="45">
        <f t="shared" ca="1" si="37"/>
        <v>0</v>
      </c>
      <c r="W132" s="45">
        <f t="shared" ca="1" si="31"/>
        <v>0</v>
      </c>
      <c r="X132" s="25">
        <f t="shared" ref="X132:X195" ca="1" si="39">T132+W132+U132+V132</f>
        <v>0</v>
      </c>
      <c r="Z132" s="28">
        <f t="shared" ca="1" si="38"/>
        <v>0</v>
      </c>
      <c r="AA132" s="233"/>
      <c r="AB132" s="45">
        <f t="shared" ca="1" si="32"/>
        <v>0</v>
      </c>
      <c r="AC132" s="45">
        <f t="shared" ref="AC132:AC195" ca="1" si="40">W132</f>
        <v>0</v>
      </c>
      <c r="AD132" s="25">
        <f t="shared" ref="AD132:AD195" ca="1" si="41">Z132-AA132-AB132+AC132</f>
        <v>0</v>
      </c>
    </row>
    <row r="133" spans="4:30" x14ac:dyDescent="0.35">
      <c r="D133" s="20">
        <v>129</v>
      </c>
      <c r="E133" s="21">
        <f t="shared" ca="1" si="33"/>
        <v>47118</v>
      </c>
      <c r="F133" s="44">
        <f t="shared" ref="F133:F196" ca="1" si="42">E134-1</f>
        <v>47482</v>
      </c>
      <c r="G133" s="22" t="s">
        <v>119</v>
      </c>
      <c r="H133" s="44">
        <f t="shared" ca="1" si="34"/>
        <v>47118</v>
      </c>
      <c r="I133" s="45">
        <f t="shared" ref="I133:I196" ca="1" si="43">IF(D133&gt;$A$28,0,$A$9)</f>
        <v>0</v>
      </c>
      <c r="J133" s="45">
        <f t="shared" ref="J133:J196" ca="1" si="44">IF(D133&gt;$A$28,0,$A$10)</f>
        <v>0</v>
      </c>
      <c r="K133" s="45">
        <f t="shared" ref="K133:K196" ca="1" si="45">IF(D133&gt;$A$28,0,$A$11)</f>
        <v>0</v>
      </c>
      <c r="L133" s="45"/>
      <c r="M133" s="45">
        <f t="shared" ca="1" si="35"/>
        <v>0</v>
      </c>
      <c r="N133" s="257">
        <f t="shared" ref="N133:N196" ca="1" si="46">$A$6</f>
        <v>0</v>
      </c>
      <c r="O133" s="23"/>
      <c r="P133" s="255">
        <f t="shared" ref="P133:P196" ca="1" si="47">$A$7</f>
        <v>0</v>
      </c>
      <c r="Q133" s="163">
        <f t="shared" ref="Q133:Q196" ca="1" si="48">$A$8</f>
        <v>0</v>
      </c>
      <c r="R133" s="164">
        <f ca="1">NPV(Q132,K133:$K$244) + ($A$13+$A$14+$A$15)/POWER(1+Q132,$A$28-D133+1)</f>
        <v>0</v>
      </c>
      <c r="S133" s="164">
        <f ca="1">NPV(Q133,K133:$K$244) + ($A$13+$A$14+$A$15)/POWER(1+Q133,$A$28-D133+1)</f>
        <v>0</v>
      </c>
      <c r="T133" s="45">
        <f t="shared" ref="T133:T196" ca="1" si="49">IF(ISBLANK(G133),0,X132)</f>
        <v>0</v>
      </c>
      <c r="U133" s="45">
        <f t="shared" ca="1" si="36"/>
        <v>0</v>
      </c>
      <c r="V133" s="45">
        <f t="shared" ca="1" si="37"/>
        <v>0</v>
      </c>
      <c r="W133" s="45">
        <f t="shared" ref="W133:W196" ca="1" si="50">S133-R133</f>
        <v>0</v>
      </c>
      <c r="X133" s="25">
        <f t="shared" ca="1" si="39"/>
        <v>0</v>
      </c>
      <c r="Z133" s="28">
        <f t="shared" ca="1" si="38"/>
        <v>0</v>
      </c>
      <c r="AA133" s="233"/>
      <c r="AB133" s="45">
        <f t="shared" ref="AB133:AB196" ca="1" si="51">IFERROR(Z133/($A$42-D133+1),0)</f>
        <v>0</v>
      </c>
      <c r="AC133" s="45">
        <f t="shared" ca="1" si="40"/>
        <v>0</v>
      </c>
      <c r="AD133" s="25">
        <f t="shared" ca="1" si="41"/>
        <v>0</v>
      </c>
    </row>
    <row r="134" spans="4:30" x14ac:dyDescent="0.35">
      <c r="D134" s="20">
        <v>130</v>
      </c>
      <c r="E134" s="21">
        <f t="shared" ref="E134:E197" ca="1" si="52">EOMONTH(H134,0)</f>
        <v>47483</v>
      </c>
      <c r="F134" s="44">
        <f t="shared" ca="1" si="42"/>
        <v>47847</v>
      </c>
      <c r="G134" s="22" t="s">
        <v>119</v>
      </c>
      <c r="H134" s="44">
        <f t="shared" ref="H134:H197" ca="1" si="53">EDATE(H133,12)</f>
        <v>47483</v>
      </c>
      <c r="I134" s="45">
        <f t="shared" ca="1" si="43"/>
        <v>0</v>
      </c>
      <c r="J134" s="45">
        <f t="shared" ca="1" si="44"/>
        <v>0</v>
      </c>
      <c r="K134" s="45">
        <f t="shared" ca="1" si="45"/>
        <v>0</v>
      </c>
      <c r="L134" s="45"/>
      <c r="M134" s="45">
        <f t="shared" ref="M134:M197" ca="1" si="54">K134+L134</f>
        <v>0</v>
      </c>
      <c r="N134" s="257">
        <f t="shared" ca="1" si="46"/>
        <v>0</v>
      </c>
      <c r="O134" s="23"/>
      <c r="P134" s="255">
        <f t="shared" ca="1" si="47"/>
        <v>0</v>
      </c>
      <c r="Q134" s="163">
        <f t="shared" ca="1" si="48"/>
        <v>0</v>
      </c>
      <c r="R134" s="164">
        <f ca="1">NPV(Q133,K134:$K$244) + ($A$13+$A$14+$A$15)/POWER(1+Q133,$A$28-D134+1)</f>
        <v>0</v>
      </c>
      <c r="S134" s="164">
        <f ca="1">NPV(Q134,K134:$K$244) + ($A$13+$A$14+$A$15)/POWER(1+Q134,$A$28-D134+1)</f>
        <v>0</v>
      </c>
      <c r="T134" s="45">
        <f t="shared" ca="1" si="49"/>
        <v>0</v>
      </c>
      <c r="U134" s="45">
        <f t="shared" ref="U134:U197" ca="1" si="55">S134*Q134</f>
        <v>0</v>
      </c>
      <c r="V134" s="45">
        <f t="shared" ref="V134:V197" ca="1" si="56">-(K134+L134)</f>
        <v>0</v>
      </c>
      <c r="W134" s="45">
        <f t="shared" ca="1" si="50"/>
        <v>0</v>
      </c>
      <c r="X134" s="25">
        <f t="shared" ca="1" si="39"/>
        <v>0</v>
      </c>
      <c r="Z134" s="28">
        <f t="shared" ref="Z134:Z197" ca="1" si="57">AD133</f>
        <v>0</v>
      </c>
      <c r="AA134" s="233"/>
      <c r="AB134" s="45">
        <f t="shared" ca="1" si="51"/>
        <v>0</v>
      </c>
      <c r="AC134" s="45">
        <f t="shared" ca="1" si="40"/>
        <v>0</v>
      </c>
      <c r="AD134" s="25">
        <f t="shared" ca="1" si="41"/>
        <v>0</v>
      </c>
    </row>
    <row r="135" spans="4:30" x14ac:dyDescent="0.35">
      <c r="D135" s="20">
        <v>131</v>
      </c>
      <c r="E135" s="21">
        <f t="shared" ca="1" si="52"/>
        <v>47848</v>
      </c>
      <c r="F135" s="44">
        <f t="shared" ca="1" si="42"/>
        <v>48212</v>
      </c>
      <c r="G135" s="22" t="s">
        <v>119</v>
      </c>
      <c r="H135" s="44">
        <f t="shared" ca="1" si="53"/>
        <v>47848</v>
      </c>
      <c r="I135" s="45">
        <f t="shared" ca="1" si="43"/>
        <v>0</v>
      </c>
      <c r="J135" s="45">
        <f t="shared" ca="1" si="44"/>
        <v>0</v>
      </c>
      <c r="K135" s="45">
        <f t="shared" ca="1" si="45"/>
        <v>0</v>
      </c>
      <c r="L135" s="45"/>
      <c r="M135" s="45">
        <f t="shared" ca="1" si="54"/>
        <v>0</v>
      </c>
      <c r="N135" s="257">
        <f t="shared" ca="1" si="46"/>
        <v>0</v>
      </c>
      <c r="O135" s="23"/>
      <c r="P135" s="255">
        <f t="shared" ca="1" si="47"/>
        <v>0</v>
      </c>
      <c r="Q135" s="163">
        <f t="shared" ca="1" si="48"/>
        <v>0</v>
      </c>
      <c r="R135" s="164">
        <f ca="1">NPV(Q134,K135:$K$244) + ($A$13+$A$14+$A$15)/POWER(1+Q134,$A$28-D135+1)</f>
        <v>0</v>
      </c>
      <c r="S135" s="164">
        <f ca="1">NPV(Q135,K135:$K$244) + ($A$13+$A$14+$A$15)/POWER(1+Q135,$A$28-D135+1)</f>
        <v>0</v>
      </c>
      <c r="T135" s="45">
        <f t="shared" ca="1" si="49"/>
        <v>0</v>
      </c>
      <c r="U135" s="45">
        <f t="shared" ca="1" si="55"/>
        <v>0</v>
      </c>
      <c r="V135" s="45">
        <f t="shared" ca="1" si="56"/>
        <v>0</v>
      </c>
      <c r="W135" s="45">
        <f t="shared" ca="1" si="50"/>
        <v>0</v>
      </c>
      <c r="X135" s="25">
        <f t="shared" ca="1" si="39"/>
        <v>0</v>
      </c>
      <c r="Z135" s="28">
        <f t="shared" ca="1" si="57"/>
        <v>0</v>
      </c>
      <c r="AA135" s="233"/>
      <c r="AB135" s="45">
        <f t="shared" ca="1" si="51"/>
        <v>0</v>
      </c>
      <c r="AC135" s="45">
        <f t="shared" ca="1" si="40"/>
        <v>0</v>
      </c>
      <c r="AD135" s="25">
        <f t="shared" ca="1" si="41"/>
        <v>0</v>
      </c>
    </row>
    <row r="136" spans="4:30" x14ac:dyDescent="0.35">
      <c r="D136" s="20">
        <v>132</v>
      </c>
      <c r="E136" s="21">
        <f t="shared" ca="1" si="52"/>
        <v>48213</v>
      </c>
      <c r="F136" s="44">
        <f t="shared" ca="1" si="42"/>
        <v>48578</v>
      </c>
      <c r="G136" s="22" t="s">
        <v>119</v>
      </c>
      <c r="H136" s="44">
        <f t="shared" ca="1" si="53"/>
        <v>48213</v>
      </c>
      <c r="I136" s="45">
        <f t="shared" ca="1" si="43"/>
        <v>0</v>
      </c>
      <c r="J136" s="45">
        <f t="shared" ca="1" si="44"/>
        <v>0</v>
      </c>
      <c r="K136" s="45">
        <f t="shared" ca="1" si="45"/>
        <v>0</v>
      </c>
      <c r="L136" s="45"/>
      <c r="M136" s="45">
        <f t="shared" ca="1" si="54"/>
        <v>0</v>
      </c>
      <c r="N136" s="257">
        <f t="shared" ca="1" si="46"/>
        <v>0</v>
      </c>
      <c r="O136" s="23"/>
      <c r="P136" s="255">
        <f t="shared" ca="1" si="47"/>
        <v>0</v>
      </c>
      <c r="Q136" s="163">
        <f t="shared" ca="1" si="48"/>
        <v>0</v>
      </c>
      <c r="R136" s="164">
        <f ca="1">NPV(Q135,K136:$K$244) + ($A$13+$A$14+$A$15)/POWER(1+Q135,$A$28-D136+1)</f>
        <v>0</v>
      </c>
      <c r="S136" s="164">
        <f ca="1">NPV(Q136,K136:$K$244) + ($A$13+$A$14+$A$15)/POWER(1+Q136,$A$28-D136+1)</f>
        <v>0</v>
      </c>
      <c r="T136" s="45">
        <f t="shared" ca="1" si="49"/>
        <v>0</v>
      </c>
      <c r="U136" s="45">
        <f t="shared" ca="1" si="55"/>
        <v>0</v>
      </c>
      <c r="V136" s="45">
        <f t="shared" ca="1" si="56"/>
        <v>0</v>
      </c>
      <c r="W136" s="45">
        <f t="shared" ca="1" si="50"/>
        <v>0</v>
      </c>
      <c r="X136" s="25">
        <f t="shared" ca="1" si="39"/>
        <v>0</v>
      </c>
      <c r="Z136" s="28">
        <f t="shared" ca="1" si="57"/>
        <v>0</v>
      </c>
      <c r="AA136" s="233"/>
      <c r="AB136" s="45">
        <f t="shared" ca="1" si="51"/>
        <v>0</v>
      </c>
      <c r="AC136" s="45">
        <f t="shared" ca="1" si="40"/>
        <v>0</v>
      </c>
      <c r="AD136" s="25">
        <f t="shared" ca="1" si="41"/>
        <v>0</v>
      </c>
    </row>
    <row r="137" spans="4:30" x14ac:dyDescent="0.35">
      <c r="D137" s="20">
        <v>133</v>
      </c>
      <c r="E137" s="21">
        <f t="shared" ca="1" si="52"/>
        <v>48579</v>
      </c>
      <c r="F137" s="44">
        <f t="shared" ca="1" si="42"/>
        <v>48943</v>
      </c>
      <c r="G137" s="22" t="s">
        <v>119</v>
      </c>
      <c r="H137" s="44">
        <f t="shared" ca="1" si="53"/>
        <v>48579</v>
      </c>
      <c r="I137" s="45">
        <f t="shared" ca="1" si="43"/>
        <v>0</v>
      </c>
      <c r="J137" s="45">
        <f t="shared" ca="1" si="44"/>
        <v>0</v>
      </c>
      <c r="K137" s="45">
        <f t="shared" ca="1" si="45"/>
        <v>0</v>
      </c>
      <c r="L137" s="45"/>
      <c r="M137" s="45">
        <f t="shared" ca="1" si="54"/>
        <v>0</v>
      </c>
      <c r="N137" s="257">
        <f t="shared" ca="1" si="46"/>
        <v>0</v>
      </c>
      <c r="O137" s="23"/>
      <c r="P137" s="255">
        <f t="shared" ca="1" si="47"/>
        <v>0</v>
      </c>
      <c r="Q137" s="163">
        <f t="shared" ca="1" si="48"/>
        <v>0</v>
      </c>
      <c r="R137" s="164">
        <f ca="1">NPV(Q136,K137:$K$244) + ($A$13+$A$14+$A$15)/POWER(1+Q136,$A$28-D137+1)</f>
        <v>0</v>
      </c>
      <c r="S137" s="164">
        <f ca="1">NPV(Q137,K137:$K$244) + ($A$13+$A$14+$A$15)/POWER(1+Q137,$A$28-D137+1)</f>
        <v>0</v>
      </c>
      <c r="T137" s="45">
        <f t="shared" ca="1" si="49"/>
        <v>0</v>
      </c>
      <c r="U137" s="45">
        <f t="shared" ca="1" si="55"/>
        <v>0</v>
      </c>
      <c r="V137" s="45">
        <f t="shared" ca="1" si="56"/>
        <v>0</v>
      </c>
      <c r="W137" s="45">
        <f t="shared" ca="1" si="50"/>
        <v>0</v>
      </c>
      <c r="X137" s="25">
        <f t="shared" ca="1" si="39"/>
        <v>0</v>
      </c>
      <c r="Z137" s="28">
        <f t="shared" ca="1" si="57"/>
        <v>0</v>
      </c>
      <c r="AA137" s="233"/>
      <c r="AB137" s="45">
        <f t="shared" ca="1" si="51"/>
        <v>0</v>
      </c>
      <c r="AC137" s="45">
        <f t="shared" ca="1" si="40"/>
        <v>0</v>
      </c>
      <c r="AD137" s="25">
        <f t="shared" ca="1" si="41"/>
        <v>0</v>
      </c>
    </row>
    <row r="138" spans="4:30" x14ac:dyDescent="0.35">
      <c r="D138" s="20">
        <v>134</v>
      </c>
      <c r="E138" s="21">
        <f t="shared" ca="1" si="52"/>
        <v>48944</v>
      </c>
      <c r="F138" s="44">
        <f t="shared" ca="1" si="42"/>
        <v>49308</v>
      </c>
      <c r="G138" s="22" t="s">
        <v>119</v>
      </c>
      <c r="H138" s="44">
        <f t="shared" ca="1" si="53"/>
        <v>48944</v>
      </c>
      <c r="I138" s="45">
        <f t="shared" ca="1" si="43"/>
        <v>0</v>
      </c>
      <c r="J138" s="45">
        <f t="shared" ca="1" si="44"/>
        <v>0</v>
      </c>
      <c r="K138" s="45">
        <f t="shared" ca="1" si="45"/>
        <v>0</v>
      </c>
      <c r="L138" s="45"/>
      <c r="M138" s="45">
        <f t="shared" ca="1" si="54"/>
        <v>0</v>
      </c>
      <c r="N138" s="257">
        <f t="shared" ca="1" si="46"/>
        <v>0</v>
      </c>
      <c r="O138" s="23"/>
      <c r="P138" s="255">
        <f t="shared" ca="1" si="47"/>
        <v>0</v>
      </c>
      <c r="Q138" s="163">
        <f t="shared" ca="1" si="48"/>
        <v>0</v>
      </c>
      <c r="R138" s="164">
        <f ca="1">NPV(Q137,K138:$K$244) + ($A$13+$A$14+$A$15)/POWER(1+Q137,$A$28-D138+1)</f>
        <v>0</v>
      </c>
      <c r="S138" s="164">
        <f ca="1">NPV(Q138,K138:$K$244) + ($A$13+$A$14+$A$15)/POWER(1+Q138,$A$28-D138+1)</f>
        <v>0</v>
      </c>
      <c r="T138" s="45">
        <f t="shared" ca="1" si="49"/>
        <v>0</v>
      </c>
      <c r="U138" s="45">
        <f t="shared" ca="1" si="55"/>
        <v>0</v>
      </c>
      <c r="V138" s="45">
        <f t="shared" ca="1" si="56"/>
        <v>0</v>
      </c>
      <c r="W138" s="45">
        <f t="shared" ca="1" si="50"/>
        <v>0</v>
      </c>
      <c r="X138" s="25">
        <f t="shared" ca="1" si="39"/>
        <v>0</v>
      </c>
      <c r="Z138" s="28">
        <f t="shared" ca="1" si="57"/>
        <v>0</v>
      </c>
      <c r="AA138" s="233"/>
      <c r="AB138" s="45">
        <f t="shared" ca="1" si="51"/>
        <v>0</v>
      </c>
      <c r="AC138" s="45">
        <f t="shared" ca="1" si="40"/>
        <v>0</v>
      </c>
      <c r="AD138" s="25">
        <f t="shared" ca="1" si="41"/>
        <v>0</v>
      </c>
    </row>
    <row r="139" spans="4:30" x14ac:dyDescent="0.35">
      <c r="D139" s="20">
        <v>135</v>
      </c>
      <c r="E139" s="21">
        <f t="shared" ca="1" si="52"/>
        <v>49309</v>
      </c>
      <c r="F139" s="44">
        <f t="shared" ca="1" si="42"/>
        <v>49673</v>
      </c>
      <c r="G139" s="22" t="s">
        <v>119</v>
      </c>
      <c r="H139" s="44">
        <f t="shared" ca="1" si="53"/>
        <v>49309</v>
      </c>
      <c r="I139" s="45">
        <f t="shared" ca="1" si="43"/>
        <v>0</v>
      </c>
      <c r="J139" s="45">
        <f t="shared" ca="1" si="44"/>
        <v>0</v>
      </c>
      <c r="K139" s="45">
        <f t="shared" ca="1" si="45"/>
        <v>0</v>
      </c>
      <c r="L139" s="45"/>
      <c r="M139" s="45">
        <f t="shared" ca="1" si="54"/>
        <v>0</v>
      </c>
      <c r="N139" s="257">
        <f t="shared" ca="1" si="46"/>
        <v>0</v>
      </c>
      <c r="O139" s="23"/>
      <c r="P139" s="255">
        <f t="shared" ca="1" si="47"/>
        <v>0</v>
      </c>
      <c r="Q139" s="163">
        <f t="shared" ca="1" si="48"/>
        <v>0</v>
      </c>
      <c r="R139" s="164">
        <f ca="1">NPV(Q138,K139:$K$244) + ($A$13+$A$14+$A$15)/POWER(1+Q138,$A$28-D139+1)</f>
        <v>0</v>
      </c>
      <c r="S139" s="164">
        <f ca="1">NPV(Q139,K139:$K$244) + ($A$13+$A$14+$A$15)/POWER(1+Q139,$A$28-D139+1)</f>
        <v>0</v>
      </c>
      <c r="T139" s="45">
        <f t="shared" ca="1" si="49"/>
        <v>0</v>
      </c>
      <c r="U139" s="45">
        <f t="shared" ca="1" si="55"/>
        <v>0</v>
      </c>
      <c r="V139" s="45">
        <f t="shared" ca="1" si="56"/>
        <v>0</v>
      </c>
      <c r="W139" s="45">
        <f t="shared" ca="1" si="50"/>
        <v>0</v>
      </c>
      <c r="X139" s="25">
        <f t="shared" ca="1" si="39"/>
        <v>0</v>
      </c>
      <c r="Z139" s="28">
        <f t="shared" ca="1" si="57"/>
        <v>0</v>
      </c>
      <c r="AA139" s="233"/>
      <c r="AB139" s="45">
        <f t="shared" ca="1" si="51"/>
        <v>0</v>
      </c>
      <c r="AC139" s="45">
        <f t="shared" ca="1" si="40"/>
        <v>0</v>
      </c>
      <c r="AD139" s="25">
        <f t="shared" ca="1" si="41"/>
        <v>0</v>
      </c>
    </row>
    <row r="140" spans="4:30" x14ac:dyDescent="0.35">
      <c r="D140" s="20">
        <v>136</v>
      </c>
      <c r="E140" s="21">
        <f t="shared" ca="1" si="52"/>
        <v>49674</v>
      </c>
      <c r="F140" s="44">
        <f t="shared" ca="1" si="42"/>
        <v>50039</v>
      </c>
      <c r="G140" s="22" t="s">
        <v>119</v>
      </c>
      <c r="H140" s="44">
        <f t="shared" ca="1" si="53"/>
        <v>49674</v>
      </c>
      <c r="I140" s="45">
        <f t="shared" ca="1" si="43"/>
        <v>0</v>
      </c>
      <c r="J140" s="45">
        <f t="shared" ca="1" si="44"/>
        <v>0</v>
      </c>
      <c r="K140" s="45">
        <f t="shared" ca="1" si="45"/>
        <v>0</v>
      </c>
      <c r="L140" s="45"/>
      <c r="M140" s="45">
        <f t="shared" ca="1" si="54"/>
        <v>0</v>
      </c>
      <c r="N140" s="257">
        <f t="shared" ca="1" si="46"/>
        <v>0</v>
      </c>
      <c r="O140" s="23"/>
      <c r="P140" s="255">
        <f t="shared" ca="1" si="47"/>
        <v>0</v>
      </c>
      <c r="Q140" s="163">
        <f t="shared" ca="1" si="48"/>
        <v>0</v>
      </c>
      <c r="R140" s="164">
        <f ca="1">NPV(Q139,K140:$K$244) + ($A$13+$A$14+$A$15)/POWER(1+Q139,$A$28-D140+1)</f>
        <v>0</v>
      </c>
      <c r="S140" s="164">
        <f ca="1">NPV(Q140,K140:$K$244) + ($A$13+$A$14+$A$15)/POWER(1+Q140,$A$28-D140+1)</f>
        <v>0</v>
      </c>
      <c r="T140" s="45">
        <f t="shared" ca="1" si="49"/>
        <v>0</v>
      </c>
      <c r="U140" s="45">
        <f t="shared" ca="1" si="55"/>
        <v>0</v>
      </c>
      <c r="V140" s="45">
        <f t="shared" ca="1" si="56"/>
        <v>0</v>
      </c>
      <c r="W140" s="45">
        <f t="shared" ca="1" si="50"/>
        <v>0</v>
      </c>
      <c r="X140" s="25">
        <f t="shared" ca="1" si="39"/>
        <v>0</v>
      </c>
      <c r="Z140" s="28">
        <f t="shared" ca="1" si="57"/>
        <v>0</v>
      </c>
      <c r="AA140" s="233"/>
      <c r="AB140" s="45">
        <f t="shared" ca="1" si="51"/>
        <v>0</v>
      </c>
      <c r="AC140" s="45">
        <f t="shared" ca="1" si="40"/>
        <v>0</v>
      </c>
      <c r="AD140" s="25">
        <f t="shared" ca="1" si="41"/>
        <v>0</v>
      </c>
    </row>
    <row r="141" spans="4:30" x14ac:dyDescent="0.35">
      <c r="D141" s="20">
        <v>137</v>
      </c>
      <c r="E141" s="21">
        <f t="shared" ca="1" si="52"/>
        <v>50040</v>
      </c>
      <c r="F141" s="44">
        <f t="shared" ca="1" si="42"/>
        <v>50404</v>
      </c>
      <c r="G141" s="22" t="s">
        <v>119</v>
      </c>
      <c r="H141" s="44">
        <f t="shared" ca="1" si="53"/>
        <v>50040</v>
      </c>
      <c r="I141" s="45">
        <f t="shared" ca="1" si="43"/>
        <v>0</v>
      </c>
      <c r="J141" s="45">
        <f t="shared" ca="1" si="44"/>
        <v>0</v>
      </c>
      <c r="K141" s="45">
        <f t="shared" ca="1" si="45"/>
        <v>0</v>
      </c>
      <c r="L141" s="45"/>
      <c r="M141" s="45">
        <f t="shared" ca="1" si="54"/>
        <v>0</v>
      </c>
      <c r="N141" s="257">
        <f t="shared" ca="1" si="46"/>
        <v>0</v>
      </c>
      <c r="O141" s="23"/>
      <c r="P141" s="255">
        <f t="shared" ca="1" si="47"/>
        <v>0</v>
      </c>
      <c r="Q141" s="163">
        <f t="shared" ca="1" si="48"/>
        <v>0</v>
      </c>
      <c r="R141" s="164">
        <f ca="1">NPV(Q140,K141:$K$244) + ($A$13+$A$14+$A$15)/POWER(1+Q140,$A$28-D141+1)</f>
        <v>0</v>
      </c>
      <c r="S141" s="164">
        <f ca="1">NPV(Q141,K141:$K$244) + ($A$13+$A$14+$A$15)/POWER(1+Q141,$A$28-D141+1)</f>
        <v>0</v>
      </c>
      <c r="T141" s="45">
        <f t="shared" ca="1" si="49"/>
        <v>0</v>
      </c>
      <c r="U141" s="45">
        <f t="shared" ca="1" si="55"/>
        <v>0</v>
      </c>
      <c r="V141" s="45">
        <f t="shared" ca="1" si="56"/>
        <v>0</v>
      </c>
      <c r="W141" s="45">
        <f t="shared" ca="1" si="50"/>
        <v>0</v>
      </c>
      <c r="X141" s="25">
        <f t="shared" ca="1" si="39"/>
        <v>0</v>
      </c>
      <c r="Z141" s="28">
        <f t="shared" ca="1" si="57"/>
        <v>0</v>
      </c>
      <c r="AA141" s="233"/>
      <c r="AB141" s="45">
        <f t="shared" ca="1" si="51"/>
        <v>0</v>
      </c>
      <c r="AC141" s="45">
        <f t="shared" ca="1" si="40"/>
        <v>0</v>
      </c>
      <c r="AD141" s="25">
        <f t="shared" ca="1" si="41"/>
        <v>0</v>
      </c>
    </row>
    <row r="142" spans="4:30" x14ac:dyDescent="0.35">
      <c r="D142" s="20">
        <v>138</v>
      </c>
      <c r="E142" s="21">
        <f t="shared" ca="1" si="52"/>
        <v>50405</v>
      </c>
      <c r="F142" s="44">
        <f t="shared" ca="1" si="42"/>
        <v>50769</v>
      </c>
      <c r="G142" s="22" t="s">
        <v>119</v>
      </c>
      <c r="H142" s="44">
        <f t="shared" ca="1" si="53"/>
        <v>50405</v>
      </c>
      <c r="I142" s="45">
        <f t="shared" ca="1" si="43"/>
        <v>0</v>
      </c>
      <c r="J142" s="45">
        <f t="shared" ca="1" si="44"/>
        <v>0</v>
      </c>
      <c r="K142" s="45">
        <f t="shared" ca="1" si="45"/>
        <v>0</v>
      </c>
      <c r="L142" s="45"/>
      <c r="M142" s="45">
        <f t="shared" ca="1" si="54"/>
        <v>0</v>
      </c>
      <c r="N142" s="257">
        <f t="shared" ca="1" si="46"/>
        <v>0</v>
      </c>
      <c r="O142" s="23"/>
      <c r="P142" s="255">
        <f t="shared" ca="1" si="47"/>
        <v>0</v>
      </c>
      <c r="Q142" s="163">
        <f t="shared" ca="1" si="48"/>
        <v>0</v>
      </c>
      <c r="R142" s="164">
        <f ca="1">NPV(Q141,K142:$K$244) + ($A$13+$A$14+$A$15)/POWER(1+Q141,$A$28-D142+1)</f>
        <v>0</v>
      </c>
      <c r="S142" s="164">
        <f ca="1">NPV(Q142,K142:$K$244) + ($A$13+$A$14+$A$15)/POWER(1+Q142,$A$28-D142+1)</f>
        <v>0</v>
      </c>
      <c r="T142" s="45">
        <f t="shared" ca="1" si="49"/>
        <v>0</v>
      </c>
      <c r="U142" s="45">
        <f t="shared" ca="1" si="55"/>
        <v>0</v>
      </c>
      <c r="V142" s="45">
        <f t="shared" ca="1" si="56"/>
        <v>0</v>
      </c>
      <c r="W142" s="45">
        <f t="shared" ca="1" si="50"/>
        <v>0</v>
      </c>
      <c r="X142" s="25">
        <f t="shared" ca="1" si="39"/>
        <v>0</v>
      </c>
      <c r="Z142" s="28">
        <f t="shared" ca="1" si="57"/>
        <v>0</v>
      </c>
      <c r="AA142" s="233"/>
      <c r="AB142" s="45">
        <f t="shared" ca="1" si="51"/>
        <v>0</v>
      </c>
      <c r="AC142" s="45">
        <f t="shared" ca="1" si="40"/>
        <v>0</v>
      </c>
      <c r="AD142" s="25">
        <f t="shared" ca="1" si="41"/>
        <v>0</v>
      </c>
    </row>
    <row r="143" spans="4:30" x14ac:dyDescent="0.35">
      <c r="D143" s="20">
        <v>139</v>
      </c>
      <c r="E143" s="21">
        <f t="shared" ca="1" si="52"/>
        <v>50770</v>
      </c>
      <c r="F143" s="44">
        <f t="shared" ca="1" si="42"/>
        <v>51134</v>
      </c>
      <c r="G143" s="22" t="s">
        <v>119</v>
      </c>
      <c r="H143" s="44">
        <f t="shared" ca="1" si="53"/>
        <v>50770</v>
      </c>
      <c r="I143" s="45">
        <f t="shared" ca="1" si="43"/>
        <v>0</v>
      </c>
      <c r="J143" s="45">
        <f t="shared" ca="1" si="44"/>
        <v>0</v>
      </c>
      <c r="K143" s="45">
        <f t="shared" ca="1" si="45"/>
        <v>0</v>
      </c>
      <c r="L143" s="45"/>
      <c r="M143" s="45">
        <f t="shared" ca="1" si="54"/>
        <v>0</v>
      </c>
      <c r="N143" s="257">
        <f t="shared" ca="1" si="46"/>
        <v>0</v>
      </c>
      <c r="O143" s="23"/>
      <c r="P143" s="255">
        <f t="shared" ca="1" si="47"/>
        <v>0</v>
      </c>
      <c r="Q143" s="163">
        <f t="shared" ca="1" si="48"/>
        <v>0</v>
      </c>
      <c r="R143" s="164">
        <f ca="1">NPV(Q142,K143:$K$244) + ($A$13+$A$14+$A$15)/POWER(1+Q142,$A$28-D143+1)</f>
        <v>0</v>
      </c>
      <c r="S143" s="164">
        <f ca="1">NPV(Q143,K143:$K$244) + ($A$13+$A$14+$A$15)/POWER(1+Q143,$A$28-D143+1)</f>
        <v>0</v>
      </c>
      <c r="T143" s="45">
        <f t="shared" ca="1" si="49"/>
        <v>0</v>
      </c>
      <c r="U143" s="45">
        <f t="shared" ca="1" si="55"/>
        <v>0</v>
      </c>
      <c r="V143" s="45">
        <f t="shared" ca="1" si="56"/>
        <v>0</v>
      </c>
      <c r="W143" s="45">
        <f t="shared" ca="1" si="50"/>
        <v>0</v>
      </c>
      <c r="X143" s="25">
        <f t="shared" ca="1" si="39"/>
        <v>0</v>
      </c>
      <c r="Z143" s="28">
        <f t="shared" ca="1" si="57"/>
        <v>0</v>
      </c>
      <c r="AA143" s="233"/>
      <c r="AB143" s="45">
        <f t="shared" ca="1" si="51"/>
        <v>0</v>
      </c>
      <c r="AC143" s="45">
        <f t="shared" ca="1" si="40"/>
        <v>0</v>
      </c>
      <c r="AD143" s="25">
        <f t="shared" ca="1" si="41"/>
        <v>0</v>
      </c>
    </row>
    <row r="144" spans="4:30" x14ac:dyDescent="0.35">
      <c r="D144" s="20">
        <v>140</v>
      </c>
      <c r="E144" s="21">
        <f t="shared" ca="1" si="52"/>
        <v>51135</v>
      </c>
      <c r="F144" s="44">
        <f t="shared" ca="1" si="42"/>
        <v>51500</v>
      </c>
      <c r="G144" s="22" t="s">
        <v>119</v>
      </c>
      <c r="H144" s="44">
        <f t="shared" ca="1" si="53"/>
        <v>51135</v>
      </c>
      <c r="I144" s="45">
        <f t="shared" ca="1" si="43"/>
        <v>0</v>
      </c>
      <c r="J144" s="45">
        <f t="shared" ca="1" si="44"/>
        <v>0</v>
      </c>
      <c r="K144" s="45">
        <f t="shared" ca="1" si="45"/>
        <v>0</v>
      </c>
      <c r="L144" s="45"/>
      <c r="M144" s="45">
        <f t="shared" ca="1" si="54"/>
        <v>0</v>
      </c>
      <c r="N144" s="257">
        <f t="shared" ca="1" si="46"/>
        <v>0</v>
      </c>
      <c r="O144" s="23"/>
      <c r="P144" s="255">
        <f t="shared" ca="1" si="47"/>
        <v>0</v>
      </c>
      <c r="Q144" s="163">
        <f t="shared" ca="1" si="48"/>
        <v>0</v>
      </c>
      <c r="R144" s="164">
        <f ca="1">NPV(Q143,K144:$K$244) + ($A$13+$A$14+$A$15)/POWER(1+Q143,$A$28-D144+1)</f>
        <v>0</v>
      </c>
      <c r="S144" s="164">
        <f ca="1">NPV(Q144,K144:$K$244) + ($A$13+$A$14+$A$15)/POWER(1+Q144,$A$28-D144+1)</f>
        <v>0</v>
      </c>
      <c r="T144" s="45">
        <f t="shared" ca="1" si="49"/>
        <v>0</v>
      </c>
      <c r="U144" s="45">
        <f t="shared" ca="1" si="55"/>
        <v>0</v>
      </c>
      <c r="V144" s="45">
        <f t="shared" ca="1" si="56"/>
        <v>0</v>
      </c>
      <c r="W144" s="45">
        <f t="shared" ca="1" si="50"/>
        <v>0</v>
      </c>
      <c r="X144" s="25">
        <f t="shared" ca="1" si="39"/>
        <v>0</v>
      </c>
      <c r="Z144" s="28">
        <f t="shared" ca="1" si="57"/>
        <v>0</v>
      </c>
      <c r="AA144" s="233"/>
      <c r="AB144" s="45">
        <f t="shared" ca="1" si="51"/>
        <v>0</v>
      </c>
      <c r="AC144" s="45">
        <f t="shared" ca="1" si="40"/>
        <v>0</v>
      </c>
      <c r="AD144" s="25">
        <f t="shared" ca="1" si="41"/>
        <v>0</v>
      </c>
    </row>
    <row r="145" spans="4:30" x14ac:dyDescent="0.35">
      <c r="D145" s="20">
        <v>141</v>
      </c>
      <c r="E145" s="21">
        <f t="shared" ca="1" si="52"/>
        <v>51501</v>
      </c>
      <c r="F145" s="44">
        <f t="shared" ca="1" si="42"/>
        <v>51865</v>
      </c>
      <c r="G145" s="22" t="s">
        <v>119</v>
      </c>
      <c r="H145" s="44">
        <f t="shared" ca="1" si="53"/>
        <v>51501</v>
      </c>
      <c r="I145" s="45">
        <f t="shared" ca="1" si="43"/>
        <v>0</v>
      </c>
      <c r="J145" s="45">
        <f t="shared" ca="1" si="44"/>
        <v>0</v>
      </c>
      <c r="K145" s="45">
        <f t="shared" ca="1" si="45"/>
        <v>0</v>
      </c>
      <c r="L145" s="45"/>
      <c r="M145" s="45">
        <f t="shared" ca="1" si="54"/>
        <v>0</v>
      </c>
      <c r="N145" s="257">
        <f t="shared" ca="1" si="46"/>
        <v>0</v>
      </c>
      <c r="O145" s="23"/>
      <c r="P145" s="255">
        <f t="shared" ca="1" si="47"/>
        <v>0</v>
      </c>
      <c r="Q145" s="163">
        <f t="shared" ca="1" si="48"/>
        <v>0</v>
      </c>
      <c r="R145" s="164">
        <f ca="1">NPV(Q144,K145:$K$244) + ($A$13+$A$14+$A$15)/POWER(1+Q144,$A$28-D145+1)</f>
        <v>0</v>
      </c>
      <c r="S145" s="164">
        <f ca="1">NPV(Q145,K145:$K$244) + ($A$13+$A$14+$A$15)/POWER(1+Q145,$A$28-D145+1)</f>
        <v>0</v>
      </c>
      <c r="T145" s="45">
        <f t="shared" ca="1" si="49"/>
        <v>0</v>
      </c>
      <c r="U145" s="45">
        <f t="shared" ca="1" si="55"/>
        <v>0</v>
      </c>
      <c r="V145" s="45">
        <f t="shared" ca="1" si="56"/>
        <v>0</v>
      </c>
      <c r="W145" s="45">
        <f t="shared" ca="1" si="50"/>
        <v>0</v>
      </c>
      <c r="X145" s="25">
        <f t="shared" ca="1" si="39"/>
        <v>0</v>
      </c>
      <c r="Z145" s="28">
        <f t="shared" ca="1" si="57"/>
        <v>0</v>
      </c>
      <c r="AA145" s="233"/>
      <c r="AB145" s="45">
        <f t="shared" ca="1" si="51"/>
        <v>0</v>
      </c>
      <c r="AC145" s="45">
        <f t="shared" ca="1" si="40"/>
        <v>0</v>
      </c>
      <c r="AD145" s="25">
        <f t="shared" ca="1" si="41"/>
        <v>0</v>
      </c>
    </row>
    <row r="146" spans="4:30" x14ac:dyDescent="0.35">
      <c r="D146" s="20">
        <v>142</v>
      </c>
      <c r="E146" s="21">
        <f t="shared" ca="1" si="52"/>
        <v>51866</v>
      </c>
      <c r="F146" s="44">
        <f t="shared" ca="1" si="42"/>
        <v>52230</v>
      </c>
      <c r="G146" s="22" t="s">
        <v>119</v>
      </c>
      <c r="H146" s="44">
        <f t="shared" ca="1" si="53"/>
        <v>51866</v>
      </c>
      <c r="I146" s="45">
        <f t="shared" ca="1" si="43"/>
        <v>0</v>
      </c>
      <c r="J146" s="45">
        <f t="shared" ca="1" si="44"/>
        <v>0</v>
      </c>
      <c r="K146" s="45">
        <f t="shared" ca="1" si="45"/>
        <v>0</v>
      </c>
      <c r="L146" s="45"/>
      <c r="M146" s="45">
        <f t="shared" ca="1" si="54"/>
        <v>0</v>
      </c>
      <c r="N146" s="257">
        <f t="shared" ca="1" si="46"/>
        <v>0</v>
      </c>
      <c r="O146" s="23"/>
      <c r="P146" s="255">
        <f t="shared" ca="1" si="47"/>
        <v>0</v>
      </c>
      <c r="Q146" s="163">
        <f t="shared" ca="1" si="48"/>
        <v>0</v>
      </c>
      <c r="R146" s="164">
        <f ca="1">NPV(Q145,K146:$K$244) + ($A$13+$A$14+$A$15)/POWER(1+Q145,$A$28-D146+1)</f>
        <v>0</v>
      </c>
      <c r="S146" s="164">
        <f ca="1">NPV(Q146,K146:$K$244) + ($A$13+$A$14+$A$15)/POWER(1+Q146,$A$28-D146+1)</f>
        <v>0</v>
      </c>
      <c r="T146" s="45">
        <f t="shared" ca="1" si="49"/>
        <v>0</v>
      </c>
      <c r="U146" s="45">
        <f t="shared" ca="1" si="55"/>
        <v>0</v>
      </c>
      <c r="V146" s="45">
        <f t="shared" ca="1" si="56"/>
        <v>0</v>
      </c>
      <c r="W146" s="45">
        <f t="shared" ca="1" si="50"/>
        <v>0</v>
      </c>
      <c r="X146" s="25">
        <f t="shared" ca="1" si="39"/>
        <v>0</v>
      </c>
      <c r="Z146" s="28">
        <f t="shared" ca="1" si="57"/>
        <v>0</v>
      </c>
      <c r="AA146" s="233"/>
      <c r="AB146" s="45">
        <f t="shared" ca="1" si="51"/>
        <v>0</v>
      </c>
      <c r="AC146" s="45">
        <f t="shared" ca="1" si="40"/>
        <v>0</v>
      </c>
      <c r="AD146" s="25">
        <f t="shared" ca="1" si="41"/>
        <v>0</v>
      </c>
    </row>
    <row r="147" spans="4:30" x14ac:dyDescent="0.35">
      <c r="D147" s="20">
        <v>143</v>
      </c>
      <c r="E147" s="21">
        <f t="shared" ca="1" si="52"/>
        <v>52231</v>
      </c>
      <c r="F147" s="44">
        <f t="shared" ca="1" si="42"/>
        <v>52595</v>
      </c>
      <c r="G147" s="22" t="s">
        <v>119</v>
      </c>
      <c r="H147" s="44">
        <f t="shared" ca="1" si="53"/>
        <v>52231</v>
      </c>
      <c r="I147" s="45">
        <f t="shared" ca="1" si="43"/>
        <v>0</v>
      </c>
      <c r="J147" s="45">
        <f t="shared" ca="1" si="44"/>
        <v>0</v>
      </c>
      <c r="K147" s="45">
        <f t="shared" ca="1" si="45"/>
        <v>0</v>
      </c>
      <c r="L147" s="45"/>
      <c r="M147" s="45">
        <f t="shared" ca="1" si="54"/>
        <v>0</v>
      </c>
      <c r="N147" s="257">
        <f t="shared" ca="1" si="46"/>
        <v>0</v>
      </c>
      <c r="O147" s="23"/>
      <c r="P147" s="255">
        <f t="shared" ca="1" si="47"/>
        <v>0</v>
      </c>
      <c r="Q147" s="163">
        <f t="shared" ca="1" si="48"/>
        <v>0</v>
      </c>
      <c r="R147" s="164">
        <f ca="1">NPV(Q146,K147:$K$244) + ($A$13+$A$14+$A$15)/POWER(1+Q146,$A$28-D147+1)</f>
        <v>0</v>
      </c>
      <c r="S147" s="164">
        <f ca="1">NPV(Q147,K147:$K$244) + ($A$13+$A$14+$A$15)/POWER(1+Q147,$A$28-D147+1)</f>
        <v>0</v>
      </c>
      <c r="T147" s="45">
        <f t="shared" ca="1" si="49"/>
        <v>0</v>
      </c>
      <c r="U147" s="45">
        <f t="shared" ca="1" si="55"/>
        <v>0</v>
      </c>
      <c r="V147" s="45">
        <f t="shared" ca="1" si="56"/>
        <v>0</v>
      </c>
      <c r="W147" s="45">
        <f t="shared" ca="1" si="50"/>
        <v>0</v>
      </c>
      <c r="X147" s="25">
        <f t="shared" ca="1" si="39"/>
        <v>0</v>
      </c>
      <c r="Z147" s="28">
        <f t="shared" ca="1" si="57"/>
        <v>0</v>
      </c>
      <c r="AA147" s="233"/>
      <c r="AB147" s="45">
        <f t="shared" ca="1" si="51"/>
        <v>0</v>
      </c>
      <c r="AC147" s="45">
        <f t="shared" ca="1" si="40"/>
        <v>0</v>
      </c>
      <c r="AD147" s="25">
        <f t="shared" ca="1" si="41"/>
        <v>0</v>
      </c>
    </row>
    <row r="148" spans="4:30" x14ac:dyDescent="0.35">
      <c r="D148" s="20">
        <v>144</v>
      </c>
      <c r="E148" s="21">
        <f t="shared" ca="1" si="52"/>
        <v>52596</v>
      </c>
      <c r="F148" s="44">
        <f t="shared" ca="1" si="42"/>
        <v>52961</v>
      </c>
      <c r="G148" s="22" t="s">
        <v>119</v>
      </c>
      <c r="H148" s="44">
        <f t="shared" ca="1" si="53"/>
        <v>52596</v>
      </c>
      <c r="I148" s="45">
        <f t="shared" ca="1" si="43"/>
        <v>0</v>
      </c>
      <c r="J148" s="45">
        <f t="shared" ca="1" si="44"/>
        <v>0</v>
      </c>
      <c r="K148" s="45">
        <f t="shared" ca="1" si="45"/>
        <v>0</v>
      </c>
      <c r="L148" s="45"/>
      <c r="M148" s="45">
        <f t="shared" ca="1" si="54"/>
        <v>0</v>
      </c>
      <c r="N148" s="257">
        <f t="shared" ca="1" si="46"/>
        <v>0</v>
      </c>
      <c r="O148" s="23"/>
      <c r="P148" s="255">
        <f t="shared" ca="1" si="47"/>
        <v>0</v>
      </c>
      <c r="Q148" s="163">
        <f t="shared" ca="1" si="48"/>
        <v>0</v>
      </c>
      <c r="R148" s="164">
        <f ca="1">NPV(Q147,K148:$K$244) + ($A$13+$A$14+$A$15)/POWER(1+Q147,$A$28-D148+1)</f>
        <v>0</v>
      </c>
      <c r="S148" s="164">
        <f ca="1">NPV(Q148,K148:$K$244) + ($A$13+$A$14+$A$15)/POWER(1+Q148,$A$28-D148+1)</f>
        <v>0</v>
      </c>
      <c r="T148" s="45">
        <f t="shared" ca="1" si="49"/>
        <v>0</v>
      </c>
      <c r="U148" s="45">
        <f t="shared" ca="1" si="55"/>
        <v>0</v>
      </c>
      <c r="V148" s="45">
        <f t="shared" ca="1" si="56"/>
        <v>0</v>
      </c>
      <c r="W148" s="45">
        <f t="shared" ca="1" si="50"/>
        <v>0</v>
      </c>
      <c r="X148" s="25">
        <f t="shared" ca="1" si="39"/>
        <v>0</v>
      </c>
      <c r="Z148" s="28">
        <f t="shared" ca="1" si="57"/>
        <v>0</v>
      </c>
      <c r="AA148" s="233"/>
      <c r="AB148" s="45">
        <f t="shared" ca="1" si="51"/>
        <v>0</v>
      </c>
      <c r="AC148" s="45">
        <f t="shared" ca="1" si="40"/>
        <v>0</v>
      </c>
      <c r="AD148" s="25">
        <f t="shared" ca="1" si="41"/>
        <v>0</v>
      </c>
    </row>
    <row r="149" spans="4:30" x14ac:dyDescent="0.35">
      <c r="D149" s="20">
        <v>145</v>
      </c>
      <c r="E149" s="21">
        <f t="shared" ca="1" si="52"/>
        <v>52962</v>
      </c>
      <c r="F149" s="44">
        <f t="shared" ca="1" si="42"/>
        <v>53326</v>
      </c>
      <c r="G149" s="22" t="s">
        <v>119</v>
      </c>
      <c r="H149" s="44">
        <f t="shared" ca="1" si="53"/>
        <v>52962</v>
      </c>
      <c r="I149" s="45">
        <f t="shared" ca="1" si="43"/>
        <v>0</v>
      </c>
      <c r="J149" s="45">
        <f t="shared" ca="1" si="44"/>
        <v>0</v>
      </c>
      <c r="K149" s="45">
        <f t="shared" ca="1" si="45"/>
        <v>0</v>
      </c>
      <c r="L149" s="45"/>
      <c r="M149" s="45">
        <f t="shared" ca="1" si="54"/>
        <v>0</v>
      </c>
      <c r="N149" s="257">
        <f t="shared" ca="1" si="46"/>
        <v>0</v>
      </c>
      <c r="O149" s="23"/>
      <c r="P149" s="255">
        <f t="shared" ca="1" si="47"/>
        <v>0</v>
      </c>
      <c r="Q149" s="163">
        <f t="shared" ca="1" si="48"/>
        <v>0</v>
      </c>
      <c r="R149" s="164">
        <f ca="1">NPV(Q148,K149:$K$244) + ($A$13+$A$14+$A$15)/POWER(1+Q148,$A$28-D149+1)</f>
        <v>0</v>
      </c>
      <c r="S149" s="164">
        <f ca="1">NPV(Q149,K149:$K$244) + ($A$13+$A$14+$A$15)/POWER(1+Q149,$A$28-D149+1)</f>
        <v>0</v>
      </c>
      <c r="T149" s="45">
        <f t="shared" ca="1" si="49"/>
        <v>0</v>
      </c>
      <c r="U149" s="45">
        <f t="shared" ca="1" si="55"/>
        <v>0</v>
      </c>
      <c r="V149" s="45">
        <f t="shared" ca="1" si="56"/>
        <v>0</v>
      </c>
      <c r="W149" s="45">
        <f t="shared" ca="1" si="50"/>
        <v>0</v>
      </c>
      <c r="X149" s="25">
        <f t="shared" ca="1" si="39"/>
        <v>0</v>
      </c>
      <c r="Z149" s="28">
        <f t="shared" ca="1" si="57"/>
        <v>0</v>
      </c>
      <c r="AA149" s="233"/>
      <c r="AB149" s="45">
        <f t="shared" ca="1" si="51"/>
        <v>0</v>
      </c>
      <c r="AC149" s="45">
        <f t="shared" ca="1" si="40"/>
        <v>0</v>
      </c>
      <c r="AD149" s="25">
        <f t="shared" ca="1" si="41"/>
        <v>0</v>
      </c>
    </row>
    <row r="150" spans="4:30" x14ac:dyDescent="0.35">
      <c r="D150" s="20">
        <v>146</v>
      </c>
      <c r="E150" s="21">
        <f t="shared" ca="1" si="52"/>
        <v>53327</v>
      </c>
      <c r="F150" s="44">
        <f t="shared" ca="1" si="42"/>
        <v>53691</v>
      </c>
      <c r="G150" s="22" t="s">
        <v>119</v>
      </c>
      <c r="H150" s="44">
        <f t="shared" ca="1" si="53"/>
        <v>53327</v>
      </c>
      <c r="I150" s="45">
        <f t="shared" ca="1" si="43"/>
        <v>0</v>
      </c>
      <c r="J150" s="45">
        <f t="shared" ca="1" si="44"/>
        <v>0</v>
      </c>
      <c r="K150" s="45">
        <f t="shared" ca="1" si="45"/>
        <v>0</v>
      </c>
      <c r="L150" s="45"/>
      <c r="M150" s="45">
        <f t="shared" ca="1" si="54"/>
        <v>0</v>
      </c>
      <c r="N150" s="257">
        <f t="shared" ca="1" si="46"/>
        <v>0</v>
      </c>
      <c r="O150" s="23"/>
      <c r="P150" s="255">
        <f t="shared" ca="1" si="47"/>
        <v>0</v>
      </c>
      <c r="Q150" s="163">
        <f t="shared" ca="1" si="48"/>
        <v>0</v>
      </c>
      <c r="R150" s="164">
        <f ca="1">NPV(Q149,K150:$K$244) + ($A$13+$A$14+$A$15)/POWER(1+Q149,$A$28-D150+1)</f>
        <v>0</v>
      </c>
      <c r="S150" s="164">
        <f ca="1">NPV(Q150,K150:$K$244) + ($A$13+$A$14+$A$15)/POWER(1+Q150,$A$28-D150+1)</f>
        <v>0</v>
      </c>
      <c r="T150" s="45">
        <f t="shared" ca="1" si="49"/>
        <v>0</v>
      </c>
      <c r="U150" s="45">
        <f t="shared" ca="1" si="55"/>
        <v>0</v>
      </c>
      <c r="V150" s="45">
        <f t="shared" ca="1" si="56"/>
        <v>0</v>
      </c>
      <c r="W150" s="45">
        <f t="shared" ca="1" si="50"/>
        <v>0</v>
      </c>
      <c r="X150" s="25">
        <f t="shared" ca="1" si="39"/>
        <v>0</v>
      </c>
      <c r="Z150" s="28">
        <f t="shared" ca="1" si="57"/>
        <v>0</v>
      </c>
      <c r="AA150" s="233"/>
      <c r="AB150" s="45">
        <f t="shared" ca="1" si="51"/>
        <v>0</v>
      </c>
      <c r="AC150" s="45">
        <f t="shared" ca="1" si="40"/>
        <v>0</v>
      </c>
      <c r="AD150" s="25">
        <f t="shared" ca="1" si="41"/>
        <v>0</v>
      </c>
    </row>
    <row r="151" spans="4:30" x14ac:dyDescent="0.35">
      <c r="D151" s="20">
        <v>147</v>
      </c>
      <c r="E151" s="21">
        <f t="shared" ca="1" si="52"/>
        <v>53692</v>
      </c>
      <c r="F151" s="44">
        <f t="shared" ca="1" si="42"/>
        <v>54056</v>
      </c>
      <c r="G151" s="22" t="s">
        <v>119</v>
      </c>
      <c r="H151" s="44">
        <f t="shared" ca="1" si="53"/>
        <v>53692</v>
      </c>
      <c r="I151" s="45">
        <f t="shared" ca="1" si="43"/>
        <v>0</v>
      </c>
      <c r="J151" s="45">
        <f t="shared" ca="1" si="44"/>
        <v>0</v>
      </c>
      <c r="K151" s="45">
        <f t="shared" ca="1" si="45"/>
        <v>0</v>
      </c>
      <c r="L151" s="45"/>
      <c r="M151" s="45">
        <f t="shared" ca="1" si="54"/>
        <v>0</v>
      </c>
      <c r="N151" s="257">
        <f t="shared" ca="1" si="46"/>
        <v>0</v>
      </c>
      <c r="O151" s="23"/>
      <c r="P151" s="255">
        <f t="shared" ca="1" si="47"/>
        <v>0</v>
      </c>
      <c r="Q151" s="163">
        <f t="shared" ca="1" si="48"/>
        <v>0</v>
      </c>
      <c r="R151" s="164">
        <f ca="1">NPV(Q150,K151:$K$244) + ($A$13+$A$14+$A$15)/POWER(1+Q150,$A$28-D151+1)</f>
        <v>0</v>
      </c>
      <c r="S151" s="164">
        <f ca="1">NPV(Q151,K151:$K$244) + ($A$13+$A$14+$A$15)/POWER(1+Q151,$A$28-D151+1)</f>
        <v>0</v>
      </c>
      <c r="T151" s="45">
        <f t="shared" ca="1" si="49"/>
        <v>0</v>
      </c>
      <c r="U151" s="45">
        <f t="shared" ca="1" si="55"/>
        <v>0</v>
      </c>
      <c r="V151" s="45">
        <f t="shared" ca="1" si="56"/>
        <v>0</v>
      </c>
      <c r="W151" s="45">
        <f t="shared" ca="1" si="50"/>
        <v>0</v>
      </c>
      <c r="X151" s="25">
        <f t="shared" ca="1" si="39"/>
        <v>0</v>
      </c>
      <c r="Z151" s="28">
        <f t="shared" ca="1" si="57"/>
        <v>0</v>
      </c>
      <c r="AA151" s="233"/>
      <c r="AB151" s="45">
        <f t="shared" ca="1" si="51"/>
        <v>0</v>
      </c>
      <c r="AC151" s="45">
        <f t="shared" ca="1" si="40"/>
        <v>0</v>
      </c>
      <c r="AD151" s="25">
        <f t="shared" ca="1" si="41"/>
        <v>0</v>
      </c>
    </row>
    <row r="152" spans="4:30" x14ac:dyDescent="0.35">
      <c r="D152" s="20">
        <v>148</v>
      </c>
      <c r="E152" s="21">
        <f t="shared" ca="1" si="52"/>
        <v>54057</v>
      </c>
      <c r="F152" s="44">
        <f t="shared" ca="1" si="42"/>
        <v>54422</v>
      </c>
      <c r="G152" s="22" t="s">
        <v>119</v>
      </c>
      <c r="H152" s="44">
        <f t="shared" ca="1" si="53"/>
        <v>54057</v>
      </c>
      <c r="I152" s="45">
        <f t="shared" ca="1" si="43"/>
        <v>0</v>
      </c>
      <c r="J152" s="45">
        <f t="shared" ca="1" si="44"/>
        <v>0</v>
      </c>
      <c r="K152" s="45">
        <f t="shared" ca="1" si="45"/>
        <v>0</v>
      </c>
      <c r="L152" s="45"/>
      <c r="M152" s="45">
        <f t="shared" ca="1" si="54"/>
        <v>0</v>
      </c>
      <c r="N152" s="257">
        <f t="shared" ca="1" si="46"/>
        <v>0</v>
      </c>
      <c r="O152" s="23"/>
      <c r="P152" s="255">
        <f t="shared" ca="1" si="47"/>
        <v>0</v>
      </c>
      <c r="Q152" s="163">
        <f t="shared" ca="1" si="48"/>
        <v>0</v>
      </c>
      <c r="R152" s="164">
        <f ca="1">NPV(Q151,K152:$K$244) + ($A$13+$A$14+$A$15)/POWER(1+Q151,$A$28-D152+1)</f>
        <v>0</v>
      </c>
      <c r="S152" s="164">
        <f ca="1">NPV(Q152,K152:$K$244) + ($A$13+$A$14+$A$15)/POWER(1+Q152,$A$28-D152+1)</f>
        <v>0</v>
      </c>
      <c r="T152" s="45">
        <f t="shared" ca="1" si="49"/>
        <v>0</v>
      </c>
      <c r="U152" s="45">
        <f t="shared" ca="1" si="55"/>
        <v>0</v>
      </c>
      <c r="V152" s="45">
        <f t="shared" ca="1" si="56"/>
        <v>0</v>
      </c>
      <c r="W152" s="45">
        <f t="shared" ca="1" si="50"/>
        <v>0</v>
      </c>
      <c r="X152" s="25">
        <f t="shared" ca="1" si="39"/>
        <v>0</v>
      </c>
      <c r="Z152" s="28">
        <f t="shared" ca="1" si="57"/>
        <v>0</v>
      </c>
      <c r="AA152" s="233"/>
      <c r="AB152" s="45">
        <f t="shared" ca="1" si="51"/>
        <v>0</v>
      </c>
      <c r="AC152" s="45">
        <f t="shared" ca="1" si="40"/>
        <v>0</v>
      </c>
      <c r="AD152" s="25">
        <f t="shared" ca="1" si="41"/>
        <v>0</v>
      </c>
    </row>
    <row r="153" spans="4:30" x14ac:dyDescent="0.35">
      <c r="D153" s="20">
        <v>149</v>
      </c>
      <c r="E153" s="21">
        <f t="shared" ca="1" si="52"/>
        <v>54423</v>
      </c>
      <c r="F153" s="44">
        <f t="shared" ca="1" si="42"/>
        <v>54787</v>
      </c>
      <c r="G153" s="22" t="s">
        <v>119</v>
      </c>
      <c r="H153" s="44">
        <f t="shared" ca="1" si="53"/>
        <v>54423</v>
      </c>
      <c r="I153" s="45">
        <f t="shared" ca="1" si="43"/>
        <v>0</v>
      </c>
      <c r="J153" s="45">
        <f t="shared" ca="1" si="44"/>
        <v>0</v>
      </c>
      <c r="K153" s="45">
        <f t="shared" ca="1" si="45"/>
        <v>0</v>
      </c>
      <c r="L153" s="45"/>
      <c r="M153" s="45">
        <f t="shared" ca="1" si="54"/>
        <v>0</v>
      </c>
      <c r="N153" s="257">
        <f t="shared" ca="1" si="46"/>
        <v>0</v>
      </c>
      <c r="O153" s="23"/>
      <c r="P153" s="255">
        <f t="shared" ca="1" si="47"/>
        <v>0</v>
      </c>
      <c r="Q153" s="163">
        <f t="shared" ca="1" si="48"/>
        <v>0</v>
      </c>
      <c r="R153" s="164">
        <f ca="1">NPV(Q152,K153:$K$244) + ($A$13+$A$14+$A$15)/POWER(1+Q152,$A$28-D153+1)</f>
        <v>0</v>
      </c>
      <c r="S153" s="164">
        <f ca="1">NPV(Q153,K153:$K$244) + ($A$13+$A$14+$A$15)/POWER(1+Q153,$A$28-D153+1)</f>
        <v>0</v>
      </c>
      <c r="T153" s="45">
        <f t="shared" ca="1" si="49"/>
        <v>0</v>
      </c>
      <c r="U153" s="45">
        <f t="shared" ca="1" si="55"/>
        <v>0</v>
      </c>
      <c r="V153" s="45">
        <f t="shared" ca="1" si="56"/>
        <v>0</v>
      </c>
      <c r="W153" s="45">
        <f t="shared" ca="1" si="50"/>
        <v>0</v>
      </c>
      <c r="X153" s="25">
        <f t="shared" ca="1" si="39"/>
        <v>0</v>
      </c>
      <c r="Z153" s="28">
        <f t="shared" ca="1" si="57"/>
        <v>0</v>
      </c>
      <c r="AA153" s="233"/>
      <c r="AB153" s="45">
        <f t="shared" ca="1" si="51"/>
        <v>0</v>
      </c>
      <c r="AC153" s="45">
        <f t="shared" ca="1" si="40"/>
        <v>0</v>
      </c>
      <c r="AD153" s="25">
        <f t="shared" ca="1" si="41"/>
        <v>0</v>
      </c>
    </row>
    <row r="154" spans="4:30" x14ac:dyDescent="0.35">
      <c r="D154" s="20">
        <v>150</v>
      </c>
      <c r="E154" s="21">
        <f t="shared" ca="1" si="52"/>
        <v>54788</v>
      </c>
      <c r="F154" s="44">
        <f t="shared" ca="1" si="42"/>
        <v>55152</v>
      </c>
      <c r="G154" s="22" t="s">
        <v>119</v>
      </c>
      <c r="H154" s="44">
        <f t="shared" ca="1" si="53"/>
        <v>54788</v>
      </c>
      <c r="I154" s="45">
        <f t="shared" ca="1" si="43"/>
        <v>0</v>
      </c>
      <c r="J154" s="45">
        <f t="shared" ca="1" si="44"/>
        <v>0</v>
      </c>
      <c r="K154" s="45">
        <f t="shared" ca="1" si="45"/>
        <v>0</v>
      </c>
      <c r="L154" s="45"/>
      <c r="M154" s="45">
        <f t="shared" ca="1" si="54"/>
        <v>0</v>
      </c>
      <c r="N154" s="257">
        <f t="shared" ca="1" si="46"/>
        <v>0</v>
      </c>
      <c r="O154" s="23"/>
      <c r="P154" s="255">
        <f t="shared" ca="1" si="47"/>
        <v>0</v>
      </c>
      <c r="Q154" s="163">
        <f t="shared" ca="1" si="48"/>
        <v>0</v>
      </c>
      <c r="R154" s="164">
        <f ca="1">NPV(Q153,K154:$K$244) + ($A$13+$A$14+$A$15)/POWER(1+Q153,$A$28-D154+1)</f>
        <v>0</v>
      </c>
      <c r="S154" s="164">
        <f ca="1">NPV(Q154,K154:$K$244) + ($A$13+$A$14+$A$15)/POWER(1+Q154,$A$28-D154+1)</f>
        <v>0</v>
      </c>
      <c r="T154" s="45">
        <f t="shared" ca="1" si="49"/>
        <v>0</v>
      </c>
      <c r="U154" s="45">
        <f t="shared" ca="1" si="55"/>
        <v>0</v>
      </c>
      <c r="V154" s="45">
        <f t="shared" ca="1" si="56"/>
        <v>0</v>
      </c>
      <c r="W154" s="45">
        <f t="shared" ca="1" si="50"/>
        <v>0</v>
      </c>
      <c r="X154" s="25">
        <f t="shared" ca="1" si="39"/>
        <v>0</v>
      </c>
      <c r="Z154" s="28">
        <f t="shared" ca="1" si="57"/>
        <v>0</v>
      </c>
      <c r="AA154" s="233"/>
      <c r="AB154" s="45">
        <f t="shared" ca="1" si="51"/>
        <v>0</v>
      </c>
      <c r="AC154" s="45">
        <f t="shared" ca="1" si="40"/>
        <v>0</v>
      </c>
      <c r="AD154" s="25">
        <f t="shared" ca="1" si="41"/>
        <v>0</v>
      </c>
    </row>
    <row r="155" spans="4:30" x14ac:dyDescent="0.35">
      <c r="D155" s="20">
        <v>151</v>
      </c>
      <c r="E155" s="21">
        <f t="shared" ca="1" si="52"/>
        <v>55153</v>
      </c>
      <c r="F155" s="44">
        <f t="shared" ca="1" si="42"/>
        <v>55517</v>
      </c>
      <c r="G155" s="22" t="s">
        <v>119</v>
      </c>
      <c r="H155" s="44">
        <f t="shared" ca="1" si="53"/>
        <v>55153</v>
      </c>
      <c r="I155" s="45">
        <f t="shared" ca="1" si="43"/>
        <v>0</v>
      </c>
      <c r="J155" s="45">
        <f t="shared" ca="1" si="44"/>
        <v>0</v>
      </c>
      <c r="K155" s="45">
        <f t="shared" ca="1" si="45"/>
        <v>0</v>
      </c>
      <c r="L155" s="45"/>
      <c r="M155" s="45">
        <f t="shared" ca="1" si="54"/>
        <v>0</v>
      </c>
      <c r="N155" s="257">
        <f t="shared" ca="1" si="46"/>
        <v>0</v>
      </c>
      <c r="O155" s="23"/>
      <c r="P155" s="255">
        <f t="shared" ca="1" si="47"/>
        <v>0</v>
      </c>
      <c r="Q155" s="163">
        <f t="shared" ca="1" si="48"/>
        <v>0</v>
      </c>
      <c r="R155" s="164">
        <f ca="1">NPV(Q154,K155:$K$244) + ($A$13+$A$14+$A$15)/POWER(1+Q154,$A$28-D155+1)</f>
        <v>0</v>
      </c>
      <c r="S155" s="164">
        <f ca="1">NPV(Q155,K155:$K$244) + ($A$13+$A$14+$A$15)/POWER(1+Q155,$A$28-D155+1)</f>
        <v>0</v>
      </c>
      <c r="T155" s="45">
        <f t="shared" ca="1" si="49"/>
        <v>0</v>
      </c>
      <c r="U155" s="45">
        <f t="shared" ca="1" si="55"/>
        <v>0</v>
      </c>
      <c r="V155" s="45">
        <f t="shared" ca="1" si="56"/>
        <v>0</v>
      </c>
      <c r="W155" s="45">
        <f t="shared" ca="1" si="50"/>
        <v>0</v>
      </c>
      <c r="X155" s="25">
        <f t="shared" ca="1" si="39"/>
        <v>0</v>
      </c>
      <c r="Z155" s="28">
        <f t="shared" ca="1" si="57"/>
        <v>0</v>
      </c>
      <c r="AA155" s="233"/>
      <c r="AB155" s="45">
        <f t="shared" ca="1" si="51"/>
        <v>0</v>
      </c>
      <c r="AC155" s="45">
        <f t="shared" ca="1" si="40"/>
        <v>0</v>
      </c>
      <c r="AD155" s="25">
        <f t="shared" ca="1" si="41"/>
        <v>0</v>
      </c>
    </row>
    <row r="156" spans="4:30" x14ac:dyDescent="0.35">
      <c r="D156" s="20">
        <v>152</v>
      </c>
      <c r="E156" s="21">
        <f t="shared" ca="1" si="52"/>
        <v>55518</v>
      </c>
      <c r="F156" s="44">
        <f t="shared" ca="1" si="42"/>
        <v>55883</v>
      </c>
      <c r="G156" s="22" t="s">
        <v>119</v>
      </c>
      <c r="H156" s="44">
        <f t="shared" ca="1" si="53"/>
        <v>55518</v>
      </c>
      <c r="I156" s="45">
        <f t="shared" ca="1" si="43"/>
        <v>0</v>
      </c>
      <c r="J156" s="45">
        <f t="shared" ca="1" si="44"/>
        <v>0</v>
      </c>
      <c r="K156" s="45">
        <f t="shared" ca="1" si="45"/>
        <v>0</v>
      </c>
      <c r="L156" s="45"/>
      <c r="M156" s="45">
        <f t="shared" ca="1" si="54"/>
        <v>0</v>
      </c>
      <c r="N156" s="257">
        <f t="shared" ca="1" si="46"/>
        <v>0</v>
      </c>
      <c r="O156" s="23"/>
      <c r="P156" s="255">
        <f t="shared" ca="1" si="47"/>
        <v>0</v>
      </c>
      <c r="Q156" s="163">
        <f t="shared" ca="1" si="48"/>
        <v>0</v>
      </c>
      <c r="R156" s="164">
        <f ca="1">NPV(Q155,K156:$K$244) + ($A$13+$A$14+$A$15)/POWER(1+Q155,$A$28-D156+1)</f>
        <v>0</v>
      </c>
      <c r="S156" s="164">
        <f ca="1">NPV(Q156,K156:$K$244) + ($A$13+$A$14+$A$15)/POWER(1+Q156,$A$28-D156+1)</f>
        <v>0</v>
      </c>
      <c r="T156" s="45">
        <f t="shared" ca="1" si="49"/>
        <v>0</v>
      </c>
      <c r="U156" s="45">
        <f t="shared" ca="1" si="55"/>
        <v>0</v>
      </c>
      <c r="V156" s="45">
        <f t="shared" ca="1" si="56"/>
        <v>0</v>
      </c>
      <c r="W156" s="45">
        <f t="shared" ca="1" si="50"/>
        <v>0</v>
      </c>
      <c r="X156" s="25">
        <f t="shared" ca="1" si="39"/>
        <v>0</v>
      </c>
      <c r="Z156" s="28">
        <f t="shared" ca="1" si="57"/>
        <v>0</v>
      </c>
      <c r="AA156" s="233"/>
      <c r="AB156" s="45">
        <f t="shared" ca="1" si="51"/>
        <v>0</v>
      </c>
      <c r="AC156" s="45">
        <f t="shared" ca="1" si="40"/>
        <v>0</v>
      </c>
      <c r="AD156" s="25">
        <f t="shared" ca="1" si="41"/>
        <v>0</v>
      </c>
    </row>
    <row r="157" spans="4:30" x14ac:dyDescent="0.35">
      <c r="D157" s="20">
        <v>153</v>
      </c>
      <c r="E157" s="21">
        <f t="shared" ca="1" si="52"/>
        <v>55884</v>
      </c>
      <c r="F157" s="44">
        <f t="shared" ca="1" si="42"/>
        <v>56248</v>
      </c>
      <c r="G157" s="22" t="s">
        <v>119</v>
      </c>
      <c r="H157" s="44">
        <f t="shared" ca="1" si="53"/>
        <v>55884</v>
      </c>
      <c r="I157" s="45">
        <f t="shared" ca="1" si="43"/>
        <v>0</v>
      </c>
      <c r="J157" s="45">
        <f t="shared" ca="1" si="44"/>
        <v>0</v>
      </c>
      <c r="K157" s="45">
        <f t="shared" ca="1" si="45"/>
        <v>0</v>
      </c>
      <c r="L157" s="45"/>
      <c r="M157" s="45">
        <f t="shared" ca="1" si="54"/>
        <v>0</v>
      </c>
      <c r="N157" s="257">
        <f t="shared" ca="1" si="46"/>
        <v>0</v>
      </c>
      <c r="O157" s="23"/>
      <c r="P157" s="255">
        <f t="shared" ca="1" si="47"/>
        <v>0</v>
      </c>
      <c r="Q157" s="163">
        <f t="shared" ca="1" si="48"/>
        <v>0</v>
      </c>
      <c r="R157" s="164">
        <f ca="1">NPV(Q156,K157:$K$244) + ($A$13+$A$14+$A$15)/POWER(1+Q156,$A$28-D157+1)</f>
        <v>0</v>
      </c>
      <c r="S157" s="164">
        <f ca="1">NPV(Q157,K157:$K$244) + ($A$13+$A$14+$A$15)/POWER(1+Q157,$A$28-D157+1)</f>
        <v>0</v>
      </c>
      <c r="T157" s="45">
        <f t="shared" ca="1" si="49"/>
        <v>0</v>
      </c>
      <c r="U157" s="45">
        <f t="shared" ca="1" si="55"/>
        <v>0</v>
      </c>
      <c r="V157" s="45">
        <f t="shared" ca="1" si="56"/>
        <v>0</v>
      </c>
      <c r="W157" s="45">
        <f t="shared" ca="1" si="50"/>
        <v>0</v>
      </c>
      <c r="X157" s="25">
        <f t="shared" ca="1" si="39"/>
        <v>0</v>
      </c>
      <c r="Z157" s="28">
        <f t="shared" ca="1" si="57"/>
        <v>0</v>
      </c>
      <c r="AA157" s="233"/>
      <c r="AB157" s="45">
        <f t="shared" ca="1" si="51"/>
        <v>0</v>
      </c>
      <c r="AC157" s="45">
        <f t="shared" ca="1" si="40"/>
        <v>0</v>
      </c>
      <c r="AD157" s="25">
        <f t="shared" ca="1" si="41"/>
        <v>0</v>
      </c>
    </row>
    <row r="158" spans="4:30" x14ac:dyDescent="0.35">
      <c r="D158" s="20">
        <v>154</v>
      </c>
      <c r="E158" s="21">
        <f t="shared" ca="1" si="52"/>
        <v>56249</v>
      </c>
      <c r="F158" s="44">
        <f t="shared" ca="1" si="42"/>
        <v>56613</v>
      </c>
      <c r="G158" s="22" t="s">
        <v>119</v>
      </c>
      <c r="H158" s="44">
        <f t="shared" ca="1" si="53"/>
        <v>56249</v>
      </c>
      <c r="I158" s="45">
        <f t="shared" ca="1" si="43"/>
        <v>0</v>
      </c>
      <c r="J158" s="45">
        <f t="shared" ca="1" si="44"/>
        <v>0</v>
      </c>
      <c r="K158" s="45">
        <f t="shared" ca="1" si="45"/>
        <v>0</v>
      </c>
      <c r="L158" s="45"/>
      <c r="M158" s="45">
        <f t="shared" ca="1" si="54"/>
        <v>0</v>
      </c>
      <c r="N158" s="257">
        <f t="shared" ca="1" si="46"/>
        <v>0</v>
      </c>
      <c r="O158" s="23"/>
      <c r="P158" s="255">
        <f t="shared" ca="1" si="47"/>
        <v>0</v>
      </c>
      <c r="Q158" s="163">
        <f t="shared" ca="1" si="48"/>
        <v>0</v>
      </c>
      <c r="R158" s="164">
        <f ca="1">NPV(Q157,K158:$K$244) + ($A$13+$A$14+$A$15)/POWER(1+Q157,$A$28-D158+1)</f>
        <v>0</v>
      </c>
      <c r="S158" s="164">
        <f ca="1">NPV(Q158,K158:$K$244) + ($A$13+$A$14+$A$15)/POWER(1+Q158,$A$28-D158+1)</f>
        <v>0</v>
      </c>
      <c r="T158" s="45">
        <f t="shared" ca="1" si="49"/>
        <v>0</v>
      </c>
      <c r="U158" s="45">
        <f t="shared" ca="1" si="55"/>
        <v>0</v>
      </c>
      <c r="V158" s="45">
        <f t="shared" ca="1" si="56"/>
        <v>0</v>
      </c>
      <c r="W158" s="45">
        <f t="shared" ca="1" si="50"/>
        <v>0</v>
      </c>
      <c r="X158" s="25">
        <f t="shared" ca="1" si="39"/>
        <v>0</v>
      </c>
      <c r="Z158" s="28">
        <f t="shared" ca="1" si="57"/>
        <v>0</v>
      </c>
      <c r="AA158" s="233"/>
      <c r="AB158" s="45">
        <f t="shared" ca="1" si="51"/>
        <v>0</v>
      </c>
      <c r="AC158" s="45">
        <f t="shared" ca="1" si="40"/>
        <v>0</v>
      </c>
      <c r="AD158" s="25">
        <f t="shared" ca="1" si="41"/>
        <v>0</v>
      </c>
    </row>
    <row r="159" spans="4:30" x14ac:dyDescent="0.35">
      <c r="D159" s="20">
        <v>155</v>
      </c>
      <c r="E159" s="21">
        <f t="shared" ca="1" si="52"/>
        <v>56614</v>
      </c>
      <c r="F159" s="44">
        <f t="shared" ca="1" si="42"/>
        <v>56978</v>
      </c>
      <c r="G159" s="22" t="s">
        <v>119</v>
      </c>
      <c r="H159" s="44">
        <f t="shared" ca="1" si="53"/>
        <v>56614</v>
      </c>
      <c r="I159" s="45">
        <f t="shared" ca="1" si="43"/>
        <v>0</v>
      </c>
      <c r="J159" s="45">
        <f t="shared" ca="1" si="44"/>
        <v>0</v>
      </c>
      <c r="K159" s="45">
        <f t="shared" ca="1" si="45"/>
        <v>0</v>
      </c>
      <c r="L159" s="45"/>
      <c r="M159" s="45">
        <f t="shared" ca="1" si="54"/>
        <v>0</v>
      </c>
      <c r="N159" s="257">
        <f t="shared" ca="1" si="46"/>
        <v>0</v>
      </c>
      <c r="O159" s="23"/>
      <c r="P159" s="255">
        <f t="shared" ca="1" si="47"/>
        <v>0</v>
      </c>
      <c r="Q159" s="163">
        <f t="shared" ca="1" si="48"/>
        <v>0</v>
      </c>
      <c r="R159" s="164">
        <f ca="1">NPV(Q158,K159:$K$244) + ($A$13+$A$14+$A$15)/POWER(1+Q158,$A$28-D159+1)</f>
        <v>0</v>
      </c>
      <c r="S159" s="164">
        <f ca="1">NPV(Q159,K159:$K$244) + ($A$13+$A$14+$A$15)/POWER(1+Q159,$A$28-D159+1)</f>
        <v>0</v>
      </c>
      <c r="T159" s="45">
        <f t="shared" ca="1" si="49"/>
        <v>0</v>
      </c>
      <c r="U159" s="45">
        <f t="shared" ca="1" si="55"/>
        <v>0</v>
      </c>
      <c r="V159" s="45">
        <f t="shared" ca="1" si="56"/>
        <v>0</v>
      </c>
      <c r="W159" s="45">
        <f t="shared" ca="1" si="50"/>
        <v>0</v>
      </c>
      <c r="X159" s="25">
        <f t="shared" ca="1" si="39"/>
        <v>0</v>
      </c>
      <c r="Z159" s="28">
        <f t="shared" ca="1" si="57"/>
        <v>0</v>
      </c>
      <c r="AA159" s="233"/>
      <c r="AB159" s="45">
        <f t="shared" ca="1" si="51"/>
        <v>0</v>
      </c>
      <c r="AC159" s="45">
        <f t="shared" ca="1" si="40"/>
        <v>0</v>
      </c>
      <c r="AD159" s="25">
        <f t="shared" ca="1" si="41"/>
        <v>0</v>
      </c>
    </row>
    <row r="160" spans="4:30" x14ac:dyDescent="0.35">
      <c r="D160" s="20">
        <v>156</v>
      </c>
      <c r="E160" s="21">
        <f t="shared" ca="1" si="52"/>
        <v>56979</v>
      </c>
      <c r="F160" s="44">
        <f t="shared" ca="1" si="42"/>
        <v>57344</v>
      </c>
      <c r="G160" s="22" t="s">
        <v>119</v>
      </c>
      <c r="H160" s="44">
        <f t="shared" ca="1" si="53"/>
        <v>56979</v>
      </c>
      <c r="I160" s="45">
        <f t="shared" ca="1" si="43"/>
        <v>0</v>
      </c>
      <c r="J160" s="45">
        <f t="shared" ca="1" si="44"/>
        <v>0</v>
      </c>
      <c r="K160" s="45">
        <f t="shared" ca="1" si="45"/>
        <v>0</v>
      </c>
      <c r="L160" s="45"/>
      <c r="M160" s="45">
        <f t="shared" ca="1" si="54"/>
        <v>0</v>
      </c>
      <c r="N160" s="257">
        <f t="shared" ca="1" si="46"/>
        <v>0</v>
      </c>
      <c r="O160" s="23"/>
      <c r="P160" s="255">
        <f t="shared" ca="1" si="47"/>
        <v>0</v>
      </c>
      <c r="Q160" s="163">
        <f t="shared" ca="1" si="48"/>
        <v>0</v>
      </c>
      <c r="R160" s="164">
        <f ca="1">NPV(Q159,K160:$K$244) + ($A$13+$A$14+$A$15)/POWER(1+Q159,$A$28-D160+1)</f>
        <v>0</v>
      </c>
      <c r="S160" s="164">
        <f ca="1">NPV(Q160,K160:$K$244) + ($A$13+$A$14+$A$15)/POWER(1+Q160,$A$28-D160+1)</f>
        <v>0</v>
      </c>
      <c r="T160" s="45">
        <f t="shared" ca="1" si="49"/>
        <v>0</v>
      </c>
      <c r="U160" s="45">
        <f t="shared" ca="1" si="55"/>
        <v>0</v>
      </c>
      <c r="V160" s="45">
        <f t="shared" ca="1" si="56"/>
        <v>0</v>
      </c>
      <c r="W160" s="45">
        <f t="shared" ca="1" si="50"/>
        <v>0</v>
      </c>
      <c r="X160" s="25">
        <f t="shared" ca="1" si="39"/>
        <v>0</v>
      </c>
      <c r="Z160" s="28">
        <f t="shared" ca="1" si="57"/>
        <v>0</v>
      </c>
      <c r="AA160" s="233"/>
      <c r="AB160" s="45">
        <f t="shared" ca="1" si="51"/>
        <v>0</v>
      </c>
      <c r="AC160" s="45">
        <f t="shared" ca="1" si="40"/>
        <v>0</v>
      </c>
      <c r="AD160" s="25">
        <f t="shared" ca="1" si="41"/>
        <v>0</v>
      </c>
    </row>
    <row r="161" spans="4:30" x14ac:dyDescent="0.35">
      <c r="D161" s="20">
        <v>157</v>
      </c>
      <c r="E161" s="21">
        <f t="shared" ca="1" si="52"/>
        <v>57345</v>
      </c>
      <c r="F161" s="44">
        <f t="shared" ca="1" si="42"/>
        <v>57709</v>
      </c>
      <c r="G161" s="22" t="s">
        <v>119</v>
      </c>
      <c r="H161" s="44">
        <f t="shared" ca="1" si="53"/>
        <v>57345</v>
      </c>
      <c r="I161" s="45">
        <f t="shared" ca="1" si="43"/>
        <v>0</v>
      </c>
      <c r="J161" s="45">
        <f t="shared" ca="1" si="44"/>
        <v>0</v>
      </c>
      <c r="K161" s="45">
        <f t="shared" ca="1" si="45"/>
        <v>0</v>
      </c>
      <c r="L161" s="45"/>
      <c r="M161" s="45">
        <f t="shared" ca="1" si="54"/>
        <v>0</v>
      </c>
      <c r="N161" s="257">
        <f t="shared" ca="1" si="46"/>
        <v>0</v>
      </c>
      <c r="O161" s="23"/>
      <c r="P161" s="255">
        <f t="shared" ca="1" si="47"/>
        <v>0</v>
      </c>
      <c r="Q161" s="163">
        <f t="shared" ca="1" si="48"/>
        <v>0</v>
      </c>
      <c r="R161" s="164">
        <f ca="1">NPV(Q160,K161:$K$244) + ($A$13+$A$14+$A$15)/POWER(1+Q160,$A$28-D161+1)</f>
        <v>0</v>
      </c>
      <c r="S161" s="164">
        <f ca="1">NPV(Q161,K161:$K$244) + ($A$13+$A$14+$A$15)/POWER(1+Q161,$A$28-D161+1)</f>
        <v>0</v>
      </c>
      <c r="T161" s="45">
        <f t="shared" ca="1" si="49"/>
        <v>0</v>
      </c>
      <c r="U161" s="45">
        <f t="shared" ca="1" si="55"/>
        <v>0</v>
      </c>
      <c r="V161" s="45">
        <f t="shared" ca="1" si="56"/>
        <v>0</v>
      </c>
      <c r="W161" s="45">
        <f t="shared" ca="1" si="50"/>
        <v>0</v>
      </c>
      <c r="X161" s="25">
        <f t="shared" ca="1" si="39"/>
        <v>0</v>
      </c>
      <c r="Z161" s="28">
        <f t="shared" ca="1" si="57"/>
        <v>0</v>
      </c>
      <c r="AA161" s="233"/>
      <c r="AB161" s="45">
        <f t="shared" ca="1" si="51"/>
        <v>0</v>
      </c>
      <c r="AC161" s="45">
        <f t="shared" ca="1" si="40"/>
        <v>0</v>
      </c>
      <c r="AD161" s="25">
        <f t="shared" ca="1" si="41"/>
        <v>0</v>
      </c>
    </row>
    <row r="162" spans="4:30" x14ac:dyDescent="0.35">
      <c r="D162" s="20">
        <v>158</v>
      </c>
      <c r="E162" s="21">
        <f t="shared" ca="1" si="52"/>
        <v>57710</v>
      </c>
      <c r="F162" s="44">
        <f t="shared" ca="1" si="42"/>
        <v>58074</v>
      </c>
      <c r="G162" s="22" t="s">
        <v>119</v>
      </c>
      <c r="H162" s="44">
        <f t="shared" ca="1" si="53"/>
        <v>57710</v>
      </c>
      <c r="I162" s="45">
        <f t="shared" ca="1" si="43"/>
        <v>0</v>
      </c>
      <c r="J162" s="45">
        <f t="shared" ca="1" si="44"/>
        <v>0</v>
      </c>
      <c r="K162" s="45">
        <f t="shared" ca="1" si="45"/>
        <v>0</v>
      </c>
      <c r="L162" s="45"/>
      <c r="M162" s="45">
        <f t="shared" ca="1" si="54"/>
        <v>0</v>
      </c>
      <c r="N162" s="257">
        <f t="shared" ca="1" si="46"/>
        <v>0</v>
      </c>
      <c r="O162" s="23"/>
      <c r="P162" s="255">
        <f t="shared" ca="1" si="47"/>
        <v>0</v>
      </c>
      <c r="Q162" s="163">
        <f t="shared" ca="1" si="48"/>
        <v>0</v>
      </c>
      <c r="R162" s="164">
        <f ca="1">NPV(Q161,K162:$K$244) + ($A$13+$A$14+$A$15)/POWER(1+Q161,$A$28-D162+1)</f>
        <v>0</v>
      </c>
      <c r="S162" s="164">
        <f ca="1">NPV(Q162,K162:$K$244) + ($A$13+$A$14+$A$15)/POWER(1+Q162,$A$28-D162+1)</f>
        <v>0</v>
      </c>
      <c r="T162" s="45">
        <f t="shared" ca="1" si="49"/>
        <v>0</v>
      </c>
      <c r="U162" s="45">
        <f t="shared" ca="1" si="55"/>
        <v>0</v>
      </c>
      <c r="V162" s="45">
        <f t="shared" ca="1" si="56"/>
        <v>0</v>
      </c>
      <c r="W162" s="45">
        <f t="shared" ca="1" si="50"/>
        <v>0</v>
      </c>
      <c r="X162" s="25">
        <f t="shared" ca="1" si="39"/>
        <v>0</v>
      </c>
      <c r="Z162" s="28">
        <f t="shared" ca="1" si="57"/>
        <v>0</v>
      </c>
      <c r="AA162" s="233"/>
      <c r="AB162" s="45">
        <f t="shared" ca="1" si="51"/>
        <v>0</v>
      </c>
      <c r="AC162" s="45">
        <f t="shared" ca="1" si="40"/>
        <v>0</v>
      </c>
      <c r="AD162" s="25">
        <f t="shared" ca="1" si="41"/>
        <v>0</v>
      </c>
    </row>
    <row r="163" spans="4:30" x14ac:dyDescent="0.35">
      <c r="D163" s="20">
        <v>159</v>
      </c>
      <c r="E163" s="21">
        <f t="shared" ca="1" si="52"/>
        <v>58075</v>
      </c>
      <c r="F163" s="44">
        <f t="shared" ca="1" si="42"/>
        <v>58439</v>
      </c>
      <c r="G163" s="22" t="s">
        <v>119</v>
      </c>
      <c r="H163" s="44">
        <f t="shared" ca="1" si="53"/>
        <v>58075</v>
      </c>
      <c r="I163" s="45">
        <f t="shared" ca="1" si="43"/>
        <v>0</v>
      </c>
      <c r="J163" s="45">
        <f t="shared" ca="1" si="44"/>
        <v>0</v>
      </c>
      <c r="K163" s="45">
        <f t="shared" ca="1" si="45"/>
        <v>0</v>
      </c>
      <c r="L163" s="45"/>
      <c r="M163" s="45">
        <f t="shared" ca="1" si="54"/>
        <v>0</v>
      </c>
      <c r="N163" s="257">
        <f t="shared" ca="1" si="46"/>
        <v>0</v>
      </c>
      <c r="O163" s="23"/>
      <c r="P163" s="255">
        <f t="shared" ca="1" si="47"/>
        <v>0</v>
      </c>
      <c r="Q163" s="163">
        <f t="shared" ca="1" si="48"/>
        <v>0</v>
      </c>
      <c r="R163" s="164">
        <f ca="1">NPV(Q162,K163:$K$244) + ($A$13+$A$14+$A$15)/POWER(1+Q162,$A$28-D163+1)</f>
        <v>0</v>
      </c>
      <c r="S163" s="164">
        <f ca="1">NPV(Q163,K163:$K$244) + ($A$13+$A$14+$A$15)/POWER(1+Q163,$A$28-D163+1)</f>
        <v>0</v>
      </c>
      <c r="T163" s="45">
        <f t="shared" ca="1" si="49"/>
        <v>0</v>
      </c>
      <c r="U163" s="45">
        <f t="shared" ca="1" si="55"/>
        <v>0</v>
      </c>
      <c r="V163" s="45">
        <f t="shared" ca="1" si="56"/>
        <v>0</v>
      </c>
      <c r="W163" s="45">
        <f t="shared" ca="1" si="50"/>
        <v>0</v>
      </c>
      <c r="X163" s="25">
        <f t="shared" ca="1" si="39"/>
        <v>0</v>
      </c>
      <c r="Z163" s="28">
        <f t="shared" ca="1" si="57"/>
        <v>0</v>
      </c>
      <c r="AA163" s="233"/>
      <c r="AB163" s="45">
        <f t="shared" ca="1" si="51"/>
        <v>0</v>
      </c>
      <c r="AC163" s="45">
        <f t="shared" ca="1" si="40"/>
        <v>0</v>
      </c>
      <c r="AD163" s="25">
        <f t="shared" ca="1" si="41"/>
        <v>0</v>
      </c>
    </row>
    <row r="164" spans="4:30" x14ac:dyDescent="0.35">
      <c r="D164" s="20">
        <v>160</v>
      </c>
      <c r="E164" s="21">
        <f t="shared" ca="1" si="52"/>
        <v>58440</v>
      </c>
      <c r="F164" s="44">
        <f t="shared" ca="1" si="42"/>
        <v>58805</v>
      </c>
      <c r="G164" s="22" t="s">
        <v>119</v>
      </c>
      <c r="H164" s="44">
        <f t="shared" ca="1" si="53"/>
        <v>58440</v>
      </c>
      <c r="I164" s="45">
        <f t="shared" ca="1" si="43"/>
        <v>0</v>
      </c>
      <c r="J164" s="45">
        <f t="shared" ca="1" si="44"/>
        <v>0</v>
      </c>
      <c r="K164" s="45">
        <f t="shared" ca="1" si="45"/>
        <v>0</v>
      </c>
      <c r="L164" s="45"/>
      <c r="M164" s="45">
        <f t="shared" ca="1" si="54"/>
        <v>0</v>
      </c>
      <c r="N164" s="257">
        <f t="shared" ca="1" si="46"/>
        <v>0</v>
      </c>
      <c r="O164" s="23"/>
      <c r="P164" s="255">
        <f t="shared" ca="1" si="47"/>
        <v>0</v>
      </c>
      <c r="Q164" s="163">
        <f t="shared" ca="1" si="48"/>
        <v>0</v>
      </c>
      <c r="R164" s="164">
        <f ca="1">NPV(Q163,K164:$K$244) + ($A$13+$A$14+$A$15)/POWER(1+Q163,$A$28-D164+1)</f>
        <v>0</v>
      </c>
      <c r="S164" s="164">
        <f ca="1">NPV(Q164,K164:$K$244) + ($A$13+$A$14+$A$15)/POWER(1+Q164,$A$28-D164+1)</f>
        <v>0</v>
      </c>
      <c r="T164" s="45">
        <f t="shared" ca="1" si="49"/>
        <v>0</v>
      </c>
      <c r="U164" s="45">
        <f t="shared" ca="1" si="55"/>
        <v>0</v>
      </c>
      <c r="V164" s="45">
        <f t="shared" ca="1" si="56"/>
        <v>0</v>
      </c>
      <c r="W164" s="45">
        <f t="shared" ca="1" si="50"/>
        <v>0</v>
      </c>
      <c r="X164" s="25">
        <f t="shared" ca="1" si="39"/>
        <v>0</v>
      </c>
      <c r="Z164" s="28">
        <f t="shared" ca="1" si="57"/>
        <v>0</v>
      </c>
      <c r="AA164" s="233"/>
      <c r="AB164" s="45">
        <f t="shared" ca="1" si="51"/>
        <v>0</v>
      </c>
      <c r="AC164" s="45">
        <f t="shared" ca="1" si="40"/>
        <v>0</v>
      </c>
      <c r="AD164" s="25">
        <f t="shared" ca="1" si="41"/>
        <v>0</v>
      </c>
    </row>
    <row r="165" spans="4:30" x14ac:dyDescent="0.35">
      <c r="D165" s="20">
        <v>161</v>
      </c>
      <c r="E165" s="21">
        <f t="shared" ca="1" si="52"/>
        <v>58806</v>
      </c>
      <c r="F165" s="44">
        <f t="shared" ca="1" si="42"/>
        <v>59170</v>
      </c>
      <c r="G165" s="22" t="s">
        <v>119</v>
      </c>
      <c r="H165" s="44">
        <f t="shared" ca="1" si="53"/>
        <v>58806</v>
      </c>
      <c r="I165" s="45">
        <f t="shared" ca="1" si="43"/>
        <v>0</v>
      </c>
      <c r="J165" s="45">
        <f t="shared" ca="1" si="44"/>
        <v>0</v>
      </c>
      <c r="K165" s="45">
        <f t="shared" ca="1" si="45"/>
        <v>0</v>
      </c>
      <c r="L165" s="45"/>
      <c r="M165" s="45">
        <f t="shared" ca="1" si="54"/>
        <v>0</v>
      </c>
      <c r="N165" s="257">
        <f t="shared" ca="1" si="46"/>
        <v>0</v>
      </c>
      <c r="O165" s="23"/>
      <c r="P165" s="255">
        <f t="shared" ca="1" si="47"/>
        <v>0</v>
      </c>
      <c r="Q165" s="163">
        <f t="shared" ca="1" si="48"/>
        <v>0</v>
      </c>
      <c r="R165" s="164">
        <f ca="1">NPV(Q164,K165:$K$244) + ($A$13+$A$14+$A$15)/POWER(1+Q164,$A$28-D165+1)</f>
        <v>0</v>
      </c>
      <c r="S165" s="164">
        <f ca="1">NPV(Q165,K165:$K$244) + ($A$13+$A$14+$A$15)/POWER(1+Q165,$A$28-D165+1)</f>
        <v>0</v>
      </c>
      <c r="T165" s="45">
        <f t="shared" ca="1" si="49"/>
        <v>0</v>
      </c>
      <c r="U165" s="45">
        <f t="shared" ca="1" si="55"/>
        <v>0</v>
      </c>
      <c r="V165" s="45">
        <f t="shared" ca="1" si="56"/>
        <v>0</v>
      </c>
      <c r="W165" s="45">
        <f t="shared" ca="1" si="50"/>
        <v>0</v>
      </c>
      <c r="X165" s="25">
        <f t="shared" ca="1" si="39"/>
        <v>0</v>
      </c>
      <c r="Z165" s="28">
        <f t="shared" ca="1" si="57"/>
        <v>0</v>
      </c>
      <c r="AA165" s="233"/>
      <c r="AB165" s="45">
        <f t="shared" ca="1" si="51"/>
        <v>0</v>
      </c>
      <c r="AC165" s="45">
        <f t="shared" ca="1" si="40"/>
        <v>0</v>
      </c>
      <c r="AD165" s="25">
        <f t="shared" ca="1" si="41"/>
        <v>0</v>
      </c>
    </row>
    <row r="166" spans="4:30" x14ac:dyDescent="0.35">
      <c r="D166" s="20">
        <v>162</v>
      </c>
      <c r="E166" s="21">
        <f t="shared" ca="1" si="52"/>
        <v>59171</v>
      </c>
      <c r="F166" s="44">
        <f t="shared" ca="1" si="42"/>
        <v>59535</v>
      </c>
      <c r="G166" s="22" t="s">
        <v>119</v>
      </c>
      <c r="H166" s="44">
        <f t="shared" ca="1" si="53"/>
        <v>59171</v>
      </c>
      <c r="I166" s="45">
        <f t="shared" ca="1" si="43"/>
        <v>0</v>
      </c>
      <c r="J166" s="45">
        <f t="shared" ca="1" si="44"/>
        <v>0</v>
      </c>
      <c r="K166" s="45">
        <f t="shared" ca="1" si="45"/>
        <v>0</v>
      </c>
      <c r="L166" s="45"/>
      <c r="M166" s="45">
        <f t="shared" ca="1" si="54"/>
        <v>0</v>
      </c>
      <c r="N166" s="257">
        <f t="shared" ca="1" si="46"/>
        <v>0</v>
      </c>
      <c r="O166" s="23"/>
      <c r="P166" s="255">
        <f t="shared" ca="1" si="47"/>
        <v>0</v>
      </c>
      <c r="Q166" s="163">
        <f t="shared" ca="1" si="48"/>
        <v>0</v>
      </c>
      <c r="R166" s="164">
        <f ca="1">NPV(Q165,K166:$K$244) + ($A$13+$A$14+$A$15)/POWER(1+Q165,$A$28-D166+1)</f>
        <v>0</v>
      </c>
      <c r="S166" s="164">
        <f ca="1">NPV(Q166,K166:$K$244) + ($A$13+$A$14+$A$15)/POWER(1+Q166,$A$28-D166+1)</f>
        <v>0</v>
      </c>
      <c r="T166" s="45">
        <f t="shared" ca="1" si="49"/>
        <v>0</v>
      </c>
      <c r="U166" s="45">
        <f t="shared" ca="1" si="55"/>
        <v>0</v>
      </c>
      <c r="V166" s="45">
        <f t="shared" ca="1" si="56"/>
        <v>0</v>
      </c>
      <c r="W166" s="45">
        <f t="shared" ca="1" si="50"/>
        <v>0</v>
      </c>
      <c r="X166" s="25">
        <f t="shared" ca="1" si="39"/>
        <v>0</v>
      </c>
      <c r="Z166" s="28">
        <f t="shared" ca="1" si="57"/>
        <v>0</v>
      </c>
      <c r="AA166" s="233"/>
      <c r="AB166" s="45">
        <f t="shared" ca="1" si="51"/>
        <v>0</v>
      </c>
      <c r="AC166" s="45">
        <f t="shared" ca="1" si="40"/>
        <v>0</v>
      </c>
      <c r="AD166" s="25">
        <f t="shared" ca="1" si="41"/>
        <v>0</v>
      </c>
    </row>
    <row r="167" spans="4:30" x14ac:dyDescent="0.35">
      <c r="D167" s="20">
        <v>163</v>
      </c>
      <c r="E167" s="21">
        <f t="shared" ca="1" si="52"/>
        <v>59536</v>
      </c>
      <c r="F167" s="44">
        <f t="shared" ca="1" si="42"/>
        <v>59900</v>
      </c>
      <c r="G167" s="22" t="s">
        <v>119</v>
      </c>
      <c r="H167" s="44">
        <f t="shared" ca="1" si="53"/>
        <v>59536</v>
      </c>
      <c r="I167" s="45">
        <f t="shared" ca="1" si="43"/>
        <v>0</v>
      </c>
      <c r="J167" s="45">
        <f t="shared" ca="1" si="44"/>
        <v>0</v>
      </c>
      <c r="K167" s="45">
        <f t="shared" ca="1" si="45"/>
        <v>0</v>
      </c>
      <c r="L167" s="45"/>
      <c r="M167" s="45">
        <f t="shared" ca="1" si="54"/>
        <v>0</v>
      </c>
      <c r="N167" s="257">
        <f t="shared" ca="1" si="46"/>
        <v>0</v>
      </c>
      <c r="O167" s="23"/>
      <c r="P167" s="255">
        <f t="shared" ca="1" si="47"/>
        <v>0</v>
      </c>
      <c r="Q167" s="163">
        <f t="shared" ca="1" si="48"/>
        <v>0</v>
      </c>
      <c r="R167" s="164">
        <f ca="1">NPV(Q166,K167:$K$244) + ($A$13+$A$14+$A$15)/POWER(1+Q166,$A$28-D167+1)</f>
        <v>0</v>
      </c>
      <c r="S167" s="164">
        <f ca="1">NPV(Q167,K167:$K$244) + ($A$13+$A$14+$A$15)/POWER(1+Q167,$A$28-D167+1)</f>
        <v>0</v>
      </c>
      <c r="T167" s="45">
        <f t="shared" ca="1" si="49"/>
        <v>0</v>
      </c>
      <c r="U167" s="45">
        <f t="shared" ca="1" si="55"/>
        <v>0</v>
      </c>
      <c r="V167" s="45">
        <f t="shared" ca="1" si="56"/>
        <v>0</v>
      </c>
      <c r="W167" s="45">
        <f t="shared" ca="1" si="50"/>
        <v>0</v>
      </c>
      <c r="X167" s="25">
        <f t="shared" ca="1" si="39"/>
        <v>0</v>
      </c>
      <c r="Z167" s="28">
        <f t="shared" ca="1" si="57"/>
        <v>0</v>
      </c>
      <c r="AA167" s="233"/>
      <c r="AB167" s="45">
        <f t="shared" ca="1" si="51"/>
        <v>0</v>
      </c>
      <c r="AC167" s="45">
        <f t="shared" ca="1" si="40"/>
        <v>0</v>
      </c>
      <c r="AD167" s="25">
        <f t="shared" ca="1" si="41"/>
        <v>0</v>
      </c>
    </row>
    <row r="168" spans="4:30" x14ac:dyDescent="0.35">
      <c r="D168" s="20">
        <v>164</v>
      </c>
      <c r="E168" s="21">
        <f t="shared" ca="1" si="52"/>
        <v>59901</v>
      </c>
      <c r="F168" s="44">
        <f t="shared" ca="1" si="42"/>
        <v>60266</v>
      </c>
      <c r="G168" s="22" t="s">
        <v>119</v>
      </c>
      <c r="H168" s="44">
        <f t="shared" ca="1" si="53"/>
        <v>59901</v>
      </c>
      <c r="I168" s="45">
        <f t="shared" ca="1" si="43"/>
        <v>0</v>
      </c>
      <c r="J168" s="45">
        <f t="shared" ca="1" si="44"/>
        <v>0</v>
      </c>
      <c r="K168" s="45">
        <f t="shared" ca="1" si="45"/>
        <v>0</v>
      </c>
      <c r="L168" s="45"/>
      <c r="M168" s="45">
        <f t="shared" ca="1" si="54"/>
        <v>0</v>
      </c>
      <c r="N168" s="257">
        <f t="shared" ca="1" si="46"/>
        <v>0</v>
      </c>
      <c r="O168" s="23"/>
      <c r="P168" s="255">
        <f t="shared" ca="1" si="47"/>
        <v>0</v>
      </c>
      <c r="Q168" s="163">
        <f t="shared" ca="1" si="48"/>
        <v>0</v>
      </c>
      <c r="R168" s="164">
        <f ca="1">NPV(Q167,K168:$K$244) + ($A$13+$A$14+$A$15)/POWER(1+Q167,$A$28-D168+1)</f>
        <v>0</v>
      </c>
      <c r="S168" s="164">
        <f ca="1">NPV(Q168,K168:$K$244) + ($A$13+$A$14+$A$15)/POWER(1+Q168,$A$28-D168+1)</f>
        <v>0</v>
      </c>
      <c r="T168" s="45">
        <f t="shared" ca="1" si="49"/>
        <v>0</v>
      </c>
      <c r="U168" s="45">
        <f t="shared" ca="1" si="55"/>
        <v>0</v>
      </c>
      <c r="V168" s="45">
        <f t="shared" ca="1" si="56"/>
        <v>0</v>
      </c>
      <c r="W168" s="45">
        <f t="shared" ca="1" si="50"/>
        <v>0</v>
      </c>
      <c r="X168" s="25">
        <f t="shared" ca="1" si="39"/>
        <v>0</v>
      </c>
      <c r="Z168" s="28">
        <f t="shared" ca="1" si="57"/>
        <v>0</v>
      </c>
      <c r="AA168" s="233"/>
      <c r="AB168" s="45">
        <f t="shared" ca="1" si="51"/>
        <v>0</v>
      </c>
      <c r="AC168" s="45">
        <f t="shared" ca="1" si="40"/>
        <v>0</v>
      </c>
      <c r="AD168" s="25">
        <f t="shared" ca="1" si="41"/>
        <v>0</v>
      </c>
    </row>
    <row r="169" spans="4:30" x14ac:dyDescent="0.35">
      <c r="D169" s="20">
        <v>165</v>
      </c>
      <c r="E169" s="21">
        <f t="shared" ca="1" si="52"/>
        <v>60267</v>
      </c>
      <c r="F169" s="44">
        <f t="shared" ca="1" si="42"/>
        <v>60631</v>
      </c>
      <c r="G169" s="22" t="s">
        <v>119</v>
      </c>
      <c r="H169" s="44">
        <f t="shared" ca="1" si="53"/>
        <v>60267</v>
      </c>
      <c r="I169" s="45">
        <f t="shared" ca="1" si="43"/>
        <v>0</v>
      </c>
      <c r="J169" s="45">
        <f t="shared" ca="1" si="44"/>
        <v>0</v>
      </c>
      <c r="K169" s="45">
        <f t="shared" ca="1" si="45"/>
        <v>0</v>
      </c>
      <c r="L169" s="45"/>
      <c r="M169" s="45">
        <f t="shared" ca="1" si="54"/>
        <v>0</v>
      </c>
      <c r="N169" s="257">
        <f t="shared" ca="1" si="46"/>
        <v>0</v>
      </c>
      <c r="O169" s="23"/>
      <c r="P169" s="255">
        <f t="shared" ca="1" si="47"/>
        <v>0</v>
      </c>
      <c r="Q169" s="163">
        <f t="shared" ca="1" si="48"/>
        <v>0</v>
      </c>
      <c r="R169" s="164">
        <f ca="1">NPV(Q168,K169:$K$244) + ($A$13+$A$14+$A$15)/POWER(1+Q168,$A$28-D169+1)</f>
        <v>0</v>
      </c>
      <c r="S169" s="164">
        <f ca="1">NPV(Q169,K169:$K$244) + ($A$13+$A$14+$A$15)/POWER(1+Q169,$A$28-D169+1)</f>
        <v>0</v>
      </c>
      <c r="T169" s="45">
        <f t="shared" ca="1" si="49"/>
        <v>0</v>
      </c>
      <c r="U169" s="45">
        <f t="shared" ca="1" si="55"/>
        <v>0</v>
      </c>
      <c r="V169" s="45">
        <f t="shared" ca="1" si="56"/>
        <v>0</v>
      </c>
      <c r="W169" s="45">
        <f t="shared" ca="1" si="50"/>
        <v>0</v>
      </c>
      <c r="X169" s="25">
        <f t="shared" ca="1" si="39"/>
        <v>0</v>
      </c>
      <c r="Z169" s="28">
        <f t="shared" ca="1" si="57"/>
        <v>0</v>
      </c>
      <c r="AA169" s="233"/>
      <c r="AB169" s="45">
        <f t="shared" ca="1" si="51"/>
        <v>0</v>
      </c>
      <c r="AC169" s="45">
        <f t="shared" ca="1" si="40"/>
        <v>0</v>
      </c>
      <c r="AD169" s="25">
        <f t="shared" ca="1" si="41"/>
        <v>0</v>
      </c>
    </row>
    <row r="170" spans="4:30" x14ac:dyDescent="0.35">
      <c r="D170" s="20">
        <v>166</v>
      </c>
      <c r="E170" s="21">
        <f t="shared" ca="1" si="52"/>
        <v>60632</v>
      </c>
      <c r="F170" s="44">
        <f t="shared" ca="1" si="42"/>
        <v>60996</v>
      </c>
      <c r="G170" s="22" t="s">
        <v>119</v>
      </c>
      <c r="H170" s="44">
        <f t="shared" ca="1" si="53"/>
        <v>60632</v>
      </c>
      <c r="I170" s="45">
        <f t="shared" ca="1" si="43"/>
        <v>0</v>
      </c>
      <c r="J170" s="45">
        <f t="shared" ca="1" si="44"/>
        <v>0</v>
      </c>
      <c r="K170" s="45">
        <f t="shared" ca="1" si="45"/>
        <v>0</v>
      </c>
      <c r="L170" s="45"/>
      <c r="M170" s="45">
        <f t="shared" ca="1" si="54"/>
        <v>0</v>
      </c>
      <c r="N170" s="257">
        <f t="shared" ca="1" si="46"/>
        <v>0</v>
      </c>
      <c r="O170" s="23"/>
      <c r="P170" s="255">
        <f t="shared" ca="1" si="47"/>
        <v>0</v>
      </c>
      <c r="Q170" s="163">
        <f t="shared" ca="1" si="48"/>
        <v>0</v>
      </c>
      <c r="R170" s="164">
        <f ca="1">NPV(Q169,K170:$K$244) + ($A$13+$A$14+$A$15)/POWER(1+Q169,$A$28-D170+1)</f>
        <v>0</v>
      </c>
      <c r="S170" s="164">
        <f ca="1">NPV(Q170,K170:$K$244) + ($A$13+$A$14+$A$15)/POWER(1+Q170,$A$28-D170+1)</f>
        <v>0</v>
      </c>
      <c r="T170" s="45">
        <f t="shared" ca="1" si="49"/>
        <v>0</v>
      </c>
      <c r="U170" s="45">
        <f t="shared" ca="1" si="55"/>
        <v>0</v>
      </c>
      <c r="V170" s="45">
        <f t="shared" ca="1" si="56"/>
        <v>0</v>
      </c>
      <c r="W170" s="45">
        <f t="shared" ca="1" si="50"/>
        <v>0</v>
      </c>
      <c r="X170" s="25">
        <f t="shared" ca="1" si="39"/>
        <v>0</v>
      </c>
      <c r="Z170" s="28">
        <f t="shared" ca="1" si="57"/>
        <v>0</v>
      </c>
      <c r="AA170" s="233"/>
      <c r="AB170" s="45">
        <f t="shared" ca="1" si="51"/>
        <v>0</v>
      </c>
      <c r="AC170" s="45">
        <f t="shared" ca="1" si="40"/>
        <v>0</v>
      </c>
      <c r="AD170" s="25">
        <f t="shared" ca="1" si="41"/>
        <v>0</v>
      </c>
    </row>
    <row r="171" spans="4:30" x14ac:dyDescent="0.35">
      <c r="D171" s="20">
        <v>167</v>
      </c>
      <c r="E171" s="21">
        <f t="shared" ca="1" si="52"/>
        <v>60997</v>
      </c>
      <c r="F171" s="44">
        <f t="shared" ca="1" si="42"/>
        <v>61361</v>
      </c>
      <c r="G171" s="22" t="s">
        <v>119</v>
      </c>
      <c r="H171" s="44">
        <f t="shared" ca="1" si="53"/>
        <v>60997</v>
      </c>
      <c r="I171" s="45">
        <f t="shared" ca="1" si="43"/>
        <v>0</v>
      </c>
      <c r="J171" s="45">
        <f t="shared" ca="1" si="44"/>
        <v>0</v>
      </c>
      <c r="K171" s="45">
        <f t="shared" ca="1" si="45"/>
        <v>0</v>
      </c>
      <c r="L171" s="45"/>
      <c r="M171" s="45">
        <f t="shared" ca="1" si="54"/>
        <v>0</v>
      </c>
      <c r="N171" s="257">
        <f t="shared" ca="1" si="46"/>
        <v>0</v>
      </c>
      <c r="O171" s="23"/>
      <c r="P171" s="255">
        <f t="shared" ca="1" si="47"/>
        <v>0</v>
      </c>
      <c r="Q171" s="163">
        <f t="shared" ca="1" si="48"/>
        <v>0</v>
      </c>
      <c r="R171" s="164">
        <f ca="1">NPV(Q170,K171:$K$244) + ($A$13+$A$14+$A$15)/POWER(1+Q170,$A$28-D171+1)</f>
        <v>0</v>
      </c>
      <c r="S171" s="164">
        <f ca="1">NPV(Q171,K171:$K$244) + ($A$13+$A$14+$A$15)/POWER(1+Q171,$A$28-D171+1)</f>
        <v>0</v>
      </c>
      <c r="T171" s="45">
        <f t="shared" ca="1" si="49"/>
        <v>0</v>
      </c>
      <c r="U171" s="45">
        <f t="shared" ca="1" si="55"/>
        <v>0</v>
      </c>
      <c r="V171" s="45">
        <f t="shared" ca="1" si="56"/>
        <v>0</v>
      </c>
      <c r="W171" s="45">
        <f t="shared" ca="1" si="50"/>
        <v>0</v>
      </c>
      <c r="X171" s="25">
        <f t="shared" ca="1" si="39"/>
        <v>0</v>
      </c>
      <c r="Z171" s="28">
        <f t="shared" ca="1" si="57"/>
        <v>0</v>
      </c>
      <c r="AA171" s="233"/>
      <c r="AB171" s="45">
        <f t="shared" ca="1" si="51"/>
        <v>0</v>
      </c>
      <c r="AC171" s="45">
        <f t="shared" ca="1" si="40"/>
        <v>0</v>
      </c>
      <c r="AD171" s="25">
        <f t="shared" ca="1" si="41"/>
        <v>0</v>
      </c>
    </row>
    <row r="172" spans="4:30" x14ac:dyDescent="0.35">
      <c r="D172" s="20">
        <v>168</v>
      </c>
      <c r="E172" s="21">
        <f t="shared" ca="1" si="52"/>
        <v>61362</v>
      </c>
      <c r="F172" s="44">
        <f t="shared" ca="1" si="42"/>
        <v>61727</v>
      </c>
      <c r="G172" s="22" t="s">
        <v>119</v>
      </c>
      <c r="H172" s="44">
        <f t="shared" ca="1" si="53"/>
        <v>61362</v>
      </c>
      <c r="I172" s="45">
        <f t="shared" ca="1" si="43"/>
        <v>0</v>
      </c>
      <c r="J172" s="45">
        <f t="shared" ca="1" si="44"/>
        <v>0</v>
      </c>
      <c r="K172" s="45">
        <f t="shared" ca="1" si="45"/>
        <v>0</v>
      </c>
      <c r="L172" s="45"/>
      <c r="M172" s="45">
        <f t="shared" ca="1" si="54"/>
        <v>0</v>
      </c>
      <c r="N172" s="257">
        <f t="shared" ca="1" si="46"/>
        <v>0</v>
      </c>
      <c r="O172" s="23"/>
      <c r="P172" s="255">
        <f t="shared" ca="1" si="47"/>
        <v>0</v>
      </c>
      <c r="Q172" s="163">
        <f t="shared" ca="1" si="48"/>
        <v>0</v>
      </c>
      <c r="R172" s="164">
        <f ca="1">NPV(Q171,K172:$K$244) + ($A$13+$A$14+$A$15)/POWER(1+Q171,$A$28-D172+1)</f>
        <v>0</v>
      </c>
      <c r="S172" s="164">
        <f ca="1">NPV(Q172,K172:$K$244) + ($A$13+$A$14+$A$15)/POWER(1+Q172,$A$28-D172+1)</f>
        <v>0</v>
      </c>
      <c r="T172" s="45">
        <f t="shared" ca="1" si="49"/>
        <v>0</v>
      </c>
      <c r="U172" s="45">
        <f t="shared" ca="1" si="55"/>
        <v>0</v>
      </c>
      <c r="V172" s="45">
        <f t="shared" ca="1" si="56"/>
        <v>0</v>
      </c>
      <c r="W172" s="45">
        <f t="shared" ca="1" si="50"/>
        <v>0</v>
      </c>
      <c r="X172" s="25">
        <f t="shared" ca="1" si="39"/>
        <v>0</v>
      </c>
      <c r="Z172" s="28">
        <f t="shared" ca="1" si="57"/>
        <v>0</v>
      </c>
      <c r="AA172" s="233"/>
      <c r="AB172" s="45">
        <f t="shared" ca="1" si="51"/>
        <v>0</v>
      </c>
      <c r="AC172" s="45">
        <f t="shared" ca="1" si="40"/>
        <v>0</v>
      </c>
      <c r="AD172" s="25">
        <f t="shared" ca="1" si="41"/>
        <v>0</v>
      </c>
    </row>
    <row r="173" spans="4:30" x14ac:dyDescent="0.35">
      <c r="D173" s="20">
        <v>169</v>
      </c>
      <c r="E173" s="21">
        <f t="shared" ca="1" si="52"/>
        <v>61728</v>
      </c>
      <c r="F173" s="44">
        <f t="shared" ca="1" si="42"/>
        <v>62092</v>
      </c>
      <c r="G173" s="22" t="s">
        <v>119</v>
      </c>
      <c r="H173" s="44">
        <f t="shared" ca="1" si="53"/>
        <v>61728</v>
      </c>
      <c r="I173" s="45">
        <f t="shared" ca="1" si="43"/>
        <v>0</v>
      </c>
      <c r="J173" s="45">
        <f t="shared" ca="1" si="44"/>
        <v>0</v>
      </c>
      <c r="K173" s="45">
        <f t="shared" ca="1" si="45"/>
        <v>0</v>
      </c>
      <c r="L173" s="45"/>
      <c r="M173" s="45">
        <f t="shared" ca="1" si="54"/>
        <v>0</v>
      </c>
      <c r="N173" s="257">
        <f t="shared" ca="1" si="46"/>
        <v>0</v>
      </c>
      <c r="O173" s="23"/>
      <c r="P173" s="255">
        <f t="shared" ca="1" si="47"/>
        <v>0</v>
      </c>
      <c r="Q173" s="163">
        <f t="shared" ca="1" si="48"/>
        <v>0</v>
      </c>
      <c r="R173" s="164">
        <f ca="1">NPV(Q172,K173:$K$244) + ($A$13+$A$14+$A$15)/POWER(1+Q172,$A$28-D173+1)</f>
        <v>0</v>
      </c>
      <c r="S173" s="164">
        <f ca="1">NPV(Q173,K173:$K$244) + ($A$13+$A$14+$A$15)/POWER(1+Q173,$A$28-D173+1)</f>
        <v>0</v>
      </c>
      <c r="T173" s="45">
        <f t="shared" ca="1" si="49"/>
        <v>0</v>
      </c>
      <c r="U173" s="45">
        <f t="shared" ca="1" si="55"/>
        <v>0</v>
      </c>
      <c r="V173" s="45">
        <f t="shared" ca="1" si="56"/>
        <v>0</v>
      </c>
      <c r="W173" s="45">
        <f t="shared" ca="1" si="50"/>
        <v>0</v>
      </c>
      <c r="X173" s="25">
        <f t="shared" ca="1" si="39"/>
        <v>0</v>
      </c>
      <c r="Z173" s="28">
        <f t="shared" ca="1" si="57"/>
        <v>0</v>
      </c>
      <c r="AA173" s="233"/>
      <c r="AB173" s="45">
        <f t="shared" ca="1" si="51"/>
        <v>0</v>
      </c>
      <c r="AC173" s="45">
        <f t="shared" ca="1" si="40"/>
        <v>0</v>
      </c>
      <c r="AD173" s="25">
        <f t="shared" ca="1" si="41"/>
        <v>0</v>
      </c>
    </row>
    <row r="174" spans="4:30" x14ac:dyDescent="0.35">
      <c r="D174" s="20">
        <v>170</v>
      </c>
      <c r="E174" s="21">
        <f t="shared" ca="1" si="52"/>
        <v>62093</v>
      </c>
      <c r="F174" s="44">
        <f t="shared" ca="1" si="42"/>
        <v>62457</v>
      </c>
      <c r="G174" s="22" t="s">
        <v>119</v>
      </c>
      <c r="H174" s="44">
        <f t="shared" ca="1" si="53"/>
        <v>62093</v>
      </c>
      <c r="I174" s="45">
        <f t="shared" ca="1" si="43"/>
        <v>0</v>
      </c>
      <c r="J174" s="45">
        <f t="shared" ca="1" si="44"/>
        <v>0</v>
      </c>
      <c r="K174" s="45">
        <f t="shared" ca="1" si="45"/>
        <v>0</v>
      </c>
      <c r="L174" s="45"/>
      <c r="M174" s="45">
        <f t="shared" ca="1" si="54"/>
        <v>0</v>
      </c>
      <c r="N174" s="257">
        <f t="shared" ca="1" si="46"/>
        <v>0</v>
      </c>
      <c r="O174" s="23"/>
      <c r="P174" s="255">
        <f t="shared" ca="1" si="47"/>
        <v>0</v>
      </c>
      <c r="Q174" s="163">
        <f t="shared" ca="1" si="48"/>
        <v>0</v>
      </c>
      <c r="R174" s="164">
        <f ca="1">NPV(Q173,K174:$K$244) + ($A$13+$A$14+$A$15)/POWER(1+Q173,$A$28-D174+1)</f>
        <v>0</v>
      </c>
      <c r="S174" s="164">
        <f ca="1">NPV(Q174,K174:$K$244) + ($A$13+$A$14+$A$15)/POWER(1+Q174,$A$28-D174+1)</f>
        <v>0</v>
      </c>
      <c r="T174" s="45">
        <f t="shared" ca="1" si="49"/>
        <v>0</v>
      </c>
      <c r="U174" s="45">
        <f t="shared" ca="1" si="55"/>
        <v>0</v>
      </c>
      <c r="V174" s="45">
        <f t="shared" ca="1" si="56"/>
        <v>0</v>
      </c>
      <c r="W174" s="45">
        <f t="shared" ca="1" si="50"/>
        <v>0</v>
      </c>
      <c r="X174" s="25">
        <f t="shared" ca="1" si="39"/>
        <v>0</v>
      </c>
      <c r="Z174" s="28">
        <f t="shared" ca="1" si="57"/>
        <v>0</v>
      </c>
      <c r="AA174" s="233"/>
      <c r="AB174" s="45">
        <f t="shared" ca="1" si="51"/>
        <v>0</v>
      </c>
      <c r="AC174" s="45">
        <f t="shared" ca="1" si="40"/>
        <v>0</v>
      </c>
      <c r="AD174" s="25">
        <f t="shared" ca="1" si="41"/>
        <v>0</v>
      </c>
    </row>
    <row r="175" spans="4:30" x14ac:dyDescent="0.35">
      <c r="D175" s="20">
        <v>171</v>
      </c>
      <c r="E175" s="21">
        <f t="shared" ca="1" si="52"/>
        <v>62458</v>
      </c>
      <c r="F175" s="44">
        <f t="shared" ca="1" si="42"/>
        <v>62822</v>
      </c>
      <c r="G175" s="22" t="s">
        <v>119</v>
      </c>
      <c r="H175" s="44">
        <f t="shared" ca="1" si="53"/>
        <v>62458</v>
      </c>
      <c r="I175" s="45">
        <f t="shared" ca="1" si="43"/>
        <v>0</v>
      </c>
      <c r="J175" s="45">
        <f t="shared" ca="1" si="44"/>
        <v>0</v>
      </c>
      <c r="K175" s="45">
        <f t="shared" ca="1" si="45"/>
        <v>0</v>
      </c>
      <c r="L175" s="45"/>
      <c r="M175" s="45">
        <f t="shared" ca="1" si="54"/>
        <v>0</v>
      </c>
      <c r="N175" s="257">
        <f t="shared" ca="1" si="46"/>
        <v>0</v>
      </c>
      <c r="O175" s="23"/>
      <c r="P175" s="255">
        <f t="shared" ca="1" si="47"/>
        <v>0</v>
      </c>
      <c r="Q175" s="163">
        <f t="shared" ca="1" si="48"/>
        <v>0</v>
      </c>
      <c r="R175" s="164">
        <f ca="1">NPV(Q174,K175:$K$244) + ($A$13+$A$14+$A$15)/POWER(1+Q174,$A$28-D175+1)</f>
        <v>0</v>
      </c>
      <c r="S175" s="164">
        <f ca="1">NPV(Q175,K175:$K$244) + ($A$13+$A$14+$A$15)/POWER(1+Q175,$A$28-D175+1)</f>
        <v>0</v>
      </c>
      <c r="T175" s="45">
        <f t="shared" ca="1" si="49"/>
        <v>0</v>
      </c>
      <c r="U175" s="45">
        <f t="shared" ca="1" si="55"/>
        <v>0</v>
      </c>
      <c r="V175" s="45">
        <f t="shared" ca="1" si="56"/>
        <v>0</v>
      </c>
      <c r="W175" s="45">
        <f t="shared" ca="1" si="50"/>
        <v>0</v>
      </c>
      <c r="X175" s="25">
        <f t="shared" ca="1" si="39"/>
        <v>0</v>
      </c>
      <c r="Z175" s="28">
        <f t="shared" ca="1" si="57"/>
        <v>0</v>
      </c>
      <c r="AA175" s="233"/>
      <c r="AB175" s="45">
        <f t="shared" ca="1" si="51"/>
        <v>0</v>
      </c>
      <c r="AC175" s="45">
        <f t="shared" ca="1" si="40"/>
        <v>0</v>
      </c>
      <c r="AD175" s="25">
        <f t="shared" ca="1" si="41"/>
        <v>0</v>
      </c>
    </row>
    <row r="176" spans="4:30" x14ac:dyDescent="0.35">
      <c r="D176" s="20">
        <v>172</v>
      </c>
      <c r="E176" s="21">
        <f t="shared" ca="1" si="52"/>
        <v>62823</v>
      </c>
      <c r="F176" s="44">
        <f t="shared" ca="1" si="42"/>
        <v>63188</v>
      </c>
      <c r="G176" s="22" t="s">
        <v>119</v>
      </c>
      <c r="H176" s="44">
        <f t="shared" ca="1" si="53"/>
        <v>62823</v>
      </c>
      <c r="I176" s="45">
        <f t="shared" ca="1" si="43"/>
        <v>0</v>
      </c>
      <c r="J176" s="45">
        <f t="shared" ca="1" si="44"/>
        <v>0</v>
      </c>
      <c r="K176" s="45">
        <f t="shared" ca="1" si="45"/>
        <v>0</v>
      </c>
      <c r="L176" s="45"/>
      <c r="M176" s="45">
        <f t="shared" ca="1" si="54"/>
        <v>0</v>
      </c>
      <c r="N176" s="257">
        <f t="shared" ca="1" si="46"/>
        <v>0</v>
      </c>
      <c r="O176" s="23"/>
      <c r="P176" s="255">
        <f t="shared" ca="1" si="47"/>
        <v>0</v>
      </c>
      <c r="Q176" s="163">
        <f t="shared" ca="1" si="48"/>
        <v>0</v>
      </c>
      <c r="R176" s="164">
        <f ca="1">NPV(Q175,K176:$K$244) + ($A$13+$A$14+$A$15)/POWER(1+Q175,$A$28-D176+1)</f>
        <v>0</v>
      </c>
      <c r="S176" s="164">
        <f ca="1">NPV(Q176,K176:$K$244) + ($A$13+$A$14+$A$15)/POWER(1+Q176,$A$28-D176+1)</f>
        <v>0</v>
      </c>
      <c r="T176" s="45">
        <f t="shared" ca="1" si="49"/>
        <v>0</v>
      </c>
      <c r="U176" s="45">
        <f t="shared" ca="1" si="55"/>
        <v>0</v>
      </c>
      <c r="V176" s="45">
        <f t="shared" ca="1" si="56"/>
        <v>0</v>
      </c>
      <c r="W176" s="45">
        <f t="shared" ca="1" si="50"/>
        <v>0</v>
      </c>
      <c r="X176" s="25">
        <f t="shared" ca="1" si="39"/>
        <v>0</v>
      </c>
      <c r="Z176" s="28">
        <f t="shared" ca="1" si="57"/>
        <v>0</v>
      </c>
      <c r="AA176" s="233"/>
      <c r="AB176" s="45">
        <f t="shared" ca="1" si="51"/>
        <v>0</v>
      </c>
      <c r="AC176" s="45">
        <f t="shared" ca="1" si="40"/>
        <v>0</v>
      </c>
      <c r="AD176" s="25">
        <f t="shared" ca="1" si="41"/>
        <v>0</v>
      </c>
    </row>
    <row r="177" spans="4:30" x14ac:dyDescent="0.35">
      <c r="D177" s="20">
        <v>173</v>
      </c>
      <c r="E177" s="21">
        <f t="shared" ca="1" si="52"/>
        <v>63189</v>
      </c>
      <c r="F177" s="44">
        <f t="shared" ca="1" si="42"/>
        <v>63553</v>
      </c>
      <c r="G177" s="22" t="s">
        <v>119</v>
      </c>
      <c r="H177" s="44">
        <f t="shared" ca="1" si="53"/>
        <v>63189</v>
      </c>
      <c r="I177" s="45">
        <f t="shared" ca="1" si="43"/>
        <v>0</v>
      </c>
      <c r="J177" s="45">
        <f t="shared" ca="1" si="44"/>
        <v>0</v>
      </c>
      <c r="K177" s="45">
        <f t="shared" ca="1" si="45"/>
        <v>0</v>
      </c>
      <c r="L177" s="45"/>
      <c r="M177" s="45">
        <f t="shared" ca="1" si="54"/>
        <v>0</v>
      </c>
      <c r="N177" s="257">
        <f t="shared" ca="1" si="46"/>
        <v>0</v>
      </c>
      <c r="O177" s="23"/>
      <c r="P177" s="255">
        <f t="shared" ca="1" si="47"/>
        <v>0</v>
      </c>
      <c r="Q177" s="163">
        <f t="shared" ca="1" si="48"/>
        <v>0</v>
      </c>
      <c r="R177" s="164">
        <f ca="1">NPV(Q176,K177:$K$244) + ($A$13+$A$14+$A$15)/POWER(1+Q176,$A$28-D177+1)</f>
        <v>0</v>
      </c>
      <c r="S177" s="164">
        <f ca="1">NPV(Q177,K177:$K$244) + ($A$13+$A$14+$A$15)/POWER(1+Q177,$A$28-D177+1)</f>
        <v>0</v>
      </c>
      <c r="T177" s="45">
        <f t="shared" ca="1" si="49"/>
        <v>0</v>
      </c>
      <c r="U177" s="45">
        <f t="shared" ca="1" si="55"/>
        <v>0</v>
      </c>
      <c r="V177" s="45">
        <f t="shared" ca="1" si="56"/>
        <v>0</v>
      </c>
      <c r="W177" s="45">
        <f t="shared" ca="1" si="50"/>
        <v>0</v>
      </c>
      <c r="X177" s="25">
        <f t="shared" ca="1" si="39"/>
        <v>0</v>
      </c>
      <c r="Z177" s="28">
        <f t="shared" ca="1" si="57"/>
        <v>0</v>
      </c>
      <c r="AA177" s="233"/>
      <c r="AB177" s="45">
        <f t="shared" ca="1" si="51"/>
        <v>0</v>
      </c>
      <c r="AC177" s="45">
        <f t="shared" ca="1" si="40"/>
        <v>0</v>
      </c>
      <c r="AD177" s="25">
        <f t="shared" ca="1" si="41"/>
        <v>0</v>
      </c>
    </row>
    <row r="178" spans="4:30" x14ac:dyDescent="0.35">
      <c r="D178" s="20">
        <v>174</v>
      </c>
      <c r="E178" s="21">
        <f t="shared" ca="1" si="52"/>
        <v>63554</v>
      </c>
      <c r="F178" s="44">
        <f t="shared" ca="1" si="42"/>
        <v>63918</v>
      </c>
      <c r="G178" s="22" t="s">
        <v>119</v>
      </c>
      <c r="H178" s="44">
        <f t="shared" ca="1" si="53"/>
        <v>63554</v>
      </c>
      <c r="I178" s="45">
        <f t="shared" ca="1" si="43"/>
        <v>0</v>
      </c>
      <c r="J178" s="45">
        <f t="shared" ca="1" si="44"/>
        <v>0</v>
      </c>
      <c r="K178" s="45">
        <f t="shared" ca="1" si="45"/>
        <v>0</v>
      </c>
      <c r="L178" s="45"/>
      <c r="M178" s="45">
        <f t="shared" ca="1" si="54"/>
        <v>0</v>
      </c>
      <c r="N178" s="257">
        <f t="shared" ca="1" si="46"/>
        <v>0</v>
      </c>
      <c r="O178" s="23"/>
      <c r="P178" s="255">
        <f t="shared" ca="1" si="47"/>
        <v>0</v>
      </c>
      <c r="Q178" s="163">
        <f t="shared" ca="1" si="48"/>
        <v>0</v>
      </c>
      <c r="R178" s="164">
        <f ca="1">NPV(Q177,K178:$K$244) + ($A$13+$A$14+$A$15)/POWER(1+Q177,$A$28-D178+1)</f>
        <v>0</v>
      </c>
      <c r="S178" s="164">
        <f ca="1">NPV(Q178,K178:$K$244) + ($A$13+$A$14+$A$15)/POWER(1+Q178,$A$28-D178+1)</f>
        <v>0</v>
      </c>
      <c r="T178" s="45">
        <f t="shared" ca="1" si="49"/>
        <v>0</v>
      </c>
      <c r="U178" s="45">
        <f t="shared" ca="1" si="55"/>
        <v>0</v>
      </c>
      <c r="V178" s="45">
        <f t="shared" ca="1" si="56"/>
        <v>0</v>
      </c>
      <c r="W178" s="45">
        <f t="shared" ca="1" si="50"/>
        <v>0</v>
      </c>
      <c r="X178" s="25">
        <f t="shared" ca="1" si="39"/>
        <v>0</v>
      </c>
      <c r="Z178" s="28">
        <f t="shared" ca="1" si="57"/>
        <v>0</v>
      </c>
      <c r="AA178" s="233"/>
      <c r="AB178" s="45">
        <f t="shared" ca="1" si="51"/>
        <v>0</v>
      </c>
      <c r="AC178" s="45">
        <f t="shared" ca="1" si="40"/>
        <v>0</v>
      </c>
      <c r="AD178" s="25">
        <f t="shared" ca="1" si="41"/>
        <v>0</v>
      </c>
    </row>
    <row r="179" spans="4:30" x14ac:dyDescent="0.35">
      <c r="D179" s="20">
        <v>175</v>
      </c>
      <c r="E179" s="21">
        <f t="shared" ca="1" si="52"/>
        <v>63919</v>
      </c>
      <c r="F179" s="44">
        <f t="shared" ca="1" si="42"/>
        <v>64283</v>
      </c>
      <c r="G179" s="22" t="s">
        <v>119</v>
      </c>
      <c r="H179" s="44">
        <f t="shared" ca="1" si="53"/>
        <v>63919</v>
      </c>
      <c r="I179" s="45">
        <f t="shared" ca="1" si="43"/>
        <v>0</v>
      </c>
      <c r="J179" s="45">
        <f t="shared" ca="1" si="44"/>
        <v>0</v>
      </c>
      <c r="K179" s="45">
        <f t="shared" ca="1" si="45"/>
        <v>0</v>
      </c>
      <c r="L179" s="45"/>
      <c r="M179" s="45">
        <f t="shared" ca="1" si="54"/>
        <v>0</v>
      </c>
      <c r="N179" s="257">
        <f t="shared" ca="1" si="46"/>
        <v>0</v>
      </c>
      <c r="O179" s="23"/>
      <c r="P179" s="255">
        <f t="shared" ca="1" si="47"/>
        <v>0</v>
      </c>
      <c r="Q179" s="163">
        <f t="shared" ca="1" si="48"/>
        <v>0</v>
      </c>
      <c r="R179" s="164">
        <f ca="1">NPV(Q178,K179:$K$244) + ($A$13+$A$14+$A$15)/POWER(1+Q178,$A$28-D179+1)</f>
        <v>0</v>
      </c>
      <c r="S179" s="164">
        <f ca="1">NPV(Q179,K179:$K$244) + ($A$13+$A$14+$A$15)/POWER(1+Q179,$A$28-D179+1)</f>
        <v>0</v>
      </c>
      <c r="T179" s="45">
        <f t="shared" ca="1" si="49"/>
        <v>0</v>
      </c>
      <c r="U179" s="45">
        <f t="shared" ca="1" si="55"/>
        <v>0</v>
      </c>
      <c r="V179" s="45">
        <f t="shared" ca="1" si="56"/>
        <v>0</v>
      </c>
      <c r="W179" s="45">
        <f t="shared" ca="1" si="50"/>
        <v>0</v>
      </c>
      <c r="X179" s="25">
        <f t="shared" ca="1" si="39"/>
        <v>0</v>
      </c>
      <c r="Z179" s="28">
        <f t="shared" ca="1" si="57"/>
        <v>0</v>
      </c>
      <c r="AA179" s="233"/>
      <c r="AB179" s="45">
        <f t="shared" ca="1" si="51"/>
        <v>0</v>
      </c>
      <c r="AC179" s="45">
        <f t="shared" ca="1" si="40"/>
        <v>0</v>
      </c>
      <c r="AD179" s="25">
        <f t="shared" ca="1" si="41"/>
        <v>0</v>
      </c>
    </row>
    <row r="180" spans="4:30" x14ac:dyDescent="0.35">
      <c r="D180" s="20">
        <v>176</v>
      </c>
      <c r="E180" s="21">
        <f t="shared" ca="1" si="52"/>
        <v>64284</v>
      </c>
      <c r="F180" s="44">
        <f t="shared" ca="1" si="42"/>
        <v>64649</v>
      </c>
      <c r="G180" s="22" t="s">
        <v>119</v>
      </c>
      <c r="H180" s="44">
        <f t="shared" ca="1" si="53"/>
        <v>64284</v>
      </c>
      <c r="I180" s="45">
        <f t="shared" ca="1" si="43"/>
        <v>0</v>
      </c>
      <c r="J180" s="45">
        <f t="shared" ca="1" si="44"/>
        <v>0</v>
      </c>
      <c r="K180" s="45">
        <f t="shared" ca="1" si="45"/>
        <v>0</v>
      </c>
      <c r="L180" s="45"/>
      <c r="M180" s="45">
        <f t="shared" ca="1" si="54"/>
        <v>0</v>
      </c>
      <c r="N180" s="257">
        <f t="shared" ca="1" si="46"/>
        <v>0</v>
      </c>
      <c r="O180" s="23"/>
      <c r="P180" s="255">
        <f t="shared" ca="1" si="47"/>
        <v>0</v>
      </c>
      <c r="Q180" s="163">
        <f t="shared" ca="1" si="48"/>
        <v>0</v>
      </c>
      <c r="R180" s="164">
        <f ca="1">NPV(Q179,K180:$K$244) + ($A$13+$A$14+$A$15)/POWER(1+Q179,$A$28-D180+1)</f>
        <v>0</v>
      </c>
      <c r="S180" s="164">
        <f ca="1">NPV(Q180,K180:$K$244) + ($A$13+$A$14+$A$15)/POWER(1+Q180,$A$28-D180+1)</f>
        <v>0</v>
      </c>
      <c r="T180" s="45">
        <f t="shared" ca="1" si="49"/>
        <v>0</v>
      </c>
      <c r="U180" s="45">
        <f t="shared" ca="1" si="55"/>
        <v>0</v>
      </c>
      <c r="V180" s="45">
        <f t="shared" ca="1" si="56"/>
        <v>0</v>
      </c>
      <c r="W180" s="45">
        <f t="shared" ca="1" si="50"/>
        <v>0</v>
      </c>
      <c r="X180" s="25">
        <f t="shared" ca="1" si="39"/>
        <v>0</v>
      </c>
      <c r="Z180" s="28">
        <f t="shared" ca="1" si="57"/>
        <v>0</v>
      </c>
      <c r="AA180" s="233"/>
      <c r="AB180" s="45">
        <f t="shared" ca="1" si="51"/>
        <v>0</v>
      </c>
      <c r="AC180" s="45">
        <f t="shared" ca="1" si="40"/>
        <v>0</v>
      </c>
      <c r="AD180" s="25">
        <f t="shared" ca="1" si="41"/>
        <v>0</v>
      </c>
    </row>
    <row r="181" spans="4:30" x14ac:dyDescent="0.35">
      <c r="D181" s="20">
        <v>177</v>
      </c>
      <c r="E181" s="21">
        <f t="shared" ca="1" si="52"/>
        <v>64650</v>
      </c>
      <c r="F181" s="44">
        <f t="shared" ca="1" si="42"/>
        <v>65014</v>
      </c>
      <c r="G181" s="22" t="s">
        <v>119</v>
      </c>
      <c r="H181" s="44">
        <f t="shared" ca="1" si="53"/>
        <v>64650</v>
      </c>
      <c r="I181" s="45">
        <f t="shared" ca="1" si="43"/>
        <v>0</v>
      </c>
      <c r="J181" s="45">
        <f t="shared" ca="1" si="44"/>
        <v>0</v>
      </c>
      <c r="K181" s="45">
        <f t="shared" ca="1" si="45"/>
        <v>0</v>
      </c>
      <c r="L181" s="45"/>
      <c r="M181" s="45">
        <f t="shared" ca="1" si="54"/>
        <v>0</v>
      </c>
      <c r="N181" s="257">
        <f t="shared" ca="1" si="46"/>
        <v>0</v>
      </c>
      <c r="O181" s="23"/>
      <c r="P181" s="255">
        <f t="shared" ca="1" si="47"/>
        <v>0</v>
      </c>
      <c r="Q181" s="163">
        <f t="shared" ca="1" si="48"/>
        <v>0</v>
      </c>
      <c r="R181" s="164">
        <f ca="1">NPV(Q180,K181:$K$244) + ($A$13+$A$14+$A$15)/POWER(1+Q180,$A$28-D181+1)</f>
        <v>0</v>
      </c>
      <c r="S181" s="164">
        <f ca="1">NPV(Q181,K181:$K$244) + ($A$13+$A$14+$A$15)/POWER(1+Q181,$A$28-D181+1)</f>
        <v>0</v>
      </c>
      <c r="T181" s="45">
        <f t="shared" ca="1" si="49"/>
        <v>0</v>
      </c>
      <c r="U181" s="45">
        <f t="shared" ca="1" si="55"/>
        <v>0</v>
      </c>
      <c r="V181" s="45">
        <f t="shared" ca="1" si="56"/>
        <v>0</v>
      </c>
      <c r="W181" s="45">
        <f t="shared" ca="1" si="50"/>
        <v>0</v>
      </c>
      <c r="X181" s="25">
        <f t="shared" ca="1" si="39"/>
        <v>0</v>
      </c>
      <c r="Z181" s="28">
        <f t="shared" ca="1" si="57"/>
        <v>0</v>
      </c>
      <c r="AA181" s="233"/>
      <c r="AB181" s="45">
        <f t="shared" ca="1" si="51"/>
        <v>0</v>
      </c>
      <c r="AC181" s="45">
        <f t="shared" ca="1" si="40"/>
        <v>0</v>
      </c>
      <c r="AD181" s="25">
        <f t="shared" ca="1" si="41"/>
        <v>0</v>
      </c>
    </row>
    <row r="182" spans="4:30" x14ac:dyDescent="0.35">
      <c r="D182" s="20">
        <v>178</v>
      </c>
      <c r="E182" s="21">
        <f t="shared" ca="1" si="52"/>
        <v>65015</v>
      </c>
      <c r="F182" s="44">
        <f t="shared" ca="1" si="42"/>
        <v>65379</v>
      </c>
      <c r="G182" s="22" t="s">
        <v>119</v>
      </c>
      <c r="H182" s="44">
        <f t="shared" ca="1" si="53"/>
        <v>65015</v>
      </c>
      <c r="I182" s="45">
        <f t="shared" ca="1" si="43"/>
        <v>0</v>
      </c>
      <c r="J182" s="45">
        <f t="shared" ca="1" si="44"/>
        <v>0</v>
      </c>
      <c r="K182" s="45">
        <f t="shared" ca="1" si="45"/>
        <v>0</v>
      </c>
      <c r="L182" s="45"/>
      <c r="M182" s="45">
        <f t="shared" ca="1" si="54"/>
        <v>0</v>
      </c>
      <c r="N182" s="257">
        <f t="shared" ca="1" si="46"/>
        <v>0</v>
      </c>
      <c r="O182" s="23"/>
      <c r="P182" s="255">
        <f t="shared" ca="1" si="47"/>
        <v>0</v>
      </c>
      <c r="Q182" s="163">
        <f t="shared" ca="1" si="48"/>
        <v>0</v>
      </c>
      <c r="R182" s="164">
        <f ca="1">NPV(Q181,K182:$K$244) + ($A$13+$A$14+$A$15)/POWER(1+Q181,$A$28-D182+1)</f>
        <v>0</v>
      </c>
      <c r="S182" s="164">
        <f ca="1">NPV(Q182,K182:$K$244) + ($A$13+$A$14+$A$15)/POWER(1+Q182,$A$28-D182+1)</f>
        <v>0</v>
      </c>
      <c r="T182" s="45">
        <f t="shared" ca="1" si="49"/>
        <v>0</v>
      </c>
      <c r="U182" s="45">
        <f t="shared" ca="1" si="55"/>
        <v>0</v>
      </c>
      <c r="V182" s="45">
        <f t="shared" ca="1" si="56"/>
        <v>0</v>
      </c>
      <c r="W182" s="45">
        <f t="shared" ca="1" si="50"/>
        <v>0</v>
      </c>
      <c r="X182" s="25">
        <f t="shared" ca="1" si="39"/>
        <v>0</v>
      </c>
      <c r="Z182" s="28">
        <f t="shared" ca="1" si="57"/>
        <v>0</v>
      </c>
      <c r="AA182" s="233"/>
      <c r="AB182" s="45">
        <f t="shared" ca="1" si="51"/>
        <v>0</v>
      </c>
      <c r="AC182" s="45">
        <f t="shared" ca="1" si="40"/>
        <v>0</v>
      </c>
      <c r="AD182" s="25">
        <f t="shared" ca="1" si="41"/>
        <v>0</v>
      </c>
    </row>
    <row r="183" spans="4:30" x14ac:dyDescent="0.35">
      <c r="D183" s="20">
        <v>179</v>
      </c>
      <c r="E183" s="21">
        <f t="shared" ca="1" si="52"/>
        <v>65380</v>
      </c>
      <c r="F183" s="44">
        <f t="shared" ca="1" si="42"/>
        <v>65744</v>
      </c>
      <c r="G183" s="22" t="s">
        <v>119</v>
      </c>
      <c r="H183" s="44">
        <f t="shared" ca="1" si="53"/>
        <v>65380</v>
      </c>
      <c r="I183" s="45">
        <f t="shared" ca="1" si="43"/>
        <v>0</v>
      </c>
      <c r="J183" s="45">
        <f t="shared" ca="1" si="44"/>
        <v>0</v>
      </c>
      <c r="K183" s="45">
        <f t="shared" ca="1" si="45"/>
        <v>0</v>
      </c>
      <c r="L183" s="45"/>
      <c r="M183" s="45">
        <f t="shared" ca="1" si="54"/>
        <v>0</v>
      </c>
      <c r="N183" s="257">
        <f t="shared" ca="1" si="46"/>
        <v>0</v>
      </c>
      <c r="O183" s="23"/>
      <c r="P183" s="255">
        <f t="shared" ca="1" si="47"/>
        <v>0</v>
      </c>
      <c r="Q183" s="163">
        <f t="shared" ca="1" si="48"/>
        <v>0</v>
      </c>
      <c r="R183" s="164">
        <f ca="1">NPV(Q182,K183:$K$244) + ($A$13+$A$14+$A$15)/POWER(1+Q182,$A$28-D183+1)</f>
        <v>0</v>
      </c>
      <c r="S183" s="164">
        <f ca="1">NPV(Q183,K183:$K$244) + ($A$13+$A$14+$A$15)/POWER(1+Q183,$A$28-D183+1)</f>
        <v>0</v>
      </c>
      <c r="T183" s="45">
        <f t="shared" ca="1" si="49"/>
        <v>0</v>
      </c>
      <c r="U183" s="45">
        <f t="shared" ca="1" si="55"/>
        <v>0</v>
      </c>
      <c r="V183" s="45">
        <f t="shared" ca="1" si="56"/>
        <v>0</v>
      </c>
      <c r="W183" s="45">
        <f t="shared" ca="1" si="50"/>
        <v>0</v>
      </c>
      <c r="X183" s="25">
        <f t="shared" ca="1" si="39"/>
        <v>0</v>
      </c>
      <c r="Z183" s="28">
        <f t="shared" ca="1" si="57"/>
        <v>0</v>
      </c>
      <c r="AA183" s="233"/>
      <c r="AB183" s="45">
        <f t="shared" ca="1" si="51"/>
        <v>0</v>
      </c>
      <c r="AC183" s="45">
        <f t="shared" ca="1" si="40"/>
        <v>0</v>
      </c>
      <c r="AD183" s="25">
        <f t="shared" ca="1" si="41"/>
        <v>0</v>
      </c>
    </row>
    <row r="184" spans="4:30" x14ac:dyDescent="0.35">
      <c r="D184" s="20">
        <v>180</v>
      </c>
      <c r="E184" s="21">
        <f t="shared" ca="1" si="52"/>
        <v>65745</v>
      </c>
      <c r="F184" s="44">
        <f t="shared" ca="1" si="42"/>
        <v>66110</v>
      </c>
      <c r="G184" s="22" t="s">
        <v>119</v>
      </c>
      <c r="H184" s="44">
        <f t="shared" ca="1" si="53"/>
        <v>65745</v>
      </c>
      <c r="I184" s="45">
        <f t="shared" ca="1" si="43"/>
        <v>0</v>
      </c>
      <c r="J184" s="45">
        <f t="shared" ca="1" si="44"/>
        <v>0</v>
      </c>
      <c r="K184" s="45">
        <f t="shared" ca="1" si="45"/>
        <v>0</v>
      </c>
      <c r="L184" s="45"/>
      <c r="M184" s="45">
        <f t="shared" ca="1" si="54"/>
        <v>0</v>
      </c>
      <c r="N184" s="257">
        <f t="shared" ca="1" si="46"/>
        <v>0</v>
      </c>
      <c r="O184" s="23"/>
      <c r="P184" s="255">
        <f t="shared" ca="1" si="47"/>
        <v>0</v>
      </c>
      <c r="Q184" s="163">
        <f t="shared" ca="1" si="48"/>
        <v>0</v>
      </c>
      <c r="R184" s="164">
        <f ca="1">NPV(Q183,K184:$K$244) + ($A$13+$A$14+$A$15)/POWER(1+Q183,$A$28-D184+1)</f>
        <v>0</v>
      </c>
      <c r="S184" s="164">
        <f ca="1">NPV(Q184,K184:$K$244) + ($A$13+$A$14+$A$15)/POWER(1+Q184,$A$28-D184+1)</f>
        <v>0</v>
      </c>
      <c r="T184" s="45">
        <f t="shared" ca="1" si="49"/>
        <v>0</v>
      </c>
      <c r="U184" s="45">
        <f t="shared" ca="1" si="55"/>
        <v>0</v>
      </c>
      <c r="V184" s="45">
        <f t="shared" ca="1" si="56"/>
        <v>0</v>
      </c>
      <c r="W184" s="45">
        <f t="shared" ca="1" si="50"/>
        <v>0</v>
      </c>
      <c r="X184" s="25">
        <f t="shared" ca="1" si="39"/>
        <v>0</v>
      </c>
      <c r="Z184" s="28">
        <f t="shared" ca="1" si="57"/>
        <v>0</v>
      </c>
      <c r="AA184" s="233"/>
      <c r="AB184" s="45">
        <f t="shared" ca="1" si="51"/>
        <v>0</v>
      </c>
      <c r="AC184" s="45">
        <f t="shared" ca="1" si="40"/>
        <v>0</v>
      </c>
      <c r="AD184" s="25">
        <f t="shared" ca="1" si="41"/>
        <v>0</v>
      </c>
    </row>
    <row r="185" spans="4:30" x14ac:dyDescent="0.35">
      <c r="D185" s="20">
        <v>181</v>
      </c>
      <c r="E185" s="21">
        <f t="shared" ca="1" si="52"/>
        <v>66111</v>
      </c>
      <c r="F185" s="44">
        <f t="shared" ca="1" si="42"/>
        <v>66475</v>
      </c>
      <c r="G185" s="22" t="s">
        <v>119</v>
      </c>
      <c r="H185" s="44">
        <f t="shared" ca="1" si="53"/>
        <v>66111</v>
      </c>
      <c r="I185" s="45">
        <f t="shared" ca="1" si="43"/>
        <v>0</v>
      </c>
      <c r="J185" s="45">
        <f t="shared" ca="1" si="44"/>
        <v>0</v>
      </c>
      <c r="K185" s="45">
        <f t="shared" ca="1" si="45"/>
        <v>0</v>
      </c>
      <c r="L185" s="45"/>
      <c r="M185" s="45">
        <f t="shared" ca="1" si="54"/>
        <v>0</v>
      </c>
      <c r="N185" s="257">
        <f t="shared" ca="1" si="46"/>
        <v>0</v>
      </c>
      <c r="O185" s="23"/>
      <c r="P185" s="255">
        <f t="shared" ca="1" si="47"/>
        <v>0</v>
      </c>
      <c r="Q185" s="163">
        <f t="shared" ca="1" si="48"/>
        <v>0</v>
      </c>
      <c r="R185" s="164">
        <f ca="1">NPV(Q184,K185:$K$244) + ($A$13+$A$14+$A$15)/POWER(1+Q184,$A$28-D185+1)</f>
        <v>0</v>
      </c>
      <c r="S185" s="164">
        <f ca="1">NPV(Q185,K185:$K$244) + ($A$13+$A$14+$A$15)/POWER(1+Q185,$A$28-D185+1)</f>
        <v>0</v>
      </c>
      <c r="T185" s="45">
        <f t="shared" ca="1" si="49"/>
        <v>0</v>
      </c>
      <c r="U185" s="45">
        <f t="shared" ca="1" si="55"/>
        <v>0</v>
      </c>
      <c r="V185" s="45">
        <f t="shared" ca="1" si="56"/>
        <v>0</v>
      </c>
      <c r="W185" s="45">
        <f t="shared" ca="1" si="50"/>
        <v>0</v>
      </c>
      <c r="X185" s="25">
        <f t="shared" ca="1" si="39"/>
        <v>0</v>
      </c>
      <c r="Z185" s="28">
        <f t="shared" ca="1" si="57"/>
        <v>0</v>
      </c>
      <c r="AA185" s="233"/>
      <c r="AB185" s="45">
        <f t="shared" ca="1" si="51"/>
        <v>0</v>
      </c>
      <c r="AC185" s="45">
        <f t="shared" ca="1" si="40"/>
        <v>0</v>
      </c>
      <c r="AD185" s="25">
        <f t="shared" ca="1" si="41"/>
        <v>0</v>
      </c>
    </row>
    <row r="186" spans="4:30" x14ac:dyDescent="0.35">
      <c r="D186" s="20">
        <v>182</v>
      </c>
      <c r="E186" s="21">
        <f t="shared" ca="1" si="52"/>
        <v>66476</v>
      </c>
      <c r="F186" s="44">
        <f t="shared" ca="1" si="42"/>
        <v>66840</v>
      </c>
      <c r="G186" s="22" t="s">
        <v>119</v>
      </c>
      <c r="H186" s="44">
        <f t="shared" ca="1" si="53"/>
        <v>66476</v>
      </c>
      <c r="I186" s="45">
        <f t="shared" ca="1" si="43"/>
        <v>0</v>
      </c>
      <c r="J186" s="45">
        <f t="shared" ca="1" si="44"/>
        <v>0</v>
      </c>
      <c r="K186" s="45">
        <f t="shared" ca="1" si="45"/>
        <v>0</v>
      </c>
      <c r="L186" s="45"/>
      <c r="M186" s="45">
        <f t="shared" ca="1" si="54"/>
        <v>0</v>
      </c>
      <c r="N186" s="257">
        <f t="shared" ca="1" si="46"/>
        <v>0</v>
      </c>
      <c r="O186" s="23"/>
      <c r="P186" s="255">
        <f t="shared" ca="1" si="47"/>
        <v>0</v>
      </c>
      <c r="Q186" s="163">
        <f t="shared" ca="1" si="48"/>
        <v>0</v>
      </c>
      <c r="R186" s="164">
        <f ca="1">NPV(Q185,K186:$K$244) + ($A$13+$A$14+$A$15)/POWER(1+Q185,$A$28-D186+1)</f>
        <v>0</v>
      </c>
      <c r="S186" s="164">
        <f ca="1">NPV(Q186,K186:$K$244) + ($A$13+$A$14+$A$15)/POWER(1+Q186,$A$28-D186+1)</f>
        <v>0</v>
      </c>
      <c r="T186" s="45">
        <f t="shared" ca="1" si="49"/>
        <v>0</v>
      </c>
      <c r="U186" s="45">
        <f t="shared" ca="1" si="55"/>
        <v>0</v>
      </c>
      <c r="V186" s="45">
        <f t="shared" ca="1" si="56"/>
        <v>0</v>
      </c>
      <c r="W186" s="45">
        <f t="shared" ca="1" si="50"/>
        <v>0</v>
      </c>
      <c r="X186" s="25">
        <f t="shared" ca="1" si="39"/>
        <v>0</v>
      </c>
      <c r="Z186" s="28">
        <f t="shared" ca="1" si="57"/>
        <v>0</v>
      </c>
      <c r="AA186" s="233"/>
      <c r="AB186" s="45">
        <f t="shared" ca="1" si="51"/>
        <v>0</v>
      </c>
      <c r="AC186" s="45">
        <f t="shared" ca="1" si="40"/>
        <v>0</v>
      </c>
      <c r="AD186" s="25">
        <f t="shared" ca="1" si="41"/>
        <v>0</v>
      </c>
    </row>
    <row r="187" spans="4:30" x14ac:dyDescent="0.35">
      <c r="D187" s="20">
        <v>183</v>
      </c>
      <c r="E187" s="21">
        <f t="shared" ca="1" si="52"/>
        <v>66841</v>
      </c>
      <c r="F187" s="44">
        <f t="shared" ca="1" si="42"/>
        <v>67205</v>
      </c>
      <c r="G187" s="22" t="s">
        <v>119</v>
      </c>
      <c r="H187" s="44">
        <f t="shared" ca="1" si="53"/>
        <v>66841</v>
      </c>
      <c r="I187" s="45">
        <f t="shared" ca="1" si="43"/>
        <v>0</v>
      </c>
      <c r="J187" s="45">
        <f t="shared" ca="1" si="44"/>
        <v>0</v>
      </c>
      <c r="K187" s="45">
        <f t="shared" ca="1" si="45"/>
        <v>0</v>
      </c>
      <c r="L187" s="45"/>
      <c r="M187" s="45">
        <f t="shared" ca="1" si="54"/>
        <v>0</v>
      </c>
      <c r="N187" s="257">
        <f t="shared" ca="1" si="46"/>
        <v>0</v>
      </c>
      <c r="O187" s="23"/>
      <c r="P187" s="255">
        <f t="shared" ca="1" si="47"/>
        <v>0</v>
      </c>
      <c r="Q187" s="163">
        <f t="shared" ca="1" si="48"/>
        <v>0</v>
      </c>
      <c r="R187" s="164">
        <f ca="1">NPV(Q186,K187:$K$244) + ($A$13+$A$14+$A$15)/POWER(1+Q186,$A$28-D187+1)</f>
        <v>0</v>
      </c>
      <c r="S187" s="164">
        <f ca="1">NPV(Q187,K187:$K$244) + ($A$13+$A$14+$A$15)/POWER(1+Q187,$A$28-D187+1)</f>
        <v>0</v>
      </c>
      <c r="T187" s="45">
        <f t="shared" ca="1" si="49"/>
        <v>0</v>
      </c>
      <c r="U187" s="45">
        <f t="shared" ca="1" si="55"/>
        <v>0</v>
      </c>
      <c r="V187" s="45">
        <f t="shared" ca="1" si="56"/>
        <v>0</v>
      </c>
      <c r="W187" s="45">
        <f t="shared" ca="1" si="50"/>
        <v>0</v>
      </c>
      <c r="X187" s="25">
        <f t="shared" ca="1" si="39"/>
        <v>0</v>
      </c>
      <c r="Z187" s="28">
        <f t="shared" ca="1" si="57"/>
        <v>0</v>
      </c>
      <c r="AA187" s="233"/>
      <c r="AB187" s="45">
        <f t="shared" ca="1" si="51"/>
        <v>0</v>
      </c>
      <c r="AC187" s="45">
        <f t="shared" ca="1" si="40"/>
        <v>0</v>
      </c>
      <c r="AD187" s="25">
        <f t="shared" ca="1" si="41"/>
        <v>0</v>
      </c>
    </row>
    <row r="188" spans="4:30" x14ac:dyDescent="0.35">
      <c r="D188" s="20">
        <v>184</v>
      </c>
      <c r="E188" s="21">
        <f t="shared" ca="1" si="52"/>
        <v>67206</v>
      </c>
      <c r="F188" s="44">
        <f t="shared" ca="1" si="42"/>
        <v>67571</v>
      </c>
      <c r="G188" s="22" t="s">
        <v>119</v>
      </c>
      <c r="H188" s="44">
        <f t="shared" ca="1" si="53"/>
        <v>67206</v>
      </c>
      <c r="I188" s="45">
        <f t="shared" ca="1" si="43"/>
        <v>0</v>
      </c>
      <c r="J188" s="45">
        <f t="shared" ca="1" si="44"/>
        <v>0</v>
      </c>
      <c r="K188" s="45">
        <f t="shared" ca="1" si="45"/>
        <v>0</v>
      </c>
      <c r="L188" s="45"/>
      <c r="M188" s="45">
        <f t="shared" ca="1" si="54"/>
        <v>0</v>
      </c>
      <c r="N188" s="257">
        <f t="shared" ca="1" si="46"/>
        <v>0</v>
      </c>
      <c r="O188" s="23"/>
      <c r="P188" s="255">
        <f t="shared" ca="1" si="47"/>
        <v>0</v>
      </c>
      <c r="Q188" s="163">
        <f t="shared" ca="1" si="48"/>
        <v>0</v>
      </c>
      <c r="R188" s="164">
        <f ca="1">NPV(Q187,K188:$K$244) + ($A$13+$A$14+$A$15)/POWER(1+Q187,$A$28-D188+1)</f>
        <v>0</v>
      </c>
      <c r="S188" s="164">
        <f ca="1">NPV(Q188,K188:$K$244) + ($A$13+$A$14+$A$15)/POWER(1+Q188,$A$28-D188+1)</f>
        <v>0</v>
      </c>
      <c r="T188" s="45">
        <f t="shared" ca="1" si="49"/>
        <v>0</v>
      </c>
      <c r="U188" s="45">
        <f t="shared" ca="1" si="55"/>
        <v>0</v>
      </c>
      <c r="V188" s="45">
        <f t="shared" ca="1" si="56"/>
        <v>0</v>
      </c>
      <c r="W188" s="45">
        <f t="shared" ca="1" si="50"/>
        <v>0</v>
      </c>
      <c r="X188" s="25">
        <f t="shared" ca="1" si="39"/>
        <v>0</v>
      </c>
      <c r="Z188" s="28">
        <f t="shared" ca="1" si="57"/>
        <v>0</v>
      </c>
      <c r="AA188" s="233"/>
      <c r="AB188" s="45">
        <f t="shared" ca="1" si="51"/>
        <v>0</v>
      </c>
      <c r="AC188" s="45">
        <f t="shared" ca="1" si="40"/>
        <v>0</v>
      </c>
      <c r="AD188" s="25">
        <f t="shared" ca="1" si="41"/>
        <v>0</v>
      </c>
    </row>
    <row r="189" spans="4:30" x14ac:dyDescent="0.35">
      <c r="D189" s="20">
        <v>185</v>
      </c>
      <c r="E189" s="21">
        <f t="shared" ca="1" si="52"/>
        <v>67572</v>
      </c>
      <c r="F189" s="44">
        <f t="shared" ca="1" si="42"/>
        <v>67936</v>
      </c>
      <c r="G189" s="22" t="s">
        <v>119</v>
      </c>
      <c r="H189" s="44">
        <f t="shared" ca="1" si="53"/>
        <v>67572</v>
      </c>
      <c r="I189" s="45">
        <f t="shared" ca="1" si="43"/>
        <v>0</v>
      </c>
      <c r="J189" s="45">
        <f t="shared" ca="1" si="44"/>
        <v>0</v>
      </c>
      <c r="K189" s="45">
        <f t="shared" ca="1" si="45"/>
        <v>0</v>
      </c>
      <c r="L189" s="45"/>
      <c r="M189" s="45">
        <f t="shared" ca="1" si="54"/>
        <v>0</v>
      </c>
      <c r="N189" s="257">
        <f t="shared" ca="1" si="46"/>
        <v>0</v>
      </c>
      <c r="O189" s="23"/>
      <c r="P189" s="255">
        <f t="shared" ca="1" si="47"/>
        <v>0</v>
      </c>
      <c r="Q189" s="163">
        <f t="shared" ca="1" si="48"/>
        <v>0</v>
      </c>
      <c r="R189" s="164">
        <f ca="1">NPV(Q188,K189:$K$244) + ($A$13+$A$14+$A$15)/POWER(1+Q188,$A$28-D189+1)</f>
        <v>0</v>
      </c>
      <c r="S189" s="164">
        <f ca="1">NPV(Q189,K189:$K$244) + ($A$13+$A$14+$A$15)/POWER(1+Q189,$A$28-D189+1)</f>
        <v>0</v>
      </c>
      <c r="T189" s="45">
        <f t="shared" ca="1" si="49"/>
        <v>0</v>
      </c>
      <c r="U189" s="45">
        <f t="shared" ca="1" si="55"/>
        <v>0</v>
      </c>
      <c r="V189" s="45">
        <f t="shared" ca="1" si="56"/>
        <v>0</v>
      </c>
      <c r="W189" s="45">
        <f t="shared" ca="1" si="50"/>
        <v>0</v>
      </c>
      <c r="X189" s="25">
        <f t="shared" ca="1" si="39"/>
        <v>0</v>
      </c>
      <c r="Z189" s="28">
        <f t="shared" ca="1" si="57"/>
        <v>0</v>
      </c>
      <c r="AA189" s="233"/>
      <c r="AB189" s="45">
        <f t="shared" ca="1" si="51"/>
        <v>0</v>
      </c>
      <c r="AC189" s="45">
        <f t="shared" ca="1" si="40"/>
        <v>0</v>
      </c>
      <c r="AD189" s="25">
        <f t="shared" ca="1" si="41"/>
        <v>0</v>
      </c>
    </row>
    <row r="190" spans="4:30" x14ac:dyDescent="0.35">
      <c r="D190" s="20">
        <v>186</v>
      </c>
      <c r="E190" s="21">
        <f t="shared" ca="1" si="52"/>
        <v>67937</v>
      </c>
      <c r="F190" s="44">
        <f t="shared" ca="1" si="42"/>
        <v>68301</v>
      </c>
      <c r="G190" s="22" t="s">
        <v>119</v>
      </c>
      <c r="H190" s="44">
        <f t="shared" ca="1" si="53"/>
        <v>67937</v>
      </c>
      <c r="I190" s="45">
        <f t="shared" ca="1" si="43"/>
        <v>0</v>
      </c>
      <c r="J190" s="45">
        <f t="shared" ca="1" si="44"/>
        <v>0</v>
      </c>
      <c r="K190" s="45">
        <f t="shared" ca="1" si="45"/>
        <v>0</v>
      </c>
      <c r="L190" s="45"/>
      <c r="M190" s="45">
        <f t="shared" ca="1" si="54"/>
        <v>0</v>
      </c>
      <c r="N190" s="257">
        <f t="shared" ca="1" si="46"/>
        <v>0</v>
      </c>
      <c r="O190" s="23"/>
      <c r="P190" s="255">
        <f t="shared" ca="1" si="47"/>
        <v>0</v>
      </c>
      <c r="Q190" s="163">
        <f t="shared" ca="1" si="48"/>
        <v>0</v>
      </c>
      <c r="R190" s="164">
        <f ca="1">NPV(Q189,K190:$K$244) + ($A$13+$A$14+$A$15)/POWER(1+Q189,$A$28-D190+1)</f>
        <v>0</v>
      </c>
      <c r="S190" s="164">
        <f ca="1">NPV(Q190,K190:$K$244) + ($A$13+$A$14+$A$15)/POWER(1+Q190,$A$28-D190+1)</f>
        <v>0</v>
      </c>
      <c r="T190" s="45">
        <f t="shared" ca="1" si="49"/>
        <v>0</v>
      </c>
      <c r="U190" s="45">
        <f t="shared" ca="1" si="55"/>
        <v>0</v>
      </c>
      <c r="V190" s="45">
        <f t="shared" ca="1" si="56"/>
        <v>0</v>
      </c>
      <c r="W190" s="45">
        <f t="shared" ca="1" si="50"/>
        <v>0</v>
      </c>
      <c r="X190" s="25">
        <f t="shared" ca="1" si="39"/>
        <v>0</v>
      </c>
      <c r="Z190" s="28">
        <f t="shared" ca="1" si="57"/>
        <v>0</v>
      </c>
      <c r="AA190" s="233"/>
      <c r="AB190" s="45">
        <f t="shared" ca="1" si="51"/>
        <v>0</v>
      </c>
      <c r="AC190" s="45">
        <f t="shared" ca="1" si="40"/>
        <v>0</v>
      </c>
      <c r="AD190" s="25">
        <f t="shared" ca="1" si="41"/>
        <v>0</v>
      </c>
    </row>
    <row r="191" spans="4:30" x14ac:dyDescent="0.35">
      <c r="D191" s="20">
        <v>187</v>
      </c>
      <c r="E191" s="21">
        <f t="shared" ca="1" si="52"/>
        <v>68302</v>
      </c>
      <c r="F191" s="44">
        <f t="shared" ca="1" si="42"/>
        <v>68666</v>
      </c>
      <c r="G191" s="22" t="s">
        <v>119</v>
      </c>
      <c r="H191" s="44">
        <f t="shared" ca="1" si="53"/>
        <v>68302</v>
      </c>
      <c r="I191" s="45">
        <f t="shared" ca="1" si="43"/>
        <v>0</v>
      </c>
      <c r="J191" s="45">
        <f t="shared" ca="1" si="44"/>
        <v>0</v>
      </c>
      <c r="K191" s="45">
        <f t="shared" ca="1" si="45"/>
        <v>0</v>
      </c>
      <c r="L191" s="45"/>
      <c r="M191" s="45">
        <f t="shared" ca="1" si="54"/>
        <v>0</v>
      </c>
      <c r="N191" s="257">
        <f t="shared" ca="1" si="46"/>
        <v>0</v>
      </c>
      <c r="O191" s="23"/>
      <c r="P191" s="255">
        <f t="shared" ca="1" si="47"/>
        <v>0</v>
      </c>
      <c r="Q191" s="163">
        <f t="shared" ca="1" si="48"/>
        <v>0</v>
      </c>
      <c r="R191" s="164">
        <f ca="1">NPV(Q190,K191:$K$244) + ($A$13+$A$14+$A$15)/POWER(1+Q190,$A$28-D191+1)</f>
        <v>0</v>
      </c>
      <c r="S191" s="164">
        <f ca="1">NPV(Q191,K191:$K$244) + ($A$13+$A$14+$A$15)/POWER(1+Q191,$A$28-D191+1)</f>
        <v>0</v>
      </c>
      <c r="T191" s="45">
        <f t="shared" ca="1" si="49"/>
        <v>0</v>
      </c>
      <c r="U191" s="45">
        <f t="shared" ca="1" si="55"/>
        <v>0</v>
      </c>
      <c r="V191" s="45">
        <f t="shared" ca="1" si="56"/>
        <v>0</v>
      </c>
      <c r="W191" s="45">
        <f t="shared" ca="1" si="50"/>
        <v>0</v>
      </c>
      <c r="X191" s="25">
        <f t="shared" ca="1" si="39"/>
        <v>0</v>
      </c>
      <c r="Z191" s="28">
        <f t="shared" ca="1" si="57"/>
        <v>0</v>
      </c>
      <c r="AA191" s="233"/>
      <c r="AB191" s="45">
        <f t="shared" ca="1" si="51"/>
        <v>0</v>
      </c>
      <c r="AC191" s="45">
        <f t="shared" ca="1" si="40"/>
        <v>0</v>
      </c>
      <c r="AD191" s="25">
        <f t="shared" ca="1" si="41"/>
        <v>0</v>
      </c>
    </row>
    <row r="192" spans="4:30" x14ac:dyDescent="0.35">
      <c r="D192" s="20">
        <v>188</v>
      </c>
      <c r="E192" s="21">
        <f t="shared" ca="1" si="52"/>
        <v>68667</v>
      </c>
      <c r="F192" s="44">
        <f t="shared" ca="1" si="42"/>
        <v>69032</v>
      </c>
      <c r="G192" s="22" t="s">
        <v>119</v>
      </c>
      <c r="H192" s="44">
        <f t="shared" ca="1" si="53"/>
        <v>68667</v>
      </c>
      <c r="I192" s="45">
        <f t="shared" ca="1" si="43"/>
        <v>0</v>
      </c>
      <c r="J192" s="45">
        <f t="shared" ca="1" si="44"/>
        <v>0</v>
      </c>
      <c r="K192" s="45">
        <f t="shared" ca="1" si="45"/>
        <v>0</v>
      </c>
      <c r="L192" s="45"/>
      <c r="M192" s="45">
        <f t="shared" ca="1" si="54"/>
        <v>0</v>
      </c>
      <c r="N192" s="257">
        <f t="shared" ca="1" si="46"/>
        <v>0</v>
      </c>
      <c r="O192" s="23"/>
      <c r="P192" s="255">
        <f t="shared" ca="1" si="47"/>
        <v>0</v>
      </c>
      <c r="Q192" s="163">
        <f t="shared" ca="1" si="48"/>
        <v>0</v>
      </c>
      <c r="R192" s="164">
        <f ca="1">NPV(Q191,K192:$K$244) + ($A$13+$A$14+$A$15)/POWER(1+Q191,$A$28-D192+1)</f>
        <v>0</v>
      </c>
      <c r="S192" s="164">
        <f ca="1">NPV(Q192,K192:$K$244) + ($A$13+$A$14+$A$15)/POWER(1+Q192,$A$28-D192+1)</f>
        <v>0</v>
      </c>
      <c r="T192" s="45">
        <f t="shared" ca="1" si="49"/>
        <v>0</v>
      </c>
      <c r="U192" s="45">
        <f t="shared" ca="1" si="55"/>
        <v>0</v>
      </c>
      <c r="V192" s="45">
        <f t="shared" ca="1" si="56"/>
        <v>0</v>
      </c>
      <c r="W192" s="45">
        <f t="shared" ca="1" si="50"/>
        <v>0</v>
      </c>
      <c r="X192" s="25">
        <f t="shared" ca="1" si="39"/>
        <v>0</v>
      </c>
      <c r="Z192" s="28">
        <f t="shared" ca="1" si="57"/>
        <v>0</v>
      </c>
      <c r="AA192" s="233"/>
      <c r="AB192" s="45">
        <f t="shared" ca="1" si="51"/>
        <v>0</v>
      </c>
      <c r="AC192" s="45">
        <f t="shared" ca="1" si="40"/>
        <v>0</v>
      </c>
      <c r="AD192" s="25">
        <f t="shared" ca="1" si="41"/>
        <v>0</v>
      </c>
    </row>
    <row r="193" spans="4:30" x14ac:dyDescent="0.35">
      <c r="D193" s="20">
        <v>189</v>
      </c>
      <c r="E193" s="21">
        <f t="shared" ca="1" si="52"/>
        <v>69033</v>
      </c>
      <c r="F193" s="44">
        <f t="shared" ca="1" si="42"/>
        <v>69397</v>
      </c>
      <c r="G193" s="22" t="s">
        <v>119</v>
      </c>
      <c r="H193" s="44">
        <f t="shared" ca="1" si="53"/>
        <v>69033</v>
      </c>
      <c r="I193" s="45">
        <f t="shared" ca="1" si="43"/>
        <v>0</v>
      </c>
      <c r="J193" s="45">
        <f t="shared" ca="1" si="44"/>
        <v>0</v>
      </c>
      <c r="K193" s="45">
        <f t="shared" ca="1" si="45"/>
        <v>0</v>
      </c>
      <c r="L193" s="45"/>
      <c r="M193" s="45">
        <f t="shared" ca="1" si="54"/>
        <v>0</v>
      </c>
      <c r="N193" s="257">
        <f t="shared" ca="1" si="46"/>
        <v>0</v>
      </c>
      <c r="O193" s="23"/>
      <c r="P193" s="255">
        <f t="shared" ca="1" si="47"/>
        <v>0</v>
      </c>
      <c r="Q193" s="163">
        <f t="shared" ca="1" si="48"/>
        <v>0</v>
      </c>
      <c r="R193" s="164">
        <f ca="1">NPV(Q192,K193:$K$244) + ($A$13+$A$14+$A$15)/POWER(1+Q192,$A$28-D193+1)</f>
        <v>0</v>
      </c>
      <c r="S193" s="164">
        <f ca="1">NPV(Q193,K193:$K$244) + ($A$13+$A$14+$A$15)/POWER(1+Q193,$A$28-D193+1)</f>
        <v>0</v>
      </c>
      <c r="T193" s="45">
        <f t="shared" ca="1" si="49"/>
        <v>0</v>
      </c>
      <c r="U193" s="45">
        <f t="shared" ca="1" si="55"/>
        <v>0</v>
      </c>
      <c r="V193" s="45">
        <f t="shared" ca="1" si="56"/>
        <v>0</v>
      </c>
      <c r="W193" s="45">
        <f t="shared" ca="1" si="50"/>
        <v>0</v>
      </c>
      <c r="X193" s="25">
        <f t="shared" ca="1" si="39"/>
        <v>0</v>
      </c>
      <c r="Z193" s="28">
        <f t="shared" ca="1" si="57"/>
        <v>0</v>
      </c>
      <c r="AA193" s="233"/>
      <c r="AB193" s="45">
        <f t="shared" ca="1" si="51"/>
        <v>0</v>
      </c>
      <c r="AC193" s="45">
        <f t="shared" ca="1" si="40"/>
        <v>0</v>
      </c>
      <c r="AD193" s="25">
        <f t="shared" ca="1" si="41"/>
        <v>0</v>
      </c>
    </row>
    <row r="194" spans="4:30" x14ac:dyDescent="0.35">
      <c r="D194" s="20">
        <v>190</v>
      </c>
      <c r="E194" s="21">
        <f t="shared" ca="1" si="52"/>
        <v>69398</v>
      </c>
      <c r="F194" s="44">
        <f t="shared" ca="1" si="42"/>
        <v>69762</v>
      </c>
      <c r="G194" s="22" t="s">
        <v>119</v>
      </c>
      <c r="H194" s="44">
        <f t="shared" ca="1" si="53"/>
        <v>69398</v>
      </c>
      <c r="I194" s="45">
        <f t="shared" ca="1" si="43"/>
        <v>0</v>
      </c>
      <c r="J194" s="45">
        <f t="shared" ca="1" si="44"/>
        <v>0</v>
      </c>
      <c r="K194" s="45">
        <f t="shared" ca="1" si="45"/>
        <v>0</v>
      </c>
      <c r="L194" s="45"/>
      <c r="M194" s="45">
        <f t="shared" ca="1" si="54"/>
        <v>0</v>
      </c>
      <c r="N194" s="257">
        <f t="shared" ca="1" si="46"/>
        <v>0</v>
      </c>
      <c r="O194" s="23"/>
      <c r="P194" s="255">
        <f t="shared" ca="1" si="47"/>
        <v>0</v>
      </c>
      <c r="Q194" s="163">
        <f t="shared" ca="1" si="48"/>
        <v>0</v>
      </c>
      <c r="R194" s="164">
        <f ca="1">NPV(Q193,K194:$K$244) + ($A$13+$A$14+$A$15)/POWER(1+Q193,$A$28-D194+1)</f>
        <v>0</v>
      </c>
      <c r="S194" s="164">
        <f ca="1">NPV(Q194,K194:$K$244) + ($A$13+$A$14+$A$15)/POWER(1+Q194,$A$28-D194+1)</f>
        <v>0</v>
      </c>
      <c r="T194" s="45">
        <f t="shared" ca="1" si="49"/>
        <v>0</v>
      </c>
      <c r="U194" s="45">
        <f t="shared" ca="1" si="55"/>
        <v>0</v>
      </c>
      <c r="V194" s="45">
        <f t="shared" ca="1" si="56"/>
        <v>0</v>
      </c>
      <c r="W194" s="45">
        <f t="shared" ca="1" si="50"/>
        <v>0</v>
      </c>
      <c r="X194" s="25">
        <f t="shared" ca="1" si="39"/>
        <v>0</v>
      </c>
      <c r="Z194" s="28">
        <f t="shared" ca="1" si="57"/>
        <v>0</v>
      </c>
      <c r="AA194" s="233"/>
      <c r="AB194" s="45">
        <f t="shared" ca="1" si="51"/>
        <v>0</v>
      </c>
      <c r="AC194" s="45">
        <f t="shared" ca="1" si="40"/>
        <v>0</v>
      </c>
      <c r="AD194" s="25">
        <f t="shared" ca="1" si="41"/>
        <v>0</v>
      </c>
    </row>
    <row r="195" spans="4:30" x14ac:dyDescent="0.35">
      <c r="D195" s="20">
        <v>191</v>
      </c>
      <c r="E195" s="21">
        <f t="shared" ca="1" si="52"/>
        <v>69763</v>
      </c>
      <c r="F195" s="44">
        <f t="shared" ca="1" si="42"/>
        <v>70127</v>
      </c>
      <c r="G195" s="22" t="s">
        <v>119</v>
      </c>
      <c r="H195" s="44">
        <f t="shared" ca="1" si="53"/>
        <v>69763</v>
      </c>
      <c r="I195" s="45">
        <f t="shared" ca="1" si="43"/>
        <v>0</v>
      </c>
      <c r="J195" s="45">
        <f t="shared" ca="1" si="44"/>
        <v>0</v>
      </c>
      <c r="K195" s="45">
        <f t="shared" ca="1" si="45"/>
        <v>0</v>
      </c>
      <c r="L195" s="45"/>
      <c r="M195" s="45">
        <f t="shared" ca="1" si="54"/>
        <v>0</v>
      </c>
      <c r="N195" s="257">
        <f t="shared" ca="1" si="46"/>
        <v>0</v>
      </c>
      <c r="O195" s="23"/>
      <c r="P195" s="255">
        <f t="shared" ca="1" si="47"/>
        <v>0</v>
      </c>
      <c r="Q195" s="163">
        <f t="shared" ca="1" si="48"/>
        <v>0</v>
      </c>
      <c r="R195" s="164">
        <f ca="1">NPV(Q194,K195:$K$244) + ($A$13+$A$14+$A$15)/POWER(1+Q194,$A$28-D195+1)</f>
        <v>0</v>
      </c>
      <c r="S195" s="164">
        <f ca="1">NPV(Q195,K195:$K$244) + ($A$13+$A$14+$A$15)/POWER(1+Q195,$A$28-D195+1)</f>
        <v>0</v>
      </c>
      <c r="T195" s="45">
        <f t="shared" ca="1" si="49"/>
        <v>0</v>
      </c>
      <c r="U195" s="45">
        <f t="shared" ca="1" si="55"/>
        <v>0</v>
      </c>
      <c r="V195" s="45">
        <f t="shared" ca="1" si="56"/>
        <v>0</v>
      </c>
      <c r="W195" s="45">
        <f t="shared" ca="1" si="50"/>
        <v>0</v>
      </c>
      <c r="X195" s="25">
        <f t="shared" ca="1" si="39"/>
        <v>0</v>
      </c>
      <c r="Z195" s="28">
        <f t="shared" ca="1" si="57"/>
        <v>0</v>
      </c>
      <c r="AA195" s="233"/>
      <c r="AB195" s="45">
        <f t="shared" ca="1" si="51"/>
        <v>0</v>
      </c>
      <c r="AC195" s="45">
        <f t="shared" ca="1" si="40"/>
        <v>0</v>
      </c>
      <c r="AD195" s="25">
        <f t="shared" ca="1" si="41"/>
        <v>0</v>
      </c>
    </row>
    <row r="196" spans="4:30" x14ac:dyDescent="0.35">
      <c r="D196" s="20">
        <v>192</v>
      </c>
      <c r="E196" s="21">
        <f t="shared" ca="1" si="52"/>
        <v>70128</v>
      </c>
      <c r="F196" s="44">
        <f t="shared" ca="1" si="42"/>
        <v>70493</v>
      </c>
      <c r="G196" s="22" t="s">
        <v>119</v>
      </c>
      <c r="H196" s="44">
        <f t="shared" ca="1" si="53"/>
        <v>70128</v>
      </c>
      <c r="I196" s="45">
        <f t="shared" ca="1" si="43"/>
        <v>0</v>
      </c>
      <c r="J196" s="45">
        <f t="shared" ca="1" si="44"/>
        <v>0</v>
      </c>
      <c r="K196" s="45">
        <f t="shared" ca="1" si="45"/>
        <v>0</v>
      </c>
      <c r="L196" s="45"/>
      <c r="M196" s="45">
        <f t="shared" ca="1" si="54"/>
        <v>0</v>
      </c>
      <c r="N196" s="257">
        <f t="shared" ca="1" si="46"/>
        <v>0</v>
      </c>
      <c r="O196" s="23"/>
      <c r="P196" s="255">
        <f t="shared" ca="1" si="47"/>
        <v>0</v>
      </c>
      <c r="Q196" s="163">
        <f t="shared" ca="1" si="48"/>
        <v>0</v>
      </c>
      <c r="R196" s="164">
        <f ca="1">NPV(Q195,K196:$K$244) + ($A$13+$A$14+$A$15)/POWER(1+Q195,$A$28-D196+1)</f>
        <v>0</v>
      </c>
      <c r="S196" s="164">
        <f ca="1">NPV(Q196,K196:$K$244) + ($A$13+$A$14+$A$15)/POWER(1+Q196,$A$28-D196+1)</f>
        <v>0</v>
      </c>
      <c r="T196" s="45">
        <f t="shared" ca="1" si="49"/>
        <v>0</v>
      </c>
      <c r="U196" s="45">
        <f t="shared" ca="1" si="55"/>
        <v>0</v>
      </c>
      <c r="V196" s="45">
        <f t="shared" ca="1" si="56"/>
        <v>0</v>
      </c>
      <c r="W196" s="45">
        <f t="shared" ca="1" si="50"/>
        <v>0</v>
      </c>
      <c r="X196" s="25">
        <f t="shared" ref="X196:X244" ca="1" si="58">T196+W196+U196+V196</f>
        <v>0</v>
      </c>
      <c r="Z196" s="28">
        <f t="shared" ca="1" si="57"/>
        <v>0</v>
      </c>
      <c r="AA196" s="233"/>
      <c r="AB196" s="45">
        <f t="shared" ca="1" si="51"/>
        <v>0</v>
      </c>
      <c r="AC196" s="45">
        <f t="shared" ref="AC196:AC244" ca="1" si="59">W196</f>
        <v>0</v>
      </c>
      <c r="AD196" s="25">
        <f t="shared" ref="AD196:AD244" ca="1" si="60">Z196-AA196-AB196+AC196</f>
        <v>0</v>
      </c>
    </row>
    <row r="197" spans="4:30" x14ac:dyDescent="0.35">
      <c r="D197" s="20">
        <v>193</v>
      </c>
      <c r="E197" s="21">
        <f t="shared" ca="1" si="52"/>
        <v>70494</v>
      </c>
      <c r="F197" s="44">
        <f t="shared" ref="F197:F244" ca="1" si="61">E198-1</f>
        <v>70858</v>
      </c>
      <c r="G197" s="22" t="s">
        <v>119</v>
      </c>
      <c r="H197" s="44">
        <f t="shared" ca="1" si="53"/>
        <v>70494</v>
      </c>
      <c r="I197" s="45">
        <f t="shared" ref="I197:I244" ca="1" si="62">IF(D197&gt;$A$28,0,$A$9)</f>
        <v>0</v>
      </c>
      <c r="J197" s="45">
        <f t="shared" ref="J197:J244" ca="1" si="63">IF(D197&gt;$A$28,0,$A$10)</f>
        <v>0</v>
      </c>
      <c r="K197" s="45">
        <f t="shared" ref="K197:K244" ca="1" si="64">IF(D197&gt;$A$28,0,$A$11)</f>
        <v>0</v>
      </c>
      <c r="L197" s="45"/>
      <c r="M197" s="45">
        <f t="shared" ca="1" si="54"/>
        <v>0</v>
      </c>
      <c r="N197" s="257">
        <f t="shared" ref="N197:N244" ca="1" si="65">$A$6</f>
        <v>0</v>
      </c>
      <c r="O197" s="23"/>
      <c r="P197" s="255">
        <f t="shared" ref="P197:P244" ca="1" si="66">$A$7</f>
        <v>0</v>
      </c>
      <c r="Q197" s="163">
        <f t="shared" ref="Q197:Q244" ca="1" si="67">$A$8</f>
        <v>0</v>
      </c>
      <c r="R197" s="164">
        <f ca="1">NPV(Q196,K197:$K$244) + ($A$13+$A$14+$A$15)/POWER(1+Q196,$A$28-D197+1)</f>
        <v>0</v>
      </c>
      <c r="S197" s="164">
        <f ca="1">NPV(Q197,K197:$K$244) + ($A$13+$A$14+$A$15)/POWER(1+Q197,$A$28-D197+1)</f>
        <v>0</v>
      </c>
      <c r="T197" s="45">
        <f t="shared" ref="T197:T244" ca="1" si="68">IF(ISBLANK(G197),0,X196)</f>
        <v>0</v>
      </c>
      <c r="U197" s="45">
        <f t="shared" ca="1" si="55"/>
        <v>0</v>
      </c>
      <c r="V197" s="45">
        <f t="shared" ca="1" si="56"/>
        <v>0</v>
      </c>
      <c r="W197" s="45">
        <f t="shared" ref="W197:W244" ca="1" si="69">S197-R197</f>
        <v>0</v>
      </c>
      <c r="X197" s="25">
        <f t="shared" ca="1" si="58"/>
        <v>0</v>
      </c>
      <c r="Z197" s="28">
        <f t="shared" ca="1" si="57"/>
        <v>0</v>
      </c>
      <c r="AA197" s="233"/>
      <c r="AB197" s="45">
        <f t="shared" ref="AB197:AB244" ca="1" si="70">IFERROR(Z197/($A$42-D197+1),0)</f>
        <v>0</v>
      </c>
      <c r="AC197" s="45">
        <f t="shared" ca="1" si="59"/>
        <v>0</v>
      </c>
      <c r="AD197" s="25">
        <f t="shared" ca="1" si="60"/>
        <v>0</v>
      </c>
    </row>
    <row r="198" spans="4:30" x14ac:dyDescent="0.35">
      <c r="D198" s="20">
        <v>194</v>
      </c>
      <c r="E198" s="21">
        <f t="shared" ref="E198:E244" ca="1" si="71">EOMONTH(H198,0)</f>
        <v>70859</v>
      </c>
      <c r="F198" s="44">
        <f t="shared" ca="1" si="61"/>
        <v>71223</v>
      </c>
      <c r="G198" s="22" t="s">
        <v>119</v>
      </c>
      <c r="H198" s="44">
        <f t="shared" ref="H198:H244" ca="1" si="72">EDATE(H197,12)</f>
        <v>70859</v>
      </c>
      <c r="I198" s="45">
        <f t="shared" ca="1" si="62"/>
        <v>0</v>
      </c>
      <c r="J198" s="45">
        <f t="shared" ca="1" si="63"/>
        <v>0</v>
      </c>
      <c r="K198" s="45">
        <f t="shared" ca="1" si="64"/>
        <v>0</v>
      </c>
      <c r="L198" s="45"/>
      <c r="M198" s="45">
        <f t="shared" ref="M198:M244" ca="1" si="73">K198+L198</f>
        <v>0</v>
      </c>
      <c r="N198" s="257">
        <f t="shared" ca="1" si="65"/>
        <v>0</v>
      </c>
      <c r="O198" s="23"/>
      <c r="P198" s="255">
        <f t="shared" ca="1" si="66"/>
        <v>0</v>
      </c>
      <c r="Q198" s="163">
        <f t="shared" ca="1" si="67"/>
        <v>0</v>
      </c>
      <c r="R198" s="164">
        <f ca="1">NPV(Q197,K198:$K$244) + ($A$13+$A$14+$A$15)/POWER(1+Q197,$A$28-D198+1)</f>
        <v>0</v>
      </c>
      <c r="S198" s="164">
        <f ca="1">NPV(Q198,K198:$K$244) + ($A$13+$A$14+$A$15)/POWER(1+Q198,$A$28-D198+1)</f>
        <v>0</v>
      </c>
      <c r="T198" s="45">
        <f t="shared" ca="1" si="68"/>
        <v>0</v>
      </c>
      <c r="U198" s="45">
        <f t="shared" ref="U198:U244" ca="1" si="74">S198*Q198</f>
        <v>0</v>
      </c>
      <c r="V198" s="45">
        <f t="shared" ref="V198:V244" ca="1" si="75">-(K198+L198)</f>
        <v>0</v>
      </c>
      <c r="W198" s="45">
        <f t="shared" ca="1" si="69"/>
        <v>0</v>
      </c>
      <c r="X198" s="25">
        <f t="shared" ca="1" si="58"/>
        <v>0</v>
      </c>
      <c r="Z198" s="28">
        <f t="shared" ref="Z198:Z244" ca="1" si="76">AD197</f>
        <v>0</v>
      </c>
      <c r="AA198" s="233"/>
      <c r="AB198" s="45">
        <f t="shared" ca="1" si="70"/>
        <v>0</v>
      </c>
      <c r="AC198" s="45">
        <f t="shared" ca="1" si="59"/>
        <v>0</v>
      </c>
      <c r="AD198" s="25">
        <f t="shared" ca="1" si="60"/>
        <v>0</v>
      </c>
    </row>
    <row r="199" spans="4:30" x14ac:dyDescent="0.35">
      <c r="D199" s="20">
        <v>195</v>
      </c>
      <c r="E199" s="21">
        <f t="shared" ca="1" si="71"/>
        <v>71224</v>
      </c>
      <c r="F199" s="44">
        <f t="shared" ca="1" si="61"/>
        <v>71588</v>
      </c>
      <c r="G199" s="22" t="s">
        <v>119</v>
      </c>
      <c r="H199" s="44">
        <f t="shared" ca="1" si="72"/>
        <v>71224</v>
      </c>
      <c r="I199" s="45">
        <f t="shared" ca="1" si="62"/>
        <v>0</v>
      </c>
      <c r="J199" s="45">
        <f t="shared" ca="1" si="63"/>
        <v>0</v>
      </c>
      <c r="K199" s="45">
        <f t="shared" ca="1" si="64"/>
        <v>0</v>
      </c>
      <c r="L199" s="45"/>
      <c r="M199" s="45">
        <f t="shared" ca="1" si="73"/>
        <v>0</v>
      </c>
      <c r="N199" s="257">
        <f t="shared" ca="1" si="65"/>
        <v>0</v>
      </c>
      <c r="O199" s="23"/>
      <c r="P199" s="255">
        <f t="shared" ca="1" si="66"/>
        <v>0</v>
      </c>
      <c r="Q199" s="163">
        <f t="shared" ca="1" si="67"/>
        <v>0</v>
      </c>
      <c r="R199" s="164">
        <f ca="1">NPV(Q198,K199:$K$244) + ($A$13+$A$14+$A$15)/POWER(1+Q198,$A$28-D199+1)</f>
        <v>0</v>
      </c>
      <c r="S199" s="164">
        <f ca="1">NPV(Q199,K199:$K$244) + ($A$13+$A$14+$A$15)/POWER(1+Q199,$A$28-D199+1)</f>
        <v>0</v>
      </c>
      <c r="T199" s="45">
        <f t="shared" ca="1" si="68"/>
        <v>0</v>
      </c>
      <c r="U199" s="45">
        <f t="shared" ca="1" si="74"/>
        <v>0</v>
      </c>
      <c r="V199" s="45">
        <f t="shared" ca="1" si="75"/>
        <v>0</v>
      </c>
      <c r="W199" s="45">
        <f t="shared" ca="1" si="69"/>
        <v>0</v>
      </c>
      <c r="X199" s="25">
        <f t="shared" ca="1" si="58"/>
        <v>0</v>
      </c>
      <c r="Z199" s="28">
        <f t="shared" ca="1" si="76"/>
        <v>0</v>
      </c>
      <c r="AA199" s="233"/>
      <c r="AB199" s="45">
        <f t="shared" ca="1" si="70"/>
        <v>0</v>
      </c>
      <c r="AC199" s="45">
        <f t="shared" ca="1" si="59"/>
        <v>0</v>
      </c>
      <c r="AD199" s="25">
        <f t="shared" ca="1" si="60"/>
        <v>0</v>
      </c>
    </row>
    <row r="200" spans="4:30" x14ac:dyDescent="0.35">
      <c r="D200" s="20">
        <v>196</v>
      </c>
      <c r="E200" s="21">
        <f t="shared" ca="1" si="71"/>
        <v>71589</v>
      </c>
      <c r="F200" s="44">
        <f t="shared" ca="1" si="61"/>
        <v>71954</v>
      </c>
      <c r="G200" s="22" t="s">
        <v>119</v>
      </c>
      <c r="H200" s="44">
        <f t="shared" ca="1" si="72"/>
        <v>71589</v>
      </c>
      <c r="I200" s="45">
        <f t="shared" ca="1" si="62"/>
        <v>0</v>
      </c>
      <c r="J200" s="45">
        <f t="shared" ca="1" si="63"/>
        <v>0</v>
      </c>
      <c r="K200" s="45">
        <f t="shared" ca="1" si="64"/>
        <v>0</v>
      </c>
      <c r="L200" s="45"/>
      <c r="M200" s="45">
        <f t="shared" ca="1" si="73"/>
        <v>0</v>
      </c>
      <c r="N200" s="257">
        <f t="shared" ca="1" si="65"/>
        <v>0</v>
      </c>
      <c r="O200" s="23"/>
      <c r="P200" s="255">
        <f t="shared" ca="1" si="66"/>
        <v>0</v>
      </c>
      <c r="Q200" s="163">
        <f t="shared" ca="1" si="67"/>
        <v>0</v>
      </c>
      <c r="R200" s="164">
        <f ca="1">NPV(Q199,K200:$K$244) + ($A$13+$A$14+$A$15)/POWER(1+Q199,$A$28-D200+1)</f>
        <v>0</v>
      </c>
      <c r="S200" s="164">
        <f ca="1">NPV(Q200,K200:$K$244) + ($A$13+$A$14+$A$15)/POWER(1+Q200,$A$28-D200+1)</f>
        <v>0</v>
      </c>
      <c r="T200" s="45">
        <f t="shared" ca="1" si="68"/>
        <v>0</v>
      </c>
      <c r="U200" s="45">
        <f t="shared" ca="1" si="74"/>
        <v>0</v>
      </c>
      <c r="V200" s="45">
        <f t="shared" ca="1" si="75"/>
        <v>0</v>
      </c>
      <c r="W200" s="45">
        <f t="shared" ca="1" si="69"/>
        <v>0</v>
      </c>
      <c r="X200" s="25">
        <f t="shared" ca="1" si="58"/>
        <v>0</v>
      </c>
      <c r="Z200" s="28">
        <f t="shared" ca="1" si="76"/>
        <v>0</v>
      </c>
      <c r="AA200" s="233"/>
      <c r="AB200" s="45">
        <f t="shared" ca="1" si="70"/>
        <v>0</v>
      </c>
      <c r="AC200" s="45">
        <f t="shared" ca="1" si="59"/>
        <v>0</v>
      </c>
      <c r="AD200" s="25">
        <f t="shared" ca="1" si="60"/>
        <v>0</v>
      </c>
    </row>
    <row r="201" spans="4:30" x14ac:dyDescent="0.35">
      <c r="D201" s="20">
        <v>197</v>
      </c>
      <c r="E201" s="21">
        <f t="shared" ca="1" si="71"/>
        <v>71955</v>
      </c>
      <c r="F201" s="44">
        <f t="shared" ca="1" si="61"/>
        <v>72319</v>
      </c>
      <c r="G201" s="22" t="s">
        <v>119</v>
      </c>
      <c r="H201" s="44">
        <f t="shared" ca="1" si="72"/>
        <v>71955</v>
      </c>
      <c r="I201" s="45">
        <f t="shared" ca="1" si="62"/>
        <v>0</v>
      </c>
      <c r="J201" s="45">
        <f t="shared" ca="1" si="63"/>
        <v>0</v>
      </c>
      <c r="K201" s="45">
        <f t="shared" ca="1" si="64"/>
        <v>0</v>
      </c>
      <c r="L201" s="45"/>
      <c r="M201" s="45">
        <f t="shared" ca="1" si="73"/>
        <v>0</v>
      </c>
      <c r="N201" s="257">
        <f t="shared" ca="1" si="65"/>
        <v>0</v>
      </c>
      <c r="O201" s="23"/>
      <c r="P201" s="255">
        <f t="shared" ca="1" si="66"/>
        <v>0</v>
      </c>
      <c r="Q201" s="163">
        <f t="shared" ca="1" si="67"/>
        <v>0</v>
      </c>
      <c r="R201" s="164">
        <f ca="1">NPV(Q200,K201:$K$244) + ($A$13+$A$14+$A$15)/POWER(1+Q200,$A$28-D201+1)</f>
        <v>0</v>
      </c>
      <c r="S201" s="164">
        <f ca="1">NPV(Q201,K201:$K$244) + ($A$13+$A$14+$A$15)/POWER(1+Q201,$A$28-D201+1)</f>
        <v>0</v>
      </c>
      <c r="T201" s="45">
        <f t="shared" ca="1" si="68"/>
        <v>0</v>
      </c>
      <c r="U201" s="45">
        <f t="shared" ca="1" si="74"/>
        <v>0</v>
      </c>
      <c r="V201" s="45">
        <f t="shared" ca="1" si="75"/>
        <v>0</v>
      </c>
      <c r="W201" s="45">
        <f t="shared" ca="1" si="69"/>
        <v>0</v>
      </c>
      <c r="X201" s="25">
        <f t="shared" ca="1" si="58"/>
        <v>0</v>
      </c>
      <c r="Z201" s="28">
        <f t="shared" ca="1" si="76"/>
        <v>0</v>
      </c>
      <c r="AA201" s="233"/>
      <c r="AB201" s="45">
        <f t="shared" ca="1" si="70"/>
        <v>0</v>
      </c>
      <c r="AC201" s="45">
        <f t="shared" ca="1" si="59"/>
        <v>0</v>
      </c>
      <c r="AD201" s="25">
        <f t="shared" ca="1" si="60"/>
        <v>0</v>
      </c>
    </row>
    <row r="202" spans="4:30" x14ac:dyDescent="0.35">
      <c r="D202" s="20">
        <v>198</v>
      </c>
      <c r="E202" s="21">
        <f t="shared" ca="1" si="71"/>
        <v>72320</v>
      </c>
      <c r="F202" s="44">
        <f t="shared" ca="1" si="61"/>
        <v>72684</v>
      </c>
      <c r="G202" s="22" t="s">
        <v>119</v>
      </c>
      <c r="H202" s="44">
        <f t="shared" ca="1" si="72"/>
        <v>72320</v>
      </c>
      <c r="I202" s="45">
        <f t="shared" ca="1" si="62"/>
        <v>0</v>
      </c>
      <c r="J202" s="45">
        <f t="shared" ca="1" si="63"/>
        <v>0</v>
      </c>
      <c r="K202" s="45">
        <f t="shared" ca="1" si="64"/>
        <v>0</v>
      </c>
      <c r="L202" s="45"/>
      <c r="M202" s="45">
        <f t="shared" ca="1" si="73"/>
        <v>0</v>
      </c>
      <c r="N202" s="257">
        <f t="shared" ca="1" si="65"/>
        <v>0</v>
      </c>
      <c r="O202" s="23"/>
      <c r="P202" s="255">
        <f t="shared" ca="1" si="66"/>
        <v>0</v>
      </c>
      <c r="Q202" s="163">
        <f t="shared" ca="1" si="67"/>
        <v>0</v>
      </c>
      <c r="R202" s="164">
        <f ca="1">NPV(Q201,K202:$K$244) + ($A$13+$A$14+$A$15)/POWER(1+Q201,$A$28-D202+1)</f>
        <v>0</v>
      </c>
      <c r="S202" s="164">
        <f ca="1">NPV(Q202,K202:$K$244) + ($A$13+$A$14+$A$15)/POWER(1+Q202,$A$28-D202+1)</f>
        <v>0</v>
      </c>
      <c r="T202" s="45">
        <f t="shared" ca="1" si="68"/>
        <v>0</v>
      </c>
      <c r="U202" s="45">
        <f t="shared" ca="1" si="74"/>
        <v>0</v>
      </c>
      <c r="V202" s="45">
        <f t="shared" ca="1" si="75"/>
        <v>0</v>
      </c>
      <c r="W202" s="45">
        <f t="shared" ca="1" si="69"/>
        <v>0</v>
      </c>
      <c r="X202" s="25">
        <f t="shared" ca="1" si="58"/>
        <v>0</v>
      </c>
      <c r="Z202" s="28">
        <f t="shared" ca="1" si="76"/>
        <v>0</v>
      </c>
      <c r="AA202" s="233"/>
      <c r="AB202" s="45">
        <f t="shared" ca="1" si="70"/>
        <v>0</v>
      </c>
      <c r="AC202" s="45">
        <f t="shared" ca="1" si="59"/>
        <v>0</v>
      </c>
      <c r="AD202" s="25">
        <f t="shared" ca="1" si="60"/>
        <v>0</v>
      </c>
    </row>
    <row r="203" spans="4:30" x14ac:dyDescent="0.35">
      <c r="D203" s="20">
        <v>199</v>
      </c>
      <c r="E203" s="21">
        <f t="shared" ca="1" si="71"/>
        <v>72685</v>
      </c>
      <c r="F203" s="44">
        <f t="shared" ca="1" si="61"/>
        <v>73049</v>
      </c>
      <c r="G203" s="22" t="s">
        <v>119</v>
      </c>
      <c r="H203" s="44">
        <f t="shared" ca="1" si="72"/>
        <v>72685</v>
      </c>
      <c r="I203" s="45">
        <f t="shared" ca="1" si="62"/>
        <v>0</v>
      </c>
      <c r="J203" s="45">
        <f t="shared" ca="1" si="63"/>
        <v>0</v>
      </c>
      <c r="K203" s="45">
        <f t="shared" ca="1" si="64"/>
        <v>0</v>
      </c>
      <c r="L203" s="45"/>
      <c r="M203" s="45">
        <f t="shared" ca="1" si="73"/>
        <v>0</v>
      </c>
      <c r="N203" s="257">
        <f t="shared" ca="1" si="65"/>
        <v>0</v>
      </c>
      <c r="O203" s="23"/>
      <c r="P203" s="255">
        <f t="shared" ca="1" si="66"/>
        <v>0</v>
      </c>
      <c r="Q203" s="163">
        <f t="shared" ca="1" si="67"/>
        <v>0</v>
      </c>
      <c r="R203" s="164">
        <f ca="1">NPV(Q202,K203:$K$244) + ($A$13+$A$14+$A$15)/POWER(1+Q202,$A$28-D203+1)</f>
        <v>0</v>
      </c>
      <c r="S203" s="164">
        <f ca="1">NPV(Q203,K203:$K$244) + ($A$13+$A$14+$A$15)/POWER(1+Q203,$A$28-D203+1)</f>
        <v>0</v>
      </c>
      <c r="T203" s="45">
        <f t="shared" ca="1" si="68"/>
        <v>0</v>
      </c>
      <c r="U203" s="45">
        <f t="shared" ca="1" si="74"/>
        <v>0</v>
      </c>
      <c r="V203" s="45">
        <f t="shared" ca="1" si="75"/>
        <v>0</v>
      </c>
      <c r="W203" s="45">
        <f t="shared" ca="1" si="69"/>
        <v>0</v>
      </c>
      <c r="X203" s="25">
        <f t="shared" ca="1" si="58"/>
        <v>0</v>
      </c>
      <c r="Z203" s="28">
        <f t="shared" ca="1" si="76"/>
        <v>0</v>
      </c>
      <c r="AA203" s="233"/>
      <c r="AB203" s="45">
        <f t="shared" ca="1" si="70"/>
        <v>0</v>
      </c>
      <c r="AC203" s="45">
        <f t="shared" ca="1" si="59"/>
        <v>0</v>
      </c>
      <c r="AD203" s="25">
        <f t="shared" ca="1" si="60"/>
        <v>0</v>
      </c>
    </row>
    <row r="204" spans="4:30" x14ac:dyDescent="0.35">
      <c r="D204" s="20">
        <v>200</v>
      </c>
      <c r="E204" s="21">
        <f t="shared" ca="1" si="71"/>
        <v>73050</v>
      </c>
      <c r="F204" s="44">
        <f t="shared" ca="1" si="61"/>
        <v>73414</v>
      </c>
      <c r="G204" s="22" t="s">
        <v>119</v>
      </c>
      <c r="H204" s="44">
        <f t="shared" ca="1" si="72"/>
        <v>73050</v>
      </c>
      <c r="I204" s="45">
        <f t="shared" ca="1" si="62"/>
        <v>0</v>
      </c>
      <c r="J204" s="45">
        <f t="shared" ca="1" si="63"/>
        <v>0</v>
      </c>
      <c r="K204" s="45">
        <f t="shared" ca="1" si="64"/>
        <v>0</v>
      </c>
      <c r="L204" s="45"/>
      <c r="M204" s="45">
        <f t="shared" ca="1" si="73"/>
        <v>0</v>
      </c>
      <c r="N204" s="257">
        <f t="shared" ca="1" si="65"/>
        <v>0</v>
      </c>
      <c r="O204" s="23"/>
      <c r="P204" s="255">
        <f t="shared" ca="1" si="66"/>
        <v>0</v>
      </c>
      <c r="Q204" s="163">
        <f t="shared" ca="1" si="67"/>
        <v>0</v>
      </c>
      <c r="R204" s="164">
        <f ca="1">NPV(Q203,K204:$K$244) + ($A$13+$A$14+$A$15)/POWER(1+Q203,$A$28-D204+1)</f>
        <v>0</v>
      </c>
      <c r="S204" s="164">
        <f ca="1">NPV(Q204,K204:$K$244) + ($A$13+$A$14+$A$15)/POWER(1+Q204,$A$28-D204+1)</f>
        <v>0</v>
      </c>
      <c r="T204" s="45">
        <f t="shared" ca="1" si="68"/>
        <v>0</v>
      </c>
      <c r="U204" s="45">
        <f t="shared" ca="1" si="74"/>
        <v>0</v>
      </c>
      <c r="V204" s="45">
        <f t="shared" ca="1" si="75"/>
        <v>0</v>
      </c>
      <c r="W204" s="45">
        <f t="shared" ca="1" si="69"/>
        <v>0</v>
      </c>
      <c r="X204" s="25">
        <f t="shared" ca="1" si="58"/>
        <v>0</v>
      </c>
      <c r="Z204" s="28">
        <f t="shared" ca="1" si="76"/>
        <v>0</v>
      </c>
      <c r="AA204" s="233"/>
      <c r="AB204" s="45">
        <f t="shared" ca="1" si="70"/>
        <v>0</v>
      </c>
      <c r="AC204" s="45">
        <f t="shared" ca="1" si="59"/>
        <v>0</v>
      </c>
      <c r="AD204" s="25">
        <f t="shared" ca="1" si="60"/>
        <v>0</v>
      </c>
    </row>
    <row r="205" spans="4:30" x14ac:dyDescent="0.35">
      <c r="D205" s="20">
        <v>201</v>
      </c>
      <c r="E205" s="21">
        <f t="shared" ca="1" si="71"/>
        <v>73415</v>
      </c>
      <c r="F205" s="44">
        <f t="shared" ca="1" si="61"/>
        <v>73779</v>
      </c>
      <c r="G205" s="22" t="s">
        <v>119</v>
      </c>
      <c r="H205" s="44">
        <f t="shared" ca="1" si="72"/>
        <v>73415</v>
      </c>
      <c r="I205" s="45">
        <f t="shared" ca="1" si="62"/>
        <v>0</v>
      </c>
      <c r="J205" s="45">
        <f t="shared" ca="1" si="63"/>
        <v>0</v>
      </c>
      <c r="K205" s="45">
        <f t="shared" ca="1" si="64"/>
        <v>0</v>
      </c>
      <c r="L205" s="45"/>
      <c r="M205" s="45">
        <f t="shared" ca="1" si="73"/>
        <v>0</v>
      </c>
      <c r="N205" s="257">
        <f t="shared" ca="1" si="65"/>
        <v>0</v>
      </c>
      <c r="O205" s="23"/>
      <c r="P205" s="255">
        <f t="shared" ca="1" si="66"/>
        <v>0</v>
      </c>
      <c r="Q205" s="163">
        <f t="shared" ca="1" si="67"/>
        <v>0</v>
      </c>
      <c r="R205" s="164">
        <f ca="1">NPV(Q204,K205:$K$244) + ($A$13+$A$14+$A$15)/POWER(1+Q204,$A$28-D205+1)</f>
        <v>0</v>
      </c>
      <c r="S205" s="164">
        <f ca="1">NPV(Q205,K205:$K$244) + ($A$13+$A$14+$A$15)/POWER(1+Q205,$A$28-D205+1)</f>
        <v>0</v>
      </c>
      <c r="T205" s="45">
        <f t="shared" ca="1" si="68"/>
        <v>0</v>
      </c>
      <c r="U205" s="45">
        <f t="shared" ca="1" si="74"/>
        <v>0</v>
      </c>
      <c r="V205" s="45">
        <f t="shared" ca="1" si="75"/>
        <v>0</v>
      </c>
      <c r="W205" s="45">
        <f t="shared" ca="1" si="69"/>
        <v>0</v>
      </c>
      <c r="X205" s="25">
        <f t="shared" ca="1" si="58"/>
        <v>0</v>
      </c>
      <c r="Z205" s="28">
        <f t="shared" ca="1" si="76"/>
        <v>0</v>
      </c>
      <c r="AA205" s="233"/>
      <c r="AB205" s="45">
        <f t="shared" ca="1" si="70"/>
        <v>0</v>
      </c>
      <c r="AC205" s="45">
        <f t="shared" ca="1" si="59"/>
        <v>0</v>
      </c>
      <c r="AD205" s="25">
        <f t="shared" ca="1" si="60"/>
        <v>0</v>
      </c>
    </row>
    <row r="206" spans="4:30" x14ac:dyDescent="0.35">
      <c r="D206" s="20">
        <v>202</v>
      </c>
      <c r="E206" s="21">
        <f t="shared" ca="1" si="71"/>
        <v>73780</v>
      </c>
      <c r="F206" s="44">
        <f t="shared" ca="1" si="61"/>
        <v>74144</v>
      </c>
      <c r="G206" s="22" t="s">
        <v>119</v>
      </c>
      <c r="H206" s="44">
        <f t="shared" ca="1" si="72"/>
        <v>73780</v>
      </c>
      <c r="I206" s="45">
        <f t="shared" ca="1" si="62"/>
        <v>0</v>
      </c>
      <c r="J206" s="45">
        <f t="shared" ca="1" si="63"/>
        <v>0</v>
      </c>
      <c r="K206" s="45">
        <f t="shared" ca="1" si="64"/>
        <v>0</v>
      </c>
      <c r="L206" s="45"/>
      <c r="M206" s="45">
        <f t="shared" ca="1" si="73"/>
        <v>0</v>
      </c>
      <c r="N206" s="257">
        <f t="shared" ca="1" si="65"/>
        <v>0</v>
      </c>
      <c r="O206" s="23"/>
      <c r="P206" s="255">
        <f t="shared" ca="1" si="66"/>
        <v>0</v>
      </c>
      <c r="Q206" s="163">
        <f t="shared" ca="1" si="67"/>
        <v>0</v>
      </c>
      <c r="R206" s="164">
        <f ca="1">NPV(Q205,K206:$K$244) + ($A$13+$A$14+$A$15)/POWER(1+Q205,$A$28-D206+1)</f>
        <v>0</v>
      </c>
      <c r="S206" s="164">
        <f ca="1">NPV(Q206,K206:$K$244) + ($A$13+$A$14+$A$15)/POWER(1+Q206,$A$28-D206+1)</f>
        <v>0</v>
      </c>
      <c r="T206" s="45">
        <f t="shared" ca="1" si="68"/>
        <v>0</v>
      </c>
      <c r="U206" s="45">
        <f t="shared" ca="1" si="74"/>
        <v>0</v>
      </c>
      <c r="V206" s="45">
        <f t="shared" ca="1" si="75"/>
        <v>0</v>
      </c>
      <c r="W206" s="45">
        <f t="shared" ca="1" si="69"/>
        <v>0</v>
      </c>
      <c r="X206" s="25">
        <f t="shared" ca="1" si="58"/>
        <v>0</v>
      </c>
      <c r="Z206" s="28">
        <f t="shared" ca="1" si="76"/>
        <v>0</v>
      </c>
      <c r="AA206" s="233"/>
      <c r="AB206" s="45">
        <f t="shared" ca="1" si="70"/>
        <v>0</v>
      </c>
      <c r="AC206" s="45">
        <f t="shared" ca="1" si="59"/>
        <v>0</v>
      </c>
      <c r="AD206" s="25">
        <f t="shared" ca="1" si="60"/>
        <v>0</v>
      </c>
    </row>
    <row r="207" spans="4:30" x14ac:dyDescent="0.35">
      <c r="D207" s="20">
        <v>203</v>
      </c>
      <c r="E207" s="21">
        <f t="shared" ca="1" si="71"/>
        <v>74145</v>
      </c>
      <c r="F207" s="44">
        <f t="shared" ca="1" si="61"/>
        <v>74509</v>
      </c>
      <c r="G207" s="22" t="s">
        <v>119</v>
      </c>
      <c r="H207" s="44">
        <f t="shared" ca="1" si="72"/>
        <v>74145</v>
      </c>
      <c r="I207" s="45">
        <f t="shared" ca="1" si="62"/>
        <v>0</v>
      </c>
      <c r="J207" s="45">
        <f t="shared" ca="1" si="63"/>
        <v>0</v>
      </c>
      <c r="K207" s="45">
        <f t="shared" ca="1" si="64"/>
        <v>0</v>
      </c>
      <c r="L207" s="45"/>
      <c r="M207" s="45">
        <f t="shared" ca="1" si="73"/>
        <v>0</v>
      </c>
      <c r="N207" s="257">
        <f t="shared" ca="1" si="65"/>
        <v>0</v>
      </c>
      <c r="O207" s="23"/>
      <c r="P207" s="255">
        <f t="shared" ca="1" si="66"/>
        <v>0</v>
      </c>
      <c r="Q207" s="163">
        <f t="shared" ca="1" si="67"/>
        <v>0</v>
      </c>
      <c r="R207" s="164">
        <f ca="1">NPV(Q206,K207:$K$244) + ($A$13+$A$14+$A$15)/POWER(1+Q206,$A$28-D207+1)</f>
        <v>0</v>
      </c>
      <c r="S207" s="164">
        <f ca="1">NPV(Q207,K207:$K$244) + ($A$13+$A$14+$A$15)/POWER(1+Q207,$A$28-D207+1)</f>
        <v>0</v>
      </c>
      <c r="T207" s="45">
        <f t="shared" ca="1" si="68"/>
        <v>0</v>
      </c>
      <c r="U207" s="45">
        <f t="shared" ca="1" si="74"/>
        <v>0</v>
      </c>
      <c r="V207" s="45">
        <f t="shared" ca="1" si="75"/>
        <v>0</v>
      </c>
      <c r="W207" s="45">
        <f t="shared" ca="1" si="69"/>
        <v>0</v>
      </c>
      <c r="X207" s="25">
        <f t="shared" ca="1" si="58"/>
        <v>0</v>
      </c>
      <c r="Z207" s="28">
        <f t="shared" ca="1" si="76"/>
        <v>0</v>
      </c>
      <c r="AA207" s="233"/>
      <c r="AB207" s="45">
        <f t="shared" ca="1" si="70"/>
        <v>0</v>
      </c>
      <c r="AC207" s="45">
        <f t="shared" ca="1" si="59"/>
        <v>0</v>
      </c>
      <c r="AD207" s="25">
        <f t="shared" ca="1" si="60"/>
        <v>0</v>
      </c>
    </row>
    <row r="208" spans="4:30" x14ac:dyDescent="0.35">
      <c r="D208" s="20">
        <v>204</v>
      </c>
      <c r="E208" s="21">
        <f t="shared" ca="1" si="71"/>
        <v>74510</v>
      </c>
      <c r="F208" s="44">
        <f t="shared" ca="1" si="61"/>
        <v>74875</v>
      </c>
      <c r="G208" s="22" t="s">
        <v>119</v>
      </c>
      <c r="H208" s="44">
        <f t="shared" ca="1" si="72"/>
        <v>74510</v>
      </c>
      <c r="I208" s="45">
        <f t="shared" ca="1" si="62"/>
        <v>0</v>
      </c>
      <c r="J208" s="45">
        <f t="shared" ca="1" si="63"/>
        <v>0</v>
      </c>
      <c r="K208" s="45">
        <f t="shared" ca="1" si="64"/>
        <v>0</v>
      </c>
      <c r="L208" s="45"/>
      <c r="M208" s="45">
        <f t="shared" ca="1" si="73"/>
        <v>0</v>
      </c>
      <c r="N208" s="257">
        <f t="shared" ca="1" si="65"/>
        <v>0</v>
      </c>
      <c r="O208" s="23"/>
      <c r="P208" s="255">
        <f t="shared" ca="1" si="66"/>
        <v>0</v>
      </c>
      <c r="Q208" s="163">
        <f t="shared" ca="1" si="67"/>
        <v>0</v>
      </c>
      <c r="R208" s="164">
        <f ca="1">NPV(Q207,K208:$K$244) + ($A$13+$A$14+$A$15)/POWER(1+Q207,$A$28-D208+1)</f>
        <v>0</v>
      </c>
      <c r="S208" s="164">
        <f ca="1">NPV(Q208,K208:$K$244) + ($A$13+$A$14+$A$15)/POWER(1+Q208,$A$28-D208+1)</f>
        <v>0</v>
      </c>
      <c r="T208" s="45">
        <f t="shared" ca="1" si="68"/>
        <v>0</v>
      </c>
      <c r="U208" s="45">
        <f t="shared" ca="1" si="74"/>
        <v>0</v>
      </c>
      <c r="V208" s="45">
        <f t="shared" ca="1" si="75"/>
        <v>0</v>
      </c>
      <c r="W208" s="45">
        <f t="shared" ca="1" si="69"/>
        <v>0</v>
      </c>
      <c r="X208" s="25">
        <f t="shared" ca="1" si="58"/>
        <v>0</v>
      </c>
      <c r="Z208" s="28">
        <f t="shared" ca="1" si="76"/>
        <v>0</v>
      </c>
      <c r="AA208" s="233"/>
      <c r="AB208" s="45">
        <f t="shared" ca="1" si="70"/>
        <v>0</v>
      </c>
      <c r="AC208" s="45">
        <f t="shared" ca="1" si="59"/>
        <v>0</v>
      </c>
      <c r="AD208" s="25">
        <f t="shared" ca="1" si="60"/>
        <v>0</v>
      </c>
    </row>
    <row r="209" spans="4:30" x14ac:dyDescent="0.35">
      <c r="D209" s="20">
        <v>205</v>
      </c>
      <c r="E209" s="21">
        <f t="shared" ca="1" si="71"/>
        <v>74876</v>
      </c>
      <c r="F209" s="44">
        <f t="shared" ca="1" si="61"/>
        <v>75240</v>
      </c>
      <c r="G209" s="22" t="s">
        <v>119</v>
      </c>
      <c r="H209" s="44">
        <f t="shared" ca="1" si="72"/>
        <v>74876</v>
      </c>
      <c r="I209" s="45">
        <f t="shared" ca="1" si="62"/>
        <v>0</v>
      </c>
      <c r="J209" s="45">
        <f t="shared" ca="1" si="63"/>
        <v>0</v>
      </c>
      <c r="K209" s="45">
        <f t="shared" ca="1" si="64"/>
        <v>0</v>
      </c>
      <c r="L209" s="45"/>
      <c r="M209" s="45">
        <f t="shared" ca="1" si="73"/>
        <v>0</v>
      </c>
      <c r="N209" s="257">
        <f t="shared" ca="1" si="65"/>
        <v>0</v>
      </c>
      <c r="O209" s="23"/>
      <c r="P209" s="255">
        <f t="shared" ca="1" si="66"/>
        <v>0</v>
      </c>
      <c r="Q209" s="163">
        <f t="shared" ca="1" si="67"/>
        <v>0</v>
      </c>
      <c r="R209" s="164">
        <f ca="1">NPV(Q208,K209:$K$244) + ($A$13+$A$14+$A$15)/POWER(1+Q208,$A$28-D209+1)</f>
        <v>0</v>
      </c>
      <c r="S209" s="164">
        <f ca="1">NPV(Q209,K209:$K$244) + ($A$13+$A$14+$A$15)/POWER(1+Q209,$A$28-D209+1)</f>
        <v>0</v>
      </c>
      <c r="T209" s="45">
        <f t="shared" ca="1" si="68"/>
        <v>0</v>
      </c>
      <c r="U209" s="45">
        <f t="shared" ca="1" si="74"/>
        <v>0</v>
      </c>
      <c r="V209" s="45">
        <f t="shared" ca="1" si="75"/>
        <v>0</v>
      </c>
      <c r="W209" s="45">
        <f t="shared" ca="1" si="69"/>
        <v>0</v>
      </c>
      <c r="X209" s="25">
        <f t="shared" ca="1" si="58"/>
        <v>0</v>
      </c>
      <c r="Z209" s="28">
        <f t="shared" ca="1" si="76"/>
        <v>0</v>
      </c>
      <c r="AA209" s="233"/>
      <c r="AB209" s="45">
        <f t="shared" ca="1" si="70"/>
        <v>0</v>
      </c>
      <c r="AC209" s="45">
        <f t="shared" ca="1" si="59"/>
        <v>0</v>
      </c>
      <c r="AD209" s="25">
        <f t="shared" ca="1" si="60"/>
        <v>0</v>
      </c>
    </row>
    <row r="210" spans="4:30" x14ac:dyDescent="0.35">
      <c r="D210" s="20">
        <v>206</v>
      </c>
      <c r="E210" s="21">
        <f t="shared" ca="1" si="71"/>
        <v>75241</v>
      </c>
      <c r="F210" s="44">
        <f t="shared" ca="1" si="61"/>
        <v>75605</v>
      </c>
      <c r="G210" s="22" t="s">
        <v>119</v>
      </c>
      <c r="H210" s="44">
        <f t="shared" ca="1" si="72"/>
        <v>75241</v>
      </c>
      <c r="I210" s="45">
        <f t="shared" ca="1" si="62"/>
        <v>0</v>
      </c>
      <c r="J210" s="45">
        <f t="shared" ca="1" si="63"/>
        <v>0</v>
      </c>
      <c r="K210" s="45">
        <f t="shared" ca="1" si="64"/>
        <v>0</v>
      </c>
      <c r="L210" s="45"/>
      <c r="M210" s="45">
        <f t="shared" ca="1" si="73"/>
        <v>0</v>
      </c>
      <c r="N210" s="257">
        <f t="shared" ca="1" si="65"/>
        <v>0</v>
      </c>
      <c r="O210" s="23"/>
      <c r="P210" s="255">
        <f t="shared" ca="1" si="66"/>
        <v>0</v>
      </c>
      <c r="Q210" s="163">
        <f t="shared" ca="1" si="67"/>
        <v>0</v>
      </c>
      <c r="R210" s="164">
        <f ca="1">NPV(Q209,K210:$K$244) + ($A$13+$A$14+$A$15)/POWER(1+Q209,$A$28-D210+1)</f>
        <v>0</v>
      </c>
      <c r="S210" s="164">
        <f ca="1">NPV(Q210,K210:$K$244) + ($A$13+$A$14+$A$15)/POWER(1+Q210,$A$28-D210+1)</f>
        <v>0</v>
      </c>
      <c r="T210" s="45">
        <f t="shared" ca="1" si="68"/>
        <v>0</v>
      </c>
      <c r="U210" s="45">
        <f t="shared" ca="1" si="74"/>
        <v>0</v>
      </c>
      <c r="V210" s="45">
        <f t="shared" ca="1" si="75"/>
        <v>0</v>
      </c>
      <c r="W210" s="45">
        <f t="shared" ca="1" si="69"/>
        <v>0</v>
      </c>
      <c r="X210" s="25">
        <f t="shared" ca="1" si="58"/>
        <v>0</v>
      </c>
      <c r="Z210" s="28">
        <f t="shared" ca="1" si="76"/>
        <v>0</v>
      </c>
      <c r="AA210" s="233"/>
      <c r="AB210" s="45">
        <f t="shared" ca="1" si="70"/>
        <v>0</v>
      </c>
      <c r="AC210" s="45">
        <f t="shared" ca="1" si="59"/>
        <v>0</v>
      </c>
      <c r="AD210" s="25">
        <f t="shared" ca="1" si="60"/>
        <v>0</v>
      </c>
    </row>
    <row r="211" spans="4:30" x14ac:dyDescent="0.35">
      <c r="D211" s="20">
        <v>207</v>
      </c>
      <c r="E211" s="21">
        <f t="shared" ca="1" si="71"/>
        <v>75606</v>
      </c>
      <c r="F211" s="44">
        <f t="shared" ca="1" si="61"/>
        <v>75970</v>
      </c>
      <c r="G211" s="22" t="s">
        <v>119</v>
      </c>
      <c r="H211" s="44">
        <f t="shared" ca="1" si="72"/>
        <v>75606</v>
      </c>
      <c r="I211" s="45">
        <f t="shared" ca="1" si="62"/>
        <v>0</v>
      </c>
      <c r="J211" s="45">
        <f t="shared" ca="1" si="63"/>
        <v>0</v>
      </c>
      <c r="K211" s="45">
        <f t="shared" ca="1" si="64"/>
        <v>0</v>
      </c>
      <c r="L211" s="45"/>
      <c r="M211" s="45">
        <f t="shared" ca="1" si="73"/>
        <v>0</v>
      </c>
      <c r="N211" s="257">
        <f t="shared" ca="1" si="65"/>
        <v>0</v>
      </c>
      <c r="O211" s="23"/>
      <c r="P211" s="255">
        <f t="shared" ca="1" si="66"/>
        <v>0</v>
      </c>
      <c r="Q211" s="163">
        <f t="shared" ca="1" si="67"/>
        <v>0</v>
      </c>
      <c r="R211" s="164">
        <f ca="1">NPV(Q210,K211:$K$244) + ($A$13+$A$14+$A$15)/POWER(1+Q210,$A$28-D211+1)</f>
        <v>0</v>
      </c>
      <c r="S211" s="164">
        <f ca="1">NPV(Q211,K211:$K$244) + ($A$13+$A$14+$A$15)/POWER(1+Q211,$A$28-D211+1)</f>
        <v>0</v>
      </c>
      <c r="T211" s="45">
        <f t="shared" ca="1" si="68"/>
        <v>0</v>
      </c>
      <c r="U211" s="45">
        <f t="shared" ca="1" si="74"/>
        <v>0</v>
      </c>
      <c r="V211" s="45">
        <f t="shared" ca="1" si="75"/>
        <v>0</v>
      </c>
      <c r="W211" s="45">
        <f t="shared" ca="1" si="69"/>
        <v>0</v>
      </c>
      <c r="X211" s="25">
        <f t="shared" ca="1" si="58"/>
        <v>0</v>
      </c>
      <c r="Z211" s="28">
        <f t="shared" ca="1" si="76"/>
        <v>0</v>
      </c>
      <c r="AA211" s="233"/>
      <c r="AB211" s="45">
        <f t="shared" ca="1" si="70"/>
        <v>0</v>
      </c>
      <c r="AC211" s="45">
        <f t="shared" ca="1" si="59"/>
        <v>0</v>
      </c>
      <c r="AD211" s="25">
        <f t="shared" ca="1" si="60"/>
        <v>0</v>
      </c>
    </row>
    <row r="212" spans="4:30" x14ac:dyDescent="0.35">
      <c r="D212" s="20">
        <v>208</v>
      </c>
      <c r="E212" s="21">
        <f t="shared" ca="1" si="71"/>
        <v>75971</v>
      </c>
      <c r="F212" s="44">
        <f t="shared" ca="1" si="61"/>
        <v>76336</v>
      </c>
      <c r="G212" s="22" t="s">
        <v>119</v>
      </c>
      <c r="H212" s="44">
        <f t="shared" ca="1" si="72"/>
        <v>75971</v>
      </c>
      <c r="I212" s="45">
        <f t="shared" ca="1" si="62"/>
        <v>0</v>
      </c>
      <c r="J212" s="45">
        <f t="shared" ca="1" si="63"/>
        <v>0</v>
      </c>
      <c r="K212" s="45">
        <f t="shared" ca="1" si="64"/>
        <v>0</v>
      </c>
      <c r="L212" s="45"/>
      <c r="M212" s="45">
        <f t="shared" ca="1" si="73"/>
        <v>0</v>
      </c>
      <c r="N212" s="257">
        <f t="shared" ca="1" si="65"/>
        <v>0</v>
      </c>
      <c r="O212" s="23"/>
      <c r="P212" s="255">
        <f t="shared" ca="1" si="66"/>
        <v>0</v>
      </c>
      <c r="Q212" s="163">
        <f t="shared" ca="1" si="67"/>
        <v>0</v>
      </c>
      <c r="R212" s="164">
        <f ca="1">NPV(Q211,K212:$K$244) + ($A$13+$A$14+$A$15)/POWER(1+Q211,$A$28-D212+1)</f>
        <v>0</v>
      </c>
      <c r="S212" s="164">
        <f ca="1">NPV(Q212,K212:$K$244) + ($A$13+$A$14+$A$15)/POWER(1+Q212,$A$28-D212+1)</f>
        <v>0</v>
      </c>
      <c r="T212" s="45">
        <f t="shared" ca="1" si="68"/>
        <v>0</v>
      </c>
      <c r="U212" s="45">
        <f t="shared" ca="1" si="74"/>
        <v>0</v>
      </c>
      <c r="V212" s="45">
        <f t="shared" ca="1" si="75"/>
        <v>0</v>
      </c>
      <c r="W212" s="45">
        <f t="shared" ca="1" si="69"/>
        <v>0</v>
      </c>
      <c r="X212" s="25">
        <f t="shared" ca="1" si="58"/>
        <v>0</v>
      </c>
      <c r="Z212" s="28">
        <f t="shared" ca="1" si="76"/>
        <v>0</v>
      </c>
      <c r="AA212" s="233"/>
      <c r="AB212" s="45">
        <f t="shared" ca="1" si="70"/>
        <v>0</v>
      </c>
      <c r="AC212" s="45">
        <f t="shared" ca="1" si="59"/>
        <v>0</v>
      </c>
      <c r="AD212" s="25">
        <f t="shared" ca="1" si="60"/>
        <v>0</v>
      </c>
    </row>
    <row r="213" spans="4:30" x14ac:dyDescent="0.35">
      <c r="D213" s="20">
        <v>209</v>
      </c>
      <c r="E213" s="21">
        <f t="shared" ca="1" si="71"/>
        <v>76337</v>
      </c>
      <c r="F213" s="44">
        <f t="shared" ca="1" si="61"/>
        <v>76701</v>
      </c>
      <c r="G213" s="22" t="s">
        <v>119</v>
      </c>
      <c r="H213" s="44">
        <f t="shared" ca="1" si="72"/>
        <v>76337</v>
      </c>
      <c r="I213" s="45">
        <f t="shared" ca="1" si="62"/>
        <v>0</v>
      </c>
      <c r="J213" s="45">
        <f t="shared" ca="1" si="63"/>
        <v>0</v>
      </c>
      <c r="K213" s="45">
        <f t="shared" ca="1" si="64"/>
        <v>0</v>
      </c>
      <c r="L213" s="45"/>
      <c r="M213" s="45">
        <f t="shared" ca="1" si="73"/>
        <v>0</v>
      </c>
      <c r="N213" s="257">
        <f t="shared" ca="1" si="65"/>
        <v>0</v>
      </c>
      <c r="O213" s="23"/>
      <c r="P213" s="255">
        <f t="shared" ca="1" si="66"/>
        <v>0</v>
      </c>
      <c r="Q213" s="163">
        <f t="shared" ca="1" si="67"/>
        <v>0</v>
      </c>
      <c r="R213" s="164">
        <f ca="1">NPV(Q212,K213:$K$244) + ($A$13+$A$14+$A$15)/POWER(1+Q212,$A$28-D213+1)</f>
        <v>0</v>
      </c>
      <c r="S213" s="164">
        <f ca="1">NPV(Q213,K213:$K$244) + ($A$13+$A$14+$A$15)/POWER(1+Q213,$A$28-D213+1)</f>
        <v>0</v>
      </c>
      <c r="T213" s="45">
        <f t="shared" ca="1" si="68"/>
        <v>0</v>
      </c>
      <c r="U213" s="45">
        <f t="shared" ca="1" si="74"/>
        <v>0</v>
      </c>
      <c r="V213" s="45">
        <f t="shared" ca="1" si="75"/>
        <v>0</v>
      </c>
      <c r="W213" s="45">
        <f t="shared" ca="1" si="69"/>
        <v>0</v>
      </c>
      <c r="X213" s="25">
        <f t="shared" ca="1" si="58"/>
        <v>0</v>
      </c>
      <c r="Z213" s="28">
        <f t="shared" ca="1" si="76"/>
        <v>0</v>
      </c>
      <c r="AA213" s="233"/>
      <c r="AB213" s="45">
        <f t="shared" ca="1" si="70"/>
        <v>0</v>
      </c>
      <c r="AC213" s="45">
        <f t="shared" ca="1" si="59"/>
        <v>0</v>
      </c>
      <c r="AD213" s="25">
        <f t="shared" ca="1" si="60"/>
        <v>0</v>
      </c>
    </row>
    <row r="214" spans="4:30" x14ac:dyDescent="0.35">
      <c r="D214" s="20">
        <v>210</v>
      </c>
      <c r="E214" s="21">
        <f t="shared" ca="1" si="71"/>
        <v>76702</v>
      </c>
      <c r="F214" s="44">
        <f t="shared" ca="1" si="61"/>
        <v>77066</v>
      </c>
      <c r="G214" s="22" t="s">
        <v>119</v>
      </c>
      <c r="H214" s="44">
        <f t="shared" ca="1" si="72"/>
        <v>76702</v>
      </c>
      <c r="I214" s="45">
        <f t="shared" ca="1" si="62"/>
        <v>0</v>
      </c>
      <c r="J214" s="45">
        <f t="shared" ca="1" si="63"/>
        <v>0</v>
      </c>
      <c r="K214" s="45">
        <f t="shared" ca="1" si="64"/>
        <v>0</v>
      </c>
      <c r="L214" s="45"/>
      <c r="M214" s="45">
        <f t="shared" ca="1" si="73"/>
        <v>0</v>
      </c>
      <c r="N214" s="257">
        <f t="shared" ca="1" si="65"/>
        <v>0</v>
      </c>
      <c r="O214" s="23"/>
      <c r="P214" s="255">
        <f t="shared" ca="1" si="66"/>
        <v>0</v>
      </c>
      <c r="Q214" s="163">
        <f t="shared" ca="1" si="67"/>
        <v>0</v>
      </c>
      <c r="R214" s="164">
        <f ca="1">NPV(Q213,K214:$K$244) + ($A$13+$A$14+$A$15)/POWER(1+Q213,$A$28-D214+1)</f>
        <v>0</v>
      </c>
      <c r="S214" s="164">
        <f ca="1">NPV(Q214,K214:$K$244) + ($A$13+$A$14+$A$15)/POWER(1+Q214,$A$28-D214+1)</f>
        <v>0</v>
      </c>
      <c r="T214" s="45">
        <f t="shared" ca="1" si="68"/>
        <v>0</v>
      </c>
      <c r="U214" s="45">
        <f t="shared" ca="1" si="74"/>
        <v>0</v>
      </c>
      <c r="V214" s="45">
        <f t="shared" ca="1" si="75"/>
        <v>0</v>
      </c>
      <c r="W214" s="45">
        <f t="shared" ca="1" si="69"/>
        <v>0</v>
      </c>
      <c r="X214" s="25">
        <f t="shared" ca="1" si="58"/>
        <v>0</v>
      </c>
      <c r="Z214" s="28">
        <f t="shared" ca="1" si="76"/>
        <v>0</v>
      </c>
      <c r="AA214" s="233"/>
      <c r="AB214" s="45">
        <f t="shared" ca="1" si="70"/>
        <v>0</v>
      </c>
      <c r="AC214" s="45">
        <f t="shared" ca="1" si="59"/>
        <v>0</v>
      </c>
      <c r="AD214" s="25">
        <f t="shared" ca="1" si="60"/>
        <v>0</v>
      </c>
    </row>
    <row r="215" spans="4:30" x14ac:dyDescent="0.35">
      <c r="D215" s="20">
        <v>211</v>
      </c>
      <c r="E215" s="21">
        <f t="shared" ca="1" si="71"/>
        <v>77067</v>
      </c>
      <c r="F215" s="44">
        <f t="shared" ca="1" si="61"/>
        <v>77431</v>
      </c>
      <c r="G215" s="22" t="s">
        <v>119</v>
      </c>
      <c r="H215" s="44">
        <f t="shared" ca="1" si="72"/>
        <v>77067</v>
      </c>
      <c r="I215" s="45">
        <f t="shared" ca="1" si="62"/>
        <v>0</v>
      </c>
      <c r="J215" s="45">
        <f t="shared" ca="1" si="63"/>
        <v>0</v>
      </c>
      <c r="K215" s="45">
        <f t="shared" ca="1" si="64"/>
        <v>0</v>
      </c>
      <c r="L215" s="45"/>
      <c r="M215" s="45">
        <f t="shared" ca="1" si="73"/>
        <v>0</v>
      </c>
      <c r="N215" s="257">
        <f t="shared" ca="1" si="65"/>
        <v>0</v>
      </c>
      <c r="O215" s="23"/>
      <c r="P215" s="255">
        <f t="shared" ca="1" si="66"/>
        <v>0</v>
      </c>
      <c r="Q215" s="163">
        <f t="shared" ca="1" si="67"/>
        <v>0</v>
      </c>
      <c r="R215" s="164">
        <f ca="1">NPV(Q214,K215:$K$244) + ($A$13+$A$14+$A$15)/POWER(1+Q214,$A$28-D215+1)</f>
        <v>0</v>
      </c>
      <c r="S215" s="164">
        <f ca="1">NPV(Q215,K215:$K$244) + ($A$13+$A$14+$A$15)/POWER(1+Q215,$A$28-D215+1)</f>
        <v>0</v>
      </c>
      <c r="T215" s="45">
        <f t="shared" ca="1" si="68"/>
        <v>0</v>
      </c>
      <c r="U215" s="45">
        <f t="shared" ca="1" si="74"/>
        <v>0</v>
      </c>
      <c r="V215" s="45">
        <f t="shared" ca="1" si="75"/>
        <v>0</v>
      </c>
      <c r="W215" s="45">
        <f t="shared" ca="1" si="69"/>
        <v>0</v>
      </c>
      <c r="X215" s="25">
        <f t="shared" ca="1" si="58"/>
        <v>0</v>
      </c>
      <c r="Z215" s="28">
        <f t="shared" ca="1" si="76"/>
        <v>0</v>
      </c>
      <c r="AA215" s="233"/>
      <c r="AB215" s="45">
        <f t="shared" ca="1" si="70"/>
        <v>0</v>
      </c>
      <c r="AC215" s="45">
        <f t="shared" ca="1" si="59"/>
        <v>0</v>
      </c>
      <c r="AD215" s="25">
        <f t="shared" ca="1" si="60"/>
        <v>0</v>
      </c>
    </row>
    <row r="216" spans="4:30" x14ac:dyDescent="0.35">
      <c r="D216" s="20">
        <v>212</v>
      </c>
      <c r="E216" s="21">
        <f t="shared" ca="1" si="71"/>
        <v>77432</v>
      </c>
      <c r="F216" s="44">
        <f t="shared" ca="1" si="61"/>
        <v>77797</v>
      </c>
      <c r="G216" s="22" t="s">
        <v>119</v>
      </c>
      <c r="H216" s="44">
        <f t="shared" ca="1" si="72"/>
        <v>77432</v>
      </c>
      <c r="I216" s="45">
        <f t="shared" ca="1" si="62"/>
        <v>0</v>
      </c>
      <c r="J216" s="45">
        <f t="shared" ca="1" si="63"/>
        <v>0</v>
      </c>
      <c r="K216" s="45">
        <f t="shared" ca="1" si="64"/>
        <v>0</v>
      </c>
      <c r="L216" s="45"/>
      <c r="M216" s="45">
        <f t="shared" ca="1" si="73"/>
        <v>0</v>
      </c>
      <c r="N216" s="257">
        <f t="shared" ca="1" si="65"/>
        <v>0</v>
      </c>
      <c r="O216" s="23"/>
      <c r="P216" s="255">
        <f t="shared" ca="1" si="66"/>
        <v>0</v>
      </c>
      <c r="Q216" s="163">
        <f t="shared" ca="1" si="67"/>
        <v>0</v>
      </c>
      <c r="R216" s="164">
        <f ca="1">NPV(Q215,K216:$K$244) + ($A$13+$A$14+$A$15)/POWER(1+Q215,$A$28-D216+1)</f>
        <v>0</v>
      </c>
      <c r="S216" s="164">
        <f ca="1">NPV(Q216,K216:$K$244) + ($A$13+$A$14+$A$15)/POWER(1+Q216,$A$28-D216+1)</f>
        <v>0</v>
      </c>
      <c r="T216" s="45">
        <f t="shared" ca="1" si="68"/>
        <v>0</v>
      </c>
      <c r="U216" s="45">
        <f t="shared" ca="1" si="74"/>
        <v>0</v>
      </c>
      <c r="V216" s="45">
        <f t="shared" ca="1" si="75"/>
        <v>0</v>
      </c>
      <c r="W216" s="45">
        <f t="shared" ca="1" si="69"/>
        <v>0</v>
      </c>
      <c r="X216" s="25">
        <f t="shared" ca="1" si="58"/>
        <v>0</v>
      </c>
      <c r="Z216" s="28">
        <f t="shared" ca="1" si="76"/>
        <v>0</v>
      </c>
      <c r="AA216" s="233"/>
      <c r="AB216" s="45">
        <f t="shared" ca="1" si="70"/>
        <v>0</v>
      </c>
      <c r="AC216" s="45">
        <f t="shared" ca="1" si="59"/>
        <v>0</v>
      </c>
      <c r="AD216" s="25">
        <f t="shared" ca="1" si="60"/>
        <v>0</v>
      </c>
    </row>
    <row r="217" spans="4:30" x14ac:dyDescent="0.35">
      <c r="D217" s="20">
        <v>213</v>
      </c>
      <c r="E217" s="21">
        <f t="shared" ca="1" si="71"/>
        <v>77798</v>
      </c>
      <c r="F217" s="44">
        <f t="shared" ca="1" si="61"/>
        <v>78162</v>
      </c>
      <c r="G217" s="22" t="s">
        <v>119</v>
      </c>
      <c r="H217" s="44">
        <f t="shared" ca="1" si="72"/>
        <v>77798</v>
      </c>
      <c r="I217" s="45">
        <f t="shared" ca="1" si="62"/>
        <v>0</v>
      </c>
      <c r="J217" s="45">
        <f t="shared" ca="1" si="63"/>
        <v>0</v>
      </c>
      <c r="K217" s="45">
        <f t="shared" ca="1" si="64"/>
        <v>0</v>
      </c>
      <c r="L217" s="45"/>
      <c r="M217" s="45">
        <f t="shared" ca="1" si="73"/>
        <v>0</v>
      </c>
      <c r="N217" s="257">
        <f t="shared" ca="1" si="65"/>
        <v>0</v>
      </c>
      <c r="O217" s="23"/>
      <c r="P217" s="255">
        <f t="shared" ca="1" si="66"/>
        <v>0</v>
      </c>
      <c r="Q217" s="163">
        <f t="shared" ca="1" si="67"/>
        <v>0</v>
      </c>
      <c r="R217" s="164">
        <f ca="1">NPV(Q216,K217:$K$244) + ($A$13+$A$14+$A$15)/POWER(1+Q216,$A$28-D217+1)</f>
        <v>0</v>
      </c>
      <c r="S217" s="164">
        <f ca="1">NPV(Q217,K217:$K$244) + ($A$13+$A$14+$A$15)/POWER(1+Q217,$A$28-D217+1)</f>
        <v>0</v>
      </c>
      <c r="T217" s="45">
        <f t="shared" ca="1" si="68"/>
        <v>0</v>
      </c>
      <c r="U217" s="45">
        <f t="shared" ca="1" si="74"/>
        <v>0</v>
      </c>
      <c r="V217" s="45">
        <f t="shared" ca="1" si="75"/>
        <v>0</v>
      </c>
      <c r="W217" s="45">
        <f t="shared" ca="1" si="69"/>
        <v>0</v>
      </c>
      <c r="X217" s="25">
        <f t="shared" ca="1" si="58"/>
        <v>0</v>
      </c>
      <c r="Z217" s="28">
        <f t="shared" ca="1" si="76"/>
        <v>0</v>
      </c>
      <c r="AA217" s="233"/>
      <c r="AB217" s="45">
        <f t="shared" ca="1" si="70"/>
        <v>0</v>
      </c>
      <c r="AC217" s="45">
        <f t="shared" ca="1" si="59"/>
        <v>0</v>
      </c>
      <c r="AD217" s="25">
        <f t="shared" ca="1" si="60"/>
        <v>0</v>
      </c>
    </row>
    <row r="218" spans="4:30" x14ac:dyDescent="0.35">
      <c r="D218" s="20">
        <v>214</v>
      </c>
      <c r="E218" s="21">
        <f t="shared" ca="1" si="71"/>
        <v>78163</v>
      </c>
      <c r="F218" s="44">
        <f t="shared" ca="1" si="61"/>
        <v>78527</v>
      </c>
      <c r="G218" s="22" t="s">
        <v>119</v>
      </c>
      <c r="H218" s="44">
        <f t="shared" ca="1" si="72"/>
        <v>78163</v>
      </c>
      <c r="I218" s="45">
        <f t="shared" ca="1" si="62"/>
        <v>0</v>
      </c>
      <c r="J218" s="45">
        <f t="shared" ca="1" si="63"/>
        <v>0</v>
      </c>
      <c r="K218" s="45">
        <f t="shared" ca="1" si="64"/>
        <v>0</v>
      </c>
      <c r="L218" s="45"/>
      <c r="M218" s="45">
        <f t="shared" ca="1" si="73"/>
        <v>0</v>
      </c>
      <c r="N218" s="257">
        <f t="shared" ca="1" si="65"/>
        <v>0</v>
      </c>
      <c r="O218" s="23"/>
      <c r="P218" s="255">
        <f t="shared" ca="1" si="66"/>
        <v>0</v>
      </c>
      <c r="Q218" s="163">
        <f t="shared" ca="1" si="67"/>
        <v>0</v>
      </c>
      <c r="R218" s="164">
        <f ca="1">NPV(Q217,K218:$K$244) + ($A$13+$A$14+$A$15)/POWER(1+Q217,$A$28-D218+1)</f>
        <v>0</v>
      </c>
      <c r="S218" s="164">
        <f ca="1">NPV(Q218,K218:$K$244) + ($A$13+$A$14+$A$15)/POWER(1+Q218,$A$28-D218+1)</f>
        <v>0</v>
      </c>
      <c r="T218" s="45">
        <f t="shared" ca="1" si="68"/>
        <v>0</v>
      </c>
      <c r="U218" s="45">
        <f t="shared" ca="1" si="74"/>
        <v>0</v>
      </c>
      <c r="V218" s="45">
        <f t="shared" ca="1" si="75"/>
        <v>0</v>
      </c>
      <c r="W218" s="45">
        <f t="shared" ca="1" si="69"/>
        <v>0</v>
      </c>
      <c r="X218" s="25">
        <f t="shared" ca="1" si="58"/>
        <v>0</v>
      </c>
      <c r="Z218" s="28">
        <f t="shared" ca="1" si="76"/>
        <v>0</v>
      </c>
      <c r="AA218" s="233"/>
      <c r="AB218" s="45">
        <f t="shared" ca="1" si="70"/>
        <v>0</v>
      </c>
      <c r="AC218" s="45">
        <f t="shared" ca="1" si="59"/>
        <v>0</v>
      </c>
      <c r="AD218" s="25">
        <f t="shared" ca="1" si="60"/>
        <v>0</v>
      </c>
    </row>
    <row r="219" spans="4:30" x14ac:dyDescent="0.35">
      <c r="D219" s="20">
        <v>215</v>
      </c>
      <c r="E219" s="21">
        <f t="shared" ca="1" si="71"/>
        <v>78528</v>
      </c>
      <c r="F219" s="44">
        <f t="shared" ca="1" si="61"/>
        <v>78892</v>
      </c>
      <c r="G219" s="22" t="s">
        <v>119</v>
      </c>
      <c r="H219" s="44">
        <f t="shared" ca="1" si="72"/>
        <v>78528</v>
      </c>
      <c r="I219" s="45">
        <f t="shared" ca="1" si="62"/>
        <v>0</v>
      </c>
      <c r="J219" s="45">
        <f t="shared" ca="1" si="63"/>
        <v>0</v>
      </c>
      <c r="K219" s="45">
        <f t="shared" ca="1" si="64"/>
        <v>0</v>
      </c>
      <c r="L219" s="45"/>
      <c r="M219" s="45">
        <f t="shared" ca="1" si="73"/>
        <v>0</v>
      </c>
      <c r="N219" s="257">
        <f t="shared" ca="1" si="65"/>
        <v>0</v>
      </c>
      <c r="O219" s="23"/>
      <c r="P219" s="255">
        <f t="shared" ca="1" si="66"/>
        <v>0</v>
      </c>
      <c r="Q219" s="163">
        <f t="shared" ca="1" si="67"/>
        <v>0</v>
      </c>
      <c r="R219" s="164">
        <f ca="1">NPV(Q218,K219:$K$244) + ($A$13+$A$14+$A$15)/POWER(1+Q218,$A$28-D219+1)</f>
        <v>0</v>
      </c>
      <c r="S219" s="164">
        <f ca="1">NPV(Q219,K219:$K$244) + ($A$13+$A$14+$A$15)/POWER(1+Q219,$A$28-D219+1)</f>
        <v>0</v>
      </c>
      <c r="T219" s="45">
        <f t="shared" ca="1" si="68"/>
        <v>0</v>
      </c>
      <c r="U219" s="45">
        <f t="shared" ca="1" si="74"/>
        <v>0</v>
      </c>
      <c r="V219" s="45">
        <f t="shared" ca="1" si="75"/>
        <v>0</v>
      </c>
      <c r="W219" s="45">
        <f t="shared" ca="1" si="69"/>
        <v>0</v>
      </c>
      <c r="X219" s="25">
        <f t="shared" ca="1" si="58"/>
        <v>0</v>
      </c>
      <c r="Z219" s="28">
        <f t="shared" ca="1" si="76"/>
        <v>0</v>
      </c>
      <c r="AA219" s="233"/>
      <c r="AB219" s="45">
        <f t="shared" ca="1" si="70"/>
        <v>0</v>
      </c>
      <c r="AC219" s="45">
        <f t="shared" ca="1" si="59"/>
        <v>0</v>
      </c>
      <c r="AD219" s="25">
        <f t="shared" ca="1" si="60"/>
        <v>0</v>
      </c>
    </row>
    <row r="220" spans="4:30" x14ac:dyDescent="0.35">
      <c r="D220" s="20">
        <v>216</v>
      </c>
      <c r="E220" s="21">
        <f t="shared" ca="1" si="71"/>
        <v>78893</v>
      </c>
      <c r="F220" s="44">
        <f t="shared" ca="1" si="61"/>
        <v>79258</v>
      </c>
      <c r="G220" s="22" t="s">
        <v>119</v>
      </c>
      <c r="H220" s="44">
        <f t="shared" ca="1" si="72"/>
        <v>78893</v>
      </c>
      <c r="I220" s="45">
        <f t="shared" ca="1" si="62"/>
        <v>0</v>
      </c>
      <c r="J220" s="45">
        <f t="shared" ca="1" si="63"/>
        <v>0</v>
      </c>
      <c r="K220" s="45">
        <f t="shared" ca="1" si="64"/>
        <v>0</v>
      </c>
      <c r="L220" s="45"/>
      <c r="M220" s="45">
        <f t="shared" ca="1" si="73"/>
        <v>0</v>
      </c>
      <c r="N220" s="257">
        <f t="shared" ca="1" si="65"/>
        <v>0</v>
      </c>
      <c r="O220" s="23"/>
      <c r="P220" s="255">
        <f t="shared" ca="1" si="66"/>
        <v>0</v>
      </c>
      <c r="Q220" s="163">
        <f t="shared" ca="1" si="67"/>
        <v>0</v>
      </c>
      <c r="R220" s="164">
        <f ca="1">NPV(Q219,K220:$K$244) + ($A$13+$A$14+$A$15)/POWER(1+Q219,$A$28-D220+1)</f>
        <v>0</v>
      </c>
      <c r="S220" s="164">
        <f ca="1">NPV(Q220,K220:$K$244) + ($A$13+$A$14+$A$15)/POWER(1+Q220,$A$28-D220+1)</f>
        <v>0</v>
      </c>
      <c r="T220" s="45">
        <f t="shared" ca="1" si="68"/>
        <v>0</v>
      </c>
      <c r="U220" s="45">
        <f t="shared" ca="1" si="74"/>
        <v>0</v>
      </c>
      <c r="V220" s="45">
        <f t="shared" ca="1" si="75"/>
        <v>0</v>
      </c>
      <c r="W220" s="45">
        <f t="shared" ca="1" si="69"/>
        <v>0</v>
      </c>
      <c r="X220" s="25">
        <f t="shared" ca="1" si="58"/>
        <v>0</v>
      </c>
      <c r="Z220" s="28">
        <f t="shared" ca="1" si="76"/>
        <v>0</v>
      </c>
      <c r="AA220" s="233"/>
      <c r="AB220" s="45">
        <f t="shared" ca="1" si="70"/>
        <v>0</v>
      </c>
      <c r="AC220" s="45">
        <f t="shared" ca="1" si="59"/>
        <v>0</v>
      </c>
      <c r="AD220" s="25">
        <f t="shared" ca="1" si="60"/>
        <v>0</v>
      </c>
    </row>
    <row r="221" spans="4:30" x14ac:dyDescent="0.35">
      <c r="D221" s="20">
        <v>217</v>
      </c>
      <c r="E221" s="21">
        <f t="shared" ca="1" si="71"/>
        <v>79259</v>
      </c>
      <c r="F221" s="44">
        <f t="shared" ca="1" si="61"/>
        <v>79623</v>
      </c>
      <c r="G221" s="22" t="s">
        <v>119</v>
      </c>
      <c r="H221" s="44">
        <f t="shared" ca="1" si="72"/>
        <v>79259</v>
      </c>
      <c r="I221" s="45">
        <f t="shared" ca="1" si="62"/>
        <v>0</v>
      </c>
      <c r="J221" s="45">
        <f t="shared" ca="1" si="63"/>
        <v>0</v>
      </c>
      <c r="K221" s="45">
        <f t="shared" ca="1" si="64"/>
        <v>0</v>
      </c>
      <c r="L221" s="45"/>
      <c r="M221" s="45">
        <f t="shared" ca="1" si="73"/>
        <v>0</v>
      </c>
      <c r="N221" s="257">
        <f t="shared" ca="1" si="65"/>
        <v>0</v>
      </c>
      <c r="O221" s="23"/>
      <c r="P221" s="255">
        <f t="shared" ca="1" si="66"/>
        <v>0</v>
      </c>
      <c r="Q221" s="163">
        <f t="shared" ca="1" si="67"/>
        <v>0</v>
      </c>
      <c r="R221" s="164">
        <f ca="1">NPV(Q220,K221:$K$244) + ($A$13+$A$14+$A$15)/POWER(1+Q220,$A$28-D221+1)</f>
        <v>0</v>
      </c>
      <c r="S221" s="164">
        <f ca="1">NPV(Q221,K221:$K$244) + ($A$13+$A$14+$A$15)/POWER(1+Q221,$A$28-D221+1)</f>
        <v>0</v>
      </c>
      <c r="T221" s="45">
        <f t="shared" ca="1" si="68"/>
        <v>0</v>
      </c>
      <c r="U221" s="45">
        <f t="shared" ca="1" si="74"/>
        <v>0</v>
      </c>
      <c r="V221" s="45">
        <f t="shared" ca="1" si="75"/>
        <v>0</v>
      </c>
      <c r="W221" s="45">
        <f t="shared" ca="1" si="69"/>
        <v>0</v>
      </c>
      <c r="X221" s="25">
        <f t="shared" ca="1" si="58"/>
        <v>0</v>
      </c>
      <c r="Z221" s="28">
        <f t="shared" ca="1" si="76"/>
        <v>0</v>
      </c>
      <c r="AA221" s="233"/>
      <c r="AB221" s="45">
        <f t="shared" ca="1" si="70"/>
        <v>0</v>
      </c>
      <c r="AC221" s="45">
        <f t="shared" ca="1" si="59"/>
        <v>0</v>
      </c>
      <c r="AD221" s="25">
        <f t="shared" ca="1" si="60"/>
        <v>0</v>
      </c>
    </row>
    <row r="222" spans="4:30" x14ac:dyDescent="0.35">
      <c r="D222" s="20">
        <v>218</v>
      </c>
      <c r="E222" s="21">
        <f t="shared" ca="1" si="71"/>
        <v>79624</v>
      </c>
      <c r="F222" s="44">
        <f t="shared" ca="1" si="61"/>
        <v>79988</v>
      </c>
      <c r="G222" s="22" t="s">
        <v>119</v>
      </c>
      <c r="H222" s="44">
        <f t="shared" ca="1" si="72"/>
        <v>79624</v>
      </c>
      <c r="I222" s="45">
        <f t="shared" ca="1" si="62"/>
        <v>0</v>
      </c>
      <c r="J222" s="45">
        <f t="shared" ca="1" si="63"/>
        <v>0</v>
      </c>
      <c r="K222" s="45">
        <f t="shared" ca="1" si="64"/>
        <v>0</v>
      </c>
      <c r="L222" s="45"/>
      <c r="M222" s="45">
        <f t="shared" ca="1" si="73"/>
        <v>0</v>
      </c>
      <c r="N222" s="257">
        <f t="shared" ca="1" si="65"/>
        <v>0</v>
      </c>
      <c r="O222" s="23"/>
      <c r="P222" s="255">
        <f t="shared" ca="1" si="66"/>
        <v>0</v>
      </c>
      <c r="Q222" s="163">
        <f t="shared" ca="1" si="67"/>
        <v>0</v>
      </c>
      <c r="R222" s="164">
        <f ca="1">NPV(Q221,K222:$K$244) + ($A$13+$A$14+$A$15)/POWER(1+Q221,$A$28-D222+1)</f>
        <v>0</v>
      </c>
      <c r="S222" s="164">
        <f ca="1">NPV(Q222,K222:$K$244) + ($A$13+$A$14+$A$15)/POWER(1+Q222,$A$28-D222+1)</f>
        <v>0</v>
      </c>
      <c r="T222" s="45">
        <f t="shared" ca="1" si="68"/>
        <v>0</v>
      </c>
      <c r="U222" s="45">
        <f t="shared" ca="1" si="74"/>
        <v>0</v>
      </c>
      <c r="V222" s="45">
        <f t="shared" ca="1" si="75"/>
        <v>0</v>
      </c>
      <c r="W222" s="45">
        <f t="shared" ca="1" si="69"/>
        <v>0</v>
      </c>
      <c r="X222" s="25">
        <f t="shared" ca="1" si="58"/>
        <v>0</v>
      </c>
      <c r="Z222" s="28">
        <f t="shared" ca="1" si="76"/>
        <v>0</v>
      </c>
      <c r="AA222" s="233"/>
      <c r="AB222" s="45">
        <f t="shared" ca="1" si="70"/>
        <v>0</v>
      </c>
      <c r="AC222" s="45">
        <f t="shared" ca="1" si="59"/>
        <v>0</v>
      </c>
      <c r="AD222" s="25">
        <f t="shared" ca="1" si="60"/>
        <v>0</v>
      </c>
    </row>
    <row r="223" spans="4:30" x14ac:dyDescent="0.35">
      <c r="D223" s="20">
        <v>219</v>
      </c>
      <c r="E223" s="21">
        <f t="shared" ca="1" si="71"/>
        <v>79989</v>
      </c>
      <c r="F223" s="44">
        <f t="shared" ca="1" si="61"/>
        <v>80353</v>
      </c>
      <c r="G223" s="22" t="s">
        <v>119</v>
      </c>
      <c r="H223" s="44">
        <f t="shared" ca="1" si="72"/>
        <v>79989</v>
      </c>
      <c r="I223" s="45">
        <f t="shared" ca="1" si="62"/>
        <v>0</v>
      </c>
      <c r="J223" s="45">
        <f t="shared" ca="1" si="63"/>
        <v>0</v>
      </c>
      <c r="K223" s="45">
        <f t="shared" ca="1" si="64"/>
        <v>0</v>
      </c>
      <c r="L223" s="45"/>
      <c r="M223" s="45">
        <f t="shared" ca="1" si="73"/>
        <v>0</v>
      </c>
      <c r="N223" s="257">
        <f t="shared" ca="1" si="65"/>
        <v>0</v>
      </c>
      <c r="O223" s="23"/>
      <c r="P223" s="255">
        <f t="shared" ca="1" si="66"/>
        <v>0</v>
      </c>
      <c r="Q223" s="163">
        <f t="shared" ca="1" si="67"/>
        <v>0</v>
      </c>
      <c r="R223" s="164">
        <f ca="1">NPV(Q222,K223:$K$244) + ($A$13+$A$14+$A$15)/POWER(1+Q222,$A$28-D223+1)</f>
        <v>0</v>
      </c>
      <c r="S223" s="164">
        <f ca="1">NPV(Q223,K223:$K$244) + ($A$13+$A$14+$A$15)/POWER(1+Q223,$A$28-D223+1)</f>
        <v>0</v>
      </c>
      <c r="T223" s="45">
        <f t="shared" ca="1" si="68"/>
        <v>0</v>
      </c>
      <c r="U223" s="45">
        <f t="shared" ca="1" si="74"/>
        <v>0</v>
      </c>
      <c r="V223" s="45">
        <f t="shared" ca="1" si="75"/>
        <v>0</v>
      </c>
      <c r="W223" s="45">
        <f t="shared" ca="1" si="69"/>
        <v>0</v>
      </c>
      <c r="X223" s="25">
        <f t="shared" ca="1" si="58"/>
        <v>0</v>
      </c>
      <c r="Z223" s="28">
        <f t="shared" ca="1" si="76"/>
        <v>0</v>
      </c>
      <c r="AA223" s="233"/>
      <c r="AB223" s="45">
        <f t="shared" ca="1" si="70"/>
        <v>0</v>
      </c>
      <c r="AC223" s="45">
        <f t="shared" ca="1" si="59"/>
        <v>0</v>
      </c>
      <c r="AD223" s="25">
        <f t="shared" ca="1" si="60"/>
        <v>0</v>
      </c>
    </row>
    <row r="224" spans="4:30" x14ac:dyDescent="0.35">
      <c r="D224" s="20">
        <v>220</v>
      </c>
      <c r="E224" s="21">
        <f t="shared" ca="1" si="71"/>
        <v>80354</v>
      </c>
      <c r="F224" s="44">
        <f t="shared" ca="1" si="61"/>
        <v>80719</v>
      </c>
      <c r="G224" s="22" t="s">
        <v>119</v>
      </c>
      <c r="H224" s="44">
        <f t="shared" ca="1" si="72"/>
        <v>80354</v>
      </c>
      <c r="I224" s="45">
        <f t="shared" ca="1" si="62"/>
        <v>0</v>
      </c>
      <c r="J224" s="45">
        <f t="shared" ca="1" si="63"/>
        <v>0</v>
      </c>
      <c r="K224" s="45">
        <f t="shared" ca="1" si="64"/>
        <v>0</v>
      </c>
      <c r="L224" s="45"/>
      <c r="M224" s="45">
        <f t="shared" ca="1" si="73"/>
        <v>0</v>
      </c>
      <c r="N224" s="257">
        <f t="shared" ca="1" si="65"/>
        <v>0</v>
      </c>
      <c r="O224" s="23"/>
      <c r="P224" s="255">
        <f t="shared" ca="1" si="66"/>
        <v>0</v>
      </c>
      <c r="Q224" s="163">
        <f t="shared" ca="1" si="67"/>
        <v>0</v>
      </c>
      <c r="R224" s="164">
        <f ca="1">NPV(Q223,K224:$K$244) + ($A$13+$A$14+$A$15)/POWER(1+Q223,$A$28-D224+1)</f>
        <v>0</v>
      </c>
      <c r="S224" s="164">
        <f ca="1">NPV(Q224,K224:$K$244) + ($A$13+$A$14+$A$15)/POWER(1+Q224,$A$28-D224+1)</f>
        <v>0</v>
      </c>
      <c r="T224" s="45">
        <f t="shared" ca="1" si="68"/>
        <v>0</v>
      </c>
      <c r="U224" s="45">
        <f t="shared" ca="1" si="74"/>
        <v>0</v>
      </c>
      <c r="V224" s="45">
        <f t="shared" ca="1" si="75"/>
        <v>0</v>
      </c>
      <c r="W224" s="45">
        <f t="shared" ca="1" si="69"/>
        <v>0</v>
      </c>
      <c r="X224" s="25">
        <f t="shared" ca="1" si="58"/>
        <v>0</v>
      </c>
      <c r="Z224" s="28">
        <f t="shared" ca="1" si="76"/>
        <v>0</v>
      </c>
      <c r="AA224" s="233"/>
      <c r="AB224" s="45">
        <f t="shared" ca="1" si="70"/>
        <v>0</v>
      </c>
      <c r="AC224" s="45">
        <f t="shared" ca="1" si="59"/>
        <v>0</v>
      </c>
      <c r="AD224" s="25">
        <f t="shared" ca="1" si="60"/>
        <v>0</v>
      </c>
    </row>
    <row r="225" spans="4:30" x14ac:dyDescent="0.35">
      <c r="D225" s="20">
        <v>221</v>
      </c>
      <c r="E225" s="21">
        <f t="shared" ca="1" si="71"/>
        <v>80720</v>
      </c>
      <c r="F225" s="44">
        <f t="shared" ca="1" si="61"/>
        <v>81084</v>
      </c>
      <c r="G225" s="22" t="s">
        <v>119</v>
      </c>
      <c r="H225" s="44">
        <f t="shared" ca="1" si="72"/>
        <v>80720</v>
      </c>
      <c r="I225" s="45">
        <f t="shared" ca="1" si="62"/>
        <v>0</v>
      </c>
      <c r="J225" s="45">
        <f t="shared" ca="1" si="63"/>
        <v>0</v>
      </c>
      <c r="K225" s="45">
        <f t="shared" ca="1" si="64"/>
        <v>0</v>
      </c>
      <c r="L225" s="45"/>
      <c r="M225" s="45">
        <f t="shared" ca="1" si="73"/>
        <v>0</v>
      </c>
      <c r="N225" s="257">
        <f t="shared" ca="1" si="65"/>
        <v>0</v>
      </c>
      <c r="O225" s="23"/>
      <c r="P225" s="255">
        <f t="shared" ca="1" si="66"/>
        <v>0</v>
      </c>
      <c r="Q225" s="163">
        <f t="shared" ca="1" si="67"/>
        <v>0</v>
      </c>
      <c r="R225" s="164">
        <f ca="1">NPV(Q224,K225:$K$244) + ($A$13+$A$14+$A$15)/POWER(1+Q224,$A$28-D225+1)</f>
        <v>0</v>
      </c>
      <c r="S225" s="164">
        <f ca="1">NPV(Q225,K225:$K$244) + ($A$13+$A$14+$A$15)/POWER(1+Q225,$A$28-D225+1)</f>
        <v>0</v>
      </c>
      <c r="T225" s="45">
        <f t="shared" ca="1" si="68"/>
        <v>0</v>
      </c>
      <c r="U225" s="45">
        <f t="shared" ca="1" si="74"/>
        <v>0</v>
      </c>
      <c r="V225" s="45">
        <f t="shared" ca="1" si="75"/>
        <v>0</v>
      </c>
      <c r="W225" s="45">
        <f t="shared" ca="1" si="69"/>
        <v>0</v>
      </c>
      <c r="X225" s="25">
        <f t="shared" ca="1" si="58"/>
        <v>0</v>
      </c>
      <c r="Z225" s="28">
        <f t="shared" ca="1" si="76"/>
        <v>0</v>
      </c>
      <c r="AA225" s="233"/>
      <c r="AB225" s="45">
        <f t="shared" ca="1" si="70"/>
        <v>0</v>
      </c>
      <c r="AC225" s="45">
        <f t="shared" ca="1" si="59"/>
        <v>0</v>
      </c>
      <c r="AD225" s="25">
        <f t="shared" ca="1" si="60"/>
        <v>0</v>
      </c>
    </row>
    <row r="226" spans="4:30" x14ac:dyDescent="0.35">
      <c r="D226" s="20">
        <v>222</v>
      </c>
      <c r="E226" s="21">
        <f t="shared" ca="1" si="71"/>
        <v>81085</v>
      </c>
      <c r="F226" s="44">
        <f t="shared" ca="1" si="61"/>
        <v>81449</v>
      </c>
      <c r="G226" s="22" t="s">
        <v>119</v>
      </c>
      <c r="H226" s="44">
        <f t="shared" ca="1" si="72"/>
        <v>81085</v>
      </c>
      <c r="I226" s="45">
        <f t="shared" ca="1" si="62"/>
        <v>0</v>
      </c>
      <c r="J226" s="45">
        <f t="shared" ca="1" si="63"/>
        <v>0</v>
      </c>
      <c r="K226" s="45">
        <f t="shared" ca="1" si="64"/>
        <v>0</v>
      </c>
      <c r="L226" s="45"/>
      <c r="M226" s="45">
        <f t="shared" ca="1" si="73"/>
        <v>0</v>
      </c>
      <c r="N226" s="257">
        <f t="shared" ca="1" si="65"/>
        <v>0</v>
      </c>
      <c r="O226" s="23"/>
      <c r="P226" s="255">
        <f t="shared" ca="1" si="66"/>
        <v>0</v>
      </c>
      <c r="Q226" s="163">
        <f t="shared" ca="1" si="67"/>
        <v>0</v>
      </c>
      <c r="R226" s="164">
        <f ca="1">NPV(Q225,K226:$K$244) + ($A$13+$A$14+$A$15)/POWER(1+Q225,$A$28-D226+1)</f>
        <v>0</v>
      </c>
      <c r="S226" s="164">
        <f ca="1">NPV(Q226,K226:$K$244) + ($A$13+$A$14+$A$15)/POWER(1+Q226,$A$28-D226+1)</f>
        <v>0</v>
      </c>
      <c r="T226" s="45">
        <f t="shared" ca="1" si="68"/>
        <v>0</v>
      </c>
      <c r="U226" s="45">
        <f t="shared" ca="1" si="74"/>
        <v>0</v>
      </c>
      <c r="V226" s="45">
        <f t="shared" ca="1" si="75"/>
        <v>0</v>
      </c>
      <c r="W226" s="45">
        <f t="shared" ca="1" si="69"/>
        <v>0</v>
      </c>
      <c r="X226" s="25">
        <f t="shared" ca="1" si="58"/>
        <v>0</v>
      </c>
      <c r="Z226" s="28">
        <f t="shared" ca="1" si="76"/>
        <v>0</v>
      </c>
      <c r="AA226" s="233"/>
      <c r="AB226" s="45">
        <f t="shared" ca="1" si="70"/>
        <v>0</v>
      </c>
      <c r="AC226" s="45">
        <f t="shared" ca="1" si="59"/>
        <v>0</v>
      </c>
      <c r="AD226" s="25">
        <f t="shared" ca="1" si="60"/>
        <v>0</v>
      </c>
    </row>
    <row r="227" spans="4:30" x14ac:dyDescent="0.35">
      <c r="D227" s="20">
        <v>223</v>
      </c>
      <c r="E227" s="21">
        <f t="shared" ca="1" si="71"/>
        <v>81450</v>
      </c>
      <c r="F227" s="44">
        <f t="shared" ca="1" si="61"/>
        <v>81814</v>
      </c>
      <c r="G227" s="22" t="s">
        <v>119</v>
      </c>
      <c r="H227" s="44">
        <f t="shared" ca="1" si="72"/>
        <v>81450</v>
      </c>
      <c r="I227" s="45">
        <f t="shared" ca="1" si="62"/>
        <v>0</v>
      </c>
      <c r="J227" s="45">
        <f t="shared" ca="1" si="63"/>
        <v>0</v>
      </c>
      <c r="K227" s="45">
        <f t="shared" ca="1" si="64"/>
        <v>0</v>
      </c>
      <c r="L227" s="45"/>
      <c r="M227" s="45">
        <f t="shared" ca="1" si="73"/>
        <v>0</v>
      </c>
      <c r="N227" s="257">
        <f t="shared" ca="1" si="65"/>
        <v>0</v>
      </c>
      <c r="O227" s="23"/>
      <c r="P227" s="255">
        <f t="shared" ca="1" si="66"/>
        <v>0</v>
      </c>
      <c r="Q227" s="163">
        <f t="shared" ca="1" si="67"/>
        <v>0</v>
      </c>
      <c r="R227" s="164">
        <f ca="1">NPV(Q226,K227:$K$244) + ($A$13+$A$14+$A$15)/POWER(1+Q226,$A$28-D227+1)</f>
        <v>0</v>
      </c>
      <c r="S227" s="164">
        <f ca="1">NPV(Q227,K227:$K$244) + ($A$13+$A$14+$A$15)/POWER(1+Q227,$A$28-D227+1)</f>
        <v>0</v>
      </c>
      <c r="T227" s="45">
        <f t="shared" ca="1" si="68"/>
        <v>0</v>
      </c>
      <c r="U227" s="45">
        <f t="shared" ca="1" si="74"/>
        <v>0</v>
      </c>
      <c r="V227" s="45">
        <f t="shared" ca="1" si="75"/>
        <v>0</v>
      </c>
      <c r="W227" s="45">
        <f t="shared" ca="1" si="69"/>
        <v>0</v>
      </c>
      <c r="X227" s="25">
        <f t="shared" ca="1" si="58"/>
        <v>0</v>
      </c>
      <c r="Z227" s="28">
        <f t="shared" ca="1" si="76"/>
        <v>0</v>
      </c>
      <c r="AA227" s="233"/>
      <c r="AB227" s="45">
        <f t="shared" ca="1" si="70"/>
        <v>0</v>
      </c>
      <c r="AC227" s="45">
        <f t="shared" ca="1" si="59"/>
        <v>0</v>
      </c>
      <c r="AD227" s="25">
        <f t="shared" ca="1" si="60"/>
        <v>0</v>
      </c>
    </row>
    <row r="228" spans="4:30" x14ac:dyDescent="0.35">
      <c r="D228" s="20">
        <v>224</v>
      </c>
      <c r="E228" s="21">
        <f t="shared" ca="1" si="71"/>
        <v>81815</v>
      </c>
      <c r="F228" s="44">
        <f t="shared" ca="1" si="61"/>
        <v>82180</v>
      </c>
      <c r="G228" s="22" t="s">
        <v>119</v>
      </c>
      <c r="H228" s="44">
        <f t="shared" ca="1" si="72"/>
        <v>81815</v>
      </c>
      <c r="I228" s="45">
        <f t="shared" ca="1" si="62"/>
        <v>0</v>
      </c>
      <c r="J228" s="45">
        <f t="shared" ca="1" si="63"/>
        <v>0</v>
      </c>
      <c r="K228" s="45">
        <f t="shared" ca="1" si="64"/>
        <v>0</v>
      </c>
      <c r="L228" s="45"/>
      <c r="M228" s="45">
        <f t="shared" ca="1" si="73"/>
        <v>0</v>
      </c>
      <c r="N228" s="257">
        <f t="shared" ca="1" si="65"/>
        <v>0</v>
      </c>
      <c r="O228" s="23"/>
      <c r="P228" s="255">
        <f t="shared" ca="1" si="66"/>
        <v>0</v>
      </c>
      <c r="Q228" s="163">
        <f t="shared" ca="1" si="67"/>
        <v>0</v>
      </c>
      <c r="R228" s="164">
        <f ca="1">NPV(Q227,K228:$K$244) + ($A$13+$A$14+$A$15)/POWER(1+Q227,$A$28-D228+1)</f>
        <v>0</v>
      </c>
      <c r="S228" s="164">
        <f ca="1">NPV(Q228,K228:$K$244) + ($A$13+$A$14+$A$15)/POWER(1+Q228,$A$28-D228+1)</f>
        <v>0</v>
      </c>
      <c r="T228" s="45">
        <f t="shared" ca="1" si="68"/>
        <v>0</v>
      </c>
      <c r="U228" s="45">
        <f t="shared" ca="1" si="74"/>
        <v>0</v>
      </c>
      <c r="V228" s="45">
        <f t="shared" ca="1" si="75"/>
        <v>0</v>
      </c>
      <c r="W228" s="45">
        <f t="shared" ca="1" si="69"/>
        <v>0</v>
      </c>
      <c r="X228" s="25">
        <f t="shared" ca="1" si="58"/>
        <v>0</v>
      </c>
      <c r="Z228" s="28">
        <f t="shared" ca="1" si="76"/>
        <v>0</v>
      </c>
      <c r="AA228" s="233"/>
      <c r="AB228" s="45">
        <f t="shared" ca="1" si="70"/>
        <v>0</v>
      </c>
      <c r="AC228" s="45">
        <f t="shared" ca="1" si="59"/>
        <v>0</v>
      </c>
      <c r="AD228" s="25">
        <f t="shared" ca="1" si="60"/>
        <v>0</v>
      </c>
    </row>
    <row r="229" spans="4:30" x14ac:dyDescent="0.35">
      <c r="D229" s="20">
        <v>225</v>
      </c>
      <c r="E229" s="21">
        <f t="shared" ca="1" si="71"/>
        <v>82181</v>
      </c>
      <c r="F229" s="44">
        <f t="shared" ca="1" si="61"/>
        <v>82545</v>
      </c>
      <c r="G229" s="22" t="s">
        <v>119</v>
      </c>
      <c r="H229" s="44">
        <f t="shared" ca="1" si="72"/>
        <v>82181</v>
      </c>
      <c r="I229" s="45">
        <f t="shared" ca="1" si="62"/>
        <v>0</v>
      </c>
      <c r="J229" s="45">
        <f t="shared" ca="1" si="63"/>
        <v>0</v>
      </c>
      <c r="K229" s="45">
        <f t="shared" ca="1" si="64"/>
        <v>0</v>
      </c>
      <c r="L229" s="45"/>
      <c r="M229" s="45">
        <f t="shared" ca="1" si="73"/>
        <v>0</v>
      </c>
      <c r="N229" s="257">
        <f t="shared" ca="1" si="65"/>
        <v>0</v>
      </c>
      <c r="O229" s="23"/>
      <c r="P229" s="255">
        <f t="shared" ca="1" si="66"/>
        <v>0</v>
      </c>
      <c r="Q229" s="163">
        <f t="shared" ca="1" si="67"/>
        <v>0</v>
      </c>
      <c r="R229" s="164">
        <f ca="1">NPV(Q228,K229:$K$244) + ($A$13+$A$14+$A$15)/POWER(1+Q228,$A$28-D229+1)</f>
        <v>0</v>
      </c>
      <c r="S229" s="164">
        <f ca="1">NPV(Q229,K229:$K$244) + ($A$13+$A$14+$A$15)/POWER(1+Q229,$A$28-D229+1)</f>
        <v>0</v>
      </c>
      <c r="T229" s="45">
        <f t="shared" ca="1" si="68"/>
        <v>0</v>
      </c>
      <c r="U229" s="45">
        <f t="shared" ca="1" si="74"/>
        <v>0</v>
      </c>
      <c r="V229" s="45">
        <f t="shared" ca="1" si="75"/>
        <v>0</v>
      </c>
      <c r="W229" s="45">
        <f t="shared" ca="1" si="69"/>
        <v>0</v>
      </c>
      <c r="X229" s="25">
        <f t="shared" ca="1" si="58"/>
        <v>0</v>
      </c>
      <c r="Z229" s="28">
        <f t="shared" ca="1" si="76"/>
        <v>0</v>
      </c>
      <c r="AA229" s="233"/>
      <c r="AB229" s="45">
        <f t="shared" ca="1" si="70"/>
        <v>0</v>
      </c>
      <c r="AC229" s="45">
        <f t="shared" ca="1" si="59"/>
        <v>0</v>
      </c>
      <c r="AD229" s="25">
        <f t="shared" ca="1" si="60"/>
        <v>0</v>
      </c>
    </row>
    <row r="230" spans="4:30" x14ac:dyDescent="0.35">
      <c r="D230" s="20">
        <v>226</v>
      </c>
      <c r="E230" s="21">
        <f t="shared" ca="1" si="71"/>
        <v>82546</v>
      </c>
      <c r="F230" s="44">
        <f t="shared" ca="1" si="61"/>
        <v>82910</v>
      </c>
      <c r="G230" s="22" t="s">
        <v>119</v>
      </c>
      <c r="H230" s="44">
        <f t="shared" ca="1" si="72"/>
        <v>82546</v>
      </c>
      <c r="I230" s="45">
        <f t="shared" ca="1" si="62"/>
        <v>0</v>
      </c>
      <c r="J230" s="45">
        <f t="shared" ca="1" si="63"/>
        <v>0</v>
      </c>
      <c r="K230" s="45">
        <f t="shared" ca="1" si="64"/>
        <v>0</v>
      </c>
      <c r="L230" s="45"/>
      <c r="M230" s="45">
        <f t="shared" ca="1" si="73"/>
        <v>0</v>
      </c>
      <c r="N230" s="257">
        <f t="shared" ca="1" si="65"/>
        <v>0</v>
      </c>
      <c r="O230" s="23"/>
      <c r="P230" s="255">
        <f t="shared" ca="1" si="66"/>
        <v>0</v>
      </c>
      <c r="Q230" s="163">
        <f t="shared" ca="1" si="67"/>
        <v>0</v>
      </c>
      <c r="R230" s="164">
        <f ca="1">NPV(Q229,K230:$K$244) + ($A$13+$A$14+$A$15)/POWER(1+Q229,$A$28-D230+1)</f>
        <v>0</v>
      </c>
      <c r="S230" s="164">
        <f ca="1">NPV(Q230,K230:$K$244) + ($A$13+$A$14+$A$15)/POWER(1+Q230,$A$28-D230+1)</f>
        <v>0</v>
      </c>
      <c r="T230" s="45">
        <f t="shared" ca="1" si="68"/>
        <v>0</v>
      </c>
      <c r="U230" s="45">
        <f t="shared" ca="1" si="74"/>
        <v>0</v>
      </c>
      <c r="V230" s="45">
        <f t="shared" ca="1" si="75"/>
        <v>0</v>
      </c>
      <c r="W230" s="45">
        <f t="shared" ca="1" si="69"/>
        <v>0</v>
      </c>
      <c r="X230" s="25">
        <f t="shared" ca="1" si="58"/>
        <v>0</v>
      </c>
      <c r="Z230" s="28">
        <f t="shared" ca="1" si="76"/>
        <v>0</v>
      </c>
      <c r="AA230" s="233"/>
      <c r="AB230" s="45">
        <f t="shared" ca="1" si="70"/>
        <v>0</v>
      </c>
      <c r="AC230" s="45">
        <f t="shared" ca="1" si="59"/>
        <v>0</v>
      </c>
      <c r="AD230" s="25">
        <f t="shared" ca="1" si="60"/>
        <v>0</v>
      </c>
    </row>
    <row r="231" spans="4:30" x14ac:dyDescent="0.35">
      <c r="D231" s="20">
        <v>227</v>
      </c>
      <c r="E231" s="21">
        <f t="shared" ca="1" si="71"/>
        <v>82911</v>
      </c>
      <c r="F231" s="44">
        <f t="shared" ca="1" si="61"/>
        <v>83275</v>
      </c>
      <c r="G231" s="22" t="s">
        <v>119</v>
      </c>
      <c r="H231" s="44">
        <f t="shared" ca="1" si="72"/>
        <v>82911</v>
      </c>
      <c r="I231" s="45">
        <f t="shared" ca="1" si="62"/>
        <v>0</v>
      </c>
      <c r="J231" s="45">
        <f t="shared" ca="1" si="63"/>
        <v>0</v>
      </c>
      <c r="K231" s="45">
        <f t="shared" ca="1" si="64"/>
        <v>0</v>
      </c>
      <c r="L231" s="45"/>
      <c r="M231" s="45">
        <f t="shared" ca="1" si="73"/>
        <v>0</v>
      </c>
      <c r="N231" s="257">
        <f t="shared" ca="1" si="65"/>
        <v>0</v>
      </c>
      <c r="O231" s="23"/>
      <c r="P231" s="255">
        <f t="shared" ca="1" si="66"/>
        <v>0</v>
      </c>
      <c r="Q231" s="163">
        <f t="shared" ca="1" si="67"/>
        <v>0</v>
      </c>
      <c r="R231" s="164">
        <f ca="1">NPV(Q230,K231:$K$244) + ($A$13+$A$14+$A$15)/POWER(1+Q230,$A$28-D231+1)</f>
        <v>0</v>
      </c>
      <c r="S231" s="164">
        <f ca="1">NPV(Q231,K231:$K$244) + ($A$13+$A$14+$A$15)/POWER(1+Q231,$A$28-D231+1)</f>
        <v>0</v>
      </c>
      <c r="T231" s="45">
        <f t="shared" ca="1" si="68"/>
        <v>0</v>
      </c>
      <c r="U231" s="45">
        <f t="shared" ca="1" si="74"/>
        <v>0</v>
      </c>
      <c r="V231" s="45">
        <f t="shared" ca="1" si="75"/>
        <v>0</v>
      </c>
      <c r="W231" s="45">
        <f t="shared" ca="1" si="69"/>
        <v>0</v>
      </c>
      <c r="X231" s="25">
        <f t="shared" ca="1" si="58"/>
        <v>0</v>
      </c>
      <c r="Z231" s="28">
        <f t="shared" ca="1" si="76"/>
        <v>0</v>
      </c>
      <c r="AA231" s="233"/>
      <c r="AB231" s="45">
        <f t="shared" ca="1" si="70"/>
        <v>0</v>
      </c>
      <c r="AC231" s="45">
        <f t="shared" ca="1" si="59"/>
        <v>0</v>
      </c>
      <c r="AD231" s="25">
        <f t="shared" ca="1" si="60"/>
        <v>0</v>
      </c>
    </row>
    <row r="232" spans="4:30" x14ac:dyDescent="0.35">
      <c r="D232" s="20">
        <v>228</v>
      </c>
      <c r="E232" s="21">
        <f t="shared" ca="1" si="71"/>
        <v>83276</v>
      </c>
      <c r="F232" s="44">
        <f t="shared" ca="1" si="61"/>
        <v>83641</v>
      </c>
      <c r="G232" s="22" t="s">
        <v>119</v>
      </c>
      <c r="H232" s="44">
        <f t="shared" ca="1" si="72"/>
        <v>83276</v>
      </c>
      <c r="I232" s="45">
        <f t="shared" ca="1" si="62"/>
        <v>0</v>
      </c>
      <c r="J232" s="45">
        <f t="shared" ca="1" si="63"/>
        <v>0</v>
      </c>
      <c r="K232" s="45">
        <f t="shared" ca="1" si="64"/>
        <v>0</v>
      </c>
      <c r="L232" s="45"/>
      <c r="M232" s="45">
        <f t="shared" ca="1" si="73"/>
        <v>0</v>
      </c>
      <c r="N232" s="257">
        <f t="shared" ca="1" si="65"/>
        <v>0</v>
      </c>
      <c r="O232" s="23"/>
      <c r="P232" s="255">
        <f t="shared" ca="1" si="66"/>
        <v>0</v>
      </c>
      <c r="Q232" s="163">
        <f t="shared" ca="1" si="67"/>
        <v>0</v>
      </c>
      <c r="R232" s="164">
        <f ca="1">NPV(Q231,K232:$K$244) + ($A$13+$A$14+$A$15)/POWER(1+Q231,$A$28-D232+1)</f>
        <v>0</v>
      </c>
      <c r="S232" s="164">
        <f ca="1">NPV(Q232,K232:$K$244) + ($A$13+$A$14+$A$15)/POWER(1+Q232,$A$28-D232+1)</f>
        <v>0</v>
      </c>
      <c r="T232" s="45">
        <f t="shared" ca="1" si="68"/>
        <v>0</v>
      </c>
      <c r="U232" s="45">
        <f t="shared" ca="1" si="74"/>
        <v>0</v>
      </c>
      <c r="V232" s="45">
        <f t="shared" ca="1" si="75"/>
        <v>0</v>
      </c>
      <c r="W232" s="45">
        <f t="shared" ca="1" si="69"/>
        <v>0</v>
      </c>
      <c r="X232" s="25">
        <f t="shared" ca="1" si="58"/>
        <v>0</v>
      </c>
      <c r="Z232" s="28">
        <f t="shared" ca="1" si="76"/>
        <v>0</v>
      </c>
      <c r="AA232" s="233"/>
      <c r="AB232" s="45">
        <f t="shared" ca="1" si="70"/>
        <v>0</v>
      </c>
      <c r="AC232" s="45">
        <f t="shared" ca="1" si="59"/>
        <v>0</v>
      </c>
      <c r="AD232" s="25">
        <f t="shared" ca="1" si="60"/>
        <v>0</v>
      </c>
    </row>
    <row r="233" spans="4:30" x14ac:dyDescent="0.35">
      <c r="D233" s="20">
        <v>229</v>
      </c>
      <c r="E233" s="21">
        <f t="shared" ca="1" si="71"/>
        <v>83642</v>
      </c>
      <c r="F233" s="44">
        <f t="shared" ca="1" si="61"/>
        <v>84006</v>
      </c>
      <c r="G233" s="22" t="s">
        <v>119</v>
      </c>
      <c r="H233" s="44">
        <f t="shared" ca="1" si="72"/>
        <v>83642</v>
      </c>
      <c r="I233" s="45">
        <f t="shared" ca="1" si="62"/>
        <v>0</v>
      </c>
      <c r="J233" s="45">
        <f t="shared" ca="1" si="63"/>
        <v>0</v>
      </c>
      <c r="K233" s="45">
        <f t="shared" ca="1" si="64"/>
        <v>0</v>
      </c>
      <c r="L233" s="45"/>
      <c r="M233" s="45">
        <f t="shared" ca="1" si="73"/>
        <v>0</v>
      </c>
      <c r="N233" s="257">
        <f t="shared" ca="1" si="65"/>
        <v>0</v>
      </c>
      <c r="O233" s="23"/>
      <c r="P233" s="255">
        <f t="shared" ca="1" si="66"/>
        <v>0</v>
      </c>
      <c r="Q233" s="163">
        <f t="shared" ca="1" si="67"/>
        <v>0</v>
      </c>
      <c r="R233" s="164">
        <f ca="1">NPV(Q232,K233:$K$244) + ($A$13+$A$14+$A$15)/POWER(1+Q232,$A$28-D233+1)</f>
        <v>0</v>
      </c>
      <c r="S233" s="164">
        <f ca="1">NPV(Q233,K233:$K$244) + ($A$13+$A$14+$A$15)/POWER(1+Q233,$A$28-D233+1)</f>
        <v>0</v>
      </c>
      <c r="T233" s="45">
        <f t="shared" ca="1" si="68"/>
        <v>0</v>
      </c>
      <c r="U233" s="45">
        <f t="shared" ca="1" si="74"/>
        <v>0</v>
      </c>
      <c r="V233" s="45">
        <f t="shared" ca="1" si="75"/>
        <v>0</v>
      </c>
      <c r="W233" s="45">
        <f t="shared" ca="1" si="69"/>
        <v>0</v>
      </c>
      <c r="X233" s="25">
        <f t="shared" ca="1" si="58"/>
        <v>0</v>
      </c>
      <c r="Z233" s="28">
        <f t="shared" ca="1" si="76"/>
        <v>0</v>
      </c>
      <c r="AA233" s="233"/>
      <c r="AB233" s="45">
        <f t="shared" ca="1" si="70"/>
        <v>0</v>
      </c>
      <c r="AC233" s="45">
        <f t="shared" ca="1" si="59"/>
        <v>0</v>
      </c>
      <c r="AD233" s="25">
        <f t="shared" ca="1" si="60"/>
        <v>0</v>
      </c>
    </row>
    <row r="234" spans="4:30" x14ac:dyDescent="0.35">
      <c r="D234" s="20">
        <v>230</v>
      </c>
      <c r="E234" s="21">
        <f t="shared" ca="1" si="71"/>
        <v>84007</v>
      </c>
      <c r="F234" s="44">
        <f t="shared" ca="1" si="61"/>
        <v>84371</v>
      </c>
      <c r="G234" s="22" t="s">
        <v>119</v>
      </c>
      <c r="H234" s="44">
        <f t="shared" ca="1" si="72"/>
        <v>84007</v>
      </c>
      <c r="I234" s="45">
        <f t="shared" ca="1" si="62"/>
        <v>0</v>
      </c>
      <c r="J234" s="45">
        <f t="shared" ca="1" si="63"/>
        <v>0</v>
      </c>
      <c r="K234" s="45">
        <f t="shared" ca="1" si="64"/>
        <v>0</v>
      </c>
      <c r="L234" s="45"/>
      <c r="M234" s="45">
        <f t="shared" ca="1" si="73"/>
        <v>0</v>
      </c>
      <c r="N234" s="257">
        <f t="shared" ca="1" si="65"/>
        <v>0</v>
      </c>
      <c r="O234" s="23"/>
      <c r="P234" s="255">
        <f t="shared" ca="1" si="66"/>
        <v>0</v>
      </c>
      <c r="Q234" s="163">
        <f t="shared" ca="1" si="67"/>
        <v>0</v>
      </c>
      <c r="R234" s="164">
        <f ca="1">NPV(Q233,K234:$K$244) + ($A$13+$A$14+$A$15)/POWER(1+Q233,$A$28-D234+1)</f>
        <v>0</v>
      </c>
      <c r="S234" s="164">
        <f ca="1">NPV(Q234,K234:$K$244) + ($A$13+$A$14+$A$15)/POWER(1+Q234,$A$28-D234+1)</f>
        <v>0</v>
      </c>
      <c r="T234" s="45">
        <f t="shared" ca="1" si="68"/>
        <v>0</v>
      </c>
      <c r="U234" s="45">
        <f t="shared" ca="1" si="74"/>
        <v>0</v>
      </c>
      <c r="V234" s="45">
        <f t="shared" ca="1" si="75"/>
        <v>0</v>
      </c>
      <c r="W234" s="45">
        <f t="shared" ca="1" si="69"/>
        <v>0</v>
      </c>
      <c r="X234" s="25">
        <f t="shared" ca="1" si="58"/>
        <v>0</v>
      </c>
      <c r="Z234" s="28">
        <f t="shared" ca="1" si="76"/>
        <v>0</v>
      </c>
      <c r="AA234" s="233"/>
      <c r="AB234" s="45">
        <f t="shared" ca="1" si="70"/>
        <v>0</v>
      </c>
      <c r="AC234" s="45">
        <f t="shared" ca="1" si="59"/>
        <v>0</v>
      </c>
      <c r="AD234" s="25">
        <f t="shared" ca="1" si="60"/>
        <v>0</v>
      </c>
    </row>
    <row r="235" spans="4:30" x14ac:dyDescent="0.35">
      <c r="D235" s="20">
        <v>231</v>
      </c>
      <c r="E235" s="21">
        <f t="shared" ca="1" si="71"/>
        <v>84372</v>
      </c>
      <c r="F235" s="44">
        <f t="shared" ca="1" si="61"/>
        <v>84736</v>
      </c>
      <c r="G235" s="22" t="s">
        <v>119</v>
      </c>
      <c r="H235" s="44">
        <f t="shared" ca="1" si="72"/>
        <v>84372</v>
      </c>
      <c r="I235" s="45">
        <f t="shared" ca="1" si="62"/>
        <v>0</v>
      </c>
      <c r="J235" s="45">
        <f t="shared" ca="1" si="63"/>
        <v>0</v>
      </c>
      <c r="K235" s="45">
        <f t="shared" ca="1" si="64"/>
        <v>0</v>
      </c>
      <c r="L235" s="45"/>
      <c r="M235" s="45">
        <f t="shared" ca="1" si="73"/>
        <v>0</v>
      </c>
      <c r="N235" s="257">
        <f t="shared" ca="1" si="65"/>
        <v>0</v>
      </c>
      <c r="O235" s="23"/>
      <c r="P235" s="255">
        <f t="shared" ca="1" si="66"/>
        <v>0</v>
      </c>
      <c r="Q235" s="163">
        <f t="shared" ca="1" si="67"/>
        <v>0</v>
      </c>
      <c r="R235" s="164">
        <f ca="1">NPV(Q234,K235:$K$244) + ($A$13+$A$14+$A$15)/POWER(1+Q234,$A$28-D235+1)</f>
        <v>0</v>
      </c>
      <c r="S235" s="164">
        <f ca="1">NPV(Q235,K235:$K$244) + ($A$13+$A$14+$A$15)/POWER(1+Q235,$A$28-D235+1)</f>
        <v>0</v>
      </c>
      <c r="T235" s="45">
        <f t="shared" ca="1" si="68"/>
        <v>0</v>
      </c>
      <c r="U235" s="45">
        <f t="shared" ca="1" si="74"/>
        <v>0</v>
      </c>
      <c r="V235" s="45">
        <f t="shared" ca="1" si="75"/>
        <v>0</v>
      </c>
      <c r="W235" s="45">
        <f t="shared" ca="1" si="69"/>
        <v>0</v>
      </c>
      <c r="X235" s="25">
        <f t="shared" ca="1" si="58"/>
        <v>0</v>
      </c>
      <c r="Z235" s="28">
        <f t="shared" ca="1" si="76"/>
        <v>0</v>
      </c>
      <c r="AA235" s="233"/>
      <c r="AB235" s="45">
        <f t="shared" ca="1" si="70"/>
        <v>0</v>
      </c>
      <c r="AC235" s="45">
        <f t="shared" ca="1" si="59"/>
        <v>0</v>
      </c>
      <c r="AD235" s="25">
        <f t="shared" ca="1" si="60"/>
        <v>0</v>
      </c>
    </row>
    <row r="236" spans="4:30" x14ac:dyDescent="0.35">
      <c r="D236" s="20">
        <v>232</v>
      </c>
      <c r="E236" s="21">
        <f t="shared" ca="1" si="71"/>
        <v>84737</v>
      </c>
      <c r="F236" s="44">
        <f t="shared" ca="1" si="61"/>
        <v>85102</v>
      </c>
      <c r="G236" s="22" t="s">
        <v>119</v>
      </c>
      <c r="H236" s="44">
        <f t="shared" ca="1" si="72"/>
        <v>84737</v>
      </c>
      <c r="I236" s="45">
        <f t="shared" ca="1" si="62"/>
        <v>0</v>
      </c>
      <c r="J236" s="45">
        <f t="shared" ca="1" si="63"/>
        <v>0</v>
      </c>
      <c r="K236" s="45">
        <f t="shared" ca="1" si="64"/>
        <v>0</v>
      </c>
      <c r="L236" s="45"/>
      <c r="M236" s="45">
        <f t="shared" ca="1" si="73"/>
        <v>0</v>
      </c>
      <c r="N236" s="257">
        <f t="shared" ca="1" si="65"/>
        <v>0</v>
      </c>
      <c r="O236" s="23"/>
      <c r="P236" s="255">
        <f t="shared" ca="1" si="66"/>
        <v>0</v>
      </c>
      <c r="Q236" s="163">
        <f t="shared" ca="1" si="67"/>
        <v>0</v>
      </c>
      <c r="R236" s="164">
        <f ca="1">NPV(Q235,K236:$K$244) + ($A$13+$A$14+$A$15)/POWER(1+Q235,$A$28-D236+1)</f>
        <v>0</v>
      </c>
      <c r="S236" s="164">
        <f ca="1">NPV(Q236,K236:$K$244) + ($A$13+$A$14+$A$15)/POWER(1+Q236,$A$28-D236+1)</f>
        <v>0</v>
      </c>
      <c r="T236" s="45">
        <f t="shared" ca="1" si="68"/>
        <v>0</v>
      </c>
      <c r="U236" s="45">
        <f t="shared" ca="1" si="74"/>
        <v>0</v>
      </c>
      <c r="V236" s="45">
        <f t="shared" ca="1" si="75"/>
        <v>0</v>
      </c>
      <c r="W236" s="45">
        <f t="shared" ca="1" si="69"/>
        <v>0</v>
      </c>
      <c r="X236" s="25">
        <f t="shared" ca="1" si="58"/>
        <v>0</v>
      </c>
      <c r="Z236" s="28">
        <f t="shared" ca="1" si="76"/>
        <v>0</v>
      </c>
      <c r="AA236" s="233"/>
      <c r="AB236" s="45">
        <f t="shared" ca="1" si="70"/>
        <v>0</v>
      </c>
      <c r="AC236" s="45">
        <f t="shared" ca="1" si="59"/>
        <v>0</v>
      </c>
      <c r="AD236" s="25">
        <f t="shared" ca="1" si="60"/>
        <v>0</v>
      </c>
    </row>
    <row r="237" spans="4:30" x14ac:dyDescent="0.35">
      <c r="D237" s="20">
        <v>233</v>
      </c>
      <c r="E237" s="21">
        <f t="shared" ca="1" si="71"/>
        <v>85103</v>
      </c>
      <c r="F237" s="44">
        <f t="shared" ca="1" si="61"/>
        <v>85467</v>
      </c>
      <c r="G237" s="22" t="s">
        <v>119</v>
      </c>
      <c r="H237" s="44">
        <f t="shared" ca="1" si="72"/>
        <v>85103</v>
      </c>
      <c r="I237" s="45">
        <f t="shared" ca="1" si="62"/>
        <v>0</v>
      </c>
      <c r="J237" s="45">
        <f t="shared" ca="1" si="63"/>
        <v>0</v>
      </c>
      <c r="K237" s="45">
        <f t="shared" ca="1" si="64"/>
        <v>0</v>
      </c>
      <c r="L237" s="45"/>
      <c r="M237" s="45">
        <f t="shared" ca="1" si="73"/>
        <v>0</v>
      </c>
      <c r="N237" s="257">
        <f t="shared" ca="1" si="65"/>
        <v>0</v>
      </c>
      <c r="O237" s="23"/>
      <c r="P237" s="255">
        <f t="shared" ca="1" si="66"/>
        <v>0</v>
      </c>
      <c r="Q237" s="163">
        <f t="shared" ca="1" si="67"/>
        <v>0</v>
      </c>
      <c r="R237" s="164">
        <f ca="1">NPV(Q236,K237:$K$244) + ($A$13+$A$14+$A$15)/POWER(1+Q236,$A$28-D237+1)</f>
        <v>0</v>
      </c>
      <c r="S237" s="164">
        <f ca="1">NPV(Q237,K237:$K$244) + ($A$13+$A$14+$A$15)/POWER(1+Q237,$A$28-D237+1)</f>
        <v>0</v>
      </c>
      <c r="T237" s="45">
        <f t="shared" ca="1" si="68"/>
        <v>0</v>
      </c>
      <c r="U237" s="45">
        <f t="shared" ca="1" si="74"/>
        <v>0</v>
      </c>
      <c r="V237" s="45">
        <f t="shared" ca="1" si="75"/>
        <v>0</v>
      </c>
      <c r="W237" s="45">
        <f t="shared" ca="1" si="69"/>
        <v>0</v>
      </c>
      <c r="X237" s="25">
        <f t="shared" ca="1" si="58"/>
        <v>0</v>
      </c>
      <c r="Z237" s="28">
        <f t="shared" ca="1" si="76"/>
        <v>0</v>
      </c>
      <c r="AA237" s="233"/>
      <c r="AB237" s="45">
        <f t="shared" ca="1" si="70"/>
        <v>0</v>
      </c>
      <c r="AC237" s="45">
        <f t="shared" ca="1" si="59"/>
        <v>0</v>
      </c>
      <c r="AD237" s="25">
        <f t="shared" ca="1" si="60"/>
        <v>0</v>
      </c>
    </row>
    <row r="238" spans="4:30" x14ac:dyDescent="0.35">
      <c r="D238" s="20">
        <v>234</v>
      </c>
      <c r="E238" s="21">
        <f t="shared" ca="1" si="71"/>
        <v>85468</v>
      </c>
      <c r="F238" s="44">
        <f t="shared" ca="1" si="61"/>
        <v>85832</v>
      </c>
      <c r="G238" s="22" t="s">
        <v>119</v>
      </c>
      <c r="H238" s="44">
        <f t="shared" ca="1" si="72"/>
        <v>85468</v>
      </c>
      <c r="I238" s="45">
        <f t="shared" ca="1" si="62"/>
        <v>0</v>
      </c>
      <c r="J238" s="45">
        <f t="shared" ca="1" si="63"/>
        <v>0</v>
      </c>
      <c r="K238" s="45">
        <f t="shared" ca="1" si="64"/>
        <v>0</v>
      </c>
      <c r="L238" s="45"/>
      <c r="M238" s="45">
        <f t="shared" ca="1" si="73"/>
        <v>0</v>
      </c>
      <c r="N238" s="257">
        <f t="shared" ca="1" si="65"/>
        <v>0</v>
      </c>
      <c r="O238" s="23"/>
      <c r="P238" s="255">
        <f t="shared" ca="1" si="66"/>
        <v>0</v>
      </c>
      <c r="Q238" s="163">
        <f t="shared" ca="1" si="67"/>
        <v>0</v>
      </c>
      <c r="R238" s="164">
        <f ca="1">NPV(Q237,K238:$K$244) + ($A$13+$A$14+$A$15)/POWER(1+Q237,$A$28-D238+1)</f>
        <v>0</v>
      </c>
      <c r="S238" s="164">
        <f ca="1">NPV(Q238,K238:$K$244) + ($A$13+$A$14+$A$15)/POWER(1+Q238,$A$28-D238+1)</f>
        <v>0</v>
      </c>
      <c r="T238" s="45">
        <f t="shared" ca="1" si="68"/>
        <v>0</v>
      </c>
      <c r="U238" s="45">
        <f t="shared" ca="1" si="74"/>
        <v>0</v>
      </c>
      <c r="V238" s="45">
        <f t="shared" ca="1" si="75"/>
        <v>0</v>
      </c>
      <c r="W238" s="45">
        <f t="shared" ca="1" si="69"/>
        <v>0</v>
      </c>
      <c r="X238" s="25">
        <f t="shared" ca="1" si="58"/>
        <v>0</v>
      </c>
      <c r="Z238" s="28">
        <f t="shared" ca="1" si="76"/>
        <v>0</v>
      </c>
      <c r="AA238" s="233"/>
      <c r="AB238" s="45">
        <f t="shared" ca="1" si="70"/>
        <v>0</v>
      </c>
      <c r="AC238" s="45">
        <f t="shared" ca="1" si="59"/>
        <v>0</v>
      </c>
      <c r="AD238" s="25">
        <f t="shared" ca="1" si="60"/>
        <v>0</v>
      </c>
    </row>
    <row r="239" spans="4:30" x14ac:dyDescent="0.35">
      <c r="D239" s="20">
        <v>235</v>
      </c>
      <c r="E239" s="21">
        <f t="shared" ca="1" si="71"/>
        <v>85833</v>
      </c>
      <c r="F239" s="44">
        <f t="shared" ca="1" si="61"/>
        <v>86197</v>
      </c>
      <c r="G239" s="22" t="s">
        <v>119</v>
      </c>
      <c r="H239" s="44">
        <f t="shared" ca="1" si="72"/>
        <v>85833</v>
      </c>
      <c r="I239" s="45">
        <f t="shared" ca="1" si="62"/>
        <v>0</v>
      </c>
      <c r="J239" s="45">
        <f t="shared" ca="1" si="63"/>
        <v>0</v>
      </c>
      <c r="K239" s="45">
        <f t="shared" ca="1" si="64"/>
        <v>0</v>
      </c>
      <c r="L239" s="45"/>
      <c r="M239" s="45">
        <f t="shared" ca="1" si="73"/>
        <v>0</v>
      </c>
      <c r="N239" s="257">
        <f t="shared" ca="1" si="65"/>
        <v>0</v>
      </c>
      <c r="O239" s="23"/>
      <c r="P239" s="255">
        <f t="shared" ca="1" si="66"/>
        <v>0</v>
      </c>
      <c r="Q239" s="163">
        <f t="shared" ca="1" si="67"/>
        <v>0</v>
      </c>
      <c r="R239" s="164">
        <f ca="1">NPV(Q238,K239:$K$244) + ($A$13+$A$14+$A$15)/POWER(1+Q238,$A$28-D239+1)</f>
        <v>0</v>
      </c>
      <c r="S239" s="164">
        <f ca="1">NPV(Q239,K239:$K$244) + ($A$13+$A$14+$A$15)/POWER(1+Q239,$A$28-D239+1)</f>
        <v>0</v>
      </c>
      <c r="T239" s="45">
        <f t="shared" ca="1" si="68"/>
        <v>0</v>
      </c>
      <c r="U239" s="45">
        <f t="shared" ca="1" si="74"/>
        <v>0</v>
      </c>
      <c r="V239" s="45">
        <f t="shared" ca="1" si="75"/>
        <v>0</v>
      </c>
      <c r="W239" s="45">
        <f t="shared" ca="1" si="69"/>
        <v>0</v>
      </c>
      <c r="X239" s="25">
        <f t="shared" ca="1" si="58"/>
        <v>0</v>
      </c>
      <c r="Z239" s="28">
        <f t="shared" ca="1" si="76"/>
        <v>0</v>
      </c>
      <c r="AA239" s="233"/>
      <c r="AB239" s="45">
        <f t="shared" ca="1" si="70"/>
        <v>0</v>
      </c>
      <c r="AC239" s="45">
        <f t="shared" ca="1" si="59"/>
        <v>0</v>
      </c>
      <c r="AD239" s="25">
        <f t="shared" ca="1" si="60"/>
        <v>0</v>
      </c>
    </row>
    <row r="240" spans="4:30" x14ac:dyDescent="0.35">
      <c r="D240" s="20">
        <v>236</v>
      </c>
      <c r="E240" s="21">
        <f t="shared" ca="1" si="71"/>
        <v>86198</v>
      </c>
      <c r="F240" s="44">
        <f t="shared" ca="1" si="61"/>
        <v>86563</v>
      </c>
      <c r="G240" s="22" t="s">
        <v>119</v>
      </c>
      <c r="H240" s="44">
        <f t="shared" ca="1" si="72"/>
        <v>86198</v>
      </c>
      <c r="I240" s="45">
        <f t="shared" ca="1" si="62"/>
        <v>0</v>
      </c>
      <c r="J240" s="45">
        <f t="shared" ca="1" si="63"/>
        <v>0</v>
      </c>
      <c r="K240" s="45">
        <f t="shared" ca="1" si="64"/>
        <v>0</v>
      </c>
      <c r="L240" s="45"/>
      <c r="M240" s="45">
        <f t="shared" ca="1" si="73"/>
        <v>0</v>
      </c>
      <c r="N240" s="257">
        <f t="shared" ca="1" si="65"/>
        <v>0</v>
      </c>
      <c r="O240" s="23"/>
      <c r="P240" s="255">
        <f t="shared" ca="1" si="66"/>
        <v>0</v>
      </c>
      <c r="Q240" s="163">
        <f t="shared" ca="1" si="67"/>
        <v>0</v>
      </c>
      <c r="R240" s="164">
        <f ca="1">NPV(Q239,K240:$K$244) + ($A$13+$A$14+$A$15)/POWER(1+Q239,$A$28-D240+1)</f>
        <v>0</v>
      </c>
      <c r="S240" s="164">
        <f ca="1">NPV(Q240,K240:$K$244) + ($A$13+$A$14+$A$15)/POWER(1+Q240,$A$28-D240+1)</f>
        <v>0</v>
      </c>
      <c r="T240" s="45">
        <f t="shared" ca="1" si="68"/>
        <v>0</v>
      </c>
      <c r="U240" s="45">
        <f t="shared" ca="1" si="74"/>
        <v>0</v>
      </c>
      <c r="V240" s="45">
        <f t="shared" ca="1" si="75"/>
        <v>0</v>
      </c>
      <c r="W240" s="45">
        <f t="shared" ca="1" si="69"/>
        <v>0</v>
      </c>
      <c r="X240" s="25">
        <f t="shared" ca="1" si="58"/>
        <v>0</v>
      </c>
      <c r="Z240" s="28">
        <f t="shared" ca="1" si="76"/>
        <v>0</v>
      </c>
      <c r="AA240" s="233"/>
      <c r="AB240" s="45">
        <f t="shared" ca="1" si="70"/>
        <v>0</v>
      </c>
      <c r="AC240" s="45">
        <f t="shared" ca="1" si="59"/>
        <v>0</v>
      </c>
      <c r="AD240" s="25">
        <f t="shared" ca="1" si="60"/>
        <v>0</v>
      </c>
    </row>
    <row r="241" spans="4:30" x14ac:dyDescent="0.35">
      <c r="D241" s="20">
        <v>237</v>
      </c>
      <c r="E241" s="21">
        <f t="shared" ca="1" si="71"/>
        <v>86564</v>
      </c>
      <c r="F241" s="44">
        <f t="shared" ca="1" si="61"/>
        <v>86928</v>
      </c>
      <c r="G241" s="22" t="s">
        <v>119</v>
      </c>
      <c r="H241" s="44">
        <f t="shared" ca="1" si="72"/>
        <v>86564</v>
      </c>
      <c r="I241" s="45">
        <f t="shared" ca="1" si="62"/>
        <v>0</v>
      </c>
      <c r="J241" s="45">
        <f t="shared" ca="1" si="63"/>
        <v>0</v>
      </c>
      <c r="K241" s="45">
        <f t="shared" ca="1" si="64"/>
        <v>0</v>
      </c>
      <c r="L241" s="45"/>
      <c r="M241" s="45">
        <f t="shared" ca="1" si="73"/>
        <v>0</v>
      </c>
      <c r="N241" s="257">
        <f t="shared" ca="1" si="65"/>
        <v>0</v>
      </c>
      <c r="O241" s="23"/>
      <c r="P241" s="255">
        <f t="shared" ca="1" si="66"/>
        <v>0</v>
      </c>
      <c r="Q241" s="163">
        <f t="shared" ca="1" si="67"/>
        <v>0</v>
      </c>
      <c r="R241" s="164">
        <f ca="1">NPV(Q240,K241:$K$244) + ($A$13+$A$14+$A$15)/POWER(1+Q240,$A$28-D241+1)</f>
        <v>0</v>
      </c>
      <c r="S241" s="164">
        <f ca="1">NPV(Q241,K241:$K$244) + ($A$13+$A$14+$A$15)/POWER(1+Q241,$A$28-D241+1)</f>
        <v>0</v>
      </c>
      <c r="T241" s="45">
        <f t="shared" ca="1" si="68"/>
        <v>0</v>
      </c>
      <c r="U241" s="45">
        <f t="shared" ca="1" si="74"/>
        <v>0</v>
      </c>
      <c r="V241" s="45">
        <f t="shared" ca="1" si="75"/>
        <v>0</v>
      </c>
      <c r="W241" s="45">
        <f t="shared" ca="1" si="69"/>
        <v>0</v>
      </c>
      <c r="X241" s="25">
        <f t="shared" ca="1" si="58"/>
        <v>0</v>
      </c>
      <c r="Z241" s="28">
        <f t="shared" ca="1" si="76"/>
        <v>0</v>
      </c>
      <c r="AA241" s="233"/>
      <c r="AB241" s="45">
        <f t="shared" ca="1" si="70"/>
        <v>0</v>
      </c>
      <c r="AC241" s="45">
        <f t="shared" ca="1" si="59"/>
        <v>0</v>
      </c>
      <c r="AD241" s="25">
        <f t="shared" ca="1" si="60"/>
        <v>0</v>
      </c>
    </row>
    <row r="242" spans="4:30" x14ac:dyDescent="0.35">
      <c r="D242" s="20">
        <v>238</v>
      </c>
      <c r="E242" s="21">
        <f t="shared" ca="1" si="71"/>
        <v>86929</v>
      </c>
      <c r="F242" s="44">
        <f t="shared" ca="1" si="61"/>
        <v>87293</v>
      </c>
      <c r="G242" s="22" t="s">
        <v>119</v>
      </c>
      <c r="H242" s="44">
        <f t="shared" ca="1" si="72"/>
        <v>86929</v>
      </c>
      <c r="I242" s="45">
        <f t="shared" ca="1" si="62"/>
        <v>0</v>
      </c>
      <c r="J242" s="45">
        <f t="shared" ca="1" si="63"/>
        <v>0</v>
      </c>
      <c r="K242" s="45">
        <f t="shared" ca="1" si="64"/>
        <v>0</v>
      </c>
      <c r="L242" s="45"/>
      <c r="M242" s="45">
        <f t="shared" ca="1" si="73"/>
        <v>0</v>
      </c>
      <c r="N242" s="257">
        <f t="shared" ca="1" si="65"/>
        <v>0</v>
      </c>
      <c r="O242" s="23"/>
      <c r="P242" s="255">
        <f t="shared" ca="1" si="66"/>
        <v>0</v>
      </c>
      <c r="Q242" s="163">
        <f t="shared" ca="1" si="67"/>
        <v>0</v>
      </c>
      <c r="R242" s="164">
        <f ca="1">NPV(Q241,K242:$K$244) + ($A$13+$A$14+$A$15)/POWER(1+Q241,$A$28-D242+1)</f>
        <v>0</v>
      </c>
      <c r="S242" s="164">
        <f ca="1">NPV(Q242,K242:$K$244) + ($A$13+$A$14+$A$15)/POWER(1+Q242,$A$28-D242+1)</f>
        <v>0</v>
      </c>
      <c r="T242" s="45">
        <f t="shared" ca="1" si="68"/>
        <v>0</v>
      </c>
      <c r="U242" s="45">
        <f t="shared" ca="1" si="74"/>
        <v>0</v>
      </c>
      <c r="V242" s="45">
        <f t="shared" ca="1" si="75"/>
        <v>0</v>
      </c>
      <c r="W242" s="45">
        <f t="shared" ca="1" si="69"/>
        <v>0</v>
      </c>
      <c r="X242" s="25">
        <f t="shared" ca="1" si="58"/>
        <v>0</v>
      </c>
      <c r="Z242" s="28">
        <f t="shared" ca="1" si="76"/>
        <v>0</v>
      </c>
      <c r="AA242" s="233"/>
      <c r="AB242" s="45">
        <f t="shared" ca="1" si="70"/>
        <v>0</v>
      </c>
      <c r="AC242" s="45">
        <f t="shared" ca="1" si="59"/>
        <v>0</v>
      </c>
      <c r="AD242" s="25">
        <f t="shared" ca="1" si="60"/>
        <v>0</v>
      </c>
    </row>
    <row r="243" spans="4:30" x14ac:dyDescent="0.35">
      <c r="D243" s="20">
        <v>239</v>
      </c>
      <c r="E243" s="21">
        <f t="shared" ca="1" si="71"/>
        <v>87294</v>
      </c>
      <c r="F243" s="44">
        <f t="shared" ca="1" si="61"/>
        <v>87658</v>
      </c>
      <c r="G243" s="22" t="s">
        <v>119</v>
      </c>
      <c r="H243" s="44">
        <f t="shared" ca="1" si="72"/>
        <v>87294</v>
      </c>
      <c r="I243" s="45">
        <f t="shared" ca="1" si="62"/>
        <v>0</v>
      </c>
      <c r="J243" s="45">
        <f t="shared" ca="1" si="63"/>
        <v>0</v>
      </c>
      <c r="K243" s="45">
        <f t="shared" ca="1" si="64"/>
        <v>0</v>
      </c>
      <c r="L243" s="45"/>
      <c r="M243" s="45">
        <f t="shared" ca="1" si="73"/>
        <v>0</v>
      </c>
      <c r="N243" s="257">
        <f t="shared" ca="1" si="65"/>
        <v>0</v>
      </c>
      <c r="O243" s="23"/>
      <c r="P243" s="255">
        <f t="shared" ca="1" si="66"/>
        <v>0</v>
      </c>
      <c r="Q243" s="163">
        <f t="shared" ca="1" si="67"/>
        <v>0</v>
      </c>
      <c r="R243" s="164">
        <f ca="1">NPV(Q242,K243:$K$244) + ($A$13+$A$14+$A$15)/POWER(1+Q242,$A$28-D243+1)</f>
        <v>0</v>
      </c>
      <c r="S243" s="164">
        <f ca="1">NPV(Q243,K243:$K$244) + ($A$13+$A$14+$A$15)/POWER(1+Q243,$A$28-D243+1)</f>
        <v>0</v>
      </c>
      <c r="T243" s="45">
        <f t="shared" ca="1" si="68"/>
        <v>0</v>
      </c>
      <c r="U243" s="45">
        <f t="shared" ca="1" si="74"/>
        <v>0</v>
      </c>
      <c r="V243" s="45">
        <f t="shared" ca="1" si="75"/>
        <v>0</v>
      </c>
      <c r="W243" s="45">
        <f t="shared" ca="1" si="69"/>
        <v>0</v>
      </c>
      <c r="X243" s="25">
        <f t="shared" ca="1" si="58"/>
        <v>0</v>
      </c>
      <c r="Z243" s="28">
        <f t="shared" ca="1" si="76"/>
        <v>0</v>
      </c>
      <c r="AA243" s="233"/>
      <c r="AB243" s="45">
        <f t="shared" ca="1" si="70"/>
        <v>0</v>
      </c>
      <c r="AC243" s="45">
        <f t="shared" ca="1" si="59"/>
        <v>0</v>
      </c>
      <c r="AD243" s="25">
        <f t="shared" ca="1" si="60"/>
        <v>0</v>
      </c>
    </row>
    <row r="244" spans="4:30" ht="15" thickBot="1" x14ac:dyDescent="0.4">
      <c r="D244" s="20">
        <v>240</v>
      </c>
      <c r="E244" s="40">
        <f t="shared" ca="1" si="71"/>
        <v>87659</v>
      </c>
      <c r="F244" s="47">
        <f t="shared" si="61"/>
        <v>-1</v>
      </c>
      <c r="G244" s="46" t="s">
        <v>119</v>
      </c>
      <c r="H244" s="44">
        <f t="shared" ca="1" si="72"/>
        <v>87659</v>
      </c>
      <c r="I244" s="41">
        <f t="shared" ca="1" si="62"/>
        <v>0</v>
      </c>
      <c r="J244" s="41">
        <f t="shared" ca="1" si="63"/>
        <v>0</v>
      </c>
      <c r="K244" s="41">
        <f t="shared" ca="1" si="64"/>
        <v>0</v>
      </c>
      <c r="L244" s="41"/>
      <c r="M244" s="41">
        <f t="shared" ca="1" si="73"/>
        <v>0</v>
      </c>
      <c r="N244" s="258">
        <f t="shared" ca="1" si="65"/>
        <v>0</v>
      </c>
      <c r="O244" s="23"/>
      <c r="P244" s="256">
        <f t="shared" ca="1" si="66"/>
        <v>0</v>
      </c>
      <c r="Q244" s="166">
        <f t="shared" ca="1" si="67"/>
        <v>0</v>
      </c>
      <c r="R244" s="164">
        <f ca="1">NPV(Q243,K244:$K$244) + ($A$13+$A$14+$A$15)/POWER(1+Q243,$A$28-D244+1)</f>
        <v>0</v>
      </c>
      <c r="S244" s="164">
        <f ca="1">NPV(Q244,K244:$K$244) + ($A$13+$A$14+$A$15)/POWER(1+Q244,$A$28-D244+1)</f>
        <v>0</v>
      </c>
      <c r="T244" s="41">
        <f t="shared" ca="1" si="68"/>
        <v>0</v>
      </c>
      <c r="U244" s="45">
        <f t="shared" ca="1" si="74"/>
        <v>0</v>
      </c>
      <c r="V244" s="41">
        <f t="shared" ca="1" si="75"/>
        <v>0</v>
      </c>
      <c r="W244" s="41">
        <f t="shared" ca="1" si="69"/>
        <v>0</v>
      </c>
      <c r="X244" s="42">
        <f t="shared" ca="1" si="58"/>
        <v>0</v>
      </c>
      <c r="Z244" s="43">
        <f t="shared" ca="1" si="76"/>
        <v>0</v>
      </c>
      <c r="AA244" s="234"/>
      <c r="AB244" s="41">
        <f t="shared" ca="1" si="70"/>
        <v>0</v>
      </c>
      <c r="AC244" s="41">
        <f t="shared" ca="1" si="59"/>
        <v>0</v>
      </c>
      <c r="AD244" s="42">
        <f t="shared" ca="1" si="60"/>
        <v>0</v>
      </c>
    </row>
    <row r="245" spans="4:30" x14ac:dyDescent="0.35">
      <c r="D245" s="159"/>
      <c r="E245" s="157"/>
      <c r="F245" s="157"/>
      <c r="G245" s="157"/>
      <c r="H245" s="157"/>
      <c r="I245" s="158"/>
      <c r="J245" s="158"/>
      <c r="K245" s="158"/>
      <c r="L245" s="158"/>
      <c r="M245" s="158"/>
      <c r="N245" s="23"/>
      <c r="O245" s="23"/>
      <c r="P245" s="23"/>
      <c r="Q245" s="160"/>
      <c r="R245" s="161"/>
      <c r="S245" s="161"/>
      <c r="T245" s="158"/>
      <c r="U245" s="158"/>
      <c r="V245" s="158"/>
      <c r="W245" s="158"/>
      <c r="X245" s="158"/>
      <c r="Y245" s="158"/>
      <c r="Z245" s="158"/>
      <c r="AA245" s="162"/>
      <c r="AB245" s="158"/>
      <c r="AC245" s="158"/>
      <c r="AD245" s="158"/>
    </row>
    <row r="246" spans="4:30" x14ac:dyDescent="0.35">
      <c r="D246" s="159"/>
      <c r="E246" s="157"/>
      <c r="F246" s="157"/>
      <c r="G246" s="157"/>
      <c r="H246" s="157"/>
      <c r="I246" s="158"/>
      <c r="J246" s="158"/>
      <c r="K246" s="158"/>
      <c r="L246" s="158"/>
      <c r="M246" s="158"/>
      <c r="N246" s="23"/>
      <c r="O246" s="23"/>
      <c r="P246" s="23"/>
      <c r="Q246" s="160"/>
      <c r="R246" s="161"/>
      <c r="S246" s="161"/>
      <c r="T246" s="158"/>
      <c r="U246" s="158"/>
      <c r="V246" s="158"/>
      <c r="W246" s="158"/>
      <c r="X246" s="158"/>
      <c r="Y246" s="158"/>
      <c r="Z246" s="158"/>
      <c r="AA246" s="162"/>
      <c r="AB246" s="158"/>
      <c r="AC246" s="158"/>
      <c r="AD246" s="158"/>
    </row>
    <row r="247" spans="4:30" x14ac:dyDescent="0.35">
      <c r="D247" s="159"/>
      <c r="E247" s="157"/>
      <c r="F247" s="157"/>
      <c r="G247" s="157"/>
      <c r="H247" s="157"/>
      <c r="I247" s="158"/>
      <c r="J247" s="158"/>
      <c r="K247" s="158"/>
      <c r="L247" s="158"/>
      <c r="M247" s="158"/>
      <c r="N247" s="23"/>
      <c r="O247" s="23"/>
      <c r="P247" s="23"/>
      <c r="Q247" s="160"/>
      <c r="R247" s="161"/>
      <c r="S247" s="161"/>
      <c r="T247" s="158"/>
      <c r="U247" s="158"/>
      <c r="V247" s="158"/>
      <c r="W247" s="158"/>
      <c r="X247" s="158"/>
      <c r="Y247" s="158"/>
      <c r="Z247" s="158"/>
      <c r="AA247" s="162"/>
      <c r="AB247" s="158"/>
      <c r="AC247" s="158"/>
      <c r="AD247" s="158"/>
    </row>
    <row r="248" spans="4:30" x14ac:dyDescent="0.35">
      <c r="D248" s="159"/>
      <c r="E248" s="157"/>
      <c r="F248" s="157"/>
      <c r="G248" s="157"/>
      <c r="H248" s="157"/>
      <c r="I248" s="158"/>
      <c r="J248" s="158"/>
      <c r="K248" s="158"/>
      <c r="L248" s="158"/>
      <c r="M248" s="158"/>
      <c r="N248" s="23"/>
      <c r="O248" s="23"/>
      <c r="P248" s="23"/>
      <c r="Q248" s="160"/>
      <c r="R248" s="161"/>
      <c r="S248" s="161"/>
      <c r="T248" s="158"/>
      <c r="U248" s="158"/>
      <c r="V248" s="158"/>
      <c r="W248" s="158"/>
      <c r="X248" s="158"/>
      <c r="Y248" s="158"/>
      <c r="Z248" s="158"/>
      <c r="AA248" s="162"/>
      <c r="AB248" s="158"/>
      <c r="AC248" s="158"/>
      <c r="AD248" s="158"/>
    </row>
    <row r="249" spans="4:30" x14ac:dyDescent="0.35">
      <c r="D249" s="159"/>
      <c r="E249" s="157"/>
      <c r="F249" s="157"/>
      <c r="G249" s="157"/>
      <c r="H249" s="157"/>
      <c r="I249" s="158"/>
      <c r="J249" s="158"/>
      <c r="K249" s="158"/>
      <c r="L249" s="158"/>
      <c r="M249" s="158"/>
      <c r="N249" s="23"/>
      <c r="O249" s="23"/>
      <c r="P249" s="23"/>
      <c r="Q249" s="160"/>
      <c r="R249" s="161"/>
      <c r="S249" s="161"/>
      <c r="T249" s="158"/>
      <c r="U249" s="158"/>
      <c r="V249" s="158"/>
      <c r="W249" s="158"/>
      <c r="X249" s="158"/>
      <c r="Y249" s="158"/>
      <c r="Z249" s="158"/>
      <c r="AA249" s="162"/>
      <c r="AB249" s="158"/>
      <c r="AC249" s="158"/>
      <c r="AD249" s="158"/>
    </row>
    <row r="250" spans="4:30" x14ac:dyDescent="0.35">
      <c r="D250" s="159"/>
      <c r="E250" s="157"/>
      <c r="F250" s="157"/>
      <c r="G250" s="157"/>
      <c r="H250" s="157"/>
      <c r="I250" s="158"/>
      <c r="J250" s="158"/>
      <c r="K250" s="158"/>
      <c r="L250" s="158"/>
      <c r="M250" s="158"/>
      <c r="N250" s="23"/>
      <c r="O250" s="23"/>
      <c r="P250" s="23"/>
      <c r="Q250" s="160"/>
      <c r="R250" s="161"/>
      <c r="S250" s="161"/>
      <c r="T250" s="158"/>
      <c r="U250" s="158"/>
      <c r="V250" s="158"/>
      <c r="W250" s="158"/>
      <c r="X250" s="158"/>
      <c r="Y250" s="158"/>
      <c r="Z250" s="158"/>
      <c r="AA250" s="162"/>
      <c r="AB250" s="158"/>
      <c r="AC250" s="158"/>
      <c r="AD250" s="158"/>
    </row>
    <row r="251" spans="4:30" x14ac:dyDescent="0.35">
      <c r="D251" s="159"/>
      <c r="E251" s="157"/>
      <c r="F251" s="157"/>
      <c r="G251" s="157"/>
      <c r="H251" s="157"/>
      <c r="I251" s="158"/>
      <c r="J251" s="158"/>
      <c r="K251" s="158"/>
      <c r="L251" s="158"/>
      <c r="M251" s="158"/>
      <c r="N251" s="23"/>
      <c r="O251" s="23"/>
      <c r="P251" s="23"/>
      <c r="Q251" s="160"/>
      <c r="R251" s="161"/>
      <c r="S251" s="161"/>
      <c r="T251" s="158"/>
      <c r="U251" s="158"/>
      <c r="V251" s="158"/>
      <c r="W251" s="158"/>
      <c r="X251" s="158"/>
      <c r="Y251" s="158"/>
      <c r="Z251" s="158"/>
      <c r="AA251" s="162"/>
      <c r="AB251" s="158"/>
      <c r="AC251" s="158"/>
      <c r="AD251" s="158"/>
    </row>
    <row r="252" spans="4:30" x14ac:dyDescent="0.35">
      <c r="D252" s="159"/>
      <c r="E252" s="157"/>
      <c r="F252" s="157"/>
      <c r="G252" s="157"/>
      <c r="H252" s="157"/>
      <c r="I252" s="158"/>
      <c r="J252" s="158"/>
      <c r="K252" s="158"/>
      <c r="L252" s="158"/>
      <c r="M252" s="158"/>
      <c r="N252" s="23"/>
      <c r="O252" s="23"/>
      <c r="P252" s="23"/>
      <c r="Q252" s="160"/>
      <c r="R252" s="161"/>
      <c r="S252" s="161"/>
      <c r="T252" s="158"/>
      <c r="U252" s="158"/>
      <c r="V252" s="158"/>
      <c r="W252" s="158"/>
      <c r="X252" s="158"/>
      <c r="Y252" s="158"/>
      <c r="Z252" s="158"/>
      <c r="AA252" s="162"/>
      <c r="AB252" s="158"/>
      <c r="AC252" s="158"/>
      <c r="AD252" s="158"/>
    </row>
    <row r="253" spans="4:30" x14ac:dyDescent="0.35">
      <c r="D253" s="159"/>
      <c r="E253" s="157"/>
      <c r="F253" s="157"/>
      <c r="G253" s="157"/>
      <c r="H253" s="157"/>
      <c r="I253" s="158"/>
      <c r="J253" s="158"/>
      <c r="K253" s="158"/>
      <c r="L253" s="158"/>
      <c r="M253" s="158"/>
      <c r="N253" s="23"/>
      <c r="O253" s="23"/>
      <c r="P253" s="23"/>
      <c r="Q253" s="160"/>
      <c r="R253" s="161"/>
      <c r="S253" s="161"/>
      <c r="T253" s="158"/>
      <c r="U253" s="158"/>
      <c r="V253" s="158"/>
      <c r="W253" s="158"/>
      <c r="X253" s="158"/>
      <c r="Y253" s="158"/>
      <c r="Z253" s="158"/>
      <c r="AA253" s="162"/>
      <c r="AB253" s="158"/>
      <c r="AC253" s="158"/>
      <c r="AD253" s="158"/>
    </row>
    <row r="254" spans="4:30" x14ac:dyDescent="0.35">
      <c r="D254" s="159"/>
      <c r="E254" s="157"/>
      <c r="F254" s="157"/>
      <c r="G254" s="157"/>
      <c r="H254" s="157"/>
      <c r="I254" s="158"/>
      <c r="J254" s="158"/>
      <c r="K254" s="158"/>
      <c r="L254" s="158"/>
      <c r="M254" s="158"/>
      <c r="N254" s="23"/>
      <c r="O254" s="23"/>
      <c r="P254" s="23"/>
      <c r="Q254" s="160"/>
      <c r="R254" s="161"/>
      <c r="S254" s="161"/>
      <c r="T254" s="158"/>
      <c r="U254" s="158"/>
      <c r="V254" s="158"/>
      <c r="W254" s="158"/>
      <c r="X254" s="158"/>
      <c r="Y254" s="158"/>
      <c r="Z254" s="158"/>
      <c r="AA254" s="162"/>
      <c r="AB254" s="158"/>
      <c r="AC254" s="158"/>
      <c r="AD254" s="158"/>
    </row>
    <row r="255" spans="4:30" x14ac:dyDescent="0.35">
      <c r="D255" s="159"/>
      <c r="E255" s="157"/>
      <c r="F255" s="157"/>
      <c r="G255" s="157"/>
      <c r="H255" s="157"/>
      <c r="I255" s="158"/>
      <c r="J255" s="158"/>
      <c r="K255" s="158"/>
      <c r="L255" s="158"/>
      <c r="M255" s="158"/>
      <c r="N255" s="23"/>
      <c r="O255" s="23"/>
      <c r="P255" s="23"/>
      <c r="Q255" s="160"/>
      <c r="R255" s="161"/>
      <c r="S255" s="161"/>
      <c r="T255" s="158"/>
      <c r="U255" s="158"/>
      <c r="V255" s="158"/>
      <c r="W255" s="158"/>
      <c r="X255" s="158"/>
      <c r="Y255" s="158"/>
      <c r="Z255" s="158"/>
      <c r="AA255" s="162"/>
      <c r="AB255" s="158"/>
      <c r="AC255" s="158"/>
      <c r="AD255" s="158"/>
    </row>
    <row r="256" spans="4:30" x14ac:dyDescent="0.35">
      <c r="D256" s="159"/>
      <c r="E256" s="157"/>
      <c r="F256" s="157"/>
      <c r="G256" s="157"/>
      <c r="H256" s="157"/>
      <c r="I256" s="158"/>
      <c r="J256" s="158"/>
      <c r="K256" s="158"/>
      <c r="L256" s="158"/>
      <c r="M256" s="158"/>
      <c r="N256" s="23"/>
      <c r="O256" s="23"/>
      <c r="P256" s="23"/>
      <c r="Q256" s="160"/>
      <c r="R256" s="161"/>
      <c r="S256" s="161"/>
      <c r="T256" s="158"/>
      <c r="U256" s="158"/>
      <c r="V256" s="158"/>
      <c r="W256" s="158"/>
      <c r="X256" s="158"/>
      <c r="Y256" s="158"/>
      <c r="Z256" s="158"/>
      <c r="AA256" s="162"/>
      <c r="AB256" s="158"/>
      <c r="AC256" s="158"/>
      <c r="AD256" s="158"/>
    </row>
    <row r="257" spans="4:30" x14ac:dyDescent="0.35">
      <c r="D257" s="159"/>
      <c r="E257" s="157"/>
      <c r="F257" s="157"/>
      <c r="G257" s="157"/>
      <c r="H257" s="157"/>
      <c r="I257" s="158"/>
      <c r="J257" s="158"/>
      <c r="K257" s="158"/>
      <c r="L257" s="158"/>
      <c r="M257" s="158"/>
      <c r="N257" s="23"/>
      <c r="O257" s="23"/>
      <c r="P257" s="23"/>
      <c r="Q257" s="160"/>
      <c r="R257" s="161"/>
      <c r="S257" s="161"/>
      <c r="T257" s="158"/>
      <c r="U257" s="158"/>
      <c r="V257" s="158"/>
      <c r="W257" s="158"/>
      <c r="X257" s="158"/>
      <c r="Y257" s="158"/>
      <c r="Z257" s="158"/>
      <c r="AA257" s="162"/>
      <c r="AB257" s="158"/>
      <c r="AC257" s="158"/>
      <c r="AD257" s="158"/>
    </row>
    <row r="258" spans="4:30" x14ac:dyDescent="0.35">
      <c r="D258" s="159"/>
      <c r="E258" s="157"/>
      <c r="F258" s="157"/>
      <c r="G258" s="157"/>
      <c r="H258" s="157"/>
      <c r="I258" s="158"/>
      <c r="J258" s="158"/>
      <c r="K258" s="158"/>
      <c r="L258" s="158"/>
      <c r="M258" s="158"/>
      <c r="N258" s="23"/>
      <c r="O258" s="23"/>
      <c r="P258" s="23"/>
      <c r="Q258" s="160"/>
      <c r="R258" s="161"/>
      <c r="S258" s="161"/>
      <c r="T258" s="158"/>
      <c r="U258" s="158"/>
      <c r="V258" s="158"/>
      <c r="W258" s="158"/>
      <c r="X258" s="158"/>
      <c r="Y258" s="158"/>
      <c r="Z258" s="158"/>
      <c r="AA258" s="162"/>
      <c r="AB258" s="158"/>
      <c r="AC258" s="158"/>
      <c r="AD258" s="158"/>
    </row>
    <row r="259" spans="4:30" x14ac:dyDescent="0.35">
      <c r="D259" s="159"/>
      <c r="E259" s="157"/>
      <c r="F259" s="157"/>
      <c r="G259" s="157"/>
      <c r="H259" s="157"/>
      <c r="I259" s="158"/>
      <c r="J259" s="158"/>
      <c r="K259" s="158"/>
      <c r="L259" s="158"/>
      <c r="M259" s="158"/>
      <c r="N259" s="23"/>
      <c r="O259" s="23"/>
      <c r="P259" s="23"/>
      <c r="Q259" s="160"/>
      <c r="R259" s="161"/>
      <c r="S259" s="161"/>
      <c r="T259" s="158"/>
      <c r="U259" s="158"/>
      <c r="V259" s="158"/>
      <c r="W259" s="158"/>
      <c r="X259" s="158"/>
      <c r="Y259" s="158"/>
      <c r="Z259" s="158"/>
      <c r="AA259" s="162"/>
      <c r="AB259" s="158"/>
      <c r="AC259" s="158"/>
      <c r="AD259" s="158"/>
    </row>
    <row r="260" spans="4:30" x14ac:dyDescent="0.35">
      <c r="D260" s="159"/>
      <c r="E260" s="157"/>
      <c r="F260" s="157"/>
      <c r="G260" s="157"/>
      <c r="H260" s="157"/>
      <c r="I260" s="158"/>
      <c r="J260" s="158"/>
      <c r="K260" s="158"/>
      <c r="L260" s="158"/>
      <c r="M260" s="158"/>
      <c r="N260" s="23"/>
      <c r="O260" s="23"/>
      <c r="P260" s="23"/>
      <c r="Q260" s="160"/>
      <c r="R260" s="161"/>
      <c r="S260" s="161"/>
      <c r="T260" s="158"/>
      <c r="U260" s="158"/>
      <c r="V260" s="158"/>
      <c r="W260" s="158"/>
      <c r="X260" s="158"/>
      <c r="Y260" s="158"/>
      <c r="Z260" s="158"/>
      <c r="AA260" s="162"/>
      <c r="AB260" s="158"/>
      <c r="AC260" s="158"/>
      <c r="AD260" s="158"/>
    </row>
    <row r="261" spans="4:30" x14ac:dyDescent="0.35">
      <c r="D261" s="159"/>
      <c r="E261" s="157"/>
      <c r="F261" s="157"/>
      <c r="G261" s="157"/>
      <c r="H261" s="157"/>
      <c r="I261" s="158"/>
      <c r="J261" s="158"/>
      <c r="K261" s="158"/>
      <c r="L261" s="158"/>
      <c r="M261" s="158"/>
      <c r="N261" s="23"/>
      <c r="O261" s="23"/>
      <c r="P261" s="23"/>
      <c r="Q261" s="160"/>
      <c r="R261" s="161"/>
      <c r="S261" s="161"/>
      <c r="T261" s="158"/>
      <c r="U261" s="158"/>
      <c r="V261" s="158"/>
      <c r="W261" s="158"/>
      <c r="X261" s="158"/>
      <c r="Y261" s="158"/>
      <c r="Z261" s="158"/>
      <c r="AA261" s="162"/>
      <c r="AB261" s="158"/>
      <c r="AC261" s="158"/>
      <c r="AD261" s="158"/>
    </row>
    <row r="262" spans="4:30" x14ac:dyDescent="0.35">
      <c r="D262" s="159"/>
      <c r="E262" s="157"/>
      <c r="F262" s="157"/>
      <c r="G262" s="157"/>
      <c r="H262" s="157"/>
      <c r="I262" s="158"/>
      <c r="J262" s="158"/>
      <c r="K262" s="158"/>
      <c r="L262" s="158"/>
      <c r="M262" s="158"/>
      <c r="N262" s="23"/>
      <c r="O262" s="23"/>
      <c r="P262" s="23"/>
      <c r="Q262" s="160"/>
      <c r="R262" s="161"/>
      <c r="S262" s="161"/>
      <c r="T262" s="158"/>
      <c r="U262" s="158"/>
      <c r="V262" s="158"/>
      <c r="W262" s="158"/>
      <c r="X262" s="158"/>
      <c r="Y262" s="158"/>
      <c r="Z262" s="158"/>
      <c r="AA262" s="162"/>
      <c r="AB262" s="158"/>
      <c r="AC262" s="158"/>
      <c r="AD262" s="158"/>
    </row>
    <row r="263" spans="4:30" x14ac:dyDescent="0.35">
      <c r="D263" s="159"/>
      <c r="E263" s="157"/>
      <c r="F263" s="157"/>
      <c r="G263" s="157"/>
      <c r="H263" s="157"/>
      <c r="I263" s="158"/>
      <c r="J263" s="158"/>
      <c r="K263" s="158"/>
      <c r="L263" s="158"/>
      <c r="M263" s="158"/>
      <c r="N263" s="23"/>
      <c r="O263" s="23"/>
      <c r="P263" s="23"/>
      <c r="Q263" s="160"/>
      <c r="R263" s="161"/>
      <c r="S263" s="161"/>
      <c r="T263" s="158"/>
      <c r="U263" s="158"/>
      <c r="V263" s="158"/>
      <c r="W263" s="158"/>
      <c r="X263" s="158"/>
      <c r="Y263" s="158"/>
      <c r="Z263" s="158"/>
      <c r="AA263" s="162"/>
      <c r="AB263" s="158"/>
      <c r="AC263" s="158"/>
      <c r="AD263" s="158"/>
    </row>
    <row r="264" spans="4:30" x14ac:dyDescent="0.35">
      <c r="D264" s="159"/>
      <c r="E264" s="157"/>
      <c r="F264" s="157"/>
      <c r="G264" s="157"/>
      <c r="H264" s="157"/>
      <c r="I264" s="158"/>
      <c r="J264" s="158"/>
      <c r="K264" s="158"/>
      <c r="L264" s="158"/>
      <c r="M264" s="158"/>
      <c r="N264" s="23"/>
      <c r="O264" s="23"/>
      <c r="P264" s="23"/>
      <c r="Q264" s="160"/>
      <c r="R264" s="161"/>
      <c r="S264" s="161"/>
      <c r="T264" s="158"/>
      <c r="U264" s="158"/>
      <c r="V264" s="158"/>
      <c r="W264" s="158"/>
      <c r="X264" s="158"/>
      <c r="Y264" s="158"/>
      <c r="Z264" s="158"/>
      <c r="AA264" s="162"/>
      <c r="AB264" s="158"/>
      <c r="AC264" s="158"/>
      <c r="AD264" s="158"/>
    </row>
    <row r="265" spans="4:30" x14ac:dyDescent="0.35">
      <c r="D265" s="159"/>
      <c r="E265" s="157"/>
      <c r="F265" s="157"/>
      <c r="G265" s="157"/>
      <c r="H265" s="157"/>
      <c r="I265" s="158"/>
      <c r="J265" s="158"/>
      <c r="K265" s="158"/>
      <c r="L265" s="158"/>
      <c r="M265" s="158"/>
      <c r="N265" s="23"/>
      <c r="O265" s="23"/>
      <c r="P265" s="23"/>
      <c r="Q265" s="160"/>
      <c r="R265" s="161"/>
      <c r="S265" s="161"/>
      <c r="T265" s="158"/>
      <c r="U265" s="158"/>
      <c r="V265" s="158"/>
      <c r="W265" s="158"/>
      <c r="X265" s="158"/>
      <c r="Y265" s="158"/>
      <c r="Z265" s="158"/>
      <c r="AA265" s="162"/>
      <c r="AB265" s="158"/>
      <c r="AC265" s="158"/>
      <c r="AD265" s="158"/>
    </row>
    <row r="266" spans="4:30" x14ac:dyDescent="0.35">
      <c r="D266" s="159"/>
      <c r="E266" s="157"/>
      <c r="F266" s="157"/>
      <c r="G266" s="157"/>
      <c r="H266" s="157"/>
      <c r="I266" s="158"/>
      <c r="J266" s="158"/>
      <c r="K266" s="158"/>
      <c r="L266" s="158"/>
      <c r="M266" s="158"/>
      <c r="N266" s="23"/>
      <c r="O266" s="23"/>
      <c r="P266" s="23"/>
      <c r="Q266" s="160"/>
      <c r="R266" s="161"/>
      <c r="S266" s="161"/>
      <c r="T266" s="158"/>
      <c r="U266" s="158"/>
      <c r="V266" s="158"/>
      <c r="W266" s="158"/>
      <c r="X266" s="158"/>
      <c r="Y266" s="158"/>
      <c r="Z266" s="158"/>
      <c r="AA266" s="162"/>
      <c r="AB266" s="158"/>
      <c r="AC266" s="158"/>
      <c r="AD266" s="158"/>
    </row>
    <row r="267" spans="4:30" x14ac:dyDescent="0.35">
      <c r="D267" s="159"/>
      <c r="E267" s="157"/>
      <c r="F267" s="157"/>
      <c r="G267" s="157"/>
      <c r="H267" s="157"/>
      <c r="I267" s="158"/>
      <c r="J267" s="158"/>
      <c r="K267" s="158"/>
      <c r="L267" s="158"/>
      <c r="M267" s="158"/>
      <c r="N267" s="23"/>
      <c r="O267" s="23"/>
      <c r="P267" s="23"/>
      <c r="Q267" s="160"/>
      <c r="R267" s="161"/>
      <c r="S267" s="161"/>
      <c r="T267" s="158"/>
      <c r="U267" s="158"/>
      <c r="V267" s="158"/>
      <c r="W267" s="158"/>
      <c r="X267" s="158"/>
      <c r="Y267" s="158"/>
      <c r="Z267" s="158"/>
      <c r="AA267" s="162"/>
      <c r="AB267" s="158"/>
      <c r="AC267" s="158"/>
      <c r="AD267" s="158"/>
    </row>
    <row r="268" spans="4:30" x14ac:dyDescent="0.35">
      <c r="D268" s="159"/>
      <c r="E268" s="157"/>
      <c r="F268" s="157"/>
      <c r="G268" s="157"/>
      <c r="H268" s="157"/>
      <c r="I268" s="158"/>
      <c r="J268" s="158"/>
      <c r="K268" s="158"/>
      <c r="L268" s="158"/>
      <c r="M268" s="158"/>
      <c r="N268" s="23"/>
      <c r="O268" s="23"/>
      <c r="P268" s="23"/>
      <c r="Q268" s="160"/>
      <c r="R268" s="161"/>
      <c r="S268" s="161"/>
      <c r="T268" s="158"/>
      <c r="U268" s="158"/>
      <c r="V268" s="158"/>
      <c r="W268" s="158"/>
      <c r="X268" s="158"/>
      <c r="Y268" s="158"/>
      <c r="Z268" s="158"/>
      <c r="AA268" s="162"/>
      <c r="AB268" s="158"/>
      <c r="AC268" s="158"/>
      <c r="AD268" s="158"/>
    </row>
    <row r="269" spans="4:30" x14ac:dyDescent="0.35">
      <c r="D269" s="159"/>
      <c r="E269" s="157"/>
      <c r="F269" s="157"/>
      <c r="G269" s="157"/>
      <c r="H269" s="157"/>
      <c r="I269" s="158"/>
      <c r="J269" s="158"/>
      <c r="K269" s="158"/>
      <c r="L269" s="158"/>
      <c r="M269" s="158"/>
      <c r="N269" s="23"/>
      <c r="O269" s="23"/>
      <c r="P269" s="23"/>
      <c r="Q269" s="160"/>
      <c r="R269" s="161"/>
      <c r="S269" s="161"/>
      <c r="T269" s="158"/>
      <c r="U269" s="158"/>
      <c r="V269" s="158"/>
      <c r="W269" s="158"/>
      <c r="X269" s="158"/>
      <c r="Y269" s="158"/>
      <c r="Z269" s="158"/>
      <c r="AA269" s="162"/>
      <c r="AB269" s="158"/>
      <c r="AC269" s="158"/>
      <c r="AD269" s="158"/>
    </row>
    <row r="270" spans="4:30" x14ac:dyDescent="0.35">
      <c r="D270" s="159"/>
      <c r="E270" s="157"/>
      <c r="F270" s="157"/>
      <c r="G270" s="157"/>
      <c r="H270" s="157"/>
      <c r="I270" s="158"/>
      <c r="J270" s="158"/>
      <c r="K270" s="158"/>
      <c r="L270" s="158"/>
      <c r="M270" s="158"/>
      <c r="N270" s="23"/>
      <c r="O270" s="23"/>
      <c r="P270" s="23"/>
      <c r="Q270" s="160"/>
      <c r="R270" s="161"/>
      <c r="S270" s="161"/>
      <c r="T270" s="158"/>
      <c r="U270" s="158"/>
      <c r="V270" s="158"/>
      <c r="W270" s="158"/>
      <c r="X270" s="158"/>
      <c r="Y270" s="158"/>
      <c r="Z270" s="158"/>
      <c r="AA270" s="162"/>
      <c r="AB270" s="158"/>
      <c r="AC270" s="158"/>
      <c r="AD270" s="158"/>
    </row>
    <row r="271" spans="4:30" x14ac:dyDescent="0.35">
      <c r="D271" s="159"/>
      <c r="E271" s="157"/>
      <c r="F271" s="157"/>
      <c r="G271" s="157"/>
      <c r="H271" s="157"/>
      <c r="I271" s="158"/>
      <c r="J271" s="158"/>
      <c r="K271" s="158"/>
      <c r="L271" s="158"/>
      <c r="M271" s="158"/>
      <c r="N271" s="23"/>
      <c r="O271" s="23"/>
      <c r="P271" s="23"/>
      <c r="Q271" s="160"/>
      <c r="R271" s="161"/>
      <c r="S271" s="161"/>
      <c r="T271" s="158"/>
      <c r="U271" s="158"/>
      <c r="V271" s="158"/>
      <c r="W271" s="158"/>
      <c r="X271" s="158"/>
      <c r="Y271" s="158"/>
      <c r="Z271" s="158"/>
      <c r="AA271" s="162"/>
      <c r="AB271" s="158"/>
      <c r="AC271" s="158"/>
      <c r="AD271" s="158"/>
    </row>
    <row r="272" spans="4:30" x14ac:dyDescent="0.35">
      <c r="D272" s="159"/>
      <c r="E272" s="157"/>
      <c r="F272" s="157"/>
      <c r="G272" s="157"/>
      <c r="H272" s="157"/>
      <c r="I272" s="158"/>
      <c r="J272" s="158"/>
      <c r="K272" s="158"/>
      <c r="L272" s="158"/>
      <c r="M272" s="158"/>
      <c r="N272" s="23"/>
      <c r="O272" s="23"/>
      <c r="P272" s="23"/>
      <c r="Q272" s="160"/>
      <c r="R272" s="161"/>
      <c r="S272" s="161"/>
      <c r="T272" s="158"/>
      <c r="U272" s="158"/>
      <c r="V272" s="158"/>
      <c r="W272" s="158"/>
      <c r="X272" s="158"/>
      <c r="Y272" s="158"/>
      <c r="Z272" s="158"/>
      <c r="AA272" s="162"/>
      <c r="AB272" s="158"/>
      <c r="AC272" s="158"/>
      <c r="AD272" s="158"/>
    </row>
    <row r="273" spans="4:30" x14ac:dyDescent="0.35">
      <c r="D273" s="159"/>
      <c r="E273" s="157"/>
      <c r="F273" s="157"/>
      <c r="G273" s="157"/>
      <c r="H273" s="157"/>
      <c r="I273" s="158"/>
      <c r="J273" s="158"/>
      <c r="K273" s="158"/>
      <c r="L273" s="158"/>
      <c r="M273" s="158"/>
      <c r="N273" s="23"/>
      <c r="O273" s="23"/>
      <c r="P273" s="23"/>
      <c r="Q273" s="160"/>
      <c r="R273" s="161"/>
      <c r="S273" s="161"/>
      <c r="T273" s="158"/>
      <c r="U273" s="158"/>
      <c r="V273" s="158"/>
      <c r="W273" s="158"/>
      <c r="X273" s="158"/>
      <c r="Y273" s="158"/>
      <c r="Z273" s="158"/>
      <c r="AA273" s="162"/>
      <c r="AB273" s="158"/>
      <c r="AC273" s="158"/>
      <c r="AD273" s="158"/>
    </row>
    <row r="274" spans="4:30" x14ac:dyDescent="0.35">
      <c r="D274" s="159"/>
      <c r="E274" s="157"/>
      <c r="F274" s="157"/>
      <c r="G274" s="157"/>
      <c r="H274" s="157"/>
      <c r="I274" s="158"/>
      <c r="J274" s="158"/>
      <c r="K274" s="158"/>
      <c r="L274" s="158"/>
      <c r="M274" s="158"/>
      <c r="N274" s="23"/>
      <c r="O274" s="23"/>
      <c r="P274" s="23"/>
      <c r="Q274" s="160"/>
      <c r="R274" s="161"/>
      <c r="S274" s="161"/>
      <c r="T274" s="158"/>
      <c r="U274" s="158"/>
      <c r="V274" s="158"/>
      <c r="W274" s="158"/>
      <c r="X274" s="158"/>
      <c r="Y274" s="158"/>
      <c r="Z274" s="158"/>
      <c r="AA274" s="162"/>
      <c r="AB274" s="158"/>
      <c r="AC274" s="158"/>
      <c r="AD274" s="158"/>
    </row>
    <row r="275" spans="4:30" x14ac:dyDescent="0.35">
      <c r="D275" s="159"/>
      <c r="E275" s="157"/>
      <c r="F275" s="157"/>
      <c r="G275" s="157"/>
      <c r="H275" s="157"/>
      <c r="I275" s="158"/>
      <c r="J275" s="158"/>
      <c r="K275" s="158"/>
      <c r="L275" s="158"/>
      <c r="M275" s="158"/>
      <c r="N275" s="23"/>
      <c r="O275" s="23"/>
      <c r="P275" s="23"/>
      <c r="Q275" s="160"/>
      <c r="R275" s="161"/>
      <c r="S275" s="161"/>
      <c r="T275" s="158"/>
      <c r="U275" s="158"/>
      <c r="V275" s="158"/>
      <c r="W275" s="158"/>
      <c r="X275" s="158"/>
      <c r="Y275" s="158"/>
      <c r="Z275" s="158"/>
      <c r="AA275" s="162"/>
      <c r="AB275" s="158"/>
      <c r="AC275" s="158"/>
      <c r="AD275" s="158"/>
    </row>
    <row r="276" spans="4:30" x14ac:dyDescent="0.35">
      <c r="D276" s="159"/>
      <c r="E276" s="157"/>
      <c r="F276" s="157"/>
      <c r="G276" s="157"/>
      <c r="H276" s="157"/>
      <c r="I276" s="158"/>
      <c r="J276" s="158"/>
      <c r="K276" s="158"/>
      <c r="L276" s="158"/>
      <c r="M276" s="158"/>
      <c r="N276" s="23"/>
      <c r="O276" s="23"/>
      <c r="P276" s="23"/>
      <c r="Q276" s="160"/>
      <c r="R276" s="161"/>
      <c r="S276" s="161"/>
      <c r="T276" s="158"/>
      <c r="U276" s="158"/>
      <c r="V276" s="158"/>
      <c r="W276" s="158"/>
      <c r="X276" s="158"/>
      <c r="Y276" s="158"/>
      <c r="Z276" s="158"/>
      <c r="AA276" s="162"/>
      <c r="AB276" s="158"/>
      <c r="AC276" s="158"/>
      <c r="AD276" s="158"/>
    </row>
    <row r="277" spans="4:30" x14ac:dyDescent="0.35">
      <c r="D277" s="159"/>
      <c r="E277" s="157"/>
      <c r="F277" s="157"/>
      <c r="G277" s="157"/>
      <c r="H277" s="157"/>
      <c r="I277" s="158"/>
      <c r="J277" s="158"/>
      <c r="K277" s="158"/>
      <c r="L277" s="158"/>
      <c r="M277" s="158"/>
      <c r="N277" s="23"/>
      <c r="O277" s="23"/>
      <c r="P277" s="23"/>
      <c r="Q277" s="160"/>
      <c r="R277" s="161"/>
      <c r="S277" s="161"/>
      <c r="T277" s="158"/>
      <c r="U277" s="158"/>
      <c r="V277" s="158"/>
      <c r="W277" s="158"/>
      <c r="X277" s="158"/>
      <c r="Y277" s="158"/>
      <c r="Z277" s="158"/>
      <c r="AA277" s="162"/>
      <c r="AB277" s="158"/>
      <c r="AC277" s="158"/>
      <c r="AD277" s="158"/>
    </row>
    <row r="278" spans="4:30" x14ac:dyDescent="0.35">
      <c r="D278" s="159"/>
      <c r="E278" s="157"/>
      <c r="F278" s="157"/>
      <c r="G278" s="157"/>
      <c r="H278" s="157"/>
      <c r="I278" s="158"/>
      <c r="J278" s="158"/>
      <c r="K278" s="158"/>
      <c r="L278" s="158"/>
      <c r="M278" s="158"/>
      <c r="N278" s="23"/>
      <c r="O278" s="23"/>
      <c r="P278" s="23"/>
      <c r="Q278" s="160"/>
      <c r="R278" s="161"/>
      <c r="S278" s="161"/>
      <c r="T278" s="158"/>
      <c r="U278" s="158"/>
      <c r="V278" s="158"/>
      <c r="W278" s="158"/>
      <c r="X278" s="158"/>
      <c r="Y278" s="158"/>
      <c r="Z278" s="158"/>
      <c r="AA278" s="162"/>
      <c r="AB278" s="158"/>
      <c r="AC278" s="158"/>
      <c r="AD278" s="158"/>
    </row>
    <row r="279" spans="4:30" x14ac:dyDescent="0.35">
      <c r="D279" s="159"/>
      <c r="E279" s="157"/>
      <c r="F279" s="157"/>
      <c r="G279" s="157"/>
      <c r="H279" s="157"/>
      <c r="I279" s="158"/>
      <c r="J279" s="158"/>
      <c r="K279" s="158"/>
      <c r="L279" s="158"/>
      <c r="M279" s="158"/>
      <c r="N279" s="23"/>
      <c r="O279" s="23"/>
      <c r="P279" s="23"/>
      <c r="Q279" s="160"/>
      <c r="R279" s="161"/>
      <c r="S279" s="161"/>
      <c r="T279" s="158"/>
      <c r="U279" s="158"/>
      <c r="V279" s="158"/>
      <c r="W279" s="158"/>
      <c r="X279" s="158"/>
      <c r="Y279" s="158"/>
      <c r="Z279" s="158"/>
      <c r="AA279" s="162"/>
      <c r="AB279" s="158"/>
      <c r="AC279" s="158"/>
      <c r="AD279" s="158"/>
    </row>
    <row r="280" spans="4:30" x14ac:dyDescent="0.35">
      <c r="D280" s="159"/>
      <c r="E280" s="157"/>
      <c r="F280" s="157"/>
      <c r="G280" s="157"/>
      <c r="H280" s="157"/>
      <c r="I280" s="158"/>
      <c r="J280" s="158"/>
      <c r="K280" s="158"/>
      <c r="L280" s="158"/>
      <c r="M280" s="158"/>
      <c r="N280" s="23"/>
      <c r="O280" s="23"/>
      <c r="P280" s="23"/>
      <c r="Q280" s="160"/>
      <c r="R280" s="161"/>
      <c r="S280" s="161"/>
      <c r="T280" s="158"/>
      <c r="U280" s="158"/>
      <c r="V280" s="158"/>
      <c r="W280" s="158"/>
      <c r="X280" s="158"/>
      <c r="Y280" s="158"/>
      <c r="Z280" s="158"/>
      <c r="AA280" s="162"/>
      <c r="AB280" s="158"/>
      <c r="AC280" s="158"/>
      <c r="AD280" s="158"/>
    </row>
    <row r="281" spans="4:30" x14ac:dyDescent="0.35">
      <c r="D281" s="159"/>
      <c r="E281" s="157"/>
      <c r="F281" s="157"/>
      <c r="G281" s="157"/>
      <c r="H281" s="157"/>
      <c r="I281" s="158"/>
      <c r="J281" s="158"/>
      <c r="K281" s="158"/>
      <c r="L281" s="158"/>
      <c r="M281" s="158"/>
      <c r="N281" s="23"/>
      <c r="O281" s="23"/>
      <c r="P281" s="23"/>
      <c r="Q281" s="160"/>
      <c r="R281" s="161"/>
      <c r="S281" s="161"/>
      <c r="T281" s="158"/>
      <c r="U281" s="158"/>
      <c r="V281" s="158"/>
      <c r="W281" s="158"/>
      <c r="X281" s="158"/>
      <c r="Y281" s="158"/>
      <c r="Z281" s="158"/>
      <c r="AA281" s="162"/>
      <c r="AB281" s="158"/>
      <c r="AC281" s="158"/>
      <c r="AD281" s="158"/>
    </row>
    <row r="282" spans="4:30" x14ac:dyDescent="0.35">
      <c r="D282" s="159"/>
      <c r="E282" s="157"/>
      <c r="F282" s="157"/>
      <c r="G282" s="157"/>
      <c r="H282" s="157"/>
      <c r="I282" s="158"/>
      <c r="J282" s="158"/>
      <c r="K282" s="158"/>
      <c r="L282" s="158"/>
      <c r="M282" s="158"/>
      <c r="N282" s="23"/>
      <c r="O282" s="23"/>
      <c r="P282" s="23"/>
      <c r="Q282" s="160"/>
      <c r="R282" s="161"/>
      <c r="S282" s="161"/>
      <c r="T282" s="158"/>
      <c r="U282" s="158"/>
      <c r="V282" s="158"/>
      <c r="W282" s="158"/>
      <c r="X282" s="158"/>
      <c r="Y282" s="158"/>
      <c r="Z282" s="158"/>
      <c r="AA282" s="162"/>
      <c r="AB282" s="158"/>
      <c r="AC282" s="158"/>
      <c r="AD282" s="158"/>
    </row>
    <row r="283" spans="4:30" x14ac:dyDescent="0.35">
      <c r="D283" s="159"/>
      <c r="E283" s="157"/>
      <c r="F283" s="157"/>
      <c r="G283" s="157"/>
      <c r="H283" s="157"/>
      <c r="I283" s="158"/>
      <c r="J283" s="158"/>
      <c r="K283" s="158"/>
      <c r="L283" s="158"/>
      <c r="M283" s="158"/>
      <c r="N283" s="23"/>
      <c r="O283" s="23"/>
      <c r="P283" s="23"/>
      <c r="Q283" s="160"/>
      <c r="R283" s="161"/>
      <c r="S283" s="161"/>
      <c r="T283" s="158"/>
      <c r="U283" s="158"/>
      <c r="V283" s="158"/>
      <c r="W283" s="158"/>
      <c r="X283" s="158"/>
      <c r="Y283" s="158"/>
      <c r="Z283" s="158"/>
      <c r="AA283" s="162"/>
      <c r="AB283" s="158"/>
      <c r="AC283" s="158"/>
      <c r="AD283" s="158"/>
    </row>
    <row r="284" spans="4:30" x14ac:dyDescent="0.35">
      <c r="D284" s="159"/>
      <c r="E284" s="157"/>
      <c r="F284" s="157"/>
      <c r="G284" s="157"/>
      <c r="H284" s="157"/>
      <c r="I284" s="158"/>
      <c r="J284" s="158"/>
      <c r="K284" s="158"/>
      <c r="L284" s="158"/>
      <c r="M284" s="158"/>
      <c r="N284" s="23"/>
      <c r="O284" s="23"/>
      <c r="P284" s="23"/>
      <c r="Q284" s="160"/>
      <c r="R284" s="161"/>
      <c r="S284" s="161"/>
      <c r="T284" s="158"/>
      <c r="U284" s="158"/>
      <c r="V284" s="158"/>
      <c r="W284" s="158"/>
      <c r="X284" s="158"/>
      <c r="Y284" s="158"/>
      <c r="Z284" s="158"/>
      <c r="AA284" s="162"/>
      <c r="AB284" s="158"/>
      <c r="AC284" s="158"/>
      <c r="AD284" s="158"/>
    </row>
    <row r="285" spans="4:30" x14ac:dyDescent="0.35">
      <c r="D285" s="159"/>
      <c r="E285" s="157"/>
      <c r="F285" s="157"/>
      <c r="G285" s="157"/>
      <c r="H285" s="157"/>
      <c r="I285" s="158"/>
      <c r="J285" s="158"/>
      <c r="K285" s="158"/>
      <c r="L285" s="158"/>
      <c r="M285" s="158"/>
      <c r="N285" s="23"/>
      <c r="O285" s="23"/>
      <c r="P285" s="23"/>
      <c r="Q285" s="160"/>
      <c r="R285" s="161"/>
      <c r="S285" s="161"/>
      <c r="T285" s="158"/>
      <c r="U285" s="158"/>
      <c r="V285" s="158"/>
      <c r="W285" s="158"/>
      <c r="X285" s="158"/>
      <c r="Y285" s="158"/>
      <c r="Z285" s="158"/>
      <c r="AA285" s="162"/>
      <c r="AB285" s="158"/>
      <c r="AC285" s="158"/>
      <c r="AD285" s="158"/>
    </row>
    <row r="286" spans="4:30" x14ac:dyDescent="0.35">
      <c r="D286" s="159"/>
      <c r="E286" s="157"/>
      <c r="F286" s="157"/>
      <c r="G286" s="157"/>
      <c r="H286" s="157"/>
      <c r="I286" s="158"/>
      <c r="J286" s="158"/>
      <c r="K286" s="158"/>
      <c r="L286" s="158"/>
      <c r="M286" s="158"/>
      <c r="N286" s="23"/>
      <c r="O286" s="23"/>
      <c r="P286" s="23"/>
      <c r="Q286" s="160"/>
      <c r="R286" s="161"/>
      <c r="S286" s="161"/>
      <c r="T286" s="158"/>
      <c r="U286" s="158"/>
      <c r="V286" s="158"/>
      <c r="W286" s="158"/>
      <c r="X286" s="158"/>
      <c r="Y286" s="158"/>
      <c r="Z286" s="158"/>
      <c r="AA286" s="162"/>
      <c r="AB286" s="158"/>
      <c r="AC286" s="158"/>
      <c r="AD286" s="158"/>
    </row>
    <row r="287" spans="4:30" x14ac:dyDescent="0.35">
      <c r="D287" s="159"/>
      <c r="E287" s="157"/>
      <c r="F287" s="157"/>
      <c r="G287" s="157"/>
      <c r="H287" s="157"/>
      <c r="I287" s="158"/>
      <c r="J287" s="158"/>
      <c r="K287" s="158"/>
      <c r="L287" s="158"/>
      <c r="M287" s="158"/>
      <c r="N287" s="23"/>
      <c r="O287" s="23"/>
      <c r="P287" s="23"/>
      <c r="Q287" s="160"/>
      <c r="R287" s="161"/>
      <c r="S287" s="161"/>
      <c r="T287" s="158"/>
      <c r="U287" s="158"/>
      <c r="V287" s="158"/>
      <c r="W287" s="158"/>
      <c r="X287" s="158"/>
      <c r="Y287" s="158"/>
      <c r="Z287" s="158"/>
      <c r="AA287" s="162"/>
      <c r="AB287" s="158"/>
      <c r="AC287" s="158"/>
      <c r="AD287" s="158"/>
    </row>
    <row r="288" spans="4:30" x14ac:dyDescent="0.35">
      <c r="D288" s="159"/>
      <c r="E288" s="157"/>
      <c r="F288" s="157"/>
      <c r="G288" s="157"/>
      <c r="H288" s="157"/>
      <c r="I288" s="158"/>
      <c r="J288" s="158"/>
      <c r="K288" s="158"/>
      <c r="L288" s="158"/>
      <c r="M288" s="158"/>
      <c r="N288" s="23"/>
      <c r="O288" s="23"/>
      <c r="P288" s="23"/>
      <c r="Q288" s="160"/>
      <c r="R288" s="161"/>
      <c r="S288" s="161"/>
      <c r="T288" s="158"/>
      <c r="U288" s="158"/>
      <c r="V288" s="158"/>
      <c r="W288" s="158"/>
      <c r="X288" s="158"/>
      <c r="Y288" s="158"/>
      <c r="Z288" s="158"/>
      <c r="AA288" s="162"/>
      <c r="AB288" s="158"/>
      <c r="AC288" s="158"/>
      <c r="AD288" s="158"/>
    </row>
    <row r="289" spans="4:30" x14ac:dyDescent="0.35">
      <c r="D289" s="159"/>
      <c r="E289" s="157"/>
      <c r="F289" s="157"/>
      <c r="G289" s="157"/>
      <c r="H289" s="157"/>
      <c r="I289" s="158"/>
      <c r="J289" s="158"/>
      <c r="K289" s="158"/>
      <c r="L289" s="158"/>
      <c r="M289" s="158"/>
      <c r="N289" s="23"/>
      <c r="O289" s="23"/>
      <c r="P289" s="23"/>
      <c r="Q289" s="160"/>
      <c r="R289" s="161"/>
      <c r="S289" s="161"/>
      <c r="T289" s="158"/>
      <c r="U289" s="158"/>
      <c r="V289" s="158"/>
      <c r="W289" s="158"/>
      <c r="X289" s="158"/>
      <c r="Y289" s="158"/>
      <c r="Z289" s="158"/>
      <c r="AA289" s="162"/>
      <c r="AB289" s="158"/>
      <c r="AC289" s="158"/>
      <c r="AD289" s="158"/>
    </row>
    <row r="290" spans="4:30" x14ac:dyDescent="0.35">
      <c r="D290" s="159"/>
      <c r="E290" s="157"/>
      <c r="F290" s="157"/>
      <c r="G290" s="157"/>
      <c r="H290" s="157"/>
      <c r="I290" s="158"/>
      <c r="J290" s="158"/>
      <c r="K290" s="158"/>
      <c r="L290" s="158"/>
      <c r="M290" s="158"/>
      <c r="N290" s="23"/>
      <c r="O290" s="23"/>
      <c r="P290" s="23"/>
      <c r="Q290" s="160"/>
      <c r="R290" s="161"/>
      <c r="S290" s="161"/>
      <c r="T290" s="158"/>
      <c r="U290" s="158"/>
      <c r="V290" s="158"/>
      <c r="W290" s="158"/>
      <c r="X290" s="158"/>
      <c r="Y290" s="158"/>
      <c r="Z290" s="158"/>
      <c r="AA290" s="162"/>
      <c r="AB290" s="158"/>
      <c r="AC290" s="158"/>
      <c r="AD290" s="158"/>
    </row>
    <row r="291" spans="4:30" x14ac:dyDescent="0.35">
      <c r="D291" s="159"/>
      <c r="E291" s="157"/>
      <c r="F291" s="157"/>
      <c r="G291" s="157"/>
      <c r="H291" s="157"/>
      <c r="I291" s="158"/>
      <c r="J291" s="158"/>
      <c r="K291" s="158"/>
      <c r="L291" s="158"/>
      <c r="M291" s="158"/>
      <c r="N291" s="23"/>
      <c r="O291" s="23"/>
      <c r="P291" s="23"/>
      <c r="Q291" s="160"/>
      <c r="R291" s="161"/>
      <c r="S291" s="161"/>
      <c r="T291" s="158"/>
      <c r="U291" s="158"/>
      <c r="V291" s="158"/>
      <c r="W291" s="158"/>
      <c r="X291" s="158"/>
      <c r="Y291" s="158"/>
      <c r="Z291" s="158"/>
      <c r="AA291" s="162"/>
      <c r="AB291" s="158"/>
      <c r="AC291" s="158"/>
      <c r="AD291" s="158"/>
    </row>
    <row r="292" spans="4:30" x14ac:dyDescent="0.35">
      <c r="D292" s="159"/>
      <c r="E292" s="157"/>
      <c r="F292" s="157"/>
      <c r="G292" s="157"/>
      <c r="H292" s="157"/>
      <c r="I292" s="158"/>
      <c r="J292" s="158"/>
      <c r="K292" s="158"/>
      <c r="L292" s="158"/>
      <c r="M292" s="158"/>
      <c r="N292" s="23"/>
      <c r="O292" s="23"/>
      <c r="P292" s="23"/>
      <c r="Q292" s="160"/>
      <c r="R292" s="161"/>
      <c r="S292" s="161"/>
      <c r="T292" s="158"/>
      <c r="U292" s="158"/>
      <c r="V292" s="158"/>
      <c r="W292" s="158"/>
      <c r="X292" s="158"/>
      <c r="Y292" s="158"/>
      <c r="Z292" s="158"/>
      <c r="AA292" s="162"/>
      <c r="AB292" s="158"/>
      <c r="AC292" s="158"/>
      <c r="AD292" s="158"/>
    </row>
    <row r="293" spans="4:30" x14ac:dyDescent="0.35">
      <c r="D293" s="159"/>
      <c r="E293" s="157"/>
      <c r="F293" s="157"/>
      <c r="G293" s="157"/>
      <c r="H293" s="157"/>
      <c r="I293" s="158"/>
      <c r="J293" s="158"/>
      <c r="K293" s="158"/>
      <c r="L293" s="158"/>
      <c r="M293" s="158"/>
      <c r="N293" s="23"/>
      <c r="O293" s="23"/>
      <c r="P293" s="23"/>
      <c r="Q293" s="160"/>
      <c r="R293" s="161"/>
      <c r="S293" s="161"/>
      <c r="T293" s="158"/>
      <c r="U293" s="158"/>
      <c r="V293" s="158"/>
      <c r="W293" s="158"/>
      <c r="X293" s="158"/>
      <c r="Y293" s="158"/>
      <c r="Z293" s="158"/>
      <c r="AA293" s="162"/>
      <c r="AB293" s="158"/>
      <c r="AC293" s="158"/>
      <c r="AD293" s="158"/>
    </row>
    <row r="294" spans="4:30" x14ac:dyDescent="0.35">
      <c r="D294" s="159"/>
      <c r="E294" s="157"/>
      <c r="F294" s="157"/>
      <c r="G294" s="157"/>
      <c r="H294" s="157"/>
      <c r="I294" s="158"/>
      <c r="J294" s="158"/>
      <c r="K294" s="158"/>
      <c r="L294" s="158"/>
      <c r="M294" s="158"/>
      <c r="N294" s="23"/>
      <c r="O294" s="23"/>
      <c r="P294" s="23"/>
      <c r="Q294" s="160"/>
      <c r="R294" s="161"/>
      <c r="S294" s="161"/>
      <c r="T294" s="158"/>
      <c r="U294" s="158"/>
      <c r="V294" s="158"/>
      <c r="W294" s="158"/>
      <c r="X294" s="158"/>
      <c r="Y294" s="158"/>
      <c r="Z294" s="158"/>
      <c r="AA294" s="162"/>
      <c r="AB294" s="158"/>
      <c r="AC294" s="158"/>
      <c r="AD294" s="158"/>
    </row>
    <row r="295" spans="4:30" x14ac:dyDescent="0.35">
      <c r="D295" s="159"/>
      <c r="E295" s="157"/>
      <c r="F295" s="157"/>
      <c r="G295" s="157"/>
      <c r="H295" s="157"/>
      <c r="I295" s="158"/>
      <c r="J295" s="158"/>
      <c r="K295" s="158"/>
      <c r="L295" s="158"/>
      <c r="M295" s="158"/>
      <c r="N295" s="23"/>
      <c r="O295" s="23"/>
      <c r="P295" s="23"/>
      <c r="Q295" s="160"/>
      <c r="R295" s="161"/>
      <c r="S295" s="161"/>
      <c r="T295" s="158"/>
      <c r="U295" s="158"/>
      <c r="V295" s="158"/>
      <c r="W295" s="158"/>
      <c r="X295" s="158"/>
      <c r="Y295" s="158"/>
      <c r="Z295" s="158"/>
      <c r="AA295" s="162"/>
      <c r="AB295" s="158"/>
      <c r="AC295" s="158"/>
      <c r="AD295" s="158"/>
    </row>
    <row r="296" spans="4:30" x14ac:dyDescent="0.35">
      <c r="D296" s="159"/>
      <c r="E296" s="157"/>
      <c r="F296" s="157"/>
      <c r="G296" s="157"/>
      <c r="H296" s="157"/>
      <c r="I296" s="158"/>
      <c r="J296" s="158"/>
      <c r="K296" s="158"/>
      <c r="L296" s="158"/>
      <c r="M296" s="158"/>
      <c r="N296" s="23"/>
      <c r="O296" s="23"/>
      <c r="P296" s="23"/>
      <c r="Q296" s="160"/>
      <c r="R296" s="161"/>
      <c r="S296" s="161"/>
      <c r="T296" s="158"/>
      <c r="U296" s="158"/>
      <c r="V296" s="158"/>
      <c r="W296" s="158"/>
      <c r="X296" s="158"/>
      <c r="Y296" s="158"/>
      <c r="Z296" s="158"/>
      <c r="AA296" s="162"/>
      <c r="AB296" s="158"/>
      <c r="AC296" s="158"/>
      <c r="AD296" s="158"/>
    </row>
    <row r="297" spans="4:30" x14ac:dyDescent="0.35">
      <c r="D297" s="159"/>
      <c r="E297" s="157"/>
      <c r="F297" s="157"/>
      <c r="G297" s="157"/>
      <c r="H297" s="157"/>
      <c r="I297" s="158"/>
      <c r="J297" s="158"/>
      <c r="K297" s="158"/>
      <c r="L297" s="158"/>
      <c r="M297" s="158"/>
      <c r="N297" s="23"/>
      <c r="O297" s="23"/>
      <c r="P297" s="23"/>
      <c r="Q297" s="160"/>
      <c r="R297" s="161"/>
      <c r="S297" s="161"/>
      <c r="T297" s="158"/>
      <c r="U297" s="158"/>
      <c r="V297" s="158"/>
      <c r="W297" s="158"/>
      <c r="X297" s="158"/>
      <c r="Y297" s="158"/>
      <c r="Z297" s="158"/>
      <c r="AA297" s="162"/>
      <c r="AB297" s="158"/>
      <c r="AC297" s="158"/>
      <c r="AD297" s="158"/>
    </row>
    <row r="298" spans="4:30" x14ac:dyDescent="0.35">
      <c r="D298" s="159"/>
      <c r="E298" s="157"/>
      <c r="F298" s="157"/>
      <c r="G298" s="157"/>
      <c r="H298" s="157"/>
      <c r="I298" s="158"/>
      <c r="J298" s="158"/>
      <c r="K298" s="158"/>
      <c r="L298" s="158"/>
      <c r="M298" s="158"/>
      <c r="N298" s="23"/>
      <c r="O298" s="23"/>
      <c r="P298" s="23"/>
      <c r="Q298" s="160"/>
      <c r="R298" s="161"/>
      <c r="S298" s="161"/>
      <c r="T298" s="158"/>
      <c r="U298" s="158"/>
      <c r="V298" s="158"/>
      <c r="W298" s="158"/>
      <c r="X298" s="158"/>
      <c r="Y298" s="158"/>
      <c r="Z298" s="158"/>
      <c r="AA298" s="162"/>
      <c r="AB298" s="158"/>
      <c r="AC298" s="158"/>
      <c r="AD298" s="158"/>
    </row>
    <row r="299" spans="4:30" x14ac:dyDescent="0.35">
      <c r="D299" s="159"/>
      <c r="E299" s="157"/>
      <c r="F299" s="157"/>
      <c r="G299" s="157"/>
      <c r="H299" s="157"/>
      <c r="I299" s="158"/>
      <c r="J299" s="158"/>
      <c r="K299" s="158"/>
      <c r="L299" s="158"/>
      <c r="M299" s="158"/>
      <c r="N299" s="23"/>
      <c r="O299" s="23"/>
      <c r="P299" s="23"/>
      <c r="Q299" s="160"/>
      <c r="R299" s="161"/>
      <c r="S299" s="161"/>
      <c r="T299" s="158"/>
      <c r="U299" s="158"/>
      <c r="V299" s="158"/>
      <c r="W299" s="158"/>
      <c r="X299" s="158"/>
      <c r="Y299" s="158"/>
      <c r="Z299" s="158"/>
      <c r="AA299" s="162"/>
      <c r="AB299" s="158"/>
      <c r="AC299" s="158"/>
      <c r="AD299" s="158"/>
    </row>
    <row r="300" spans="4:30" x14ac:dyDescent="0.35">
      <c r="D300" s="159"/>
      <c r="E300" s="157"/>
      <c r="F300" s="157"/>
      <c r="G300" s="157"/>
      <c r="H300" s="157"/>
      <c r="I300" s="158"/>
      <c r="J300" s="158"/>
      <c r="K300" s="158"/>
      <c r="L300" s="158"/>
      <c r="M300" s="158"/>
      <c r="N300" s="23"/>
      <c r="O300" s="23"/>
      <c r="P300" s="23"/>
      <c r="Q300" s="160"/>
      <c r="R300" s="161"/>
      <c r="S300" s="161"/>
      <c r="T300" s="158"/>
      <c r="U300" s="158"/>
      <c r="V300" s="158"/>
      <c r="W300" s="158"/>
      <c r="X300" s="158"/>
      <c r="Y300" s="158"/>
      <c r="Z300" s="158"/>
      <c r="AA300" s="162"/>
      <c r="AB300" s="158"/>
      <c r="AC300" s="158"/>
      <c r="AD300" s="158"/>
    </row>
    <row r="301" spans="4:30" x14ac:dyDescent="0.35">
      <c r="D301" s="159"/>
      <c r="E301" s="157"/>
      <c r="F301" s="157"/>
      <c r="G301" s="157"/>
      <c r="H301" s="157"/>
      <c r="I301" s="158"/>
      <c r="J301" s="158"/>
      <c r="K301" s="158"/>
      <c r="L301" s="158"/>
      <c r="M301" s="158"/>
      <c r="N301" s="23"/>
      <c r="O301" s="23"/>
      <c r="P301" s="23"/>
      <c r="Q301" s="160"/>
      <c r="R301" s="161"/>
      <c r="S301" s="161"/>
      <c r="T301" s="158"/>
      <c r="U301" s="158"/>
      <c r="V301" s="158"/>
      <c r="W301" s="158"/>
      <c r="X301" s="158"/>
      <c r="Y301" s="158"/>
      <c r="Z301" s="158"/>
      <c r="AA301" s="162"/>
      <c r="AB301" s="158"/>
      <c r="AC301" s="158"/>
      <c r="AD301" s="158"/>
    </row>
    <row r="302" spans="4:30" x14ac:dyDescent="0.35">
      <c r="D302" s="159"/>
      <c r="E302" s="157"/>
      <c r="F302" s="157"/>
      <c r="G302" s="157"/>
      <c r="H302" s="157"/>
      <c r="I302" s="158"/>
      <c r="J302" s="158"/>
      <c r="K302" s="158"/>
      <c r="L302" s="158"/>
      <c r="M302" s="158"/>
      <c r="N302" s="23"/>
      <c r="O302" s="23"/>
      <c r="P302" s="23"/>
      <c r="Q302" s="160"/>
      <c r="R302" s="161"/>
      <c r="S302" s="161"/>
      <c r="T302" s="158"/>
      <c r="U302" s="158"/>
      <c r="V302" s="158"/>
      <c r="W302" s="158"/>
      <c r="X302" s="158"/>
      <c r="Y302" s="158"/>
      <c r="Z302" s="158"/>
      <c r="AA302" s="162"/>
      <c r="AB302" s="158"/>
      <c r="AC302" s="158"/>
      <c r="AD302" s="158"/>
    </row>
    <row r="303" spans="4:30" x14ac:dyDescent="0.35">
      <c r="D303" s="159"/>
      <c r="E303" s="157"/>
      <c r="F303" s="157"/>
      <c r="G303" s="157"/>
      <c r="H303" s="157"/>
      <c r="I303" s="158"/>
      <c r="J303" s="158"/>
      <c r="K303" s="158"/>
      <c r="L303" s="158"/>
      <c r="M303" s="158"/>
      <c r="N303" s="23"/>
      <c r="O303" s="23"/>
      <c r="P303" s="23"/>
      <c r="Q303" s="160"/>
      <c r="R303" s="161"/>
      <c r="S303" s="161"/>
      <c r="T303" s="158"/>
      <c r="U303" s="158"/>
      <c r="V303" s="158"/>
      <c r="W303" s="158"/>
      <c r="X303" s="158"/>
      <c r="Y303" s="158"/>
      <c r="Z303" s="158"/>
      <c r="AA303" s="162"/>
      <c r="AB303" s="158"/>
      <c r="AC303" s="158"/>
      <c r="AD303" s="158"/>
    </row>
  </sheetData>
  <mergeCells count="8">
    <mergeCell ref="Z2:AD2"/>
    <mergeCell ref="A4:B4"/>
    <mergeCell ref="A23:B23"/>
    <mergeCell ref="A30:B30"/>
    <mergeCell ref="D2:D3"/>
    <mergeCell ref="E2:E3"/>
    <mergeCell ref="G2:N2"/>
    <mergeCell ref="P2:X2"/>
  </mergeCell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57603C-D38B-47B0-A72F-FDFDEA21D54E}">
  <sheetPr>
    <tabColor theme="1"/>
  </sheetPr>
  <dimension ref="A1:AE303"/>
  <sheetViews>
    <sheetView workbookViewId="0"/>
  </sheetViews>
  <sheetFormatPr defaultColWidth="8.6328125" defaultRowHeight="14.5" outlineLevelCol="1" x14ac:dyDescent="0.35"/>
  <cols>
    <col min="1" max="1" width="21.453125" style="5" customWidth="1"/>
    <col min="2" max="2" width="66.36328125" style="5" customWidth="1"/>
    <col min="3" max="3" width="4.6328125" style="1" customWidth="1"/>
    <col min="4" max="4" width="7.36328125" style="5" customWidth="1"/>
    <col min="5" max="6" width="11.453125" style="5" customWidth="1"/>
    <col min="7" max="7" width="16.6328125" style="5" customWidth="1" outlineLevel="1"/>
    <col min="8" max="8" width="11.36328125" style="5" customWidth="1" outlineLevel="1"/>
    <col min="9" max="9" width="10.6328125" style="2" customWidth="1" outlineLevel="1"/>
    <col min="10" max="10" width="12.54296875" style="2" customWidth="1" outlineLevel="1"/>
    <col min="11" max="13" width="11.54296875" style="2" customWidth="1" outlineLevel="1"/>
    <col min="14" max="14" width="11.6328125" style="3" customWidth="1" outlineLevel="1"/>
    <col min="15" max="15" width="4.453125" style="3" customWidth="1"/>
    <col min="16" max="16" width="12.6328125" style="3" customWidth="1" outlineLevel="1"/>
    <col min="17" max="17" width="8.6328125" style="1" outlineLevel="1"/>
    <col min="18" max="18" width="14.36328125" style="4" customWidth="1" outlineLevel="1"/>
    <col min="19" max="19" width="16" style="4" customWidth="1" outlineLevel="1"/>
    <col min="20" max="20" width="14.6328125" style="2" bestFit="1" customWidth="1" outlineLevel="1"/>
    <col min="21" max="21" width="12.6328125" style="2" customWidth="1" outlineLevel="1"/>
    <col min="22" max="22" width="12.54296875" style="2" customWidth="1" outlineLevel="1"/>
    <col min="23" max="23" width="15.90625" style="2" customWidth="1" outlineLevel="1"/>
    <col min="24" max="24" width="13.36328125" style="2" customWidth="1" outlineLevel="1"/>
    <col min="25" max="25" width="4" style="2" customWidth="1"/>
    <col min="26" max="26" width="14.6328125" style="2" bestFit="1" customWidth="1" outlineLevel="1"/>
    <col min="27" max="27" width="12.36328125" style="2" customWidth="1" outlineLevel="1"/>
    <col min="28" max="28" width="14.453125" style="2" customWidth="1" outlineLevel="1"/>
    <col min="29" max="29" width="11.6328125" style="2" customWidth="1" outlineLevel="1"/>
    <col min="30" max="30" width="12.6328125" style="2" bestFit="1" customWidth="1" outlineLevel="1"/>
    <col min="31" max="31" width="3.6328125" style="5" customWidth="1"/>
    <col min="32" max="32" width="12.453125" style="5" customWidth="1"/>
    <col min="33" max="33" width="58.453125" style="5" customWidth="1"/>
    <col min="34" max="16384" width="8.6328125" style="5"/>
  </cols>
  <sheetData>
    <row r="1" spans="1:31" ht="22.25" customHeight="1" thickBot="1" x14ac:dyDescent="0.5">
      <c r="A1" s="236" t="s">
        <v>0</v>
      </c>
      <c r="B1" s="237"/>
      <c r="D1" s="236" t="s">
        <v>1</v>
      </c>
      <c r="E1" s="236"/>
      <c r="F1" s="236"/>
      <c r="G1" s="236"/>
      <c r="H1" s="236"/>
      <c r="I1" s="236"/>
    </row>
    <row r="2" spans="1:31" s="6" customFormat="1" ht="19.25" customHeight="1" x14ac:dyDescent="0.35">
      <c r="C2" s="7"/>
      <c r="D2" s="460" t="s">
        <v>2</v>
      </c>
      <c r="E2" s="462" t="s">
        <v>3</v>
      </c>
      <c r="F2" s="235"/>
      <c r="G2" s="464" t="s">
        <v>4</v>
      </c>
      <c r="H2" s="465"/>
      <c r="I2" s="465"/>
      <c r="J2" s="465"/>
      <c r="K2" s="465"/>
      <c r="L2" s="465"/>
      <c r="M2" s="465"/>
      <c r="N2" s="466"/>
      <c r="O2" s="8"/>
      <c r="P2" s="467" t="s">
        <v>5</v>
      </c>
      <c r="Q2" s="468"/>
      <c r="R2" s="468"/>
      <c r="S2" s="468"/>
      <c r="T2" s="468"/>
      <c r="U2" s="468"/>
      <c r="V2" s="468"/>
      <c r="W2" s="468"/>
      <c r="X2" s="469"/>
      <c r="Y2" s="8"/>
      <c r="Z2" s="453" t="s">
        <v>6</v>
      </c>
      <c r="AA2" s="454"/>
      <c r="AB2" s="454"/>
      <c r="AC2" s="454"/>
      <c r="AD2" s="455"/>
      <c r="AE2" s="8"/>
    </row>
    <row r="3" spans="1:31" ht="66.650000000000006" customHeight="1" thickBot="1" x14ac:dyDescent="0.4">
      <c r="A3" s="248" t="s">
        <v>71</v>
      </c>
      <c r="B3" s="249" t="str">
        <f ca="1">RIGHT(CELL("filename",A1),LEN(CELL("filename",A1))-FIND("]",CELL("filename",A1)))</f>
        <v>Lease20</v>
      </c>
      <c r="D3" s="461"/>
      <c r="E3" s="463"/>
      <c r="F3" s="406"/>
      <c r="G3" s="9" t="s">
        <v>7</v>
      </c>
      <c r="H3" s="9" t="s">
        <v>8</v>
      </c>
      <c r="I3" s="10" t="s">
        <v>9</v>
      </c>
      <c r="J3" s="10" t="s">
        <v>10</v>
      </c>
      <c r="K3" s="10" t="s">
        <v>11</v>
      </c>
      <c r="L3" s="49" t="s">
        <v>67</v>
      </c>
      <c r="M3" s="10" t="s">
        <v>12</v>
      </c>
      <c r="N3" s="11" t="s">
        <v>13</v>
      </c>
      <c r="O3" s="12"/>
      <c r="P3" s="13" t="s">
        <v>14</v>
      </c>
      <c r="Q3" s="14" t="s">
        <v>15</v>
      </c>
      <c r="R3" s="15" t="s">
        <v>16</v>
      </c>
      <c r="S3" s="15" t="s">
        <v>17</v>
      </c>
      <c r="T3" s="10" t="s">
        <v>18</v>
      </c>
      <c r="U3" s="10" t="s">
        <v>19</v>
      </c>
      <c r="V3" s="10" t="s">
        <v>20</v>
      </c>
      <c r="W3" s="10" t="s">
        <v>21</v>
      </c>
      <c r="X3" s="16" t="s">
        <v>22</v>
      </c>
      <c r="Y3" s="17"/>
      <c r="Z3" s="18" t="s">
        <v>18</v>
      </c>
      <c r="AA3" s="10" t="s">
        <v>23</v>
      </c>
      <c r="AB3" s="10" t="s">
        <v>24</v>
      </c>
      <c r="AC3" s="10" t="s">
        <v>25</v>
      </c>
      <c r="AD3" s="16" t="s">
        <v>22</v>
      </c>
    </row>
    <row r="4" spans="1:31" ht="15.5" x14ac:dyDescent="0.35">
      <c r="A4" s="456" t="s">
        <v>26</v>
      </c>
      <c r="B4" s="457"/>
      <c r="C4" s="19"/>
      <c r="D4" s="20"/>
      <c r="E4" s="21">
        <f t="shared" ref="E4" ca="1" si="0">EOMONTH($H$4,D4)</f>
        <v>31</v>
      </c>
      <c r="F4" s="44">
        <f ca="1">E5-1</f>
        <v>365</v>
      </c>
      <c r="G4" s="22" t="s">
        <v>27</v>
      </c>
      <c r="H4" s="44">
        <f ca="1">A5</f>
        <v>0</v>
      </c>
      <c r="I4" s="45"/>
      <c r="J4" s="45"/>
      <c r="K4" s="45"/>
      <c r="L4" s="45"/>
      <c r="M4" s="45"/>
      <c r="N4" s="257">
        <f ca="1">$A$6</f>
        <v>0</v>
      </c>
      <c r="O4" s="23"/>
      <c r="P4" s="255">
        <f ca="1">$A$7</f>
        <v>0</v>
      </c>
      <c r="Q4" s="163">
        <f ca="1">$A$8</f>
        <v>0</v>
      </c>
      <c r="R4" s="164"/>
      <c r="S4" s="164"/>
      <c r="T4" s="165">
        <f ca="1">A21</f>
        <v>0</v>
      </c>
      <c r="U4" s="45"/>
      <c r="V4" s="45"/>
      <c r="W4" s="45">
        <f>S4-R4</f>
        <v>0</v>
      </c>
      <c r="X4" s="25">
        <f t="shared" ref="X4:X67" ca="1" si="1">T4+W4+U4+V4</f>
        <v>0</v>
      </c>
      <c r="Z4" s="26">
        <f ca="1">A36</f>
        <v>0</v>
      </c>
      <c r="AA4" s="45"/>
      <c r="AB4" s="45"/>
      <c r="AC4" s="45">
        <f t="shared" ref="AC4:AC67" si="2">W4</f>
        <v>0</v>
      </c>
      <c r="AD4" s="25">
        <f t="shared" ref="AD4:AD67" ca="1" si="3">Z4-AA4-AB4+AC4</f>
        <v>0</v>
      </c>
    </row>
    <row r="5" spans="1:31" x14ac:dyDescent="0.35">
      <c r="A5" s="103">
        <f ca="1">VLOOKUP(B3,'Input Table'!B:L,3,0)</f>
        <v>0</v>
      </c>
      <c r="B5" s="27" t="s">
        <v>28</v>
      </c>
      <c r="D5" s="20">
        <v>1</v>
      </c>
      <c r="E5" s="21">
        <f ca="1">EOMONTH(H5,0)</f>
        <v>366</v>
      </c>
      <c r="F5" s="44">
        <f t="shared" ref="F5:F68" ca="1" si="4">E6-1</f>
        <v>730</v>
      </c>
      <c r="G5" s="22" t="s">
        <v>119</v>
      </c>
      <c r="H5" s="44">
        <f ca="1">EDATE(H4,12)</f>
        <v>366</v>
      </c>
      <c r="I5" s="45">
        <f t="shared" ref="I5:I68" ca="1" si="5">IF(D5&gt;$A$28,0,$A$9)</f>
        <v>0</v>
      </c>
      <c r="J5" s="45">
        <f t="shared" ref="J5:J68" ca="1" si="6">IF(D5&gt;$A$28,0,$A$10)</f>
        <v>0</v>
      </c>
      <c r="K5" s="45">
        <f t="shared" ref="K5:K68" ca="1" si="7">IF(D5&gt;$A$28,0,$A$11)</f>
        <v>0</v>
      </c>
      <c r="L5" s="158"/>
      <c r="M5" s="45">
        <f ca="1">K5+L5</f>
        <v>0</v>
      </c>
      <c r="N5" s="257">
        <f t="shared" ref="N5:N68" ca="1" si="8">$A$6</f>
        <v>0</v>
      </c>
      <c r="O5" s="23"/>
      <c r="P5" s="255">
        <f t="shared" ref="P5:P68" ca="1" si="9">$A$7</f>
        <v>0</v>
      </c>
      <c r="Q5" s="163">
        <f t="shared" ref="Q5:Q68" ca="1" si="10">$A$8</f>
        <v>0</v>
      </c>
      <c r="R5" s="164">
        <f ca="1">NPV(Q4,K5:$K$244) + ($A$13+$A$14+$A$15)/POWER(1+Q4,$A$28-D5+1)</f>
        <v>0</v>
      </c>
      <c r="S5" s="164">
        <f ca="1">NPV(Q5,K5:$K$244) + ($A$13+$A$14+$A$15)/POWER(1+Q5,$A$28-D5+1)</f>
        <v>0</v>
      </c>
      <c r="T5" s="45">
        <f t="shared" ref="T5:T68" ca="1" si="11">IF(ISBLANK(G5),0,X4)</f>
        <v>0</v>
      </c>
      <c r="U5" s="45">
        <f ca="1">S5*Q5</f>
        <v>0</v>
      </c>
      <c r="V5" s="45">
        <f ca="1">-(K5+L5)</f>
        <v>0</v>
      </c>
      <c r="W5" s="45">
        <f t="shared" ref="W5:W68" ca="1" si="12">S5-R5</f>
        <v>0</v>
      </c>
      <c r="X5" s="25">
        <f ca="1">T5+W5+U5+V5</f>
        <v>0</v>
      </c>
      <c r="Z5" s="28">
        <f ca="1">AD4</f>
        <v>0</v>
      </c>
      <c r="AA5" s="233"/>
      <c r="AB5" s="45">
        <f t="shared" ref="AB5:AB68" ca="1" si="13">IFERROR(Z5/($A$42-D5+1),0)</f>
        <v>0</v>
      </c>
      <c r="AC5" s="45">
        <f t="shared" ca="1" si="2"/>
        <v>0</v>
      </c>
      <c r="AD5" s="25">
        <f t="shared" ca="1" si="3"/>
        <v>0</v>
      </c>
    </row>
    <row r="6" spans="1:31" x14ac:dyDescent="0.35">
      <c r="A6" s="104">
        <f ca="1">VLOOKUP(B3,'Input Table'!B:L,4,0)</f>
        <v>0</v>
      </c>
      <c r="B6" s="27" t="s">
        <v>29</v>
      </c>
      <c r="D6" s="20">
        <v>2</v>
      </c>
      <c r="E6" s="21">
        <f t="shared" ref="E6:E69" ca="1" si="14">EOMONTH(H6,0)</f>
        <v>731</v>
      </c>
      <c r="F6" s="44">
        <f t="shared" ca="1" si="4"/>
        <v>1095</v>
      </c>
      <c r="G6" s="22" t="s">
        <v>119</v>
      </c>
      <c r="H6" s="44">
        <f t="shared" ref="H6:H69" ca="1" si="15">EDATE(H5,12)</f>
        <v>731</v>
      </c>
      <c r="I6" s="45">
        <f t="shared" ca="1" si="5"/>
        <v>0</v>
      </c>
      <c r="J6" s="45">
        <f t="shared" ca="1" si="6"/>
        <v>0</v>
      </c>
      <c r="K6" s="45">
        <f t="shared" ca="1" si="7"/>
        <v>0</v>
      </c>
      <c r="L6" s="45"/>
      <c r="M6" s="45">
        <f t="shared" ref="M6:M69" ca="1" si="16">K6+L6</f>
        <v>0</v>
      </c>
      <c r="N6" s="257">
        <f t="shared" ca="1" si="8"/>
        <v>0</v>
      </c>
      <c r="O6" s="23"/>
      <c r="P6" s="255">
        <f t="shared" ca="1" si="9"/>
        <v>0</v>
      </c>
      <c r="Q6" s="163">
        <f t="shared" ca="1" si="10"/>
        <v>0</v>
      </c>
      <c r="R6" s="164">
        <f ca="1">NPV(Q5,K6:$K$244) + ($A$13+$A$14+$A$15)/POWER(1+Q5,$A$28-D6+1)</f>
        <v>0</v>
      </c>
      <c r="S6" s="164">
        <f ca="1">NPV(Q6,K6:$K$244) + ($A$13+$A$14+$A$15)/POWER(1+Q6,$A$28-D6+1)</f>
        <v>0</v>
      </c>
      <c r="T6" s="45">
        <f t="shared" ca="1" si="11"/>
        <v>0</v>
      </c>
      <c r="U6" s="45">
        <f t="shared" ref="U6:U69" ca="1" si="17">S6*Q6</f>
        <v>0</v>
      </c>
      <c r="V6" s="45">
        <f t="shared" ref="V6:V69" ca="1" si="18">-(K6+L6)</f>
        <v>0</v>
      </c>
      <c r="W6" s="45">
        <f t="shared" ca="1" si="12"/>
        <v>0</v>
      </c>
      <c r="X6" s="25">
        <f t="shared" ca="1" si="1"/>
        <v>0</v>
      </c>
      <c r="Z6" s="28">
        <f t="shared" ref="Z6:Z69" ca="1" si="19">AD5</f>
        <v>0</v>
      </c>
      <c r="AA6" s="233"/>
      <c r="AB6" s="45">
        <f t="shared" ca="1" si="13"/>
        <v>0</v>
      </c>
      <c r="AC6" s="45">
        <f t="shared" ca="1" si="2"/>
        <v>0</v>
      </c>
      <c r="AD6" s="25">
        <f t="shared" ca="1" si="3"/>
        <v>0</v>
      </c>
    </row>
    <row r="7" spans="1:31" x14ac:dyDescent="0.35">
      <c r="A7" s="104">
        <f ca="1">VLOOKUP(B3,'Input Table'!B:L,5,0)</f>
        <v>0</v>
      </c>
      <c r="B7" s="27" t="s">
        <v>30</v>
      </c>
      <c r="D7" s="20">
        <v>3</v>
      </c>
      <c r="E7" s="21">
        <f t="shared" ca="1" si="14"/>
        <v>1096</v>
      </c>
      <c r="F7" s="44">
        <f t="shared" ca="1" si="4"/>
        <v>1460</v>
      </c>
      <c r="G7" s="22" t="s">
        <v>119</v>
      </c>
      <c r="H7" s="44">
        <f t="shared" ca="1" si="15"/>
        <v>1096</v>
      </c>
      <c r="I7" s="45">
        <f t="shared" ca="1" si="5"/>
        <v>0</v>
      </c>
      <c r="J7" s="45">
        <f t="shared" ca="1" si="6"/>
        <v>0</v>
      </c>
      <c r="K7" s="45">
        <f t="shared" ca="1" si="7"/>
        <v>0</v>
      </c>
      <c r="L7" s="45"/>
      <c r="M7" s="45">
        <f t="shared" ca="1" si="16"/>
        <v>0</v>
      </c>
      <c r="N7" s="257">
        <f t="shared" ca="1" si="8"/>
        <v>0</v>
      </c>
      <c r="O7" s="23"/>
      <c r="P7" s="255">
        <f t="shared" ca="1" si="9"/>
        <v>0</v>
      </c>
      <c r="Q7" s="163">
        <f t="shared" ca="1" si="10"/>
        <v>0</v>
      </c>
      <c r="R7" s="164">
        <f ca="1">NPV(Q6,K7:$K$244) + ($A$13+$A$14+$A$15)/POWER(1+Q6,$A$28-D7+1)</f>
        <v>0</v>
      </c>
      <c r="S7" s="164">
        <f ca="1">NPV(Q7,K7:$K$244) + ($A$13+$A$14+$A$15)/POWER(1+Q7,$A$28-D7+1)</f>
        <v>0</v>
      </c>
      <c r="T7" s="45">
        <f t="shared" ca="1" si="11"/>
        <v>0</v>
      </c>
      <c r="U7" s="45">
        <f t="shared" ca="1" si="17"/>
        <v>0</v>
      </c>
      <c r="V7" s="45">
        <f t="shared" ca="1" si="18"/>
        <v>0</v>
      </c>
      <c r="W7" s="45">
        <f t="shared" ca="1" si="12"/>
        <v>0</v>
      </c>
      <c r="X7" s="25">
        <f ca="1">T7+W7+U7+V7</f>
        <v>0</v>
      </c>
      <c r="Z7" s="28">
        <f t="shared" ca="1" si="19"/>
        <v>0</v>
      </c>
      <c r="AA7" s="233"/>
      <c r="AB7" s="45">
        <f t="shared" ca="1" si="13"/>
        <v>0</v>
      </c>
      <c r="AC7" s="45">
        <f t="shared" ca="1" si="2"/>
        <v>0</v>
      </c>
      <c r="AD7" s="25">
        <f t="shared" ca="1" si="3"/>
        <v>0</v>
      </c>
    </row>
    <row r="8" spans="1:31" x14ac:dyDescent="0.35">
      <c r="A8" s="246">
        <f ca="1">IF(A6=0,A7,A6)</f>
        <v>0</v>
      </c>
      <c r="B8" s="48" t="s">
        <v>15</v>
      </c>
      <c r="D8" s="20">
        <v>4</v>
      </c>
      <c r="E8" s="21">
        <f t="shared" ca="1" si="14"/>
        <v>1461</v>
      </c>
      <c r="F8" s="44">
        <f t="shared" ca="1" si="4"/>
        <v>1826</v>
      </c>
      <c r="G8" s="22" t="s">
        <v>119</v>
      </c>
      <c r="H8" s="44">
        <f t="shared" ca="1" si="15"/>
        <v>1461</v>
      </c>
      <c r="I8" s="45">
        <f t="shared" ca="1" si="5"/>
        <v>0</v>
      </c>
      <c r="J8" s="45">
        <f t="shared" ca="1" si="6"/>
        <v>0</v>
      </c>
      <c r="K8" s="45">
        <f t="shared" ca="1" si="7"/>
        <v>0</v>
      </c>
      <c r="L8" s="45"/>
      <c r="M8" s="45">
        <f t="shared" ca="1" si="16"/>
        <v>0</v>
      </c>
      <c r="N8" s="257">
        <f t="shared" ca="1" si="8"/>
        <v>0</v>
      </c>
      <c r="O8" s="23"/>
      <c r="P8" s="255">
        <f t="shared" ca="1" si="9"/>
        <v>0</v>
      </c>
      <c r="Q8" s="163">
        <f t="shared" ca="1" si="10"/>
        <v>0</v>
      </c>
      <c r="R8" s="164">
        <f ca="1">NPV(Q7,K8:$K$244) + ($A$13+$A$14+$A$15)/POWER(1+Q7,$A$28-D8+1)</f>
        <v>0</v>
      </c>
      <c r="S8" s="164">
        <f ca="1">NPV(Q8,K8:$K$244) + ($A$13+$A$14+$A$15)/POWER(1+Q8,$A$28-D8+1)</f>
        <v>0</v>
      </c>
      <c r="T8" s="45">
        <f ca="1">IF(ISBLANK(G8),0,X7)</f>
        <v>0</v>
      </c>
      <c r="U8" s="45">
        <f ca="1">S8*Q8</f>
        <v>0</v>
      </c>
      <c r="V8" s="45">
        <f t="shared" ca="1" si="18"/>
        <v>0</v>
      </c>
      <c r="W8" s="45">
        <f t="shared" ca="1" si="12"/>
        <v>0</v>
      </c>
      <c r="X8" s="25">
        <f t="shared" ca="1" si="1"/>
        <v>0</v>
      </c>
      <c r="Z8" s="28">
        <f t="shared" ca="1" si="19"/>
        <v>0</v>
      </c>
      <c r="AA8" s="233"/>
      <c r="AB8" s="45">
        <f t="shared" ca="1" si="13"/>
        <v>0</v>
      </c>
      <c r="AC8" s="45">
        <f t="shared" ca="1" si="2"/>
        <v>0</v>
      </c>
      <c r="AD8" s="25">
        <f t="shared" ca="1" si="3"/>
        <v>0</v>
      </c>
    </row>
    <row r="9" spans="1:31" x14ac:dyDescent="0.35">
      <c r="A9" s="105">
        <f ca="1">VLOOKUP($B$3,'Input Table'!B:L,6,0)</f>
        <v>0</v>
      </c>
      <c r="B9" s="27" t="s">
        <v>282</v>
      </c>
      <c r="D9" s="20">
        <v>5</v>
      </c>
      <c r="E9" s="21">
        <f t="shared" ca="1" si="14"/>
        <v>1827</v>
      </c>
      <c r="F9" s="44">
        <f t="shared" ca="1" si="4"/>
        <v>2191</v>
      </c>
      <c r="G9" s="22" t="s">
        <v>119</v>
      </c>
      <c r="H9" s="44">
        <f t="shared" ca="1" si="15"/>
        <v>1827</v>
      </c>
      <c r="I9" s="45">
        <f t="shared" ca="1" si="5"/>
        <v>0</v>
      </c>
      <c r="J9" s="45">
        <f t="shared" ca="1" si="6"/>
        <v>0</v>
      </c>
      <c r="K9" s="45">
        <f t="shared" ca="1" si="7"/>
        <v>0</v>
      </c>
      <c r="L9" s="45"/>
      <c r="M9" s="45">
        <f t="shared" ca="1" si="16"/>
        <v>0</v>
      </c>
      <c r="N9" s="257">
        <f t="shared" ca="1" si="8"/>
        <v>0</v>
      </c>
      <c r="O9" s="23"/>
      <c r="P9" s="255">
        <f t="shared" ca="1" si="9"/>
        <v>0</v>
      </c>
      <c r="Q9" s="163">
        <f t="shared" ca="1" si="10"/>
        <v>0</v>
      </c>
      <c r="R9" s="164">
        <f ca="1">NPV(Q8,K9:$K$244) + ($A$13+$A$14+$A$15)/POWER(1+Q8,$A$28-D9+1)</f>
        <v>0</v>
      </c>
      <c r="S9" s="164">
        <f ca="1">NPV(Q9,K9:$K$244) + ($A$13+$A$14+$A$15)/POWER(1+Q9,$A$28-D9+1)</f>
        <v>0</v>
      </c>
      <c r="T9" s="45">
        <f t="shared" ca="1" si="11"/>
        <v>0</v>
      </c>
      <c r="U9" s="45">
        <f t="shared" ca="1" si="17"/>
        <v>0</v>
      </c>
      <c r="V9" s="45">
        <f t="shared" ca="1" si="18"/>
        <v>0</v>
      </c>
      <c r="W9" s="45">
        <f t="shared" ca="1" si="12"/>
        <v>0</v>
      </c>
      <c r="X9" s="25">
        <f t="shared" ca="1" si="1"/>
        <v>0</v>
      </c>
      <c r="Z9" s="28">
        <f t="shared" ca="1" si="19"/>
        <v>0</v>
      </c>
      <c r="AA9" s="233"/>
      <c r="AB9" s="45">
        <f t="shared" ca="1" si="13"/>
        <v>0</v>
      </c>
      <c r="AC9" s="45">
        <f t="shared" ca="1" si="2"/>
        <v>0</v>
      </c>
      <c r="AD9" s="25">
        <f t="shared" ca="1" si="3"/>
        <v>0</v>
      </c>
    </row>
    <row r="10" spans="1:31" x14ac:dyDescent="0.35">
      <c r="A10" s="105">
        <f ca="1">VLOOKUP($B$3,'Input Table'!B:L,7,0)</f>
        <v>0</v>
      </c>
      <c r="B10" s="27" t="s">
        <v>32</v>
      </c>
      <c r="D10" s="20">
        <v>6</v>
      </c>
      <c r="E10" s="21">
        <f t="shared" ca="1" si="14"/>
        <v>2192</v>
      </c>
      <c r="F10" s="44">
        <f t="shared" ca="1" si="4"/>
        <v>2556</v>
      </c>
      <c r="G10" s="22" t="s">
        <v>119</v>
      </c>
      <c r="H10" s="44">
        <f t="shared" ca="1" si="15"/>
        <v>2192</v>
      </c>
      <c r="I10" s="45">
        <f t="shared" ca="1" si="5"/>
        <v>0</v>
      </c>
      <c r="J10" s="45">
        <f t="shared" ca="1" si="6"/>
        <v>0</v>
      </c>
      <c r="K10" s="45">
        <f t="shared" ca="1" si="7"/>
        <v>0</v>
      </c>
      <c r="L10" s="45"/>
      <c r="M10" s="45">
        <f t="shared" ca="1" si="16"/>
        <v>0</v>
      </c>
      <c r="N10" s="257">
        <f t="shared" ca="1" si="8"/>
        <v>0</v>
      </c>
      <c r="O10" s="23"/>
      <c r="P10" s="255">
        <f t="shared" ca="1" si="9"/>
        <v>0</v>
      </c>
      <c r="Q10" s="163">
        <f t="shared" ca="1" si="10"/>
        <v>0</v>
      </c>
      <c r="R10" s="164">
        <f ca="1">NPV(Q9,K10:$K$244) + ($A$13+$A$14+$A$15)/POWER(1+Q9,$A$28-D10+1)</f>
        <v>0</v>
      </c>
      <c r="S10" s="164">
        <f ca="1">NPV(Q10,K10:$K$244) + ($A$13+$A$14+$A$15)/POWER(1+Q10,$A$28-D10+1)</f>
        <v>0</v>
      </c>
      <c r="T10" s="45">
        <f t="shared" ca="1" si="11"/>
        <v>0</v>
      </c>
      <c r="U10" s="45">
        <f t="shared" ca="1" si="17"/>
        <v>0</v>
      </c>
      <c r="V10" s="45">
        <f t="shared" ca="1" si="18"/>
        <v>0</v>
      </c>
      <c r="W10" s="45">
        <f t="shared" ca="1" si="12"/>
        <v>0</v>
      </c>
      <c r="X10" s="25">
        <f ca="1">T10+W10+U10+V10</f>
        <v>0</v>
      </c>
      <c r="Z10" s="28">
        <f t="shared" ca="1" si="19"/>
        <v>0</v>
      </c>
      <c r="AA10" s="233"/>
      <c r="AB10" s="45">
        <f t="shared" ca="1" si="13"/>
        <v>0</v>
      </c>
      <c r="AC10" s="45">
        <f t="shared" ca="1" si="2"/>
        <v>0</v>
      </c>
      <c r="AD10" s="25">
        <f t="shared" ca="1" si="3"/>
        <v>0</v>
      </c>
    </row>
    <row r="11" spans="1:31" x14ac:dyDescent="0.35">
      <c r="A11" s="105">
        <f ca="1">A9-A10</f>
        <v>0</v>
      </c>
      <c r="B11" s="27" t="s">
        <v>33</v>
      </c>
      <c r="D11" s="20">
        <v>7</v>
      </c>
      <c r="E11" s="21">
        <f t="shared" ca="1" si="14"/>
        <v>2557</v>
      </c>
      <c r="F11" s="44">
        <f t="shared" ca="1" si="4"/>
        <v>2921</v>
      </c>
      <c r="G11" s="22" t="s">
        <v>119</v>
      </c>
      <c r="H11" s="44">
        <f t="shared" ca="1" si="15"/>
        <v>2557</v>
      </c>
      <c r="I11" s="45">
        <f t="shared" ca="1" si="5"/>
        <v>0</v>
      </c>
      <c r="J11" s="45">
        <f t="shared" ca="1" si="6"/>
        <v>0</v>
      </c>
      <c r="K11" s="45">
        <f t="shared" ca="1" si="7"/>
        <v>0</v>
      </c>
      <c r="L11" s="45"/>
      <c r="M11" s="45">
        <f t="shared" ca="1" si="16"/>
        <v>0</v>
      </c>
      <c r="N11" s="257">
        <f t="shared" ca="1" si="8"/>
        <v>0</v>
      </c>
      <c r="O11" s="23"/>
      <c r="P11" s="255">
        <f t="shared" ca="1" si="9"/>
        <v>0</v>
      </c>
      <c r="Q11" s="163">
        <f t="shared" ca="1" si="10"/>
        <v>0</v>
      </c>
      <c r="R11" s="164">
        <f ca="1">NPV(Q10,K11:$K$244) + ($A$13+$A$14+$A$15)/POWER(1+Q10,$A$28-D11+1)</f>
        <v>0</v>
      </c>
      <c r="S11" s="164">
        <f ca="1">NPV(Q11,K11:$K$244) + ($A$13+$A$14+$A$15)/POWER(1+Q11,$A$28-D11+1)</f>
        <v>0</v>
      </c>
      <c r="T11" s="45">
        <f ca="1">IF(ISBLANK(G11),0,X10)</f>
        <v>0</v>
      </c>
      <c r="U11" s="45">
        <f ca="1">S11*Q11</f>
        <v>0</v>
      </c>
      <c r="V11" s="45">
        <f t="shared" ca="1" si="18"/>
        <v>0</v>
      </c>
      <c r="W11" s="45">
        <f t="shared" ca="1" si="12"/>
        <v>0</v>
      </c>
      <c r="X11" s="25">
        <f ca="1">T11+W11+U11+V11</f>
        <v>0</v>
      </c>
      <c r="Z11" s="28">
        <f t="shared" ca="1" si="19"/>
        <v>0</v>
      </c>
      <c r="AA11" s="233"/>
      <c r="AB11" s="45">
        <f t="shared" ca="1" si="13"/>
        <v>0</v>
      </c>
      <c r="AC11" s="45">
        <f t="shared" ca="1" si="2"/>
        <v>0</v>
      </c>
      <c r="AD11" s="25">
        <f t="shared" ca="1" si="3"/>
        <v>0</v>
      </c>
    </row>
    <row r="12" spans="1:31" x14ac:dyDescent="0.35">
      <c r="A12" s="112">
        <f ca="1">VLOOKUP($B$3,'Input Table'!B:L,8,0)</f>
        <v>0</v>
      </c>
      <c r="B12" s="48" t="s">
        <v>34</v>
      </c>
      <c r="D12" s="20">
        <v>8</v>
      </c>
      <c r="E12" s="21">
        <f t="shared" ca="1" si="14"/>
        <v>2922</v>
      </c>
      <c r="F12" s="44">
        <f t="shared" ca="1" si="4"/>
        <v>3287</v>
      </c>
      <c r="G12" s="22" t="s">
        <v>119</v>
      </c>
      <c r="H12" s="44">
        <f t="shared" ca="1" si="15"/>
        <v>2922</v>
      </c>
      <c r="I12" s="45">
        <f t="shared" ca="1" si="5"/>
        <v>0</v>
      </c>
      <c r="J12" s="45">
        <f t="shared" ca="1" si="6"/>
        <v>0</v>
      </c>
      <c r="K12" s="45">
        <f t="shared" ca="1" si="7"/>
        <v>0</v>
      </c>
      <c r="L12" s="45"/>
      <c r="M12" s="45">
        <f t="shared" ca="1" si="16"/>
        <v>0</v>
      </c>
      <c r="N12" s="257">
        <f t="shared" ca="1" si="8"/>
        <v>0</v>
      </c>
      <c r="O12" s="23"/>
      <c r="P12" s="255">
        <f t="shared" ca="1" si="9"/>
        <v>0</v>
      </c>
      <c r="Q12" s="163">
        <f t="shared" ca="1" si="10"/>
        <v>0</v>
      </c>
      <c r="R12" s="164">
        <f ca="1">NPV(Q11,K12:$K$244) + ($A$13+$A$14+$A$15)/POWER(1+Q11,$A$28-D12+1)</f>
        <v>0</v>
      </c>
      <c r="S12" s="164">
        <f ca="1">NPV(Q12,K12:$K$244) + ($A$13+$A$14+$A$15)/POWER(1+Q12,$A$28-D12+1)</f>
        <v>0</v>
      </c>
      <c r="T12" s="45">
        <f t="shared" ca="1" si="11"/>
        <v>0</v>
      </c>
      <c r="U12" s="45">
        <f t="shared" ca="1" si="17"/>
        <v>0</v>
      </c>
      <c r="V12" s="45">
        <f t="shared" ca="1" si="18"/>
        <v>0</v>
      </c>
      <c r="W12" s="45">
        <f t="shared" ca="1" si="12"/>
        <v>0</v>
      </c>
      <c r="X12" s="25">
        <f t="shared" ca="1" si="1"/>
        <v>0</v>
      </c>
      <c r="Z12" s="28">
        <f t="shared" ca="1" si="19"/>
        <v>0</v>
      </c>
      <c r="AA12" s="233"/>
      <c r="AB12" s="45">
        <f t="shared" ca="1" si="13"/>
        <v>0</v>
      </c>
      <c r="AC12" s="45">
        <f t="shared" ca="1" si="2"/>
        <v>0</v>
      </c>
      <c r="AD12" s="25">
        <f t="shared" ca="1" si="3"/>
        <v>0</v>
      </c>
    </row>
    <row r="13" spans="1:31" x14ac:dyDescent="0.35">
      <c r="A13" s="105">
        <f ca="1">VLOOKUP($B$3,'Input Table'!B:L,9,0)</f>
        <v>0</v>
      </c>
      <c r="B13" s="27" t="s">
        <v>35</v>
      </c>
      <c r="D13" s="20">
        <v>9</v>
      </c>
      <c r="E13" s="21">
        <f t="shared" ca="1" si="14"/>
        <v>3288</v>
      </c>
      <c r="F13" s="44">
        <f t="shared" ca="1" si="4"/>
        <v>3652</v>
      </c>
      <c r="G13" s="22" t="s">
        <v>119</v>
      </c>
      <c r="H13" s="44">
        <f t="shared" ca="1" si="15"/>
        <v>3288</v>
      </c>
      <c r="I13" s="45">
        <f t="shared" ca="1" si="5"/>
        <v>0</v>
      </c>
      <c r="J13" s="45">
        <f t="shared" ca="1" si="6"/>
        <v>0</v>
      </c>
      <c r="K13" s="45">
        <f t="shared" ca="1" si="7"/>
        <v>0</v>
      </c>
      <c r="L13" s="45"/>
      <c r="M13" s="45">
        <f t="shared" ca="1" si="16"/>
        <v>0</v>
      </c>
      <c r="N13" s="257">
        <f t="shared" ca="1" si="8"/>
        <v>0</v>
      </c>
      <c r="O13" s="23"/>
      <c r="P13" s="255">
        <f t="shared" ca="1" si="9"/>
        <v>0</v>
      </c>
      <c r="Q13" s="163">
        <f t="shared" ca="1" si="10"/>
        <v>0</v>
      </c>
      <c r="R13" s="164">
        <f ca="1">NPV(Q12,K13:$K$244) + ($A$13+$A$14+$A$15)/POWER(1+Q12,$A$28-D13+1)</f>
        <v>0</v>
      </c>
      <c r="S13" s="164">
        <f ca="1">NPV(Q13,K13:$K$244) + ($A$13+$A$14+$A$15)/POWER(1+Q13,$A$28-D13+1)</f>
        <v>0</v>
      </c>
      <c r="T13" s="45">
        <f t="shared" ca="1" si="11"/>
        <v>0</v>
      </c>
      <c r="U13" s="45">
        <f t="shared" ca="1" si="17"/>
        <v>0</v>
      </c>
      <c r="V13" s="45">
        <f t="shared" ca="1" si="18"/>
        <v>0</v>
      </c>
      <c r="W13" s="45">
        <f t="shared" ca="1" si="12"/>
        <v>0</v>
      </c>
      <c r="X13" s="25">
        <f t="shared" ca="1" si="1"/>
        <v>0</v>
      </c>
      <c r="Z13" s="28">
        <f t="shared" ca="1" si="19"/>
        <v>0</v>
      </c>
      <c r="AA13" s="233"/>
      <c r="AB13" s="45">
        <f t="shared" ca="1" si="13"/>
        <v>0</v>
      </c>
      <c r="AC13" s="45">
        <f t="shared" ca="1" si="2"/>
        <v>0</v>
      </c>
      <c r="AD13" s="25">
        <f t="shared" ca="1" si="3"/>
        <v>0</v>
      </c>
    </row>
    <row r="14" spans="1:31" x14ac:dyDescent="0.35">
      <c r="A14" s="105">
        <f ca="1">VLOOKUP($B$3,'Input Table'!B:L,10,0)</f>
        <v>0</v>
      </c>
      <c r="B14" s="27" t="s">
        <v>36</v>
      </c>
      <c r="D14" s="20">
        <v>10</v>
      </c>
      <c r="E14" s="21">
        <f t="shared" ca="1" si="14"/>
        <v>3653</v>
      </c>
      <c r="F14" s="44">
        <f t="shared" ca="1" si="4"/>
        <v>4017</v>
      </c>
      <c r="G14" s="22" t="s">
        <v>119</v>
      </c>
      <c r="H14" s="44">
        <f t="shared" ca="1" si="15"/>
        <v>3653</v>
      </c>
      <c r="I14" s="45">
        <f t="shared" ca="1" si="5"/>
        <v>0</v>
      </c>
      <c r="J14" s="45">
        <f t="shared" ca="1" si="6"/>
        <v>0</v>
      </c>
      <c r="K14" s="45">
        <f t="shared" ca="1" si="7"/>
        <v>0</v>
      </c>
      <c r="L14" s="45"/>
      <c r="M14" s="45">
        <f t="shared" ca="1" si="16"/>
        <v>0</v>
      </c>
      <c r="N14" s="257">
        <f t="shared" ca="1" si="8"/>
        <v>0</v>
      </c>
      <c r="O14" s="23"/>
      <c r="P14" s="255">
        <f t="shared" ca="1" si="9"/>
        <v>0</v>
      </c>
      <c r="Q14" s="163">
        <f t="shared" ca="1" si="10"/>
        <v>0</v>
      </c>
      <c r="R14" s="164">
        <f ca="1">NPV(Q13,K14:$K$244) + ($A$13+$A$14+$A$15)/POWER(1+Q13,$A$28-D14+1)</f>
        <v>0</v>
      </c>
      <c r="S14" s="164">
        <f ca="1">NPV(Q14,K14:$K$244) + ($A$13+$A$14+$A$15)/POWER(1+Q14,$A$28-D14+1)</f>
        <v>0</v>
      </c>
      <c r="T14" s="45">
        <f t="shared" ca="1" si="11"/>
        <v>0</v>
      </c>
      <c r="U14" s="45">
        <f t="shared" ca="1" si="17"/>
        <v>0</v>
      </c>
      <c r="V14" s="45">
        <f t="shared" ca="1" si="18"/>
        <v>0</v>
      </c>
      <c r="W14" s="45">
        <f t="shared" ca="1" si="12"/>
        <v>0</v>
      </c>
      <c r="X14" s="25">
        <f t="shared" ca="1" si="1"/>
        <v>0</v>
      </c>
      <c r="Z14" s="28">
        <f t="shared" ca="1" si="19"/>
        <v>0</v>
      </c>
      <c r="AA14" s="233"/>
      <c r="AB14" s="45">
        <f t="shared" ca="1" si="13"/>
        <v>0</v>
      </c>
      <c r="AC14" s="45">
        <f t="shared" ca="1" si="2"/>
        <v>0</v>
      </c>
      <c r="AD14" s="25">
        <f t="shared" ca="1" si="3"/>
        <v>0</v>
      </c>
    </row>
    <row r="15" spans="1:31" x14ac:dyDescent="0.35">
      <c r="A15" s="105">
        <f ca="1">VLOOKUP($B$3,'Input Table'!B:L,11,0)</f>
        <v>0</v>
      </c>
      <c r="B15" s="27" t="s">
        <v>37</v>
      </c>
      <c r="D15" s="20">
        <v>11</v>
      </c>
      <c r="E15" s="21">
        <f t="shared" ca="1" si="14"/>
        <v>4018</v>
      </c>
      <c r="F15" s="44">
        <f t="shared" ca="1" si="4"/>
        <v>4382</v>
      </c>
      <c r="G15" s="22" t="s">
        <v>119</v>
      </c>
      <c r="H15" s="44">
        <f t="shared" ca="1" si="15"/>
        <v>4018</v>
      </c>
      <c r="I15" s="45">
        <f t="shared" ca="1" si="5"/>
        <v>0</v>
      </c>
      <c r="J15" s="45">
        <f t="shared" ca="1" si="6"/>
        <v>0</v>
      </c>
      <c r="K15" s="45">
        <f t="shared" ca="1" si="7"/>
        <v>0</v>
      </c>
      <c r="L15" s="45"/>
      <c r="M15" s="45">
        <f t="shared" ca="1" si="16"/>
        <v>0</v>
      </c>
      <c r="N15" s="257">
        <f t="shared" ca="1" si="8"/>
        <v>0</v>
      </c>
      <c r="O15" s="23"/>
      <c r="P15" s="255">
        <f t="shared" ca="1" si="9"/>
        <v>0</v>
      </c>
      <c r="Q15" s="163">
        <f t="shared" ca="1" si="10"/>
        <v>0</v>
      </c>
      <c r="R15" s="164">
        <f ca="1">NPV(Q14,K15:$K$244) + ($A$13+$A$14+$A$15)/POWER(1+Q14,$A$28-D15+1)</f>
        <v>0</v>
      </c>
      <c r="S15" s="164">
        <f ca="1">NPV(Q15,K15:$K$244) + ($A$13+$A$14+$A$15)/POWER(1+Q15,$A$28-D15+1)</f>
        <v>0</v>
      </c>
      <c r="T15" s="45">
        <f t="shared" ca="1" si="11"/>
        <v>0</v>
      </c>
      <c r="U15" s="45">
        <f t="shared" ca="1" si="17"/>
        <v>0</v>
      </c>
      <c r="V15" s="45">
        <f t="shared" ca="1" si="18"/>
        <v>0</v>
      </c>
      <c r="W15" s="45">
        <f t="shared" ca="1" si="12"/>
        <v>0</v>
      </c>
      <c r="X15" s="25">
        <f t="shared" ca="1" si="1"/>
        <v>0</v>
      </c>
      <c r="Z15" s="28">
        <f t="shared" ca="1" si="19"/>
        <v>0</v>
      </c>
      <c r="AA15" s="233"/>
      <c r="AB15" s="45">
        <f t="shared" ca="1" si="13"/>
        <v>0</v>
      </c>
      <c r="AC15" s="45">
        <f t="shared" ca="1" si="2"/>
        <v>0</v>
      </c>
      <c r="AD15" s="25">
        <f t="shared" ca="1" si="3"/>
        <v>0</v>
      </c>
    </row>
    <row r="16" spans="1:31" x14ac:dyDescent="0.35">
      <c r="A16" s="250">
        <f ca="1">-PV($A$8,$A$28,A11)</f>
        <v>0</v>
      </c>
      <c r="B16" s="48" t="s">
        <v>38</v>
      </c>
      <c r="D16" s="20">
        <v>12</v>
      </c>
      <c r="E16" s="21">
        <f t="shared" ca="1" si="14"/>
        <v>4383</v>
      </c>
      <c r="F16" s="44">
        <f t="shared" ca="1" si="4"/>
        <v>4748</v>
      </c>
      <c r="G16" s="22" t="s">
        <v>119</v>
      </c>
      <c r="H16" s="44">
        <f t="shared" ca="1" si="15"/>
        <v>4383</v>
      </c>
      <c r="I16" s="45">
        <f t="shared" ca="1" si="5"/>
        <v>0</v>
      </c>
      <c r="J16" s="45">
        <f t="shared" ca="1" si="6"/>
        <v>0</v>
      </c>
      <c r="K16" s="45">
        <f t="shared" ca="1" si="7"/>
        <v>0</v>
      </c>
      <c r="L16" s="45"/>
      <c r="M16" s="45">
        <f t="shared" ca="1" si="16"/>
        <v>0</v>
      </c>
      <c r="N16" s="257">
        <f t="shared" ca="1" si="8"/>
        <v>0</v>
      </c>
      <c r="O16" s="23"/>
      <c r="P16" s="255">
        <f t="shared" ca="1" si="9"/>
        <v>0</v>
      </c>
      <c r="Q16" s="163">
        <f t="shared" ca="1" si="10"/>
        <v>0</v>
      </c>
      <c r="R16" s="164">
        <f ca="1">NPV(Q15,K16:$K$244) + ($A$13+$A$14+$A$15)/POWER(1+Q15,$A$28-D16+1)</f>
        <v>0</v>
      </c>
      <c r="S16" s="164">
        <f ca="1">NPV(Q16,K16:$K$244) + ($A$13+$A$14+$A$15)/POWER(1+Q16,$A$28-D16+1)</f>
        <v>0</v>
      </c>
      <c r="T16" s="45">
        <f t="shared" ca="1" si="11"/>
        <v>0</v>
      </c>
      <c r="U16" s="45">
        <f t="shared" ca="1" si="17"/>
        <v>0</v>
      </c>
      <c r="V16" s="45">
        <f t="shared" ca="1" si="18"/>
        <v>0</v>
      </c>
      <c r="W16" s="45">
        <v>0</v>
      </c>
      <c r="X16" s="25">
        <f t="shared" ca="1" si="1"/>
        <v>0</v>
      </c>
      <c r="Z16" s="28">
        <f t="shared" ca="1" si="19"/>
        <v>0</v>
      </c>
      <c r="AA16" s="233"/>
      <c r="AB16" s="45">
        <f t="shared" ca="1" si="13"/>
        <v>0</v>
      </c>
      <c r="AC16" s="45">
        <v>0</v>
      </c>
      <c r="AD16" s="25">
        <f t="shared" ca="1" si="3"/>
        <v>0</v>
      </c>
    </row>
    <row r="17" spans="1:30" x14ac:dyDescent="0.35">
      <c r="A17" s="247">
        <v>0</v>
      </c>
      <c r="B17" s="48" t="s">
        <v>273</v>
      </c>
      <c r="D17" s="20">
        <v>13</v>
      </c>
      <c r="E17" s="21">
        <f t="shared" ca="1" si="14"/>
        <v>4749</v>
      </c>
      <c r="F17" s="44">
        <f t="shared" ca="1" si="4"/>
        <v>5113</v>
      </c>
      <c r="G17" s="22" t="s">
        <v>119</v>
      </c>
      <c r="H17" s="44">
        <f t="shared" ca="1" si="15"/>
        <v>4749</v>
      </c>
      <c r="I17" s="45">
        <f t="shared" ca="1" si="5"/>
        <v>0</v>
      </c>
      <c r="J17" s="45">
        <f t="shared" ca="1" si="6"/>
        <v>0</v>
      </c>
      <c r="K17" s="45">
        <f t="shared" ca="1" si="7"/>
        <v>0</v>
      </c>
      <c r="L17" s="45"/>
      <c r="M17" s="45">
        <f t="shared" ca="1" si="16"/>
        <v>0</v>
      </c>
      <c r="N17" s="257">
        <f t="shared" ca="1" si="8"/>
        <v>0</v>
      </c>
      <c r="O17" s="23"/>
      <c r="P17" s="255">
        <f t="shared" ca="1" si="9"/>
        <v>0</v>
      </c>
      <c r="Q17" s="163">
        <f t="shared" ca="1" si="10"/>
        <v>0</v>
      </c>
      <c r="R17" s="164">
        <f ca="1">NPV(Q16,K17:$K$244) + ($A$13+$A$14+$A$15)/POWER(1+Q16,$A$28-D17+1)</f>
        <v>0</v>
      </c>
      <c r="S17" s="164">
        <f ca="1">NPV(Q17,K17:$K$244) + ($A$13+$A$14+$A$15)/POWER(1+Q17,$A$28-D17+1)</f>
        <v>0</v>
      </c>
      <c r="T17" s="45">
        <f t="shared" ca="1" si="11"/>
        <v>0</v>
      </c>
      <c r="U17" s="45">
        <f t="shared" ca="1" si="17"/>
        <v>0</v>
      </c>
      <c r="V17" s="45">
        <f t="shared" ca="1" si="18"/>
        <v>0</v>
      </c>
      <c r="W17" s="45">
        <f t="shared" ca="1" si="12"/>
        <v>0</v>
      </c>
      <c r="X17" s="25">
        <f t="shared" ca="1" si="1"/>
        <v>0</v>
      </c>
      <c r="Z17" s="28">
        <f t="shared" ca="1" si="19"/>
        <v>0</v>
      </c>
      <c r="AA17" s="233"/>
      <c r="AB17" s="45">
        <f t="shared" ca="1" si="13"/>
        <v>0</v>
      </c>
      <c r="AC17" s="45">
        <f t="shared" ca="1" si="2"/>
        <v>0</v>
      </c>
      <c r="AD17" s="25">
        <f t="shared" ca="1" si="3"/>
        <v>0</v>
      </c>
    </row>
    <row r="18" spans="1:30" x14ac:dyDescent="0.35">
      <c r="A18" s="247">
        <f ca="1">A13/POWER(1+$A$8,$A$28)</f>
        <v>0</v>
      </c>
      <c r="B18" s="48" t="s">
        <v>39</v>
      </c>
      <c r="D18" s="20">
        <v>14</v>
      </c>
      <c r="E18" s="21">
        <f t="shared" ca="1" si="14"/>
        <v>5114</v>
      </c>
      <c r="F18" s="44">
        <f t="shared" ca="1" si="4"/>
        <v>5478</v>
      </c>
      <c r="G18" s="22" t="s">
        <v>119</v>
      </c>
      <c r="H18" s="44">
        <f t="shared" ca="1" si="15"/>
        <v>5114</v>
      </c>
      <c r="I18" s="45">
        <f t="shared" ca="1" si="5"/>
        <v>0</v>
      </c>
      <c r="J18" s="45">
        <f t="shared" ca="1" si="6"/>
        <v>0</v>
      </c>
      <c r="K18" s="45">
        <f t="shared" ca="1" si="7"/>
        <v>0</v>
      </c>
      <c r="L18" s="45"/>
      <c r="M18" s="45">
        <f t="shared" ca="1" si="16"/>
        <v>0</v>
      </c>
      <c r="N18" s="257">
        <f t="shared" ca="1" si="8"/>
        <v>0</v>
      </c>
      <c r="O18" s="23"/>
      <c r="P18" s="255">
        <f t="shared" ca="1" si="9"/>
        <v>0</v>
      </c>
      <c r="Q18" s="163">
        <f t="shared" ca="1" si="10"/>
        <v>0</v>
      </c>
      <c r="R18" s="164">
        <f ca="1">NPV(Q17,K18:$K$244) + ($A$13+$A$14+$A$15)/POWER(1+Q17,$A$28-D18+1)</f>
        <v>0</v>
      </c>
      <c r="S18" s="164">
        <f ca="1">NPV(Q18,K18:$K$244) + ($A$13+$A$14+$A$15)/POWER(1+Q18,$A$28-D18+1)</f>
        <v>0</v>
      </c>
      <c r="T18" s="45">
        <f t="shared" ca="1" si="11"/>
        <v>0</v>
      </c>
      <c r="U18" s="45">
        <f t="shared" ca="1" si="17"/>
        <v>0</v>
      </c>
      <c r="V18" s="45">
        <f t="shared" ca="1" si="18"/>
        <v>0</v>
      </c>
      <c r="W18" s="45">
        <v>0</v>
      </c>
      <c r="X18" s="25">
        <f t="shared" ca="1" si="1"/>
        <v>0</v>
      </c>
      <c r="Z18" s="28">
        <f t="shared" ca="1" si="19"/>
        <v>0</v>
      </c>
      <c r="AA18" s="233"/>
      <c r="AB18" s="45">
        <f t="shared" ca="1" si="13"/>
        <v>0</v>
      </c>
      <c r="AC18" s="45">
        <f t="shared" si="2"/>
        <v>0</v>
      </c>
      <c r="AD18" s="25">
        <f t="shared" ca="1" si="3"/>
        <v>0</v>
      </c>
    </row>
    <row r="19" spans="1:30" x14ac:dyDescent="0.35">
      <c r="A19" s="247">
        <f ca="1">A14/POWER(1+$A$8,$A$28)</f>
        <v>0</v>
      </c>
      <c r="B19" s="48" t="s">
        <v>40</v>
      </c>
      <c r="C19" s="29"/>
      <c r="D19" s="20">
        <v>15</v>
      </c>
      <c r="E19" s="21">
        <f t="shared" ca="1" si="14"/>
        <v>5479</v>
      </c>
      <c r="F19" s="44">
        <f t="shared" ca="1" si="4"/>
        <v>5843</v>
      </c>
      <c r="G19" s="22" t="s">
        <v>119</v>
      </c>
      <c r="H19" s="44">
        <f t="shared" ca="1" si="15"/>
        <v>5479</v>
      </c>
      <c r="I19" s="45">
        <f t="shared" ca="1" si="5"/>
        <v>0</v>
      </c>
      <c r="J19" s="45">
        <f t="shared" ca="1" si="6"/>
        <v>0</v>
      </c>
      <c r="K19" s="45">
        <f t="shared" ca="1" si="7"/>
        <v>0</v>
      </c>
      <c r="L19" s="45"/>
      <c r="M19" s="45">
        <f t="shared" ca="1" si="16"/>
        <v>0</v>
      </c>
      <c r="N19" s="257">
        <f t="shared" ca="1" si="8"/>
        <v>0</v>
      </c>
      <c r="O19" s="23"/>
      <c r="P19" s="255">
        <f t="shared" ca="1" si="9"/>
        <v>0</v>
      </c>
      <c r="Q19" s="163">
        <f t="shared" ca="1" si="10"/>
        <v>0</v>
      </c>
      <c r="R19" s="164">
        <f ca="1">NPV(Q18,K19:$K$244) + ($A$13+$A$14+$A$15)/POWER(1+Q18,$A$28-D19+1)</f>
        <v>0</v>
      </c>
      <c r="S19" s="164">
        <f ca="1">NPV(Q19,K19:$K$244) + ($A$13+$A$14+$A$15)/POWER(1+Q19,$A$28-D19+1)</f>
        <v>0</v>
      </c>
      <c r="T19" s="45">
        <f t="shared" ca="1" si="11"/>
        <v>0</v>
      </c>
      <c r="U19" s="45">
        <f t="shared" ca="1" si="17"/>
        <v>0</v>
      </c>
      <c r="V19" s="45">
        <f t="shared" ca="1" si="18"/>
        <v>0</v>
      </c>
      <c r="W19" s="45">
        <f t="shared" ca="1" si="12"/>
        <v>0</v>
      </c>
      <c r="X19" s="25">
        <f t="shared" ca="1" si="1"/>
        <v>0</v>
      </c>
      <c r="Z19" s="28">
        <f t="shared" ca="1" si="19"/>
        <v>0</v>
      </c>
      <c r="AA19" s="233"/>
      <c r="AB19" s="45">
        <f t="shared" ca="1" si="13"/>
        <v>0</v>
      </c>
      <c r="AC19" s="45">
        <f t="shared" ca="1" si="2"/>
        <v>0</v>
      </c>
      <c r="AD19" s="25">
        <f t="shared" ca="1" si="3"/>
        <v>0</v>
      </c>
    </row>
    <row r="20" spans="1:30" x14ac:dyDescent="0.35">
      <c r="A20" s="247">
        <f ca="1">A15/POWER(1+$A$8,$A$28)</f>
        <v>0</v>
      </c>
      <c r="B20" s="48" t="s">
        <v>41</v>
      </c>
      <c r="D20" s="20">
        <v>16</v>
      </c>
      <c r="E20" s="21">
        <f t="shared" ca="1" si="14"/>
        <v>5844</v>
      </c>
      <c r="F20" s="44">
        <f t="shared" ca="1" si="4"/>
        <v>6209</v>
      </c>
      <c r="G20" s="22" t="s">
        <v>119</v>
      </c>
      <c r="H20" s="44">
        <f t="shared" ca="1" si="15"/>
        <v>5844</v>
      </c>
      <c r="I20" s="45">
        <f t="shared" ca="1" si="5"/>
        <v>0</v>
      </c>
      <c r="J20" s="45">
        <f t="shared" ca="1" si="6"/>
        <v>0</v>
      </c>
      <c r="K20" s="45">
        <f t="shared" ca="1" si="7"/>
        <v>0</v>
      </c>
      <c r="L20" s="45"/>
      <c r="M20" s="45">
        <f t="shared" ca="1" si="16"/>
        <v>0</v>
      </c>
      <c r="N20" s="257">
        <f t="shared" ca="1" si="8"/>
        <v>0</v>
      </c>
      <c r="O20" s="23"/>
      <c r="P20" s="255">
        <f t="shared" ca="1" si="9"/>
        <v>0</v>
      </c>
      <c r="Q20" s="163">
        <f t="shared" ca="1" si="10"/>
        <v>0</v>
      </c>
      <c r="R20" s="164">
        <f ca="1">NPV(Q19,K20:$K$244) + ($A$13+$A$14+$A$15)/POWER(1+Q19,$A$28-D20+1)</f>
        <v>0</v>
      </c>
      <c r="S20" s="164">
        <f ca="1">NPV(Q20,K20:$K$244) + ($A$13+$A$14+$A$15)/POWER(1+Q20,$A$28-D20+1)</f>
        <v>0</v>
      </c>
      <c r="T20" s="45">
        <f t="shared" ca="1" si="11"/>
        <v>0</v>
      </c>
      <c r="U20" s="45">
        <f t="shared" ca="1" si="17"/>
        <v>0</v>
      </c>
      <c r="V20" s="45">
        <f t="shared" ca="1" si="18"/>
        <v>0</v>
      </c>
      <c r="W20" s="45">
        <f t="shared" ca="1" si="12"/>
        <v>0</v>
      </c>
      <c r="X20" s="25">
        <f t="shared" ca="1" si="1"/>
        <v>0</v>
      </c>
      <c r="Z20" s="28">
        <f t="shared" ca="1" si="19"/>
        <v>0</v>
      </c>
      <c r="AA20" s="233"/>
      <c r="AB20" s="45">
        <f t="shared" ca="1" si="13"/>
        <v>0</v>
      </c>
      <c r="AC20" s="45">
        <f t="shared" ca="1" si="2"/>
        <v>0</v>
      </c>
      <c r="AD20" s="25">
        <f t="shared" ca="1" si="3"/>
        <v>0</v>
      </c>
    </row>
    <row r="21" spans="1:30" ht="15" thickBot="1" x14ac:dyDescent="0.4">
      <c r="A21" s="273">
        <f ca="1">SUM(A16:A20)</f>
        <v>0</v>
      </c>
      <c r="B21" s="30" t="s">
        <v>42</v>
      </c>
      <c r="D21" s="20">
        <v>17</v>
      </c>
      <c r="E21" s="21">
        <f t="shared" ca="1" si="14"/>
        <v>6210</v>
      </c>
      <c r="F21" s="44">
        <f t="shared" ca="1" si="4"/>
        <v>6574</v>
      </c>
      <c r="G21" s="22" t="s">
        <v>119</v>
      </c>
      <c r="H21" s="44">
        <f t="shared" ca="1" si="15"/>
        <v>6210</v>
      </c>
      <c r="I21" s="45">
        <f t="shared" ca="1" si="5"/>
        <v>0</v>
      </c>
      <c r="J21" s="45">
        <f t="shared" ca="1" si="6"/>
        <v>0</v>
      </c>
      <c r="K21" s="45">
        <f t="shared" ca="1" si="7"/>
        <v>0</v>
      </c>
      <c r="L21" s="45"/>
      <c r="M21" s="45">
        <f t="shared" ca="1" si="16"/>
        <v>0</v>
      </c>
      <c r="N21" s="257">
        <f t="shared" ca="1" si="8"/>
        <v>0</v>
      </c>
      <c r="O21" s="23"/>
      <c r="P21" s="255">
        <f t="shared" ca="1" si="9"/>
        <v>0</v>
      </c>
      <c r="Q21" s="163">
        <f t="shared" ca="1" si="10"/>
        <v>0</v>
      </c>
      <c r="R21" s="164">
        <f ca="1">NPV(Q20,K21:$K$244) + ($A$13+$A$14+$A$15)/POWER(1+Q20,$A$28-D21+1)</f>
        <v>0</v>
      </c>
      <c r="S21" s="164">
        <f ca="1">NPV(Q21,K21:$K$244) + ($A$13+$A$14+$A$15)/POWER(1+Q21,$A$28-D21+1)</f>
        <v>0</v>
      </c>
      <c r="T21" s="45">
        <f t="shared" ca="1" si="11"/>
        <v>0</v>
      </c>
      <c r="U21" s="45">
        <f t="shared" ca="1" si="17"/>
        <v>0</v>
      </c>
      <c r="V21" s="45">
        <f t="shared" ca="1" si="18"/>
        <v>0</v>
      </c>
      <c r="W21" s="45">
        <f t="shared" ca="1" si="12"/>
        <v>0</v>
      </c>
      <c r="X21" s="25">
        <f t="shared" ca="1" si="1"/>
        <v>0</v>
      </c>
      <c r="Z21" s="28">
        <f t="shared" ca="1" si="19"/>
        <v>0</v>
      </c>
      <c r="AA21" s="233"/>
      <c r="AB21" s="45">
        <f t="shared" ca="1" si="13"/>
        <v>0</v>
      </c>
      <c r="AC21" s="45">
        <f t="shared" ca="1" si="2"/>
        <v>0</v>
      </c>
      <c r="AD21" s="25">
        <f t="shared" ca="1" si="3"/>
        <v>0</v>
      </c>
    </row>
    <row r="22" spans="1:30" ht="15" thickBot="1" x14ac:dyDescent="0.4">
      <c r="D22" s="20">
        <v>18</v>
      </c>
      <c r="E22" s="21">
        <f t="shared" ca="1" si="14"/>
        <v>6575</v>
      </c>
      <c r="F22" s="44">
        <f t="shared" ca="1" si="4"/>
        <v>6939</v>
      </c>
      <c r="G22" s="22" t="s">
        <v>119</v>
      </c>
      <c r="H22" s="44">
        <f t="shared" ca="1" si="15"/>
        <v>6575</v>
      </c>
      <c r="I22" s="45">
        <f t="shared" ca="1" si="5"/>
        <v>0</v>
      </c>
      <c r="J22" s="45">
        <f t="shared" ca="1" si="6"/>
        <v>0</v>
      </c>
      <c r="K22" s="45">
        <f t="shared" ca="1" si="7"/>
        <v>0</v>
      </c>
      <c r="L22" s="45"/>
      <c r="M22" s="45">
        <f t="shared" ca="1" si="16"/>
        <v>0</v>
      </c>
      <c r="N22" s="257">
        <f t="shared" ca="1" si="8"/>
        <v>0</v>
      </c>
      <c r="O22" s="23"/>
      <c r="P22" s="255">
        <f t="shared" ca="1" si="9"/>
        <v>0</v>
      </c>
      <c r="Q22" s="163">
        <f t="shared" ca="1" si="10"/>
        <v>0</v>
      </c>
      <c r="R22" s="164">
        <f ca="1">NPV(Q21,K22:$K$244) + ($A$13+$A$14+$A$15)/POWER(1+Q21,$A$28-D22+1)</f>
        <v>0</v>
      </c>
      <c r="S22" s="164">
        <f ca="1">NPV(Q22,K22:$K$244) + ($A$13+$A$14+$A$15)/POWER(1+Q22,$A$28-D22+1)</f>
        <v>0</v>
      </c>
      <c r="T22" s="45">
        <f t="shared" ca="1" si="11"/>
        <v>0</v>
      </c>
      <c r="U22" s="45">
        <f t="shared" ca="1" si="17"/>
        <v>0</v>
      </c>
      <c r="V22" s="45">
        <f t="shared" ca="1" si="18"/>
        <v>0</v>
      </c>
      <c r="W22" s="45">
        <f t="shared" ca="1" si="12"/>
        <v>0</v>
      </c>
      <c r="X22" s="25">
        <f t="shared" ca="1" si="1"/>
        <v>0</v>
      </c>
      <c r="Z22" s="28">
        <f t="shared" ca="1" si="19"/>
        <v>0</v>
      </c>
      <c r="AA22" s="233"/>
      <c r="AB22" s="45">
        <f t="shared" ca="1" si="13"/>
        <v>0</v>
      </c>
      <c r="AC22" s="45">
        <f t="shared" ca="1" si="2"/>
        <v>0</v>
      </c>
      <c r="AD22" s="25">
        <f t="shared" ca="1" si="3"/>
        <v>0</v>
      </c>
    </row>
    <row r="23" spans="1:30" ht="15.5" x14ac:dyDescent="0.35">
      <c r="A23" s="458" t="s">
        <v>43</v>
      </c>
      <c r="B23" s="459"/>
      <c r="D23" s="20">
        <v>19</v>
      </c>
      <c r="E23" s="21">
        <f t="shared" ca="1" si="14"/>
        <v>6940</v>
      </c>
      <c r="F23" s="44">
        <f t="shared" ca="1" si="4"/>
        <v>7304</v>
      </c>
      <c r="G23" s="22" t="s">
        <v>119</v>
      </c>
      <c r="H23" s="44">
        <f t="shared" ca="1" si="15"/>
        <v>6940</v>
      </c>
      <c r="I23" s="45">
        <f t="shared" ca="1" si="5"/>
        <v>0</v>
      </c>
      <c r="J23" s="45">
        <f t="shared" ca="1" si="6"/>
        <v>0</v>
      </c>
      <c r="K23" s="45">
        <f t="shared" ca="1" si="7"/>
        <v>0</v>
      </c>
      <c r="L23" s="45"/>
      <c r="M23" s="45">
        <f t="shared" ca="1" si="16"/>
        <v>0</v>
      </c>
      <c r="N23" s="257">
        <f t="shared" ca="1" si="8"/>
        <v>0</v>
      </c>
      <c r="O23" s="23"/>
      <c r="P23" s="255">
        <f t="shared" ca="1" si="9"/>
        <v>0</v>
      </c>
      <c r="Q23" s="163">
        <f t="shared" ca="1" si="10"/>
        <v>0</v>
      </c>
      <c r="R23" s="164">
        <f ca="1">NPV(Q22,K23:$K$244) + ($A$13+$A$14+$A$15)/POWER(1+Q22,$A$28-D23+1)</f>
        <v>0</v>
      </c>
      <c r="S23" s="164">
        <f ca="1">NPV(Q23,K23:$K$244) + ($A$13+$A$14+$A$15)/POWER(1+Q23,$A$28-D23+1)</f>
        <v>0</v>
      </c>
      <c r="T23" s="45">
        <f t="shared" ca="1" si="11"/>
        <v>0</v>
      </c>
      <c r="U23" s="45">
        <f t="shared" ca="1" si="17"/>
        <v>0</v>
      </c>
      <c r="V23" s="45">
        <f t="shared" ca="1" si="18"/>
        <v>0</v>
      </c>
      <c r="W23" s="45">
        <f t="shared" ca="1" si="12"/>
        <v>0</v>
      </c>
      <c r="X23" s="25">
        <f t="shared" ca="1" si="1"/>
        <v>0</v>
      </c>
      <c r="Z23" s="28">
        <f t="shared" ca="1" si="19"/>
        <v>0</v>
      </c>
      <c r="AA23" s="233"/>
      <c r="AB23" s="45">
        <f t="shared" ca="1" si="13"/>
        <v>0</v>
      </c>
      <c r="AC23" s="45">
        <f t="shared" ca="1" si="2"/>
        <v>0</v>
      </c>
      <c r="AD23" s="25">
        <f t="shared" ca="1" si="3"/>
        <v>0</v>
      </c>
    </row>
    <row r="24" spans="1:30" x14ac:dyDescent="0.35">
      <c r="A24" s="106">
        <f ca="1">VLOOKUP($B$3,'Input Table'!B:V,12,0)</f>
        <v>0</v>
      </c>
      <c r="B24" s="27" t="s">
        <v>280</v>
      </c>
      <c r="D24" s="20">
        <v>20</v>
      </c>
      <c r="E24" s="21">
        <f t="shared" ca="1" si="14"/>
        <v>7305</v>
      </c>
      <c r="F24" s="44">
        <f t="shared" ca="1" si="4"/>
        <v>7670</v>
      </c>
      <c r="G24" s="22" t="s">
        <v>119</v>
      </c>
      <c r="H24" s="44">
        <f t="shared" ca="1" si="15"/>
        <v>7305</v>
      </c>
      <c r="I24" s="45">
        <f t="shared" ca="1" si="5"/>
        <v>0</v>
      </c>
      <c r="J24" s="45">
        <f t="shared" ca="1" si="6"/>
        <v>0</v>
      </c>
      <c r="K24" s="45">
        <f t="shared" ca="1" si="7"/>
        <v>0</v>
      </c>
      <c r="L24" s="45"/>
      <c r="M24" s="45">
        <f t="shared" ca="1" si="16"/>
        <v>0</v>
      </c>
      <c r="N24" s="257">
        <f t="shared" ca="1" si="8"/>
        <v>0</v>
      </c>
      <c r="O24" s="23"/>
      <c r="P24" s="255">
        <f t="shared" ca="1" si="9"/>
        <v>0</v>
      </c>
      <c r="Q24" s="163">
        <f t="shared" ca="1" si="10"/>
        <v>0</v>
      </c>
      <c r="R24" s="164">
        <f ca="1">NPV(Q23,K24:$K$244) + ($A$13+$A$14+$A$15)/POWER(1+Q23,$A$28-D24+1)</f>
        <v>0</v>
      </c>
      <c r="S24" s="164">
        <f ca="1">NPV(Q24,K24:$K$244) + ($A$13+$A$14+$A$15)/POWER(1+Q24,$A$28-D24+1)</f>
        <v>0</v>
      </c>
      <c r="T24" s="45">
        <f t="shared" ca="1" si="11"/>
        <v>0</v>
      </c>
      <c r="U24" s="45">
        <f t="shared" ca="1" si="17"/>
        <v>0</v>
      </c>
      <c r="V24" s="45">
        <f t="shared" ca="1" si="18"/>
        <v>0</v>
      </c>
      <c r="W24" s="45">
        <f t="shared" ca="1" si="12"/>
        <v>0</v>
      </c>
      <c r="X24" s="25">
        <f t="shared" ca="1" si="1"/>
        <v>0</v>
      </c>
      <c r="Z24" s="28">
        <f t="shared" ca="1" si="19"/>
        <v>0</v>
      </c>
      <c r="AA24" s="233"/>
      <c r="AB24" s="45">
        <f t="shared" ca="1" si="13"/>
        <v>0</v>
      </c>
      <c r="AC24" s="45">
        <f t="shared" ca="1" si="2"/>
        <v>0</v>
      </c>
      <c r="AD24" s="25">
        <f t="shared" ca="1" si="3"/>
        <v>0</v>
      </c>
    </row>
    <row r="25" spans="1:30" x14ac:dyDescent="0.35">
      <c r="A25" s="106">
        <f ca="1">VLOOKUP($B$3,'Input Table'!B:V,13,0)</f>
        <v>0</v>
      </c>
      <c r="B25" s="27" t="s">
        <v>281</v>
      </c>
      <c r="C25" s="29"/>
      <c r="D25" s="20">
        <v>21</v>
      </c>
      <c r="E25" s="21">
        <f t="shared" ca="1" si="14"/>
        <v>7671</v>
      </c>
      <c r="F25" s="44">
        <f t="shared" ca="1" si="4"/>
        <v>8035</v>
      </c>
      <c r="G25" s="22" t="s">
        <v>119</v>
      </c>
      <c r="H25" s="44">
        <f t="shared" ca="1" si="15"/>
        <v>7671</v>
      </c>
      <c r="I25" s="45">
        <f t="shared" ca="1" si="5"/>
        <v>0</v>
      </c>
      <c r="J25" s="45">
        <f t="shared" ca="1" si="6"/>
        <v>0</v>
      </c>
      <c r="K25" s="45">
        <f t="shared" ca="1" si="7"/>
        <v>0</v>
      </c>
      <c r="L25" s="45"/>
      <c r="M25" s="45">
        <f t="shared" ca="1" si="16"/>
        <v>0</v>
      </c>
      <c r="N25" s="257">
        <f t="shared" ca="1" si="8"/>
        <v>0</v>
      </c>
      <c r="O25" s="23"/>
      <c r="P25" s="255">
        <f t="shared" ca="1" si="9"/>
        <v>0</v>
      </c>
      <c r="Q25" s="163">
        <f t="shared" ca="1" si="10"/>
        <v>0</v>
      </c>
      <c r="R25" s="164">
        <f ca="1">NPV(Q24,K25:$K$244) + ($A$13+$A$14+$A$15)/POWER(1+Q24,$A$28-D25+1)</f>
        <v>0</v>
      </c>
      <c r="S25" s="164">
        <f ca="1">NPV(Q25,K25:$K$244) + ($A$13+$A$14+$A$15)/POWER(1+Q25,$A$28-D25+1)</f>
        <v>0</v>
      </c>
      <c r="T25" s="45">
        <f t="shared" ca="1" si="11"/>
        <v>0</v>
      </c>
      <c r="U25" s="45">
        <f t="shared" ca="1" si="17"/>
        <v>0</v>
      </c>
      <c r="V25" s="45">
        <f t="shared" ca="1" si="18"/>
        <v>0</v>
      </c>
      <c r="W25" s="45">
        <f t="shared" ca="1" si="12"/>
        <v>0</v>
      </c>
      <c r="X25" s="25">
        <f t="shared" ca="1" si="1"/>
        <v>0</v>
      </c>
      <c r="Z25" s="28">
        <f t="shared" ca="1" si="19"/>
        <v>0</v>
      </c>
      <c r="AA25" s="233"/>
      <c r="AB25" s="45">
        <f t="shared" ca="1" si="13"/>
        <v>0</v>
      </c>
      <c r="AC25" s="45">
        <f t="shared" ca="1" si="2"/>
        <v>0</v>
      </c>
      <c r="AD25" s="25">
        <f t="shared" ca="1" si="3"/>
        <v>0</v>
      </c>
    </row>
    <row r="26" spans="1:30" x14ac:dyDescent="0.35">
      <c r="A26" s="106">
        <f ca="1">VLOOKUP($B$3,'Input Table'!B:V,14,0)</f>
        <v>0</v>
      </c>
      <c r="B26" s="27" t="s">
        <v>361</v>
      </c>
      <c r="D26" s="20">
        <v>22</v>
      </c>
      <c r="E26" s="21">
        <f t="shared" ca="1" si="14"/>
        <v>8036</v>
      </c>
      <c r="F26" s="44">
        <f t="shared" ca="1" si="4"/>
        <v>8400</v>
      </c>
      <c r="G26" s="22" t="s">
        <v>119</v>
      </c>
      <c r="H26" s="44">
        <f t="shared" ca="1" si="15"/>
        <v>8036</v>
      </c>
      <c r="I26" s="45">
        <f t="shared" ca="1" si="5"/>
        <v>0</v>
      </c>
      <c r="J26" s="45">
        <f t="shared" ca="1" si="6"/>
        <v>0</v>
      </c>
      <c r="K26" s="45">
        <f t="shared" ca="1" si="7"/>
        <v>0</v>
      </c>
      <c r="L26" s="45"/>
      <c r="M26" s="45">
        <f t="shared" ca="1" si="16"/>
        <v>0</v>
      </c>
      <c r="N26" s="257">
        <f t="shared" ca="1" si="8"/>
        <v>0</v>
      </c>
      <c r="O26" s="23"/>
      <c r="P26" s="255">
        <f t="shared" ca="1" si="9"/>
        <v>0</v>
      </c>
      <c r="Q26" s="163">
        <f t="shared" ca="1" si="10"/>
        <v>0</v>
      </c>
      <c r="R26" s="164">
        <f ca="1">NPV(Q25,K26:$K$244) + ($A$13+$A$14+$A$15)/POWER(1+Q25,$A$28-D26+1)</f>
        <v>0</v>
      </c>
      <c r="S26" s="164">
        <f ca="1">NPV(Q26,K26:$K$244) + ($A$13+$A$14+$A$15)/POWER(1+Q26,$A$28-D26+1)</f>
        <v>0</v>
      </c>
      <c r="T26" s="45">
        <f t="shared" ca="1" si="11"/>
        <v>0</v>
      </c>
      <c r="U26" s="45">
        <f t="shared" ca="1" si="17"/>
        <v>0</v>
      </c>
      <c r="V26" s="45">
        <f t="shared" ca="1" si="18"/>
        <v>0</v>
      </c>
      <c r="W26" s="45">
        <f t="shared" ca="1" si="12"/>
        <v>0</v>
      </c>
      <c r="X26" s="25">
        <f t="shared" ca="1" si="1"/>
        <v>0</v>
      </c>
      <c r="Z26" s="28">
        <f t="shared" ca="1" si="19"/>
        <v>0</v>
      </c>
      <c r="AA26" s="233"/>
      <c r="AB26" s="45">
        <f t="shared" ca="1" si="13"/>
        <v>0</v>
      </c>
      <c r="AC26" s="45">
        <f t="shared" ca="1" si="2"/>
        <v>0</v>
      </c>
      <c r="AD26" s="25">
        <f t="shared" ca="1" si="3"/>
        <v>0</v>
      </c>
    </row>
    <row r="27" spans="1:30" x14ac:dyDescent="0.35">
      <c r="A27" s="106">
        <f ca="1">VLOOKUP($B$3,'Input Table'!B:V,15,0)</f>
        <v>0</v>
      </c>
      <c r="B27" s="48" t="s">
        <v>345</v>
      </c>
      <c r="C27" s="19"/>
      <c r="D27" s="20">
        <v>23</v>
      </c>
      <c r="E27" s="21">
        <f t="shared" ca="1" si="14"/>
        <v>8401</v>
      </c>
      <c r="F27" s="44">
        <f t="shared" ca="1" si="4"/>
        <v>8765</v>
      </c>
      <c r="G27" s="22" t="s">
        <v>119</v>
      </c>
      <c r="H27" s="44">
        <f t="shared" ca="1" si="15"/>
        <v>8401</v>
      </c>
      <c r="I27" s="45">
        <f t="shared" ca="1" si="5"/>
        <v>0</v>
      </c>
      <c r="J27" s="45">
        <f t="shared" ca="1" si="6"/>
        <v>0</v>
      </c>
      <c r="K27" s="45">
        <f t="shared" ca="1" si="7"/>
        <v>0</v>
      </c>
      <c r="L27" s="45"/>
      <c r="M27" s="45">
        <f t="shared" ca="1" si="16"/>
        <v>0</v>
      </c>
      <c r="N27" s="257">
        <f t="shared" ca="1" si="8"/>
        <v>0</v>
      </c>
      <c r="O27" s="23"/>
      <c r="P27" s="255">
        <f t="shared" ca="1" si="9"/>
        <v>0</v>
      </c>
      <c r="Q27" s="163">
        <f t="shared" ca="1" si="10"/>
        <v>0</v>
      </c>
      <c r="R27" s="164">
        <f ca="1">NPV(Q26,K27:$K$244) + ($A$13+$A$14+$A$15)/POWER(1+Q26,$A$28-D27+1)</f>
        <v>0</v>
      </c>
      <c r="S27" s="164">
        <f ca="1">NPV(Q27,K27:$K$244) + ($A$13+$A$14+$A$15)/POWER(1+Q27,$A$28-D27+1)</f>
        <v>0</v>
      </c>
      <c r="T27" s="45">
        <f t="shared" ca="1" si="11"/>
        <v>0</v>
      </c>
      <c r="U27" s="45">
        <f t="shared" ca="1" si="17"/>
        <v>0</v>
      </c>
      <c r="V27" s="45">
        <f t="shared" ca="1" si="18"/>
        <v>0</v>
      </c>
      <c r="W27" s="45">
        <f t="shared" ca="1" si="12"/>
        <v>0</v>
      </c>
      <c r="X27" s="25">
        <f t="shared" ca="1" si="1"/>
        <v>0</v>
      </c>
      <c r="Z27" s="28">
        <f t="shared" ca="1" si="19"/>
        <v>0</v>
      </c>
      <c r="AA27" s="233"/>
      <c r="AB27" s="45">
        <f t="shared" ca="1" si="13"/>
        <v>0</v>
      </c>
      <c r="AC27" s="45">
        <f t="shared" ca="1" si="2"/>
        <v>0</v>
      </c>
      <c r="AD27" s="25">
        <f t="shared" ca="1" si="3"/>
        <v>0</v>
      </c>
    </row>
    <row r="28" spans="1:30" ht="15" thickBot="1" x14ac:dyDescent="0.4">
      <c r="A28" s="107">
        <f ca="1">IF(A27&lt;&gt;0,A27,IF(OR(A24&lt;&gt;0,A25=0),A24+A26,A25+A26))</f>
        <v>0</v>
      </c>
      <c r="B28" s="30" t="s">
        <v>256</v>
      </c>
      <c r="D28" s="20">
        <v>24</v>
      </c>
      <c r="E28" s="21">
        <f t="shared" ca="1" si="14"/>
        <v>8766</v>
      </c>
      <c r="F28" s="44">
        <f t="shared" ca="1" si="4"/>
        <v>9131</v>
      </c>
      <c r="G28" s="22" t="s">
        <v>119</v>
      </c>
      <c r="H28" s="44">
        <f t="shared" ca="1" si="15"/>
        <v>8766</v>
      </c>
      <c r="I28" s="45">
        <f t="shared" ca="1" si="5"/>
        <v>0</v>
      </c>
      <c r="J28" s="45">
        <f t="shared" ca="1" si="6"/>
        <v>0</v>
      </c>
      <c r="K28" s="45">
        <f t="shared" ca="1" si="7"/>
        <v>0</v>
      </c>
      <c r="L28" s="45"/>
      <c r="M28" s="45">
        <f t="shared" ca="1" si="16"/>
        <v>0</v>
      </c>
      <c r="N28" s="257">
        <f t="shared" ca="1" si="8"/>
        <v>0</v>
      </c>
      <c r="O28" s="23"/>
      <c r="P28" s="255">
        <f t="shared" ca="1" si="9"/>
        <v>0</v>
      </c>
      <c r="Q28" s="163">
        <f t="shared" ca="1" si="10"/>
        <v>0</v>
      </c>
      <c r="R28" s="164">
        <f ca="1">NPV(Q27,K28:$K$244) + ($A$13+$A$14+$A$15)/POWER(1+Q27,$A$28-D28+1)</f>
        <v>0</v>
      </c>
      <c r="S28" s="164">
        <f ca="1">NPV(Q28,K28:$K$244) + ($A$13+$A$14+$A$15)/POWER(1+Q28,$A$28-D28+1)</f>
        <v>0</v>
      </c>
      <c r="T28" s="45">
        <f t="shared" ca="1" si="11"/>
        <v>0</v>
      </c>
      <c r="U28" s="45">
        <f t="shared" ca="1" si="17"/>
        <v>0</v>
      </c>
      <c r="V28" s="45">
        <f t="shared" ca="1" si="18"/>
        <v>0</v>
      </c>
      <c r="W28" s="45">
        <f t="shared" ca="1" si="12"/>
        <v>0</v>
      </c>
      <c r="X28" s="25">
        <f t="shared" ca="1" si="1"/>
        <v>0</v>
      </c>
      <c r="Z28" s="28">
        <f t="shared" ca="1" si="19"/>
        <v>0</v>
      </c>
      <c r="AA28" s="233"/>
      <c r="AB28" s="45">
        <f t="shared" ca="1" si="13"/>
        <v>0</v>
      </c>
      <c r="AC28" s="45">
        <f t="shared" ca="1" si="2"/>
        <v>0</v>
      </c>
      <c r="AD28" s="25">
        <f t="shared" ca="1" si="3"/>
        <v>0</v>
      </c>
    </row>
    <row r="29" spans="1:30" ht="15" thickBot="1" x14ac:dyDescent="0.4">
      <c r="D29" s="20">
        <v>25</v>
      </c>
      <c r="E29" s="21">
        <f t="shared" ca="1" si="14"/>
        <v>9132</v>
      </c>
      <c r="F29" s="44">
        <f t="shared" ca="1" si="4"/>
        <v>9496</v>
      </c>
      <c r="G29" s="22" t="s">
        <v>119</v>
      </c>
      <c r="H29" s="44">
        <f t="shared" ca="1" si="15"/>
        <v>9132</v>
      </c>
      <c r="I29" s="45">
        <f t="shared" ca="1" si="5"/>
        <v>0</v>
      </c>
      <c r="J29" s="45">
        <f t="shared" ca="1" si="6"/>
        <v>0</v>
      </c>
      <c r="K29" s="45">
        <f t="shared" ca="1" si="7"/>
        <v>0</v>
      </c>
      <c r="L29" s="45"/>
      <c r="M29" s="45">
        <f t="shared" ca="1" si="16"/>
        <v>0</v>
      </c>
      <c r="N29" s="257">
        <f t="shared" ca="1" si="8"/>
        <v>0</v>
      </c>
      <c r="O29" s="23"/>
      <c r="P29" s="255">
        <f t="shared" ca="1" si="9"/>
        <v>0</v>
      </c>
      <c r="Q29" s="163">
        <f t="shared" ca="1" si="10"/>
        <v>0</v>
      </c>
      <c r="R29" s="164">
        <f ca="1">NPV(Q28,K29:$K$244) + ($A$13+$A$14+$A$15)/POWER(1+Q28,$A$28-D29+1)</f>
        <v>0</v>
      </c>
      <c r="S29" s="164">
        <f ca="1">NPV(Q29,K29:$K$244) + ($A$13+$A$14+$A$15)/POWER(1+Q29,$A$28-D29+1)</f>
        <v>0</v>
      </c>
      <c r="T29" s="45">
        <f t="shared" ca="1" si="11"/>
        <v>0</v>
      </c>
      <c r="U29" s="45">
        <f t="shared" ca="1" si="17"/>
        <v>0</v>
      </c>
      <c r="V29" s="45">
        <f t="shared" ca="1" si="18"/>
        <v>0</v>
      </c>
      <c r="W29" s="45">
        <f t="shared" ca="1" si="12"/>
        <v>0</v>
      </c>
      <c r="X29" s="25">
        <f t="shared" ca="1" si="1"/>
        <v>0</v>
      </c>
      <c r="Z29" s="28">
        <f t="shared" ca="1" si="19"/>
        <v>0</v>
      </c>
      <c r="AA29" s="233"/>
      <c r="AB29" s="45">
        <f t="shared" ca="1" si="13"/>
        <v>0</v>
      </c>
      <c r="AC29" s="45">
        <f t="shared" ca="1" si="2"/>
        <v>0</v>
      </c>
      <c r="AD29" s="25">
        <f t="shared" ca="1" si="3"/>
        <v>0</v>
      </c>
    </row>
    <row r="30" spans="1:30" ht="15.5" x14ac:dyDescent="0.35">
      <c r="A30" s="458" t="s">
        <v>45</v>
      </c>
      <c r="B30" s="459"/>
      <c r="D30" s="20">
        <v>26</v>
      </c>
      <c r="E30" s="21">
        <f t="shared" ca="1" si="14"/>
        <v>9497</v>
      </c>
      <c r="F30" s="44">
        <f t="shared" ca="1" si="4"/>
        <v>9861</v>
      </c>
      <c r="G30" s="22" t="s">
        <v>119</v>
      </c>
      <c r="H30" s="44">
        <f t="shared" ca="1" si="15"/>
        <v>9497</v>
      </c>
      <c r="I30" s="45">
        <f t="shared" ca="1" si="5"/>
        <v>0</v>
      </c>
      <c r="J30" s="45">
        <f t="shared" ca="1" si="6"/>
        <v>0</v>
      </c>
      <c r="K30" s="45">
        <f t="shared" ca="1" si="7"/>
        <v>0</v>
      </c>
      <c r="L30" s="45"/>
      <c r="M30" s="45">
        <f t="shared" ca="1" si="16"/>
        <v>0</v>
      </c>
      <c r="N30" s="257">
        <f t="shared" ca="1" si="8"/>
        <v>0</v>
      </c>
      <c r="O30" s="23"/>
      <c r="P30" s="255">
        <f t="shared" ca="1" si="9"/>
        <v>0</v>
      </c>
      <c r="Q30" s="163">
        <f t="shared" ca="1" si="10"/>
        <v>0</v>
      </c>
      <c r="R30" s="164">
        <f ca="1">NPV(Q29,K30:$K$244) + ($A$13+$A$14+$A$15)/POWER(1+Q29,$A$28-D30+1)</f>
        <v>0</v>
      </c>
      <c r="S30" s="164">
        <f ca="1">NPV(Q30,K30:$K$244) + ($A$13+$A$14+$A$15)/POWER(1+Q30,$A$28-D30+1)</f>
        <v>0</v>
      </c>
      <c r="T30" s="45">
        <f t="shared" ca="1" si="11"/>
        <v>0</v>
      </c>
      <c r="U30" s="45">
        <f t="shared" ca="1" si="17"/>
        <v>0</v>
      </c>
      <c r="V30" s="45">
        <f t="shared" ca="1" si="18"/>
        <v>0</v>
      </c>
      <c r="W30" s="45">
        <f t="shared" ca="1" si="12"/>
        <v>0</v>
      </c>
      <c r="X30" s="25">
        <f t="shared" ca="1" si="1"/>
        <v>0</v>
      </c>
      <c r="Z30" s="28">
        <f t="shared" ca="1" si="19"/>
        <v>0</v>
      </c>
      <c r="AA30" s="233"/>
      <c r="AB30" s="45">
        <f t="shared" ca="1" si="13"/>
        <v>0</v>
      </c>
      <c r="AC30" s="45">
        <f t="shared" ca="1" si="2"/>
        <v>0</v>
      </c>
      <c r="AD30" s="25">
        <f t="shared" ca="1" si="3"/>
        <v>0</v>
      </c>
    </row>
    <row r="31" spans="1:30" x14ac:dyDescent="0.35">
      <c r="A31" s="105">
        <f ca="1">T4</f>
        <v>0</v>
      </c>
      <c r="B31" s="27" t="s">
        <v>46</v>
      </c>
      <c r="D31" s="20">
        <v>27</v>
      </c>
      <c r="E31" s="21">
        <f t="shared" ca="1" si="14"/>
        <v>9862</v>
      </c>
      <c r="F31" s="44">
        <f t="shared" ca="1" si="4"/>
        <v>10226</v>
      </c>
      <c r="G31" s="22" t="s">
        <v>119</v>
      </c>
      <c r="H31" s="44">
        <f t="shared" ca="1" si="15"/>
        <v>9862</v>
      </c>
      <c r="I31" s="45">
        <f t="shared" ca="1" si="5"/>
        <v>0</v>
      </c>
      <c r="J31" s="45">
        <f t="shared" ca="1" si="6"/>
        <v>0</v>
      </c>
      <c r="K31" s="45">
        <f t="shared" ca="1" si="7"/>
        <v>0</v>
      </c>
      <c r="L31" s="45"/>
      <c r="M31" s="45">
        <f t="shared" ca="1" si="16"/>
        <v>0</v>
      </c>
      <c r="N31" s="257">
        <f t="shared" ca="1" si="8"/>
        <v>0</v>
      </c>
      <c r="O31" s="23"/>
      <c r="P31" s="255">
        <f t="shared" ca="1" si="9"/>
        <v>0</v>
      </c>
      <c r="Q31" s="163">
        <f t="shared" ca="1" si="10"/>
        <v>0</v>
      </c>
      <c r="R31" s="164">
        <f ca="1">NPV(Q30,K31:$K$244) + ($A$13+$A$14+$A$15)/POWER(1+Q30,$A$28-D31+1)</f>
        <v>0</v>
      </c>
      <c r="S31" s="164">
        <f ca="1">NPV(Q31,K31:$K$244) + ($A$13+$A$14+$A$15)/POWER(1+Q31,$A$28-D31+1)</f>
        <v>0</v>
      </c>
      <c r="T31" s="45">
        <f t="shared" ca="1" si="11"/>
        <v>0</v>
      </c>
      <c r="U31" s="45">
        <f t="shared" ca="1" si="17"/>
        <v>0</v>
      </c>
      <c r="V31" s="45">
        <f t="shared" ca="1" si="18"/>
        <v>0</v>
      </c>
      <c r="W31" s="45">
        <f t="shared" ca="1" si="12"/>
        <v>0</v>
      </c>
      <c r="X31" s="25">
        <f t="shared" ca="1" si="1"/>
        <v>0</v>
      </c>
      <c r="Z31" s="28">
        <f t="shared" ca="1" si="19"/>
        <v>0</v>
      </c>
      <c r="AA31" s="233"/>
      <c r="AB31" s="45">
        <f t="shared" ca="1" si="13"/>
        <v>0</v>
      </c>
      <c r="AC31" s="45">
        <f t="shared" ca="1" si="2"/>
        <v>0</v>
      </c>
      <c r="AD31" s="25">
        <f t="shared" ca="1" si="3"/>
        <v>0</v>
      </c>
    </row>
    <row r="32" spans="1:30" x14ac:dyDescent="0.35">
      <c r="A32" s="105">
        <f ca="1">VLOOKUP($B$3,'Input Table'!B:V,16,0)</f>
        <v>0</v>
      </c>
      <c r="B32" s="27" t="s">
        <v>47</v>
      </c>
      <c r="C32" s="29"/>
      <c r="D32" s="20">
        <v>28</v>
      </c>
      <c r="E32" s="21">
        <f t="shared" ca="1" si="14"/>
        <v>10227</v>
      </c>
      <c r="F32" s="44">
        <f t="shared" ca="1" si="4"/>
        <v>10592</v>
      </c>
      <c r="G32" s="22" t="s">
        <v>119</v>
      </c>
      <c r="H32" s="44">
        <f t="shared" ca="1" si="15"/>
        <v>10227</v>
      </c>
      <c r="I32" s="45">
        <f t="shared" ca="1" si="5"/>
        <v>0</v>
      </c>
      <c r="J32" s="45">
        <f t="shared" ca="1" si="6"/>
        <v>0</v>
      </c>
      <c r="K32" s="45">
        <f t="shared" ca="1" si="7"/>
        <v>0</v>
      </c>
      <c r="L32" s="45"/>
      <c r="M32" s="45">
        <f t="shared" ca="1" si="16"/>
        <v>0</v>
      </c>
      <c r="N32" s="257">
        <f t="shared" ca="1" si="8"/>
        <v>0</v>
      </c>
      <c r="O32" s="23"/>
      <c r="P32" s="255">
        <f t="shared" ca="1" si="9"/>
        <v>0</v>
      </c>
      <c r="Q32" s="163">
        <f t="shared" ca="1" si="10"/>
        <v>0</v>
      </c>
      <c r="R32" s="164">
        <f ca="1">NPV(Q31,K32:$K$244) + ($A$13+$A$14+$A$15)/POWER(1+Q31,$A$28-D32+1)</f>
        <v>0</v>
      </c>
      <c r="S32" s="164">
        <f ca="1">NPV(Q32,K32:$K$244) + ($A$13+$A$14+$A$15)/POWER(1+Q32,$A$28-D32+1)</f>
        <v>0</v>
      </c>
      <c r="T32" s="45">
        <f t="shared" ca="1" si="11"/>
        <v>0</v>
      </c>
      <c r="U32" s="45">
        <f t="shared" ca="1" si="17"/>
        <v>0</v>
      </c>
      <c r="V32" s="45">
        <f t="shared" ca="1" si="18"/>
        <v>0</v>
      </c>
      <c r="W32" s="45">
        <f t="shared" ca="1" si="12"/>
        <v>0</v>
      </c>
      <c r="X32" s="25">
        <f t="shared" ca="1" si="1"/>
        <v>0</v>
      </c>
      <c r="Z32" s="28">
        <f t="shared" ca="1" si="19"/>
        <v>0</v>
      </c>
      <c r="AA32" s="233"/>
      <c r="AB32" s="45">
        <f t="shared" ca="1" si="13"/>
        <v>0</v>
      </c>
      <c r="AC32" s="45">
        <f t="shared" ca="1" si="2"/>
        <v>0</v>
      </c>
      <c r="AD32" s="25">
        <f t="shared" ca="1" si="3"/>
        <v>0</v>
      </c>
    </row>
    <row r="33" spans="1:30" x14ac:dyDescent="0.35">
      <c r="A33" s="105">
        <f ca="1">VLOOKUP($B$3,'Input Table'!B:V,17,0)</f>
        <v>0</v>
      </c>
      <c r="B33" s="27" t="s">
        <v>48</v>
      </c>
      <c r="D33" s="20">
        <v>29</v>
      </c>
      <c r="E33" s="21">
        <f t="shared" ca="1" si="14"/>
        <v>10593</v>
      </c>
      <c r="F33" s="44">
        <f t="shared" ca="1" si="4"/>
        <v>10957</v>
      </c>
      <c r="G33" s="22" t="s">
        <v>119</v>
      </c>
      <c r="H33" s="44">
        <f t="shared" ca="1" si="15"/>
        <v>10593</v>
      </c>
      <c r="I33" s="45">
        <f t="shared" ca="1" si="5"/>
        <v>0</v>
      </c>
      <c r="J33" s="45">
        <f t="shared" ca="1" si="6"/>
        <v>0</v>
      </c>
      <c r="K33" s="45">
        <f t="shared" ca="1" si="7"/>
        <v>0</v>
      </c>
      <c r="L33" s="45"/>
      <c r="M33" s="45">
        <f t="shared" ca="1" si="16"/>
        <v>0</v>
      </c>
      <c r="N33" s="257">
        <f t="shared" ca="1" si="8"/>
        <v>0</v>
      </c>
      <c r="O33" s="23"/>
      <c r="P33" s="255">
        <f t="shared" ca="1" si="9"/>
        <v>0</v>
      </c>
      <c r="Q33" s="163">
        <f t="shared" ca="1" si="10"/>
        <v>0</v>
      </c>
      <c r="R33" s="164">
        <f ca="1">NPV(Q32,K33:$K$244) + ($A$13+$A$14+$A$15)/POWER(1+Q32,$A$28-D33+1)</f>
        <v>0</v>
      </c>
      <c r="S33" s="164">
        <f ca="1">NPV(Q33,K33:$K$244) + ($A$13+$A$14+$A$15)/POWER(1+Q33,$A$28-D33+1)</f>
        <v>0</v>
      </c>
      <c r="T33" s="45">
        <f t="shared" ca="1" si="11"/>
        <v>0</v>
      </c>
      <c r="U33" s="45">
        <f t="shared" ca="1" si="17"/>
        <v>0</v>
      </c>
      <c r="V33" s="45">
        <f t="shared" ca="1" si="18"/>
        <v>0</v>
      </c>
      <c r="W33" s="45">
        <f t="shared" ca="1" si="12"/>
        <v>0</v>
      </c>
      <c r="X33" s="25">
        <f t="shared" ca="1" si="1"/>
        <v>0</v>
      </c>
      <c r="Z33" s="28">
        <f t="shared" ca="1" si="19"/>
        <v>0</v>
      </c>
      <c r="AA33" s="233"/>
      <c r="AB33" s="45">
        <f t="shared" ca="1" si="13"/>
        <v>0</v>
      </c>
      <c r="AC33" s="45">
        <f t="shared" ca="1" si="2"/>
        <v>0</v>
      </c>
      <c r="AD33" s="25">
        <f t="shared" ca="1" si="3"/>
        <v>0</v>
      </c>
    </row>
    <row r="34" spans="1:30" x14ac:dyDescent="0.35">
      <c r="A34" s="112">
        <f ca="1">-VLOOKUP($B$3,'Input Table'!B:V,18,0)</f>
        <v>0</v>
      </c>
      <c r="B34" s="27" t="s">
        <v>267</v>
      </c>
      <c r="C34" s="31"/>
      <c r="D34" s="20">
        <v>30</v>
      </c>
      <c r="E34" s="21">
        <f t="shared" ca="1" si="14"/>
        <v>10958</v>
      </c>
      <c r="F34" s="44">
        <f t="shared" ca="1" si="4"/>
        <v>11322</v>
      </c>
      <c r="G34" s="22" t="s">
        <v>119</v>
      </c>
      <c r="H34" s="44">
        <f t="shared" ca="1" si="15"/>
        <v>10958</v>
      </c>
      <c r="I34" s="45">
        <f t="shared" ca="1" si="5"/>
        <v>0</v>
      </c>
      <c r="J34" s="45">
        <f t="shared" ca="1" si="6"/>
        <v>0</v>
      </c>
      <c r="K34" s="45">
        <f t="shared" ca="1" si="7"/>
        <v>0</v>
      </c>
      <c r="L34" s="45"/>
      <c r="M34" s="45">
        <f t="shared" ca="1" si="16"/>
        <v>0</v>
      </c>
      <c r="N34" s="257">
        <f t="shared" ca="1" si="8"/>
        <v>0</v>
      </c>
      <c r="O34" s="23"/>
      <c r="P34" s="255">
        <f t="shared" ca="1" si="9"/>
        <v>0</v>
      </c>
      <c r="Q34" s="163">
        <f t="shared" ca="1" si="10"/>
        <v>0</v>
      </c>
      <c r="R34" s="164">
        <f ca="1">NPV(Q33,K34:$K$244) + ($A$13+$A$14+$A$15)/POWER(1+Q33,$A$28-D34+1)</f>
        <v>0</v>
      </c>
      <c r="S34" s="164">
        <f ca="1">NPV(Q34,K34:$K$244) + ($A$13+$A$14+$A$15)/POWER(1+Q34,$A$28-D34+1)</f>
        <v>0</v>
      </c>
      <c r="T34" s="45">
        <f t="shared" ca="1" si="11"/>
        <v>0</v>
      </c>
      <c r="U34" s="45">
        <f t="shared" ca="1" si="17"/>
        <v>0</v>
      </c>
      <c r="V34" s="45">
        <f t="shared" ca="1" si="18"/>
        <v>0</v>
      </c>
      <c r="W34" s="45">
        <f t="shared" ca="1" si="12"/>
        <v>0</v>
      </c>
      <c r="X34" s="25">
        <f t="shared" ca="1" si="1"/>
        <v>0</v>
      </c>
      <c r="Z34" s="28">
        <f t="shared" ca="1" si="19"/>
        <v>0</v>
      </c>
      <c r="AA34" s="233"/>
      <c r="AB34" s="45">
        <f t="shared" ca="1" si="13"/>
        <v>0</v>
      </c>
      <c r="AC34" s="45">
        <f t="shared" ca="1" si="2"/>
        <v>0</v>
      </c>
      <c r="AD34" s="25">
        <f t="shared" ca="1" si="3"/>
        <v>0</v>
      </c>
    </row>
    <row r="35" spans="1:30" x14ac:dyDescent="0.35">
      <c r="A35" s="105">
        <f ca="1">VLOOKUP($B$3,'Input Table'!B:V,19,0)</f>
        <v>0</v>
      </c>
      <c r="B35" s="27" t="s">
        <v>49</v>
      </c>
      <c r="C35" s="31"/>
      <c r="D35" s="20">
        <v>31</v>
      </c>
      <c r="E35" s="21">
        <f t="shared" ca="1" si="14"/>
        <v>11323</v>
      </c>
      <c r="F35" s="44">
        <f t="shared" ca="1" si="4"/>
        <v>11687</v>
      </c>
      <c r="G35" s="22" t="s">
        <v>119</v>
      </c>
      <c r="H35" s="44">
        <f t="shared" ca="1" si="15"/>
        <v>11323</v>
      </c>
      <c r="I35" s="45">
        <f t="shared" ca="1" si="5"/>
        <v>0</v>
      </c>
      <c r="J35" s="45">
        <f t="shared" ca="1" si="6"/>
        <v>0</v>
      </c>
      <c r="K35" s="45">
        <f t="shared" ca="1" si="7"/>
        <v>0</v>
      </c>
      <c r="L35" s="45"/>
      <c r="M35" s="45">
        <f t="shared" ca="1" si="16"/>
        <v>0</v>
      </c>
      <c r="N35" s="257">
        <f t="shared" ca="1" si="8"/>
        <v>0</v>
      </c>
      <c r="O35" s="23"/>
      <c r="P35" s="255">
        <f t="shared" ca="1" si="9"/>
        <v>0</v>
      </c>
      <c r="Q35" s="163">
        <f t="shared" ca="1" si="10"/>
        <v>0</v>
      </c>
      <c r="R35" s="164">
        <f ca="1">NPV(Q34,K35:$K$244) + ($A$13+$A$14+$A$15)/POWER(1+Q34,$A$28-D35+1)</f>
        <v>0</v>
      </c>
      <c r="S35" s="164">
        <f ca="1">NPV(Q35,K35:$K$244) + ($A$13+$A$14+$A$15)/POWER(1+Q35,$A$28-D35+1)</f>
        <v>0</v>
      </c>
      <c r="T35" s="45">
        <f ca="1">IF(ISBLANK(G35),0,X34)</f>
        <v>0</v>
      </c>
      <c r="U35" s="45">
        <f t="shared" ca="1" si="17"/>
        <v>0</v>
      </c>
      <c r="V35" s="45">
        <f t="shared" ca="1" si="18"/>
        <v>0</v>
      </c>
      <c r="W35" s="45">
        <f t="shared" ca="1" si="12"/>
        <v>0</v>
      </c>
      <c r="X35" s="25">
        <f t="shared" ca="1" si="1"/>
        <v>0</v>
      </c>
      <c r="Z35" s="28">
        <f ca="1">AD34</f>
        <v>0</v>
      </c>
      <c r="AA35" s="233"/>
      <c r="AB35" s="45">
        <f t="shared" ca="1" si="13"/>
        <v>0</v>
      </c>
      <c r="AC35" s="45">
        <f t="shared" ca="1" si="2"/>
        <v>0</v>
      </c>
      <c r="AD35" s="25">
        <f t="shared" ca="1" si="3"/>
        <v>0</v>
      </c>
    </row>
    <row r="36" spans="1:30" ht="15" thickBot="1" x14ac:dyDescent="0.4">
      <c r="A36" s="111">
        <f ca="1">SUM(A31:A35)</f>
        <v>0</v>
      </c>
      <c r="B36" s="32" t="s">
        <v>50</v>
      </c>
      <c r="D36" s="20">
        <v>32</v>
      </c>
      <c r="E36" s="21">
        <f t="shared" ca="1" si="14"/>
        <v>11688</v>
      </c>
      <c r="F36" s="44">
        <f t="shared" ca="1" si="4"/>
        <v>12053</v>
      </c>
      <c r="G36" s="22" t="s">
        <v>119</v>
      </c>
      <c r="H36" s="44">
        <f t="shared" ca="1" si="15"/>
        <v>11688</v>
      </c>
      <c r="I36" s="45">
        <f t="shared" ca="1" si="5"/>
        <v>0</v>
      </c>
      <c r="J36" s="45">
        <f t="shared" ca="1" si="6"/>
        <v>0</v>
      </c>
      <c r="K36" s="45">
        <f t="shared" ca="1" si="7"/>
        <v>0</v>
      </c>
      <c r="L36" s="45"/>
      <c r="M36" s="45">
        <f t="shared" ca="1" si="16"/>
        <v>0</v>
      </c>
      <c r="N36" s="257">
        <f t="shared" ca="1" si="8"/>
        <v>0</v>
      </c>
      <c r="O36" s="23"/>
      <c r="P36" s="255">
        <f t="shared" ca="1" si="9"/>
        <v>0</v>
      </c>
      <c r="Q36" s="163">
        <f t="shared" ca="1" si="10"/>
        <v>0</v>
      </c>
      <c r="R36" s="164">
        <f ca="1">NPV(Q35,K36:$K$244) + ($A$13+$A$14+$A$15)/POWER(1+Q35,$A$28-D36+1)</f>
        <v>0</v>
      </c>
      <c r="S36" s="164">
        <f ca="1">NPV(Q36,K36:$K$244) + ($A$13+$A$14+$A$15)/POWER(1+Q36,$A$28-D36+1)</f>
        <v>0</v>
      </c>
      <c r="T36" s="45">
        <f t="shared" ca="1" si="11"/>
        <v>0</v>
      </c>
      <c r="U36" s="45">
        <f t="shared" ca="1" si="17"/>
        <v>0</v>
      </c>
      <c r="V36" s="45">
        <f t="shared" ca="1" si="18"/>
        <v>0</v>
      </c>
      <c r="W36" s="45">
        <f t="shared" ca="1" si="12"/>
        <v>0</v>
      </c>
      <c r="X36" s="25">
        <f t="shared" ca="1" si="1"/>
        <v>0</v>
      </c>
      <c r="Z36" s="28">
        <f t="shared" ca="1" si="19"/>
        <v>0</v>
      </c>
      <c r="AA36" s="233"/>
      <c r="AB36" s="45">
        <f t="shared" ca="1" si="13"/>
        <v>0</v>
      </c>
      <c r="AC36" s="45">
        <f t="shared" ca="1" si="2"/>
        <v>0</v>
      </c>
      <c r="AD36" s="25">
        <f t="shared" ca="1" si="3"/>
        <v>0</v>
      </c>
    </row>
    <row r="37" spans="1:30" ht="14.75" customHeight="1" thickBot="1" x14ac:dyDescent="0.4">
      <c r="A37" s="24"/>
      <c r="B37" s="33"/>
      <c r="C37" s="29"/>
      <c r="D37" s="20">
        <v>33</v>
      </c>
      <c r="E37" s="21">
        <f t="shared" ca="1" si="14"/>
        <v>12054</v>
      </c>
      <c r="F37" s="44">
        <f t="shared" ca="1" si="4"/>
        <v>12418</v>
      </c>
      <c r="G37" s="22" t="s">
        <v>119</v>
      </c>
      <c r="H37" s="44">
        <f t="shared" ca="1" si="15"/>
        <v>12054</v>
      </c>
      <c r="I37" s="45">
        <f t="shared" ca="1" si="5"/>
        <v>0</v>
      </c>
      <c r="J37" s="45">
        <f t="shared" ca="1" si="6"/>
        <v>0</v>
      </c>
      <c r="K37" s="45">
        <f t="shared" ca="1" si="7"/>
        <v>0</v>
      </c>
      <c r="L37" s="45"/>
      <c r="M37" s="45">
        <f t="shared" ca="1" si="16"/>
        <v>0</v>
      </c>
      <c r="N37" s="257">
        <f t="shared" ca="1" si="8"/>
        <v>0</v>
      </c>
      <c r="O37" s="23"/>
      <c r="P37" s="255">
        <f t="shared" ca="1" si="9"/>
        <v>0</v>
      </c>
      <c r="Q37" s="163">
        <f t="shared" ca="1" si="10"/>
        <v>0</v>
      </c>
      <c r="R37" s="164">
        <f ca="1">NPV(Q36,K37:$K$244) + ($A$13+$A$14+$A$15)/POWER(1+Q36,$A$28-D37+1)</f>
        <v>0</v>
      </c>
      <c r="S37" s="164">
        <f ca="1">NPV(Q37,K37:$K$244) + ($A$13+$A$14+$A$15)/POWER(1+Q37,$A$28-D37+1)</f>
        <v>0</v>
      </c>
      <c r="T37" s="45">
        <f t="shared" ca="1" si="11"/>
        <v>0</v>
      </c>
      <c r="U37" s="45">
        <f t="shared" ca="1" si="17"/>
        <v>0</v>
      </c>
      <c r="V37" s="45">
        <f t="shared" ca="1" si="18"/>
        <v>0</v>
      </c>
      <c r="W37" s="45">
        <f t="shared" ca="1" si="12"/>
        <v>0</v>
      </c>
      <c r="X37" s="25">
        <f t="shared" ca="1" si="1"/>
        <v>0</v>
      </c>
      <c r="Z37" s="28">
        <f t="shared" ca="1" si="19"/>
        <v>0</v>
      </c>
      <c r="AA37" s="233"/>
      <c r="AB37" s="45">
        <f t="shared" ca="1" si="13"/>
        <v>0</v>
      </c>
      <c r="AC37" s="45">
        <f t="shared" ca="1" si="2"/>
        <v>0</v>
      </c>
      <c r="AD37" s="25">
        <f t="shared" ca="1" si="3"/>
        <v>0</v>
      </c>
    </row>
    <row r="38" spans="1:30" ht="14.75" customHeight="1" x14ac:dyDescent="0.35">
      <c r="A38" s="404" t="s">
        <v>51</v>
      </c>
      <c r="B38" s="405"/>
      <c r="D38" s="20">
        <v>34</v>
      </c>
      <c r="E38" s="21">
        <f t="shared" ca="1" si="14"/>
        <v>12419</v>
      </c>
      <c r="F38" s="44">
        <f t="shared" ca="1" si="4"/>
        <v>12783</v>
      </c>
      <c r="G38" s="22" t="s">
        <v>119</v>
      </c>
      <c r="H38" s="44">
        <f t="shared" ca="1" si="15"/>
        <v>12419</v>
      </c>
      <c r="I38" s="45">
        <f t="shared" ca="1" si="5"/>
        <v>0</v>
      </c>
      <c r="J38" s="45">
        <f t="shared" ca="1" si="6"/>
        <v>0</v>
      </c>
      <c r="K38" s="45">
        <f t="shared" ca="1" si="7"/>
        <v>0</v>
      </c>
      <c r="L38" s="45"/>
      <c r="M38" s="45">
        <f t="shared" ca="1" si="16"/>
        <v>0</v>
      </c>
      <c r="N38" s="257">
        <f t="shared" ca="1" si="8"/>
        <v>0</v>
      </c>
      <c r="O38" s="23"/>
      <c r="P38" s="255">
        <f t="shared" ca="1" si="9"/>
        <v>0</v>
      </c>
      <c r="Q38" s="163">
        <f t="shared" ca="1" si="10"/>
        <v>0</v>
      </c>
      <c r="R38" s="164">
        <f ca="1">NPV(Q37,K38:$K$244) + ($A$13+$A$14+$A$15)/POWER(1+Q37,$A$28-D38+1)</f>
        <v>0</v>
      </c>
      <c r="S38" s="164">
        <f ca="1">NPV(Q38,K38:$K$244) + ($A$13+$A$14+$A$15)/POWER(1+Q38,$A$28-D38+1)</f>
        <v>0</v>
      </c>
      <c r="T38" s="45">
        <f t="shared" ca="1" si="11"/>
        <v>0</v>
      </c>
      <c r="U38" s="45">
        <f t="shared" ca="1" si="17"/>
        <v>0</v>
      </c>
      <c r="V38" s="45">
        <f t="shared" ca="1" si="18"/>
        <v>0</v>
      </c>
      <c r="W38" s="45">
        <f t="shared" ca="1" si="12"/>
        <v>0</v>
      </c>
      <c r="X38" s="25">
        <f t="shared" ca="1" si="1"/>
        <v>0</v>
      </c>
      <c r="Z38" s="28">
        <f t="shared" ca="1" si="19"/>
        <v>0</v>
      </c>
      <c r="AA38" s="233"/>
      <c r="AB38" s="45">
        <f t="shared" ca="1" si="13"/>
        <v>0</v>
      </c>
      <c r="AC38" s="45">
        <f t="shared" ca="1" si="2"/>
        <v>0</v>
      </c>
      <c r="AD38" s="25">
        <f t="shared" ca="1" si="3"/>
        <v>0</v>
      </c>
    </row>
    <row r="39" spans="1:30" ht="14.75" customHeight="1" x14ac:dyDescent="0.35">
      <c r="A39" s="108" t="str">
        <f ca="1">VLOOKUP($B$3,'Input Table'!B:V,20,0)</f>
        <v>Please Select</v>
      </c>
      <c r="B39" s="34" t="s">
        <v>53</v>
      </c>
      <c r="D39" s="20">
        <v>35</v>
      </c>
      <c r="E39" s="21">
        <f t="shared" ca="1" si="14"/>
        <v>12784</v>
      </c>
      <c r="F39" s="44">
        <f t="shared" ca="1" si="4"/>
        <v>13148</v>
      </c>
      <c r="G39" s="22" t="s">
        <v>119</v>
      </c>
      <c r="H39" s="44">
        <f t="shared" ca="1" si="15"/>
        <v>12784</v>
      </c>
      <c r="I39" s="45">
        <f t="shared" ca="1" si="5"/>
        <v>0</v>
      </c>
      <c r="J39" s="45">
        <f t="shared" ca="1" si="6"/>
        <v>0</v>
      </c>
      <c r="K39" s="45">
        <f t="shared" ca="1" si="7"/>
        <v>0</v>
      </c>
      <c r="L39" s="45"/>
      <c r="M39" s="45">
        <f t="shared" ca="1" si="16"/>
        <v>0</v>
      </c>
      <c r="N39" s="257">
        <f t="shared" ca="1" si="8"/>
        <v>0</v>
      </c>
      <c r="O39" s="23"/>
      <c r="P39" s="255">
        <f t="shared" ca="1" si="9"/>
        <v>0</v>
      </c>
      <c r="Q39" s="163">
        <f t="shared" ca="1" si="10"/>
        <v>0</v>
      </c>
      <c r="R39" s="164">
        <f ca="1">NPV(Q38,K39:$K$244) + ($A$13+$A$14+$A$15)/POWER(1+Q38,$A$28-D39+1)</f>
        <v>0</v>
      </c>
      <c r="S39" s="164">
        <f ca="1">NPV(Q39,K39:$K$244) + ($A$13+$A$14+$A$15)/POWER(1+Q39,$A$28-D39+1)</f>
        <v>0</v>
      </c>
      <c r="T39" s="45">
        <f t="shared" ca="1" si="11"/>
        <v>0</v>
      </c>
      <c r="U39" s="45">
        <f t="shared" ca="1" si="17"/>
        <v>0</v>
      </c>
      <c r="V39" s="45">
        <f t="shared" ca="1" si="18"/>
        <v>0</v>
      </c>
      <c r="W39" s="45">
        <f t="shared" ca="1" si="12"/>
        <v>0</v>
      </c>
      <c r="X39" s="25">
        <f t="shared" ca="1" si="1"/>
        <v>0</v>
      </c>
      <c r="Z39" s="28">
        <f t="shared" ca="1" si="19"/>
        <v>0</v>
      </c>
      <c r="AA39" s="233"/>
      <c r="AB39" s="45">
        <f t="shared" ca="1" si="13"/>
        <v>0</v>
      </c>
      <c r="AC39" s="45">
        <f t="shared" ca="1" si="2"/>
        <v>0</v>
      </c>
      <c r="AD39" s="25">
        <f t="shared" ca="1" si="3"/>
        <v>0</v>
      </c>
    </row>
    <row r="40" spans="1:30" x14ac:dyDescent="0.35">
      <c r="A40" s="106">
        <f ca="1">VLOOKUP($B$3,'Input Table'!B:V,21,0)</f>
        <v>0</v>
      </c>
      <c r="B40" s="34" t="s">
        <v>265</v>
      </c>
      <c r="D40" s="20">
        <v>36</v>
      </c>
      <c r="E40" s="21">
        <f t="shared" ca="1" si="14"/>
        <v>13149</v>
      </c>
      <c r="F40" s="44">
        <f t="shared" ca="1" si="4"/>
        <v>13514</v>
      </c>
      <c r="G40" s="22" t="s">
        <v>119</v>
      </c>
      <c r="H40" s="44">
        <f t="shared" ca="1" si="15"/>
        <v>13149</v>
      </c>
      <c r="I40" s="45">
        <f t="shared" ca="1" si="5"/>
        <v>0</v>
      </c>
      <c r="J40" s="45">
        <f t="shared" ca="1" si="6"/>
        <v>0</v>
      </c>
      <c r="K40" s="45">
        <f t="shared" ca="1" si="7"/>
        <v>0</v>
      </c>
      <c r="L40" s="45"/>
      <c r="M40" s="45">
        <f t="shared" ca="1" si="16"/>
        <v>0</v>
      </c>
      <c r="N40" s="257">
        <f t="shared" ca="1" si="8"/>
        <v>0</v>
      </c>
      <c r="O40" s="23"/>
      <c r="P40" s="255">
        <f t="shared" ca="1" si="9"/>
        <v>0</v>
      </c>
      <c r="Q40" s="163">
        <f t="shared" ca="1" si="10"/>
        <v>0</v>
      </c>
      <c r="R40" s="164">
        <f ca="1">NPV(Q39,K40:$K$244) + ($A$13+$A$14+$A$15)/POWER(1+Q39,$A$28-D40+1)</f>
        <v>0</v>
      </c>
      <c r="S40" s="164">
        <f ca="1">NPV(Q40,K40:$K$244) + ($A$13+$A$14+$A$15)/POWER(1+Q40,$A$28-D40+1)</f>
        <v>0</v>
      </c>
      <c r="T40" s="45">
        <f t="shared" ca="1" si="11"/>
        <v>0</v>
      </c>
      <c r="U40" s="45">
        <f t="shared" ca="1" si="17"/>
        <v>0</v>
      </c>
      <c r="V40" s="45">
        <f t="shared" ca="1" si="18"/>
        <v>0</v>
      </c>
      <c r="W40" s="45">
        <f t="shared" ca="1" si="12"/>
        <v>0</v>
      </c>
      <c r="X40" s="25">
        <f t="shared" ca="1" si="1"/>
        <v>0</v>
      </c>
      <c r="Z40" s="28">
        <f t="shared" ca="1" si="19"/>
        <v>0</v>
      </c>
      <c r="AA40" s="233"/>
      <c r="AB40" s="45">
        <f t="shared" ca="1" si="13"/>
        <v>0</v>
      </c>
      <c r="AC40" s="45">
        <f t="shared" ca="1" si="2"/>
        <v>0</v>
      </c>
      <c r="AD40" s="25">
        <f t="shared" ca="1" si="3"/>
        <v>0</v>
      </c>
    </row>
    <row r="41" spans="1:30" x14ac:dyDescent="0.35">
      <c r="A41" s="109">
        <f ca="1">A28</f>
        <v>0</v>
      </c>
      <c r="B41" s="27" t="s">
        <v>255</v>
      </c>
      <c r="D41" s="20">
        <v>37</v>
      </c>
      <c r="E41" s="21">
        <f t="shared" ca="1" si="14"/>
        <v>13515</v>
      </c>
      <c r="F41" s="44">
        <f t="shared" ca="1" si="4"/>
        <v>13879</v>
      </c>
      <c r="G41" s="22" t="s">
        <v>119</v>
      </c>
      <c r="H41" s="44">
        <f t="shared" ca="1" si="15"/>
        <v>13515</v>
      </c>
      <c r="I41" s="45">
        <f t="shared" ca="1" si="5"/>
        <v>0</v>
      </c>
      <c r="J41" s="45">
        <f t="shared" ca="1" si="6"/>
        <v>0</v>
      </c>
      <c r="K41" s="45">
        <f t="shared" ca="1" si="7"/>
        <v>0</v>
      </c>
      <c r="L41" s="45"/>
      <c r="M41" s="45">
        <f t="shared" ca="1" si="16"/>
        <v>0</v>
      </c>
      <c r="N41" s="257">
        <f t="shared" ca="1" si="8"/>
        <v>0</v>
      </c>
      <c r="O41" s="23"/>
      <c r="P41" s="255">
        <f t="shared" ca="1" si="9"/>
        <v>0</v>
      </c>
      <c r="Q41" s="163">
        <f t="shared" ca="1" si="10"/>
        <v>0</v>
      </c>
      <c r="R41" s="164">
        <f ca="1">NPV(Q40,K41:$K$244) + ($A$13+$A$14+$A$15)/POWER(1+Q40,$A$28-D41+1)</f>
        <v>0</v>
      </c>
      <c r="S41" s="164">
        <f ca="1">NPV(Q41,K41:$K$244) + ($A$13+$A$14+$A$15)/POWER(1+Q41,$A$28-D41+1)</f>
        <v>0</v>
      </c>
      <c r="T41" s="45">
        <f t="shared" ca="1" si="11"/>
        <v>0</v>
      </c>
      <c r="U41" s="45">
        <f t="shared" ca="1" si="17"/>
        <v>0</v>
      </c>
      <c r="V41" s="45">
        <f t="shared" ca="1" si="18"/>
        <v>0</v>
      </c>
      <c r="W41" s="45">
        <f t="shared" ca="1" si="12"/>
        <v>0</v>
      </c>
      <c r="X41" s="25">
        <f t="shared" ca="1" si="1"/>
        <v>0</v>
      </c>
      <c r="Z41" s="28">
        <f t="shared" ca="1" si="19"/>
        <v>0</v>
      </c>
      <c r="AA41" s="233"/>
      <c r="AB41" s="45">
        <f t="shared" ca="1" si="13"/>
        <v>0</v>
      </c>
      <c r="AC41" s="45">
        <f t="shared" ca="1" si="2"/>
        <v>0</v>
      </c>
      <c r="AD41" s="25">
        <f t="shared" ca="1" si="3"/>
        <v>0</v>
      </c>
    </row>
    <row r="42" spans="1:30" ht="15" thickBot="1" x14ac:dyDescent="0.4">
      <c r="A42" s="35">
        <f ca="1">IF(A39="Yes",A40,A41)</f>
        <v>0</v>
      </c>
      <c r="B42" s="32" t="s">
        <v>55</v>
      </c>
      <c r="D42" s="20">
        <v>38</v>
      </c>
      <c r="E42" s="21">
        <f t="shared" ca="1" si="14"/>
        <v>13880</v>
      </c>
      <c r="F42" s="44">
        <f t="shared" ca="1" si="4"/>
        <v>14244</v>
      </c>
      <c r="G42" s="22" t="s">
        <v>119</v>
      </c>
      <c r="H42" s="44">
        <f t="shared" ca="1" si="15"/>
        <v>13880</v>
      </c>
      <c r="I42" s="45">
        <f t="shared" ca="1" si="5"/>
        <v>0</v>
      </c>
      <c r="J42" s="45">
        <f t="shared" ca="1" si="6"/>
        <v>0</v>
      </c>
      <c r="K42" s="45">
        <f t="shared" ca="1" si="7"/>
        <v>0</v>
      </c>
      <c r="L42" s="45"/>
      <c r="M42" s="45">
        <f t="shared" ca="1" si="16"/>
        <v>0</v>
      </c>
      <c r="N42" s="257">
        <f t="shared" ca="1" si="8"/>
        <v>0</v>
      </c>
      <c r="O42" s="23"/>
      <c r="P42" s="255">
        <f t="shared" ca="1" si="9"/>
        <v>0</v>
      </c>
      <c r="Q42" s="163">
        <f t="shared" ca="1" si="10"/>
        <v>0</v>
      </c>
      <c r="R42" s="164">
        <f ca="1">NPV(Q41,K42:$K$244) + ($A$13+$A$14+$A$15)/POWER(1+Q41,$A$28-D42+1)</f>
        <v>0</v>
      </c>
      <c r="S42" s="164">
        <f ca="1">NPV(Q42,K42:$K$244) + ($A$13+$A$14+$A$15)/POWER(1+Q42,$A$28-D42+1)</f>
        <v>0</v>
      </c>
      <c r="T42" s="45">
        <f t="shared" ca="1" si="11"/>
        <v>0</v>
      </c>
      <c r="U42" s="45">
        <f t="shared" ca="1" si="17"/>
        <v>0</v>
      </c>
      <c r="V42" s="45">
        <f t="shared" ca="1" si="18"/>
        <v>0</v>
      </c>
      <c r="W42" s="45">
        <f t="shared" ca="1" si="12"/>
        <v>0</v>
      </c>
      <c r="X42" s="25">
        <f t="shared" ca="1" si="1"/>
        <v>0</v>
      </c>
      <c r="Z42" s="28">
        <f t="shared" ca="1" si="19"/>
        <v>0</v>
      </c>
      <c r="AA42" s="233"/>
      <c r="AB42" s="45">
        <f t="shared" ca="1" si="13"/>
        <v>0</v>
      </c>
      <c r="AC42" s="45">
        <f t="shared" ca="1" si="2"/>
        <v>0</v>
      </c>
      <c r="AD42" s="25">
        <f t="shared" ca="1" si="3"/>
        <v>0</v>
      </c>
    </row>
    <row r="43" spans="1:30" x14ac:dyDescent="0.35">
      <c r="D43" s="20">
        <v>39</v>
      </c>
      <c r="E43" s="21">
        <f t="shared" ca="1" si="14"/>
        <v>14245</v>
      </c>
      <c r="F43" s="44">
        <f t="shared" ca="1" si="4"/>
        <v>14609</v>
      </c>
      <c r="G43" s="22" t="s">
        <v>119</v>
      </c>
      <c r="H43" s="44">
        <f t="shared" ca="1" si="15"/>
        <v>14245</v>
      </c>
      <c r="I43" s="45">
        <f t="shared" ca="1" si="5"/>
        <v>0</v>
      </c>
      <c r="J43" s="45">
        <f t="shared" ca="1" si="6"/>
        <v>0</v>
      </c>
      <c r="K43" s="45">
        <f t="shared" ca="1" si="7"/>
        <v>0</v>
      </c>
      <c r="L43" s="45"/>
      <c r="M43" s="45">
        <f t="shared" ca="1" si="16"/>
        <v>0</v>
      </c>
      <c r="N43" s="257">
        <f t="shared" ca="1" si="8"/>
        <v>0</v>
      </c>
      <c r="O43" s="23"/>
      <c r="P43" s="255">
        <f t="shared" ca="1" si="9"/>
        <v>0</v>
      </c>
      <c r="Q43" s="163">
        <f t="shared" ca="1" si="10"/>
        <v>0</v>
      </c>
      <c r="R43" s="164">
        <f ca="1">NPV(Q42,K43:$K$244) + ($A$13+$A$14+$A$15)/POWER(1+Q42,$A$28-D43+1)</f>
        <v>0</v>
      </c>
      <c r="S43" s="164">
        <f ca="1">NPV(Q43,K43:$K$244) + ($A$13+$A$14+$A$15)/POWER(1+Q43,$A$28-D43+1)</f>
        <v>0</v>
      </c>
      <c r="T43" s="45">
        <f t="shared" ca="1" si="11"/>
        <v>0</v>
      </c>
      <c r="U43" s="45">
        <f t="shared" ca="1" si="17"/>
        <v>0</v>
      </c>
      <c r="V43" s="45">
        <f t="shared" ca="1" si="18"/>
        <v>0</v>
      </c>
      <c r="W43" s="45">
        <f t="shared" ca="1" si="12"/>
        <v>0</v>
      </c>
      <c r="X43" s="25">
        <f t="shared" ca="1" si="1"/>
        <v>0</v>
      </c>
      <c r="Z43" s="28">
        <f t="shared" ca="1" si="19"/>
        <v>0</v>
      </c>
      <c r="AA43" s="233"/>
      <c r="AB43" s="45">
        <f t="shared" ca="1" si="13"/>
        <v>0</v>
      </c>
      <c r="AC43" s="45">
        <f t="shared" ca="1" si="2"/>
        <v>0</v>
      </c>
      <c r="AD43" s="25">
        <f t="shared" ca="1" si="3"/>
        <v>0</v>
      </c>
    </row>
    <row r="44" spans="1:30" x14ac:dyDescent="0.35">
      <c r="D44" s="20">
        <v>40</v>
      </c>
      <c r="E44" s="21">
        <f t="shared" ca="1" si="14"/>
        <v>14610</v>
      </c>
      <c r="F44" s="44">
        <f t="shared" ca="1" si="4"/>
        <v>14975</v>
      </c>
      <c r="G44" s="22" t="s">
        <v>119</v>
      </c>
      <c r="H44" s="44">
        <f t="shared" ca="1" si="15"/>
        <v>14610</v>
      </c>
      <c r="I44" s="45">
        <f t="shared" ca="1" si="5"/>
        <v>0</v>
      </c>
      <c r="J44" s="45">
        <f t="shared" ca="1" si="6"/>
        <v>0</v>
      </c>
      <c r="K44" s="45">
        <f t="shared" ca="1" si="7"/>
        <v>0</v>
      </c>
      <c r="L44" s="45"/>
      <c r="M44" s="45">
        <f t="shared" ca="1" si="16"/>
        <v>0</v>
      </c>
      <c r="N44" s="257">
        <f t="shared" ca="1" si="8"/>
        <v>0</v>
      </c>
      <c r="O44" s="23"/>
      <c r="P44" s="255">
        <f t="shared" ca="1" si="9"/>
        <v>0</v>
      </c>
      <c r="Q44" s="163">
        <f t="shared" ca="1" si="10"/>
        <v>0</v>
      </c>
      <c r="R44" s="164">
        <f ca="1">NPV(Q43,K44:$K$244) + ($A$13+$A$14+$A$15)/POWER(1+Q43,$A$28-D44+1)</f>
        <v>0</v>
      </c>
      <c r="S44" s="164">
        <f ca="1">NPV(Q44,K44:$K$244) + ($A$13+$A$14+$A$15)/POWER(1+Q44,$A$28-D44+1)</f>
        <v>0</v>
      </c>
      <c r="T44" s="45">
        <f t="shared" ca="1" si="11"/>
        <v>0</v>
      </c>
      <c r="U44" s="45">
        <f t="shared" ca="1" si="17"/>
        <v>0</v>
      </c>
      <c r="V44" s="45">
        <f t="shared" ca="1" si="18"/>
        <v>0</v>
      </c>
      <c r="W44" s="45">
        <f t="shared" ca="1" si="12"/>
        <v>0</v>
      </c>
      <c r="X44" s="25">
        <f t="shared" ca="1" si="1"/>
        <v>0</v>
      </c>
      <c r="Z44" s="28">
        <f t="shared" ca="1" si="19"/>
        <v>0</v>
      </c>
      <c r="AA44" s="233"/>
      <c r="AB44" s="45">
        <f t="shared" ca="1" si="13"/>
        <v>0</v>
      </c>
      <c r="AC44" s="45">
        <f t="shared" ca="1" si="2"/>
        <v>0</v>
      </c>
      <c r="AD44" s="25">
        <f t="shared" ca="1" si="3"/>
        <v>0</v>
      </c>
    </row>
    <row r="45" spans="1:30" x14ac:dyDescent="0.35">
      <c r="D45" s="20">
        <v>41</v>
      </c>
      <c r="E45" s="21">
        <f t="shared" ca="1" si="14"/>
        <v>14976</v>
      </c>
      <c r="F45" s="44">
        <f t="shared" ca="1" si="4"/>
        <v>15340</v>
      </c>
      <c r="G45" s="22" t="s">
        <v>119</v>
      </c>
      <c r="H45" s="44">
        <f t="shared" ca="1" si="15"/>
        <v>14976</v>
      </c>
      <c r="I45" s="45">
        <f t="shared" ca="1" si="5"/>
        <v>0</v>
      </c>
      <c r="J45" s="45">
        <f t="shared" ca="1" si="6"/>
        <v>0</v>
      </c>
      <c r="K45" s="45">
        <f t="shared" ca="1" si="7"/>
        <v>0</v>
      </c>
      <c r="L45" s="45"/>
      <c r="M45" s="45">
        <f t="shared" ca="1" si="16"/>
        <v>0</v>
      </c>
      <c r="N45" s="257">
        <f t="shared" ca="1" si="8"/>
        <v>0</v>
      </c>
      <c r="O45" s="23"/>
      <c r="P45" s="255">
        <f t="shared" ca="1" si="9"/>
        <v>0</v>
      </c>
      <c r="Q45" s="163">
        <f t="shared" ca="1" si="10"/>
        <v>0</v>
      </c>
      <c r="R45" s="164">
        <f ca="1">NPV(Q44,K45:$K$244) + ($A$13+$A$14+$A$15)/POWER(1+Q44,$A$28-D45+1)</f>
        <v>0</v>
      </c>
      <c r="S45" s="164">
        <f ca="1">NPV(Q45,K45:$K$244) + ($A$13+$A$14+$A$15)/POWER(1+Q45,$A$28-D45+1)</f>
        <v>0</v>
      </c>
      <c r="T45" s="45">
        <f t="shared" ca="1" si="11"/>
        <v>0</v>
      </c>
      <c r="U45" s="45">
        <f t="shared" ca="1" si="17"/>
        <v>0</v>
      </c>
      <c r="V45" s="45">
        <f t="shared" ca="1" si="18"/>
        <v>0</v>
      </c>
      <c r="W45" s="45">
        <f t="shared" ca="1" si="12"/>
        <v>0</v>
      </c>
      <c r="X45" s="25">
        <f t="shared" ca="1" si="1"/>
        <v>0</v>
      </c>
      <c r="Z45" s="28">
        <f t="shared" ca="1" si="19"/>
        <v>0</v>
      </c>
      <c r="AA45" s="233"/>
      <c r="AB45" s="45">
        <f t="shared" ca="1" si="13"/>
        <v>0</v>
      </c>
      <c r="AC45" s="45">
        <f t="shared" ca="1" si="2"/>
        <v>0</v>
      </c>
      <c r="AD45" s="25">
        <f t="shared" ca="1" si="3"/>
        <v>0</v>
      </c>
    </row>
    <row r="46" spans="1:30" x14ac:dyDescent="0.35">
      <c r="A46" s="238"/>
      <c r="B46" s="239" t="s">
        <v>56</v>
      </c>
      <c r="D46" s="20">
        <v>42</v>
      </c>
      <c r="E46" s="21">
        <f t="shared" ca="1" si="14"/>
        <v>15341</v>
      </c>
      <c r="F46" s="44">
        <f t="shared" ca="1" si="4"/>
        <v>15705</v>
      </c>
      <c r="G46" s="22" t="s">
        <v>119</v>
      </c>
      <c r="H46" s="44">
        <f t="shared" ca="1" si="15"/>
        <v>15341</v>
      </c>
      <c r="I46" s="45">
        <f t="shared" ca="1" si="5"/>
        <v>0</v>
      </c>
      <c r="J46" s="45">
        <f t="shared" ca="1" si="6"/>
        <v>0</v>
      </c>
      <c r="K46" s="45">
        <f t="shared" ca="1" si="7"/>
        <v>0</v>
      </c>
      <c r="L46" s="45"/>
      <c r="M46" s="45">
        <f t="shared" ca="1" si="16"/>
        <v>0</v>
      </c>
      <c r="N46" s="257">
        <f t="shared" ca="1" si="8"/>
        <v>0</v>
      </c>
      <c r="O46" s="23"/>
      <c r="P46" s="255">
        <f t="shared" ca="1" si="9"/>
        <v>0</v>
      </c>
      <c r="Q46" s="163">
        <f t="shared" ca="1" si="10"/>
        <v>0</v>
      </c>
      <c r="R46" s="164">
        <f ca="1">NPV(Q45,K46:$K$244) + ($A$13+$A$14+$A$15)/POWER(1+Q45,$A$28-D46+1)</f>
        <v>0</v>
      </c>
      <c r="S46" s="164">
        <f ca="1">NPV(Q46,K46:$K$244) + ($A$13+$A$14+$A$15)/POWER(1+Q46,$A$28-D46+1)</f>
        <v>0</v>
      </c>
      <c r="T46" s="45">
        <f t="shared" ca="1" si="11"/>
        <v>0</v>
      </c>
      <c r="U46" s="45">
        <f t="shared" ca="1" si="17"/>
        <v>0</v>
      </c>
      <c r="V46" s="45">
        <f t="shared" ca="1" si="18"/>
        <v>0</v>
      </c>
      <c r="W46" s="45">
        <f t="shared" ca="1" si="12"/>
        <v>0</v>
      </c>
      <c r="X46" s="25">
        <f t="shared" ca="1" si="1"/>
        <v>0</v>
      </c>
      <c r="Z46" s="28">
        <f t="shared" ca="1" si="19"/>
        <v>0</v>
      </c>
      <c r="AA46" s="233"/>
      <c r="AB46" s="45">
        <f t="shared" ca="1" si="13"/>
        <v>0</v>
      </c>
      <c r="AC46" s="45">
        <f t="shared" ca="1" si="2"/>
        <v>0</v>
      </c>
      <c r="AD46" s="25">
        <f t="shared" ca="1" si="3"/>
        <v>0</v>
      </c>
    </row>
    <row r="47" spans="1:30" x14ac:dyDescent="0.35">
      <c r="A47" s="240">
        <f ca="1">A21</f>
        <v>0</v>
      </c>
      <c r="B47" s="241" t="s">
        <v>57</v>
      </c>
      <c r="D47" s="20">
        <v>43</v>
      </c>
      <c r="E47" s="21">
        <f t="shared" ca="1" si="14"/>
        <v>15706</v>
      </c>
      <c r="F47" s="44">
        <f t="shared" ca="1" si="4"/>
        <v>16070</v>
      </c>
      <c r="G47" s="22" t="s">
        <v>119</v>
      </c>
      <c r="H47" s="44">
        <f t="shared" ca="1" si="15"/>
        <v>15706</v>
      </c>
      <c r="I47" s="45">
        <f t="shared" ca="1" si="5"/>
        <v>0</v>
      </c>
      <c r="J47" s="45">
        <f t="shared" ca="1" si="6"/>
        <v>0</v>
      </c>
      <c r="K47" s="45">
        <f t="shared" ca="1" si="7"/>
        <v>0</v>
      </c>
      <c r="L47" s="45"/>
      <c r="M47" s="45">
        <f t="shared" ca="1" si="16"/>
        <v>0</v>
      </c>
      <c r="N47" s="257">
        <f t="shared" ca="1" si="8"/>
        <v>0</v>
      </c>
      <c r="O47" s="23"/>
      <c r="P47" s="255">
        <f t="shared" ca="1" si="9"/>
        <v>0</v>
      </c>
      <c r="Q47" s="163">
        <f t="shared" ca="1" si="10"/>
        <v>0</v>
      </c>
      <c r="R47" s="164">
        <f ca="1">NPV(Q46,K47:$K$244) + ($A$13+$A$14+$A$15)/POWER(1+Q46,$A$28-D47+1)</f>
        <v>0</v>
      </c>
      <c r="S47" s="164">
        <f ca="1">NPV(Q47,K47:$K$244) + ($A$13+$A$14+$A$15)/POWER(1+Q47,$A$28-D47+1)</f>
        <v>0</v>
      </c>
      <c r="T47" s="45">
        <f t="shared" ca="1" si="11"/>
        <v>0</v>
      </c>
      <c r="U47" s="45">
        <f t="shared" ca="1" si="17"/>
        <v>0</v>
      </c>
      <c r="V47" s="45">
        <f t="shared" ca="1" si="18"/>
        <v>0</v>
      </c>
      <c r="W47" s="45">
        <f t="shared" ca="1" si="12"/>
        <v>0</v>
      </c>
      <c r="X47" s="25">
        <f t="shared" ca="1" si="1"/>
        <v>0</v>
      </c>
      <c r="Z47" s="28">
        <f t="shared" ca="1" si="19"/>
        <v>0</v>
      </c>
      <c r="AA47" s="233"/>
      <c r="AB47" s="45">
        <f t="shared" ca="1" si="13"/>
        <v>0</v>
      </c>
      <c r="AC47" s="45">
        <f t="shared" ca="1" si="2"/>
        <v>0</v>
      </c>
      <c r="AD47" s="25">
        <f t="shared" ca="1" si="3"/>
        <v>0</v>
      </c>
    </row>
    <row r="48" spans="1:30" x14ac:dyDescent="0.35">
      <c r="A48" s="240">
        <f ca="1">SUM(U5:U244)</f>
        <v>0</v>
      </c>
      <c r="B48" s="242" t="s">
        <v>58</v>
      </c>
      <c r="D48" s="20">
        <v>44</v>
      </c>
      <c r="E48" s="21">
        <f t="shared" ca="1" si="14"/>
        <v>16071</v>
      </c>
      <c r="F48" s="44">
        <f t="shared" ca="1" si="4"/>
        <v>16436</v>
      </c>
      <c r="G48" s="22" t="s">
        <v>119</v>
      </c>
      <c r="H48" s="44">
        <f t="shared" ca="1" si="15"/>
        <v>16071</v>
      </c>
      <c r="I48" s="45">
        <f t="shared" ca="1" si="5"/>
        <v>0</v>
      </c>
      <c r="J48" s="45">
        <f t="shared" ca="1" si="6"/>
        <v>0</v>
      </c>
      <c r="K48" s="45">
        <f t="shared" ca="1" si="7"/>
        <v>0</v>
      </c>
      <c r="L48" s="45"/>
      <c r="M48" s="45">
        <f t="shared" ca="1" si="16"/>
        <v>0</v>
      </c>
      <c r="N48" s="257">
        <f t="shared" ca="1" si="8"/>
        <v>0</v>
      </c>
      <c r="O48" s="23"/>
      <c r="P48" s="255">
        <f t="shared" ca="1" si="9"/>
        <v>0</v>
      </c>
      <c r="Q48" s="163">
        <f t="shared" ca="1" si="10"/>
        <v>0</v>
      </c>
      <c r="R48" s="164">
        <f ca="1">NPV(Q47,K48:$K$244) + ($A$13+$A$14+$A$15)/POWER(1+Q47,$A$28-D48+1)</f>
        <v>0</v>
      </c>
      <c r="S48" s="164">
        <f ca="1">NPV(Q48,K48:$K$244) + ($A$13+$A$14+$A$15)/POWER(1+Q48,$A$28-D48+1)</f>
        <v>0</v>
      </c>
      <c r="T48" s="45">
        <f t="shared" ca="1" si="11"/>
        <v>0</v>
      </c>
      <c r="U48" s="45">
        <f t="shared" ca="1" si="17"/>
        <v>0</v>
      </c>
      <c r="V48" s="45">
        <f t="shared" ca="1" si="18"/>
        <v>0</v>
      </c>
      <c r="W48" s="45">
        <f t="shared" ca="1" si="12"/>
        <v>0</v>
      </c>
      <c r="X48" s="25">
        <f t="shared" ca="1" si="1"/>
        <v>0</v>
      </c>
      <c r="Z48" s="28">
        <f t="shared" ca="1" si="19"/>
        <v>0</v>
      </c>
      <c r="AA48" s="233"/>
      <c r="AB48" s="45">
        <f t="shared" ca="1" si="13"/>
        <v>0</v>
      </c>
      <c r="AC48" s="45">
        <f t="shared" ca="1" si="2"/>
        <v>0</v>
      </c>
      <c r="AD48" s="25">
        <f t="shared" ca="1" si="3"/>
        <v>0</v>
      </c>
    </row>
    <row r="49" spans="1:30" x14ac:dyDescent="0.35">
      <c r="A49" s="240">
        <f ca="1">SUM(W5:W244)</f>
        <v>0</v>
      </c>
      <c r="B49" s="241" t="s">
        <v>59</v>
      </c>
      <c r="D49" s="20">
        <v>45</v>
      </c>
      <c r="E49" s="21">
        <f t="shared" ca="1" si="14"/>
        <v>16437</v>
      </c>
      <c r="F49" s="44">
        <f t="shared" ca="1" si="4"/>
        <v>16801</v>
      </c>
      <c r="G49" s="22" t="s">
        <v>119</v>
      </c>
      <c r="H49" s="44">
        <f t="shared" ca="1" si="15"/>
        <v>16437</v>
      </c>
      <c r="I49" s="45">
        <f t="shared" ca="1" si="5"/>
        <v>0</v>
      </c>
      <c r="J49" s="45">
        <f t="shared" ca="1" si="6"/>
        <v>0</v>
      </c>
      <c r="K49" s="45">
        <f t="shared" ca="1" si="7"/>
        <v>0</v>
      </c>
      <c r="L49" s="45"/>
      <c r="M49" s="45">
        <f t="shared" ca="1" si="16"/>
        <v>0</v>
      </c>
      <c r="N49" s="257">
        <f t="shared" ca="1" si="8"/>
        <v>0</v>
      </c>
      <c r="O49" s="23"/>
      <c r="P49" s="255">
        <f t="shared" ca="1" si="9"/>
        <v>0</v>
      </c>
      <c r="Q49" s="163">
        <f t="shared" ca="1" si="10"/>
        <v>0</v>
      </c>
      <c r="R49" s="164">
        <f ca="1">NPV(Q48,K49:$K$244) + ($A$13+$A$14+$A$15)/POWER(1+Q48,$A$28-D49+1)</f>
        <v>0</v>
      </c>
      <c r="S49" s="164">
        <f ca="1">NPV(Q49,K49:$K$244) + ($A$13+$A$14+$A$15)/POWER(1+Q49,$A$28-D49+1)</f>
        <v>0</v>
      </c>
      <c r="T49" s="45">
        <f t="shared" ca="1" si="11"/>
        <v>0</v>
      </c>
      <c r="U49" s="45">
        <f t="shared" ca="1" si="17"/>
        <v>0</v>
      </c>
      <c r="V49" s="45">
        <f t="shared" ca="1" si="18"/>
        <v>0</v>
      </c>
      <c r="W49" s="45">
        <f t="shared" ca="1" si="12"/>
        <v>0</v>
      </c>
      <c r="X49" s="25">
        <f t="shared" ca="1" si="1"/>
        <v>0</v>
      </c>
      <c r="Z49" s="28">
        <f t="shared" ca="1" si="19"/>
        <v>0</v>
      </c>
      <c r="AA49" s="233"/>
      <c r="AB49" s="45">
        <f t="shared" ca="1" si="13"/>
        <v>0</v>
      </c>
      <c r="AC49" s="45">
        <f t="shared" ca="1" si="2"/>
        <v>0</v>
      </c>
      <c r="AD49" s="25">
        <f t="shared" ca="1" si="3"/>
        <v>0</v>
      </c>
    </row>
    <row r="50" spans="1:30" x14ac:dyDescent="0.35">
      <c r="A50" s="240">
        <f ca="1">SUM(V5:V244)</f>
        <v>0</v>
      </c>
      <c r="B50" s="242" t="s">
        <v>60</v>
      </c>
      <c r="D50" s="20">
        <v>46</v>
      </c>
      <c r="E50" s="21">
        <f t="shared" ca="1" si="14"/>
        <v>16802</v>
      </c>
      <c r="F50" s="44">
        <f t="shared" ca="1" si="4"/>
        <v>17166</v>
      </c>
      <c r="G50" s="22" t="s">
        <v>119</v>
      </c>
      <c r="H50" s="44">
        <f t="shared" ca="1" si="15"/>
        <v>16802</v>
      </c>
      <c r="I50" s="45">
        <f t="shared" ca="1" si="5"/>
        <v>0</v>
      </c>
      <c r="J50" s="45">
        <f t="shared" ca="1" si="6"/>
        <v>0</v>
      </c>
      <c r="K50" s="45">
        <f t="shared" ca="1" si="7"/>
        <v>0</v>
      </c>
      <c r="L50" s="45"/>
      <c r="M50" s="45">
        <f t="shared" ca="1" si="16"/>
        <v>0</v>
      </c>
      <c r="N50" s="257">
        <f t="shared" ca="1" si="8"/>
        <v>0</v>
      </c>
      <c r="O50" s="23"/>
      <c r="P50" s="255">
        <f t="shared" ca="1" si="9"/>
        <v>0</v>
      </c>
      <c r="Q50" s="163">
        <f t="shared" ca="1" si="10"/>
        <v>0</v>
      </c>
      <c r="R50" s="164">
        <f ca="1">NPV(Q49,K50:$K$244) + ($A$13+$A$14+$A$15)/POWER(1+Q49,$A$28-D50+1)</f>
        <v>0</v>
      </c>
      <c r="S50" s="164">
        <f ca="1">NPV(Q50,K50:$K$244) + ($A$13+$A$14+$A$15)/POWER(1+Q50,$A$28-D50+1)</f>
        <v>0</v>
      </c>
      <c r="T50" s="45">
        <f t="shared" ca="1" si="11"/>
        <v>0</v>
      </c>
      <c r="U50" s="45">
        <f t="shared" ca="1" si="17"/>
        <v>0</v>
      </c>
      <c r="V50" s="45">
        <f t="shared" ca="1" si="18"/>
        <v>0</v>
      </c>
      <c r="W50" s="45">
        <f t="shared" ca="1" si="12"/>
        <v>0</v>
      </c>
      <c r="X50" s="25">
        <f t="shared" ca="1" si="1"/>
        <v>0</v>
      </c>
      <c r="Z50" s="28">
        <f t="shared" ca="1" si="19"/>
        <v>0</v>
      </c>
      <c r="AA50" s="233"/>
      <c r="AB50" s="45">
        <f t="shared" ca="1" si="13"/>
        <v>0</v>
      </c>
      <c r="AC50" s="45">
        <f t="shared" ca="1" si="2"/>
        <v>0</v>
      </c>
      <c r="AD50" s="25">
        <f t="shared" ca="1" si="3"/>
        <v>0</v>
      </c>
    </row>
    <row r="51" spans="1:30" x14ac:dyDescent="0.35">
      <c r="A51" s="240">
        <f ca="1">-(A13+A14+A15)</f>
        <v>0</v>
      </c>
      <c r="B51" s="243" t="s">
        <v>61</v>
      </c>
      <c r="C51" s="36"/>
      <c r="D51" s="20">
        <v>47</v>
      </c>
      <c r="E51" s="21">
        <f t="shared" ca="1" si="14"/>
        <v>17167</v>
      </c>
      <c r="F51" s="44">
        <f t="shared" ca="1" si="4"/>
        <v>17531</v>
      </c>
      <c r="G51" s="22" t="s">
        <v>119</v>
      </c>
      <c r="H51" s="44">
        <f t="shared" ca="1" si="15"/>
        <v>17167</v>
      </c>
      <c r="I51" s="45">
        <f t="shared" ca="1" si="5"/>
        <v>0</v>
      </c>
      <c r="J51" s="45">
        <f t="shared" ca="1" si="6"/>
        <v>0</v>
      </c>
      <c r="K51" s="45">
        <f t="shared" ca="1" si="7"/>
        <v>0</v>
      </c>
      <c r="L51" s="45"/>
      <c r="M51" s="45">
        <f t="shared" ca="1" si="16"/>
        <v>0</v>
      </c>
      <c r="N51" s="257">
        <f t="shared" ca="1" si="8"/>
        <v>0</v>
      </c>
      <c r="O51" s="23"/>
      <c r="P51" s="255">
        <f t="shared" ca="1" si="9"/>
        <v>0</v>
      </c>
      <c r="Q51" s="163">
        <f t="shared" ca="1" si="10"/>
        <v>0</v>
      </c>
      <c r="R51" s="164">
        <f ca="1">NPV(Q50,K51:$K$244) + ($A$13+$A$14+$A$15)/POWER(1+Q50,$A$28-D51+1)</f>
        <v>0</v>
      </c>
      <c r="S51" s="164">
        <f ca="1">NPV(Q51,K51:$K$244) + ($A$13+$A$14+$A$15)/POWER(1+Q51,$A$28-D51+1)</f>
        <v>0</v>
      </c>
      <c r="T51" s="45">
        <f t="shared" ca="1" si="11"/>
        <v>0</v>
      </c>
      <c r="U51" s="45">
        <f t="shared" ca="1" si="17"/>
        <v>0</v>
      </c>
      <c r="V51" s="45">
        <f t="shared" ca="1" si="18"/>
        <v>0</v>
      </c>
      <c r="W51" s="45">
        <f t="shared" ca="1" si="12"/>
        <v>0</v>
      </c>
      <c r="X51" s="25">
        <f t="shared" ca="1" si="1"/>
        <v>0</v>
      </c>
      <c r="Z51" s="28">
        <f t="shared" ca="1" si="19"/>
        <v>0</v>
      </c>
      <c r="AA51" s="233"/>
      <c r="AB51" s="45">
        <f t="shared" ca="1" si="13"/>
        <v>0</v>
      </c>
      <c r="AC51" s="45">
        <f t="shared" ca="1" si="2"/>
        <v>0</v>
      </c>
      <c r="AD51" s="25">
        <f t="shared" ca="1" si="3"/>
        <v>0</v>
      </c>
    </row>
    <row r="52" spans="1:30" x14ac:dyDescent="0.35">
      <c r="A52" s="244">
        <f ca="1">SUM(A47:A51)</f>
        <v>0</v>
      </c>
      <c r="B52" s="245" t="s">
        <v>254</v>
      </c>
      <c r="C52" s="38"/>
      <c r="D52" s="20">
        <v>48</v>
      </c>
      <c r="E52" s="21">
        <f t="shared" ca="1" si="14"/>
        <v>17532</v>
      </c>
      <c r="F52" s="44">
        <f t="shared" ca="1" si="4"/>
        <v>17897</v>
      </c>
      <c r="G52" s="22" t="s">
        <v>119</v>
      </c>
      <c r="H52" s="44">
        <f t="shared" ca="1" si="15"/>
        <v>17532</v>
      </c>
      <c r="I52" s="45">
        <f t="shared" ca="1" si="5"/>
        <v>0</v>
      </c>
      <c r="J52" s="45">
        <f t="shared" ca="1" si="6"/>
        <v>0</v>
      </c>
      <c r="K52" s="45">
        <f t="shared" ca="1" si="7"/>
        <v>0</v>
      </c>
      <c r="L52" s="45"/>
      <c r="M52" s="45">
        <f t="shared" ca="1" si="16"/>
        <v>0</v>
      </c>
      <c r="N52" s="257">
        <f t="shared" ca="1" si="8"/>
        <v>0</v>
      </c>
      <c r="O52" s="23"/>
      <c r="P52" s="255">
        <f t="shared" ca="1" si="9"/>
        <v>0</v>
      </c>
      <c r="Q52" s="163">
        <f t="shared" ca="1" si="10"/>
        <v>0</v>
      </c>
      <c r="R52" s="164">
        <f ca="1">NPV(Q51,K52:$K$244) + ($A$13+$A$14+$A$15)/POWER(1+Q51,$A$28-D52+1)</f>
        <v>0</v>
      </c>
      <c r="S52" s="164">
        <f ca="1">NPV(Q52,K52:$K$244) + ($A$13+$A$14+$A$15)/POWER(1+Q52,$A$28-D52+1)</f>
        <v>0</v>
      </c>
      <c r="T52" s="45">
        <f t="shared" ca="1" si="11"/>
        <v>0</v>
      </c>
      <c r="U52" s="45">
        <f t="shared" ca="1" si="17"/>
        <v>0</v>
      </c>
      <c r="V52" s="45">
        <f t="shared" ca="1" si="18"/>
        <v>0</v>
      </c>
      <c r="W52" s="45">
        <f t="shared" ca="1" si="12"/>
        <v>0</v>
      </c>
      <c r="X52" s="25">
        <f t="shared" ca="1" si="1"/>
        <v>0</v>
      </c>
      <c r="Z52" s="28">
        <f t="shared" ca="1" si="19"/>
        <v>0</v>
      </c>
      <c r="AA52" s="233"/>
      <c r="AB52" s="45">
        <f t="shared" ca="1" si="13"/>
        <v>0</v>
      </c>
      <c r="AC52" s="45">
        <f t="shared" ca="1" si="2"/>
        <v>0</v>
      </c>
      <c r="AD52" s="25">
        <f t="shared" ca="1" si="3"/>
        <v>0</v>
      </c>
    </row>
    <row r="53" spans="1:30" x14ac:dyDescent="0.35">
      <c r="A53" s="37"/>
      <c r="B53" s="37"/>
      <c r="C53" s="39"/>
      <c r="D53" s="20">
        <v>49</v>
      </c>
      <c r="E53" s="21">
        <f t="shared" ca="1" si="14"/>
        <v>17898</v>
      </c>
      <c r="F53" s="44">
        <f t="shared" ca="1" si="4"/>
        <v>18262</v>
      </c>
      <c r="G53" s="22" t="s">
        <v>119</v>
      </c>
      <c r="H53" s="44">
        <f t="shared" ca="1" si="15"/>
        <v>17898</v>
      </c>
      <c r="I53" s="45">
        <f t="shared" ca="1" si="5"/>
        <v>0</v>
      </c>
      <c r="J53" s="45">
        <f t="shared" ca="1" si="6"/>
        <v>0</v>
      </c>
      <c r="K53" s="45">
        <f t="shared" ca="1" si="7"/>
        <v>0</v>
      </c>
      <c r="L53" s="45"/>
      <c r="M53" s="45">
        <f t="shared" ca="1" si="16"/>
        <v>0</v>
      </c>
      <c r="N53" s="257">
        <f t="shared" ca="1" si="8"/>
        <v>0</v>
      </c>
      <c r="O53" s="23"/>
      <c r="P53" s="255">
        <f t="shared" ca="1" si="9"/>
        <v>0</v>
      </c>
      <c r="Q53" s="163">
        <f t="shared" ca="1" si="10"/>
        <v>0</v>
      </c>
      <c r="R53" s="164">
        <f ca="1">NPV(Q52,K53:$K$244) + ($A$13+$A$14+$A$15)/POWER(1+Q52,$A$28-D53+1)</f>
        <v>0</v>
      </c>
      <c r="S53" s="164">
        <f ca="1">NPV(Q53,K53:$K$244) + ($A$13+$A$14+$A$15)/POWER(1+Q53,$A$28-D53+1)</f>
        <v>0</v>
      </c>
      <c r="T53" s="45">
        <f t="shared" ca="1" si="11"/>
        <v>0</v>
      </c>
      <c r="U53" s="45">
        <f t="shared" ca="1" si="17"/>
        <v>0</v>
      </c>
      <c r="V53" s="45">
        <f t="shared" ca="1" si="18"/>
        <v>0</v>
      </c>
      <c r="W53" s="45">
        <f t="shared" ca="1" si="12"/>
        <v>0</v>
      </c>
      <c r="X53" s="25">
        <f t="shared" ca="1" si="1"/>
        <v>0</v>
      </c>
      <c r="Z53" s="28">
        <f t="shared" ca="1" si="19"/>
        <v>0</v>
      </c>
      <c r="AA53" s="233"/>
      <c r="AB53" s="45">
        <f t="shared" ca="1" si="13"/>
        <v>0</v>
      </c>
      <c r="AC53" s="45">
        <f t="shared" ca="1" si="2"/>
        <v>0</v>
      </c>
      <c r="AD53" s="25">
        <f t="shared" ca="1" si="3"/>
        <v>0</v>
      </c>
    </row>
    <row r="54" spans="1:30" x14ac:dyDescent="0.35">
      <c r="A54" s="238"/>
      <c r="B54" s="239" t="s">
        <v>62</v>
      </c>
      <c r="C54" s="38"/>
      <c r="D54" s="20">
        <v>50</v>
      </c>
      <c r="E54" s="21">
        <f t="shared" ca="1" si="14"/>
        <v>18263</v>
      </c>
      <c r="F54" s="44">
        <f t="shared" ca="1" si="4"/>
        <v>18627</v>
      </c>
      <c r="G54" s="22" t="s">
        <v>119</v>
      </c>
      <c r="H54" s="44">
        <f t="shared" ca="1" si="15"/>
        <v>18263</v>
      </c>
      <c r="I54" s="45">
        <f t="shared" ca="1" si="5"/>
        <v>0</v>
      </c>
      <c r="J54" s="45">
        <f t="shared" ca="1" si="6"/>
        <v>0</v>
      </c>
      <c r="K54" s="45">
        <f t="shared" ca="1" si="7"/>
        <v>0</v>
      </c>
      <c r="L54" s="45"/>
      <c r="M54" s="45">
        <f t="shared" ca="1" si="16"/>
        <v>0</v>
      </c>
      <c r="N54" s="257">
        <f t="shared" ca="1" si="8"/>
        <v>0</v>
      </c>
      <c r="O54" s="23"/>
      <c r="P54" s="255">
        <f t="shared" ca="1" si="9"/>
        <v>0</v>
      </c>
      <c r="Q54" s="163">
        <f t="shared" ca="1" si="10"/>
        <v>0</v>
      </c>
      <c r="R54" s="164">
        <f ca="1">NPV(Q53,K54:$K$244) + ($A$13+$A$14+$A$15)/POWER(1+Q53,$A$28-D54+1)</f>
        <v>0</v>
      </c>
      <c r="S54" s="164">
        <f ca="1">NPV(Q54,K54:$K$244) + ($A$13+$A$14+$A$15)/POWER(1+Q54,$A$28-D54+1)</f>
        <v>0</v>
      </c>
      <c r="T54" s="45">
        <f t="shared" ca="1" si="11"/>
        <v>0</v>
      </c>
      <c r="U54" s="45">
        <f t="shared" ca="1" si="17"/>
        <v>0</v>
      </c>
      <c r="V54" s="45">
        <f t="shared" ca="1" si="18"/>
        <v>0</v>
      </c>
      <c r="W54" s="45">
        <f t="shared" ca="1" si="12"/>
        <v>0</v>
      </c>
      <c r="X54" s="25">
        <f t="shared" ca="1" si="1"/>
        <v>0</v>
      </c>
      <c r="Z54" s="28">
        <f t="shared" ca="1" si="19"/>
        <v>0</v>
      </c>
      <c r="AA54" s="233"/>
      <c r="AB54" s="45">
        <f t="shared" ca="1" si="13"/>
        <v>0</v>
      </c>
      <c r="AC54" s="45">
        <f t="shared" ca="1" si="2"/>
        <v>0</v>
      </c>
      <c r="AD54" s="25">
        <f t="shared" ca="1" si="3"/>
        <v>0</v>
      </c>
    </row>
    <row r="55" spans="1:30" x14ac:dyDescent="0.35">
      <c r="A55" s="240">
        <f ca="1">A36</f>
        <v>0</v>
      </c>
      <c r="B55" s="241" t="s">
        <v>57</v>
      </c>
      <c r="C55" s="39"/>
      <c r="D55" s="20">
        <v>51</v>
      </c>
      <c r="E55" s="21">
        <f t="shared" ca="1" si="14"/>
        <v>18628</v>
      </c>
      <c r="F55" s="44">
        <f t="shared" ca="1" si="4"/>
        <v>18992</v>
      </c>
      <c r="G55" s="22" t="s">
        <v>119</v>
      </c>
      <c r="H55" s="44">
        <f t="shared" ca="1" si="15"/>
        <v>18628</v>
      </c>
      <c r="I55" s="45">
        <f t="shared" ca="1" si="5"/>
        <v>0</v>
      </c>
      <c r="J55" s="45">
        <f t="shared" ca="1" si="6"/>
        <v>0</v>
      </c>
      <c r="K55" s="45">
        <f t="shared" ca="1" si="7"/>
        <v>0</v>
      </c>
      <c r="L55" s="45"/>
      <c r="M55" s="45">
        <f t="shared" ca="1" si="16"/>
        <v>0</v>
      </c>
      <c r="N55" s="257">
        <f t="shared" ca="1" si="8"/>
        <v>0</v>
      </c>
      <c r="O55" s="23"/>
      <c r="P55" s="255">
        <f t="shared" ca="1" si="9"/>
        <v>0</v>
      </c>
      <c r="Q55" s="163">
        <f t="shared" ca="1" si="10"/>
        <v>0</v>
      </c>
      <c r="R55" s="164">
        <f ca="1">NPV(Q54,K55:$K$244) + ($A$13+$A$14+$A$15)/POWER(1+Q54,$A$28-D55+1)</f>
        <v>0</v>
      </c>
      <c r="S55" s="164">
        <f ca="1">NPV(Q55,K55:$K$244) + ($A$13+$A$14+$A$15)/POWER(1+Q55,$A$28-D55+1)</f>
        <v>0</v>
      </c>
      <c r="T55" s="45">
        <f t="shared" ca="1" si="11"/>
        <v>0</v>
      </c>
      <c r="U55" s="45">
        <f t="shared" ca="1" si="17"/>
        <v>0</v>
      </c>
      <c r="V55" s="45">
        <f t="shared" ca="1" si="18"/>
        <v>0</v>
      </c>
      <c r="W55" s="45">
        <f t="shared" ca="1" si="12"/>
        <v>0</v>
      </c>
      <c r="X55" s="25">
        <f t="shared" ca="1" si="1"/>
        <v>0</v>
      </c>
      <c r="Z55" s="28">
        <f t="shared" ca="1" si="19"/>
        <v>0</v>
      </c>
      <c r="AA55" s="233"/>
      <c r="AB55" s="45">
        <f t="shared" ca="1" si="13"/>
        <v>0</v>
      </c>
      <c r="AC55" s="45">
        <f t="shared" ca="1" si="2"/>
        <v>0</v>
      </c>
      <c r="AD55" s="25">
        <f t="shared" ca="1" si="3"/>
        <v>0</v>
      </c>
    </row>
    <row r="56" spans="1:30" x14ac:dyDescent="0.35">
      <c r="A56" s="240">
        <f>-SUM(AA5:AA244)</f>
        <v>0</v>
      </c>
      <c r="B56" s="241" t="s">
        <v>63</v>
      </c>
      <c r="D56" s="20">
        <v>52</v>
      </c>
      <c r="E56" s="21">
        <f t="shared" ca="1" si="14"/>
        <v>18993</v>
      </c>
      <c r="F56" s="44">
        <f t="shared" ca="1" si="4"/>
        <v>19358</v>
      </c>
      <c r="G56" s="22" t="s">
        <v>119</v>
      </c>
      <c r="H56" s="44">
        <f t="shared" ca="1" si="15"/>
        <v>18993</v>
      </c>
      <c r="I56" s="45">
        <f t="shared" ca="1" si="5"/>
        <v>0</v>
      </c>
      <c r="J56" s="45">
        <f t="shared" ca="1" si="6"/>
        <v>0</v>
      </c>
      <c r="K56" s="45">
        <f t="shared" ca="1" si="7"/>
        <v>0</v>
      </c>
      <c r="L56" s="45"/>
      <c r="M56" s="45">
        <f t="shared" ca="1" si="16"/>
        <v>0</v>
      </c>
      <c r="N56" s="257">
        <f t="shared" ca="1" si="8"/>
        <v>0</v>
      </c>
      <c r="O56" s="23"/>
      <c r="P56" s="255">
        <f t="shared" ca="1" si="9"/>
        <v>0</v>
      </c>
      <c r="Q56" s="163">
        <f t="shared" ca="1" si="10"/>
        <v>0</v>
      </c>
      <c r="R56" s="164">
        <f ca="1">NPV(Q55,K56:$K$244) + ($A$13+$A$14+$A$15)/POWER(1+Q55,$A$28-D56+1)</f>
        <v>0</v>
      </c>
      <c r="S56" s="164">
        <f ca="1">NPV(Q56,K56:$K$244) + ($A$13+$A$14+$A$15)/POWER(1+Q56,$A$28-D56+1)</f>
        <v>0</v>
      </c>
      <c r="T56" s="45">
        <f t="shared" ca="1" si="11"/>
        <v>0</v>
      </c>
      <c r="U56" s="45">
        <f t="shared" ca="1" si="17"/>
        <v>0</v>
      </c>
      <c r="V56" s="45">
        <f t="shared" ca="1" si="18"/>
        <v>0</v>
      </c>
      <c r="W56" s="45">
        <f t="shared" ca="1" si="12"/>
        <v>0</v>
      </c>
      <c r="X56" s="25">
        <f t="shared" ca="1" si="1"/>
        <v>0</v>
      </c>
      <c r="Z56" s="28">
        <f t="shared" ca="1" si="19"/>
        <v>0</v>
      </c>
      <c r="AA56" s="233"/>
      <c r="AB56" s="45">
        <f t="shared" ca="1" si="13"/>
        <v>0</v>
      </c>
      <c r="AC56" s="45">
        <f t="shared" ca="1" si="2"/>
        <v>0</v>
      </c>
      <c r="AD56" s="25">
        <f t="shared" ca="1" si="3"/>
        <v>0</v>
      </c>
    </row>
    <row r="57" spans="1:30" x14ac:dyDescent="0.35">
      <c r="A57" s="240">
        <f ca="1">-SUM(AB5:AB244)</f>
        <v>0</v>
      </c>
      <c r="B57" s="241" t="s">
        <v>64</v>
      </c>
      <c r="C57" s="29"/>
      <c r="D57" s="20">
        <v>53</v>
      </c>
      <c r="E57" s="21">
        <f t="shared" ca="1" si="14"/>
        <v>19359</v>
      </c>
      <c r="F57" s="44">
        <f t="shared" ca="1" si="4"/>
        <v>19723</v>
      </c>
      <c r="G57" s="22" t="s">
        <v>119</v>
      </c>
      <c r="H57" s="44">
        <f t="shared" ca="1" si="15"/>
        <v>19359</v>
      </c>
      <c r="I57" s="45">
        <f t="shared" ca="1" si="5"/>
        <v>0</v>
      </c>
      <c r="J57" s="45">
        <f t="shared" ca="1" si="6"/>
        <v>0</v>
      </c>
      <c r="K57" s="45">
        <f t="shared" ca="1" si="7"/>
        <v>0</v>
      </c>
      <c r="L57" s="45"/>
      <c r="M57" s="45">
        <f t="shared" ca="1" si="16"/>
        <v>0</v>
      </c>
      <c r="N57" s="257">
        <f t="shared" ca="1" si="8"/>
        <v>0</v>
      </c>
      <c r="O57" s="23"/>
      <c r="P57" s="255">
        <f t="shared" ca="1" si="9"/>
        <v>0</v>
      </c>
      <c r="Q57" s="163">
        <f t="shared" ca="1" si="10"/>
        <v>0</v>
      </c>
      <c r="R57" s="164">
        <f ca="1">NPV(Q56,K57:$K$244) + ($A$13+$A$14+$A$15)/POWER(1+Q56,$A$28-D57+1)</f>
        <v>0</v>
      </c>
      <c r="S57" s="164">
        <f ca="1">NPV(Q57,K57:$K$244) + ($A$13+$A$14+$A$15)/POWER(1+Q57,$A$28-D57+1)</f>
        <v>0</v>
      </c>
      <c r="T57" s="45">
        <f t="shared" ca="1" si="11"/>
        <v>0</v>
      </c>
      <c r="U57" s="45">
        <f t="shared" ca="1" si="17"/>
        <v>0</v>
      </c>
      <c r="V57" s="45">
        <f t="shared" ca="1" si="18"/>
        <v>0</v>
      </c>
      <c r="W57" s="45">
        <f t="shared" ca="1" si="12"/>
        <v>0</v>
      </c>
      <c r="X57" s="25">
        <f t="shared" ca="1" si="1"/>
        <v>0</v>
      </c>
      <c r="Z57" s="28">
        <f t="shared" ca="1" si="19"/>
        <v>0</v>
      </c>
      <c r="AA57" s="233"/>
      <c r="AB57" s="45">
        <f t="shared" ca="1" si="13"/>
        <v>0</v>
      </c>
      <c r="AC57" s="45">
        <f t="shared" ca="1" si="2"/>
        <v>0</v>
      </c>
      <c r="AD57" s="25">
        <f t="shared" ca="1" si="3"/>
        <v>0</v>
      </c>
    </row>
    <row r="58" spans="1:30" x14ac:dyDescent="0.35">
      <c r="A58" s="240">
        <f ca="1">SUM(AC5:AC244)</f>
        <v>0</v>
      </c>
      <c r="B58" s="241" t="s">
        <v>65</v>
      </c>
      <c r="D58" s="20">
        <v>54</v>
      </c>
      <c r="E58" s="21">
        <f t="shared" ca="1" si="14"/>
        <v>19724</v>
      </c>
      <c r="F58" s="44">
        <f t="shared" ca="1" si="4"/>
        <v>20088</v>
      </c>
      <c r="G58" s="22" t="s">
        <v>119</v>
      </c>
      <c r="H58" s="44">
        <f t="shared" ca="1" si="15"/>
        <v>19724</v>
      </c>
      <c r="I58" s="45">
        <f t="shared" ca="1" si="5"/>
        <v>0</v>
      </c>
      <c r="J58" s="45">
        <f t="shared" ca="1" si="6"/>
        <v>0</v>
      </c>
      <c r="K58" s="45">
        <f t="shared" ca="1" si="7"/>
        <v>0</v>
      </c>
      <c r="L58" s="45"/>
      <c r="M58" s="45">
        <f t="shared" ca="1" si="16"/>
        <v>0</v>
      </c>
      <c r="N58" s="257">
        <f t="shared" ca="1" si="8"/>
        <v>0</v>
      </c>
      <c r="O58" s="23"/>
      <c r="P58" s="255">
        <f t="shared" ca="1" si="9"/>
        <v>0</v>
      </c>
      <c r="Q58" s="163">
        <f t="shared" ca="1" si="10"/>
        <v>0</v>
      </c>
      <c r="R58" s="164">
        <f ca="1">NPV(Q57,K58:$K$244) + ($A$13+$A$14+$A$15)/POWER(1+Q57,$A$28-D58+1)</f>
        <v>0</v>
      </c>
      <c r="S58" s="164">
        <f ca="1">NPV(Q58,K58:$K$244) + ($A$13+$A$14+$A$15)/POWER(1+Q58,$A$28-D58+1)</f>
        <v>0</v>
      </c>
      <c r="T58" s="45">
        <f t="shared" ca="1" si="11"/>
        <v>0</v>
      </c>
      <c r="U58" s="45">
        <f t="shared" ca="1" si="17"/>
        <v>0</v>
      </c>
      <c r="V58" s="45">
        <f t="shared" ca="1" si="18"/>
        <v>0</v>
      </c>
      <c r="W58" s="45">
        <f t="shared" ca="1" si="12"/>
        <v>0</v>
      </c>
      <c r="X58" s="25">
        <f t="shared" ca="1" si="1"/>
        <v>0</v>
      </c>
      <c r="Z58" s="28">
        <f t="shared" ca="1" si="19"/>
        <v>0</v>
      </c>
      <c r="AA58" s="233"/>
      <c r="AB58" s="45">
        <f t="shared" ca="1" si="13"/>
        <v>0</v>
      </c>
      <c r="AC58" s="45">
        <f t="shared" ca="1" si="2"/>
        <v>0</v>
      </c>
      <c r="AD58" s="25">
        <f t="shared" ca="1" si="3"/>
        <v>0</v>
      </c>
    </row>
    <row r="59" spans="1:30" x14ac:dyDescent="0.35">
      <c r="A59" s="244">
        <f ca="1">SUM(A55:A58)</f>
        <v>0</v>
      </c>
      <c r="B59" s="245" t="s">
        <v>254</v>
      </c>
      <c r="C59" s="36"/>
      <c r="D59" s="20">
        <v>55</v>
      </c>
      <c r="E59" s="21">
        <f t="shared" ca="1" si="14"/>
        <v>20089</v>
      </c>
      <c r="F59" s="44">
        <f t="shared" ca="1" si="4"/>
        <v>20453</v>
      </c>
      <c r="G59" s="22" t="s">
        <v>119</v>
      </c>
      <c r="H59" s="44">
        <f t="shared" ca="1" si="15"/>
        <v>20089</v>
      </c>
      <c r="I59" s="45">
        <f t="shared" ca="1" si="5"/>
        <v>0</v>
      </c>
      <c r="J59" s="45">
        <f t="shared" ca="1" si="6"/>
        <v>0</v>
      </c>
      <c r="K59" s="45">
        <f t="shared" ca="1" si="7"/>
        <v>0</v>
      </c>
      <c r="L59" s="45"/>
      <c r="M59" s="45">
        <f t="shared" ca="1" si="16"/>
        <v>0</v>
      </c>
      <c r="N59" s="257">
        <f t="shared" ca="1" si="8"/>
        <v>0</v>
      </c>
      <c r="O59" s="23"/>
      <c r="P59" s="255">
        <f t="shared" ca="1" si="9"/>
        <v>0</v>
      </c>
      <c r="Q59" s="163">
        <f t="shared" ca="1" si="10"/>
        <v>0</v>
      </c>
      <c r="R59" s="164">
        <f ca="1">NPV(Q58,K59:$K$244) + ($A$13+$A$14+$A$15)/POWER(1+Q58,$A$28-D59+1)</f>
        <v>0</v>
      </c>
      <c r="S59" s="164">
        <f ca="1">NPV(Q59,K59:$K$244) + ($A$13+$A$14+$A$15)/POWER(1+Q59,$A$28-D59+1)</f>
        <v>0</v>
      </c>
      <c r="T59" s="45">
        <f t="shared" ca="1" si="11"/>
        <v>0</v>
      </c>
      <c r="U59" s="45">
        <f t="shared" ca="1" si="17"/>
        <v>0</v>
      </c>
      <c r="V59" s="45">
        <f t="shared" ca="1" si="18"/>
        <v>0</v>
      </c>
      <c r="W59" s="45">
        <f t="shared" ca="1" si="12"/>
        <v>0</v>
      </c>
      <c r="X59" s="25">
        <f t="shared" ca="1" si="1"/>
        <v>0</v>
      </c>
      <c r="Z59" s="28">
        <f t="shared" ca="1" si="19"/>
        <v>0</v>
      </c>
      <c r="AA59" s="233"/>
      <c r="AB59" s="45">
        <f t="shared" ca="1" si="13"/>
        <v>0</v>
      </c>
      <c r="AC59" s="45">
        <f t="shared" ca="1" si="2"/>
        <v>0</v>
      </c>
      <c r="AD59" s="25">
        <f t="shared" ca="1" si="3"/>
        <v>0</v>
      </c>
    </row>
    <row r="60" spans="1:30" x14ac:dyDescent="0.35">
      <c r="C60" s="38"/>
      <c r="D60" s="20">
        <v>56</v>
      </c>
      <c r="E60" s="21">
        <f t="shared" ca="1" si="14"/>
        <v>20454</v>
      </c>
      <c r="F60" s="44">
        <f t="shared" ca="1" si="4"/>
        <v>20819</v>
      </c>
      <c r="G60" s="22" t="s">
        <v>119</v>
      </c>
      <c r="H60" s="44">
        <f t="shared" ca="1" si="15"/>
        <v>20454</v>
      </c>
      <c r="I60" s="45">
        <f t="shared" ca="1" si="5"/>
        <v>0</v>
      </c>
      <c r="J60" s="45">
        <f t="shared" ca="1" si="6"/>
        <v>0</v>
      </c>
      <c r="K60" s="45">
        <f t="shared" ca="1" si="7"/>
        <v>0</v>
      </c>
      <c r="L60" s="45"/>
      <c r="M60" s="45">
        <f t="shared" ca="1" si="16"/>
        <v>0</v>
      </c>
      <c r="N60" s="257">
        <f t="shared" ca="1" si="8"/>
        <v>0</v>
      </c>
      <c r="O60" s="23"/>
      <c r="P60" s="255">
        <f t="shared" ca="1" si="9"/>
        <v>0</v>
      </c>
      <c r="Q60" s="163">
        <f t="shared" ca="1" si="10"/>
        <v>0</v>
      </c>
      <c r="R60" s="164">
        <f ca="1">NPV(Q59,K60:$K$244) + ($A$13+$A$14+$A$15)/POWER(1+Q59,$A$28-D60+1)</f>
        <v>0</v>
      </c>
      <c r="S60" s="164">
        <f ca="1">NPV(Q60,K60:$K$244) + ($A$13+$A$14+$A$15)/POWER(1+Q60,$A$28-D60+1)</f>
        <v>0</v>
      </c>
      <c r="T60" s="45">
        <f t="shared" ca="1" si="11"/>
        <v>0</v>
      </c>
      <c r="U60" s="45">
        <f t="shared" ca="1" si="17"/>
        <v>0</v>
      </c>
      <c r="V60" s="45">
        <f t="shared" ca="1" si="18"/>
        <v>0</v>
      </c>
      <c r="W60" s="45">
        <f t="shared" ca="1" si="12"/>
        <v>0</v>
      </c>
      <c r="X60" s="25">
        <f t="shared" ca="1" si="1"/>
        <v>0</v>
      </c>
      <c r="Z60" s="28">
        <f t="shared" ca="1" si="19"/>
        <v>0</v>
      </c>
      <c r="AA60" s="233"/>
      <c r="AB60" s="45">
        <f t="shared" ca="1" si="13"/>
        <v>0</v>
      </c>
      <c r="AC60" s="45">
        <f t="shared" ca="1" si="2"/>
        <v>0</v>
      </c>
      <c r="AD60" s="25">
        <f t="shared" ca="1" si="3"/>
        <v>0</v>
      </c>
    </row>
    <row r="61" spans="1:30" x14ac:dyDescent="0.35">
      <c r="C61" s="38"/>
      <c r="D61" s="20">
        <v>57</v>
      </c>
      <c r="E61" s="21">
        <f t="shared" ca="1" si="14"/>
        <v>20820</v>
      </c>
      <c r="F61" s="44">
        <f t="shared" ca="1" si="4"/>
        <v>21184</v>
      </c>
      <c r="G61" s="22" t="s">
        <v>119</v>
      </c>
      <c r="H61" s="44">
        <f t="shared" ca="1" si="15"/>
        <v>20820</v>
      </c>
      <c r="I61" s="45">
        <f t="shared" ca="1" si="5"/>
        <v>0</v>
      </c>
      <c r="J61" s="45">
        <f t="shared" ca="1" si="6"/>
        <v>0</v>
      </c>
      <c r="K61" s="45">
        <f t="shared" ca="1" si="7"/>
        <v>0</v>
      </c>
      <c r="L61" s="45"/>
      <c r="M61" s="45">
        <f t="shared" ca="1" si="16"/>
        <v>0</v>
      </c>
      <c r="N61" s="257">
        <f t="shared" ca="1" si="8"/>
        <v>0</v>
      </c>
      <c r="O61" s="23"/>
      <c r="P61" s="255">
        <f t="shared" ca="1" si="9"/>
        <v>0</v>
      </c>
      <c r="Q61" s="163">
        <f t="shared" ca="1" si="10"/>
        <v>0</v>
      </c>
      <c r="R61" s="164">
        <f ca="1">NPV(Q60,K61:$K$244) + ($A$13+$A$14+$A$15)/POWER(1+Q60,$A$28-D61+1)</f>
        <v>0</v>
      </c>
      <c r="S61" s="164">
        <f ca="1">NPV(Q61,K61:$K$244) + ($A$13+$A$14+$A$15)/POWER(1+Q61,$A$28-D61+1)</f>
        <v>0</v>
      </c>
      <c r="T61" s="45">
        <f t="shared" ca="1" si="11"/>
        <v>0</v>
      </c>
      <c r="U61" s="45">
        <f t="shared" ca="1" si="17"/>
        <v>0</v>
      </c>
      <c r="V61" s="45">
        <f t="shared" ca="1" si="18"/>
        <v>0</v>
      </c>
      <c r="W61" s="45">
        <f t="shared" ca="1" si="12"/>
        <v>0</v>
      </c>
      <c r="X61" s="25">
        <f t="shared" ca="1" si="1"/>
        <v>0</v>
      </c>
      <c r="Z61" s="28">
        <f t="shared" ca="1" si="19"/>
        <v>0</v>
      </c>
      <c r="AA61" s="233"/>
      <c r="AB61" s="45">
        <f t="shared" ca="1" si="13"/>
        <v>0</v>
      </c>
      <c r="AC61" s="45">
        <f t="shared" ca="1" si="2"/>
        <v>0</v>
      </c>
      <c r="AD61" s="25">
        <f t="shared" ca="1" si="3"/>
        <v>0</v>
      </c>
    </row>
    <row r="62" spans="1:30" x14ac:dyDescent="0.35">
      <c r="C62" s="38"/>
      <c r="D62" s="20">
        <v>58</v>
      </c>
      <c r="E62" s="21">
        <f t="shared" ca="1" si="14"/>
        <v>21185</v>
      </c>
      <c r="F62" s="44">
        <f t="shared" ca="1" si="4"/>
        <v>21549</v>
      </c>
      <c r="G62" s="22" t="s">
        <v>119</v>
      </c>
      <c r="H62" s="44">
        <f t="shared" ca="1" si="15"/>
        <v>21185</v>
      </c>
      <c r="I62" s="45">
        <f t="shared" ca="1" si="5"/>
        <v>0</v>
      </c>
      <c r="J62" s="45">
        <f t="shared" ca="1" si="6"/>
        <v>0</v>
      </c>
      <c r="K62" s="45">
        <f t="shared" ca="1" si="7"/>
        <v>0</v>
      </c>
      <c r="L62" s="45"/>
      <c r="M62" s="45">
        <f t="shared" ca="1" si="16"/>
        <v>0</v>
      </c>
      <c r="N62" s="257">
        <f t="shared" ca="1" si="8"/>
        <v>0</v>
      </c>
      <c r="O62" s="23"/>
      <c r="P62" s="255">
        <f t="shared" ca="1" si="9"/>
        <v>0</v>
      </c>
      <c r="Q62" s="163">
        <f t="shared" ca="1" si="10"/>
        <v>0</v>
      </c>
      <c r="R62" s="164">
        <f ca="1">NPV(Q61,K62:$K$244) + ($A$13+$A$14+$A$15)/POWER(1+Q61,$A$28-D62+1)</f>
        <v>0</v>
      </c>
      <c r="S62" s="164">
        <f ca="1">NPV(Q62,K62:$K$244) + ($A$13+$A$14+$A$15)/POWER(1+Q62,$A$28-D62+1)</f>
        <v>0</v>
      </c>
      <c r="T62" s="45">
        <f t="shared" ca="1" si="11"/>
        <v>0</v>
      </c>
      <c r="U62" s="45">
        <f t="shared" ca="1" si="17"/>
        <v>0</v>
      </c>
      <c r="V62" s="45">
        <f t="shared" ca="1" si="18"/>
        <v>0</v>
      </c>
      <c r="W62" s="45">
        <f t="shared" ca="1" si="12"/>
        <v>0</v>
      </c>
      <c r="X62" s="25">
        <f t="shared" ca="1" si="1"/>
        <v>0</v>
      </c>
      <c r="Z62" s="28">
        <f t="shared" ca="1" si="19"/>
        <v>0</v>
      </c>
      <c r="AA62" s="233"/>
      <c r="AB62" s="45">
        <f t="shared" ca="1" si="13"/>
        <v>0</v>
      </c>
      <c r="AC62" s="45">
        <f t="shared" ca="1" si="2"/>
        <v>0</v>
      </c>
      <c r="AD62" s="25">
        <f t="shared" ca="1" si="3"/>
        <v>0</v>
      </c>
    </row>
    <row r="63" spans="1:30" x14ac:dyDescent="0.35">
      <c r="C63" s="38"/>
      <c r="D63" s="20">
        <v>59</v>
      </c>
      <c r="E63" s="21">
        <f t="shared" ca="1" si="14"/>
        <v>21550</v>
      </c>
      <c r="F63" s="44">
        <f t="shared" ca="1" si="4"/>
        <v>21914</v>
      </c>
      <c r="G63" s="22" t="s">
        <v>119</v>
      </c>
      <c r="H63" s="44">
        <f t="shared" ca="1" si="15"/>
        <v>21550</v>
      </c>
      <c r="I63" s="45">
        <f t="shared" ca="1" si="5"/>
        <v>0</v>
      </c>
      <c r="J63" s="45">
        <f t="shared" ca="1" si="6"/>
        <v>0</v>
      </c>
      <c r="K63" s="45">
        <f t="shared" ca="1" si="7"/>
        <v>0</v>
      </c>
      <c r="L63" s="45"/>
      <c r="M63" s="45">
        <f t="shared" ca="1" si="16"/>
        <v>0</v>
      </c>
      <c r="N63" s="257">
        <f t="shared" ca="1" si="8"/>
        <v>0</v>
      </c>
      <c r="O63" s="23"/>
      <c r="P63" s="255">
        <f t="shared" ca="1" si="9"/>
        <v>0</v>
      </c>
      <c r="Q63" s="163">
        <f t="shared" ca="1" si="10"/>
        <v>0</v>
      </c>
      <c r="R63" s="164">
        <f ca="1">NPV(Q62,K63:$K$244) + ($A$13+$A$14+$A$15)/POWER(1+Q62,$A$28-D63+1)</f>
        <v>0</v>
      </c>
      <c r="S63" s="164">
        <f ca="1">NPV(Q63,K63:$K$244) + ($A$13+$A$14+$A$15)/POWER(1+Q63,$A$28-D63+1)</f>
        <v>0</v>
      </c>
      <c r="T63" s="45">
        <f t="shared" ca="1" si="11"/>
        <v>0</v>
      </c>
      <c r="U63" s="45">
        <f t="shared" ca="1" si="17"/>
        <v>0</v>
      </c>
      <c r="V63" s="45">
        <f t="shared" ca="1" si="18"/>
        <v>0</v>
      </c>
      <c r="W63" s="45">
        <f t="shared" ca="1" si="12"/>
        <v>0</v>
      </c>
      <c r="X63" s="25">
        <f t="shared" ca="1" si="1"/>
        <v>0</v>
      </c>
      <c r="Z63" s="28">
        <f t="shared" ca="1" si="19"/>
        <v>0</v>
      </c>
      <c r="AA63" s="233"/>
      <c r="AB63" s="45">
        <f t="shared" ca="1" si="13"/>
        <v>0</v>
      </c>
      <c r="AC63" s="45">
        <f t="shared" ca="1" si="2"/>
        <v>0</v>
      </c>
      <c r="AD63" s="25">
        <f t="shared" ca="1" si="3"/>
        <v>0</v>
      </c>
    </row>
    <row r="64" spans="1:30" x14ac:dyDescent="0.35">
      <c r="C64" s="29"/>
      <c r="D64" s="20">
        <v>60</v>
      </c>
      <c r="E64" s="21">
        <f t="shared" ca="1" si="14"/>
        <v>21915</v>
      </c>
      <c r="F64" s="44">
        <f t="shared" ca="1" si="4"/>
        <v>22280</v>
      </c>
      <c r="G64" s="22" t="s">
        <v>119</v>
      </c>
      <c r="H64" s="44">
        <f t="shared" ca="1" si="15"/>
        <v>21915</v>
      </c>
      <c r="I64" s="45">
        <f t="shared" ca="1" si="5"/>
        <v>0</v>
      </c>
      <c r="J64" s="45">
        <f t="shared" ca="1" si="6"/>
        <v>0</v>
      </c>
      <c r="K64" s="45">
        <f t="shared" ca="1" si="7"/>
        <v>0</v>
      </c>
      <c r="L64" s="45"/>
      <c r="M64" s="45">
        <f t="shared" ca="1" si="16"/>
        <v>0</v>
      </c>
      <c r="N64" s="257">
        <f t="shared" ca="1" si="8"/>
        <v>0</v>
      </c>
      <c r="O64" s="23"/>
      <c r="P64" s="255">
        <f t="shared" ca="1" si="9"/>
        <v>0</v>
      </c>
      <c r="Q64" s="163">
        <f t="shared" ca="1" si="10"/>
        <v>0</v>
      </c>
      <c r="R64" s="164">
        <f ca="1">NPV(Q63,K64:$K$244) + ($A$13+$A$14+$A$15)/POWER(1+Q63,$A$28-D64+1)</f>
        <v>0</v>
      </c>
      <c r="S64" s="164">
        <f ca="1">NPV(Q64,K64:$K$244) + ($A$13+$A$14+$A$15)/POWER(1+Q64,$A$28-D64+1)</f>
        <v>0</v>
      </c>
      <c r="T64" s="45">
        <f t="shared" ca="1" si="11"/>
        <v>0</v>
      </c>
      <c r="U64" s="45">
        <f t="shared" ca="1" si="17"/>
        <v>0</v>
      </c>
      <c r="V64" s="45">
        <f t="shared" ca="1" si="18"/>
        <v>0</v>
      </c>
      <c r="W64" s="45">
        <f t="shared" ca="1" si="12"/>
        <v>0</v>
      </c>
      <c r="X64" s="25">
        <f t="shared" ca="1" si="1"/>
        <v>0</v>
      </c>
      <c r="Z64" s="28">
        <f t="shared" ca="1" si="19"/>
        <v>0</v>
      </c>
      <c r="AA64" s="233"/>
      <c r="AB64" s="45">
        <f t="shared" ca="1" si="13"/>
        <v>0</v>
      </c>
      <c r="AC64" s="45">
        <f t="shared" ca="1" si="2"/>
        <v>0</v>
      </c>
      <c r="AD64" s="25">
        <f t="shared" ca="1" si="3"/>
        <v>0</v>
      </c>
    </row>
    <row r="65" spans="4:30" x14ac:dyDescent="0.35">
      <c r="D65" s="20">
        <v>61</v>
      </c>
      <c r="E65" s="21">
        <f t="shared" ca="1" si="14"/>
        <v>22281</v>
      </c>
      <c r="F65" s="44">
        <f t="shared" ca="1" si="4"/>
        <v>22645</v>
      </c>
      <c r="G65" s="22" t="s">
        <v>119</v>
      </c>
      <c r="H65" s="44">
        <f t="shared" ca="1" si="15"/>
        <v>22281</v>
      </c>
      <c r="I65" s="45">
        <f t="shared" ca="1" si="5"/>
        <v>0</v>
      </c>
      <c r="J65" s="45">
        <f t="shared" ca="1" si="6"/>
        <v>0</v>
      </c>
      <c r="K65" s="45">
        <f t="shared" ca="1" si="7"/>
        <v>0</v>
      </c>
      <c r="L65" s="45"/>
      <c r="M65" s="45">
        <f t="shared" ca="1" si="16"/>
        <v>0</v>
      </c>
      <c r="N65" s="257">
        <f t="shared" ca="1" si="8"/>
        <v>0</v>
      </c>
      <c r="O65" s="23"/>
      <c r="P65" s="255">
        <f t="shared" ca="1" si="9"/>
        <v>0</v>
      </c>
      <c r="Q65" s="163">
        <f t="shared" ca="1" si="10"/>
        <v>0</v>
      </c>
      <c r="R65" s="164">
        <f ca="1">NPV(Q64,K65:$K$244) + ($A$13+$A$14+$A$15)/POWER(1+Q64,$A$28-D65+1)</f>
        <v>0</v>
      </c>
      <c r="S65" s="164">
        <f ca="1">NPV(Q65,K65:$K$244) + ($A$13+$A$14+$A$15)/POWER(1+Q65,$A$28-D65+1)</f>
        <v>0</v>
      </c>
      <c r="T65" s="45">
        <f t="shared" ca="1" si="11"/>
        <v>0</v>
      </c>
      <c r="U65" s="45">
        <f t="shared" ca="1" si="17"/>
        <v>0</v>
      </c>
      <c r="V65" s="45">
        <f t="shared" ca="1" si="18"/>
        <v>0</v>
      </c>
      <c r="W65" s="45">
        <f t="shared" ca="1" si="12"/>
        <v>0</v>
      </c>
      <c r="X65" s="25">
        <f t="shared" ca="1" si="1"/>
        <v>0</v>
      </c>
      <c r="Z65" s="28">
        <f t="shared" ca="1" si="19"/>
        <v>0</v>
      </c>
      <c r="AA65" s="233"/>
      <c r="AB65" s="45">
        <f t="shared" ca="1" si="13"/>
        <v>0</v>
      </c>
      <c r="AC65" s="45">
        <f t="shared" ca="1" si="2"/>
        <v>0</v>
      </c>
      <c r="AD65" s="25">
        <f t="shared" ca="1" si="3"/>
        <v>0</v>
      </c>
    </row>
    <row r="66" spans="4:30" x14ac:dyDescent="0.35">
      <c r="D66" s="20">
        <v>62</v>
      </c>
      <c r="E66" s="21">
        <f t="shared" ca="1" si="14"/>
        <v>22646</v>
      </c>
      <c r="F66" s="44">
        <f t="shared" ca="1" si="4"/>
        <v>23010</v>
      </c>
      <c r="G66" s="22" t="s">
        <v>119</v>
      </c>
      <c r="H66" s="44">
        <f t="shared" ca="1" si="15"/>
        <v>22646</v>
      </c>
      <c r="I66" s="45">
        <f t="shared" ca="1" si="5"/>
        <v>0</v>
      </c>
      <c r="J66" s="45">
        <f t="shared" ca="1" si="6"/>
        <v>0</v>
      </c>
      <c r="K66" s="45">
        <f t="shared" ca="1" si="7"/>
        <v>0</v>
      </c>
      <c r="L66" s="45"/>
      <c r="M66" s="45">
        <f t="shared" ca="1" si="16"/>
        <v>0</v>
      </c>
      <c r="N66" s="257">
        <f t="shared" ca="1" si="8"/>
        <v>0</v>
      </c>
      <c r="O66" s="23"/>
      <c r="P66" s="255">
        <f t="shared" ca="1" si="9"/>
        <v>0</v>
      </c>
      <c r="Q66" s="163">
        <f t="shared" ca="1" si="10"/>
        <v>0</v>
      </c>
      <c r="R66" s="164">
        <f ca="1">NPV(Q65,K66:$K$244) + ($A$13+$A$14+$A$15)/POWER(1+Q65,$A$28-D66+1)</f>
        <v>0</v>
      </c>
      <c r="S66" s="164">
        <f ca="1">NPV(Q66,K66:$K$244) + ($A$13+$A$14+$A$15)/POWER(1+Q66,$A$28-D66+1)</f>
        <v>0</v>
      </c>
      <c r="T66" s="45">
        <f t="shared" ca="1" si="11"/>
        <v>0</v>
      </c>
      <c r="U66" s="45">
        <f t="shared" ca="1" si="17"/>
        <v>0</v>
      </c>
      <c r="V66" s="45">
        <f t="shared" ca="1" si="18"/>
        <v>0</v>
      </c>
      <c r="W66" s="45">
        <f t="shared" ca="1" si="12"/>
        <v>0</v>
      </c>
      <c r="X66" s="25">
        <f t="shared" ca="1" si="1"/>
        <v>0</v>
      </c>
      <c r="Z66" s="28">
        <f t="shared" ca="1" si="19"/>
        <v>0</v>
      </c>
      <c r="AA66" s="233"/>
      <c r="AB66" s="45">
        <f t="shared" ca="1" si="13"/>
        <v>0</v>
      </c>
      <c r="AC66" s="45">
        <f t="shared" ca="1" si="2"/>
        <v>0</v>
      </c>
      <c r="AD66" s="25">
        <f t="shared" ca="1" si="3"/>
        <v>0</v>
      </c>
    </row>
    <row r="67" spans="4:30" x14ac:dyDescent="0.35">
      <c r="D67" s="20">
        <v>63</v>
      </c>
      <c r="E67" s="21">
        <f t="shared" ca="1" si="14"/>
        <v>23011</v>
      </c>
      <c r="F67" s="44">
        <f t="shared" ca="1" si="4"/>
        <v>23375</v>
      </c>
      <c r="G67" s="22" t="s">
        <v>119</v>
      </c>
      <c r="H67" s="44">
        <f t="shared" ca="1" si="15"/>
        <v>23011</v>
      </c>
      <c r="I67" s="45">
        <f t="shared" ca="1" si="5"/>
        <v>0</v>
      </c>
      <c r="J67" s="45">
        <f t="shared" ca="1" si="6"/>
        <v>0</v>
      </c>
      <c r="K67" s="45">
        <f t="shared" ca="1" si="7"/>
        <v>0</v>
      </c>
      <c r="L67" s="45"/>
      <c r="M67" s="45">
        <f t="shared" ca="1" si="16"/>
        <v>0</v>
      </c>
      <c r="N67" s="257">
        <f t="shared" ca="1" si="8"/>
        <v>0</v>
      </c>
      <c r="O67" s="23"/>
      <c r="P67" s="255">
        <f t="shared" ca="1" si="9"/>
        <v>0</v>
      </c>
      <c r="Q67" s="163">
        <f t="shared" ca="1" si="10"/>
        <v>0</v>
      </c>
      <c r="R67" s="164">
        <f ca="1">NPV(Q66,K67:$K$244) + ($A$13+$A$14+$A$15)/POWER(1+Q66,$A$28-D67+1)</f>
        <v>0</v>
      </c>
      <c r="S67" s="164">
        <f ca="1">NPV(Q67,K67:$K$244) + ($A$13+$A$14+$A$15)/POWER(1+Q67,$A$28-D67+1)</f>
        <v>0</v>
      </c>
      <c r="T67" s="45">
        <f t="shared" ca="1" si="11"/>
        <v>0</v>
      </c>
      <c r="U67" s="45">
        <f t="shared" ca="1" si="17"/>
        <v>0</v>
      </c>
      <c r="V67" s="45">
        <f t="shared" ca="1" si="18"/>
        <v>0</v>
      </c>
      <c r="W67" s="45">
        <f t="shared" ca="1" si="12"/>
        <v>0</v>
      </c>
      <c r="X67" s="25">
        <f t="shared" ca="1" si="1"/>
        <v>0</v>
      </c>
      <c r="Z67" s="28">
        <f t="shared" ca="1" si="19"/>
        <v>0</v>
      </c>
      <c r="AA67" s="233"/>
      <c r="AB67" s="45">
        <f t="shared" ca="1" si="13"/>
        <v>0</v>
      </c>
      <c r="AC67" s="45">
        <f t="shared" ca="1" si="2"/>
        <v>0</v>
      </c>
      <c r="AD67" s="25">
        <f t="shared" ca="1" si="3"/>
        <v>0</v>
      </c>
    </row>
    <row r="68" spans="4:30" x14ac:dyDescent="0.35">
      <c r="D68" s="20">
        <v>64</v>
      </c>
      <c r="E68" s="21">
        <f t="shared" ca="1" si="14"/>
        <v>23376</v>
      </c>
      <c r="F68" s="44">
        <f t="shared" ca="1" si="4"/>
        <v>23741</v>
      </c>
      <c r="G68" s="22" t="s">
        <v>119</v>
      </c>
      <c r="H68" s="44">
        <f t="shared" ca="1" si="15"/>
        <v>23376</v>
      </c>
      <c r="I68" s="45">
        <f t="shared" ca="1" si="5"/>
        <v>0</v>
      </c>
      <c r="J68" s="45">
        <f t="shared" ca="1" si="6"/>
        <v>0</v>
      </c>
      <c r="K68" s="45">
        <f t="shared" ca="1" si="7"/>
        <v>0</v>
      </c>
      <c r="L68" s="45"/>
      <c r="M68" s="45">
        <f t="shared" ca="1" si="16"/>
        <v>0</v>
      </c>
      <c r="N68" s="257">
        <f t="shared" ca="1" si="8"/>
        <v>0</v>
      </c>
      <c r="O68" s="23"/>
      <c r="P68" s="255">
        <f t="shared" ca="1" si="9"/>
        <v>0</v>
      </c>
      <c r="Q68" s="163">
        <f t="shared" ca="1" si="10"/>
        <v>0</v>
      </c>
      <c r="R68" s="164">
        <f ca="1">NPV(Q67,K68:$K$244) + ($A$13+$A$14+$A$15)/POWER(1+Q67,$A$28-D68+1)</f>
        <v>0</v>
      </c>
      <c r="S68" s="164">
        <f ca="1">NPV(Q68,K68:$K$244) + ($A$13+$A$14+$A$15)/POWER(1+Q68,$A$28-D68+1)</f>
        <v>0</v>
      </c>
      <c r="T68" s="45">
        <f t="shared" ca="1" si="11"/>
        <v>0</v>
      </c>
      <c r="U68" s="45">
        <f t="shared" ca="1" si="17"/>
        <v>0</v>
      </c>
      <c r="V68" s="45">
        <f t="shared" ca="1" si="18"/>
        <v>0</v>
      </c>
      <c r="W68" s="45">
        <f t="shared" ca="1" si="12"/>
        <v>0</v>
      </c>
      <c r="X68" s="25">
        <f t="shared" ref="X68:X131" ca="1" si="20">T68+W68+U68+V68</f>
        <v>0</v>
      </c>
      <c r="Z68" s="28">
        <f t="shared" ca="1" si="19"/>
        <v>0</v>
      </c>
      <c r="AA68" s="233"/>
      <c r="AB68" s="45">
        <f t="shared" ca="1" si="13"/>
        <v>0</v>
      </c>
      <c r="AC68" s="45">
        <f t="shared" ref="AC68:AC131" ca="1" si="21">W68</f>
        <v>0</v>
      </c>
      <c r="AD68" s="25">
        <f t="shared" ref="AD68:AD131" ca="1" si="22">Z68-AA68-AB68+AC68</f>
        <v>0</v>
      </c>
    </row>
    <row r="69" spans="4:30" x14ac:dyDescent="0.35">
      <c r="D69" s="20">
        <v>65</v>
      </c>
      <c r="E69" s="21">
        <f t="shared" ca="1" si="14"/>
        <v>23742</v>
      </c>
      <c r="F69" s="44">
        <f t="shared" ref="F69:F132" ca="1" si="23">E70-1</f>
        <v>24106</v>
      </c>
      <c r="G69" s="22" t="s">
        <v>119</v>
      </c>
      <c r="H69" s="44">
        <f t="shared" ca="1" si="15"/>
        <v>23742</v>
      </c>
      <c r="I69" s="45">
        <f t="shared" ref="I69:I132" ca="1" si="24">IF(D69&gt;$A$28,0,$A$9)</f>
        <v>0</v>
      </c>
      <c r="J69" s="45">
        <f t="shared" ref="J69:J132" ca="1" si="25">IF(D69&gt;$A$28,0,$A$10)</f>
        <v>0</v>
      </c>
      <c r="K69" s="45">
        <f t="shared" ref="K69:K132" ca="1" si="26">IF(D69&gt;$A$28,0,$A$11)</f>
        <v>0</v>
      </c>
      <c r="L69" s="45"/>
      <c r="M69" s="45">
        <f t="shared" ca="1" si="16"/>
        <v>0</v>
      </c>
      <c r="N69" s="257">
        <f t="shared" ref="N69:N132" ca="1" si="27">$A$6</f>
        <v>0</v>
      </c>
      <c r="O69" s="23"/>
      <c r="P69" s="255">
        <f t="shared" ref="P69:P132" ca="1" si="28">$A$7</f>
        <v>0</v>
      </c>
      <c r="Q69" s="163">
        <f t="shared" ref="Q69:Q132" ca="1" si="29">$A$8</f>
        <v>0</v>
      </c>
      <c r="R69" s="164">
        <f ca="1">NPV(Q68,K69:$K$244) + ($A$13+$A$14+$A$15)/POWER(1+Q68,$A$28-D69+1)</f>
        <v>0</v>
      </c>
      <c r="S69" s="164">
        <f ca="1">NPV(Q69,K69:$K$244) + ($A$13+$A$14+$A$15)/POWER(1+Q69,$A$28-D69+1)</f>
        <v>0</v>
      </c>
      <c r="T69" s="45">
        <f t="shared" ref="T69:T132" ca="1" si="30">IF(ISBLANK(G69),0,X68)</f>
        <v>0</v>
      </c>
      <c r="U69" s="45">
        <f t="shared" ca="1" si="17"/>
        <v>0</v>
      </c>
      <c r="V69" s="45">
        <f t="shared" ca="1" si="18"/>
        <v>0</v>
      </c>
      <c r="W69" s="45">
        <f t="shared" ref="W69:W132" ca="1" si="31">S69-R69</f>
        <v>0</v>
      </c>
      <c r="X69" s="25">
        <f t="shared" ca="1" si="20"/>
        <v>0</v>
      </c>
      <c r="Z69" s="28">
        <f t="shared" ca="1" si="19"/>
        <v>0</v>
      </c>
      <c r="AA69" s="233"/>
      <c r="AB69" s="45">
        <f t="shared" ref="AB69:AB132" ca="1" si="32">IFERROR(Z69/($A$42-D69+1),0)</f>
        <v>0</v>
      </c>
      <c r="AC69" s="45">
        <f t="shared" ca="1" si="21"/>
        <v>0</v>
      </c>
      <c r="AD69" s="25">
        <f t="shared" ca="1" si="22"/>
        <v>0</v>
      </c>
    </row>
    <row r="70" spans="4:30" x14ac:dyDescent="0.35">
      <c r="D70" s="20">
        <v>66</v>
      </c>
      <c r="E70" s="21">
        <f t="shared" ref="E70:E133" ca="1" si="33">EOMONTH(H70,0)</f>
        <v>24107</v>
      </c>
      <c r="F70" s="44">
        <f t="shared" ca="1" si="23"/>
        <v>24471</v>
      </c>
      <c r="G70" s="22" t="s">
        <v>119</v>
      </c>
      <c r="H70" s="44">
        <f t="shared" ref="H70:H133" ca="1" si="34">EDATE(H69,12)</f>
        <v>24107</v>
      </c>
      <c r="I70" s="45">
        <f t="shared" ca="1" si="24"/>
        <v>0</v>
      </c>
      <c r="J70" s="45">
        <f t="shared" ca="1" si="25"/>
        <v>0</v>
      </c>
      <c r="K70" s="45">
        <f t="shared" ca="1" si="26"/>
        <v>0</v>
      </c>
      <c r="L70" s="45"/>
      <c r="M70" s="45">
        <f t="shared" ref="M70:M133" ca="1" si="35">K70+L70</f>
        <v>0</v>
      </c>
      <c r="N70" s="257">
        <f t="shared" ca="1" si="27"/>
        <v>0</v>
      </c>
      <c r="O70" s="23"/>
      <c r="P70" s="255">
        <f t="shared" ca="1" si="28"/>
        <v>0</v>
      </c>
      <c r="Q70" s="163">
        <f t="shared" ca="1" si="29"/>
        <v>0</v>
      </c>
      <c r="R70" s="164">
        <f ca="1">NPV(Q69,K70:$K$244) + ($A$13+$A$14+$A$15)/POWER(1+Q69,$A$28-D70+1)</f>
        <v>0</v>
      </c>
      <c r="S70" s="164">
        <f ca="1">NPV(Q70,K70:$K$244) + ($A$13+$A$14+$A$15)/POWER(1+Q70,$A$28-D70+1)</f>
        <v>0</v>
      </c>
      <c r="T70" s="45">
        <f t="shared" ca="1" si="30"/>
        <v>0</v>
      </c>
      <c r="U70" s="45">
        <f t="shared" ref="U70:U133" ca="1" si="36">S70*Q70</f>
        <v>0</v>
      </c>
      <c r="V70" s="45">
        <f t="shared" ref="V70:V133" ca="1" si="37">-(K70+L70)</f>
        <v>0</v>
      </c>
      <c r="W70" s="45">
        <f t="shared" ca="1" si="31"/>
        <v>0</v>
      </c>
      <c r="X70" s="25">
        <f t="shared" ca="1" si="20"/>
        <v>0</v>
      </c>
      <c r="Z70" s="28">
        <f t="shared" ref="Z70:Z133" ca="1" si="38">AD69</f>
        <v>0</v>
      </c>
      <c r="AA70" s="233"/>
      <c r="AB70" s="45">
        <f t="shared" ca="1" si="32"/>
        <v>0</v>
      </c>
      <c r="AC70" s="45">
        <f t="shared" ca="1" si="21"/>
        <v>0</v>
      </c>
      <c r="AD70" s="25">
        <f t="shared" ca="1" si="22"/>
        <v>0</v>
      </c>
    </row>
    <row r="71" spans="4:30" x14ac:dyDescent="0.35">
      <c r="D71" s="20">
        <v>67</v>
      </c>
      <c r="E71" s="21">
        <f t="shared" ca="1" si="33"/>
        <v>24472</v>
      </c>
      <c r="F71" s="44">
        <f t="shared" ca="1" si="23"/>
        <v>24836</v>
      </c>
      <c r="G71" s="22" t="s">
        <v>119</v>
      </c>
      <c r="H71" s="44">
        <f t="shared" ca="1" si="34"/>
        <v>24472</v>
      </c>
      <c r="I71" s="45">
        <f t="shared" ca="1" si="24"/>
        <v>0</v>
      </c>
      <c r="J71" s="45">
        <f t="shared" ca="1" si="25"/>
        <v>0</v>
      </c>
      <c r="K71" s="45">
        <f t="shared" ca="1" si="26"/>
        <v>0</v>
      </c>
      <c r="L71" s="45"/>
      <c r="M71" s="45">
        <f t="shared" ca="1" si="35"/>
        <v>0</v>
      </c>
      <c r="N71" s="257">
        <f t="shared" ca="1" si="27"/>
        <v>0</v>
      </c>
      <c r="O71" s="23"/>
      <c r="P71" s="255">
        <f t="shared" ca="1" si="28"/>
        <v>0</v>
      </c>
      <c r="Q71" s="163">
        <f t="shared" ca="1" si="29"/>
        <v>0</v>
      </c>
      <c r="R71" s="164">
        <f ca="1">NPV(Q70,K71:$K$244) + ($A$13+$A$14+$A$15)/POWER(1+Q70,$A$28-D71+1)</f>
        <v>0</v>
      </c>
      <c r="S71" s="164">
        <f ca="1">NPV(Q71,K71:$K$244) + ($A$13+$A$14+$A$15)/POWER(1+Q71,$A$28-D71+1)</f>
        <v>0</v>
      </c>
      <c r="T71" s="45">
        <f t="shared" ca="1" si="30"/>
        <v>0</v>
      </c>
      <c r="U71" s="45">
        <f t="shared" ca="1" si="36"/>
        <v>0</v>
      </c>
      <c r="V71" s="45">
        <f t="shared" ca="1" si="37"/>
        <v>0</v>
      </c>
      <c r="W71" s="45">
        <f t="shared" ca="1" si="31"/>
        <v>0</v>
      </c>
      <c r="X71" s="25">
        <f t="shared" ca="1" si="20"/>
        <v>0</v>
      </c>
      <c r="Z71" s="28">
        <f t="shared" ca="1" si="38"/>
        <v>0</v>
      </c>
      <c r="AA71" s="233"/>
      <c r="AB71" s="45">
        <f t="shared" ca="1" si="32"/>
        <v>0</v>
      </c>
      <c r="AC71" s="45">
        <f t="shared" ca="1" si="21"/>
        <v>0</v>
      </c>
      <c r="AD71" s="25">
        <f t="shared" ca="1" si="22"/>
        <v>0</v>
      </c>
    </row>
    <row r="72" spans="4:30" x14ac:dyDescent="0.35">
      <c r="D72" s="20">
        <v>68</v>
      </c>
      <c r="E72" s="21">
        <f t="shared" ca="1" si="33"/>
        <v>24837</v>
      </c>
      <c r="F72" s="44">
        <f t="shared" ca="1" si="23"/>
        <v>25202</v>
      </c>
      <c r="G72" s="22" t="s">
        <v>119</v>
      </c>
      <c r="H72" s="44">
        <f t="shared" ca="1" si="34"/>
        <v>24837</v>
      </c>
      <c r="I72" s="45">
        <f t="shared" ca="1" si="24"/>
        <v>0</v>
      </c>
      <c r="J72" s="45">
        <f t="shared" ca="1" si="25"/>
        <v>0</v>
      </c>
      <c r="K72" s="45">
        <f t="shared" ca="1" si="26"/>
        <v>0</v>
      </c>
      <c r="L72" s="45"/>
      <c r="M72" s="45">
        <f t="shared" ca="1" si="35"/>
        <v>0</v>
      </c>
      <c r="N72" s="257">
        <f t="shared" ca="1" si="27"/>
        <v>0</v>
      </c>
      <c r="O72" s="23"/>
      <c r="P72" s="255">
        <f t="shared" ca="1" si="28"/>
        <v>0</v>
      </c>
      <c r="Q72" s="163">
        <f t="shared" ca="1" si="29"/>
        <v>0</v>
      </c>
      <c r="R72" s="164">
        <f ca="1">NPV(Q71,K72:$K$244) + ($A$13+$A$14+$A$15)/POWER(1+Q71,$A$28-D72+1)</f>
        <v>0</v>
      </c>
      <c r="S72" s="164">
        <f ca="1">NPV(Q72,K72:$K$244) + ($A$13+$A$14+$A$15)/POWER(1+Q72,$A$28-D72+1)</f>
        <v>0</v>
      </c>
      <c r="T72" s="45">
        <f t="shared" ca="1" si="30"/>
        <v>0</v>
      </c>
      <c r="U72" s="45">
        <f t="shared" ca="1" si="36"/>
        <v>0</v>
      </c>
      <c r="V72" s="45">
        <f t="shared" ca="1" si="37"/>
        <v>0</v>
      </c>
      <c r="W72" s="45">
        <f t="shared" ca="1" si="31"/>
        <v>0</v>
      </c>
      <c r="X72" s="25">
        <f t="shared" ca="1" si="20"/>
        <v>0</v>
      </c>
      <c r="Z72" s="28">
        <f t="shared" ca="1" si="38"/>
        <v>0</v>
      </c>
      <c r="AA72" s="233"/>
      <c r="AB72" s="45">
        <f t="shared" ca="1" si="32"/>
        <v>0</v>
      </c>
      <c r="AC72" s="45">
        <f t="shared" ca="1" si="21"/>
        <v>0</v>
      </c>
      <c r="AD72" s="25">
        <f t="shared" ca="1" si="22"/>
        <v>0</v>
      </c>
    </row>
    <row r="73" spans="4:30" x14ac:dyDescent="0.35">
      <c r="D73" s="20">
        <v>69</v>
      </c>
      <c r="E73" s="21">
        <f t="shared" ca="1" si="33"/>
        <v>25203</v>
      </c>
      <c r="F73" s="44">
        <f t="shared" ca="1" si="23"/>
        <v>25567</v>
      </c>
      <c r="G73" s="22" t="s">
        <v>119</v>
      </c>
      <c r="H73" s="44">
        <f t="shared" ca="1" si="34"/>
        <v>25203</v>
      </c>
      <c r="I73" s="45">
        <f t="shared" ca="1" si="24"/>
        <v>0</v>
      </c>
      <c r="J73" s="45">
        <f t="shared" ca="1" si="25"/>
        <v>0</v>
      </c>
      <c r="K73" s="45">
        <f t="shared" ca="1" si="26"/>
        <v>0</v>
      </c>
      <c r="L73" s="45"/>
      <c r="M73" s="45">
        <f t="shared" ca="1" si="35"/>
        <v>0</v>
      </c>
      <c r="N73" s="257">
        <f t="shared" ca="1" si="27"/>
        <v>0</v>
      </c>
      <c r="O73" s="23"/>
      <c r="P73" s="255">
        <f t="shared" ca="1" si="28"/>
        <v>0</v>
      </c>
      <c r="Q73" s="163">
        <f t="shared" ca="1" si="29"/>
        <v>0</v>
      </c>
      <c r="R73" s="164">
        <f ca="1">NPV(Q72,K73:$K$244) + ($A$13+$A$14+$A$15)/POWER(1+Q72,$A$28-D73+1)</f>
        <v>0</v>
      </c>
      <c r="S73" s="164">
        <f ca="1">NPV(Q73,K73:$K$244) + ($A$13+$A$14+$A$15)/POWER(1+Q73,$A$28-D73+1)</f>
        <v>0</v>
      </c>
      <c r="T73" s="45">
        <f t="shared" ca="1" si="30"/>
        <v>0</v>
      </c>
      <c r="U73" s="45">
        <f t="shared" ca="1" si="36"/>
        <v>0</v>
      </c>
      <c r="V73" s="45">
        <f t="shared" ca="1" si="37"/>
        <v>0</v>
      </c>
      <c r="W73" s="45">
        <f t="shared" ca="1" si="31"/>
        <v>0</v>
      </c>
      <c r="X73" s="25">
        <f t="shared" ca="1" si="20"/>
        <v>0</v>
      </c>
      <c r="Z73" s="28">
        <f t="shared" ca="1" si="38"/>
        <v>0</v>
      </c>
      <c r="AA73" s="233"/>
      <c r="AB73" s="45">
        <f t="shared" ca="1" si="32"/>
        <v>0</v>
      </c>
      <c r="AC73" s="45">
        <f t="shared" ca="1" si="21"/>
        <v>0</v>
      </c>
      <c r="AD73" s="25">
        <f t="shared" ca="1" si="22"/>
        <v>0</v>
      </c>
    </row>
    <row r="74" spans="4:30" x14ac:dyDescent="0.35">
      <c r="D74" s="20">
        <v>70</v>
      </c>
      <c r="E74" s="21">
        <f t="shared" ca="1" si="33"/>
        <v>25568</v>
      </c>
      <c r="F74" s="44">
        <f t="shared" ca="1" si="23"/>
        <v>25932</v>
      </c>
      <c r="G74" s="22" t="s">
        <v>119</v>
      </c>
      <c r="H74" s="44">
        <f t="shared" ca="1" si="34"/>
        <v>25568</v>
      </c>
      <c r="I74" s="45">
        <f t="shared" ca="1" si="24"/>
        <v>0</v>
      </c>
      <c r="J74" s="45">
        <f t="shared" ca="1" si="25"/>
        <v>0</v>
      </c>
      <c r="K74" s="45">
        <f t="shared" ca="1" si="26"/>
        <v>0</v>
      </c>
      <c r="L74" s="45"/>
      <c r="M74" s="45">
        <f t="shared" ca="1" si="35"/>
        <v>0</v>
      </c>
      <c r="N74" s="257">
        <f t="shared" ca="1" si="27"/>
        <v>0</v>
      </c>
      <c r="O74" s="23"/>
      <c r="P74" s="255">
        <f t="shared" ca="1" si="28"/>
        <v>0</v>
      </c>
      <c r="Q74" s="163">
        <f t="shared" ca="1" si="29"/>
        <v>0</v>
      </c>
      <c r="R74" s="164">
        <f ca="1">NPV(Q73,K74:$K$244) + ($A$13+$A$14+$A$15)/POWER(1+Q73,$A$28-D74+1)</f>
        <v>0</v>
      </c>
      <c r="S74" s="164">
        <f ca="1">NPV(Q74,K74:$K$244) + ($A$13+$A$14+$A$15)/POWER(1+Q74,$A$28-D74+1)</f>
        <v>0</v>
      </c>
      <c r="T74" s="45">
        <f t="shared" ca="1" si="30"/>
        <v>0</v>
      </c>
      <c r="U74" s="45">
        <f t="shared" ca="1" si="36"/>
        <v>0</v>
      </c>
      <c r="V74" s="45">
        <f t="shared" ca="1" si="37"/>
        <v>0</v>
      </c>
      <c r="W74" s="45">
        <f t="shared" ca="1" si="31"/>
        <v>0</v>
      </c>
      <c r="X74" s="25">
        <f t="shared" ca="1" si="20"/>
        <v>0</v>
      </c>
      <c r="Z74" s="28">
        <f t="shared" ca="1" si="38"/>
        <v>0</v>
      </c>
      <c r="AA74" s="233"/>
      <c r="AB74" s="45">
        <f t="shared" ca="1" si="32"/>
        <v>0</v>
      </c>
      <c r="AC74" s="45">
        <f t="shared" ca="1" si="21"/>
        <v>0</v>
      </c>
      <c r="AD74" s="25">
        <f t="shared" ca="1" si="22"/>
        <v>0</v>
      </c>
    </row>
    <row r="75" spans="4:30" x14ac:dyDescent="0.35">
      <c r="D75" s="20">
        <v>71</v>
      </c>
      <c r="E75" s="21">
        <f t="shared" ca="1" si="33"/>
        <v>25933</v>
      </c>
      <c r="F75" s="44">
        <f t="shared" ca="1" si="23"/>
        <v>26297</v>
      </c>
      <c r="G75" s="22" t="s">
        <v>119</v>
      </c>
      <c r="H75" s="44">
        <f t="shared" ca="1" si="34"/>
        <v>25933</v>
      </c>
      <c r="I75" s="45">
        <f t="shared" ca="1" si="24"/>
        <v>0</v>
      </c>
      <c r="J75" s="45">
        <f t="shared" ca="1" si="25"/>
        <v>0</v>
      </c>
      <c r="K75" s="45">
        <f t="shared" ca="1" si="26"/>
        <v>0</v>
      </c>
      <c r="L75" s="45"/>
      <c r="M75" s="45">
        <f t="shared" ca="1" si="35"/>
        <v>0</v>
      </c>
      <c r="N75" s="257">
        <f t="shared" ca="1" si="27"/>
        <v>0</v>
      </c>
      <c r="O75" s="23"/>
      <c r="P75" s="255">
        <f t="shared" ca="1" si="28"/>
        <v>0</v>
      </c>
      <c r="Q75" s="163">
        <f t="shared" ca="1" si="29"/>
        <v>0</v>
      </c>
      <c r="R75" s="164">
        <f ca="1">NPV(Q74,K75:$K$244) + ($A$13+$A$14+$A$15)/POWER(1+Q74,$A$28-D75+1)</f>
        <v>0</v>
      </c>
      <c r="S75" s="164">
        <f ca="1">NPV(Q75,K75:$K$244) + ($A$13+$A$14+$A$15)/POWER(1+Q75,$A$28-D75+1)</f>
        <v>0</v>
      </c>
      <c r="T75" s="45">
        <f t="shared" ca="1" si="30"/>
        <v>0</v>
      </c>
      <c r="U75" s="45">
        <f t="shared" ca="1" si="36"/>
        <v>0</v>
      </c>
      <c r="V75" s="45">
        <f t="shared" ca="1" si="37"/>
        <v>0</v>
      </c>
      <c r="W75" s="45">
        <f t="shared" ca="1" si="31"/>
        <v>0</v>
      </c>
      <c r="X75" s="25">
        <f t="shared" ca="1" si="20"/>
        <v>0</v>
      </c>
      <c r="Z75" s="28">
        <f t="shared" ca="1" si="38"/>
        <v>0</v>
      </c>
      <c r="AA75" s="233"/>
      <c r="AB75" s="45">
        <f t="shared" ca="1" si="32"/>
        <v>0</v>
      </c>
      <c r="AC75" s="45">
        <f t="shared" ca="1" si="21"/>
        <v>0</v>
      </c>
      <c r="AD75" s="25">
        <f t="shared" ca="1" si="22"/>
        <v>0</v>
      </c>
    </row>
    <row r="76" spans="4:30" x14ac:dyDescent="0.35">
      <c r="D76" s="20">
        <v>72</v>
      </c>
      <c r="E76" s="21">
        <f t="shared" ca="1" si="33"/>
        <v>26298</v>
      </c>
      <c r="F76" s="44">
        <f t="shared" ca="1" si="23"/>
        <v>26663</v>
      </c>
      <c r="G76" s="22" t="s">
        <v>119</v>
      </c>
      <c r="H76" s="44">
        <f t="shared" ca="1" si="34"/>
        <v>26298</v>
      </c>
      <c r="I76" s="45">
        <f t="shared" ca="1" si="24"/>
        <v>0</v>
      </c>
      <c r="J76" s="45">
        <f t="shared" ca="1" si="25"/>
        <v>0</v>
      </c>
      <c r="K76" s="45">
        <f t="shared" ca="1" si="26"/>
        <v>0</v>
      </c>
      <c r="L76" s="45"/>
      <c r="M76" s="45">
        <f t="shared" ca="1" si="35"/>
        <v>0</v>
      </c>
      <c r="N76" s="257">
        <f t="shared" ca="1" si="27"/>
        <v>0</v>
      </c>
      <c r="O76" s="23"/>
      <c r="P76" s="255">
        <f t="shared" ca="1" si="28"/>
        <v>0</v>
      </c>
      <c r="Q76" s="163">
        <f t="shared" ca="1" si="29"/>
        <v>0</v>
      </c>
      <c r="R76" s="164">
        <f ca="1">NPV(Q75,K76:$K$244) + ($A$13+$A$14+$A$15)/POWER(1+Q75,$A$28-D76+1)</f>
        <v>0</v>
      </c>
      <c r="S76" s="164">
        <f ca="1">NPV(Q76,K76:$K$244) + ($A$13+$A$14+$A$15)/POWER(1+Q76,$A$28-D76+1)</f>
        <v>0</v>
      </c>
      <c r="T76" s="45">
        <f t="shared" ca="1" si="30"/>
        <v>0</v>
      </c>
      <c r="U76" s="45">
        <f t="shared" ca="1" si="36"/>
        <v>0</v>
      </c>
      <c r="V76" s="45">
        <f t="shared" ca="1" si="37"/>
        <v>0</v>
      </c>
      <c r="W76" s="45">
        <f t="shared" ca="1" si="31"/>
        <v>0</v>
      </c>
      <c r="X76" s="25">
        <f t="shared" ca="1" si="20"/>
        <v>0</v>
      </c>
      <c r="Z76" s="28">
        <f t="shared" ca="1" si="38"/>
        <v>0</v>
      </c>
      <c r="AA76" s="233"/>
      <c r="AB76" s="45">
        <f t="shared" ca="1" si="32"/>
        <v>0</v>
      </c>
      <c r="AC76" s="45">
        <f t="shared" ca="1" si="21"/>
        <v>0</v>
      </c>
      <c r="AD76" s="25">
        <f t="shared" ca="1" si="22"/>
        <v>0</v>
      </c>
    </row>
    <row r="77" spans="4:30" x14ac:dyDescent="0.35">
      <c r="D77" s="20">
        <v>73</v>
      </c>
      <c r="E77" s="21">
        <f t="shared" ca="1" si="33"/>
        <v>26664</v>
      </c>
      <c r="F77" s="44">
        <f t="shared" ca="1" si="23"/>
        <v>27028</v>
      </c>
      <c r="G77" s="22" t="s">
        <v>119</v>
      </c>
      <c r="H77" s="44">
        <f t="shared" ca="1" si="34"/>
        <v>26664</v>
      </c>
      <c r="I77" s="45">
        <f t="shared" ca="1" si="24"/>
        <v>0</v>
      </c>
      <c r="J77" s="45">
        <f t="shared" ca="1" si="25"/>
        <v>0</v>
      </c>
      <c r="K77" s="45">
        <f t="shared" ca="1" si="26"/>
        <v>0</v>
      </c>
      <c r="L77" s="45"/>
      <c r="M77" s="45">
        <f t="shared" ca="1" si="35"/>
        <v>0</v>
      </c>
      <c r="N77" s="257">
        <f t="shared" ca="1" si="27"/>
        <v>0</v>
      </c>
      <c r="O77" s="23"/>
      <c r="P77" s="255">
        <f t="shared" ca="1" si="28"/>
        <v>0</v>
      </c>
      <c r="Q77" s="163">
        <f t="shared" ca="1" si="29"/>
        <v>0</v>
      </c>
      <c r="R77" s="164">
        <f ca="1">NPV(Q76,K77:$K$244) + ($A$13+$A$14+$A$15)/POWER(1+Q76,$A$28-D77+1)</f>
        <v>0</v>
      </c>
      <c r="S77" s="164">
        <f ca="1">NPV(Q77,K77:$K$244) + ($A$13+$A$14+$A$15)/POWER(1+Q77,$A$28-D77+1)</f>
        <v>0</v>
      </c>
      <c r="T77" s="45">
        <f t="shared" ca="1" si="30"/>
        <v>0</v>
      </c>
      <c r="U77" s="45">
        <f t="shared" ca="1" si="36"/>
        <v>0</v>
      </c>
      <c r="V77" s="45">
        <f t="shared" ca="1" si="37"/>
        <v>0</v>
      </c>
      <c r="W77" s="45">
        <f t="shared" ca="1" si="31"/>
        <v>0</v>
      </c>
      <c r="X77" s="25">
        <f t="shared" ca="1" si="20"/>
        <v>0</v>
      </c>
      <c r="Z77" s="28">
        <f t="shared" ca="1" si="38"/>
        <v>0</v>
      </c>
      <c r="AA77" s="233"/>
      <c r="AB77" s="45">
        <f t="shared" ca="1" si="32"/>
        <v>0</v>
      </c>
      <c r="AC77" s="45">
        <f t="shared" ca="1" si="21"/>
        <v>0</v>
      </c>
      <c r="AD77" s="25">
        <f t="shared" ca="1" si="22"/>
        <v>0</v>
      </c>
    </row>
    <row r="78" spans="4:30" x14ac:dyDescent="0.35">
      <c r="D78" s="20">
        <v>74</v>
      </c>
      <c r="E78" s="21">
        <f t="shared" ca="1" si="33"/>
        <v>27029</v>
      </c>
      <c r="F78" s="44">
        <f t="shared" ca="1" si="23"/>
        <v>27393</v>
      </c>
      <c r="G78" s="22" t="s">
        <v>119</v>
      </c>
      <c r="H78" s="44">
        <f t="shared" ca="1" si="34"/>
        <v>27029</v>
      </c>
      <c r="I78" s="45">
        <f t="shared" ca="1" si="24"/>
        <v>0</v>
      </c>
      <c r="J78" s="45">
        <f t="shared" ca="1" si="25"/>
        <v>0</v>
      </c>
      <c r="K78" s="45">
        <f t="shared" ca="1" si="26"/>
        <v>0</v>
      </c>
      <c r="L78" s="45"/>
      <c r="M78" s="45">
        <f t="shared" ca="1" si="35"/>
        <v>0</v>
      </c>
      <c r="N78" s="257">
        <f t="shared" ca="1" si="27"/>
        <v>0</v>
      </c>
      <c r="O78" s="23"/>
      <c r="P78" s="255">
        <f t="shared" ca="1" si="28"/>
        <v>0</v>
      </c>
      <c r="Q78" s="163">
        <f t="shared" ca="1" si="29"/>
        <v>0</v>
      </c>
      <c r="R78" s="164">
        <f ca="1">NPV(Q77,K78:$K$244) + ($A$13+$A$14+$A$15)/POWER(1+Q77,$A$28-D78+1)</f>
        <v>0</v>
      </c>
      <c r="S78" s="164">
        <f ca="1">NPV(Q78,K78:$K$244) + ($A$13+$A$14+$A$15)/POWER(1+Q78,$A$28-D78+1)</f>
        <v>0</v>
      </c>
      <c r="T78" s="45">
        <f t="shared" ca="1" si="30"/>
        <v>0</v>
      </c>
      <c r="U78" s="45">
        <f t="shared" ca="1" si="36"/>
        <v>0</v>
      </c>
      <c r="V78" s="45">
        <f t="shared" ca="1" si="37"/>
        <v>0</v>
      </c>
      <c r="W78" s="45">
        <f t="shared" ca="1" si="31"/>
        <v>0</v>
      </c>
      <c r="X78" s="25">
        <f t="shared" ca="1" si="20"/>
        <v>0</v>
      </c>
      <c r="Z78" s="28">
        <f t="shared" ca="1" si="38"/>
        <v>0</v>
      </c>
      <c r="AA78" s="233"/>
      <c r="AB78" s="45">
        <f t="shared" ca="1" si="32"/>
        <v>0</v>
      </c>
      <c r="AC78" s="45">
        <f t="shared" ca="1" si="21"/>
        <v>0</v>
      </c>
      <c r="AD78" s="25">
        <f t="shared" ca="1" si="22"/>
        <v>0</v>
      </c>
    </row>
    <row r="79" spans="4:30" x14ac:dyDescent="0.35">
      <c r="D79" s="20">
        <v>75</v>
      </c>
      <c r="E79" s="21">
        <f t="shared" ca="1" si="33"/>
        <v>27394</v>
      </c>
      <c r="F79" s="44">
        <f t="shared" ca="1" si="23"/>
        <v>27758</v>
      </c>
      <c r="G79" s="22" t="s">
        <v>119</v>
      </c>
      <c r="H79" s="44">
        <f t="shared" ca="1" si="34"/>
        <v>27394</v>
      </c>
      <c r="I79" s="45">
        <f t="shared" ca="1" si="24"/>
        <v>0</v>
      </c>
      <c r="J79" s="45">
        <f t="shared" ca="1" si="25"/>
        <v>0</v>
      </c>
      <c r="K79" s="45">
        <f t="shared" ca="1" si="26"/>
        <v>0</v>
      </c>
      <c r="L79" s="45"/>
      <c r="M79" s="45">
        <f t="shared" ca="1" si="35"/>
        <v>0</v>
      </c>
      <c r="N79" s="257">
        <f t="shared" ca="1" si="27"/>
        <v>0</v>
      </c>
      <c r="O79" s="23"/>
      <c r="P79" s="255">
        <f t="shared" ca="1" si="28"/>
        <v>0</v>
      </c>
      <c r="Q79" s="163">
        <f t="shared" ca="1" si="29"/>
        <v>0</v>
      </c>
      <c r="R79" s="164">
        <f ca="1">NPV(Q78,K79:$K$244) + ($A$13+$A$14+$A$15)/POWER(1+Q78,$A$28-D79+1)</f>
        <v>0</v>
      </c>
      <c r="S79" s="164">
        <f ca="1">NPV(Q79,K79:$K$244) + ($A$13+$A$14+$A$15)/POWER(1+Q79,$A$28-D79+1)</f>
        <v>0</v>
      </c>
      <c r="T79" s="45">
        <f t="shared" ca="1" si="30"/>
        <v>0</v>
      </c>
      <c r="U79" s="45">
        <f t="shared" ca="1" si="36"/>
        <v>0</v>
      </c>
      <c r="V79" s="45">
        <f t="shared" ca="1" si="37"/>
        <v>0</v>
      </c>
      <c r="W79" s="45">
        <f t="shared" ca="1" si="31"/>
        <v>0</v>
      </c>
      <c r="X79" s="25">
        <f t="shared" ca="1" si="20"/>
        <v>0</v>
      </c>
      <c r="Z79" s="28">
        <f t="shared" ca="1" si="38"/>
        <v>0</v>
      </c>
      <c r="AA79" s="233"/>
      <c r="AB79" s="45">
        <f t="shared" ca="1" si="32"/>
        <v>0</v>
      </c>
      <c r="AC79" s="45">
        <f t="shared" ca="1" si="21"/>
        <v>0</v>
      </c>
      <c r="AD79" s="25">
        <f t="shared" ca="1" si="22"/>
        <v>0</v>
      </c>
    </row>
    <row r="80" spans="4:30" x14ac:dyDescent="0.35">
      <c r="D80" s="20">
        <v>76</v>
      </c>
      <c r="E80" s="21">
        <f t="shared" ca="1" si="33"/>
        <v>27759</v>
      </c>
      <c r="F80" s="44">
        <f t="shared" ca="1" si="23"/>
        <v>28124</v>
      </c>
      <c r="G80" s="22" t="s">
        <v>119</v>
      </c>
      <c r="H80" s="44">
        <f t="shared" ca="1" si="34"/>
        <v>27759</v>
      </c>
      <c r="I80" s="45">
        <f t="shared" ca="1" si="24"/>
        <v>0</v>
      </c>
      <c r="J80" s="45">
        <f t="shared" ca="1" si="25"/>
        <v>0</v>
      </c>
      <c r="K80" s="45">
        <f t="shared" ca="1" si="26"/>
        <v>0</v>
      </c>
      <c r="L80" s="45"/>
      <c r="M80" s="45">
        <f t="shared" ca="1" si="35"/>
        <v>0</v>
      </c>
      <c r="N80" s="257">
        <f t="shared" ca="1" si="27"/>
        <v>0</v>
      </c>
      <c r="O80" s="23"/>
      <c r="P80" s="255">
        <f t="shared" ca="1" si="28"/>
        <v>0</v>
      </c>
      <c r="Q80" s="163">
        <f t="shared" ca="1" si="29"/>
        <v>0</v>
      </c>
      <c r="R80" s="164">
        <f ca="1">NPV(Q79,K80:$K$244) + ($A$13+$A$14+$A$15)/POWER(1+Q79,$A$28-D80+1)</f>
        <v>0</v>
      </c>
      <c r="S80" s="164">
        <f ca="1">NPV(Q80,K80:$K$244) + ($A$13+$A$14+$A$15)/POWER(1+Q80,$A$28-D80+1)</f>
        <v>0</v>
      </c>
      <c r="T80" s="45">
        <f t="shared" ca="1" si="30"/>
        <v>0</v>
      </c>
      <c r="U80" s="45">
        <f t="shared" ca="1" si="36"/>
        <v>0</v>
      </c>
      <c r="V80" s="45">
        <f t="shared" ca="1" si="37"/>
        <v>0</v>
      </c>
      <c r="W80" s="45">
        <f t="shared" ca="1" si="31"/>
        <v>0</v>
      </c>
      <c r="X80" s="25">
        <f t="shared" ca="1" si="20"/>
        <v>0</v>
      </c>
      <c r="Z80" s="28">
        <f t="shared" ca="1" si="38"/>
        <v>0</v>
      </c>
      <c r="AA80" s="233"/>
      <c r="AB80" s="45">
        <f t="shared" ca="1" si="32"/>
        <v>0</v>
      </c>
      <c r="AC80" s="45">
        <f t="shared" ca="1" si="21"/>
        <v>0</v>
      </c>
      <c r="AD80" s="25">
        <f t="shared" ca="1" si="22"/>
        <v>0</v>
      </c>
    </row>
    <row r="81" spans="4:30" x14ac:dyDescent="0.35">
      <c r="D81" s="20">
        <v>77</v>
      </c>
      <c r="E81" s="21">
        <f t="shared" ca="1" si="33"/>
        <v>28125</v>
      </c>
      <c r="F81" s="44">
        <f t="shared" ca="1" si="23"/>
        <v>28489</v>
      </c>
      <c r="G81" s="22" t="s">
        <v>119</v>
      </c>
      <c r="H81" s="44">
        <f t="shared" ca="1" si="34"/>
        <v>28125</v>
      </c>
      <c r="I81" s="45">
        <f t="shared" ca="1" si="24"/>
        <v>0</v>
      </c>
      <c r="J81" s="45">
        <f t="shared" ca="1" si="25"/>
        <v>0</v>
      </c>
      <c r="K81" s="45">
        <f t="shared" ca="1" si="26"/>
        <v>0</v>
      </c>
      <c r="L81" s="45"/>
      <c r="M81" s="45">
        <f t="shared" ca="1" si="35"/>
        <v>0</v>
      </c>
      <c r="N81" s="257">
        <f t="shared" ca="1" si="27"/>
        <v>0</v>
      </c>
      <c r="O81" s="23"/>
      <c r="P81" s="255">
        <f t="shared" ca="1" si="28"/>
        <v>0</v>
      </c>
      <c r="Q81" s="163">
        <f t="shared" ca="1" si="29"/>
        <v>0</v>
      </c>
      <c r="R81" s="164">
        <f ca="1">NPV(Q80,K81:$K$244) + ($A$13+$A$14+$A$15)/POWER(1+Q80,$A$28-D81+1)</f>
        <v>0</v>
      </c>
      <c r="S81" s="164">
        <f ca="1">NPV(Q81,K81:$K$244) + ($A$13+$A$14+$A$15)/POWER(1+Q81,$A$28-D81+1)</f>
        <v>0</v>
      </c>
      <c r="T81" s="45">
        <f t="shared" ca="1" si="30"/>
        <v>0</v>
      </c>
      <c r="U81" s="45">
        <f t="shared" ca="1" si="36"/>
        <v>0</v>
      </c>
      <c r="V81" s="45">
        <f t="shared" ca="1" si="37"/>
        <v>0</v>
      </c>
      <c r="W81" s="45">
        <f t="shared" ca="1" si="31"/>
        <v>0</v>
      </c>
      <c r="X81" s="25">
        <f t="shared" ca="1" si="20"/>
        <v>0</v>
      </c>
      <c r="Z81" s="28">
        <f t="shared" ca="1" si="38"/>
        <v>0</v>
      </c>
      <c r="AA81" s="233"/>
      <c r="AB81" s="45">
        <f t="shared" ca="1" si="32"/>
        <v>0</v>
      </c>
      <c r="AC81" s="45">
        <f t="shared" ca="1" si="21"/>
        <v>0</v>
      </c>
      <c r="AD81" s="25">
        <f t="shared" ca="1" si="22"/>
        <v>0</v>
      </c>
    </row>
    <row r="82" spans="4:30" x14ac:dyDescent="0.35">
      <c r="D82" s="20">
        <v>78</v>
      </c>
      <c r="E82" s="21">
        <f t="shared" ca="1" si="33"/>
        <v>28490</v>
      </c>
      <c r="F82" s="44">
        <f t="shared" ca="1" si="23"/>
        <v>28854</v>
      </c>
      <c r="G82" s="22" t="s">
        <v>119</v>
      </c>
      <c r="H82" s="44">
        <f t="shared" ca="1" si="34"/>
        <v>28490</v>
      </c>
      <c r="I82" s="45">
        <f t="shared" ca="1" si="24"/>
        <v>0</v>
      </c>
      <c r="J82" s="45">
        <f t="shared" ca="1" si="25"/>
        <v>0</v>
      </c>
      <c r="K82" s="45">
        <f t="shared" ca="1" si="26"/>
        <v>0</v>
      </c>
      <c r="L82" s="45"/>
      <c r="M82" s="45">
        <f t="shared" ca="1" si="35"/>
        <v>0</v>
      </c>
      <c r="N82" s="257">
        <f t="shared" ca="1" si="27"/>
        <v>0</v>
      </c>
      <c r="O82" s="23"/>
      <c r="P82" s="255">
        <f t="shared" ca="1" si="28"/>
        <v>0</v>
      </c>
      <c r="Q82" s="163">
        <f t="shared" ca="1" si="29"/>
        <v>0</v>
      </c>
      <c r="R82" s="164">
        <f ca="1">NPV(Q81,K82:$K$244) + ($A$13+$A$14+$A$15)/POWER(1+Q81,$A$28-D82+1)</f>
        <v>0</v>
      </c>
      <c r="S82" s="164">
        <f ca="1">NPV(Q82,K82:$K$244) + ($A$13+$A$14+$A$15)/POWER(1+Q82,$A$28-D82+1)</f>
        <v>0</v>
      </c>
      <c r="T82" s="45">
        <f t="shared" ca="1" si="30"/>
        <v>0</v>
      </c>
      <c r="U82" s="45">
        <f t="shared" ca="1" si="36"/>
        <v>0</v>
      </c>
      <c r="V82" s="45">
        <f t="shared" ca="1" si="37"/>
        <v>0</v>
      </c>
      <c r="W82" s="45">
        <f t="shared" ca="1" si="31"/>
        <v>0</v>
      </c>
      <c r="X82" s="25">
        <f t="shared" ca="1" si="20"/>
        <v>0</v>
      </c>
      <c r="Z82" s="28">
        <f t="shared" ca="1" si="38"/>
        <v>0</v>
      </c>
      <c r="AA82" s="233"/>
      <c r="AB82" s="45">
        <f t="shared" ca="1" si="32"/>
        <v>0</v>
      </c>
      <c r="AC82" s="45">
        <f t="shared" ca="1" si="21"/>
        <v>0</v>
      </c>
      <c r="AD82" s="25">
        <f t="shared" ca="1" si="22"/>
        <v>0</v>
      </c>
    </row>
    <row r="83" spans="4:30" x14ac:dyDescent="0.35">
      <c r="D83" s="20">
        <v>79</v>
      </c>
      <c r="E83" s="21">
        <f t="shared" ca="1" si="33"/>
        <v>28855</v>
      </c>
      <c r="F83" s="44">
        <f t="shared" ca="1" si="23"/>
        <v>29219</v>
      </c>
      <c r="G83" s="22" t="s">
        <v>119</v>
      </c>
      <c r="H83" s="44">
        <f t="shared" ca="1" si="34"/>
        <v>28855</v>
      </c>
      <c r="I83" s="45">
        <f t="shared" ca="1" si="24"/>
        <v>0</v>
      </c>
      <c r="J83" s="45">
        <f t="shared" ca="1" si="25"/>
        <v>0</v>
      </c>
      <c r="K83" s="45">
        <f t="shared" ca="1" si="26"/>
        <v>0</v>
      </c>
      <c r="L83" s="45"/>
      <c r="M83" s="45">
        <f t="shared" ca="1" si="35"/>
        <v>0</v>
      </c>
      <c r="N83" s="257">
        <f t="shared" ca="1" si="27"/>
        <v>0</v>
      </c>
      <c r="O83" s="23"/>
      <c r="P83" s="255">
        <f t="shared" ca="1" si="28"/>
        <v>0</v>
      </c>
      <c r="Q83" s="163">
        <f t="shared" ca="1" si="29"/>
        <v>0</v>
      </c>
      <c r="R83" s="164">
        <f ca="1">NPV(Q82,K83:$K$244) + ($A$13+$A$14+$A$15)/POWER(1+Q82,$A$28-D83+1)</f>
        <v>0</v>
      </c>
      <c r="S83" s="164">
        <f ca="1">NPV(Q83,K83:$K$244) + ($A$13+$A$14+$A$15)/POWER(1+Q83,$A$28-D83+1)</f>
        <v>0</v>
      </c>
      <c r="T83" s="45">
        <f t="shared" ca="1" si="30"/>
        <v>0</v>
      </c>
      <c r="U83" s="45">
        <f t="shared" ca="1" si="36"/>
        <v>0</v>
      </c>
      <c r="V83" s="45">
        <f t="shared" ca="1" si="37"/>
        <v>0</v>
      </c>
      <c r="W83" s="45">
        <f t="shared" ca="1" si="31"/>
        <v>0</v>
      </c>
      <c r="X83" s="25">
        <f t="shared" ca="1" si="20"/>
        <v>0</v>
      </c>
      <c r="Z83" s="28">
        <f t="shared" ca="1" si="38"/>
        <v>0</v>
      </c>
      <c r="AA83" s="233"/>
      <c r="AB83" s="45">
        <f t="shared" ca="1" si="32"/>
        <v>0</v>
      </c>
      <c r="AC83" s="45">
        <f t="shared" ca="1" si="21"/>
        <v>0</v>
      </c>
      <c r="AD83" s="25">
        <f t="shared" ca="1" si="22"/>
        <v>0</v>
      </c>
    </row>
    <row r="84" spans="4:30" x14ac:dyDescent="0.35">
      <c r="D84" s="20">
        <v>80</v>
      </c>
      <c r="E84" s="21">
        <f t="shared" ca="1" si="33"/>
        <v>29220</v>
      </c>
      <c r="F84" s="44">
        <f t="shared" ca="1" si="23"/>
        <v>29585</v>
      </c>
      <c r="G84" s="22" t="s">
        <v>119</v>
      </c>
      <c r="H84" s="44">
        <f t="shared" ca="1" si="34"/>
        <v>29220</v>
      </c>
      <c r="I84" s="45">
        <f t="shared" ca="1" si="24"/>
        <v>0</v>
      </c>
      <c r="J84" s="45">
        <f t="shared" ca="1" si="25"/>
        <v>0</v>
      </c>
      <c r="K84" s="45">
        <f t="shared" ca="1" si="26"/>
        <v>0</v>
      </c>
      <c r="L84" s="45"/>
      <c r="M84" s="45">
        <f t="shared" ca="1" si="35"/>
        <v>0</v>
      </c>
      <c r="N84" s="257">
        <f t="shared" ca="1" si="27"/>
        <v>0</v>
      </c>
      <c r="O84" s="23"/>
      <c r="P84" s="255">
        <f t="shared" ca="1" si="28"/>
        <v>0</v>
      </c>
      <c r="Q84" s="163">
        <f t="shared" ca="1" si="29"/>
        <v>0</v>
      </c>
      <c r="R84" s="164">
        <f ca="1">NPV(Q83,K84:$K$244) + ($A$13+$A$14+$A$15)/POWER(1+Q83,$A$28-D84+1)</f>
        <v>0</v>
      </c>
      <c r="S84" s="164">
        <f ca="1">NPV(Q84,K84:$K$244) + ($A$13+$A$14+$A$15)/POWER(1+Q84,$A$28-D84+1)</f>
        <v>0</v>
      </c>
      <c r="T84" s="45">
        <f t="shared" ca="1" si="30"/>
        <v>0</v>
      </c>
      <c r="U84" s="45">
        <f t="shared" ca="1" si="36"/>
        <v>0</v>
      </c>
      <c r="V84" s="45">
        <f t="shared" ca="1" si="37"/>
        <v>0</v>
      </c>
      <c r="W84" s="45">
        <f t="shared" ca="1" si="31"/>
        <v>0</v>
      </c>
      <c r="X84" s="25">
        <f t="shared" ca="1" si="20"/>
        <v>0</v>
      </c>
      <c r="Z84" s="28">
        <f t="shared" ca="1" si="38"/>
        <v>0</v>
      </c>
      <c r="AA84" s="233"/>
      <c r="AB84" s="45">
        <f t="shared" ca="1" si="32"/>
        <v>0</v>
      </c>
      <c r="AC84" s="45">
        <f t="shared" ca="1" si="21"/>
        <v>0</v>
      </c>
      <c r="AD84" s="25">
        <f t="shared" ca="1" si="22"/>
        <v>0</v>
      </c>
    </row>
    <row r="85" spans="4:30" x14ac:dyDescent="0.35">
      <c r="D85" s="20">
        <v>81</v>
      </c>
      <c r="E85" s="21">
        <f t="shared" ca="1" si="33"/>
        <v>29586</v>
      </c>
      <c r="F85" s="44">
        <f t="shared" ca="1" si="23"/>
        <v>29950</v>
      </c>
      <c r="G85" s="22" t="s">
        <v>119</v>
      </c>
      <c r="H85" s="44">
        <f t="shared" ca="1" si="34"/>
        <v>29586</v>
      </c>
      <c r="I85" s="45">
        <f t="shared" ca="1" si="24"/>
        <v>0</v>
      </c>
      <c r="J85" s="45">
        <f t="shared" ca="1" si="25"/>
        <v>0</v>
      </c>
      <c r="K85" s="45">
        <f t="shared" ca="1" si="26"/>
        <v>0</v>
      </c>
      <c r="L85" s="45"/>
      <c r="M85" s="45">
        <f t="shared" ca="1" si="35"/>
        <v>0</v>
      </c>
      <c r="N85" s="257">
        <f t="shared" ca="1" si="27"/>
        <v>0</v>
      </c>
      <c r="O85" s="23"/>
      <c r="P85" s="255">
        <f t="shared" ca="1" si="28"/>
        <v>0</v>
      </c>
      <c r="Q85" s="163">
        <f t="shared" ca="1" si="29"/>
        <v>0</v>
      </c>
      <c r="R85" s="164">
        <f ca="1">NPV(Q84,K85:$K$244) + ($A$13+$A$14+$A$15)/POWER(1+Q84,$A$28-D85+1)</f>
        <v>0</v>
      </c>
      <c r="S85" s="164">
        <f ca="1">NPV(Q85,K85:$K$244) + ($A$13+$A$14+$A$15)/POWER(1+Q85,$A$28-D85+1)</f>
        <v>0</v>
      </c>
      <c r="T85" s="45">
        <f t="shared" ca="1" si="30"/>
        <v>0</v>
      </c>
      <c r="U85" s="45">
        <f t="shared" ca="1" si="36"/>
        <v>0</v>
      </c>
      <c r="V85" s="45">
        <f t="shared" ca="1" si="37"/>
        <v>0</v>
      </c>
      <c r="W85" s="45">
        <f t="shared" ca="1" si="31"/>
        <v>0</v>
      </c>
      <c r="X85" s="25">
        <f t="shared" ca="1" si="20"/>
        <v>0</v>
      </c>
      <c r="Z85" s="28">
        <f t="shared" ca="1" si="38"/>
        <v>0</v>
      </c>
      <c r="AA85" s="233"/>
      <c r="AB85" s="45">
        <f t="shared" ca="1" si="32"/>
        <v>0</v>
      </c>
      <c r="AC85" s="45">
        <f t="shared" ca="1" si="21"/>
        <v>0</v>
      </c>
      <c r="AD85" s="25">
        <f t="shared" ca="1" si="22"/>
        <v>0</v>
      </c>
    </row>
    <row r="86" spans="4:30" x14ac:dyDescent="0.35">
      <c r="D86" s="20">
        <v>82</v>
      </c>
      <c r="E86" s="21">
        <f t="shared" ca="1" si="33"/>
        <v>29951</v>
      </c>
      <c r="F86" s="44">
        <f t="shared" ca="1" si="23"/>
        <v>30315</v>
      </c>
      <c r="G86" s="22" t="s">
        <v>119</v>
      </c>
      <c r="H86" s="44">
        <f t="shared" ca="1" si="34"/>
        <v>29951</v>
      </c>
      <c r="I86" s="45">
        <f t="shared" ca="1" si="24"/>
        <v>0</v>
      </c>
      <c r="J86" s="45">
        <f t="shared" ca="1" si="25"/>
        <v>0</v>
      </c>
      <c r="K86" s="45">
        <f t="shared" ca="1" si="26"/>
        <v>0</v>
      </c>
      <c r="L86" s="45"/>
      <c r="M86" s="45">
        <f t="shared" ca="1" si="35"/>
        <v>0</v>
      </c>
      <c r="N86" s="257">
        <f t="shared" ca="1" si="27"/>
        <v>0</v>
      </c>
      <c r="O86" s="23"/>
      <c r="P86" s="255">
        <f t="shared" ca="1" si="28"/>
        <v>0</v>
      </c>
      <c r="Q86" s="163">
        <f t="shared" ca="1" si="29"/>
        <v>0</v>
      </c>
      <c r="R86" s="164">
        <f ca="1">NPV(Q85,K86:$K$244) + ($A$13+$A$14+$A$15)/POWER(1+Q85,$A$28-D86+1)</f>
        <v>0</v>
      </c>
      <c r="S86" s="164">
        <f ca="1">NPV(Q86,K86:$K$244) + ($A$13+$A$14+$A$15)/POWER(1+Q86,$A$28-D86+1)</f>
        <v>0</v>
      </c>
      <c r="T86" s="45">
        <f t="shared" ca="1" si="30"/>
        <v>0</v>
      </c>
      <c r="U86" s="45">
        <f t="shared" ca="1" si="36"/>
        <v>0</v>
      </c>
      <c r="V86" s="45">
        <f t="shared" ca="1" si="37"/>
        <v>0</v>
      </c>
      <c r="W86" s="45">
        <f t="shared" ca="1" si="31"/>
        <v>0</v>
      </c>
      <c r="X86" s="25">
        <f t="shared" ca="1" si="20"/>
        <v>0</v>
      </c>
      <c r="Z86" s="28">
        <f t="shared" ca="1" si="38"/>
        <v>0</v>
      </c>
      <c r="AA86" s="233"/>
      <c r="AB86" s="45">
        <f t="shared" ca="1" si="32"/>
        <v>0</v>
      </c>
      <c r="AC86" s="45">
        <f t="shared" ca="1" si="21"/>
        <v>0</v>
      </c>
      <c r="AD86" s="25">
        <f t="shared" ca="1" si="22"/>
        <v>0</v>
      </c>
    </row>
    <row r="87" spans="4:30" x14ac:dyDescent="0.35">
      <c r="D87" s="20">
        <v>83</v>
      </c>
      <c r="E87" s="21">
        <f t="shared" ca="1" si="33"/>
        <v>30316</v>
      </c>
      <c r="F87" s="44">
        <f t="shared" ca="1" si="23"/>
        <v>30680</v>
      </c>
      <c r="G87" s="22" t="s">
        <v>119</v>
      </c>
      <c r="H87" s="44">
        <f t="shared" ca="1" si="34"/>
        <v>30316</v>
      </c>
      <c r="I87" s="45">
        <f t="shared" ca="1" si="24"/>
        <v>0</v>
      </c>
      <c r="J87" s="45">
        <f t="shared" ca="1" si="25"/>
        <v>0</v>
      </c>
      <c r="K87" s="45">
        <f t="shared" ca="1" si="26"/>
        <v>0</v>
      </c>
      <c r="L87" s="45"/>
      <c r="M87" s="45">
        <f t="shared" ca="1" si="35"/>
        <v>0</v>
      </c>
      <c r="N87" s="257">
        <f t="shared" ca="1" si="27"/>
        <v>0</v>
      </c>
      <c r="O87" s="23"/>
      <c r="P87" s="255">
        <f t="shared" ca="1" si="28"/>
        <v>0</v>
      </c>
      <c r="Q87" s="163">
        <f t="shared" ca="1" si="29"/>
        <v>0</v>
      </c>
      <c r="R87" s="164">
        <f ca="1">NPV(Q86,K87:$K$244) + ($A$13+$A$14+$A$15)/POWER(1+Q86,$A$28-D87+1)</f>
        <v>0</v>
      </c>
      <c r="S87" s="164">
        <f ca="1">NPV(Q87,K87:$K$244) + ($A$13+$A$14+$A$15)/POWER(1+Q87,$A$28-D87+1)</f>
        <v>0</v>
      </c>
      <c r="T87" s="45">
        <f t="shared" ca="1" si="30"/>
        <v>0</v>
      </c>
      <c r="U87" s="45">
        <f t="shared" ca="1" si="36"/>
        <v>0</v>
      </c>
      <c r="V87" s="45">
        <f t="shared" ca="1" si="37"/>
        <v>0</v>
      </c>
      <c r="W87" s="45">
        <f t="shared" ca="1" si="31"/>
        <v>0</v>
      </c>
      <c r="X87" s="25">
        <f t="shared" ca="1" si="20"/>
        <v>0</v>
      </c>
      <c r="Z87" s="28">
        <f t="shared" ca="1" si="38"/>
        <v>0</v>
      </c>
      <c r="AA87" s="233"/>
      <c r="AB87" s="45">
        <f t="shared" ca="1" si="32"/>
        <v>0</v>
      </c>
      <c r="AC87" s="45">
        <f t="shared" ca="1" si="21"/>
        <v>0</v>
      </c>
      <c r="AD87" s="25">
        <f t="shared" ca="1" si="22"/>
        <v>0</v>
      </c>
    </row>
    <row r="88" spans="4:30" x14ac:dyDescent="0.35">
      <c r="D88" s="20">
        <v>84</v>
      </c>
      <c r="E88" s="21">
        <f t="shared" ca="1" si="33"/>
        <v>30681</v>
      </c>
      <c r="F88" s="44">
        <f t="shared" ca="1" si="23"/>
        <v>31046</v>
      </c>
      <c r="G88" s="22" t="s">
        <v>119</v>
      </c>
      <c r="H88" s="44">
        <f t="shared" ca="1" si="34"/>
        <v>30681</v>
      </c>
      <c r="I88" s="45">
        <f t="shared" ca="1" si="24"/>
        <v>0</v>
      </c>
      <c r="J88" s="45">
        <f t="shared" ca="1" si="25"/>
        <v>0</v>
      </c>
      <c r="K88" s="45">
        <f t="shared" ca="1" si="26"/>
        <v>0</v>
      </c>
      <c r="L88" s="45"/>
      <c r="M88" s="45">
        <f t="shared" ca="1" si="35"/>
        <v>0</v>
      </c>
      <c r="N88" s="257">
        <f t="shared" ca="1" si="27"/>
        <v>0</v>
      </c>
      <c r="O88" s="23"/>
      <c r="P88" s="255">
        <f t="shared" ca="1" si="28"/>
        <v>0</v>
      </c>
      <c r="Q88" s="163">
        <f t="shared" ca="1" si="29"/>
        <v>0</v>
      </c>
      <c r="R88" s="164">
        <f ca="1">NPV(Q87,K88:$K$244) + ($A$13+$A$14+$A$15)/POWER(1+Q87,$A$28-D88+1)</f>
        <v>0</v>
      </c>
      <c r="S88" s="164">
        <f ca="1">NPV(Q88,K88:$K$244) + ($A$13+$A$14+$A$15)/POWER(1+Q88,$A$28-D88+1)</f>
        <v>0</v>
      </c>
      <c r="T88" s="45">
        <f t="shared" ca="1" si="30"/>
        <v>0</v>
      </c>
      <c r="U88" s="45">
        <f t="shared" ca="1" si="36"/>
        <v>0</v>
      </c>
      <c r="V88" s="45">
        <f t="shared" ca="1" si="37"/>
        <v>0</v>
      </c>
      <c r="W88" s="45">
        <f t="shared" ca="1" si="31"/>
        <v>0</v>
      </c>
      <c r="X88" s="25">
        <f t="shared" ca="1" si="20"/>
        <v>0</v>
      </c>
      <c r="Z88" s="28">
        <f t="shared" ca="1" si="38"/>
        <v>0</v>
      </c>
      <c r="AA88" s="233"/>
      <c r="AB88" s="45">
        <f t="shared" ca="1" si="32"/>
        <v>0</v>
      </c>
      <c r="AC88" s="45">
        <f t="shared" ca="1" si="21"/>
        <v>0</v>
      </c>
      <c r="AD88" s="25">
        <f t="shared" ca="1" si="22"/>
        <v>0</v>
      </c>
    </row>
    <row r="89" spans="4:30" x14ac:dyDescent="0.35">
      <c r="D89" s="20">
        <v>85</v>
      </c>
      <c r="E89" s="21">
        <f t="shared" ca="1" si="33"/>
        <v>31047</v>
      </c>
      <c r="F89" s="44">
        <f t="shared" ca="1" si="23"/>
        <v>31411</v>
      </c>
      <c r="G89" s="22" t="s">
        <v>119</v>
      </c>
      <c r="H89" s="44">
        <f t="shared" ca="1" si="34"/>
        <v>31047</v>
      </c>
      <c r="I89" s="45">
        <f t="shared" ca="1" si="24"/>
        <v>0</v>
      </c>
      <c r="J89" s="45">
        <f t="shared" ca="1" si="25"/>
        <v>0</v>
      </c>
      <c r="K89" s="45">
        <f t="shared" ca="1" si="26"/>
        <v>0</v>
      </c>
      <c r="L89" s="45"/>
      <c r="M89" s="45">
        <f t="shared" ca="1" si="35"/>
        <v>0</v>
      </c>
      <c r="N89" s="257">
        <f t="shared" ca="1" si="27"/>
        <v>0</v>
      </c>
      <c r="O89" s="23"/>
      <c r="P89" s="255">
        <f t="shared" ca="1" si="28"/>
        <v>0</v>
      </c>
      <c r="Q89" s="163">
        <f t="shared" ca="1" si="29"/>
        <v>0</v>
      </c>
      <c r="R89" s="164">
        <f ca="1">NPV(Q88,K89:$K$244) + ($A$13+$A$14+$A$15)/POWER(1+Q88,$A$28-D89+1)</f>
        <v>0</v>
      </c>
      <c r="S89" s="164">
        <f ca="1">NPV(Q89,K89:$K$244) + ($A$13+$A$14+$A$15)/POWER(1+Q89,$A$28-D89+1)</f>
        <v>0</v>
      </c>
      <c r="T89" s="45">
        <f t="shared" ca="1" si="30"/>
        <v>0</v>
      </c>
      <c r="U89" s="45">
        <f t="shared" ca="1" si="36"/>
        <v>0</v>
      </c>
      <c r="V89" s="45">
        <f t="shared" ca="1" si="37"/>
        <v>0</v>
      </c>
      <c r="W89" s="45">
        <f t="shared" ca="1" si="31"/>
        <v>0</v>
      </c>
      <c r="X89" s="25">
        <f t="shared" ca="1" si="20"/>
        <v>0</v>
      </c>
      <c r="Z89" s="28">
        <f t="shared" ca="1" si="38"/>
        <v>0</v>
      </c>
      <c r="AA89" s="233"/>
      <c r="AB89" s="45">
        <f t="shared" ca="1" si="32"/>
        <v>0</v>
      </c>
      <c r="AC89" s="45">
        <f t="shared" ca="1" si="21"/>
        <v>0</v>
      </c>
      <c r="AD89" s="25">
        <f t="shared" ca="1" si="22"/>
        <v>0</v>
      </c>
    </row>
    <row r="90" spans="4:30" x14ac:dyDescent="0.35">
      <c r="D90" s="20">
        <v>86</v>
      </c>
      <c r="E90" s="21">
        <f t="shared" ca="1" si="33"/>
        <v>31412</v>
      </c>
      <c r="F90" s="44">
        <f t="shared" ca="1" si="23"/>
        <v>31776</v>
      </c>
      <c r="G90" s="22" t="s">
        <v>119</v>
      </c>
      <c r="H90" s="44">
        <f t="shared" ca="1" si="34"/>
        <v>31412</v>
      </c>
      <c r="I90" s="45">
        <f t="shared" ca="1" si="24"/>
        <v>0</v>
      </c>
      <c r="J90" s="45">
        <f t="shared" ca="1" si="25"/>
        <v>0</v>
      </c>
      <c r="K90" s="45">
        <f t="shared" ca="1" si="26"/>
        <v>0</v>
      </c>
      <c r="L90" s="45"/>
      <c r="M90" s="45">
        <f t="shared" ca="1" si="35"/>
        <v>0</v>
      </c>
      <c r="N90" s="257">
        <f t="shared" ca="1" si="27"/>
        <v>0</v>
      </c>
      <c r="O90" s="23"/>
      <c r="P90" s="255">
        <f t="shared" ca="1" si="28"/>
        <v>0</v>
      </c>
      <c r="Q90" s="163">
        <f t="shared" ca="1" si="29"/>
        <v>0</v>
      </c>
      <c r="R90" s="164">
        <f ca="1">NPV(Q89,K90:$K$244) + ($A$13+$A$14+$A$15)/POWER(1+Q89,$A$28-D90+1)</f>
        <v>0</v>
      </c>
      <c r="S90" s="164">
        <f ca="1">NPV(Q90,K90:$K$244) + ($A$13+$A$14+$A$15)/POWER(1+Q90,$A$28-D90+1)</f>
        <v>0</v>
      </c>
      <c r="T90" s="45">
        <f t="shared" ca="1" si="30"/>
        <v>0</v>
      </c>
      <c r="U90" s="45">
        <f t="shared" ca="1" si="36"/>
        <v>0</v>
      </c>
      <c r="V90" s="45">
        <f t="shared" ca="1" si="37"/>
        <v>0</v>
      </c>
      <c r="W90" s="45">
        <f t="shared" ca="1" si="31"/>
        <v>0</v>
      </c>
      <c r="X90" s="25">
        <f t="shared" ca="1" si="20"/>
        <v>0</v>
      </c>
      <c r="Z90" s="28">
        <f t="shared" ca="1" si="38"/>
        <v>0</v>
      </c>
      <c r="AA90" s="233"/>
      <c r="AB90" s="45">
        <f t="shared" ca="1" si="32"/>
        <v>0</v>
      </c>
      <c r="AC90" s="45">
        <f t="shared" ca="1" si="21"/>
        <v>0</v>
      </c>
      <c r="AD90" s="25">
        <f t="shared" ca="1" si="22"/>
        <v>0</v>
      </c>
    </row>
    <row r="91" spans="4:30" x14ac:dyDescent="0.35">
      <c r="D91" s="20">
        <v>87</v>
      </c>
      <c r="E91" s="21">
        <f t="shared" ca="1" si="33"/>
        <v>31777</v>
      </c>
      <c r="F91" s="44">
        <f t="shared" ca="1" si="23"/>
        <v>32141</v>
      </c>
      <c r="G91" s="22" t="s">
        <v>119</v>
      </c>
      <c r="H91" s="44">
        <f t="shared" ca="1" si="34"/>
        <v>31777</v>
      </c>
      <c r="I91" s="45">
        <f t="shared" ca="1" si="24"/>
        <v>0</v>
      </c>
      <c r="J91" s="45">
        <f t="shared" ca="1" si="25"/>
        <v>0</v>
      </c>
      <c r="K91" s="45">
        <f t="shared" ca="1" si="26"/>
        <v>0</v>
      </c>
      <c r="L91" s="45"/>
      <c r="M91" s="45">
        <f t="shared" ca="1" si="35"/>
        <v>0</v>
      </c>
      <c r="N91" s="257">
        <f t="shared" ca="1" si="27"/>
        <v>0</v>
      </c>
      <c r="O91" s="23"/>
      <c r="P91" s="255">
        <f t="shared" ca="1" si="28"/>
        <v>0</v>
      </c>
      <c r="Q91" s="163">
        <f t="shared" ca="1" si="29"/>
        <v>0</v>
      </c>
      <c r="R91" s="164">
        <f ca="1">NPV(Q90,K91:$K$244) + ($A$13+$A$14+$A$15)/POWER(1+Q90,$A$28-D91+1)</f>
        <v>0</v>
      </c>
      <c r="S91" s="164">
        <f ca="1">NPV(Q91,K91:$K$244) + ($A$13+$A$14+$A$15)/POWER(1+Q91,$A$28-D91+1)</f>
        <v>0</v>
      </c>
      <c r="T91" s="45">
        <f t="shared" ca="1" si="30"/>
        <v>0</v>
      </c>
      <c r="U91" s="45">
        <f t="shared" ca="1" si="36"/>
        <v>0</v>
      </c>
      <c r="V91" s="45">
        <f t="shared" ca="1" si="37"/>
        <v>0</v>
      </c>
      <c r="W91" s="45">
        <f t="shared" ca="1" si="31"/>
        <v>0</v>
      </c>
      <c r="X91" s="25">
        <f t="shared" ca="1" si="20"/>
        <v>0</v>
      </c>
      <c r="Z91" s="28">
        <f t="shared" ca="1" si="38"/>
        <v>0</v>
      </c>
      <c r="AA91" s="233"/>
      <c r="AB91" s="45">
        <f t="shared" ca="1" si="32"/>
        <v>0</v>
      </c>
      <c r="AC91" s="45">
        <f t="shared" ca="1" si="21"/>
        <v>0</v>
      </c>
      <c r="AD91" s="25">
        <f t="shared" ca="1" si="22"/>
        <v>0</v>
      </c>
    </row>
    <row r="92" spans="4:30" x14ac:dyDescent="0.35">
      <c r="D92" s="20">
        <v>88</v>
      </c>
      <c r="E92" s="21">
        <f t="shared" ca="1" si="33"/>
        <v>32142</v>
      </c>
      <c r="F92" s="44">
        <f t="shared" ca="1" si="23"/>
        <v>32507</v>
      </c>
      <c r="G92" s="22" t="s">
        <v>119</v>
      </c>
      <c r="H92" s="44">
        <f t="shared" ca="1" si="34"/>
        <v>32142</v>
      </c>
      <c r="I92" s="45">
        <f t="shared" ca="1" si="24"/>
        <v>0</v>
      </c>
      <c r="J92" s="45">
        <f t="shared" ca="1" si="25"/>
        <v>0</v>
      </c>
      <c r="K92" s="45">
        <f t="shared" ca="1" si="26"/>
        <v>0</v>
      </c>
      <c r="L92" s="45"/>
      <c r="M92" s="45">
        <f t="shared" ca="1" si="35"/>
        <v>0</v>
      </c>
      <c r="N92" s="257">
        <f t="shared" ca="1" si="27"/>
        <v>0</v>
      </c>
      <c r="O92" s="23"/>
      <c r="P92" s="255">
        <f t="shared" ca="1" si="28"/>
        <v>0</v>
      </c>
      <c r="Q92" s="163">
        <f t="shared" ca="1" si="29"/>
        <v>0</v>
      </c>
      <c r="R92" s="164">
        <f ca="1">NPV(Q91,K92:$K$244) + ($A$13+$A$14+$A$15)/POWER(1+Q91,$A$28-D92+1)</f>
        <v>0</v>
      </c>
      <c r="S92" s="164">
        <f ca="1">NPV(Q92,K92:$K$244) + ($A$13+$A$14+$A$15)/POWER(1+Q92,$A$28-D92+1)</f>
        <v>0</v>
      </c>
      <c r="T92" s="45">
        <f t="shared" ca="1" si="30"/>
        <v>0</v>
      </c>
      <c r="U92" s="45">
        <f t="shared" ca="1" si="36"/>
        <v>0</v>
      </c>
      <c r="V92" s="45">
        <f t="shared" ca="1" si="37"/>
        <v>0</v>
      </c>
      <c r="W92" s="45">
        <f t="shared" ca="1" si="31"/>
        <v>0</v>
      </c>
      <c r="X92" s="25">
        <f t="shared" ca="1" si="20"/>
        <v>0</v>
      </c>
      <c r="Z92" s="28">
        <f t="shared" ca="1" si="38"/>
        <v>0</v>
      </c>
      <c r="AA92" s="233"/>
      <c r="AB92" s="45">
        <f t="shared" ca="1" si="32"/>
        <v>0</v>
      </c>
      <c r="AC92" s="45">
        <f t="shared" ca="1" si="21"/>
        <v>0</v>
      </c>
      <c r="AD92" s="25">
        <f t="shared" ca="1" si="22"/>
        <v>0</v>
      </c>
    </row>
    <row r="93" spans="4:30" x14ac:dyDescent="0.35">
      <c r="D93" s="20">
        <v>89</v>
      </c>
      <c r="E93" s="21">
        <f t="shared" ca="1" si="33"/>
        <v>32508</v>
      </c>
      <c r="F93" s="44">
        <f t="shared" ca="1" si="23"/>
        <v>32872</v>
      </c>
      <c r="G93" s="22" t="s">
        <v>119</v>
      </c>
      <c r="H93" s="44">
        <f t="shared" ca="1" si="34"/>
        <v>32508</v>
      </c>
      <c r="I93" s="45">
        <f t="shared" ca="1" si="24"/>
        <v>0</v>
      </c>
      <c r="J93" s="45">
        <f t="shared" ca="1" si="25"/>
        <v>0</v>
      </c>
      <c r="K93" s="45">
        <f t="shared" ca="1" si="26"/>
        <v>0</v>
      </c>
      <c r="L93" s="45"/>
      <c r="M93" s="45">
        <f t="shared" ca="1" si="35"/>
        <v>0</v>
      </c>
      <c r="N93" s="257">
        <f t="shared" ca="1" si="27"/>
        <v>0</v>
      </c>
      <c r="O93" s="23"/>
      <c r="P93" s="255">
        <f t="shared" ca="1" si="28"/>
        <v>0</v>
      </c>
      <c r="Q93" s="163">
        <f t="shared" ca="1" si="29"/>
        <v>0</v>
      </c>
      <c r="R93" s="164">
        <f ca="1">NPV(Q92,K93:$K$244) + ($A$13+$A$14+$A$15)/POWER(1+Q92,$A$28-D93+1)</f>
        <v>0</v>
      </c>
      <c r="S93" s="164">
        <f ca="1">NPV(Q93,K93:$K$244) + ($A$13+$A$14+$A$15)/POWER(1+Q93,$A$28-D93+1)</f>
        <v>0</v>
      </c>
      <c r="T93" s="45">
        <f t="shared" ca="1" si="30"/>
        <v>0</v>
      </c>
      <c r="U93" s="45">
        <f t="shared" ca="1" si="36"/>
        <v>0</v>
      </c>
      <c r="V93" s="45">
        <f t="shared" ca="1" si="37"/>
        <v>0</v>
      </c>
      <c r="W93" s="45">
        <f t="shared" ca="1" si="31"/>
        <v>0</v>
      </c>
      <c r="X93" s="25">
        <f t="shared" ca="1" si="20"/>
        <v>0</v>
      </c>
      <c r="Z93" s="28">
        <f t="shared" ca="1" si="38"/>
        <v>0</v>
      </c>
      <c r="AA93" s="233"/>
      <c r="AB93" s="45">
        <f t="shared" ca="1" si="32"/>
        <v>0</v>
      </c>
      <c r="AC93" s="45">
        <f t="shared" ca="1" si="21"/>
        <v>0</v>
      </c>
      <c r="AD93" s="25">
        <f t="shared" ca="1" si="22"/>
        <v>0</v>
      </c>
    </row>
    <row r="94" spans="4:30" x14ac:dyDescent="0.35">
      <c r="D94" s="20">
        <v>90</v>
      </c>
      <c r="E94" s="21">
        <f t="shared" ca="1" si="33"/>
        <v>32873</v>
      </c>
      <c r="F94" s="44">
        <f t="shared" ca="1" si="23"/>
        <v>33237</v>
      </c>
      <c r="G94" s="22" t="s">
        <v>119</v>
      </c>
      <c r="H94" s="44">
        <f t="shared" ca="1" si="34"/>
        <v>32873</v>
      </c>
      <c r="I94" s="45">
        <f t="shared" ca="1" si="24"/>
        <v>0</v>
      </c>
      <c r="J94" s="45">
        <f t="shared" ca="1" si="25"/>
        <v>0</v>
      </c>
      <c r="K94" s="45">
        <f t="shared" ca="1" si="26"/>
        <v>0</v>
      </c>
      <c r="L94" s="45"/>
      <c r="M94" s="45">
        <f t="shared" ca="1" si="35"/>
        <v>0</v>
      </c>
      <c r="N94" s="257">
        <f t="shared" ca="1" si="27"/>
        <v>0</v>
      </c>
      <c r="O94" s="23"/>
      <c r="P94" s="255">
        <f t="shared" ca="1" si="28"/>
        <v>0</v>
      </c>
      <c r="Q94" s="163">
        <f t="shared" ca="1" si="29"/>
        <v>0</v>
      </c>
      <c r="R94" s="164">
        <f ca="1">NPV(Q93,K94:$K$244) + ($A$13+$A$14+$A$15)/POWER(1+Q93,$A$28-D94+1)</f>
        <v>0</v>
      </c>
      <c r="S94" s="164">
        <f ca="1">NPV(Q94,K94:$K$244) + ($A$13+$A$14+$A$15)/POWER(1+Q94,$A$28-D94+1)</f>
        <v>0</v>
      </c>
      <c r="T94" s="45">
        <f t="shared" ca="1" si="30"/>
        <v>0</v>
      </c>
      <c r="U94" s="45">
        <f t="shared" ca="1" si="36"/>
        <v>0</v>
      </c>
      <c r="V94" s="45">
        <f t="shared" ca="1" si="37"/>
        <v>0</v>
      </c>
      <c r="W94" s="45">
        <f t="shared" ca="1" si="31"/>
        <v>0</v>
      </c>
      <c r="X94" s="25">
        <f t="shared" ca="1" si="20"/>
        <v>0</v>
      </c>
      <c r="Z94" s="28">
        <f t="shared" ca="1" si="38"/>
        <v>0</v>
      </c>
      <c r="AA94" s="233"/>
      <c r="AB94" s="45">
        <f t="shared" ca="1" si="32"/>
        <v>0</v>
      </c>
      <c r="AC94" s="45">
        <f t="shared" ca="1" si="21"/>
        <v>0</v>
      </c>
      <c r="AD94" s="25">
        <f t="shared" ca="1" si="22"/>
        <v>0</v>
      </c>
    </row>
    <row r="95" spans="4:30" x14ac:dyDescent="0.35">
      <c r="D95" s="20">
        <v>91</v>
      </c>
      <c r="E95" s="21">
        <f t="shared" ca="1" si="33"/>
        <v>33238</v>
      </c>
      <c r="F95" s="44">
        <f t="shared" ca="1" si="23"/>
        <v>33602</v>
      </c>
      <c r="G95" s="22" t="s">
        <v>119</v>
      </c>
      <c r="H95" s="44">
        <f t="shared" ca="1" si="34"/>
        <v>33238</v>
      </c>
      <c r="I95" s="45">
        <f t="shared" ca="1" si="24"/>
        <v>0</v>
      </c>
      <c r="J95" s="45">
        <f t="shared" ca="1" si="25"/>
        <v>0</v>
      </c>
      <c r="K95" s="45">
        <f t="shared" ca="1" si="26"/>
        <v>0</v>
      </c>
      <c r="L95" s="45"/>
      <c r="M95" s="45">
        <f t="shared" ca="1" si="35"/>
        <v>0</v>
      </c>
      <c r="N95" s="257">
        <f t="shared" ca="1" si="27"/>
        <v>0</v>
      </c>
      <c r="O95" s="23"/>
      <c r="P95" s="255">
        <f t="shared" ca="1" si="28"/>
        <v>0</v>
      </c>
      <c r="Q95" s="163">
        <f t="shared" ca="1" si="29"/>
        <v>0</v>
      </c>
      <c r="R95" s="164">
        <f ca="1">NPV(Q94,K95:$K$244) + ($A$13+$A$14+$A$15)/POWER(1+Q94,$A$28-D95+1)</f>
        <v>0</v>
      </c>
      <c r="S95" s="164">
        <f ca="1">NPV(Q95,K95:$K$244) + ($A$13+$A$14+$A$15)/POWER(1+Q95,$A$28-D95+1)</f>
        <v>0</v>
      </c>
      <c r="T95" s="45">
        <f t="shared" ca="1" si="30"/>
        <v>0</v>
      </c>
      <c r="U95" s="45">
        <f t="shared" ca="1" si="36"/>
        <v>0</v>
      </c>
      <c r="V95" s="45">
        <f t="shared" ca="1" si="37"/>
        <v>0</v>
      </c>
      <c r="W95" s="45">
        <f t="shared" ca="1" si="31"/>
        <v>0</v>
      </c>
      <c r="X95" s="25">
        <f t="shared" ca="1" si="20"/>
        <v>0</v>
      </c>
      <c r="Z95" s="28">
        <f t="shared" ca="1" si="38"/>
        <v>0</v>
      </c>
      <c r="AA95" s="233"/>
      <c r="AB95" s="45">
        <f t="shared" ca="1" si="32"/>
        <v>0</v>
      </c>
      <c r="AC95" s="45">
        <f t="shared" ca="1" si="21"/>
        <v>0</v>
      </c>
      <c r="AD95" s="25">
        <f t="shared" ca="1" si="22"/>
        <v>0</v>
      </c>
    </row>
    <row r="96" spans="4:30" x14ac:dyDescent="0.35">
      <c r="D96" s="20">
        <v>92</v>
      </c>
      <c r="E96" s="21">
        <f t="shared" ca="1" si="33"/>
        <v>33603</v>
      </c>
      <c r="F96" s="44">
        <f t="shared" ca="1" si="23"/>
        <v>33968</v>
      </c>
      <c r="G96" s="22" t="s">
        <v>119</v>
      </c>
      <c r="H96" s="44">
        <f t="shared" ca="1" si="34"/>
        <v>33603</v>
      </c>
      <c r="I96" s="45">
        <f t="shared" ca="1" si="24"/>
        <v>0</v>
      </c>
      <c r="J96" s="45">
        <f t="shared" ca="1" si="25"/>
        <v>0</v>
      </c>
      <c r="K96" s="45">
        <f t="shared" ca="1" si="26"/>
        <v>0</v>
      </c>
      <c r="L96" s="45"/>
      <c r="M96" s="45">
        <f t="shared" ca="1" si="35"/>
        <v>0</v>
      </c>
      <c r="N96" s="257">
        <f t="shared" ca="1" si="27"/>
        <v>0</v>
      </c>
      <c r="O96" s="23"/>
      <c r="P96" s="255">
        <f t="shared" ca="1" si="28"/>
        <v>0</v>
      </c>
      <c r="Q96" s="163">
        <f t="shared" ca="1" si="29"/>
        <v>0</v>
      </c>
      <c r="R96" s="164">
        <f ca="1">NPV(Q95,K96:$K$244) + ($A$13+$A$14+$A$15)/POWER(1+Q95,$A$28-D96+1)</f>
        <v>0</v>
      </c>
      <c r="S96" s="164">
        <f ca="1">NPV(Q96,K96:$K$244) + ($A$13+$A$14+$A$15)/POWER(1+Q96,$A$28-D96+1)</f>
        <v>0</v>
      </c>
      <c r="T96" s="45">
        <f t="shared" ca="1" si="30"/>
        <v>0</v>
      </c>
      <c r="U96" s="45">
        <f t="shared" ca="1" si="36"/>
        <v>0</v>
      </c>
      <c r="V96" s="45">
        <f t="shared" ca="1" si="37"/>
        <v>0</v>
      </c>
      <c r="W96" s="45">
        <f t="shared" ca="1" si="31"/>
        <v>0</v>
      </c>
      <c r="X96" s="25">
        <f t="shared" ca="1" si="20"/>
        <v>0</v>
      </c>
      <c r="Z96" s="28">
        <f t="shared" ca="1" si="38"/>
        <v>0</v>
      </c>
      <c r="AA96" s="233"/>
      <c r="AB96" s="45">
        <f t="shared" ca="1" si="32"/>
        <v>0</v>
      </c>
      <c r="AC96" s="45">
        <f t="shared" ca="1" si="21"/>
        <v>0</v>
      </c>
      <c r="AD96" s="25">
        <f t="shared" ca="1" si="22"/>
        <v>0</v>
      </c>
    </row>
    <row r="97" spans="4:30" x14ac:dyDescent="0.35">
      <c r="D97" s="20">
        <v>93</v>
      </c>
      <c r="E97" s="21">
        <f t="shared" ca="1" si="33"/>
        <v>33969</v>
      </c>
      <c r="F97" s="44">
        <f t="shared" ca="1" si="23"/>
        <v>34333</v>
      </c>
      <c r="G97" s="22" t="s">
        <v>119</v>
      </c>
      <c r="H97" s="44">
        <f t="shared" ca="1" si="34"/>
        <v>33969</v>
      </c>
      <c r="I97" s="45">
        <f t="shared" ca="1" si="24"/>
        <v>0</v>
      </c>
      <c r="J97" s="45">
        <f t="shared" ca="1" si="25"/>
        <v>0</v>
      </c>
      <c r="K97" s="45">
        <f t="shared" ca="1" si="26"/>
        <v>0</v>
      </c>
      <c r="L97" s="45"/>
      <c r="M97" s="45">
        <f t="shared" ca="1" si="35"/>
        <v>0</v>
      </c>
      <c r="N97" s="257">
        <f t="shared" ca="1" si="27"/>
        <v>0</v>
      </c>
      <c r="O97" s="23"/>
      <c r="P97" s="255">
        <f t="shared" ca="1" si="28"/>
        <v>0</v>
      </c>
      <c r="Q97" s="163">
        <f t="shared" ca="1" si="29"/>
        <v>0</v>
      </c>
      <c r="R97" s="164">
        <f ca="1">NPV(Q96,K97:$K$244) + ($A$13+$A$14+$A$15)/POWER(1+Q96,$A$28-D97+1)</f>
        <v>0</v>
      </c>
      <c r="S97" s="164">
        <f ca="1">NPV(Q97,K97:$K$244) + ($A$13+$A$14+$A$15)/POWER(1+Q97,$A$28-D97+1)</f>
        <v>0</v>
      </c>
      <c r="T97" s="45">
        <f t="shared" ca="1" si="30"/>
        <v>0</v>
      </c>
      <c r="U97" s="45">
        <f t="shared" ca="1" si="36"/>
        <v>0</v>
      </c>
      <c r="V97" s="45">
        <f t="shared" ca="1" si="37"/>
        <v>0</v>
      </c>
      <c r="W97" s="45">
        <f t="shared" ca="1" si="31"/>
        <v>0</v>
      </c>
      <c r="X97" s="25">
        <f t="shared" ca="1" si="20"/>
        <v>0</v>
      </c>
      <c r="Z97" s="28">
        <f t="shared" ca="1" si="38"/>
        <v>0</v>
      </c>
      <c r="AA97" s="233"/>
      <c r="AB97" s="45">
        <f t="shared" ca="1" si="32"/>
        <v>0</v>
      </c>
      <c r="AC97" s="45">
        <f t="shared" ca="1" si="21"/>
        <v>0</v>
      </c>
      <c r="AD97" s="25">
        <f t="shared" ca="1" si="22"/>
        <v>0</v>
      </c>
    </row>
    <row r="98" spans="4:30" x14ac:dyDescent="0.35">
      <c r="D98" s="20">
        <v>94</v>
      </c>
      <c r="E98" s="21">
        <f t="shared" ca="1" si="33"/>
        <v>34334</v>
      </c>
      <c r="F98" s="44">
        <f t="shared" ca="1" si="23"/>
        <v>34698</v>
      </c>
      <c r="G98" s="22" t="s">
        <v>119</v>
      </c>
      <c r="H98" s="44">
        <f t="shared" ca="1" si="34"/>
        <v>34334</v>
      </c>
      <c r="I98" s="45">
        <f t="shared" ca="1" si="24"/>
        <v>0</v>
      </c>
      <c r="J98" s="45">
        <f t="shared" ca="1" si="25"/>
        <v>0</v>
      </c>
      <c r="K98" s="45">
        <f t="shared" ca="1" si="26"/>
        <v>0</v>
      </c>
      <c r="L98" s="45"/>
      <c r="M98" s="45">
        <f t="shared" ca="1" si="35"/>
        <v>0</v>
      </c>
      <c r="N98" s="257">
        <f t="shared" ca="1" si="27"/>
        <v>0</v>
      </c>
      <c r="O98" s="23"/>
      <c r="P98" s="255">
        <f t="shared" ca="1" si="28"/>
        <v>0</v>
      </c>
      <c r="Q98" s="163">
        <f t="shared" ca="1" si="29"/>
        <v>0</v>
      </c>
      <c r="R98" s="164">
        <f ca="1">NPV(Q97,K98:$K$244) + ($A$13+$A$14+$A$15)/POWER(1+Q97,$A$28-D98+1)</f>
        <v>0</v>
      </c>
      <c r="S98" s="164">
        <f ca="1">NPV(Q98,K98:$K$244) + ($A$13+$A$14+$A$15)/POWER(1+Q98,$A$28-D98+1)</f>
        <v>0</v>
      </c>
      <c r="T98" s="45">
        <f t="shared" ca="1" si="30"/>
        <v>0</v>
      </c>
      <c r="U98" s="45">
        <f t="shared" ca="1" si="36"/>
        <v>0</v>
      </c>
      <c r="V98" s="45">
        <f t="shared" ca="1" si="37"/>
        <v>0</v>
      </c>
      <c r="W98" s="45">
        <f t="shared" ca="1" si="31"/>
        <v>0</v>
      </c>
      <c r="X98" s="25">
        <f t="shared" ca="1" si="20"/>
        <v>0</v>
      </c>
      <c r="Z98" s="28">
        <f t="shared" ca="1" si="38"/>
        <v>0</v>
      </c>
      <c r="AA98" s="233"/>
      <c r="AB98" s="45">
        <f t="shared" ca="1" si="32"/>
        <v>0</v>
      </c>
      <c r="AC98" s="45">
        <f t="shared" ca="1" si="21"/>
        <v>0</v>
      </c>
      <c r="AD98" s="25">
        <f t="shared" ca="1" si="22"/>
        <v>0</v>
      </c>
    </row>
    <row r="99" spans="4:30" x14ac:dyDescent="0.35">
      <c r="D99" s="20">
        <v>95</v>
      </c>
      <c r="E99" s="21">
        <f t="shared" ca="1" si="33"/>
        <v>34699</v>
      </c>
      <c r="F99" s="44">
        <f t="shared" ca="1" si="23"/>
        <v>35063</v>
      </c>
      <c r="G99" s="22" t="s">
        <v>119</v>
      </c>
      <c r="H99" s="44">
        <f t="shared" ca="1" si="34"/>
        <v>34699</v>
      </c>
      <c r="I99" s="45">
        <f t="shared" ca="1" si="24"/>
        <v>0</v>
      </c>
      <c r="J99" s="45">
        <f t="shared" ca="1" si="25"/>
        <v>0</v>
      </c>
      <c r="K99" s="45">
        <f t="shared" ca="1" si="26"/>
        <v>0</v>
      </c>
      <c r="L99" s="45"/>
      <c r="M99" s="45">
        <f t="shared" ca="1" si="35"/>
        <v>0</v>
      </c>
      <c r="N99" s="257">
        <f t="shared" ca="1" si="27"/>
        <v>0</v>
      </c>
      <c r="O99" s="23"/>
      <c r="P99" s="255">
        <f t="shared" ca="1" si="28"/>
        <v>0</v>
      </c>
      <c r="Q99" s="163">
        <f t="shared" ca="1" si="29"/>
        <v>0</v>
      </c>
      <c r="R99" s="164">
        <f ca="1">NPV(Q98,K99:$K$244) + ($A$13+$A$14+$A$15)/POWER(1+Q98,$A$28-D99+1)</f>
        <v>0</v>
      </c>
      <c r="S99" s="164">
        <f ca="1">NPV(Q99,K99:$K$244) + ($A$13+$A$14+$A$15)/POWER(1+Q99,$A$28-D99+1)</f>
        <v>0</v>
      </c>
      <c r="T99" s="45">
        <f t="shared" ca="1" si="30"/>
        <v>0</v>
      </c>
      <c r="U99" s="45">
        <f t="shared" ca="1" si="36"/>
        <v>0</v>
      </c>
      <c r="V99" s="45">
        <f t="shared" ca="1" si="37"/>
        <v>0</v>
      </c>
      <c r="W99" s="45">
        <f t="shared" ca="1" si="31"/>
        <v>0</v>
      </c>
      <c r="X99" s="25">
        <f t="shared" ca="1" si="20"/>
        <v>0</v>
      </c>
      <c r="Z99" s="28">
        <f t="shared" ca="1" si="38"/>
        <v>0</v>
      </c>
      <c r="AA99" s="233"/>
      <c r="AB99" s="45">
        <f t="shared" ca="1" si="32"/>
        <v>0</v>
      </c>
      <c r="AC99" s="45">
        <f t="shared" ca="1" si="21"/>
        <v>0</v>
      </c>
      <c r="AD99" s="25">
        <f t="shared" ca="1" si="22"/>
        <v>0</v>
      </c>
    </row>
    <row r="100" spans="4:30" x14ac:dyDescent="0.35">
      <c r="D100" s="20">
        <v>96</v>
      </c>
      <c r="E100" s="21">
        <f t="shared" ca="1" si="33"/>
        <v>35064</v>
      </c>
      <c r="F100" s="44">
        <f t="shared" ca="1" si="23"/>
        <v>35429</v>
      </c>
      <c r="G100" s="22" t="s">
        <v>119</v>
      </c>
      <c r="H100" s="44">
        <f t="shared" ca="1" si="34"/>
        <v>35064</v>
      </c>
      <c r="I100" s="45">
        <f t="shared" ca="1" si="24"/>
        <v>0</v>
      </c>
      <c r="J100" s="45">
        <f t="shared" ca="1" si="25"/>
        <v>0</v>
      </c>
      <c r="K100" s="45">
        <f t="shared" ca="1" si="26"/>
        <v>0</v>
      </c>
      <c r="L100" s="45"/>
      <c r="M100" s="45">
        <f t="shared" ca="1" si="35"/>
        <v>0</v>
      </c>
      <c r="N100" s="257">
        <f t="shared" ca="1" si="27"/>
        <v>0</v>
      </c>
      <c r="O100" s="23"/>
      <c r="P100" s="255">
        <f t="shared" ca="1" si="28"/>
        <v>0</v>
      </c>
      <c r="Q100" s="163">
        <f t="shared" ca="1" si="29"/>
        <v>0</v>
      </c>
      <c r="R100" s="164">
        <f ca="1">NPV(Q99,K100:$K$244) + ($A$13+$A$14+$A$15)/POWER(1+Q99,$A$28-D100+1)</f>
        <v>0</v>
      </c>
      <c r="S100" s="164">
        <f ca="1">NPV(Q100,K100:$K$244) + ($A$13+$A$14+$A$15)/POWER(1+Q100,$A$28-D100+1)</f>
        <v>0</v>
      </c>
      <c r="T100" s="45">
        <f t="shared" ca="1" si="30"/>
        <v>0</v>
      </c>
      <c r="U100" s="45">
        <f t="shared" ca="1" si="36"/>
        <v>0</v>
      </c>
      <c r="V100" s="45">
        <f t="shared" ca="1" si="37"/>
        <v>0</v>
      </c>
      <c r="W100" s="45">
        <f t="shared" ca="1" si="31"/>
        <v>0</v>
      </c>
      <c r="X100" s="25">
        <f t="shared" ca="1" si="20"/>
        <v>0</v>
      </c>
      <c r="Z100" s="28">
        <f t="shared" ca="1" si="38"/>
        <v>0</v>
      </c>
      <c r="AA100" s="233"/>
      <c r="AB100" s="45">
        <f t="shared" ca="1" si="32"/>
        <v>0</v>
      </c>
      <c r="AC100" s="45">
        <f t="shared" ca="1" si="21"/>
        <v>0</v>
      </c>
      <c r="AD100" s="25">
        <f t="shared" ca="1" si="22"/>
        <v>0</v>
      </c>
    </row>
    <row r="101" spans="4:30" x14ac:dyDescent="0.35">
      <c r="D101" s="20">
        <v>97</v>
      </c>
      <c r="E101" s="21">
        <f t="shared" ca="1" si="33"/>
        <v>35430</v>
      </c>
      <c r="F101" s="44">
        <f t="shared" ca="1" si="23"/>
        <v>35794</v>
      </c>
      <c r="G101" s="22" t="s">
        <v>119</v>
      </c>
      <c r="H101" s="44">
        <f t="shared" ca="1" si="34"/>
        <v>35430</v>
      </c>
      <c r="I101" s="45">
        <f t="shared" ca="1" si="24"/>
        <v>0</v>
      </c>
      <c r="J101" s="45">
        <f t="shared" ca="1" si="25"/>
        <v>0</v>
      </c>
      <c r="K101" s="45">
        <f t="shared" ca="1" si="26"/>
        <v>0</v>
      </c>
      <c r="L101" s="45"/>
      <c r="M101" s="45">
        <f t="shared" ca="1" si="35"/>
        <v>0</v>
      </c>
      <c r="N101" s="257">
        <f t="shared" ca="1" si="27"/>
        <v>0</v>
      </c>
      <c r="O101" s="23"/>
      <c r="P101" s="255">
        <f t="shared" ca="1" si="28"/>
        <v>0</v>
      </c>
      <c r="Q101" s="163">
        <f t="shared" ca="1" si="29"/>
        <v>0</v>
      </c>
      <c r="R101" s="164">
        <f ca="1">NPV(Q100,K101:$K$244) + ($A$13+$A$14+$A$15)/POWER(1+Q100,$A$28-D101+1)</f>
        <v>0</v>
      </c>
      <c r="S101" s="164">
        <f ca="1">NPV(Q101,K101:$K$244) + ($A$13+$A$14+$A$15)/POWER(1+Q101,$A$28-D101+1)</f>
        <v>0</v>
      </c>
      <c r="T101" s="45">
        <f t="shared" ca="1" si="30"/>
        <v>0</v>
      </c>
      <c r="U101" s="45">
        <f t="shared" ca="1" si="36"/>
        <v>0</v>
      </c>
      <c r="V101" s="45">
        <f t="shared" ca="1" si="37"/>
        <v>0</v>
      </c>
      <c r="W101" s="45">
        <f t="shared" ca="1" si="31"/>
        <v>0</v>
      </c>
      <c r="X101" s="25">
        <f t="shared" ca="1" si="20"/>
        <v>0</v>
      </c>
      <c r="Z101" s="28">
        <f t="shared" ca="1" si="38"/>
        <v>0</v>
      </c>
      <c r="AA101" s="233"/>
      <c r="AB101" s="45">
        <f t="shared" ca="1" si="32"/>
        <v>0</v>
      </c>
      <c r="AC101" s="45">
        <f t="shared" ca="1" si="21"/>
        <v>0</v>
      </c>
      <c r="AD101" s="25">
        <f t="shared" ca="1" si="22"/>
        <v>0</v>
      </c>
    </row>
    <row r="102" spans="4:30" x14ac:dyDescent="0.35">
      <c r="D102" s="20">
        <v>98</v>
      </c>
      <c r="E102" s="21">
        <f t="shared" ca="1" si="33"/>
        <v>35795</v>
      </c>
      <c r="F102" s="44">
        <f t="shared" ca="1" si="23"/>
        <v>36159</v>
      </c>
      <c r="G102" s="22" t="s">
        <v>119</v>
      </c>
      <c r="H102" s="44">
        <f t="shared" ca="1" si="34"/>
        <v>35795</v>
      </c>
      <c r="I102" s="45">
        <f t="shared" ca="1" si="24"/>
        <v>0</v>
      </c>
      <c r="J102" s="45">
        <f t="shared" ca="1" si="25"/>
        <v>0</v>
      </c>
      <c r="K102" s="45">
        <f t="shared" ca="1" si="26"/>
        <v>0</v>
      </c>
      <c r="L102" s="45"/>
      <c r="M102" s="45">
        <f t="shared" ca="1" si="35"/>
        <v>0</v>
      </c>
      <c r="N102" s="257">
        <f t="shared" ca="1" si="27"/>
        <v>0</v>
      </c>
      <c r="O102" s="23"/>
      <c r="P102" s="255">
        <f t="shared" ca="1" si="28"/>
        <v>0</v>
      </c>
      <c r="Q102" s="163">
        <f t="shared" ca="1" si="29"/>
        <v>0</v>
      </c>
      <c r="R102" s="164">
        <f ca="1">NPV(Q101,K102:$K$244) + ($A$13+$A$14+$A$15)/POWER(1+Q101,$A$28-D102+1)</f>
        <v>0</v>
      </c>
      <c r="S102" s="164">
        <f ca="1">NPV(Q102,K102:$K$244) + ($A$13+$A$14+$A$15)/POWER(1+Q102,$A$28-D102+1)</f>
        <v>0</v>
      </c>
      <c r="T102" s="45">
        <f t="shared" ca="1" si="30"/>
        <v>0</v>
      </c>
      <c r="U102" s="45">
        <f t="shared" ca="1" si="36"/>
        <v>0</v>
      </c>
      <c r="V102" s="45">
        <f t="shared" ca="1" si="37"/>
        <v>0</v>
      </c>
      <c r="W102" s="45">
        <f t="shared" ca="1" si="31"/>
        <v>0</v>
      </c>
      <c r="X102" s="25">
        <f t="shared" ca="1" si="20"/>
        <v>0</v>
      </c>
      <c r="Z102" s="28">
        <f t="shared" ca="1" si="38"/>
        <v>0</v>
      </c>
      <c r="AA102" s="233"/>
      <c r="AB102" s="45">
        <f t="shared" ca="1" si="32"/>
        <v>0</v>
      </c>
      <c r="AC102" s="45">
        <f t="shared" ca="1" si="21"/>
        <v>0</v>
      </c>
      <c r="AD102" s="25">
        <f t="shared" ca="1" si="22"/>
        <v>0</v>
      </c>
    </row>
    <row r="103" spans="4:30" x14ac:dyDescent="0.35">
      <c r="D103" s="20">
        <v>99</v>
      </c>
      <c r="E103" s="21">
        <f t="shared" ca="1" si="33"/>
        <v>36160</v>
      </c>
      <c r="F103" s="44">
        <f t="shared" ca="1" si="23"/>
        <v>36524</v>
      </c>
      <c r="G103" s="22" t="s">
        <v>119</v>
      </c>
      <c r="H103" s="44">
        <f t="shared" ca="1" si="34"/>
        <v>36160</v>
      </c>
      <c r="I103" s="45">
        <f t="shared" ca="1" si="24"/>
        <v>0</v>
      </c>
      <c r="J103" s="45">
        <f t="shared" ca="1" si="25"/>
        <v>0</v>
      </c>
      <c r="K103" s="45">
        <f t="shared" ca="1" si="26"/>
        <v>0</v>
      </c>
      <c r="L103" s="45"/>
      <c r="M103" s="45">
        <f t="shared" ca="1" si="35"/>
        <v>0</v>
      </c>
      <c r="N103" s="257">
        <f t="shared" ca="1" si="27"/>
        <v>0</v>
      </c>
      <c r="O103" s="23"/>
      <c r="P103" s="255">
        <f t="shared" ca="1" si="28"/>
        <v>0</v>
      </c>
      <c r="Q103" s="163">
        <f t="shared" ca="1" si="29"/>
        <v>0</v>
      </c>
      <c r="R103" s="164">
        <f ca="1">NPV(Q102,K103:$K$244) + ($A$13+$A$14+$A$15)/POWER(1+Q102,$A$28-D103+1)</f>
        <v>0</v>
      </c>
      <c r="S103" s="164">
        <f ca="1">NPV(Q103,K103:$K$244) + ($A$13+$A$14+$A$15)/POWER(1+Q103,$A$28-D103+1)</f>
        <v>0</v>
      </c>
      <c r="T103" s="45">
        <f t="shared" ca="1" si="30"/>
        <v>0</v>
      </c>
      <c r="U103" s="45">
        <f t="shared" ca="1" si="36"/>
        <v>0</v>
      </c>
      <c r="V103" s="45">
        <f t="shared" ca="1" si="37"/>
        <v>0</v>
      </c>
      <c r="W103" s="45">
        <f t="shared" ca="1" si="31"/>
        <v>0</v>
      </c>
      <c r="X103" s="25">
        <f t="shared" ca="1" si="20"/>
        <v>0</v>
      </c>
      <c r="Z103" s="28">
        <f t="shared" ca="1" si="38"/>
        <v>0</v>
      </c>
      <c r="AA103" s="233"/>
      <c r="AB103" s="45">
        <f t="shared" ca="1" si="32"/>
        <v>0</v>
      </c>
      <c r="AC103" s="45">
        <f t="shared" ca="1" si="21"/>
        <v>0</v>
      </c>
      <c r="AD103" s="25">
        <f t="shared" ca="1" si="22"/>
        <v>0</v>
      </c>
    </row>
    <row r="104" spans="4:30" x14ac:dyDescent="0.35">
      <c r="D104" s="20">
        <v>100</v>
      </c>
      <c r="E104" s="21">
        <f t="shared" ca="1" si="33"/>
        <v>36525</v>
      </c>
      <c r="F104" s="44">
        <f t="shared" ca="1" si="23"/>
        <v>36890</v>
      </c>
      <c r="G104" s="22" t="s">
        <v>119</v>
      </c>
      <c r="H104" s="44">
        <f t="shared" ca="1" si="34"/>
        <v>36525</v>
      </c>
      <c r="I104" s="45">
        <f t="shared" ca="1" si="24"/>
        <v>0</v>
      </c>
      <c r="J104" s="45">
        <f t="shared" ca="1" si="25"/>
        <v>0</v>
      </c>
      <c r="K104" s="45">
        <f t="shared" ca="1" si="26"/>
        <v>0</v>
      </c>
      <c r="L104" s="45"/>
      <c r="M104" s="45">
        <f t="shared" ca="1" si="35"/>
        <v>0</v>
      </c>
      <c r="N104" s="257">
        <f t="shared" ca="1" si="27"/>
        <v>0</v>
      </c>
      <c r="O104" s="23"/>
      <c r="P104" s="255">
        <f t="shared" ca="1" si="28"/>
        <v>0</v>
      </c>
      <c r="Q104" s="163">
        <f t="shared" ca="1" si="29"/>
        <v>0</v>
      </c>
      <c r="R104" s="164">
        <f ca="1">NPV(Q103,K104:$K$244) + ($A$13+$A$14+$A$15)/POWER(1+Q103,$A$28-D104+1)</f>
        <v>0</v>
      </c>
      <c r="S104" s="164">
        <f ca="1">NPV(Q104,K104:$K$244) + ($A$13+$A$14+$A$15)/POWER(1+Q104,$A$28-D104+1)</f>
        <v>0</v>
      </c>
      <c r="T104" s="45">
        <f t="shared" ca="1" si="30"/>
        <v>0</v>
      </c>
      <c r="U104" s="45">
        <f t="shared" ca="1" si="36"/>
        <v>0</v>
      </c>
      <c r="V104" s="45">
        <f t="shared" ca="1" si="37"/>
        <v>0</v>
      </c>
      <c r="W104" s="45">
        <f t="shared" ca="1" si="31"/>
        <v>0</v>
      </c>
      <c r="X104" s="25">
        <f t="shared" ca="1" si="20"/>
        <v>0</v>
      </c>
      <c r="Z104" s="28">
        <f t="shared" ca="1" si="38"/>
        <v>0</v>
      </c>
      <c r="AA104" s="233"/>
      <c r="AB104" s="45">
        <f t="shared" ca="1" si="32"/>
        <v>0</v>
      </c>
      <c r="AC104" s="45">
        <f t="shared" ca="1" si="21"/>
        <v>0</v>
      </c>
      <c r="AD104" s="25">
        <f t="shared" ca="1" si="22"/>
        <v>0</v>
      </c>
    </row>
    <row r="105" spans="4:30" x14ac:dyDescent="0.35">
      <c r="D105" s="20">
        <v>101</v>
      </c>
      <c r="E105" s="21">
        <f t="shared" ca="1" si="33"/>
        <v>36891</v>
      </c>
      <c r="F105" s="44">
        <f t="shared" ca="1" si="23"/>
        <v>37255</v>
      </c>
      <c r="G105" s="22" t="s">
        <v>119</v>
      </c>
      <c r="H105" s="44">
        <f t="shared" ca="1" si="34"/>
        <v>36891</v>
      </c>
      <c r="I105" s="45">
        <f t="shared" ca="1" si="24"/>
        <v>0</v>
      </c>
      <c r="J105" s="45">
        <f t="shared" ca="1" si="25"/>
        <v>0</v>
      </c>
      <c r="K105" s="45">
        <f t="shared" ca="1" si="26"/>
        <v>0</v>
      </c>
      <c r="L105" s="45"/>
      <c r="M105" s="45">
        <f t="shared" ca="1" si="35"/>
        <v>0</v>
      </c>
      <c r="N105" s="257">
        <f t="shared" ca="1" si="27"/>
        <v>0</v>
      </c>
      <c r="O105" s="23"/>
      <c r="P105" s="255">
        <f t="shared" ca="1" si="28"/>
        <v>0</v>
      </c>
      <c r="Q105" s="163">
        <f t="shared" ca="1" si="29"/>
        <v>0</v>
      </c>
      <c r="R105" s="164">
        <f ca="1">NPV(Q104,K105:$K$244) + ($A$13+$A$14+$A$15)/POWER(1+Q104,$A$28-D105+1)</f>
        <v>0</v>
      </c>
      <c r="S105" s="164">
        <f ca="1">NPV(Q105,K105:$K$244) + ($A$13+$A$14+$A$15)/POWER(1+Q105,$A$28-D105+1)</f>
        <v>0</v>
      </c>
      <c r="T105" s="45">
        <f t="shared" ca="1" si="30"/>
        <v>0</v>
      </c>
      <c r="U105" s="45">
        <f t="shared" ca="1" si="36"/>
        <v>0</v>
      </c>
      <c r="V105" s="45">
        <f t="shared" ca="1" si="37"/>
        <v>0</v>
      </c>
      <c r="W105" s="45">
        <f t="shared" ca="1" si="31"/>
        <v>0</v>
      </c>
      <c r="X105" s="25">
        <f t="shared" ca="1" si="20"/>
        <v>0</v>
      </c>
      <c r="Z105" s="28">
        <f t="shared" ca="1" si="38"/>
        <v>0</v>
      </c>
      <c r="AA105" s="233"/>
      <c r="AB105" s="45">
        <f t="shared" ca="1" si="32"/>
        <v>0</v>
      </c>
      <c r="AC105" s="45">
        <f t="shared" ca="1" si="21"/>
        <v>0</v>
      </c>
      <c r="AD105" s="25">
        <f t="shared" ca="1" si="22"/>
        <v>0</v>
      </c>
    </row>
    <row r="106" spans="4:30" x14ac:dyDescent="0.35">
      <c r="D106" s="20">
        <v>102</v>
      </c>
      <c r="E106" s="21">
        <f t="shared" ca="1" si="33"/>
        <v>37256</v>
      </c>
      <c r="F106" s="44">
        <f t="shared" ca="1" si="23"/>
        <v>37620</v>
      </c>
      <c r="G106" s="22" t="s">
        <v>119</v>
      </c>
      <c r="H106" s="44">
        <f t="shared" ca="1" si="34"/>
        <v>37256</v>
      </c>
      <c r="I106" s="45">
        <f t="shared" ca="1" si="24"/>
        <v>0</v>
      </c>
      <c r="J106" s="45">
        <f t="shared" ca="1" si="25"/>
        <v>0</v>
      </c>
      <c r="K106" s="45">
        <f t="shared" ca="1" si="26"/>
        <v>0</v>
      </c>
      <c r="L106" s="45"/>
      <c r="M106" s="45">
        <f t="shared" ca="1" si="35"/>
        <v>0</v>
      </c>
      <c r="N106" s="257">
        <f t="shared" ca="1" si="27"/>
        <v>0</v>
      </c>
      <c r="O106" s="23"/>
      <c r="P106" s="255">
        <f t="shared" ca="1" si="28"/>
        <v>0</v>
      </c>
      <c r="Q106" s="163">
        <f t="shared" ca="1" si="29"/>
        <v>0</v>
      </c>
      <c r="R106" s="164">
        <f ca="1">NPV(Q105,K106:$K$244) + ($A$13+$A$14+$A$15)/POWER(1+Q105,$A$28-D106+1)</f>
        <v>0</v>
      </c>
      <c r="S106" s="164">
        <f ca="1">NPV(Q106,K106:$K$244) + ($A$13+$A$14+$A$15)/POWER(1+Q106,$A$28-D106+1)</f>
        <v>0</v>
      </c>
      <c r="T106" s="45">
        <f t="shared" ca="1" si="30"/>
        <v>0</v>
      </c>
      <c r="U106" s="45">
        <f t="shared" ca="1" si="36"/>
        <v>0</v>
      </c>
      <c r="V106" s="45">
        <f t="shared" ca="1" si="37"/>
        <v>0</v>
      </c>
      <c r="W106" s="45">
        <f t="shared" ca="1" si="31"/>
        <v>0</v>
      </c>
      <c r="X106" s="25">
        <f t="shared" ca="1" si="20"/>
        <v>0</v>
      </c>
      <c r="Z106" s="28">
        <f t="shared" ca="1" si="38"/>
        <v>0</v>
      </c>
      <c r="AA106" s="233"/>
      <c r="AB106" s="45">
        <f t="shared" ca="1" si="32"/>
        <v>0</v>
      </c>
      <c r="AC106" s="45">
        <f t="shared" ca="1" si="21"/>
        <v>0</v>
      </c>
      <c r="AD106" s="25">
        <f t="shared" ca="1" si="22"/>
        <v>0</v>
      </c>
    </row>
    <row r="107" spans="4:30" x14ac:dyDescent="0.35">
      <c r="D107" s="20">
        <v>103</v>
      </c>
      <c r="E107" s="21">
        <f t="shared" ca="1" si="33"/>
        <v>37621</v>
      </c>
      <c r="F107" s="44">
        <f t="shared" ca="1" si="23"/>
        <v>37985</v>
      </c>
      <c r="G107" s="22" t="s">
        <v>119</v>
      </c>
      <c r="H107" s="44">
        <f t="shared" ca="1" si="34"/>
        <v>37621</v>
      </c>
      <c r="I107" s="45">
        <f t="shared" ca="1" si="24"/>
        <v>0</v>
      </c>
      <c r="J107" s="45">
        <f t="shared" ca="1" si="25"/>
        <v>0</v>
      </c>
      <c r="K107" s="45">
        <f t="shared" ca="1" si="26"/>
        <v>0</v>
      </c>
      <c r="L107" s="45"/>
      <c r="M107" s="45">
        <f t="shared" ca="1" si="35"/>
        <v>0</v>
      </c>
      <c r="N107" s="257">
        <f t="shared" ca="1" si="27"/>
        <v>0</v>
      </c>
      <c r="O107" s="23"/>
      <c r="P107" s="255">
        <f t="shared" ca="1" si="28"/>
        <v>0</v>
      </c>
      <c r="Q107" s="163">
        <f t="shared" ca="1" si="29"/>
        <v>0</v>
      </c>
      <c r="R107" s="164">
        <f ca="1">NPV(Q106,K107:$K$244) + ($A$13+$A$14+$A$15)/POWER(1+Q106,$A$28-D107+1)</f>
        <v>0</v>
      </c>
      <c r="S107" s="164">
        <f ca="1">NPV(Q107,K107:$K$244) + ($A$13+$A$14+$A$15)/POWER(1+Q107,$A$28-D107+1)</f>
        <v>0</v>
      </c>
      <c r="T107" s="45">
        <f t="shared" ca="1" si="30"/>
        <v>0</v>
      </c>
      <c r="U107" s="45">
        <f t="shared" ca="1" si="36"/>
        <v>0</v>
      </c>
      <c r="V107" s="45">
        <f t="shared" ca="1" si="37"/>
        <v>0</v>
      </c>
      <c r="W107" s="45">
        <f t="shared" ca="1" si="31"/>
        <v>0</v>
      </c>
      <c r="X107" s="25">
        <f t="shared" ca="1" si="20"/>
        <v>0</v>
      </c>
      <c r="Z107" s="28">
        <f t="shared" ca="1" si="38"/>
        <v>0</v>
      </c>
      <c r="AA107" s="233"/>
      <c r="AB107" s="45">
        <f t="shared" ca="1" si="32"/>
        <v>0</v>
      </c>
      <c r="AC107" s="45">
        <f t="shared" ca="1" si="21"/>
        <v>0</v>
      </c>
      <c r="AD107" s="25">
        <f t="shared" ca="1" si="22"/>
        <v>0</v>
      </c>
    </row>
    <row r="108" spans="4:30" x14ac:dyDescent="0.35">
      <c r="D108" s="20">
        <v>104</v>
      </c>
      <c r="E108" s="21">
        <f t="shared" ca="1" si="33"/>
        <v>37986</v>
      </c>
      <c r="F108" s="44">
        <f t="shared" ca="1" si="23"/>
        <v>38351</v>
      </c>
      <c r="G108" s="22" t="s">
        <v>119</v>
      </c>
      <c r="H108" s="44">
        <f t="shared" ca="1" si="34"/>
        <v>37986</v>
      </c>
      <c r="I108" s="45">
        <f t="shared" ca="1" si="24"/>
        <v>0</v>
      </c>
      <c r="J108" s="45">
        <f t="shared" ca="1" si="25"/>
        <v>0</v>
      </c>
      <c r="K108" s="45">
        <f t="shared" ca="1" si="26"/>
        <v>0</v>
      </c>
      <c r="L108" s="45"/>
      <c r="M108" s="45">
        <f t="shared" ca="1" si="35"/>
        <v>0</v>
      </c>
      <c r="N108" s="257">
        <f t="shared" ca="1" si="27"/>
        <v>0</v>
      </c>
      <c r="O108" s="23"/>
      <c r="P108" s="255">
        <f t="shared" ca="1" si="28"/>
        <v>0</v>
      </c>
      <c r="Q108" s="163">
        <f t="shared" ca="1" si="29"/>
        <v>0</v>
      </c>
      <c r="R108" s="164">
        <f ca="1">NPV(Q107,K108:$K$244) + ($A$13+$A$14+$A$15)/POWER(1+Q107,$A$28-D108+1)</f>
        <v>0</v>
      </c>
      <c r="S108" s="164">
        <f ca="1">NPV(Q108,K108:$K$244) + ($A$13+$A$14+$A$15)/POWER(1+Q108,$A$28-D108+1)</f>
        <v>0</v>
      </c>
      <c r="T108" s="45">
        <f t="shared" ca="1" si="30"/>
        <v>0</v>
      </c>
      <c r="U108" s="45">
        <f t="shared" ca="1" si="36"/>
        <v>0</v>
      </c>
      <c r="V108" s="45">
        <f t="shared" ca="1" si="37"/>
        <v>0</v>
      </c>
      <c r="W108" s="45">
        <f t="shared" ca="1" si="31"/>
        <v>0</v>
      </c>
      <c r="X108" s="25">
        <f t="shared" ca="1" si="20"/>
        <v>0</v>
      </c>
      <c r="Z108" s="28">
        <f t="shared" ca="1" si="38"/>
        <v>0</v>
      </c>
      <c r="AA108" s="233"/>
      <c r="AB108" s="45">
        <f t="shared" ca="1" si="32"/>
        <v>0</v>
      </c>
      <c r="AC108" s="45">
        <f t="shared" ca="1" si="21"/>
        <v>0</v>
      </c>
      <c r="AD108" s="25">
        <f t="shared" ca="1" si="22"/>
        <v>0</v>
      </c>
    </row>
    <row r="109" spans="4:30" x14ac:dyDescent="0.35">
      <c r="D109" s="20">
        <v>105</v>
      </c>
      <c r="E109" s="21">
        <f t="shared" ca="1" si="33"/>
        <v>38352</v>
      </c>
      <c r="F109" s="44">
        <f t="shared" ca="1" si="23"/>
        <v>38716</v>
      </c>
      <c r="G109" s="22" t="s">
        <v>119</v>
      </c>
      <c r="H109" s="44">
        <f t="shared" ca="1" si="34"/>
        <v>38352</v>
      </c>
      <c r="I109" s="45">
        <f t="shared" ca="1" si="24"/>
        <v>0</v>
      </c>
      <c r="J109" s="45">
        <f t="shared" ca="1" si="25"/>
        <v>0</v>
      </c>
      <c r="K109" s="45">
        <f t="shared" ca="1" si="26"/>
        <v>0</v>
      </c>
      <c r="L109" s="45"/>
      <c r="M109" s="45">
        <f t="shared" ca="1" si="35"/>
        <v>0</v>
      </c>
      <c r="N109" s="257">
        <f t="shared" ca="1" si="27"/>
        <v>0</v>
      </c>
      <c r="O109" s="23"/>
      <c r="P109" s="255">
        <f t="shared" ca="1" si="28"/>
        <v>0</v>
      </c>
      <c r="Q109" s="163">
        <f t="shared" ca="1" si="29"/>
        <v>0</v>
      </c>
      <c r="R109" s="164">
        <f ca="1">NPV(Q108,K109:$K$244) + ($A$13+$A$14+$A$15)/POWER(1+Q108,$A$28-D109+1)</f>
        <v>0</v>
      </c>
      <c r="S109" s="164">
        <f ca="1">NPV(Q109,K109:$K$244) + ($A$13+$A$14+$A$15)/POWER(1+Q109,$A$28-D109+1)</f>
        <v>0</v>
      </c>
      <c r="T109" s="45">
        <f t="shared" ca="1" si="30"/>
        <v>0</v>
      </c>
      <c r="U109" s="45">
        <f t="shared" ca="1" si="36"/>
        <v>0</v>
      </c>
      <c r="V109" s="45">
        <f t="shared" ca="1" si="37"/>
        <v>0</v>
      </c>
      <c r="W109" s="45">
        <f t="shared" ca="1" si="31"/>
        <v>0</v>
      </c>
      <c r="X109" s="25">
        <f t="shared" ca="1" si="20"/>
        <v>0</v>
      </c>
      <c r="Z109" s="28">
        <f t="shared" ca="1" si="38"/>
        <v>0</v>
      </c>
      <c r="AA109" s="233"/>
      <c r="AB109" s="45">
        <f t="shared" ca="1" si="32"/>
        <v>0</v>
      </c>
      <c r="AC109" s="45">
        <f t="shared" ca="1" si="21"/>
        <v>0</v>
      </c>
      <c r="AD109" s="25">
        <f t="shared" ca="1" si="22"/>
        <v>0</v>
      </c>
    </row>
    <row r="110" spans="4:30" x14ac:dyDescent="0.35">
      <c r="D110" s="20">
        <v>106</v>
      </c>
      <c r="E110" s="21">
        <f t="shared" ca="1" si="33"/>
        <v>38717</v>
      </c>
      <c r="F110" s="44">
        <f t="shared" ca="1" si="23"/>
        <v>39081</v>
      </c>
      <c r="G110" s="22" t="s">
        <v>119</v>
      </c>
      <c r="H110" s="44">
        <f t="shared" ca="1" si="34"/>
        <v>38717</v>
      </c>
      <c r="I110" s="45">
        <f t="shared" ca="1" si="24"/>
        <v>0</v>
      </c>
      <c r="J110" s="45">
        <f t="shared" ca="1" si="25"/>
        <v>0</v>
      </c>
      <c r="K110" s="45">
        <f t="shared" ca="1" si="26"/>
        <v>0</v>
      </c>
      <c r="L110" s="45"/>
      <c r="M110" s="45">
        <f t="shared" ca="1" si="35"/>
        <v>0</v>
      </c>
      <c r="N110" s="257">
        <f t="shared" ca="1" si="27"/>
        <v>0</v>
      </c>
      <c r="O110" s="23"/>
      <c r="P110" s="255">
        <f t="shared" ca="1" si="28"/>
        <v>0</v>
      </c>
      <c r="Q110" s="163">
        <f t="shared" ca="1" si="29"/>
        <v>0</v>
      </c>
      <c r="R110" s="164">
        <f ca="1">NPV(Q109,K110:$K$244) + ($A$13+$A$14+$A$15)/POWER(1+Q109,$A$28-D110+1)</f>
        <v>0</v>
      </c>
      <c r="S110" s="164">
        <f ca="1">NPV(Q110,K110:$K$244) + ($A$13+$A$14+$A$15)/POWER(1+Q110,$A$28-D110+1)</f>
        <v>0</v>
      </c>
      <c r="T110" s="45">
        <f t="shared" ca="1" si="30"/>
        <v>0</v>
      </c>
      <c r="U110" s="45">
        <f t="shared" ca="1" si="36"/>
        <v>0</v>
      </c>
      <c r="V110" s="45">
        <f t="shared" ca="1" si="37"/>
        <v>0</v>
      </c>
      <c r="W110" s="45">
        <f t="shared" ca="1" si="31"/>
        <v>0</v>
      </c>
      <c r="X110" s="25">
        <f t="shared" ca="1" si="20"/>
        <v>0</v>
      </c>
      <c r="Z110" s="28">
        <f t="shared" ca="1" si="38"/>
        <v>0</v>
      </c>
      <c r="AA110" s="233"/>
      <c r="AB110" s="45">
        <f t="shared" ca="1" si="32"/>
        <v>0</v>
      </c>
      <c r="AC110" s="45">
        <f t="shared" ca="1" si="21"/>
        <v>0</v>
      </c>
      <c r="AD110" s="25">
        <f t="shared" ca="1" si="22"/>
        <v>0</v>
      </c>
    </row>
    <row r="111" spans="4:30" x14ac:dyDescent="0.35">
      <c r="D111" s="20">
        <v>107</v>
      </c>
      <c r="E111" s="21">
        <f t="shared" ca="1" si="33"/>
        <v>39082</v>
      </c>
      <c r="F111" s="44">
        <f t="shared" ca="1" si="23"/>
        <v>39446</v>
      </c>
      <c r="G111" s="22" t="s">
        <v>119</v>
      </c>
      <c r="H111" s="44">
        <f t="shared" ca="1" si="34"/>
        <v>39082</v>
      </c>
      <c r="I111" s="45">
        <f t="shared" ca="1" si="24"/>
        <v>0</v>
      </c>
      <c r="J111" s="45">
        <f t="shared" ca="1" si="25"/>
        <v>0</v>
      </c>
      <c r="K111" s="45">
        <f t="shared" ca="1" si="26"/>
        <v>0</v>
      </c>
      <c r="L111" s="45"/>
      <c r="M111" s="45">
        <f t="shared" ca="1" si="35"/>
        <v>0</v>
      </c>
      <c r="N111" s="257">
        <f t="shared" ca="1" si="27"/>
        <v>0</v>
      </c>
      <c r="O111" s="23"/>
      <c r="P111" s="255">
        <f t="shared" ca="1" si="28"/>
        <v>0</v>
      </c>
      <c r="Q111" s="163">
        <f t="shared" ca="1" si="29"/>
        <v>0</v>
      </c>
      <c r="R111" s="164">
        <f ca="1">NPV(Q110,K111:$K$244) + ($A$13+$A$14+$A$15)/POWER(1+Q110,$A$28-D111+1)</f>
        <v>0</v>
      </c>
      <c r="S111" s="164">
        <f ca="1">NPV(Q111,K111:$K$244) + ($A$13+$A$14+$A$15)/POWER(1+Q111,$A$28-D111+1)</f>
        <v>0</v>
      </c>
      <c r="T111" s="45">
        <f t="shared" ca="1" si="30"/>
        <v>0</v>
      </c>
      <c r="U111" s="45">
        <f t="shared" ca="1" si="36"/>
        <v>0</v>
      </c>
      <c r="V111" s="45">
        <f t="shared" ca="1" si="37"/>
        <v>0</v>
      </c>
      <c r="W111" s="45">
        <f t="shared" ca="1" si="31"/>
        <v>0</v>
      </c>
      <c r="X111" s="25">
        <f t="shared" ca="1" si="20"/>
        <v>0</v>
      </c>
      <c r="Z111" s="28">
        <f t="shared" ca="1" si="38"/>
        <v>0</v>
      </c>
      <c r="AA111" s="233"/>
      <c r="AB111" s="45">
        <f t="shared" ca="1" si="32"/>
        <v>0</v>
      </c>
      <c r="AC111" s="45">
        <f t="shared" ca="1" si="21"/>
        <v>0</v>
      </c>
      <c r="AD111" s="25">
        <f t="shared" ca="1" si="22"/>
        <v>0</v>
      </c>
    </row>
    <row r="112" spans="4:30" x14ac:dyDescent="0.35">
      <c r="D112" s="20">
        <v>108</v>
      </c>
      <c r="E112" s="21">
        <f t="shared" ca="1" si="33"/>
        <v>39447</v>
      </c>
      <c r="F112" s="44">
        <f t="shared" ca="1" si="23"/>
        <v>39812</v>
      </c>
      <c r="G112" s="22" t="s">
        <v>119</v>
      </c>
      <c r="H112" s="44">
        <f t="shared" ca="1" si="34"/>
        <v>39447</v>
      </c>
      <c r="I112" s="45">
        <f t="shared" ca="1" si="24"/>
        <v>0</v>
      </c>
      <c r="J112" s="45">
        <f t="shared" ca="1" si="25"/>
        <v>0</v>
      </c>
      <c r="K112" s="45">
        <f t="shared" ca="1" si="26"/>
        <v>0</v>
      </c>
      <c r="L112" s="45"/>
      <c r="M112" s="45">
        <f t="shared" ca="1" si="35"/>
        <v>0</v>
      </c>
      <c r="N112" s="257">
        <f t="shared" ca="1" si="27"/>
        <v>0</v>
      </c>
      <c r="O112" s="23"/>
      <c r="P112" s="255">
        <f t="shared" ca="1" si="28"/>
        <v>0</v>
      </c>
      <c r="Q112" s="163">
        <f t="shared" ca="1" si="29"/>
        <v>0</v>
      </c>
      <c r="R112" s="164">
        <f ca="1">NPV(Q111,K112:$K$244) + ($A$13+$A$14+$A$15)/POWER(1+Q111,$A$28-D112+1)</f>
        <v>0</v>
      </c>
      <c r="S112" s="164">
        <f ca="1">NPV(Q112,K112:$K$244) + ($A$13+$A$14+$A$15)/POWER(1+Q112,$A$28-D112+1)</f>
        <v>0</v>
      </c>
      <c r="T112" s="45">
        <f t="shared" ca="1" si="30"/>
        <v>0</v>
      </c>
      <c r="U112" s="45">
        <f t="shared" ca="1" si="36"/>
        <v>0</v>
      </c>
      <c r="V112" s="45">
        <f t="shared" ca="1" si="37"/>
        <v>0</v>
      </c>
      <c r="W112" s="45">
        <f t="shared" ca="1" si="31"/>
        <v>0</v>
      </c>
      <c r="X112" s="25">
        <f t="shared" ca="1" si="20"/>
        <v>0</v>
      </c>
      <c r="Z112" s="28">
        <f t="shared" ca="1" si="38"/>
        <v>0</v>
      </c>
      <c r="AA112" s="233"/>
      <c r="AB112" s="45">
        <f t="shared" ca="1" si="32"/>
        <v>0</v>
      </c>
      <c r="AC112" s="45">
        <f t="shared" ca="1" si="21"/>
        <v>0</v>
      </c>
      <c r="AD112" s="25">
        <f t="shared" ca="1" si="22"/>
        <v>0</v>
      </c>
    </row>
    <row r="113" spans="4:30" x14ac:dyDescent="0.35">
      <c r="D113" s="20">
        <v>109</v>
      </c>
      <c r="E113" s="21">
        <f t="shared" ca="1" si="33"/>
        <v>39813</v>
      </c>
      <c r="F113" s="44">
        <f t="shared" ca="1" si="23"/>
        <v>40177</v>
      </c>
      <c r="G113" s="22" t="s">
        <v>119</v>
      </c>
      <c r="H113" s="44">
        <f t="shared" ca="1" si="34"/>
        <v>39813</v>
      </c>
      <c r="I113" s="45">
        <f t="shared" ca="1" si="24"/>
        <v>0</v>
      </c>
      <c r="J113" s="45">
        <f t="shared" ca="1" si="25"/>
        <v>0</v>
      </c>
      <c r="K113" s="45">
        <f t="shared" ca="1" si="26"/>
        <v>0</v>
      </c>
      <c r="L113" s="45"/>
      <c r="M113" s="45">
        <f t="shared" ca="1" si="35"/>
        <v>0</v>
      </c>
      <c r="N113" s="257">
        <f t="shared" ca="1" si="27"/>
        <v>0</v>
      </c>
      <c r="O113" s="23"/>
      <c r="P113" s="255">
        <f t="shared" ca="1" si="28"/>
        <v>0</v>
      </c>
      <c r="Q113" s="163">
        <f t="shared" ca="1" si="29"/>
        <v>0</v>
      </c>
      <c r="R113" s="164">
        <f ca="1">NPV(Q112,K113:$K$244) + ($A$13+$A$14+$A$15)/POWER(1+Q112,$A$28-D113+1)</f>
        <v>0</v>
      </c>
      <c r="S113" s="164">
        <f ca="1">NPV(Q113,K113:$K$244) + ($A$13+$A$14+$A$15)/POWER(1+Q113,$A$28-D113+1)</f>
        <v>0</v>
      </c>
      <c r="T113" s="45">
        <f t="shared" ca="1" si="30"/>
        <v>0</v>
      </c>
      <c r="U113" s="45">
        <f t="shared" ca="1" si="36"/>
        <v>0</v>
      </c>
      <c r="V113" s="45">
        <f t="shared" ca="1" si="37"/>
        <v>0</v>
      </c>
      <c r="W113" s="45">
        <f t="shared" ca="1" si="31"/>
        <v>0</v>
      </c>
      <c r="X113" s="25">
        <f t="shared" ca="1" si="20"/>
        <v>0</v>
      </c>
      <c r="Z113" s="28">
        <f t="shared" ca="1" si="38"/>
        <v>0</v>
      </c>
      <c r="AA113" s="233"/>
      <c r="AB113" s="45">
        <f t="shared" ca="1" si="32"/>
        <v>0</v>
      </c>
      <c r="AC113" s="45">
        <f t="shared" ca="1" si="21"/>
        <v>0</v>
      </c>
      <c r="AD113" s="25">
        <f t="shared" ca="1" si="22"/>
        <v>0</v>
      </c>
    </row>
    <row r="114" spans="4:30" x14ac:dyDescent="0.35">
      <c r="D114" s="20">
        <v>110</v>
      </c>
      <c r="E114" s="21">
        <f t="shared" ca="1" si="33"/>
        <v>40178</v>
      </c>
      <c r="F114" s="44">
        <f t="shared" ca="1" si="23"/>
        <v>40542</v>
      </c>
      <c r="G114" s="22" t="s">
        <v>119</v>
      </c>
      <c r="H114" s="44">
        <f t="shared" ca="1" si="34"/>
        <v>40178</v>
      </c>
      <c r="I114" s="45">
        <f t="shared" ca="1" si="24"/>
        <v>0</v>
      </c>
      <c r="J114" s="45">
        <f t="shared" ca="1" si="25"/>
        <v>0</v>
      </c>
      <c r="K114" s="45">
        <f t="shared" ca="1" si="26"/>
        <v>0</v>
      </c>
      <c r="L114" s="45"/>
      <c r="M114" s="45">
        <f t="shared" ca="1" si="35"/>
        <v>0</v>
      </c>
      <c r="N114" s="257">
        <f t="shared" ca="1" si="27"/>
        <v>0</v>
      </c>
      <c r="O114" s="23"/>
      <c r="P114" s="255">
        <f t="shared" ca="1" si="28"/>
        <v>0</v>
      </c>
      <c r="Q114" s="163">
        <f t="shared" ca="1" si="29"/>
        <v>0</v>
      </c>
      <c r="R114" s="164">
        <f ca="1">NPV(Q113,K114:$K$244) + ($A$13+$A$14+$A$15)/POWER(1+Q113,$A$28-D114+1)</f>
        <v>0</v>
      </c>
      <c r="S114" s="164">
        <f ca="1">NPV(Q114,K114:$K$244) + ($A$13+$A$14+$A$15)/POWER(1+Q114,$A$28-D114+1)</f>
        <v>0</v>
      </c>
      <c r="T114" s="45">
        <f t="shared" ca="1" si="30"/>
        <v>0</v>
      </c>
      <c r="U114" s="45">
        <f t="shared" ca="1" si="36"/>
        <v>0</v>
      </c>
      <c r="V114" s="45">
        <f t="shared" ca="1" si="37"/>
        <v>0</v>
      </c>
      <c r="W114" s="45">
        <f t="shared" ca="1" si="31"/>
        <v>0</v>
      </c>
      <c r="X114" s="25">
        <f t="shared" ca="1" si="20"/>
        <v>0</v>
      </c>
      <c r="Z114" s="28">
        <f t="shared" ca="1" si="38"/>
        <v>0</v>
      </c>
      <c r="AA114" s="233"/>
      <c r="AB114" s="45">
        <f t="shared" ca="1" si="32"/>
        <v>0</v>
      </c>
      <c r="AC114" s="45">
        <f t="shared" ca="1" si="21"/>
        <v>0</v>
      </c>
      <c r="AD114" s="25">
        <f t="shared" ca="1" si="22"/>
        <v>0</v>
      </c>
    </row>
    <row r="115" spans="4:30" x14ac:dyDescent="0.35">
      <c r="D115" s="20">
        <v>111</v>
      </c>
      <c r="E115" s="21">
        <f t="shared" ca="1" si="33"/>
        <v>40543</v>
      </c>
      <c r="F115" s="44">
        <f t="shared" ca="1" si="23"/>
        <v>40907</v>
      </c>
      <c r="G115" s="22" t="s">
        <v>119</v>
      </c>
      <c r="H115" s="44">
        <f t="shared" ca="1" si="34"/>
        <v>40543</v>
      </c>
      <c r="I115" s="45">
        <f t="shared" ca="1" si="24"/>
        <v>0</v>
      </c>
      <c r="J115" s="45">
        <f t="shared" ca="1" si="25"/>
        <v>0</v>
      </c>
      <c r="K115" s="45">
        <f t="shared" ca="1" si="26"/>
        <v>0</v>
      </c>
      <c r="L115" s="45"/>
      <c r="M115" s="45">
        <f t="shared" ca="1" si="35"/>
        <v>0</v>
      </c>
      <c r="N115" s="257">
        <f t="shared" ca="1" si="27"/>
        <v>0</v>
      </c>
      <c r="O115" s="23"/>
      <c r="P115" s="255">
        <f t="shared" ca="1" si="28"/>
        <v>0</v>
      </c>
      <c r="Q115" s="163">
        <f t="shared" ca="1" si="29"/>
        <v>0</v>
      </c>
      <c r="R115" s="164">
        <f ca="1">NPV(Q114,K115:$K$244) + ($A$13+$A$14+$A$15)/POWER(1+Q114,$A$28-D115+1)</f>
        <v>0</v>
      </c>
      <c r="S115" s="164">
        <f ca="1">NPV(Q115,K115:$K$244) + ($A$13+$A$14+$A$15)/POWER(1+Q115,$A$28-D115+1)</f>
        <v>0</v>
      </c>
      <c r="T115" s="45">
        <f t="shared" ca="1" si="30"/>
        <v>0</v>
      </c>
      <c r="U115" s="45">
        <f t="shared" ca="1" si="36"/>
        <v>0</v>
      </c>
      <c r="V115" s="45">
        <f t="shared" ca="1" si="37"/>
        <v>0</v>
      </c>
      <c r="W115" s="45">
        <f t="shared" ca="1" si="31"/>
        <v>0</v>
      </c>
      <c r="X115" s="25">
        <f t="shared" ca="1" si="20"/>
        <v>0</v>
      </c>
      <c r="Z115" s="28">
        <f t="shared" ca="1" si="38"/>
        <v>0</v>
      </c>
      <c r="AA115" s="233"/>
      <c r="AB115" s="45">
        <f t="shared" ca="1" si="32"/>
        <v>0</v>
      </c>
      <c r="AC115" s="45">
        <f t="shared" ca="1" si="21"/>
        <v>0</v>
      </c>
      <c r="AD115" s="25">
        <f t="shared" ca="1" si="22"/>
        <v>0</v>
      </c>
    </row>
    <row r="116" spans="4:30" x14ac:dyDescent="0.35">
      <c r="D116" s="20">
        <v>112</v>
      </c>
      <c r="E116" s="21">
        <f t="shared" ca="1" si="33"/>
        <v>40908</v>
      </c>
      <c r="F116" s="44">
        <f t="shared" ca="1" si="23"/>
        <v>41273</v>
      </c>
      <c r="G116" s="22" t="s">
        <v>119</v>
      </c>
      <c r="H116" s="44">
        <f t="shared" ca="1" si="34"/>
        <v>40908</v>
      </c>
      <c r="I116" s="45">
        <f t="shared" ca="1" si="24"/>
        <v>0</v>
      </c>
      <c r="J116" s="45">
        <f t="shared" ca="1" si="25"/>
        <v>0</v>
      </c>
      <c r="K116" s="45">
        <f t="shared" ca="1" si="26"/>
        <v>0</v>
      </c>
      <c r="L116" s="45"/>
      <c r="M116" s="45">
        <f t="shared" ca="1" si="35"/>
        <v>0</v>
      </c>
      <c r="N116" s="257">
        <f t="shared" ca="1" si="27"/>
        <v>0</v>
      </c>
      <c r="O116" s="23"/>
      <c r="P116" s="255">
        <f t="shared" ca="1" si="28"/>
        <v>0</v>
      </c>
      <c r="Q116" s="163">
        <f t="shared" ca="1" si="29"/>
        <v>0</v>
      </c>
      <c r="R116" s="164">
        <f ca="1">NPV(Q115,K116:$K$244) + ($A$13+$A$14+$A$15)/POWER(1+Q115,$A$28-D116+1)</f>
        <v>0</v>
      </c>
      <c r="S116" s="164">
        <f ca="1">NPV(Q116,K116:$K$244) + ($A$13+$A$14+$A$15)/POWER(1+Q116,$A$28-D116+1)</f>
        <v>0</v>
      </c>
      <c r="T116" s="45">
        <f t="shared" ca="1" si="30"/>
        <v>0</v>
      </c>
      <c r="U116" s="45">
        <f t="shared" ca="1" si="36"/>
        <v>0</v>
      </c>
      <c r="V116" s="45">
        <f t="shared" ca="1" si="37"/>
        <v>0</v>
      </c>
      <c r="W116" s="45">
        <f t="shared" ca="1" si="31"/>
        <v>0</v>
      </c>
      <c r="X116" s="25">
        <f t="shared" ca="1" si="20"/>
        <v>0</v>
      </c>
      <c r="Z116" s="28">
        <f t="shared" ca="1" si="38"/>
        <v>0</v>
      </c>
      <c r="AA116" s="233"/>
      <c r="AB116" s="45">
        <f t="shared" ca="1" si="32"/>
        <v>0</v>
      </c>
      <c r="AC116" s="45">
        <f t="shared" ca="1" si="21"/>
        <v>0</v>
      </c>
      <c r="AD116" s="25">
        <f t="shared" ca="1" si="22"/>
        <v>0</v>
      </c>
    </row>
    <row r="117" spans="4:30" x14ac:dyDescent="0.35">
      <c r="D117" s="20">
        <v>113</v>
      </c>
      <c r="E117" s="21">
        <f t="shared" ca="1" si="33"/>
        <v>41274</v>
      </c>
      <c r="F117" s="44">
        <f t="shared" ca="1" si="23"/>
        <v>41638</v>
      </c>
      <c r="G117" s="22" t="s">
        <v>119</v>
      </c>
      <c r="H117" s="44">
        <f t="shared" ca="1" si="34"/>
        <v>41274</v>
      </c>
      <c r="I117" s="45">
        <f t="shared" ca="1" si="24"/>
        <v>0</v>
      </c>
      <c r="J117" s="45">
        <f t="shared" ca="1" si="25"/>
        <v>0</v>
      </c>
      <c r="K117" s="45">
        <f t="shared" ca="1" si="26"/>
        <v>0</v>
      </c>
      <c r="L117" s="45"/>
      <c r="M117" s="45">
        <f t="shared" ca="1" si="35"/>
        <v>0</v>
      </c>
      <c r="N117" s="257">
        <f t="shared" ca="1" si="27"/>
        <v>0</v>
      </c>
      <c r="O117" s="23"/>
      <c r="P117" s="255">
        <f t="shared" ca="1" si="28"/>
        <v>0</v>
      </c>
      <c r="Q117" s="163">
        <f t="shared" ca="1" si="29"/>
        <v>0</v>
      </c>
      <c r="R117" s="164">
        <f ca="1">NPV(Q116,K117:$K$244) + ($A$13+$A$14+$A$15)/POWER(1+Q116,$A$28-D117+1)</f>
        <v>0</v>
      </c>
      <c r="S117" s="164">
        <f ca="1">NPV(Q117,K117:$K$244) + ($A$13+$A$14+$A$15)/POWER(1+Q117,$A$28-D117+1)</f>
        <v>0</v>
      </c>
      <c r="T117" s="45">
        <f t="shared" ca="1" si="30"/>
        <v>0</v>
      </c>
      <c r="U117" s="45">
        <f t="shared" ca="1" si="36"/>
        <v>0</v>
      </c>
      <c r="V117" s="45">
        <f t="shared" ca="1" si="37"/>
        <v>0</v>
      </c>
      <c r="W117" s="45">
        <f t="shared" ca="1" si="31"/>
        <v>0</v>
      </c>
      <c r="X117" s="25">
        <f t="shared" ca="1" si="20"/>
        <v>0</v>
      </c>
      <c r="Z117" s="28">
        <f t="shared" ca="1" si="38"/>
        <v>0</v>
      </c>
      <c r="AA117" s="233"/>
      <c r="AB117" s="45">
        <f t="shared" ca="1" si="32"/>
        <v>0</v>
      </c>
      <c r="AC117" s="45">
        <f t="shared" ca="1" si="21"/>
        <v>0</v>
      </c>
      <c r="AD117" s="25">
        <f t="shared" ca="1" si="22"/>
        <v>0</v>
      </c>
    </row>
    <row r="118" spans="4:30" x14ac:dyDescent="0.35">
      <c r="D118" s="20">
        <v>114</v>
      </c>
      <c r="E118" s="21">
        <f t="shared" ca="1" si="33"/>
        <v>41639</v>
      </c>
      <c r="F118" s="44">
        <f t="shared" ca="1" si="23"/>
        <v>42003</v>
      </c>
      <c r="G118" s="22" t="s">
        <v>119</v>
      </c>
      <c r="H118" s="44">
        <f t="shared" ca="1" si="34"/>
        <v>41639</v>
      </c>
      <c r="I118" s="45">
        <f t="shared" ca="1" si="24"/>
        <v>0</v>
      </c>
      <c r="J118" s="45">
        <f t="shared" ca="1" si="25"/>
        <v>0</v>
      </c>
      <c r="K118" s="45">
        <f t="shared" ca="1" si="26"/>
        <v>0</v>
      </c>
      <c r="L118" s="45"/>
      <c r="M118" s="45">
        <f t="shared" ca="1" si="35"/>
        <v>0</v>
      </c>
      <c r="N118" s="257">
        <f t="shared" ca="1" si="27"/>
        <v>0</v>
      </c>
      <c r="O118" s="23"/>
      <c r="P118" s="255">
        <f t="shared" ca="1" si="28"/>
        <v>0</v>
      </c>
      <c r="Q118" s="163">
        <f t="shared" ca="1" si="29"/>
        <v>0</v>
      </c>
      <c r="R118" s="164">
        <f ca="1">NPV(Q117,K118:$K$244) + ($A$13+$A$14+$A$15)/POWER(1+Q117,$A$28-D118+1)</f>
        <v>0</v>
      </c>
      <c r="S118" s="164">
        <f ca="1">NPV(Q118,K118:$K$244) + ($A$13+$A$14+$A$15)/POWER(1+Q118,$A$28-D118+1)</f>
        <v>0</v>
      </c>
      <c r="T118" s="45">
        <f t="shared" ca="1" si="30"/>
        <v>0</v>
      </c>
      <c r="U118" s="45">
        <f t="shared" ca="1" si="36"/>
        <v>0</v>
      </c>
      <c r="V118" s="45">
        <f t="shared" ca="1" si="37"/>
        <v>0</v>
      </c>
      <c r="W118" s="45">
        <f t="shared" ca="1" si="31"/>
        <v>0</v>
      </c>
      <c r="X118" s="25">
        <f t="shared" ca="1" si="20"/>
        <v>0</v>
      </c>
      <c r="Z118" s="28">
        <f t="shared" ca="1" si="38"/>
        <v>0</v>
      </c>
      <c r="AA118" s="233"/>
      <c r="AB118" s="45">
        <f t="shared" ca="1" si="32"/>
        <v>0</v>
      </c>
      <c r="AC118" s="45">
        <f t="shared" ca="1" si="21"/>
        <v>0</v>
      </c>
      <c r="AD118" s="25">
        <f t="shared" ca="1" si="22"/>
        <v>0</v>
      </c>
    </row>
    <row r="119" spans="4:30" x14ac:dyDescent="0.35">
      <c r="D119" s="20">
        <v>115</v>
      </c>
      <c r="E119" s="21">
        <f t="shared" ca="1" si="33"/>
        <v>42004</v>
      </c>
      <c r="F119" s="44">
        <f t="shared" ca="1" si="23"/>
        <v>42368</v>
      </c>
      <c r="G119" s="22" t="s">
        <v>119</v>
      </c>
      <c r="H119" s="44">
        <f t="shared" ca="1" si="34"/>
        <v>42004</v>
      </c>
      <c r="I119" s="45">
        <f t="shared" ca="1" si="24"/>
        <v>0</v>
      </c>
      <c r="J119" s="45">
        <f t="shared" ca="1" si="25"/>
        <v>0</v>
      </c>
      <c r="K119" s="45">
        <f t="shared" ca="1" si="26"/>
        <v>0</v>
      </c>
      <c r="L119" s="45"/>
      <c r="M119" s="45">
        <f t="shared" ca="1" si="35"/>
        <v>0</v>
      </c>
      <c r="N119" s="257">
        <f t="shared" ca="1" si="27"/>
        <v>0</v>
      </c>
      <c r="O119" s="23"/>
      <c r="P119" s="255">
        <f t="shared" ca="1" si="28"/>
        <v>0</v>
      </c>
      <c r="Q119" s="163">
        <f t="shared" ca="1" si="29"/>
        <v>0</v>
      </c>
      <c r="R119" s="164">
        <f ca="1">NPV(Q118,K119:$K$244) + ($A$13+$A$14+$A$15)/POWER(1+Q118,$A$28-D119+1)</f>
        <v>0</v>
      </c>
      <c r="S119" s="164">
        <f ca="1">NPV(Q119,K119:$K$244) + ($A$13+$A$14+$A$15)/POWER(1+Q119,$A$28-D119+1)</f>
        <v>0</v>
      </c>
      <c r="T119" s="45">
        <f t="shared" ca="1" si="30"/>
        <v>0</v>
      </c>
      <c r="U119" s="45">
        <f t="shared" ca="1" si="36"/>
        <v>0</v>
      </c>
      <c r="V119" s="45">
        <f t="shared" ca="1" si="37"/>
        <v>0</v>
      </c>
      <c r="W119" s="45">
        <f t="shared" ca="1" si="31"/>
        <v>0</v>
      </c>
      <c r="X119" s="25">
        <f t="shared" ca="1" si="20"/>
        <v>0</v>
      </c>
      <c r="Z119" s="28">
        <f t="shared" ca="1" si="38"/>
        <v>0</v>
      </c>
      <c r="AA119" s="233"/>
      <c r="AB119" s="45">
        <f t="shared" ca="1" si="32"/>
        <v>0</v>
      </c>
      <c r="AC119" s="45">
        <f t="shared" ca="1" si="21"/>
        <v>0</v>
      </c>
      <c r="AD119" s="25">
        <f t="shared" ca="1" si="22"/>
        <v>0</v>
      </c>
    </row>
    <row r="120" spans="4:30" x14ac:dyDescent="0.35">
      <c r="D120" s="20">
        <v>116</v>
      </c>
      <c r="E120" s="21">
        <f t="shared" ca="1" si="33"/>
        <v>42369</v>
      </c>
      <c r="F120" s="44">
        <f t="shared" ca="1" si="23"/>
        <v>42734</v>
      </c>
      <c r="G120" s="22" t="s">
        <v>119</v>
      </c>
      <c r="H120" s="44">
        <f t="shared" ca="1" si="34"/>
        <v>42369</v>
      </c>
      <c r="I120" s="45">
        <f t="shared" ca="1" si="24"/>
        <v>0</v>
      </c>
      <c r="J120" s="45">
        <f t="shared" ca="1" si="25"/>
        <v>0</v>
      </c>
      <c r="K120" s="45">
        <f t="shared" ca="1" si="26"/>
        <v>0</v>
      </c>
      <c r="L120" s="45"/>
      <c r="M120" s="45">
        <f t="shared" ca="1" si="35"/>
        <v>0</v>
      </c>
      <c r="N120" s="257">
        <f t="shared" ca="1" si="27"/>
        <v>0</v>
      </c>
      <c r="O120" s="23"/>
      <c r="P120" s="255">
        <f t="shared" ca="1" si="28"/>
        <v>0</v>
      </c>
      <c r="Q120" s="163">
        <f t="shared" ca="1" si="29"/>
        <v>0</v>
      </c>
      <c r="R120" s="164">
        <f ca="1">NPV(Q119,K120:$K$244) + ($A$13+$A$14+$A$15)/POWER(1+Q119,$A$28-D120+1)</f>
        <v>0</v>
      </c>
      <c r="S120" s="164">
        <f ca="1">NPV(Q120,K120:$K$244) + ($A$13+$A$14+$A$15)/POWER(1+Q120,$A$28-D120+1)</f>
        <v>0</v>
      </c>
      <c r="T120" s="45">
        <f t="shared" ca="1" si="30"/>
        <v>0</v>
      </c>
      <c r="U120" s="45">
        <f t="shared" ca="1" si="36"/>
        <v>0</v>
      </c>
      <c r="V120" s="45">
        <f t="shared" ca="1" si="37"/>
        <v>0</v>
      </c>
      <c r="W120" s="45">
        <f t="shared" ca="1" si="31"/>
        <v>0</v>
      </c>
      <c r="X120" s="25">
        <f t="shared" ca="1" si="20"/>
        <v>0</v>
      </c>
      <c r="Z120" s="28">
        <f t="shared" ca="1" si="38"/>
        <v>0</v>
      </c>
      <c r="AA120" s="233"/>
      <c r="AB120" s="45">
        <f t="shared" ca="1" si="32"/>
        <v>0</v>
      </c>
      <c r="AC120" s="45">
        <f t="shared" ca="1" si="21"/>
        <v>0</v>
      </c>
      <c r="AD120" s="25">
        <f t="shared" ca="1" si="22"/>
        <v>0</v>
      </c>
    </row>
    <row r="121" spans="4:30" x14ac:dyDescent="0.35">
      <c r="D121" s="20">
        <v>117</v>
      </c>
      <c r="E121" s="21">
        <f t="shared" ca="1" si="33"/>
        <v>42735</v>
      </c>
      <c r="F121" s="44">
        <f t="shared" ca="1" si="23"/>
        <v>43099</v>
      </c>
      <c r="G121" s="22" t="s">
        <v>119</v>
      </c>
      <c r="H121" s="44">
        <f t="shared" ca="1" si="34"/>
        <v>42735</v>
      </c>
      <c r="I121" s="45">
        <f t="shared" ca="1" si="24"/>
        <v>0</v>
      </c>
      <c r="J121" s="45">
        <f t="shared" ca="1" si="25"/>
        <v>0</v>
      </c>
      <c r="K121" s="45">
        <f t="shared" ca="1" si="26"/>
        <v>0</v>
      </c>
      <c r="L121" s="45"/>
      <c r="M121" s="45">
        <f t="shared" ca="1" si="35"/>
        <v>0</v>
      </c>
      <c r="N121" s="257">
        <f t="shared" ca="1" si="27"/>
        <v>0</v>
      </c>
      <c r="O121" s="23"/>
      <c r="P121" s="255">
        <f t="shared" ca="1" si="28"/>
        <v>0</v>
      </c>
      <c r="Q121" s="163">
        <f t="shared" ca="1" si="29"/>
        <v>0</v>
      </c>
      <c r="R121" s="164">
        <f ca="1">NPV(Q120,K121:$K$244) + ($A$13+$A$14+$A$15)/POWER(1+Q120,$A$28-D121+1)</f>
        <v>0</v>
      </c>
      <c r="S121" s="164">
        <f ca="1">NPV(Q121,K121:$K$244) + ($A$13+$A$14+$A$15)/POWER(1+Q121,$A$28-D121+1)</f>
        <v>0</v>
      </c>
      <c r="T121" s="45">
        <f t="shared" ca="1" si="30"/>
        <v>0</v>
      </c>
      <c r="U121" s="45">
        <f t="shared" ca="1" si="36"/>
        <v>0</v>
      </c>
      <c r="V121" s="45">
        <f t="shared" ca="1" si="37"/>
        <v>0</v>
      </c>
      <c r="W121" s="45">
        <f t="shared" ca="1" si="31"/>
        <v>0</v>
      </c>
      <c r="X121" s="25">
        <f t="shared" ca="1" si="20"/>
        <v>0</v>
      </c>
      <c r="Z121" s="28">
        <f t="shared" ca="1" si="38"/>
        <v>0</v>
      </c>
      <c r="AA121" s="233"/>
      <c r="AB121" s="45">
        <f t="shared" ca="1" si="32"/>
        <v>0</v>
      </c>
      <c r="AC121" s="45">
        <f t="shared" ca="1" si="21"/>
        <v>0</v>
      </c>
      <c r="AD121" s="25">
        <f t="shared" ca="1" si="22"/>
        <v>0</v>
      </c>
    </row>
    <row r="122" spans="4:30" x14ac:dyDescent="0.35">
      <c r="D122" s="20">
        <v>118</v>
      </c>
      <c r="E122" s="21">
        <f t="shared" ca="1" si="33"/>
        <v>43100</v>
      </c>
      <c r="F122" s="44">
        <f t="shared" ca="1" si="23"/>
        <v>43464</v>
      </c>
      <c r="G122" s="22" t="s">
        <v>119</v>
      </c>
      <c r="H122" s="44">
        <f t="shared" ca="1" si="34"/>
        <v>43100</v>
      </c>
      <c r="I122" s="45">
        <f t="shared" ca="1" si="24"/>
        <v>0</v>
      </c>
      <c r="J122" s="45">
        <f t="shared" ca="1" si="25"/>
        <v>0</v>
      </c>
      <c r="K122" s="45">
        <f t="shared" ca="1" si="26"/>
        <v>0</v>
      </c>
      <c r="L122" s="45"/>
      <c r="M122" s="45">
        <f t="shared" ca="1" si="35"/>
        <v>0</v>
      </c>
      <c r="N122" s="257">
        <f t="shared" ca="1" si="27"/>
        <v>0</v>
      </c>
      <c r="O122" s="23"/>
      <c r="P122" s="255">
        <f t="shared" ca="1" si="28"/>
        <v>0</v>
      </c>
      <c r="Q122" s="163">
        <f t="shared" ca="1" si="29"/>
        <v>0</v>
      </c>
      <c r="R122" s="164">
        <f ca="1">NPV(Q121,K122:$K$244) + ($A$13+$A$14+$A$15)/POWER(1+Q121,$A$28-D122+1)</f>
        <v>0</v>
      </c>
      <c r="S122" s="164">
        <f ca="1">NPV(Q122,K122:$K$244) + ($A$13+$A$14+$A$15)/POWER(1+Q122,$A$28-D122+1)</f>
        <v>0</v>
      </c>
      <c r="T122" s="45">
        <f t="shared" ca="1" si="30"/>
        <v>0</v>
      </c>
      <c r="U122" s="45">
        <f t="shared" ca="1" si="36"/>
        <v>0</v>
      </c>
      <c r="V122" s="45">
        <f t="shared" ca="1" si="37"/>
        <v>0</v>
      </c>
      <c r="W122" s="45">
        <f t="shared" ca="1" si="31"/>
        <v>0</v>
      </c>
      <c r="X122" s="25">
        <f t="shared" ca="1" si="20"/>
        <v>0</v>
      </c>
      <c r="Z122" s="28">
        <f t="shared" ca="1" si="38"/>
        <v>0</v>
      </c>
      <c r="AA122" s="233"/>
      <c r="AB122" s="45">
        <f t="shared" ca="1" si="32"/>
        <v>0</v>
      </c>
      <c r="AC122" s="45">
        <f t="shared" ca="1" si="21"/>
        <v>0</v>
      </c>
      <c r="AD122" s="25">
        <f t="shared" ca="1" si="22"/>
        <v>0</v>
      </c>
    </row>
    <row r="123" spans="4:30" x14ac:dyDescent="0.35">
      <c r="D123" s="20">
        <v>119</v>
      </c>
      <c r="E123" s="21">
        <f t="shared" ca="1" si="33"/>
        <v>43465</v>
      </c>
      <c r="F123" s="44">
        <f t="shared" ca="1" si="23"/>
        <v>43829</v>
      </c>
      <c r="G123" s="22" t="s">
        <v>119</v>
      </c>
      <c r="H123" s="44">
        <f t="shared" ca="1" si="34"/>
        <v>43465</v>
      </c>
      <c r="I123" s="45">
        <f t="shared" ca="1" si="24"/>
        <v>0</v>
      </c>
      <c r="J123" s="45">
        <f t="shared" ca="1" si="25"/>
        <v>0</v>
      </c>
      <c r="K123" s="45">
        <f t="shared" ca="1" si="26"/>
        <v>0</v>
      </c>
      <c r="L123" s="45"/>
      <c r="M123" s="45">
        <f t="shared" ca="1" si="35"/>
        <v>0</v>
      </c>
      <c r="N123" s="257">
        <f t="shared" ca="1" si="27"/>
        <v>0</v>
      </c>
      <c r="O123" s="23"/>
      <c r="P123" s="255">
        <f t="shared" ca="1" si="28"/>
        <v>0</v>
      </c>
      <c r="Q123" s="163">
        <f t="shared" ca="1" si="29"/>
        <v>0</v>
      </c>
      <c r="R123" s="164">
        <f ca="1">NPV(Q122,K123:$K$244) + ($A$13+$A$14+$A$15)/POWER(1+Q122,$A$28-D123+1)</f>
        <v>0</v>
      </c>
      <c r="S123" s="164">
        <f ca="1">NPV(Q123,K123:$K$244) + ($A$13+$A$14+$A$15)/POWER(1+Q123,$A$28-D123+1)</f>
        <v>0</v>
      </c>
      <c r="T123" s="45">
        <f t="shared" ca="1" si="30"/>
        <v>0</v>
      </c>
      <c r="U123" s="45">
        <f t="shared" ca="1" si="36"/>
        <v>0</v>
      </c>
      <c r="V123" s="45">
        <f t="shared" ca="1" si="37"/>
        <v>0</v>
      </c>
      <c r="W123" s="45">
        <f t="shared" ca="1" si="31"/>
        <v>0</v>
      </c>
      <c r="X123" s="25">
        <f t="shared" ca="1" si="20"/>
        <v>0</v>
      </c>
      <c r="Z123" s="28">
        <f t="shared" ca="1" si="38"/>
        <v>0</v>
      </c>
      <c r="AA123" s="233"/>
      <c r="AB123" s="45">
        <f t="shared" ca="1" si="32"/>
        <v>0</v>
      </c>
      <c r="AC123" s="45">
        <f t="shared" ca="1" si="21"/>
        <v>0</v>
      </c>
      <c r="AD123" s="25">
        <f t="shared" ca="1" si="22"/>
        <v>0</v>
      </c>
    </row>
    <row r="124" spans="4:30" x14ac:dyDescent="0.35">
      <c r="D124" s="20">
        <v>120</v>
      </c>
      <c r="E124" s="21">
        <f t="shared" ca="1" si="33"/>
        <v>43830</v>
      </c>
      <c r="F124" s="44">
        <f t="shared" ca="1" si="23"/>
        <v>44195</v>
      </c>
      <c r="G124" s="22" t="s">
        <v>119</v>
      </c>
      <c r="H124" s="44">
        <f t="shared" ca="1" si="34"/>
        <v>43830</v>
      </c>
      <c r="I124" s="45">
        <f t="shared" ca="1" si="24"/>
        <v>0</v>
      </c>
      <c r="J124" s="45">
        <f t="shared" ca="1" si="25"/>
        <v>0</v>
      </c>
      <c r="K124" s="45">
        <f t="shared" ca="1" si="26"/>
        <v>0</v>
      </c>
      <c r="L124" s="45"/>
      <c r="M124" s="45">
        <f t="shared" ca="1" si="35"/>
        <v>0</v>
      </c>
      <c r="N124" s="257">
        <f t="shared" ca="1" si="27"/>
        <v>0</v>
      </c>
      <c r="O124" s="23"/>
      <c r="P124" s="255">
        <f t="shared" ca="1" si="28"/>
        <v>0</v>
      </c>
      <c r="Q124" s="163">
        <f t="shared" ca="1" si="29"/>
        <v>0</v>
      </c>
      <c r="R124" s="164">
        <f ca="1">NPV(Q123,K124:$K$244) + ($A$13+$A$14+$A$15)/POWER(1+Q123,$A$28-D124+1)</f>
        <v>0</v>
      </c>
      <c r="S124" s="164">
        <f ca="1">NPV(Q124,K124:$K$244) + ($A$13+$A$14+$A$15)/POWER(1+Q124,$A$28-D124+1)</f>
        <v>0</v>
      </c>
      <c r="T124" s="45">
        <f t="shared" ca="1" si="30"/>
        <v>0</v>
      </c>
      <c r="U124" s="45">
        <f t="shared" ca="1" si="36"/>
        <v>0</v>
      </c>
      <c r="V124" s="45">
        <f t="shared" ca="1" si="37"/>
        <v>0</v>
      </c>
      <c r="W124" s="45">
        <f t="shared" ca="1" si="31"/>
        <v>0</v>
      </c>
      <c r="X124" s="25">
        <f t="shared" ca="1" si="20"/>
        <v>0</v>
      </c>
      <c r="Z124" s="28">
        <f t="shared" ca="1" si="38"/>
        <v>0</v>
      </c>
      <c r="AA124" s="233"/>
      <c r="AB124" s="45">
        <f t="shared" ca="1" si="32"/>
        <v>0</v>
      </c>
      <c r="AC124" s="45">
        <f t="shared" ca="1" si="21"/>
        <v>0</v>
      </c>
      <c r="AD124" s="25">
        <f t="shared" ca="1" si="22"/>
        <v>0</v>
      </c>
    </row>
    <row r="125" spans="4:30" x14ac:dyDescent="0.35">
      <c r="D125" s="20">
        <v>121</v>
      </c>
      <c r="E125" s="21">
        <f t="shared" ca="1" si="33"/>
        <v>44196</v>
      </c>
      <c r="F125" s="44">
        <f t="shared" ca="1" si="23"/>
        <v>44560</v>
      </c>
      <c r="G125" s="22" t="s">
        <v>119</v>
      </c>
      <c r="H125" s="44">
        <f t="shared" ca="1" si="34"/>
        <v>44196</v>
      </c>
      <c r="I125" s="45">
        <f t="shared" ca="1" si="24"/>
        <v>0</v>
      </c>
      <c r="J125" s="45">
        <f t="shared" ca="1" si="25"/>
        <v>0</v>
      </c>
      <c r="K125" s="45">
        <f t="shared" ca="1" si="26"/>
        <v>0</v>
      </c>
      <c r="L125" s="45"/>
      <c r="M125" s="45">
        <f t="shared" ca="1" si="35"/>
        <v>0</v>
      </c>
      <c r="N125" s="257">
        <f t="shared" ca="1" si="27"/>
        <v>0</v>
      </c>
      <c r="O125" s="23"/>
      <c r="P125" s="255">
        <f t="shared" ca="1" si="28"/>
        <v>0</v>
      </c>
      <c r="Q125" s="163">
        <f t="shared" ca="1" si="29"/>
        <v>0</v>
      </c>
      <c r="R125" s="164">
        <f ca="1">NPV(Q124,K125:$K$244) + ($A$13+$A$14+$A$15)/POWER(1+Q124,$A$28-D125+1)</f>
        <v>0</v>
      </c>
      <c r="S125" s="164">
        <f ca="1">NPV(Q125,K125:$K$244) + ($A$13+$A$14+$A$15)/POWER(1+Q125,$A$28-D125+1)</f>
        <v>0</v>
      </c>
      <c r="T125" s="45">
        <f t="shared" ca="1" si="30"/>
        <v>0</v>
      </c>
      <c r="U125" s="45">
        <f t="shared" ca="1" si="36"/>
        <v>0</v>
      </c>
      <c r="V125" s="45">
        <f t="shared" ca="1" si="37"/>
        <v>0</v>
      </c>
      <c r="W125" s="45">
        <f t="shared" ca="1" si="31"/>
        <v>0</v>
      </c>
      <c r="X125" s="25">
        <f t="shared" ca="1" si="20"/>
        <v>0</v>
      </c>
      <c r="Z125" s="28">
        <f t="shared" ca="1" si="38"/>
        <v>0</v>
      </c>
      <c r="AA125" s="233"/>
      <c r="AB125" s="45">
        <f t="shared" ca="1" si="32"/>
        <v>0</v>
      </c>
      <c r="AC125" s="45">
        <f t="shared" ca="1" si="21"/>
        <v>0</v>
      </c>
      <c r="AD125" s="25">
        <f t="shared" ca="1" si="22"/>
        <v>0</v>
      </c>
    </row>
    <row r="126" spans="4:30" x14ac:dyDescent="0.35">
      <c r="D126" s="20">
        <v>122</v>
      </c>
      <c r="E126" s="21">
        <f t="shared" ca="1" si="33"/>
        <v>44561</v>
      </c>
      <c r="F126" s="44">
        <f t="shared" ca="1" si="23"/>
        <v>44925</v>
      </c>
      <c r="G126" s="22" t="s">
        <v>119</v>
      </c>
      <c r="H126" s="44">
        <f t="shared" ca="1" si="34"/>
        <v>44561</v>
      </c>
      <c r="I126" s="45">
        <f t="shared" ca="1" si="24"/>
        <v>0</v>
      </c>
      <c r="J126" s="45">
        <f t="shared" ca="1" si="25"/>
        <v>0</v>
      </c>
      <c r="K126" s="45">
        <f t="shared" ca="1" si="26"/>
        <v>0</v>
      </c>
      <c r="L126" s="45"/>
      <c r="M126" s="45">
        <f t="shared" ca="1" si="35"/>
        <v>0</v>
      </c>
      <c r="N126" s="257">
        <f t="shared" ca="1" si="27"/>
        <v>0</v>
      </c>
      <c r="O126" s="23"/>
      <c r="P126" s="255">
        <f t="shared" ca="1" si="28"/>
        <v>0</v>
      </c>
      <c r="Q126" s="163">
        <f t="shared" ca="1" si="29"/>
        <v>0</v>
      </c>
      <c r="R126" s="164">
        <f ca="1">NPV(Q125,K126:$K$244) + ($A$13+$A$14+$A$15)/POWER(1+Q125,$A$28-D126+1)</f>
        <v>0</v>
      </c>
      <c r="S126" s="164">
        <f ca="1">NPV(Q126,K126:$K$244) + ($A$13+$A$14+$A$15)/POWER(1+Q126,$A$28-D126+1)</f>
        <v>0</v>
      </c>
      <c r="T126" s="45">
        <f t="shared" ca="1" si="30"/>
        <v>0</v>
      </c>
      <c r="U126" s="45">
        <f t="shared" ca="1" si="36"/>
        <v>0</v>
      </c>
      <c r="V126" s="45">
        <f t="shared" ca="1" si="37"/>
        <v>0</v>
      </c>
      <c r="W126" s="45">
        <f t="shared" ca="1" si="31"/>
        <v>0</v>
      </c>
      <c r="X126" s="25">
        <f t="shared" ca="1" si="20"/>
        <v>0</v>
      </c>
      <c r="Z126" s="28">
        <f t="shared" ca="1" si="38"/>
        <v>0</v>
      </c>
      <c r="AA126" s="233"/>
      <c r="AB126" s="45">
        <f t="shared" ca="1" si="32"/>
        <v>0</v>
      </c>
      <c r="AC126" s="45">
        <f t="shared" ca="1" si="21"/>
        <v>0</v>
      </c>
      <c r="AD126" s="25">
        <f t="shared" ca="1" si="22"/>
        <v>0</v>
      </c>
    </row>
    <row r="127" spans="4:30" x14ac:dyDescent="0.35">
      <c r="D127" s="20">
        <v>123</v>
      </c>
      <c r="E127" s="21">
        <f t="shared" ca="1" si="33"/>
        <v>44926</v>
      </c>
      <c r="F127" s="44">
        <f t="shared" ca="1" si="23"/>
        <v>45290</v>
      </c>
      <c r="G127" s="22" t="s">
        <v>119</v>
      </c>
      <c r="H127" s="44">
        <f t="shared" ca="1" si="34"/>
        <v>44926</v>
      </c>
      <c r="I127" s="45">
        <f t="shared" ca="1" si="24"/>
        <v>0</v>
      </c>
      <c r="J127" s="45">
        <f t="shared" ca="1" si="25"/>
        <v>0</v>
      </c>
      <c r="K127" s="45">
        <f t="shared" ca="1" si="26"/>
        <v>0</v>
      </c>
      <c r="L127" s="45"/>
      <c r="M127" s="45">
        <f t="shared" ca="1" si="35"/>
        <v>0</v>
      </c>
      <c r="N127" s="257">
        <f t="shared" ca="1" si="27"/>
        <v>0</v>
      </c>
      <c r="O127" s="23"/>
      <c r="P127" s="255">
        <f t="shared" ca="1" si="28"/>
        <v>0</v>
      </c>
      <c r="Q127" s="163">
        <f t="shared" ca="1" si="29"/>
        <v>0</v>
      </c>
      <c r="R127" s="164">
        <f ca="1">NPV(Q126,K127:$K$244) + ($A$13+$A$14+$A$15)/POWER(1+Q126,$A$28-D127+1)</f>
        <v>0</v>
      </c>
      <c r="S127" s="164">
        <f ca="1">NPV(Q127,K127:$K$244) + ($A$13+$A$14+$A$15)/POWER(1+Q127,$A$28-D127+1)</f>
        <v>0</v>
      </c>
      <c r="T127" s="45">
        <f t="shared" ca="1" si="30"/>
        <v>0</v>
      </c>
      <c r="U127" s="45">
        <f t="shared" ca="1" si="36"/>
        <v>0</v>
      </c>
      <c r="V127" s="45">
        <f t="shared" ca="1" si="37"/>
        <v>0</v>
      </c>
      <c r="W127" s="45">
        <f t="shared" ca="1" si="31"/>
        <v>0</v>
      </c>
      <c r="X127" s="25">
        <f t="shared" ca="1" si="20"/>
        <v>0</v>
      </c>
      <c r="Z127" s="28">
        <f t="shared" ca="1" si="38"/>
        <v>0</v>
      </c>
      <c r="AA127" s="233"/>
      <c r="AB127" s="45">
        <f t="shared" ca="1" si="32"/>
        <v>0</v>
      </c>
      <c r="AC127" s="45">
        <f t="shared" ca="1" si="21"/>
        <v>0</v>
      </c>
      <c r="AD127" s="25">
        <f t="shared" ca="1" si="22"/>
        <v>0</v>
      </c>
    </row>
    <row r="128" spans="4:30" x14ac:dyDescent="0.35">
      <c r="D128" s="20">
        <v>124</v>
      </c>
      <c r="E128" s="21">
        <f t="shared" ca="1" si="33"/>
        <v>45291</v>
      </c>
      <c r="F128" s="44">
        <f t="shared" ca="1" si="23"/>
        <v>45656</v>
      </c>
      <c r="G128" s="22" t="s">
        <v>119</v>
      </c>
      <c r="H128" s="44">
        <f t="shared" ca="1" si="34"/>
        <v>45291</v>
      </c>
      <c r="I128" s="45">
        <f t="shared" ca="1" si="24"/>
        <v>0</v>
      </c>
      <c r="J128" s="45">
        <f t="shared" ca="1" si="25"/>
        <v>0</v>
      </c>
      <c r="K128" s="45">
        <f t="shared" ca="1" si="26"/>
        <v>0</v>
      </c>
      <c r="L128" s="45"/>
      <c r="M128" s="45">
        <f t="shared" ca="1" si="35"/>
        <v>0</v>
      </c>
      <c r="N128" s="257">
        <f t="shared" ca="1" si="27"/>
        <v>0</v>
      </c>
      <c r="O128" s="23"/>
      <c r="P128" s="255">
        <f t="shared" ca="1" si="28"/>
        <v>0</v>
      </c>
      <c r="Q128" s="163">
        <f t="shared" ca="1" si="29"/>
        <v>0</v>
      </c>
      <c r="R128" s="164">
        <f ca="1">NPV(Q127,K128:$K$244) + ($A$13+$A$14+$A$15)/POWER(1+Q127,$A$28-D128+1)</f>
        <v>0</v>
      </c>
      <c r="S128" s="164">
        <f ca="1">NPV(Q128,K128:$K$244) + ($A$13+$A$14+$A$15)/POWER(1+Q128,$A$28-D128+1)</f>
        <v>0</v>
      </c>
      <c r="T128" s="45">
        <f t="shared" ca="1" si="30"/>
        <v>0</v>
      </c>
      <c r="U128" s="45">
        <f t="shared" ca="1" si="36"/>
        <v>0</v>
      </c>
      <c r="V128" s="45">
        <f t="shared" ca="1" si="37"/>
        <v>0</v>
      </c>
      <c r="W128" s="45">
        <f t="shared" ca="1" si="31"/>
        <v>0</v>
      </c>
      <c r="X128" s="25">
        <f t="shared" ca="1" si="20"/>
        <v>0</v>
      </c>
      <c r="Z128" s="28">
        <f t="shared" ca="1" si="38"/>
        <v>0</v>
      </c>
      <c r="AA128" s="233"/>
      <c r="AB128" s="45">
        <f t="shared" ca="1" si="32"/>
        <v>0</v>
      </c>
      <c r="AC128" s="45">
        <f t="shared" ca="1" si="21"/>
        <v>0</v>
      </c>
      <c r="AD128" s="25">
        <f t="shared" ca="1" si="22"/>
        <v>0</v>
      </c>
    </row>
    <row r="129" spans="4:30" x14ac:dyDescent="0.35">
      <c r="D129" s="20">
        <v>125</v>
      </c>
      <c r="E129" s="21">
        <f t="shared" ca="1" si="33"/>
        <v>45657</v>
      </c>
      <c r="F129" s="44">
        <f t="shared" ca="1" si="23"/>
        <v>46021</v>
      </c>
      <c r="G129" s="22" t="s">
        <v>119</v>
      </c>
      <c r="H129" s="44">
        <f t="shared" ca="1" si="34"/>
        <v>45657</v>
      </c>
      <c r="I129" s="45">
        <f t="shared" ca="1" si="24"/>
        <v>0</v>
      </c>
      <c r="J129" s="45">
        <f t="shared" ca="1" si="25"/>
        <v>0</v>
      </c>
      <c r="K129" s="45">
        <f t="shared" ca="1" si="26"/>
        <v>0</v>
      </c>
      <c r="L129" s="45"/>
      <c r="M129" s="45">
        <f t="shared" ca="1" si="35"/>
        <v>0</v>
      </c>
      <c r="N129" s="257">
        <f t="shared" ca="1" si="27"/>
        <v>0</v>
      </c>
      <c r="O129" s="23"/>
      <c r="P129" s="255">
        <f t="shared" ca="1" si="28"/>
        <v>0</v>
      </c>
      <c r="Q129" s="163">
        <f t="shared" ca="1" si="29"/>
        <v>0</v>
      </c>
      <c r="R129" s="164">
        <f ca="1">NPV(Q128,K129:$K$244) + ($A$13+$A$14+$A$15)/POWER(1+Q128,$A$28-D129+1)</f>
        <v>0</v>
      </c>
      <c r="S129" s="164">
        <f ca="1">NPV(Q129,K129:$K$244) + ($A$13+$A$14+$A$15)/POWER(1+Q129,$A$28-D129+1)</f>
        <v>0</v>
      </c>
      <c r="T129" s="45">
        <f t="shared" ca="1" si="30"/>
        <v>0</v>
      </c>
      <c r="U129" s="45">
        <f t="shared" ca="1" si="36"/>
        <v>0</v>
      </c>
      <c r="V129" s="45">
        <f t="shared" ca="1" si="37"/>
        <v>0</v>
      </c>
      <c r="W129" s="45">
        <f t="shared" ca="1" si="31"/>
        <v>0</v>
      </c>
      <c r="X129" s="25">
        <f t="shared" ca="1" si="20"/>
        <v>0</v>
      </c>
      <c r="Z129" s="28">
        <f t="shared" ca="1" si="38"/>
        <v>0</v>
      </c>
      <c r="AA129" s="233"/>
      <c r="AB129" s="45">
        <f t="shared" ca="1" si="32"/>
        <v>0</v>
      </c>
      <c r="AC129" s="45">
        <f t="shared" ca="1" si="21"/>
        <v>0</v>
      </c>
      <c r="AD129" s="25">
        <f t="shared" ca="1" si="22"/>
        <v>0</v>
      </c>
    </row>
    <row r="130" spans="4:30" x14ac:dyDescent="0.35">
      <c r="D130" s="20">
        <v>126</v>
      </c>
      <c r="E130" s="21">
        <f t="shared" ca="1" si="33"/>
        <v>46022</v>
      </c>
      <c r="F130" s="44">
        <f t="shared" ca="1" si="23"/>
        <v>46386</v>
      </c>
      <c r="G130" s="22" t="s">
        <v>119</v>
      </c>
      <c r="H130" s="44">
        <f t="shared" ca="1" si="34"/>
        <v>46022</v>
      </c>
      <c r="I130" s="45">
        <f t="shared" ca="1" si="24"/>
        <v>0</v>
      </c>
      <c r="J130" s="45">
        <f t="shared" ca="1" si="25"/>
        <v>0</v>
      </c>
      <c r="K130" s="45">
        <f t="shared" ca="1" si="26"/>
        <v>0</v>
      </c>
      <c r="L130" s="45"/>
      <c r="M130" s="45">
        <f t="shared" ca="1" si="35"/>
        <v>0</v>
      </c>
      <c r="N130" s="257">
        <f t="shared" ca="1" si="27"/>
        <v>0</v>
      </c>
      <c r="O130" s="23"/>
      <c r="P130" s="255">
        <f t="shared" ca="1" si="28"/>
        <v>0</v>
      </c>
      <c r="Q130" s="163">
        <f t="shared" ca="1" si="29"/>
        <v>0</v>
      </c>
      <c r="R130" s="164">
        <f ca="1">NPV(Q129,K130:$K$244) + ($A$13+$A$14+$A$15)/POWER(1+Q129,$A$28-D130+1)</f>
        <v>0</v>
      </c>
      <c r="S130" s="164">
        <f ca="1">NPV(Q130,K130:$K$244) + ($A$13+$A$14+$A$15)/POWER(1+Q130,$A$28-D130+1)</f>
        <v>0</v>
      </c>
      <c r="T130" s="45">
        <f t="shared" ca="1" si="30"/>
        <v>0</v>
      </c>
      <c r="U130" s="45">
        <f t="shared" ca="1" si="36"/>
        <v>0</v>
      </c>
      <c r="V130" s="45">
        <f t="shared" ca="1" si="37"/>
        <v>0</v>
      </c>
      <c r="W130" s="45">
        <f t="shared" ca="1" si="31"/>
        <v>0</v>
      </c>
      <c r="X130" s="25">
        <f t="shared" ca="1" si="20"/>
        <v>0</v>
      </c>
      <c r="Z130" s="28">
        <f t="shared" ca="1" si="38"/>
        <v>0</v>
      </c>
      <c r="AA130" s="233"/>
      <c r="AB130" s="45">
        <f t="shared" ca="1" si="32"/>
        <v>0</v>
      </c>
      <c r="AC130" s="45">
        <f t="shared" ca="1" si="21"/>
        <v>0</v>
      </c>
      <c r="AD130" s="25">
        <f t="shared" ca="1" si="22"/>
        <v>0</v>
      </c>
    </row>
    <row r="131" spans="4:30" x14ac:dyDescent="0.35">
      <c r="D131" s="20">
        <v>127</v>
      </c>
      <c r="E131" s="21">
        <f t="shared" ca="1" si="33"/>
        <v>46387</v>
      </c>
      <c r="F131" s="44">
        <f t="shared" ca="1" si="23"/>
        <v>46751</v>
      </c>
      <c r="G131" s="22" t="s">
        <v>119</v>
      </c>
      <c r="H131" s="44">
        <f t="shared" ca="1" si="34"/>
        <v>46387</v>
      </c>
      <c r="I131" s="45">
        <f t="shared" ca="1" si="24"/>
        <v>0</v>
      </c>
      <c r="J131" s="45">
        <f t="shared" ca="1" si="25"/>
        <v>0</v>
      </c>
      <c r="K131" s="45">
        <f t="shared" ca="1" si="26"/>
        <v>0</v>
      </c>
      <c r="L131" s="45"/>
      <c r="M131" s="45">
        <f t="shared" ca="1" si="35"/>
        <v>0</v>
      </c>
      <c r="N131" s="257">
        <f t="shared" ca="1" si="27"/>
        <v>0</v>
      </c>
      <c r="O131" s="23"/>
      <c r="P131" s="255">
        <f t="shared" ca="1" si="28"/>
        <v>0</v>
      </c>
      <c r="Q131" s="163">
        <f t="shared" ca="1" si="29"/>
        <v>0</v>
      </c>
      <c r="R131" s="164">
        <f ca="1">NPV(Q130,K131:$K$244) + ($A$13+$A$14+$A$15)/POWER(1+Q130,$A$28-D131+1)</f>
        <v>0</v>
      </c>
      <c r="S131" s="164">
        <f ca="1">NPV(Q131,K131:$K$244) + ($A$13+$A$14+$A$15)/POWER(1+Q131,$A$28-D131+1)</f>
        <v>0</v>
      </c>
      <c r="T131" s="45">
        <f t="shared" ca="1" si="30"/>
        <v>0</v>
      </c>
      <c r="U131" s="45">
        <f t="shared" ca="1" si="36"/>
        <v>0</v>
      </c>
      <c r="V131" s="45">
        <f t="shared" ca="1" si="37"/>
        <v>0</v>
      </c>
      <c r="W131" s="45">
        <f t="shared" ca="1" si="31"/>
        <v>0</v>
      </c>
      <c r="X131" s="25">
        <f t="shared" ca="1" si="20"/>
        <v>0</v>
      </c>
      <c r="Z131" s="28">
        <f t="shared" ca="1" si="38"/>
        <v>0</v>
      </c>
      <c r="AA131" s="233"/>
      <c r="AB131" s="45">
        <f t="shared" ca="1" si="32"/>
        <v>0</v>
      </c>
      <c r="AC131" s="45">
        <f t="shared" ca="1" si="21"/>
        <v>0</v>
      </c>
      <c r="AD131" s="25">
        <f t="shared" ca="1" si="22"/>
        <v>0</v>
      </c>
    </row>
    <row r="132" spans="4:30" x14ac:dyDescent="0.35">
      <c r="D132" s="20">
        <v>128</v>
      </c>
      <c r="E132" s="21">
        <f t="shared" ca="1" si="33"/>
        <v>46752</v>
      </c>
      <c r="F132" s="44">
        <f t="shared" ca="1" si="23"/>
        <v>47117</v>
      </c>
      <c r="G132" s="22" t="s">
        <v>119</v>
      </c>
      <c r="H132" s="44">
        <f t="shared" ca="1" si="34"/>
        <v>46752</v>
      </c>
      <c r="I132" s="45">
        <f t="shared" ca="1" si="24"/>
        <v>0</v>
      </c>
      <c r="J132" s="45">
        <f t="shared" ca="1" si="25"/>
        <v>0</v>
      </c>
      <c r="K132" s="45">
        <f t="shared" ca="1" si="26"/>
        <v>0</v>
      </c>
      <c r="L132" s="45"/>
      <c r="M132" s="45">
        <f t="shared" ca="1" si="35"/>
        <v>0</v>
      </c>
      <c r="N132" s="257">
        <f t="shared" ca="1" si="27"/>
        <v>0</v>
      </c>
      <c r="O132" s="23"/>
      <c r="P132" s="255">
        <f t="shared" ca="1" si="28"/>
        <v>0</v>
      </c>
      <c r="Q132" s="163">
        <f t="shared" ca="1" si="29"/>
        <v>0</v>
      </c>
      <c r="R132" s="164">
        <f ca="1">NPV(Q131,K132:$K$244) + ($A$13+$A$14+$A$15)/POWER(1+Q131,$A$28-D132+1)</f>
        <v>0</v>
      </c>
      <c r="S132" s="164">
        <f ca="1">NPV(Q132,K132:$K$244) + ($A$13+$A$14+$A$15)/POWER(1+Q132,$A$28-D132+1)</f>
        <v>0</v>
      </c>
      <c r="T132" s="45">
        <f t="shared" ca="1" si="30"/>
        <v>0</v>
      </c>
      <c r="U132" s="45">
        <f t="shared" ca="1" si="36"/>
        <v>0</v>
      </c>
      <c r="V132" s="45">
        <f t="shared" ca="1" si="37"/>
        <v>0</v>
      </c>
      <c r="W132" s="45">
        <f t="shared" ca="1" si="31"/>
        <v>0</v>
      </c>
      <c r="X132" s="25">
        <f t="shared" ref="X132:X195" ca="1" si="39">T132+W132+U132+V132</f>
        <v>0</v>
      </c>
      <c r="Z132" s="28">
        <f t="shared" ca="1" si="38"/>
        <v>0</v>
      </c>
      <c r="AA132" s="233"/>
      <c r="AB132" s="45">
        <f t="shared" ca="1" si="32"/>
        <v>0</v>
      </c>
      <c r="AC132" s="45">
        <f t="shared" ref="AC132:AC195" ca="1" si="40">W132</f>
        <v>0</v>
      </c>
      <c r="AD132" s="25">
        <f t="shared" ref="AD132:AD195" ca="1" si="41">Z132-AA132-AB132+AC132</f>
        <v>0</v>
      </c>
    </row>
    <row r="133" spans="4:30" x14ac:dyDescent="0.35">
      <c r="D133" s="20">
        <v>129</v>
      </c>
      <c r="E133" s="21">
        <f t="shared" ca="1" si="33"/>
        <v>47118</v>
      </c>
      <c r="F133" s="44">
        <f t="shared" ref="F133:F196" ca="1" si="42">E134-1</f>
        <v>47482</v>
      </c>
      <c r="G133" s="22" t="s">
        <v>119</v>
      </c>
      <c r="H133" s="44">
        <f t="shared" ca="1" si="34"/>
        <v>47118</v>
      </c>
      <c r="I133" s="45">
        <f t="shared" ref="I133:I196" ca="1" si="43">IF(D133&gt;$A$28,0,$A$9)</f>
        <v>0</v>
      </c>
      <c r="J133" s="45">
        <f t="shared" ref="J133:J196" ca="1" si="44">IF(D133&gt;$A$28,0,$A$10)</f>
        <v>0</v>
      </c>
      <c r="K133" s="45">
        <f t="shared" ref="K133:K196" ca="1" si="45">IF(D133&gt;$A$28,0,$A$11)</f>
        <v>0</v>
      </c>
      <c r="L133" s="45"/>
      <c r="M133" s="45">
        <f t="shared" ca="1" si="35"/>
        <v>0</v>
      </c>
      <c r="N133" s="257">
        <f t="shared" ref="N133:N196" ca="1" si="46">$A$6</f>
        <v>0</v>
      </c>
      <c r="O133" s="23"/>
      <c r="P133" s="255">
        <f t="shared" ref="P133:P196" ca="1" si="47">$A$7</f>
        <v>0</v>
      </c>
      <c r="Q133" s="163">
        <f t="shared" ref="Q133:Q196" ca="1" si="48">$A$8</f>
        <v>0</v>
      </c>
      <c r="R133" s="164">
        <f ca="1">NPV(Q132,K133:$K$244) + ($A$13+$A$14+$A$15)/POWER(1+Q132,$A$28-D133+1)</f>
        <v>0</v>
      </c>
      <c r="S133" s="164">
        <f ca="1">NPV(Q133,K133:$K$244) + ($A$13+$A$14+$A$15)/POWER(1+Q133,$A$28-D133+1)</f>
        <v>0</v>
      </c>
      <c r="T133" s="45">
        <f t="shared" ref="T133:T196" ca="1" si="49">IF(ISBLANK(G133),0,X132)</f>
        <v>0</v>
      </c>
      <c r="U133" s="45">
        <f t="shared" ca="1" si="36"/>
        <v>0</v>
      </c>
      <c r="V133" s="45">
        <f t="shared" ca="1" si="37"/>
        <v>0</v>
      </c>
      <c r="W133" s="45">
        <f t="shared" ref="W133:W196" ca="1" si="50">S133-R133</f>
        <v>0</v>
      </c>
      <c r="X133" s="25">
        <f t="shared" ca="1" si="39"/>
        <v>0</v>
      </c>
      <c r="Z133" s="28">
        <f t="shared" ca="1" si="38"/>
        <v>0</v>
      </c>
      <c r="AA133" s="233"/>
      <c r="AB133" s="45">
        <f t="shared" ref="AB133:AB196" ca="1" si="51">IFERROR(Z133/($A$42-D133+1),0)</f>
        <v>0</v>
      </c>
      <c r="AC133" s="45">
        <f t="shared" ca="1" si="40"/>
        <v>0</v>
      </c>
      <c r="AD133" s="25">
        <f t="shared" ca="1" si="41"/>
        <v>0</v>
      </c>
    </row>
    <row r="134" spans="4:30" x14ac:dyDescent="0.35">
      <c r="D134" s="20">
        <v>130</v>
      </c>
      <c r="E134" s="21">
        <f t="shared" ref="E134:E197" ca="1" si="52">EOMONTH(H134,0)</f>
        <v>47483</v>
      </c>
      <c r="F134" s="44">
        <f t="shared" ca="1" si="42"/>
        <v>47847</v>
      </c>
      <c r="G134" s="22" t="s">
        <v>119</v>
      </c>
      <c r="H134" s="44">
        <f t="shared" ref="H134:H197" ca="1" si="53">EDATE(H133,12)</f>
        <v>47483</v>
      </c>
      <c r="I134" s="45">
        <f t="shared" ca="1" si="43"/>
        <v>0</v>
      </c>
      <c r="J134" s="45">
        <f t="shared" ca="1" si="44"/>
        <v>0</v>
      </c>
      <c r="K134" s="45">
        <f t="shared" ca="1" si="45"/>
        <v>0</v>
      </c>
      <c r="L134" s="45"/>
      <c r="M134" s="45">
        <f t="shared" ref="M134:M197" ca="1" si="54">K134+L134</f>
        <v>0</v>
      </c>
      <c r="N134" s="257">
        <f t="shared" ca="1" si="46"/>
        <v>0</v>
      </c>
      <c r="O134" s="23"/>
      <c r="P134" s="255">
        <f t="shared" ca="1" si="47"/>
        <v>0</v>
      </c>
      <c r="Q134" s="163">
        <f t="shared" ca="1" si="48"/>
        <v>0</v>
      </c>
      <c r="R134" s="164">
        <f ca="1">NPV(Q133,K134:$K$244) + ($A$13+$A$14+$A$15)/POWER(1+Q133,$A$28-D134+1)</f>
        <v>0</v>
      </c>
      <c r="S134" s="164">
        <f ca="1">NPV(Q134,K134:$K$244) + ($A$13+$A$14+$A$15)/POWER(1+Q134,$A$28-D134+1)</f>
        <v>0</v>
      </c>
      <c r="T134" s="45">
        <f t="shared" ca="1" si="49"/>
        <v>0</v>
      </c>
      <c r="U134" s="45">
        <f t="shared" ref="U134:U197" ca="1" si="55">S134*Q134</f>
        <v>0</v>
      </c>
      <c r="V134" s="45">
        <f t="shared" ref="V134:V197" ca="1" si="56">-(K134+L134)</f>
        <v>0</v>
      </c>
      <c r="W134" s="45">
        <f t="shared" ca="1" si="50"/>
        <v>0</v>
      </c>
      <c r="X134" s="25">
        <f t="shared" ca="1" si="39"/>
        <v>0</v>
      </c>
      <c r="Z134" s="28">
        <f t="shared" ref="Z134:Z197" ca="1" si="57">AD133</f>
        <v>0</v>
      </c>
      <c r="AA134" s="233"/>
      <c r="AB134" s="45">
        <f t="shared" ca="1" si="51"/>
        <v>0</v>
      </c>
      <c r="AC134" s="45">
        <f t="shared" ca="1" si="40"/>
        <v>0</v>
      </c>
      <c r="AD134" s="25">
        <f t="shared" ca="1" si="41"/>
        <v>0</v>
      </c>
    </row>
    <row r="135" spans="4:30" x14ac:dyDescent="0.35">
      <c r="D135" s="20">
        <v>131</v>
      </c>
      <c r="E135" s="21">
        <f t="shared" ca="1" si="52"/>
        <v>47848</v>
      </c>
      <c r="F135" s="44">
        <f t="shared" ca="1" si="42"/>
        <v>48212</v>
      </c>
      <c r="G135" s="22" t="s">
        <v>119</v>
      </c>
      <c r="H135" s="44">
        <f t="shared" ca="1" si="53"/>
        <v>47848</v>
      </c>
      <c r="I135" s="45">
        <f t="shared" ca="1" si="43"/>
        <v>0</v>
      </c>
      <c r="J135" s="45">
        <f t="shared" ca="1" si="44"/>
        <v>0</v>
      </c>
      <c r="K135" s="45">
        <f t="shared" ca="1" si="45"/>
        <v>0</v>
      </c>
      <c r="L135" s="45"/>
      <c r="M135" s="45">
        <f t="shared" ca="1" si="54"/>
        <v>0</v>
      </c>
      <c r="N135" s="257">
        <f t="shared" ca="1" si="46"/>
        <v>0</v>
      </c>
      <c r="O135" s="23"/>
      <c r="P135" s="255">
        <f t="shared" ca="1" si="47"/>
        <v>0</v>
      </c>
      <c r="Q135" s="163">
        <f t="shared" ca="1" si="48"/>
        <v>0</v>
      </c>
      <c r="R135" s="164">
        <f ca="1">NPV(Q134,K135:$K$244) + ($A$13+$A$14+$A$15)/POWER(1+Q134,$A$28-D135+1)</f>
        <v>0</v>
      </c>
      <c r="S135" s="164">
        <f ca="1">NPV(Q135,K135:$K$244) + ($A$13+$A$14+$A$15)/POWER(1+Q135,$A$28-D135+1)</f>
        <v>0</v>
      </c>
      <c r="T135" s="45">
        <f t="shared" ca="1" si="49"/>
        <v>0</v>
      </c>
      <c r="U135" s="45">
        <f t="shared" ca="1" si="55"/>
        <v>0</v>
      </c>
      <c r="V135" s="45">
        <f t="shared" ca="1" si="56"/>
        <v>0</v>
      </c>
      <c r="W135" s="45">
        <f t="shared" ca="1" si="50"/>
        <v>0</v>
      </c>
      <c r="X135" s="25">
        <f t="shared" ca="1" si="39"/>
        <v>0</v>
      </c>
      <c r="Z135" s="28">
        <f t="shared" ca="1" si="57"/>
        <v>0</v>
      </c>
      <c r="AA135" s="233"/>
      <c r="AB135" s="45">
        <f t="shared" ca="1" si="51"/>
        <v>0</v>
      </c>
      <c r="AC135" s="45">
        <f t="shared" ca="1" si="40"/>
        <v>0</v>
      </c>
      <c r="AD135" s="25">
        <f t="shared" ca="1" si="41"/>
        <v>0</v>
      </c>
    </row>
    <row r="136" spans="4:30" x14ac:dyDescent="0.35">
      <c r="D136" s="20">
        <v>132</v>
      </c>
      <c r="E136" s="21">
        <f t="shared" ca="1" si="52"/>
        <v>48213</v>
      </c>
      <c r="F136" s="44">
        <f t="shared" ca="1" si="42"/>
        <v>48578</v>
      </c>
      <c r="G136" s="22" t="s">
        <v>119</v>
      </c>
      <c r="H136" s="44">
        <f t="shared" ca="1" si="53"/>
        <v>48213</v>
      </c>
      <c r="I136" s="45">
        <f t="shared" ca="1" si="43"/>
        <v>0</v>
      </c>
      <c r="J136" s="45">
        <f t="shared" ca="1" si="44"/>
        <v>0</v>
      </c>
      <c r="K136" s="45">
        <f t="shared" ca="1" si="45"/>
        <v>0</v>
      </c>
      <c r="L136" s="45"/>
      <c r="M136" s="45">
        <f t="shared" ca="1" si="54"/>
        <v>0</v>
      </c>
      <c r="N136" s="257">
        <f t="shared" ca="1" si="46"/>
        <v>0</v>
      </c>
      <c r="O136" s="23"/>
      <c r="P136" s="255">
        <f t="shared" ca="1" si="47"/>
        <v>0</v>
      </c>
      <c r="Q136" s="163">
        <f t="shared" ca="1" si="48"/>
        <v>0</v>
      </c>
      <c r="R136" s="164">
        <f ca="1">NPV(Q135,K136:$K$244) + ($A$13+$A$14+$A$15)/POWER(1+Q135,$A$28-D136+1)</f>
        <v>0</v>
      </c>
      <c r="S136" s="164">
        <f ca="1">NPV(Q136,K136:$K$244) + ($A$13+$A$14+$A$15)/POWER(1+Q136,$A$28-D136+1)</f>
        <v>0</v>
      </c>
      <c r="T136" s="45">
        <f t="shared" ca="1" si="49"/>
        <v>0</v>
      </c>
      <c r="U136" s="45">
        <f t="shared" ca="1" si="55"/>
        <v>0</v>
      </c>
      <c r="V136" s="45">
        <f t="shared" ca="1" si="56"/>
        <v>0</v>
      </c>
      <c r="W136" s="45">
        <f t="shared" ca="1" si="50"/>
        <v>0</v>
      </c>
      <c r="X136" s="25">
        <f t="shared" ca="1" si="39"/>
        <v>0</v>
      </c>
      <c r="Z136" s="28">
        <f t="shared" ca="1" si="57"/>
        <v>0</v>
      </c>
      <c r="AA136" s="233"/>
      <c r="AB136" s="45">
        <f t="shared" ca="1" si="51"/>
        <v>0</v>
      </c>
      <c r="AC136" s="45">
        <f t="shared" ca="1" si="40"/>
        <v>0</v>
      </c>
      <c r="AD136" s="25">
        <f t="shared" ca="1" si="41"/>
        <v>0</v>
      </c>
    </row>
    <row r="137" spans="4:30" x14ac:dyDescent="0.35">
      <c r="D137" s="20">
        <v>133</v>
      </c>
      <c r="E137" s="21">
        <f t="shared" ca="1" si="52"/>
        <v>48579</v>
      </c>
      <c r="F137" s="44">
        <f t="shared" ca="1" si="42"/>
        <v>48943</v>
      </c>
      <c r="G137" s="22" t="s">
        <v>119</v>
      </c>
      <c r="H137" s="44">
        <f t="shared" ca="1" si="53"/>
        <v>48579</v>
      </c>
      <c r="I137" s="45">
        <f t="shared" ca="1" si="43"/>
        <v>0</v>
      </c>
      <c r="J137" s="45">
        <f t="shared" ca="1" si="44"/>
        <v>0</v>
      </c>
      <c r="K137" s="45">
        <f t="shared" ca="1" si="45"/>
        <v>0</v>
      </c>
      <c r="L137" s="45"/>
      <c r="M137" s="45">
        <f t="shared" ca="1" si="54"/>
        <v>0</v>
      </c>
      <c r="N137" s="257">
        <f t="shared" ca="1" si="46"/>
        <v>0</v>
      </c>
      <c r="O137" s="23"/>
      <c r="P137" s="255">
        <f t="shared" ca="1" si="47"/>
        <v>0</v>
      </c>
      <c r="Q137" s="163">
        <f t="shared" ca="1" si="48"/>
        <v>0</v>
      </c>
      <c r="R137" s="164">
        <f ca="1">NPV(Q136,K137:$K$244) + ($A$13+$A$14+$A$15)/POWER(1+Q136,$A$28-D137+1)</f>
        <v>0</v>
      </c>
      <c r="S137" s="164">
        <f ca="1">NPV(Q137,K137:$K$244) + ($A$13+$A$14+$A$15)/POWER(1+Q137,$A$28-D137+1)</f>
        <v>0</v>
      </c>
      <c r="T137" s="45">
        <f t="shared" ca="1" si="49"/>
        <v>0</v>
      </c>
      <c r="U137" s="45">
        <f t="shared" ca="1" si="55"/>
        <v>0</v>
      </c>
      <c r="V137" s="45">
        <f t="shared" ca="1" si="56"/>
        <v>0</v>
      </c>
      <c r="W137" s="45">
        <f t="shared" ca="1" si="50"/>
        <v>0</v>
      </c>
      <c r="X137" s="25">
        <f t="shared" ca="1" si="39"/>
        <v>0</v>
      </c>
      <c r="Z137" s="28">
        <f t="shared" ca="1" si="57"/>
        <v>0</v>
      </c>
      <c r="AA137" s="233"/>
      <c r="AB137" s="45">
        <f t="shared" ca="1" si="51"/>
        <v>0</v>
      </c>
      <c r="AC137" s="45">
        <f t="shared" ca="1" si="40"/>
        <v>0</v>
      </c>
      <c r="AD137" s="25">
        <f t="shared" ca="1" si="41"/>
        <v>0</v>
      </c>
    </row>
    <row r="138" spans="4:30" x14ac:dyDescent="0.35">
      <c r="D138" s="20">
        <v>134</v>
      </c>
      <c r="E138" s="21">
        <f t="shared" ca="1" si="52"/>
        <v>48944</v>
      </c>
      <c r="F138" s="44">
        <f t="shared" ca="1" si="42"/>
        <v>49308</v>
      </c>
      <c r="G138" s="22" t="s">
        <v>119</v>
      </c>
      <c r="H138" s="44">
        <f t="shared" ca="1" si="53"/>
        <v>48944</v>
      </c>
      <c r="I138" s="45">
        <f t="shared" ca="1" si="43"/>
        <v>0</v>
      </c>
      <c r="J138" s="45">
        <f t="shared" ca="1" si="44"/>
        <v>0</v>
      </c>
      <c r="K138" s="45">
        <f t="shared" ca="1" si="45"/>
        <v>0</v>
      </c>
      <c r="L138" s="45"/>
      <c r="M138" s="45">
        <f t="shared" ca="1" si="54"/>
        <v>0</v>
      </c>
      <c r="N138" s="257">
        <f t="shared" ca="1" si="46"/>
        <v>0</v>
      </c>
      <c r="O138" s="23"/>
      <c r="P138" s="255">
        <f t="shared" ca="1" si="47"/>
        <v>0</v>
      </c>
      <c r="Q138" s="163">
        <f t="shared" ca="1" si="48"/>
        <v>0</v>
      </c>
      <c r="R138" s="164">
        <f ca="1">NPV(Q137,K138:$K$244) + ($A$13+$A$14+$A$15)/POWER(1+Q137,$A$28-D138+1)</f>
        <v>0</v>
      </c>
      <c r="S138" s="164">
        <f ca="1">NPV(Q138,K138:$K$244) + ($A$13+$A$14+$A$15)/POWER(1+Q138,$A$28-D138+1)</f>
        <v>0</v>
      </c>
      <c r="T138" s="45">
        <f t="shared" ca="1" si="49"/>
        <v>0</v>
      </c>
      <c r="U138" s="45">
        <f t="shared" ca="1" si="55"/>
        <v>0</v>
      </c>
      <c r="V138" s="45">
        <f t="shared" ca="1" si="56"/>
        <v>0</v>
      </c>
      <c r="W138" s="45">
        <f t="shared" ca="1" si="50"/>
        <v>0</v>
      </c>
      <c r="X138" s="25">
        <f t="shared" ca="1" si="39"/>
        <v>0</v>
      </c>
      <c r="Z138" s="28">
        <f t="shared" ca="1" si="57"/>
        <v>0</v>
      </c>
      <c r="AA138" s="233"/>
      <c r="AB138" s="45">
        <f t="shared" ca="1" si="51"/>
        <v>0</v>
      </c>
      <c r="AC138" s="45">
        <f t="shared" ca="1" si="40"/>
        <v>0</v>
      </c>
      <c r="AD138" s="25">
        <f t="shared" ca="1" si="41"/>
        <v>0</v>
      </c>
    </row>
    <row r="139" spans="4:30" x14ac:dyDescent="0.35">
      <c r="D139" s="20">
        <v>135</v>
      </c>
      <c r="E139" s="21">
        <f t="shared" ca="1" si="52"/>
        <v>49309</v>
      </c>
      <c r="F139" s="44">
        <f t="shared" ca="1" si="42"/>
        <v>49673</v>
      </c>
      <c r="G139" s="22" t="s">
        <v>119</v>
      </c>
      <c r="H139" s="44">
        <f t="shared" ca="1" si="53"/>
        <v>49309</v>
      </c>
      <c r="I139" s="45">
        <f t="shared" ca="1" si="43"/>
        <v>0</v>
      </c>
      <c r="J139" s="45">
        <f t="shared" ca="1" si="44"/>
        <v>0</v>
      </c>
      <c r="K139" s="45">
        <f t="shared" ca="1" si="45"/>
        <v>0</v>
      </c>
      <c r="L139" s="45"/>
      <c r="M139" s="45">
        <f t="shared" ca="1" si="54"/>
        <v>0</v>
      </c>
      <c r="N139" s="257">
        <f t="shared" ca="1" si="46"/>
        <v>0</v>
      </c>
      <c r="O139" s="23"/>
      <c r="P139" s="255">
        <f t="shared" ca="1" si="47"/>
        <v>0</v>
      </c>
      <c r="Q139" s="163">
        <f t="shared" ca="1" si="48"/>
        <v>0</v>
      </c>
      <c r="R139" s="164">
        <f ca="1">NPV(Q138,K139:$K$244) + ($A$13+$A$14+$A$15)/POWER(1+Q138,$A$28-D139+1)</f>
        <v>0</v>
      </c>
      <c r="S139" s="164">
        <f ca="1">NPV(Q139,K139:$K$244) + ($A$13+$A$14+$A$15)/POWER(1+Q139,$A$28-D139+1)</f>
        <v>0</v>
      </c>
      <c r="T139" s="45">
        <f t="shared" ca="1" si="49"/>
        <v>0</v>
      </c>
      <c r="U139" s="45">
        <f t="shared" ca="1" si="55"/>
        <v>0</v>
      </c>
      <c r="V139" s="45">
        <f t="shared" ca="1" si="56"/>
        <v>0</v>
      </c>
      <c r="W139" s="45">
        <f t="shared" ca="1" si="50"/>
        <v>0</v>
      </c>
      <c r="X139" s="25">
        <f t="shared" ca="1" si="39"/>
        <v>0</v>
      </c>
      <c r="Z139" s="28">
        <f t="shared" ca="1" si="57"/>
        <v>0</v>
      </c>
      <c r="AA139" s="233"/>
      <c r="AB139" s="45">
        <f t="shared" ca="1" si="51"/>
        <v>0</v>
      </c>
      <c r="AC139" s="45">
        <f t="shared" ca="1" si="40"/>
        <v>0</v>
      </c>
      <c r="AD139" s="25">
        <f t="shared" ca="1" si="41"/>
        <v>0</v>
      </c>
    </row>
    <row r="140" spans="4:30" x14ac:dyDescent="0.35">
      <c r="D140" s="20">
        <v>136</v>
      </c>
      <c r="E140" s="21">
        <f t="shared" ca="1" si="52"/>
        <v>49674</v>
      </c>
      <c r="F140" s="44">
        <f t="shared" ca="1" si="42"/>
        <v>50039</v>
      </c>
      <c r="G140" s="22" t="s">
        <v>119</v>
      </c>
      <c r="H140" s="44">
        <f t="shared" ca="1" si="53"/>
        <v>49674</v>
      </c>
      <c r="I140" s="45">
        <f t="shared" ca="1" si="43"/>
        <v>0</v>
      </c>
      <c r="J140" s="45">
        <f t="shared" ca="1" si="44"/>
        <v>0</v>
      </c>
      <c r="K140" s="45">
        <f t="shared" ca="1" si="45"/>
        <v>0</v>
      </c>
      <c r="L140" s="45"/>
      <c r="M140" s="45">
        <f t="shared" ca="1" si="54"/>
        <v>0</v>
      </c>
      <c r="N140" s="257">
        <f t="shared" ca="1" si="46"/>
        <v>0</v>
      </c>
      <c r="O140" s="23"/>
      <c r="P140" s="255">
        <f t="shared" ca="1" si="47"/>
        <v>0</v>
      </c>
      <c r="Q140" s="163">
        <f t="shared" ca="1" si="48"/>
        <v>0</v>
      </c>
      <c r="R140" s="164">
        <f ca="1">NPV(Q139,K140:$K$244) + ($A$13+$A$14+$A$15)/POWER(1+Q139,$A$28-D140+1)</f>
        <v>0</v>
      </c>
      <c r="S140" s="164">
        <f ca="1">NPV(Q140,K140:$K$244) + ($A$13+$A$14+$A$15)/POWER(1+Q140,$A$28-D140+1)</f>
        <v>0</v>
      </c>
      <c r="T140" s="45">
        <f t="shared" ca="1" si="49"/>
        <v>0</v>
      </c>
      <c r="U140" s="45">
        <f t="shared" ca="1" si="55"/>
        <v>0</v>
      </c>
      <c r="V140" s="45">
        <f t="shared" ca="1" si="56"/>
        <v>0</v>
      </c>
      <c r="W140" s="45">
        <f t="shared" ca="1" si="50"/>
        <v>0</v>
      </c>
      <c r="X140" s="25">
        <f t="shared" ca="1" si="39"/>
        <v>0</v>
      </c>
      <c r="Z140" s="28">
        <f t="shared" ca="1" si="57"/>
        <v>0</v>
      </c>
      <c r="AA140" s="233"/>
      <c r="AB140" s="45">
        <f t="shared" ca="1" si="51"/>
        <v>0</v>
      </c>
      <c r="AC140" s="45">
        <f t="shared" ca="1" si="40"/>
        <v>0</v>
      </c>
      <c r="AD140" s="25">
        <f t="shared" ca="1" si="41"/>
        <v>0</v>
      </c>
    </row>
    <row r="141" spans="4:30" x14ac:dyDescent="0.35">
      <c r="D141" s="20">
        <v>137</v>
      </c>
      <c r="E141" s="21">
        <f t="shared" ca="1" si="52"/>
        <v>50040</v>
      </c>
      <c r="F141" s="44">
        <f t="shared" ca="1" si="42"/>
        <v>50404</v>
      </c>
      <c r="G141" s="22" t="s">
        <v>119</v>
      </c>
      <c r="H141" s="44">
        <f t="shared" ca="1" si="53"/>
        <v>50040</v>
      </c>
      <c r="I141" s="45">
        <f t="shared" ca="1" si="43"/>
        <v>0</v>
      </c>
      <c r="J141" s="45">
        <f t="shared" ca="1" si="44"/>
        <v>0</v>
      </c>
      <c r="K141" s="45">
        <f t="shared" ca="1" si="45"/>
        <v>0</v>
      </c>
      <c r="L141" s="45"/>
      <c r="M141" s="45">
        <f t="shared" ca="1" si="54"/>
        <v>0</v>
      </c>
      <c r="N141" s="257">
        <f t="shared" ca="1" si="46"/>
        <v>0</v>
      </c>
      <c r="O141" s="23"/>
      <c r="P141" s="255">
        <f t="shared" ca="1" si="47"/>
        <v>0</v>
      </c>
      <c r="Q141" s="163">
        <f t="shared" ca="1" si="48"/>
        <v>0</v>
      </c>
      <c r="R141" s="164">
        <f ca="1">NPV(Q140,K141:$K$244) + ($A$13+$A$14+$A$15)/POWER(1+Q140,$A$28-D141+1)</f>
        <v>0</v>
      </c>
      <c r="S141" s="164">
        <f ca="1">NPV(Q141,K141:$K$244) + ($A$13+$A$14+$A$15)/POWER(1+Q141,$A$28-D141+1)</f>
        <v>0</v>
      </c>
      <c r="T141" s="45">
        <f t="shared" ca="1" si="49"/>
        <v>0</v>
      </c>
      <c r="U141" s="45">
        <f t="shared" ca="1" si="55"/>
        <v>0</v>
      </c>
      <c r="V141" s="45">
        <f t="shared" ca="1" si="56"/>
        <v>0</v>
      </c>
      <c r="W141" s="45">
        <f t="shared" ca="1" si="50"/>
        <v>0</v>
      </c>
      <c r="X141" s="25">
        <f t="shared" ca="1" si="39"/>
        <v>0</v>
      </c>
      <c r="Z141" s="28">
        <f t="shared" ca="1" si="57"/>
        <v>0</v>
      </c>
      <c r="AA141" s="233"/>
      <c r="AB141" s="45">
        <f t="shared" ca="1" si="51"/>
        <v>0</v>
      </c>
      <c r="AC141" s="45">
        <f t="shared" ca="1" si="40"/>
        <v>0</v>
      </c>
      <c r="AD141" s="25">
        <f t="shared" ca="1" si="41"/>
        <v>0</v>
      </c>
    </row>
    <row r="142" spans="4:30" x14ac:dyDescent="0.35">
      <c r="D142" s="20">
        <v>138</v>
      </c>
      <c r="E142" s="21">
        <f t="shared" ca="1" si="52"/>
        <v>50405</v>
      </c>
      <c r="F142" s="44">
        <f t="shared" ca="1" si="42"/>
        <v>50769</v>
      </c>
      <c r="G142" s="22" t="s">
        <v>119</v>
      </c>
      <c r="H142" s="44">
        <f t="shared" ca="1" si="53"/>
        <v>50405</v>
      </c>
      <c r="I142" s="45">
        <f t="shared" ca="1" si="43"/>
        <v>0</v>
      </c>
      <c r="J142" s="45">
        <f t="shared" ca="1" si="44"/>
        <v>0</v>
      </c>
      <c r="K142" s="45">
        <f t="shared" ca="1" si="45"/>
        <v>0</v>
      </c>
      <c r="L142" s="45"/>
      <c r="M142" s="45">
        <f t="shared" ca="1" si="54"/>
        <v>0</v>
      </c>
      <c r="N142" s="257">
        <f t="shared" ca="1" si="46"/>
        <v>0</v>
      </c>
      <c r="O142" s="23"/>
      <c r="P142" s="255">
        <f t="shared" ca="1" si="47"/>
        <v>0</v>
      </c>
      <c r="Q142" s="163">
        <f t="shared" ca="1" si="48"/>
        <v>0</v>
      </c>
      <c r="R142" s="164">
        <f ca="1">NPV(Q141,K142:$K$244) + ($A$13+$A$14+$A$15)/POWER(1+Q141,$A$28-D142+1)</f>
        <v>0</v>
      </c>
      <c r="S142" s="164">
        <f ca="1">NPV(Q142,K142:$K$244) + ($A$13+$A$14+$A$15)/POWER(1+Q142,$A$28-D142+1)</f>
        <v>0</v>
      </c>
      <c r="T142" s="45">
        <f t="shared" ca="1" si="49"/>
        <v>0</v>
      </c>
      <c r="U142" s="45">
        <f t="shared" ca="1" si="55"/>
        <v>0</v>
      </c>
      <c r="V142" s="45">
        <f t="shared" ca="1" si="56"/>
        <v>0</v>
      </c>
      <c r="W142" s="45">
        <f t="shared" ca="1" si="50"/>
        <v>0</v>
      </c>
      <c r="X142" s="25">
        <f t="shared" ca="1" si="39"/>
        <v>0</v>
      </c>
      <c r="Z142" s="28">
        <f t="shared" ca="1" si="57"/>
        <v>0</v>
      </c>
      <c r="AA142" s="233"/>
      <c r="AB142" s="45">
        <f t="shared" ca="1" si="51"/>
        <v>0</v>
      </c>
      <c r="AC142" s="45">
        <f t="shared" ca="1" si="40"/>
        <v>0</v>
      </c>
      <c r="AD142" s="25">
        <f t="shared" ca="1" si="41"/>
        <v>0</v>
      </c>
    </row>
    <row r="143" spans="4:30" x14ac:dyDescent="0.35">
      <c r="D143" s="20">
        <v>139</v>
      </c>
      <c r="E143" s="21">
        <f t="shared" ca="1" si="52"/>
        <v>50770</v>
      </c>
      <c r="F143" s="44">
        <f t="shared" ca="1" si="42"/>
        <v>51134</v>
      </c>
      <c r="G143" s="22" t="s">
        <v>119</v>
      </c>
      <c r="H143" s="44">
        <f t="shared" ca="1" si="53"/>
        <v>50770</v>
      </c>
      <c r="I143" s="45">
        <f t="shared" ca="1" si="43"/>
        <v>0</v>
      </c>
      <c r="J143" s="45">
        <f t="shared" ca="1" si="44"/>
        <v>0</v>
      </c>
      <c r="K143" s="45">
        <f t="shared" ca="1" si="45"/>
        <v>0</v>
      </c>
      <c r="L143" s="45"/>
      <c r="M143" s="45">
        <f t="shared" ca="1" si="54"/>
        <v>0</v>
      </c>
      <c r="N143" s="257">
        <f t="shared" ca="1" si="46"/>
        <v>0</v>
      </c>
      <c r="O143" s="23"/>
      <c r="P143" s="255">
        <f t="shared" ca="1" si="47"/>
        <v>0</v>
      </c>
      <c r="Q143" s="163">
        <f t="shared" ca="1" si="48"/>
        <v>0</v>
      </c>
      <c r="R143" s="164">
        <f ca="1">NPV(Q142,K143:$K$244) + ($A$13+$A$14+$A$15)/POWER(1+Q142,$A$28-D143+1)</f>
        <v>0</v>
      </c>
      <c r="S143" s="164">
        <f ca="1">NPV(Q143,K143:$K$244) + ($A$13+$A$14+$A$15)/POWER(1+Q143,$A$28-D143+1)</f>
        <v>0</v>
      </c>
      <c r="T143" s="45">
        <f t="shared" ca="1" si="49"/>
        <v>0</v>
      </c>
      <c r="U143" s="45">
        <f t="shared" ca="1" si="55"/>
        <v>0</v>
      </c>
      <c r="V143" s="45">
        <f t="shared" ca="1" si="56"/>
        <v>0</v>
      </c>
      <c r="W143" s="45">
        <f t="shared" ca="1" si="50"/>
        <v>0</v>
      </c>
      <c r="X143" s="25">
        <f t="shared" ca="1" si="39"/>
        <v>0</v>
      </c>
      <c r="Z143" s="28">
        <f t="shared" ca="1" si="57"/>
        <v>0</v>
      </c>
      <c r="AA143" s="233"/>
      <c r="AB143" s="45">
        <f t="shared" ca="1" si="51"/>
        <v>0</v>
      </c>
      <c r="AC143" s="45">
        <f t="shared" ca="1" si="40"/>
        <v>0</v>
      </c>
      <c r="AD143" s="25">
        <f t="shared" ca="1" si="41"/>
        <v>0</v>
      </c>
    </row>
    <row r="144" spans="4:30" x14ac:dyDescent="0.35">
      <c r="D144" s="20">
        <v>140</v>
      </c>
      <c r="E144" s="21">
        <f t="shared" ca="1" si="52"/>
        <v>51135</v>
      </c>
      <c r="F144" s="44">
        <f t="shared" ca="1" si="42"/>
        <v>51500</v>
      </c>
      <c r="G144" s="22" t="s">
        <v>119</v>
      </c>
      <c r="H144" s="44">
        <f t="shared" ca="1" si="53"/>
        <v>51135</v>
      </c>
      <c r="I144" s="45">
        <f t="shared" ca="1" si="43"/>
        <v>0</v>
      </c>
      <c r="J144" s="45">
        <f t="shared" ca="1" si="44"/>
        <v>0</v>
      </c>
      <c r="K144" s="45">
        <f t="shared" ca="1" si="45"/>
        <v>0</v>
      </c>
      <c r="L144" s="45"/>
      <c r="M144" s="45">
        <f t="shared" ca="1" si="54"/>
        <v>0</v>
      </c>
      <c r="N144" s="257">
        <f t="shared" ca="1" si="46"/>
        <v>0</v>
      </c>
      <c r="O144" s="23"/>
      <c r="P144" s="255">
        <f t="shared" ca="1" si="47"/>
        <v>0</v>
      </c>
      <c r="Q144" s="163">
        <f t="shared" ca="1" si="48"/>
        <v>0</v>
      </c>
      <c r="R144" s="164">
        <f ca="1">NPV(Q143,K144:$K$244) + ($A$13+$A$14+$A$15)/POWER(1+Q143,$A$28-D144+1)</f>
        <v>0</v>
      </c>
      <c r="S144" s="164">
        <f ca="1">NPV(Q144,K144:$K$244) + ($A$13+$A$14+$A$15)/POWER(1+Q144,$A$28-D144+1)</f>
        <v>0</v>
      </c>
      <c r="T144" s="45">
        <f t="shared" ca="1" si="49"/>
        <v>0</v>
      </c>
      <c r="U144" s="45">
        <f t="shared" ca="1" si="55"/>
        <v>0</v>
      </c>
      <c r="V144" s="45">
        <f t="shared" ca="1" si="56"/>
        <v>0</v>
      </c>
      <c r="W144" s="45">
        <f t="shared" ca="1" si="50"/>
        <v>0</v>
      </c>
      <c r="X144" s="25">
        <f t="shared" ca="1" si="39"/>
        <v>0</v>
      </c>
      <c r="Z144" s="28">
        <f t="shared" ca="1" si="57"/>
        <v>0</v>
      </c>
      <c r="AA144" s="233"/>
      <c r="AB144" s="45">
        <f t="shared" ca="1" si="51"/>
        <v>0</v>
      </c>
      <c r="AC144" s="45">
        <f t="shared" ca="1" si="40"/>
        <v>0</v>
      </c>
      <c r="AD144" s="25">
        <f t="shared" ca="1" si="41"/>
        <v>0</v>
      </c>
    </row>
    <row r="145" spans="4:30" x14ac:dyDescent="0.35">
      <c r="D145" s="20">
        <v>141</v>
      </c>
      <c r="E145" s="21">
        <f t="shared" ca="1" si="52"/>
        <v>51501</v>
      </c>
      <c r="F145" s="44">
        <f t="shared" ca="1" si="42"/>
        <v>51865</v>
      </c>
      <c r="G145" s="22" t="s">
        <v>119</v>
      </c>
      <c r="H145" s="44">
        <f t="shared" ca="1" si="53"/>
        <v>51501</v>
      </c>
      <c r="I145" s="45">
        <f t="shared" ca="1" si="43"/>
        <v>0</v>
      </c>
      <c r="J145" s="45">
        <f t="shared" ca="1" si="44"/>
        <v>0</v>
      </c>
      <c r="K145" s="45">
        <f t="shared" ca="1" si="45"/>
        <v>0</v>
      </c>
      <c r="L145" s="45"/>
      <c r="M145" s="45">
        <f t="shared" ca="1" si="54"/>
        <v>0</v>
      </c>
      <c r="N145" s="257">
        <f t="shared" ca="1" si="46"/>
        <v>0</v>
      </c>
      <c r="O145" s="23"/>
      <c r="P145" s="255">
        <f t="shared" ca="1" si="47"/>
        <v>0</v>
      </c>
      <c r="Q145" s="163">
        <f t="shared" ca="1" si="48"/>
        <v>0</v>
      </c>
      <c r="R145" s="164">
        <f ca="1">NPV(Q144,K145:$K$244) + ($A$13+$A$14+$A$15)/POWER(1+Q144,$A$28-D145+1)</f>
        <v>0</v>
      </c>
      <c r="S145" s="164">
        <f ca="1">NPV(Q145,K145:$K$244) + ($A$13+$A$14+$A$15)/POWER(1+Q145,$A$28-D145+1)</f>
        <v>0</v>
      </c>
      <c r="T145" s="45">
        <f t="shared" ca="1" si="49"/>
        <v>0</v>
      </c>
      <c r="U145" s="45">
        <f t="shared" ca="1" si="55"/>
        <v>0</v>
      </c>
      <c r="V145" s="45">
        <f t="shared" ca="1" si="56"/>
        <v>0</v>
      </c>
      <c r="W145" s="45">
        <f t="shared" ca="1" si="50"/>
        <v>0</v>
      </c>
      <c r="X145" s="25">
        <f t="shared" ca="1" si="39"/>
        <v>0</v>
      </c>
      <c r="Z145" s="28">
        <f t="shared" ca="1" si="57"/>
        <v>0</v>
      </c>
      <c r="AA145" s="233"/>
      <c r="AB145" s="45">
        <f t="shared" ca="1" si="51"/>
        <v>0</v>
      </c>
      <c r="AC145" s="45">
        <f t="shared" ca="1" si="40"/>
        <v>0</v>
      </c>
      <c r="AD145" s="25">
        <f t="shared" ca="1" si="41"/>
        <v>0</v>
      </c>
    </row>
    <row r="146" spans="4:30" x14ac:dyDescent="0.35">
      <c r="D146" s="20">
        <v>142</v>
      </c>
      <c r="E146" s="21">
        <f t="shared" ca="1" si="52"/>
        <v>51866</v>
      </c>
      <c r="F146" s="44">
        <f t="shared" ca="1" si="42"/>
        <v>52230</v>
      </c>
      <c r="G146" s="22" t="s">
        <v>119</v>
      </c>
      <c r="H146" s="44">
        <f t="shared" ca="1" si="53"/>
        <v>51866</v>
      </c>
      <c r="I146" s="45">
        <f t="shared" ca="1" si="43"/>
        <v>0</v>
      </c>
      <c r="J146" s="45">
        <f t="shared" ca="1" si="44"/>
        <v>0</v>
      </c>
      <c r="K146" s="45">
        <f t="shared" ca="1" si="45"/>
        <v>0</v>
      </c>
      <c r="L146" s="45"/>
      <c r="M146" s="45">
        <f t="shared" ca="1" si="54"/>
        <v>0</v>
      </c>
      <c r="N146" s="257">
        <f t="shared" ca="1" si="46"/>
        <v>0</v>
      </c>
      <c r="O146" s="23"/>
      <c r="P146" s="255">
        <f t="shared" ca="1" si="47"/>
        <v>0</v>
      </c>
      <c r="Q146" s="163">
        <f t="shared" ca="1" si="48"/>
        <v>0</v>
      </c>
      <c r="R146" s="164">
        <f ca="1">NPV(Q145,K146:$K$244) + ($A$13+$A$14+$A$15)/POWER(1+Q145,$A$28-D146+1)</f>
        <v>0</v>
      </c>
      <c r="S146" s="164">
        <f ca="1">NPV(Q146,K146:$K$244) + ($A$13+$A$14+$A$15)/POWER(1+Q146,$A$28-D146+1)</f>
        <v>0</v>
      </c>
      <c r="T146" s="45">
        <f t="shared" ca="1" si="49"/>
        <v>0</v>
      </c>
      <c r="U146" s="45">
        <f t="shared" ca="1" si="55"/>
        <v>0</v>
      </c>
      <c r="V146" s="45">
        <f t="shared" ca="1" si="56"/>
        <v>0</v>
      </c>
      <c r="W146" s="45">
        <f t="shared" ca="1" si="50"/>
        <v>0</v>
      </c>
      <c r="X146" s="25">
        <f t="shared" ca="1" si="39"/>
        <v>0</v>
      </c>
      <c r="Z146" s="28">
        <f t="shared" ca="1" si="57"/>
        <v>0</v>
      </c>
      <c r="AA146" s="233"/>
      <c r="AB146" s="45">
        <f t="shared" ca="1" si="51"/>
        <v>0</v>
      </c>
      <c r="AC146" s="45">
        <f t="shared" ca="1" si="40"/>
        <v>0</v>
      </c>
      <c r="AD146" s="25">
        <f t="shared" ca="1" si="41"/>
        <v>0</v>
      </c>
    </row>
    <row r="147" spans="4:30" x14ac:dyDescent="0.35">
      <c r="D147" s="20">
        <v>143</v>
      </c>
      <c r="E147" s="21">
        <f t="shared" ca="1" si="52"/>
        <v>52231</v>
      </c>
      <c r="F147" s="44">
        <f t="shared" ca="1" si="42"/>
        <v>52595</v>
      </c>
      <c r="G147" s="22" t="s">
        <v>119</v>
      </c>
      <c r="H147" s="44">
        <f t="shared" ca="1" si="53"/>
        <v>52231</v>
      </c>
      <c r="I147" s="45">
        <f t="shared" ca="1" si="43"/>
        <v>0</v>
      </c>
      <c r="J147" s="45">
        <f t="shared" ca="1" si="44"/>
        <v>0</v>
      </c>
      <c r="K147" s="45">
        <f t="shared" ca="1" si="45"/>
        <v>0</v>
      </c>
      <c r="L147" s="45"/>
      <c r="M147" s="45">
        <f t="shared" ca="1" si="54"/>
        <v>0</v>
      </c>
      <c r="N147" s="257">
        <f t="shared" ca="1" si="46"/>
        <v>0</v>
      </c>
      <c r="O147" s="23"/>
      <c r="P147" s="255">
        <f t="shared" ca="1" si="47"/>
        <v>0</v>
      </c>
      <c r="Q147" s="163">
        <f t="shared" ca="1" si="48"/>
        <v>0</v>
      </c>
      <c r="R147" s="164">
        <f ca="1">NPV(Q146,K147:$K$244) + ($A$13+$A$14+$A$15)/POWER(1+Q146,$A$28-D147+1)</f>
        <v>0</v>
      </c>
      <c r="S147" s="164">
        <f ca="1">NPV(Q147,K147:$K$244) + ($A$13+$A$14+$A$15)/POWER(1+Q147,$A$28-D147+1)</f>
        <v>0</v>
      </c>
      <c r="T147" s="45">
        <f t="shared" ca="1" si="49"/>
        <v>0</v>
      </c>
      <c r="U147" s="45">
        <f t="shared" ca="1" si="55"/>
        <v>0</v>
      </c>
      <c r="V147" s="45">
        <f t="shared" ca="1" si="56"/>
        <v>0</v>
      </c>
      <c r="W147" s="45">
        <f t="shared" ca="1" si="50"/>
        <v>0</v>
      </c>
      <c r="X147" s="25">
        <f t="shared" ca="1" si="39"/>
        <v>0</v>
      </c>
      <c r="Z147" s="28">
        <f t="shared" ca="1" si="57"/>
        <v>0</v>
      </c>
      <c r="AA147" s="233"/>
      <c r="AB147" s="45">
        <f t="shared" ca="1" si="51"/>
        <v>0</v>
      </c>
      <c r="AC147" s="45">
        <f t="shared" ca="1" si="40"/>
        <v>0</v>
      </c>
      <c r="AD147" s="25">
        <f t="shared" ca="1" si="41"/>
        <v>0</v>
      </c>
    </row>
    <row r="148" spans="4:30" x14ac:dyDescent="0.35">
      <c r="D148" s="20">
        <v>144</v>
      </c>
      <c r="E148" s="21">
        <f t="shared" ca="1" si="52"/>
        <v>52596</v>
      </c>
      <c r="F148" s="44">
        <f t="shared" ca="1" si="42"/>
        <v>52961</v>
      </c>
      <c r="G148" s="22" t="s">
        <v>119</v>
      </c>
      <c r="H148" s="44">
        <f t="shared" ca="1" si="53"/>
        <v>52596</v>
      </c>
      <c r="I148" s="45">
        <f t="shared" ca="1" si="43"/>
        <v>0</v>
      </c>
      <c r="J148" s="45">
        <f t="shared" ca="1" si="44"/>
        <v>0</v>
      </c>
      <c r="K148" s="45">
        <f t="shared" ca="1" si="45"/>
        <v>0</v>
      </c>
      <c r="L148" s="45"/>
      <c r="M148" s="45">
        <f t="shared" ca="1" si="54"/>
        <v>0</v>
      </c>
      <c r="N148" s="257">
        <f t="shared" ca="1" si="46"/>
        <v>0</v>
      </c>
      <c r="O148" s="23"/>
      <c r="P148" s="255">
        <f t="shared" ca="1" si="47"/>
        <v>0</v>
      </c>
      <c r="Q148" s="163">
        <f t="shared" ca="1" si="48"/>
        <v>0</v>
      </c>
      <c r="R148" s="164">
        <f ca="1">NPV(Q147,K148:$K$244) + ($A$13+$A$14+$A$15)/POWER(1+Q147,$A$28-D148+1)</f>
        <v>0</v>
      </c>
      <c r="S148" s="164">
        <f ca="1">NPV(Q148,K148:$K$244) + ($A$13+$A$14+$A$15)/POWER(1+Q148,$A$28-D148+1)</f>
        <v>0</v>
      </c>
      <c r="T148" s="45">
        <f t="shared" ca="1" si="49"/>
        <v>0</v>
      </c>
      <c r="U148" s="45">
        <f t="shared" ca="1" si="55"/>
        <v>0</v>
      </c>
      <c r="V148" s="45">
        <f t="shared" ca="1" si="56"/>
        <v>0</v>
      </c>
      <c r="W148" s="45">
        <f t="shared" ca="1" si="50"/>
        <v>0</v>
      </c>
      <c r="X148" s="25">
        <f t="shared" ca="1" si="39"/>
        <v>0</v>
      </c>
      <c r="Z148" s="28">
        <f t="shared" ca="1" si="57"/>
        <v>0</v>
      </c>
      <c r="AA148" s="233"/>
      <c r="AB148" s="45">
        <f t="shared" ca="1" si="51"/>
        <v>0</v>
      </c>
      <c r="AC148" s="45">
        <f t="shared" ca="1" si="40"/>
        <v>0</v>
      </c>
      <c r="AD148" s="25">
        <f t="shared" ca="1" si="41"/>
        <v>0</v>
      </c>
    </row>
    <row r="149" spans="4:30" x14ac:dyDescent="0.35">
      <c r="D149" s="20">
        <v>145</v>
      </c>
      <c r="E149" s="21">
        <f t="shared" ca="1" si="52"/>
        <v>52962</v>
      </c>
      <c r="F149" s="44">
        <f t="shared" ca="1" si="42"/>
        <v>53326</v>
      </c>
      <c r="G149" s="22" t="s">
        <v>119</v>
      </c>
      <c r="H149" s="44">
        <f t="shared" ca="1" si="53"/>
        <v>52962</v>
      </c>
      <c r="I149" s="45">
        <f t="shared" ca="1" si="43"/>
        <v>0</v>
      </c>
      <c r="J149" s="45">
        <f t="shared" ca="1" si="44"/>
        <v>0</v>
      </c>
      <c r="K149" s="45">
        <f t="shared" ca="1" si="45"/>
        <v>0</v>
      </c>
      <c r="L149" s="45"/>
      <c r="M149" s="45">
        <f t="shared" ca="1" si="54"/>
        <v>0</v>
      </c>
      <c r="N149" s="257">
        <f t="shared" ca="1" si="46"/>
        <v>0</v>
      </c>
      <c r="O149" s="23"/>
      <c r="P149" s="255">
        <f t="shared" ca="1" si="47"/>
        <v>0</v>
      </c>
      <c r="Q149" s="163">
        <f t="shared" ca="1" si="48"/>
        <v>0</v>
      </c>
      <c r="R149" s="164">
        <f ca="1">NPV(Q148,K149:$K$244) + ($A$13+$A$14+$A$15)/POWER(1+Q148,$A$28-D149+1)</f>
        <v>0</v>
      </c>
      <c r="S149" s="164">
        <f ca="1">NPV(Q149,K149:$K$244) + ($A$13+$A$14+$A$15)/POWER(1+Q149,$A$28-D149+1)</f>
        <v>0</v>
      </c>
      <c r="T149" s="45">
        <f t="shared" ca="1" si="49"/>
        <v>0</v>
      </c>
      <c r="U149" s="45">
        <f t="shared" ca="1" si="55"/>
        <v>0</v>
      </c>
      <c r="V149" s="45">
        <f t="shared" ca="1" si="56"/>
        <v>0</v>
      </c>
      <c r="W149" s="45">
        <f t="shared" ca="1" si="50"/>
        <v>0</v>
      </c>
      <c r="X149" s="25">
        <f t="shared" ca="1" si="39"/>
        <v>0</v>
      </c>
      <c r="Z149" s="28">
        <f t="shared" ca="1" si="57"/>
        <v>0</v>
      </c>
      <c r="AA149" s="233"/>
      <c r="AB149" s="45">
        <f t="shared" ca="1" si="51"/>
        <v>0</v>
      </c>
      <c r="AC149" s="45">
        <f t="shared" ca="1" si="40"/>
        <v>0</v>
      </c>
      <c r="AD149" s="25">
        <f t="shared" ca="1" si="41"/>
        <v>0</v>
      </c>
    </row>
    <row r="150" spans="4:30" x14ac:dyDescent="0.35">
      <c r="D150" s="20">
        <v>146</v>
      </c>
      <c r="E150" s="21">
        <f t="shared" ca="1" si="52"/>
        <v>53327</v>
      </c>
      <c r="F150" s="44">
        <f t="shared" ca="1" si="42"/>
        <v>53691</v>
      </c>
      <c r="G150" s="22" t="s">
        <v>119</v>
      </c>
      <c r="H150" s="44">
        <f t="shared" ca="1" si="53"/>
        <v>53327</v>
      </c>
      <c r="I150" s="45">
        <f t="shared" ca="1" si="43"/>
        <v>0</v>
      </c>
      <c r="J150" s="45">
        <f t="shared" ca="1" si="44"/>
        <v>0</v>
      </c>
      <c r="K150" s="45">
        <f t="shared" ca="1" si="45"/>
        <v>0</v>
      </c>
      <c r="L150" s="45"/>
      <c r="M150" s="45">
        <f t="shared" ca="1" si="54"/>
        <v>0</v>
      </c>
      <c r="N150" s="257">
        <f t="shared" ca="1" si="46"/>
        <v>0</v>
      </c>
      <c r="O150" s="23"/>
      <c r="P150" s="255">
        <f t="shared" ca="1" si="47"/>
        <v>0</v>
      </c>
      <c r="Q150" s="163">
        <f t="shared" ca="1" si="48"/>
        <v>0</v>
      </c>
      <c r="R150" s="164">
        <f ca="1">NPV(Q149,K150:$K$244) + ($A$13+$A$14+$A$15)/POWER(1+Q149,$A$28-D150+1)</f>
        <v>0</v>
      </c>
      <c r="S150" s="164">
        <f ca="1">NPV(Q150,K150:$K$244) + ($A$13+$A$14+$A$15)/POWER(1+Q150,$A$28-D150+1)</f>
        <v>0</v>
      </c>
      <c r="T150" s="45">
        <f t="shared" ca="1" si="49"/>
        <v>0</v>
      </c>
      <c r="U150" s="45">
        <f t="shared" ca="1" si="55"/>
        <v>0</v>
      </c>
      <c r="V150" s="45">
        <f t="shared" ca="1" si="56"/>
        <v>0</v>
      </c>
      <c r="W150" s="45">
        <f t="shared" ca="1" si="50"/>
        <v>0</v>
      </c>
      <c r="X150" s="25">
        <f t="shared" ca="1" si="39"/>
        <v>0</v>
      </c>
      <c r="Z150" s="28">
        <f t="shared" ca="1" si="57"/>
        <v>0</v>
      </c>
      <c r="AA150" s="233"/>
      <c r="AB150" s="45">
        <f t="shared" ca="1" si="51"/>
        <v>0</v>
      </c>
      <c r="AC150" s="45">
        <f t="shared" ca="1" si="40"/>
        <v>0</v>
      </c>
      <c r="AD150" s="25">
        <f t="shared" ca="1" si="41"/>
        <v>0</v>
      </c>
    </row>
    <row r="151" spans="4:30" x14ac:dyDescent="0.35">
      <c r="D151" s="20">
        <v>147</v>
      </c>
      <c r="E151" s="21">
        <f t="shared" ca="1" si="52"/>
        <v>53692</v>
      </c>
      <c r="F151" s="44">
        <f t="shared" ca="1" si="42"/>
        <v>54056</v>
      </c>
      <c r="G151" s="22" t="s">
        <v>119</v>
      </c>
      <c r="H151" s="44">
        <f t="shared" ca="1" si="53"/>
        <v>53692</v>
      </c>
      <c r="I151" s="45">
        <f t="shared" ca="1" si="43"/>
        <v>0</v>
      </c>
      <c r="J151" s="45">
        <f t="shared" ca="1" si="44"/>
        <v>0</v>
      </c>
      <c r="K151" s="45">
        <f t="shared" ca="1" si="45"/>
        <v>0</v>
      </c>
      <c r="L151" s="45"/>
      <c r="M151" s="45">
        <f t="shared" ca="1" si="54"/>
        <v>0</v>
      </c>
      <c r="N151" s="257">
        <f t="shared" ca="1" si="46"/>
        <v>0</v>
      </c>
      <c r="O151" s="23"/>
      <c r="P151" s="255">
        <f t="shared" ca="1" si="47"/>
        <v>0</v>
      </c>
      <c r="Q151" s="163">
        <f t="shared" ca="1" si="48"/>
        <v>0</v>
      </c>
      <c r="R151" s="164">
        <f ca="1">NPV(Q150,K151:$K$244) + ($A$13+$A$14+$A$15)/POWER(1+Q150,$A$28-D151+1)</f>
        <v>0</v>
      </c>
      <c r="S151" s="164">
        <f ca="1">NPV(Q151,K151:$K$244) + ($A$13+$A$14+$A$15)/POWER(1+Q151,$A$28-D151+1)</f>
        <v>0</v>
      </c>
      <c r="T151" s="45">
        <f t="shared" ca="1" si="49"/>
        <v>0</v>
      </c>
      <c r="U151" s="45">
        <f t="shared" ca="1" si="55"/>
        <v>0</v>
      </c>
      <c r="V151" s="45">
        <f t="shared" ca="1" si="56"/>
        <v>0</v>
      </c>
      <c r="W151" s="45">
        <f t="shared" ca="1" si="50"/>
        <v>0</v>
      </c>
      <c r="X151" s="25">
        <f t="shared" ca="1" si="39"/>
        <v>0</v>
      </c>
      <c r="Z151" s="28">
        <f t="shared" ca="1" si="57"/>
        <v>0</v>
      </c>
      <c r="AA151" s="233"/>
      <c r="AB151" s="45">
        <f t="shared" ca="1" si="51"/>
        <v>0</v>
      </c>
      <c r="AC151" s="45">
        <f t="shared" ca="1" si="40"/>
        <v>0</v>
      </c>
      <c r="AD151" s="25">
        <f t="shared" ca="1" si="41"/>
        <v>0</v>
      </c>
    </row>
    <row r="152" spans="4:30" x14ac:dyDescent="0.35">
      <c r="D152" s="20">
        <v>148</v>
      </c>
      <c r="E152" s="21">
        <f t="shared" ca="1" si="52"/>
        <v>54057</v>
      </c>
      <c r="F152" s="44">
        <f t="shared" ca="1" si="42"/>
        <v>54422</v>
      </c>
      <c r="G152" s="22" t="s">
        <v>119</v>
      </c>
      <c r="H152" s="44">
        <f t="shared" ca="1" si="53"/>
        <v>54057</v>
      </c>
      <c r="I152" s="45">
        <f t="shared" ca="1" si="43"/>
        <v>0</v>
      </c>
      <c r="J152" s="45">
        <f t="shared" ca="1" si="44"/>
        <v>0</v>
      </c>
      <c r="K152" s="45">
        <f t="shared" ca="1" si="45"/>
        <v>0</v>
      </c>
      <c r="L152" s="45"/>
      <c r="M152" s="45">
        <f t="shared" ca="1" si="54"/>
        <v>0</v>
      </c>
      <c r="N152" s="257">
        <f t="shared" ca="1" si="46"/>
        <v>0</v>
      </c>
      <c r="O152" s="23"/>
      <c r="P152" s="255">
        <f t="shared" ca="1" si="47"/>
        <v>0</v>
      </c>
      <c r="Q152" s="163">
        <f t="shared" ca="1" si="48"/>
        <v>0</v>
      </c>
      <c r="R152" s="164">
        <f ca="1">NPV(Q151,K152:$K$244) + ($A$13+$A$14+$A$15)/POWER(1+Q151,$A$28-D152+1)</f>
        <v>0</v>
      </c>
      <c r="S152" s="164">
        <f ca="1">NPV(Q152,K152:$K$244) + ($A$13+$A$14+$A$15)/POWER(1+Q152,$A$28-D152+1)</f>
        <v>0</v>
      </c>
      <c r="T152" s="45">
        <f t="shared" ca="1" si="49"/>
        <v>0</v>
      </c>
      <c r="U152" s="45">
        <f t="shared" ca="1" si="55"/>
        <v>0</v>
      </c>
      <c r="V152" s="45">
        <f t="shared" ca="1" si="56"/>
        <v>0</v>
      </c>
      <c r="W152" s="45">
        <f t="shared" ca="1" si="50"/>
        <v>0</v>
      </c>
      <c r="X152" s="25">
        <f t="shared" ca="1" si="39"/>
        <v>0</v>
      </c>
      <c r="Z152" s="28">
        <f t="shared" ca="1" si="57"/>
        <v>0</v>
      </c>
      <c r="AA152" s="233"/>
      <c r="AB152" s="45">
        <f t="shared" ca="1" si="51"/>
        <v>0</v>
      </c>
      <c r="AC152" s="45">
        <f t="shared" ca="1" si="40"/>
        <v>0</v>
      </c>
      <c r="AD152" s="25">
        <f t="shared" ca="1" si="41"/>
        <v>0</v>
      </c>
    </row>
    <row r="153" spans="4:30" x14ac:dyDescent="0.35">
      <c r="D153" s="20">
        <v>149</v>
      </c>
      <c r="E153" s="21">
        <f t="shared" ca="1" si="52"/>
        <v>54423</v>
      </c>
      <c r="F153" s="44">
        <f t="shared" ca="1" si="42"/>
        <v>54787</v>
      </c>
      <c r="G153" s="22" t="s">
        <v>119</v>
      </c>
      <c r="H153" s="44">
        <f t="shared" ca="1" si="53"/>
        <v>54423</v>
      </c>
      <c r="I153" s="45">
        <f t="shared" ca="1" si="43"/>
        <v>0</v>
      </c>
      <c r="J153" s="45">
        <f t="shared" ca="1" si="44"/>
        <v>0</v>
      </c>
      <c r="K153" s="45">
        <f t="shared" ca="1" si="45"/>
        <v>0</v>
      </c>
      <c r="L153" s="45"/>
      <c r="M153" s="45">
        <f t="shared" ca="1" si="54"/>
        <v>0</v>
      </c>
      <c r="N153" s="257">
        <f t="shared" ca="1" si="46"/>
        <v>0</v>
      </c>
      <c r="O153" s="23"/>
      <c r="P153" s="255">
        <f t="shared" ca="1" si="47"/>
        <v>0</v>
      </c>
      <c r="Q153" s="163">
        <f t="shared" ca="1" si="48"/>
        <v>0</v>
      </c>
      <c r="R153" s="164">
        <f ca="1">NPV(Q152,K153:$K$244) + ($A$13+$A$14+$A$15)/POWER(1+Q152,$A$28-D153+1)</f>
        <v>0</v>
      </c>
      <c r="S153" s="164">
        <f ca="1">NPV(Q153,K153:$K$244) + ($A$13+$A$14+$A$15)/POWER(1+Q153,$A$28-D153+1)</f>
        <v>0</v>
      </c>
      <c r="T153" s="45">
        <f t="shared" ca="1" si="49"/>
        <v>0</v>
      </c>
      <c r="U153" s="45">
        <f t="shared" ca="1" si="55"/>
        <v>0</v>
      </c>
      <c r="V153" s="45">
        <f t="shared" ca="1" si="56"/>
        <v>0</v>
      </c>
      <c r="W153" s="45">
        <f t="shared" ca="1" si="50"/>
        <v>0</v>
      </c>
      <c r="X153" s="25">
        <f t="shared" ca="1" si="39"/>
        <v>0</v>
      </c>
      <c r="Z153" s="28">
        <f t="shared" ca="1" si="57"/>
        <v>0</v>
      </c>
      <c r="AA153" s="233"/>
      <c r="AB153" s="45">
        <f t="shared" ca="1" si="51"/>
        <v>0</v>
      </c>
      <c r="AC153" s="45">
        <f t="shared" ca="1" si="40"/>
        <v>0</v>
      </c>
      <c r="AD153" s="25">
        <f t="shared" ca="1" si="41"/>
        <v>0</v>
      </c>
    </row>
    <row r="154" spans="4:30" x14ac:dyDescent="0.35">
      <c r="D154" s="20">
        <v>150</v>
      </c>
      <c r="E154" s="21">
        <f t="shared" ca="1" si="52"/>
        <v>54788</v>
      </c>
      <c r="F154" s="44">
        <f t="shared" ca="1" si="42"/>
        <v>55152</v>
      </c>
      <c r="G154" s="22" t="s">
        <v>119</v>
      </c>
      <c r="H154" s="44">
        <f t="shared" ca="1" si="53"/>
        <v>54788</v>
      </c>
      <c r="I154" s="45">
        <f t="shared" ca="1" si="43"/>
        <v>0</v>
      </c>
      <c r="J154" s="45">
        <f t="shared" ca="1" si="44"/>
        <v>0</v>
      </c>
      <c r="K154" s="45">
        <f t="shared" ca="1" si="45"/>
        <v>0</v>
      </c>
      <c r="L154" s="45"/>
      <c r="M154" s="45">
        <f t="shared" ca="1" si="54"/>
        <v>0</v>
      </c>
      <c r="N154" s="257">
        <f t="shared" ca="1" si="46"/>
        <v>0</v>
      </c>
      <c r="O154" s="23"/>
      <c r="P154" s="255">
        <f t="shared" ca="1" si="47"/>
        <v>0</v>
      </c>
      <c r="Q154" s="163">
        <f t="shared" ca="1" si="48"/>
        <v>0</v>
      </c>
      <c r="R154" s="164">
        <f ca="1">NPV(Q153,K154:$K$244) + ($A$13+$A$14+$A$15)/POWER(1+Q153,$A$28-D154+1)</f>
        <v>0</v>
      </c>
      <c r="S154" s="164">
        <f ca="1">NPV(Q154,K154:$K$244) + ($A$13+$A$14+$A$15)/POWER(1+Q154,$A$28-D154+1)</f>
        <v>0</v>
      </c>
      <c r="T154" s="45">
        <f t="shared" ca="1" si="49"/>
        <v>0</v>
      </c>
      <c r="U154" s="45">
        <f t="shared" ca="1" si="55"/>
        <v>0</v>
      </c>
      <c r="V154" s="45">
        <f t="shared" ca="1" si="56"/>
        <v>0</v>
      </c>
      <c r="W154" s="45">
        <f t="shared" ca="1" si="50"/>
        <v>0</v>
      </c>
      <c r="X154" s="25">
        <f t="shared" ca="1" si="39"/>
        <v>0</v>
      </c>
      <c r="Z154" s="28">
        <f t="shared" ca="1" si="57"/>
        <v>0</v>
      </c>
      <c r="AA154" s="233"/>
      <c r="AB154" s="45">
        <f t="shared" ca="1" si="51"/>
        <v>0</v>
      </c>
      <c r="AC154" s="45">
        <f t="shared" ca="1" si="40"/>
        <v>0</v>
      </c>
      <c r="AD154" s="25">
        <f t="shared" ca="1" si="41"/>
        <v>0</v>
      </c>
    </row>
    <row r="155" spans="4:30" x14ac:dyDescent="0.35">
      <c r="D155" s="20">
        <v>151</v>
      </c>
      <c r="E155" s="21">
        <f t="shared" ca="1" si="52"/>
        <v>55153</v>
      </c>
      <c r="F155" s="44">
        <f t="shared" ca="1" si="42"/>
        <v>55517</v>
      </c>
      <c r="G155" s="22" t="s">
        <v>119</v>
      </c>
      <c r="H155" s="44">
        <f t="shared" ca="1" si="53"/>
        <v>55153</v>
      </c>
      <c r="I155" s="45">
        <f t="shared" ca="1" si="43"/>
        <v>0</v>
      </c>
      <c r="J155" s="45">
        <f t="shared" ca="1" si="44"/>
        <v>0</v>
      </c>
      <c r="K155" s="45">
        <f t="shared" ca="1" si="45"/>
        <v>0</v>
      </c>
      <c r="L155" s="45"/>
      <c r="M155" s="45">
        <f t="shared" ca="1" si="54"/>
        <v>0</v>
      </c>
      <c r="N155" s="257">
        <f t="shared" ca="1" si="46"/>
        <v>0</v>
      </c>
      <c r="O155" s="23"/>
      <c r="P155" s="255">
        <f t="shared" ca="1" si="47"/>
        <v>0</v>
      </c>
      <c r="Q155" s="163">
        <f t="shared" ca="1" si="48"/>
        <v>0</v>
      </c>
      <c r="R155" s="164">
        <f ca="1">NPV(Q154,K155:$K$244) + ($A$13+$A$14+$A$15)/POWER(1+Q154,$A$28-D155+1)</f>
        <v>0</v>
      </c>
      <c r="S155" s="164">
        <f ca="1">NPV(Q155,K155:$K$244) + ($A$13+$A$14+$A$15)/POWER(1+Q155,$A$28-D155+1)</f>
        <v>0</v>
      </c>
      <c r="T155" s="45">
        <f t="shared" ca="1" si="49"/>
        <v>0</v>
      </c>
      <c r="U155" s="45">
        <f t="shared" ca="1" si="55"/>
        <v>0</v>
      </c>
      <c r="V155" s="45">
        <f t="shared" ca="1" si="56"/>
        <v>0</v>
      </c>
      <c r="W155" s="45">
        <f t="shared" ca="1" si="50"/>
        <v>0</v>
      </c>
      <c r="X155" s="25">
        <f t="shared" ca="1" si="39"/>
        <v>0</v>
      </c>
      <c r="Z155" s="28">
        <f t="shared" ca="1" si="57"/>
        <v>0</v>
      </c>
      <c r="AA155" s="233"/>
      <c r="AB155" s="45">
        <f t="shared" ca="1" si="51"/>
        <v>0</v>
      </c>
      <c r="AC155" s="45">
        <f t="shared" ca="1" si="40"/>
        <v>0</v>
      </c>
      <c r="AD155" s="25">
        <f t="shared" ca="1" si="41"/>
        <v>0</v>
      </c>
    </row>
    <row r="156" spans="4:30" x14ac:dyDescent="0.35">
      <c r="D156" s="20">
        <v>152</v>
      </c>
      <c r="E156" s="21">
        <f t="shared" ca="1" si="52"/>
        <v>55518</v>
      </c>
      <c r="F156" s="44">
        <f t="shared" ca="1" si="42"/>
        <v>55883</v>
      </c>
      <c r="G156" s="22" t="s">
        <v>119</v>
      </c>
      <c r="H156" s="44">
        <f t="shared" ca="1" si="53"/>
        <v>55518</v>
      </c>
      <c r="I156" s="45">
        <f t="shared" ca="1" si="43"/>
        <v>0</v>
      </c>
      <c r="J156" s="45">
        <f t="shared" ca="1" si="44"/>
        <v>0</v>
      </c>
      <c r="K156" s="45">
        <f t="shared" ca="1" si="45"/>
        <v>0</v>
      </c>
      <c r="L156" s="45"/>
      <c r="M156" s="45">
        <f t="shared" ca="1" si="54"/>
        <v>0</v>
      </c>
      <c r="N156" s="257">
        <f t="shared" ca="1" si="46"/>
        <v>0</v>
      </c>
      <c r="O156" s="23"/>
      <c r="P156" s="255">
        <f t="shared" ca="1" si="47"/>
        <v>0</v>
      </c>
      <c r="Q156" s="163">
        <f t="shared" ca="1" si="48"/>
        <v>0</v>
      </c>
      <c r="R156" s="164">
        <f ca="1">NPV(Q155,K156:$K$244) + ($A$13+$A$14+$A$15)/POWER(1+Q155,$A$28-D156+1)</f>
        <v>0</v>
      </c>
      <c r="S156" s="164">
        <f ca="1">NPV(Q156,K156:$K$244) + ($A$13+$A$14+$A$15)/POWER(1+Q156,$A$28-D156+1)</f>
        <v>0</v>
      </c>
      <c r="T156" s="45">
        <f t="shared" ca="1" si="49"/>
        <v>0</v>
      </c>
      <c r="U156" s="45">
        <f t="shared" ca="1" si="55"/>
        <v>0</v>
      </c>
      <c r="V156" s="45">
        <f t="shared" ca="1" si="56"/>
        <v>0</v>
      </c>
      <c r="W156" s="45">
        <f t="shared" ca="1" si="50"/>
        <v>0</v>
      </c>
      <c r="X156" s="25">
        <f t="shared" ca="1" si="39"/>
        <v>0</v>
      </c>
      <c r="Z156" s="28">
        <f t="shared" ca="1" si="57"/>
        <v>0</v>
      </c>
      <c r="AA156" s="233"/>
      <c r="AB156" s="45">
        <f t="shared" ca="1" si="51"/>
        <v>0</v>
      </c>
      <c r="AC156" s="45">
        <f t="shared" ca="1" si="40"/>
        <v>0</v>
      </c>
      <c r="AD156" s="25">
        <f t="shared" ca="1" si="41"/>
        <v>0</v>
      </c>
    </row>
    <row r="157" spans="4:30" x14ac:dyDescent="0.35">
      <c r="D157" s="20">
        <v>153</v>
      </c>
      <c r="E157" s="21">
        <f t="shared" ca="1" si="52"/>
        <v>55884</v>
      </c>
      <c r="F157" s="44">
        <f t="shared" ca="1" si="42"/>
        <v>56248</v>
      </c>
      <c r="G157" s="22" t="s">
        <v>119</v>
      </c>
      <c r="H157" s="44">
        <f t="shared" ca="1" si="53"/>
        <v>55884</v>
      </c>
      <c r="I157" s="45">
        <f t="shared" ca="1" si="43"/>
        <v>0</v>
      </c>
      <c r="J157" s="45">
        <f t="shared" ca="1" si="44"/>
        <v>0</v>
      </c>
      <c r="K157" s="45">
        <f t="shared" ca="1" si="45"/>
        <v>0</v>
      </c>
      <c r="L157" s="45"/>
      <c r="M157" s="45">
        <f t="shared" ca="1" si="54"/>
        <v>0</v>
      </c>
      <c r="N157" s="257">
        <f t="shared" ca="1" si="46"/>
        <v>0</v>
      </c>
      <c r="O157" s="23"/>
      <c r="P157" s="255">
        <f t="shared" ca="1" si="47"/>
        <v>0</v>
      </c>
      <c r="Q157" s="163">
        <f t="shared" ca="1" si="48"/>
        <v>0</v>
      </c>
      <c r="R157" s="164">
        <f ca="1">NPV(Q156,K157:$K$244) + ($A$13+$A$14+$A$15)/POWER(1+Q156,$A$28-D157+1)</f>
        <v>0</v>
      </c>
      <c r="S157" s="164">
        <f ca="1">NPV(Q157,K157:$K$244) + ($A$13+$A$14+$A$15)/POWER(1+Q157,$A$28-D157+1)</f>
        <v>0</v>
      </c>
      <c r="T157" s="45">
        <f t="shared" ca="1" si="49"/>
        <v>0</v>
      </c>
      <c r="U157" s="45">
        <f t="shared" ca="1" si="55"/>
        <v>0</v>
      </c>
      <c r="V157" s="45">
        <f t="shared" ca="1" si="56"/>
        <v>0</v>
      </c>
      <c r="W157" s="45">
        <f t="shared" ca="1" si="50"/>
        <v>0</v>
      </c>
      <c r="X157" s="25">
        <f t="shared" ca="1" si="39"/>
        <v>0</v>
      </c>
      <c r="Z157" s="28">
        <f t="shared" ca="1" si="57"/>
        <v>0</v>
      </c>
      <c r="AA157" s="233"/>
      <c r="AB157" s="45">
        <f t="shared" ca="1" si="51"/>
        <v>0</v>
      </c>
      <c r="AC157" s="45">
        <f t="shared" ca="1" si="40"/>
        <v>0</v>
      </c>
      <c r="AD157" s="25">
        <f t="shared" ca="1" si="41"/>
        <v>0</v>
      </c>
    </row>
    <row r="158" spans="4:30" x14ac:dyDescent="0.35">
      <c r="D158" s="20">
        <v>154</v>
      </c>
      <c r="E158" s="21">
        <f t="shared" ca="1" si="52"/>
        <v>56249</v>
      </c>
      <c r="F158" s="44">
        <f t="shared" ca="1" si="42"/>
        <v>56613</v>
      </c>
      <c r="G158" s="22" t="s">
        <v>119</v>
      </c>
      <c r="H158" s="44">
        <f t="shared" ca="1" si="53"/>
        <v>56249</v>
      </c>
      <c r="I158" s="45">
        <f t="shared" ca="1" si="43"/>
        <v>0</v>
      </c>
      <c r="J158" s="45">
        <f t="shared" ca="1" si="44"/>
        <v>0</v>
      </c>
      <c r="K158" s="45">
        <f t="shared" ca="1" si="45"/>
        <v>0</v>
      </c>
      <c r="L158" s="45"/>
      <c r="M158" s="45">
        <f t="shared" ca="1" si="54"/>
        <v>0</v>
      </c>
      <c r="N158" s="257">
        <f t="shared" ca="1" si="46"/>
        <v>0</v>
      </c>
      <c r="O158" s="23"/>
      <c r="P158" s="255">
        <f t="shared" ca="1" si="47"/>
        <v>0</v>
      </c>
      <c r="Q158" s="163">
        <f t="shared" ca="1" si="48"/>
        <v>0</v>
      </c>
      <c r="R158" s="164">
        <f ca="1">NPV(Q157,K158:$K$244) + ($A$13+$A$14+$A$15)/POWER(1+Q157,$A$28-D158+1)</f>
        <v>0</v>
      </c>
      <c r="S158" s="164">
        <f ca="1">NPV(Q158,K158:$K$244) + ($A$13+$A$14+$A$15)/POWER(1+Q158,$A$28-D158+1)</f>
        <v>0</v>
      </c>
      <c r="T158" s="45">
        <f t="shared" ca="1" si="49"/>
        <v>0</v>
      </c>
      <c r="U158" s="45">
        <f t="shared" ca="1" si="55"/>
        <v>0</v>
      </c>
      <c r="V158" s="45">
        <f t="shared" ca="1" si="56"/>
        <v>0</v>
      </c>
      <c r="W158" s="45">
        <f t="shared" ca="1" si="50"/>
        <v>0</v>
      </c>
      <c r="X158" s="25">
        <f t="shared" ca="1" si="39"/>
        <v>0</v>
      </c>
      <c r="Z158" s="28">
        <f t="shared" ca="1" si="57"/>
        <v>0</v>
      </c>
      <c r="AA158" s="233"/>
      <c r="AB158" s="45">
        <f t="shared" ca="1" si="51"/>
        <v>0</v>
      </c>
      <c r="AC158" s="45">
        <f t="shared" ca="1" si="40"/>
        <v>0</v>
      </c>
      <c r="AD158" s="25">
        <f t="shared" ca="1" si="41"/>
        <v>0</v>
      </c>
    </row>
    <row r="159" spans="4:30" x14ac:dyDescent="0.35">
      <c r="D159" s="20">
        <v>155</v>
      </c>
      <c r="E159" s="21">
        <f t="shared" ca="1" si="52"/>
        <v>56614</v>
      </c>
      <c r="F159" s="44">
        <f t="shared" ca="1" si="42"/>
        <v>56978</v>
      </c>
      <c r="G159" s="22" t="s">
        <v>119</v>
      </c>
      <c r="H159" s="44">
        <f t="shared" ca="1" si="53"/>
        <v>56614</v>
      </c>
      <c r="I159" s="45">
        <f t="shared" ca="1" si="43"/>
        <v>0</v>
      </c>
      <c r="J159" s="45">
        <f t="shared" ca="1" si="44"/>
        <v>0</v>
      </c>
      <c r="K159" s="45">
        <f t="shared" ca="1" si="45"/>
        <v>0</v>
      </c>
      <c r="L159" s="45"/>
      <c r="M159" s="45">
        <f t="shared" ca="1" si="54"/>
        <v>0</v>
      </c>
      <c r="N159" s="257">
        <f t="shared" ca="1" si="46"/>
        <v>0</v>
      </c>
      <c r="O159" s="23"/>
      <c r="P159" s="255">
        <f t="shared" ca="1" si="47"/>
        <v>0</v>
      </c>
      <c r="Q159" s="163">
        <f t="shared" ca="1" si="48"/>
        <v>0</v>
      </c>
      <c r="R159" s="164">
        <f ca="1">NPV(Q158,K159:$K$244) + ($A$13+$A$14+$A$15)/POWER(1+Q158,$A$28-D159+1)</f>
        <v>0</v>
      </c>
      <c r="S159" s="164">
        <f ca="1">NPV(Q159,K159:$K$244) + ($A$13+$A$14+$A$15)/POWER(1+Q159,$A$28-D159+1)</f>
        <v>0</v>
      </c>
      <c r="T159" s="45">
        <f t="shared" ca="1" si="49"/>
        <v>0</v>
      </c>
      <c r="U159" s="45">
        <f t="shared" ca="1" si="55"/>
        <v>0</v>
      </c>
      <c r="V159" s="45">
        <f t="shared" ca="1" si="56"/>
        <v>0</v>
      </c>
      <c r="W159" s="45">
        <f t="shared" ca="1" si="50"/>
        <v>0</v>
      </c>
      <c r="X159" s="25">
        <f t="shared" ca="1" si="39"/>
        <v>0</v>
      </c>
      <c r="Z159" s="28">
        <f t="shared" ca="1" si="57"/>
        <v>0</v>
      </c>
      <c r="AA159" s="233"/>
      <c r="AB159" s="45">
        <f t="shared" ca="1" si="51"/>
        <v>0</v>
      </c>
      <c r="AC159" s="45">
        <f t="shared" ca="1" si="40"/>
        <v>0</v>
      </c>
      <c r="AD159" s="25">
        <f t="shared" ca="1" si="41"/>
        <v>0</v>
      </c>
    </row>
    <row r="160" spans="4:30" x14ac:dyDescent="0.35">
      <c r="D160" s="20">
        <v>156</v>
      </c>
      <c r="E160" s="21">
        <f t="shared" ca="1" si="52"/>
        <v>56979</v>
      </c>
      <c r="F160" s="44">
        <f t="shared" ca="1" si="42"/>
        <v>57344</v>
      </c>
      <c r="G160" s="22" t="s">
        <v>119</v>
      </c>
      <c r="H160" s="44">
        <f t="shared" ca="1" si="53"/>
        <v>56979</v>
      </c>
      <c r="I160" s="45">
        <f t="shared" ca="1" si="43"/>
        <v>0</v>
      </c>
      <c r="J160" s="45">
        <f t="shared" ca="1" si="44"/>
        <v>0</v>
      </c>
      <c r="K160" s="45">
        <f t="shared" ca="1" si="45"/>
        <v>0</v>
      </c>
      <c r="L160" s="45"/>
      <c r="M160" s="45">
        <f t="shared" ca="1" si="54"/>
        <v>0</v>
      </c>
      <c r="N160" s="257">
        <f t="shared" ca="1" si="46"/>
        <v>0</v>
      </c>
      <c r="O160" s="23"/>
      <c r="P160" s="255">
        <f t="shared" ca="1" si="47"/>
        <v>0</v>
      </c>
      <c r="Q160" s="163">
        <f t="shared" ca="1" si="48"/>
        <v>0</v>
      </c>
      <c r="R160" s="164">
        <f ca="1">NPV(Q159,K160:$K$244) + ($A$13+$A$14+$A$15)/POWER(1+Q159,$A$28-D160+1)</f>
        <v>0</v>
      </c>
      <c r="S160" s="164">
        <f ca="1">NPV(Q160,K160:$K$244) + ($A$13+$A$14+$A$15)/POWER(1+Q160,$A$28-D160+1)</f>
        <v>0</v>
      </c>
      <c r="T160" s="45">
        <f t="shared" ca="1" si="49"/>
        <v>0</v>
      </c>
      <c r="U160" s="45">
        <f t="shared" ca="1" si="55"/>
        <v>0</v>
      </c>
      <c r="V160" s="45">
        <f t="shared" ca="1" si="56"/>
        <v>0</v>
      </c>
      <c r="W160" s="45">
        <f t="shared" ca="1" si="50"/>
        <v>0</v>
      </c>
      <c r="X160" s="25">
        <f t="shared" ca="1" si="39"/>
        <v>0</v>
      </c>
      <c r="Z160" s="28">
        <f t="shared" ca="1" si="57"/>
        <v>0</v>
      </c>
      <c r="AA160" s="233"/>
      <c r="AB160" s="45">
        <f t="shared" ca="1" si="51"/>
        <v>0</v>
      </c>
      <c r="AC160" s="45">
        <f t="shared" ca="1" si="40"/>
        <v>0</v>
      </c>
      <c r="AD160" s="25">
        <f t="shared" ca="1" si="41"/>
        <v>0</v>
      </c>
    </row>
    <row r="161" spans="4:30" x14ac:dyDescent="0.35">
      <c r="D161" s="20">
        <v>157</v>
      </c>
      <c r="E161" s="21">
        <f t="shared" ca="1" si="52"/>
        <v>57345</v>
      </c>
      <c r="F161" s="44">
        <f t="shared" ca="1" si="42"/>
        <v>57709</v>
      </c>
      <c r="G161" s="22" t="s">
        <v>119</v>
      </c>
      <c r="H161" s="44">
        <f t="shared" ca="1" si="53"/>
        <v>57345</v>
      </c>
      <c r="I161" s="45">
        <f t="shared" ca="1" si="43"/>
        <v>0</v>
      </c>
      <c r="J161" s="45">
        <f t="shared" ca="1" si="44"/>
        <v>0</v>
      </c>
      <c r="K161" s="45">
        <f t="shared" ca="1" si="45"/>
        <v>0</v>
      </c>
      <c r="L161" s="45"/>
      <c r="M161" s="45">
        <f t="shared" ca="1" si="54"/>
        <v>0</v>
      </c>
      <c r="N161" s="257">
        <f t="shared" ca="1" si="46"/>
        <v>0</v>
      </c>
      <c r="O161" s="23"/>
      <c r="P161" s="255">
        <f t="shared" ca="1" si="47"/>
        <v>0</v>
      </c>
      <c r="Q161" s="163">
        <f t="shared" ca="1" si="48"/>
        <v>0</v>
      </c>
      <c r="R161" s="164">
        <f ca="1">NPV(Q160,K161:$K$244) + ($A$13+$A$14+$A$15)/POWER(1+Q160,$A$28-D161+1)</f>
        <v>0</v>
      </c>
      <c r="S161" s="164">
        <f ca="1">NPV(Q161,K161:$K$244) + ($A$13+$A$14+$A$15)/POWER(1+Q161,$A$28-D161+1)</f>
        <v>0</v>
      </c>
      <c r="T161" s="45">
        <f t="shared" ca="1" si="49"/>
        <v>0</v>
      </c>
      <c r="U161" s="45">
        <f t="shared" ca="1" si="55"/>
        <v>0</v>
      </c>
      <c r="V161" s="45">
        <f t="shared" ca="1" si="56"/>
        <v>0</v>
      </c>
      <c r="W161" s="45">
        <f t="shared" ca="1" si="50"/>
        <v>0</v>
      </c>
      <c r="X161" s="25">
        <f t="shared" ca="1" si="39"/>
        <v>0</v>
      </c>
      <c r="Z161" s="28">
        <f t="shared" ca="1" si="57"/>
        <v>0</v>
      </c>
      <c r="AA161" s="233"/>
      <c r="AB161" s="45">
        <f t="shared" ca="1" si="51"/>
        <v>0</v>
      </c>
      <c r="AC161" s="45">
        <f t="shared" ca="1" si="40"/>
        <v>0</v>
      </c>
      <c r="AD161" s="25">
        <f t="shared" ca="1" si="41"/>
        <v>0</v>
      </c>
    </row>
    <row r="162" spans="4:30" x14ac:dyDescent="0.35">
      <c r="D162" s="20">
        <v>158</v>
      </c>
      <c r="E162" s="21">
        <f t="shared" ca="1" si="52"/>
        <v>57710</v>
      </c>
      <c r="F162" s="44">
        <f t="shared" ca="1" si="42"/>
        <v>58074</v>
      </c>
      <c r="G162" s="22" t="s">
        <v>119</v>
      </c>
      <c r="H162" s="44">
        <f t="shared" ca="1" si="53"/>
        <v>57710</v>
      </c>
      <c r="I162" s="45">
        <f t="shared" ca="1" si="43"/>
        <v>0</v>
      </c>
      <c r="J162" s="45">
        <f t="shared" ca="1" si="44"/>
        <v>0</v>
      </c>
      <c r="K162" s="45">
        <f t="shared" ca="1" si="45"/>
        <v>0</v>
      </c>
      <c r="L162" s="45"/>
      <c r="M162" s="45">
        <f t="shared" ca="1" si="54"/>
        <v>0</v>
      </c>
      <c r="N162" s="257">
        <f t="shared" ca="1" si="46"/>
        <v>0</v>
      </c>
      <c r="O162" s="23"/>
      <c r="P162" s="255">
        <f t="shared" ca="1" si="47"/>
        <v>0</v>
      </c>
      <c r="Q162" s="163">
        <f t="shared" ca="1" si="48"/>
        <v>0</v>
      </c>
      <c r="R162" s="164">
        <f ca="1">NPV(Q161,K162:$K$244) + ($A$13+$A$14+$A$15)/POWER(1+Q161,$A$28-D162+1)</f>
        <v>0</v>
      </c>
      <c r="S162" s="164">
        <f ca="1">NPV(Q162,K162:$K$244) + ($A$13+$A$14+$A$15)/POWER(1+Q162,$A$28-D162+1)</f>
        <v>0</v>
      </c>
      <c r="T162" s="45">
        <f t="shared" ca="1" si="49"/>
        <v>0</v>
      </c>
      <c r="U162" s="45">
        <f t="shared" ca="1" si="55"/>
        <v>0</v>
      </c>
      <c r="V162" s="45">
        <f t="shared" ca="1" si="56"/>
        <v>0</v>
      </c>
      <c r="W162" s="45">
        <f t="shared" ca="1" si="50"/>
        <v>0</v>
      </c>
      <c r="X162" s="25">
        <f t="shared" ca="1" si="39"/>
        <v>0</v>
      </c>
      <c r="Z162" s="28">
        <f t="shared" ca="1" si="57"/>
        <v>0</v>
      </c>
      <c r="AA162" s="233"/>
      <c r="AB162" s="45">
        <f t="shared" ca="1" si="51"/>
        <v>0</v>
      </c>
      <c r="AC162" s="45">
        <f t="shared" ca="1" si="40"/>
        <v>0</v>
      </c>
      <c r="AD162" s="25">
        <f t="shared" ca="1" si="41"/>
        <v>0</v>
      </c>
    </row>
    <row r="163" spans="4:30" x14ac:dyDescent="0.35">
      <c r="D163" s="20">
        <v>159</v>
      </c>
      <c r="E163" s="21">
        <f t="shared" ca="1" si="52"/>
        <v>58075</v>
      </c>
      <c r="F163" s="44">
        <f t="shared" ca="1" si="42"/>
        <v>58439</v>
      </c>
      <c r="G163" s="22" t="s">
        <v>119</v>
      </c>
      <c r="H163" s="44">
        <f t="shared" ca="1" si="53"/>
        <v>58075</v>
      </c>
      <c r="I163" s="45">
        <f t="shared" ca="1" si="43"/>
        <v>0</v>
      </c>
      <c r="J163" s="45">
        <f t="shared" ca="1" si="44"/>
        <v>0</v>
      </c>
      <c r="K163" s="45">
        <f t="shared" ca="1" si="45"/>
        <v>0</v>
      </c>
      <c r="L163" s="45"/>
      <c r="M163" s="45">
        <f t="shared" ca="1" si="54"/>
        <v>0</v>
      </c>
      <c r="N163" s="257">
        <f t="shared" ca="1" si="46"/>
        <v>0</v>
      </c>
      <c r="O163" s="23"/>
      <c r="P163" s="255">
        <f t="shared" ca="1" si="47"/>
        <v>0</v>
      </c>
      <c r="Q163" s="163">
        <f t="shared" ca="1" si="48"/>
        <v>0</v>
      </c>
      <c r="R163" s="164">
        <f ca="1">NPV(Q162,K163:$K$244) + ($A$13+$A$14+$A$15)/POWER(1+Q162,$A$28-D163+1)</f>
        <v>0</v>
      </c>
      <c r="S163" s="164">
        <f ca="1">NPV(Q163,K163:$K$244) + ($A$13+$A$14+$A$15)/POWER(1+Q163,$A$28-D163+1)</f>
        <v>0</v>
      </c>
      <c r="T163" s="45">
        <f t="shared" ca="1" si="49"/>
        <v>0</v>
      </c>
      <c r="U163" s="45">
        <f t="shared" ca="1" si="55"/>
        <v>0</v>
      </c>
      <c r="V163" s="45">
        <f t="shared" ca="1" si="56"/>
        <v>0</v>
      </c>
      <c r="W163" s="45">
        <f t="shared" ca="1" si="50"/>
        <v>0</v>
      </c>
      <c r="X163" s="25">
        <f t="shared" ca="1" si="39"/>
        <v>0</v>
      </c>
      <c r="Z163" s="28">
        <f t="shared" ca="1" si="57"/>
        <v>0</v>
      </c>
      <c r="AA163" s="233"/>
      <c r="AB163" s="45">
        <f t="shared" ca="1" si="51"/>
        <v>0</v>
      </c>
      <c r="AC163" s="45">
        <f t="shared" ca="1" si="40"/>
        <v>0</v>
      </c>
      <c r="AD163" s="25">
        <f t="shared" ca="1" si="41"/>
        <v>0</v>
      </c>
    </row>
    <row r="164" spans="4:30" x14ac:dyDescent="0.35">
      <c r="D164" s="20">
        <v>160</v>
      </c>
      <c r="E164" s="21">
        <f t="shared" ca="1" si="52"/>
        <v>58440</v>
      </c>
      <c r="F164" s="44">
        <f t="shared" ca="1" si="42"/>
        <v>58805</v>
      </c>
      <c r="G164" s="22" t="s">
        <v>119</v>
      </c>
      <c r="H164" s="44">
        <f t="shared" ca="1" si="53"/>
        <v>58440</v>
      </c>
      <c r="I164" s="45">
        <f t="shared" ca="1" si="43"/>
        <v>0</v>
      </c>
      <c r="J164" s="45">
        <f t="shared" ca="1" si="44"/>
        <v>0</v>
      </c>
      <c r="K164" s="45">
        <f t="shared" ca="1" si="45"/>
        <v>0</v>
      </c>
      <c r="L164" s="45"/>
      <c r="M164" s="45">
        <f t="shared" ca="1" si="54"/>
        <v>0</v>
      </c>
      <c r="N164" s="257">
        <f t="shared" ca="1" si="46"/>
        <v>0</v>
      </c>
      <c r="O164" s="23"/>
      <c r="P164" s="255">
        <f t="shared" ca="1" si="47"/>
        <v>0</v>
      </c>
      <c r="Q164" s="163">
        <f t="shared" ca="1" si="48"/>
        <v>0</v>
      </c>
      <c r="R164" s="164">
        <f ca="1">NPV(Q163,K164:$K$244) + ($A$13+$A$14+$A$15)/POWER(1+Q163,$A$28-D164+1)</f>
        <v>0</v>
      </c>
      <c r="S164" s="164">
        <f ca="1">NPV(Q164,K164:$K$244) + ($A$13+$A$14+$A$15)/POWER(1+Q164,$A$28-D164+1)</f>
        <v>0</v>
      </c>
      <c r="T164" s="45">
        <f t="shared" ca="1" si="49"/>
        <v>0</v>
      </c>
      <c r="U164" s="45">
        <f t="shared" ca="1" si="55"/>
        <v>0</v>
      </c>
      <c r="V164" s="45">
        <f t="shared" ca="1" si="56"/>
        <v>0</v>
      </c>
      <c r="W164" s="45">
        <f t="shared" ca="1" si="50"/>
        <v>0</v>
      </c>
      <c r="X164" s="25">
        <f t="shared" ca="1" si="39"/>
        <v>0</v>
      </c>
      <c r="Z164" s="28">
        <f t="shared" ca="1" si="57"/>
        <v>0</v>
      </c>
      <c r="AA164" s="233"/>
      <c r="AB164" s="45">
        <f t="shared" ca="1" si="51"/>
        <v>0</v>
      </c>
      <c r="AC164" s="45">
        <f t="shared" ca="1" si="40"/>
        <v>0</v>
      </c>
      <c r="AD164" s="25">
        <f t="shared" ca="1" si="41"/>
        <v>0</v>
      </c>
    </row>
    <row r="165" spans="4:30" x14ac:dyDescent="0.35">
      <c r="D165" s="20">
        <v>161</v>
      </c>
      <c r="E165" s="21">
        <f t="shared" ca="1" si="52"/>
        <v>58806</v>
      </c>
      <c r="F165" s="44">
        <f t="shared" ca="1" si="42"/>
        <v>59170</v>
      </c>
      <c r="G165" s="22" t="s">
        <v>119</v>
      </c>
      <c r="H165" s="44">
        <f t="shared" ca="1" si="53"/>
        <v>58806</v>
      </c>
      <c r="I165" s="45">
        <f t="shared" ca="1" si="43"/>
        <v>0</v>
      </c>
      <c r="J165" s="45">
        <f t="shared" ca="1" si="44"/>
        <v>0</v>
      </c>
      <c r="K165" s="45">
        <f t="shared" ca="1" si="45"/>
        <v>0</v>
      </c>
      <c r="L165" s="45"/>
      <c r="M165" s="45">
        <f t="shared" ca="1" si="54"/>
        <v>0</v>
      </c>
      <c r="N165" s="257">
        <f t="shared" ca="1" si="46"/>
        <v>0</v>
      </c>
      <c r="O165" s="23"/>
      <c r="P165" s="255">
        <f t="shared" ca="1" si="47"/>
        <v>0</v>
      </c>
      <c r="Q165" s="163">
        <f t="shared" ca="1" si="48"/>
        <v>0</v>
      </c>
      <c r="R165" s="164">
        <f ca="1">NPV(Q164,K165:$K$244) + ($A$13+$A$14+$A$15)/POWER(1+Q164,$A$28-D165+1)</f>
        <v>0</v>
      </c>
      <c r="S165" s="164">
        <f ca="1">NPV(Q165,K165:$K$244) + ($A$13+$A$14+$A$15)/POWER(1+Q165,$A$28-D165+1)</f>
        <v>0</v>
      </c>
      <c r="T165" s="45">
        <f t="shared" ca="1" si="49"/>
        <v>0</v>
      </c>
      <c r="U165" s="45">
        <f t="shared" ca="1" si="55"/>
        <v>0</v>
      </c>
      <c r="V165" s="45">
        <f t="shared" ca="1" si="56"/>
        <v>0</v>
      </c>
      <c r="W165" s="45">
        <f t="shared" ca="1" si="50"/>
        <v>0</v>
      </c>
      <c r="X165" s="25">
        <f t="shared" ca="1" si="39"/>
        <v>0</v>
      </c>
      <c r="Z165" s="28">
        <f t="shared" ca="1" si="57"/>
        <v>0</v>
      </c>
      <c r="AA165" s="233"/>
      <c r="AB165" s="45">
        <f t="shared" ca="1" si="51"/>
        <v>0</v>
      </c>
      <c r="AC165" s="45">
        <f t="shared" ca="1" si="40"/>
        <v>0</v>
      </c>
      <c r="AD165" s="25">
        <f t="shared" ca="1" si="41"/>
        <v>0</v>
      </c>
    </row>
    <row r="166" spans="4:30" x14ac:dyDescent="0.35">
      <c r="D166" s="20">
        <v>162</v>
      </c>
      <c r="E166" s="21">
        <f t="shared" ca="1" si="52"/>
        <v>59171</v>
      </c>
      <c r="F166" s="44">
        <f t="shared" ca="1" si="42"/>
        <v>59535</v>
      </c>
      <c r="G166" s="22" t="s">
        <v>119</v>
      </c>
      <c r="H166" s="44">
        <f t="shared" ca="1" si="53"/>
        <v>59171</v>
      </c>
      <c r="I166" s="45">
        <f t="shared" ca="1" si="43"/>
        <v>0</v>
      </c>
      <c r="J166" s="45">
        <f t="shared" ca="1" si="44"/>
        <v>0</v>
      </c>
      <c r="K166" s="45">
        <f t="shared" ca="1" si="45"/>
        <v>0</v>
      </c>
      <c r="L166" s="45"/>
      <c r="M166" s="45">
        <f t="shared" ca="1" si="54"/>
        <v>0</v>
      </c>
      <c r="N166" s="257">
        <f t="shared" ca="1" si="46"/>
        <v>0</v>
      </c>
      <c r="O166" s="23"/>
      <c r="P166" s="255">
        <f t="shared" ca="1" si="47"/>
        <v>0</v>
      </c>
      <c r="Q166" s="163">
        <f t="shared" ca="1" si="48"/>
        <v>0</v>
      </c>
      <c r="R166" s="164">
        <f ca="1">NPV(Q165,K166:$K$244) + ($A$13+$A$14+$A$15)/POWER(1+Q165,$A$28-D166+1)</f>
        <v>0</v>
      </c>
      <c r="S166" s="164">
        <f ca="1">NPV(Q166,K166:$K$244) + ($A$13+$A$14+$A$15)/POWER(1+Q166,$A$28-D166+1)</f>
        <v>0</v>
      </c>
      <c r="T166" s="45">
        <f t="shared" ca="1" si="49"/>
        <v>0</v>
      </c>
      <c r="U166" s="45">
        <f t="shared" ca="1" si="55"/>
        <v>0</v>
      </c>
      <c r="V166" s="45">
        <f t="shared" ca="1" si="56"/>
        <v>0</v>
      </c>
      <c r="W166" s="45">
        <f t="shared" ca="1" si="50"/>
        <v>0</v>
      </c>
      <c r="X166" s="25">
        <f t="shared" ca="1" si="39"/>
        <v>0</v>
      </c>
      <c r="Z166" s="28">
        <f t="shared" ca="1" si="57"/>
        <v>0</v>
      </c>
      <c r="AA166" s="233"/>
      <c r="AB166" s="45">
        <f t="shared" ca="1" si="51"/>
        <v>0</v>
      </c>
      <c r="AC166" s="45">
        <f t="shared" ca="1" si="40"/>
        <v>0</v>
      </c>
      <c r="AD166" s="25">
        <f t="shared" ca="1" si="41"/>
        <v>0</v>
      </c>
    </row>
    <row r="167" spans="4:30" x14ac:dyDescent="0.35">
      <c r="D167" s="20">
        <v>163</v>
      </c>
      <c r="E167" s="21">
        <f t="shared" ca="1" si="52"/>
        <v>59536</v>
      </c>
      <c r="F167" s="44">
        <f t="shared" ca="1" si="42"/>
        <v>59900</v>
      </c>
      <c r="G167" s="22" t="s">
        <v>119</v>
      </c>
      <c r="H167" s="44">
        <f t="shared" ca="1" si="53"/>
        <v>59536</v>
      </c>
      <c r="I167" s="45">
        <f t="shared" ca="1" si="43"/>
        <v>0</v>
      </c>
      <c r="J167" s="45">
        <f t="shared" ca="1" si="44"/>
        <v>0</v>
      </c>
      <c r="K167" s="45">
        <f t="shared" ca="1" si="45"/>
        <v>0</v>
      </c>
      <c r="L167" s="45"/>
      <c r="M167" s="45">
        <f t="shared" ca="1" si="54"/>
        <v>0</v>
      </c>
      <c r="N167" s="257">
        <f t="shared" ca="1" si="46"/>
        <v>0</v>
      </c>
      <c r="O167" s="23"/>
      <c r="P167" s="255">
        <f t="shared" ca="1" si="47"/>
        <v>0</v>
      </c>
      <c r="Q167" s="163">
        <f t="shared" ca="1" si="48"/>
        <v>0</v>
      </c>
      <c r="R167" s="164">
        <f ca="1">NPV(Q166,K167:$K$244) + ($A$13+$A$14+$A$15)/POWER(1+Q166,$A$28-D167+1)</f>
        <v>0</v>
      </c>
      <c r="S167" s="164">
        <f ca="1">NPV(Q167,K167:$K$244) + ($A$13+$A$14+$A$15)/POWER(1+Q167,$A$28-D167+1)</f>
        <v>0</v>
      </c>
      <c r="T167" s="45">
        <f t="shared" ca="1" si="49"/>
        <v>0</v>
      </c>
      <c r="U167" s="45">
        <f t="shared" ca="1" si="55"/>
        <v>0</v>
      </c>
      <c r="V167" s="45">
        <f t="shared" ca="1" si="56"/>
        <v>0</v>
      </c>
      <c r="W167" s="45">
        <f t="shared" ca="1" si="50"/>
        <v>0</v>
      </c>
      <c r="X167" s="25">
        <f t="shared" ca="1" si="39"/>
        <v>0</v>
      </c>
      <c r="Z167" s="28">
        <f t="shared" ca="1" si="57"/>
        <v>0</v>
      </c>
      <c r="AA167" s="233"/>
      <c r="AB167" s="45">
        <f t="shared" ca="1" si="51"/>
        <v>0</v>
      </c>
      <c r="AC167" s="45">
        <f t="shared" ca="1" si="40"/>
        <v>0</v>
      </c>
      <c r="AD167" s="25">
        <f t="shared" ca="1" si="41"/>
        <v>0</v>
      </c>
    </row>
    <row r="168" spans="4:30" x14ac:dyDescent="0.35">
      <c r="D168" s="20">
        <v>164</v>
      </c>
      <c r="E168" s="21">
        <f t="shared" ca="1" si="52"/>
        <v>59901</v>
      </c>
      <c r="F168" s="44">
        <f t="shared" ca="1" si="42"/>
        <v>60266</v>
      </c>
      <c r="G168" s="22" t="s">
        <v>119</v>
      </c>
      <c r="H168" s="44">
        <f t="shared" ca="1" si="53"/>
        <v>59901</v>
      </c>
      <c r="I168" s="45">
        <f t="shared" ca="1" si="43"/>
        <v>0</v>
      </c>
      <c r="J168" s="45">
        <f t="shared" ca="1" si="44"/>
        <v>0</v>
      </c>
      <c r="K168" s="45">
        <f t="shared" ca="1" si="45"/>
        <v>0</v>
      </c>
      <c r="L168" s="45"/>
      <c r="M168" s="45">
        <f t="shared" ca="1" si="54"/>
        <v>0</v>
      </c>
      <c r="N168" s="257">
        <f t="shared" ca="1" si="46"/>
        <v>0</v>
      </c>
      <c r="O168" s="23"/>
      <c r="P168" s="255">
        <f t="shared" ca="1" si="47"/>
        <v>0</v>
      </c>
      <c r="Q168" s="163">
        <f t="shared" ca="1" si="48"/>
        <v>0</v>
      </c>
      <c r="R168" s="164">
        <f ca="1">NPV(Q167,K168:$K$244) + ($A$13+$A$14+$A$15)/POWER(1+Q167,$A$28-D168+1)</f>
        <v>0</v>
      </c>
      <c r="S168" s="164">
        <f ca="1">NPV(Q168,K168:$K$244) + ($A$13+$A$14+$A$15)/POWER(1+Q168,$A$28-D168+1)</f>
        <v>0</v>
      </c>
      <c r="T168" s="45">
        <f t="shared" ca="1" si="49"/>
        <v>0</v>
      </c>
      <c r="U168" s="45">
        <f t="shared" ca="1" si="55"/>
        <v>0</v>
      </c>
      <c r="V168" s="45">
        <f t="shared" ca="1" si="56"/>
        <v>0</v>
      </c>
      <c r="W168" s="45">
        <f t="shared" ca="1" si="50"/>
        <v>0</v>
      </c>
      <c r="X168" s="25">
        <f t="shared" ca="1" si="39"/>
        <v>0</v>
      </c>
      <c r="Z168" s="28">
        <f t="shared" ca="1" si="57"/>
        <v>0</v>
      </c>
      <c r="AA168" s="233"/>
      <c r="AB168" s="45">
        <f t="shared" ca="1" si="51"/>
        <v>0</v>
      </c>
      <c r="AC168" s="45">
        <f t="shared" ca="1" si="40"/>
        <v>0</v>
      </c>
      <c r="AD168" s="25">
        <f t="shared" ca="1" si="41"/>
        <v>0</v>
      </c>
    </row>
    <row r="169" spans="4:30" x14ac:dyDescent="0.35">
      <c r="D169" s="20">
        <v>165</v>
      </c>
      <c r="E169" s="21">
        <f t="shared" ca="1" si="52"/>
        <v>60267</v>
      </c>
      <c r="F169" s="44">
        <f t="shared" ca="1" si="42"/>
        <v>60631</v>
      </c>
      <c r="G169" s="22" t="s">
        <v>119</v>
      </c>
      <c r="H169" s="44">
        <f t="shared" ca="1" si="53"/>
        <v>60267</v>
      </c>
      <c r="I169" s="45">
        <f t="shared" ca="1" si="43"/>
        <v>0</v>
      </c>
      <c r="J169" s="45">
        <f t="shared" ca="1" si="44"/>
        <v>0</v>
      </c>
      <c r="K169" s="45">
        <f t="shared" ca="1" si="45"/>
        <v>0</v>
      </c>
      <c r="L169" s="45"/>
      <c r="M169" s="45">
        <f t="shared" ca="1" si="54"/>
        <v>0</v>
      </c>
      <c r="N169" s="257">
        <f t="shared" ca="1" si="46"/>
        <v>0</v>
      </c>
      <c r="O169" s="23"/>
      <c r="P169" s="255">
        <f t="shared" ca="1" si="47"/>
        <v>0</v>
      </c>
      <c r="Q169" s="163">
        <f t="shared" ca="1" si="48"/>
        <v>0</v>
      </c>
      <c r="R169" s="164">
        <f ca="1">NPV(Q168,K169:$K$244) + ($A$13+$A$14+$A$15)/POWER(1+Q168,$A$28-D169+1)</f>
        <v>0</v>
      </c>
      <c r="S169" s="164">
        <f ca="1">NPV(Q169,K169:$K$244) + ($A$13+$A$14+$A$15)/POWER(1+Q169,$A$28-D169+1)</f>
        <v>0</v>
      </c>
      <c r="T169" s="45">
        <f t="shared" ca="1" si="49"/>
        <v>0</v>
      </c>
      <c r="U169" s="45">
        <f t="shared" ca="1" si="55"/>
        <v>0</v>
      </c>
      <c r="V169" s="45">
        <f t="shared" ca="1" si="56"/>
        <v>0</v>
      </c>
      <c r="W169" s="45">
        <f t="shared" ca="1" si="50"/>
        <v>0</v>
      </c>
      <c r="X169" s="25">
        <f t="shared" ca="1" si="39"/>
        <v>0</v>
      </c>
      <c r="Z169" s="28">
        <f t="shared" ca="1" si="57"/>
        <v>0</v>
      </c>
      <c r="AA169" s="233"/>
      <c r="AB169" s="45">
        <f t="shared" ca="1" si="51"/>
        <v>0</v>
      </c>
      <c r="AC169" s="45">
        <f t="shared" ca="1" si="40"/>
        <v>0</v>
      </c>
      <c r="AD169" s="25">
        <f t="shared" ca="1" si="41"/>
        <v>0</v>
      </c>
    </row>
    <row r="170" spans="4:30" x14ac:dyDescent="0.35">
      <c r="D170" s="20">
        <v>166</v>
      </c>
      <c r="E170" s="21">
        <f t="shared" ca="1" si="52"/>
        <v>60632</v>
      </c>
      <c r="F170" s="44">
        <f t="shared" ca="1" si="42"/>
        <v>60996</v>
      </c>
      <c r="G170" s="22" t="s">
        <v>119</v>
      </c>
      <c r="H170" s="44">
        <f t="shared" ca="1" si="53"/>
        <v>60632</v>
      </c>
      <c r="I170" s="45">
        <f t="shared" ca="1" si="43"/>
        <v>0</v>
      </c>
      <c r="J170" s="45">
        <f t="shared" ca="1" si="44"/>
        <v>0</v>
      </c>
      <c r="K170" s="45">
        <f t="shared" ca="1" si="45"/>
        <v>0</v>
      </c>
      <c r="L170" s="45"/>
      <c r="M170" s="45">
        <f t="shared" ca="1" si="54"/>
        <v>0</v>
      </c>
      <c r="N170" s="257">
        <f t="shared" ca="1" si="46"/>
        <v>0</v>
      </c>
      <c r="O170" s="23"/>
      <c r="P170" s="255">
        <f t="shared" ca="1" si="47"/>
        <v>0</v>
      </c>
      <c r="Q170" s="163">
        <f t="shared" ca="1" si="48"/>
        <v>0</v>
      </c>
      <c r="R170" s="164">
        <f ca="1">NPV(Q169,K170:$K$244) + ($A$13+$A$14+$A$15)/POWER(1+Q169,$A$28-D170+1)</f>
        <v>0</v>
      </c>
      <c r="S170" s="164">
        <f ca="1">NPV(Q170,K170:$K$244) + ($A$13+$A$14+$A$15)/POWER(1+Q170,$A$28-D170+1)</f>
        <v>0</v>
      </c>
      <c r="T170" s="45">
        <f t="shared" ca="1" si="49"/>
        <v>0</v>
      </c>
      <c r="U170" s="45">
        <f t="shared" ca="1" si="55"/>
        <v>0</v>
      </c>
      <c r="V170" s="45">
        <f t="shared" ca="1" si="56"/>
        <v>0</v>
      </c>
      <c r="W170" s="45">
        <f t="shared" ca="1" si="50"/>
        <v>0</v>
      </c>
      <c r="X170" s="25">
        <f t="shared" ca="1" si="39"/>
        <v>0</v>
      </c>
      <c r="Z170" s="28">
        <f t="shared" ca="1" si="57"/>
        <v>0</v>
      </c>
      <c r="AA170" s="233"/>
      <c r="AB170" s="45">
        <f t="shared" ca="1" si="51"/>
        <v>0</v>
      </c>
      <c r="AC170" s="45">
        <f t="shared" ca="1" si="40"/>
        <v>0</v>
      </c>
      <c r="AD170" s="25">
        <f t="shared" ca="1" si="41"/>
        <v>0</v>
      </c>
    </row>
    <row r="171" spans="4:30" x14ac:dyDescent="0.35">
      <c r="D171" s="20">
        <v>167</v>
      </c>
      <c r="E171" s="21">
        <f t="shared" ca="1" si="52"/>
        <v>60997</v>
      </c>
      <c r="F171" s="44">
        <f t="shared" ca="1" si="42"/>
        <v>61361</v>
      </c>
      <c r="G171" s="22" t="s">
        <v>119</v>
      </c>
      <c r="H171" s="44">
        <f t="shared" ca="1" si="53"/>
        <v>60997</v>
      </c>
      <c r="I171" s="45">
        <f t="shared" ca="1" si="43"/>
        <v>0</v>
      </c>
      <c r="J171" s="45">
        <f t="shared" ca="1" si="44"/>
        <v>0</v>
      </c>
      <c r="K171" s="45">
        <f t="shared" ca="1" si="45"/>
        <v>0</v>
      </c>
      <c r="L171" s="45"/>
      <c r="M171" s="45">
        <f t="shared" ca="1" si="54"/>
        <v>0</v>
      </c>
      <c r="N171" s="257">
        <f t="shared" ca="1" si="46"/>
        <v>0</v>
      </c>
      <c r="O171" s="23"/>
      <c r="P171" s="255">
        <f t="shared" ca="1" si="47"/>
        <v>0</v>
      </c>
      <c r="Q171" s="163">
        <f t="shared" ca="1" si="48"/>
        <v>0</v>
      </c>
      <c r="R171" s="164">
        <f ca="1">NPV(Q170,K171:$K$244) + ($A$13+$A$14+$A$15)/POWER(1+Q170,$A$28-D171+1)</f>
        <v>0</v>
      </c>
      <c r="S171" s="164">
        <f ca="1">NPV(Q171,K171:$K$244) + ($A$13+$A$14+$A$15)/POWER(1+Q171,$A$28-D171+1)</f>
        <v>0</v>
      </c>
      <c r="T171" s="45">
        <f t="shared" ca="1" si="49"/>
        <v>0</v>
      </c>
      <c r="U171" s="45">
        <f t="shared" ca="1" si="55"/>
        <v>0</v>
      </c>
      <c r="V171" s="45">
        <f t="shared" ca="1" si="56"/>
        <v>0</v>
      </c>
      <c r="W171" s="45">
        <f t="shared" ca="1" si="50"/>
        <v>0</v>
      </c>
      <c r="X171" s="25">
        <f t="shared" ca="1" si="39"/>
        <v>0</v>
      </c>
      <c r="Z171" s="28">
        <f t="shared" ca="1" si="57"/>
        <v>0</v>
      </c>
      <c r="AA171" s="233"/>
      <c r="AB171" s="45">
        <f t="shared" ca="1" si="51"/>
        <v>0</v>
      </c>
      <c r="AC171" s="45">
        <f t="shared" ca="1" si="40"/>
        <v>0</v>
      </c>
      <c r="AD171" s="25">
        <f t="shared" ca="1" si="41"/>
        <v>0</v>
      </c>
    </row>
    <row r="172" spans="4:30" x14ac:dyDescent="0.35">
      <c r="D172" s="20">
        <v>168</v>
      </c>
      <c r="E172" s="21">
        <f t="shared" ca="1" si="52"/>
        <v>61362</v>
      </c>
      <c r="F172" s="44">
        <f t="shared" ca="1" si="42"/>
        <v>61727</v>
      </c>
      <c r="G172" s="22" t="s">
        <v>119</v>
      </c>
      <c r="H172" s="44">
        <f t="shared" ca="1" si="53"/>
        <v>61362</v>
      </c>
      <c r="I172" s="45">
        <f t="shared" ca="1" si="43"/>
        <v>0</v>
      </c>
      <c r="J172" s="45">
        <f t="shared" ca="1" si="44"/>
        <v>0</v>
      </c>
      <c r="K172" s="45">
        <f t="shared" ca="1" si="45"/>
        <v>0</v>
      </c>
      <c r="L172" s="45"/>
      <c r="M172" s="45">
        <f t="shared" ca="1" si="54"/>
        <v>0</v>
      </c>
      <c r="N172" s="257">
        <f t="shared" ca="1" si="46"/>
        <v>0</v>
      </c>
      <c r="O172" s="23"/>
      <c r="P172" s="255">
        <f t="shared" ca="1" si="47"/>
        <v>0</v>
      </c>
      <c r="Q172" s="163">
        <f t="shared" ca="1" si="48"/>
        <v>0</v>
      </c>
      <c r="R172" s="164">
        <f ca="1">NPV(Q171,K172:$K$244) + ($A$13+$A$14+$A$15)/POWER(1+Q171,$A$28-D172+1)</f>
        <v>0</v>
      </c>
      <c r="S172" s="164">
        <f ca="1">NPV(Q172,K172:$K$244) + ($A$13+$A$14+$A$15)/POWER(1+Q172,$A$28-D172+1)</f>
        <v>0</v>
      </c>
      <c r="T172" s="45">
        <f t="shared" ca="1" si="49"/>
        <v>0</v>
      </c>
      <c r="U172" s="45">
        <f t="shared" ca="1" si="55"/>
        <v>0</v>
      </c>
      <c r="V172" s="45">
        <f t="shared" ca="1" si="56"/>
        <v>0</v>
      </c>
      <c r="W172" s="45">
        <f t="shared" ca="1" si="50"/>
        <v>0</v>
      </c>
      <c r="X172" s="25">
        <f t="shared" ca="1" si="39"/>
        <v>0</v>
      </c>
      <c r="Z172" s="28">
        <f t="shared" ca="1" si="57"/>
        <v>0</v>
      </c>
      <c r="AA172" s="233"/>
      <c r="AB172" s="45">
        <f t="shared" ca="1" si="51"/>
        <v>0</v>
      </c>
      <c r="AC172" s="45">
        <f t="shared" ca="1" si="40"/>
        <v>0</v>
      </c>
      <c r="AD172" s="25">
        <f t="shared" ca="1" si="41"/>
        <v>0</v>
      </c>
    </row>
    <row r="173" spans="4:30" x14ac:dyDescent="0.35">
      <c r="D173" s="20">
        <v>169</v>
      </c>
      <c r="E173" s="21">
        <f t="shared" ca="1" si="52"/>
        <v>61728</v>
      </c>
      <c r="F173" s="44">
        <f t="shared" ca="1" si="42"/>
        <v>62092</v>
      </c>
      <c r="G173" s="22" t="s">
        <v>119</v>
      </c>
      <c r="H173" s="44">
        <f t="shared" ca="1" si="53"/>
        <v>61728</v>
      </c>
      <c r="I173" s="45">
        <f t="shared" ca="1" si="43"/>
        <v>0</v>
      </c>
      <c r="J173" s="45">
        <f t="shared" ca="1" si="44"/>
        <v>0</v>
      </c>
      <c r="K173" s="45">
        <f t="shared" ca="1" si="45"/>
        <v>0</v>
      </c>
      <c r="L173" s="45"/>
      <c r="M173" s="45">
        <f t="shared" ca="1" si="54"/>
        <v>0</v>
      </c>
      <c r="N173" s="257">
        <f t="shared" ca="1" si="46"/>
        <v>0</v>
      </c>
      <c r="O173" s="23"/>
      <c r="P173" s="255">
        <f t="shared" ca="1" si="47"/>
        <v>0</v>
      </c>
      <c r="Q173" s="163">
        <f t="shared" ca="1" si="48"/>
        <v>0</v>
      </c>
      <c r="R173" s="164">
        <f ca="1">NPV(Q172,K173:$K$244) + ($A$13+$A$14+$A$15)/POWER(1+Q172,$A$28-D173+1)</f>
        <v>0</v>
      </c>
      <c r="S173" s="164">
        <f ca="1">NPV(Q173,K173:$K$244) + ($A$13+$A$14+$A$15)/POWER(1+Q173,$A$28-D173+1)</f>
        <v>0</v>
      </c>
      <c r="T173" s="45">
        <f t="shared" ca="1" si="49"/>
        <v>0</v>
      </c>
      <c r="U173" s="45">
        <f t="shared" ca="1" si="55"/>
        <v>0</v>
      </c>
      <c r="V173" s="45">
        <f t="shared" ca="1" si="56"/>
        <v>0</v>
      </c>
      <c r="W173" s="45">
        <f t="shared" ca="1" si="50"/>
        <v>0</v>
      </c>
      <c r="X173" s="25">
        <f t="shared" ca="1" si="39"/>
        <v>0</v>
      </c>
      <c r="Z173" s="28">
        <f t="shared" ca="1" si="57"/>
        <v>0</v>
      </c>
      <c r="AA173" s="233"/>
      <c r="AB173" s="45">
        <f t="shared" ca="1" si="51"/>
        <v>0</v>
      </c>
      <c r="AC173" s="45">
        <f t="shared" ca="1" si="40"/>
        <v>0</v>
      </c>
      <c r="AD173" s="25">
        <f t="shared" ca="1" si="41"/>
        <v>0</v>
      </c>
    </row>
    <row r="174" spans="4:30" x14ac:dyDescent="0.35">
      <c r="D174" s="20">
        <v>170</v>
      </c>
      <c r="E174" s="21">
        <f t="shared" ca="1" si="52"/>
        <v>62093</v>
      </c>
      <c r="F174" s="44">
        <f t="shared" ca="1" si="42"/>
        <v>62457</v>
      </c>
      <c r="G174" s="22" t="s">
        <v>119</v>
      </c>
      <c r="H174" s="44">
        <f t="shared" ca="1" si="53"/>
        <v>62093</v>
      </c>
      <c r="I174" s="45">
        <f t="shared" ca="1" si="43"/>
        <v>0</v>
      </c>
      <c r="J174" s="45">
        <f t="shared" ca="1" si="44"/>
        <v>0</v>
      </c>
      <c r="K174" s="45">
        <f t="shared" ca="1" si="45"/>
        <v>0</v>
      </c>
      <c r="L174" s="45"/>
      <c r="M174" s="45">
        <f t="shared" ca="1" si="54"/>
        <v>0</v>
      </c>
      <c r="N174" s="257">
        <f t="shared" ca="1" si="46"/>
        <v>0</v>
      </c>
      <c r="O174" s="23"/>
      <c r="P174" s="255">
        <f t="shared" ca="1" si="47"/>
        <v>0</v>
      </c>
      <c r="Q174" s="163">
        <f t="shared" ca="1" si="48"/>
        <v>0</v>
      </c>
      <c r="R174" s="164">
        <f ca="1">NPV(Q173,K174:$K$244) + ($A$13+$A$14+$A$15)/POWER(1+Q173,$A$28-D174+1)</f>
        <v>0</v>
      </c>
      <c r="S174" s="164">
        <f ca="1">NPV(Q174,K174:$K$244) + ($A$13+$A$14+$A$15)/POWER(1+Q174,$A$28-D174+1)</f>
        <v>0</v>
      </c>
      <c r="T174" s="45">
        <f t="shared" ca="1" si="49"/>
        <v>0</v>
      </c>
      <c r="U174" s="45">
        <f t="shared" ca="1" si="55"/>
        <v>0</v>
      </c>
      <c r="V174" s="45">
        <f t="shared" ca="1" si="56"/>
        <v>0</v>
      </c>
      <c r="W174" s="45">
        <f t="shared" ca="1" si="50"/>
        <v>0</v>
      </c>
      <c r="X174" s="25">
        <f t="shared" ca="1" si="39"/>
        <v>0</v>
      </c>
      <c r="Z174" s="28">
        <f t="shared" ca="1" si="57"/>
        <v>0</v>
      </c>
      <c r="AA174" s="233"/>
      <c r="AB174" s="45">
        <f t="shared" ca="1" si="51"/>
        <v>0</v>
      </c>
      <c r="AC174" s="45">
        <f t="shared" ca="1" si="40"/>
        <v>0</v>
      </c>
      <c r="AD174" s="25">
        <f t="shared" ca="1" si="41"/>
        <v>0</v>
      </c>
    </row>
    <row r="175" spans="4:30" x14ac:dyDescent="0.35">
      <c r="D175" s="20">
        <v>171</v>
      </c>
      <c r="E175" s="21">
        <f t="shared" ca="1" si="52"/>
        <v>62458</v>
      </c>
      <c r="F175" s="44">
        <f t="shared" ca="1" si="42"/>
        <v>62822</v>
      </c>
      <c r="G175" s="22" t="s">
        <v>119</v>
      </c>
      <c r="H175" s="44">
        <f t="shared" ca="1" si="53"/>
        <v>62458</v>
      </c>
      <c r="I175" s="45">
        <f t="shared" ca="1" si="43"/>
        <v>0</v>
      </c>
      <c r="J175" s="45">
        <f t="shared" ca="1" si="44"/>
        <v>0</v>
      </c>
      <c r="K175" s="45">
        <f t="shared" ca="1" si="45"/>
        <v>0</v>
      </c>
      <c r="L175" s="45"/>
      <c r="M175" s="45">
        <f t="shared" ca="1" si="54"/>
        <v>0</v>
      </c>
      <c r="N175" s="257">
        <f t="shared" ca="1" si="46"/>
        <v>0</v>
      </c>
      <c r="O175" s="23"/>
      <c r="P175" s="255">
        <f t="shared" ca="1" si="47"/>
        <v>0</v>
      </c>
      <c r="Q175" s="163">
        <f t="shared" ca="1" si="48"/>
        <v>0</v>
      </c>
      <c r="R175" s="164">
        <f ca="1">NPV(Q174,K175:$K$244) + ($A$13+$A$14+$A$15)/POWER(1+Q174,$A$28-D175+1)</f>
        <v>0</v>
      </c>
      <c r="S175" s="164">
        <f ca="1">NPV(Q175,K175:$K$244) + ($A$13+$A$14+$A$15)/POWER(1+Q175,$A$28-D175+1)</f>
        <v>0</v>
      </c>
      <c r="T175" s="45">
        <f t="shared" ca="1" si="49"/>
        <v>0</v>
      </c>
      <c r="U175" s="45">
        <f t="shared" ca="1" si="55"/>
        <v>0</v>
      </c>
      <c r="V175" s="45">
        <f t="shared" ca="1" si="56"/>
        <v>0</v>
      </c>
      <c r="W175" s="45">
        <f t="shared" ca="1" si="50"/>
        <v>0</v>
      </c>
      <c r="X175" s="25">
        <f t="shared" ca="1" si="39"/>
        <v>0</v>
      </c>
      <c r="Z175" s="28">
        <f t="shared" ca="1" si="57"/>
        <v>0</v>
      </c>
      <c r="AA175" s="233"/>
      <c r="AB175" s="45">
        <f t="shared" ca="1" si="51"/>
        <v>0</v>
      </c>
      <c r="AC175" s="45">
        <f t="shared" ca="1" si="40"/>
        <v>0</v>
      </c>
      <c r="AD175" s="25">
        <f t="shared" ca="1" si="41"/>
        <v>0</v>
      </c>
    </row>
    <row r="176" spans="4:30" x14ac:dyDescent="0.35">
      <c r="D176" s="20">
        <v>172</v>
      </c>
      <c r="E176" s="21">
        <f t="shared" ca="1" si="52"/>
        <v>62823</v>
      </c>
      <c r="F176" s="44">
        <f t="shared" ca="1" si="42"/>
        <v>63188</v>
      </c>
      <c r="G176" s="22" t="s">
        <v>119</v>
      </c>
      <c r="H176" s="44">
        <f t="shared" ca="1" si="53"/>
        <v>62823</v>
      </c>
      <c r="I176" s="45">
        <f t="shared" ca="1" si="43"/>
        <v>0</v>
      </c>
      <c r="J176" s="45">
        <f t="shared" ca="1" si="44"/>
        <v>0</v>
      </c>
      <c r="K176" s="45">
        <f t="shared" ca="1" si="45"/>
        <v>0</v>
      </c>
      <c r="L176" s="45"/>
      <c r="M176" s="45">
        <f t="shared" ca="1" si="54"/>
        <v>0</v>
      </c>
      <c r="N176" s="257">
        <f t="shared" ca="1" si="46"/>
        <v>0</v>
      </c>
      <c r="O176" s="23"/>
      <c r="P176" s="255">
        <f t="shared" ca="1" si="47"/>
        <v>0</v>
      </c>
      <c r="Q176" s="163">
        <f t="shared" ca="1" si="48"/>
        <v>0</v>
      </c>
      <c r="R176" s="164">
        <f ca="1">NPV(Q175,K176:$K$244) + ($A$13+$A$14+$A$15)/POWER(1+Q175,$A$28-D176+1)</f>
        <v>0</v>
      </c>
      <c r="S176" s="164">
        <f ca="1">NPV(Q176,K176:$K$244) + ($A$13+$A$14+$A$15)/POWER(1+Q176,$A$28-D176+1)</f>
        <v>0</v>
      </c>
      <c r="T176" s="45">
        <f t="shared" ca="1" si="49"/>
        <v>0</v>
      </c>
      <c r="U176" s="45">
        <f t="shared" ca="1" si="55"/>
        <v>0</v>
      </c>
      <c r="V176" s="45">
        <f t="shared" ca="1" si="56"/>
        <v>0</v>
      </c>
      <c r="W176" s="45">
        <f t="shared" ca="1" si="50"/>
        <v>0</v>
      </c>
      <c r="X176" s="25">
        <f t="shared" ca="1" si="39"/>
        <v>0</v>
      </c>
      <c r="Z176" s="28">
        <f t="shared" ca="1" si="57"/>
        <v>0</v>
      </c>
      <c r="AA176" s="233"/>
      <c r="AB176" s="45">
        <f t="shared" ca="1" si="51"/>
        <v>0</v>
      </c>
      <c r="AC176" s="45">
        <f t="shared" ca="1" si="40"/>
        <v>0</v>
      </c>
      <c r="AD176" s="25">
        <f t="shared" ca="1" si="41"/>
        <v>0</v>
      </c>
    </row>
    <row r="177" spans="4:30" x14ac:dyDescent="0.35">
      <c r="D177" s="20">
        <v>173</v>
      </c>
      <c r="E177" s="21">
        <f t="shared" ca="1" si="52"/>
        <v>63189</v>
      </c>
      <c r="F177" s="44">
        <f t="shared" ca="1" si="42"/>
        <v>63553</v>
      </c>
      <c r="G177" s="22" t="s">
        <v>119</v>
      </c>
      <c r="H177" s="44">
        <f t="shared" ca="1" si="53"/>
        <v>63189</v>
      </c>
      <c r="I177" s="45">
        <f t="shared" ca="1" si="43"/>
        <v>0</v>
      </c>
      <c r="J177" s="45">
        <f t="shared" ca="1" si="44"/>
        <v>0</v>
      </c>
      <c r="K177" s="45">
        <f t="shared" ca="1" si="45"/>
        <v>0</v>
      </c>
      <c r="L177" s="45"/>
      <c r="M177" s="45">
        <f t="shared" ca="1" si="54"/>
        <v>0</v>
      </c>
      <c r="N177" s="257">
        <f t="shared" ca="1" si="46"/>
        <v>0</v>
      </c>
      <c r="O177" s="23"/>
      <c r="P177" s="255">
        <f t="shared" ca="1" si="47"/>
        <v>0</v>
      </c>
      <c r="Q177" s="163">
        <f t="shared" ca="1" si="48"/>
        <v>0</v>
      </c>
      <c r="R177" s="164">
        <f ca="1">NPV(Q176,K177:$K$244) + ($A$13+$A$14+$A$15)/POWER(1+Q176,$A$28-D177+1)</f>
        <v>0</v>
      </c>
      <c r="S177" s="164">
        <f ca="1">NPV(Q177,K177:$K$244) + ($A$13+$A$14+$A$15)/POWER(1+Q177,$A$28-D177+1)</f>
        <v>0</v>
      </c>
      <c r="T177" s="45">
        <f t="shared" ca="1" si="49"/>
        <v>0</v>
      </c>
      <c r="U177" s="45">
        <f t="shared" ca="1" si="55"/>
        <v>0</v>
      </c>
      <c r="V177" s="45">
        <f t="shared" ca="1" si="56"/>
        <v>0</v>
      </c>
      <c r="W177" s="45">
        <f t="shared" ca="1" si="50"/>
        <v>0</v>
      </c>
      <c r="X177" s="25">
        <f t="shared" ca="1" si="39"/>
        <v>0</v>
      </c>
      <c r="Z177" s="28">
        <f t="shared" ca="1" si="57"/>
        <v>0</v>
      </c>
      <c r="AA177" s="233"/>
      <c r="AB177" s="45">
        <f t="shared" ca="1" si="51"/>
        <v>0</v>
      </c>
      <c r="AC177" s="45">
        <f t="shared" ca="1" si="40"/>
        <v>0</v>
      </c>
      <c r="AD177" s="25">
        <f t="shared" ca="1" si="41"/>
        <v>0</v>
      </c>
    </row>
    <row r="178" spans="4:30" x14ac:dyDescent="0.35">
      <c r="D178" s="20">
        <v>174</v>
      </c>
      <c r="E178" s="21">
        <f t="shared" ca="1" si="52"/>
        <v>63554</v>
      </c>
      <c r="F178" s="44">
        <f t="shared" ca="1" si="42"/>
        <v>63918</v>
      </c>
      <c r="G178" s="22" t="s">
        <v>119</v>
      </c>
      <c r="H178" s="44">
        <f t="shared" ca="1" si="53"/>
        <v>63554</v>
      </c>
      <c r="I178" s="45">
        <f t="shared" ca="1" si="43"/>
        <v>0</v>
      </c>
      <c r="J178" s="45">
        <f t="shared" ca="1" si="44"/>
        <v>0</v>
      </c>
      <c r="K178" s="45">
        <f t="shared" ca="1" si="45"/>
        <v>0</v>
      </c>
      <c r="L178" s="45"/>
      <c r="M178" s="45">
        <f t="shared" ca="1" si="54"/>
        <v>0</v>
      </c>
      <c r="N178" s="257">
        <f t="shared" ca="1" si="46"/>
        <v>0</v>
      </c>
      <c r="O178" s="23"/>
      <c r="P178" s="255">
        <f t="shared" ca="1" si="47"/>
        <v>0</v>
      </c>
      <c r="Q178" s="163">
        <f t="shared" ca="1" si="48"/>
        <v>0</v>
      </c>
      <c r="R178" s="164">
        <f ca="1">NPV(Q177,K178:$K$244) + ($A$13+$A$14+$A$15)/POWER(1+Q177,$A$28-D178+1)</f>
        <v>0</v>
      </c>
      <c r="S178" s="164">
        <f ca="1">NPV(Q178,K178:$K$244) + ($A$13+$A$14+$A$15)/POWER(1+Q178,$A$28-D178+1)</f>
        <v>0</v>
      </c>
      <c r="T178" s="45">
        <f t="shared" ca="1" si="49"/>
        <v>0</v>
      </c>
      <c r="U178" s="45">
        <f t="shared" ca="1" si="55"/>
        <v>0</v>
      </c>
      <c r="V178" s="45">
        <f t="shared" ca="1" si="56"/>
        <v>0</v>
      </c>
      <c r="W178" s="45">
        <f t="shared" ca="1" si="50"/>
        <v>0</v>
      </c>
      <c r="X178" s="25">
        <f t="shared" ca="1" si="39"/>
        <v>0</v>
      </c>
      <c r="Z178" s="28">
        <f t="shared" ca="1" si="57"/>
        <v>0</v>
      </c>
      <c r="AA178" s="233"/>
      <c r="AB178" s="45">
        <f t="shared" ca="1" si="51"/>
        <v>0</v>
      </c>
      <c r="AC178" s="45">
        <f t="shared" ca="1" si="40"/>
        <v>0</v>
      </c>
      <c r="AD178" s="25">
        <f t="shared" ca="1" si="41"/>
        <v>0</v>
      </c>
    </row>
    <row r="179" spans="4:30" x14ac:dyDescent="0.35">
      <c r="D179" s="20">
        <v>175</v>
      </c>
      <c r="E179" s="21">
        <f t="shared" ca="1" si="52"/>
        <v>63919</v>
      </c>
      <c r="F179" s="44">
        <f t="shared" ca="1" si="42"/>
        <v>64283</v>
      </c>
      <c r="G179" s="22" t="s">
        <v>119</v>
      </c>
      <c r="H179" s="44">
        <f t="shared" ca="1" si="53"/>
        <v>63919</v>
      </c>
      <c r="I179" s="45">
        <f t="shared" ca="1" si="43"/>
        <v>0</v>
      </c>
      <c r="J179" s="45">
        <f t="shared" ca="1" si="44"/>
        <v>0</v>
      </c>
      <c r="K179" s="45">
        <f t="shared" ca="1" si="45"/>
        <v>0</v>
      </c>
      <c r="L179" s="45"/>
      <c r="M179" s="45">
        <f t="shared" ca="1" si="54"/>
        <v>0</v>
      </c>
      <c r="N179" s="257">
        <f t="shared" ca="1" si="46"/>
        <v>0</v>
      </c>
      <c r="O179" s="23"/>
      <c r="P179" s="255">
        <f t="shared" ca="1" si="47"/>
        <v>0</v>
      </c>
      <c r="Q179" s="163">
        <f t="shared" ca="1" si="48"/>
        <v>0</v>
      </c>
      <c r="R179" s="164">
        <f ca="1">NPV(Q178,K179:$K$244) + ($A$13+$A$14+$A$15)/POWER(1+Q178,$A$28-D179+1)</f>
        <v>0</v>
      </c>
      <c r="S179" s="164">
        <f ca="1">NPV(Q179,K179:$K$244) + ($A$13+$A$14+$A$15)/POWER(1+Q179,$A$28-D179+1)</f>
        <v>0</v>
      </c>
      <c r="T179" s="45">
        <f t="shared" ca="1" si="49"/>
        <v>0</v>
      </c>
      <c r="U179" s="45">
        <f t="shared" ca="1" si="55"/>
        <v>0</v>
      </c>
      <c r="V179" s="45">
        <f t="shared" ca="1" si="56"/>
        <v>0</v>
      </c>
      <c r="W179" s="45">
        <f t="shared" ca="1" si="50"/>
        <v>0</v>
      </c>
      <c r="X179" s="25">
        <f t="shared" ca="1" si="39"/>
        <v>0</v>
      </c>
      <c r="Z179" s="28">
        <f t="shared" ca="1" si="57"/>
        <v>0</v>
      </c>
      <c r="AA179" s="233"/>
      <c r="AB179" s="45">
        <f t="shared" ca="1" si="51"/>
        <v>0</v>
      </c>
      <c r="AC179" s="45">
        <f t="shared" ca="1" si="40"/>
        <v>0</v>
      </c>
      <c r="AD179" s="25">
        <f t="shared" ca="1" si="41"/>
        <v>0</v>
      </c>
    </row>
    <row r="180" spans="4:30" x14ac:dyDescent="0.35">
      <c r="D180" s="20">
        <v>176</v>
      </c>
      <c r="E180" s="21">
        <f t="shared" ca="1" si="52"/>
        <v>64284</v>
      </c>
      <c r="F180" s="44">
        <f t="shared" ca="1" si="42"/>
        <v>64649</v>
      </c>
      <c r="G180" s="22" t="s">
        <v>119</v>
      </c>
      <c r="H180" s="44">
        <f t="shared" ca="1" si="53"/>
        <v>64284</v>
      </c>
      <c r="I180" s="45">
        <f t="shared" ca="1" si="43"/>
        <v>0</v>
      </c>
      <c r="J180" s="45">
        <f t="shared" ca="1" si="44"/>
        <v>0</v>
      </c>
      <c r="K180" s="45">
        <f t="shared" ca="1" si="45"/>
        <v>0</v>
      </c>
      <c r="L180" s="45"/>
      <c r="M180" s="45">
        <f t="shared" ca="1" si="54"/>
        <v>0</v>
      </c>
      <c r="N180" s="257">
        <f t="shared" ca="1" si="46"/>
        <v>0</v>
      </c>
      <c r="O180" s="23"/>
      <c r="P180" s="255">
        <f t="shared" ca="1" si="47"/>
        <v>0</v>
      </c>
      <c r="Q180" s="163">
        <f t="shared" ca="1" si="48"/>
        <v>0</v>
      </c>
      <c r="R180" s="164">
        <f ca="1">NPV(Q179,K180:$K$244) + ($A$13+$A$14+$A$15)/POWER(1+Q179,$A$28-D180+1)</f>
        <v>0</v>
      </c>
      <c r="S180" s="164">
        <f ca="1">NPV(Q180,K180:$K$244) + ($A$13+$A$14+$A$15)/POWER(1+Q180,$A$28-D180+1)</f>
        <v>0</v>
      </c>
      <c r="T180" s="45">
        <f t="shared" ca="1" si="49"/>
        <v>0</v>
      </c>
      <c r="U180" s="45">
        <f t="shared" ca="1" si="55"/>
        <v>0</v>
      </c>
      <c r="V180" s="45">
        <f t="shared" ca="1" si="56"/>
        <v>0</v>
      </c>
      <c r="W180" s="45">
        <f t="shared" ca="1" si="50"/>
        <v>0</v>
      </c>
      <c r="X180" s="25">
        <f t="shared" ca="1" si="39"/>
        <v>0</v>
      </c>
      <c r="Z180" s="28">
        <f t="shared" ca="1" si="57"/>
        <v>0</v>
      </c>
      <c r="AA180" s="233"/>
      <c r="AB180" s="45">
        <f t="shared" ca="1" si="51"/>
        <v>0</v>
      </c>
      <c r="AC180" s="45">
        <f t="shared" ca="1" si="40"/>
        <v>0</v>
      </c>
      <c r="AD180" s="25">
        <f t="shared" ca="1" si="41"/>
        <v>0</v>
      </c>
    </row>
    <row r="181" spans="4:30" x14ac:dyDescent="0.35">
      <c r="D181" s="20">
        <v>177</v>
      </c>
      <c r="E181" s="21">
        <f t="shared" ca="1" si="52"/>
        <v>64650</v>
      </c>
      <c r="F181" s="44">
        <f t="shared" ca="1" si="42"/>
        <v>65014</v>
      </c>
      <c r="G181" s="22" t="s">
        <v>119</v>
      </c>
      <c r="H181" s="44">
        <f t="shared" ca="1" si="53"/>
        <v>64650</v>
      </c>
      <c r="I181" s="45">
        <f t="shared" ca="1" si="43"/>
        <v>0</v>
      </c>
      <c r="J181" s="45">
        <f t="shared" ca="1" si="44"/>
        <v>0</v>
      </c>
      <c r="K181" s="45">
        <f t="shared" ca="1" si="45"/>
        <v>0</v>
      </c>
      <c r="L181" s="45"/>
      <c r="M181" s="45">
        <f t="shared" ca="1" si="54"/>
        <v>0</v>
      </c>
      <c r="N181" s="257">
        <f t="shared" ca="1" si="46"/>
        <v>0</v>
      </c>
      <c r="O181" s="23"/>
      <c r="P181" s="255">
        <f t="shared" ca="1" si="47"/>
        <v>0</v>
      </c>
      <c r="Q181" s="163">
        <f t="shared" ca="1" si="48"/>
        <v>0</v>
      </c>
      <c r="R181" s="164">
        <f ca="1">NPV(Q180,K181:$K$244) + ($A$13+$A$14+$A$15)/POWER(1+Q180,$A$28-D181+1)</f>
        <v>0</v>
      </c>
      <c r="S181" s="164">
        <f ca="1">NPV(Q181,K181:$K$244) + ($A$13+$A$14+$A$15)/POWER(1+Q181,$A$28-D181+1)</f>
        <v>0</v>
      </c>
      <c r="T181" s="45">
        <f t="shared" ca="1" si="49"/>
        <v>0</v>
      </c>
      <c r="U181" s="45">
        <f t="shared" ca="1" si="55"/>
        <v>0</v>
      </c>
      <c r="V181" s="45">
        <f t="shared" ca="1" si="56"/>
        <v>0</v>
      </c>
      <c r="W181" s="45">
        <f t="shared" ca="1" si="50"/>
        <v>0</v>
      </c>
      <c r="X181" s="25">
        <f t="shared" ca="1" si="39"/>
        <v>0</v>
      </c>
      <c r="Z181" s="28">
        <f t="shared" ca="1" si="57"/>
        <v>0</v>
      </c>
      <c r="AA181" s="233"/>
      <c r="AB181" s="45">
        <f t="shared" ca="1" si="51"/>
        <v>0</v>
      </c>
      <c r="AC181" s="45">
        <f t="shared" ca="1" si="40"/>
        <v>0</v>
      </c>
      <c r="AD181" s="25">
        <f t="shared" ca="1" si="41"/>
        <v>0</v>
      </c>
    </row>
    <row r="182" spans="4:30" x14ac:dyDescent="0.35">
      <c r="D182" s="20">
        <v>178</v>
      </c>
      <c r="E182" s="21">
        <f t="shared" ca="1" si="52"/>
        <v>65015</v>
      </c>
      <c r="F182" s="44">
        <f t="shared" ca="1" si="42"/>
        <v>65379</v>
      </c>
      <c r="G182" s="22" t="s">
        <v>119</v>
      </c>
      <c r="H182" s="44">
        <f t="shared" ca="1" si="53"/>
        <v>65015</v>
      </c>
      <c r="I182" s="45">
        <f t="shared" ca="1" si="43"/>
        <v>0</v>
      </c>
      <c r="J182" s="45">
        <f t="shared" ca="1" si="44"/>
        <v>0</v>
      </c>
      <c r="K182" s="45">
        <f t="shared" ca="1" si="45"/>
        <v>0</v>
      </c>
      <c r="L182" s="45"/>
      <c r="M182" s="45">
        <f t="shared" ca="1" si="54"/>
        <v>0</v>
      </c>
      <c r="N182" s="257">
        <f t="shared" ca="1" si="46"/>
        <v>0</v>
      </c>
      <c r="O182" s="23"/>
      <c r="P182" s="255">
        <f t="shared" ca="1" si="47"/>
        <v>0</v>
      </c>
      <c r="Q182" s="163">
        <f t="shared" ca="1" si="48"/>
        <v>0</v>
      </c>
      <c r="R182" s="164">
        <f ca="1">NPV(Q181,K182:$K$244) + ($A$13+$A$14+$A$15)/POWER(1+Q181,$A$28-D182+1)</f>
        <v>0</v>
      </c>
      <c r="S182" s="164">
        <f ca="1">NPV(Q182,K182:$K$244) + ($A$13+$A$14+$A$15)/POWER(1+Q182,$A$28-D182+1)</f>
        <v>0</v>
      </c>
      <c r="T182" s="45">
        <f t="shared" ca="1" si="49"/>
        <v>0</v>
      </c>
      <c r="U182" s="45">
        <f t="shared" ca="1" si="55"/>
        <v>0</v>
      </c>
      <c r="V182" s="45">
        <f t="shared" ca="1" si="56"/>
        <v>0</v>
      </c>
      <c r="W182" s="45">
        <f t="shared" ca="1" si="50"/>
        <v>0</v>
      </c>
      <c r="X182" s="25">
        <f t="shared" ca="1" si="39"/>
        <v>0</v>
      </c>
      <c r="Z182" s="28">
        <f t="shared" ca="1" si="57"/>
        <v>0</v>
      </c>
      <c r="AA182" s="233"/>
      <c r="AB182" s="45">
        <f t="shared" ca="1" si="51"/>
        <v>0</v>
      </c>
      <c r="AC182" s="45">
        <f t="shared" ca="1" si="40"/>
        <v>0</v>
      </c>
      <c r="AD182" s="25">
        <f t="shared" ca="1" si="41"/>
        <v>0</v>
      </c>
    </row>
    <row r="183" spans="4:30" x14ac:dyDescent="0.35">
      <c r="D183" s="20">
        <v>179</v>
      </c>
      <c r="E183" s="21">
        <f t="shared" ca="1" si="52"/>
        <v>65380</v>
      </c>
      <c r="F183" s="44">
        <f t="shared" ca="1" si="42"/>
        <v>65744</v>
      </c>
      <c r="G183" s="22" t="s">
        <v>119</v>
      </c>
      <c r="H183" s="44">
        <f t="shared" ca="1" si="53"/>
        <v>65380</v>
      </c>
      <c r="I183" s="45">
        <f t="shared" ca="1" si="43"/>
        <v>0</v>
      </c>
      <c r="J183" s="45">
        <f t="shared" ca="1" si="44"/>
        <v>0</v>
      </c>
      <c r="K183" s="45">
        <f t="shared" ca="1" si="45"/>
        <v>0</v>
      </c>
      <c r="L183" s="45"/>
      <c r="M183" s="45">
        <f t="shared" ca="1" si="54"/>
        <v>0</v>
      </c>
      <c r="N183" s="257">
        <f t="shared" ca="1" si="46"/>
        <v>0</v>
      </c>
      <c r="O183" s="23"/>
      <c r="P183" s="255">
        <f t="shared" ca="1" si="47"/>
        <v>0</v>
      </c>
      <c r="Q183" s="163">
        <f t="shared" ca="1" si="48"/>
        <v>0</v>
      </c>
      <c r="R183" s="164">
        <f ca="1">NPV(Q182,K183:$K$244) + ($A$13+$A$14+$A$15)/POWER(1+Q182,$A$28-D183+1)</f>
        <v>0</v>
      </c>
      <c r="S183" s="164">
        <f ca="1">NPV(Q183,K183:$K$244) + ($A$13+$A$14+$A$15)/POWER(1+Q183,$A$28-D183+1)</f>
        <v>0</v>
      </c>
      <c r="T183" s="45">
        <f t="shared" ca="1" si="49"/>
        <v>0</v>
      </c>
      <c r="U183" s="45">
        <f t="shared" ca="1" si="55"/>
        <v>0</v>
      </c>
      <c r="V183" s="45">
        <f t="shared" ca="1" si="56"/>
        <v>0</v>
      </c>
      <c r="W183" s="45">
        <f t="shared" ca="1" si="50"/>
        <v>0</v>
      </c>
      <c r="X183" s="25">
        <f t="shared" ca="1" si="39"/>
        <v>0</v>
      </c>
      <c r="Z183" s="28">
        <f t="shared" ca="1" si="57"/>
        <v>0</v>
      </c>
      <c r="AA183" s="233"/>
      <c r="AB183" s="45">
        <f t="shared" ca="1" si="51"/>
        <v>0</v>
      </c>
      <c r="AC183" s="45">
        <f t="shared" ca="1" si="40"/>
        <v>0</v>
      </c>
      <c r="AD183" s="25">
        <f t="shared" ca="1" si="41"/>
        <v>0</v>
      </c>
    </row>
    <row r="184" spans="4:30" x14ac:dyDescent="0.35">
      <c r="D184" s="20">
        <v>180</v>
      </c>
      <c r="E184" s="21">
        <f t="shared" ca="1" si="52"/>
        <v>65745</v>
      </c>
      <c r="F184" s="44">
        <f t="shared" ca="1" si="42"/>
        <v>66110</v>
      </c>
      <c r="G184" s="22" t="s">
        <v>119</v>
      </c>
      <c r="H184" s="44">
        <f t="shared" ca="1" si="53"/>
        <v>65745</v>
      </c>
      <c r="I184" s="45">
        <f t="shared" ca="1" si="43"/>
        <v>0</v>
      </c>
      <c r="J184" s="45">
        <f t="shared" ca="1" si="44"/>
        <v>0</v>
      </c>
      <c r="K184" s="45">
        <f t="shared" ca="1" si="45"/>
        <v>0</v>
      </c>
      <c r="L184" s="45"/>
      <c r="M184" s="45">
        <f t="shared" ca="1" si="54"/>
        <v>0</v>
      </c>
      <c r="N184" s="257">
        <f t="shared" ca="1" si="46"/>
        <v>0</v>
      </c>
      <c r="O184" s="23"/>
      <c r="P184" s="255">
        <f t="shared" ca="1" si="47"/>
        <v>0</v>
      </c>
      <c r="Q184" s="163">
        <f t="shared" ca="1" si="48"/>
        <v>0</v>
      </c>
      <c r="R184" s="164">
        <f ca="1">NPV(Q183,K184:$K$244) + ($A$13+$A$14+$A$15)/POWER(1+Q183,$A$28-D184+1)</f>
        <v>0</v>
      </c>
      <c r="S184" s="164">
        <f ca="1">NPV(Q184,K184:$K$244) + ($A$13+$A$14+$A$15)/POWER(1+Q184,$A$28-D184+1)</f>
        <v>0</v>
      </c>
      <c r="T184" s="45">
        <f t="shared" ca="1" si="49"/>
        <v>0</v>
      </c>
      <c r="U184" s="45">
        <f t="shared" ca="1" si="55"/>
        <v>0</v>
      </c>
      <c r="V184" s="45">
        <f t="shared" ca="1" si="56"/>
        <v>0</v>
      </c>
      <c r="W184" s="45">
        <f t="shared" ca="1" si="50"/>
        <v>0</v>
      </c>
      <c r="X184" s="25">
        <f t="shared" ca="1" si="39"/>
        <v>0</v>
      </c>
      <c r="Z184" s="28">
        <f t="shared" ca="1" si="57"/>
        <v>0</v>
      </c>
      <c r="AA184" s="233"/>
      <c r="AB184" s="45">
        <f t="shared" ca="1" si="51"/>
        <v>0</v>
      </c>
      <c r="AC184" s="45">
        <f t="shared" ca="1" si="40"/>
        <v>0</v>
      </c>
      <c r="AD184" s="25">
        <f t="shared" ca="1" si="41"/>
        <v>0</v>
      </c>
    </row>
    <row r="185" spans="4:30" x14ac:dyDescent="0.35">
      <c r="D185" s="20">
        <v>181</v>
      </c>
      <c r="E185" s="21">
        <f t="shared" ca="1" si="52"/>
        <v>66111</v>
      </c>
      <c r="F185" s="44">
        <f t="shared" ca="1" si="42"/>
        <v>66475</v>
      </c>
      <c r="G185" s="22" t="s">
        <v>119</v>
      </c>
      <c r="H185" s="44">
        <f t="shared" ca="1" si="53"/>
        <v>66111</v>
      </c>
      <c r="I185" s="45">
        <f t="shared" ca="1" si="43"/>
        <v>0</v>
      </c>
      <c r="J185" s="45">
        <f t="shared" ca="1" si="44"/>
        <v>0</v>
      </c>
      <c r="K185" s="45">
        <f t="shared" ca="1" si="45"/>
        <v>0</v>
      </c>
      <c r="L185" s="45"/>
      <c r="M185" s="45">
        <f t="shared" ca="1" si="54"/>
        <v>0</v>
      </c>
      <c r="N185" s="257">
        <f t="shared" ca="1" si="46"/>
        <v>0</v>
      </c>
      <c r="O185" s="23"/>
      <c r="P185" s="255">
        <f t="shared" ca="1" si="47"/>
        <v>0</v>
      </c>
      <c r="Q185" s="163">
        <f t="shared" ca="1" si="48"/>
        <v>0</v>
      </c>
      <c r="R185" s="164">
        <f ca="1">NPV(Q184,K185:$K$244) + ($A$13+$A$14+$A$15)/POWER(1+Q184,$A$28-D185+1)</f>
        <v>0</v>
      </c>
      <c r="S185" s="164">
        <f ca="1">NPV(Q185,K185:$K$244) + ($A$13+$A$14+$A$15)/POWER(1+Q185,$A$28-D185+1)</f>
        <v>0</v>
      </c>
      <c r="T185" s="45">
        <f t="shared" ca="1" si="49"/>
        <v>0</v>
      </c>
      <c r="U185" s="45">
        <f t="shared" ca="1" si="55"/>
        <v>0</v>
      </c>
      <c r="V185" s="45">
        <f t="shared" ca="1" si="56"/>
        <v>0</v>
      </c>
      <c r="W185" s="45">
        <f t="shared" ca="1" si="50"/>
        <v>0</v>
      </c>
      <c r="X185" s="25">
        <f t="shared" ca="1" si="39"/>
        <v>0</v>
      </c>
      <c r="Z185" s="28">
        <f t="shared" ca="1" si="57"/>
        <v>0</v>
      </c>
      <c r="AA185" s="233"/>
      <c r="AB185" s="45">
        <f t="shared" ca="1" si="51"/>
        <v>0</v>
      </c>
      <c r="AC185" s="45">
        <f t="shared" ca="1" si="40"/>
        <v>0</v>
      </c>
      <c r="AD185" s="25">
        <f t="shared" ca="1" si="41"/>
        <v>0</v>
      </c>
    </row>
    <row r="186" spans="4:30" x14ac:dyDescent="0.35">
      <c r="D186" s="20">
        <v>182</v>
      </c>
      <c r="E186" s="21">
        <f t="shared" ca="1" si="52"/>
        <v>66476</v>
      </c>
      <c r="F186" s="44">
        <f t="shared" ca="1" si="42"/>
        <v>66840</v>
      </c>
      <c r="G186" s="22" t="s">
        <v>119</v>
      </c>
      <c r="H186" s="44">
        <f t="shared" ca="1" si="53"/>
        <v>66476</v>
      </c>
      <c r="I186" s="45">
        <f t="shared" ca="1" si="43"/>
        <v>0</v>
      </c>
      <c r="J186" s="45">
        <f t="shared" ca="1" si="44"/>
        <v>0</v>
      </c>
      <c r="K186" s="45">
        <f t="shared" ca="1" si="45"/>
        <v>0</v>
      </c>
      <c r="L186" s="45"/>
      <c r="M186" s="45">
        <f t="shared" ca="1" si="54"/>
        <v>0</v>
      </c>
      <c r="N186" s="257">
        <f t="shared" ca="1" si="46"/>
        <v>0</v>
      </c>
      <c r="O186" s="23"/>
      <c r="P186" s="255">
        <f t="shared" ca="1" si="47"/>
        <v>0</v>
      </c>
      <c r="Q186" s="163">
        <f t="shared" ca="1" si="48"/>
        <v>0</v>
      </c>
      <c r="R186" s="164">
        <f ca="1">NPV(Q185,K186:$K$244) + ($A$13+$A$14+$A$15)/POWER(1+Q185,$A$28-D186+1)</f>
        <v>0</v>
      </c>
      <c r="S186" s="164">
        <f ca="1">NPV(Q186,K186:$K$244) + ($A$13+$A$14+$A$15)/POWER(1+Q186,$A$28-D186+1)</f>
        <v>0</v>
      </c>
      <c r="T186" s="45">
        <f t="shared" ca="1" si="49"/>
        <v>0</v>
      </c>
      <c r="U186" s="45">
        <f t="shared" ca="1" si="55"/>
        <v>0</v>
      </c>
      <c r="V186" s="45">
        <f t="shared" ca="1" si="56"/>
        <v>0</v>
      </c>
      <c r="W186" s="45">
        <f t="shared" ca="1" si="50"/>
        <v>0</v>
      </c>
      <c r="X186" s="25">
        <f t="shared" ca="1" si="39"/>
        <v>0</v>
      </c>
      <c r="Z186" s="28">
        <f t="shared" ca="1" si="57"/>
        <v>0</v>
      </c>
      <c r="AA186" s="233"/>
      <c r="AB186" s="45">
        <f t="shared" ca="1" si="51"/>
        <v>0</v>
      </c>
      <c r="AC186" s="45">
        <f t="shared" ca="1" si="40"/>
        <v>0</v>
      </c>
      <c r="AD186" s="25">
        <f t="shared" ca="1" si="41"/>
        <v>0</v>
      </c>
    </row>
    <row r="187" spans="4:30" x14ac:dyDescent="0.35">
      <c r="D187" s="20">
        <v>183</v>
      </c>
      <c r="E187" s="21">
        <f t="shared" ca="1" si="52"/>
        <v>66841</v>
      </c>
      <c r="F187" s="44">
        <f t="shared" ca="1" si="42"/>
        <v>67205</v>
      </c>
      <c r="G187" s="22" t="s">
        <v>119</v>
      </c>
      <c r="H187" s="44">
        <f t="shared" ca="1" si="53"/>
        <v>66841</v>
      </c>
      <c r="I187" s="45">
        <f t="shared" ca="1" si="43"/>
        <v>0</v>
      </c>
      <c r="J187" s="45">
        <f t="shared" ca="1" si="44"/>
        <v>0</v>
      </c>
      <c r="K187" s="45">
        <f t="shared" ca="1" si="45"/>
        <v>0</v>
      </c>
      <c r="L187" s="45"/>
      <c r="M187" s="45">
        <f t="shared" ca="1" si="54"/>
        <v>0</v>
      </c>
      <c r="N187" s="257">
        <f t="shared" ca="1" si="46"/>
        <v>0</v>
      </c>
      <c r="O187" s="23"/>
      <c r="P187" s="255">
        <f t="shared" ca="1" si="47"/>
        <v>0</v>
      </c>
      <c r="Q187" s="163">
        <f t="shared" ca="1" si="48"/>
        <v>0</v>
      </c>
      <c r="R187" s="164">
        <f ca="1">NPV(Q186,K187:$K$244) + ($A$13+$A$14+$A$15)/POWER(1+Q186,$A$28-D187+1)</f>
        <v>0</v>
      </c>
      <c r="S187" s="164">
        <f ca="1">NPV(Q187,K187:$K$244) + ($A$13+$A$14+$A$15)/POWER(1+Q187,$A$28-D187+1)</f>
        <v>0</v>
      </c>
      <c r="T187" s="45">
        <f t="shared" ca="1" si="49"/>
        <v>0</v>
      </c>
      <c r="U187" s="45">
        <f t="shared" ca="1" si="55"/>
        <v>0</v>
      </c>
      <c r="V187" s="45">
        <f t="shared" ca="1" si="56"/>
        <v>0</v>
      </c>
      <c r="W187" s="45">
        <f t="shared" ca="1" si="50"/>
        <v>0</v>
      </c>
      <c r="X187" s="25">
        <f t="shared" ca="1" si="39"/>
        <v>0</v>
      </c>
      <c r="Z187" s="28">
        <f t="shared" ca="1" si="57"/>
        <v>0</v>
      </c>
      <c r="AA187" s="233"/>
      <c r="AB187" s="45">
        <f t="shared" ca="1" si="51"/>
        <v>0</v>
      </c>
      <c r="AC187" s="45">
        <f t="shared" ca="1" si="40"/>
        <v>0</v>
      </c>
      <c r="AD187" s="25">
        <f t="shared" ca="1" si="41"/>
        <v>0</v>
      </c>
    </row>
    <row r="188" spans="4:30" x14ac:dyDescent="0.35">
      <c r="D188" s="20">
        <v>184</v>
      </c>
      <c r="E188" s="21">
        <f t="shared" ca="1" si="52"/>
        <v>67206</v>
      </c>
      <c r="F188" s="44">
        <f t="shared" ca="1" si="42"/>
        <v>67571</v>
      </c>
      <c r="G188" s="22" t="s">
        <v>119</v>
      </c>
      <c r="H188" s="44">
        <f t="shared" ca="1" si="53"/>
        <v>67206</v>
      </c>
      <c r="I188" s="45">
        <f t="shared" ca="1" si="43"/>
        <v>0</v>
      </c>
      <c r="J188" s="45">
        <f t="shared" ca="1" si="44"/>
        <v>0</v>
      </c>
      <c r="K188" s="45">
        <f t="shared" ca="1" si="45"/>
        <v>0</v>
      </c>
      <c r="L188" s="45"/>
      <c r="M188" s="45">
        <f t="shared" ca="1" si="54"/>
        <v>0</v>
      </c>
      <c r="N188" s="257">
        <f t="shared" ca="1" si="46"/>
        <v>0</v>
      </c>
      <c r="O188" s="23"/>
      <c r="P188" s="255">
        <f t="shared" ca="1" si="47"/>
        <v>0</v>
      </c>
      <c r="Q188" s="163">
        <f t="shared" ca="1" si="48"/>
        <v>0</v>
      </c>
      <c r="R188" s="164">
        <f ca="1">NPV(Q187,K188:$K$244) + ($A$13+$A$14+$A$15)/POWER(1+Q187,$A$28-D188+1)</f>
        <v>0</v>
      </c>
      <c r="S188" s="164">
        <f ca="1">NPV(Q188,K188:$K$244) + ($A$13+$A$14+$A$15)/POWER(1+Q188,$A$28-D188+1)</f>
        <v>0</v>
      </c>
      <c r="T188" s="45">
        <f t="shared" ca="1" si="49"/>
        <v>0</v>
      </c>
      <c r="U188" s="45">
        <f t="shared" ca="1" si="55"/>
        <v>0</v>
      </c>
      <c r="V188" s="45">
        <f t="shared" ca="1" si="56"/>
        <v>0</v>
      </c>
      <c r="W188" s="45">
        <f t="shared" ca="1" si="50"/>
        <v>0</v>
      </c>
      <c r="X188" s="25">
        <f t="shared" ca="1" si="39"/>
        <v>0</v>
      </c>
      <c r="Z188" s="28">
        <f t="shared" ca="1" si="57"/>
        <v>0</v>
      </c>
      <c r="AA188" s="233"/>
      <c r="AB188" s="45">
        <f t="shared" ca="1" si="51"/>
        <v>0</v>
      </c>
      <c r="AC188" s="45">
        <f t="shared" ca="1" si="40"/>
        <v>0</v>
      </c>
      <c r="AD188" s="25">
        <f t="shared" ca="1" si="41"/>
        <v>0</v>
      </c>
    </row>
    <row r="189" spans="4:30" x14ac:dyDescent="0.35">
      <c r="D189" s="20">
        <v>185</v>
      </c>
      <c r="E189" s="21">
        <f t="shared" ca="1" si="52"/>
        <v>67572</v>
      </c>
      <c r="F189" s="44">
        <f t="shared" ca="1" si="42"/>
        <v>67936</v>
      </c>
      <c r="G189" s="22" t="s">
        <v>119</v>
      </c>
      <c r="H189" s="44">
        <f t="shared" ca="1" si="53"/>
        <v>67572</v>
      </c>
      <c r="I189" s="45">
        <f t="shared" ca="1" si="43"/>
        <v>0</v>
      </c>
      <c r="J189" s="45">
        <f t="shared" ca="1" si="44"/>
        <v>0</v>
      </c>
      <c r="K189" s="45">
        <f t="shared" ca="1" si="45"/>
        <v>0</v>
      </c>
      <c r="L189" s="45"/>
      <c r="M189" s="45">
        <f t="shared" ca="1" si="54"/>
        <v>0</v>
      </c>
      <c r="N189" s="257">
        <f t="shared" ca="1" si="46"/>
        <v>0</v>
      </c>
      <c r="O189" s="23"/>
      <c r="P189" s="255">
        <f t="shared" ca="1" si="47"/>
        <v>0</v>
      </c>
      <c r="Q189" s="163">
        <f t="shared" ca="1" si="48"/>
        <v>0</v>
      </c>
      <c r="R189" s="164">
        <f ca="1">NPV(Q188,K189:$K$244) + ($A$13+$A$14+$A$15)/POWER(1+Q188,$A$28-D189+1)</f>
        <v>0</v>
      </c>
      <c r="S189" s="164">
        <f ca="1">NPV(Q189,K189:$K$244) + ($A$13+$A$14+$A$15)/POWER(1+Q189,$A$28-D189+1)</f>
        <v>0</v>
      </c>
      <c r="T189" s="45">
        <f t="shared" ca="1" si="49"/>
        <v>0</v>
      </c>
      <c r="U189" s="45">
        <f t="shared" ca="1" si="55"/>
        <v>0</v>
      </c>
      <c r="V189" s="45">
        <f t="shared" ca="1" si="56"/>
        <v>0</v>
      </c>
      <c r="W189" s="45">
        <f t="shared" ca="1" si="50"/>
        <v>0</v>
      </c>
      <c r="X189" s="25">
        <f t="shared" ca="1" si="39"/>
        <v>0</v>
      </c>
      <c r="Z189" s="28">
        <f t="shared" ca="1" si="57"/>
        <v>0</v>
      </c>
      <c r="AA189" s="233"/>
      <c r="AB189" s="45">
        <f t="shared" ca="1" si="51"/>
        <v>0</v>
      </c>
      <c r="AC189" s="45">
        <f t="shared" ca="1" si="40"/>
        <v>0</v>
      </c>
      <c r="AD189" s="25">
        <f t="shared" ca="1" si="41"/>
        <v>0</v>
      </c>
    </row>
    <row r="190" spans="4:30" x14ac:dyDescent="0.35">
      <c r="D190" s="20">
        <v>186</v>
      </c>
      <c r="E190" s="21">
        <f t="shared" ca="1" si="52"/>
        <v>67937</v>
      </c>
      <c r="F190" s="44">
        <f t="shared" ca="1" si="42"/>
        <v>68301</v>
      </c>
      <c r="G190" s="22" t="s">
        <v>119</v>
      </c>
      <c r="H190" s="44">
        <f t="shared" ca="1" si="53"/>
        <v>67937</v>
      </c>
      <c r="I190" s="45">
        <f t="shared" ca="1" si="43"/>
        <v>0</v>
      </c>
      <c r="J190" s="45">
        <f t="shared" ca="1" si="44"/>
        <v>0</v>
      </c>
      <c r="K190" s="45">
        <f t="shared" ca="1" si="45"/>
        <v>0</v>
      </c>
      <c r="L190" s="45"/>
      <c r="M190" s="45">
        <f t="shared" ca="1" si="54"/>
        <v>0</v>
      </c>
      <c r="N190" s="257">
        <f t="shared" ca="1" si="46"/>
        <v>0</v>
      </c>
      <c r="O190" s="23"/>
      <c r="P190" s="255">
        <f t="shared" ca="1" si="47"/>
        <v>0</v>
      </c>
      <c r="Q190" s="163">
        <f t="shared" ca="1" si="48"/>
        <v>0</v>
      </c>
      <c r="R190" s="164">
        <f ca="1">NPV(Q189,K190:$K$244) + ($A$13+$A$14+$A$15)/POWER(1+Q189,$A$28-D190+1)</f>
        <v>0</v>
      </c>
      <c r="S190" s="164">
        <f ca="1">NPV(Q190,K190:$K$244) + ($A$13+$A$14+$A$15)/POWER(1+Q190,$A$28-D190+1)</f>
        <v>0</v>
      </c>
      <c r="T190" s="45">
        <f t="shared" ca="1" si="49"/>
        <v>0</v>
      </c>
      <c r="U190" s="45">
        <f t="shared" ca="1" si="55"/>
        <v>0</v>
      </c>
      <c r="V190" s="45">
        <f t="shared" ca="1" si="56"/>
        <v>0</v>
      </c>
      <c r="W190" s="45">
        <f t="shared" ca="1" si="50"/>
        <v>0</v>
      </c>
      <c r="X190" s="25">
        <f t="shared" ca="1" si="39"/>
        <v>0</v>
      </c>
      <c r="Z190" s="28">
        <f t="shared" ca="1" si="57"/>
        <v>0</v>
      </c>
      <c r="AA190" s="233"/>
      <c r="AB190" s="45">
        <f t="shared" ca="1" si="51"/>
        <v>0</v>
      </c>
      <c r="AC190" s="45">
        <f t="shared" ca="1" si="40"/>
        <v>0</v>
      </c>
      <c r="AD190" s="25">
        <f t="shared" ca="1" si="41"/>
        <v>0</v>
      </c>
    </row>
    <row r="191" spans="4:30" x14ac:dyDescent="0.35">
      <c r="D191" s="20">
        <v>187</v>
      </c>
      <c r="E191" s="21">
        <f t="shared" ca="1" si="52"/>
        <v>68302</v>
      </c>
      <c r="F191" s="44">
        <f t="shared" ca="1" si="42"/>
        <v>68666</v>
      </c>
      <c r="G191" s="22" t="s">
        <v>119</v>
      </c>
      <c r="H191" s="44">
        <f t="shared" ca="1" si="53"/>
        <v>68302</v>
      </c>
      <c r="I191" s="45">
        <f t="shared" ca="1" si="43"/>
        <v>0</v>
      </c>
      <c r="J191" s="45">
        <f t="shared" ca="1" si="44"/>
        <v>0</v>
      </c>
      <c r="K191" s="45">
        <f t="shared" ca="1" si="45"/>
        <v>0</v>
      </c>
      <c r="L191" s="45"/>
      <c r="M191" s="45">
        <f t="shared" ca="1" si="54"/>
        <v>0</v>
      </c>
      <c r="N191" s="257">
        <f t="shared" ca="1" si="46"/>
        <v>0</v>
      </c>
      <c r="O191" s="23"/>
      <c r="P191" s="255">
        <f t="shared" ca="1" si="47"/>
        <v>0</v>
      </c>
      <c r="Q191" s="163">
        <f t="shared" ca="1" si="48"/>
        <v>0</v>
      </c>
      <c r="R191" s="164">
        <f ca="1">NPV(Q190,K191:$K$244) + ($A$13+$A$14+$A$15)/POWER(1+Q190,$A$28-D191+1)</f>
        <v>0</v>
      </c>
      <c r="S191" s="164">
        <f ca="1">NPV(Q191,K191:$K$244) + ($A$13+$A$14+$A$15)/POWER(1+Q191,$A$28-D191+1)</f>
        <v>0</v>
      </c>
      <c r="T191" s="45">
        <f t="shared" ca="1" si="49"/>
        <v>0</v>
      </c>
      <c r="U191" s="45">
        <f t="shared" ca="1" si="55"/>
        <v>0</v>
      </c>
      <c r="V191" s="45">
        <f t="shared" ca="1" si="56"/>
        <v>0</v>
      </c>
      <c r="W191" s="45">
        <f t="shared" ca="1" si="50"/>
        <v>0</v>
      </c>
      <c r="X191" s="25">
        <f t="shared" ca="1" si="39"/>
        <v>0</v>
      </c>
      <c r="Z191" s="28">
        <f t="shared" ca="1" si="57"/>
        <v>0</v>
      </c>
      <c r="AA191" s="233"/>
      <c r="AB191" s="45">
        <f t="shared" ca="1" si="51"/>
        <v>0</v>
      </c>
      <c r="AC191" s="45">
        <f t="shared" ca="1" si="40"/>
        <v>0</v>
      </c>
      <c r="AD191" s="25">
        <f t="shared" ca="1" si="41"/>
        <v>0</v>
      </c>
    </row>
    <row r="192" spans="4:30" x14ac:dyDescent="0.35">
      <c r="D192" s="20">
        <v>188</v>
      </c>
      <c r="E192" s="21">
        <f t="shared" ca="1" si="52"/>
        <v>68667</v>
      </c>
      <c r="F192" s="44">
        <f t="shared" ca="1" si="42"/>
        <v>69032</v>
      </c>
      <c r="G192" s="22" t="s">
        <v>119</v>
      </c>
      <c r="H192" s="44">
        <f t="shared" ca="1" si="53"/>
        <v>68667</v>
      </c>
      <c r="I192" s="45">
        <f t="shared" ca="1" si="43"/>
        <v>0</v>
      </c>
      <c r="J192" s="45">
        <f t="shared" ca="1" si="44"/>
        <v>0</v>
      </c>
      <c r="K192" s="45">
        <f t="shared" ca="1" si="45"/>
        <v>0</v>
      </c>
      <c r="L192" s="45"/>
      <c r="M192" s="45">
        <f t="shared" ca="1" si="54"/>
        <v>0</v>
      </c>
      <c r="N192" s="257">
        <f t="shared" ca="1" si="46"/>
        <v>0</v>
      </c>
      <c r="O192" s="23"/>
      <c r="P192" s="255">
        <f t="shared" ca="1" si="47"/>
        <v>0</v>
      </c>
      <c r="Q192" s="163">
        <f t="shared" ca="1" si="48"/>
        <v>0</v>
      </c>
      <c r="R192" s="164">
        <f ca="1">NPV(Q191,K192:$K$244) + ($A$13+$A$14+$A$15)/POWER(1+Q191,$A$28-D192+1)</f>
        <v>0</v>
      </c>
      <c r="S192" s="164">
        <f ca="1">NPV(Q192,K192:$K$244) + ($A$13+$A$14+$A$15)/POWER(1+Q192,$A$28-D192+1)</f>
        <v>0</v>
      </c>
      <c r="T192" s="45">
        <f t="shared" ca="1" si="49"/>
        <v>0</v>
      </c>
      <c r="U192" s="45">
        <f t="shared" ca="1" si="55"/>
        <v>0</v>
      </c>
      <c r="V192" s="45">
        <f t="shared" ca="1" si="56"/>
        <v>0</v>
      </c>
      <c r="W192" s="45">
        <f t="shared" ca="1" si="50"/>
        <v>0</v>
      </c>
      <c r="X192" s="25">
        <f t="shared" ca="1" si="39"/>
        <v>0</v>
      </c>
      <c r="Z192" s="28">
        <f t="shared" ca="1" si="57"/>
        <v>0</v>
      </c>
      <c r="AA192" s="233"/>
      <c r="AB192" s="45">
        <f t="shared" ca="1" si="51"/>
        <v>0</v>
      </c>
      <c r="AC192" s="45">
        <f t="shared" ca="1" si="40"/>
        <v>0</v>
      </c>
      <c r="AD192" s="25">
        <f t="shared" ca="1" si="41"/>
        <v>0</v>
      </c>
    </row>
    <row r="193" spans="4:30" x14ac:dyDescent="0.35">
      <c r="D193" s="20">
        <v>189</v>
      </c>
      <c r="E193" s="21">
        <f t="shared" ca="1" si="52"/>
        <v>69033</v>
      </c>
      <c r="F193" s="44">
        <f t="shared" ca="1" si="42"/>
        <v>69397</v>
      </c>
      <c r="G193" s="22" t="s">
        <v>119</v>
      </c>
      <c r="H193" s="44">
        <f t="shared" ca="1" si="53"/>
        <v>69033</v>
      </c>
      <c r="I193" s="45">
        <f t="shared" ca="1" si="43"/>
        <v>0</v>
      </c>
      <c r="J193" s="45">
        <f t="shared" ca="1" si="44"/>
        <v>0</v>
      </c>
      <c r="K193" s="45">
        <f t="shared" ca="1" si="45"/>
        <v>0</v>
      </c>
      <c r="L193" s="45"/>
      <c r="M193" s="45">
        <f t="shared" ca="1" si="54"/>
        <v>0</v>
      </c>
      <c r="N193" s="257">
        <f t="shared" ca="1" si="46"/>
        <v>0</v>
      </c>
      <c r="O193" s="23"/>
      <c r="P193" s="255">
        <f t="shared" ca="1" si="47"/>
        <v>0</v>
      </c>
      <c r="Q193" s="163">
        <f t="shared" ca="1" si="48"/>
        <v>0</v>
      </c>
      <c r="R193" s="164">
        <f ca="1">NPV(Q192,K193:$K$244) + ($A$13+$A$14+$A$15)/POWER(1+Q192,$A$28-D193+1)</f>
        <v>0</v>
      </c>
      <c r="S193" s="164">
        <f ca="1">NPV(Q193,K193:$K$244) + ($A$13+$A$14+$A$15)/POWER(1+Q193,$A$28-D193+1)</f>
        <v>0</v>
      </c>
      <c r="T193" s="45">
        <f t="shared" ca="1" si="49"/>
        <v>0</v>
      </c>
      <c r="U193" s="45">
        <f t="shared" ca="1" si="55"/>
        <v>0</v>
      </c>
      <c r="V193" s="45">
        <f t="shared" ca="1" si="56"/>
        <v>0</v>
      </c>
      <c r="W193" s="45">
        <f t="shared" ca="1" si="50"/>
        <v>0</v>
      </c>
      <c r="X193" s="25">
        <f t="shared" ca="1" si="39"/>
        <v>0</v>
      </c>
      <c r="Z193" s="28">
        <f t="shared" ca="1" si="57"/>
        <v>0</v>
      </c>
      <c r="AA193" s="233"/>
      <c r="AB193" s="45">
        <f t="shared" ca="1" si="51"/>
        <v>0</v>
      </c>
      <c r="AC193" s="45">
        <f t="shared" ca="1" si="40"/>
        <v>0</v>
      </c>
      <c r="AD193" s="25">
        <f t="shared" ca="1" si="41"/>
        <v>0</v>
      </c>
    </row>
    <row r="194" spans="4:30" x14ac:dyDescent="0.35">
      <c r="D194" s="20">
        <v>190</v>
      </c>
      <c r="E194" s="21">
        <f t="shared" ca="1" si="52"/>
        <v>69398</v>
      </c>
      <c r="F194" s="44">
        <f t="shared" ca="1" si="42"/>
        <v>69762</v>
      </c>
      <c r="G194" s="22" t="s">
        <v>119</v>
      </c>
      <c r="H194" s="44">
        <f t="shared" ca="1" si="53"/>
        <v>69398</v>
      </c>
      <c r="I194" s="45">
        <f t="shared" ca="1" si="43"/>
        <v>0</v>
      </c>
      <c r="J194" s="45">
        <f t="shared" ca="1" si="44"/>
        <v>0</v>
      </c>
      <c r="K194" s="45">
        <f t="shared" ca="1" si="45"/>
        <v>0</v>
      </c>
      <c r="L194" s="45"/>
      <c r="M194" s="45">
        <f t="shared" ca="1" si="54"/>
        <v>0</v>
      </c>
      <c r="N194" s="257">
        <f t="shared" ca="1" si="46"/>
        <v>0</v>
      </c>
      <c r="O194" s="23"/>
      <c r="P194" s="255">
        <f t="shared" ca="1" si="47"/>
        <v>0</v>
      </c>
      <c r="Q194" s="163">
        <f t="shared" ca="1" si="48"/>
        <v>0</v>
      </c>
      <c r="R194" s="164">
        <f ca="1">NPV(Q193,K194:$K$244) + ($A$13+$A$14+$A$15)/POWER(1+Q193,$A$28-D194+1)</f>
        <v>0</v>
      </c>
      <c r="S194" s="164">
        <f ca="1">NPV(Q194,K194:$K$244) + ($A$13+$A$14+$A$15)/POWER(1+Q194,$A$28-D194+1)</f>
        <v>0</v>
      </c>
      <c r="T194" s="45">
        <f t="shared" ca="1" si="49"/>
        <v>0</v>
      </c>
      <c r="U194" s="45">
        <f t="shared" ca="1" si="55"/>
        <v>0</v>
      </c>
      <c r="V194" s="45">
        <f t="shared" ca="1" si="56"/>
        <v>0</v>
      </c>
      <c r="W194" s="45">
        <f t="shared" ca="1" si="50"/>
        <v>0</v>
      </c>
      <c r="X194" s="25">
        <f t="shared" ca="1" si="39"/>
        <v>0</v>
      </c>
      <c r="Z194" s="28">
        <f t="shared" ca="1" si="57"/>
        <v>0</v>
      </c>
      <c r="AA194" s="233"/>
      <c r="AB194" s="45">
        <f t="shared" ca="1" si="51"/>
        <v>0</v>
      </c>
      <c r="AC194" s="45">
        <f t="shared" ca="1" si="40"/>
        <v>0</v>
      </c>
      <c r="AD194" s="25">
        <f t="shared" ca="1" si="41"/>
        <v>0</v>
      </c>
    </row>
    <row r="195" spans="4:30" x14ac:dyDescent="0.35">
      <c r="D195" s="20">
        <v>191</v>
      </c>
      <c r="E195" s="21">
        <f t="shared" ca="1" si="52"/>
        <v>69763</v>
      </c>
      <c r="F195" s="44">
        <f t="shared" ca="1" si="42"/>
        <v>70127</v>
      </c>
      <c r="G195" s="22" t="s">
        <v>119</v>
      </c>
      <c r="H195" s="44">
        <f t="shared" ca="1" si="53"/>
        <v>69763</v>
      </c>
      <c r="I195" s="45">
        <f t="shared" ca="1" si="43"/>
        <v>0</v>
      </c>
      <c r="J195" s="45">
        <f t="shared" ca="1" si="44"/>
        <v>0</v>
      </c>
      <c r="K195" s="45">
        <f t="shared" ca="1" si="45"/>
        <v>0</v>
      </c>
      <c r="L195" s="45"/>
      <c r="M195" s="45">
        <f t="shared" ca="1" si="54"/>
        <v>0</v>
      </c>
      <c r="N195" s="257">
        <f t="shared" ca="1" si="46"/>
        <v>0</v>
      </c>
      <c r="O195" s="23"/>
      <c r="P195" s="255">
        <f t="shared" ca="1" si="47"/>
        <v>0</v>
      </c>
      <c r="Q195" s="163">
        <f t="shared" ca="1" si="48"/>
        <v>0</v>
      </c>
      <c r="R195" s="164">
        <f ca="1">NPV(Q194,K195:$K$244) + ($A$13+$A$14+$A$15)/POWER(1+Q194,$A$28-D195+1)</f>
        <v>0</v>
      </c>
      <c r="S195" s="164">
        <f ca="1">NPV(Q195,K195:$K$244) + ($A$13+$A$14+$A$15)/POWER(1+Q195,$A$28-D195+1)</f>
        <v>0</v>
      </c>
      <c r="T195" s="45">
        <f t="shared" ca="1" si="49"/>
        <v>0</v>
      </c>
      <c r="U195" s="45">
        <f t="shared" ca="1" si="55"/>
        <v>0</v>
      </c>
      <c r="V195" s="45">
        <f t="shared" ca="1" si="56"/>
        <v>0</v>
      </c>
      <c r="W195" s="45">
        <f t="shared" ca="1" si="50"/>
        <v>0</v>
      </c>
      <c r="X195" s="25">
        <f t="shared" ca="1" si="39"/>
        <v>0</v>
      </c>
      <c r="Z195" s="28">
        <f t="shared" ca="1" si="57"/>
        <v>0</v>
      </c>
      <c r="AA195" s="233"/>
      <c r="AB195" s="45">
        <f t="shared" ca="1" si="51"/>
        <v>0</v>
      </c>
      <c r="AC195" s="45">
        <f t="shared" ca="1" si="40"/>
        <v>0</v>
      </c>
      <c r="AD195" s="25">
        <f t="shared" ca="1" si="41"/>
        <v>0</v>
      </c>
    </row>
    <row r="196" spans="4:30" x14ac:dyDescent="0.35">
      <c r="D196" s="20">
        <v>192</v>
      </c>
      <c r="E196" s="21">
        <f t="shared" ca="1" si="52"/>
        <v>70128</v>
      </c>
      <c r="F196" s="44">
        <f t="shared" ca="1" si="42"/>
        <v>70493</v>
      </c>
      <c r="G196" s="22" t="s">
        <v>119</v>
      </c>
      <c r="H196" s="44">
        <f t="shared" ca="1" si="53"/>
        <v>70128</v>
      </c>
      <c r="I196" s="45">
        <f t="shared" ca="1" si="43"/>
        <v>0</v>
      </c>
      <c r="J196" s="45">
        <f t="shared" ca="1" si="44"/>
        <v>0</v>
      </c>
      <c r="K196" s="45">
        <f t="shared" ca="1" si="45"/>
        <v>0</v>
      </c>
      <c r="L196" s="45"/>
      <c r="M196" s="45">
        <f t="shared" ca="1" si="54"/>
        <v>0</v>
      </c>
      <c r="N196" s="257">
        <f t="shared" ca="1" si="46"/>
        <v>0</v>
      </c>
      <c r="O196" s="23"/>
      <c r="P196" s="255">
        <f t="shared" ca="1" si="47"/>
        <v>0</v>
      </c>
      <c r="Q196" s="163">
        <f t="shared" ca="1" si="48"/>
        <v>0</v>
      </c>
      <c r="R196" s="164">
        <f ca="1">NPV(Q195,K196:$K$244) + ($A$13+$A$14+$A$15)/POWER(1+Q195,$A$28-D196+1)</f>
        <v>0</v>
      </c>
      <c r="S196" s="164">
        <f ca="1">NPV(Q196,K196:$K$244) + ($A$13+$A$14+$A$15)/POWER(1+Q196,$A$28-D196+1)</f>
        <v>0</v>
      </c>
      <c r="T196" s="45">
        <f t="shared" ca="1" si="49"/>
        <v>0</v>
      </c>
      <c r="U196" s="45">
        <f t="shared" ca="1" si="55"/>
        <v>0</v>
      </c>
      <c r="V196" s="45">
        <f t="shared" ca="1" si="56"/>
        <v>0</v>
      </c>
      <c r="W196" s="45">
        <f t="shared" ca="1" si="50"/>
        <v>0</v>
      </c>
      <c r="X196" s="25">
        <f t="shared" ref="X196:X244" ca="1" si="58">T196+W196+U196+V196</f>
        <v>0</v>
      </c>
      <c r="Z196" s="28">
        <f t="shared" ca="1" si="57"/>
        <v>0</v>
      </c>
      <c r="AA196" s="233"/>
      <c r="AB196" s="45">
        <f t="shared" ca="1" si="51"/>
        <v>0</v>
      </c>
      <c r="AC196" s="45">
        <f t="shared" ref="AC196:AC244" ca="1" si="59">W196</f>
        <v>0</v>
      </c>
      <c r="AD196" s="25">
        <f t="shared" ref="AD196:AD244" ca="1" si="60">Z196-AA196-AB196+AC196</f>
        <v>0</v>
      </c>
    </row>
    <row r="197" spans="4:30" x14ac:dyDescent="0.35">
      <c r="D197" s="20">
        <v>193</v>
      </c>
      <c r="E197" s="21">
        <f t="shared" ca="1" si="52"/>
        <v>70494</v>
      </c>
      <c r="F197" s="44">
        <f t="shared" ref="F197:F244" ca="1" si="61">E198-1</f>
        <v>70858</v>
      </c>
      <c r="G197" s="22" t="s">
        <v>119</v>
      </c>
      <c r="H197" s="44">
        <f t="shared" ca="1" si="53"/>
        <v>70494</v>
      </c>
      <c r="I197" s="45">
        <f t="shared" ref="I197:I244" ca="1" si="62">IF(D197&gt;$A$28,0,$A$9)</f>
        <v>0</v>
      </c>
      <c r="J197" s="45">
        <f t="shared" ref="J197:J244" ca="1" si="63">IF(D197&gt;$A$28,0,$A$10)</f>
        <v>0</v>
      </c>
      <c r="K197" s="45">
        <f t="shared" ref="K197:K244" ca="1" si="64">IF(D197&gt;$A$28,0,$A$11)</f>
        <v>0</v>
      </c>
      <c r="L197" s="45"/>
      <c r="M197" s="45">
        <f t="shared" ca="1" si="54"/>
        <v>0</v>
      </c>
      <c r="N197" s="257">
        <f t="shared" ref="N197:N244" ca="1" si="65">$A$6</f>
        <v>0</v>
      </c>
      <c r="O197" s="23"/>
      <c r="P197" s="255">
        <f t="shared" ref="P197:P244" ca="1" si="66">$A$7</f>
        <v>0</v>
      </c>
      <c r="Q197" s="163">
        <f t="shared" ref="Q197:Q244" ca="1" si="67">$A$8</f>
        <v>0</v>
      </c>
      <c r="R197" s="164">
        <f ca="1">NPV(Q196,K197:$K$244) + ($A$13+$A$14+$A$15)/POWER(1+Q196,$A$28-D197+1)</f>
        <v>0</v>
      </c>
      <c r="S197" s="164">
        <f ca="1">NPV(Q197,K197:$K$244) + ($A$13+$A$14+$A$15)/POWER(1+Q197,$A$28-D197+1)</f>
        <v>0</v>
      </c>
      <c r="T197" s="45">
        <f t="shared" ref="T197:T244" ca="1" si="68">IF(ISBLANK(G197),0,X196)</f>
        <v>0</v>
      </c>
      <c r="U197" s="45">
        <f t="shared" ca="1" si="55"/>
        <v>0</v>
      </c>
      <c r="V197" s="45">
        <f t="shared" ca="1" si="56"/>
        <v>0</v>
      </c>
      <c r="W197" s="45">
        <f t="shared" ref="W197:W244" ca="1" si="69">S197-R197</f>
        <v>0</v>
      </c>
      <c r="X197" s="25">
        <f t="shared" ca="1" si="58"/>
        <v>0</v>
      </c>
      <c r="Z197" s="28">
        <f t="shared" ca="1" si="57"/>
        <v>0</v>
      </c>
      <c r="AA197" s="233"/>
      <c r="AB197" s="45">
        <f t="shared" ref="AB197:AB244" ca="1" si="70">IFERROR(Z197/($A$42-D197+1),0)</f>
        <v>0</v>
      </c>
      <c r="AC197" s="45">
        <f t="shared" ca="1" si="59"/>
        <v>0</v>
      </c>
      <c r="AD197" s="25">
        <f t="shared" ca="1" si="60"/>
        <v>0</v>
      </c>
    </row>
    <row r="198" spans="4:30" x14ac:dyDescent="0.35">
      <c r="D198" s="20">
        <v>194</v>
      </c>
      <c r="E198" s="21">
        <f t="shared" ref="E198:E244" ca="1" si="71">EOMONTH(H198,0)</f>
        <v>70859</v>
      </c>
      <c r="F198" s="44">
        <f t="shared" ca="1" si="61"/>
        <v>71223</v>
      </c>
      <c r="G198" s="22" t="s">
        <v>119</v>
      </c>
      <c r="H198" s="44">
        <f t="shared" ref="H198:H244" ca="1" si="72">EDATE(H197,12)</f>
        <v>70859</v>
      </c>
      <c r="I198" s="45">
        <f t="shared" ca="1" si="62"/>
        <v>0</v>
      </c>
      <c r="J198" s="45">
        <f t="shared" ca="1" si="63"/>
        <v>0</v>
      </c>
      <c r="K198" s="45">
        <f t="shared" ca="1" si="64"/>
        <v>0</v>
      </c>
      <c r="L198" s="45"/>
      <c r="M198" s="45">
        <f t="shared" ref="M198:M244" ca="1" si="73">K198+L198</f>
        <v>0</v>
      </c>
      <c r="N198" s="257">
        <f t="shared" ca="1" si="65"/>
        <v>0</v>
      </c>
      <c r="O198" s="23"/>
      <c r="P198" s="255">
        <f t="shared" ca="1" si="66"/>
        <v>0</v>
      </c>
      <c r="Q198" s="163">
        <f t="shared" ca="1" si="67"/>
        <v>0</v>
      </c>
      <c r="R198" s="164">
        <f ca="1">NPV(Q197,K198:$K$244) + ($A$13+$A$14+$A$15)/POWER(1+Q197,$A$28-D198+1)</f>
        <v>0</v>
      </c>
      <c r="S198" s="164">
        <f ca="1">NPV(Q198,K198:$K$244) + ($A$13+$A$14+$A$15)/POWER(1+Q198,$A$28-D198+1)</f>
        <v>0</v>
      </c>
      <c r="T198" s="45">
        <f t="shared" ca="1" si="68"/>
        <v>0</v>
      </c>
      <c r="U198" s="45">
        <f t="shared" ref="U198:U244" ca="1" si="74">S198*Q198</f>
        <v>0</v>
      </c>
      <c r="V198" s="45">
        <f t="shared" ref="V198:V244" ca="1" si="75">-(K198+L198)</f>
        <v>0</v>
      </c>
      <c r="W198" s="45">
        <f t="shared" ca="1" si="69"/>
        <v>0</v>
      </c>
      <c r="X198" s="25">
        <f t="shared" ca="1" si="58"/>
        <v>0</v>
      </c>
      <c r="Z198" s="28">
        <f t="shared" ref="Z198:Z244" ca="1" si="76">AD197</f>
        <v>0</v>
      </c>
      <c r="AA198" s="233"/>
      <c r="AB198" s="45">
        <f t="shared" ca="1" si="70"/>
        <v>0</v>
      </c>
      <c r="AC198" s="45">
        <f t="shared" ca="1" si="59"/>
        <v>0</v>
      </c>
      <c r="AD198" s="25">
        <f t="shared" ca="1" si="60"/>
        <v>0</v>
      </c>
    </row>
    <row r="199" spans="4:30" x14ac:dyDescent="0.35">
      <c r="D199" s="20">
        <v>195</v>
      </c>
      <c r="E199" s="21">
        <f t="shared" ca="1" si="71"/>
        <v>71224</v>
      </c>
      <c r="F199" s="44">
        <f t="shared" ca="1" si="61"/>
        <v>71588</v>
      </c>
      <c r="G199" s="22" t="s">
        <v>119</v>
      </c>
      <c r="H199" s="44">
        <f t="shared" ca="1" si="72"/>
        <v>71224</v>
      </c>
      <c r="I199" s="45">
        <f t="shared" ca="1" si="62"/>
        <v>0</v>
      </c>
      <c r="J199" s="45">
        <f t="shared" ca="1" si="63"/>
        <v>0</v>
      </c>
      <c r="K199" s="45">
        <f t="shared" ca="1" si="64"/>
        <v>0</v>
      </c>
      <c r="L199" s="45"/>
      <c r="M199" s="45">
        <f t="shared" ca="1" si="73"/>
        <v>0</v>
      </c>
      <c r="N199" s="257">
        <f t="shared" ca="1" si="65"/>
        <v>0</v>
      </c>
      <c r="O199" s="23"/>
      <c r="P199" s="255">
        <f t="shared" ca="1" si="66"/>
        <v>0</v>
      </c>
      <c r="Q199" s="163">
        <f t="shared" ca="1" si="67"/>
        <v>0</v>
      </c>
      <c r="R199" s="164">
        <f ca="1">NPV(Q198,K199:$K$244) + ($A$13+$A$14+$A$15)/POWER(1+Q198,$A$28-D199+1)</f>
        <v>0</v>
      </c>
      <c r="S199" s="164">
        <f ca="1">NPV(Q199,K199:$K$244) + ($A$13+$A$14+$A$15)/POWER(1+Q199,$A$28-D199+1)</f>
        <v>0</v>
      </c>
      <c r="T199" s="45">
        <f t="shared" ca="1" si="68"/>
        <v>0</v>
      </c>
      <c r="U199" s="45">
        <f t="shared" ca="1" si="74"/>
        <v>0</v>
      </c>
      <c r="V199" s="45">
        <f t="shared" ca="1" si="75"/>
        <v>0</v>
      </c>
      <c r="W199" s="45">
        <f t="shared" ca="1" si="69"/>
        <v>0</v>
      </c>
      <c r="X199" s="25">
        <f t="shared" ca="1" si="58"/>
        <v>0</v>
      </c>
      <c r="Z199" s="28">
        <f t="shared" ca="1" si="76"/>
        <v>0</v>
      </c>
      <c r="AA199" s="233"/>
      <c r="AB199" s="45">
        <f t="shared" ca="1" si="70"/>
        <v>0</v>
      </c>
      <c r="AC199" s="45">
        <f t="shared" ca="1" si="59"/>
        <v>0</v>
      </c>
      <c r="AD199" s="25">
        <f t="shared" ca="1" si="60"/>
        <v>0</v>
      </c>
    </row>
    <row r="200" spans="4:30" x14ac:dyDescent="0.35">
      <c r="D200" s="20">
        <v>196</v>
      </c>
      <c r="E200" s="21">
        <f t="shared" ca="1" si="71"/>
        <v>71589</v>
      </c>
      <c r="F200" s="44">
        <f t="shared" ca="1" si="61"/>
        <v>71954</v>
      </c>
      <c r="G200" s="22" t="s">
        <v>119</v>
      </c>
      <c r="H200" s="44">
        <f t="shared" ca="1" si="72"/>
        <v>71589</v>
      </c>
      <c r="I200" s="45">
        <f t="shared" ca="1" si="62"/>
        <v>0</v>
      </c>
      <c r="J200" s="45">
        <f t="shared" ca="1" si="63"/>
        <v>0</v>
      </c>
      <c r="K200" s="45">
        <f t="shared" ca="1" si="64"/>
        <v>0</v>
      </c>
      <c r="L200" s="45"/>
      <c r="M200" s="45">
        <f t="shared" ca="1" si="73"/>
        <v>0</v>
      </c>
      <c r="N200" s="257">
        <f t="shared" ca="1" si="65"/>
        <v>0</v>
      </c>
      <c r="O200" s="23"/>
      <c r="P200" s="255">
        <f t="shared" ca="1" si="66"/>
        <v>0</v>
      </c>
      <c r="Q200" s="163">
        <f t="shared" ca="1" si="67"/>
        <v>0</v>
      </c>
      <c r="R200" s="164">
        <f ca="1">NPV(Q199,K200:$K$244) + ($A$13+$A$14+$A$15)/POWER(1+Q199,$A$28-D200+1)</f>
        <v>0</v>
      </c>
      <c r="S200" s="164">
        <f ca="1">NPV(Q200,K200:$K$244) + ($A$13+$A$14+$A$15)/POWER(1+Q200,$A$28-D200+1)</f>
        <v>0</v>
      </c>
      <c r="T200" s="45">
        <f t="shared" ca="1" si="68"/>
        <v>0</v>
      </c>
      <c r="U200" s="45">
        <f t="shared" ca="1" si="74"/>
        <v>0</v>
      </c>
      <c r="V200" s="45">
        <f t="shared" ca="1" si="75"/>
        <v>0</v>
      </c>
      <c r="W200" s="45">
        <f t="shared" ca="1" si="69"/>
        <v>0</v>
      </c>
      <c r="X200" s="25">
        <f t="shared" ca="1" si="58"/>
        <v>0</v>
      </c>
      <c r="Z200" s="28">
        <f t="shared" ca="1" si="76"/>
        <v>0</v>
      </c>
      <c r="AA200" s="233"/>
      <c r="AB200" s="45">
        <f t="shared" ca="1" si="70"/>
        <v>0</v>
      </c>
      <c r="AC200" s="45">
        <f t="shared" ca="1" si="59"/>
        <v>0</v>
      </c>
      <c r="AD200" s="25">
        <f t="shared" ca="1" si="60"/>
        <v>0</v>
      </c>
    </row>
    <row r="201" spans="4:30" x14ac:dyDescent="0.35">
      <c r="D201" s="20">
        <v>197</v>
      </c>
      <c r="E201" s="21">
        <f t="shared" ca="1" si="71"/>
        <v>71955</v>
      </c>
      <c r="F201" s="44">
        <f t="shared" ca="1" si="61"/>
        <v>72319</v>
      </c>
      <c r="G201" s="22" t="s">
        <v>119</v>
      </c>
      <c r="H201" s="44">
        <f t="shared" ca="1" si="72"/>
        <v>71955</v>
      </c>
      <c r="I201" s="45">
        <f t="shared" ca="1" si="62"/>
        <v>0</v>
      </c>
      <c r="J201" s="45">
        <f t="shared" ca="1" si="63"/>
        <v>0</v>
      </c>
      <c r="K201" s="45">
        <f t="shared" ca="1" si="64"/>
        <v>0</v>
      </c>
      <c r="L201" s="45"/>
      <c r="M201" s="45">
        <f t="shared" ca="1" si="73"/>
        <v>0</v>
      </c>
      <c r="N201" s="257">
        <f t="shared" ca="1" si="65"/>
        <v>0</v>
      </c>
      <c r="O201" s="23"/>
      <c r="P201" s="255">
        <f t="shared" ca="1" si="66"/>
        <v>0</v>
      </c>
      <c r="Q201" s="163">
        <f t="shared" ca="1" si="67"/>
        <v>0</v>
      </c>
      <c r="R201" s="164">
        <f ca="1">NPV(Q200,K201:$K$244) + ($A$13+$A$14+$A$15)/POWER(1+Q200,$A$28-D201+1)</f>
        <v>0</v>
      </c>
      <c r="S201" s="164">
        <f ca="1">NPV(Q201,K201:$K$244) + ($A$13+$A$14+$A$15)/POWER(1+Q201,$A$28-D201+1)</f>
        <v>0</v>
      </c>
      <c r="T201" s="45">
        <f t="shared" ca="1" si="68"/>
        <v>0</v>
      </c>
      <c r="U201" s="45">
        <f t="shared" ca="1" si="74"/>
        <v>0</v>
      </c>
      <c r="V201" s="45">
        <f t="shared" ca="1" si="75"/>
        <v>0</v>
      </c>
      <c r="W201" s="45">
        <f t="shared" ca="1" si="69"/>
        <v>0</v>
      </c>
      <c r="X201" s="25">
        <f t="shared" ca="1" si="58"/>
        <v>0</v>
      </c>
      <c r="Z201" s="28">
        <f t="shared" ca="1" si="76"/>
        <v>0</v>
      </c>
      <c r="AA201" s="233"/>
      <c r="AB201" s="45">
        <f t="shared" ca="1" si="70"/>
        <v>0</v>
      </c>
      <c r="AC201" s="45">
        <f t="shared" ca="1" si="59"/>
        <v>0</v>
      </c>
      <c r="AD201" s="25">
        <f t="shared" ca="1" si="60"/>
        <v>0</v>
      </c>
    </row>
    <row r="202" spans="4:30" x14ac:dyDescent="0.35">
      <c r="D202" s="20">
        <v>198</v>
      </c>
      <c r="E202" s="21">
        <f t="shared" ca="1" si="71"/>
        <v>72320</v>
      </c>
      <c r="F202" s="44">
        <f t="shared" ca="1" si="61"/>
        <v>72684</v>
      </c>
      <c r="G202" s="22" t="s">
        <v>119</v>
      </c>
      <c r="H202" s="44">
        <f t="shared" ca="1" si="72"/>
        <v>72320</v>
      </c>
      <c r="I202" s="45">
        <f t="shared" ca="1" si="62"/>
        <v>0</v>
      </c>
      <c r="J202" s="45">
        <f t="shared" ca="1" si="63"/>
        <v>0</v>
      </c>
      <c r="K202" s="45">
        <f t="shared" ca="1" si="64"/>
        <v>0</v>
      </c>
      <c r="L202" s="45"/>
      <c r="M202" s="45">
        <f t="shared" ca="1" si="73"/>
        <v>0</v>
      </c>
      <c r="N202" s="257">
        <f t="shared" ca="1" si="65"/>
        <v>0</v>
      </c>
      <c r="O202" s="23"/>
      <c r="P202" s="255">
        <f t="shared" ca="1" si="66"/>
        <v>0</v>
      </c>
      <c r="Q202" s="163">
        <f t="shared" ca="1" si="67"/>
        <v>0</v>
      </c>
      <c r="R202" s="164">
        <f ca="1">NPV(Q201,K202:$K$244) + ($A$13+$A$14+$A$15)/POWER(1+Q201,$A$28-D202+1)</f>
        <v>0</v>
      </c>
      <c r="S202" s="164">
        <f ca="1">NPV(Q202,K202:$K$244) + ($A$13+$A$14+$A$15)/POWER(1+Q202,$A$28-D202+1)</f>
        <v>0</v>
      </c>
      <c r="T202" s="45">
        <f t="shared" ca="1" si="68"/>
        <v>0</v>
      </c>
      <c r="U202" s="45">
        <f t="shared" ca="1" si="74"/>
        <v>0</v>
      </c>
      <c r="V202" s="45">
        <f t="shared" ca="1" si="75"/>
        <v>0</v>
      </c>
      <c r="W202" s="45">
        <f t="shared" ca="1" si="69"/>
        <v>0</v>
      </c>
      <c r="X202" s="25">
        <f t="shared" ca="1" si="58"/>
        <v>0</v>
      </c>
      <c r="Z202" s="28">
        <f t="shared" ca="1" si="76"/>
        <v>0</v>
      </c>
      <c r="AA202" s="233"/>
      <c r="AB202" s="45">
        <f t="shared" ca="1" si="70"/>
        <v>0</v>
      </c>
      <c r="AC202" s="45">
        <f t="shared" ca="1" si="59"/>
        <v>0</v>
      </c>
      <c r="AD202" s="25">
        <f t="shared" ca="1" si="60"/>
        <v>0</v>
      </c>
    </row>
    <row r="203" spans="4:30" x14ac:dyDescent="0.35">
      <c r="D203" s="20">
        <v>199</v>
      </c>
      <c r="E203" s="21">
        <f t="shared" ca="1" si="71"/>
        <v>72685</v>
      </c>
      <c r="F203" s="44">
        <f t="shared" ca="1" si="61"/>
        <v>73049</v>
      </c>
      <c r="G203" s="22" t="s">
        <v>119</v>
      </c>
      <c r="H203" s="44">
        <f t="shared" ca="1" si="72"/>
        <v>72685</v>
      </c>
      <c r="I203" s="45">
        <f t="shared" ca="1" si="62"/>
        <v>0</v>
      </c>
      <c r="J203" s="45">
        <f t="shared" ca="1" si="63"/>
        <v>0</v>
      </c>
      <c r="K203" s="45">
        <f t="shared" ca="1" si="64"/>
        <v>0</v>
      </c>
      <c r="L203" s="45"/>
      <c r="M203" s="45">
        <f t="shared" ca="1" si="73"/>
        <v>0</v>
      </c>
      <c r="N203" s="257">
        <f t="shared" ca="1" si="65"/>
        <v>0</v>
      </c>
      <c r="O203" s="23"/>
      <c r="P203" s="255">
        <f t="shared" ca="1" si="66"/>
        <v>0</v>
      </c>
      <c r="Q203" s="163">
        <f t="shared" ca="1" si="67"/>
        <v>0</v>
      </c>
      <c r="R203" s="164">
        <f ca="1">NPV(Q202,K203:$K$244) + ($A$13+$A$14+$A$15)/POWER(1+Q202,$A$28-D203+1)</f>
        <v>0</v>
      </c>
      <c r="S203" s="164">
        <f ca="1">NPV(Q203,K203:$K$244) + ($A$13+$A$14+$A$15)/POWER(1+Q203,$A$28-D203+1)</f>
        <v>0</v>
      </c>
      <c r="T203" s="45">
        <f t="shared" ca="1" si="68"/>
        <v>0</v>
      </c>
      <c r="U203" s="45">
        <f t="shared" ca="1" si="74"/>
        <v>0</v>
      </c>
      <c r="V203" s="45">
        <f t="shared" ca="1" si="75"/>
        <v>0</v>
      </c>
      <c r="W203" s="45">
        <f t="shared" ca="1" si="69"/>
        <v>0</v>
      </c>
      <c r="X203" s="25">
        <f t="shared" ca="1" si="58"/>
        <v>0</v>
      </c>
      <c r="Z203" s="28">
        <f t="shared" ca="1" si="76"/>
        <v>0</v>
      </c>
      <c r="AA203" s="233"/>
      <c r="AB203" s="45">
        <f t="shared" ca="1" si="70"/>
        <v>0</v>
      </c>
      <c r="AC203" s="45">
        <f t="shared" ca="1" si="59"/>
        <v>0</v>
      </c>
      <c r="AD203" s="25">
        <f t="shared" ca="1" si="60"/>
        <v>0</v>
      </c>
    </row>
    <row r="204" spans="4:30" x14ac:dyDescent="0.35">
      <c r="D204" s="20">
        <v>200</v>
      </c>
      <c r="E204" s="21">
        <f t="shared" ca="1" si="71"/>
        <v>73050</v>
      </c>
      <c r="F204" s="44">
        <f t="shared" ca="1" si="61"/>
        <v>73414</v>
      </c>
      <c r="G204" s="22" t="s">
        <v>119</v>
      </c>
      <c r="H204" s="44">
        <f t="shared" ca="1" si="72"/>
        <v>73050</v>
      </c>
      <c r="I204" s="45">
        <f t="shared" ca="1" si="62"/>
        <v>0</v>
      </c>
      <c r="J204" s="45">
        <f t="shared" ca="1" si="63"/>
        <v>0</v>
      </c>
      <c r="K204" s="45">
        <f t="shared" ca="1" si="64"/>
        <v>0</v>
      </c>
      <c r="L204" s="45"/>
      <c r="M204" s="45">
        <f t="shared" ca="1" si="73"/>
        <v>0</v>
      </c>
      <c r="N204" s="257">
        <f t="shared" ca="1" si="65"/>
        <v>0</v>
      </c>
      <c r="O204" s="23"/>
      <c r="P204" s="255">
        <f t="shared" ca="1" si="66"/>
        <v>0</v>
      </c>
      <c r="Q204" s="163">
        <f t="shared" ca="1" si="67"/>
        <v>0</v>
      </c>
      <c r="R204" s="164">
        <f ca="1">NPV(Q203,K204:$K$244) + ($A$13+$A$14+$A$15)/POWER(1+Q203,$A$28-D204+1)</f>
        <v>0</v>
      </c>
      <c r="S204" s="164">
        <f ca="1">NPV(Q204,K204:$K$244) + ($A$13+$A$14+$A$15)/POWER(1+Q204,$A$28-D204+1)</f>
        <v>0</v>
      </c>
      <c r="T204" s="45">
        <f t="shared" ca="1" si="68"/>
        <v>0</v>
      </c>
      <c r="U204" s="45">
        <f t="shared" ca="1" si="74"/>
        <v>0</v>
      </c>
      <c r="V204" s="45">
        <f t="shared" ca="1" si="75"/>
        <v>0</v>
      </c>
      <c r="W204" s="45">
        <f t="shared" ca="1" si="69"/>
        <v>0</v>
      </c>
      <c r="X204" s="25">
        <f t="shared" ca="1" si="58"/>
        <v>0</v>
      </c>
      <c r="Z204" s="28">
        <f t="shared" ca="1" si="76"/>
        <v>0</v>
      </c>
      <c r="AA204" s="233"/>
      <c r="AB204" s="45">
        <f t="shared" ca="1" si="70"/>
        <v>0</v>
      </c>
      <c r="AC204" s="45">
        <f t="shared" ca="1" si="59"/>
        <v>0</v>
      </c>
      <c r="AD204" s="25">
        <f t="shared" ca="1" si="60"/>
        <v>0</v>
      </c>
    </row>
    <row r="205" spans="4:30" x14ac:dyDescent="0.35">
      <c r="D205" s="20">
        <v>201</v>
      </c>
      <c r="E205" s="21">
        <f t="shared" ca="1" si="71"/>
        <v>73415</v>
      </c>
      <c r="F205" s="44">
        <f t="shared" ca="1" si="61"/>
        <v>73779</v>
      </c>
      <c r="G205" s="22" t="s">
        <v>119</v>
      </c>
      <c r="H205" s="44">
        <f t="shared" ca="1" si="72"/>
        <v>73415</v>
      </c>
      <c r="I205" s="45">
        <f t="shared" ca="1" si="62"/>
        <v>0</v>
      </c>
      <c r="J205" s="45">
        <f t="shared" ca="1" si="63"/>
        <v>0</v>
      </c>
      <c r="K205" s="45">
        <f t="shared" ca="1" si="64"/>
        <v>0</v>
      </c>
      <c r="L205" s="45"/>
      <c r="M205" s="45">
        <f t="shared" ca="1" si="73"/>
        <v>0</v>
      </c>
      <c r="N205" s="257">
        <f t="shared" ca="1" si="65"/>
        <v>0</v>
      </c>
      <c r="O205" s="23"/>
      <c r="P205" s="255">
        <f t="shared" ca="1" si="66"/>
        <v>0</v>
      </c>
      <c r="Q205" s="163">
        <f t="shared" ca="1" si="67"/>
        <v>0</v>
      </c>
      <c r="R205" s="164">
        <f ca="1">NPV(Q204,K205:$K$244) + ($A$13+$A$14+$A$15)/POWER(1+Q204,$A$28-D205+1)</f>
        <v>0</v>
      </c>
      <c r="S205" s="164">
        <f ca="1">NPV(Q205,K205:$K$244) + ($A$13+$A$14+$A$15)/POWER(1+Q205,$A$28-D205+1)</f>
        <v>0</v>
      </c>
      <c r="T205" s="45">
        <f t="shared" ca="1" si="68"/>
        <v>0</v>
      </c>
      <c r="U205" s="45">
        <f t="shared" ca="1" si="74"/>
        <v>0</v>
      </c>
      <c r="V205" s="45">
        <f t="shared" ca="1" si="75"/>
        <v>0</v>
      </c>
      <c r="W205" s="45">
        <f t="shared" ca="1" si="69"/>
        <v>0</v>
      </c>
      <c r="X205" s="25">
        <f t="shared" ca="1" si="58"/>
        <v>0</v>
      </c>
      <c r="Z205" s="28">
        <f t="shared" ca="1" si="76"/>
        <v>0</v>
      </c>
      <c r="AA205" s="233"/>
      <c r="AB205" s="45">
        <f t="shared" ca="1" si="70"/>
        <v>0</v>
      </c>
      <c r="AC205" s="45">
        <f t="shared" ca="1" si="59"/>
        <v>0</v>
      </c>
      <c r="AD205" s="25">
        <f t="shared" ca="1" si="60"/>
        <v>0</v>
      </c>
    </row>
    <row r="206" spans="4:30" x14ac:dyDescent="0.35">
      <c r="D206" s="20">
        <v>202</v>
      </c>
      <c r="E206" s="21">
        <f t="shared" ca="1" si="71"/>
        <v>73780</v>
      </c>
      <c r="F206" s="44">
        <f t="shared" ca="1" si="61"/>
        <v>74144</v>
      </c>
      <c r="G206" s="22" t="s">
        <v>119</v>
      </c>
      <c r="H206" s="44">
        <f t="shared" ca="1" si="72"/>
        <v>73780</v>
      </c>
      <c r="I206" s="45">
        <f t="shared" ca="1" si="62"/>
        <v>0</v>
      </c>
      <c r="J206" s="45">
        <f t="shared" ca="1" si="63"/>
        <v>0</v>
      </c>
      <c r="K206" s="45">
        <f t="shared" ca="1" si="64"/>
        <v>0</v>
      </c>
      <c r="L206" s="45"/>
      <c r="M206" s="45">
        <f t="shared" ca="1" si="73"/>
        <v>0</v>
      </c>
      <c r="N206" s="257">
        <f t="shared" ca="1" si="65"/>
        <v>0</v>
      </c>
      <c r="O206" s="23"/>
      <c r="P206" s="255">
        <f t="shared" ca="1" si="66"/>
        <v>0</v>
      </c>
      <c r="Q206" s="163">
        <f t="shared" ca="1" si="67"/>
        <v>0</v>
      </c>
      <c r="R206" s="164">
        <f ca="1">NPV(Q205,K206:$K$244) + ($A$13+$A$14+$A$15)/POWER(1+Q205,$A$28-D206+1)</f>
        <v>0</v>
      </c>
      <c r="S206" s="164">
        <f ca="1">NPV(Q206,K206:$K$244) + ($A$13+$A$14+$A$15)/POWER(1+Q206,$A$28-D206+1)</f>
        <v>0</v>
      </c>
      <c r="T206" s="45">
        <f t="shared" ca="1" si="68"/>
        <v>0</v>
      </c>
      <c r="U206" s="45">
        <f t="shared" ca="1" si="74"/>
        <v>0</v>
      </c>
      <c r="V206" s="45">
        <f t="shared" ca="1" si="75"/>
        <v>0</v>
      </c>
      <c r="W206" s="45">
        <f t="shared" ca="1" si="69"/>
        <v>0</v>
      </c>
      <c r="X206" s="25">
        <f t="shared" ca="1" si="58"/>
        <v>0</v>
      </c>
      <c r="Z206" s="28">
        <f t="shared" ca="1" si="76"/>
        <v>0</v>
      </c>
      <c r="AA206" s="233"/>
      <c r="AB206" s="45">
        <f t="shared" ca="1" si="70"/>
        <v>0</v>
      </c>
      <c r="AC206" s="45">
        <f t="shared" ca="1" si="59"/>
        <v>0</v>
      </c>
      <c r="AD206" s="25">
        <f t="shared" ca="1" si="60"/>
        <v>0</v>
      </c>
    </row>
    <row r="207" spans="4:30" x14ac:dyDescent="0.35">
      <c r="D207" s="20">
        <v>203</v>
      </c>
      <c r="E207" s="21">
        <f t="shared" ca="1" si="71"/>
        <v>74145</v>
      </c>
      <c r="F207" s="44">
        <f t="shared" ca="1" si="61"/>
        <v>74509</v>
      </c>
      <c r="G207" s="22" t="s">
        <v>119</v>
      </c>
      <c r="H207" s="44">
        <f t="shared" ca="1" si="72"/>
        <v>74145</v>
      </c>
      <c r="I207" s="45">
        <f t="shared" ca="1" si="62"/>
        <v>0</v>
      </c>
      <c r="J207" s="45">
        <f t="shared" ca="1" si="63"/>
        <v>0</v>
      </c>
      <c r="K207" s="45">
        <f t="shared" ca="1" si="64"/>
        <v>0</v>
      </c>
      <c r="L207" s="45"/>
      <c r="M207" s="45">
        <f t="shared" ca="1" si="73"/>
        <v>0</v>
      </c>
      <c r="N207" s="257">
        <f t="shared" ca="1" si="65"/>
        <v>0</v>
      </c>
      <c r="O207" s="23"/>
      <c r="P207" s="255">
        <f t="shared" ca="1" si="66"/>
        <v>0</v>
      </c>
      <c r="Q207" s="163">
        <f t="shared" ca="1" si="67"/>
        <v>0</v>
      </c>
      <c r="R207" s="164">
        <f ca="1">NPV(Q206,K207:$K$244) + ($A$13+$A$14+$A$15)/POWER(1+Q206,$A$28-D207+1)</f>
        <v>0</v>
      </c>
      <c r="S207" s="164">
        <f ca="1">NPV(Q207,K207:$K$244) + ($A$13+$A$14+$A$15)/POWER(1+Q207,$A$28-D207+1)</f>
        <v>0</v>
      </c>
      <c r="T207" s="45">
        <f t="shared" ca="1" si="68"/>
        <v>0</v>
      </c>
      <c r="U207" s="45">
        <f t="shared" ca="1" si="74"/>
        <v>0</v>
      </c>
      <c r="V207" s="45">
        <f t="shared" ca="1" si="75"/>
        <v>0</v>
      </c>
      <c r="W207" s="45">
        <f t="shared" ca="1" si="69"/>
        <v>0</v>
      </c>
      <c r="X207" s="25">
        <f t="shared" ca="1" si="58"/>
        <v>0</v>
      </c>
      <c r="Z207" s="28">
        <f t="shared" ca="1" si="76"/>
        <v>0</v>
      </c>
      <c r="AA207" s="233"/>
      <c r="AB207" s="45">
        <f t="shared" ca="1" si="70"/>
        <v>0</v>
      </c>
      <c r="AC207" s="45">
        <f t="shared" ca="1" si="59"/>
        <v>0</v>
      </c>
      <c r="AD207" s="25">
        <f t="shared" ca="1" si="60"/>
        <v>0</v>
      </c>
    </row>
    <row r="208" spans="4:30" x14ac:dyDescent="0.35">
      <c r="D208" s="20">
        <v>204</v>
      </c>
      <c r="E208" s="21">
        <f t="shared" ca="1" si="71"/>
        <v>74510</v>
      </c>
      <c r="F208" s="44">
        <f t="shared" ca="1" si="61"/>
        <v>74875</v>
      </c>
      <c r="G208" s="22" t="s">
        <v>119</v>
      </c>
      <c r="H208" s="44">
        <f t="shared" ca="1" si="72"/>
        <v>74510</v>
      </c>
      <c r="I208" s="45">
        <f t="shared" ca="1" si="62"/>
        <v>0</v>
      </c>
      <c r="J208" s="45">
        <f t="shared" ca="1" si="63"/>
        <v>0</v>
      </c>
      <c r="K208" s="45">
        <f t="shared" ca="1" si="64"/>
        <v>0</v>
      </c>
      <c r="L208" s="45"/>
      <c r="M208" s="45">
        <f t="shared" ca="1" si="73"/>
        <v>0</v>
      </c>
      <c r="N208" s="257">
        <f t="shared" ca="1" si="65"/>
        <v>0</v>
      </c>
      <c r="O208" s="23"/>
      <c r="P208" s="255">
        <f t="shared" ca="1" si="66"/>
        <v>0</v>
      </c>
      <c r="Q208" s="163">
        <f t="shared" ca="1" si="67"/>
        <v>0</v>
      </c>
      <c r="R208" s="164">
        <f ca="1">NPV(Q207,K208:$K$244) + ($A$13+$A$14+$A$15)/POWER(1+Q207,$A$28-D208+1)</f>
        <v>0</v>
      </c>
      <c r="S208" s="164">
        <f ca="1">NPV(Q208,K208:$K$244) + ($A$13+$A$14+$A$15)/POWER(1+Q208,$A$28-D208+1)</f>
        <v>0</v>
      </c>
      <c r="T208" s="45">
        <f t="shared" ca="1" si="68"/>
        <v>0</v>
      </c>
      <c r="U208" s="45">
        <f t="shared" ca="1" si="74"/>
        <v>0</v>
      </c>
      <c r="V208" s="45">
        <f t="shared" ca="1" si="75"/>
        <v>0</v>
      </c>
      <c r="W208" s="45">
        <f t="shared" ca="1" si="69"/>
        <v>0</v>
      </c>
      <c r="X208" s="25">
        <f t="shared" ca="1" si="58"/>
        <v>0</v>
      </c>
      <c r="Z208" s="28">
        <f t="shared" ca="1" si="76"/>
        <v>0</v>
      </c>
      <c r="AA208" s="233"/>
      <c r="AB208" s="45">
        <f t="shared" ca="1" si="70"/>
        <v>0</v>
      </c>
      <c r="AC208" s="45">
        <f t="shared" ca="1" si="59"/>
        <v>0</v>
      </c>
      <c r="AD208" s="25">
        <f t="shared" ca="1" si="60"/>
        <v>0</v>
      </c>
    </row>
    <row r="209" spans="4:30" x14ac:dyDescent="0.35">
      <c r="D209" s="20">
        <v>205</v>
      </c>
      <c r="E209" s="21">
        <f t="shared" ca="1" si="71"/>
        <v>74876</v>
      </c>
      <c r="F209" s="44">
        <f t="shared" ca="1" si="61"/>
        <v>75240</v>
      </c>
      <c r="G209" s="22" t="s">
        <v>119</v>
      </c>
      <c r="H209" s="44">
        <f t="shared" ca="1" si="72"/>
        <v>74876</v>
      </c>
      <c r="I209" s="45">
        <f t="shared" ca="1" si="62"/>
        <v>0</v>
      </c>
      <c r="J209" s="45">
        <f t="shared" ca="1" si="63"/>
        <v>0</v>
      </c>
      <c r="K209" s="45">
        <f t="shared" ca="1" si="64"/>
        <v>0</v>
      </c>
      <c r="L209" s="45"/>
      <c r="M209" s="45">
        <f t="shared" ca="1" si="73"/>
        <v>0</v>
      </c>
      <c r="N209" s="257">
        <f t="shared" ca="1" si="65"/>
        <v>0</v>
      </c>
      <c r="O209" s="23"/>
      <c r="P209" s="255">
        <f t="shared" ca="1" si="66"/>
        <v>0</v>
      </c>
      <c r="Q209" s="163">
        <f t="shared" ca="1" si="67"/>
        <v>0</v>
      </c>
      <c r="R209" s="164">
        <f ca="1">NPV(Q208,K209:$K$244) + ($A$13+$A$14+$A$15)/POWER(1+Q208,$A$28-D209+1)</f>
        <v>0</v>
      </c>
      <c r="S209" s="164">
        <f ca="1">NPV(Q209,K209:$K$244) + ($A$13+$A$14+$A$15)/POWER(1+Q209,$A$28-D209+1)</f>
        <v>0</v>
      </c>
      <c r="T209" s="45">
        <f t="shared" ca="1" si="68"/>
        <v>0</v>
      </c>
      <c r="U209" s="45">
        <f t="shared" ca="1" si="74"/>
        <v>0</v>
      </c>
      <c r="V209" s="45">
        <f t="shared" ca="1" si="75"/>
        <v>0</v>
      </c>
      <c r="W209" s="45">
        <f t="shared" ca="1" si="69"/>
        <v>0</v>
      </c>
      <c r="X209" s="25">
        <f t="shared" ca="1" si="58"/>
        <v>0</v>
      </c>
      <c r="Z209" s="28">
        <f t="shared" ca="1" si="76"/>
        <v>0</v>
      </c>
      <c r="AA209" s="233"/>
      <c r="AB209" s="45">
        <f t="shared" ca="1" si="70"/>
        <v>0</v>
      </c>
      <c r="AC209" s="45">
        <f t="shared" ca="1" si="59"/>
        <v>0</v>
      </c>
      <c r="AD209" s="25">
        <f t="shared" ca="1" si="60"/>
        <v>0</v>
      </c>
    </row>
    <row r="210" spans="4:30" x14ac:dyDescent="0.35">
      <c r="D210" s="20">
        <v>206</v>
      </c>
      <c r="E210" s="21">
        <f t="shared" ca="1" si="71"/>
        <v>75241</v>
      </c>
      <c r="F210" s="44">
        <f t="shared" ca="1" si="61"/>
        <v>75605</v>
      </c>
      <c r="G210" s="22" t="s">
        <v>119</v>
      </c>
      <c r="H210" s="44">
        <f t="shared" ca="1" si="72"/>
        <v>75241</v>
      </c>
      <c r="I210" s="45">
        <f t="shared" ca="1" si="62"/>
        <v>0</v>
      </c>
      <c r="J210" s="45">
        <f t="shared" ca="1" si="63"/>
        <v>0</v>
      </c>
      <c r="K210" s="45">
        <f t="shared" ca="1" si="64"/>
        <v>0</v>
      </c>
      <c r="L210" s="45"/>
      <c r="M210" s="45">
        <f t="shared" ca="1" si="73"/>
        <v>0</v>
      </c>
      <c r="N210" s="257">
        <f t="shared" ca="1" si="65"/>
        <v>0</v>
      </c>
      <c r="O210" s="23"/>
      <c r="P210" s="255">
        <f t="shared" ca="1" si="66"/>
        <v>0</v>
      </c>
      <c r="Q210" s="163">
        <f t="shared" ca="1" si="67"/>
        <v>0</v>
      </c>
      <c r="R210" s="164">
        <f ca="1">NPV(Q209,K210:$K$244) + ($A$13+$A$14+$A$15)/POWER(1+Q209,$A$28-D210+1)</f>
        <v>0</v>
      </c>
      <c r="S210" s="164">
        <f ca="1">NPV(Q210,K210:$K$244) + ($A$13+$A$14+$A$15)/POWER(1+Q210,$A$28-D210+1)</f>
        <v>0</v>
      </c>
      <c r="T210" s="45">
        <f t="shared" ca="1" si="68"/>
        <v>0</v>
      </c>
      <c r="U210" s="45">
        <f t="shared" ca="1" si="74"/>
        <v>0</v>
      </c>
      <c r="V210" s="45">
        <f t="shared" ca="1" si="75"/>
        <v>0</v>
      </c>
      <c r="W210" s="45">
        <f t="shared" ca="1" si="69"/>
        <v>0</v>
      </c>
      <c r="X210" s="25">
        <f t="shared" ca="1" si="58"/>
        <v>0</v>
      </c>
      <c r="Z210" s="28">
        <f t="shared" ca="1" si="76"/>
        <v>0</v>
      </c>
      <c r="AA210" s="233"/>
      <c r="AB210" s="45">
        <f t="shared" ca="1" si="70"/>
        <v>0</v>
      </c>
      <c r="AC210" s="45">
        <f t="shared" ca="1" si="59"/>
        <v>0</v>
      </c>
      <c r="AD210" s="25">
        <f t="shared" ca="1" si="60"/>
        <v>0</v>
      </c>
    </row>
    <row r="211" spans="4:30" x14ac:dyDescent="0.35">
      <c r="D211" s="20">
        <v>207</v>
      </c>
      <c r="E211" s="21">
        <f t="shared" ca="1" si="71"/>
        <v>75606</v>
      </c>
      <c r="F211" s="44">
        <f t="shared" ca="1" si="61"/>
        <v>75970</v>
      </c>
      <c r="G211" s="22" t="s">
        <v>119</v>
      </c>
      <c r="H211" s="44">
        <f t="shared" ca="1" si="72"/>
        <v>75606</v>
      </c>
      <c r="I211" s="45">
        <f t="shared" ca="1" si="62"/>
        <v>0</v>
      </c>
      <c r="J211" s="45">
        <f t="shared" ca="1" si="63"/>
        <v>0</v>
      </c>
      <c r="K211" s="45">
        <f t="shared" ca="1" si="64"/>
        <v>0</v>
      </c>
      <c r="L211" s="45"/>
      <c r="M211" s="45">
        <f t="shared" ca="1" si="73"/>
        <v>0</v>
      </c>
      <c r="N211" s="257">
        <f t="shared" ca="1" si="65"/>
        <v>0</v>
      </c>
      <c r="O211" s="23"/>
      <c r="P211" s="255">
        <f t="shared" ca="1" si="66"/>
        <v>0</v>
      </c>
      <c r="Q211" s="163">
        <f t="shared" ca="1" si="67"/>
        <v>0</v>
      </c>
      <c r="R211" s="164">
        <f ca="1">NPV(Q210,K211:$K$244) + ($A$13+$A$14+$A$15)/POWER(1+Q210,$A$28-D211+1)</f>
        <v>0</v>
      </c>
      <c r="S211" s="164">
        <f ca="1">NPV(Q211,K211:$K$244) + ($A$13+$A$14+$A$15)/POWER(1+Q211,$A$28-D211+1)</f>
        <v>0</v>
      </c>
      <c r="T211" s="45">
        <f t="shared" ca="1" si="68"/>
        <v>0</v>
      </c>
      <c r="U211" s="45">
        <f t="shared" ca="1" si="74"/>
        <v>0</v>
      </c>
      <c r="V211" s="45">
        <f t="shared" ca="1" si="75"/>
        <v>0</v>
      </c>
      <c r="W211" s="45">
        <f t="shared" ca="1" si="69"/>
        <v>0</v>
      </c>
      <c r="X211" s="25">
        <f t="shared" ca="1" si="58"/>
        <v>0</v>
      </c>
      <c r="Z211" s="28">
        <f t="shared" ca="1" si="76"/>
        <v>0</v>
      </c>
      <c r="AA211" s="233"/>
      <c r="AB211" s="45">
        <f t="shared" ca="1" si="70"/>
        <v>0</v>
      </c>
      <c r="AC211" s="45">
        <f t="shared" ca="1" si="59"/>
        <v>0</v>
      </c>
      <c r="AD211" s="25">
        <f t="shared" ca="1" si="60"/>
        <v>0</v>
      </c>
    </row>
    <row r="212" spans="4:30" x14ac:dyDescent="0.35">
      <c r="D212" s="20">
        <v>208</v>
      </c>
      <c r="E212" s="21">
        <f t="shared" ca="1" si="71"/>
        <v>75971</v>
      </c>
      <c r="F212" s="44">
        <f t="shared" ca="1" si="61"/>
        <v>76336</v>
      </c>
      <c r="G212" s="22" t="s">
        <v>119</v>
      </c>
      <c r="H212" s="44">
        <f t="shared" ca="1" si="72"/>
        <v>75971</v>
      </c>
      <c r="I212" s="45">
        <f t="shared" ca="1" si="62"/>
        <v>0</v>
      </c>
      <c r="J212" s="45">
        <f t="shared" ca="1" si="63"/>
        <v>0</v>
      </c>
      <c r="K212" s="45">
        <f t="shared" ca="1" si="64"/>
        <v>0</v>
      </c>
      <c r="L212" s="45"/>
      <c r="M212" s="45">
        <f t="shared" ca="1" si="73"/>
        <v>0</v>
      </c>
      <c r="N212" s="257">
        <f t="shared" ca="1" si="65"/>
        <v>0</v>
      </c>
      <c r="O212" s="23"/>
      <c r="P212" s="255">
        <f t="shared" ca="1" si="66"/>
        <v>0</v>
      </c>
      <c r="Q212" s="163">
        <f t="shared" ca="1" si="67"/>
        <v>0</v>
      </c>
      <c r="R212" s="164">
        <f ca="1">NPV(Q211,K212:$K$244) + ($A$13+$A$14+$A$15)/POWER(1+Q211,$A$28-D212+1)</f>
        <v>0</v>
      </c>
      <c r="S212" s="164">
        <f ca="1">NPV(Q212,K212:$K$244) + ($A$13+$A$14+$A$15)/POWER(1+Q212,$A$28-D212+1)</f>
        <v>0</v>
      </c>
      <c r="T212" s="45">
        <f t="shared" ca="1" si="68"/>
        <v>0</v>
      </c>
      <c r="U212" s="45">
        <f t="shared" ca="1" si="74"/>
        <v>0</v>
      </c>
      <c r="V212" s="45">
        <f t="shared" ca="1" si="75"/>
        <v>0</v>
      </c>
      <c r="W212" s="45">
        <f t="shared" ca="1" si="69"/>
        <v>0</v>
      </c>
      <c r="X212" s="25">
        <f t="shared" ca="1" si="58"/>
        <v>0</v>
      </c>
      <c r="Z212" s="28">
        <f t="shared" ca="1" si="76"/>
        <v>0</v>
      </c>
      <c r="AA212" s="233"/>
      <c r="AB212" s="45">
        <f t="shared" ca="1" si="70"/>
        <v>0</v>
      </c>
      <c r="AC212" s="45">
        <f t="shared" ca="1" si="59"/>
        <v>0</v>
      </c>
      <c r="AD212" s="25">
        <f t="shared" ca="1" si="60"/>
        <v>0</v>
      </c>
    </row>
    <row r="213" spans="4:30" x14ac:dyDescent="0.35">
      <c r="D213" s="20">
        <v>209</v>
      </c>
      <c r="E213" s="21">
        <f t="shared" ca="1" si="71"/>
        <v>76337</v>
      </c>
      <c r="F213" s="44">
        <f t="shared" ca="1" si="61"/>
        <v>76701</v>
      </c>
      <c r="G213" s="22" t="s">
        <v>119</v>
      </c>
      <c r="H213" s="44">
        <f t="shared" ca="1" si="72"/>
        <v>76337</v>
      </c>
      <c r="I213" s="45">
        <f t="shared" ca="1" si="62"/>
        <v>0</v>
      </c>
      <c r="J213" s="45">
        <f t="shared" ca="1" si="63"/>
        <v>0</v>
      </c>
      <c r="K213" s="45">
        <f t="shared" ca="1" si="64"/>
        <v>0</v>
      </c>
      <c r="L213" s="45"/>
      <c r="M213" s="45">
        <f t="shared" ca="1" si="73"/>
        <v>0</v>
      </c>
      <c r="N213" s="257">
        <f t="shared" ca="1" si="65"/>
        <v>0</v>
      </c>
      <c r="O213" s="23"/>
      <c r="P213" s="255">
        <f t="shared" ca="1" si="66"/>
        <v>0</v>
      </c>
      <c r="Q213" s="163">
        <f t="shared" ca="1" si="67"/>
        <v>0</v>
      </c>
      <c r="R213" s="164">
        <f ca="1">NPV(Q212,K213:$K$244) + ($A$13+$A$14+$A$15)/POWER(1+Q212,$A$28-D213+1)</f>
        <v>0</v>
      </c>
      <c r="S213" s="164">
        <f ca="1">NPV(Q213,K213:$K$244) + ($A$13+$A$14+$A$15)/POWER(1+Q213,$A$28-D213+1)</f>
        <v>0</v>
      </c>
      <c r="T213" s="45">
        <f t="shared" ca="1" si="68"/>
        <v>0</v>
      </c>
      <c r="U213" s="45">
        <f t="shared" ca="1" si="74"/>
        <v>0</v>
      </c>
      <c r="V213" s="45">
        <f t="shared" ca="1" si="75"/>
        <v>0</v>
      </c>
      <c r="W213" s="45">
        <f t="shared" ca="1" si="69"/>
        <v>0</v>
      </c>
      <c r="X213" s="25">
        <f t="shared" ca="1" si="58"/>
        <v>0</v>
      </c>
      <c r="Z213" s="28">
        <f t="shared" ca="1" si="76"/>
        <v>0</v>
      </c>
      <c r="AA213" s="233"/>
      <c r="AB213" s="45">
        <f t="shared" ca="1" si="70"/>
        <v>0</v>
      </c>
      <c r="AC213" s="45">
        <f t="shared" ca="1" si="59"/>
        <v>0</v>
      </c>
      <c r="AD213" s="25">
        <f t="shared" ca="1" si="60"/>
        <v>0</v>
      </c>
    </row>
    <row r="214" spans="4:30" x14ac:dyDescent="0.35">
      <c r="D214" s="20">
        <v>210</v>
      </c>
      <c r="E214" s="21">
        <f t="shared" ca="1" si="71"/>
        <v>76702</v>
      </c>
      <c r="F214" s="44">
        <f t="shared" ca="1" si="61"/>
        <v>77066</v>
      </c>
      <c r="G214" s="22" t="s">
        <v>119</v>
      </c>
      <c r="H214" s="44">
        <f t="shared" ca="1" si="72"/>
        <v>76702</v>
      </c>
      <c r="I214" s="45">
        <f t="shared" ca="1" si="62"/>
        <v>0</v>
      </c>
      <c r="J214" s="45">
        <f t="shared" ca="1" si="63"/>
        <v>0</v>
      </c>
      <c r="K214" s="45">
        <f t="shared" ca="1" si="64"/>
        <v>0</v>
      </c>
      <c r="L214" s="45"/>
      <c r="M214" s="45">
        <f t="shared" ca="1" si="73"/>
        <v>0</v>
      </c>
      <c r="N214" s="257">
        <f t="shared" ca="1" si="65"/>
        <v>0</v>
      </c>
      <c r="O214" s="23"/>
      <c r="P214" s="255">
        <f t="shared" ca="1" si="66"/>
        <v>0</v>
      </c>
      <c r="Q214" s="163">
        <f t="shared" ca="1" si="67"/>
        <v>0</v>
      </c>
      <c r="R214" s="164">
        <f ca="1">NPV(Q213,K214:$K$244) + ($A$13+$A$14+$A$15)/POWER(1+Q213,$A$28-D214+1)</f>
        <v>0</v>
      </c>
      <c r="S214" s="164">
        <f ca="1">NPV(Q214,K214:$K$244) + ($A$13+$A$14+$A$15)/POWER(1+Q214,$A$28-D214+1)</f>
        <v>0</v>
      </c>
      <c r="T214" s="45">
        <f t="shared" ca="1" si="68"/>
        <v>0</v>
      </c>
      <c r="U214" s="45">
        <f t="shared" ca="1" si="74"/>
        <v>0</v>
      </c>
      <c r="V214" s="45">
        <f t="shared" ca="1" si="75"/>
        <v>0</v>
      </c>
      <c r="W214" s="45">
        <f t="shared" ca="1" si="69"/>
        <v>0</v>
      </c>
      <c r="X214" s="25">
        <f t="shared" ca="1" si="58"/>
        <v>0</v>
      </c>
      <c r="Z214" s="28">
        <f t="shared" ca="1" si="76"/>
        <v>0</v>
      </c>
      <c r="AA214" s="233"/>
      <c r="AB214" s="45">
        <f t="shared" ca="1" si="70"/>
        <v>0</v>
      </c>
      <c r="AC214" s="45">
        <f t="shared" ca="1" si="59"/>
        <v>0</v>
      </c>
      <c r="AD214" s="25">
        <f t="shared" ca="1" si="60"/>
        <v>0</v>
      </c>
    </row>
    <row r="215" spans="4:30" x14ac:dyDescent="0.35">
      <c r="D215" s="20">
        <v>211</v>
      </c>
      <c r="E215" s="21">
        <f t="shared" ca="1" si="71"/>
        <v>77067</v>
      </c>
      <c r="F215" s="44">
        <f t="shared" ca="1" si="61"/>
        <v>77431</v>
      </c>
      <c r="G215" s="22" t="s">
        <v>119</v>
      </c>
      <c r="H215" s="44">
        <f t="shared" ca="1" si="72"/>
        <v>77067</v>
      </c>
      <c r="I215" s="45">
        <f t="shared" ca="1" si="62"/>
        <v>0</v>
      </c>
      <c r="J215" s="45">
        <f t="shared" ca="1" si="63"/>
        <v>0</v>
      </c>
      <c r="K215" s="45">
        <f t="shared" ca="1" si="64"/>
        <v>0</v>
      </c>
      <c r="L215" s="45"/>
      <c r="M215" s="45">
        <f t="shared" ca="1" si="73"/>
        <v>0</v>
      </c>
      <c r="N215" s="257">
        <f t="shared" ca="1" si="65"/>
        <v>0</v>
      </c>
      <c r="O215" s="23"/>
      <c r="P215" s="255">
        <f t="shared" ca="1" si="66"/>
        <v>0</v>
      </c>
      <c r="Q215" s="163">
        <f t="shared" ca="1" si="67"/>
        <v>0</v>
      </c>
      <c r="R215" s="164">
        <f ca="1">NPV(Q214,K215:$K$244) + ($A$13+$A$14+$A$15)/POWER(1+Q214,$A$28-D215+1)</f>
        <v>0</v>
      </c>
      <c r="S215" s="164">
        <f ca="1">NPV(Q215,K215:$K$244) + ($A$13+$A$14+$A$15)/POWER(1+Q215,$A$28-D215+1)</f>
        <v>0</v>
      </c>
      <c r="T215" s="45">
        <f t="shared" ca="1" si="68"/>
        <v>0</v>
      </c>
      <c r="U215" s="45">
        <f t="shared" ca="1" si="74"/>
        <v>0</v>
      </c>
      <c r="V215" s="45">
        <f t="shared" ca="1" si="75"/>
        <v>0</v>
      </c>
      <c r="W215" s="45">
        <f t="shared" ca="1" si="69"/>
        <v>0</v>
      </c>
      <c r="X215" s="25">
        <f t="shared" ca="1" si="58"/>
        <v>0</v>
      </c>
      <c r="Z215" s="28">
        <f t="shared" ca="1" si="76"/>
        <v>0</v>
      </c>
      <c r="AA215" s="233"/>
      <c r="AB215" s="45">
        <f t="shared" ca="1" si="70"/>
        <v>0</v>
      </c>
      <c r="AC215" s="45">
        <f t="shared" ca="1" si="59"/>
        <v>0</v>
      </c>
      <c r="AD215" s="25">
        <f t="shared" ca="1" si="60"/>
        <v>0</v>
      </c>
    </row>
    <row r="216" spans="4:30" x14ac:dyDescent="0.35">
      <c r="D216" s="20">
        <v>212</v>
      </c>
      <c r="E216" s="21">
        <f t="shared" ca="1" si="71"/>
        <v>77432</v>
      </c>
      <c r="F216" s="44">
        <f t="shared" ca="1" si="61"/>
        <v>77797</v>
      </c>
      <c r="G216" s="22" t="s">
        <v>119</v>
      </c>
      <c r="H216" s="44">
        <f t="shared" ca="1" si="72"/>
        <v>77432</v>
      </c>
      <c r="I216" s="45">
        <f t="shared" ca="1" si="62"/>
        <v>0</v>
      </c>
      <c r="J216" s="45">
        <f t="shared" ca="1" si="63"/>
        <v>0</v>
      </c>
      <c r="K216" s="45">
        <f t="shared" ca="1" si="64"/>
        <v>0</v>
      </c>
      <c r="L216" s="45"/>
      <c r="M216" s="45">
        <f t="shared" ca="1" si="73"/>
        <v>0</v>
      </c>
      <c r="N216" s="257">
        <f t="shared" ca="1" si="65"/>
        <v>0</v>
      </c>
      <c r="O216" s="23"/>
      <c r="P216" s="255">
        <f t="shared" ca="1" si="66"/>
        <v>0</v>
      </c>
      <c r="Q216" s="163">
        <f t="shared" ca="1" si="67"/>
        <v>0</v>
      </c>
      <c r="R216" s="164">
        <f ca="1">NPV(Q215,K216:$K$244) + ($A$13+$A$14+$A$15)/POWER(1+Q215,$A$28-D216+1)</f>
        <v>0</v>
      </c>
      <c r="S216" s="164">
        <f ca="1">NPV(Q216,K216:$K$244) + ($A$13+$A$14+$A$15)/POWER(1+Q216,$A$28-D216+1)</f>
        <v>0</v>
      </c>
      <c r="T216" s="45">
        <f t="shared" ca="1" si="68"/>
        <v>0</v>
      </c>
      <c r="U216" s="45">
        <f t="shared" ca="1" si="74"/>
        <v>0</v>
      </c>
      <c r="V216" s="45">
        <f t="shared" ca="1" si="75"/>
        <v>0</v>
      </c>
      <c r="W216" s="45">
        <f t="shared" ca="1" si="69"/>
        <v>0</v>
      </c>
      <c r="X216" s="25">
        <f t="shared" ca="1" si="58"/>
        <v>0</v>
      </c>
      <c r="Z216" s="28">
        <f t="shared" ca="1" si="76"/>
        <v>0</v>
      </c>
      <c r="AA216" s="233"/>
      <c r="AB216" s="45">
        <f t="shared" ca="1" si="70"/>
        <v>0</v>
      </c>
      <c r="AC216" s="45">
        <f t="shared" ca="1" si="59"/>
        <v>0</v>
      </c>
      <c r="AD216" s="25">
        <f t="shared" ca="1" si="60"/>
        <v>0</v>
      </c>
    </row>
    <row r="217" spans="4:30" x14ac:dyDescent="0.35">
      <c r="D217" s="20">
        <v>213</v>
      </c>
      <c r="E217" s="21">
        <f t="shared" ca="1" si="71"/>
        <v>77798</v>
      </c>
      <c r="F217" s="44">
        <f t="shared" ca="1" si="61"/>
        <v>78162</v>
      </c>
      <c r="G217" s="22" t="s">
        <v>119</v>
      </c>
      <c r="H217" s="44">
        <f t="shared" ca="1" si="72"/>
        <v>77798</v>
      </c>
      <c r="I217" s="45">
        <f t="shared" ca="1" si="62"/>
        <v>0</v>
      </c>
      <c r="J217" s="45">
        <f t="shared" ca="1" si="63"/>
        <v>0</v>
      </c>
      <c r="K217" s="45">
        <f t="shared" ca="1" si="64"/>
        <v>0</v>
      </c>
      <c r="L217" s="45"/>
      <c r="M217" s="45">
        <f t="shared" ca="1" si="73"/>
        <v>0</v>
      </c>
      <c r="N217" s="257">
        <f t="shared" ca="1" si="65"/>
        <v>0</v>
      </c>
      <c r="O217" s="23"/>
      <c r="P217" s="255">
        <f t="shared" ca="1" si="66"/>
        <v>0</v>
      </c>
      <c r="Q217" s="163">
        <f t="shared" ca="1" si="67"/>
        <v>0</v>
      </c>
      <c r="R217" s="164">
        <f ca="1">NPV(Q216,K217:$K$244) + ($A$13+$A$14+$A$15)/POWER(1+Q216,$A$28-D217+1)</f>
        <v>0</v>
      </c>
      <c r="S217" s="164">
        <f ca="1">NPV(Q217,K217:$K$244) + ($A$13+$A$14+$A$15)/POWER(1+Q217,$A$28-D217+1)</f>
        <v>0</v>
      </c>
      <c r="T217" s="45">
        <f t="shared" ca="1" si="68"/>
        <v>0</v>
      </c>
      <c r="U217" s="45">
        <f t="shared" ca="1" si="74"/>
        <v>0</v>
      </c>
      <c r="V217" s="45">
        <f t="shared" ca="1" si="75"/>
        <v>0</v>
      </c>
      <c r="W217" s="45">
        <f t="shared" ca="1" si="69"/>
        <v>0</v>
      </c>
      <c r="X217" s="25">
        <f t="shared" ca="1" si="58"/>
        <v>0</v>
      </c>
      <c r="Z217" s="28">
        <f t="shared" ca="1" si="76"/>
        <v>0</v>
      </c>
      <c r="AA217" s="233"/>
      <c r="AB217" s="45">
        <f t="shared" ca="1" si="70"/>
        <v>0</v>
      </c>
      <c r="AC217" s="45">
        <f t="shared" ca="1" si="59"/>
        <v>0</v>
      </c>
      <c r="AD217" s="25">
        <f t="shared" ca="1" si="60"/>
        <v>0</v>
      </c>
    </row>
    <row r="218" spans="4:30" x14ac:dyDescent="0.35">
      <c r="D218" s="20">
        <v>214</v>
      </c>
      <c r="E218" s="21">
        <f t="shared" ca="1" si="71"/>
        <v>78163</v>
      </c>
      <c r="F218" s="44">
        <f t="shared" ca="1" si="61"/>
        <v>78527</v>
      </c>
      <c r="G218" s="22" t="s">
        <v>119</v>
      </c>
      <c r="H218" s="44">
        <f t="shared" ca="1" si="72"/>
        <v>78163</v>
      </c>
      <c r="I218" s="45">
        <f t="shared" ca="1" si="62"/>
        <v>0</v>
      </c>
      <c r="J218" s="45">
        <f t="shared" ca="1" si="63"/>
        <v>0</v>
      </c>
      <c r="K218" s="45">
        <f t="shared" ca="1" si="64"/>
        <v>0</v>
      </c>
      <c r="L218" s="45"/>
      <c r="M218" s="45">
        <f t="shared" ca="1" si="73"/>
        <v>0</v>
      </c>
      <c r="N218" s="257">
        <f t="shared" ca="1" si="65"/>
        <v>0</v>
      </c>
      <c r="O218" s="23"/>
      <c r="P218" s="255">
        <f t="shared" ca="1" si="66"/>
        <v>0</v>
      </c>
      <c r="Q218" s="163">
        <f t="shared" ca="1" si="67"/>
        <v>0</v>
      </c>
      <c r="R218" s="164">
        <f ca="1">NPV(Q217,K218:$K$244) + ($A$13+$A$14+$A$15)/POWER(1+Q217,$A$28-D218+1)</f>
        <v>0</v>
      </c>
      <c r="S218" s="164">
        <f ca="1">NPV(Q218,K218:$K$244) + ($A$13+$A$14+$A$15)/POWER(1+Q218,$A$28-D218+1)</f>
        <v>0</v>
      </c>
      <c r="T218" s="45">
        <f t="shared" ca="1" si="68"/>
        <v>0</v>
      </c>
      <c r="U218" s="45">
        <f t="shared" ca="1" si="74"/>
        <v>0</v>
      </c>
      <c r="V218" s="45">
        <f t="shared" ca="1" si="75"/>
        <v>0</v>
      </c>
      <c r="W218" s="45">
        <f t="shared" ca="1" si="69"/>
        <v>0</v>
      </c>
      <c r="X218" s="25">
        <f t="shared" ca="1" si="58"/>
        <v>0</v>
      </c>
      <c r="Z218" s="28">
        <f t="shared" ca="1" si="76"/>
        <v>0</v>
      </c>
      <c r="AA218" s="233"/>
      <c r="AB218" s="45">
        <f t="shared" ca="1" si="70"/>
        <v>0</v>
      </c>
      <c r="AC218" s="45">
        <f t="shared" ca="1" si="59"/>
        <v>0</v>
      </c>
      <c r="AD218" s="25">
        <f t="shared" ca="1" si="60"/>
        <v>0</v>
      </c>
    </row>
    <row r="219" spans="4:30" x14ac:dyDescent="0.35">
      <c r="D219" s="20">
        <v>215</v>
      </c>
      <c r="E219" s="21">
        <f t="shared" ca="1" si="71"/>
        <v>78528</v>
      </c>
      <c r="F219" s="44">
        <f t="shared" ca="1" si="61"/>
        <v>78892</v>
      </c>
      <c r="G219" s="22" t="s">
        <v>119</v>
      </c>
      <c r="H219" s="44">
        <f t="shared" ca="1" si="72"/>
        <v>78528</v>
      </c>
      <c r="I219" s="45">
        <f t="shared" ca="1" si="62"/>
        <v>0</v>
      </c>
      <c r="J219" s="45">
        <f t="shared" ca="1" si="63"/>
        <v>0</v>
      </c>
      <c r="K219" s="45">
        <f t="shared" ca="1" si="64"/>
        <v>0</v>
      </c>
      <c r="L219" s="45"/>
      <c r="M219" s="45">
        <f t="shared" ca="1" si="73"/>
        <v>0</v>
      </c>
      <c r="N219" s="257">
        <f t="shared" ca="1" si="65"/>
        <v>0</v>
      </c>
      <c r="O219" s="23"/>
      <c r="P219" s="255">
        <f t="shared" ca="1" si="66"/>
        <v>0</v>
      </c>
      <c r="Q219" s="163">
        <f t="shared" ca="1" si="67"/>
        <v>0</v>
      </c>
      <c r="R219" s="164">
        <f ca="1">NPV(Q218,K219:$K$244) + ($A$13+$A$14+$A$15)/POWER(1+Q218,$A$28-D219+1)</f>
        <v>0</v>
      </c>
      <c r="S219" s="164">
        <f ca="1">NPV(Q219,K219:$K$244) + ($A$13+$A$14+$A$15)/POWER(1+Q219,$A$28-D219+1)</f>
        <v>0</v>
      </c>
      <c r="T219" s="45">
        <f t="shared" ca="1" si="68"/>
        <v>0</v>
      </c>
      <c r="U219" s="45">
        <f t="shared" ca="1" si="74"/>
        <v>0</v>
      </c>
      <c r="V219" s="45">
        <f t="shared" ca="1" si="75"/>
        <v>0</v>
      </c>
      <c r="W219" s="45">
        <f t="shared" ca="1" si="69"/>
        <v>0</v>
      </c>
      <c r="X219" s="25">
        <f t="shared" ca="1" si="58"/>
        <v>0</v>
      </c>
      <c r="Z219" s="28">
        <f t="shared" ca="1" si="76"/>
        <v>0</v>
      </c>
      <c r="AA219" s="233"/>
      <c r="AB219" s="45">
        <f t="shared" ca="1" si="70"/>
        <v>0</v>
      </c>
      <c r="AC219" s="45">
        <f t="shared" ca="1" si="59"/>
        <v>0</v>
      </c>
      <c r="AD219" s="25">
        <f t="shared" ca="1" si="60"/>
        <v>0</v>
      </c>
    </row>
    <row r="220" spans="4:30" x14ac:dyDescent="0.35">
      <c r="D220" s="20">
        <v>216</v>
      </c>
      <c r="E220" s="21">
        <f t="shared" ca="1" si="71"/>
        <v>78893</v>
      </c>
      <c r="F220" s="44">
        <f t="shared" ca="1" si="61"/>
        <v>79258</v>
      </c>
      <c r="G220" s="22" t="s">
        <v>119</v>
      </c>
      <c r="H220" s="44">
        <f t="shared" ca="1" si="72"/>
        <v>78893</v>
      </c>
      <c r="I220" s="45">
        <f t="shared" ca="1" si="62"/>
        <v>0</v>
      </c>
      <c r="J220" s="45">
        <f t="shared" ca="1" si="63"/>
        <v>0</v>
      </c>
      <c r="K220" s="45">
        <f t="shared" ca="1" si="64"/>
        <v>0</v>
      </c>
      <c r="L220" s="45"/>
      <c r="M220" s="45">
        <f t="shared" ca="1" si="73"/>
        <v>0</v>
      </c>
      <c r="N220" s="257">
        <f t="shared" ca="1" si="65"/>
        <v>0</v>
      </c>
      <c r="O220" s="23"/>
      <c r="P220" s="255">
        <f t="shared" ca="1" si="66"/>
        <v>0</v>
      </c>
      <c r="Q220" s="163">
        <f t="shared" ca="1" si="67"/>
        <v>0</v>
      </c>
      <c r="R220" s="164">
        <f ca="1">NPV(Q219,K220:$K$244) + ($A$13+$A$14+$A$15)/POWER(1+Q219,$A$28-D220+1)</f>
        <v>0</v>
      </c>
      <c r="S220" s="164">
        <f ca="1">NPV(Q220,K220:$K$244) + ($A$13+$A$14+$A$15)/POWER(1+Q220,$A$28-D220+1)</f>
        <v>0</v>
      </c>
      <c r="T220" s="45">
        <f t="shared" ca="1" si="68"/>
        <v>0</v>
      </c>
      <c r="U220" s="45">
        <f t="shared" ca="1" si="74"/>
        <v>0</v>
      </c>
      <c r="V220" s="45">
        <f t="shared" ca="1" si="75"/>
        <v>0</v>
      </c>
      <c r="W220" s="45">
        <f t="shared" ca="1" si="69"/>
        <v>0</v>
      </c>
      <c r="X220" s="25">
        <f t="shared" ca="1" si="58"/>
        <v>0</v>
      </c>
      <c r="Z220" s="28">
        <f t="shared" ca="1" si="76"/>
        <v>0</v>
      </c>
      <c r="AA220" s="233"/>
      <c r="AB220" s="45">
        <f t="shared" ca="1" si="70"/>
        <v>0</v>
      </c>
      <c r="AC220" s="45">
        <f t="shared" ca="1" si="59"/>
        <v>0</v>
      </c>
      <c r="AD220" s="25">
        <f t="shared" ca="1" si="60"/>
        <v>0</v>
      </c>
    </row>
    <row r="221" spans="4:30" x14ac:dyDescent="0.35">
      <c r="D221" s="20">
        <v>217</v>
      </c>
      <c r="E221" s="21">
        <f t="shared" ca="1" si="71"/>
        <v>79259</v>
      </c>
      <c r="F221" s="44">
        <f t="shared" ca="1" si="61"/>
        <v>79623</v>
      </c>
      <c r="G221" s="22" t="s">
        <v>119</v>
      </c>
      <c r="H221" s="44">
        <f t="shared" ca="1" si="72"/>
        <v>79259</v>
      </c>
      <c r="I221" s="45">
        <f t="shared" ca="1" si="62"/>
        <v>0</v>
      </c>
      <c r="J221" s="45">
        <f t="shared" ca="1" si="63"/>
        <v>0</v>
      </c>
      <c r="K221" s="45">
        <f t="shared" ca="1" si="64"/>
        <v>0</v>
      </c>
      <c r="L221" s="45"/>
      <c r="M221" s="45">
        <f t="shared" ca="1" si="73"/>
        <v>0</v>
      </c>
      <c r="N221" s="257">
        <f t="shared" ca="1" si="65"/>
        <v>0</v>
      </c>
      <c r="O221" s="23"/>
      <c r="P221" s="255">
        <f t="shared" ca="1" si="66"/>
        <v>0</v>
      </c>
      <c r="Q221" s="163">
        <f t="shared" ca="1" si="67"/>
        <v>0</v>
      </c>
      <c r="R221" s="164">
        <f ca="1">NPV(Q220,K221:$K$244) + ($A$13+$A$14+$A$15)/POWER(1+Q220,$A$28-D221+1)</f>
        <v>0</v>
      </c>
      <c r="S221" s="164">
        <f ca="1">NPV(Q221,K221:$K$244) + ($A$13+$A$14+$A$15)/POWER(1+Q221,$A$28-D221+1)</f>
        <v>0</v>
      </c>
      <c r="T221" s="45">
        <f t="shared" ca="1" si="68"/>
        <v>0</v>
      </c>
      <c r="U221" s="45">
        <f t="shared" ca="1" si="74"/>
        <v>0</v>
      </c>
      <c r="V221" s="45">
        <f t="shared" ca="1" si="75"/>
        <v>0</v>
      </c>
      <c r="W221" s="45">
        <f t="shared" ca="1" si="69"/>
        <v>0</v>
      </c>
      <c r="X221" s="25">
        <f t="shared" ca="1" si="58"/>
        <v>0</v>
      </c>
      <c r="Z221" s="28">
        <f t="shared" ca="1" si="76"/>
        <v>0</v>
      </c>
      <c r="AA221" s="233"/>
      <c r="AB221" s="45">
        <f t="shared" ca="1" si="70"/>
        <v>0</v>
      </c>
      <c r="AC221" s="45">
        <f t="shared" ca="1" si="59"/>
        <v>0</v>
      </c>
      <c r="AD221" s="25">
        <f t="shared" ca="1" si="60"/>
        <v>0</v>
      </c>
    </row>
    <row r="222" spans="4:30" x14ac:dyDescent="0.35">
      <c r="D222" s="20">
        <v>218</v>
      </c>
      <c r="E222" s="21">
        <f t="shared" ca="1" si="71"/>
        <v>79624</v>
      </c>
      <c r="F222" s="44">
        <f t="shared" ca="1" si="61"/>
        <v>79988</v>
      </c>
      <c r="G222" s="22" t="s">
        <v>119</v>
      </c>
      <c r="H222" s="44">
        <f t="shared" ca="1" si="72"/>
        <v>79624</v>
      </c>
      <c r="I222" s="45">
        <f t="shared" ca="1" si="62"/>
        <v>0</v>
      </c>
      <c r="J222" s="45">
        <f t="shared" ca="1" si="63"/>
        <v>0</v>
      </c>
      <c r="K222" s="45">
        <f t="shared" ca="1" si="64"/>
        <v>0</v>
      </c>
      <c r="L222" s="45"/>
      <c r="M222" s="45">
        <f t="shared" ca="1" si="73"/>
        <v>0</v>
      </c>
      <c r="N222" s="257">
        <f t="shared" ca="1" si="65"/>
        <v>0</v>
      </c>
      <c r="O222" s="23"/>
      <c r="P222" s="255">
        <f t="shared" ca="1" si="66"/>
        <v>0</v>
      </c>
      <c r="Q222" s="163">
        <f t="shared" ca="1" si="67"/>
        <v>0</v>
      </c>
      <c r="R222" s="164">
        <f ca="1">NPV(Q221,K222:$K$244) + ($A$13+$A$14+$A$15)/POWER(1+Q221,$A$28-D222+1)</f>
        <v>0</v>
      </c>
      <c r="S222" s="164">
        <f ca="1">NPV(Q222,K222:$K$244) + ($A$13+$A$14+$A$15)/POWER(1+Q222,$A$28-D222+1)</f>
        <v>0</v>
      </c>
      <c r="T222" s="45">
        <f t="shared" ca="1" si="68"/>
        <v>0</v>
      </c>
      <c r="U222" s="45">
        <f t="shared" ca="1" si="74"/>
        <v>0</v>
      </c>
      <c r="V222" s="45">
        <f t="shared" ca="1" si="75"/>
        <v>0</v>
      </c>
      <c r="W222" s="45">
        <f t="shared" ca="1" si="69"/>
        <v>0</v>
      </c>
      <c r="X222" s="25">
        <f t="shared" ca="1" si="58"/>
        <v>0</v>
      </c>
      <c r="Z222" s="28">
        <f t="shared" ca="1" si="76"/>
        <v>0</v>
      </c>
      <c r="AA222" s="233"/>
      <c r="AB222" s="45">
        <f t="shared" ca="1" si="70"/>
        <v>0</v>
      </c>
      <c r="AC222" s="45">
        <f t="shared" ca="1" si="59"/>
        <v>0</v>
      </c>
      <c r="AD222" s="25">
        <f t="shared" ca="1" si="60"/>
        <v>0</v>
      </c>
    </row>
    <row r="223" spans="4:30" x14ac:dyDescent="0.35">
      <c r="D223" s="20">
        <v>219</v>
      </c>
      <c r="E223" s="21">
        <f t="shared" ca="1" si="71"/>
        <v>79989</v>
      </c>
      <c r="F223" s="44">
        <f t="shared" ca="1" si="61"/>
        <v>80353</v>
      </c>
      <c r="G223" s="22" t="s">
        <v>119</v>
      </c>
      <c r="H223" s="44">
        <f t="shared" ca="1" si="72"/>
        <v>79989</v>
      </c>
      <c r="I223" s="45">
        <f t="shared" ca="1" si="62"/>
        <v>0</v>
      </c>
      <c r="J223" s="45">
        <f t="shared" ca="1" si="63"/>
        <v>0</v>
      </c>
      <c r="K223" s="45">
        <f t="shared" ca="1" si="64"/>
        <v>0</v>
      </c>
      <c r="L223" s="45"/>
      <c r="M223" s="45">
        <f t="shared" ca="1" si="73"/>
        <v>0</v>
      </c>
      <c r="N223" s="257">
        <f t="shared" ca="1" si="65"/>
        <v>0</v>
      </c>
      <c r="O223" s="23"/>
      <c r="P223" s="255">
        <f t="shared" ca="1" si="66"/>
        <v>0</v>
      </c>
      <c r="Q223" s="163">
        <f t="shared" ca="1" si="67"/>
        <v>0</v>
      </c>
      <c r="R223" s="164">
        <f ca="1">NPV(Q222,K223:$K$244) + ($A$13+$A$14+$A$15)/POWER(1+Q222,$A$28-D223+1)</f>
        <v>0</v>
      </c>
      <c r="S223" s="164">
        <f ca="1">NPV(Q223,K223:$K$244) + ($A$13+$A$14+$A$15)/POWER(1+Q223,$A$28-D223+1)</f>
        <v>0</v>
      </c>
      <c r="T223" s="45">
        <f t="shared" ca="1" si="68"/>
        <v>0</v>
      </c>
      <c r="U223" s="45">
        <f t="shared" ca="1" si="74"/>
        <v>0</v>
      </c>
      <c r="V223" s="45">
        <f t="shared" ca="1" si="75"/>
        <v>0</v>
      </c>
      <c r="W223" s="45">
        <f t="shared" ca="1" si="69"/>
        <v>0</v>
      </c>
      <c r="X223" s="25">
        <f t="shared" ca="1" si="58"/>
        <v>0</v>
      </c>
      <c r="Z223" s="28">
        <f t="shared" ca="1" si="76"/>
        <v>0</v>
      </c>
      <c r="AA223" s="233"/>
      <c r="AB223" s="45">
        <f t="shared" ca="1" si="70"/>
        <v>0</v>
      </c>
      <c r="AC223" s="45">
        <f t="shared" ca="1" si="59"/>
        <v>0</v>
      </c>
      <c r="AD223" s="25">
        <f t="shared" ca="1" si="60"/>
        <v>0</v>
      </c>
    </row>
    <row r="224" spans="4:30" x14ac:dyDescent="0.35">
      <c r="D224" s="20">
        <v>220</v>
      </c>
      <c r="E224" s="21">
        <f t="shared" ca="1" si="71"/>
        <v>80354</v>
      </c>
      <c r="F224" s="44">
        <f t="shared" ca="1" si="61"/>
        <v>80719</v>
      </c>
      <c r="G224" s="22" t="s">
        <v>119</v>
      </c>
      <c r="H224" s="44">
        <f t="shared" ca="1" si="72"/>
        <v>80354</v>
      </c>
      <c r="I224" s="45">
        <f t="shared" ca="1" si="62"/>
        <v>0</v>
      </c>
      <c r="J224" s="45">
        <f t="shared" ca="1" si="63"/>
        <v>0</v>
      </c>
      <c r="K224" s="45">
        <f t="shared" ca="1" si="64"/>
        <v>0</v>
      </c>
      <c r="L224" s="45"/>
      <c r="M224" s="45">
        <f t="shared" ca="1" si="73"/>
        <v>0</v>
      </c>
      <c r="N224" s="257">
        <f t="shared" ca="1" si="65"/>
        <v>0</v>
      </c>
      <c r="O224" s="23"/>
      <c r="P224" s="255">
        <f t="shared" ca="1" si="66"/>
        <v>0</v>
      </c>
      <c r="Q224" s="163">
        <f t="shared" ca="1" si="67"/>
        <v>0</v>
      </c>
      <c r="R224" s="164">
        <f ca="1">NPV(Q223,K224:$K$244) + ($A$13+$A$14+$A$15)/POWER(1+Q223,$A$28-D224+1)</f>
        <v>0</v>
      </c>
      <c r="S224" s="164">
        <f ca="1">NPV(Q224,K224:$K$244) + ($A$13+$A$14+$A$15)/POWER(1+Q224,$A$28-D224+1)</f>
        <v>0</v>
      </c>
      <c r="T224" s="45">
        <f t="shared" ca="1" si="68"/>
        <v>0</v>
      </c>
      <c r="U224" s="45">
        <f t="shared" ca="1" si="74"/>
        <v>0</v>
      </c>
      <c r="V224" s="45">
        <f t="shared" ca="1" si="75"/>
        <v>0</v>
      </c>
      <c r="W224" s="45">
        <f t="shared" ca="1" si="69"/>
        <v>0</v>
      </c>
      <c r="X224" s="25">
        <f t="shared" ca="1" si="58"/>
        <v>0</v>
      </c>
      <c r="Z224" s="28">
        <f t="shared" ca="1" si="76"/>
        <v>0</v>
      </c>
      <c r="AA224" s="233"/>
      <c r="AB224" s="45">
        <f t="shared" ca="1" si="70"/>
        <v>0</v>
      </c>
      <c r="AC224" s="45">
        <f t="shared" ca="1" si="59"/>
        <v>0</v>
      </c>
      <c r="AD224" s="25">
        <f t="shared" ca="1" si="60"/>
        <v>0</v>
      </c>
    </row>
    <row r="225" spans="4:30" x14ac:dyDescent="0.35">
      <c r="D225" s="20">
        <v>221</v>
      </c>
      <c r="E225" s="21">
        <f t="shared" ca="1" si="71"/>
        <v>80720</v>
      </c>
      <c r="F225" s="44">
        <f t="shared" ca="1" si="61"/>
        <v>81084</v>
      </c>
      <c r="G225" s="22" t="s">
        <v>119</v>
      </c>
      <c r="H225" s="44">
        <f t="shared" ca="1" si="72"/>
        <v>80720</v>
      </c>
      <c r="I225" s="45">
        <f t="shared" ca="1" si="62"/>
        <v>0</v>
      </c>
      <c r="J225" s="45">
        <f t="shared" ca="1" si="63"/>
        <v>0</v>
      </c>
      <c r="K225" s="45">
        <f t="shared" ca="1" si="64"/>
        <v>0</v>
      </c>
      <c r="L225" s="45"/>
      <c r="M225" s="45">
        <f t="shared" ca="1" si="73"/>
        <v>0</v>
      </c>
      <c r="N225" s="257">
        <f t="shared" ca="1" si="65"/>
        <v>0</v>
      </c>
      <c r="O225" s="23"/>
      <c r="P225" s="255">
        <f t="shared" ca="1" si="66"/>
        <v>0</v>
      </c>
      <c r="Q225" s="163">
        <f t="shared" ca="1" si="67"/>
        <v>0</v>
      </c>
      <c r="R225" s="164">
        <f ca="1">NPV(Q224,K225:$K$244) + ($A$13+$A$14+$A$15)/POWER(1+Q224,$A$28-D225+1)</f>
        <v>0</v>
      </c>
      <c r="S225" s="164">
        <f ca="1">NPV(Q225,K225:$K$244) + ($A$13+$A$14+$A$15)/POWER(1+Q225,$A$28-D225+1)</f>
        <v>0</v>
      </c>
      <c r="T225" s="45">
        <f t="shared" ca="1" si="68"/>
        <v>0</v>
      </c>
      <c r="U225" s="45">
        <f t="shared" ca="1" si="74"/>
        <v>0</v>
      </c>
      <c r="V225" s="45">
        <f t="shared" ca="1" si="75"/>
        <v>0</v>
      </c>
      <c r="W225" s="45">
        <f t="shared" ca="1" si="69"/>
        <v>0</v>
      </c>
      <c r="X225" s="25">
        <f t="shared" ca="1" si="58"/>
        <v>0</v>
      </c>
      <c r="Z225" s="28">
        <f t="shared" ca="1" si="76"/>
        <v>0</v>
      </c>
      <c r="AA225" s="233"/>
      <c r="AB225" s="45">
        <f t="shared" ca="1" si="70"/>
        <v>0</v>
      </c>
      <c r="AC225" s="45">
        <f t="shared" ca="1" si="59"/>
        <v>0</v>
      </c>
      <c r="AD225" s="25">
        <f t="shared" ca="1" si="60"/>
        <v>0</v>
      </c>
    </row>
    <row r="226" spans="4:30" x14ac:dyDescent="0.35">
      <c r="D226" s="20">
        <v>222</v>
      </c>
      <c r="E226" s="21">
        <f t="shared" ca="1" si="71"/>
        <v>81085</v>
      </c>
      <c r="F226" s="44">
        <f t="shared" ca="1" si="61"/>
        <v>81449</v>
      </c>
      <c r="G226" s="22" t="s">
        <v>119</v>
      </c>
      <c r="H226" s="44">
        <f t="shared" ca="1" si="72"/>
        <v>81085</v>
      </c>
      <c r="I226" s="45">
        <f t="shared" ca="1" si="62"/>
        <v>0</v>
      </c>
      <c r="J226" s="45">
        <f t="shared" ca="1" si="63"/>
        <v>0</v>
      </c>
      <c r="K226" s="45">
        <f t="shared" ca="1" si="64"/>
        <v>0</v>
      </c>
      <c r="L226" s="45"/>
      <c r="M226" s="45">
        <f t="shared" ca="1" si="73"/>
        <v>0</v>
      </c>
      <c r="N226" s="257">
        <f t="shared" ca="1" si="65"/>
        <v>0</v>
      </c>
      <c r="O226" s="23"/>
      <c r="P226" s="255">
        <f t="shared" ca="1" si="66"/>
        <v>0</v>
      </c>
      <c r="Q226" s="163">
        <f t="shared" ca="1" si="67"/>
        <v>0</v>
      </c>
      <c r="R226" s="164">
        <f ca="1">NPV(Q225,K226:$K$244) + ($A$13+$A$14+$A$15)/POWER(1+Q225,$A$28-D226+1)</f>
        <v>0</v>
      </c>
      <c r="S226" s="164">
        <f ca="1">NPV(Q226,K226:$K$244) + ($A$13+$A$14+$A$15)/POWER(1+Q226,$A$28-D226+1)</f>
        <v>0</v>
      </c>
      <c r="T226" s="45">
        <f t="shared" ca="1" si="68"/>
        <v>0</v>
      </c>
      <c r="U226" s="45">
        <f t="shared" ca="1" si="74"/>
        <v>0</v>
      </c>
      <c r="V226" s="45">
        <f t="shared" ca="1" si="75"/>
        <v>0</v>
      </c>
      <c r="W226" s="45">
        <f t="shared" ca="1" si="69"/>
        <v>0</v>
      </c>
      <c r="X226" s="25">
        <f t="shared" ca="1" si="58"/>
        <v>0</v>
      </c>
      <c r="Z226" s="28">
        <f t="shared" ca="1" si="76"/>
        <v>0</v>
      </c>
      <c r="AA226" s="233"/>
      <c r="AB226" s="45">
        <f t="shared" ca="1" si="70"/>
        <v>0</v>
      </c>
      <c r="AC226" s="45">
        <f t="shared" ca="1" si="59"/>
        <v>0</v>
      </c>
      <c r="AD226" s="25">
        <f t="shared" ca="1" si="60"/>
        <v>0</v>
      </c>
    </row>
    <row r="227" spans="4:30" x14ac:dyDescent="0.35">
      <c r="D227" s="20">
        <v>223</v>
      </c>
      <c r="E227" s="21">
        <f t="shared" ca="1" si="71"/>
        <v>81450</v>
      </c>
      <c r="F227" s="44">
        <f t="shared" ca="1" si="61"/>
        <v>81814</v>
      </c>
      <c r="G227" s="22" t="s">
        <v>119</v>
      </c>
      <c r="H227" s="44">
        <f t="shared" ca="1" si="72"/>
        <v>81450</v>
      </c>
      <c r="I227" s="45">
        <f t="shared" ca="1" si="62"/>
        <v>0</v>
      </c>
      <c r="J227" s="45">
        <f t="shared" ca="1" si="63"/>
        <v>0</v>
      </c>
      <c r="K227" s="45">
        <f t="shared" ca="1" si="64"/>
        <v>0</v>
      </c>
      <c r="L227" s="45"/>
      <c r="M227" s="45">
        <f t="shared" ca="1" si="73"/>
        <v>0</v>
      </c>
      <c r="N227" s="257">
        <f t="shared" ca="1" si="65"/>
        <v>0</v>
      </c>
      <c r="O227" s="23"/>
      <c r="P227" s="255">
        <f t="shared" ca="1" si="66"/>
        <v>0</v>
      </c>
      <c r="Q227" s="163">
        <f t="shared" ca="1" si="67"/>
        <v>0</v>
      </c>
      <c r="R227" s="164">
        <f ca="1">NPV(Q226,K227:$K$244) + ($A$13+$A$14+$A$15)/POWER(1+Q226,$A$28-D227+1)</f>
        <v>0</v>
      </c>
      <c r="S227" s="164">
        <f ca="1">NPV(Q227,K227:$K$244) + ($A$13+$A$14+$A$15)/POWER(1+Q227,$A$28-D227+1)</f>
        <v>0</v>
      </c>
      <c r="T227" s="45">
        <f t="shared" ca="1" si="68"/>
        <v>0</v>
      </c>
      <c r="U227" s="45">
        <f t="shared" ca="1" si="74"/>
        <v>0</v>
      </c>
      <c r="V227" s="45">
        <f t="shared" ca="1" si="75"/>
        <v>0</v>
      </c>
      <c r="W227" s="45">
        <f t="shared" ca="1" si="69"/>
        <v>0</v>
      </c>
      <c r="X227" s="25">
        <f t="shared" ca="1" si="58"/>
        <v>0</v>
      </c>
      <c r="Z227" s="28">
        <f t="shared" ca="1" si="76"/>
        <v>0</v>
      </c>
      <c r="AA227" s="233"/>
      <c r="AB227" s="45">
        <f t="shared" ca="1" si="70"/>
        <v>0</v>
      </c>
      <c r="AC227" s="45">
        <f t="shared" ca="1" si="59"/>
        <v>0</v>
      </c>
      <c r="AD227" s="25">
        <f t="shared" ca="1" si="60"/>
        <v>0</v>
      </c>
    </row>
    <row r="228" spans="4:30" x14ac:dyDescent="0.35">
      <c r="D228" s="20">
        <v>224</v>
      </c>
      <c r="E228" s="21">
        <f t="shared" ca="1" si="71"/>
        <v>81815</v>
      </c>
      <c r="F228" s="44">
        <f t="shared" ca="1" si="61"/>
        <v>82180</v>
      </c>
      <c r="G228" s="22" t="s">
        <v>119</v>
      </c>
      <c r="H228" s="44">
        <f t="shared" ca="1" si="72"/>
        <v>81815</v>
      </c>
      <c r="I228" s="45">
        <f t="shared" ca="1" si="62"/>
        <v>0</v>
      </c>
      <c r="J228" s="45">
        <f t="shared" ca="1" si="63"/>
        <v>0</v>
      </c>
      <c r="K228" s="45">
        <f t="shared" ca="1" si="64"/>
        <v>0</v>
      </c>
      <c r="L228" s="45"/>
      <c r="M228" s="45">
        <f t="shared" ca="1" si="73"/>
        <v>0</v>
      </c>
      <c r="N228" s="257">
        <f t="shared" ca="1" si="65"/>
        <v>0</v>
      </c>
      <c r="O228" s="23"/>
      <c r="P228" s="255">
        <f t="shared" ca="1" si="66"/>
        <v>0</v>
      </c>
      <c r="Q228" s="163">
        <f t="shared" ca="1" si="67"/>
        <v>0</v>
      </c>
      <c r="R228" s="164">
        <f ca="1">NPV(Q227,K228:$K$244) + ($A$13+$A$14+$A$15)/POWER(1+Q227,$A$28-D228+1)</f>
        <v>0</v>
      </c>
      <c r="S228" s="164">
        <f ca="1">NPV(Q228,K228:$K$244) + ($A$13+$A$14+$A$15)/POWER(1+Q228,$A$28-D228+1)</f>
        <v>0</v>
      </c>
      <c r="T228" s="45">
        <f t="shared" ca="1" si="68"/>
        <v>0</v>
      </c>
      <c r="U228" s="45">
        <f t="shared" ca="1" si="74"/>
        <v>0</v>
      </c>
      <c r="V228" s="45">
        <f t="shared" ca="1" si="75"/>
        <v>0</v>
      </c>
      <c r="W228" s="45">
        <f t="shared" ca="1" si="69"/>
        <v>0</v>
      </c>
      <c r="X228" s="25">
        <f t="shared" ca="1" si="58"/>
        <v>0</v>
      </c>
      <c r="Z228" s="28">
        <f t="shared" ca="1" si="76"/>
        <v>0</v>
      </c>
      <c r="AA228" s="233"/>
      <c r="AB228" s="45">
        <f t="shared" ca="1" si="70"/>
        <v>0</v>
      </c>
      <c r="AC228" s="45">
        <f t="shared" ca="1" si="59"/>
        <v>0</v>
      </c>
      <c r="AD228" s="25">
        <f t="shared" ca="1" si="60"/>
        <v>0</v>
      </c>
    </row>
    <row r="229" spans="4:30" x14ac:dyDescent="0.35">
      <c r="D229" s="20">
        <v>225</v>
      </c>
      <c r="E229" s="21">
        <f t="shared" ca="1" si="71"/>
        <v>82181</v>
      </c>
      <c r="F229" s="44">
        <f t="shared" ca="1" si="61"/>
        <v>82545</v>
      </c>
      <c r="G229" s="22" t="s">
        <v>119</v>
      </c>
      <c r="H229" s="44">
        <f t="shared" ca="1" si="72"/>
        <v>82181</v>
      </c>
      <c r="I229" s="45">
        <f t="shared" ca="1" si="62"/>
        <v>0</v>
      </c>
      <c r="J229" s="45">
        <f t="shared" ca="1" si="63"/>
        <v>0</v>
      </c>
      <c r="K229" s="45">
        <f t="shared" ca="1" si="64"/>
        <v>0</v>
      </c>
      <c r="L229" s="45"/>
      <c r="M229" s="45">
        <f t="shared" ca="1" si="73"/>
        <v>0</v>
      </c>
      <c r="N229" s="257">
        <f t="shared" ca="1" si="65"/>
        <v>0</v>
      </c>
      <c r="O229" s="23"/>
      <c r="P229" s="255">
        <f t="shared" ca="1" si="66"/>
        <v>0</v>
      </c>
      <c r="Q229" s="163">
        <f t="shared" ca="1" si="67"/>
        <v>0</v>
      </c>
      <c r="R229" s="164">
        <f ca="1">NPV(Q228,K229:$K$244) + ($A$13+$A$14+$A$15)/POWER(1+Q228,$A$28-D229+1)</f>
        <v>0</v>
      </c>
      <c r="S229" s="164">
        <f ca="1">NPV(Q229,K229:$K$244) + ($A$13+$A$14+$A$15)/POWER(1+Q229,$A$28-D229+1)</f>
        <v>0</v>
      </c>
      <c r="T229" s="45">
        <f t="shared" ca="1" si="68"/>
        <v>0</v>
      </c>
      <c r="U229" s="45">
        <f t="shared" ca="1" si="74"/>
        <v>0</v>
      </c>
      <c r="V229" s="45">
        <f t="shared" ca="1" si="75"/>
        <v>0</v>
      </c>
      <c r="W229" s="45">
        <f t="shared" ca="1" si="69"/>
        <v>0</v>
      </c>
      <c r="X229" s="25">
        <f t="shared" ca="1" si="58"/>
        <v>0</v>
      </c>
      <c r="Z229" s="28">
        <f t="shared" ca="1" si="76"/>
        <v>0</v>
      </c>
      <c r="AA229" s="233"/>
      <c r="AB229" s="45">
        <f t="shared" ca="1" si="70"/>
        <v>0</v>
      </c>
      <c r="AC229" s="45">
        <f t="shared" ca="1" si="59"/>
        <v>0</v>
      </c>
      <c r="AD229" s="25">
        <f t="shared" ca="1" si="60"/>
        <v>0</v>
      </c>
    </row>
    <row r="230" spans="4:30" x14ac:dyDescent="0.35">
      <c r="D230" s="20">
        <v>226</v>
      </c>
      <c r="E230" s="21">
        <f t="shared" ca="1" si="71"/>
        <v>82546</v>
      </c>
      <c r="F230" s="44">
        <f t="shared" ca="1" si="61"/>
        <v>82910</v>
      </c>
      <c r="G230" s="22" t="s">
        <v>119</v>
      </c>
      <c r="H230" s="44">
        <f t="shared" ca="1" si="72"/>
        <v>82546</v>
      </c>
      <c r="I230" s="45">
        <f t="shared" ca="1" si="62"/>
        <v>0</v>
      </c>
      <c r="J230" s="45">
        <f t="shared" ca="1" si="63"/>
        <v>0</v>
      </c>
      <c r="K230" s="45">
        <f t="shared" ca="1" si="64"/>
        <v>0</v>
      </c>
      <c r="L230" s="45"/>
      <c r="M230" s="45">
        <f t="shared" ca="1" si="73"/>
        <v>0</v>
      </c>
      <c r="N230" s="257">
        <f t="shared" ca="1" si="65"/>
        <v>0</v>
      </c>
      <c r="O230" s="23"/>
      <c r="P230" s="255">
        <f t="shared" ca="1" si="66"/>
        <v>0</v>
      </c>
      <c r="Q230" s="163">
        <f t="shared" ca="1" si="67"/>
        <v>0</v>
      </c>
      <c r="R230" s="164">
        <f ca="1">NPV(Q229,K230:$K$244) + ($A$13+$A$14+$A$15)/POWER(1+Q229,$A$28-D230+1)</f>
        <v>0</v>
      </c>
      <c r="S230" s="164">
        <f ca="1">NPV(Q230,K230:$K$244) + ($A$13+$A$14+$A$15)/POWER(1+Q230,$A$28-D230+1)</f>
        <v>0</v>
      </c>
      <c r="T230" s="45">
        <f t="shared" ca="1" si="68"/>
        <v>0</v>
      </c>
      <c r="U230" s="45">
        <f t="shared" ca="1" si="74"/>
        <v>0</v>
      </c>
      <c r="V230" s="45">
        <f t="shared" ca="1" si="75"/>
        <v>0</v>
      </c>
      <c r="W230" s="45">
        <f t="shared" ca="1" si="69"/>
        <v>0</v>
      </c>
      <c r="X230" s="25">
        <f t="shared" ca="1" si="58"/>
        <v>0</v>
      </c>
      <c r="Z230" s="28">
        <f t="shared" ca="1" si="76"/>
        <v>0</v>
      </c>
      <c r="AA230" s="233"/>
      <c r="AB230" s="45">
        <f t="shared" ca="1" si="70"/>
        <v>0</v>
      </c>
      <c r="AC230" s="45">
        <f t="shared" ca="1" si="59"/>
        <v>0</v>
      </c>
      <c r="AD230" s="25">
        <f t="shared" ca="1" si="60"/>
        <v>0</v>
      </c>
    </row>
    <row r="231" spans="4:30" x14ac:dyDescent="0.35">
      <c r="D231" s="20">
        <v>227</v>
      </c>
      <c r="E231" s="21">
        <f t="shared" ca="1" si="71"/>
        <v>82911</v>
      </c>
      <c r="F231" s="44">
        <f t="shared" ca="1" si="61"/>
        <v>83275</v>
      </c>
      <c r="G231" s="22" t="s">
        <v>119</v>
      </c>
      <c r="H231" s="44">
        <f t="shared" ca="1" si="72"/>
        <v>82911</v>
      </c>
      <c r="I231" s="45">
        <f t="shared" ca="1" si="62"/>
        <v>0</v>
      </c>
      <c r="J231" s="45">
        <f t="shared" ca="1" si="63"/>
        <v>0</v>
      </c>
      <c r="K231" s="45">
        <f t="shared" ca="1" si="64"/>
        <v>0</v>
      </c>
      <c r="L231" s="45"/>
      <c r="M231" s="45">
        <f t="shared" ca="1" si="73"/>
        <v>0</v>
      </c>
      <c r="N231" s="257">
        <f t="shared" ca="1" si="65"/>
        <v>0</v>
      </c>
      <c r="O231" s="23"/>
      <c r="P231" s="255">
        <f t="shared" ca="1" si="66"/>
        <v>0</v>
      </c>
      <c r="Q231" s="163">
        <f t="shared" ca="1" si="67"/>
        <v>0</v>
      </c>
      <c r="R231" s="164">
        <f ca="1">NPV(Q230,K231:$K$244) + ($A$13+$A$14+$A$15)/POWER(1+Q230,$A$28-D231+1)</f>
        <v>0</v>
      </c>
      <c r="S231" s="164">
        <f ca="1">NPV(Q231,K231:$K$244) + ($A$13+$A$14+$A$15)/POWER(1+Q231,$A$28-D231+1)</f>
        <v>0</v>
      </c>
      <c r="T231" s="45">
        <f t="shared" ca="1" si="68"/>
        <v>0</v>
      </c>
      <c r="U231" s="45">
        <f t="shared" ca="1" si="74"/>
        <v>0</v>
      </c>
      <c r="V231" s="45">
        <f t="shared" ca="1" si="75"/>
        <v>0</v>
      </c>
      <c r="W231" s="45">
        <f t="shared" ca="1" si="69"/>
        <v>0</v>
      </c>
      <c r="X231" s="25">
        <f t="shared" ca="1" si="58"/>
        <v>0</v>
      </c>
      <c r="Z231" s="28">
        <f t="shared" ca="1" si="76"/>
        <v>0</v>
      </c>
      <c r="AA231" s="233"/>
      <c r="AB231" s="45">
        <f t="shared" ca="1" si="70"/>
        <v>0</v>
      </c>
      <c r="AC231" s="45">
        <f t="shared" ca="1" si="59"/>
        <v>0</v>
      </c>
      <c r="AD231" s="25">
        <f t="shared" ca="1" si="60"/>
        <v>0</v>
      </c>
    </row>
    <row r="232" spans="4:30" x14ac:dyDescent="0.35">
      <c r="D232" s="20">
        <v>228</v>
      </c>
      <c r="E232" s="21">
        <f t="shared" ca="1" si="71"/>
        <v>83276</v>
      </c>
      <c r="F232" s="44">
        <f t="shared" ca="1" si="61"/>
        <v>83641</v>
      </c>
      <c r="G232" s="22" t="s">
        <v>119</v>
      </c>
      <c r="H232" s="44">
        <f t="shared" ca="1" si="72"/>
        <v>83276</v>
      </c>
      <c r="I232" s="45">
        <f t="shared" ca="1" si="62"/>
        <v>0</v>
      </c>
      <c r="J232" s="45">
        <f t="shared" ca="1" si="63"/>
        <v>0</v>
      </c>
      <c r="K232" s="45">
        <f t="shared" ca="1" si="64"/>
        <v>0</v>
      </c>
      <c r="L232" s="45"/>
      <c r="M232" s="45">
        <f t="shared" ca="1" si="73"/>
        <v>0</v>
      </c>
      <c r="N232" s="257">
        <f t="shared" ca="1" si="65"/>
        <v>0</v>
      </c>
      <c r="O232" s="23"/>
      <c r="P232" s="255">
        <f t="shared" ca="1" si="66"/>
        <v>0</v>
      </c>
      <c r="Q232" s="163">
        <f t="shared" ca="1" si="67"/>
        <v>0</v>
      </c>
      <c r="R232" s="164">
        <f ca="1">NPV(Q231,K232:$K$244) + ($A$13+$A$14+$A$15)/POWER(1+Q231,$A$28-D232+1)</f>
        <v>0</v>
      </c>
      <c r="S232" s="164">
        <f ca="1">NPV(Q232,K232:$K$244) + ($A$13+$A$14+$A$15)/POWER(1+Q232,$A$28-D232+1)</f>
        <v>0</v>
      </c>
      <c r="T232" s="45">
        <f t="shared" ca="1" si="68"/>
        <v>0</v>
      </c>
      <c r="U232" s="45">
        <f t="shared" ca="1" si="74"/>
        <v>0</v>
      </c>
      <c r="V232" s="45">
        <f t="shared" ca="1" si="75"/>
        <v>0</v>
      </c>
      <c r="W232" s="45">
        <f t="shared" ca="1" si="69"/>
        <v>0</v>
      </c>
      <c r="X232" s="25">
        <f t="shared" ca="1" si="58"/>
        <v>0</v>
      </c>
      <c r="Z232" s="28">
        <f t="shared" ca="1" si="76"/>
        <v>0</v>
      </c>
      <c r="AA232" s="233"/>
      <c r="AB232" s="45">
        <f t="shared" ca="1" si="70"/>
        <v>0</v>
      </c>
      <c r="AC232" s="45">
        <f t="shared" ca="1" si="59"/>
        <v>0</v>
      </c>
      <c r="AD232" s="25">
        <f t="shared" ca="1" si="60"/>
        <v>0</v>
      </c>
    </row>
    <row r="233" spans="4:30" x14ac:dyDescent="0.35">
      <c r="D233" s="20">
        <v>229</v>
      </c>
      <c r="E233" s="21">
        <f t="shared" ca="1" si="71"/>
        <v>83642</v>
      </c>
      <c r="F233" s="44">
        <f t="shared" ca="1" si="61"/>
        <v>84006</v>
      </c>
      <c r="G233" s="22" t="s">
        <v>119</v>
      </c>
      <c r="H233" s="44">
        <f t="shared" ca="1" si="72"/>
        <v>83642</v>
      </c>
      <c r="I233" s="45">
        <f t="shared" ca="1" si="62"/>
        <v>0</v>
      </c>
      <c r="J233" s="45">
        <f t="shared" ca="1" si="63"/>
        <v>0</v>
      </c>
      <c r="K233" s="45">
        <f t="shared" ca="1" si="64"/>
        <v>0</v>
      </c>
      <c r="L233" s="45"/>
      <c r="M233" s="45">
        <f t="shared" ca="1" si="73"/>
        <v>0</v>
      </c>
      <c r="N233" s="257">
        <f t="shared" ca="1" si="65"/>
        <v>0</v>
      </c>
      <c r="O233" s="23"/>
      <c r="P233" s="255">
        <f t="shared" ca="1" si="66"/>
        <v>0</v>
      </c>
      <c r="Q233" s="163">
        <f t="shared" ca="1" si="67"/>
        <v>0</v>
      </c>
      <c r="R233" s="164">
        <f ca="1">NPV(Q232,K233:$K$244) + ($A$13+$A$14+$A$15)/POWER(1+Q232,$A$28-D233+1)</f>
        <v>0</v>
      </c>
      <c r="S233" s="164">
        <f ca="1">NPV(Q233,K233:$K$244) + ($A$13+$A$14+$A$15)/POWER(1+Q233,$A$28-D233+1)</f>
        <v>0</v>
      </c>
      <c r="T233" s="45">
        <f t="shared" ca="1" si="68"/>
        <v>0</v>
      </c>
      <c r="U233" s="45">
        <f t="shared" ca="1" si="74"/>
        <v>0</v>
      </c>
      <c r="V233" s="45">
        <f t="shared" ca="1" si="75"/>
        <v>0</v>
      </c>
      <c r="W233" s="45">
        <f t="shared" ca="1" si="69"/>
        <v>0</v>
      </c>
      <c r="X233" s="25">
        <f t="shared" ca="1" si="58"/>
        <v>0</v>
      </c>
      <c r="Z233" s="28">
        <f t="shared" ca="1" si="76"/>
        <v>0</v>
      </c>
      <c r="AA233" s="233"/>
      <c r="AB233" s="45">
        <f t="shared" ca="1" si="70"/>
        <v>0</v>
      </c>
      <c r="AC233" s="45">
        <f t="shared" ca="1" si="59"/>
        <v>0</v>
      </c>
      <c r="AD233" s="25">
        <f t="shared" ca="1" si="60"/>
        <v>0</v>
      </c>
    </row>
    <row r="234" spans="4:30" x14ac:dyDescent="0.35">
      <c r="D234" s="20">
        <v>230</v>
      </c>
      <c r="E234" s="21">
        <f t="shared" ca="1" si="71"/>
        <v>84007</v>
      </c>
      <c r="F234" s="44">
        <f t="shared" ca="1" si="61"/>
        <v>84371</v>
      </c>
      <c r="G234" s="22" t="s">
        <v>119</v>
      </c>
      <c r="H234" s="44">
        <f t="shared" ca="1" si="72"/>
        <v>84007</v>
      </c>
      <c r="I234" s="45">
        <f t="shared" ca="1" si="62"/>
        <v>0</v>
      </c>
      <c r="J234" s="45">
        <f t="shared" ca="1" si="63"/>
        <v>0</v>
      </c>
      <c r="K234" s="45">
        <f t="shared" ca="1" si="64"/>
        <v>0</v>
      </c>
      <c r="L234" s="45"/>
      <c r="M234" s="45">
        <f t="shared" ca="1" si="73"/>
        <v>0</v>
      </c>
      <c r="N234" s="257">
        <f t="shared" ca="1" si="65"/>
        <v>0</v>
      </c>
      <c r="O234" s="23"/>
      <c r="P234" s="255">
        <f t="shared" ca="1" si="66"/>
        <v>0</v>
      </c>
      <c r="Q234" s="163">
        <f t="shared" ca="1" si="67"/>
        <v>0</v>
      </c>
      <c r="R234" s="164">
        <f ca="1">NPV(Q233,K234:$K$244) + ($A$13+$A$14+$A$15)/POWER(1+Q233,$A$28-D234+1)</f>
        <v>0</v>
      </c>
      <c r="S234" s="164">
        <f ca="1">NPV(Q234,K234:$K$244) + ($A$13+$A$14+$A$15)/POWER(1+Q234,$A$28-D234+1)</f>
        <v>0</v>
      </c>
      <c r="T234" s="45">
        <f t="shared" ca="1" si="68"/>
        <v>0</v>
      </c>
      <c r="U234" s="45">
        <f t="shared" ca="1" si="74"/>
        <v>0</v>
      </c>
      <c r="V234" s="45">
        <f t="shared" ca="1" si="75"/>
        <v>0</v>
      </c>
      <c r="W234" s="45">
        <f t="shared" ca="1" si="69"/>
        <v>0</v>
      </c>
      <c r="X234" s="25">
        <f t="shared" ca="1" si="58"/>
        <v>0</v>
      </c>
      <c r="Z234" s="28">
        <f t="shared" ca="1" si="76"/>
        <v>0</v>
      </c>
      <c r="AA234" s="233"/>
      <c r="AB234" s="45">
        <f t="shared" ca="1" si="70"/>
        <v>0</v>
      </c>
      <c r="AC234" s="45">
        <f t="shared" ca="1" si="59"/>
        <v>0</v>
      </c>
      <c r="AD234" s="25">
        <f t="shared" ca="1" si="60"/>
        <v>0</v>
      </c>
    </row>
    <row r="235" spans="4:30" x14ac:dyDescent="0.35">
      <c r="D235" s="20">
        <v>231</v>
      </c>
      <c r="E235" s="21">
        <f t="shared" ca="1" si="71"/>
        <v>84372</v>
      </c>
      <c r="F235" s="44">
        <f t="shared" ca="1" si="61"/>
        <v>84736</v>
      </c>
      <c r="G235" s="22" t="s">
        <v>119</v>
      </c>
      <c r="H235" s="44">
        <f t="shared" ca="1" si="72"/>
        <v>84372</v>
      </c>
      <c r="I235" s="45">
        <f t="shared" ca="1" si="62"/>
        <v>0</v>
      </c>
      <c r="J235" s="45">
        <f t="shared" ca="1" si="63"/>
        <v>0</v>
      </c>
      <c r="K235" s="45">
        <f t="shared" ca="1" si="64"/>
        <v>0</v>
      </c>
      <c r="L235" s="45"/>
      <c r="M235" s="45">
        <f t="shared" ca="1" si="73"/>
        <v>0</v>
      </c>
      <c r="N235" s="257">
        <f t="shared" ca="1" si="65"/>
        <v>0</v>
      </c>
      <c r="O235" s="23"/>
      <c r="P235" s="255">
        <f t="shared" ca="1" si="66"/>
        <v>0</v>
      </c>
      <c r="Q235" s="163">
        <f t="shared" ca="1" si="67"/>
        <v>0</v>
      </c>
      <c r="R235" s="164">
        <f ca="1">NPV(Q234,K235:$K$244) + ($A$13+$A$14+$A$15)/POWER(1+Q234,$A$28-D235+1)</f>
        <v>0</v>
      </c>
      <c r="S235" s="164">
        <f ca="1">NPV(Q235,K235:$K$244) + ($A$13+$A$14+$A$15)/POWER(1+Q235,$A$28-D235+1)</f>
        <v>0</v>
      </c>
      <c r="T235" s="45">
        <f t="shared" ca="1" si="68"/>
        <v>0</v>
      </c>
      <c r="U235" s="45">
        <f t="shared" ca="1" si="74"/>
        <v>0</v>
      </c>
      <c r="V235" s="45">
        <f t="shared" ca="1" si="75"/>
        <v>0</v>
      </c>
      <c r="W235" s="45">
        <f t="shared" ca="1" si="69"/>
        <v>0</v>
      </c>
      <c r="X235" s="25">
        <f t="shared" ca="1" si="58"/>
        <v>0</v>
      </c>
      <c r="Z235" s="28">
        <f t="shared" ca="1" si="76"/>
        <v>0</v>
      </c>
      <c r="AA235" s="233"/>
      <c r="AB235" s="45">
        <f t="shared" ca="1" si="70"/>
        <v>0</v>
      </c>
      <c r="AC235" s="45">
        <f t="shared" ca="1" si="59"/>
        <v>0</v>
      </c>
      <c r="AD235" s="25">
        <f t="shared" ca="1" si="60"/>
        <v>0</v>
      </c>
    </row>
    <row r="236" spans="4:30" x14ac:dyDescent="0.35">
      <c r="D236" s="20">
        <v>232</v>
      </c>
      <c r="E236" s="21">
        <f t="shared" ca="1" si="71"/>
        <v>84737</v>
      </c>
      <c r="F236" s="44">
        <f t="shared" ca="1" si="61"/>
        <v>85102</v>
      </c>
      <c r="G236" s="22" t="s">
        <v>119</v>
      </c>
      <c r="H236" s="44">
        <f t="shared" ca="1" si="72"/>
        <v>84737</v>
      </c>
      <c r="I236" s="45">
        <f t="shared" ca="1" si="62"/>
        <v>0</v>
      </c>
      <c r="J236" s="45">
        <f t="shared" ca="1" si="63"/>
        <v>0</v>
      </c>
      <c r="K236" s="45">
        <f t="shared" ca="1" si="64"/>
        <v>0</v>
      </c>
      <c r="L236" s="45"/>
      <c r="M236" s="45">
        <f t="shared" ca="1" si="73"/>
        <v>0</v>
      </c>
      <c r="N236" s="257">
        <f t="shared" ca="1" si="65"/>
        <v>0</v>
      </c>
      <c r="O236" s="23"/>
      <c r="P236" s="255">
        <f t="shared" ca="1" si="66"/>
        <v>0</v>
      </c>
      <c r="Q236" s="163">
        <f t="shared" ca="1" si="67"/>
        <v>0</v>
      </c>
      <c r="R236" s="164">
        <f ca="1">NPV(Q235,K236:$K$244) + ($A$13+$A$14+$A$15)/POWER(1+Q235,$A$28-D236+1)</f>
        <v>0</v>
      </c>
      <c r="S236" s="164">
        <f ca="1">NPV(Q236,K236:$K$244) + ($A$13+$A$14+$A$15)/POWER(1+Q236,$A$28-D236+1)</f>
        <v>0</v>
      </c>
      <c r="T236" s="45">
        <f t="shared" ca="1" si="68"/>
        <v>0</v>
      </c>
      <c r="U236" s="45">
        <f t="shared" ca="1" si="74"/>
        <v>0</v>
      </c>
      <c r="V236" s="45">
        <f t="shared" ca="1" si="75"/>
        <v>0</v>
      </c>
      <c r="W236" s="45">
        <f t="shared" ca="1" si="69"/>
        <v>0</v>
      </c>
      <c r="X236" s="25">
        <f t="shared" ca="1" si="58"/>
        <v>0</v>
      </c>
      <c r="Z236" s="28">
        <f t="shared" ca="1" si="76"/>
        <v>0</v>
      </c>
      <c r="AA236" s="233"/>
      <c r="AB236" s="45">
        <f t="shared" ca="1" si="70"/>
        <v>0</v>
      </c>
      <c r="AC236" s="45">
        <f t="shared" ca="1" si="59"/>
        <v>0</v>
      </c>
      <c r="AD236" s="25">
        <f t="shared" ca="1" si="60"/>
        <v>0</v>
      </c>
    </row>
    <row r="237" spans="4:30" x14ac:dyDescent="0.35">
      <c r="D237" s="20">
        <v>233</v>
      </c>
      <c r="E237" s="21">
        <f t="shared" ca="1" si="71"/>
        <v>85103</v>
      </c>
      <c r="F237" s="44">
        <f t="shared" ca="1" si="61"/>
        <v>85467</v>
      </c>
      <c r="G237" s="22" t="s">
        <v>119</v>
      </c>
      <c r="H237" s="44">
        <f t="shared" ca="1" si="72"/>
        <v>85103</v>
      </c>
      <c r="I237" s="45">
        <f t="shared" ca="1" si="62"/>
        <v>0</v>
      </c>
      <c r="J237" s="45">
        <f t="shared" ca="1" si="63"/>
        <v>0</v>
      </c>
      <c r="K237" s="45">
        <f t="shared" ca="1" si="64"/>
        <v>0</v>
      </c>
      <c r="L237" s="45"/>
      <c r="M237" s="45">
        <f t="shared" ca="1" si="73"/>
        <v>0</v>
      </c>
      <c r="N237" s="257">
        <f t="shared" ca="1" si="65"/>
        <v>0</v>
      </c>
      <c r="O237" s="23"/>
      <c r="P237" s="255">
        <f t="shared" ca="1" si="66"/>
        <v>0</v>
      </c>
      <c r="Q237" s="163">
        <f t="shared" ca="1" si="67"/>
        <v>0</v>
      </c>
      <c r="R237" s="164">
        <f ca="1">NPV(Q236,K237:$K$244) + ($A$13+$A$14+$A$15)/POWER(1+Q236,$A$28-D237+1)</f>
        <v>0</v>
      </c>
      <c r="S237" s="164">
        <f ca="1">NPV(Q237,K237:$K$244) + ($A$13+$A$14+$A$15)/POWER(1+Q237,$A$28-D237+1)</f>
        <v>0</v>
      </c>
      <c r="T237" s="45">
        <f t="shared" ca="1" si="68"/>
        <v>0</v>
      </c>
      <c r="U237" s="45">
        <f t="shared" ca="1" si="74"/>
        <v>0</v>
      </c>
      <c r="V237" s="45">
        <f t="shared" ca="1" si="75"/>
        <v>0</v>
      </c>
      <c r="W237" s="45">
        <f t="shared" ca="1" si="69"/>
        <v>0</v>
      </c>
      <c r="X237" s="25">
        <f t="shared" ca="1" si="58"/>
        <v>0</v>
      </c>
      <c r="Z237" s="28">
        <f t="shared" ca="1" si="76"/>
        <v>0</v>
      </c>
      <c r="AA237" s="233"/>
      <c r="AB237" s="45">
        <f t="shared" ca="1" si="70"/>
        <v>0</v>
      </c>
      <c r="AC237" s="45">
        <f t="shared" ca="1" si="59"/>
        <v>0</v>
      </c>
      <c r="AD237" s="25">
        <f t="shared" ca="1" si="60"/>
        <v>0</v>
      </c>
    </row>
    <row r="238" spans="4:30" x14ac:dyDescent="0.35">
      <c r="D238" s="20">
        <v>234</v>
      </c>
      <c r="E238" s="21">
        <f t="shared" ca="1" si="71"/>
        <v>85468</v>
      </c>
      <c r="F238" s="44">
        <f t="shared" ca="1" si="61"/>
        <v>85832</v>
      </c>
      <c r="G238" s="22" t="s">
        <v>119</v>
      </c>
      <c r="H238" s="44">
        <f t="shared" ca="1" si="72"/>
        <v>85468</v>
      </c>
      <c r="I238" s="45">
        <f t="shared" ca="1" si="62"/>
        <v>0</v>
      </c>
      <c r="J238" s="45">
        <f t="shared" ca="1" si="63"/>
        <v>0</v>
      </c>
      <c r="K238" s="45">
        <f t="shared" ca="1" si="64"/>
        <v>0</v>
      </c>
      <c r="L238" s="45"/>
      <c r="M238" s="45">
        <f t="shared" ca="1" si="73"/>
        <v>0</v>
      </c>
      <c r="N238" s="257">
        <f t="shared" ca="1" si="65"/>
        <v>0</v>
      </c>
      <c r="O238" s="23"/>
      <c r="P238" s="255">
        <f t="shared" ca="1" si="66"/>
        <v>0</v>
      </c>
      <c r="Q238" s="163">
        <f t="shared" ca="1" si="67"/>
        <v>0</v>
      </c>
      <c r="R238" s="164">
        <f ca="1">NPV(Q237,K238:$K$244) + ($A$13+$A$14+$A$15)/POWER(1+Q237,$A$28-D238+1)</f>
        <v>0</v>
      </c>
      <c r="S238" s="164">
        <f ca="1">NPV(Q238,K238:$K$244) + ($A$13+$A$14+$A$15)/POWER(1+Q238,$A$28-D238+1)</f>
        <v>0</v>
      </c>
      <c r="T238" s="45">
        <f t="shared" ca="1" si="68"/>
        <v>0</v>
      </c>
      <c r="U238" s="45">
        <f t="shared" ca="1" si="74"/>
        <v>0</v>
      </c>
      <c r="V238" s="45">
        <f t="shared" ca="1" si="75"/>
        <v>0</v>
      </c>
      <c r="W238" s="45">
        <f t="shared" ca="1" si="69"/>
        <v>0</v>
      </c>
      <c r="X238" s="25">
        <f t="shared" ca="1" si="58"/>
        <v>0</v>
      </c>
      <c r="Z238" s="28">
        <f t="shared" ca="1" si="76"/>
        <v>0</v>
      </c>
      <c r="AA238" s="233"/>
      <c r="AB238" s="45">
        <f t="shared" ca="1" si="70"/>
        <v>0</v>
      </c>
      <c r="AC238" s="45">
        <f t="shared" ca="1" si="59"/>
        <v>0</v>
      </c>
      <c r="AD238" s="25">
        <f t="shared" ca="1" si="60"/>
        <v>0</v>
      </c>
    </row>
    <row r="239" spans="4:30" x14ac:dyDescent="0.35">
      <c r="D239" s="20">
        <v>235</v>
      </c>
      <c r="E239" s="21">
        <f t="shared" ca="1" si="71"/>
        <v>85833</v>
      </c>
      <c r="F239" s="44">
        <f t="shared" ca="1" si="61"/>
        <v>86197</v>
      </c>
      <c r="G239" s="22" t="s">
        <v>119</v>
      </c>
      <c r="H239" s="44">
        <f t="shared" ca="1" si="72"/>
        <v>85833</v>
      </c>
      <c r="I239" s="45">
        <f t="shared" ca="1" si="62"/>
        <v>0</v>
      </c>
      <c r="J239" s="45">
        <f t="shared" ca="1" si="63"/>
        <v>0</v>
      </c>
      <c r="K239" s="45">
        <f t="shared" ca="1" si="64"/>
        <v>0</v>
      </c>
      <c r="L239" s="45"/>
      <c r="M239" s="45">
        <f t="shared" ca="1" si="73"/>
        <v>0</v>
      </c>
      <c r="N239" s="257">
        <f t="shared" ca="1" si="65"/>
        <v>0</v>
      </c>
      <c r="O239" s="23"/>
      <c r="P239" s="255">
        <f t="shared" ca="1" si="66"/>
        <v>0</v>
      </c>
      <c r="Q239" s="163">
        <f t="shared" ca="1" si="67"/>
        <v>0</v>
      </c>
      <c r="R239" s="164">
        <f ca="1">NPV(Q238,K239:$K$244) + ($A$13+$A$14+$A$15)/POWER(1+Q238,$A$28-D239+1)</f>
        <v>0</v>
      </c>
      <c r="S239" s="164">
        <f ca="1">NPV(Q239,K239:$K$244) + ($A$13+$A$14+$A$15)/POWER(1+Q239,$A$28-D239+1)</f>
        <v>0</v>
      </c>
      <c r="T239" s="45">
        <f t="shared" ca="1" si="68"/>
        <v>0</v>
      </c>
      <c r="U239" s="45">
        <f t="shared" ca="1" si="74"/>
        <v>0</v>
      </c>
      <c r="V239" s="45">
        <f t="shared" ca="1" si="75"/>
        <v>0</v>
      </c>
      <c r="W239" s="45">
        <f t="shared" ca="1" si="69"/>
        <v>0</v>
      </c>
      <c r="X239" s="25">
        <f t="shared" ca="1" si="58"/>
        <v>0</v>
      </c>
      <c r="Z239" s="28">
        <f t="shared" ca="1" si="76"/>
        <v>0</v>
      </c>
      <c r="AA239" s="233"/>
      <c r="AB239" s="45">
        <f t="shared" ca="1" si="70"/>
        <v>0</v>
      </c>
      <c r="AC239" s="45">
        <f t="shared" ca="1" si="59"/>
        <v>0</v>
      </c>
      <c r="AD239" s="25">
        <f t="shared" ca="1" si="60"/>
        <v>0</v>
      </c>
    </row>
    <row r="240" spans="4:30" x14ac:dyDescent="0.35">
      <c r="D240" s="20">
        <v>236</v>
      </c>
      <c r="E240" s="21">
        <f t="shared" ca="1" si="71"/>
        <v>86198</v>
      </c>
      <c r="F240" s="44">
        <f t="shared" ca="1" si="61"/>
        <v>86563</v>
      </c>
      <c r="G240" s="22" t="s">
        <v>119</v>
      </c>
      <c r="H240" s="44">
        <f t="shared" ca="1" si="72"/>
        <v>86198</v>
      </c>
      <c r="I240" s="45">
        <f t="shared" ca="1" si="62"/>
        <v>0</v>
      </c>
      <c r="J240" s="45">
        <f t="shared" ca="1" si="63"/>
        <v>0</v>
      </c>
      <c r="K240" s="45">
        <f t="shared" ca="1" si="64"/>
        <v>0</v>
      </c>
      <c r="L240" s="45"/>
      <c r="M240" s="45">
        <f t="shared" ca="1" si="73"/>
        <v>0</v>
      </c>
      <c r="N240" s="257">
        <f t="shared" ca="1" si="65"/>
        <v>0</v>
      </c>
      <c r="O240" s="23"/>
      <c r="P240" s="255">
        <f t="shared" ca="1" si="66"/>
        <v>0</v>
      </c>
      <c r="Q240" s="163">
        <f t="shared" ca="1" si="67"/>
        <v>0</v>
      </c>
      <c r="R240" s="164">
        <f ca="1">NPV(Q239,K240:$K$244) + ($A$13+$A$14+$A$15)/POWER(1+Q239,$A$28-D240+1)</f>
        <v>0</v>
      </c>
      <c r="S240" s="164">
        <f ca="1">NPV(Q240,K240:$K$244) + ($A$13+$A$14+$A$15)/POWER(1+Q240,$A$28-D240+1)</f>
        <v>0</v>
      </c>
      <c r="T240" s="45">
        <f t="shared" ca="1" si="68"/>
        <v>0</v>
      </c>
      <c r="U240" s="45">
        <f t="shared" ca="1" si="74"/>
        <v>0</v>
      </c>
      <c r="V240" s="45">
        <f t="shared" ca="1" si="75"/>
        <v>0</v>
      </c>
      <c r="W240" s="45">
        <f t="shared" ca="1" si="69"/>
        <v>0</v>
      </c>
      <c r="X240" s="25">
        <f t="shared" ca="1" si="58"/>
        <v>0</v>
      </c>
      <c r="Z240" s="28">
        <f t="shared" ca="1" si="76"/>
        <v>0</v>
      </c>
      <c r="AA240" s="233"/>
      <c r="AB240" s="45">
        <f t="shared" ca="1" si="70"/>
        <v>0</v>
      </c>
      <c r="AC240" s="45">
        <f t="shared" ca="1" si="59"/>
        <v>0</v>
      </c>
      <c r="AD240" s="25">
        <f t="shared" ca="1" si="60"/>
        <v>0</v>
      </c>
    </row>
    <row r="241" spans="4:30" x14ac:dyDescent="0.35">
      <c r="D241" s="20">
        <v>237</v>
      </c>
      <c r="E241" s="21">
        <f t="shared" ca="1" si="71"/>
        <v>86564</v>
      </c>
      <c r="F241" s="44">
        <f t="shared" ca="1" si="61"/>
        <v>86928</v>
      </c>
      <c r="G241" s="22" t="s">
        <v>119</v>
      </c>
      <c r="H241" s="44">
        <f t="shared" ca="1" si="72"/>
        <v>86564</v>
      </c>
      <c r="I241" s="45">
        <f t="shared" ca="1" si="62"/>
        <v>0</v>
      </c>
      <c r="J241" s="45">
        <f t="shared" ca="1" si="63"/>
        <v>0</v>
      </c>
      <c r="K241" s="45">
        <f t="shared" ca="1" si="64"/>
        <v>0</v>
      </c>
      <c r="L241" s="45"/>
      <c r="M241" s="45">
        <f t="shared" ca="1" si="73"/>
        <v>0</v>
      </c>
      <c r="N241" s="257">
        <f t="shared" ca="1" si="65"/>
        <v>0</v>
      </c>
      <c r="O241" s="23"/>
      <c r="P241" s="255">
        <f t="shared" ca="1" si="66"/>
        <v>0</v>
      </c>
      <c r="Q241" s="163">
        <f t="shared" ca="1" si="67"/>
        <v>0</v>
      </c>
      <c r="R241" s="164">
        <f ca="1">NPV(Q240,K241:$K$244) + ($A$13+$A$14+$A$15)/POWER(1+Q240,$A$28-D241+1)</f>
        <v>0</v>
      </c>
      <c r="S241" s="164">
        <f ca="1">NPV(Q241,K241:$K$244) + ($A$13+$A$14+$A$15)/POWER(1+Q241,$A$28-D241+1)</f>
        <v>0</v>
      </c>
      <c r="T241" s="45">
        <f t="shared" ca="1" si="68"/>
        <v>0</v>
      </c>
      <c r="U241" s="45">
        <f t="shared" ca="1" si="74"/>
        <v>0</v>
      </c>
      <c r="V241" s="45">
        <f t="shared" ca="1" si="75"/>
        <v>0</v>
      </c>
      <c r="W241" s="45">
        <f t="shared" ca="1" si="69"/>
        <v>0</v>
      </c>
      <c r="X241" s="25">
        <f t="shared" ca="1" si="58"/>
        <v>0</v>
      </c>
      <c r="Z241" s="28">
        <f t="shared" ca="1" si="76"/>
        <v>0</v>
      </c>
      <c r="AA241" s="233"/>
      <c r="AB241" s="45">
        <f t="shared" ca="1" si="70"/>
        <v>0</v>
      </c>
      <c r="AC241" s="45">
        <f t="shared" ca="1" si="59"/>
        <v>0</v>
      </c>
      <c r="AD241" s="25">
        <f t="shared" ca="1" si="60"/>
        <v>0</v>
      </c>
    </row>
    <row r="242" spans="4:30" x14ac:dyDescent="0.35">
      <c r="D242" s="20">
        <v>238</v>
      </c>
      <c r="E242" s="21">
        <f t="shared" ca="1" si="71"/>
        <v>86929</v>
      </c>
      <c r="F242" s="44">
        <f t="shared" ca="1" si="61"/>
        <v>87293</v>
      </c>
      <c r="G242" s="22" t="s">
        <v>119</v>
      </c>
      <c r="H242" s="44">
        <f t="shared" ca="1" si="72"/>
        <v>86929</v>
      </c>
      <c r="I242" s="45">
        <f t="shared" ca="1" si="62"/>
        <v>0</v>
      </c>
      <c r="J242" s="45">
        <f t="shared" ca="1" si="63"/>
        <v>0</v>
      </c>
      <c r="K242" s="45">
        <f t="shared" ca="1" si="64"/>
        <v>0</v>
      </c>
      <c r="L242" s="45"/>
      <c r="M242" s="45">
        <f t="shared" ca="1" si="73"/>
        <v>0</v>
      </c>
      <c r="N242" s="257">
        <f t="shared" ca="1" si="65"/>
        <v>0</v>
      </c>
      <c r="O242" s="23"/>
      <c r="P242" s="255">
        <f t="shared" ca="1" si="66"/>
        <v>0</v>
      </c>
      <c r="Q242" s="163">
        <f t="shared" ca="1" si="67"/>
        <v>0</v>
      </c>
      <c r="R242" s="164">
        <f ca="1">NPV(Q241,K242:$K$244) + ($A$13+$A$14+$A$15)/POWER(1+Q241,$A$28-D242+1)</f>
        <v>0</v>
      </c>
      <c r="S242" s="164">
        <f ca="1">NPV(Q242,K242:$K$244) + ($A$13+$A$14+$A$15)/POWER(1+Q242,$A$28-D242+1)</f>
        <v>0</v>
      </c>
      <c r="T242" s="45">
        <f t="shared" ca="1" si="68"/>
        <v>0</v>
      </c>
      <c r="U242" s="45">
        <f t="shared" ca="1" si="74"/>
        <v>0</v>
      </c>
      <c r="V242" s="45">
        <f t="shared" ca="1" si="75"/>
        <v>0</v>
      </c>
      <c r="W242" s="45">
        <f t="shared" ca="1" si="69"/>
        <v>0</v>
      </c>
      <c r="X242" s="25">
        <f t="shared" ca="1" si="58"/>
        <v>0</v>
      </c>
      <c r="Z242" s="28">
        <f t="shared" ca="1" si="76"/>
        <v>0</v>
      </c>
      <c r="AA242" s="233"/>
      <c r="AB242" s="45">
        <f t="shared" ca="1" si="70"/>
        <v>0</v>
      </c>
      <c r="AC242" s="45">
        <f t="shared" ca="1" si="59"/>
        <v>0</v>
      </c>
      <c r="AD242" s="25">
        <f t="shared" ca="1" si="60"/>
        <v>0</v>
      </c>
    </row>
    <row r="243" spans="4:30" x14ac:dyDescent="0.35">
      <c r="D243" s="20">
        <v>239</v>
      </c>
      <c r="E243" s="21">
        <f t="shared" ca="1" si="71"/>
        <v>87294</v>
      </c>
      <c r="F243" s="44">
        <f t="shared" ca="1" si="61"/>
        <v>87658</v>
      </c>
      <c r="G243" s="22" t="s">
        <v>119</v>
      </c>
      <c r="H243" s="44">
        <f t="shared" ca="1" si="72"/>
        <v>87294</v>
      </c>
      <c r="I243" s="45">
        <f t="shared" ca="1" si="62"/>
        <v>0</v>
      </c>
      <c r="J243" s="45">
        <f t="shared" ca="1" si="63"/>
        <v>0</v>
      </c>
      <c r="K243" s="45">
        <f t="shared" ca="1" si="64"/>
        <v>0</v>
      </c>
      <c r="L243" s="45"/>
      <c r="M243" s="45">
        <f t="shared" ca="1" si="73"/>
        <v>0</v>
      </c>
      <c r="N243" s="257">
        <f t="shared" ca="1" si="65"/>
        <v>0</v>
      </c>
      <c r="O243" s="23"/>
      <c r="P243" s="255">
        <f t="shared" ca="1" si="66"/>
        <v>0</v>
      </c>
      <c r="Q243" s="163">
        <f t="shared" ca="1" si="67"/>
        <v>0</v>
      </c>
      <c r="R243" s="164">
        <f ca="1">NPV(Q242,K243:$K$244) + ($A$13+$A$14+$A$15)/POWER(1+Q242,$A$28-D243+1)</f>
        <v>0</v>
      </c>
      <c r="S243" s="164">
        <f ca="1">NPV(Q243,K243:$K$244) + ($A$13+$A$14+$A$15)/POWER(1+Q243,$A$28-D243+1)</f>
        <v>0</v>
      </c>
      <c r="T243" s="45">
        <f t="shared" ca="1" si="68"/>
        <v>0</v>
      </c>
      <c r="U243" s="45">
        <f t="shared" ca="1" si="74"/>
        <v>0</v>
      </c>
      <c r="V243" s="45">
        <f t="shared" ca="1" si="75"/>
        <v>0</v>
      </c>
      <c r="W243" s="45">
        <f t="shared" ca="1" si="69"/>
        <v>0</v>
      </c>
      <c r="X243" s="25">
        <f t="shared" ca="1" si="58"/>
        <v>0</v>
      </c>
      <c r="Z243" s="28">
        <f t="shared" ca="1" si="76"/>
        <v>0</v>
      </c>
      <c r="AA243" s="233"/>
      <c r="AB243" s="45">
        <f t="shared" ca="1" si="70"/>
        <v>0</v>
      </c>
      <c r="AC243" s="45">
        <f t="shared" ca="1" si="59"/>
        <v>0</v>
      </c>
      <c r="AD243" s="25">
        <f t="shared" ca="1" si="60"/>
        <v>0</v>
      </c>
    </row>
    <row r="244" spans="4:30" ht="15" thickBot="1" x14ac:dyDescent="0.4">
      <c r="D244" s="20">
        <v>240</v>
      </c>
      <c r="E244" s="40">
        <f t="shared" ca="1" si="71"/>
        <v>87659</v>
      </c>
      <c r="F244" s="47">
        <f t="shared" si="61"/>
        <v>-1</v>
      </c>
      <c r="G244" s="46" t="s">
        <v>119</v>
      </c>
      <c r="H244" s="44">
        <f t="shared" ca="1" si="72"/>
        <v>87659</v>
      </c>
      <c r="I244" s="41">
        <f t="shared" ca="1" si="62"/>
        <v>0</v>
      </c>
      <c r="J244" s="41">
        <f t="shared" ca="1" si="63"/>
        <v>0</v>
      </c>
      <c r="K244" s="41">
        <f t="shared" ca="1" si="64"/>
        <v>0</v>
      </c>
      <c r="L244" s="41"/>
      <c r="M244" s="41">
        <f t="shared" ca="1" si="73"/>
        <v>0</v>
      </c>
      <c r="N244" s="258">
        <f t="shared" ca="1" si="65"/>
        <v>0</v>
      </c>
      <c r="O244" s="23"/>
      <c r="P244" s="256">
        <f t="shared" ca="1" si="66"/>
        <v>0</v>
      </c>
      <c r="Q244" s="166">
        <f t="shared" ca="1" si="67"/>
        <v>0</v>
      </c>
      <c r="R244" s="164">
        <f ca="1">NPV(Q243,K244:$K$244) + ($A$13+$A$14+$A$15)/POWER(1+Q243,$A$28-D244+1)</f>
        <v>0</v>
      </c>
      <c r="S244" s="164">
        <f ca="1">NPV(Q244,K244:$K$244) + ($A$13+$A$14+$A$15)/POWER(1+Q244,$A$28-D244+1)</f>
        <v>0</v>
      </c>
      <c r="T244" s="41">
        <f t="shared" ca="1" si="68"/>
        <v>0</v>
      </c>
      <c r="U244" s="45">
        <f t="shared" ca="1" si="74"/>
        <v>0</v>
      </c>
      <c r="V244" s="41">
        <f t="shared" ca="1" si="75"/>
        <v>0</v>
      </c>
      <c r="W244" s="41">
        <f t="shared" ca="1" si="69"/>
        <v>0</v>
      </c>
      <c r="X244" s="42">
        <f t="shared" ca="1" si="58"/>
        <v>0</v>
      </c>
      <c r="Z244" s="43">
        <f t="shared" ca="1" si="76"/>
        <v>0</v>
      </c>
      <c r="AA244" s="234"/>
      <c r="AB244" s="41">
        <f t="shared" ca="1" si="70"/>
        <v>0</v>
      </c>
      <c r="AC244" s="41">
        <f t="shared" ca="1" si="59"/>
        <v>0</v>
      </c>
      <c r="AD244" s="42">
        <f t="shared" ca="1" si="60"/>
        <v>0</v>
      </c>
    </row>
    <row r="245" spans="4:30" x14ac:dyDescent="0.35">
      <c r="D245" s="159"/>
      <c r="E245" s="157"/>
      <c r="F245" s="157"/>
      <c r="G245" s="157"/>
      <c r="H245" s="157"/>
      <c r="I245" s="158"/>
      <c r="J245" s="158"/>
      <c r="K245" s="158"/>
      <c r="L245" s="158"/>
      <c r="M245" s="158"/>
      <c r="N245" s="23"/>
      <c r="O245" s="23"/>
      <c r="P245" s="23"/>
      <c r="Q245" s="160"/>
      <c r="R245" s="161"/>
      <c r="S245" s="161"/>
      <c r="T245" s="158"/>
      <c r="U245" s="158"/>
      <c r="V245" s="158"/>
      <c r="W245" s="158"/>
      <c r="X245" s="158"/>
      <c r="Y245" s="158"/>
      <c r="Z245" s="158"/>
      <c r="AA245" s="162"/>
      <c r="AB245" s="158"/>
      <c r="AC245" s="158"/>
      <c r="AD245" s="158"/>
    </row>
    <row r="246" spans="4:30" x14ac:dyDescent="0.35">
      <c r="D246" s="159"/>
      <c r="E246" s="157"/>
      <c r="F246" s="157"/>
      <c r="G246" s="157"/>
      <c r="H246" s="157"/>
      <c r="I246" s="158"/>
      <c r="J246" s="158"/>
      <c r="K246" s="158"/>
      <c r="L246" s="158"/>
      <c r="M246" s="158"/>
      <c r="N246" s="23"/>
      <c r="O246" s="23"/>
      <c r="P246" s="23"/>
      <c r="Q246" s="160"/>
      <c r="R246" s="161"/>
      <c r="S246" s="161"/>
      <c r="T246" s="158"/>
      <c r="U246" s="158"/>
      <c r="V246" s="158"/>
      <c r="W246" s="158"/>
      <c r="X246" s="158"/>
      <c r="Y246" s="158"/>
      <c r="Z246" s="158"/>
      <c r="AA246" s="162"/>
      <c r="AB246" s="158"/>
      <c r="AC246" s="158"/>
      <c r="AD246" s="158"/>
    </row>
    <row r="247" spans="4:30" x14ac:dyDescent="0.35">
      <c r="D247" s="159"/>
      <c r="E247" s="157"/>
      <c r="F247" s="157"/>
      <c r="G247" s="157"/>
      <c r="H247" s="157"/>
      <c r="I247" s="158"/>
      <c r="J247" s="158"/>
      <c r="K247" s="158"/>
      <c r="L247" s="158"/>
      <c r="M247" s="158"/>
      <c r="N247" s="23"/>
      <c r="O247" s="23"/>
      <c r="P247" s="23"/>
      <c r="Q247" s="160"/>
      <c r="R247" s="161"/>
      <c r="S247" s="161"/>
      <c r="T247" s="158"/>
      <c r="U247" s="158"/>
      <c r="V247" s="158"/>
      <c r="W247" s="158"/>
      <c r="X247" s="158"/>
      <c r="Y247" s="158"/>
      <c r="Z247" s="158"/>
      <c r="AA247" s="162"/>
      <c r="AB247" s="158"/>
      <c r="AC247" s="158"/>
      <c r="AD247" s="158"/>
    </row>
    <row r="248" spans="4:30" x14ac:dyDescent="0.35">
      <c r="D248" s="159"/>
      <c r="E248" s="157"/>
      <c r="F248" s="157"/>
      <c r="G248" s="157"/>
      <c r="H248" s="157"/>
      <c r="I248" s="158"/>
      <c r="J248" s="158"/>
      <c r="K248" s="158"/>
      <c r="L248" s="158"/>
      <c r="M248" s="158"/>
      <c r="N248" s="23"/>
      <c r="O248" s="23"/>
      <c r="P248" s="23"/>
      <c r="Q248" s="160"/>
      <c r="R248" s="161"/>
      <c r="S248" s="161"/>
      <c r="T248" s="158"/>
      <c r="U248" s="158"/>
      <c r="V248" s="158"/>
      <c r="W248" s="158"/>
      <c r="X248" s="158"/>
      <c r="Y248" s="158"/>
      <c r="Z248" s="158"/>
      <c r="AA248" s="162"/>
      <c r="AB248" s="158"/>
      <c r="AC248" s="158"/>
      <c r="AD248" s="158"/>
    </row>
    <row r="249" spans="4:30" x14ac:dyDescent="0.35">
      <c r="D249" s="159"/>
      <c r="E249" s="157"/>
      <c r="F249" s="157"/>
      <c r="G249" s="157"/>
      <c r="H249" s="157"/>
      <c r="I249" s="158"/>
      <c r="J249" s="158"/>
      <c r="K249" s="158"/>
      <c r="L249" s="158"/>
      <c r="M249" s="158"/>
      <c r="N249" s="23"/>
      <c r="O249" s="23"/>
      <c r="P249" s="23"/>
      <c r="Q249" s="160"/>
      <c r="R249" s="161"/>
      <c r="S249" s="161"/>
      <c r="T249" s="158"/>
      <c r="U249" s="158"/>
      <c r="V249" s="158"/>
      <c r="W249" s="158"/>
      <c r="X249" s="158"/>
      <c r="Y249" s="158"/>
      <c r="Z249" s="158"/>
      <c r="AA249" s="162"/>
      <c r="AB249" s="158"/>
      <c r="AC249" s="158"/>
      <c r="AD249" s="158"/>
    </row>
    <row r="250" spans="4:30" x14ac:dyDescent="0.35">
      <c r="D250" s="159"/>
      <c r="E250" s="157"/>
      <c r="F250" s="157"/>
      <c r="G250" s="157"/>
      <c r="H250" s="157"/>
      <c r="I250" s="158"/>
      <c r="J250" s="158"/>
      <c r="K250" s="158"/>
      <c r="L250" s="158"/>
      <c r="M250" s="158"/>
      <c r="N250" s="23"/>
      <c r="O250" s="23"/>
      <c r="P250" s="23"/>
      <c r="Q250" s="160"/>
      <c r="R250" s="161"/>
      <c r="S250" s="161"/>
      <c r="T250" s="158"/>
      <c r="U250" s="158"/>
      <c r="V250" s="158"/>
      <c r="W250" s="158"/>
      <c r="X250" s="158"/>
      <c r="Y250" s="158"/>
      <c r="Z250" s="158"/>
      <c r="AA250" s="162"/>
      <c r="AB250" s="158"/>
      <c r="AC250" s="158"/>
      <c r="AD250" s="158"/>
    </row>
    <row r="251" spans="4:30" x14ac:dyDescent="0.35">
      <c r="D251" s="159"/>
      <c r="E251" s="157"/>
      <c r="F251" s="157"/>
      <c r="G251" s="157"/>
      <c r="H251" s="157"/>
      <c r="I251" s="158"/>
      <c r="J251" s="158"/>
      <c r="K251" s="158"/>
      <c r="L251" s="158"/>
      <c r="M251" s="158"/>
      <c r="N251" s="23"/>
      <c r="O251" s="23"/>
      <c r="P251" s="23"/>
      <c r="Q251" s="160"/>
      <c r="R251" s="161"/>
      <c r="S251" s="161"/>
      <c r="T251" s="158"/>
      <c r="U251" s="158"/>
      <c r="V251" s="158"/>
      <c r="W251" s="158"/>
      <c r="X251" s="158"/>
      <c r="Y251" s="158"/>
      <c r="Z251" s="158"/>
      <c r="AA251" s="162"/>
      <c r="AB251" s="158"/>
      <c r="AC251" s="158"/>
      <c r="AD251" s="158"/>
    </row>
    <row r="252" spans="4:30" x14ac:dyDescent="0.35">
      <c r="D252" s="159"/>
      <c r="E252" s="157"/>
      <c r="F252" s="157"/>
      <c r="G252" s="157"/>
      <c r="H252" s="157"/>
      <c r="I252" s="158"/>
      <c r="J252" s="158"/>
      <c r="K252" s="158"/>
      <c r="L252" s="158"/>
      <c r="M252" s="158"/>
      <c r="N252" s="23"/>
      <c r="O252" s="23"/>
      <c r="P252" s="23"/>
      <c r="Q252" s="160"/>
      <c r="R252" s="161"/>
      <c r="S252" s="161"/>
      <c r="T252" s="158"/>
      <c r="U252" s="158"/>
      <c r="V252" s="158"/>
      <c r="W252" s="158"/>
      <c r="X252" s="158"/>
      <c r="Y252" s="158"/>
      <c r="Z252" s="158"/>
      <c r="AA252" s="162"/>
      <c r="AB252" s="158"/>
      <c r="AC252" s="158"/>
      <c r="AD252" s="158"/>
    </row>
    <row r="253" spans="4:30" x14ac:dyDescent="0.35">
      <c r="D253" s="159"/>
      <c r="E253" s="157"/>
      <c r="F253" s="157"/>
      <c r="G253" s="157"/>
      <c r="H253" s="157"/>
      <c r="I253" s="158"/>
      <c r="J253" s="158"/>
      <c r="K253" s="158"/>
      <c r="L253" s="158"/>
      <c r="M253" s="158"/>
      <c r="N253" s="23"/>
      <c r="O253" s="23"/>
      <c r="P253" s="23"/>
      <c r="Q253" s="160"/>
      <c r="R253" s="161"/>
      <c r="S253" s="161"/>
      <c r="T253" s="158"/>
      <c r="U253" s="158"/>
      <c r="V253" s="158"/>
      <c r="W253" s="158"/>
      <c r="X253" s="158"/>
      <c r="Y253" s="158"/>
      <c r="Z253" s="158"/>
      <c r="AA253" s="162"/>
      <c r="AB253" s="158"/>
      <c r="AC253" s="158"/>
      <c r="AD253" s="158"/>
    </row>
    <row r="254" spans="4:30" x14ac:dyDescent="0.35">
      <c r="D254" s="159"/>
      <c r="E254" s="157"/>
      <c r="F254" s="157"/>
      <c r="G254" s="157"/>
      <c r="H254" s="157"/>
      <c r="I254" s="158"/>
      <c r="J254" s="158"/>
      <c r="K254" s="158"/>
      <c r="L254" s="158"/>
      <c r="M254" s="158"/>
      <c r="N254" s="23"/>
      <c r="O254" s="23"/>
      <c r="P254" s="23"/>
      <c r="Q254" s="160"/>
      <c r="R254" s="161"/>
      <c r="S254" s="161"/>
      <c r="T254" s="158"/>
      <c r="U254" s="158"/>
      <c r="V254" s="158"/>
      <c r="W254" s="158"/>
      <c r="X254" s="158"/>
      <c r="Y254" s="158"/>
      <c r="Z254" s="158"/>
      <c r="AA254" s="162"/>
      <c r="AB254" s="158"/>
      <c r="AC254" s="158"/>
      <c r="AD254" s="158"/>
    </row>
    <row r="255" spans="4:30" x14ac:dyDescent="0.35">
      <c r="D255" s="159"/>
      <c r="E255" s="157"/>
      <c r="F255" s="157"/>
      <c r="G255" s="157"/>
      <c r="H255" s="157"/>
      <c r="I255" s="158"/>
      <c r="J255" s="158"/>
      <c r="K255" s="158"/>
      <c r="L255" s="158"/>
      <c r="M255" s="158"/>
      <c r="N255" s="23"/>
      <c r="O255" s="23"/>
      <c r="P255" s="23"/>
      <c r="Q255" s="160"/>
      <c r="R255" s="161"/>
      <c r="S255" s="161"/>
      <c r="T255" s="158"/>
      <c r="U255" s="158"/>
      <c r="V255" s="158"/>
      <c r="W255" s="158"/>
      <c r="X255" s="158"/>
      <c r="Y255" s="158"/>
      <c r="Z255" s="158"/>
      <c r="AA255" s="162"/>
      <c r="AB255" s="158"/>
      <c r="AC255" s="158"/>
      <c r="AD255" s="158"/>
    </row>
    <row r="256" spans="4:30" x14ac:dyDescent="0.35">
      <c r="D256" s="159"/>
      <c r="E256" s="157"/>
      <c r="F256" s="157"/>
      <c r="G256" s="157"/>
      <c r="H256" s="157"/>
      <c r="I256" s="158"/>
      <c r="J256" s="158"/>
      <c r="K256" s="158"/>
      <c r="L256" s="158"/>
      <c r="M256" s="158"/>
      <c r="N256" s="23"/>
      <c r="O256" s="23"/>
      <c r="P256" s="23"/>
      <c r="Q256" s="160"/>
      <c r="R256" s="161"/>
      <c r="S256" s="161"/>
      <c r="T256" s="158"/>
      <c r="U256" s="158"/>
      <c r="V256" s="158"/>
      <c r="W256" s="158"/>
      <c r="X256" s="158"/>
      <c r="Y256" s="158"/>
      <c r="Z256" s="158"/>
      <c r="AA256" s="162"/>
      <c r="AB256" s="158"/>
      <c r="AC256" s="158"/>
      <c r="AD256" s="158"/>
    </row>
    <row r="257" spans="4:30" x14ac:dyDescent="0.35">
      <c r="D257" s="159"/>
      <c r="E257" s="157"/>
      <c r="F257" s="157"/>
      <c r="G257" s="157"/>
      <c r="H257" s="157"/>
      <c r="I257" s="158"/>
      <c r="J257" s="158"/>
      <c r="K257" s="158"/>
      <c r="L257" s="158"/>
      <c r="M257" s="158"/>
      <c r="N257" s="23"/>
      <c r="O257" s="23"/>
      <c r="P257" s="23"/>
      <c r="Q257" s="160"/>
      <c r="R257" s="161"/>
      <c r="S257" s="161"/>
      <c r="T257" s="158"/>
      <c r="U257" s="158"/>
      <c r="V257" s="158"/>
      <c r="W257" s="158"/>
      <c r="X257" s="158"/>
      <c r="Y257" s="158"/>
      <c r="Z257" s="158"/>
      <c r="AA257" s="162"/>
      <c r="AB257" s="158"/>
      <c r="AC257" s="158"/>
      <c r="AD257" s="158"/>
    </row>
    <row r="258" spans="4:30" x14ac:dyDescent="0.35">
      <c r="D258" s="159"/>
      <c r="E258" s="157"/>
      <c r="F258" s="157"/>
      <c r="G258" s="157"/>
      <c r="H258" s="157"/>
      <c r="I258" s="158"/>
      <c r="J258" s="158"/>
      <c r="K258" s="158"/>
      <c r="L258" s="158"/>
      <c r="M258" s="158"/>
      <c r="N258" s="23"/>
      <c r="O258" s="23"/>
      <c r="P258" s="23"/>
      <c r="Q258" s="160"/>
      <c r="R258" s="161"/>
      <c r="S258" s="161"/>
      <c r="T258" s="158"/>
      <c r="U258" s="158"/>
      <c r="V258" s="158"/>
      <c r="W258" s="158"/>
      <c r="X258" s="158"/>
      <c r="Y258" s="158"/>
      <c r="Z258" s="158"/>
      <c r="AA258" s="162"/>
      <c r="AB258" s="158"/>
      <c r="AC258" s="158"/>
      <c r="AD258" s="158"/>
    </row>
    <row r="259" spans="4:30" x14ac:dyDescent="0.35">
      <c r="D259" s="159"/>
      <c r="E259" s="157"/>
      <c r="F259" s="157"/>
      <c r="G259" s="157"/>
      <c r="H259" s="157"/>
      <c r="I259" s="158"/>
      <c r="J259" s="158"/>
      <c r="K259" s="158"/>
      <c r="L259" s="158"/>
      <c r="M259" s="158"/>
      <c r="N259" s="23"/>
      <c r="O259" s="23"/>
      <c r="P259" s="23"/>
      <c r="Q259" s="160"/>
      <c r="R259" s="161"/>
      <c r="S259" s="161"/>
      <c r="T259" s="158"/>
      <c r="U259" s="158"/>
      <c r="V259" s="158"/>
      <c r="W259" s="158"/>
      <c r="X259" s="158"/>
      <c r="Y259" s="158"/>
      <c r="Z259" s="158"/>
      <c r="AA259" s="162"/>
      <c r="AB259" s="158"/>
      <c r="AC259" s="158"/>
      <c r="AD259" s="158"/>
    </row>
    <row r="260" spans="4:30" x14ac:dyDescent="0.35">
      <c r="D260" s="159"/>
      <c r="E260" s="157"/>
      <c r="F260" s="157"/>
      <c r="G260" s="157"/>
      <c r="H260" s="157"/>
      <c r="I260" s="158"/>
      <c r="J260" s="158"/>
      <c r="K260" s="158"/>
      <c r="L260" s="158"/>
      <c r="M260" s="158"/>
      <c r="N260" s="23"/>
      <c r="O260" s="23"/>
      <c r="P260" s="23"/>
      <c r="Q260" s="160"/>
      <c r="R260" s="161"/>
      <c r="S260" s="161"/>
      <c r="T260" s="158"/>
      <c r="U260" s="158"/>
      <c r="V260" s="158"/>
      <c r="W260" s="158"/>
      <c r="X260" s="158"/>
      <c r="Y260" s="158"/>
      <c r="Z260" s="158"/>
      <c r="AA260" s="162"/>
      <c r="AB260" s="158"/>
      <c r="AC260" s="158"/>
      <c r="AD260" s="158"/>
    </row>
    <row r="261" spans="4:30" x14ac:dyDescent="0.35">
      <c r="D261" s="159"/>
      <c r="E261" s="157"/>
      <c r="F261" s="157"/>
      <c r="G261" s="157"/>
      <c r="H261" s="157"/>
      <c r="I261" s="158"/>
      <c r="J261" s="158"/>
      <c r="K261" s="158"/>
      <c r="L261" s="158"/>
      <c r="M261" s="158"/>
      <c r="N261" s="23"/>
      <c r="O261" s="23"/>
      <c r="P261" s="23"/>
      <c r="Q261" s="160"/>
      <c r="R261" s="161"/>
      <c r="S261" s="161"/>
      <c r="T261" s="158"/>
      <c r="U261" s="158"/>
      <c r="V261" s="158"/>
      <c r="W261" s="158"/>
      <c r="X261" s="158"/>
      <c r="Y261" s="158"/>
      <c r="Z261" s="158"/>
      <c r="AA261" s="162"/>
      <c r="AB261" s="158"/>
      <c r="AC261" s="158"/>
      <c r="AD261" s="158"/>
    </row>
    <row r="262" spans="4:30" x14ac:dyDescent="0.35">
      <c r="D262" s="159"/>
      <c r="E262" s="157"/>
      <c r="F262" s="157"/>
      <c r="G262" s="157"/>
      <c r="H262" s="157"/>
      <c r="I262" s="158"/>
      <c r="J262" s="158"/>
      <c r="K262" s="158"/>
      <c r="L262" s="158"/>
      <c r="M262" s="158"/>
      <c r="N262" s="23"/>
      <c r="O262" s="23"/>
      <c r="P262" s="23"/>
      <c r="Q262" s="160"/>
      <c r="R262" s="161"/>
      <c r="S262" s="161"/>
      <c r="T262" s="158"/>
      <c r="U262" s="158"/>
      <c r="V262" s="158"/>
      <c r="W262" s="158"/>
      <c r="X262" s="158"/>
      <c r="Y262" s="158"/>
      <c r="Z262" s="158"/>
      <c r="AA262" s="162"/>
      <c r="AB262" s="158"/>
      <c r="AC262" s="158"/>
      <c r="AD262" s="158"/>
    </row>
    <row r="263" spans="4:30" x14ac:dyDescent="0.35">
      <c r="D263" s="159"/>
      <c r="E263" s="157"/>
      <c r="F263" s="157"/>
      <c r="G263" s="157"/>
      <c r="H263" s="157"/>
      <c r="I263" s="158"/>
      <c r="J263" s="158"/>
      <c r="K263" s="158"/>
      <c r="L263" s="158"/>
      <c r="M263" s="158"/>
      <c r="N263" s="23"/>
      <c r="O263" s="23"/>
      <c r="P263" s="23"/>
      <c r="Q263" s="160"/>
      <c r="R263" s="161"/>
      <c r="S263" s="161"/>
      <c r="T263" s="158"/>
      <c r="U263" s="158"/>
      <c r="V263" s="158"/>
      <c r="W263" s="158"/>
      <c r="X263" s="158"/>
      <c r="Y263" s="158"/>
      <c r="Z263" s="158"/>
      <c r="AA263" s="162"/>
      <c r="AB263" s="158"/>
      <c r="AC263" s="158"/>
      <c r="AD263" s="158"/>
    </row>
    <row r="264" spans="4:30" x14ac:dyDescent="0.35">
      <c r="D264" s="159"/>
      <c r="E264" s="157"/>
      <c r="F264" s="157"/>
      <c r="G264" s="157"/>
      <c r="H264" s="157"/>
      <c r="I264" s="158"/>
      <c r="J264" s="158"/>
      <c r="K264" s="158"/>
      <c r="L264" s="158"/>
      <c r="M264" s="158"/>
      <c r="N264" s="23"/>
      <c r="O264" s="23"/>
      <c r="P264" s="23"/>
      <c r="Q264" s="160"/>
      <c r="R264" s="161"/>
      <c r="S264" s="161"/>
      <c r="T264" s="158"/>
      <c r="U264" s="158"/>
      <c r="V264" s="158"/>
      <c r="W264" s="158"/>
      <c r="X264" s="158"/>
      <c r="Y264" s="158"/>
      <c r="Z264" s="158"/>
      <c r="AA264" s="162"/>
      <c r="AB264" s="158"/>
      <c r="AC264" s="158"/>
      <c r="AD264" s="158"/>
    </row>
    <row r="265" spans="4:30" x14ac:dyDescent="0.35">
      <c r="D265" s="159"/>
      <c r="E265" s="157"/>
      <c r="F265" s="157"/>
      <c r="G265" s="157"/>
      <c r="H265" s="157"/>
      <c r="I265" s="158"/>
      <c r="J265" s="158"/>
      <c r="K265" s="158"/>
      <c r="L265" s="158"/>
      <c r="M265" s="158"/>
      <c r="N265" s="23"/>
      <c r="O265" s="23"/>
      <c r="P265" s="23"/>
      <c r="Q265" s="160"/>
      <c r="R265" s="161"/>
      <c r="S265" s="161"/>
      <c r="T265" s="158"/>
      <c r="U265" s="158"/>
      <c r="V265" s="158"/>
      <c r="W265" s="158"/>
      <c r="X265" s="158"/>
      <c r="Y265" s="158"/>
      <c r="Z265" s="158"/>
      <c r="AA265" s="162"/>
      <c r="AB265" s="158"/>
      <c r="AC265" s="158"/>
      <c r="AD265" s="158"/>
    </row>
    <row r="266" spans="4:30" x14ac:dyDescent="0.35">
      <c r="D266" s="159"/>
      <c r="E266" s="157"/>
      <c r="F266" s="157"/>
      <c r="G266" s="157"/>
      <c r="H266" s="157"/>
      <c r="I266" s="158"/>
      <c r="J266" s="158"/>
      <c r="K266" s="158"/>
      <c r="L266" s="158"/>
      <c r="M266" s="158"/>
      <c r="N266" s="23"/>
      <c r="O266" s="23"/>
      <c r="P266" s="23"/>
      <c r="Q266" s="160"/>
      <c r="R266" s="161"/>
      <c r="S266" s="161"/>
      <c r="T266" s="158"/>
      <c r="U266" s="158"/>
      <c r="V266" s="158"/>
      <c r="W266" s="158"/>
      <c r="X266" s="158"/>
      <c r="Y266" s="158"/>
      <c r="Z266" s="158"/>
      <c r="AA266" s="162"/>
      <c r="AB266" s="158"/>
      <c r="AC266" s="158"/>
      <c r="AD266" s="158"/>
    </row>
    <row r="267" spans="4:30" x14ac:dyDescent="0.35">
      <c r="D267" s="159"/>
      <c r="E267" s="157"/>
      <c r="F267" s="157"/>
      <c r="G267" s="157"/>
      <c r="H267" s="157"/>
      <c r="I267" s="158"/>
      <c r="J267" s="158"/>
      <c r="K267" s="158"/>
      <c r="L267" s="158"/>
      <c r="M267" s="158"/>
      <c r="N267" s="23"/>
      <c r="O267" s="23"/>
      <c r="P267" s="23"/>
      <c r="Q267" s="160"/>
      <c r="R267" s="161"/>
      <c r="S267" s="161"/>
      <c r="T267" s="158"/>
      <c r="U267" s="158"/>
      <c r="V267" s="158"/>
      <c r="W267" s="158"/>
      <c r="X267" s="158"/>
      <c r="Y267" s="158"/>
      <c r="Z267" s="158"/>
      <c r="AA267" s="162"/>
      <c r="AB267" s="158"/>
      <c r="AC267" s="158"/>
      <c r="AD267" s="158"/>
    </row>
    <row r="268" spans="4:30" x14ac:dyDescent="0.35">
      <c r="D268" s="159"/>
      <c r="E268" s="157"/>
      <c r="F268" s="157"/>
      <c r="G268" s="157"/>
      <c r="H268" s="157"/>
      <c r="I268" s="158"/>
      <c r="J268" s="158"/>
      <c r="K268" s="158"/>
      <c r="L268" s="158"/>
      <c r="M268" s="158"/>
      <c r="N268" s="23"/>
      <c r="O268" s="23"/>
      <c r="P268" s="23"/>
      <c r="Q268" s="160"/>
      <c r="R268" s="161"/>
      <c r="S268" s="161"/>
      <c r="T268" s="158"/>
      <c r="U268" s="158"/>
      <c r="V268" s="158"/>
      <c r="W268" s="158"/>
      <c r="X268" s="158"/>
      <c r="Y268" s="158"/>
      <c r="Z268" s="158"/>
      <c r="AA268" s="162"/>
      <c r="AB268" s="158"/>
      <c r="AC268" s="158"/>
      <c r="AD268" s="158"/>
    </row>
    <row r="269" spans="4:30" x14ac:dyDescent="0.35">
      <c r="D269" s="159"/>
      <c r="E269" s="157"/>
      <c r="F269" s="157"/>
      <c r="G269" s="157"/>
      <c r="H269" s="157"/>
      <c r="I269" s="158"/>
      <c r="J269" s="158"/>
      <c r="K269" s="158"/>
      <c r="L269" s="158"/>
      <c r="M269" s="158"/>
      <c r="N269" s="23"/>
      <c r="O269" s="23"/>
      <c r="P269" s="23"/>
      <c r="Q269" s="160"/>
      <c r="R269" s="161"/>
      <c r="S269" s="161"/>
      <c r="T269" s="158"/>
      <c r="U269" s="158"/>
      <c r="V269" s="158"/>
      <c r="W269" s="158"/>
      <c r="X269" s="158"/>
      <c r="Y269" s="158"/>
      <c r="Z269" s="158"/>
      <c r="AA269" s="162"/>
      <c r="AB269" s="158"/>
      <c r="AC269" s="158"/>
      <c r="AD269" s="158"/>
    </row>
    <row r="270" spans="4:30" x14ac:dyDescent="0.35">
      <c r="D270" s="159"/>
      <c r="E270" s="157"/>
      <c r="F270" s="157"/>
      <c r="G270" s="157"/>
      <c r="H270" s="157"/>
      <c r="I270" s="158"/>
      <c r="J270" s="158"/>
      <c r="K270" s="158"/>
      <c r="L270" s="158"/>
      <c r="M270" s="158"/>
      <c r="N270" s="23"/>
      <c r="O270" s="23"/>
      <c r="P270" s="23"/>
      <c r="Q270" s="160"/>
      <c r="R270" s="161"/>
      <c r="S270" s="161"/>
      <c r="T270" s="158"/>
      <c r="U270" s="158"/>
      <c r="V270" s="158"/>
      <c r="W270" s="158"/>
      <c r="X270" s="158"/>
      <c r="Y270" s="158"/>
      <c r="Z270" s="158"/>
      <c r="AA270" s="162"/>
      <c r="AB270" s="158"/>
      <c r="AC270" s="158"/>
      <c r="AD270" s="158"/>
    </row>
    <row r="271" spans="4:30" x14ac:dyDescent="0.35">
      <c r="D271" s="159"/>
      <c r="E271" s="157"/>
      <c r="F271" s="157"/>
      <c r="G271" s="157"/>
      <c r="H271" s="157"/>
      <c r="I271" s="158"/>
      <c r="J271" s="158"/>
      <c r="K271" s="158"/>
      <c r="L271" s="158"/>
      <c r="M271" s="158"/>
      <c r="N271" s="23"/>
      <c r="O271" s="23"/>
      <c r="P271" s="23"/>
      <c r="Q271" s="160"/>
      <c r="R271" s="161"/>
      <c r="S271" s="161"/>
      <c r="T271" s="158"/>
      <c r="U271" s="158"/>
      <c r="V271" s="158"/>
      <c r="W271" s="158"/>
      <c r="X271" s="158"/>
      <c r="Y271" s="158"/>
      <c r="Z271" s="158"/>
      <c r="AA271" s="162"/>
      <c r="AB271" s="158"/>
      <c r="AC271" s="158"/>
      <c r="AD271" s="158"/>
    </row>
    <row r="272" spans="4:30" x14ac:dyDescent="0.35">
      <c r="D272" s="159"/>
      <c r="E272" s="157"/>
      <c r="F272" s="157"/>
      <c r="G272" s="157"/>
      <c r="H272" s="157"/>
      <c r="I272" s="158"/>
      <c r="J272" s="158"/>
      <c r="K272" s="158"/>
      <c r="L272" s="158"/>
      <c r="M272" s="158"/>
      <c r="N272" s="23"/>
      <c r="O272" s="23"/>
      <c r="P272" s="23"/>
      <c r="Q272" s="160"/>
      <c r="R272" s="161"/>
      <c r="S272" s="161"/>
      <c r="T272" s="158"/>
      <c r="U272" s="158"/>
      <c r="V272" s="158"/>
      <c r="W272" s="158"/>
      <c r="X272" s="158"/>
      <c r="Y272" s="158"/>
      <c r="Z272" s="158"/>
      <c r="AA272" s="162"/>
      <c r="AB272" s="158"/>
      <c r="AC272" s="158"/>
      <c r="AD272" s="158"/>
    </row>
    <row r="273" spans="4:30" x14ac:dyDescent="0.35">
      <c r="D273" s="159"/>
      <c r="E273" s="157"/>
      <c r="F273" s="157"/>
      <c r="G273" s="157"/>
      <c r="H273" s="157"/>
      <c r="I273" s="158"/>
      <c r="J273" s="158"/>
      <c r="K273" s="158"/>
      <c r="L273" s="158"/>
      <c r="M273" s="158"/>
      <c r="N273" s="23"/>
      <c r="O273" s="23"/>
      <c r="P273" s="23"/>
      <c r="Q273" s="160"/>
      <c r="R273" s="161"/>
      <c r="S273" s="161"/>
      <c r="T273" s="158"/>
      <c r="U273" s="158"/>
      <c r="V273" s="158"/>
      <c r="W273" s="158"/>
      <c r="X273" s="158"/>
      <c r="Y273" s="158"/>
      <c r="Z273" s="158"/>
      <c r="AA273" s="162"/>
      <c r="AB273" s="158"/>
      <c r="AC273" s="158"/>
      <c r="AD273" s="158"/>
    </row>
    <row r="274" spans="4:30" x14ac:dyDescent="0.35">
      <c r="D274" s="159"/>
      <c r="E274" s="157"/>
      <c r="F274" s="157"/>
      <c r="G274" s="157"/>
      <c r="H274" s="157"/>
      <c r="I274" s="158"/>
      <c r="J274" s="158"/>
      <c r="K274" s="158"/>
      <c r="L274" s="158"/>
      <c r="M274" s="158"/>
      <c r="N274" s="23"/>
      <c r="O274" s="23"/>
      <c r="P274" s="23"/>
      <c r="Q274" s="160"/>
      <c r="R274" s="161"/>
      <c r="S274" s="161"/>
      <c r="T274" s="158"/>
      <c r="U274" s="158"/>
      <c r="V274" s="158"/>
      <c r="W274" s="158"/>
      <c r="X274" s="158"/>
      <c r="Y274" s="158"/>
      <c r="Z274" s="158"/>
      <c r="AA274" s="162"/>
      <c r="AB274" s="158"/>
      <c r="AC274" s="158"/>
      <c r="AD274" s="158"/>
    </row>
    <row r="275" spans="4:30" x14ac:dyDescent="0.35">
      <c r="D275" s="159"/>
      <c r="E275" s="157"/>
      <c r="F275" s="157"/>
      <c r="G275" s="157"/>
      <c r="H275" s="157"/>
      <c r="I275" s="158"/>
      <c r="J275" s="158"/>
      <c r="K275" s="158"/>
      <c r="L275" s="158"/>
      <c r="M275" s="158"/>
      <c r="N275" s="23"/>
      <c r="O275" s="23"/>
      <c r="P275" s="23"/>
      <c r="Q275" s="160"/>
      <c r="R275" s="161"/>
      <c r="S275" s="161"/>
      <c r="T275" s="158"/>
      <c r="U275" s="158"/>
      <c r="V275" s="158"/>
      <c r="W275" s="158"/>
      <c r="X275" s="158"/>
      <c r="Y275" s="158"/>
      <c r="Z275" s="158"/>
      <c r="AA275" s="162"/>
      <c r="AB275" s="158"/>
      <c r="AC275" s="158"/>
      <c r="AD275" s="158"/>
    </row>
    <row r="276" spans="4:30" x14ac:dyDescent="0.35">
      <c r="D276" s="159"/>
      <c r="E276" s="157"/>
      <c r="F276" s="157"/>
      <c r="G276" s="157"/>
      <c r="H276" s="157"/>
      <c r="I276" s="158"/>
      <c r="J276" s="158"/>
      <c r="K276" s="158"/>
      <c r="L276" s="158"/>
      <c r="M276" s="158"/>
      <c r="N276" s="23"/>
      <c r="O276" s="23"/>
      <c r="P276" s="23"/>
      <c r="Q276" s="160"/>
      <c r="R276" s="161"/>
      <c r="S276" s="161"/>
      <c r="T276" s="158"/>
      <c r="U276" s="158"/>
      <c r="V276" s="158"/>
      <c r="W276" s="158"/>
      <c r="X276" s="158"/>
      <c r="Y276" s="158"/>
      <c r="Z276" s="158"/>
      <c r="AA276" s="162"/>
      <c r="AB276" s="158"/>
      <c r="AC276" s="158"/>
      <c r="AD276" s="158"/>
    </row>
    <row r="277" spans="4:30" x14ac:dyDescent="0.35">
      <c r="D277" s="159"/>
      <c r="E277" s="157"/>
      <c r="F277" s="157"/>
      <c r="G277" s="157"/>
      <c r="H277" s="157"/>
      <c r="I277" s="158"/>
      <c r="J277" s="158"/>
      <c r="K277" s="158"/>
      <c r="L277" s="158"/>
      <c r="M277" s="158"/>
      <c r="N277" s="23"/>
      <c r="O277" s="23"/>
      <c r="P277" s="23"/>
      <c r="Q277" s="160"/>
      <c r="R277" s="161"/>
      <c r="S277" s="161"/>
      <c r="T277" s="158"/>
      <c r="U277" s="158"/>
      <c r="V277" s="158"/>
      <c r="W277" s="158"/>
      <c r="X277" s="158"/>
      <c r="Y277" s="158"/>
      <c r="Z277" s="158"/>
      <c r="AA277" s="162"/>
      <c r="AB277" s="158"/>
      <c r="AC277" s="158"/>
      <c r="AD277" s="158"/>
    </row>
    <row r="278" spans="4:30" x14ac:dyDescent="0.35">
      <c r="D278" s="159"/>
      <c r="E278" s="157"/>
      <c r="F278" s="157"/>
      <c r="G278" s="157"/>
      <c r="H278" s="157"/>
      <c r="I278" s="158"/>
      <c r="J278" s="158"/>
      <c r="K278" s="158"/>
      <c r="L278" s="158"/>
      <c r="M278" s="158"/>
      <c r="N278" s="23"/>
      <c r="O278" s="23"/>
      <c r="P278" s="23"/>
      <c r="Q278" s="160"/>
      <c r="R278" s="161"/>
      <c r="S278" s="161"/>
      <c r="T278" s="158"/>
      <c r="U278" s="158"/>
      <c r="V278" s="158"/>
      <c r="W278" s="158"/>
      <c r="X278" s="158"/>
      <c r="Y278" s="158"/>
      <c r="Z278" s="158"/>
      <c r="AA278" s="162"/>
      <c r="AB278" s="158"/>
      <c r="AC278" s="158"/>
      <c r="AD278" s="158"/>
    </row>
    <row r="279" spans="4:30" x14ac:dyDescent="0.35">
      <c r="D279" s="159"/>
      <c r="E279" s="157"/>
      <c r="F279" s="157"/>
      <c r="G279" s="157"/>
      <c r="H279" s="157"/>
      <c r="I279" s="158"/>
      <c r="J279" s="158"/>
      <c r="K279" s="158"/>
      <c r="L279" s="158"/>
      <c r="M279" s="158"/>
      <c r="N279" s="23"/>
      <c r="O279" s="23"/>
      <c r="P279" s="23"/>
      <c r="Q279" s="160"/>
      <c r="R279" s="161"/>
      <c r="S279" s="161"/>
      <c r="T279" s="158"/>
      <c r="U279" s="158"/>
      <c r="V279" s="158"/>
      <c r="W279" s="158"/>
      <c r="X279" s="158"/>
      <c r="Y279" s="158"/>
      <c r="Z279" s="158"/>
      <c r="AA279" s="162"/>
      <c r="AB279" s="158"/>
      <c r="AC279" s="158"/>
      <c r="AD279" s="158"/>
    </row>
    <row r="280" spans="4:30" x14ac:dyDescent="0.35">
      <c r="D280" s="159"/>
      <c r="E280" s="157"/>
      <c r="F280" s="157"/>
      <c r="G280" s="157"/>
      <c r="H280" s="157"/>
      <c r="I280" s="158"/>
      <c r="J280" s="158"/>
      <c r="K280" s="158"/>
      <c r="L280" s="158"/>
      <c r="M280" s="158"/>
      <c r="N280" s="23"/>
      <c r="O280" s="23"/>
      <c r="P280" s="23"/>
      <c r="Q280" s="160"/>
      <c r="R280" s="161"/>
      <c r="S280" s="161"/>
      <c r="T280" s="158"/>
      <c r="U280" s="158"/>
      <c r="V280" s="158"/>
      <c r="W280" s="158"/>
      <c r="X280" s="158"/>
      <c r="Y280" s="158"/>
      <c r="Z280" s="158"/>
      <c r="AA280" s="162"/>
      <c r="AB280" s="158"/>
      <c r="AC280" s="158"/>
      <c r="AD280" s="158"/>
    </row>
    <row r="281" spans="4:30" x14ac:dyDescent="0.35">
      <c r="D281" s="159"/>
      <c r="E281" s="157"/>
      <c r="F281" s="157"/>
      <c r="G281" s="157"/>
      <c r="H281" s="157"/>
      <c r="I281" s="158"/>
      <c r="J281" s="158"/>
      <c r="K281" s="158"/>
      <c r="L281" s="158"/>
      <c r="M281" s="158"/>
      <c r="N281" s="23"/>
      <c r="O281" s="23"/>
      <c r="P281" s="23"/>
      <c r="Q281" s="160"/>
      <c r="R281" s="161"/>
      <c r="S281" s="161"/>
      <c r="T281" s="158"/>
      <c r="U281" s="158"/>
      <c r="V281" s="158"/>
      <c r="W281" s="158"/>
      <c r="X281" s="158"/>
      <c r="Y281" s="158"/>
      <c r="Z281" s="158"/>
      <c r="AA281" s="162"/>
      <c r="AB281" s="158"/>
      <c r="AC281" s="158"/>
      <c r="AD281" s="158"/>
    </row>
    <row r="282" spans="4:30" x14ac:dyDescent="0.35">
      <c r="D282" s="159"/>
      <c r="E282" s="157"/>
      <c r="F282" s="157"/>
      <c r="G282" s="157"/>
      <c r="H282" s="157"/>
      <c r="I282" s="158"/>
      <c r="J282" s="158"/>
      <c r="K282" s="158"/>
      <c r="L282" s="158"/>
      <c r="M282" s="158"/>
      <c r="N282" s="23"/>
      <c r="O282" s="23"/>
      <c r="P282" s="23"/>
      <c r="Q282" s="160"/>
      <c r="R282" s="161"/>
      <c r="S282" s="161"/>
      <c r="T282" s="158"/>
      <c r="U282" s="158"/>
      <c r="V282" s="158"/>
      <c r="W282" s="158"/>
      <c r="X282" s="158"/>
      <c r="Y282" s="158"/>
      <c r="Z282" s="158"/>
      <c r="AA282" s="162"/>
      <c r="AB282" s="158"/>
      <c r="AC282" s="158"/>
      <c r="AD282" s="158"/>
    </row>
    <row r="283" spans="4:30" x14ac:dyDescent="0.35">
      <c r="D283" s="159"/>
      <c r="E283" s="157"/>
      <c r="F283" s="157"/>
      <c r="G283" s="157"/>
      <c r="H283" s="157"/>
      <c r="I283" s="158"/>
      <c r="J283" s="158"/>
      <c r="K283" s="158"/>
      <c r="L283" s="158"/>
      <c r="M283" s="158"/>
      <c r="N283" s="23"/>
      <c r="O283" s="23"/>
      <c r="P283" s="23"/>
      <c r="Q283" s="160"/>
      <c r="R283" s="161"/>
      <c r="S283" s="161"/>
      <c r="T283" s="158"/>
      <c r="U283" s="158"/>
      <c r="V283" s="158"/>
      <c r="W283" s="158"/>
      <c r="X283" s="158"/>
      <c r="Y283" s="158"/>
      <c r="Z283" s="158"/>
      <c r="AA283" s="162"/>
      <c r="AB283" s="158"/>
      <c r="AC283" s="158"/>
      <c r="AD283" s="158"/>
    </row>
    <row r="284" spans="4:30" x14ac:dyDescent="0.35">
      <c r="D284" s="159"/>
      <c r="E284" s="157"/>
      <c r="F284" s="157"/>
      <c r="G284" s="157"/>
      <c r="H284" s="157"/>
      <c r="I284" s="158"/>
      <c r="J284" s="158"/>
      <c r="K284" s="158"/>
      <c r="L284" s="158"/>
      <c r="M284" s="158"/>
      <c r="N284" s="23"/>
      <c r="O284" s="23"/>
      <c r="P284" s="23"/>
      <c r="Q284" s="160"/>
      <c r="R284" s="161"/>
      <c r="S284" s="161"/>
      <c r="T284" s="158"/>
      <c r="U284" s="158"/>
      <c r="V284" s="158"/>
      <c r="W284" s="158"/>
      <c r="X284" s="158"/>
      <c r="Y284" s="158"/>
      <c r="Z284" s="158"/>
      <c r="AA284" s="162"/>
      <c r="AB284" s="158"/>
      <c r="AC284" s="158"/>
      <c r="AD284" s="158"/>
    </row>
    <row r="285" spans="4:30" x14ac:dyDescent="0.35">
      <c r="D285" s="159"/>
      <c r="E285" s="157"/>
      <c r="F285" s="157"/>
      <c r="G285" s="157"/>
      <c r="H285" s="157"/>
      <c r="I285" s="158"/>
      <c r="J285" s="158"/>
      <c r="K285" s="158"/>
      <c r="L285" s="158"/>
      <c r="M285" s="158"/>
      <c r="N285" s="23"/>
      <c r="O285" s="23"/>
      <c r="P285" s="23"/>
      <c r="Q285" s="160"/>
      <c r="R285" s="161"/>
      <c r="S285" s="161"/>
      <c r="T285" s="158"/>
      <c r="U285" s="158"/>
      <c r="V285" s="158"/>
      <c r="W285" s="158"/>
      <c r="X285" s="158"/>
      <c r="Y285" s="158"/>
      <c r="Z285" s="158"/>
      <c r="AA285" s="162"/>
      <c r="AB285" s="158"/>
      <c r="AC285" s="158"/>
      <c r="AD285" s="158"/>
    </row>
    <row r="286" spans="4:30" x14ac:dyDescent="0.35">
      <c r="D286" s="159"/>
      <c r="E286" s="157"/>
      <c r="F286" s="157"/>
      <c r="G286" s="157"/>
      <c r="H286" s="157"/>
      <c r="I286" s="158"/>
      <c r="J286" s="158"/>
      <c r="K286" s="158"/>
      <c r="L286" s="158"/>
      <c r="M286" s="158"/>
      <c r="N286" s="23"/>
      <c r="O286" s="23"/>
      <c r="P286" s="23"/>
      <c r="Q286" s="160"/>
      <c r="R286" s="161"/>
      <c r="S286" s="161"/>
      <c r="T286" s="158"/>
      <c r="U286" s="158"/>
      <c r="V286" s="158"/>
      <c r="W286" s="158"/>
      <c r="X286" s="158"/>
      <c r="Y286" s="158"/>
      <c r="Z286" s="158"/>
      <c r="AA286" s="162"/>
      <c r="AB286" s="158"/>
      <c r="AC286" s="158"/>
      <c r="AD286" s="158"/>
    </row>
    <row r="287" spans="4:30" x14ac:dyDescent="0.35">
      <c r="D287" s="159"/>
      <c r="E287" s="157"/>
      <c r="F287" s="157"/>
      <c r="G287" s="157"/>
      <c r="H287" s="157"/>
      <c r="I287" s="158"/>
      <c r="J287" s="158"/>
      <c r="K287" s="158"/>
      <c r="L287" s="158"/>
      <c r="M287" s="158"/>
      <c r="N287" s="23"/>
      <c r="O287" s="23"/>
      <c r="P287" s="23"/>
      <c r="Q287" s="160"/>
      <c r="R287" s="161"/>
      <c r="S287" s="161"/>
      <c r="T287" s="158"/>
      <c r="U287" s="158"/>
      <c r="V287" s="158"/>
      <c r="W287" s="158"/>
      <c r="X287" s="158"/>
      <c r="Y287" s="158"/>
      <c r="Z287" s="158"/>
      <c r="AA287" s="162"/>
      <c r="AB287" s="158"/>
      <c r="AC287" s="158"/>
      <c r="AD287" s="158"/>
    </row>
    <row r="288" spans="4:30" x14ac:dyDescent="0.35">
      <c r="D288" s="159"/>
      <c r="E288" s="157"/>
      <c r="F288" s="157"/>
      <c r="G288" s="157"/>
      <c r="H288" s="157"/>
      <c r="I288" s="158"/>
      <c r="J288" s="158"/>
      <c r="K288" s="158"/>
      <c r="L288" s="158"/>
      <c r="M288" s="158"/>
      <c r="N288" s="23"/>
      <c r="O288" s="23"/>
      <c r="P288" s="23"/>
      <c r="Q288" s="160"/>
      <c r="R288" s="161"/>
      <c r="S288" s="161"/>
      <c r="T288" s="158"/>
      <c r="U288" s="158"/>
      <c r="V288" s="158"/>
      <c r="W288" s="158"/>
      <c r="X288" s="158"/>
      <c r="Y288" s="158"/>
      <c r="Z288" s="158"/>
      <c r="AA288" s="162"/>
      <c r="AB288" s="158"/>
      <c r="AC288" s="158"/>
      <c r="AD288" s="158"/>
    </row>
    <row r="289" spans="4:30" x14ac:dyDescent="0.35">
      <c r="D289" s="159"/>
      <c r="E289" s="157"/>
      <c r="F289" s="157"/>
      <c r="G289" s="157"/>
      <c r="H289" s="157"/>
      <c r="I289" s="158"/>
      <c r="J289" s="158"/>
      <c r="K289" s="158"/>
      <c r="L289" s="158"/>
      <c r="M289" s="158"/>
      <c r="N289" s="23"/>
      <c r="O289" s="23"/>
      <c r="P289" s="23"/>
      <c r="Q289" s="160"/>
      <c r="R289" s="161"/>
      <c r="S289" s="161"/>
      <c r="T289" s="158"/>
      <c r="U289" s="158"/>
      <c r="V289" s="158"/>
      <c r="W289" s="158"/>
      <c r="X289" s="158"/>
      <c r="Y289" s="158"/>
      <c r="Z289" s="158"/>
      <c r="AA289" s="162"/>
      <c r="AB289" s="158"/>
      <c r="AC289" s="158"/>
      <c r="AD289" s="158"/>
    </row>
    <row r="290" spans="4:30" x14ac:dyDescent="0.35">
      <c r="D290" s="159"/>
      <c r="E290" s="157"/>
      <c r="F290" s="157"/>
      <c r="G290" s="157"/>
      <c r="H290" s="157"/>
      <c r="I290" s="158"/>
      <c r="J290" s="158"/>
      <c r="K290" s="158"/>
      <c r="L290" s="158"/>
      <c r="M290" s="158"/>
      <c r="N290" s="23"/>
      <c r="O290" s="23"/>
      <c r="P290" s="23"/>
      <c r="Q290" s="160"/>
      <c r="R290" s="161"/>
      <c r="S290" s="161"/>
      <c r="T290" s="158"/>
      <c r="U290" s="158"/>
      <c r="V290" s="158"/>
      <c r="W290" s="158"/>
      <c r="X290" s="158"/>
      <c r="Y290" s="158"/>
      <c r="Z290" s="158"/>
      <c r="AA290" s="162"/>
      <c r="AB290" s="158"/>
      <c r="AC290" s="158"/>
      <c r="AD290" s="158"/>
    </row>
    <row r="291" spans="4:30" x14ac:dyDescent="0.35">
      <c r="D291" s="159"/>
      <c r="E291" s="157"/>
      <c r="F291" s="157"/>
      <c r="G291" s="157"/>
      <c r="H291" s="157"/>
      <c r="I291" s="158"/>
      <c r="J291" s="158"/>
      <c r="K291" s="158"/>
      <c r="L291" s="158"/>
      <c r="M291" s="158"/>
      <c r="N291" s="23"/>
      <c r="O291" s="23"/>
      <c r="P291" s="23"/>
      <c r="Q291" s="160"/>
      <c r="R291" s="161"/>
      <c r="S291" s="161"/>
      <c r="T291" s="158"/>
      <c r="U291" s="158"/>
      <c r="V291" s="158"/>
      <c r="W291" s="158"/>
      <c r="X291" s="158"/>
      <c r="Y291" s="158"/>
      <c r="Z291" s="158"/>
      <c r="AA291" s="162"/>
      <c r="AB291" s="158"/>
      <c r="AC291" s="158"/>
      <c r="AD291" s="158"/>
    </row>
    <row r="292" spans="4:30" x14ac:dyDescent="0.35">
      <c r="D292" s="159"/>
      <c r="E292" s="157"/>
      <c r="F292" s="157"/>
      <c r="G292" s="157"/>
      <c r="H292" s="157"/>
      <c r="I292" s="158"/>
      <c r="J292" s="158"/>
      <c r="K292" s="158"/>
      <c r="L292" s="158"/>
      <c r="M292" s="158"/>
      <c r="N292" s="23"/>
      <c r="O292" s="23"/>
      <c r="P292" s="23"/>
      <c r="Q292" s="160"/>
      <c r="R292" s="161"/>
      <c r="S292" s="161"/>
      <c r="T292" s="158"/>
      <c r="U292" s="158"/>
      <c r="V292" s="158"/>
      <c r="W292" s="158"/>
      <c r="X292" s="158"/>
      <c r="Y292" s="158"/>
      <c r="Z292" s="158"/>
      <c r="AA292" s="162"/>
      <c r="AB292" s="158"/>
      <c r="AC292" s="158"/>
      <c r="AD292" s="158"/>
    </row>
    <row r="293" spans="4:30" x14ac:dyDescent="0.35">
      <c r="D293" s="159"/>
      <c r="E293" s="157"/>
      <c r="F293" s="157"/>
      <c r="G293" s="157"/>
      <c r="H293" s="157"/>
      <c r="I293" s="158"/>
      <c r="J293" s="158"/>
      <c r="K293" s="158"/>
      <c r="L293" s="158"/>
      <c r="M293" s="158"/>
      <c r="N293" s="23"/>
      <c r="O293" s="23"/>
      <c r="P293" s="23"/>
      <c r="Q293" s="160"/>
      <c r="R293" s="161"/>
      <c r="S293" s="161"/>
      <c r="T293" s="158"/>
      <c r="U293" s="158"/>
      <c r="V293" s="158"/>
      <c r="W293" s="158"/>
      <c r="X293" s="158"/>
      <c r="Y293" s="158"/>
      <c r="Z293" s="158"/>
      <c r="AA293" s="162"/>
      <c r="AB293" s="158"/>
      <c r="AC293" s="158"/>
      <c r="AD293" s="158"/>
    </row>
    <row r="294" spans="4:30" x14ac:dyDescent="0.35">
      <c r="D294" s="159"/>
      <c r="E294" s="157"/>
      <c r="F294" s="157"/>
      <c r="G294" s="157"/>
      <c r="H294" s="157"/>
      <c r="I294" s="158"/>
      <c r="J294" s="158"/>
      <c r="K294" s="158"/>
      <c r="L294" s="158"/>
      <c r="M294" s="158"/>
      <c r="N294" s="23"/>
      <c r="O294" s="23"/>
      <c r="P294" s="23"/>
      <c r="Q294" s="160"/>
      <c r="R294" s="161"/>
      <c r="S294" s="161"/>
      <c r="T294" s="158"/>
      <c r="U294" s="158"/>
      <c r="V294" s="158"/>
      <c r="W294" s="158"/>
      <c r="X294" s="158"/>
      <c r="Y294" s="158"/>
      <c r="Z294" s="158"/>
      <c r="AA294" s="162"/>
      <c r="AB294" s="158"/>
      <c r="AC294" s="158"/>
      <c r="AD294" s="158"/>
    </row>
    <row r="295" spans="4:30" x14ac:dyDescent="0.35">
      <c r="D295" s="159"/>
      <c r="E295" s="157"/>
      <c r="F295" s="157"/>
      <c r="G295" s="157"/>
      <c r="H295" s="157"/>
      <c r="I295" s="158"/>
      <c r="J295" s="158"/>
      <c r="K295" s="158"/>
      <c r="L295" s="158"/>
      <c r="M295" s="158"/>
      <c r="N295" s="23"/>
      <c r="O295" s="23"/>
      <c r="P295" s="23"/>
      <c r="Q295" s="160"/>
      <c r="R295" s="161"/>
      <c r="S295" s="161"/>
      <c r="T295" s="158"/>
      <c r="U295" s="158"/>
      <c r="V295" s="158"/>
      <c r="W295" s="158"/>
      <c r="X295" s="158"/>
      <c r="Y295" s="158"/>
      <c r="Z295" s="158"/>
      <c r="AA295" s="162"/>
      <c r="AB295" s="158"/>
      <c r="AC295" s="158"/>
      <c r="AD295" s="158"/>
    </row>
    <row r="296" spans="4:30" x14ac:dyDescent="0.35">
      <c r="D296" s="159"/>
      <c r="E296" s="157"/>
      <c r="F296" s="157"/>
      <c r="G296" s="157"/>
      <c r="H296" s="157"/>
      <c r="I296" s="158"/>
      <c r="J296" s="158"/>
      <c r="K296" s="158"/>
      <c r="L296" s="158"/>
      <c r="M296" s="158"/>
      <c r="N296" s="23"/>
      <c r="O296" s="23"/>
      <c r="P296" s="23"/>
      <c r="Q296" s="160"/>
      <c r="R296" s="161"/>
      <c r="S296" s="161"/>
      <c r="T296" s="158"/>
      <c r="U296" s="158"/>
      <c r="V296" s="158"/>
      <c r="W296" s="158"/>
      <c r="X296" s="158"/>
      <c r="Y296" s="158"/>
      <c r="Z296" s="158"/>
      <c r="AA296" s="162"/>
      <c r="AB296" s="158"/>
      <c r="AC296" s="158"/>
      <c r="AD296" s="158"/>
    </row>
    <row r="297" spans="4:30" x14ac:dyDescent="0.35">
      <c r="D297" s="159"/>
      <c r="E297" s="157"/>
      <c r="F297" s="157"/>
      <c r="G297" s="157"/>
      <c r="H297" s="157"/>
      <c r="I297" s="158"/>
      <c r="J297" s="158"/>
      <c r="K297" s="158"/>
      <c r="L297" s="158"/>
      <c r="M297" s="158"/>
      <c r="N297" s="23"/>
      <c r="O297" s="23"/>
      <c r="P297" s="23"/>
      <c r="Q297" s="160"/>
      <c r="R297" s="161"/>
      <c r="S297" s="161"/>
      <c r="T297" s="158"/>
      <c r="U297" s="158"/>
      <c r="V297" s="158"/>
      <c r="W297" s="158"/>
      <c r="X297" s="158"/>
      <c r="Y297" s="158"/>
      <c r="Z297" s="158"/>
      <c r="AA297" s="162"/>
      <c r="AB297" s="158"/>
      <c r="AC297" s="158"/>
      <c r="AD297" s="158"/>
    </row>
    <row r="298" spans="4:30" x14ac:dyDescent="0.35">
      <c r="D298" s="159"/>
      <c r="E298" s="157"/>
      <c r="F298" s="157"/>
      <c r="G298" s="157"/>
      <c r="H298" s="157"/>
      <c r="I298" s="158"/>
      <c r="J298" s="158"/>
      <c r="K298" s="158"/>
      <c r="L298" s="158"/>
      <c r="M298" s="158"/>
      <c r="N298" s="23"/>
      <c r="O298" s="23"/>
      <c r="P298" s="23"/>
      <c r="Q298" s="160"/>
      <c r="R298" s="161"/>
      <c r="S298" s="161"/>
      <c r="T298" s="158"/>
      <c r="U298" s="158"/>
      <c r="V298" s="158"/>
      <c r="W298" s="158"/>
      <c r="X298" s="158"/>
      <c r="Y298" s="158"/>
      <c r="Z298" s="158"/>
      <c r="AA298" s="162"/>
      <c r="AB298" s="158"/>
      <c r="AC298" s="158"/>
      <c r="AD298" s="158"/>
    </row>
    <row r="299" spans="4:30" x14ac:dyDescent="0.35">
      <c r="D299" s="159"/>
      <c r="E299" s="157"/>
      <c r="F299" s="157"/>
      <c r="G299" s="157"/>
      <c r="H299" s="157"/>
      <c r="I299" s="158"/>
      <c r="J299" s="158"/>
      <c r="K299" s="158"/>
      <c r="L299" s="158"/>
      <c r="M299" s="158"/>
      <c r="N299" s="23"/>
      <c r="O299" s="23"/>
      <c r="P299" s="23"/>
      <c r="Q299" s="160"/>
      <c r="R299" s="161"/>
      <c r="S299" s="161"/>
      <c r="T299" s="158"/>
      <c r="U299" s="158"/>
      <c r="V299" s="158"/>
      <c r="W299" s="158"/>
      <c r="X299" s="158"/>
      <c r="Y299" s="158"/>
      <c r="Z299" s="158"/>
      <c r="AA299" s="162"/>
      <c r="AB299" s="158"/>
      <c r="AC299" s="158"/>
      <c r="AD299" s="158"/>
    </row>
    <row r="300" spans="4:30" x14ac:dyDescent="0.35">
      <c r="D300" s="159"/>
      <c r="E300" s="157"/>
      <c r="F300" s="157"/>
      <c r="G300" s="157"/>
      <c r="H300" s="157"/>
      <c r="I300" s="158"/>
      <c r="J300" s="158"/>
      <c r="K300" s="158"/>
      <c r="L300" s="158"/>
      <c r="M300" s="158"/>
      <c r="N300" s="23"/>
      <c r="O300" s="23"/>
      <c r="P300" s="23"/>
      <c r="Q300" s="160"/>
      <c r="R300" s="161"/>
      <c r="S300" s="161"/>
      <c r="T300" s="158"/>
      <c r="U300" s="158"/>
      <c r="V300" s="158"/>
      <c r="W300" s="158"/>
      <c r="X300" s="158"/>
      <c r="Y300" s="158"/>
      <c r="Z300" s="158"/>
      <c r="AA300" s="162"/>
      <c r="AB300" s="158"/>
      <c r="AC300" s="158"/>
      <c r="AD300" s="158"/>
    </row>
    <row r="301" spans="4:30" x14ac:dyDescent="0.35">
      <c r="D301" s="159"/>
      <c r="E301" s="157"/>
      <c r="F301" s="157"/>
      <c r="G301" s="157"/>
      <c r="H301" s="157"/>
      <c r="I301" s="158"/>
      <c r="J301" s="158"/>
      <c r="K301" s="158"/>
      <c r="L301" s="158"/>
      <c r="M301" s="158"/>
      <c r="N301" s="23"/>
      <c r="O301" s="23"/>
      <c r="P301" s="23"/>
      <c r="Q301" s="160"/>
      <c r="R301" s="161"/>
      <c r="S301" s="161"/>
      <c r="T301" s="158"/>
      <c r="U301" s="158"/>
      <c r="V301" s="158"/>
      <c r="W301" s="158"/>
      <c r="X301" s="158"/>
      <c r="Y301" s="158"/>
      <c r="Z301" s="158"/>
      <c r="AA301" s="162"/>
      <c r="AB301" s="158"/>
      <c r="AC301" s="158"/>
      <c r="AD301" s="158"/>
    </row>
    <row r="302" spans="4:30" x14ac:dyDescent="0.35">
      <c r="D302" s="159"/>
      <c r="E302" s="157"/>
      <c r="F302" s="157"/>
      <c r="G302" s="157"/>
      <c r="H302" s="157"/>
      <c r="I302" s="158"/>
      <c r="J302" s="158"/>
      <c r="K302" s="158"/>
      <c r="L302" s="158"/>
      <c r="M302" s="158"/>
      <c r="N302" s="23"/>
      <c r="O302" s="23"/>
      <c r="P302" s="23"/>
      <c r="Q302" s="160"/>
      <c r="R302" s="161"/>
      <c r="S302" s="161"/>
      <c r="T302" s="158"/>
      <c r="U302" s="158"/>
      <c r="V302" s="158"/>
      <c r="W302" s="158"/>
      <c r="X302" s="158"/>
      <c r="Y302" s="158"/>
      <c r="Z302" s="158"/>
      <c r="AA302" s="162"/>
      <c r="AB302" s="158"/>
      <c r="AC302" s="158"/>
      <c r="AD302" s="158"/>
    </row>
    <row r="303" spans="4:30" x14ac:dyDescent="0.35">
      <c r="D303" s="159"/>
      <c r="E303" s="157"/>
      <c r="F303" s="157"/>
      <c r="G303" s="157"/>
      <c r="H303" s="157"/>
      <c r="I303" s="158"/>
      <c r="J303" s="158"/>
      <c r="K303" s="158"/>
      <c r="L303" s="158"/>
      <c r="M303" s="158"/>
      <c r="N303" s="23"/>
      <c r="O303" s="23"/>
      <c r="P303" s="23"/>
      <c r="Q303" s="160"/>
      <c r="R303" s="161"/>
      <c r="S303" s="161"/>
      <c r="T303" s="158"/>
      <c r="U303" s="158"/>
      <c r="V303" s="158"/>
      <c r="W303" s="158"/>
      <c r="X303" s="158"/>
      <c r="Y303" s="158"/>
      <c r="Z303" s="158"/>
      <c r="AA303" s="162"/>
      <c r="AB303" s="158"/>
      <c r="AC303" s="158"/>
      <c r="AD303" s="158"/>
    </row>
  </sheetData>
  <mergeCells count="8">
    <mergeCell ref="Z2:AD2"/>
    <mergeCell ref="A4:B4"/>
    <mergeCell ref="A23:B23"/>
    <mergeCell ref="A30:B30"/>
    <mergeCell ref="D2:D3"/>
    <mergeCell ref="E2:E3"/>
    <mergeCell ref="G2:N2"/>
    <mergeCell ref="P2:X2"/>
  </mergeCell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5B6F91-F6AD-4F59-9CFD-986FF571C58B}">
  <sheetPr>
    <tabColor theme="1"/>
  </sheetPr>
  <dimension ref="A1:AE303"/>
  <sheetViews>
    <sheetView workbookViewId="0"/>
  </sheetViews>
  <sheetFormatPr defaultColWidth="8.6328125" defaultRowHeight="14.5" outlineLevelCol="1" x14ac:dyDescent="0.35"/>
  <cols>
    <col min="1" max="1" width="21.453125" style="5" customWidth="1"/>
    <col min="2" max="2" width="66.36328125" style="5" customWidth="1"/>
    <col min="3" max="3" width="4.6328125" style="1" customWidth="1"/>
    <col min="4" max="4" width="7.36328125" style="5" customWidth="1"/>
    <col min="5" max="6" width="11.453125" style="5" customWidth="1"/>
    <col min="7" max="7" width="16.6328125" style="5" customWidth="1" outlineLevel="1"/>
    <col min="8" max="8" width="11.36328125" style="5" customWidth="1" outlineLevel="1"/>
    <col min="9" max="9" width="10.6328125" style="2" customWidth="1" outlineLevel="1"/>
    <col min="10" max="10" width="12.54296875" style="2" customWidth="1" outlineLevel="1"/>
    <col min="11" max="13" width="11.54296875" style="2" customWidth="1" outlineLevel="1"/>
    <col min="14" max="14" width="11.6328125" style="3" customWidth="1" outlineLevel="1"/>
    <col min="15" max="15" width="4.453125" style="3" customWidth="1"/>
    <col min="16" max="16" width="12.6328125" style="3" customWidth="1" outlineLevel="1"/>
    <col min="17" max="17" width="8.6328125" style="1" outlineLevel="1"/>
    <col min="18" max="18" width="14.36328125" style="4" customWidth="1" outlineLevel="1"/>
    <col min="19" max="19" width="16" style="4" customWidth="1" outlineLevel="1"/>
    <col min="20" max="20" width="14.6328125" style="2" bestFit="1" customWidth="1" outlineLevel="1"/>
    <col min="21" max="21" width="12.6328125" style="2" customWidth="1" outlineLevel="1"/>
    <col min="22" max="22" width="12.54296875" style="2" customWidth="1" outlineLevel="1"/>
    <col min="23" max="23" width="15.90625" style="2" customWidth="1" outlineLevel="1"/>
    <col min="24" max="24" width="13.36328125" style="2" customWidth="1" outlineLevel="1"/>
    <col min="25" max="25" width="4" style="2" customWidth="1"/>
    <col min="26" max="26" width="14.6328125" style="2" bestFit="1" customWidth="1" outlineLevel="1"/>
    <col min="27" max="27" width="12.36328125" style="2" customWidth="1" outlineLevel="1"/>
    <col min="28" max="28" width="14.453125" style="2" customWidth="1" outlineLevel="1"/>
    <col min="29" max="29" width="11.6328125" style="2" customWidth="1" outlineLevel="1"/>
    <col min="30" max="30" width="12.6328125" style="2" bestFit="1" customWidth="1" outlineLevel="1"/>
    <col min="31" max="31" width="3.6328125" style="5" customWidth="1"/>
    <col min="32" max="32" width="12.453125" style="5" customWidth="1"/>
    <col min="33" max="33" width="58.453125" style="5" customWidth="1"/>
    <col min="34" max="16384" width="8.6328125" style="5"/>
  </cols>
  <sheetData>
    <row r="1" spans="1:31" ht="22.25" customHeight="1" thickBot="1" x14ac:dyDescent="0.5">
      <c r="A1" s="236" t="s">
        <v>0</v>
      </c>
      <c r="B1" s="237"/>
      <c r="D1" s="236" t="s">
        <v>1</v>
      </c>
      <c r="E1" s="236"/>
      <c r="F1" s="236"/>
      <c r="G1" s="236"/>
      <c r="H1" s="236"/>
      <c r="I1" s="236"/>
    </row>
    <row r="2" spans="1:31" s="6" customFormat="1" ht="19.25" customHeight="1" x14ac:dyDescent="0.35">
      <c r="C2" s="7"/>
      <c r="D2" s="460" t="s">
        <v>2</v>
      </c>
      <c r="E2" s="462" t="s">
        <v>3</v>
      </c>
      <c r="F2" s="235"/>
      <c r="G2" s="464" t="s">
        <v>4</v>
      </c>
      <c r="H2" s="465"/>
      <c r="I2" s="465"/>
      <c r="J2" s="465"/>
      <c r="K2" s="465"/>
      <c r="L2" s="465"/>
      <c r="M2" s="465"/>
      <c r="N2" s="466"/>
      <c r="O2" s="8"/>
      <c r="P2" s="467" t="s">
        <v>5</v>
      </c>
      <c r="Q2" s="468"/>
      <c r="R2" s="468"/>
      <c r="S2" s="468"/>
      <c r="T2" s="468"/>
      <c r="U2" s="468"/>
      <c r="V2" s="468"/>
      <c r="W2" s="468"/>
      <c r="X2" s="469"/>
      <c r="Y2" s="8"/>
      <c r="Z2" s="453" t="s">
        <v>6</v>
      </c>
      <c r="AA2" s="454"/>
      <c r="AB2" s="454"/>
      <c r="AC2" s="454"/>
      <c r="AD2" s="455"/>
      <c r="AE2" s="8"/>
    </row>
    <row r="3" spans="1:31" ht="66.650000000000006" customHeight="1" thickBot="1" x14ac:dyDescent="0.4">
      <c r="A3" s="248" t="s">
        <v>71</v>
      </c>
      <c r="B3" s="249" t="str">
        <f ca="1">RIGHT(CELL("filename",A1),LEN(CELL("filename",A1))-FIND("]",CELL("filename",A1)))</f>
        <v>Lease21</v>
      </c>
      <c r="D3" s="461"/>
      <c r="E3" s="463"/>
      <c r="F3" s="406"/>
      <c r="G3" s="9" t="s">
        <v>7</v>
      </c>
      <c r="H3" s="9" t="s">
        <v>8</v>
      </c>
      <c r="I3" s="10" t="s">
        <v>9</v>
      </c>
      <c r="J3" s="10" t="s">
        <v>10</v>
      </c>
      <c r="K3" s="10" t="s">
        <v>11</v>
      </c>
      <c r="L3" s="49" t="s">
        <v>67</v>
      </c>
      <c r="M3" s="10" t="s">
        <v>12</v>
      </c>
      <c r="N3" s="11" t="s">
        <v>13</v>
      </c>
      <c r="O3" s="12"/>
      <c r="P3" s="13" t="s">
        <v>14</v>
      </c>
      <c r="Q3" s="14" t="s">
        <v>15</v>
      </c>
      <c r="R3" s="15" t="s">
        <v>16</v>
      </c>
      <c r="S3" s="15" t="s">
        <v>17</v>
      </c>
      <c r="T3" s="10" t="s">
        <v>18</v>
      </c>
      <c r="U3" s="10" t="s">
        <v>19</v>
      </c>
      <c r="V3" s="10" t="s">
        <v>20</v>
      </c>
      <c r="W3" s="10" t="s">
        <v>21</v>
      </c>
      <c r="X3" s="16" t="s">
        <v>22</v>
      </c>
      <c r="Y3" s="17"/>
      <c r="Z3" s="18" t="s">
        <v>18</v>
      </c>
      <c r="AA3" s="10" t="s">
        <v>23</v>
      </c>
      <c r="AB3" s="10" t="s">
        <v>24</v>
      </c>
      <c r="AC3" s="10" t="s">
        <v>25</v>
      </c>
      <c r="AD3" s="16" t="s">
        <v>22</v>
      </c>
    </row>
    <row r="4" spans="1:31" ht="15.5" x14ac:dyDescent="0.35">
      <c r="A4" s="456" t="s">
        <v>26</v>
      </c>
      <c r="B4" s="457"/>
      <c r="C4" s="19"/>
      <c r="D4" s="20"/>
      <c r="E4" s="21">
        <f t="shared" ref="E4" ca="1" si="0">EOMONTH($H$4,D4)</f>
        <v>31</v>
      </c>
      <c r="F4" s="44">
        <f ca="1">E5-1</f>
        <v>365</v>
      </c>
      <c r="G4" s="22" t="s">
        <v>27</v>
      </c>
      <c r="H4" s="44">
        <f ca="1">A5</f>
        <v>0</v>
      </c>
      <c r="I4" s="45"/>
      <c r="J4" s="45"/>
      <c r="K4" s="45"/>
      <c r="L4" s="45"/>
      <c r="M4" s="45"/>
      <c r="N4" s="257">
        <f ca="1">$A$6</f>
        <v>0</v>
      </c>
      <c r="O4" s="23"/>
      <c r="P4" s="255">
        <f ca="1">$A$7</f>
        <v>0</v>
      </c>
      <c r="Q4" s="163">
        <f ca="1">$A$8</f>
        <v>0</v>
      </c>
      <c r="R4" s="164"/>
      <c r="S4" s="164"/>
      <c r="T4" s="165">
        <f ca="1">A21</f>
        <v>0</v>
      </c>
      <c r="U4" s="45"/>
      <c r="V4" s="45"/>
      <c r="W4" s="45">
        <f>S4-R4</f>
        <v>0</v>
      </c>
      <c r="X4" s="25">
        <f t="shared" ref="X4:X67" ca="1" si="1">T4+W4+U4+V4</f>
        <v>0</v>
      </c>
      <c r="Z4" s="26">
        <f ca="1">A36</f>
        <v>0</v>
      </c>
      <c r="AA4" s="45"/>
      <c r="AB4" s="45"/>
      <c r="AC4" s="45">
        <f t="shared" ref="AC4:AC67" si="2">W4</f>
        <v>0</v>
      </c>
      <c r="AD4" s="25">
        <f t="shared" ref="AD4:AD67" ca="1" si="3">Z4-AA4-AB4+AC4</f>
        <v>0</v>
      </c>
    </row>
    <row r="5" spans="1:31" x14ac:dyDescent="0.35">
      <c r="A5" s="103">
        <f ca="1">VLOOKUP(B3,'Input Table'!B:L,3,0)</f>
        <v>0</v>
      </c>
      <c r="B5" s="27" t="s">
        <v>28</v>
      </c>
      <c r="D5" s="20">
        <v>1</v>
      </c>
      <c r="E5" s="21">
        <f ca="1">EOMONTH(H5,0)</f>
        <v>366</v>
      </c>
      <c r="F5" s="44">
        <f t="shared" ref="F5:F68" ca="1" si="4">E6-1</f>
        <v>730</v>
      </c>
      <c r="G5" s="22" t="s">
        <v>119</v>
      </c>
      <c r="H5" s="44">
        <f ca="1">EDATE(H4,12)</f>
        <v>366</v>
      </c>
      <c r="I5" s="45">
        <f t="shared" ref="I5:I68" ca="1" si="5">IF(D5&gt;$A$28,0,$A$9)</f>
        <v>0</v>
      </c>
      <c r="J5" s="45">
        <f t="shared" ref="J5:J68" ca="1" si="6">IF(D5&gt;$A$28,0,$A$10)</f>
        <v>0</v>
      </c>
      <c r="K5" s="45">
        <f t="shared" ref="K5:K68" ca="1" si="7">IF(D5&gt;$A$28,0,$A$11)</f>
        <v>0</v>
      </c>
      <c r="L5" s="158"/>
      <c r="M5" s="45">
        <f ca="1">K5+L5</f>
        <v>0</v>
      </c>
      <c r="N5" s="257">
        <f t="shared" ref="N5:N68" ca="1" si="8">$A$6</f>
        <v>0</v>
      </c>
      <c r="O5" s="23"/>
      <c r="P5" s="255">
        <f t="shared" ref="P5:P68" ca="1" si="9">$A$7</f>
        <v>0</v>
      </c>
      <c r="Q5" s="163">
        <f t="shared" ref="Q5:Q68" ca="1" si="10">$A$8</f>
        <v>0</v>
      </c>
      <c r="R5" s="164">
        <f ca="1">NPV(Q4,K5:$K$244) + ($A$13+$A$14+$A$15)/POWER(1+Q4,$A$28-D5+1)</f>
        <v>0</v>
      </c>
      <c r="S5" s="164">
        <f ca="1">NPV(Q5,K5:$K$244) + ($A$13+$A$14+$A$15)/POWER(1+Q5,$A$28-D5+1)</f>
        <v>0</v>
      </c>
      <c r="T5" s="45">
        <f t="shared" ref="T5:T68" ca="1" si="11">IF(ISBLANK(G5),0,X4)</f>
        <v>0</v>
      </c>
      <c r="U5" s="45">
        <f ca="1">S5*Q5</f>
        <v>0</v>
      </c>
      <c r="V5" s="45">
        <f ca="1">-(K5+L5)</f>
        <v>0</v>
      </c>
      <c r="W5" s="45">
        <f t="shared" ref="W5:W68" ca="1" si="12">S5-R5</f>
        <v>0</v>
      </c>
      <c r="X5" s="25">
        <f ca="1">T5+W5+U5+V5</f>
        <v>0</v>
      </c>
      <c r="Z5" s="28">
        <f ca="1">AD4</f>
        <v>0</v>
      </c>
      <c r="AA5" s="233"/>
      <c r="AB5" s="45">
        <f t="shared" ref="AB5:AB68" ca="1" si="13">IFERROR(Z5/($A$42-D5+1),0)</f>
        <v>0</v>
      </c>
      <c r="AC5" s="45">
        <f t="shared" ca="1" si="2"/>
        <v>0</v>
      </c>
      <c r="AD5" s="25">
        <f t="shared" ca="1" si="3"/>
        <v>0</v>
      </c>
    </row>
    <row r="6" spans="1:31" x14ac:dyDescent="0.35">
      <c r="A6" s="104">
        <f ca="1">VLOOKUP(B3,'Input Table'!B:L,4,0)</f>
        <v>0</v>
      </c>
      <c r="B6" s="27" t="s">
        <v>29</v>
      </c>
      <c r="D6" s="20">
        <v>2</v>
      </c>
      <c r="E6" s="21">
        <f t="shared" ref="E6:E69" ca="1" si="14">EOMONTH(H6,0)</f>
        <v>731</v>
      </c>
      <c r="F6" s="44">
        <f t="shared" ca="1" si="4"/>
        <v>1095</v>
      </c>
      <c r="G6" s="22" t="s">
        <v>119</v>
      </c>
      <c r="H6" s="44">
        <f t="shared" ref="H6:H69" ca="1" si="15">EDATE(H5,12)</f>
        <v>731</v>
      </c>
      <c r="I6" s="45">
        <f t="shared" ca="1" si="5"/>
        <v>0</v>
      </c>
      <c r="J6" s="45">
        <f t="shared" ca="1" si="6"/>
        <v>0</v>
      </c>
      <c r="K6" s="45">
        <f t="shared" ca="1" si="7"/>
        <v>0</v>
      </c>
      <c r="L6" s="45"/>
      <c r="M6" s="45">
        <f t="shared" ref="M6:M69" ca="1" si="16">K6+L6</f>
        <v>0</v>
      </c>
      <c r="N6" s="257">
        <f t="shared" ca="1" si="8"/>
        <v>0</v>
      </c>
      <c r="O6" s="23"/>
      <c r="P6" s="255">
        <f t="shared" ca="1" si="9"/>
        <v>0</v>
      </c>
      <c r="Q6" s="163">
        <f t="shared" ca="1" si="10"/>
        <v>0</v>
      </c>
      <c r="R6" s="164">
        <f ca="1">NPV(Q5,K6:$K$244) + ($A$13+$A$14+$A$15)/POWER(1+Q5,$A$28-D6+1)</f>
        <v>0</v>
      </c>
      <c r="S6" s="164">
        <f ca="1">NPV(Q6,K6:$K$244) + ($A$13+$A$14+$A$15)/POWER(1+Q6,$A$28-D6+1)</f>
        <v>0</v>
      </c>
      <c r="T6" s="45">
        <f t="shared" ca="1" si="11"/>
        <v>0</v>
      </c>
      <c r="U6" s="45">
        <f t="shared" ref="U6:U69" ca="1" si="17">S6*Q6</f>
        <v>0</v>
      </c>
      <c r="V6" s="45">
        <f t="shared" ref="V6:V69" ca="1" si="18">-(K6+L6)</f>
        <v>0</v>
      </c>
      <c r="W6" s="45">
        <f t="shared" ca="1" si="12"/>
        <v>0</v>
      </c>
      <c r="X6" s="25">
        <f t="shared" ca="1" si="1"/>
        <v>0</v>
      </c>
      <c r="Z6" s="28">
        <f t="shared" ref="Z6:Z69" ca="1" si="19">AD5</f>
        <v>0</v>
      </c>
      <c r="AA6" s="233"/>
      <c r="AB6" s="45">
        <f t="shared" ca="1" si="13"/>
        <v>0</v>
      </c>
      <c r="AC6" s="45">
        <f t="shared" ca="1" si="2"/>
        <v>0</v>
      </c>
      <c r="AD6" s="25">
        <f t="shared" ca="1" si="3"/>
        <v>0</v>
      </c>
    </row>
    <row r="7" spans="1:31" x14ac:dyDescent="0.35">
      <c r="A7" s="104">
        <f ca="1">VLOOKUP(B3,'Input Table'!B:L,5,0)</f>
        <v>0</v>
      </c>
      <c r="B7" s="27" t="s">
        <v>30</v>
      </c>
      <c r="D7" s="20">
        <v>3</v>
      </c>
      <c r="E7" s="21">
        <f t="shared" ca="1" si="14"/>
        <v>1096</v>
      </c>
      <c r="F7" s="44">
        <f t="shared" ca="1" si="4"/>
        <v>1460</v>
      </c>
      <c r="G7" s="22" t="s">
        <v>119</v>
      </c>
      <c r="H7" s="44">
        <f t="shared" ca="1" si="15"/>
        <v>1096</v>
      </c>
      <c r="I7" s="45">
        <f t="shared" ca="1" si="5"/>
        <v>0</v>
      </c>
      <c r="J7" s="45">
        <f t="shared" ca="1" si="6"/>
        <v>0</v>
      </c>
      <c r="K7" s="45">
        <f t="shared" ca="1" si="7"/>
        <v>0</v>
      </c>
      <c r="L7" s="45"/>
      <c r="M7" s="45">
        <f t="shared" ca="1" si="16"/>
        <v>0</v>
      </c>
      <c r="N7" s="257">
        <f t="shared" ca="1" si="8"/>
        <v>0</v>
      </c>
      <c r="O7" s="23"/>
      <c r="P7" s="255">
        <f t="shared" ca="1" si="9"/>
        <v>0</v>
      </c>
      <c r="Q7" s="163">
        <f t="shared" ca="1" si="10"/>
        <v>0</v>
      </c>
      <c r="R7" s="164">
        <f ca="1">NPV(Q6,K7:$K$244) + ($A$13+$A$14+$A$15)/POWER(1+Q6,$A$28-D7+1)</f>
        <v>0</v>
      </c>
      <c r="S7" s="164">
        <f ca="1">NPV(Q7,K7:$K$244) + ($A$13+$A$14+$A$15)/POWER(1+Q7,$A$28-D7+1)</f>
        <v>0</v>
      </c>
      <c r="T7" s="45">
        <f t="shared" ca="1" si="11"/>
        <v>0</v>
      </c>
      <c r="U7" s="45">
        <f t="shared" ca="1" si="17"/>
        <v>0</v>
      </c>
      <c r="V7" s="45">
        <f t="shared" ca="1" si="18"/>
        <v>0</v>
      </c>
      <c r="W7" s="45">
        <f t="shared" ca="1" si="12"/>
        <v>0</v>
      </c>
      <c r="X7" s="25">
        <f ca="1">T7+W7+U7+V7</f>
        <v>0</v>
      </c>
      <c r="Z7" s="28">
        <f t="shared" ca="1" si="19"/>
        <v>0</v>
      </c>
      <c r="AA7" s="233"/>
      <c r="AB7" s="45">
        <f t="shared" ca="1" si="13"/>
        <v>0</v>
      </c>
      <c r="AC7" s="45">
        <f t="shared" ca="1" si="2"/>
        <v>0</v>
      </c>
      <c r="AD7" s="25">
        <f t="shared" ca="1" si="3"/>
        <v>0</v>
      </c>
    </row>
    <row r="8" spans="1:31" x14ac:dyDescent="0.35">
      <c r="A8" s="246">
        <f ca="1">IF(A6=0,A7,A6)</f>
        <v>0</v>
      </c>
      <c r="B8" s="48" t="s">
        <v>15</v>
      </c>
      <c r="D8" s="20">
        <v>4</v>
      </c>
      <c r="E8" s="21">
        <f t="shared" ca="1" si="14"/>
        <v>1461</v>
      </c>
      <c r="F8" s="44">
        <f t="shared" ca="1" si="4"/>
        <v>1826</v>
      </c>
      <c r="G8" s="22" t="s">
        <v>119</v>
      </c>
      <c r="H8" s="44">
        <f t="shared" ca="1" si="15"/>
        <v>1461</v>
      </c>
      <c r="I8" s="45">
        <f t="shared" ca="1" si="5"/>
        <v>0</v>
      </c>
      <c r="J8" s="45">
        <f t="shared" ca="1" si="6"/>
        <v>0</v>
      </c>
      <c r="K8" s="45">
        <f t="shared" ca="1" si="7"/>
        <v>0</v>
      </c>
      <c r="L8" s="45"/>
      <c r="M8" s="45">
        <f t="shared" ca="1" si="16"/>
        <v>0</v>
      </c>
      <c r="N8" s="257">
        <f t="shared" ca="1" si="8"/>
        <v>0</v>
      </c>
      <c r="O8" s="23"/>
      <c r="P8" s="255">
        <f t="shared" ca="1" si="9"/>
        <v>0</v>
      </c>
      <c r="Q8" s="163">
        <f t="shared" ca="1" si="10"/>
        <v>0</v>
      </c>
      <c r="R8" s="164">
        <f ca="1">NPV(Q7,K8:$K$244) + ($A$13+$A$14+$A$15)/POWER(1+Q7,$A$28-D8+1)</f>
        <v>0</v>
      </c>
      <c r="S8" s="164">
        <f ca="1">NPV(Q8,K8:$K$244) + ($A$13+$A$14+$A$15)/POWER(1+Q8,$A$28-D8+1)</f>
        <v>0</v>
      </c>
      <c r="T8" s="45">
        <f ca="1">IF(ISBLANK(G8),0,X7)</f>
        <v>0</v>
      </c>
      <c r="U8" s="45">
        <f ca="1">S8*Q8</f>
        <v>0</v>
      </c>
      <c r="V8" s="45">
        <f t="shared" ca="1" si="18"/>
        <v>0</v>
      </c>
      <c r="W8" s="45">
        <f t="shared" ca="1" si="12"/>
        <v>0</v>
      </c>
      <c r="X8" s="25">
        <f t="shared" ca="1" si="1"/>
        <v>0</v>
      </c>
      <c r="Z8" s="28">
        <f t="shared" ca="1" si="19"/>
        <v>0</v>
      </c>
      <c r="AA8" s="233"/>
      <c r="AB8" s="45">
        <f t="shared" ca="1" si="13"/>
        <v>0</v>
      </c>
      <c r="AC8" s="45">
        <f t="shared" ca="1" si="2"/>
        <v>0</v>
      </c>
      <c r="AD8" s="25">
        <f t="shared" ca="1" si="3"/>
        <v>0</v>
      </c>
    </row>
    <row r="9" spans="1:31" x14ac:dyDescent="0.35">
      <c r="A9" s="105">
        <f ca="1">VLOOKUP($B$3,'Input Table'!B:L,6,0)</f>
        <v>0</v>
      </c>
      <c r="B9" s="27" t="s">
        <v>282</v>
      </c>
      <c r="D9" s="20">
        <v>5</v>
      </c>
      <c r="E9" s="21">
        <f t="shared" ca="1" si="14"/>
        <v>1827</v>
      </c>
      <c r="F9" s="44">
        <f t="shared" ca="1" si="4"/>
        <v>2191</v>
      </c>
      <c r="G9" s="22" t="s">
        <v>119</v>
      </c>
      <c r="H9" s="44">
        <f t="shared" ca="1" si="15"/>
        <v>1827</v>
      </c>
      <c r="I9" s="45">
        <f t="shared" ca="1" si="5"/>
        <v>0</v>
      </c>
      <c r="J9" s="45">
        <f t="shared" ca="1" si="6"/>
        <v>0</v>
      </c>
      <c r="K9" s="45">
        <f t="shared" ca="1" si="7"/>
        <v>0</v>
      </c>
      <c r="L9" s="45"/>
      <c r="M9" s="45">
        <f t="shared" ca="1" si="16"/>
        <v>0</v>
      </c>
      <c r="N9" s="257">
        <f t="shared" ca="1" si="8"/>
        <v>0</v>
      </c>
      <c r="O9" s="23"/>
      <c r="P9" s="255">
        <f t="shared" ca="1" si="9"/>
        <v>0</v>
      </c>
      <c r="Q9" s="163">
        <f t="shared" ca="1" si="10"/>
        <v>0</v>
      </c>
      <c r="R9" s="164">
        <f ca="1">NPV(Q8,K9:$K$244) + ($A$13+$A$14+$A$15)/POWER(1+Q8,$A$28-D9+1)</f>
        <v>0</v>
      </c>
      <c r="S9" s="164">
        <f ca="1">NPV(Q9,K9:$K$244) + ($A$13+$A$14+$A$15)/POWER(1+Q9,$A$28-D9+1)</f>
        <v>0</v>
      </c>
      <c r="T9" s="45">
        <f t="shared" ca="1" si="11"/>
        <v>0</v>
      </c>
      <c r="U9" s="45">
        <f t="shared" ca="1" si="17"/>
        <v>0</v>
      </c>
      <c r="V9" s="45">
        <f t="shared" ca="1" si="18"/>
        <v>0</v>
      </c>
      <c r="W9" s="45">
        <f t="shared" ca="1" si="12"/>
        <v>0</v>
      </c>
      <c r="X9" s="25">
        <f t="shared" ca="1" si="1"/>
        <v>0</v>
      </c>
      <c r="Z9" s="28">
        <f t="shared" ca="1" si="19"/>
        <v>0</v>
      </c>
      <c r="AA9" s="233"/>
      <c r="AB9" s="45">
        <f t="shared" ca="1" si="13"/>
        <v>0</v>
      </c>
      <c r="AC9" s="45">
        <f t="shared" ca="1" si="2"/>
        <v>0</v>
      </c>
      <c r="AD9" s="25">
        <f t="shared" ca="1" si="3"/>
        <v>0</v>
      </c>
    </row>
    <row r="10" spans="1:31" x14ac:dyDescent="0.35">
      <c r="A10" s="105">
        <f ca="1">VLOOKUP($B$3,'Input Table'!B:L,7,0)</f>
        <v>0</v>
      </c>
      <c r="B10" s="27" t="s">
        <v>32</v>
      </c>
      <c r="D10" s="20">
        <v>6</v>
      </c>
      <c r="E10" s="21">
        <f t="shared" ca="1" si="14"/>
        <v>2192</v>
      </c>
      <c r="F10" s="44">
        <f t="shared" ca="1" si="4"/>
        <v>2556</v>
      </c>
      <c r="G10" s="22" t="s">
        <v>119</v>
      </c>
      <c r="H10" s="44">
        <f t="shared" ca="1" si="15"/>
        <v>2192</v>
      </c>
      <c r="I10" s="45">
        <f t="shared" ca="1" si="5"/>
        <v>0</v>
      </c>
      <c r="J10" s="45">
        <f t="shared" ca="1" si="6"/>
        <v>0</v>
      </c>
      <c r="K10" s="45">
        <f t="shared" ca="1" si="7"/>
        <v>0</v>
      </c>
      <c r="L10" s="45"/>
      <c r="M10" s="45">
        <f t="shared" ca="1" si="16"/>
        <v>0</v>
      </c>
      <c r="N10" s="257">
        <f t="shared" ca="1" si="8"/>
        <v>0</v>
      </c>
      <c r="O10" s="23"/>
      <c r="P10" s="255">
        <f t="shared" ca="1" si="9"/>
        <v>0</v>
      </c>
      <c r="Q10" s="163">
        <f t="shared" ca="1" si="10"/>
        <v>0</v>
      </c>
      <c r="R10" s="164">
        <f ca="1">NPV(Q9,K10:$K$244) + ($A$13+$A$14+$A$15)/POWER(1+Q9,$A$28-D10+1)</f>
        <v>0</v>
      </c>
      <c r="S10" s="164">
        <f ca="1">NPV(Q10,K10:$K$244) + ($A$13+$A$14+$A$15)/POWER(1+Q10,$A$28-D10+1)</f>
        <v>0</v>
      </c>
      <c r="T10" s="45">
        <f t="shared" ca="1" si="11"/>
        <v>0</v>
      </c>
      <c r="U10" s="45">
        <f t="shared" ca="1" si="17"/>
        <v>0</v>
      </c>
      <c r="V10" s="45">
        <f t="shared" ca="1" si="18"/>
        <v>0</v>
      </c>
      <c r="W10" s="45">
        <f t="shared" ca="1" si="12"/>
        <v>0</v>
      </c>
      <c r="X10" s="25">
        <f ca="1">T10+W10+U10+V10</f>
        <v>0</v>
      </c>
      <c r="Z10" s="28">
        <f t="shared" ca="1" si="19"/>
        <v>0</v>
      </c>
      <c r="AA10" s="233"/>
      <c r="AB10" s="45">
        <f t="shared" ca="1" si="13"/>
        <v>0</v>
      </c>
      <c r="AC10" s="45">
        <f t="shared" ca="1" si="2"/>
        <v>0</v>
      </c>
      <c r="AD10" s="25">
        <f t="shared" ca="1" si="3"/>
        <v>0</v>
      </c>
    </row>
    <row r="11" spans="1:31" x14ac:dyDescent="0.35">
      <c r="A11" s="105">
        <f ca="1">A9-A10</f>
        <v>0</v>
      </c>
      <c r="B11" s="27" t="s">
        <v>33</v>
      </c>
      <c r="D11" s="20">
        <v>7</v>
      </c>
      <c r="E11" s="21">
        <f t="shared" ca="1" si="14"/>
        <v>2557</v>
      </c>
      <c r="F11" s="44">
        <f t="shared" ca="1" si="4"/>
        <v>2921</v>
      </c>
      <c r="G11" s="22" t="s">
        <v>119</v>
      </c>
      <c r="H11" s="44">
        <f t="shared" ca="1" si="15"/>
        <v>2557</v>
      </c>
      <c r="I11" s="45">
        <f t="shared" ca="1" si="5"/>
        <v>0</v>
      </c>
      <c r="J11" s="45">
        <f t="shared" ca="1" si="6"/>
        <v>0</v>
      </c>
      <c r="K11" s="45">
        <f t="shared" ca="1" si="7"/>
        <v>0</v>
      </c>
      <c r="L11" s="45"/>
      <c r="M11" s="45">
        <f t="shared" ca="1" si="16"/>
        <v>0</v>
      </c>
      <c r="N11" s="257">
        <f t="shared" ca="1" si="8"/>
        <v>0</v>
      </c>
      <c r="O11" s="23"/>
      <c r="P11" s="255">
        <f t="shared" ca="1" si="9"/>
        <v>0</v>
      </c>
      <c r="Q11" s="163">
        <f t="shared" ca="1" si="10"/>
        <v>0</v>
      </c>
      <c r="R11" s="164">
        <f ca="1">NPV(Q10,K11:$K$244) + ($A$13+$A$14+$A$15)/POWER(1+Q10,$A$28-D11+1)</f>
        <v>0</v>
      </c>
      <c r="S11" s="164">
        <f ca="1">NPV(Q11,K11:$K$244) + ($A$13+$A$14+$A$15)/POWER(1+Q11,$A$28-D11+1)</f>
        <v>0</v>
      </c>
      <c r="T11" s="45">
        <f ca="1">IF(ISBLANK(G11),0,X10)</f>
        <v>0</v>
      </c>
      <c r="U11" s="45">
        <f ca="1">S11*Q11</f>
        <v>0</v>
      </c>
      <c r="V11" s="45">
        <f t="shared" ca="1" si="18"/>
        <v>0</v>
      </c>
      <c r="W11" s="45">
        <f t="shared" ca="1" si="12"/>
        <v>0</v>
      </c>
      <c r="X11" s="25">
        <f ca="1">T11+W11+U11+V11</f>
        <v>0</v>
      </c>
      <c r="Z11" s="28">
        <f t="shared" ca="1" si="19"/>
        <v>0</v>
      </c>
      <c r="AA11" s="233"/>
      <c r="AB11" s="45">
        <f t="shared" ca="1" si="13"/>
        <v>0</v>
      </c>
      <c r="AC11" s="45">
        <f t="shared" ca="1" si="2"/>
        <v>0</v>
      </c>
      <c r="AD11" s="25">
        <f t="shared" ca="1" si="3"/>
        <v>0</v>
      </c>
    </row>
    <row r="12" spans="1:31" x14ac:dyDescent="0.35">
      <c r="A12" s="112">
        <f ca="1">VLOOKUP($B$3,'Input Table'!B:L,8,0)</f>
        <v>0</v>
      </c>
      <c r="B12" s="48" t="s">
        <v>34</v>
      </c>
      <c r="D12" s="20">
        <v>8</v>
      </c>
      <c r="E12" s="21">
        <f t="shared" ca="1" si="14"/>
        <v>2922</v>
      </c>
      <c r="F12" s="44">
        <f t="shared" ca="1" si="4"/>
        <v>3287</v>
      </c>
      <c r="G12" s="22" t="s">
        <v>119</v>
      </c>
      <c r="H12" s="44">
        <f t="shared" ca="1" si="15"/>
        <v>2922</v>
      </c>
      <c r="I12" s="45">
        <f t="shared" ca="1" si="5"/>
        <v>0</v>
      </c>
      <c r="J12" s="45">
        <f t="shared" ca="1" si="6"/>
        <v>0</v>
      </c>
      <c r="K12" s="45">
        <f t="shared" ca="1" si="7"/>
        <v>0</v>
      </c>
      <c r="L12" s="45"/>
      <c r="M12" s="45">
        <f t="shared" ca="1" si="16"/>
        <v>0</v>
      </c>
      <c r="N12" s="257">
        <f t="shared" ca="1" si="8"/>
        <v>0</v>
      </c>
      <c r="O12" s="23"/>
      <c r="P12" s="255">
        <f t="shared" ca="1" si="9"/>
        <v>0</v>
      </c>
      <c r="Q12" s="163">
        <f t="shared" ca="1" si="10"/>
        <v>0</v>
      </c>
      <c r="R12" s="164">
        <f ca="1">NPV(Q11,K12:$K$244) + ($A$13+$A$14+$A$15)/POWER(1+Q11,$A$28-D12+1)</f>
        <v>0</v>
      </c>
      <c r="S12" s="164">
        <f ca="1">NPV(Q12,K12:$K$244) + ($A$13+$A$14+$A$15)/POWER(1+Q12,$A$28-D12+1)</f>
        <v>0</v>
      </c>
      <c r="T12" s="45">
        <f t="shared" ca="1" si="11"/>
        <v>0</v>
      </c>
      <c r="U12" s="45">
        <f t="shared" ca="1" si="17"/>
        <v>0</v>
      </c>
      <c r="V12" s="45">
        <f t="shared" ca="1" si="18"/>
        <v>0</v>
      </c>
      <c r="W12" s="45">
        <f t="shared" ca="1" si="12"/>
        <v>0</v>
      </c>
      <c r="X12" s="25">
        <f t="shared" ca="1" si="1"/>
        <v>0</v>
      </c>
      <c r="Z12" s="28">
        <f t="shared" ca="1" si="19"/>
        <v>0</v>
      </c>
      <c r="AA12" s="233"/>
      <c r="AB12" s="45">
        <f t="shared" ca="1" si="13"/>
        <v>0</v>
      </c>
      <c r="AC12" s="45">
        <f t="shared" ca="1" si="2"/>
        <v>0</v>
      </c>
      <c r="AD12" s="25">
        <f t="shared" ca="1" si="3"/>
        <v>0</v>
      </c>
    </row>
    <row r="13" spans="1:31" x14ac:dyDescent="0.35">
      <c r="A13" s="105">
        <f ca="1">VLOOKUP($B$3,'Input Table'!B:L,9,0)</f>
        <v>0</v>
      </c>
      <c r="B13" s="27" t="s">
        <v>35</v>
      </c>
      <c r="D13" s="20">
        <v>9</v>
      </c>
      <c r="E13" s="21">
        <f t="shared" ca="1" si="14"/>
        <v>3288</v>
      </c>
      <c r="F13" s="44">
        <f t="shared" ca="1" si="4"/>
        <v>3652</v>
      </c>
      <c r="G13" s="22" t="s">
        <v>119</v>
      </c>
      <c r="H13" s="44">
        <f t="shared" ca="1" si="15"/>
        <v>3288</v>
      </c>
      <c r="I13" s="45">
        <f t="shared" ca="1" si="5"/>
        <v>0</v>
      </c>
      <c r="J13" s="45">
        <f t="shared" ca="1" si="6"/>
        <v>0</v>
      </c>
      <c r="K13" s="45">
        <f t="shared" ca="1" si="7"/>
        <v>0</v>
      </c>
      <c r="L13" s="45"/>
      <c r="M13" s="45">
        <f t="shared" ca="1" si="16"/>
        <v>0</v>
      </c>
      <c r="N13" s="257">
        <f t="shared" ca="1" si="8"/>
        <v>0</v>
      </c>
      <c r="O13" s="23"/>
      <c r="P13" s="255">
        <f t="shared" ca="1" si="9"/>
        <v>0</v>
      </c>
      <c r="Q13" s="163">
        <f t="shared" ca="1" si="10"/>
        <v>0</v>
      </c>
      <c r="R13" s="164">
        <f ca="1">NPV(Q12,K13:$K$244) + ($A$13+$A$14+$A$15)/POWER(1+Q12,$A$28-D13+1)</f>
        <v>0</v>
      </c>
      <c r="S13" s="164">
        <f ca="1">NPV(Q13,K13:$K$244) + ($A$13+$A$14+$A$15)/POWER(1+Q13,$A$28-D13+1)</f>
        <v>0</v>
      </c>
      <c r="T13" s="45">
        <f t="shared" ca="1" si="11"/>
        <v>0</v>
      </c>
      <c r="U13" s="45">
        <f t="shared" ca="1" si="17"/>
        <v>0</v>
      </c>
      <c r="V13" s="45">
        <f t="shared" ca="1" si="18"/>
        <v>0</v>
      </c>
      <c r="W13" s="45">
        <f t="shared" ca="1" si="12"/>
        <v>0</v>
      </c>
      <c r="X13" s="25">
        <f t="shared" ca="1" si="1"/>
        <v>0</v>
      </c>
      <c r="Z13" s="28">
        <f t="shared" ca="1" si="19"/>
        <v>0</v>
      </c>
      <c r="AA13" s="233"/>
      <c r="AB13" s="45">
        <f t="shared" ca="1" si="13"/>
        <v>0</v>
      </c>
      <c r="AC13" s="45">
        <f t="shared" ca="1" si="2"/>
        <v>0</v>
      </c>
      <c r="AD13" s="25">
        <f t="shared" ca="1" si="3"/>
        <v>0</v>
      </c>
    </row>
    <row r="14" spans="1:31" x14ac:dyDescent="0.35">
      <c r="A14" s="105">
        <f ca="1">VLOOKUP($B$3,'Input Table'!B:L,10,0)</f>
        <v>0</v>
      </c>
      <c r="B14" s="27" t="s">
        <v>36</v>
      </c>
      <c r="D14" s="20">
        <v>10</v>
      </c>
      <c r="E14" s="21">
        <f t="shared" ca="1" si="14"/>
        <v>3653</v>
      </c>
      <c r="F14" s="44">
        <f t="shared" ca="1" si="4"/>
        <v>4017</v>
      </c>
      <c r="G14" s="22" t="s">
        <v>119</v>
      </c>
      <c r="H14" s="44">
        <f t="shared" ca="1" si="15"/>
        <v>3653</v>
      </c>
      <c r="I14" s="45">
        <f t="shared" ca="1" si="5"/>
        <v>0</v>
      </c>
      <c r="J14" s="45">
        <f t="shared" ca="1" si="6"/>
        <v>0</v>
      </c>
      <c r="K14" s="45">
        <f t="shared" ca="1" si="7"/>
        <v>0</v>
      </c>
      <c r="L14" s="45"/>
      <c r="M14" s="45">
        <f t="shared" ca="1" si="16"/>
        <v>0</v>
      </c>
      <c r="N14" s="257">
        <f t="shared" ca="1" si="8"/>
        <v>0</v>
      </c>
      <c r="O14" s="23"/>
      <c r="P14" s="255">
        <f t="shared" ca="1" si="9"/>
        <v>0</v>
      </c>
      <c r="Q14" s="163">
        <f t="shared" ca="1" si="10"/>
        <v>0</v>
      </c>
      <c r="R14" s="164">
        <f ca="1">NPV(Q13,K14:$K$244) + ($A$13+$A$14+$A$15)/POWER(1+Q13,$A$28-D14+1)</f>
        <v>0</v>
      </c>
      <c r="S14" s="164">
        <f ca="1">NPV(Q14,K14:$K$244) + ($A$13+$A$14+$A$15)/POWER(1+Q14,$A$28-D14+1)</f>
        <v>0</v>
      </c>
      <c r="T14" s="45">
        <f t="shared" ca="1" si="11"/>
        <v>0</v>
      </c>
      <c r="U14" s="45">
        <f t="shared" ca="1" si="17"/>
        <v>0</v>
      </c>
      <c r="V14" s="45">
        <f t="shared" ca="1" si="18"/>
        <v>0</v>
      </c>
      <c r="W14" s="45">
        <f t="shared" ca="1" si="12"/>
        <v>0</v>
      </c>
      <c r="X14" s="25">
        <f t="shared" ca="1" si="1"/>
        <v>0</v>
      </c>
      <c r="Z14" s="28">
        <f t="shared" ca="1" si="19"/>
        <v>0</v>
      </c>
      <c r="AA14" s="233"/>
      <c r="AB14" s="45">
        <f t="shared" ca="1" si="13"/>
        <v>0</v>
      </c>
      <c r="AC14" s="45">
        <f t="shared" ca="1" si="2"/>
        <v>0</v>
      </c>
      <c r="AD14" s="25">
        <f t="shared" ca="1" si="3"/>
        <v>0</v>
      </c>
    </row>
    <row r="15" spans="1:31" x14ac:dyDescent="0.35">
      <c r="A15" s="105">
        <f ca="1">VLOOKUP($B$3,'Input Table'!B:L,11,0)</f>
        <v>0</v>
      </c>
      <c r="B15" s="27" t="s">
        <v>37</v>
      </c>
      <c r="D15" s="20">
        <v>11</v>
      </c>
      <c r="E15" s="21">
        <f t="shared" ca="1" si="14"/>
        <v>4018</v>
      </c>
      <c r="F15" s="44">
        <f t="shared" ca="1" si="4"/>
        <v>4382</v>
      </c>
      <c r="G15" s="22" t="s">
        <v>119</v>
      </c>
      <c r="H15" s="44">
        <f t="shared" ca="1" si="15"/>
        <v>4018</v>
      </c>
      <c r="I15" s="45">
        <f t="shared" ca="1" si="5"/>
        <v>0</v>
      </c>
      <c r="J15" s="45">
        <f t="shared" ca="1" si="6"/>
        <v>0</v>
      </c>
      <c r="K15" s="45">
        <f t="shared" ca="1" si="7"/>
        <v>0</v>
      </c>
      <c r="L15" s="45"/>
      <c r="M15" s="45">
        <f t="shared" ca="1" si="16"/>
        <v>0</v>
      </c>
      <c r="N15" s="257">
        <f t="shared" ca="1" si="8"/>
        <v>0</v>
      </c>
      <c r="O15" s="23"/>
      <c r="P15" s="255">
        <f t="shared" ca="1" si="9"/>
        <v>0</v>
      </c>
      <c r="Q15" s="163">
        <f t="shared" ca="1" si="10"/>
        <v>0</v>
      </c>
      <c r="R15" s="164">
        <f ca="1">NPV(Q14,K15:$K$244) + ($A$13+$A$14+$A$15)/POWER(1+Q14,$A$28-D15+1)</f>
        <v>0</v>
      </c>
      <c r="S15" s="164">
        <f ca="1">NPV(Q15,K15:$K$244) + ($A$13+$A$14+$A$15)/POWER(1+Q15,$A$28-D15+1)</f>
        <v>0</v>
      </c>
      <c r="T15" s="45">
        <f t="shared" ca="1" si="11"/>
        <v>0</v>
      </c>
      <c r="U15" s="45">
        <f t="shared" ca="1" si="17"/>
        <v>0</v>
      </c>
      <c r="V15" s="45">
        <f t="shared" ca="1" si="18"/>
        <v>0</v>
      </c>
      <c r="W15" s="45">
        <f t="shared" ca="1" si="12"/>
        <v>0</v>
      </c>
      <c r="X15" s="25">
        <f t="shared" ca="1" si="1"/>
        <v>0</v>
      </c>
      <c r="Z15" s="28">
        <f t="shared" ca="1" si="19"/>
        <v>0</v>
      </c>
      <c r="AA15" s="233"/>
      <c r="AB15" s="45">
        <f t="shared" ca="1" si="13"/>
        <v>0</v>
      </c>
      <c r="AC15" s="45">
        <f t="shared" ca="1" si="2"/>
        <v>0</v>
      </c>
      <c r="AD15" s="25">
        <f t="shared" ca="1" si="3"/>
        <v>0</v>
      </c>
    </row>
    <row r="16" spans="1:31" x14ac:dyDescent="0.35">
      <c r="A16" s="250">
        <f ca="1">-PV($A$8,$A$28,A11)</f>
        <v>0</v>
      </c>
      <c r="B16" s="48" t="s">
        <v>38</v>
      </c>
      <c r="D16" s="20">
        <v>12</v>
      </c>
      <c r="E16" s="21">
        <f t="shared" ca="1" si="14"/>
        <v>4383</v>
      </c>
      <c r="F16" s="44">
        <f t="shared" ca="1" si="4"/>
        <v>4748</v>
      </c>
      <c r="G16" s="22" t="s">
        <v>119</v>
      </c>
      <c r="H16" s="44">
        <f t="shared" ca="1" si="15"/>
        <v>4383</v>
      </c>
      <c r="I16" s="45">
        <f t="shared" ca="1" si="5"/>
        <v>0</v>
      </c>
      <c r="J16" s="45">
        <f t="shared" ca="1" si="6"/>
        <v>0</v>
      </c>
      <c r="K16" s="45">
        <f t="shared" ca="1" si="7"/>
        <v>0</v>
      </c>
      <c r="L16" s="45"/>
      <c r="M16" s="45">
        <f t="shared" ca="1" si="16"/>
        <v>0</v>
      </c>
      <c r="N16" s="257">
        <f t="shared" ca="1" si="8"/>
        <v>0</v>
      </c>
      <c r="O16" s="23"/>
      <c r="P16" s="255">
        <f t="shared" ca="1" si="9"/>
        <v>0</v>
      </c>
      <c r="Q16" s="163">
        <f t="shared" ca="1" si="10"/>
        <v>0</v>
      </c>
      <c r="R16" s="164">
        <f ca="1">NPV(Q15,K16:$K$244) + ($A$13+$A$14+$A$15)/POWER(1+Q15,$A$28-D16+1)</f>
        <v>0</v>
      </c>
      <c r="S16" s="164">
        <f ca="1">NPV(Q16,K16:$K$244) + ($A$13+$A$14+$A$15)/POWER(1+Q16,$A$28-D16+1)</f>
        <v>0</v>
      </c>
      <c r="T16" s="45">
        <f t="shared" ca="1" si="11"/>
        <v>0</v>
      </c>
      <c r="U16" s="45">
        <f t="shared" ca="1" si="17"/>
        <v>0</v>
      </c>
      <c r="V16" s="45">
        <f t="shared" ca="1" si="18"/>
        <v>0</v>
      </c>
      <c r="W16" s="45">
        <v>0</v>
      </c>
      <c r="X16" s="25">
        <f t="shared" ca="1" si="1"/>
        <v>0</v>
      </c>
      <c r="Z16" s="28">
        <f t="shared" ca="1" si="19"/>
        <v>0</v>
      </c>
      <c r="AA16" s="233"/>
      <c r="AB16" s="45">
        <f t="shared" ca="1" si="13"/>
        <v>0</v>
      </c>
      <c r="AC16" s="45">
        <v>0</v>
      </c>
      <c r="AD16" s="25">
        <f t="shared" ca="1" si="3"/>
        <v>0</v>
      </c>
    </row>
    <row r="17" spans="1:30" x14ac:dyDescent="0.35">
      <c r="A17" s="247">
        <v>0</v>
      </c>
      <c r="B17" s="48" t="s">
        <v>273</v>
      </c>
      <c r="D17" s="20">
        <v>13</v>
      </c>
      <c r="E17" s="21">
        <f t="shared" ca="1" si="14"/>
        <v>4749</v>
      </c>
      <c r="F17" s="44">
        <f t="shared" ca="1" si="4"/>
        <v>5113</v>
      </c>
      <c r="G17" s="22" t="s">
        <v>119</v>
      </c>
      <c r="H17" s="44">
        <f t="shared" ca="1" si="15"/>
        <v>4749</v>
      </c>
      <c r="I17" s="45">
        <f t="shared" ca="1" si="5"/>
        <v>0</v>
      </c>
      <c r="J17" s="45">
        <f t="shared" ca="1" si="6"/>
        <v>0</v>
      </c>
      <c r="K17" s="45">
        <f t="shared" ca="1" si="7"/>
        <v>0</v>
      </c>
      <c r="L17" s="45"/>
      <c r="M17" s="45">
        <f t="shared" ca="1" si="16"/>
        <v>0</v>
      </c>
      <c r="N17" s="257">
        <f t="shared" ca="1" si="8"/>
        <v>0</v>
      </c>
      <c r="O17" s="23"/>
      <c r="P17" s="255">
        <f t="shared" ca="1" si="9"/>
        <v>0</v>
      </c>
      <c r="Q17" s="163">
        <f t="shared" ca="1" si="10"/>
        <v>0</v>
      </c>
      <c r="R17" s="164">
        <f ca="1">NPV(Q16,K17:$K$244) + ($A$13+$A$14+$A$15)/POWER(1+Q16,$A$28-D17+1)</f>
        <v>0</v>
      </c>
      <c r="S17" s="164">
        <f ca="1">NPV(Q17,K17:$K$244) + ($A$13+$A$14+$A$15)/POWER(1+Q17,$A$28-D17+1)</f>
        <v>0</v>
      </c>
      <c r="T17" s="45">
        <f t="shared" ca="1" si="11"/>
        <v>0</v>
      </c>
      <c r="U17" s="45">
        <f t="shared" ca="1" si="17"/>
        <v>0</v>
      </c>
      <c r="V17" s="45">
        <f t="shared" ca="1" si="18"/>
        <v>0</v>
      </c>
      <c r="W17" s="45">
        <f t="shared" ca="1" si="12"/>
        <v>0</v>
      </c>
      <c r="X17" s="25">
        <f t="shared" ca="1" si="1"/>
        <v>0</v>
      </c>
      <c r="Z17" s="28">
        <f t="shared" ca="1" si="19"/>
        <v>0</v>
      </c>
      <c r="AA17" s="233"/>
      <c r="AB17" s="45">
        <f t="shared" ca="1" si="13"/>
        <v>0</v>
      </c>
      <c r="AC17" s="45">
        <f t="shared" ca="1" si="2"/>
        <v>0</v>
      </c>
      <c r="AD17" s="25">
        <f t="shared" ca="1" si="3"/>
        <v>0</v>
      </c>
    </row>
    <row r="18" spans="1:30" x14ac:dyDescent="0.35">
      <c r="A18" s="247">
        <f ca="1">A13/POWER(1+$A$8,$A$28)</f>
        <v>0</v>
      </c>
      <c r="B18" s="48" t="s">
        <v>39</v>
      </c>
      <c r="D18" s="20">
        <v>14</v>
      </c>
      <c r="E18" s="21">
        <f t="shared" ca="1" si="14"/>
        <v>5114</v>
      </c>
      <c r="F18" s="44">
        <f t="shared" ca="1" si="4"/>
        <v>5478</v>
      </c>
      <c r="G18" s="22" t="s">
        <v>119</v>
      </c>
      <c r="H18" s="44">
        <f t="shared" ca="1" si="15"/>
        <v>5114</v>
      </c>
      <c r="I18" s="45">
        <f t="shared" ca="1" si="5"/>
        <v>0</v>
      </c>
      <c r="J18" s="45">
        <f t="shared" ca="1" si="6"/>
        <v>0</v>
      </c>
      <c r="K18" s="45">
        <f t="shared" ca="1" si="7"/>
        <v>0</v>
      </c>
      <c r="L18" s="45"/>
      <c r="M18" s="45">
        <f t="shared" ca="1" si="16"/>
        <v>0</v>
      </c>
      <c r="N18" s="257">
        <f t="shared" ca="1" si="8"/>
        <v>0</v>
      </c>
      <c r="O18" s="23"/>
      <c r="P18" s="255">
        <f t="shared" ca="1" si="9"/>
        <v>0</v>
      </c>
      <c r="Q18" s="163">
        <f t="shared" ca="1" si="10"/>
        <v>0</v>
      </c>
      <c r="R18" s="164">
        <f ca="1">NPV(Q17,K18:$K$244) + ($A$13+$A$14+$A$15)/POWER(1+Q17,$A$28-D18+1)</f>
        <v>0</v>
      </c>
      <c r="S18" s="164">
        <f ca="1">NPV(Q18,K18:$K$244) + ($A$13+$A$14+$A$15)/POWER(1+Q18,$A$28-D18+1)</f>
        <v>0</v>
      </c>
      <c r="T18" s="45">
        <f t="shared" ca="1" si="11"/>
        <v>0</v>
      </c>
      <c r="U18" s="45">
        <f t="shared" ca="1" si="17"/>
        <v>0</v>
      </c>
      <c r="V18" s="45">
        <f t="shared" ca="1" si="18"/>
        <v>0</v>
      </c>
      <c r="W18" s="45">
        <v>0</v>
      </c>
      <c r="X18" s="25">
        <f t="shared" ca="1" si="1"/>
        <v>0</v>
      </c>
      <c r="Z18" s="28">
        <f t="shared" ca="1" si="19"/>
        <v>0</v>
      </c>
      <c r="AA18" s="233"/>
      <c r="AB18" s="45">
        <f t="shared" ca="1" si="13"/>
        <v>0</v>
      </c>
      <c r="AC18" s="45">
        <f t="shared" si="2"/>
        <v>0</v>
      </c>
      <c r="AD18" s="25">
        <f t="shared" ca="1" si="3"/>
        <v>0</v>
      </c>
    </row>
    <row r="19" spans="1:30" x14ac:dyDescent="0.35">
      <c r="A19" s="247">
        <f ca="1">A14/POWER(1+$A$8,$A$28)</f>
        <v>0</v>
      </c>
      <c r="B19" s="48" t="s">
        <v>40</v>
      </c>
      <c r="C19" s="29"/>
      <c r="D19" s="20">
        <v>15</v>
      </c>
      <c r="E19" s="21">
        <f t="shared" ca="1" si="14"/>
        <v>5479</v>
      </c>
      <c r="F19" s="44">
        <f t="shared" ca="1" si="4"/>
        <v>5843</v>
      </c>
      <c r="G19" s="22" t="s">
        <v>119</v>
      </c>
      <c r="H19" s="44">
        <f t="shared" ca="1" si="15"/>
        <v>5479</v>
      </c>
      <c r="I19" s="45">
        <f t="shared" ca="1" si="5"/>
        <v>0</v>
      </c>
      <c r="J19" s="45">
        <f t="shared" ca="1" si="6"/>
        <v>0</v>
      </c>
      <c r="K19" s="45">
        <f t="shared" ca="1" si="7"/>
        <v>0</v>
      </c>
      <c r="L19" s="45"/>
      <c r="M19" s="45">
        <f t="shared" ca="1" si="16"/>
        <v>0</v>
      </c>
      <c r="N19" s="257">
        <f t="shared" ca="1" si="8"/>
        <v>0</v>
      </c>
      <c r="O19" s="23"/>
      <c r="P19" s="255">
        <f t="shared" ca="1" si="9"/>
        <v>0</v>
      </c>
      <c r="Q19" s="163">
        <f t="shared" ca="1" si="10"/>
        <v>0</v>
      </c>
      <c r="R19" s="164">
        <f ca="1">NPV(Q18,K19:$K$244) + ($A$13+$A$14+$A$15)/POWER(1+Q18,$A$28-D19+1)</f>
        <v>0</v>
      </c>
      <c r="S19" s="164">
        <f ca="1">NPV(Q19,K19:$K$244) + ($A$13+$A$14+$A$15)/POWER(1+Q19,$A$28-D19+1)</f>
        <v>0</v>
      </c>
      <c r="T19" s="45">
        <f t="shared" ca="1" si="11"/>
        <v>0</v>
      </c>
      <c r="U19" s="45">
        <f t="shared" ca="1" si="17"/>
        <v>0</v>
      </c>
      <c r="V19" s="45">
        <f t="shared" ca="1" si="18"/>
        <v>0</v>
      </c>
      <c r="W19" s="45">
        <f t="shared" ca="1" si="12"/>
        <v>0</v>
      </c>
      <c r="X19" s="25">
        <f t="shared" ca="1" si="1"/>
        <v>0</v>
      </c>
      <c r="Z19" s="28">
        <f t="shared" ca="1" si="19"/>
        <v>0</v>
      </c>
      <c r="AA19" s="233"/>
      <c r="AB19" s="45">
        <f t="shared" ca="1" si="13"/>
        <v>0</v>
      </c>
      <c r="AC19" s="45">
        <f t="shared" ca="1" si="2"/>
        <v>0</v>
      </c>
      <c r="AD19" s="25">
        <f t="shared" ca="1" si="3"/>
        <v>0</v>
      </c>
    </row>
    <row r="20" spans="1:30" x14ac:dyDescent="0.35">
      <c r="A20" s="247">
        <f ca="1">A15/POWER(1+$A$8,$A$28)</f>
        <v>0</v>
      </c>
      <c r="B20" s="48" t="s">
        <v>41</v>
      </c>
      <c r="D20" s="20">
        <v>16</v>
      </c>
      <c r="E20" s="21">
        <f t="shared" ca="1" si="14"/>
        <v>5844</v>
      </c>
      <c r="F20" s="44">
        <f t="shared" ca="1" si="4"/>
        <v>6209</v>
      </c>
      <c r="G20" s="22" t="s">
        <v>119</v>
      </c>
      <c r="H20" s="44">
        <f t="shared" ca="1" si="15"/>
        <v>5844</v>
      </c>
      <c r="I20" s="45">
        <f t="shared" ca="1" si="5"/>
        <v>0</v>
      </c>
      <c r="J20" s="45">
        <f t="shared" ca="1" si="6"/>
        <v>0</v>
      </c>
      <c r="K20" s="45">
        <f t="shared" ca="1" si="7"/>
        <v>0</v>
      </c>
      <c r="L20" s="45"/>
      <c r="M20" s="45">
        <f t="shared" ca="1" si="16"/>
        <v>0</v>
      </c>
      <c r="N20" s="257">
        <f t="shared" ca="1" si="8"/>
        <v>0</v>
      </c>
      <c r="O20" s="23"/>
      <c r="P20" s="255">
        <f t="shared" ca="1" si="9"/>
        <v>0</v>
      </c>
      <c r="Q20" s="163">
        <f t="shared" ca="1" si="10"/>
        <v>0</v>
      </c>
      <c r="R20" s="164">
        <f ca="1">NPV(Q19,K20:$K$244) + ($A$13+$A$14+$A$15)/POWER(1+Q19,$A$28-D20+1)</f>
        <v>0</v>
      </c>
      <c r="S20" s="164">
        <f ca="1">NPV(Q20,K20:$K$244) + ($A$13+$A$14+$A$15)/POWER(1+Q20,$A$28-D20+1)</f>
        <v>0</v>
      </c>
      <c r="T20" s="45">
        <f t="shared" ca="1" si="11"/>
        <v>0</v>
      </c>
      <c r="U20" s="45">
        <f t="shared" ca="1" si="17"/>
        <v>0</v>
      </c>
      <c r="V20" s="45">
        <f t="shared" ca="1" si="18"/>
        <v>0</v>
      </c>
      <c r="W20" s="45">
        <f t="shared" ca="1" si="12"/>
        <v>0</v>
      </c>
      <c r="X20" s="25">
        <f t="shared" ca="1" si="1"/>
        <v>0</v>
      </c>
      <c r="Z20" s="28">
        <f t="shared" ca="1" si="19"/>
        <v>0</v>
      </c>
      <c r="AA20" s="233"/>
      <c r="AB20" s="45">
        <f t="shared" ca="1" si="13"/>
        <v>0</v>
      </c>
      <c r="AC20" s="45">
        <f t="shared" ca="1" si="2"/>
        <v>0</v>
      </c>
      <c r="AD20" s="25">
        <f t="shared" ca="1" si="3"/>
        <v>0</v>
      </c>
    </row>
    <row r="21" spans="1:30" ht="15" thickBot="1" x14ac:dyDescent="0.4">
      <c r="A21" s="273">
        <f ca="1">SUM(A16:A20)</f>
        <v>0</v>
      </c>
      <c r="B21" s="30" t="s">
        <v>42</v>
      </c>
      <c r="D21" s="20">
        <v>17</v>
      </c>
      <c r="E21" s="21">
        <f t="shared" ca="1" si="14"/>
        <v>6210</v>
      </c>
      <c r="F21" s="44">
        <f t="shared" ca="1" si="4"/>
        <v>6574</v>
      </c>
      <c r="G21" s="22" t="s">
        <v>119</v>
      </c>
      <c r="H21" s="44">
        <f t="shared" ca="1" si="15"/>
        <v>6210</v>
      </c>
      <c r="I21" s="45">
        <f t="shared" ca="1" si="5"/>
        <v>0</v>
      </c>
      <c r="J21" s="45">
        <f t="shared" ca="1" si="6"/>
        <v>0</v>
      </c>
      <c r="K21" s="45">
        <f t="shared" ca="1" si="7"/>
        <v>0</v>
      </c>
      <c r="L21" s="45"/>
      <c r="M21" s="45">
        <f t="shared" ca="1" si="16"/>
        <v>0</v>
      </c>
      <c r="N21" s="257">
        <f t="shared" ca="1" si="8"/>
        <v>0</v>
      </c>
      <c r="O21" s="23"/>
      <c r="P21" s="255">
        <f t="shared" ca="1" si="9"/>
        <v>0</v>
      </c>
      <c r="Q21" s="163">
        <f t="shared" ca="1" si="10"/>
        <v>0</v>
      </c>
      <c r="R21" s="164">
        <f ca="1">NPV(Q20,K21:$K$244) + ($A$13+$A$14+$A$15)/POWER(1+Q20,$A$28-D21+1)</f>
        <v>0</v>
      </c>
      <c r="S21" s="164">
        <f ca="1">NPV(Q21,K21:$K$244) + ($A$13+$A$14+$A$15)/POWER(1+Q21,$A$28-D21+1)</f>
        <v>0</v>
      </c>
      <c r="T21" s="45">
        <f t="shared" ca="1" si="11"/>
        <v>0</v>
      </c>
      <c r="U21" s="45">
        <f t="shared" ca="1" si="17"/>
        <v>0</v>
      </c>
      <c r="V21" s="45">
        <f t="shared" ca="1" si="18"/>
        <v>0</v>
      </c>
      <c r="W21" s="45">
        <f t="shared" ca="1" si="12"/>
        <v>0</v>
      </c>
      <c r="X21" s="25">
        <f t="shared" ca="1" si="1"/>
        <v>0</v>
      </c>
      <c r="Z21" s="28">
        <f t="shared" ca="1" si="19"/>
        <v>0</v>
      </c>
      <c r="AA21" s="233"/>
      <c r="AB21" s="45">
        <f t="shared" ca="1" si="13"/>
        <v>0</v>
      </c>
      <c r="AC21" s="45">
        <f t="shared" ca="1" si="2"/>
        <v>0</v>
      </c>
      <c r="AD21" s="25">
        <f t="shared" ca="1" si="3"/>
        <v>0</v>
      </c>
    </row>
    <row r="22" spans="1:30" ht="15" thickBot="1" x14ac:dyDescent="0.4">
      <c r="D22" s="20">
        <v>18</v>
      </c>
      <c r="E22" s="21">
        <f t="shared" ca="1" si="14"/>
        <v>6575</v>
      </c>
      <c r="F22" s="44">
        <f t="shared" ca="1" si="4"/>
        <v>6939</v>
      </c>
      <c r="G22" s="22" t="s">
        <v>119</v>
      </c>
      <c r="H22" s="44">
        <f t="shared" ca="1" si="15"/>
        <v>6575</v>
      </c>
      <c r="I22" s="45">
        <f t="shared" ca="1" si="5"/>
        <v>0</v>
      </c>
      <c r="J22" s="45">
        <f t="shared" ca="1" si="6"/>
        <v>0</v>
      </c>
      <c r="K22" s="45">
        <f t="shared" ca="1" si="7"/>
        <v>0</v>
      </c>
      <c r="L22" s="45"/>
      <c r="M22" s="45">
        <f t="shared" ca="1" si="16"/>
        <v>0</v>
      </c>
      <c r="N22" s="257">
        <f t="shared" ca="1" si="8"/>
        <v>0</v>
      </c>
      <c r="O22" s="23"/>
      <c r="P22" s="255">
        <f t="shared" ca="1" si="9"/>
        <v>0</v>
      </c>
      <c r="Q22" s="163">
        <f t="shared" ca="1" si="10"/>
        <v>0</v>
      </c>
      <c r="R22" s="164">
        <f ca="1">NPV(Q21,K22:$K$244) + ($A$13+$A$14+$A$15)/POWER(1+Q21,$A$28-D22+1)</f>
        <v>0</v>
      </c>
      <c r="S22" s="164">
        <f ca="1">NPV(Q22,K22:$K$244) + ($A$13+$A$14+$A$15)/POWER(1+Q22,$A$28-D22+1)</f>
        <v>0</v>
      </c>
      <c r="T22" s="45">
        <f t="shared" ca="1" si="11"/>
        <v>0</v>
      </c>
      <c r="U22" s="45">
        <f t="shared" ca="1" si="17"/>
        <v>0</v>
      </c>
      <c r="V22" s="45">
        <f t="shared" ca="1" si="18"/>
        <v>0</v>
      </c>
      <c r="W22" s="45">
        <f t="shared" ca="1" si="12"/>
        <v>0</v>
      </c>
      <c r="X22" s="25">
        <f t="shared" ca="1" si="1"/>
        <v>0</v>
      </c>
      <c r="Z22" s="28">
        <f t="shared" ca="1" si="19"/>
        <v>0</v>
      </c>
      <c r="AA22" s="233"/>
      <c r="AB22" s="45">
        <f t="shared" ca="1" si="13"/>
        <v>0</v>
      </c>
      <c r="AC22" s="45">
        <f t="shared" ca="1" si="2"/>
        <v>0</v>
      </c>
      <c r="AD22" s="25">
        <f t="shared" ca="1" si="3"/>
        <v>0</v>
      </c>
    </row>
    <row r="23" spans="1:30" ht="15.5" x14ac:dyDescent="0.35">
      <c r="A23" s="458" t="s">
        <v>43</v>
      </c>
      <c r="B23" s="459"/>
      <c r="D23" s="20">
        <v>19</v>
      </c>
      <c r="E23" s="21">
        <f t="shared" ca="1" si="14"/>
        <v>6940</v>
      </c>
      <c r="F23" s="44">
        <f t="shared" ca="1" si="4"/>
        <v>7304</v>
      </c>
      <c r="G23" s="22" t="s">
        <v>119</v>
      </c>
      <c r="H23" s="44">
        <f t="shared" ca="1" si="15"/>
        <v>6940</v>
      </c>
      <c r="I23" s="45">
        <f t="shared" ca="1" si="5"/>
        <v>0</v>
      </c>
      <c r="J23" s="45">
        <f t="shared" ca="1" si="6"/>
        <v>0</v>
      </c>
      <c r="K23" s="45">
        <f t="shared" ca="1" si="7"/>
        <v>0</v>
      </c>
      <c r="L23" s="45"/>
      <c r="M23" s="45">
        <f t="shared" ca="1" si="16"/>
        <v>0</v>
      </c>
      <c r="N23" s="257">
        <f t="shared" ca="1" si="8"/>
        <v>0</v>
      </c>
      <c r="O23" s="23"/>
      <c r="P23" s="255">
        <f t="shared" ca="1" si="9"/>
        <v>0</v>
      </c>
      <c r="Q23" s="163">
        <f t="shared" ca="1" si="10"/>
        <v>0</v>
      </c>
      <c r="R23" s="164">
        <f ca="1">NPV(Q22,K23:$K$244) + ($A$13+$A$14+$A$15)/POWER(1+Q22,$A$28-D23+1)</f>
        <v>0</v>
      </c>
      <c r="S23" s="164">
        <f ca="1">NPV(Q23,K23:$K$244) + ($A$13+$A$14+$A$15)/POWER(1+Q23,$A$28-D23+1)</f>
        <v>0</v>
      </c>
      <c r="T23" s="45">
        <f t="shared" ca="1" si="11"/>
        <v>0</v>
      </c>
      <c r="U23" s="45">
        <f t="shared" ca="1" si="17"/>
        <v>0</v>
      </c>
      <c r="V23" s="45">
        <f t="shared" ca="1" si="18"/>
        <v>0</v>
      </c>
      <c r="W23" s="45">
        <f t="shared" ca="1" si="12"/>
        <v>0</v>
      </c>
      <c r="X23" s="25">
        <f t="shared" ca="1" si="1"/>
        <v>0</v>
      </c>
      <c r="Z23" s="28">
        <f t="shared" ca="1" si="19"/>
        <v>0</v>
      </c>
      <c r="AA23" s="233"/>
      <c r="AB23" s="45">
        <f t="shared" ca="1" si="13"/>
        <v>0</v>
      </c>
      <c r="AC23" s="45">
        <f t="shared" ca="1" si="2"/>
        <v>0</v>
      </c>
      <c r="AD23" s="25">
        <f t="shared" ca="1" si="3"/>
        <v>0</v>
      </c>
    </row>
    <row r="24" spans="1:30" x14ac:dyDescent="0.35">
      <c r="A24" s="106">
        <f ca="1">VLOOKUP($B$3,'Input Table'!B:V,12,0)</f>
        <v>0</v>
      </c>
      <c r="B24" s="27" t="s">
        <v>280</v>
      </c>
      <c r="D24" s="20">
        <v>20</v>
      </c>
      <c r="E24" s="21">
        <f t="shared" ca="1" si="14"/>
        <v>7305</v>
      </c>
      <c r="F24" s="44">
        <f t="shared" ca="1" si="4"/>
        <v>7670</v>
      </c>
      <c r="G24" s="22" t="s">
        <v>119</v>
      </c>
      <c r="H24" s="44">
        <f t="shared" ca="1" si="15"/>
        <v>7305</v>
      </c>
      <c r="I24" s="45">
        <f t="shared" ca="1" si="5"/>
        <v>0</v>
      </c>
      <c r="J24" s="45">
        <f t="shared" ca="1" si="6"/>
        <v>0</v>
      </c>
      <c r="K24" s="45">
        <f t="shared" ca="1" si="7"/>
        <v>0</v>
      </c>
      <c r="L24" s="45"/>
      <c r="M24" s="45">
        <f t="shared" ca="1" si="16"/>
        <v>0</v>
      </c>
      <c r="N24" s="257">
        <f t="shared" ca="1" si="8"/>
        <v>0</v>
      </c>
      <c r="O24" s="23"/>
      <c r="P24" s="255">
        <f t="shared" ca="1" si="9"/>
        <v>0</v>
      </c>
      <c r="Q24" s="163">
        <f t="shared" ca="1" si="10"/>
        <v>0</v>
      </c>
      <c r="R24" s="164">
        <f ca="1">NPV(Q23,K24:$K$244) + ($A$13+$A$14+$A$15)/POWER(1+Q23,$A$28-D24+1)</f>
        <v>0</v>
      </c>
      <c r="S24" s="164">
        <f ca="1">NPV(Q24,K24:$K$244) + ($A$13+$A$14+$A$15)/POWER(1+Q24,$A$28-D24+1)</f>
        <v>0</v>
      </c>
      <c r="T24" s="45">
        <f t="shared" ca="1" si="11"/>
        <v>0</v>
      </c>
      <c r="U24" s="45">
        <f t="shared" ca="1" si="17"/>
        <v>0</v>
      </c>
      <c r="V24" s="45">
        <f t="shared" ca="1" si="18"/>
        <v>0</v>
      </c>
      <c r="W24" s="45">
        <f t="shared" ca="1" si="12"/>
        <v>0</v>
      </c>
      <c r="X24" s="25">
        <f t="shared" ca="1" si="1"/>
        <v>0</v>
      </c>
      <c r="Z24" s="28">
        <f t="shared" ca="1" si="19"/>
        <v>0</v>
      </c>
      <c r="AA24" s="233"/>
      <c r="AB24" s="45">
        <f t="shared" ca="1" si="13"/>
        <v>0</v>
      </c>
      <c r="AC24" s="45">
        <f t="shared" ca="1" si="2"/>
        <v>0</v>
      </c>
      <c r="AD24" s="25">
        <f t="shared" ca="1" si="3"/>
        <v>0</v>
      </c>
    </row>
    <row r="25" spans="1:30" x14ac:dyDescent="0.35">
      <c r="A25" s="106">
        <f ca="1">VLOOKUP($B$3,'Input Table'!B:V,13,0)</f>
        <v>0</v>
      </c>
      <c r="B25" s="27" t="s">
        <v>281</v>
      </c>
      <c r="C25" s="29"/>
      <c r="D25" s="20">
        <v>21</v>
      </c>
      <c r="E25" s="21">
        <f t="shared" ca="1" si="14"/>
        <v>7671</v>
      </c>
      <c r="F25" s="44">
        <f t="shared" ca="1" si="4"/>
        <v>8035</v>
      </c>
      <c r="G25" s="22" t="s">
        <v>119</v>
      </c>
      <c r="H25" s="44">
        <f t="shared" ca="1" si="15"/>
        <v>7671</v>
      </c>
      <c r="I25" s="45">
        <f t="shared" ca="1" si="5"/>
        <v>0</v>
      </c>
      <c r="J25" s="45">
        <f t="shared" ca="1" si="6"/>
        <v>0</v>
      </c>
      <c r="K25" s="45">
        <f t="shared" ca="1" si="7"/>
        <v>0</v>
      </c>
      <c r="L25" s="45"/>
      <c r="M25" s="45">
        <f t="shared" ca="1" si="16"/>
        <v>0</v>
      </c>
      <c r="N25" s="257">
        <f t="shared" ca="1" si="8"/>
        <v>0</v>
      </c>
      <c r="O25" s="23"/>
      <c r="P25" s="255">
        <f t="shared" ca="1" si="9"/>
        <v>0</v>
      </c>
      <c r="Q25" s="163">
        <f t="shared" ca="1" si="10"/>
        <v>0</v>
      </c>
      <c r="R25" s="164">
        <f ca="1">NPV(Q24,K25:$K$244) + ($A$13+$A$14+$A$15)/POWER(1+Q24,$A$28-D25+1)</f>
        <v>0</v>
      </c>
      <c r="S25" s="164">
        <f ca="1">NPV(Q25,K25:$K$244) + ($A$13+$A$14+$A$15)/POWER(1+Q25,$A$28-D25+1)</f>
        <v>0</v>
      </c>
      <c r="T25" s="45">
        <f t="shared" ca="1" si="11"/>
        <v>0</v>
      </c>
      <c r="U25" s="45">
        <f t="shared" ca="1" si="17"/>
        <v>0</v>
      </c>
      <c r="V25" s="45">
        <f t="shared" ca="1" si="18"/>
        <v>0</v>
      </c>
      <c r="W25" s="45">
        <f t="shared" ca="1" si="12"/>
        <v>0</v>
      </c>
      <c r="X25" s="25">
        <f t="shared" ca="1" si="1"/>
        <v>0</v>
      </c>
      <c r="Z25" s="28">
        <f t="shared" ca="1" si="19"/>
        <v>0</v>
      </c>
      <c r="AA25" s="233"/>
      <c r="AB25" s="45">
        <f t="shared" ca="1" si="13"/>
        <v>0</v>
      </c>
      <c r="AC25" s="45">
        <f t="shared" ca="1" si="2"/>
        <v>0</v>
      </c>
      <c r="AD25" s="25">
        <f t="shared" ca="1" si="3"/>
        <v>0</v>
      </c>
    </row>
    <row r="26" spans="1:30" x14ac:dyDescent="0.35">
      <c r="A26" s="106">
        <f ca="1">VLOOKUP($B$3,'Input Table'!B:V,14,0)</f>
        <v>0</v>
      </c>
      <c r="B26" s="27" t="s">
        <v>361</v>
      </c>
      <c r="D26" s="20">
        <v>22</v>
      </c>
      <c r="E26" s="21">
        <f t="shared" ca="1" si="14"/>
        <v>8036</v>
      </c>
      <c r="F26" s="44">
        <f t="shared" ca="1" si="4"/>
        <v>8400</v>
      </c>
      <c r="G26" s="22" t="s">
        <v>119</v>
      </c>
      <c r="H26" s="44">
        <f t="shared" ca="1" si="15"/>
        <v>8036</v>
      </c>
      <c r="I26" s="45">
        <f t="shared" ca="1" si="5"/>
        <v>0</v>
      </c>
      <c r="J26" s="45">
        <f t="shared" ca="1" si="6"/>
        <v>0</v>
      </c>
      <c r="K26" s="45">
        <f t="shared" ca="1" si="7"/>
        <v>0</v>
      </c>
      <c r="L26" s="45"/>
      <c r="M26" s="45">
        <f t="shared" ca="1" si="16"/>
        <v>0</v>
      </c>
      <c r="N26" s="257">
        <f t="shared" ca="1" si="8"/>
        <v>0</v>
      </c>
      <c r="O26" s="23"/>
      <c r="P26" s="255">
        <f t="shared" ca="1" si="9"/>
        <v>0</v>
      </c>
      <c r="Q26" s="163">
        <f t="shared" ca="1" si="10"/>
        <v>0</v>
      </c>
      <c r="R26" s="164">
        <f ca="1">NPV(Q25,K26:$K$244) + ($A$13+$A$14+$A$15)/POWER(1+Q25,$A$28-D26+1)</f>
        <v>0</v>
      </c>
      <c r="S26" s="164">
        <f ca="1">NPV(Q26,K26:$K$244) + ($A$13+$A$14+$A$15)/POWER(1+Q26,$A$28-D26+1)</f>
        <v>0</v>
      </c>
      <c r="T26" s="45">
        <f t="shared" ca="1" si="11"/>
        <v>0</v>
      </c>
      <c r="U26" s="45">
        <f t="shared" ca="1" si="17"/>
        <v>0</v>
      </c>
      <c r="V26" s="45">
        <f t="shared" ca="1" si="18"/>
        <v>0</v>
      </c>
      <c r="W26" s="45">
        <f t="shared" ca="1" si="12"/>
        <v>0</v>
      </c>
      <c r="X26" s="25">
        <f t="shared" ca="1" si="1"/>
        <v>0</v>
      </c>
      <c r="Z26" s="28">
        <f t="shared" ca="1" si="19"/>
        <v>0</v>
      </c>
      <c r="AA26" s="233"/>
      <c r="AB26" s="45">
        <f t="shared" ca="1" si="13"/>
        <v>0</v>
      </c>
      <c r="AC26" s="45">
        <f t="shared" ca="1" si="2"/>
        <v>0</v>
      </c>
      <c r="AD26" s="25">
        <f t="shared" ca="1" si="3"/>
        <v>0</v>
      </c>
    </row>
    <row r="27" spans="1:30" x14ac:dyDescent="0.35">
      <c r="A27" s="106">
        <f ca="1">VLOOKUP($B$3,'Input Table'!B:V,15,0)</f>
        <v>0</v>
      </c>
      <c r="B27" s="48" t="s">
        <v>345</v>
      </c>
      <c r="C27" s="19"/>
      <c r="D27" s="20">
        <v>23</v>
      </c>
      <c r="E27" s="21">
        <f t="shared" ca="1" si="14"/>
        <v>8401</v>
      </c>
      <c r="F27" s="44">
        <f t="shared" ca="1" si="4"/>
        <v>8765</v>
      </c>
      <c r="G27" s="22" t="s">
        <v>119</v>
      </c>
      <c r="H27" s="44">
        <f t="shared" ca="1" si="15"/>
        <v>8401</v>
      </c>
      <c r="I27" s="45">
        <f t="shared" ca="1" si="5"/>
        <v>0</v>
      </c>
      <c r="J27" s="45">
        <f t="shared" ca="1" si="6"/>
        <v>0</v>
      </c>
      <c r="K27" s="45">
        <f t="shared" ca="1" si="7"/>
        <v>0</v>
      </c>
      <c r="L27" s="45"/>
      <c r="M27" s="45">
        <f t="shared" ca="1" si="16"/>
        <v>0</v>
      </c>
      <c r="N27" s="257">
        <f t="shared" ca="1" si="8"/>
        <v>0</v>
      </c>
      <c r="O27" s="23"/>
      <c r="P27" s="255">
        <f t="shared" ca="1" si="9"/>
        <v>0</v>
      </c>
      <c r="Q27" s="163">
        <f t="shared" ca="1" si="10"/>
        <v>0</v>
      </c>
      <c r="R27" s="164">
        <f ca="1">NPV(Q26,K27:$K$244) + ($A$13+$A$14+$A$15)/POWER(1+Q26,$A$28-D27+1)</f>
        <v>0</v>
      </c>
      <c r="S27" s="164">
        <f ca="1">NPV(Q27,K27:$K$244) + ($A$13+$A$14+$A$15)/POWER(1+Q27,$A$28-D27+1)</f>
        <v>0</v>
      </c>
      <c r="T27" s="45">
        <f t="shared" ca="1" si="11"/>
        <v>0</v>
      </c>
      <c r="U27" s="45">
        <f t="shared" ca="1" si="17"/>
        <v>0</v>
      </c>
      <c r="V27" s="45">
        <f t="shared" ca="1" si="18"/>
        <v>0</v>
      </c>
      <c r="W27" s="45">
        <f t="shared" ca="1" si="12"/>
        <v>0</v>
      </c>
      <c r="X27" s="25">
        <f t="shared" ca="1" si="1"/>
        <v>0</v>
      </c>
      <c r="Z27" s="28">
        <f t="shared" ca="1" si="19"/>
        <v>0</v>
      </c>
      <c r="AA27" s="233"/>
      <c r="AB27" s="45">
        <f t="shared" ca="1" si="13"/>
        <v>0</v>
      </c>
      <c r="AC27" s="45">
        <f t="shared" ca="1" si="2"/>
        <v>0</v>
      </c>
      <c r="AD27" s="25">
        <f t="shared" ca="1" si="3"/>
        <v>0</v>
      </c>
    </row>
    <row r="28" spans="1:30" ht="15" thickBot="1" x14ac:dyDescent="0.4">
      <c r="A28" s="107">
        <f ca="1">IF(A27&lt;&gt;0,A27,IF(OR(A24&lt;&gt;0,A25=0),A24+A26,A25+A26))</f>
        <v>0</v>
      </c>
      <c r="B28" s="30" t="s">
        <v>256</v>
      </c>
      <c r="D28" s="20">
        <v>24</v>
      </c>
      <c r="E28" s="21">
        <f t="shared" ca="1" si="14"/>
        <v>8766</v>
      </c>
      <c r="F28" s="44">
        <f t="shared" ca="1" si="4"/>
        <v>9131</v>
      </c>
      <c r="G28" s="22" t="s">
        <v>119</v>
      </c>
      <c r="H28" s="44">
        <f t="shared" ca="1" si="15"/>
        <v>8766</v>
      </c>
      <c r="I28" s="45">
        <f t="shared" ca="1" si="5"/>
        <v>0</v>
      </c>
      <c r="J28" s="45">
        <f t="shared" ca="1" si="6"/>
        <v>0</v>
      </c>
      <c r="K28" s="45">
        <f t="shared" ca="1" si="7"/>
        <v>0</v>
      </c>
      <c r="L28" s="45"/>
      <c r="M28" s="45">
        <f t="shared" ca="1" si="16"/>
        <v>0</v>
      </c>
      <c r="N28" s="257">
        <f t="shared" ca="1" si="8"/>
        <v>0</v>
      </c>
      <c r="O28" s="23"/>
      <c r="P28" s="255">
        <f t="shared" ca="1" si="9"/>
        <v>0</v>
      </c>
      <c r="Q28" s="163">
        <f t="shared" ca="1" si="10"/>
        <v>0</v>
      </c>
      <c r="R28" s="164">
        <f ca="1">NPV(Q27,K28:$K$244) + ($A$13+$A$14+$A$15)/POWER(1+Q27,$A$28-D28+1)</f>
        <v>0</v>
      </c>
      <c r="S28" s="164">
        <f ca="1">NPV(Q28,K28:$K$244) + ($A$13+$A$14+$A$15)/POWER(1+Q28,$A$28-D28+1)</f>
        <v>0</v>
      </c>
      <c r="T28" s="45">
        <f t="shared" ca="1" si="11"/>
        <v>0</v>
      </c>
      <c r="U28" s="45">
        <f t="shared" ca="1" si="17"/>
        <v>0</v>
      </c>
      <c r="V28" s="45">
        <f t="shared" ca="1" si="18"/>
        <v>0</v>
      </c>
      <c r="W28" s="45">
        <f t="shared" ca="1" si="12"/>
        <v>0</v>
      </c>
      <c r="X28" s="25">
        <f t="shared" ca="1" si="1"/>
        <v>0</v>
      </c>
      <c r="Z28" s="28">
        <f t="shared" ca="1" si="19"/>
        <v>0</v>
      </c>
      <c r="AA28" s="233"/>
      <c r="AB28" s="45">
        <f t="shared" ca="1" si="13"/>
        <v>0</v>
      </c>
      <c r="AC28" s="45">
        <f t="shared" ca="1" si="2"/>
        <v>0</v>
      </c>
      <c r="AD28" s="25">
        <f t="shared" ca="1" si="3"/>
        <v>0</v>
      </c>
    </row>
    <row r="29" spans="1:30" ht="15" thickBot="1" x14ac:dyDescent="0.4">
      <c r="D29" s="20">
        <v>25</v>
      </c>
      <c r="E29" s="21">
        <f t="shared" ca="1" si="14"/>
        <v>9132</v>
      </c>
      <c r="F29" s="44">
        <f t="shared" ca="1" si="4"/>
        <v>9496</v>
      </c>
      <c r="G29" s="22" t="s">
        <v>119</v>
      </c>
      <c r="H29" s="44">
        <f t="shared" ca="1" si="15"/>
        <v>9132</v>
      </c>
      <c r="I29" s="45">
        <f t="shared" ca="1" si="5"/>
        <v>0</v>
      </c>
      <c r="J29" s="45">
        <f t="shared" ca="1" si="6"/>
        <v>0</v>
      </c>
      <c r="K29" s="45">
        <f t="shared" ca="1" si="7"/>
        <v>0</v>
      </c>
      <c r="L29" s="45"/>
      <c r="M29" s="45">
        <f t="shared" ca="1" si="16"/>
        <v>0</v>
      </c>
      <c r="N29" s="257">
        <f t="shared" ca="1" si="8"/>
        <v>0</v>
      </c>
      <c r="O29" s="23"/>
      <c r="P29" s="255">
        <f t="shared" ca="1" si="9"/>
        <v>0</v>
      </c>
      <c r="Q29" s="163">
        <f t="shared" ca="1" si="10"/>
        <v>0</v>
      </c>
      <c r="R29" s="164">
        <f ca="1">NPV(Q28,K29:$K$244) + ($A$13+$A$14+$A$15)/POWER(1+Q28,$A$28-D29+1)</f>
        <v>0</v>
      </c>
      <c r="S29" s="164">
        <f ca="1">NPV(Q29,K29:$K$244) + ($A$13+$A$14+$A$15)/POWER(1+Q29,$A$28-D29+1)</f>
        <v>0</v>
      </c>
      <c r="T29" s="45">
        <f t="shared" ca="1" si="11"/>
        <v>0</v>
      </c>
      <c r="U29" s="45">
        <f t="shared" ca="1" si="17"/>
        <v>0</v>
      </c>
      <c r="V29" s="45">
        <f t="shared" ca="1" si="18"/>
        <v>0</v>
      </c>
      <c r="W29" s="45">
        <f t="shared" ca="1" si="12"/>
        <v>0</v>
      </c>
      <c r="X29" s="25">
        <f t="shared" ca="1" si="1"/>
        <v>0</v>
      </c>
      <c r="Z29" s="28">
        <f t="shared" ca="1" si="19"/>
        <v>0</v>
      </c>
      <c r="AA29" s="233"/>
      <c r="AB29" s="45">
        <f t="shared" ca="1" si="13"/>
        <v>0</v>
      </c>
      <c r="AC29" s="45">
        <f t="shared" ca="1" si="2"/>
        <v>0</v>
      </c>
      <c r="AD29" s="25">
        <f t="shared" ca="1" si="3"/>
        <v>0</v>
      </c>
    </row>
    <row r="30" spans="1:30" ht="15.5" x14ac:dyDescent="0.35">
      <c r="A30" s="458" t="s">
        <v>45</v>
      </c>
      <c r="B30" s="459"/>
      <c r="D30" s="20">
        <v>26</v>
      </c>
      <c r="E30" s="21">
        <f t="shared" ca="1" si="14"/>
        <v>9497</v>
      </c>
      <c r="F30" s="44">
        <f t="shared" ca="1" si="4"/>
        <v>9861</v>
      </c>
      <c r="G30" s="22" t="s">
        <v>119</v>
      </c>
      <c r="H30" s="44">
        <f t="shared" ca="1" si="15"/>
        <v>9497</v>
      </c>
      <c r="I30" s="45">
        <f t="shared" ca="1" si="5"/>
        <v>0</v>
      </c>
      <c r="J30" s="45">
        <f t="shared" ca="1" si="6"/>
        <v>0</v>
      </c>
      <c r="K30" s="45">
        <f t="shared" ca="1" si="7"/>
        <v>0</v>
      </c>
      <c r="L30" s="45"/>
      <c r="M30" s="45">
        <f t="shared" ca="1" si="16"/>
        <v>0</v>
      </c>
      <c r="N30" s="257">
        <f t="shared" ca="1" si="8"/>
        <v>0</v>
      </c>
      <c r="O30" s="23"/>
      <c r="P30" s="255">
        <f t="shared" ca="1" si="9"/>
        <v>0</v>
      </c>
      <c r="Q30" s="163">
        <f t="shared" ca="1" si="10"/>
        <v>0</v>
      </c>
      <c r="R30" s="164">
        <f ca="1">NPV(Q29,K30:$K$244) + ($A$13+$A$14+$A$15)/POWER(1+Q29,$A$28-D30+1)</f>
        <v>0</v>
      </c>
      <c r="S30" s="164">
        <f ca="1">NPV(Q30,K30:$K$244) + ($A$13+$A$14+$A$15)/POWER(1+Q30,$A$28-D30+1)</f>
        <v>0</v>
      </c>
      <c r="T30" s="45">
        <f t="shared" ca="1" si="11"/>
        <v>0</v>
      </c>
      <c r="U30" s="45">
        <f t="shared" ca="1" si="17"/>
        <v>0</v>
      </c>
      <c r="V30" s="45">
        <f t="shared" ca="1" si="18"/>
        <v>0</v>
      </c>
      <c r="W30" s="45">
        <f t="shared" ca="1" si="12"/>
        <v>0</v>
      </c>
      <c r="X30" s="25">
        <f t="shared" ca="1" si="1"/>
        <v>0</v>
      </c>
      <c r="Z30" s="28">
        <f t="shared" ca="1" si="19"/>
        <v>0</v>
      </c>
      <c r="AA30" s="233"/>
      <c r="AB30" s="45">
        <f t="shared" ca="1" si="13"/>
        <v>0</v>
      </c>
      <c r="AC30" s="45">
        <f t="shared" ca="1" si="2"/>
        <v>0</v>
      </c>
      <c r="AD30" s="25">
        <f t="shared" ca="1" si="3"/>
        <v>0</v>
      </c>
    </row>
    <row r="31" spans="1:30" x14ac:dyDescent="0.35">
      <c r="A31" s="105">
        <f ca="1">T4</f>
        <v>0</v>
      </c>
      <c r="B31" s="27" t="s">
        <v>46</v>
      </c>
      <c r="D31" s="20">
        <v>27</v>
      </c>
      <c r="E31" s="21">
        <f t="shared" ca="1" si="14"/>
        <v>9862</v>
      </c>
      <c r="F31" s="44">
        <f t="shared" ca="1" si="4"/>
        <v>10226</v>
      </c>
      <c r="G31" s="22" t="s">
        <v>119</v>
      </c>
      <c r="H31" s="44">
        <f t="shared" ca="1" si="15"/>
        <v>9862</v>
      </c>
      <c r="I31" s="45">
        <f t="shared" ca="1" si="5"/>
        <v>0</v>
      </c>
      <c r="J31" s="45">
        <f t="shared" ca="1" si="6"/>
        <v>0</v>
      </c>
      <c r="K31" s="45">
        <f t="shared" ca="1" si="7"/>
        <v>0</v>
      </c>
      <c r="L31" s="45"/>
      <c r="M31" s="45">
        <f t="shared" ca="1" si="16"/>
        <v>0</v>
      </c>
      <c r="N31" s="257">
        <f t="shared" ca="1" si="8"/>
        <v>0</v>
      </c>
      <c r="O31" s="23"/>
      <c r="P31" s="255">
        <f t="shared" ca="1" si="9"/>
        <v>0</v>
      </c>
      <c r="Q31" s="163">
        <f t="shared" ca="1" si="10"/>
        <v>0</v>
      </c>
      <c r="R31" s="164">
        <f ca="1">NPV(Q30,K31:$K$244) + ($A$13+$A$14+$A$15)/POWER(1+Q30,$A$28-D31+1)</f>
        <v>0</v>
      </c>
      <c r="S31" s="164">
        <f ca="1">NPV(Q31,K31:$K$244) + ($A$13+$A$14+$A$15)/POWER(1+Q31,$A$28-D31+1)</f>
        <v>0</v>
      </c>
      <c r="T31" s="45">
        <f t="shared" ca="1" si="11"/>
        <v>0</v>
      </c>
      <c r="U31" s="45">
        <f t="shared" ca="1" si="17"/>
        <v>0</v>
      </c>
      <c r="V31" s="45">
        <f t="shared" ca="1" si="18"/>
        <v>0</v>
      </c>
      <c r="W31" s="45">
        <f t="shared" ca="1" si="12"/>
        <v>0</v>
      </c>
      <c r="X31" s="25">
        <f t="shared" ca="1" si="1"/>
        <v>0</v>
      </c>
      <c r="Z31" s="28">
        <f t="shared" ca="1" si="19"/>
        <v>0</v>
      </c>
      <c r="AA31" s="233"/>
      <c r="AB31" s="45">
        <f t="shared" ca="1" si="13"/>
        <v>0</v>
      </c>
      <c r="AC31" s="45">
        <f t="shared" ca="1" si="2"/>
        <v>0</v>
      </c>
      <c r="AD31" s="25">
        <f t="shared" ca="1" si="3"/>
        <v>0</v>
      </c>
    </row>
    <row r="32" spans="1:30" x14ac:dyDescent="0.35">
      <c r="A32" s="105">
        <f ca="1">VLOOKUP($B$3,'Input Table'!B:V,16,0)</f>
        <v>0</v>
      </c>
      <c r="B32" s="27" t="s">
        <v>47</v>
      </c>
      <c r="C32" s="29"/>
      <c r="D32" s="20">
        <v>28</v>
      </c>
      <c r="E32" s="21">
        <f t="shared" ca="1" si="14"/>
        <v>10227</v>
      </c>
      <c r="F32" s="44">
        <f t="shared" ca="1" si="4"/>
        <v>10592</v>
      </c>
      <c r="G32" s="22" t="s">
        <v>119</v>
      </c>
      <c r="H32" s="44">
        <f t="shared" ca="1" si="15"/>
        <v>10227</v>
      </c>
      <c r="I32" s="45">
        <f t="shared" ca="1" si="5"/>
        <v>0</v>
      </c>
      <c r="J32" s="45">
        <f t="shared" ca="1" si="6"/>
        <v>0</v>
      </c>
      <c r="K32" s="45">
        <f t="shared" ca="1" si="7"/>
        <v>0</v>
      </c>
      <c r="L32" s="45"/>
      <c r="M32" s="45">
        <f t="shared" ca="1" si="16"/>
        <v>0</v>
      </c>
      <c r="N32" s="257">
        <f t="shared" ca="1" si="8"/>
        <v>0</v>
      </c>
      <c r="O32" s="23"/>
      <c r="P32" s="255">
        <f t="shared" ca="1" si="9"/>
        <v>0</v>
      </c>
      <c r="Q32" s="163">
        <f t="shared" ca="1" si="10"/>
        <v>0</v>
      </c>
      <c r="R32" s="164">
        <f ca="1">NPV(Q31,K32:$K$244) + ($A$13+$A$14+$A$15)/POWER(1+Q31,$A$28-D32+1)</f>
        <v>0</v>
      </c>
      <c r="S32" s="164">
        <f ca="1">NPV(Q32,K32:$K$244) + ($A$13+$A$14+$A$15)/POWER(1+Q32,$A$28-D32+1)</f>
        <v>0</v>
      </c>
      <c r="T32" s="45">
        <f t="shared" ca="1" si="11"/>
        <v>0</v>
      </c>
      <c r="U32" s="45">
        <f t="shared" ca="1" si="17"/>
        <v>0</v>
      </c>
      <c r="V32" s="45">
        <f t="shared" ca="1" si="18"/>
        <v>0</v>
      </c>
      <c r="W32" s="45">
        <f t="shared" ca="1" si="12"/>
        <v>0</v>
      </c>
      <c r="X32" s="25">
        <f t="shared" ca="1" si="1"/>
        <v>0</v>
      </c>
      <c r="Z32" s="28">
        <f t="shared" ca="1" si="19"/>
        <v>0</v>
      </c>
      <c r="AA32" s="233"/>
      <c r="AB32" s="45">
        <f t="shared" ca="1" si="13"/>
        <v>0</v>
      </c>
      <c r="AC32" s="45">
        <f t="shared" ca="1" si="2"/>
        <v>0</v>
      </c>
      <c r="AD32" s="25">
        <f t="shared" ca="1" si="3"/>
        <v>0</v>
      </c>
    </row>
    <row r="33" spans="1:30" x14ac:dyDescent="0.35">
      <c r="A33" s="105">
        <f ca="1">VLOOKUP($B$3,'Input Table'!B:V,17,0)</f>
        <v>0</v>
      </c>
      <c r="B33" s="27" t="s">
        <v>48</v>
      </c>
      <c r="D33" s="20">
        <v>29</v>
      </c>
      <c r="E33" s="21">
        <f t="shared" ca="1" si="14"/>
        <v>10593</v>
      </c>
      <c r="F33" s="44">
        <f t="shared" ca="1" si="4"/>
        <v>10957</v>
      </c>
      <c r="G33" s="22" t="s">
        <v>119</v>
      </c>
      <c r="H33" s="44">
        <f t="shared" ca="1" si="15"/>
        <v>10593</v>
      </c>
      <c r="I33" s="45">
        <f t="shared" ca="1" si="5"/>
        <v>0</v>
      </c>
      <c r="J33" s="45">
        <f t="shared" ca="1" si="6"/>
        <v>0</v>
      </c>
      <c r="K33" s="45">
        <f t="shared" ca="1" si="7"/>
        <v>0</v>
      </c>
      <c r="L33" s="45"/>
      <c r="M33" s="45">
        <f t="shared" ca="1" si="16"/>
        <v>0</v>
      </c>
      <c r="N33" s="257">
        <f t="shared" ca="1" si="8"/>
        <v>0</v>
      </c>
      <c r="O33" s="23"/>
      <c r="P33" s="255">
        <f t="shared" ca="1" si="9"/>
        <v>0</v>
      </c>
      <c r="Q33" s="163">
        <f t="shared" ca="1" si="10"/>
        <v>0</v>
      </c>
      <c r="R33" s="164">
        <f ca="1">NPV(Q32,K33:$K$244) + ($A$13+$A$14+$A$15)/POWER(1+Q32,$A$28-D33+1)</f>
        <v>0</v>
      </c>
      <c r="S33" s="164">
        <f ca="1">NPV(Q33,K33:$K$244) + ($A$13+$A$14+$A$15)/POWER(1+Q33,$A$28-D33+1)</f>
        <v>0</v>
      </c>
      <c r="T33" s="45">
        <f t="shared" ca="1" si="11"/>
        <v>0</v>
      </c>
      <c r="U33" s="45">
        <f t="shared" ca="1" si="17"/>
        <v>0</v>
      </c>
      <c r="V33" s="45">
        <f t="shared" ca="1" si="18"/>
        <v>0</v>
      </c>
      <c r="W33" s="45">
        <f t="shared" ca="1" si="12"/>
        <v>0</v>
      </c>
      <c r="X33" s="25">
        <f t="shared" ca="1" si="1"/>
        <v>0</v>
      </c>
      <c r="Z33" s="28">
        <f t="shared" ca="1" si="19"/>
        <v>0</v>
      </c>
      <c r="AA33" s="233"/>
      <c r="AB33" s="45">
        <f t="shared" ca="1" si="13"/>
        <v>0</v>
      </c>
      <c r="AC33" s="45">
        <f t="shared" ca="1" si="2"/>
        <v>0</v>
      </c>
      <c r="AD33" s="25">
        <f t="shared" ca="1" si="3"/>
        <v>0</v>
      </c>
    </row>
    <row r="34" spans="1:30" x14ac:dyDescent="0.35">
      <c r="A34" s="112">
        <f ca="1">-VLOOKUP($B$3,'Input Table'!B:V,18,0)</f>
        <v>0</v>
      </c>
      <c r="B34" s="27" t="s">
        <v>267</v>
      </c>
      <c r="C34" s="31"/>
      <c r="D34" s="20">
        <v>30</v>
      </c>
      <c r="E34" s="21">
        <f t="shared" ca="1" si="14"/>
        <v>10958</v>
      </c>
      <c r="F34" s="44">
        <f t="shared" ca="1" si="4"/>
        <v>11322</v>
      </c>
      <c r="G34" s="22" t="s">
        <v>119</v>
      </c>
      <c r="H34" s="44">
        <f t="shared" ca="1" si="15"/>
        <v>10958</v>
      </c>
      <c r="I34" s="45">
        <f t="shared" ca="1" si="5"/>
        <v>0</v>
      </c>
      <c r="J34" s="45">
        <f t="shared" ca="1" si="6"/>
        <v>0</v>
      </c>
      <c r="K34" s="45">
        <f t="shared" ca="1" si="7"/>
        <v>0</v>
      </c>
      <c r="L34" s="45"/>
      <c r="M34" s="45">
        <f t="shared" ca="1" si="16"/>
        <v>0</v>
      </c>
      <c r="N34" s="257">
        <f t="shared" ca="1" si="8"/>
        <v>0</v>
      </c>
      <c r="O34" s="23"/>
      <c r="P34" s="255">
        <f t="shared" ca="1" si="9"/>
        <v>0</v>
      </c>
      <c r="Q34" s="163">
        <f t="shared" ca="1" si="10"/>
        <v>0</v>
      </c>
      <c r="R34" s="164">
        <f ca="1">NPV(Q33,K34:$K$244) + ($A$13+$A$14+$A$15)/POWER(1+Q33,$A$28-D34+1)</f>
        <v>0</v>
      </c>
      <c r="S34" s="164">
        <f ca="1">NPV(Q34,K34:$K$244) + ($A$13+$A$14+$A$15)/POWER(1+Q34,$A$28-D34+1)</f>
        <v>0</v>
      </c>
      <c r="T34" s="45">
        <f t="shared" ca="1" si="11"/>
        <v>0</v>
      </c>
      <c r="U34" s="45">
        <f t="shared" ca="1" si="17"/>
        <v>0</v>
      </c>
      <c r="V34" s="45">
        <f t="shared" ca="1" si="18"/>
        <v>0</v>
      </c>
      <c r="W34" s="45">
        <f t="shared" ca="1" si="12"/>
        <v>0</v>
      </c>
      <c r="X34" s="25">
        <f t="shared" ca="1" si="1"/>
        <v>0</v>
      </c>
      <c r="Z34" s="28">
        <f t="shared" ca="1" si="19"/>
        <v>0</v>
      </c>
      <c r="AA34" s="233"/>
      <c r="AB34" s="45">
        <f t="shared" ca="1" si="13"/>
        <v>0</v>
      </c>
      <c r="AC34" s="45">
        <f t="shared" ca="1" si="2"/>
        <v>0</v>
      </c>
      <c r="AD34" s="25">
        <f t="shared" ca="1" si="3"/>
        <v>0</v>
      </c>
    </row>
    <row r="35" spans="1:30" x14ac:dyDescent="0.35">
      <c r="A35" s="105">
        <f ca="1">VLOOKUP($B$3,'Input Table'!B:V,19,0)</f>
        <v>0</v>
      </c>
      <c r="B35" s="27" t="s">
        <v>49</v>
      </c>
      <c r="C35" s="31"/>
      <c r="D35" s="20">
        <v>31</v>
      </c>
      <c r="E35" s="21">
        <f t="shared" ca="1" si="14"/>
        <v>11323</v>
      </c>
      <c r="F35" s="44">
        <f t="shared" ca="1" si="4"/>
        <v>11687</v>
      </c>
      <c r="G35" s="22" t="s">
        <v>119</v>
      </c>
      <c r="H35" s="44">
        <f t="shared" ca="1" si="15"/>
        <v>11323</v>
      </c>
      <c r="I35" s="45">
        <f t="shared" ca="1" si="5"/>
        <v>0</v>
      </c>
      <c r="J35" s="45">
        <f t="shared" ca="1" si="6"/>
        <v>0</v>
      </c>
      <c r="K35" s="45">
        <f t="shared" ca="1" si="7"/>
        <v>0</v>
      </c>
      <c r="L35" s="45"/>
      <c r="M35" s="45">
        <f t="shared" ca="1" si="16"/>
        <v>0</v>
      </c>
      <c r="N35" s="257">
        <f t="shared" ca="1" si="8"/>
        <v>0</v>
      </c>
      <c r="O35" s="23"/>
      <c r="P35" s="255">
        <f t="shared" ca="1" si="9"/>
        <v>0</v>
      </c>
      <c r="Q35" s="163">
        <f t="shared" ca="1" si="10"/>
        <v>0</v>
      </c>
      <c r="R35" s="164">
        <f ca="1">NPV(Q34,K35:$K$244) + ($A$13+$A$14+$A$15)/POWER(1+Q34,$A$28-D35+1)</f>
        <v>0</v>
      </c>
      <c r="S35" s="164">
        <f ca="1">NPV(Q35,K35:$K$244) + ($A$13+$A$14+$A$15)/POWER(1+Q35,$A$28-D35+1)</f>
        <v>0</v>
      </c>
      <c r="T35" s="45">
        <f ca="1">IF(ISBLANK(G35),0,X34)</f>
        <v>0</v>
      </c>
      <c r="U35" s="45">
        <f t="shared" ca="1" si="17"/>
        <v>0</v>
      </c>
      <c r="V35" s="45">
        <f t="shared" ca="1" si="18"/>
        <v>0</v>
      </c>
      <c r="W35" s="45">
        <f t="shared" ca="1" si="12"/>
        <v>0</v>
      </c>
      <c r="X35" s="25">
        <f t="shared" ca="1" si="1"/>
        <v>0</v>
      </c>
      <c r="Z35" s="28">
        <f ca="1">AD34</f>
        <v>0</v>
      </c>
      <c r="AA35" s="233"/>
      <c r="AB35" s="45">
        <f t="shared" ca="1" si="13"/>
        <v>0</v>
      </c>
      <c r="AC35" s="45">
        <f t="shared" ca="1" si="2"/>
        <v>0</v>
      </c>
      <c r="AD35" s="25">
        <f t="shared" ca="1" si="3"/>
        <v>0</v>
      </c>
    </row>
    <row r="36" spans="1:30" ht="15" thickBot="1" x14ac:dyDescent="0.4">
      <c r="A36" s="111">
        <f ca="1">SUM(A31:A35)</f>
        <v>0</v>
      </c>
      <c r="B36" s="32" t="s">
        <v>50</v>
      </c>
      <c r="D36" s="20">
        <v>32</v>
      </c>
      <c r="E36" s="21">
        <f t="shared" ca="1" si="14"/>
        <v>11688</v>
      </c>
      <c r="F36" s="44">
        <f t="shared" ca="1" si="4"/>
        <v>12053</v>
      </c>
      <c r="G36" s="22" t="s">
        <v>119</v>
      </c>
      <c r="H36" s="44">
        <f t="shared" ca="1" si="15"/>
        <v>11688</v>
      </c>
      <c r="I36" s="45">
        <f t="shared" ca="1" si="5"/>
        <v>0</v>
      </c>
      <c r="J36" s="45">
        <f t="shared" ca="1" si="6"/>
        <v>0</v>
      </c>
      <c r="K36" s="45">
        <f t="shared" ca="1" si="7"/>
        <v>0</v>
      </c>
      <c r="L36" s="45"/>
      <c r="M36" s="45">
        <f t="shared" ca="1" si="16"/>
        <v>0</v>
      </c>
      <c r="N36" s="257">
        <f t="shared" ca="1" si="8"/>
        <v>0</v>
      </c>
      <c r="O36" s="23"/>
      <c r="P36" s="255">
        <f t="shared" ca="1" si="9"/>
        <v>0</v>
      </c>
      <c r="Q36" s="163">
        <f t="shared" ca="1" si="10"/>
        <v>0</v>
      </c>
      <c r="R36" s="164">
        <f ca="1">NPV(Q35,K36:$K$244) + ($A$13+$A$14+$A$15)/POWER(1+Q35,$A$28-D36+1)</f>
        <v>0</v>
      </c>
      <c r="S36" s="164">
        <f ca="1">NPV(Q36,K36:$K$244) + ($A$13+$A$14+$A$15)/POWER(1+Q36,$A$28-D36+1)</f>
        <v>0</v>
      </c>
      <c r="T36" s="45">
        <f t="shared" ca="1" si="11"/>
        <v>0</v>
      </c>
      <c r="U36" s="45">
        <f t="shared" ca="1" si="17"/>
        <v>0</v>
      </c>
      <c r="V36" s="45">
        <f t="shared" ca="1" si="18"/>
        <v>0</v>
      </c>
      <c r="W36" s="45">
        <f t="shared" ca="1" si="12"/>
        <v>0</v>
      </c>
      <c r="X36" s="25">
        <f t="shared" ca="1" si="1"/>
        <v>0</v>
      </c>
      <c r="Z36" s="28">
        <f t="shared" ca="1" si="19"/>
        <v>0</v>
      </c>
      <c r="AA36" s="233"/>
      <c r="AB36" s="45">
        <f t="shared" ca="1" si="13"/>
        <v>0</v>
      </c>
      <c r="AC36" s="45">
        <f t="shared" ca="1" si="2"/>
        <v>0</v>
      </c>
      <c r="AD36" s="25">
        <f t="shared" ca="1" si="3"/>
        <v>0</v>
      </c>
    </row>
    <row r="37" spans="1:30" ht="14.75" customHeight="1" thickBot="1" x14ac:dyDescent="0.4">
      <c r="A37" s="24"/>
      <c r="B37" s="33"/>
      <c r="C37" s="29"/>
      <c r="D37" s="20">
        <v>33</v>
      </c>
      <c r="E37" s="21">
        <f t="shared" ca="1" si="14"/>
        <v>12054</v>
      </c>
      <c r="F37" s="44">
        <f t="shared" ca="1" si="4"/>
        <v>12418</v>
      </c>
      <c r="G37" s="22" t="s">
        <v>119</v>
      </c>
      <c r="H37" s="44">
        <f t="shared" ca="1" si="15"/>
        <v>12054</v>
      </c>
      <c r="I37" s="45">
        <f t="shared" ca="1" si="5"/>
        <v>0</v>
      </c>
      <c r="J37" s="45">
        <f t="shared" ca="1" si="6"/>
        <v>0</v>
      </c>
      <c r="K37" s="45">
        <f t="shared" ca="1" si="7"/>
        <v>0</v>
      </c>
      <c r="L37" s="45"/>
      <c r="M37" s="45">
        <f t="shared" ca="1" si="16"/>
        <v>0</v>
      </c>
      <c r="N37" s="257">
        <f t="shared" ca="1" si="8"/>
        <v>0</v>
      </c>
      <c r="O37" s="23"/>
      <c r="P37" s="255">
        <f t="shared" ca="1" si="9"/>
        <v>0</v>
      </c>
      <c r="Q37" s="163">
        <f t="shared" ca="1" si="10"/>
        <v>0</v>
      </c>
      <c r="R37" s="164">
        <f ca="1">NPV(Q36,K37:$K$244) + ($A$13+$A$14+$A$15)/POWER(1+Q36,$A$28-D37+1)</f>
        <v>0</v>
      </c>
      <c r="S37" s="164">
        <f ca="1">NPV(Q37,K37:$K$244) + ($A$13+$A$14+$A$15)/POWER(1+Q37,$A$28-D37+1)</f>
        <v>0</v>
      </c>
      <c r="T37" s="45">
        <f t="shared" ca="1" si="11"/>
        <v>0</v>
      </c>
      <c r="U37" s="45">
        <f t="shared" ca="1" si="17"/>
        <v>0</v>
      </c>
      <c r="V37" s="45">
        <f t="shared" ca="1" si="18"/>
        <v>0</v>
      </c>
      <c r="W37" s="45">
        <f t="shared" ca="1" si="12"/>
        <v>0</v>
      </c>
      <c r="X37" s="25">
        <f t="shared" ca="1" si="1"/>
        <v>0</v>
      </c>
      <c r="Z37" s="28">
        <f t="shared" ca="1" si="19"/>
        <v>0</v>
      </c>
      <c r="AA37" s="233"/>
      <c r="AB37" s="45">
        <f t="shared" ca="1" si="13"/>
        <v>0</v>
      </c>
      <c r="AC37" s="45">
        <f t="shared" ca="1" si="2"/>
        <v>0</v>
      </c>
      <c r="AD37" s="25">
        <f t="shared" ca="1" si="3"/>
        <v>0</v>
      </c>
    </row>
    <row r="38" spans="1:30" ht="14.75" customHeight="1" x14ac:dyDescent="0.35">
      <c r="A38" s="404" t="s">
        <v>51</v>
      </c>
      <c r="B38" s="405"/>
      <c r="D38" s="20">
        <v>34</v>
      </c>
      <c r="E38" s="21">
        <f t="shared" ca="1" si="14"/>
        <v>12419</v>
      </c>
      <c r="F38" s="44">
        <f t="shared" ca="1" si="4"/>
        <v>12783</v>
      </c>
      <c r="G38" s="22" t="s">
        <v>119</v>
      </c>
      <c r="H38" s="44">
        <f t="shared" ca="1" si="15"/>
        <v>12419</v>
      </c>
      <c r="I38" s="45">
        <f t="shared" ca="1" si="5"/>
        <v>0</v>
      </c>
      <c r="J38" s="45">
        <f t="shared" ca="1" si="6"/>
        <v>0</v>
      </c>
      <c r="K38" s="45">
        <f t="shared" ca="1" si="7"/>
        <v>0</v>
      </c>
      <c r="L38" s="45"/>
      <c r="M38" s="45">
        <f t="shared" ca="1" si="16"/>
        <v>0</v>
      </c>
      <c r="N38" s="257">
        <f t="shared" ca="1" si="8"/>
        <v>0</v>
      </c>
      <c r="O38" s="23"/>
      <c r="P38" s="255">
        <f t="shared" ca="1" si="9"/>
        <v>0</v>
      </c>
      <c r="Q38" s="163">
        <f t="shared" ca="1" si="10"/>
        <v>0</v>
      </c>
      <c r="R38" s="164">
        <f ca="1">NPV(Q37,K38:$K$244) + ($A$13+$A$14+$A$15)/POWER(1+Q37,$A$28-D38+1)</f>
        <v>0</v>
      </c>
      <c r="S38" s="164">
        <f ca="1">NPV(Q38,K38:$K$244) + ($A$13+$A$14+$A$15)/POWER(1+Q38,$A$28-D38+1)</f>
        <v>0</v>
      </c>
      <c r="T38" s="45">
        <f t="shared" ca="1" si="11"/>
        <v>0</v>
      </c>
      <c r="U38" s="45">
        <f t="shared" ca="1" si="17"/>
        <v>0</v>
      </c>
      <c r="V38" s="45">
        <f t="shared" ca="1" si="18"/>
        <v>0</v>
      </c>
      <c r="W38" s="45">
        <f t="shared" ca="1" si="12"/>
        <v>0</v>
      </c>
      <c r="X38" s="25">
        <f t="shared" ca="1" si="1"/>
        <v>0</v>
      </c>
      <c r="Z38" s="28">
        <f t="shared" ca="1" si="19"/>
        <v>0</v>
      </c>
      <c r="AA38" s="233"/>
      <c r="AB38" s="45">
        <f t="shared" ca="1" si="13"/>
        <v>0</v>
      </c>
      <c r="AC38" s="45">
        <f t="shared" ca="1" si="2"/>
        <v>0</v>
      </c>
      <c r="AD38" s="25">
        <f t="shared" ca="1" si="3"/>
        <v>0</v>
      </c>
    </row>
    <row r="39" spans="1:30" ht="14.75" customHeight="1" x14ac:dyDescent="0.35">
      <c r="A39" s="108" t="str">
        <f ca="1">VLOOKUP($B$3,'Input Table'!B:V,20,0)</f>
        <v>Please Select</v>
      </c>
      <c r="B39" s="34" t="s">
        <v>53</v>
      </c>
      <c r="D39" s="20">
        <v>35</v>
      </c>
      <c r="E39" s="21">
        <f t="shared" ca="1" si="14"/>
        <v>12784</v>
      </c>
      <c r="F39" s="44">
        <f t="shared" ca="1" si="4"/>
        <v>13148</v>
      </c>
      <c r="G39" s="22" t="s">
        <v>119</v>
      </c>
      <c r="H39" s="44">
        <f t="shared" ca="1" si="15"/>
        <v>12784</v>
      </c>
      <c r="I39" s="45">
        <f t="shared" ca="1" si="5"/>
        <v>0</v>
      </c>
      <c r="J39" s="45">
        <f t="shared" ca="1" si="6"/>
        <v>0</v>
      </c>
      <c r="K39" s="45">
        <f t="shared" ca="1" si="7"/>
        <v>0</v>
      </c>
      <c r="L39" s="45"/>
      <c r="M39" s="45">
        <f t="shared" ca="1" si="16"/>
        <v>0</v>
      </c>
      <c r="N39" s="257">
        <f t="shared" ca="1" si="8"/>
        <v>0</v>
      </c>
      <c r="O39" s="23"/>
      <c r="P39" s="255">
        <f t="shared" ca="1" si="9"/>
        <v>0</v>
      </c>
      <c r="Q39" s="163">
        <f t="shared" ca="1" si="10"/>
        <v>0</v>
      </c>
      <c r="R39" s="164">
        <f ca="1">NPV(Q38,K39:$K$244) + ($A$13+$A$14+$A$15)/POWER(1+Q38,$A$28-D39+1)</f>
        <v>0</v>
      </c>
      <c r="S39" s="164">
        <f ca="1">NPV(Q39,K39:$K$244) + ($A$13+$A$14+$A$15)/POWER(1+Q39,$A$28-D39+1)</f>
        <v>0</v>
      </c>
      <c r="T39" s="45">
        <f t="shared" ca="1" si="11"/>
        <v>0</v>
      </c>
      <c r="U39" s="45">
        <f t="shared" ca="1" si="17"/>
        <v>0</v>
      </c>
      <c r="V39" s="45">
        <f t="shared" ca="1" si="18"/>
        <v>0</v>
      </c>
      <c r="W39" s="45">
        <f t="shared" ca="1" si="12"/>
        <v>0</v>
      </c>
      <c r="X39" s="25">
        <f t="shared" ca="1" si="1"/>
        <v>0</v>
      </c>
      <c r="Z39" s="28">
        <f t="shared" ca="1" si="19"/>
        <v>0</v>
      </c>
      <c r="AA39" s="233"/>
      <c r="AB39" s="45">
        <f t="shared" ca="1" si="13"/>
        <v>0</v>
      </c>
      <c r="AC39" s="45">
        <f t="shared" ca="1" si="2"/>
        <v>0</v>
      </c>
      <c r="AD39" s="25">
        <f t="shared" ca="1" si="3"/>
        <v>0</v>
      </c>
    </row>
    <row r="40" spans="1:30" x14ac:dyDescent="0.35">
      <c r="A40" s="106">
        <f ca="1">VLOOKUP($B$3,'Input Table'!B:V,21,0)</f>
        <v>0</v>
      </c>
      <c r="B40" s="34" t="s">
        <v>265</v>
      </c>
      <c r="D40" s="20">
        <v>36</v>
      </c>
      <c r="E40" s="21">
        <f t="shared" ca="1" si="14"/>
        <v>13149</v>
      </c>
      <c r="F40" s="44">
        <f t="shared" ca="1" si="4"/>
        <v>13514</v>
      </c>
      <c r="G40" s="22" t="s">
        <v>119</v>
      </c>
      <c r="H40" s="44">
        <f t="shared" ca="1" si="15"/>
        <v>13149</v>
      </c>
      <c r="I40" s="45">
        <f t="shared" ca="1" si="5"/>
        <v>0</v>
      </c>
      <c r="J40" s="45">
        <f t="shared" ca="1" si="6"/>
        <v>0</v>
      </c>
      <c r="K40" s="45">
        <f t="shared" ca="1" si="7"/>
        <v>0</v>
      </c>
      <c r="L40" s="45"/>
      <c r="M40" s="45">
        <f t="shared" ca="1" si="16"/>
        <v>0</v>
      </c>
      <c r="N40" s="257">
        <f t="shared" ca="1" si="8"/>
        <v>0</v>
      </c>
      <c r="O40" s="23"/>
      <c r="P40" s="255">
        <f t="shared" ca="1" si="9"/>
        <v>0</v>
      </c>
      <c r="Q40" s="163">
        <f t="shared" ca="1" si="10"/>
        <v>0</v>
      </c>
      <c r="R40" s="164">
        <f ca="1">NPV(Q39,K40:$K$244) + ($A$13+$A$14+$A$15)/POWER(1+Q39,$A$28-D40+1)</f>
        <v>0</v>
      </c>
      <c r="S40" s="164">
        <f ca="1">NPV(Q40,K40:$K$244) + ($A$13+$A$14+$A$15)/POWER(1+Q40,$A$28-D40+1)</f>
        <v>0</v>
      </c>
      <c r="T40" s="45">
        <f t="shared" ca="1" si="11"/>
        <v>0</v>
      </c>
      <c r="U40" s="45">
        <f t="shared" ca="1" si="17"/>
        <v>0</v>
      </c>
      <c r="V40" s="45">
        <f t="shared" ca="1" si="18"/>
        <v>0</v>
      </c>
      <c r="W40" s="45">
        <f t="shared" ca="1" si="12"/>
        <v>0</v>
      </c>
      <c r="X40" s="25">
        <f t="shared" ca="1" si="1"/>
        <v>0</v>
      </c>
      <c r="Z40" s="28">
        <f t="shared" ca="1" si="19"/>
        <v>0</v>
      </c>
      <c r="AA40" s="233"/>
      <c r="AB40" s="45">
        <f t="shared" ca="1" si="13"/>
        <v>0</v>
      </c>
      <c r="AC40" s="45">
        <f t="shared" ca="1" si="2"/>
        <v>0</v>
      </c>
      <c r="AD40" s="25">
        <f t="shared" ca="1" si="3"/>
        <v>0</v>
      </c>
    </row>
    <row r="41" spans="1:30" x14ac:dyDescent="0.35">
      <c r="A41" s="109">
        <f ca="1">A28</f>
        <v>0</v>
      </c>
      <c r="B41" s="27" t="s">
        <v>255</v>
      </c>
      <c r="D41" s="20">
        <v>37</v>
      </c>
      <c r="E41" s="21">
        <f t="shared" ca="1" si="14"/>
        <v>13515</v>
      </c>
      <c r="F41" s="44">
        <f t="shared" ca="1" si="4"/>
        <v>13879</v>
      </c>
      <c r="G41" s="22" t="s">
        <v>119</v>
      </c>
      <c r="H41" s="44">
        <f t="shared" ca="1" si="15"/>
        <v>13515</v>
      </c>
      <c r="I41" s="45">
        <f t="shared" ca="1" si="5"/>
        <v>0</v>
      </c>
      <c r="J41" s="45">
        <f t="shared" ca="1" si="6"/>
        <v>0</v>
      </c>
      <c r="K41" s="45">
        <f t="shared" ca="1" si="7"/>
        <v>0</v>
      </c>
      <c r="L41" s="45"/>
      <c r="M41" s="45">
        <f t="shared" ca="1" si="16"/>
        <v>0</v>
      </c>
      <c r="N41" s="257">
        <f t="shared" ca="1" si="8"/>
        <v>0</v>
      </c>
      <c r="O41" s="23"/>
      <c r="P41" s="255">
        <f t="shared" ca="1" si="9"/>
        <v>0</v>
      </c>
      <c r="Q41" s="163">
        <f t="shared" ca="1" si="10"/>
        <v>0</v>
      </c>
      <c r="R41" s="164">
        <f ca="1">NPV(Q40,K41:$K$244) + ($A$13+$A$14+$A$15)/POWER(1+Q40,$A$28-D41+1)</f>
        <v>0</v>
      </c>
      <c r="S41" s="164">
        <f ca="1">NPV(Q41,K41:$K$244) + ($A$13+$A$14+$A$15)/POWER(1+Q41,$A$28-D41+1)</f>
        <v>0</v>
      </c>
      <c r="T41" s="45">
        <f t="shared" ca="1" si="11"/>
        <v>0</v>
      </c>
      <c r="U41" s="45">
        <f t="shared" ca="1" si="17"/>
        <v>0</v>
      </c>
      <c r="V41" s="45">
        <f t="shared" ca="1" si="18"/>
        <v>0</v>
      </c>
      <c r="W41" s="45">
        <f t="shared" ca="1" si="12"/>
        <v>0</v>
      </c>
      <c r="X41" s="25">
        <f t="shared" ca="1" si="1"/>
        <v>0</v>
      </c>
      <c r="Z41" s="28">
        <f t="shared" ca="1" si="19"/>
        <v>0</v>
      </c>
      <c r="AA41" s="233"/>
      <c r="AB41" s="45">
        <f t="shared" ca="1" si="13"/>
        <v>0</v>
      </c>
      <c r="AC41" s="45">
        <f t="shared" ca="1" si="2"/>
        <v>0</v>
      </c>
      <c r="AD41" s="25">
        <f t="shared" ca="1" si="3"/>
        <v>0</v>
      </c>
    </row>
    <row r="42" spans="1:30" ht="15" thickBot="1" x14ac:dyDescent="0.4">
      <c r="A42" s="35">
        <f ca="1">IF(A39="Yes",A40,A41)</f>
        <v>0</v>
      </c>
      <c r="B42" s="32" t="s">
        <v>55</v>
      </c>
      <c r="D42" s="20">
        <v>38</v>
      </c>
      <c r="E42" s="21">
        <f t="shared" ca="1" si="14"/>
        <v>13880</v>
      </c>
      <c r="F42" s="44">
        <f t="shared" ca="1" si="4"/>
        <v>14244</v>
      </c>
      <c r="G42" s="22" t="s">
        <v>119</v>
      </c>
      <c r="H42" s="44">
        <f t="shared" ca="1" si="15"/>
        <v>13880</v>
      </c>
      <c r="I42" s="45">
        <f t="shared" ca="1" si="5"/>
        <v>0</v>
      </c>
      <c r="J42" s="45">
        <f t="shared" ca="1" si="6"/>
        <v>0</v>
      </c>
      <c r="K42" s="45">
        <f t="shared" ca="1" si="7"/>
        <v>0</v>
      </c>
      <c r="L42" s="45"/>
      <c r="M42" s="45">
        <f t="shared" ca="1" si="16"/>
        <v>0</v>
      </c>
      <c r="N42" s="257">
        <f t="shared" ca="1" si="8"/>
        <v>0</v>
      </c>
      <c r="O42" s="23"/>
      <c r="P42" s="255">
        <f t="shared" ca="1" si="9"/>
        <v>0</v>
      </c>
      <c r="Q42" s="163">
        <f t="shared" ca="1" si="10"/>
        <v>0</v>
      </c>
      <c r="R42" s="164">
        <f ca="1">NPV(Q41,K42:$K$244) + ($A$13+$A$14+$A$15)/POWER(1+Q41,$A$28-D42+1)</f>
        <v>0</v>
      </c>
      <c r="S42" s="164">
        <f ca="1">NPV(Q42,K42:$K$244) + ($A$13+$A$14+$A$15)/POWER(1+Q42,$A$28-D42+1)</f>
        <v>0</v>
      </c>
      <c r="T42" s="45">
        <f t="shared" ca="1" si="11"/>
        <v>0</v>
      </c>
      <c r="U42" s="45">
        <f t="shared" ca="1" si="17"/>
        <v>0</v>
      </c>
      <c r="V42" s="45">
        <f t="shared" ca="1" si="18"/>
        <v>0</v>
      </c>
      <c r="W42" s="45">
        <f t="shared" ca="1" si="12"/>
        <v>0</v>
      </c>
      <c r="X42" s="25">
        <f t="shared" ca="1" si="1"/>
        <v>0</v>
      </c>
      <c r="Z42" s="28">
        <f t="shared" ca="1" si="19"/>
        <v>0</v>
      </c>
      <c r="AA42" s="233"/>
      <c r="AB42" s="45">
        <f t="shared" ca="1" si="13"/>
        <v>0</v>
      </c>
      <c r="AC42" s="45">
        <f t="shared" ca="1" si="2"/>
        <v>0</v>
      </c>
      <c r="AD42" s="25">
        <f t="shared" ca="1" si="3"/>
        <v>0</v>
      </c>
    </row>
    <row r="43" spans="1:30" x14ac:dyDescent="0.35">
      <c r="D43" s="20">
        <v>39</v>
      </c>
      <c r="E43" s="21">
        <f t="shared" ca="1" si="14"/>
        <v>14245</v>
      </c>
      <c r="F43" s="44">
        <f t="shared" ca="1" si="4"/>
        <v>14609</v>
      </c>
      <c r="G43" s="22" t="s">
        <v>119</v>
      </c>
      <c r="H43" s="44">
        <f t="shared" ca="1" si="15"/>
        <v>14245</v>
      </c>
      <c r="I43" s="45">
        <f t="shared" ca="1" si="5"/>
        <v>0</v>
      </c>
      <c r="J43" s="45">
        <f t="shared" ca="1" si="6"/>
        <v>0</v>
      </c>
      <c r="K43" s="45">
        <f t="shared" ca="1" si="7"/>
        <v>0</v>
      </c>
      <c r="L43" s="45"/>
      <c r="M43" s="45">
        <f t="shared" ca="1" si="16"/>
        <v>0</v>
      </c>
      <c r="N43" s="257">
        <f t="shared" ca="1" si="8"/>
        <v>0</v>
      </c>
      <c r="O43" s="23"/>
      <c r="P43" s="255">
        <f t="shared" ca="1" si="9"/>
        <v>0</v>
      </c>
      <c r="Q43" s="163">
        <f t="shared" ca="1" si="10"/>
        <v>0</v>
      </c>
      <c r="R43" s="164">
        <f ca="1">NPV(Q42,K43:$K$244) + ($A$13+$A$14+$A$15)/POWER(1+Q42,$A$28-D43+1)</f>
        <v>0</v>
      </c>
      <c r="S43" s="164">
        <f ca="1">NPV(Q43,K43:$K$244) + ($A$13+$A$14+$A$15)/POWER(1+Q43,$A$28-D43+1)</f>
        <v>0</v>
      </c>
      <c r="T43" s="45">
        <f t="shared" ca="1" si="11"/>
        <v>0</v>
      </c>
      <c r="U43" s="45">
        <f t="shared" ca="1" si="17"/>
        <v>0</v>
      </c>
      <c r="V43" s="45">
        <f t="shared" ca="1" si="18"/>
        <v>0</v>
      </c>
      <c r="W43" s="45">
        <f t="shared" ca="1" si="12"/>
        <v>0</v>
      </c>
      <c r="X43" s="25">
        <f t="shared" ca="1" si="1"/>
        <v>0</v>
      </c>
      <c r="Z43" s="28">
        <f t="shared" ca="1" si="19"/>
        <v>0</v>
      </c>
      <c r="AA43" s="233"/>
      <c r="AB43" s="45">
        <f t="shared" ca="1" si="13"/>
        <v>0</v>
      </c>
      <c r="AC43" s="45">
        <f t="shared" ca="1" si="2"/>
        <v>0</v>
      </c>
      <c r="AD43" s="25">
        <f t="shared" ca="1" si="3"/>
        <v>0</v>
      </c>
    </row>
    <row r="44" spans="1:30" x14ac:dyDescent="0.35">
      <c r="D44" s="20">
        <v>40</v>
      </c>
      <c r="E44" s="21">
        <f t="shared" ca="1" si="14"/>
        <v>14610</v>
      </c>
      <c r="F44" s="44">
        <f t="shared" ca="1" si="4"/>
        <v>14975</v>
      </c>
      <c r="G44" s="22" t="s">
        <v>119</v>
      </c>
      <c r="H44" s="44">
        <f t="shared" ca="1" si="15"/>
        <v>14610</v>
      </c>
      <c r="I44" s="45">
        <f t="shared" ca="1" si="5"/>
        <v>0</v>
      </c>
      <c r="J44" s="45">
        <f t="shared" ca="1" si="6"/>
        <v>0</v>
      </c>
      <c r="K44" s="45">
        <f t="shared" ca="1" si="7"/>
        <v>0</v>
      </c>
      <c r="L44" s="45"/>
      <c r="M44" s="45">
        <f t="shared" ca="1" si="16"/>
        <v>0</v>
      </c>
      <c r="N44" s="257">
        <f t="shared" ca="1" si="8"/>
        <v>0</v>
      </c>
      <c r="O44" s="23"/>
      <c r="P44" s="255">
        <f t="shared" ca="1" si="9"/>
        <v>0</v>
      </c>
      <c r="Q44" s="163">
        <f t="shared" ca="1" si="10"/>
        <v>0</v>
      </c>
      <c r="R44" s="164">
        <f ca="1">NPV(Q43,K44:$K$244) + ($A$13+$A$14+$A$15)/POWER(1+Q43,$A$28-D44+1)</f>
        <v>0</v>
      </c>
      <c r="S44" s="164">
        <f ca="1">NPV(Q44,K44:$K$244) + ($A$13+$A$14+$A$15)/POWER(1+Q44,$A$28-D44+1)</f>
        <v>0</v>
      </c>
      <c r="T44" s="45">
        <f t="shared" ca="1" si="11"/>
        <v>0</v>
      </c>
      <c r="U44" s="45">
        <f t="shared" ca="1" si="17"/>
        <v>0</v>
      </c>
      <c r="V44" s="45">
        <f t="shared" ca="1" si="18"/>
        <v>0</v>
      </c>
      <c r="W44" s="45">
        <f t="shared" ca="1" si="12"/>
        <v>0</v>
      </c>
      <c r="X44" s="25">
        <f t="shared" ca="1" si="1"/>
        <v>0</v>
      </c>
      <c r="Z44" s="28">
        <f t="shared" ca="1" si="19"/>
        <v>0</v>
      </c>
      <c r="AA44" s="233"/>
      <c r="AB44" s="45">
        <f t="shared" ca="1" si="13"/>
        <v>0</v>
      </c>
      <c r="AC44" s="45">
        <f t="shared" ca="1" si="2"/>
        <v>0</v>
      </c>
      <c r="AD44" s="25">
        <f t="shared" ca="1" si="3"/>
        <v>0</v>
      </c>
    </row>
    <row r="45" spans="1:30" x14ac:dyDescent="0.35">
      <c r="D45" s="20">
        <v>41</v>
      </c>
      <c r="E45" s="21">
        <f t="shared" ca="1" si="14"/>
        <v>14976</v>
      </c>
      <c r="F45" s="44">
        <f t="shared" ca="1" si="4"/>
        <v>15340</v>
      </c>
      <c r="G45" s="22" t="s">
        <v>119</v>
      </c>
      <c r="H45" s="44">
        <f t="shared" ca="1" si="15"/>
        <v>14976</v>
      </c>
      <c r="I45" s="45">
        <f t="shared" ca="1" si="5"/>
        <v>0</v>
      </c>
      <c r="J45" s="45">
        <f t="shared" ca="1" si="6"/>
        <v>0</v>
      </c>
      <c r="K45" s="45">
        <f t="shared" ca="1" si="7"/>
        <v>0</v>
      </c>
      <c r="L45" s="45"/>
      <c r="M45" s="45">
        <f t="shared" ca="1" si="16"/>
        <v>0</v>
      </c>
      <c r="N45" s="257">
        <f t="shared" ca="1" si="8"/>
        <v>0</v>
      </c>
      <c r="O45" s="23"/>
      <c r="P45" s="255">
        <f t="shared" ca="1" si="9"/>
        <v>0</v>
      </c>
      <c r="Q45" s="163">
        <f t="shared" ca="1" si="10"/>
        <v>0</v>
      </c>
      <c r="R45" s="164">
        <f ca="1">NPV(Q44,K45:$K$244) + ($A$13+$A$14+$A$15)/POWER(1+Q44,$A$28-D45+1)</f>
        <v>0</v>
      </c>
      <c r="S45" s="164">
        <f ca="1">NPV(Q45,K45:$K$244) + ($A$13+$A$14+$A$15)/POWER(1+Q45,$A$28-D45+1)</f>
        <v>0</v>
      </c>
      <c r="T45" s="45">
        <f t="shared" ca="1" si="11"/>
        <v>0</v>
      </c>
      <c r="U45" s="45">
        <f t="shared" ca="1" si="17"/>
        <v>0</v>
      </c>
      <c r="V45" s="45">
        <f t="shared" ca="1" si="18"/>
        <v>0</v>
      </c>
      <c r="W45" s="45">
        <f t="shared" ca="1" si="12"/>
        <v>0</v>
      </c>
      <c r="X45" s="25">
        <f t="shared" ca="1" si="1"/>
        <v>0</v>
      </c>
      <c r="Z45" s="28">
        <f t="shared" ca="1" si="19"/>
        <v>0</v>
      </c>
      <c r="AA45" s="233"/>
      <c r="AB45" s="45">
        <f t="shared" ca="1" si="13"/>
        <v>0</v>
      </c>
      <c r="AC45" s="45">
        <f t="shared" ca="1" si="2"/>
        <v>0</v>
      </c>
      <c r="AD45" s="25">
        <f t="shared" ca="1" si="3"/>
        <v>0</v>
      </c>
    </row>
    <row r="46" spans="1:30" x14ac:dyDescent="0.35">
      <c r="A46" s="238"/>
      <c r="B46" s="239" t="s">
        <v>56</v>
      </c>
      <c r="D46" s="20">
        <v>42</v>
      </c>
      <c r="E46" s="21">
        <f t="shared" ca="1" si="14"/>
        <v>15341</v>
      </c>
      <c r="F46" s="44">
        <f t="shared" ca="1" si="4"/>
        <v>15705</v>
      </c>
      <c r="G46" s="22" t="s">
        <v>119</v>
      </c>
      <c r="H46" s="44">
        <f t="shared" ca="1" si="15"/>
        <v>15341</v>
      </c>
      <c r="I46" s="45">
        <f t="shared" ca="1" si="5"/>
        <v>0</v>
      </c>
      <c r="J46" s="45">
        <f t="shared" ca="1" si="6"/>
        <v>0</v>
      </c>
      <c r="K46" s="45">
        <f t="shared" ca="1" si="7"/>
        <v>0</v>
      </c>
      <c r="L46" s="45"/>
      <c r="M46" s="45">
        <f t="shared" ca="1" si="16"/>
        <v>0</v>
      </c>
      <c r="N46" s="257">
        <f t="shared" ca="1" si="8"/>
        <v>0</v>
      </c>
      <c r="O46" s="23"/>
      <c r="P46" s="255">
        <f t="shared" ca="1" si="9"/>
        <v>0</v>
      </c>
      <c r="Q46" s="163">
        <f t="shared" ca="1" si="10"/>
        <v>0</v>
      </c>
      <c r="R46" s="164">
        <f ca="1">NPV(Q45,K46:$K$244) + ($A$13+$A$14+$A$15)/POWER(1+Q45,$A$28-D46+1)</f>
        <v>0</v>
      </c>
      <c r="S46" s="164">
        <f ca="1">NPV(Q46,K46:$K$244) + ($A$13+$A$14+$A$15)/POWER(1+Q46,$A$28-D46+1)</f>
        <v>0</v>
      </c>
      <c r="T46" s="45">
        <f t="shared" ca="1" si="11"/>
        <v>0</v>
      </c>
      <c r="U46" s="45">
        <f t="shared" ca="1" si="17"/>
        <v>0</v>
      </c>
      <c r="V46" s="45">
        <f t="shared" ca="1" si="18"/>
        <v>0</v>
      </c>
      <c r="W46" s="45">
        <f t="shared" ca="1" si="12"/>
        <v>0</v>
      </c>
      <c r="X46" s="25">
        <f t="shared" ca="1" si="1"/>
        <v>0</v>
      </c>
      <c r="Z46" s="28">
        <f t="shared" ca="1" si="19"/>
        <v>0</v>
      </c>
      <c r="AA46" s="233"/>
      <c r="AB46" s="45">
        <f t="shared" ca="1" si="13"/>
        <v>0</v>
      </c>
      <c r="AC46" s="45">
        <f t="shared" ca="1" si="2"/>
        <v>0</v>
      </c>
      <c r="AD46" s="25">
        <f t="shared" ca="1" si="3"/>
        <v>0</v>
      </c>
    </row>
    <row r="47" spans="1:30" x14ac:dyDescent="0.35">
      <c r="A47" s="240">
        <f ca="1">A21</f>
        <v>0</v>
      </c>
      <c r="B47" s="241" t="s">
        <v>57</v>
      </c>
      <c r="D47" s="20">
        <v>43</v>
      </c>
      <c r="E47" s="21">
        <f t="shared" ca="1" si="14"/>
        <v>15706</v>
      </c>
      <c r="F47" s="44">
        <f t="shared" ca="1" si="4"/>
        <v>16070</v>
      </c>
      <c r="G47" s="22" t="s">
        <v>119</v>
      </c>
      <c r="H47" s="44">
        <f t="shared" ca="1" si="15"/>
        <v>15706</v>
      </c>
      <c r="I47" s="45">
        <f t="shared" ca="1" si="5"/>
        <v>0</v>
      </c>
      <c r="J47" s="45">
        <f t="shared" ca="1" si="6"/>
        <v>0</v>
      </c>
      <c r="K47" s="45">
        <f t="shared" ca="1" si="7"/>
        <v>0</v>
      </c>
      <c r="L47" s="45"/>
      <c r="M47" s="45">
        <f t="shared" ca="1" si="16"/>
        <v>0</v>
      </c>
      <c r="N47" s="257">
        <f t="shared" ca="1" si="8"/>
        <v>0</v>
      </c>
      <c r="O47" s="23"/>
      <c r="P47" s="255">
        <f t="shared" ca="1" si="9"/>
        <v>0</v>
      </c>
      <c r="Q47" s="163">
        <f t="shared" ca="1" si="10"/>
        <v>0</v>
      </c>
      <c r="R47" s="164">
        <f ca="1">NPV(Q46,K47:$K$244) + ($A$13+$A$14+$A$15)/POWER(1+Q46,$A$28-D47+1)</f>
        <v>0</v>
      </c>
      <c r="S47" s="164">
        <f ca="1">NPV(Q47,K47:$K$244) + ($A$13+$A$14+$A$15)/POWER(1+Q47,$A$28-D47+1)</f>
        <v>0</v>
      </c>
      <c r="T47" s="45">
        <f t="shared" ca="1" si="11"/>
        <v>0</v>
      </c>
      <c r="U47" s="45">
        <f t="shared" ca="1" si="17"/>
        <v>0</v>
      </c>
      <c r="V47" s="45">
        <f t="shared" ca="1" si="18"/>
        <v>0</v>
      </c>
      <c r="W47" s="45">
        <f t="shared" ca="1" si="12"/>
        <v>0</v>
      </c>
      <c r="X47" s="25">
        <f t="shared" ca="1" si="1"/>
        <v>0</v>
      </c>
      <c r="Z47" s="28">
        <f t="shared" ca="1" si="19"/>
        <v>0</v>
      </c>
      <c r="AA47" s="233"/>
      <c r="AB47" s="45">
        <f t="shared" ca="1" si="13"/>
        <v>0</v>
      </c>
      <c r="AC47" s="45">
        <f t="shared" ca="1" si="2"/>
        <v>0</v>
      </c>
      <c r="AD47" s="25">
        <f t="shared" ca="1" si="3"/>
        <v>0</v>
      </c>
    </row>
    <row r="48" spans="1:30" x14ac:dyDescent="0.35">
      <c r="A48" s="240">
        <f ca="1">SUM(U5:U244)</f>
        <v>0</v>
      </c>
      <c r="B48" s="242" t="s">
        <v>58</v>
      </c>
      <c r="D48" s="20">
        <v>44</v>
      </c>
      <c r="E48" s="21">
        <f t="shared" ca="1" si="14"/>
        <v>16071</v>
      </c>
      <c r="F48" s="44">
        <f t="shared" ca="1" si="4"/>
        <v>16436</v>
      </c>
      <c r="G48" s="22" t="s">
        <v>119</v>
      </c>
      <c r="H48" s="44">
        <f t="shared" ca="1" si="15"/>
        <v>16071</v>
      </c>
      <c r="I48" s="45">
        <f t="shared" ca="1" si="5"/>
        <v>0</v>
      </c>
      <c r="J48" s="45">
        <f t="shared" ca="1" si="6"/>
        <v>0</v>
      </c>
      <c r="K48" s="45">
        <f t="shared" ca="1" si="7"/>
        <v>0</v>
      </c>
      <c r="L48" s="45"/>
      <c r="M48" s="45">
        <f t="shared" ca="1" si="16"/>
        <v>0</v>
      </c>
      <c r="N48" s="257">
        <f t="shared" ca="1" si="8"/>
        <v>0</v>
      </c>
      <c r="O48" s="23"/>
      <c r="P48" s="255">
        <f t="shared" ca="1" si="9"/>
        <v>0</v>
      </c>
      <c r="Q48" s="163">
        <f t="shared" ca="1" si="10"/>
        <v>0</v>
      </c>
      <c r="R48" s="164">
        <f ca="1">NPV(Q47,K48:$K$244) + ($A$13+$A$14+$A$15)/POWER(1+Q47,$A$28-D48+1)</f>
        <v>0</v>
      </c>
      <c r="S48" s="164">
        <f ca="1">NPV(Q48,K48:$K$244) + ($A$13+$A$14+$A$15)/POWER(1+Q48,$A$28-D48+1)</f>
        <v>0</v>
      </c>
      <c r="T48" s="45">
        <f t="shared" ca="1" si="11"/>
        <v>0</v>
      </c>
      <c r="U48" s="45">
        <f t="shared" ca="1" si="17"/>
        <v>0</v>
      </c>
      <c r="V48" s="45">
        <f t="shared" ca="1" si="18"/>
        <v>0</v>
      </c>
      <c r="W48" s="45">
        <f t="shared" ca="1" si="12"/>
        <v>0</v>
      </c>
      <c r="X48" s="25">
        <f t="shared" ca="1" si="1"/>
        <v>0</v>
      </c>
      <c r="Z48" s="28">
        <f t="shared" ca="1" si="19"/>
        <v>0</v>
      </c>
      <c r="AA48" s="233"/>
      <c r="AB48" s="45">
        <f t="shared" ca="1" si="13"/>
        <v>0</v>
      </c>
      <c r="AC48" s="45">
        <f t="shared" ca="1" si="2"/>
        <v>0</v>
      </c>
      <c r="AD48" s="25">
        <f t="shared" ca="1" si="3"/>
        <v>0</v>
      </c>
    </row>
    <row r="49" spans="1:30" x14ac:dyDescent="0.35">
      <c r="A49" s="240">
        <f ca="1">SUM(W5:W244)</f>
        <v>0</v>
      </c>
      <c r="B49" s="241" t="s">
        <v>59</v>
      </c>
      <c r="D49" s="20">
        <v>45</v>
      </c>
      <c r="E49" s="21">
        <f t="shared" ca="1" si="14"/>
        <v>16437</v>
      </c>
      <c r="F49" s="44">
        <f t="shared" ca="1" si="4"/>
        <v>16801</v>
      </c>
      <c r="G49" s="22" t="s">
        <v>119</v>
      </c>
      <c r="H49" s="44">
        <f t="shared" ca="1" si="15"/>
        <v>16437</v>
      </c>
      <c r="I49" s="45">
        <f t="shared" ca="1" si="5"/>
        <v>0</v>
      </c>
      <c r="J49" s="45">
        <f t="shared" ca="1" si="6"/>
        <v>0</v>
      </c>
      <c r="K49" s="45">
        <f t="shared" ca="1" si="7"/>
        <v>0</v>
      </c>
      <c r="L49" s="45"/>
      <c r="M49" s="45">
        <f t="shared" ca="1" si="16"/>
        <v>0</v>
      </c>
      <c r="N49" s="257">
        <f t="shared" ca="1" si="8"/>
        <v>0</v>
      </c>
      <c r="O49" s="23"/>
      <c r="P49" s="255">
        <f t="shared" ca="1" si="9"/>
        <v>0</v>
      </c>
      <c r="Q49" s="163">
        <f t="shared" ca="1" si="10"/>
        <v>0</v>
      </c>
      <c r="R49" s="164">
        <f ca="1">NPV(Q48,K49:$K$244) + ($A$13+$A$14+$A$15)/POWER(1+Q48,$A$28-D49+1)</f>
        <v>0</v>
      </c>
      <c r="S49" s="164">
        <f ca="1">NPV(Q49,K49:$K$244) + ($A$13+$A$14+$A$15)/POWER(1+Q49,$A$28-D49+1)</f>
        <v>0</v>
      </c>
      <c r="T49" s="45">
        <f t="shared" ca="1" si="11"/>
        <v>0</v>
      </c>
      <c r="U49" s="45">
        <f t="shared" ca="1" si="17"/>
        <v>0</v>
      </c>
      <c r="V49" s="45">
        <f t="shared" ca="1" si="18"/>
        <v>0</v>
      </c>
      <c r="W49" s="45">
        <f t="shared" ca="1" si="12"/>
        <v>0</v>
      </c>
      <c r="X49" s="25">
        <f t="shared" ca="1" si="1"/>
        <v>0</v>
      </c>
      <c r="Z49" s="28">
        <f t="shared" ca="1" si="19"/>
        <v>0</v>
      </c>
      <c r="AA49" s="233"/>
      <c r="AB49" s="45">
        <f t="shared" ca="1" si="13"/>
        <v>0</v>
      </c>
      <c r="AC49" s="45">
        <f t="shared" ca="1" si="2"/>
        <v>0</v>
      </c>
      <c r="AD49" s="25">
        <f t="shared" ca="1" si="3"/>
        <v>0</v>
      </c>
    </row>
    <row r="50" spans="1:30" x14ac:dyDescent="0.35">
      <c r="A50" s="240">
        <f ca="1">SUM(V5:V244)</f>
        <v>0</v>
      </c>
      <c r="B50" s="242" t="s">
        <v>60</v>
      </c>
      <c r="D50" s="20">
        <v>46</v>
      </c>
      <c r="E50" s="21">
        <f t="shared" ca="1" si="14"/>
        <v>16802</v>
      </c>
      <c r="F50" s="44">
        <f t="shared" ca="1" si="4"/>
        <v>17166</v>
      </c>
      <c r="G50" s="22" t="s">
        <v>119</v>
      </c>
      <c r="H50" s="44">
        <f t="shared" ca="1" si="15"/>
        <v>16802</v>
      </c>
      <c r="I50" s="45">
        <f t="shared" ca="1" si="5"/>
        <v>0</v>
      </c>
      <c r="J50" s="45">
        <f t="shared" ca="1" si="6"/>
        <v>0</v>
      </c>
      <c r="K50" s="45">
        <f t="shared" ca="1" si="7"/>
        <v>0</v>
      </c>
      <c r="L50" s="45"/>
      <c r="M50" s="45">
        <f t="shared" ca="1" si="16"/>
        <v>0</v>
      </c>
      <c r="N50" s="257">
        <f t="shared" ca="1" si="8"/>
        <v>0</v>
      </c>
      <c r="O50" s="23"/>
      <c r="P50" s="255">
        <f t="shared" ca="1" si="9"/>
        <v>0</v>
      </c>
      <c r="Q50" s="163">
        <f t="shared" ca="1" si="10"/>
        <v>0</v>
      </c>
      <c r="R50" s="164">
        <f ca="1">NPV(Q49,K50:$K$244) + ($A$13+$A$14+$A$15)/POWER(1+Q49,$A$28-D50+1)</f>
        <v>0</v>
      </c>
      <c r="S50" s="164">
        <f ca="1">NPV(Q50,K50:$K$244) + ($A$13+$A$14+$A$15)/POWER(1+Q50,$A$28-D50+1)</f>
        <v>0</v>
      </c>
      <c r="T50" s="45">
        <f t="shared" ca="1" si="11"/>
        <v>0</v>
      </c>
      <c r="U50" s="45">
        <f t="shared" ca="1" si="17"/>
        <v>0</v>
      </c>
      <c r="V50" s="45">
        <f t="shared" ca="1" si="18"/>
        <v>0</v>
      </c>
      <c r="W50" s="45">
        <f t="shared" ca="1" si="12"/>
        <v>0</v>
      </c>
      <c r="X50" s="25">
        <f t="shared" ca="1" si="1"/>
        <v>0</v>
      </c>
      <c r="Z50" s="28">
        <f t="shared" ca="1" si="19"/>
        <v>0</v>
      </c>
      <c r="AA50" s="233"/>
      <c r="AB50" s="45">
        <f t="shared" ca="1" si="13"/>
        <v>0</v>
      </c>
      <c r="AC50" s="45">
        <f t="shared" ca="1" si="2"/>
        <v>0</v>
      </c>
      <c r="AD50" s="25">
        <f t="shared" ca="1" si="3"/>
        <v>0</v>
      </c>
    </row>
    <row r="51" spans="1:30" x14ac:dyDescent="0.35">
      <c r="A51" s="240">
        <f ca="1">-(A13+A14+A15)</f>
        <v>0</v>
      </c>
      <c r="B51" s="243" t="s">
        <v>61</v>
      </c>
      <c r="C51" s="36"/>
      <c r="D51" s="20">
        <v>47</v>
      </c>
      <c r="E51" s="21">
        <f t="shared" ca="1" si="14"/>
        <v>17167</v>
      </c>
      <c r="F51" s="44">
        <f t="shared" ca="1" si="4"/>
        <v>17531</v>
      </c>
      <c r="G51" s="22" t="s">
        <v>119</v>
      </c>
      <c r="H51" s="44">
        <f t="shared" ca="1" si="15"/>
        <v>17167</v>
      </c>
      <c r="I51" s="45">
        <f t="shared" ca="1" si="5"/>
        <v>0</v>
      </c>
      <c r="J51" s="45">
        <f t="shared" ca="1" si="6"/>
        <v>0</v>
      </c>
      <c r="K51" s="45">
        <f t="shared" ca="1" si="7"/>
        <v>0</v>
      </c>
      <c r="L51" s="45"/>
      <c r="M51" s="45">
        <f t="shared" ca="1" si="16"/>
        <v>0</v>
      </c>
      <c r="N51" s="257">
        <f t="shared" ca="1" si="8"/>
        <v>0</v>
      </c>
      <c r="O51" s="23"/>
      <c r="P51" s="255">
        <f t="shared" ca="1" si="9"/>
        <v>0</v>
      </c>
      <c r="Q51" s="163">
        <f t="shared" ca="1" si="10"/>
        <v>0</v>
      </c>
      <c r="R51" s="164">
        <f ca="1">NPV(Q50,K51:$K$244) + ($A$13+$A$14+$A$15)/POWER(1+Q50,$A$28-D51+1)</f>
        <v>0</v>
      </c>
      <c r="S51" s="164">
        <f ca="1">NPV(Q51,K51:$K$244) + ($A$13+$A$14+$A$15)/POWER(1+Q51,$A$28-D51+1)</f>
        <v>0</v>
      </c>
      <c r="T51" s="45">
        <f t="shared" ca="1" si="11"/>
        <v>0</v>
      </c>
      <c r="U51" s="45">
        <f t="shared" ca="1" si="17"/>
        <v>0</v>
      </c>
      <c r="V51" s="45">
        <f t="shared" ca="1" si="18"/>
        <v>0</v>
      </c>
      <c r="W51" s="45">
        <f t="shared" ca="1" si="12"/>
        <v>0</v>
      </c>
      <c r="X51" s="25">
        <f t="shared" ca="1" si="1"/>
        <v>0</v>
      </c>
      <c r="Z51" s="28">
        <f t="shared" ca="1" si="19"/>
        <v>0</v>
      </c>
      <c r="AA51" s="233"/>
      <c r="AB51" s="45">
        <f t="shared" ca="1" si="13"/>
        <v>0</v>
      </c>
      <c r="AC51" s="45">
        <f t="shared" ca="1" si="2"/>
        <v>0</v>
      </c>
      <c r="AD51" s="25">
        <f t="shared" ca="1" si="3"/>
        <v>0</v>
      </c>
    </row>
    <row r="52" spans="1:30" x14ac:dyDescent="0.35">
      <c r="A52" s="244">
        <f ca="1">SUM(A47:A51)</f>
        <v>0</v>
      </c>
      <c r="B52" s="245" t="s">
        <v>254</v>
      </c>
      <c r="C52" s="38"/>
      <c r="D52" s="20">
        <v>48</v>
      </c>
      <c r="E52" s="21">
        <f t="shared" ca="1" si="14"/>
        <v>17532</v>
      </c>
      <c r="F52" s="44">
        <f t="shared" ca="1" si="4"/>
        <v>17897</v>
      </c>
      <c r="G52" s="22" t="s">
        <v>119</v>
      </c>
      <c r="H52" s="44">
        <f t="shared" ca="1" si="15"/>
        <v>17532</v>
      </c>
      <c r="I52" s="45">
        <f t="shared" ca="1" si="5"/>
        <v>0</v>
      </c>
      <c r="J52" s="45">
        <f t="shared" ca="1" si="6"/>
        <v>0</v>
      </c>
      <c r="K52" s="45">
        <f t="shared" ca="1" si="7"/>
        <v>0</v>
      </c>
      <c r="L52" s="45"/>
      <c r="M52" s="45">
        <f t="shared" ca="1" si="16"/>
        <v>0</v>
      </c>
      <c r="N52" s="257">
        <f t="shared" ca="1" si="8"/>
        <v>0</v>
      </c>
      <c r="O52" s="23"/>
      <c r="P52" s="255">
        <f t="shared" ca="1" si="9"/>
        <v>0</v>
      </c>
      <c r="Q52" s="163">
        <f t="shared" ca="1" si="10"/>
        <v>0</v>
      </c>
      <c r="R52" s="164">
        <f ca="1">NPV(Q51,K52:$K$244) + ($A$13+$A$14+$A$15)/POWER(1+Q51,$A$28-D52+1)</f>
        <v>0</v>
      </c>
      <c r="S52" s="164">
        <f ca="1">NPV(Q52,K52:$K$244) + ($A$13+$A$14+$A$15)/POWER(1+Q52,$A$28-D52+1)</f>
        <v>0</v>
      </c>
      <c r="T52" s="45">
        <f t="shared" ca="1" si="11"/>
        <v>0</v>
      </c>
      <c r="U52" s="45">
        <f t="shared" ca="1" si="17"/>
        <v>0</v>
      </c>
      <c r="V52" s="45">
        <f t="shared" ca="1" si="18"/>
        <v>0</v>
      </c>
      <c r="W52" s="45">
        <f t="shared" ca="1" si="12"/>
        <v>0</v>
      </c>
      <c r="X52" s="25">
        <f t="shared" ca="1" si="1"/>
        <v>0</v>
      </c>
      <c r="Z52" s="28">
        <f t="shared" ca="1" si="19"/>
        <v>0</v>
      </c>
      <c r="AA52" s="233"/>
      <c r="AB52" s="45">
        <f t="shared" ca="1" si="13"/>
        <v>0</v>
      </c>
      <c r="AC52" s="45">
        <f t="shared" ca="1" si="2"/>
        <v>0</v>
      </c>
      <c r="AD52" s="25">
        <f t="shared" ca="1" si="3"/>
        <v>0</v>
      </c>
    </row>
    <row r="53" spans="1:30" x14ac:dyDescent="0.35">
      <c r="A53" s="37"/>
      <c r="B53" s="37"/>
      <c r="C53" s="39"/>
      <c r="D53" s="20">
        <v>49</v>
      </c>
      <c r="E53" s="21">
        <f t="shared" ca="1" si="14"/>
        <v>17898</v>
      </c>
      <c r="F53" s="44">
        <f t="shared" ca="1" si="4"/>
        <v>18262</v>
      </c>
      <c r="G53" s="22" t="s">
        <v>119</v>
      </c>
      <c r="H53" s="44">
        <f t="shared" ca="1" si="15"/>
        <v>17898</v>
      </c>
      <c r="I53" s="45">
        <f t="shared" ca="1" si="5"/>
        <v>0</v>
      </c>
      <c r="J53" s="45">
        <f t="shared" ca="1" si="6"/>
        <v>0</v>
      </c>
      <c r="K53" s="45">
        <f t="shared" ca="1" si="7"/>
        <v>0</v>
      </c>
      <c r="L53" s="45"/>
      <c r="M53" s="45">
        <f t="shared" ca="1" si="16"/>
        <v>0</v>
      </c>
      <c r="N53" s="257">
        <f t="shared" ca="1" si="8"/>
        <v>0</v>
      </c>
      <c r="O53" s="23"/>
      <c r="P53" s="255">
        <f t="shared" ca="1" si="9"/>
        <v>0</v>
      </c>
      <c r="Q53" s="163">
        <f t="shared" ca="1" si="10"/>
        <v>0</v>
      </c>
      <c r="R53" s="164">
        <f ca="1">NPV(Q52,K53:$K$244) + ($A$13+$A$14+$A$15)/POWER(1+Q52,$A$28-D53+1)</f>
        <v>0</v>
      </c>
      <c r="S53" s="164">
        <f ca="1">NPV(Q53,K53:$K$244) + ($A$13+$A$14+$A$15)/POWER(1+Q53,$A$28-D53+1)</f>
        <v>0</v>
      </c>
      <c r="T53" s="45">
        <f t="shared" ca="1" si="11"/>
        <v>0</v>
      </c>
      <c r="U53" s="45">
        <f t="shared" ca="1" si="17"/>
        <v>0</v>
      </c>
      <c r="V53" s="45">
        <f t="shared" ca="1" si="18"/>
        <v>0</v>
      </c>
      <c r="W53" s="45">
        <f t="shared" ca="1" si="12"/>
        <v>0</v>
      </c>
      <c r="X53" s="25">
        <f t="shared" ca="1" si="1"/>
        <v>0</v>
      </c>
      <c r="Z53" s="28">
        <f t="shared" ca="1" si="19"/>
        <v>0</v>
      </c>
      <c r="AA53" s="233"/>
      <c r="AB53" s="45">
        <f t="shared" ca="1" si="13"/>
        <v>0</v>
      </c>
      <c r="AC53" s="45">
        <f t="shared" ca="1" si="2"/>
        <v>0</v>
      </c>
      <c r="AD53" s="25">
        <f t="shared" ca="1" si="3"/>
        <v>0</v>
      </c>
    </row>
    <row r="54" spans="1:30" x14ac:dyDescent="0.35">
      <c r="A54" s="238"/>
      <c r="B54" s="239" t="s">
        <v>62</v>
      </c>
      <c r="C54" s="38"/>
      <c r="D54" s="20">
        <v>50</v>
      </c>
      <c r="E54" s="21">
        <f t="shared" ca="1" si="14"/>
        <v>18263</v>
      </c>
      <c r="F54" s="44">
        <f t="shared" ca="1" si="4"/>
        <v>18627</v>
      </c>
      <c r="G54" s="22" t="s">
        <v>119</v>
      </c>
      <c r="H54" s="44">
        <f t="shared" ca="1" si="15"/>
        <v>18263</v>
      </c>
      <c r="I54" s="45">
        <f t="shared" ca="1" si="5"/>
        <v>0</v>
      </c>
      <c r="J54" s="45">
        <f t="shared" ca="1" si="6"/>
        <v>0</v>
      </c>
      <c r="K54" s="45">
        <f t="shared" ca="1" si="7"/>
        <v>0</v>
      </c>
      <c r="L54" s="45"/>
      <c r="M54" s="45">
        <f t="shared" ca="1" si="16"/>
        <v>0</v>
      </c>
      <c r="N54" s="257">
        <f t="shared" ca="1" si="8"/>
        <v>0</v>
      </c>
      <c r="O54" s="23"/>
      <c r="P54" s="255">
        <f t="shared" ca="1" si="9"/>
        <v>0</v>
      </c>
      <c r="Q54" s="163">
        <f t="shared" ca="1" si="10"/>
        <v>0</v>
      </c>
      <c r="R54" s="164">
        <f ca="1">NPV(Q53,K54:$K$244) + ($A$13+$A$14+$A$15)/POWER(1+Q53,$A$28-D54+1)</f>
        <v>0</v>
      </c>
      <c r="S54" s="164">
        <f ca="1">NPV(Q54,K54:$K$244) + ($A$13+$A$14+$A$15)/POWER(1+Q54,$A$28-D54+1)</f>
        <v>0</v>
      </c>
      <c r="T54" s="45">
        <f t="shared" ca="1" si="11"/>
        <v>0</v>
      </c>
      <c r="U54" s="45">
        <f t="shared" ca="1" si="17"/>
        <v>0</v>
      </c>
      <c r="V54" s="45">
        <f t="shared" ca="1" si="18"/>
        <v>0</v>
      </c>
      <c r="W54" s="45">
        <f t="shared" ca="1" si="12"/>
        <v>0</v>
      </c>
      <c r="X54" s="25">
        <f t="shared" ca="1" si="1"/>
        <v>0</v>
      </c>
      <c r="Z54" s="28">
        <f t="shared" ca="1" si="19"/>
        <v>0</v>
      </c>
      <c r="AA54" s="233"/>
      <c r="AB54" s="45">
        <f t="shared" ca="1" si="13"/>
        <v>0</v>
      </c>
      <c r="AC54" s="45">
        <f t="shared" ca="1" si="2"/>
        <v>0</v>
      </c>
      <c r="AD54" s="25">
        <f t="shared" ca="1" si="3"/>
        <v>0</v>
      </c>
    </row>
    <row r="55" spans="1:30" x14ac:dyDescent="0.35">
      <c r="A55" s="240">
        <f ca="1">A36</f>
        <v>0</v>
      </c>
      <c r="B55" s="241" t="s">
        <v>57</v>
      </c>
      <c r="C55" s="39"/>
      <c r="D55" s="20">
        <v>51</v>
      </c>
      <c r="E55" s="21">
        <f t="shared" ca="1" si="14"/>
        <v>18628</v>
      </c>
      <c r="F55" s="44">
        <f t="shared" ca="1" si="4"/>
        <v>18992</v>
      </c>
      <c r="G55" s="22" t="s">
        <v>119</v>
      </c>
      <c r="H55" s="44">
        <f t="shared" ca="1" si="15"/>
        <v>18628</v>
      </c>
      <c r="I55" s="45">
        <f t="shared" ca="1" si="5"/>
        <v>0</v>
      </c>
      <c r="J55" s="45">
        <f t="shared" ca="1" si="6"/>
        <v>0</v>
      </c>
      <c r="K55" s="45">
        <f t="shared" ca="1" si="7"/>
        <v>0</v>
      </c>
      <c r="L55" s="45"/>
      <c r="M55" s="45">
        <f t="shared" ca="1" si="16"/>
        <v>0</v>
      </c>
      <c r="N55" s="257">
        <f t="shared" ca="1" si="8"/>
        <v>0</v>
      </c>
      <c r="O55" s="23"/>
      <c r="P55" s="255">
        <f t="shared" ca="1" si="9"/>
        <v>0</v>
      </c>
      <c r="Q55" s="163">
        <f t="shared" ca="1" si="10"/>
        <v>0</v>
      </c>
      <c r="R55" s="164">
        <f ca="1">NPV(Q54,K55:$K$244) + ($A$13+$A$14+$A$15)/POWER(1+Q54,$A$28-D55+1)</f>
        <v>0</v>
      </c>
      <c r="S55" s="164">
        <f ca="1">NPV(Q55,K55:$K$244) + ($A$13+$A$14+$A$15)/POWER(1+Q55,$A$28-D55+1)</f>
        <v>0</v>
      </c>
      <c r="T55" s="45">
        <f t="shared" ca="1" si="11"/>
        <v>0</v>
      </c>
      <c r="U55" s="45">
        <f t="shared" ca="1" si="17"/>
        <v>0</v>
      </c>
      <c r="V55" s="45">
        <f t="shared" ca="1" si="18"/>
        <v>0</v>
      </c>
      <c r="W55" s="45">
        <f t="shared" ca="1" si="12"/>
        <v>0</v>
      </c>
      <c r="X55" s="25">
        <f t="shared" ca="1" si="1"/>
        <v>0</v>
      </c>
      <c r="Z55" s="28">
        <f t="shared" ca="1" si="19"/>
        <v>0</v>
      </c>
      <c r="AA55" s="233"/>
      <c r="AB55" s="45">
        <f t="shared" ca="1" si="13"/>
        <v>0</v>
      </c>
      <c r="AC55" s="45">
        <f t="shared" ca="1" si="2"/>
        <v>0</v>
      </c>
      <c r="AD55" s="25">
        <f t="shared" ca="1" si="3"/>
        <v>0</v>
      </c>
    </row>
    <row r="56" spans="1:30" x14ac:dyDescent="0.35">
      <c r="A56" s="240">
        <f>-SUM(AA5:AA244)</f>
        <v>0</v>
      </c>
      <c r="B56" s="241" t="s">
        <v>63</v>
      </c>
      <c r="D56" s="20">
        <v>52</v>
      </c>
      <c r="E56" s="21">
        <f t="shared" ca="1" si="14"/>
        <v>18993</v>
      </c>
      <c r="F56" s="44">
        <f t="shared" ca="1" si="4"/>
        <v>19358</v>
      </c>
      <c r="G56" s="22" t="s">
        <v>119</v>
      </c>
      <c r="H56" s="44">
        <f t="shared" ca="1" si="15"/>
        <v>18993</v>
      </c>
      <c r="I56" s="45">
        <f t="shared" ca="1" si="5"/>
        <v>0</v>
      </c>
      <c r="J56" s="45">
        <f t="shared" ca="1" si="6"/>
        <v>0</v>
      </c>
      <c r="K56" s="45">
        <f t="shared" ca="1" si="7"/>
        <v>0</v>
      </c>
      <c r="L56" s="45"/>
      <c r="M56" s="45">
        <f t="shared" ca="1" si="16"/>
        <v>0</v>
      </c>
      <c r="N56" s="257">
        <f t="shared" ca="1" si="8"/>
        <v>0</v>
      </c>
      <c r="O56" s="23"/>
      <c r="P56" s="255">
        <f t="shared" ca="1" si="9"/>
        <v>0</v>
      </c>
      <c r="Q56" s="163">
        <f t="shared" ca="1" si="10"/>
        <v>0</v>
      </c>
      <c r="R56" s="164">
        <f ca="1">NPV(Q55,K56:$K$244) + ($A$13+$A$14+$A$15)/POWER(1+Q55,$A$28-D56+1)</f>
        <v>0</v>
      </c>
      <c r="S56" s="164">
        <f ca="1">NPV(Q56,K56:$K$244) + ($A$13+$A$14+$A$15)/POWER(1+Q56,$A$28-D56+1)</f>
        <v>0</v>
      </c>
      <c r="T56" s="45">
        <f t="shared" ca="1" si="11"/>
        <v>0</v>
      </c>
      <c r="U56" s="45">
        <f t="shared" ca="1" si="17"/>
        <v>0</v>
      </c>
      <c r="V56" s="45">
        <f t="shared" ca="1" si="18"/>
        <v>0</v>
      </c>
      <c r="W56" s="45">
        <f t="shared" ca="1" si="12"/>
        <v>0</v>
      </c>
      <c r="X56" s="25">
        <f t="shared" ca="1" si="1"/>
        <v>0</v>
      </c>
      <c r="Z56" s="28">
        <f t="shared" ca="1" si="19"/>
        <v>0</v>
      </c>
      <c r="AA56" s="233"/>
      <c r="AB56" s="45">
        <f t="shared" ca="1" si="13"/>
        <v>0</v>
      </c>
      <c r="AC56" s="45">
        <f t="shared" ca="1" si="2"/>
        <v>0</v>
      </c>
      <c r="AD56" s="25">
        <f t="shared" ca="1" si="3"/>
        <v>0</v>
      </c>
    </row>
    <row r="57" spans="1:30" x14ac:dyDescent="0.35">
      <c r="A57" s="240">
        <f ca="1">-SUM(AB5:AB244)</f>
        <v>0</v>
      </c>
      <c r="B57" s="241" t="s">
        <v>64</v>
      </c>
      <c r="C57" s="29"/>
      <c r="D57" s="20">
        <v>53</v>
      </c>
      <c r="E57" s="21">
        <f t="shared" ca="1" si="14"/>
        <v>19359</v>
      </c>
      <c r="F57" s="44">
        <f t="shared" ca="1" si="4"/>
        <v>19723</v>
      </c>
      <c r="G57" s="22" t="s">
        <v>119</v>
      </c>
      <c r="H57" s="44">
        <f t="shared" ca="1" si="15"/>
        <v>19359</v>
      </c>
      <c r="I57" s="45">
        <f t="shared" ca="1" si="5"/>
        <v>0</v>
      </c>
      <c r="J57" s="45">
        <f t="shared" ca="1" si="6"/>
        <v>0</v>
      </c>
      <c r="K57" s="45">
        <f t="shared" ca="1" si="7"/>
        <v>0</v>
      </c>
      <c r="L57" s="45"/>
      <c r="M57" s="45">
        <f t="shared" ca="1" si="16"/>
        <v>0</v>
      </c>
      <c r="N57" s="257">
        <f t="shared" ca="1" si="8"/>
        <v>0</v>
      </c>
      <c r="O57" s="23"/>
      <c r="P57" s="255">
        <f t="shared" ca="1" si="9"/>
        <v>0</v>
      </c>
      <c r="Q57" s="163">
        <f t="shared" ca="1" si="10"/>
        <v>0</v>
      </c>
      <c r="R57" s="164">
        <f ca="1">NPV(Q56,K57:$K$244) + ($A$13+$A$14+$A$15)/POWER(1+Q56,$A$28-D57+1)</f>
        <v>0</v>
      </c>
      <c r="S57" s="164">
        <f ca="1">NPV(Q57,K57:$K$244) + ($A$13+$A$14+$A$15)/POWER(1+Q57,$A$28-D57+1)</f>
        <v>0</v>
      </c>
      <c r="T57" s="45">
        <f t="shared" ca="1" si="11"/>
        <v>0</v>
      </c>
      <c r="U57" s="45">
        <f t="shared" ca="1" si="17"/>
        <v>0</v>
      </c>
      <c r="V57" s="45">
        <f t="shared" ca="1" si="18"/>
        <v>0</v>
      </c>
      <c r="W57" s="45">
        <f t="shared" ca="1" si="12"/>
        <v>0</v>
      </c>
      <c r="X57" s="25">
        <f t="shared" ca="1" si="1"/>
        <v>0</v>
      </c>
      <c r="Z57" s="28">
        <f t="shared" ca="1" si="19"/>
        <v>0</v>
      </c>
      <c r="AA57" s="233"/>
      <c r="AB57" s="45">
        <f t="shared" ca="1" si="13"/>
        <v>0</v>
      </c>
      <c r="AC57" s="45">
        <f t="shared" ca="1" si="2"/>
        <v>0</v>
      </c>
      <c r="AD57" s="25">
        <f t="shared" ca="1" si="3"/>
        <v>0</v>
      </c>
    </row>
    <row r="58" spans="1:30" x14ac:dyDescent="0.35">
      <c r="A58" s="240">
        <f ca="1">SUM(AC5:AC244)</f>
        <v>0</v>
      </c>
      <c r="B58" s="241" t="s">
        <v>65</v>
      </c>
      <c r="D58" s="20">
        <v>54</v>
      </c>
      <c r="E58" s="21">
        <f t="shared" ca="1" si="14"/>
        <v>19724</v>
      </c>
      <c r="F58" s="44">
        <f t="shared" ca="1" si="4"/>
        <v>20088</v>
      </c>
      <c r="G58" s="22" t="s">
        <v>119</v>
      </c>
      <c r="H58" s="44">
        <f t="shared" ca="1" si="15"/>
        <v>19724</v>
      </c>
      <c r="I58" s="45">
        <f t="shared" ca="1" si="5"/>
        <v>0</v>
      </c>
      <c r="J58" s="45">
        <f t="shared" ca="1" si="6"/>
        <v>0</v>
      </c>
      <c r="K58" s="45">
        <f t="shared" ca="1" si="7"/>
        <v>0</v>
      </c>
      <c r="L58" s="45"/>
      <c r="M58" s="45">
        <f t="shared" ca="1" si="16"/>
        <v>0</v>
      </c>
      <c r="N58" s="257">
        <f t="shared" ca="1" si="8"/>
        <v>0</v>
      </c>
      <c r="O58" s="23"/>
      <c r="P58" s="255">
        <f t="shared" ca="1" si="9"/>
        <v>0</v>
      </c>
      <c r="Q58" s="163">
        <f t="shared" ca="1" si="10"/>
        <v>0</v>
      </c>
      <c r="R58" s="164">
        <f ca="1">NPV(Q57,K58:$K$244) + ($A$13+$A$14+$A$15)/POWER(1+Q57,$A$28-D58+1)</f>
        <v>0</v>
      </c>
      <c r="S58" s="164">
        <f ca="1">NPV(Q58,K58:$K$244) + ($A$13+$A$14+$A$15)/POWER(1+Q58,$A$28-D58+1)</f>
        <v>0</v>
      </c>
      <c r="T58" s="45">
        <f t="shared" ca="1" si="11"/>
        <v>0</v>
      </c>
      <c r="U58" s="45">
        <f t="shared" ca="1" si="17"/>
        <v>0</v>
      </c>
      <c r="V58" s="45">
        <f t="shared" ca="1" si="18"/>
        <v>0</v>
      </c>
      <c r="W58" s="45">
        <f t="shared" ca="1" si="12"/>
        <v>0</v>
      </c>
      <c r="X58" s="25">
        <f t="shared" ca="1" si="1"/>
        <v>0</v>
      </c>
      <c r="Z58" s="28">
        <f t="shared" ca="1" si="19"/>
        <v>0</v>
      </c>
      <c r="AA58" s="233"/>
      <c r="AB58" s="45">
        <f t="shared" ca="1" si="13"/>
        <v>0</v>
      </c>
      <c r="AC58" s="45">
        <f t="shared" ca="1" si="2"/>
        <v>0</v>
      </c>
      <c r="AD58" s="25">
        <f t="shared" ca="1" si="3"/>
        <v>0</v>
      </c>
    </row>
    <row r="59" spans="1:30" x14ac:dyDescent="0.35">
      <c r="A59" s="244">
        <f ca="1">SUM(A55:A58)</f>
        <v>0</v>
      </c>
      <c r="B59" s="245" t="s">
        <v>254</v>
      </c>
      <c r="C59" s="36"/>
      <c r="D59" s="20">
        <v>55</v>
      </c>
      <c r="E59" s="21">
        <f t="shared" ca="1" si="14"/>
        <v>20089</v>
      </c>
      <c r="F59" s="44">
        <f t="shared" ca="1" si="4"/>
        <v>20453</v>
      </c>
      <c r="G59" s="22" t="s">
        <v>119</v>
      </c>
      <c r="H59" s="44">
        <f t="shared" ca="1" si="15"/>
        <v>20089</v>
      </c>
      <c r="I59" s="45">
        <f t="shared" ca="1" si="5"/>
        <v>0</v>
      </c>
      <c r="J59" s="45">
        <f t="shared" ca="1" si="6"/>
        <v>0</v>
      </c>
      <c r="K59" s="45">
        <f t="shared" ca="1" si="7"/>
        <v>0</v>
      </c>
      <c r="L59" s="45"/>
      <c r="M59" s="45">
        <f t="shared" ca="1" si="16"/>
        <v>0</v>
      </c>
      <c r="N59" s="257">
        <f t="shared" ca="1" si="8"/>
        <v>0</v>
      </c>
      <c r="O59" s="23"/>
      <c r="P59" s="255">
        <f t="shared" ca="1" si="9"/>
        <v>0</v>
      </c>
      <c r="Q59" s="163">
        <f t="shared" ca="1" si="10"/>
        <v>0</v>
      </c>
      <c r="R59" s="164">
        <f ca="1">NPV(Q58,K59:$K$244) + ($A$13+$A$14+$A$15)/POWER(1+Q58,$A$28-D59+1)</f>
        <v>0</v>
      </c>
      <c r="S59" s="164">
        <f ca="1">NPV(Q59,K59:$K$244) + ($A$13+$A$14+$A$15)/POWER(1+Q59,$A$28-D59+1)</f>
        <v>0</v>
      </c>
      <c r="T59" s="45">
        <f t="shared" ca="1" si="11"/>
        <v>0</v>
      </c>
      <c r="U59" s="45">
        <f t="shared" ca="1" si="17"/>
        <v>0</v>
      </c>
      <c r="V59" s="45">
        <f t="shared" ca="1" si="18"/>
        <v>0</v>
      </c>
      <c r="W59" s="45">
        <f t="shared" ca="1" si="12"/>
        <v>0</v>
      </c>
      <c r="X59" s="25">
        <f t="shared" ca="1" si="1"/>
        <v>0</v>
      </c>
      <c r="Z59" s="28">
        <f t="shared" ca="1" si="19"/>
        <v>0</v>
      </c>
      <c r="AA59" s="233"/>
      <c r="AB59" s="45">
        <f t="shared" ca="1" si="13"/>
        <v>0</v>
      </c>
      <c r="AC59" s="45">
        <f t="shared" ca="1" si="2"/>
        <v>0</v>
      </c>
      <c r="AD59" s="25">
        <f t="shared" ca="1" si="3"/>
        <v>0</v>
      </c>
    </row>
    <row r="60" spans="1:30" x14ac:dyDescent="0.35">
      <c r="C60" s="38"/>
      <c r="D60" s="20">
        <v>56</v>
      </c>
      <c r="E60" s="21">
        <f t="shared" ca="1" si="14"/>
        <v>20454</v>
      </c>
      <c r="F60" s="44">
        <f t="shared" ca="1" si="4"/>
        <v>20819</v>
      </c>
      <c r="G60" s="22" t="s">
        <v>119</v>
      </c>
      <c r="H60" s="44">
        <f t="shared" ca="1" si="15"/>
        <v>20454</v>
      </c>
      <c r="I60" s="45">
        <f t="shared" ca="1" si="5"/>
        <v>0</v>
      </c>
      <c r="J60" s="45">
        <f t="shared" ca="1" si="6"/>
        <v>0</v>
      </c>
      <c r="K60" s="45">
        <f t="shared" ca="1" si="7"/>
        <v>0</v>
      </c>
      <c r="L60" s="45"/>
      <c r="M60" s="45">
        <f t="shared" ca="1" si="16"/>
        <v>0</v>
      </c>
      <c r="N60" s="257">
        <f t="shared" ca="1" si="8"/>
        <v>0</v>
      </c>
      <c r="O60" s="23"/>
      <c r="P60" s="255">
        <f t="shared" ca="1" si="9"/>
        <v>0</v>
      </c>
      <c r="Q60" s="163">
        <f t="shared" ca="1" si="10"/>
        <v>0</v>
      </c>
      <c r="R60" s="164">
        <f ca="1">NPV(Q59,K60:$K$244) + ($A$13+$A$14+$A$15)/POWER(1+Q59,$A$28-D60+1)</f>
        <v>0</v>
      </c>
      <c r="S60" s="164">
        <f ca="1">NPV(Q60,K60:$K$244) + ($A$13+$A$14+$A$15)/POWER(1+Q60,$A$28-D60+1)</f>
        <v>0</v>
      </c>
      <c r="T60" s="45">
        <f t="shared" ca="1" si="11"/>
        <v>0</v>
      </c>
      <c r="U60" s="45">
        <f t="shared" ca="1" si="17"/>
        <v>0</v>
      </c>
      <c r="V60" s="45">
        <f t="shared" ca="1" si="18"/>
        <v>0</v>
      </c>
      <c r="W60" s="45">
        <f t="shared" ca="1" si="12"/>
        <v>0</v>
      </c>
      <c r="X60" s="25">
        <f t="shared" ca="1" si="1"/>
        <v>0</v>
      </c>
      <c r="Z60" s="28">
        <f t="shared" ca="1" si="19"/>
        <v>0</v>
      </c>
      <c r="AA60" s="233"/>
      <c r="AB60" s="45">
        <f t="shared" ca="1" si="13"/>
        <v>0</v>
      </c>
      <c r="AC60" s="45">
        <f t="shared" ca="1" si="2"/>
        <v>0</v>
      </c>
      <c r="AD60" s="25">
        <f t="shared" ca="1" si="3"/>
        <v>0</v>
      </c>
    </row>
    <row r="61" spans="1:30" x14ac:dyDescent="0.35">
      <c r="C61" s="38"/>
      <c r="D61" s="20">
        <v>57</v>
      </c>
      <c r="E61" s="21">
        <f t="shared" ca="1" si="14"/>
        <v>20820</v>
      </c>
      <c r="F61" s="44">
        <f t="shared" ca="1" si="4"/>
        <v>21184</v>
      </c>
      <c r="G61" s="22" t="s">
        <v>119</v>
      </c>
      <c r="H61" s="44">
        <f t="shared" ca="1" si="15"/>
        <v>20820</v>
      </c>
      <c r="I61" s="45">
        <f t="shared" ca="1" si="5"/>
        <v>0</v>
      </c>
      <c r="J61" s="45">
        <f t="shared" ca="1" si="6"/>
        <v>0</v>
      </c>
      <c r="K61" s="45">
        <f t="shared" ca="1" si="7"/>
        <v>0</v>
      </c>
      <c r="L61" s="45"/>
      <c r="M61" s="45">
        <f t="shared" ca="1" si="16"/>
        <v>0</v>
      </c>
      <c r="N61" s="257">
        <f t="shared" ca="1" si="8"/>
        <v>0</v>
      </c>
      <c r="O61" s="23"/>
      <c r="P61" s="255">
        <f t="shared" ca="1" si="9"/>
        <v>0</v>
      </c>
      <c r="Q61" s="163">
        <f t="shared" ca="1" si="10"/>
        <v>0</v>
      </c>
      <c r="R61" s="164">
        <f ca="1">NPV(Q60,K61:$K$244) + ($A$13+$A$14+$A$15)/POWER(1+Q60,$A$28-D61+1)</f>
        <v>0</v>
      </c>
      <c r="S61" s="164">
        <f ca="1">NPV(Q61,K61:$K$244) + ($A$13+$A$14+$A$15)/POWER(1+Q61,$A$28-D61+1)</f>
        <v>0</v>
      </c>
      <c r="T61" s="45">
        <f t="shared" ca="1" si="11"/>
        <v>0</v>
      </c>
      <c r="U61" s="45">
        <f t="shared" ca="1" si="17"/>
        <v>0</v>
      </c>
      <c r="V61" s="45">
        <f t="shared" ca="1" si="18"/>
        <v>0</v>
      </c>
      <c r="W61" s="45">
        <f t="shared" ca="1" si="12"/>
        <v>0</v>
      </c>
      <c r="X61" s="25">
        <f t="shared" ca="1" si="1"/>
        <v>0</v>
      </c>
      <c r="Z61" s="28">
        <f t="shared" ca="1" si="19"/>
        <v>0</v>
      </c>
      <c r="AA61" s="233"/>
      <c r="AB61" s="45">
        <f t="shared" ca="1" si="13"/>
        <v>0</v>
      </c>
      <c r="AC61" s="45">
        <f t="shared" ca="1" si="2"/>
        <v>0</v>
      </c>
      <c r="AD61" s="25">
        <f t="shared" ca="1" si="3"/>
        <v>0</v>
      </c>
    </row>
    <row r="62" spans="1:30" x14ac:dyDescent="0.35">
      <c r="C62" s="38"/>
      <c r="D62" s="20">
        <v>58</v>
      </c>
      <c r="E62" s="21">
        <f t="shared" ca="1" si="14"/>
        <v>21185</v>
      </c>
      <c r="F62" s="44">
        <f t="shared" ca="1" si="4"/>
        <v>21549</v>
      </c>
      <c r="G62" s="22" t="s">
        <v>119</v>
      </c>
      <c r="H62" s="44">
        <f t="shared" ca="1" si="15"/>
        <v>21185</v>
      </c>
      <c r="I62" s="45">
        <f t="shared" ca="1" si="5"/>
        <v>0</v>
      </c>
      <c r="J62" s="45">
        <f t="shared" ca="1" si="6"/>
        <v>0</v>
      </c>
      <c r="K62" s="45">
        <f t="shared" ca="1" si="7"/>
        <v>0</v>
      </c>
      <c r="L62" s="45"/>
      <c r="M62" s="45">
        <f t="shared" ca="1" si="16"/>
        <v>0</v>
      </c>
      <c r="N62" s="257">
        <f t="shared" ca="1" si="8"/>
        <v>0</v>
      </c>
      <c r="O62" s="23"/>
      <c r="P62" s="255">
        <f t="shared" ca="1" si="9"/>
        <v>0</v>
      </c>
      <c r="Q62" s="163">
        <f t="shared" ca="1" si="10"/>
        <v>0</v>
      </c>
      <c r="R62" s="164">
        <f ca="1">NPV(Q61,K62:$K$244) + ($A$13+$A$14+$A$15)/POWER(1+Q61,$A$28-D62+1)</f>
        <v>0</v>
      </c>
      <c r="S62" s="164">
        <f ca="1">NPV(Q62,K62:$K$244) + ($A$13+$A$14+$A$15)/POWER(1+Q62,$A$28-D62+1)</f>
        <v>0</v>
      </c>
      <c r="T62" s="45">
        <f t="shared" ca="1" si="11"/>
        <v>0</v>
      </c>
      <c r="U62" s="45">
        <f t="shared" ca="1" si="17"/>
        <v>0</v>
      </c>
      <c r="V62" s="45">
        <f t="shared" ca="1" si="18"/>
        <v>0</v>
      </c>
      <c r="W62" s="45">
        <f t="shared" ca="1" si="12"/>
        <v>0</v>
      </c>
      <c r="X62" s="25">
        <f t="shared" ca="1" si="1"/>
        <v>0</v>
      </c>
      <c r="Z62" s="28">
        <f t="shared" ca="1" si="19"/>
        <v>0</v>
      </c>
      <c r="AA62" s="233"/>
      <c r="AB62" s="45">
        <f t="shared" ca="1" si="13"/>
        <v>0</v>
      </c>
      <c r="AC62" s="45">
        <f t="shared" ca="1" si="2"/>
        <v>0</v>
      </c>
      <c r="AD62" s="25">
        <f t="shared" ca="1" si="3"/>
        <v>0</v>
      </c>
    </row>
    <row r="63" spans="1:30" x14ac:dyDescent="0.35">
      <c r="C63" s="38"/>
      <c r="D63" s="20">
        <v>59</v>
      </c>
      <c r="E63" s="21">
        <f t="shared" ca="1" si="14"/>
        <v>21550</v>
      </c>
      <c r="F63" s="44">
        <f t="shared" ca="1" si="4"/>
        <v>21914</v>
      </c>
      <c r="G63" s="22" t="s">
        <v>119</v>
      </c>
      <c r="H63" s="44">
        <f t="shared" ca="1" si="15"/>
        <v>21550</v>
      </c>
      <c r="I63" s="45">
        <f t="shared" ca="1" si="5"/>
        <v>0</v>
      </c>
      <c r="J63" s="45">
        <f t="shared" ca="1" si="6"/>
        <v>0</v>
      </c>
      <c r="K63" s="45">
        <f t="shared" ca="1" si="7"/>
        <v>0</v>
      </c>
      <c r="L63" s="45"/>
      <c r="M63" s="45">
        <f t="shared" ca="1" si="16"/>
        <v>0</v>
      </c>
      <c r="N63" s="257">
        <f t="shared" ca="1" si="8"/>
        <v>0</v>
      </c>
      <c r="O63" s="23"/>
      <c r="P63" s="255">
        <f t="shared" ca="1" si="9"/>
        <v>0</v>
      </c>
      <c r="Q63" s="163">
        <f t="shared" ca="1" si="10"/>
        <v>0</v>
      </c>
      <c r="R63" s="164">
        <f ca="1">NPV(Q62,K63:$K$244) + ($A$13+$A$14+$A$15)/POWER(1+Q62,$A$28-D63+1)</f>
        <v>0</v>
      </c>
      <c r="S63" s="164">
        <f ca="1">NPV(Q63,K63:$K$244) + ($A$13+$A$14+$A$15)/POWER(1+Q63,$A$28-D63+1)</f>
        <v>0</v>
      </c>
      <c r="T63" s="45">
        <f t="shared" ca="1" si="11"/>
        <v>0</v>
      </c>
      <c r="U63" s="45">
        <f t="shared" ca="1" si="17"/>
        <v>0</v>
      </c>
      <c r="V63" s="45">
        <f t="shared" ca="1" si="18"/>
        <v>0</v>
      </c>
      <c r="W63" s="45">
        <f t="shared" ca="1" si="12"/>
        <v>0</v>
      </c>
      <c r="X63" s="25">
        <f t="shared" ca="1" si="1"/>
        <v>0</v>
      </c>
      <c r="Z63" s="28">
        <f t="shared" ca="1" si="19"/>
        <v>0</v>
      </c>
      <c r="AA63" s="233"/>
      <c r="AB63" s="45">
        <f t="shared" ca="1" si="13"/>
        <v>0</v>
      </c>
      <c r="AC63" s="45">
        <f t="shared" ca="1" si="2"/>
        <v>0</v>
      </c>
      <c r="AD63" s="25">
        <f t="shared" ca="1" si="3"/>
        <v>0</v>
      </c>
    </row>
    <row r="64" spans="1:30" x14ac:dyDescent="0.35">
      <c r="C64" s="29"/>
      <c r="D64" s="20">
        <v>60</v>
      </c>
      <c r="E64" s="21">
        <f t="shared" ca="1" si="14"/>
        <v>21915</v>
      </c>
      <c r="F64" s="44">
        <f t="shared" ca="1" si="4"/>
        <v>22280</v>
      </c>
      <c r="G64" s="22" t="s">
        <v>119</v>
      </c>
      <c r="H64" s="44">
        <f t="shared" ca="1" si="15"/>
        <v>21915</v>
      </c>
      <c r="I64" s="45">
        <f t="shared" ca="1" si="5"/>
        <v>0</v>
      </c>
      <c r="J64" s="45">
        <f t="shared" ca="1" si="6"/>
        <v>0</v>
      </c>
      <c r="K64" s="45">
        <f t="shared" ca="1" si="7"/>
        <v>0</v>
      </c>
      <c r="L64" s="45"/>
      <c r="M64" s="45">
        <f t="shared" ca="1" si="16"/>
        <v>0</v>
      </c>
      <c r="N64" s="257">
        <f t="shared" ca="1" si="8"/>
        <v>0</v>
      </c>
      <c r="O64" s="23"/>
      <c r="P64" s="255">
        <f t="shared" ca="1" si="9"/>
        <v>0</v>
      </c>
      <c r="Q64" s="163">
        <f t="shared" ca="1" si="10"/>
        <v>0</v>
      </c>
      <c r="R64" s="164">
        <f ca="1">NPV(Q63,K64:$K$244) + ($A$13+$A$14+$A$15)/POWER(1+Q63,$A$28-D64+1)</f>
        <v>0</v>
      </c>
      <c r="S64" s="164">
        <f ca="1">NPV(Q64,K64:$K$244) + ($A$13+$A$14+$A$15)/POWER(1+Q64,$A$28-D64+1)</f>
        <v>0</v>
      </c>
      <c r="T64" s="45">
        <f t="shared" ca="1" si="11"/>
        <v>0</v>
      </c>
      <c r="U64" s="45">
        <f t="shared" ca="1" si="17"/>
        <v>0</v>
      </c>
      <c r="V64" s="45">
        <f t="shared" ca="1" si="18"/>
        <v>0</v>
      </c>
      <c r="W64" s="45">
        <f t="shared" ca="1" si="12"/>
        <v>0</v>
      </c>
      <c r="X64" s="25">
        <f t="shared" ca="1" si="1"/>
        <v>0</v>
      </c>
      <c r="Z64" s="28">
        <f t="shared" ca="1" si="19"/>
        <v>0</v>
      </c>
      <c r="AA64" s="233"/>
      <c r="AB64" s="45">
        <f t="shared" ca="1" si="13"/>
        <v>0</v>
      </c>
      <c r="AC64" s="45">
        <f t="shared" ca="1" si="2"/>
        <v>0</v>
      </c>
      <c r="AD64" s="25">
        <f t="shared" ca="1" si="3"/>
        <v>0</v>
      </c>
    </row>
    <row r="65" spans="4:30" x14ac:dyDescent="0.35">
      <c r="D65" s="20">
        <v>61</v>
      </c>
      <c r="E65" s="21">
        <f t="shared" ca="1" si="14"/>
        <v>22281</v>
      </c>
      <c r="F65" s="44">
        <f t="shared" ca="1" si="4"/>
        <v>22645</v>
      </c>
      <c r="G65" s="22" t="s">
        <v>119</v>
      </c>
      <c r="H65" s="44">
        <f t="shared" ca="1" si="15"/>
        <v>22281</v>
      </c>
      <c r="I65" s="45">
        <f t="shared" ca="1" si="5"/>
        <v>0</v>
      </c>
      <c r="J65" s="45">
        <f t="shared" ca="1" si="6"/>
        <v>0</v>
      </c>
      <c r="K65" s="45">
        <f t="shared" ca="1" si="7"/>
        <v>0</v>
      </c>
      <c r="L65" s="45"/>
      <c r="M65" s="45">
        <f t="shared" ca="1" si="16"/>
        <v>0</v>
      </c>
      <c r="N65" s="257">
        <f t="shared" ca="1" si="8"/>
        <v>0</v>
      </c>
      <c r="O65" s="23"/>
      <c r="P65" s="255">
        <f t="shared" ca="1" si="9"/>
        <v>0</v>
      </c>
      <c r="Q65" s="163">
        <f t="shared" ca="1" si="10"/>
        <v>0</v>
      </c>
      <c r="R65" s="164">
        <f ca="1">NPV(Q64,K65:$K$244) + ($A$13+$A$14+$A$15)/POWER(1+Q64,$A$28-D65+1)</f>
        <v>0</v>
      </c>
      <c r="S65" s="164">
        <f ca="1">NPV(Q65,K65:$K$244) + ($A$13+$A$14+$A$15)/POWER(1+Q65,$A$28-D65+1)</f>
        <v>0</v>
      </c>
      <c r="T65" s="45">
        <f t="shared" ca="1" si="11"/>
        <v>0</v>
      </c>
      <c r="U65" s="45">
        <f t="shared" ca="1" si="17"/>
        <v>0</v>
      </c>
      <c r="V65" s="45">
        <f t="shared" ca="1" si="18"/>
        <v>0</v>
      </c>
      <c r="W65" s="45">
        <f t="shared" ca="1" si="12"/>
        <v>0</v>
      </c>
      <c r="X65" s="25">
        <f t="shared" ca="1" si="1"/>
        <v>0</v>
      </c>
      <c r="Z65" s="28">
        <f t="shared" ca="1" si="19"/>
        <v>0</v>
      </c>
      <c r="AA65" s="233"/>
      <c r="AB65" s="45">
        <f t="shared" ca="1" si="13"/>
        <v>0</v>
      </c>
      <c r="AC65" s="45">
        <f t="shared" ca="1" si="2"/>
        <v>0</v>
      </c>
      <c r="AD65" s="25">
        <f t="shared" ca="1" si="3"/>
        <v>0</v>
      </c>
    </row>
    <row r="66" spans="4:30" x14ac:dyDescent="0.35">
      <c r="D66" s="20">
        <v>62</v>
      </c>
      <c r="E66" s="21">
        <f t="shared" ca="1" si="14"/>
        <v>22646</v>
      </c>
      <c r="F66" s="44">
        <f t="shared" ca="1" si="4"/>
        <v>23010</v>
      </c>
      <c r="G66" s="22" t="s">
        <v>119</v>
      </c>
      <c r="H66" s="44">
        <f t="shared" ca="1" si="15"/>
        <v>22646</v>
      </c>
      <c r="I66" s="45">
        <f t="shared" ca="1" si="5"/>
        <v>0</v>
      </c>
      <c r="J66" s="45">
        <f t="shared" ca="1" si="6"/>
        <v>0</v>
      </c>
      <c r="K66" s="45">
        <f t="shared" ca="1" si="7"/>
        <v>0</v>
      </c>
      <c r="L66" s="45"/>
      <c r="M66" s="45">
        <f t="shared" ca="1" si="16"/>
        <v>0</v>
      </c>
      <c r="N66" s="257">
        <f t="shared" ca="1" si="8"/>
        <v>0</v>
      </c>
      <c r="O66" s="23"/>
      <c r="P66" s="255">
        <f t="shared" ca="1" si="9"/>
        <v>0</v>
      </c>
      <c r="Q66" s="163">
        <f t="shared" ca="1" si="10"/>
        <v>0</v>
      </c>
      <c r="R66" s="164">
        <f ca="1">NPV(Q65,K66:$K$244) + ($A$13+$A$14+$A$15)/POWER(1+Q65,$A$28-D66+1)</f>
        <v>0</v>
      </c>
      <c r="S66" s="164">
        <f ca="1">NPV(Q66,K66:$K$244) + ($A$13+$A$14+$A$15)/POWER(1+Q66,$A$28-D66+1)</f>
        <v>0</v>
      </c>
      <c r="T66" s="45">
        <f t="shared" ca="1" si="11"/>
        <v>0</v>
      </c>
      <c r="U66" s="45">
        <f t="shared" ca="1" si="17"/>
        <v>0</v>
      </c>
      <c r="V66" s="45">
        <f t="shared" ca="1" si="18"/>
        <v>0</v>
      </c>
      <c r="W66" s="45">
        <f t="shared" ca="1" si="12"/>
        <v>0</v>
      </c>
      <c r="X66" s="25">
        <f t="shared" ca="1" si="1"/>
        <v>0</v>
      </c>
      <c r="Z66" s="28">
        <f t="shared" ca="1" si="19"/>
        <v>0</v>
      </c>
      <c r="AA66" s="233"/>
      <c r="AB66" s="45">
        <f t="shared" ca="1" si="13"/>
        <v>0</v>
      </c>
      <c r="AC66" s="45">
        <f t="shared" ca="1" si="2"/>
        <v>0</v>
      </c>
      <c r="AD66" s="25">
        <f t="shared" ca="1" si="3"/>
        <v>0</v>
      </c>
    </row>
    <row r="67" spans="4:30" x14ac:dyDescent="0.35">
      <c r="D67" s="20">
        <v>63</v>
      </c>
      <c r="E67" s="21">
        <f t="shared" ca="1" si="14"/>
        <v>23011</v>
      </c>
      <c r="F67" s="44">
        <f t="shared" ca="1" si="4"/>
        <v>23375</v>
      </c>
      <c r="G67" s="22" t="s">
        <v>119</v>
      </c>
      <c r="H67" s="44">
        <f t="shared" ca="1" si="15"/>
        <v>23011</v>
      </c>
      <c r="I67" s="45">
        <f t="shared" ca="1" si="5"/>
        <v>0</v>
      </c>
      <c r="J67" s="45">
        <f t="shared" ca="1" si="6"/>
        <v>0</v>
      </c>
      <c r="K67" s="45">
        <f t="shared" ca="1" si="7"/>
        <v>0</v>
      </c>
      <c r="L67" s="45"/>
      <c r="M67" s="45">
        <f t="shared" ca="1" si="16"/>
        <v>0</v>
      </c>
      <c r="N67" s="257">
        <f t="shared" ca="1" si="8"/>
        <v>0</v>
      </c>
      <c r="O67" s="23"/>
      <c r="P67" s="255">
        <f t="shared" ca="1" si="9"/>
        <v>0</v>
      </c>
      <c r="Q67" s="163">
        <f t="shared" ca="1" si="10"/>
        <v>0</v>
      </c>
      <c r="R67" s="164">
        <f ca="1">NPV(Q66,K67:$K$244) + ($A$13+$A$14+$A$15)/POWER(1+Q66,$A$28-D67+1)</f>
        <v>0</v>
      </c>
      <c r="S67" s="164">
        <f ca="1">NPV(Q67,K67:$K$244) + ($A$13+$A$14+$A$15)/POWER(1+Q67,$A$28-D67+1)</f>
        <v>0</v>
      </c>
      <c r="T67" s="45">
        <f t="shared" ca="1" si="11"/>
        <v>0</v>
      </c>
      <c r="U67" s="45">
        <f t="shared" ca="1" si="17"/>
        <v>0</v>
      </c>
      <c r="V67" s="45">
        <f t="shared" ca="1" si="18"/>
        <v>0</v>
      </c>
      <c r="W67" s="45">
        <f t="shared" ca="1" si="12"/>
        <v>0</v>
      </c>
      <c r="X67" s="25">
        <f t="shared" ca="1" si="1"/>
        <v>0</v>
      </c>
      <c r="Z67" s="28">
        <f t="shared" ca="1" si="19"/>
        <v>0</v>
      </c>
      <c r="AA67" s="233"/>
      <c r="AB67" s="45">
        <f t="shared" ca="1" si="13"/>
        <v>0</v>
      </c>
      <c r="AC67" s="45">
        <f t="shared" ca="1" si="2"/>
        <v>0</v>
      </c>
      <c r="AD67" s="25">
        <f t="shared" ca="1" si="3"/>
        <v>0</v>
      </c>
    </row>
    <row r="68" spans="4:30" x14ac:dyDescent="0.35">
      <c r="D68" s="20">
        <v>64</v>
      </c>
      <c r="E68" s="21">
        <f t="shared" ca="1" si="14"/>
        <v>23376</v>
      </c>
      <c r="F68" s="44">
        <f t="shared" ca="1" si="4"/>
        <v>23741</v>
      </c>
      <c r="G68" s="22" t="s">
        <v>119</v>
      </c>
      <c r="H68" s="44">
        <f t="shared" ca="1" si="15"/>
        <v>23376</v>
      </c>
      <c r="I68" s="45">
        <f t="shared" ca="1" si="5"/>
        <v>0</v>
      </c>
      <c r="J68" s="45">
        <f t="shared" ca="1" si="6"/>
        <v>0</v>
      </c>
      <c r="K68" s="45">
        <f t="shared" ca="1" si="7"/>
        <v>0</v>
      </c>
      <c r="L68" s="45"/>
      <c r="M68" s="45">
        <f t="shared" ca="1" si="16"/>
        <v>0</v>
      </c>
      <c r="N68" s="257">
        <f t="shared" ca="1" si="8"/>
        <v>0</v>
      </c>
      <c r="O68" s="23"/>
      <c r="P68" s="255">
        <f t="shared" ca="1" si="9"/>
        <v>0</v>
      </c>
      <c r="Q68" s="163">
        <f t="shared" ca="1" si="10"/>
        <v>0</v>
      </c>
      <c r="R68" s="164">
        <f ca="1">NPV(Q67,K68:$K$244) + ($A$13+$A$14+$A$15)/POWER(1+Q67,$A$28-D68+1)</f>
        <v>0</v>
      </c>
      <c r="S68" s="164">
        <f ca="1">NPV(Q68,K68:$K$244) + ($A$13+$A$14+$A$15)/POWER(1+Q68,$A$28-D68+1)</f>
        <v>0</v>
      </c>
      <c r="T68" s="45">
        <f t="shared" ca="1" si="11"/>
        <v>0</v>
      </c>
      <c r="U68" s="45">
        <f t="shared" ca="1" si="17"/>
        <v>0</v>
      </c>
      <c r="V68" s="45">
        <f t="shared" ca="1" si="18"/>
        <v>0</v>
      </c>
      <c r="W68" s="45">
        <f t="shared" ca="1" si="12"/>
        <v>0</v>
      </c>
      <c r="X68" s="25">
        <f t="shared" ref="X68:X131" ca="1" si="20">T68+W68+U68+V68</f>
        <v>0</v>
      </c>
      <c r="Z68" s="28">
        <f t="shared" ca="1" si="19"/>
        <v>0</v>
      </c>
      <c r="AA68" s="233"/>
      <c r="AB68" s="45">
        <f t="shared" ca="1" si="13"/>
        <v>0</v>
      </c>
      <c r="AC68" s="45">
        <f t="shared" ref="AC68:AC131" ca="1" si="21">W68</f>
        <v>0</v>
      </c>
      <c r="AD68" s="25">
        <f t="shared" ref="AD68:AD131" ca="1" si="22">Z68-AA68-AB68+AC68</f>
        <v>0</v>
      </c>
    </row>
    <row r="69" spans="4:30" x14ac:dyDescent="0.35">
      <c r="D69" s="20">
        <v>65</v>
      </c>
      <c r="E69" s="21">
        <f t="shared" ca="1" si="14"/>
        <v>23742</v>
      </c>
      <c r="F69" s="44">
        <f t="shared" ref="F69:F132" ca="1" si="23">E70-1</f>
        <v>24106</v>
      </c>
      <c r="G69" s="22" t="s">
        <v>119</v>
      </c>
      <c r="H69" s="44">
        <f t="shared" ca="1" si="15"/>
        <v>23742</v>
      </c>
      <c r="I69" s="45">
        <f t="shared" ref="I69:I132" ca="1" si="24">IF(D69&gt;$A$28,0,$A$9)</f>
        <v>0</v>
      </c>
      <c r="J69" s="45">
        <f t="shared" ref="J69:J132" ca="1" si="25">IF(D69&gt;$A$28,0,$A$10)</f>
        <v>0</v>
      </c>
      <c r="K69" s="45">
        <f t="shared" ref="K69:K132" ca="1" si="26">IF(D69&gt;$A$28,0,$A$11)</f>
        <v>0</v>
      </c>
      <c r="L69" s="45"/>
      <c r="M69" s="45">
        <f t="shared" ca="1" si="16"/>
        <v>0</v>
      </c>
      <c r="N69" s="257">
        <f t="shared" ref="N69:N132" ca="1" si="27">$A$6</f>
        <v>0</v>
      </c>
      <c r="O69" s="23"/>
      <c r="P69" s="255">
        <f t="shared" ref="P69:P132" ca="1" si="28">$A$7</f>
        <v>0</v>
      </c>
      <c r="Q69" s="163">
        <f t="shared" ref="Q69:Q132" ca="1" si="29">$A$8</f>
        <v>0</v>
      </c>
      <c r="R69" s="164">
        <f ca="1">NPV(Q68,K69:$K$244) + ($A$13+$A$14+$A$15)/POWER(1+Q68,$A$28-D69+1)</f>
        <v>0</v>
      </c>
      <c r="S69" s="164">
        <f ca="1">NPV(Q69,K69:$K$244) + ($A$13+$A$14+$A$15)/POWER(1+Q69,$A$28-D69+1)</f>
        <v>0</v>
      </c>
      <c r="T69" s="45">
        <f t="shared" ref="T69:T132" ca="1" si="30">IF(ISBLANK(G69),0,X68)</f>
        <v>0</v>
      </c>
      <c r="U69" s="45">
        <f t="shared" ca="1" si="17"/>
        <v>0</v>
      </c>
      <c r="V69" s="45">
        <f t="shared" ca="1" si="18"/>
        <v>0</v>
      </c>
      <c r="W69" s="45">
        <f t="shared" ref="W69:W132" ca="1" si="31">S69-R69</f>
        <v>0</v>
      </c>
      <c r="X69" s="25">
        <f t="shared" ca="1" si="20"/>
        <v>0</v>
      </c>
      <c r="Z69" s="28">
        <f t="shared" ca="1" si="19"/>
        <v>0</v>
      </c>
      <c r="AA69" s="233"/>
      <c r="AB69" s="45">
        <f t="shared" ref="AB69:AB132" ca="1" si="32">IFERROR(Z69/($A$42-D69+1),0)</f>
        <v>0</v>
      </c>
      <c r="AC69" s="45">
        <f t="shared" ca="1" si="21"/>
        <v>0</v>
      </c>
      <c r="AD69" s="25">
        <f t="shared" ca="1" si="22"/>
        <v>0</v>
      </c>
    </row>
    <row r="70" spans="4:30" x14ac:dyDescent="0.35">
      <c r="D70" s="20">
        <v>66</v>
      </c>
      <c r="E70" s="21">
        <f t="shared" ref="E70:E133" ca="1" si="33">EOMONTH(H70,0)</f>
        <v>24107</v>
      </c>
      <c r="F70" s="44">
        <f t="shared" ca="1" si="23"/>
        <v>24471</v>
      </c>
      <c r="G70" s="22" t="s">
        <v>119</v>
      </c>
      <c r="H70" s="44">
        <f t="shared" ref="H70:H133" ca="1" si="34">EDATE(H69,12)</f>
        <v>24107</v>
      </c>
      <c r="I70" s="45">
        <f t="shared" ca="1" si="24"/>
        <v>0</v>
      </c>
      <c r="J70" s="45">
        <f t="shared" ca="1" si="25"/>
        <v>0</v>
      </c>
      <c r="K70" s="45">
        <f t="shared" ca="1" si="26"/>
        <v>0</v>
      </c>
      <c r="L70" s="45"/>
      <c r="M70" s="45">
        <f t="shared" ref="M70:M133" ca="1" si="35">K70+L70</f>
        <v>0</v>
      </c>
      <c r="N70" s="257">
        <f t="shared" ca="1" si="27"/>
        <v>0</v>
      </c>
      <c r="O70" s="23"/>
      <c r="P70" s="255">
        <f t="shared" ca="1" si="28"/>
        <v>0</v>
      </c>
      <c r="Q70" s="163">
        <f t="shared" ca="1" si="29"/>
        <v>0</v>
      </c>
      <c r="R70" s="164">
        <f ca="1">NPV(Q69,K70:$K$244) + ($A$13+$A$14+$A$15)/POWER(1+Q69,$A$28-D70+1)</f>
        <v>0</v>
      </c>
      <c r="S70" s="164">
        <f ca="1">NPV(Q70,K70:$K$244) + ($A$13+$A$14+$A$15)/POWER(1+Q70,$A$28-D70+1)</f>
        <v>0</v>
      </c>
      <c r="T70" s="45">
        <f t="shared" ca="1" si="30"/>
        <v>0</v>
      </c>
      <c r="U70" s="45">
        <f t="shared" ref="U70:U133" ca="1" si="36">S70*Q70</f>
        <v>0</v>
      </c>
      <c r="V70" s="45">
        <f t="shared" ref="V70:V133" ca="1" si="37">-(K70+L70)</f>
        <v>0</v>
      </c>
      <c r="W70" s="45">
        <f t="shared" ca="1" si="31"/>
        <v>0</v>
      </c>
      <c r="X70" s="25">
        <f t="shared" ca="1" si="20"/>
        <v>0</v>
      </c>
      <c r="Z70" s="28">
        <f t="shared" ref="Z70:Z133" ca="1" si="38">AD69</f>
        <v>0</v>
      </c>
      <c r="AA70" s="233"/>
      <c r="AB70" s="45">
        <f t="shared" ca="1" si="32"/>
        <v>0</v>
      </c>
      <c r="AC70" s="45">
        <f t="shared" ca="1" si="21"/>
        <v>0</v>
      </c>
      <c r="AD70" s="25">
        <f t="shared" ca="1" si="22"/>
        <v>0</v>
      </c>
    </row>
    <row r="71" spans="4:30" x14ac:dyDescent="0.35">
      <c r="D71" s="20">
        <v>67</v>
      </c>
      <c r="E71" s="21">
        <f t="shared" ca="1" si="33"/>
        <v>24472</v>
      </c>
      <c r="F71" s="44">
        <f t="shared" ca="1" si="23"/>
        <v>24836</v>
      </c>
      <c r="G71" s="22" t="s">
        <v>119</v>
      </c>
      <c r="H71" s="44">
        <f t="shared" ca="1" si="34"/>
        <v>24472</v>
      </c>
      <c r="I71" s="45">
        <f t="shared" ca="1" si="24"/>
        <v>0</v>
      </c>
      <c r="J71" s="45">
        <f t="shared" ca="1" si="25"/>
        <v>0</v>
      </c>
      <c r="K71" s="45">
        <f t="shared" ca="1" si="26"/>
        <v>0</v>
      </c>
      <c r="L71" s="45"/>
      <c r="M71" s="45">
        <f t="shared" ca="1" si="35"/>
        <v>0</v>
      </c>
      <c r="N71" s="257">
        <f t="shared" ca="1" si="27"/>
        <v>0</v>
      </c>
      <c r="O71" s="23"/>
      <c r="P71" s="255">
        <f t="shared" ca="1" si="28"/>
        <v>0</v>
      </c>
      <c r="Q71" s="163">
        <f t="shared" ca="1" si="29"/>
        <v>0</v>
      </c>
      <c r="R71" s="164">
        <f ca="1">NPV(Q70,K71:$K$244) + ($A$13+$A$14+$A$15)/POWER(1+Q70,$A$28-D71+1)</f>
        <v>0</v>
      </c>
      <c r="S71" s="164">
        <f ca="1">NPV(Q71,K71:$K$244) + ($A$13+$A$14+$A$15)/POWER(1+Q71,$A$28-D71+1)</f>
        <v>0</v>
      </c>
      <c r="T71" s="45">
        <f t="shared" ca="1" si="30"/>
        <v>0</v>
      </c>
      <c r="U71" s="45">
        <f t="shared" ca="1" si="36"/>
        <v>0</v>
      </c>
      <c r="V71" s="45">
        <f t="shared" ca="1" si="37"/>
        <v>0</v>
      </c>
      <c r="W71" s="45">
        <f t="shared" ca="1" si="31"/>
        <v>0</v>
      </c>
      <c r="X71" s="25">
        <f t="shared" ca="1" si="20"/>
        <v>0</v>
      </c>
      <c r="Z71" s="28">
        <f t="shared" ca="1" si="38"/>
        <v>0</v>
      </c>
      <c r="AA71" s="233"/>
      <c r="AB71" s="45">
        <f t="shared" ca="1" si="32"/>
        <v>0</v>
      </c>
      <c r="AC71" s="45">
        <f t="shared" ca="1" si="21"/>
        <v>0</v>
      </c>
      <c r="AD71" s="25">
        <f t="shared" ca="1" si="22"/>
        <v>0</v>
      </c>
    </row>
    <row r="72" spans="4:30" x14ac:dyDescent="0.35">
      <c r="D72" s="20">
        <v>68</v>
      </c>
      <c r="E72" s="21">
        <f t="shared" ca="1" si="33"/>
        <v>24837</v>
      </c>
      <c r="F72" s="44">
        <f t="shared" ca="1" si="23"/>
        <v>25202</v>
      </c>
      <c r="G72" s="22" t="s">
        <v>119</v>
      </c>
      <c r="H72" s="44">
        <f t="shared" ca="1" si="34"/>
        <v>24837</v>
      </c>
      <c r="I72" s="45">
        <f t="shared" ca="1" si="24"/>
        <v>0</v>
      </c>
      <c r="J72" s="45">
        <f t="shared" ca="1" si="25"/>
        <v>0</v>
      </c>
      <c r="K72" s="45">
        <f t="shared" ca="1" si="26"/>
        <v>0</v>
      </c>
      <c r="L72" s="45"/>
      <c r="M72" s="45">
        <f t="shared" ca="1" si="35"/>
        <v>0</v>
      </c>
      <c r="N72" s="257">
        <f t="shared" ca="1" si="27"/>
        <v>0</v>
      </c>
      <c r="O72" s="23"/>
      <c r="P72" s="255">
        <f t="shared" ca="1" si="28"/>
        <v>0</v>
      </c>
      <c r="Q72" s="163">
        <f t="shared" ca="1" si="29"/>
        <v>0</v>
      </c>
      <c r="R72" s="164">
        <f ca="1">NPV(Q71,K72:$K$244) + ($A$13+$A$14+$A$15)/POWER(1+Q71,$A$28-D72+1)</f>
        <v>0</v>
      </c>
      <c r="S72" s="164">
        <f ca="1">NPV(Q72,K72:$K$244) + ($A$13+$A$14+$A$15)/POWER(1+Q72,$A$28-D72+1)</f>
        <v>0</v>
      </c>
      <c r="T72" s="45">
        <f t="shared" ca="1" si="30"/>
        <v>0</v>
      </c>
      <c r="U72" s="45">
        <f t="shared" ca="1" si="36"/>
        <v>0</v>
      </c>
      <c r="V72" s="45">
        <f t="shared" ca="1" si="37"/>
        <v>0</v>
      </c>
      <c r="W72" s="45">
        <f t="shared" ca="1" si="31"/>
        <v>0</v>
      </c>
      <c r="X72" s="25">
        <f t="shared" ca="1" si="20"/>
        <v>0</v>
      </c>
      <c r="Z72" s="28">
        <f t="shared" ca="1" si="38"/>
        <v>0</v>
      </c>
      <c r="AA72" s="233"/>
      <c r="AB72" s="45">
        <f t="shared" ca="1" si="32"/>
        <v>0</v>
      </c>
      <c r="AC72" s="45">
        <f t="shared" ca="1" si="21"/>
        <v>0</v>
      </c>
      <c r="AD72" s="25">
        <f t="shared" ca="1" si="22"/>
        <v>0</v>
      </c>
    </row>
    <row r="73" spans="4:30" x14ac:dyDescent="0.35">
      <c r="D73" s="20">
        <v>69</v>
      </c>
      <c r="E73" s="21">
        <f t="shared" ca="1" si="33"/>
        <v>25203</v>
      </c>
      <c r="F73" s="44">
        <f t="shared" ca="1" si="23"/>
        <v>25567</v>
      </c>
      <c r="G73" s="22" t="s">
        <v>119</v>
      </c>
      <c r="H73" s="44">
        <f t="shared" ca="1" si="34"/>
        <v>25203</v>
      </c>
      <c r="I73" s="45">
        <f t="shared" ca="1" si="24"/>
        <v>0</v>
      </c>
      <c r="J73" s="45">
        <f t="shared" ca="1" si="25"/>
        <v>0</v>
      </c>
      <c r="K73" s="45">
        <f t="shared" ca="1" si="26"/>
        <v>0</v>
      </c>
      <c r="L73" s="45"/>
      <c r="M73" s="45">
        <f t="shared" ca="1" si="35"/>
        <v>0</v>
      </c>
      <c r="N73" s="257">
        <f t="shared" ca="1" si="27"/>
        <v>0</v>
      </c>
      <c r="O73" s="23"/>
      <c r="P73" s="255">
        <f t="shared" ca="1" si="28"/>
        <v>0</v>
      </c>
      <c r="Q73" s="163">
        <f t="shared" ca="1" si="29"/>
        <v>0</v>
      </c>
      <c r="R73" s="164">
        <f ca="1">NPV(Q72,K73:$K$244) + ($A$13+$A$14+$A$15)/POWER(1+Q72,$A$28-D73+1)</f>
        <v>0</v>
      </c>
      <c r="S73" s="164">
        <f ca="1">NPV(Q73,K73:$K$244) + ($A$13+$A$14+$A$15)/POWER(1+Q73,$A$28-D73+1)</f>
        <v>0</v>
      </c>
      <c r="T73" s="45">
        <f t="shared" ca="1" si="30"/>
        <v>0</v>
      </c>
      <c r="U73" s="45">
        <f t="shared" ca="1" si="36"/>
        <v>0</v>
      </c>
      <c r="V73" s="45">
        <f t="shared" ca="1" si="37"/>
        <v>0</v>
      </c>
      <c r="W73" s="45">
        <f t="shared" ca="1" si="31"/>
        <v>0</v>
      </c>
      <c r="X73" s="25">
        <f t="shared" ca="1" si="20"/>
        <v>0</v>
      </c>
      <c r="Z73" s="28">
        <f t="shared" ca="1" si="38"/>
        <v>0</v>
      </c>
      <c r="AA73" s="233"/>
      <c r="AB73" s="45">
        <f t="shared" ca="1" si="32"/>
        <v>0</v>
      </c>
      <c r="AC73" s="45">
        <f t="shared" ca="1" si="21"/>
        <v>0</v>
      </c>
      <c r="AD73" s="25">
        <f t="shared" ca="1" si="22"/>
        <v>0</v>
      </c>
    </row>
    <row r="74" spans="4:30" x14ac:dyDescent="0.35">
      <c r="D74" s="20">
        <v>70</v>
      </c>
      <c r="E74" s="21">
        <f t="shared" ca="1" si="33"/>
        <v>25568</v>
      </c>
      <c r="F74" s="44">
        <f t="shared" ca="1" si="23"/>
        <v>25932</v>
      </c>
      <c r="G74" s="22" t="s">
        <v>119</v>
      </c>
      <c r="H74" s="44">
        <f t="shared" ca="1" si="34"/>
        <v>25568</v>
      </c>
      <c r="I74" s="45">
        <f t="shared" ca="1" si="24"/>
        <v>0</v>
      </c>
      <c r="J74" s="45">
        <f t="shared" ca="1" si="25"/>
        <v>0</v>
      </c>
      <c r="K74" s="45">
        <f t="shared" ca="1" si="26"/>
        <v>0</v>
      </c>
      <c r="L74" s="45"/>
      <c r="M74" s="45">
        <f t="shared" ca="1" si="35"/>
        <v>0</v>
      </c>
      <c r="N74" s="257">
        <f t="shared" ca="1" si="27"/>
        <v>0</v>
      </c>
      <c r="O74" s="23"/>
      <c r="P74" s="255">
        <f t="shared" ca="1" si="28"/>
        <v>0</v>
      </c>
      <c r="Q74" s="163">
        <f t="shared" ca="1" si="29"/>
        <v>0</v>
      </c>
      <c r="R74" s="164">
        <f ca="1">NPV(Q73,K74:$K$244) + ($A$13+$A$14+$A$15)/POWER(1+Q73,$A$28-D74+1)</f>
        <v>0</v>
      </c>
      <c r="S74" s="164">
        <f ca="1">NPV(Q74,K74:$K$244) + ($A$13+$A$14+$A$15)/POWER(1+Q74,$A$28-D74+1)</f>
        <v>0</v>
      </c>
      <c r="T74" s="45">
        <f t="shared" ca="1" si="30"/>
        <v>0</v>
      </c>
      <c r="U74" s="45">
        <f t="shared" ca="1" si="36"/>
        <v>0</v>
      </c>
      <c r="V74" s="45">
        <f t="shared" ca="1" si="37"/>
        <v>0</v>
      </c>
      <c r="W74" s="45">
        <f t="shared" ca="1" si="31"/>
        <v>0</v>
      </c>
      <c r="X74" s="25">
        <f t="shared" ca="1" si="20"/>
        <v>0</v>
      </c>
      <c r="Z74" s="28">
        <f t="shared" ca="1" si="38"/>
        <v>0</v>
      </c>
      <c r="AA74" s="233"/>
      <c r="AB74" s="45">
        <f t="shared" ca="1" si="32"/>
        <v>0</v>
      </c>
      <c r="AC74" s="45">
        <f t="shared" ca="1" si="21"/>
        <v>0</v>
      </c>
      <c r="AD74" s="25">
        <f t="shared" ca="1" si="22"/>
        <v>0</v>
      </c>
    </row>
    <row r="75" spans="4:30" x14ac:dyDescent="0.35">
      <c r="D75" s="20">
        <v>71</v>
      </c>
      <c r="E75" s="21">
        <f t="shared" ca="1" si="33"/>
        <v>25933</v>
      </c>
      <c r="F75" s="44">
        <f t="shared" ca="1" si="23"/>
        <v>26297</v>
      </c>
      <c r="G75" s="22" t="s">
        <v>119</v>
      </c>
      <c r="H75" s="44">
        <f t="shared" ca="1" si="34"/>
        <v>25933</v>
      </c>
      <c r="I75" s="45">
        <f t="shared" ca="1" si="24"/>
        <v>0</v>
      </c>
      <c r="J75" s="45">
        <f t="shared" ca="1" si="25"/>
        <v>0</v>
      </c>
      <c r="K75" s="45">
        <f t="shared" ca="1" si="26"/>
        <v>0</v>
      </c>
      <c r="L75" s="45"/>
      <c r="M75" s="45">
        <f t="shared" ca="1" si="35"/>
        <v>0</v>
      </c>
      <c r="N75" s="257">
        <f t="shared" ca="1" si="27"/>
        <v>0</v>
      </c>
      <c r="O75" s="23"/>
      <c r="P75" s="255">
        <f t="shared" ca="1" si="28"/>
        <v>0</v>
      </c>
      <c r="Q75" s="163">
        <f t="shared" ca="1" si="29"/>
        <v>0</v>
      </c>
      <c r="R75" s="164">
        <f ca="1">NPV(Q74,K75:$K$244) + ($A$13+$A$14+$A$15)/POWER(1+Q74,$A$28-D75+1)</f>
        <v>0</v>
      </c>
      <c r="S75" s="164">
        <f ca="1">NPV(Q75,K75:$K$244) + ($A$13+$A$14+$A$15)/POWER(1+Q75,$A$28-D75+1)</f>
        <v>0</v>
      </c>
      <c r="T75" s="45">
        <f t="shared" ca="1" si="30"/>
        <v>0</v>
      </c>
      <c r="U75" s="45">
        <f t="shared" ca="1" si="36"/>
        <v>0</v>
      </c>
      <c r="V75" s="45">
        <f t="shared" ca="1" si="37"/>
        <v>0</v>
      </c>
      <c r="W75" s="45">
        <f t="shared" ca="1" si="31"/>
        <v>0</v>
      </c>
      <c r="X75" s="25">
        <f t="shared" ca="1" si="20"/>
        <v>0</v>
      </c>
      <c r="Z75" s="28">
        <f t="shared" ca="1" si="38"/>
        <v>0</v>
      </c>
      <c r="AA75" s="233"/>
      <c r="AB75" s="45">
        <f t="shared" ca="1" si="32"/>
        <v>0</v>
      </c>
      <c r="AC75" s="45">
        <f t="shared" ca="1" si="21"/>
        <v>0</v>
      </c>
      <c r="AD75" s="25">
        <f t="shared" ca="1" si="22"/>
        <v>0</v>
      </c>
    </row>
    <row r="76" spans="4:30" x14ac:dyDescent="0.35">
      <c r="D76" s="20">
        <v>72</v>
      </c>
      <c r="E76" s="21">
        <f t="shared" ca="1" si="33"/>
        <v>26298</v>
      </c>
      <c r="F76" s="44">
        <f t="shared" ca="1" si="23"/>
        <v>26663</v>
      </c>
      <c r="G76" s="22" t="s">
        <v>119</v>
      </c>
      <c r="H76" s="44">
        <f t="shared" ca="1" si="34"/>
        <v>26298</v>
      </c>
      <c r="I76" s="45">
        <f t="shared" ca="1" si="24"/>
        <v>0</v>
      </c>
      <c r="J76" s="45">
        <f t="shared" ca="1" si="25"/>
        <v>0</v>
      </c>
      <c r="K76" s="45">
        <f t="shared" ca="1" si="26"/>
        <v>0</v>
      </c>
      <c r="L76" s="45"/>
      <c r="M76" s="45">
        <f t="shared" ca="1" si="35"/>
        <v>0</v>
      </c>
      <c r="N76" s="257">
        <f t="shared" ca="1" si="27"/>
        <v>0</v>
      </c>
      <c r="O76" s="23"/>
      <c r="P76" s="255">
        <f t="shared" ca="1" si="28"/>
        <v>0</v>
      </c>
      <c r="Q76" s="163">
        <f t="shared" ca="1" si="29"/>
        <v>0</v>
      </c>
      <c r="R76" s="164">
        <f ca="1">NPV(Q75,K76:$K$244) + ($A$13+$A$14+$A$15)/POWER(1+Q75,$A$28-D76+1)</f>
        <v>0</v>
      </c>
      <c r="S76" s="164">
        <f ca="1">NPV(Q76,K76:$K$244) + ($A$13+$A$14+$A$15)/POWER(1+Q76,$A$28-D76+1)</f>
        <v>0</v>
      </c>
      <c r="T76" s="45">
        <f t="shared" ca="1" si="30"/>
        <v>0</v>
      </c>
      <c r="U76" s="45">
        <f t="shared" ca="1" si="36"/>
        <v>0</v>
      </c>
      <c r="V76" s="45">
        <f t="shared" ca="1" si="37"/>
        <v>0</v>
      </c>
      <c r="W76" s="45">
        <f t="shared" ca="1" si="31"/>
        <v>0</v>
      </c>
      <c r="X76" s="25">
        <f t="shared" ca="1" si="20"/>
        <v>0</v>
      </c>
      <c r="Z76" s="28">
        <f t="shared" ca="1" si="38"/>
        <v>0</v>
      </c>
      <c r="AA76" s="233"/>
      <c r="AB76" s="45">
        <f t="shared" ca="1" si="32"/>
        <v>0</v>
      </c>
      <c r="AC76" s="45">
        <f t="shared" ca="1" si="21"/>
        <v>0</v>
      </c>
      <c r="AD76" s="25">
        <f t="shared" ca="1" si="22"/>
        <v>0</v>
      </c>
    </row>
    <row r="77" spans="4:30" x14ac:dyDescent="0.35">
      <c r="D77" s="20">
        <v>73</v>
      </c>
      <c r="E77" s="21">
        <f t="shared" ca="1" si="33"/>
        <v>26664</v>
      </c>
      <c r="F77" s="44">
        <f t="shared" ca="1" si="23"/>
        <v>27028</v>
      </c>
      <c r="G77" s="22" t="s">
        <v>119</v>
      </c>
      <c r="H77" s="44">
        <f t="shared" ca="1" si="34"/>
        <v>26664</v>
      </c>
      <c r="I77" s="45">
        <f t="shared" ca="1" si="24"/>
        <v>0</v>
      </c>
      <c r="J77" s="45">
        <f t="shared" ca="1" si="25"/>
        <v>0</v>
      </c>
      <c r="K77" s="45">
        <f t="shared" ca="1" si="26"/>
        <v>0</v>
      </c>
      <c r="L77" s="45"/>
      <c r="M77" s="45">
        <f t="shared" ca="1" si="35"/>
        <v>0</v>
      </c>
      <c r="N77" s="257">
        <f t="shared" ca="1" si="27"/>
        <v>0</v>
      </c>
      <c r="O77" s="23"/>
      <c r="P77" s="255">
        <f t="shared" ca="1" si="28"/>
        <v>0</v>
      </c>
      <c r="Q77" s="163">
        <f t="shared" ca="1" si="29"/>
        <v>0</v>
      </c>
      <c r="R77" s="164">
        <f ca="1">NPV(Q76,K77:$K$244) + ($A$13+$A$14+$A$15)/POWER(1+Q76,$A$28-D77+1)</f>
        <v>0</v>
      </c>
      <c r="S77" s="164">
        <f ca="1">NPV(Q77,K77:$K$244) + ($A$13+$A$14+$A$15)/POWER(1+Q77,$A$28-D77+1)</f>
        <v>0</v>
      </c>
      <c r="T77" s="45">
        <f t="shared" ca="1" si="30"/>
        <v>0</v>
      </c>
      <c r="U77" s="45">
        <f t="shared" ca="1" si="36"/>
        <v>0</v>
      </c>
      <c r="V77" s="45">
        <f t="shared" ca="1" si="37"/>
        <v>0</v>
      </c>
      <c r="W77" s="45">
        <f t="shared" ca="1" si="31"/>
        <v>0</v>
      </c>
      <c r="X77" s="25">
        <f t="shared" ca="1" si="20"/>
        <v>0</v>
      </c>
      <c r="Z77" s="28">
        <f t="shared" ca="1" si="38"/>
        <v>0</v>
      </c>
      <c r="AA77" s="233"/>
      <c r="AB77" s="45">
        <f t="shared" ca="1" si="32"/>
        <v>0</v>
      </c>
      <c r="AC77" s="45">
        <f t="shared" ca="1" si="21"/>
        <v>0</v>
      </c>
      <c r="AD77" s="25">
        <f t="shared" ca="1" si="22"/>
        <v>0</v>
      </c>
    </row>
    <row r="78" spans="4:30" x14ac:dyDescent="0.35">
      <c r="D78" s="20">
        <v>74</v>
      </c>
      <c r="E78" s="21">
        <f t="shared" ca="1" si="33"/>
        <v>27029</v>
      </c>
      <c r="F78" s="44">
        <f t="shared" ca="1" si="23"/>
        <v>27393</v>
      </c>
      <c r="G78" s="22" t="s">
        <v>119</v>
      </c>
      <c r="H78" s="44">
        <f t="shared" ca="1" si="34"/>
        <v>27029</v>
      </c>
      <c r="I78" s="45">
        <f t="shared" ca="1" si="24"/>
        <v>0</v>
      </c>
      <c r="J78" s="45">
        <f t="shared" ca="1" si="25"/>
        <v>0</v>
      </c>
      <c r="K78" s="45">
        <f t="shared" ca="1" si="26"/>
        <v>0</v>
      </c>
      <c r="L78" s="45"/>
      <c r="M78" s="45">
        <f t="shared" ca="1" si="35"/>
        <v>0</v>
      </c>
      <c r="N78" s="257">
        <f t="shared" ca="1" si="27"/>
        <v>0</v>
      </c>
      <c r="O78" s="23"/>
      <c r="P78" s="255">
        <f t="shared" ca="1" si="28"/>
        <v>0</v>
      </c>
      <c r="Q78" s="163">
        <f t="shared" ca="1" si="29"/>
        <v>0</v>
      </c>
      <c r="R78" s="164">
        <f ca="1">NPV(Q77,K78:$K$244) + ($A$13+$A$14+$A$15)/POWER(1+Q77,$A$28-D78+1)</f>
        <v>0</v>
      </c>
      <c r="S78" s="164">
        <f ca="1">NPV(Q78,K78:$K$244) + ($A$13+$A$14+$A$15)/POWER(1+Q78,$A$28-D78+1)</f>
        <v>0</v>
      </c>
      <c r="T78" s="45">
        <f t="shared" ca="1" si="30"/>
        <v>0</v>
      </c>
      <c r="U78" s="45">
        <f t="shared" ca="1" si="36"/>
        <v>0</v>
      </c>
      <c r="V78" s="45">
        <f t="shared" ca="1" si="37"/>
        <v>0</v>
      </c>
      <c r="W78" s="45">
        <f t="shared" ca="1" si="31"/>
        <v>0</v>
      </c>
      <c r="X78" s="25">
        <f t="shared" ca="1" si="20"/>
        <v>0</v>
      </c>
      <c r="Z78" s="28">
        <f t="shared" ca="1" si="38"/>
        <v>0</v>
      </c>
      <c r="AA78" s="233"/>
      <c r="AB78" s="45">
        <f t="shared" ca="1" si="32"/>
        <v>0</v>
      </c>
      <c r="AC78" s="45">
        <f t="shared" ca="1" si="21"/>
        <v>0</v>
      </c>
      <c r="AD78" s="25">
        <f t="shared" ca="1" si="22"/>
        <v>0</v>
      </c>
    </row>
    <row r="79" spans="4:30" x14ac:dyDescent="0.35">
      <c r="D79" s="20">
        <v>75</v>
      </c>
      <c r="E79" s="21">
        <f t="shared" ca="1" si="33"/>
        <v>27394</v>
      </c>
      <c r="F79" s="44">
        <f t="shared" ca="1" si="23"/>
        <v>27758</v>
      </c>
      <c r="G79" s="22" t="s">
        <v>119</v>
      </c>
      <c r="H79" s="44">
        <f t="shared" ca="1" si="34"/>
        <v>27394</v>
      </c>
      <c r="I79" s="45">
        <f t="shared" ca="1" si="24"/>
        <v>0</v>
      </c>
      <c r="J79" s="45">
        <f t="shared" ca="1" si="25"/>
        <v>0</v>
      </c>
      <c r="K79" s="45">
        <f t="shared" ca="1" si="26"/>
        <v>0</v>
      </c>
      <c r="L79" s="45"/>
      <c r="M79" s="45">
        <f t="shared" ca="1" si="35"/>
        <v>0</v>
      </c>
      <c r="N79" s="257">
        <f t="shared" ca="1" si="27"/>
        <v>0</v>
      </c>
      <c r="O79" s="23"/>
      <c r="P79" s="255">
        <f t="shared" ca="1" si="28"/>
        <v>0</v>
      </c>
      <c r="Q79" s="163">
        <f t="shared" ca="1" si="29"/>
        <v>0</v>
      </c>
      <c r="R79" s="164">
        <f ca="1">NPV(Q78,K79:$K$244) + ($A$13+$A$14+$A$15)/POWER(1+Q78,$A$28-D79+1)</f>
        <v>0</v>
      </c>
      <c r="S79" s="164">
        <f ca="1">NPV(Q79,K79:$K$244) + ($A$13+$A$14+$A$15)/POWER(1+Q79,$A$28-D79+1)</f>
        <v>0</v>
      </c>
      <c r="T79" s="45">
        <f t="shared" ca="1" si="30"/>
        <v>0</v>
      </c>
      <c r="U79" s="45">
        <f t="shared" ca="1" si="36"/>
        <v>0</v>
      </c>
      <c r="V79" s="45">
        <f t="shared" ca="1" si="37"/>
        <v>0</v>
      </c>
      <c r="W79" s="45">
        <f t="shared" ca="1" si="31"/>
        <v>0</v>
      </c>
      <c r="X79" s="25">
        <f t="shared" ca="1" si="20"/>
        <v>0</v>
      </c>
      <c r="Z79" s="28">
        <f t="shared" ca="1" si="38"/>
        <v>0</v>
      </c>
      <c r="AA79" s="233"/>
      <c r="AB79" s="45">
        <f t="shared" ca="1" si="32"/>
        <v>0</v>
      </c>
      <c r="AC79" s="45">
        <f t="shared" ca="1" si="21"/>
        <v>0</v>
      </c>
      <c r="AD79" s="25">
        <f t="shared" ca="1" si="22"/>
        <v>0</v>
      </c>
    </row>
    <row r="80" spans="4:30" x14ac:dyDescent="0.35">
      <c r="D80" s="20">
        <v>76</v>
      </c>
      <c r="E80" s="21">
        <f t="shared" ca="1" si="33"/>
        <v>27759</v>
      </c>
      <c r="F80" s="44">
        <f t="shared" ca="1" si="23"/>
        <v>28124</v>
      </c>
      <c r="G80" s="22" t="s">
        <v>119</v>
      </c>
      <c r="H80" s="44">
        <f t="shared" ca="1" si="34"/>
        <v>27759</v>
      </c>
      <c r="I80" s="45">
        <f t="shared" ca="1" si="24"/>
        <v>0</v>
      </c>
      <c r="J80" s="45">
        <f t="shared" ca="1" si="25"/>
        <v>0</v>
      </c>
      <c r="K80" s="45">
        <f t="shared" ca="1" si="26"/>
        <v>0</v>
      </c>
      <c r="L80" s="45"/>
      <c r="M80" s="45">
        <f t="shared" ca="1" si="35"/>
        <v>0</v>
      </c>
      <c r="N80" s="257">
        <f t="shared" ca="1" si="27"/>
        <v>0</v>
      </c>
      <c r="O80" s="23"/>
      <c r="P80" s="255">
        <f t="shared" ca="1" si="28"/>
        <v>0</v>
      </c>
      <c r="Q80" s="163">
        <f t="shared" ca="1" si="29"/>
        <v>0</v>
      </c>
      <c r="R80" s="164">
        <f ca="1">NPV(Q79,K80:$K$244) + ($A$13+$A$14+$A$15)/POWER(1+Q79,$A$28-D80+1)</f>
        <v>0</v>
      </c>
      <c r="S80" s="164">
        <f ca="1">NPV(Q80,K80:$K$244) + ($A$13+$A$14+$A$15)/POWER(1+Q80,$A$28-D80+1)</f>
        <v>0</v>
      </c>
      <c r="T80" s="45">
        <f t="shared" ca="1" si="30"/>
        <v>0</v>
      </c>
      <c r="U80" s="45">
        <f t="shared" ca="1" si="36"/>
        <v>0</v>
      </c>
      <c r="V80" s="45">
        <f t="shared" ca="1" si="37"/>
        <v>0</v>
      </c>
      <c r="W80" s="45">
        <f t="shared" ca="1" si="31"/>
        <v>0</v>
      </c>
      <c r="X80" s="25">
        <f t="shared" ca="1" si="20"/>
        <v>0</v>
      </c>
      <c r="Z80" s="28">
        <f t="shared" ca="1" si="38"/>
        <v>0</v>
      </c>
      <c r="AA80" s="233"/>
      <c r="AB80" s="45">
        <f t="shared" ca="1" si="32"/>
        <v>0</v>
      </c>
      <c r="AC80" s="45">
        <f t="shared" ca="1" si="21"/>
        <v>0</v>
      </c>
      <c r="AD80" s="25">
        <f t="shared" ca="1" si="22"/>
        <v>0</v>
      </c>
    </row>
    <row r="81" spans="4:30" x14ac:dyDescent="0.35">
      <c r="D81" s="20">
        <v>77</v>
      </c>
      <c r="E81" s="21">
        <f t="shared" ca="1" si="33"/>
        <v>28125</v>
      </c>
      <c r="F81" s="44">
        <f t="shared" ca="1" si="23"/>
        <v>28489</v>
      </c>
      <c r="G81" s="22" t="s">
        <v>119</v>
      </c>
      <c r="H81" s="44">
        <f t="shared" ca="1" si="34"/>
        <v>28125</v>
      </c>
      <c r="I81" s="45">
        <f t="shared" ca="1" si="24"/>
        <v>0</v>
      </c>
      <c r="J81" s="45">
        <f t="shared" ca="1" si="25"/>
        <v>0</v>
      </c>
      <c r="K81" s="45">
        <f t="shared" ca="1" si="26"/>
        <v>0</v>
      </c>
      <c r="L81" s="45"/>
      <c r="M81" s="45">
        <f t="shared" ca="1" si="35"/>
        <v>0</v>
      </c>
      <c r="N81" s="257">
        <f t="shared" ca="1" si="27"/>
        <v>0</v>
      </c>
      <c r="O81" s="23"/>
      <c r="P81" s="255">
        <f t="shared" ca="1" si="28"/>
        <v>0</v>
      </c>
      <c r="Q81" s="163">
        <f t="shared" ca="1" si="29"/>
        <v>0</v>
      </c>
      <c r="R81" s="164">
        <f ca="1">NPV(Q80,K81:$K$244) + ($A$13+$A$14+$A$15)/POWER(1+Q80,$A$28-D81+1)</f>
        <v>0</v>
      </c>
      <c r="S81" s="164">
        <f ca="1">NPV(Q81,K81:$K$244) + ($A$13+$A$14+$A$15)/POWER(1+Q81,$A$28-D81+1)</f>
        <v>0</v>
      </c>
      <c r="T81" s="45">
        <f t="shared" ca="1" si="30"/>
        <v>0</v>
      </c>
      <c r="U81" s="45">
        <f t="shared" ca="1" si="36"/>
        <v>0</v>
      </c>
      <c r="V81" s="45">
        <f t="shared" ca="1" si="37"/>
        <v>0</v>
      </c>
      <c r="W81" s="45">
        <f t="shared" ca="1" si="31"/>
        <v>0</v>
      </c>
      <c r="X81" s="25">
        <f t="shared" ca="1" si="20"/>
        <v>0</v>
      </c>
      <c r="Z81" s="28">
        <f t="shared" ca="1" si="38"/>
        <v>0</v>
      </c>
      <c r="AA81" s="233"/>
      <c r="AB81" s="45">
        <f t="shared" ca="1" si="32"/>
        <v>0</v>
      </c>
      <c r="AC81" s="45">
        <f t="shared" ca="1" si="21"/>
        <v>0</v>
      </c>
      <c r="AD81" s="25">
        <f t="shared" ca="1" si="22"/>
        <v>0</v>
      </c>
    </row>
    <row r="82" spans="4:30" x14ac:dyDescent="0.35">
      <c r="D82" s="20">
        <v>78</v>
      </c>
      <c r="E82" s="21">
        <f t="shared" ca="1" si="33"/>
        <v>28490</v>
      </c>
      <c r="F82" s="44">
        <f t="shared" ca="1" si="23"/>
        <v>28854</v>
      </c>
      <c r="G82" s="22" t="s">
        <v>119</v>
      </c>
      <c r="H82" s="44">
        <f t="shared" ca="1" si="34"/>
        <v>28490</v>
      </c>
      <c r="I82" s="45">
        <f t="shared" ca="1" si="24"/>
        <v>0</v>
      </c>
      <c r="J82" s="45">
        <f t="shared" ca="1" si="25"/>
        <v>0</v>
      </c>
      <c r="K82" s="45">
        <f t="shared" ca="1" si="26"/>
        <v>0</v>
      </c>
      <c r="L82" s="45"/>
      <c r="M82" s="45">
        <f t="shared" ca="1" si="35"/>
        <v>0</v>
      </c>
      <c r="N82" s="257">
        <f t="shared" ca="1" si="27"/>
        <v>0</v>
      </c>
      <c r="O82" s="23"/>
      <c r="P82" s="255">
        <f t="shared" ca="1" si="28"/>
        <v>0</v>
      </c>
      <c r="Q82" s="163">
        <f t="shared" ca="1" si="29"/>
        <v>0</v>
      </c>
      <c r="R82" s="164">
        <f ca="1">NPV(Q81,K82:$K$244) + ($A$13+$A$14+$A$15)/POWER(1+Q81,$A$28-D82+1)</f>
        <v>0</v>
      </c>
      <c r="S82" s="164">
        <f ca="1">NPV(Q82,K82:$K$244) + ($A$13+$A$14+$A$15)/POWER(1+Q82,$A$28-D82+1)</f>
        <v>0</v>
      </c>
      <c r="T82" s="45">
        <f t="shared" ca="1" si="30"/>
        <v>0</v>
      </c>
      <c r="U82" s="45">
        <f t="shared" ca="1" si="36"/>
        <v>0</v>
      </c>
      <c r="V82" s="45">
        <f t="shared" ca="1" si="37"/>
        <v>0</v>
      </c>
      <c r="W82" s="45">
        <f t="shared" ca="1" si="31"/>
        <v>0</v>
      </c>
      <c r="X82" s="25">
        <f t="shared" ca="1" si="20"/>
        <v>0</v>
      </c>
      <c r="Z82" s="28">
        <f t="shared" ca="1" si="38"/>
        <v>0</v>
      </c>
      <c r="AA82" s="233"/>
      <c r="AB82" s="45">
        <f t="shared" ca="1" si="32"/>
        <v>0</v>
      </c>
      <c r="AC82" s="45">
        <f t="shared" ca="1" si="21"/>
        <v>0</v>
      </c>
      <c r="AD82" s="25">
        <f t="shared" ca="1" si="22"/>
        <v>0</v>
      </c>
    </row>
    <row r="83" spans="4:30" x14ac:dyDescent="0.35">
      <c r="D83" s="20">
        <v>79</v>
      </c>
      <c r="E83" s="21">
        <f t="shared" ca="1" si="33"/>
        <v>28855</v>
      </c>
      <c r="F83" s="44">
        <f t="shared" ca="1" si="23"/>
        <v>29219</v>
      </c>
      <c r="G83" s="22" t="s">
        <v>119</v>
      </c>
      <c r="H83" s="44">
        <f t="shared" ca="1" si="34"/>
        <v>28855</v>
      </c>
      <c r="I83" s="45">
        <f t="shared" ca="1" si="24"/>
        <v>0</v>
      </c>
      <c r="J83" s="45">
        <f t="shared" ca="1" si="25"/>
        <v>0</v>
      </c>
      <c r="K83" s="45">
        <f t="shared" ca="1" si="26"/>
        <v>0</v>
      </c>
      <c r="L83" s="45"/>
      <c r="M83" s="45">
        <f t="shared" ca="1" si="35"/>
        <v>0</v>
      </c>
      <c r="N83" s="257">
        <f t="shared" ca="1" si="27"/>
        <v>0</v>
      </c>
      <c r="O83" s="23"/>
      <c r="P83" s="255">
        <f t="shared" ca="1" si="28"/>
        <v>0</v>
      </c>
      <c r="Q83" s="163">
        <f t="shared" ca="1" si="29"/>
        <v>0</v>
      </c>
      <c r="R83" s="164">
        <f ca="1">NPV(Q82,K83:$K$244) + ($A$13+$A$14+$A$15)/POWER(1+Q82,$A$28-D83+1)</f>
        <v>0</v>
      </c>
      <c r="S83" s="164">
        <f ca="1">NPV(Q83,K83:$K$244) + ($A$13+$A$14+$A$15)/POWER(1+Q83,$A$28-D83+1)</f>
        <v>0</v>
      </c>
      <c r="T83" s="45">
        <f t="shared" ca="1" si="30"/>
        <v>0</v>
      </c>
      <c r="U83" s="45">
        <f t="shared" ca="1" si="36"/>
        <v>0</v>
      </c>
      <c r="V83" s="45">
        <f t="shared" ca="1" si="37"/>
        <v>0</v>
      </c>
      <c r="W83" s="45">
        <f t="shared" ca="1" si="31"/>
        <v>0</v>
      </c>
      <c r="X83" s="25">
        <f t="shared" ca="1" si="20"/>
        <v>0</v>
      </c>
      <c r="Z83" s="28">
        <f t="shared" ca="1" si="38"/>
        <v>0</v>
      </c>
      <c r="AA83" s="233"/>
      <c r="AB83" s="45">
        <f t="shared" ca="1" si="32"/>
        <v>0</v>
      </c>
      <c r="AC83" s="45">
        <f t="shared" ca="1" si="21"/>
        <v>0</v>
      </c>
      <c r="AD83" s="25">
        <f t="shared" ca="1" si="22"/>
        <v>0</v>
      </c>
    </row>
    <row r="84" spans="4:30" x14ac:dyDescent="0.35">
      <c r="D84" s="20">
        <v>80</v>
      </c>
      <c r="E84" s="21">
        <f t="shared" ca="1" si="33"/>
        <v>29220</v>
      </c>
      <c r="F84" s="44">
        <f t="shared" ca="1" si="23"/>
        <v>29585</v>
      </c>
      <c r="G84" s="22" t="s">
        <v>119</v>
      </c>
      <c r="H84" s="44">
        <f t="shared" ca="1" si="34"/>
        <v>29220</v>
      </c>
      <c r="I84" s="45">
        <f t="shared" ca="1" si="24"/>
        <v>0</v>
      </c>
      <c r="J84" s="45">
        <f t="shared" ca="1" si="25"/>
        <v>0</v>
      </c>
      <c r="K84" s="45">
        <f t="shared" ca="1" si="26"/>
        <v>0</v>
      </c>
      <c r="L84" s="45"/>
      <c r="M84" s="45">
        <f t="shared" ca="1" si="35"/>
        <v>0</v>
      </c>
      <c r="N84" s="257">
        <f t="shared" ca="1" si="27"/>
        <v>0</v>
      </c>
      <c r="O84" s="23"/>
      <c r="P84" s="255">
        <f t="shared" ca="1" si="28"/>
        <v>0</v>
      </c>
      <c r="Q84" s="163">
        <f t="shared" ca="1" si="29"/>
        <v>0</v>
      </c>
      <c r="R84" s="164">
        <f ca="1">NPV(Q83,K84:$K$244) + ($A$13+$A$14+$A$15)/POWER(1+Q83,$A$28-D84+1)</f>
        <v>0</v>
      </c>
      <c r="S84" s="164">
        <f ca="1">NPV(Q84,K84:$K$244) + ($A$13+$A$14+$A$15)/POWER(1+Q84,$A$28-D84+1)</f>
        <v>0</v>
      </c>
      <c r="T84" s="45">
        <f t="shared" ca="1" si="30"/>
        <v>0</v>
      </c>
      <c r="U84" s="45">
        <f t="shared" ca="1" si="36"/>
        <v>0</v>
      </c>
      <c r="V84" s="45">
        <f t="shared" ca="1" si="37"/>
        <v>0</v>
      </c>
      <c r="W84" s="45">
        <f t="shared" ca="1" si="31"/>
        <v>0</v>
      </c>
      <c r="X84" s="25">
        <f t="shared" ca="1" si="20"/>
        <v>0</v>
      </c>
      <c r="Z84" s="28">
        <f t="shared" ca="1" si="38"/>
        <v>0</v>
      </c>
      <c r="AA84" s="233"/>
      <c r="AB84" s="45">
        <f t="shared" ca="1" si="32"/>
        <v>0</v>
      </c>
      <c r="AC84" s="45">
        <f t="shared" ca="1" si="21"/>
        <v>0</v>
      </c>
      <c r="AD84" s="25">
        <f t="shared" ca="1" si="22"/>
        <v>0</v>
      </c>
    </row>
    <row r="85" spans="4:30" x14ac:dyDescent="0.35">
      <c r="D85" s="20">
        <v>81</v>
      </c>
      <c r="E85" s="21">
        <f t="shared" ca="1" si="33"/>
        <v>29586</v>
      </c>
      <c r="F85" s="44">
        <f t="shared" ca="1" si="23"/>
        <v>29950</v>
      </c>
      <c r="G85" s="22" t="s">
        <v>119</v>
      </c>
      <c r="H85" s="44">
        <f t="shared" ca="1" si="34"/>
        <v>29586</v>
      </c>
      <c r="I85" s="45">
        <f t="shared" ca="1" si="24"/>
        <v>0</v>
      </c>
      <c r="J85" s="45">
        <f t="shared" ca="1" si="25"/>
        <v>0</v>
      </c>
      <c r="K85" s="45">
        <f t="shared" ca="1" si="26"/>
        <v>0</v>
      </c>
      <c r="L85" s="45"/>
      <c r="M85" s="45">
        <f t="shared" ca="1" si="35"/>
        <v>0</v>
      </c>
      <c r="N85" s="257">
        <f t="shared" ca="1" si="27"/>
        <v>0</v>
      </c>
      <c r="O85" s="23"/>
      <c r="P85" s="255">
        <f t="shared" ca="1" si="28"/>
        <v>0</v>
      </c>
      <c r="Q85" s="163">
        <f t="shared" ca="1" si="29"/>
        <v>0</v>
      </c>
      <c r="R85" s="164">
        <f ca="1">NPV(Q84,K85:$K$244) + ($A$13+$A$14+$A$15)/POWER(1+Q84,$A$28-D85+1)</f>
        <v>0</v>
      </c>
      <c r="S85" s="164">
        <f ca="1">NPV(Q85,K85:$K$244) + ($A$13+$A$14+$A$15)/POWER(1+Q85,$A$28-D85+1)</f>
        <v>0</v>
      </c>
      <c r="T85" s="45">
        <f t="shared" ca="1" si="30"/>
        <v>0</v>
      </c>
      <c r="U85" s="45">
        <f t="shared" ca="1" si="36"/>
        <v>0</v>
      </c>
      <c r="V85" s="45">
        <f t="shared" ca="1" si="37"/>
        <v>0</v>
      </c>
      <c r="W85" s="45">
        <f t="shared" ca="1" si="31"/>
        <v>0</v>
      </c>
      <c r="X85" s="25">
        <f t="shared" ca="1" si="20"/>
        <v>0</v>
      </c>
      <c r="Z85" s="28">
        <f t="shared" ca="1" si="38"/>
        <v>0</v>
      </c>
      <c r="AA85" s="233"/>
      <c r="AB85" s="45">
        <f t="shared" ca="1" si="32"/>
        <v>0</v>
      </c>
      <c r="AC85" s="45">
        <f t="shared" ca="1" si="21"/>
        <v>0</v>
      </c>
      <c r="AD85" s="25">
        <f t="shared" ca="1" si="22"/>
        <v>0</v>
      </c>
    </row>
    <row r="86" spans="4:30" x14ac:dyDescent="0.35">
      <c r="D86" s="20">
        <v>82</v>
      </c>
      <c r="E86" s="21">
        <f t="shared" ca="1" si="33"/>
        <v>29951</v>
      </c>
      <c r="F86" s="44">
        <f t="shared" ca="1" si="23"/>
        <v>30315</v>
      </c>
      <c r="G86" s="22" t="s">
        <v>119</v>
      </c>
      <c r="H86" s="44">
        <f t="shared" ca="1" si="34"/>
        <v>29951</v>
      </c>
      <c r="I86" s="45">
        <f t="shared" ca="1" si="24"/>
        <v>0</v>
      </c>
      <c r="J86" s="45">
        <f t="shared" ca="1" si="25"/>
        <v>0</v>
      </c>
      <c r="K86" s="45">
        <f t="shared" ca="1" si="26"/>
        <v>0</v>
      </c>
      <c r="L86" s="45"/>
      <c r="M86" s="45">
        <f t="shared" ca="1" si="35"/>
        <v>0</v>
      </c>
      <c r="N86" s="257">
        <f t="shared" ca="1" si="27"/>
        <v>0</v>
      </c>
      <c r="O86" s="23"/>
      <c r="P86" s="255">
        <f t="shared" ca="1" si="28"/>
        <v>0</v>
      </c>
      <c r="Q86" s="163">
        <f t="shared" ca="1" si="29"/>
        <v>0</v>
      </c>
      <c r="R86" s="164">
        <f ca="1">NPV(Q85,K86:$K$244) + ($A$13+$A$14+$A$15)/POWER(1+Q85,$A$28-D86+1)</f>
        <v>0</v>
      </c>
      <c r="S86" s="164">
        <f ca="1">NPV(Q86,K86:$K$244) + ($A$13+$A$14+$A$15)/POWER(1+Q86,$A$28-D86+1)</f>
        <v>0</v>
      </c>
      <c r="T86" s="45">
        <f t="shared" ca="1" si="30"/>
        <v>0</v>
      </c>
      <c r="U86" s="45">
        <f t="shared" ca="1" si="36"/>
        <v>0</v>
      </c>
      <c r="V86" s="45">
        <f t="shared" ca="1" si="37"/>
        <v>0</v>
      </c>
      <c r="W86" s="45">
        <f t="shared" ca="1" si="31"/>
        <v>0</v>
      </c>
      <c r="X86" s="25">
        <f t="shared" ca="1" si="20"/>
        <v>0</v>
      </c>
      <c r="Z86" s="28">
        <f t="shared" ca="1" si="38"/>
        <v>0</v>
      </c>
      <c r="AA86" s="233"/>
      <c r="AB86" s="45">
        <f t="shared" ca="1" si="32"/>
        <v>0</v>
      </c>
      <c r="AC86" s="45">
        <f t="shared" ca="1" si="21"/>
        <v>0</v>
      </c>
      <c r="AD86" s="25">
        <f t="shared" ca="1" si="22"/>
        <v>0</v>
      </c>
    </row>
    <row r="87" spans="4:30" x14ac:dyDescent="0.35">
      <c r="D87" s="20">
        <v>83</v>
      </c>
      <c r="E87" s="21">
        <f t="shared" ca="1" si="33"/>
        <v>30316</v>
      </c>
      <c r="F87" s="44">
        <f t="shared" ca="1" si="23"/>
        <v>30680</v>
      </c>
      <c r="G87" s="22" t="s">
        <v>119</v>
      </c>
      <c r="H87" s="44">
        <f t="shared" ca="1" si="34"/>
        <v>30316</v>
      </c>
      <c r="I87" s="45">
        <f t="shared" ca="1" si="24"/>
        <v>0</v>
      </c>
      <c r="J87" s="45">
        <f t="shared" ca="1" si="25"/>
        <v>0</v>
      </c>
      <c r="K87" s="45">
        <f t="shared" ca="1" si="26"/>
        <v>0</v>
      </c>
      <c r="L87" s="45"/>
      <c r="M87" s="45">
        <f t="shared" ca="1" si="35"/>
        <v>0</v>
      </c>
      <c r="N87" s="257">
        <f t="shared" ca="1" si="27"/>
        <v>0</v>
      </c>
      <c r="O87" s="23"/>
      <c r="P87" s="255">
        <f t="shared" ca="1" si="28"/>
        <v>0</v>
      </c>
      <c r="Q87" s="163">
        <f t="shared" ca="1" si="29"/>
        <v>0</v>
      </c>
      <c r="R87" s="164">
        <f ca="1">NPV(Q86,K87:$K$244) + ($A$13+$A$14+$A$15)/POWER(1+Q86,$A$28-D87+1)</f>
        <v>0</v>
      </c>
      <c r="S87" s="164">
        <f ca="1">NPV(Q87,K87:$K$244) + ($A$13+$A$14+$A$15)/POWER(1+Q87,$A$28-D87+1)</f>
        <v>0</v>
      </c>
      <c r="T87" s="45">
        <f t="shared" ca="1" si="30"/>
        <v>0</v>
      </c>
      <c r="U87" s="45">
        <f t="shared" ca="1" si="36"/>
        <v>0</v>
      </c>
      <c r="V87" s="45">
        <f t="shared" ca="1" si="37"/>
        <v>0</v>
      </c>
      <c r="W87" s="45">
        <f t="shared" ca="1" si="31"/>
        <v>0</v>
      </c>
      <c r="X87" s="25">
        <f t="shared" ca="1" si="20"/>
        <v>0</v>
      </c>
      <c r="Z87" s="28">
        <f t="shared" ca="1" si="38"/>
        <v>0</v>
      </c>
      <c r="AA87" s="233"/>
      <c r="AB87" s="45">
        <f t="shared" ca="1" si="32"/>
        <v>0</v>
      </c>
      <c r="AC87" s="45">
        <f t="shared" ca="1" si="21"/>
        <v>0</v>
      </c>
      <c r="AD87" s="25">
        <f t="shared" ca="1" si="22"/>
        <v>0</v>
      </c>
    </row>
    <row r="88" spans="4:30" x14ac:dyDescent="0.35">
      <c r="D88" s="20">
        <v>84</v>
      </c>
      <c r="E88" s="21">
        <f t="shared" ca="1" si="33"/>
        <v>30681</v>
      </c>
      <c r="F88" s="44">
        <f t="shared" ca="1" si="23"/>
        <v>31046</v>
      </c>
      <c r="G88" s="22" t="s">
        <v>119</v>
      </c>
      <c r="H88" s="44">
        <f t="shared" ca="1" si="34"/>
        <v>30681</v>
      </c>
      <c r="I88" s="45">
        <f t="shared" ca="1" si="24"/>
        <v>0</v>
      </c>
      <c r="J88" s="45">
        <f t="shared" ca="1" si="25"/>
        <v>0</v>
      </c>
      <c r="K88" s="45">
        <f t="shared" ca="1" si="26"/>
        <v>0</v>
      </c>
      <c r="L88" s="45"/>
      <c r="M88" s="45">
        <f t="shared" ca="1" si="35"/>
        <v>0</v>
      </c>
      <c r="N88" s="257">
        <f t="shared" ca="1" si="27"/>
        <v>0</v>
      </c>
      <c r="O88" s="23"/>
      <c r="P88" s="255">
        <f t="shared" ca="1" si="28"/>
        <v>0</v>
      </c>
      <c r="Q88" s="163">
        <f t="shared" ca="1" si="29"/>
        <v>0</v>
      </c>
      <c r="R88" s="164">
        <f ca="1">NPV(Q87,K88:$K$244) + ($A$13+$A$14+$A$15)/POWER(1+Q87,$A$28-D88+1)</f>
        <v>0</v>
      </c>
      <c r="S88" s="164">
        <f ca="1">NPV(Q88,K88:$K$244) + ($A$13+$A$14+$A$15)/POWER(1+Q88,$A$28-D88+1)</f>
        <v>0</v>
      </c>
      <c r="T88" s="45">
        <f t="shared" ca="1" si="30"/>
        <v>0</v>
      </c>
      <c r="U88" s="45">
        <f t="shared" ca="1" si="36"/>
        <v>0</v>
      </c>
      <c r="V88" s="45">
        <f t="shared" ca="1" si="37"/>
        <v>0</v>
      </c>
      <c r="W88" s="45">
        <f t="shared" ca="1" si="31"/>
        <v>0</v>
      </c>
      <c r="X88" s="25">
        <f t="shared" ca="1" si="20"/>
        <v>0</v>
      </c>
      <c r="Z88" s="28">
        <f t="shared" ca="1" si="38"/>
        <v>0</v>
      </c>
      <c r="AA88" s="233"/>
      <c r="AB88" s="45">
        <f t="shared" ca="1" si="32"/>
        <v>0</v>
      </c>
      <c r="AC88" s="45">
        <f t="shared" ca="1" si="21"/>
        <v>0</v>
      </c>
      <c r="AD88" s="25">
        <f t="shared" ca="1" si="22"/>
        <v>0</v>
      </c>
    </row>
    <row r="89" spans="4:30" x14ac:dyDescent="0.35">
      <c r="D89" s="20">
        <v>85</v>
      </c>
      <c r="E89" s="21">
        <f t="shared" ca="1" si="33"/>
        <v>31047</v>
      </c>
      <c r="F89" s="44">
        <f t="shared" ca="1" si="23"/>
        <v>31411</v>
      </c>
      <c r="G89" s="22" t="s">
        <v>119</v>
      </c>
      <c r="H89" s="44">
        <f t="shared" ca="1" si="34"/>
        <v>31047</v>
      </c>
      <c r="I89" s="45">
        <f t="shared" ca="1" si="24"/>
        <v>0</v>
      </c>
      <c r="J89" s="45">
        <f t="shared" ca="1" si="25"/>
        <v>0</v>
      </c>
      <c r="K89" s="45">
        <f t="shared" ca="1" si="26"/>
        <v>0</v>
      </c>
      <c r="L89" s="45"/>
      <c r="M89" s="45">
        <f t="shared" ca="1" si="35"/>
        <v>0</v>
      </c>
      <c r="N89" s="257">
        <f t="shared" ca="1" si="27"/>
        <v>0</v>
      </c>
      <c r="O89" s="23"/>
      <c r="P89" s="255">
        <f t="shared" ca="1" si="28"/>
        <v>0</v>
      </c>
      <c r="Q89" s="163">
        <f t="shared" ca="1" si="29"/>
        <v>0</v>
      </c>
      <c r="R89" s="164">
        <f ca="1">NPV(Q88,K89:$K$244) + ($A$13+$A$14+$A$15)/POWER(1+Q88,$A$28-D89+1)</f>
        <v>0</v>
      </c>
      <c r="S89" s="164">
        <f ca="1">NPV(Q89,K89:$K$244) + ($A$13+$A$14+$A$15)/POWER(1+Q89,$A$28-D89+1)</f>
        <v>0</v>
      </c>
      <c r="T89" s="45">
        <f t="shared" ca="1" si="30"/>
        <v>0</v>
      </c>
      <c r="U89" s="45">
        <f t="shared" ca="1" si="36"/>
        <v>0</v>
      </c>
      <c r="V89" s="45">
        <f t="shared" ca="1" si="37"/>
        <v>0</v>
      </c>
      <c r="W89" s="45">
        <f t="shared" ca="1" si="31"/>
        <v>0</v>
      </c>
      <c r="X89" s="25">
        <f t="shared" ca="1" si="20"/>
        <v>0</v>
      </c>
      <c r="Z89" s="28">
        <f t="shared" ca="1" si="38"/>
        <v>0</v>
      </c>
      <c r="AA89" s="233"/>
      <c r="AB89" s="45">
        <f t="shared" ca="1" si="32"/>
        <v>0</v>
      </c>
      <c r="AC89" s="45">
        <f t="shared" ca="1" si="21"/>
        <v>0</v>
      </c>
      <c r="AD89" s="25">
        <f t="shared" ca="1" si="22"/>
        <v>0</v>
      </c>
    </row>
    <row r="90" spans="4:30" x14ac:dyDescent="0.35">
      <c r="D90" s="20">
        <v>86</v>
      </c>
      <c r="E90" s="21">
        <f t="shared" ca="1" si="33"/>
        <v>31412</v>
      </c>
      <c r="F90" s="44">
        <f t="shared" ca="1" si="23"/>
        <v>31776</v>
      </c>
      <c r="G90" s="22" t="s">
        <v>119</v>
      </c>
      <c r="H90" s="44">
        <f t="shared" ca="1" si="34"/>
        <v>31412</v>
      </c>
      <c r="I90" s="45">
        <f t="shared" ca="1" si="24"/>
        <v>0</v>
      </c>
      <c r="J90" s="45">
        <f t="shared" ca="1" si="25"/>
        <v>0</v>
      </c>
      <c r="K90" s="45">
        <f t="shared" ca="1" si="26"/>
        <v>0</v>
      </c>
      <c r="L90" s="45"/>
      <c r="M90" s="45">
        <f t="shared" ca="1" si="35"/>
        <v>0</v>
      </c>
      <c r="N90" s="257">
        <f t="shared" ca="1" si="27"/>
        <v>0</v>
      </c>
      <c r="O90" s="23"/>
      <c r="P90" s="255">
        <f t="shared" ca="1" si="28"/>
        <v>0</v>
      </c>
      <c r="Q90" s="163">
        <f t="shared" ca="1" si="29"/>
        <v>0</v>
      </c>
      <c r="R90" s="164">
        <f ca="1">NPV(Q89,K90:$K$244) + ($A$13+$A$14+$A$15)/POWER(1+Q89,$A$28-D90+1)</f>
        <v>0</v>
      </c>
      <c r="S90" s="164">
        <f ca="1">NPV(Q90,K90:$K$244) + ($A$13+$A$14+$A$15)/POWER(1+Q90,$A$28-D90+1)</f>
        <v>0</v>
      </c>
      <c r="T90" s="45">
        <f t="shared" ca="1" si="30"/>
        <v>0</v>
      </c>
      <c r="U90" s="45">
        <f t="shared" ca="1" si="36"/>
        <v>0</v>
      </c>
      <c r="V90" s="45">
        <f t="shared" ca="1" si="37"/>
        <v>0</v>
      </c>
      <c r="W90" s="45">
        <f t="shared" ca="1" si="31"/>
        <v>0</v>
      </c>
      <c r="X90" s="25">
        <f t="shared" ca="1" si="20"/>
        <v>0</v>
      </c>
      <c r="Z90" s="28">
        <f t="shared" ca="1" si="38"/>
        <v>0</v>
      </c>
      <c r="AA90" s="233"/>
      <c r="AB90" s="45">
        <f t="shared" ca="1" si="32"/>
        <v>0</v>
      </c>
      <c r="AC90" s="45">
        <f t="shared" ca="1" si="21"/>
        <v>0</v>
      </c>
      <c r="AD90" s="25">
        <f t="shared" ca="1" si="22"/>
        <v>0</v>
      </c>
    </row>
    <row r="91" spans="4:30" x14ac:dyDescent="0.35">
      <c r="D91" s="20">
        <v>87</v>
      </c>
      <c r="E91" s="21">
        <f t="shared" ca="1" si="33"/>
        <v>31777</v>
      </c>
      <c r="F91" s="44">
        <f t="shared" ca="1" si="23"/>
        <v>32141</v>
      </c>
      <c r="G91" s="22" t="s">
        <v>119</v>
      </c>
      <c r="H91" s="44">
        <f t="shared" ca="1" si="34"/>
        <v>31777</v>
      </c>
      <c r="I91" s="45">
        <f t="shared" ca="1" si="24"/>
        <v>0</v>
      </c>
      <c r="J91" s="45">
        <f t="shared" ca="1" si="25"/>
        <v>0</v>
      </c>
      <c r="K91" s="45">
        <f t="shared" ca="1" si="26"/>
        <v>0</v>
      </c>
      <c r="L91" s="45"/>
      <c r="M91" s="45">
        <f t="shared" ca="1" si="35"/>
        <v>0</v>
      </c>
      <c r="N91" s="257">
        <f t="shared" ca="1" si="27"/>
        <v>0</v>
      </c>
      <c r="O91" s="23"/>
      <c r="P91" s="255">
        <f t="shared" ca="1" si="28"/>
        <v>0</v>
      </c>
      <c r="Q91" s="163">
        <f t="shared" ca="1" si="29"/>
        <v>0</v>
      </c>
      <c r="R91" s="164">
        <f ca="1">NPV(Q90,K91:$K$244) + ($A$13+$A$14+$A$15)/POWER(1+Q90,$A$28-D91+1)</f>
        <v>0</v>
      </c>
      <c r="S91" s="164">
        <f ca="1">NPV(Q91,K91:$K$244) + ($A$13+$A$14+$A$15)/POWER(1+Q91,$A$28-D91+1)</f>
        <v>0</v>
      </c>
      <c r="T91" s="45">
        <f t="shared" ca="1" si="30"/>
        <v>0</v>
      </c>
      <c r="U91" s="45">
        <f t="shared" ca="1" si="36"/>
        <v>0</v>
      </c>
      <c r="V91" s="45">
        <f t="shared" ca="1" si="37"/>
        <v>0</v>
      </c>
      <c r="W91" s="45">
        <f t="shared" ca="1" si="31"/>
        <v>0</v>
      </c>
      <c r="X91" s="25">
        <f t="shared" ca="1" si="20"/>
        <v>0</v>
      </c>
      <c r="Z91" s="28">
        <f t="shared" ca="1" si="38"/>
        <v>0</v>
      </c>
      <c r="AA91" s="233"/>
      <c r="AB91" s="45">
        <f t="shared" ca="1" si="32"/>
        <v>0</v>
      </c>
      <c r="AC91" s="45">
        <f t="shared" ca="1" si="21"/>
        <v>0</v>
      </c>
      <c r="AD91" s="25">
        <f t="shared" ca="1" si="22"/>
        <v>0</v>
      </c>
    </row>
    <row r="92" spans="4:30" x14ac:dyDescent="0.35">
      <c r="D92" s="20">
        <v>88</v>
      </c>
      <c r="E92" s="21">
        <f t="shared" ca="1" si="33"/>
        <v>32142</v>
      </c>
      <c r="F92" s="44">
        <f t="shared" ca="1" si="23"/>
        <v>32507</v>
      </c>
      <c r="G92" s="22" t="s">
        <v>119</v>
      </c>
      <c r="H92" s="44">
        <f t="shared" ca="1" si="34"/>
        <v>32142</v>
      </c>
      <c r="I92" s="45">
        <f t="shared" ca="1" si="24"/>
        <v>0</v>
      </c>
      <c r="J92" s="45">
        <f t="shared" ca="1" si="25"/>
        <v>0</v>
      </c>
      <c r="K92" s="45">
        <f t="shared" ca="1" si="26"/>
        <v>0</v>
      </c>
      <c r="L92" s="45"/>
      <c r="M92" s="45">
        <f t="shared" ca="1" si="35"/>
        <v>0</v>
      </c>
      <c r="N92" s="257">
        <f t="shared" ca="1" si="27"/>
        <v>0</v>
      </c>
      <c r="O92" s="23"/>
      <c r="P92" s="255">
        <f t="shared" ca="1" si="28"/>
        <v>0</v>
      </c>
      <c r="Q92" s="163">
        <f t="shared" ca="1" si="29"/>
        <v>0</v>
      </c>
      <c r="R92" s="164">
        <f ca="1">NPV(Q91,K92:$K$244) + ($A$13+$A$14+$A$15)/POWER(1+Q91,$A$28-D92+1)</f>
        <v>0</v>
      </c>
      <c r="S92" s="164">
        <f ca="1">NPV(Q92,K92:$K$244) + ($A$13+$A$14+$A$15)/POWER(1+Q92,$A$28-D92+1)</f>
        <v>0</v>
      </c>
      <c r="T92" s="45">
        <f t="shared" ca="1" si="30"/>
        <v>0</v>
      </c>
      <c r="U92" s="45">
        <f t="shared" ca="1" si="36"/>
        <v>0</v>
      </c>
      <c r="V92" s="45">
        <f t="shared" ca="1" si="37"/>
        <v>0</v>
      </c>
      <c r="W92" s="45">
        <f t="shared" ca="1" si="31"/>
        <v>0</v>
      </c>
      <c r="X92" s="25">
        <f t="shared" ca="1" si="20"/>
        <v>0</v>
      </c>
      <c r="Z92" s="28">
        <f t="shared" ca="1" si="38"/>
        <v>0</v>
      </c>
      <c r="AA92" s="233"/>
      <c r="AB92" s="45">
        <f t="shared" ca="1" si="32"/>
        <v>0</v>
      </c>
      <c r="AC92" s="45">
        <f t="shared" ca="1" si="21"/>
        <v>0</v>
      </c>
      <c r="AD92" s="25">
        <f t="shared" ca="1" si="22"/>
        <v>0</v>
      </c>
    </row>
    <row r="93" spans="4:30" x14ac:dyDescent="0.35">
      <c r="D93" s="20">
        <v>89</v>
      </c>
      <c r="E93" s="21">
        <f t="shared" ca="1" si="33"/>
        <v>32508</v>
      </c>
      <c r="F93" s="44">
        <f t="shared" ca="1" si="23"/>
        <v>32872</v>
      </c>
      <c r="G93" s="22" t="s">
        <v>119</v>
      </c>
      <c r="H93" s="44">
        <f t="shared" ca="1" si="34"/>
        <v>32508</v>
      </c>
      <c r="I93" s="45">
        <f t="shared" ca="1" si="24"/>
        <v>0</v>
      </c>
      <c r="J93" s="45">
        <f t="shared" ca="1" si="25"/>
        <v>0</v>
      </c>
      <c r="K93" s="45">
        <f t="shared" ca="1" si="26"/>
        <v>0</v>
      </c>
      <c r="L93" s="45"/>
      <c r="M93" s="45">
        <f t="shared" ca="1" si="35"/>
        <v>0</v>
      </c>
      <c r="N93" s="257">
        <f t="shared" ca="1" si="27"/>
        <v>0</v>
      </c>
      <c r="O93" s="23"/>
      <c r="P93" s="255">
        <f t="shared" ca="1" si="28"/>
        <v>0</v>
      </c>
      <c r="Q93" s="163">
        <f t="shared" ca="1" si="29"/>
        <v>0</v>
      </c>
      <c r="R93" s="164">
        <f ca="1">NPV(Q92,K93:$K$244) + ($A$13+$A$14+$A$15)/POWER(1+Q92,$A$28-D93+1)</f>
        <v>0</v>
      </c>
      <c r="S93" s="164">
        <f ca="1">NPV(Q93,K93:$K$244) + ($A$13+$A$14+$A$15)/POWER(1+Q93,$A$28-D93+1)</f>
        <v>0</v>
      </c>
      <c r="T93" s="45">
        <f t="shared" ca="1" si="30"/>
        <v>0</v>
      </c>
      <c r="U93" s="45">
        <f t="shared" ca="1" si="36"/>
        <v>0</v>
      </c>
      <c r="V93" s="45">
        <f t="shared" ca="1" si="37"/>
        <v>0</v>
      </c>
      <c r="W93" s="45">
        <f t="shared" ca="1" si="31"/>
        <v>0</v>
      </c>
      <c r="X93" s="25">
        <f t="shared" ca="1" si="20"/>
        <v>0</v>
      </c>
      <c r="Z93" s="28">
        <f t="shared" ca="1" si="38"/>
        <v>0</v>
      </c>
      <c r="AA93" s="233"/>
      <c r="AB93" s="45">
        <f t="shared" ca="1" si="32"/>
        <v>0</v>
      </c>
      <c r="AC93" s="45">
        <f t="shared" ca="1" si="21"/>
        <v>0</v>
      </c>
      <c r="AD93" s="25">
        <f t="shared" ca="1" si="22"/>
        <v>0</v>
      </c>
    </row>
    <row r="94" spans="4:30" x14ac:dyDescent="0.35">
      <c r="D94" s="20">
        <v>90</v>
      </c>
      <c r="E94" s="21">
        <f t="shared" ca="1" si="33"/>
        <v>32873</v>
      </c>
      <c r="F94" s="44">
        <f t="shared" ca="1" si="23"/>
        <v>33237</v>
      </c>
      <c r="G94" s="22" t="s">
        <v>119</v>
      </c>
      <c r="H94" s="44">
        <f t="shared" ca="1" si="34"/>
        <v>32873</v>
      </c>
      <c r="I94" s="45">
        <f t="shared" ca="1" si="24"/>
        <v>0</v>
      </c>
      <c r="J94" s="45">
        <f t="shared" ca="1" si="25"/>
        <v>0</v>
      </c>
      <c r="K94" s="45">
        <f t="shared" ca="1" si="26"/>
        <v>0</v>
      </c>
      <c r="L94" s="45"/>
      <c r="M94" s="45">
        <f t="shared" ca="1" si="35"/>
        <v>0</v>
      </c>
      <c r="N94" s="257">
        <f t="shared" ca="1" si="27"/>
        <v>0</v>
      </c>
      <c r="O94" s="23"/>
      <c r="P94" s="255">
        <f t="shared" ca="1" si="28"/>
        <v>0</v>
      </c>
      <c r="Q94" s="163">
        <f t="shared" ca="1" si="29"/>
        <v>0</v>
      </c>
      <c r="R94" s="164">
        <f ca="1">NPV(Q93,K94:$K$244) + ($A$13+$A$14+$A$15)/POWER(1+Q93,$A$28-D94+1)</f>
        <v>0</v>
      </c>
      <c r="S94" s="164">
        <f ca="1">NPV(Q94,K94:$K$244) + ($A$13+$A$14+$A$15)/POWER(1+Q94,$A$28-D94+1)</f>
        <v>0</v>
      </c>
      <c r="T94" s="45">
        <f t="shared" ca="1" si="30"/>
        <v>0</v>
      </c>
      <c r="U94" s="45">
        <f t="shared" ca="1" si="36"/>
        <v>0</v>
      </c>
      <c r="V94" s="45">
        <f t="shared" ca="1" si="37"/>
        <v>0</v>
      </c>
      <c r="W94" s="45">
        <f t="shared" ca="1" si="31"/>
        <v>0</v>
      </c>
      <c r="X94" s="25">
        <f t="shared" ca="1" si="20"/>
        <v>0</v>
      </c>
      <c r="Z94" s="28">
        <f t="shared" ca="1" si="38"/>
        <v>0</v>
      </c>
      <c r="AA94" s="233"/>
      <c r="AB94" s="45">
        <f t="shared" ca="1" si="32"/>
        <v>0</v>
      </c>
      <c r="AC94" s="45">
        <f t="shared" ca="1" si="21"/>
        <v>0</v>
      </c>
      <c r="AD94" s="25">
        <f t="shared" ca="1" si="22"/>
        <v>0</v>
      </c>
    </row>
    <row r="95" spans="4:30" x14ac:dyDescent="0.35">
      <c r="D95" s="20">
        <v>91</v>
      </c>
      <c r="E95" s="21">
        <f t="shared" ca="1" si="33"/>
        <v>33238</v>
      </c>
      <c r="F95" s="44">
        <f t="shared" ca="1" si="23"/>
        <v>33602</v>
      </c>
      <c r="G95" s="22" t="s">
        <v>119</v>
      </c>
      <c r="H95" s="44">
        <f t="shared" ca="1" si="34"/>
        <v>33238</v>
      </c>
      <c r="I95" s="45">
        <f t="shared" ca="1" si="24"/>
        <v>0</v>
      </c>
      <c r="J95" s="45">
        <f t="shared" ca="1" si="25"/>
        <v>0</v>
      </c>
      <c r="K95" s="45">
        <f t="shared" ca="1" si="26"/>
        <v>0</v>
      </c>
      <c r="L95" s="45"/>
      <c r="M95" s="45">
        <f t="shared" ca="1" si="35"/>
        <v>0</v>
      </c>
      <c r="N95" s="257">
        <f t="shared" ca="1" si="27"/>
        <v>0</v>
      </c>
      <c r="O95" s="23"/>
      <c r="P95" s="255">
        <f t="shared" ca="1" si="28"/>
        <v>0</v>
      </c>
      <c r="Q95" s="163">
        <f t="shared" ca="1" si="29"/>
        <v>0</v>
      </c>
      <c r="R95" s="164">
        <f ca="1">NPV(Q94,K95:$K$244) + ($A$13+$A$14+$A$15)/POWER(1+Q94,$A$28-D95+1)</f>
        <v>0</v>
      </c>
      <c r="S95" s="164">
        <f ca="1">NPV(Q95,K95:$K$244) + ($A$13+$A$14+$A$15)/POWER(1+Q95,$A$28-D95+1)</f>
        <v>0</v>
      </c>
      <c r="T95" s="45">
        <f t="shared" ca="1" si="30"/>
        <v>0</v>
      </c>
      <c r="U95" s="45">
        <f t="shared" ca="1" si="36"/>
        <v>0</v>
      </c>
      <c r="V95" s="45">
        <f t="shared" ca="1" si="37"/>
        <v>0</v>
      </c>
      <c r="W95" s="45">
        <f t="shared" ca="1" si="31"/>
        <v>0</v>
      </c>
      <c r="X95" s="25">
        <f t="shared" ca="1" si="20"/>
        <v>0</v>
      </c>
      <c r="Z95" s="28">
        <f t="shared" ca="1" si="38"/>
        <v>0</v>
      </c>
      <c r="AA95" s="233"/>
      <c r="AB95" s="45">
        <f t="shared" ca="1" si="32"/>
        <v>0</v>
      </c>
      <c r="AC95" s="45">
        <f t="shared" ca="1" si="21"/>
        <v>0</v>
      </c>
      <c r="AD95" s="25">
        <f t="shared" ca="1" si="22"/>
        <v>0</v>
      </c>
    </row>
    <row r="96" spans="4:30" x14ac:dyDescent="0.35">
      <c r="D96" s="20">
        <v>92</v>
      </c>
      <c r="E96" s="21">
        <f t="shared" ca="1" si="33"/>
        <v>33603</v>
      </c>
      <c r="F96" s="44">
        <f t="shared" ca="1" si="23"/>
        <v>33968</v>
      </c>
      <c r="G96" s="22" t="s">
        <v>119</v>
      </c>
      <c r="H96" s="44">
        <f t="shared" ca="1" si="34"/>
        <v>33603</v>
      </c>
      <c r="I96" s="45">
        <f t="shared" ca="1" si="24"/>
        <v>0</v>
      </c>
      <c r="J96" s="45">
        <f t="shared" ca="1" si="25"/>
        <v>0</v>
      </c>
      <c r="K96" s="45">
        <f t="shared" ca="1" si="26"/>
        <v>0</v>
      </c>
      <c r="L96" s="45"/>
      <c r="M96" s="45">
        <f t="shared" ca="1" si="35"/>
        <v>0</v>
      </c>
      <c r="N96" s="257">
        <f t="shared" ca="1" si="27"/>
        <v>0</v>
      </c>
      <c r="O96" s="23"/>
      <c r="P96" s="255">
        <f t="shared" ca="1" si="28"/>
        <v>0</v>
      </c>
      <c r="Q96" s="163">
        <f t="shared" ca="1" si="29"/>
        <v>0</v>
      </c>
      <c r="R96" s="164">
        <f ca="1">NPV(Q95,K96:$K$244) + ($A$13+$A$14+$A$15)/POWER(1+Q95,$A$28-D96+1)</f>
        <v>0</v>
      </c>
      <c r="S96" s="164">
        <f ca="1">NPV(Q96,K96:$K$244) + ($A$13+$A$14+$A$15)/POWER(1+Q96,$A$28-D96+1)</f>
        <v>0</v>
      </c>
      <c r="T96" s="45">
        <f t="shared" ca="1" si="30"/>
        <v>0</v>
      </c>
      <c r="U96" s="45">
        <f t="shared" ca="1" si="36"/>
        <v>0</v>
      </c>
      <c r="V96" s="45">
        <f t="shared" ca="1" si="37"/>
        <v>0</v>
      </c>
      <c r="W96" s="45">
        <f t="shared" ca="1" si="31"/>
        <v>0</v>
      </c>
      <c r="X96" s="25">
        <f t="shared" ca="1" si="20"/>
        <v>0</v>
      </c>
      <c r="Z96" s="28">
        <f t="shared" ca="1" si="38"/>
        <v>0</v>
      </c>
      <c r="AA96" s="233"/>
      <c r="AB96" s="45">
        <f t="shared" ca="1" si="32"/>
        <v>0</v>
      </c>
      <c r="AC96" s="45">
        <f t="shared" ca="1" si="21"/>
        <v>0</v>
      </c>
      <c r="AD96" s="25">
        <f t="shared" ca="1" si="22"/>
        <v>0</v>
      </c>
    </row>
    <row r="97" spans="4:30" x14ac:dyDescent="0.35">
      <c r="D97" s="20">
        <v>93</v>
      </c>
      <c r="E97" s="21">
        <f t="shared" ca="1" si="33"/>
        <v>33969</v>
      </c>
      <c r="F97" s="44">
        <f t="shared" ca="1" si="23"/>
        <v>34333</v>
      </c>
      <c r="G97" s="22" t="s">
        <v>119</v>
      </c>
      <c r="H97" s="44">
        <f t="shared" ca="1" si="34"/>
        <v>33969</v>
      </c>
      <c r="I97" s="45">
        <f t="shared" ca="1" si="24"/>
        <v>0</v>
      </c>
      <c r="J97" s="45">
        <f t="shared" ca="1" si="25"/>
        <v>0</v>
      </c>
      <c r="K97" s="45">
        <f t="shared" ca="1" si="26"/>
        <v>0</v>
      </c>
      <c r="L97" s="45"/>
      <c r="M97" s="45">
        <f t="shared" ca="1" si="35"/>
        <v>0</v>
      </c>
      <c r="N97" s="257">
        <f t="shared" ca="1" si="27"/>
        <v>0</v>
      </c>
      <c r="O97" s="23"/>
      <c r="P97" s="255">
        <f t="shared" ca="1" si="28"/>
        <v>0</v>
      </c>
      <c r="Q97" s="163">
        <f t="shared" ca="1" si="29"/>
        <v>0</v>
      </c>
      <c r="R97" s="164">
        <f ca="1">NPV(Q96,K97:$K$244) + ($A$13+$A$14+$A$15)/POWER(1+Q96,$A$28-D97+1)</f>
        <v>0</v>
      </c>
      <c r="S97" s="164">
        <f ca="1">NPV(Q97,K97:$K$244) + ($A$13+$A$14+$A$15)/POWER(1+Q97,$A$28-D97+1)</f>
        <v>0</v>
      </c>
      <c r="T97" s="45">
        <f t="shared" ca="1" si="30"/>
        <v>0</v>
      </c>
      <c r="U97" s="45">
        <f t="shared" ca="1" si="36"/>
        <v>0</v>
      </c>
      <c r="V97" s="45">
        <f t="shared" ca="1" si="37"/>
        <v>0</v>
      </c>
      <c r="W97" s="45">
        <f t="shared" ca="1" si="31"/>
        <v>0</v>
      </c>
      <c r="X97" s="25">
        <f t="shared" ca="1" si="20"/>
        <v>0</v>
      </c>
      <c r="Z97" s="28">
        <f t="shared" ca="1" si="38"/>
        <v>0</v>
      </c>
      <c r="AA97" s="233"/>
      <c r="AB97" s="45">
        <f t="shared" ca="1" si="32"/>
        <v>0</v>
      </c>
      <c r="AC97" s="45">
        <f t="shared" ca="1" si="21"/>
        <v>0</v>
      </c>
      <c r="AD97" s="25">
        <f t="shared" ca="1" si="22"/>
        <v>0</v>
      </c>
    </row>
    <row r="98" spans="4:30" x14ac:dyDescent="0.35">
      <c r="D98" s="20">
        <v>94</v>
      </c>
      <c r="E98" s="21">
        <f t="shared" ca="1" si="33"/>
        <v>34334</v>
      </c>
      <c r="F98" s="44">
        <f t="shared" ca="1" si="23"/>
        <v>34698</v>
      </c>
      <c r="G98" s="22" t="s">
        <v>119</v>
      </c>
      <c r="H98" s="44">
        <f t="shared" ca="1" si="34"/>
        <v>34334</v>
      </c>
      <c r="I98" s="45">
        <f t="shared" ca="1" si="24"/>
        <v>0</v>
      </c>
      <c r="J98" s="45">
        <f t="shared" ca="1" si="25"/>
        <v>0</v>
      </c>
      <c r="K98" s="45">
        <f t="shared" ca="1" si="26"/>
        <v>0</v>
      </c>
      <c r="L98" s="45"/>
      <c r="M98" s="45">
        <f t="shared" ca="1" si="35"/>
        <v>0</v>
      </c>
      <c r="N98" s="257">
        <f t="shared" ca="1" si="27"/>
        <v>0</v>
      </c>
      <c r="O98" s="23"/>
      <c r="P98" s="255">
        <f t="shared" ca="1" si="28"/>
        <v>0</v>
      </c>
      <c r="Q98" s="163">
        <f t="shared" ca="1" si="29"/>
        <v>0</v>
      </c>
      <c r="R98" s="164">
        <f ca="1">NPV(Q97,K98:$K$244) + ($A$13+$A$14+$A$15)/POWER(1+Q97,$A$28-D98+1)</f>
        <v>0</v>
      </c>
      <c r="S98" s="164">
        <f ca="1">NPV(Q98,K98:$K$244) + ($A$13+$A$14+$A$15)/POWER(1+Q98,$A$28-D98+1)</f>
        <v>0</v>
      </c>
      <c r="T98" s="45">
        <f t="shared" ca="1" si="30"/>
        <v>0</v>
      </c>
      <c r="U98" s="45">
        <f t="shared" ca="1" si="36"/>
        <v>0</v>
      </c>
      <c r="V98" s="45">
        <f t="shared" ca="1" si="37"/>
        <v>0</v>
      </c>
      <c r="W98" s="45">
        <f t="shared" ca="1" si="31"/>
        <v>0</v>
      </c>
      <c r="X98" s="25">
        <f t="shared" ca="1" si="20"/>
        <v>0</v>
      </c>
      <c r="Z98" s="28">
        <f t="shared" ca="1" si="38"/>
        <v>0</v>
      </c>
      <c r="AA98" s="233"/>
      <c r="AB98" s="45">
        <f t="shared" ca="1" si="32"/>
        <v>0</v>
      </c>
      <c r="AC98" s="45">
        <f t="shared" ca="1" si="21"/>
        <v>0</v>
      </c>
      <c r="AD98" s="25">
        <f t="shared" ca="1" si="22"/>
        <v>0</v>
      </c>
    </row>
    <row r="99" spans="4:30" x14ac:dyDescent="0.35">
      <c r="D99" s="20">
        <v>95</v>
      </c>
      <c r="E99" s="21">
        <f t="shared" ca="1" si="33"/>
        <v>34699</v>
      </c>
      <c r="F99" s="44">
        <f t="shared" ca="1" si="23"/>
        <v>35063</v>
      </c>
      <c r="G99" s="22" t="s">
        <v>119</v>
      </c>
      <c r="H99" s="44">
        <f t="shared" ca="1" si="34"/>
        <v>34699</v>
      </c>
      <c r="I99" s="45">
        <f t="shared" ca="1" si="24"/>
        <v>0</v>
      </c>
      <c r="J99" s="45">
        <f t="shared" ca="1" si="25"/>
        <v>0</v>
      </c>
      <c r="K99" s="45">
        <f t="shared" ca="1" si="26"/>
        <v>0</v>
      </c>
      <c r="L99" s="45"/>
      <c r="M99" s="45">
        <f t="shared" ca="1" si="35"/>
        <v>0</v>
      </c>
      <c r="N99" s="257">
        <f t="shared" ca="1" si="27"/>
        <v>0</v>
      </c>
      <c r="O99" s="23"/>
      <c r="P99" s="255">
        <f t="shared" ca="1" si="28"/>
        <v>0</v>
      </c>
      <c r="Q99" s="163">
        <f t="shared" ca="1" si="29"/>
        <v>0</v>
      </c>
      <c r="R99" s="164">
        <f ca="1">NPV(Q98,K99:$K$244) + ($A$13+$A$14+$A$15)/POWER(1+Q98,$A$28-D99+1)</f>
        <v>0</v>
      </c>
      <c r="S99" s="164">
        <f ca="1">NPV(Q99,K99:$K$244) + ($A$13+$A$14+$A$15)/POWER(1+Q99,$A$28-D99+1)</f>
        <v>0</v>
      </c>
      <c r="T99" s="45">
        <f t="shared" ca="1" si="30"/>
        <v>0</v>
      </c>
      <c r="U99" s="45">
        <f t="shared" ca="1" si="36"/>
        <v>0</v>
      </c>
      <c r="V99" s="45">
        <f t="shared" ca="1" si="37"/>
        <v>0</v>
      </c>
      <c r="W99" s="45">
        <f t="shared" ca="1" si="31"/>
        <v>0</v>
      </c>
      <c r="X99" s="25">
        <f t="shared" ca="1" si="20"/>
        <v>0</v>
      </c>
      <c r="Z99" s="28">
        <f t="shared" ca="1" si="38"/>
        <v>0</v>
      </c>
      <c r="AA99" s="233"/>
      <c r="AB99" s="45">
        <f t="shared" ca="1" si="32"/>
        <v>0</v>
      </c>
      <c r="AC99" s="45">
        <f t="shared" ca="1" si="21"/>
        <v>0</v>
      </c>
      <c r="AD99" s="25">
        <f t="shared" ca="1" si="22"/>
        <v>0</v>
      </c>
    </row>
    <row r="100" spans="4:30" x14ac:dyDescent="0.35">
      <c r="D100" s="20">
        <v>96</v>
      </c>
      <c r="E100" s="21">
        <f t="shared" ca="1" si="33"/>
        <v>35064</v>
      </c>
      <c r="F100" s="44">
        <f t="shared" ca="1" si="23"/>
        <v>35429</v>
      </c>
      <c r="G100" s="22" t="s">
        <v>119</v>
      </c>
      <c r="H100" s="44">
        <f t="shared" ca="1" si="34"/>
        <v>35064</v>
      </c>
      <c r="I100" s="45">
        <f t="shared" ca="1" si="24"/>
        <v>0</v>
      </c>
      <c r="J100" s="45">
        <f t="shared" ca="1" si="25"/>
        <v>0</v>
      </c>
      <c r="K100" s="45">
        <f t="shared" ca="1" si="26"/>
        <v>0</v>
      </c>
      <c r="L100" s="45"/>
      <c r="M100" s="45">
        <f t="shared" ca="1" si="35"/>
        <v>0</v>
      </c>
      <c r="N100" s="257">
        <f t="shared" ca="1" si="27"/>
        <v>0</v>
      </c>
      <c r="O100" s="23"/>
      <c r="P100" s="255">
        <f t="shared" ca="1" si="28"/>
        <v>0</v>
      </c>
      <c r="Q100" s="163">
        <f t="shared" ca="1" si="29"/>
        <v>0</v>
      </c>
      <c r="R100" s="164">
        <f ca="1">NPV(Q99,K100:$K$244) + ($A$13+$A$14+$A$15)/POWER(1+Q99,$A$28-D100+1)</f>
        <v>0</v>
      </c>
      <c r="S100" s="164">
        <f ca="1">NPV(Q100,K100:$K$244) + ($A$13+$A$14+$A$15)/POWER(1+Q100,$A$28-D100+1)</f>
        <v>0</v>
      </c>
      <c r="T100" s="45">
        <f t="shared" ca="1" si="30"/>
        <v>0</v>
      </c>
      <c r="U100" s="45">
        <f t="shared" ca="1" si="36"/>
        <v>0</v>
      </c>
      <c r="V100" s="45">
        <f t="shared" ca="1" si="37"/>
        <v>0</v>
      </c>
      <c r="W100" s="45">
        <f t="shared" ca="1" si="31"/>
        <v>0</v>
      </c>
      <c r="X100" s="25">
        <f t="shared" ca="1" si="20"/>
        <v>0</v>
      </c>
      <c r="Z100" s="28">
        <f t="shared" ca="1" si="38"/>
        <v>0</v>
      </c>
      <c r="AA100" s="233"/>
      <c r="AB100" s="45">
        <f t="shared" ca="1" si="32"/>
        <v>0</v>
      </c>
      <c r="AC100" s="45">
        <f t="shared" ca="1" si="21"/>
        <v>0</v>
      </c>
      <c r="AD100" s="25">
        <f t="shared" ca="1" si="22"/>
        <v>0</v>
      </c>
    </row>
    <row r="101" spans="4:30" x14ac:dyDescent="0.35">
      <c r="D101" s="20">
        <v>97</v>
      </c>
      <c r="E101" s="21">
        <f t="shared" ca="1" si="33"/>
        <v>35430</v>
      </c>
      <c r="F101" s="44">
        <f t="shared" ca="1" si="23"/>
        <v>35794</v>
      </c>
      <c r="G101" s="22" t="s">
        <v>119</v>
      </c>
      <c r="H101" s="44">
        <f t="shared" ca="1" si="34"/>
        <v>35430</v>
      </c>
      <c r="I101" s="45">
        <f t="shared" ca="1" si="24"/>
        <v>0</v>
      </c>
      <c r="J101" s="45">
        <f t="shared" ca="1" si="25"/>
        <v>0</v>
      </c>
      <c r="K101" s="45">
        <f t="shared" ca="1" si="26"/>
        <v>0</v>
      </c>
      <c r="L101" s="45"/>
      <c r="M101" s="45">
        <f t="shared" ca="1" si="35"/>
        <v>0</v>
      </c>
      <c r="N101" s="257">
        <f t="shared" ca="1" si="27"/>
        <v>0</v>
      </c>
      <c r="O101" s="23"/>
      <c r="P101" s="255">
        <f t="shared" ca="1" si="28"/>
        <v>0</v>
      </c>
      <c r="Q101" s="163">
        <f t="shared" ca="1" si="29"/>
        <v>0</v>
      </c>
      <c r="R101" s="164">
        <f ca="1">NPV(Q100,K101:$K$244) + ($A$13+$A$14+$A$15)/POWER(1+Q100,$A$28-D101+1)</f>
        <v>0</v>
      </c>
      <c r="S101" s="164">
        <f ca="1">NPV(Q101,K101:$K$244) + ($A$13+$A$14+$A$15)/POWER(1+Q101,$A$28-D101+1)</f>
        <v>0</v>
      </c>
      <c r="T101" s="45">
        <f t="shared" ca="1" si="30"/>
        <v>0</v>
      </c>
      <c r="U101" s="45">
        <f t="shared" ca="1" si="36"/>
        <v>0</v>
      </c>
      <c r="V101" s="45">
        <f t="shared" ca="1" si="37"/>
        <v>0</v>
      </c>
      <c r="W101" s="45">
        <f t="shared" ca="1" si="31"/>
        <v>0</v>
      </c>
      <c r="X101" s="25">
        <f t="shared" ca="1" si="20"/>
        <v>0</v>
      </c>
      <c r="Z101" s="28">
        <f t="shared" ca="1" si="38"/>
        <v>0</v>
      </c>
      <c r="AA101" s="233"/>
      <c r="AB101" s="45">
        <f t="shared" ca="1" si="32"/>
        <v>0</v>
      </c>
      <c r="AC101" s="45">
        <f t="shared" ca="1" si="21"/>
        <v>0</v>
      </c>
      <c r="AD101" s="25">
        <f t="shared" ca="1" si="22"/>
        <v>0</v>
      </c>
    </row>
    <row r="102" spans="4:30" x14ac:dyDescent="0.35">
      <c r="D102" s="20">
        <v>98</v>
      </c>
      <c r="E102" s="21">
        <f t="shared" ca="1" si="33"/>
        <v>35795</v>
      </c>
      <c r="F102" s="44">
        <f t="shared" ca="1" si="23"/>
        <v>36159</v>
      </c>
      <c r="G102" s="22" t="s">
        <v>119</v>
      </c>
      <c r="H102" s="44">
        <f t="shared" ca="1" si="34"/>
        <v>35795</v>
      </c>
      <c r="I102" s="45">
        <f t="shared" ca="1" si="24"/>
        <v>0</v>
      </c>
      <c r="J102" s="45">
        <f t="shared" ca="1" si="25"/>
        <v>0</v>
      </c>
      <c r="K102" s="45">
        <f t="shared" ca="1" si="26"/>
        <v>0</v>
      </c>
      <c r="L102" s="45"/>
      <c r="M102" s="45">
        <f t="shared" ca="1" si="35"/>
        <v>0</v>
      </c>
      <c r="N102" s="257">
        <f t="shared" ca="1" si="27"/>
        <v>0</v>
      </c>
      <c r="O102" s="23"/>
      <c r="P102" s="255">
        <f t="shared" ca="1" si="28"/>
        <v>0</v>
      </c>
      <c r="Q102" s="163">
        <f t="shared" ca="1" si="29"/>
        <v>0</v>
      </c>
      <c r="R102" s="164">
        <f ca="1">NPV(Q101,K102:$K$244) + ($A$13+$A$14+$A$15)/POWER(1+Q101,$A$28-D102+1)</f>
        <v>0</v>
      </c>
      <c r="S102" s="164">
        <f ca="1">NPV(Q102,K102:$K$244) + ($A$13+$A$14+$A$15)/POWER(1+Q102,$A$28-D102+1)</f>
        <v>0</v>
      </c>
      <c r="T102" s="45">
        <f t="shared" ca="1" si="30"/>
        <v>0</v>
      </c>
      <c r="U102" s="45">
        <f t="shared" ca="1" si="36"/>
        <v>0</v>
      </c>
      <c r="V102" s="45">
        <f t="shared" ca="1" si="37"/>
        <v>0</v>
      </c>
      <c r="W102" s="45">
        <f t="shared" ca="1" si="31"/>
        <v>0</v>
      </c>
      <c r="X102" s="25">
        <f t="shared" ca="1" si="20"/>
        <v>0</v>
      </c>
      <c r="Z102" s="28">
        <f t="shared" ca="1" si="38"/>
        <v>0</v>
      </c>
      <c r="AA102" s="233"/>
      <c r="AB102" s="45">
        <f t="shared" ca="1" si="32"/>
        <v>0</v>
      </c>
      <c r="AC102" s="45">
        <f t="shared" ca="1" si="21"/>
        <v>0</v>
      </c>
      <c r="AD102" s="25">
        <f t="shared" ca="1" si="22"/>
        <v>0</v>
      </c>
    </row>
    <row r="103" spans="4:30" x14ac:dyDescent="0.35">
      <c r="D103" s="20">
        <v>99</v>
      </c>
      <c r="E103" s="21">
        <f t="shared" ca="1" si="33"/>
        <v>36160</v>
      </c>
      <c r="F103" s="44">
        <f t="shared" ca="1" si="23"/>
        <v>36524</v>
      </c>
      <c r="G103" s="22" t="s">
        <v>119</v>
      </c>
      <c r="H103" s="44">
        <f t="shared" ca="1" si="34"/>
        <v>36160</v>
      </c>
      <c r="I103" s="45">
        <f t="shared" ca="1" si="24"/>
        <v>0</v>
      </c>
      <c r="J103" s="45">
        <f t="shared" ca="1" si="25"/>
        <v>0</v>
      </c>
      <c r="K103" s="45">
        <f t="shared" ca="1" si="26"/>
        <v>0</v>
      </c>
      <c r="L103" s="45"/>
      <c r="M103" s="45">
        <f t="shared" ca="1" si="35"/>
        <v>0</v>
      </c>
      <c r="N103" s="257">
        <f t="shared" ca="1" si="27"/>
        <v>0</v>
      </c>
      <c r="O103" s="23"/>
      <c r="P103" s="255">
        <f t="shared" ca="1" si="28"/>
        <v>0</v>
      </c>
      <c r="Q103" s="163">
        <f t="shared" ca="1" si="29"/>
        <v>0</v>
      </c>
      <c r="R103" s="164">
        <f ca="1">NPV(Q102,K103:$K$244) + ($A$13+$A$14+$A$15)/POWER(1+Q102,$A$28-D103+1)</f>
        <v>0</v>
      </c>
      <c r="S103" s="164">
        <f ca="1">NPV(Q103,K103:$K$244) + ($A$13+$A$14+$A$15)/POWER(1+Q103,$A$28-D103+1)</f>
        <v>0</v>
      </c>
      <c r="T103" s="45">
        <f t="shared" ca="1" si="30"/>
        <v>0</v>
      </c>
      <c r="U103" s="45">
        <f t="shared" ca="1" si="36"/>
        <v>0</v>
      </c>
      <c r="V103" s="45">
        <f t="shared" ca="1" si="37"/>
        <v>0</v>
      </c>
      <c r="W103" s="45">
        <f t="shared" ca="1" si="31"/>
        <v>0</v>
      </c>
      <c r="X103" s="25">
        <f t="shared" ca="1" si="20"/>
        <v>0</v>
      </c>
      <c r="Z103" s="28">
        <f t="shared" ca="1" si="38"/>
        <v>0</v>
      </c>
      <c r="AA103" s="233"/>
      <c r="AB103" s="45">
        <f t="shared" ca="1" si="32"/>
        <v>0</v>
      </c>
      <c r="AC103" s="45">
        <f t="shared" ca="1" si="21"/>
        <v>0</v>
      </c>
      <c r="AD103" s="25">
        <f t="shared" ca="1" si="22"/>
        <v>0</v>
      </c>
    </row>
    <row r="104" spans="4:30" x14ac:dyDescent="0.35">
      <c r="D104" s="20">
        <v>100</v>
      </c>
      <c r="E104" s="21">
        <f t="shared" ca="1" si="33"/>
        <v>36525</v>
      </c>
      <c r="F104" s="44">
        <f t="shared" ca="1" si="23"/>
        <v>36890</v>
      </c>
      <c r="G104" s="22" t="s">
        <v>119</v>
      </c>
      <c r="H104" s="44">
        <f t="shared" ca="1" si="34"/>
        <v>36525</v>
      </c>
      <c r="I104" s="45">
        <f t="shared" ca="1" si="24"/>
        <v>0</v>
      </c>
      <c r="J104" s="45">
        <f t="shared" ca="1" si="25"/>
        <v>0</v>
      </c>
      <c r="K104" s="45">
        <f t="shared" ca="1" si="26"/>
        <v>0</v>
      </c>
      <c r="L104" s="45"/>
      <c r="M104" s="45">
        <f t="shared" ca="1" si="35"/>
        <v>0</v>
      </c>
      <c r="N104" s="257">
        <f t="shared" ca="1" si="27"/>
        <v>0</v>
      </c>
      <c r="O104" s="23"/>
      <c r="P104" s="255">
        <f t="shared" ca="1" si="28"/>
        <v>0</v>
      </c>
      <c r="Q104" s="163">
        <f t="shared" ca="1" si="29"/>
        <v>0</v>
      </c>
      <c r="R104" s="164">
        <f ca="1">NPV(Q103,K104:$K$244) + ($A$13+$A$14+$A$15)/POWER(1+Q103,$A$28-D104+1)</f>
        <v>0</v>
      </c>
      <c r="S104" s="164">
        <f ca="1">NPV(Q104,K104:$K$244) + ($A$13+$A$14+$A$15)/POWER(1+Q104,$A$28-D104+1)</f>
        <v>0</v>
      </c>
      <c r="T104" s="45">
        <f t="shared" ca="1" si="30"/>
        <v>0</v>
      </c>
      <c r="U104" s="45">
        <f t="shared" ca="1" si="36"/>
        <v>0</v>
      </c>
      <c r="V104" s="45">
        <f t="shared" ca="1" si="37"/>
        <v>0</v>
      </c>
      <c r="W104" s="45">
        <f t="shared" ca="1" si="31"/>
        <v>0</v>
      </c>
      <c r="X104" s="25">
        <f t="shared" ca="1" si="20"/>
        <v>0</v>
      </c>
      <c r="Z104" s="28">
        <f t="shared" ca="1" si="38"/>
        <v>0</v>
      </c>
      <c r="AA104" s="233"/>
      <c r="AB104" s="45">
        <f t="shared" ca="1" si="32"/>
        <v>0</v>
      </c>
      <c r="AC104" s="45">
        <f t="shared" ca="1" si="21"/>
        <v>0</v>
      </c>
      <c r="AD104" s="25">
        <f t="shared" ca="1" si="22"/>
        <v>0</v>
      </c>
    </row>
    <row r="105" spans="4:30" x14ac:dyDescent="0.35">
      <c r="D105" s="20">
        <v>101</v>
      </c>
      <c r="E105" s="21">
        <f t="shared" ca="1" si="33"/>
        <v>36891</v>
      </c>
      <c r="F105" s="44">
        <f t="shared" ca="1" si="23"/>
        <v>37255</v>
      </c>
      <c r="G105" s="22" t="s">
        <v>119</v>
      </c>
      <c r="H105" s="44">
        <f t="shared" ca="1" si="34"/>
        <v>36891</v>
      </c>
      <c r="I105" s="45">
        <f t="shared" ca="1" si="24"/>
        <v>0</v>
      </c>
      <c r="J105" s="45">
        <f t="shared" ca="1" si="25"/>
        <v>0</v>
      </c>
      <c r="K105" s="45">
        <f t="shared" ca="1" si="26"/>
        <v>0</v>
      </c>
      <c r="L105" s="45"/>
      <c r="M105" s="45">
        <f t="shared" ca="1" si="35"/>
        <v>0</v>
      </c>
      <c r="N105" s="257">
        <f t="shared" ca="1" si="27"/>
        <v>0</v>
      </c>
      <c r="O105" s="23"/>
      <c r="P105" s="255">
        <f t="shared" ca="1" si="28"/>
        <v>0</v>
      </c>
      <c r="Q105" s="163">
        <f t="shared" ca="1" si="29"/>
        <v>0</v>
      </c>
      <c r="R105" s="164">
        <f ca="1">NPV(Q104,K105:$K$244) + ($A$13+$A$14+$A$15)/POWER(1+Q104,$A$28-D105+1)</f>
        <v>0</v>
      </c>
      <c r="S105" s="164">
        <f ca="1">NPV(Q105,K105:$K$244) + ($A$13+$A$14+$A$15)/POWER(1+Q105,$A$28-D105+1)</f>
        <v>0</v>
      </c>
      <c r="T105" s="45">
        <f t="shared" ca="1" si="30"/>
        <v>0</v>
      </c>
      <c r="U105" s="45">
        <f t="shared" ca="1" si="36"/>
        <v>0</v>
      </c>
      <c r="V105" s="45">
        <f t="shared" ca="1" si="37"/>
        <v>0</v>
      </c>
      <c r="W105" s="45">
        <f t="shared" ca="1" si="31"/>
        <v>0</v>
      </c>
      <c r="X105" s="25">
        <f t="shared" ca="1" si="20"/>
        <v>0</v>
      </c>
      <c r="Z105" s="28">
        <f t="shared" ca="1" si="38"/>
        <v>0</v>
      </c>
      <c r="AA105" s="233"/>
      <c r="AB105" s="45">
        <f t="shared" ca="1" si="32"/>
        <v>0</v>
      </c>
      <c r="AC105" s="45">
        <f t="shared" ca="1" si="21"/>
        <v>0</v>
      </c>
      <c r="AD105" s="25">
        <f t="shared" ca="1" si="22"/>
        <v>0</v>
      </c>
    </row>
    <row r="106" spans="4:30" x14ac:dyDescent="0.35">
      <c r="D106" s="20">
        <v>102</v>
      </c>
      <c r="E106" s="21">
        <f t="shared" ca="1" si="33"/>
        <v>37256</v>
      </c>
      <c r="F106" s="44">
        <f t="shared" ca="1" si="23"/>
        <v>37620</v>
      </c>
      <c r="G106" s="22" t="s">
        <v>119</v>
      </c>
      <c r="H106" s="44">
        <f t="shared" ca="1" si="34"/>
        <v>37256</v>
      </c>
      <c r="I106" s="45">
        <f t="shared" ca="1" si="24"/>
        <v>0</v>
      </c>
      <c r="J106" s="45">
        <f t="shared" ca="1" si="25"/>
        <v>0</v>
      </c>
      <c r="K106" s="45">
        <f t="shared" ca="1" si="26"/>
        <v>0</v>
      </c>
      <c r="L106" s="45"/>
      <c r="M106" s="45">
        <f t="shared" ca="1" si="35"/>
        <v>0</v>
      </c>
      <c r="N106" s="257">
        <f t="shared" ca="1" si="27"/>
        <v>0</v>
      </c>
      <c r="O106" s="23"/>
      <c r="P106" s="255">
        <f t="shared" ca="1" si="28"/>
        <v>0</v>
      </c>
      <c r="Q106" s="163">
        <f t="shared" ca="1" si="29"/>
        <v>0</v>
      </c>
      <c r="R106" s="164">
        <f ca="1">NPV(Q105,K106:$K$244) + ($A$13+$A$14+$A$15)/POWER(1+Q105,$A$28-D106+1)</f>
        <v>0</v>
      </c>
      <c r="S106" s="164">
        <f ca="1">NPV(Q106,K106:$K$244) + ($A$13+$A$14+$A$15)/POWER(1+Q106,$A$28-D106+1)</f>
        <v>0</v>
      </c>
      <c r="T106" s="45">
        <f t="shared" ca="1" si="30"/>
        <v>0</v>
      </c>
      <c r="U106" s="45">
        <f t="shared" ca="1" si="36"/>
        <v>0</v>
      </c>
      <c r="V106" s="45">
        <f t="shared" ca="1" si="37"/>
        <v>0</v>
      </c>
      <c r="W106" s="45">
        <f t="shared" ca="1" si="31"/>
        <v>0</v>
      </c>
      <c r="X106" s="25">
        <f t="shared" ca="1" si="20"/>
        <v>0</v>
      </c>
      <c r="Z106" s="28">
        <f t="shared" ca="1" si="38"/>
        <v>0</v>
      </c>
      <c r="AA106" s="233"/>
      <c r="AB106" s="45">
        <f t="shared" ca="1" si="32"/>
        <v>0</v>
      </c>
      <c r="AC106" s="45">
        <f t="shared" ca="1" si="21"/>
        <v>0</v>
      </c>
      <c r="AD106" s="25">
        <f t="shared" ca="1" si="22"/>
        <v>0</v>
      </c>
    </row>
    <row r="107" spans="4:30" x14ac:dyDescent="0.35">
      <c r="D107" s="20">
        <v>103</v>
      </c>
      <c r="E107" s="21">
        <f t="shared" ca="1" si="33"/>
        <v>37621</v>
      </c>
      <c r="F107" s="44">
        <f t="shared" ca="1" si="23"/>
        <v>37985</v>
      </c>
      <c r="G107" s="22" t="s">
        <v>119</v>
      </c>
      <c r="H107" s="44">
        <f t="shared" ca="1" si="34"/>
        <v>37621</v>
      </c>
      <c r="I107" s="45">
        <f t="shared" ca="1" si="24"/>
        <v>0</v>
      </c>
      <c r="J107" s="45">
        <f t="shared" ca="1" si="25"/>
        <v>0</v>
      </c>
      <c r="K107" s="45">
        <f t="shared" ca="1" si="26"/>
        <v>0</v>
      </c>
      <c r="L107" s="45"/>
      <c r="M107" s="45">
        <f t="shared" ca="1" si="35"/>
        <v>0</v>
      </c>
      <c r="N107" s="257">
        <f t="shared" ca="1" si="27"/>
        <v>0</v>
      </c>
      <c r="O107" s="23"/>
      <c r="P107" s="255">
        <f t="shared" ca="1" si="28"/>
        <v>0</v>
      </c>
      <c r="Q107" s="163">
        <f t="shared" ca="1" si="29"/>
        <v>0</v>
      </c>
      <c r="R107" s="164">
        <f ca="1">NPV(Q106,K107:$K$244) + ($A$13+$A$14+$A$15)/POWER(1+Q106,$A$28-D107+1)</f>
        <v>0</v>
      </c>
      <c r="S107" s="164">
        <f ca="1">NPV(Q107,K107:$K$244) + ($A$13+$A$14+$A$15)/POWER(1+Q107,$A$28-D107+1)</f>
        <v>0</v>
      </c>
      <c r="T107" s="45">
        <f t="shared" ca="1" si="30"/>
        <v>0</v>
      </c>
      <c r="U107" s="45">
        <f t="shared" ca="1" si="36"/>
        <v>0</v>
      </c>
      <c r="V107" s="45">
        <f t="shared" ca="1" si="37"/>
        <v>0</v>
      </c>
      <c r="W107" s="45">
        <f t="shared" ca="1" si="31"/>
        <v>0</v>
      </c>
      <c r="X107" s="25">
        <f t="shared" ca="1" si="20"/>
        <v>0</v>
      </c>
      <c r="Z107" s="28">
        <f t="shared" ca="1" si="38"/>
        <v>0</v>
      </c>
      <c r="AA107" s="233"/>
      <c r="AB107" s="45">
        <f t="shared" ca="1" si="32"/>
        <v>0</v>
      </c>
      <c r="AC107" s="45">
        <f t="shared" ca="1" si="21"/>
        <v>0</v>
      </c>
      <c r="AD107" s="25">
        <f t="shared" ca="1" si="22"/>
        <v>0</v>
      </c>
    </row>
    <row r="108" spans="4:30" x14ac:dyDescent="0.35">
      <c r="D108" s="20">
        <v>104</v>
      </c>
      <c r="E108" s="21">
        <f t="shared" ca="1" si="33"/>
        <v>37986</v>
      </c>
      <c r="F108" s="44">
        <f t="shared" ca="1" si="23"/>
        <v>38351</v>
      </c>
      <c r="G108" s="22" t="s">
        <v>119</v>
      </c>
      <c r="H108" s="44">
        <f t="shared" ca="1" si="34"/>
        <v>37986</v>
      </c>
      <c r="I108" s="45">
        <f t="shared" ca="1" si="24"/>
        <v>0</v>
      </c>
      <c r="J108" s="45">
        <f t="shared" ca="1" si="25"/>
        <v>0</v>
      </c>
      <c r="K108" s="45">
        <f t="shared" ca="1" si="26"/>
        <v>0</v>
      </c>
      <c r="L108" s="45"/>
      <c r="M108" s="45">
        <f t="shared" ca="1" si="35"/>
        <v>0</v>
      </c>
      <c r="N108" s="257">
        <f t="shared" ca="1" si="27"/>
        <v>0</v>
      </c>
      <c r="O108" s="23"/>
      <c r="P108" s="255">
        <f t="shared" ca="1" si="28"/>
        <v>0</v>
      </c>
      <c r="Q108" s="163">
        <f t="shared" ca="1" si="29"/>
        <v>0</v>
      </c>
      <c r="R108" s="164">
        <f ca="1">NPV(Q107,K108:$K$244) + ($A$13+$A$14+$A$15)/POWER(1+Q107,$A$28-D108+1)</f>
        <v>0</v>
      </c>
      <c r="S108" s="164">
        <f ca="1">NPV(Q108,K108:$K$244) + ($A$13+$A$14+$A$15)/POWER(1+Q108,$A$28-D108+1)</f>
        <v>0</v>
      </c>
      <c r="T108" s="45">
        <f t="shared" ca="1" si="30"/>
        <v>0</v>
      </c>
      <c r="U108" s="45">
        <f t="shared" ca="1" si="36"/>
        <v>0</v>
      </c>
      <c r="V108" s="45">
        <f t="shared" ca="1" si="37"/>
        <v>0</v>
      </c>
      <c r="W108" s="45">
        <f t="shared" ca="1" si="31"/>
        <v>0</v>
      </c>
      <c r="X108" s="25">
        <f t="shared" ca="1" si="20"/>
        <v>0</v>
      </c>
      <c r="Z108" s="28">
        <f t="shared" ca="1" si="38"/>
        <v>0</v>
      </c>
      <c r="AA108" s="233"/>
      <c r="AB108" s="45">
        <f t="shared" ca="1" si="32"/>
        <v>0</v>
      </c>
      <c r="AC108" s="45">
        <f t="shared" ca="1" si="21"/>
        <v>0</v>
      </c>
      <c r="AD108" s="25">
        <f t="shared" ca="1" si="22"/>
        <v>0</v>
      </c>
    </row>
    <row r="109" spans="4:30" x14ac:dyDescent="0.35">
      <c r="D109" s="20">
        <v>105</v>
      </c>
      <c r="E109" s="21">
        <f t="shared" ca="1" si="33"/>
        <v>38352</v>
      </c>
      <c r="F109" s="44">
        <f t="shared" ca="1" si="23"/>
        <v>38716</v>
      </c>
      <c r="G109" s="22" t="s">
        <v>119</v>
      </c>
      <c r="H109" s="44">
        <f t="shared" ca="1" si="34"/>
        <v>38352</v>
      </c>
      <c r="I109" s="45">
        <f t="shared" ca="1" si="24"/>
        <v>0</v>
      </c>
      <c r="J109" s="45">
        <f t="shared" ca="1" si="25"/>
        <v>0</v>
      </c>
      <c r="K109" s="45">
        <f t="shared" ca="1" si="26"/>
        <v>0</v>
      </c>
      <c r="L109" s="45"/>
      <c r="M109" s="45">
        <f t="shared" ca="1" si="35"/>
        <v>0</v>
      </c>
      <c r="N109" s="257">
        <f t="shared" ca="1" si="27"/>
        <v>0</v>
      </c>
      <c r="O109" s="23"/>
      <c r="P109" s="255">
        <f t="shared" ca="1" si="28"/>
        <v>0</v>
      </c>
      <c r="Q109" s="163">
        <f t="shared" ca="1" si="29"/>
        <v>0</v>
      </c>
      <c r="R109" s="164">
        <f ca="1">NPV(Q108,K109:$K$244) + ($A$13+$A$14+$A$15)/POWER(1+Q108,$A$28-D109+1)</f>
        <v>0</v>
      </c>
      <c r="S109" s="164">
        <f ca="1">NPV(Q109,K109:$K$244) + ($A$13+$A$14+$A$15)/POWER(1+Q109,$A$28-D109+1)</f>
        <v>0</v>
      </c>
      <c r="T109" s="45">
        <f t="shared" ca="1" si="30"/>
        <v>0</v>
      </c>
      <c r="U109" s="45">
        <f t="shared" ca="1" si="36"/>
        <v>0</v>
      </c>
      <c r="V109" s="45">
        <f t="shared" ca="1" si="37"/>
        <v>0</v>
      </c>
      <c r="W109" s="45">
        <f t="shared" ca="1" si="31"/>
        <v>0</v>
      </c>
      <c r="X109" s="25">
        <f t="shared" ca="1" si="20"/>
        <v>0</v>
      </c>
      <c r="Z109" s="28">
        <f t="shared" ca="1" si="38"/>
        <v>0</v>
      </c>
      <c r="AA109" s="233"/>
      <c r="AB109" s="45">
        <f t="shared" ca="1" si="32"/>
        <v>0</v>
      </c>
      <c r="AC109" s="45">
        <f t="shared" ca="1" si="21"/>
        <v>0</v>
      </c>
      <c r="AD109" s="25">
        <f t="shared" ca="1" si="22"/>
        <v>0</v>
      </c>
    </row>
    <row r="110" spans="4:30" x14ac:dyDescent="0.35">
      <c r="D110" s="20">
        <v>106</v>
      </c>
      <c r="E110" s="21">
        <f t="shared" ca="1" si="33"/>
        <v>38717</v>
      </c>
      <c r="F110" s="44">
        <f t="shared" ca="1" si="23"/>
        <v>39081</v>
      </c>
      <c r="G110" s="22" t="s">
        <v>119</v>
      </c>
      <c r="H110" s="44">
        <f t="shared" ca="1" si="34"/>
        <v>38717</v>
      </c>
      <c r="I110" s="45">
        <f t="shared" ca="1" si="24"/>
        <v>0</v>
      </c>
      <c r="J110" s="45">
        <f t="shared" ca="1" si="25"/>
        <v>0</v>
      </c>
      <c r="K110" s="45">
        <f t="shared" ca="1" si="26"/>
        <v>0</v>
      </c>
      <c r="L110" s="45"/>
      <c r="M110" s="45">
        <f t="shared" ca="1" si="35"/>
        <v>0</v>
      </c>
      <c r="N110" s="257">
        <f t="shared" ca="1" si="27"/>
        <v>0</v>
      </c>
      <c r="O110" s="23"/>
      <c r="P110" s="255">
        <f t="shared" ca="1" si="28"/>
        <v>0</v>
      </c>
      <c r="Q110" s="163">
        <f t="shared" ca="1" si="29"/>
        <v>0</v>
      </c>
      <c r="R110" s="164">
        <f ca="1">NPV(Q109,K110:$K$244) + ($A$13+$A$14+$A$15)/POWER(1+Q109,$A$28-D110+1)</f>
        <v>0</v>
      </c>
      <c r="S110" s="164">
        <f ca="1">NPV(Q110,K110:$K$244) + ($A$13+$A$14+$A$15)/POWER(1+Q110,$A$28-D110+1)</f>
        <v>0</v>
      </c>
      <c r="T110" s="45">
        <f t="shared" ca="1" si="30"/>
        <v>0</v>
      </c>
      <c r="U110" s="45">
        <f t="shared" ca="1" si="36"/>
        <v>0</v>
      </c>
      <c r="V110" s="45">
        <f t="shared" ca="1" si="37"/>
        <v>0</v>
      </c>
      <c r="W110" s="45">
        <f t="shared" ca="1" si="31"/>
        <v>0</v>
      </c>
      <c r="X110" s="25">
        <f t="shared" ca="1" si="20"/>
        <v>0</v>
      </c>
      <c r="Z110" s="28">
        <f t="shared" ca="1" si="38"/>
        <v>0</v>
      </c>
      <c r="AA110" s="233"/>
      <c r="AB110" s="45">
        <f t="shared" ca="1" si="32"/>
        <v>0</v>
      </c>
      <c r="AC110" s="45">
        <f t="shared" ca="1" si="21"/>
        <v>0</v>
      </c>
      <c r="AD110" s="25">
        <f t="shared" ca="1" si="22"/>
        <v>0</v>
      </c>
    </row>
    <row r="111" spans="4:30" x14ac:dyDescent="0.35">
      <c r="D111" s="20">
        <v>107</v>
      </c>
      <c r="E111" s="21">
        <f t="shared" ca="1" si="33"/>
        <v>39082</v>
      </c>
      <c r="F111" s="44">
        <f t="shared" ca="1" si="23"/>
        <v>39446</v>
      </c>
      <c r="G111" s="22" t="s">
        <v>119</v>
      </c>
      <c r="H111" s="44">
        <f t="shared" ca="1" si="34"/>
        <v>39082</v>
      </c>
      <c r="I111" s="45">
        <f t="shared" ca="1" si="24"/>
        <v>0</v>
      </c>
      <c r="J111" s="45">
        <f t="shared" ca="1" si="25"/>
        <v>0</v>
      </c>
      <c r="K111" s="45">
        <f t="shared" ca="1" si="26"/>
        <v>0</v>
      </c>
      <c r="L111" s="45"/>
      <c r="M111" s="45">
        <f t="shared" ca="1" si="35"/>
        <v>0</v>
      </c>
      <c r="N111" s="257">
        <f t="shared" ca="1" si="27"/>
        <v>0</v>
      </c>
      <c r="O111" s="23"/>
      <c r="P111" s="255">
        <f t="shared" ca="1" si="28"/>
        <v>0</v>
      </c>
      <c r="Q111" s="163">
        <f t="shared" ca="1" si="29"/>
        <v>0</v>
      </c>
      <c r="R111" s="164">
        <f ca="1">NPV(Q110,K111:$K$244) + ($A$13+$A$14+$A$15)/POWER(1+Q110,$A$28-D111+1)</f>
        <v>0</v>
      </c>
      <c r="S111" s="164">
        <f ca="1">NPV(Q111,K111:$K$244) + ($A$13+$A$14+$A$15)/POWER(1+Q111,$A$28-D111+1)</f>
        <v>0</v>
      </c>
      <c r="T111" s="45">
        <f t="shared" ca="1" si="30"/>
        <v>0</v>
      </c>
      <c r="U111" s="45">
        <f t="shared" ca="1" si="36"/>
        <v>0</v>
      </c>
      <c r="V111" s="45">
        <f t="shared" ca="1" si="37"/>
        <v>0</v>
      </c>
      <c r="W111" s="45">
        <f t="shared" ca="1" si="31"/>
        <v>0</v>
      </c>
      <c r="X111" s="25">
        <f t="shared" ca="1" si="20"/>
        <v>0</v>
      </c>
      <c r="Z111" s="28">
        <f t="shared" ca="1" si="38"/>
        <v>0</v>
      </c>
      <c r="AA111" s="233"/>
      <c r="AB111" s="45">
        <f t="shared" ca="1" si="32"/>
        <v>0</v>
      </c>
      <c r="AC111" s="45">
        <f t="shared" ca="1" si="21"/>
        <v>0</v>
      </c>
      <c r="AD111" s="25">
        <f t="shared" ca="1" si="22"/>
        <v>0</v>
      </c>
    </row>
    <row r="112" spans="4:30" x14ac:dyDescent="0.35">
      <c r="D112" s="20">
        <v>108</v>
      </c>
      <c r="E112" s="21">
        <f t="shared" ca="1" si="33"/>
        <v>39447</v>
      </c>
      <c r="F112" s="44">
        <f t="shared" ca="1" si="23"/>
        <v>39812</v>
      </c>
      <c r="G112" s="22" t="s">
        <v>119</v>
      </c>
      <c r="H112" s="44">
        <f t="shared" ca="1" si="34"/>
        <v>39447</v>
      </c>
      <c r="I112" s="45">
        <f t="shared" ca="1" si="24"/>
        <v>0</v>
      </c>
      <c r="J112" s="45">
        <f t="shared" ca="1" si="25"/>
        <v>0</v>
      </c>
      <c r="K112" s="45">
        <f t="shared" ca="1" si="26"/>
        <v>0</v>
      </c>
      <c r="L112" s="45"/>
      <c r="M112" s="45">
        <f t="shared" ca="1" si="35"/>
        <v>0</v>
      </c>
      <c r="N112" s="257">
        <f t="shared" ca="1" si="27"/>
        <v>0</v>
      </c>
      <c r="O112" s="23"/>
      <c r="P112" s="255">
        <f t="shared" ca="1" si="28"/>
        <v>0</v>
      </c>
      <c r="Q112" s="163">
        <f t="shared" ca="1" si="29"/>
        <v>0</v>
      </c>
      <c r="R112" s="164">
        <f ca="1">NPV(Q111,K112:$K$244) + ($A$13+$A$14+$A$15)/POWER(1+Q111,$A$28-D112+1)</f>
        <v>0</v>
      </c>
      <c r="S112" s="164">
        <f ca="1">NPV(Q112,K112:$K$244) + ($A$13+$A$14+$A$15)/POWER(1+Q112,$A$28-D112+1)</f>
        <v>0</v>
      </c>
      <c r="T112" s="45">
        <f t="shared" ca="1" si="30"/>
        <v>0</v>
      </c>
      <c r="U112" s="45">
        <f t="shared" ca="1" si="36"/>
        <v>0</v>
      </c>
      <c r="V112" s="45">
        <f t="shared" ca="1" si="37"/>
        <v>0</v>
      </c>
      <c r="W112" s="45">
        <f t="shared" ca="1" si="31"/>
        <v>0</v>
      </c>
      <c r="X112" s="25">
        <f t="shared" ca="1" si="20"/>
        <v>0</v>
      </c>
      <c r="Z112" s="28">
        <f t="shared" ca="1" si="38"/>
        <v>0</v>
      </c>
      <c r="AA112" s="233"/>
      <c r="AB112" s="45">
        <f t="shared" ca="1" si="32"/>
        <v>0</v>
      </c>
      <c r="AC112" s="45">
        <f t="shared" ca="1" si="21"/>
        <v>0</v>
      </c>
      <c r="AD112" s="25">
        <f t="shared" ca="1" si="22"/>
        <v>0</v>
      </c>
    </row>
    <row r="113" spans="4:30" x14ac:dyDescent="0.35">
      <c r="D113" s="20">
        <v>109</v>
      </c>
      <c r="E113" s="21">
        <f t="shared" ca="1" si="33"/>
        <v>39813</v>
      </c>
      <c r="F113" s="44">
        <f t="shared" ca="1" si="23"/>
        <v>40177</v>
      </c>
      <c r="G113" s="22" t="s">
        <v>119</v>
      </c>
      <c r="H113" s="44">
        <f t="shared" ca="1" si="34"/>
        <v>39813</v>
      </c>
      <c r="I113" s="45">
        <f t="shared" ca="1" si="24"/>
        <v>0</v>
      </c>
      <c r="J113" s="45">
        <f t="shared" ca="1" si="25"/>
        <v>0</v>
      </c>
      <c r="K113" s="45">
        <f t="shared" ca="1" si="26"/>
        <v>0</v>
      </c>
      <c r="L113" s="45"/>
      <c r="M113" s="45">
        <f t="shared" ca="1" si="35"/>
        <v>0</v>
      </c>
      <c r="N113" s="257">
        <f t="shared" ca="1" si="27"/>
        <v>0</v>
      </c>
      <c r="O113" s="23"/>
      <c r="P113" s="255">
        <f t="shared" ca="1" si="28"/>
        <v>0</v>
      </c>
      <c r="Q113" s="163">
        <f t="shared" ca="1" si="29"/>
        <v>0</v>
      </c>
      <c r="R113" s="164">
        <f ca="1">NPV(Q112,K113:$K$244) + ($A$13+$A$14+$A$15)/POWER(1+Q112,$A$28-D113+1)</f>
        <v>0</v>
      </c>
      <c r="S113" s="164">
        <f ca="1">NPV(Q113,K113:$K$244) + ($A$13+$A$14+$A$15)/POWER(1+Q113,$A$28-D113+1)</f>
        <v>0</v>
      </c>
      <c r="T113" s="45">
        <f t="shared" ca="1" si="30"/>
        <v>0</v>
      </c>
      <c r="U113" s="45">
        <f t="shared" ca="1" si="36"/>
        <v>0</v>
      </c>
      <c r="V113" s="45">
        <f t="shared" ca="1" si="37"/>
        <v>0</v>
      </c>
      <c r="W113" s="45">
        <f t="shared" ca="1" si="31"/>
        <v>0</v>
      </c>
      <c r="X113" s="25">
        <f t="shared" ca="1" si="20"/>
        <v>0</v>
      </c>
      <c r="Z113" s="28">
        <f t="shared" ca="1" si="38"/>
        <v>0</v>
      </c>
      <c r="AA113" s="233"/>
      <c r="AB113" s="45">
        <f t="shared" ca="1" si="32"/>
        <v>0</v>
      </c>
      <c r="AC113" s="45">
        <f t="shared" ca="1" si="21"/>
        <v>0</v>
      </c>
      <c r="AD113" s="25">
        <f t="shared" ca="1" si="22"/>
        <v>0</v>
      </c>
    </row>
    <row r="114" spans="4:30" x14ac:dyDescent="0.35">
      <c r="D114" s="20">
        <v>110</v>
      </c>
      <c r="E114" s="21">
        <f t="shared" ca="1" si="33"/>
        <v>40178</v>
      </c>
      <c r="F114" s="44">
        <f t="shared" ca="1" si="23"/>
        <v>40542</v>
      </c>
      <c r="G114" s="22" t="s">
        <v>119</v>
      </c>
      <c r="H114" s="44">
        <f t="shared" ca="1" si="34"/>
        <v>40178</v>
      </c>
      <c r="I114" s="45">
        <f t="shared" ca="1" si="24"/>
        <v>0</v>
      </c>
      <c r="J114" s="45">
        <f t="shared" ca="1" si="25"/>
        <v>0</v>
      </c>
      <c r="K114" s="45">
        <f t="shared" ca="1" si="26"/>
        <v>0</v>
      </c>
      <c r="L114" s="45"/>
      <c r="M114" s="45">
        <f t="shared" ca="1" si="35"/>
        <v>0</v>
      </c>
      <c r="N114" s="257">
        <f t="shared" ca="1" si="27"/>
        <v>0</v>
      </c>
      <c r="O114" s="23"/>
      <c r="P114" s="255">
        <f t="shared" ca="1" si="28"/>
        <v>0</v>
      </c>
      <c r="Q114" s="163">
        <f t="shared" ca="1" si="29"/>
        <v>0</v>
      </c>
      <c r="R114" s="164">
        <f ca="1">NPV(Q113,K114:$K$244) + ($A$13+$A$14+$A$15)/POWER(1+Q113,$A$28-D114+1)</f>
        <v>0</v>
      </c>
      <c r="S114" s="164">
        <f ca="1">NPV(Q114,K114:$K$244) + ($A$13+$A$14+$A$15)/POWER(1+Q114,$A$28-D114+1)</f>
        <v>0</v>
      </c>
      <c r="T114" s="45">
        <f t="shared" ca="1" si="30"/>
        <v>0</v>
      </c>
      <c r="U114" s="45">
        <f t="shared" ca="1" si="36"/>
        <v>0</v>
      </c>
      <c r="V114" s="45">
        <f t="shared" ca="1" si="37"/>
        <v>0</v>
      </c>
      <c r="W114" s="45">
        <f t="shared" ca="1" si="31"/>
        <v>0</v>
      </c>
      <c r="X114" s="25">
        <f t="shared" ca="1" si="20"/>
        <v>0</v>
      </c>
      <c r="Z114" s="28">
        <f t="shared" ca="1" si="38"/>
        <v>0</v>
      </c>
      <c r="AA114" s="233"/>
      <c r="AB114" s="45">
        <f t="shared" ca="1" si="32"/>
        <v>0</v>
      </c>
      <c r="AC114" s="45">
        <f t="shared" ca="1" si="21"/>
        <v>0</v>
      </c>
      <c r="AD114" s="25">
        <f t="shared" ca="1" si="22"/>
        <v>0</v>
      </c>
    </row>
    <row r="115" spans="4:30" x14ac:dyDescent="0.35">
      <c r="D115" s="20">
        <v>111</v>
      </c>
      <c r="E115" s="21">
        <f t="shared" ca="1" si="33"/>
        <v>40543</v>
      </c>
      <c r="F115" s="44">
        <f t="shared" ca="1" si="23"/>
        <v>40907</v>
      </c>
      <c r="G115" s="22" t="s">
        <v>119</v>
      </c>
      <c r="H115" s="44">
        <f t="shared" ca="1" si="34"/>
        <v>40543</v>
      </c>
      <c r="I115" s="45">
        <f t="shared" ca="1" si="24"/>
        <v>0</v>
      </c>
      <c r="J115" s="45">
        <f t="shared" ca="1" si="25"/>
        <v>0</v>
      </c>
      <c r="K115" s="45">
        <f t="shared" ca="1" si="26"/>
        <v>0</v>
      </c>
      <c r="L115" s="45"/>
      <c r="M115" s="45">
        <f t="shared" ca="1" si="35"/>
        <v>0</v>
      </c>
      <c r="N115" s="257">
        <f t="shared" ca="1" si="27"/>
        <v>0</v>
      </c>
      <c r="O115" s="23"/>
      <c r="P115" s="255">
        <f t="shared" ca="1" si="28"/>
        <v>0</v>
      </c>
      <c r="Q115" s="163">
        <f t="shared" ca="1" si="29"/>
        <v>0</v>
      </c>
      <c r="R115" s="164">
        <f ca="1">NPV(Q114,K115:$K$244) + ($A$13+$A$14+$A$15)/POWER(1+Q114,$A$28-D115+1)</f>
        <v>0</v>
      </c>
      <c r="S115" s="164">
        <f ca="1">NPV(Q115,K115:$K$244) + ($A$13+$A$14+$A$15)/POWER(1+Q115,$A$28-D115+1)</f>
        <v>0</v>
      </c>
      <c r="T115" s="45">
        <f t="shared" ca="1" si="30"/>
        <v>0</v>
      </c>
      <c r="U115" s="45">
        <f t="shared" ca="1" si="36"/>
        <v>0</v>
      </c>
      <c r="V115" s="45">
        <f t="shared" ca="1" si="37"/>
        <v>0</v>
      </c>
      <c r="W115" s="45">
        <f t="shared" ca="1" si="31"/>
        <v>0</v>
      </c>
      <c r="X115" s="25">
        <f t="shared" ca="1" si="20"/>
        <v>0</v>
      </c>
      <c r="Z115" s="28">
        <f t="shared" ca="1" si="38"/>
        <v>0</v>
      </c>
      <c r="AA115" s="233"/>
      <c r="AB115" s="45">
        <f t="shared" ca="1" si="32"/>
        <v>0</v>
      </c>
      <c r="AC115" s="45">
        <f t="shared" ca="1" si="21"/>
        <v>0</v>
      </c>
      <c r="AD115" s="25">
        <f t="shared" ca="1" si="22"/>
        <v>0</v>
      </c>
    </row>
    <row r="116" spans="4:30" x14ac:dyDescent="0.35">
      <c r="D116" s="20">
        <v>112</v>
      </c>
      <c r="E116" s="21">
        <f t="shared" ca="1" si="33"/>
        <v>40908</v>
      </c>
      <c r="F116" s="44">
        <f t="shared" ca="1" si="23"/>
        <v>41273</v>
      </c>
      <c r="G116" s="22" t="s">
        <v>119</v>
      </c>
      <c r="H116" s="44">
        <f t="shared" ca="1" si="34"/>
        <v>40908</v>
      </c>
      <c r="I116" s="45">
        <f t="shared" ca="1" si="24"/>
        <v>0</v>
      </c>
      <c r="J116" s="45">
        <f t="shared" ca="1" si="25"/>
        <v>0</v>
      </c>
      <c r="K116" s="45">
        <f t="shared" ca="1" si="26"/>
        <v>0</v>
      </c>
      <c r="L116" s="45"/>
      <c r="M116" s="45">
        <f t="shared" ca="1" si="35"/>
        <v>0</v>
      </c>
      <c r="N116" s="257">
        <f t="shared" ca="1" si="27"/>
        <v>0</v>
      </c>
      <c r="O116" s="23"/>
      <c r="P116" s="255">
        <f t="shared" ca="1" si="28"/>
        <v>0</v>
      </c>
      <c r="Q116" s="163">
        <f t="shared" ca="1" si="29"/>
        <v>0</v>
      </c>
      <c r="R116" s="164">
        <f ca="1">NPV(Q115,K116:$K$244) + ($A$13+$A$14+$A$15)/POWER(1+Q115,$A$28-D116+1)</f>
        <v>0</v>
      </c>
      <c r="S116" s="164">
        <f ca="1">NPV(Q116,K116:$K$244) + ($A$13+$A$14+$A$15)/POWER(1+Q116,$A$28-D116+1)</f>
        <v>0</v>
      </c>
      <c r="T116" s="45">
        <f t="shared" ca="1" si="30"/>
        <v>0</v>
      </c>
      <c r="U116" s="45">
        <f t="shared" ca="1" si="36"/>
        <v>0</v>
      </c>
      <c r="V116" s="45">
        <f t="shared" ca="1" si="37"/>
        <v>0</v>
      </c>
      <c r="W116" s="45">
        <f t="shared" ca="1" si="31"/>
        <v>0</v>
      </c>
      <c r="X116" s="25">
        <f t="shared" ca="1" si="20"/>
        <v>0</v>
      </c>
      <c r="Z116" s="28">
        <f t="shared" ca="1" si="38"/>
        <v>0</v>
      </c>
      <c r="AA116" s="233"/>
      <c r="AB116" s="45">
        <f t="shared" ca="1" si="32"/>
        <v>0</v>
      </c>
      <c r="AC116" s="45">
        <f t="shared" ca="1" si="21"/>
        <v>0</v>
      </c>
      <c r="AD116" s="25">
        <f t="shared" ca="1" si="22"/>
        <v>0</v>
      </c>
    </row>
    <row r="117" spans="4:30" x14ac:dyDescent="0.35">
      <c r="D117" s="20">
        <v>113</v>
      </c>
      <c r="E117" s="21">
        <f t="shared" ca="1" si="33"/>
        <v>41274</v>
      </c>
      <c r="F117" s="44">
        <f t="shared" ca="1" si="23"/>
        <v>41638</v>
      </c>
      <c r="G117" s="22" t="s">
        <v>119</v>
      </c>
      <c r="H117" s="44">
        <f t="shared" ca="1" si="34"/>
        <v>41274</v>
      </c>
      <c r="I117" s="45">
        <f t="shared" ca="1" si="24"/>
        <v>0</v>
      </c>
      <c r="J117" s="45">
        <f t="shared" ca="1" si="25"/>
        <v>0</v>
      </c>
      <c r="K117" s="45">
        <f t="shared" ca="1" si="26"/>
        <v>0</v>
      </c>
      <c r="L117" s="45"/>
      <c r="M117" s="45">
        <f t="shared" ca="1" si="35"/>
        <v>0</v>
      </c>
      <c r="N117" s="257">
        <f t="shared" ca="1" si="27"/>
        <v>0</v>
      </c>
      <c r="O117" s="23"/>
      <c r="P117" s="255">
        <f t="shared" ca="1" si="28"/>
        <v>0</v>
      </c>
      <c r="Q117" s="163">
        <f t="shared" ca="1" si="29"/>
        <v>0</v>
      </c>
      <c r="R117" s="164">
        <f ca="1">NPV(Q116,K117:$K$244) + ($A$13+$A$14+$A$15)/POWER(1+Q116,$A$28-D117+1)</f>
        <v>0</v>
      </c>
      <c r="S117" s="164">
        <f ca="1">NPV(Q117,K117:$K$244) + ($A$13+$A$14+$A$15)/POWER(1+Q117,$A$28-D117+1)</f>
        <v>0</v>
      </c>
      <c r="T117" s="45">
        <f t="shared" ca="1" si="30"/>
        <v>0</v>
      </c>
      <c r="U117" s="45">
        <f t="shared" ca="1" si="36"/>
        <v>0</v>
      </c>
      <c r="V117" s="45">
        <f t="shared" ca="1" si="37"/>
        <v>0</v>
      </c>
      <c r="W117" s="45">
        <f t="shared" ca="1" si="31"/>
        <v>0</v>
      </c>
      <c r="X117" s="25">
        <f t="shared" ca="1" si="20"/>
        <v>0</v>
      </c>
      <c r="Z117" s="28">
        <f t="shared" ca="1" si="38"/>
        <v>0</v>
      </c>
      <c r="AA117" s="233"/>
      <c r="AB117" s="45">
        <f t="shared" ca="1" si="32"/>
        <v>0</v>
      </c>
      <c r="AC117" s="45">
        <f t="shared" ca="1" si="21"/>
        <v>0</v>
      </c>
      <c r="AD117" s="25">
        <f t="shared" ca="1" si="22"/>
        <v>0</v>
      </c>
    </row>
    <row r="118" spans="4:30" x14ac:dyDescent="0.35">
      <c r="D118" s="20">
        <v>114</v>
      </c>
      <c r="E118" s="21">
        <f t="shared" ca="1" si="33"/>
        <v>41639</v>
      </c>
      <c r="F118" s="44">
        <f t="shared" ca="1" si="23"/>
        <v>42003</v>
      </c>
      <c r="G118" s="22" t="s">
        <v>119</v>
      </c>
      <c r="H118" s="44">
        <f t="shared" ca="1" si="34"/>
        <v>41639</v>
      </c>
      <c r="I118" s="45">
        <f t="shared" ca="1" si="24"/>
        <v>0</v>
      </c>
      <c r="J118" s="45">
        <f t="shared" ca="1" si="25"/>
        <v>0</v>
      </c>
      <c r="K118" s="45">
        <f t="shared" ca="1" si="26"/>
        <v>0</v>
      </c>
      <c r="L118" s="45"/>
      <c r="M118" s="45">
        <f t="shared" ca="1" si="35"/>
        <v>0</v>
      </c>
      <c r="N118" s="257">
        <f t="shared" ca="1" si="27"/>
        <v>0</v>
      </c>
      <c r="O118" s="23"/>
      <c r="P118" s="255">
        <f t="shared" ca="1" si="28"/>
        <v>0</v>
      </c>
      <c r="Q118" s="163">
        <f t="shared" ca="1" si="29"/>
        <v>0</v>
      </c>
      <c r="R118" s="164">
        <f ca="1">NPV(Q117,K118:$K$244) + ($A$13+$A$14+$A$15)/POWER(1+Q117,$A$28-D118+1)</f>
        <v>0</v>
      </c>
      <c r="S118" s="164">
        <f ca="1">NPV(Q118,K118:$K$244) + ($A$13+$A$14+$A$15)/POWER(1+Q118,$A$28-D118+1)</f>
        <v>0</v>
      </c>
      <c r="T118" s="45">
        <f t="shared" ca="1" si="30"/>
        <v>0</v>
      </c>
      <c r="U118" s="45">
        <f t="shared" ca="1" si="36"/>
        <v>0</v>
      </c>
      <c r="V118" s="45">
        <f t="shared" ca="1" si="37"/>
        <v>0</v>
      </c>
      <c r="W118" s="45">
        <f t="shared" ca="1" si="31"/>
        <v>0</v>
      </c>
      <c r="X118" s="25">
        <f t="shared" ca="1" si="20"/>
        <v>0</v>
      </c>
      <c r="Z118" s="28">
        <f t="shared" ca="1" si="38"/>
        <v>0</v>
      </c>
      <c r="AA118" s="233"/>
      <c r="AB118" s="45">
        <f t="shared" ca="1" si="32"/>
        <v>0</v>
      </c>
      <c r="AC118" s="45">
        <f t="shared" ca="1" si="21"/>
        <v>0</v>
      </c>
      <c r="AD118" s="25">
        <f t="shared" ca="1" si="22"/>
        <v>0</v>
      </c>
    </row>
    <row r="119" spans="4:30" x14ac:dyDescent="0.35">
      <c r="D119" s="20">
        <v>115</v>
      </c>
      <c r="E119" s="21">
        <f t="shared" ca="1" si="33"/>
        <v>42004</v>
      </c>
      <c r="F119" s="44">
        <f t="shared" ca="1" si="23"/>
        <v>42368</v>
      </c>
      <c r="G119" s="22" t="s">
        <v>119</v>
      </c>
      <c r="H119" s="44">
        <f t="shared" ca="1" si="34"/>
        <v>42004</v>
      </c>
      <c r="I119" s="45">
        <f t="shared" ca="1" si="24"/>
        <v>0</v>
      </c>
      <c r="J119" s="45">
        <f t="shared" ca="1" si="25"/>
        <v>0</v>
      </c>
      <c r="K119" s="45">
        <f t="shared" ca="1" si="26"/>
        <v>0</v>
      </c>
      <c r="L119" s="45"/>
      <c r="M119" s="45">
        <f t="shared" ca="1" si="35"/>
        <v>0</v>
      </c>
      <c r="N119" s="257">
        <f t="shared" ca="1" si="27"/>
        <v>0</v>
      </c>
      <c r="O119" s="23"/>
      <c r="P119" s="255">
        <f t="shared" ca="1" si="28"/>
        <v>0</v>
      </c>
      <c r="Q119" s="163">
        <f t="shared" ca="1" si="29"/>
        <v>0</v>
      </c>
      <c r="R119" s="164">
        <f ca="1">NPV(Q118,K119:$K$244) + ($A$13+$A$14+$A$15)/POWER(1+Q118,$A$28-D119+1)</f>
        <v>0</v>
      </c>
      <c r="S119" s="164">
        <f ca="1">NPV(Q119,K119:$K$244) + ($A$13+$A$14+$A$15)/POWER(1+Q119,$A$28-D119+1)</f>
        <v>0</v>
      </c>
      <c r="T119" s="45">
        <f t="shared" ca="1" si="30"/>
        <v>0</v>
      </c>
      <c r="U119" s="45">
        <f t="shared" ca="1" si="36"/>
        <v>0</v>
      </c>
      <c r="V119" s="45">
        <f t="shared" ca="1" si="37"/>
        <v>0</v>
      </c>
      <c r="W119" s="45">
        <f t="shared" ca="1" si="31"/>
        <v>0</v>
      </c>
      <c r="X119" s="25">
        <f t="shared" ca="1" si="20"/>
        <v>0</v>
      </c>
      <c r="Z119" s="28">
        <f t="shared" ca="1" si="38"/>
        <v>0</v>
      </c>
      <c r="AA119" s="233"/>
      <c r="AB119" s="45">
        <f t="shared" ca="1" si="32"/>
        <v>0</v>
      </c>
      <c r="AC119" s="45">
        <f t="shared" ca="1" si="21"/>
        <v>0</v>
      </c>
      <c r="AD119" s="25">
        <f t="shared" ca="1" si="22"/>
        <v>0</v>
      </c>
    </row>
    <row r="120" spans="4:30" x14ac:dyDescent="0.35">
      <c r="D120" s="20">
        <v>116</v>
      </c>
      <c r="E120" s="21">
        <f t="shared" ca="1" si="33"/>
        <v>42369</v>
      </c>
      <c r="F120" s="44">
        <f t="shared" ca="1" si="23"/>
        <v>42734</v>
      </c>
      <c r="G120" s="22" t="s">
        <v>119</v>
      </c>
      <c r="H120" s="44">
        <f t="shared" ca="1" si="34"/>
        <v>42369</v>
      </c>
      <c r="I120" s="45">
        <f t="shared" ca="1" si="24"/>
        <v>0</v>
      </c>
      <c r="J120" s="45">
        <f t="shared" ca="1" si="25"/>
        <v>0</v>
      </c>
      <c r="K120" s="45">
        <f t="shared" ca="1" si="26"/>
        <v>0</v>
      </c>
      <c r="L120" s="45"/>
      <c r="M120" s="45">
        <f t="shared" ca="1" si="35"/>
        <v>0</v>
      </c>
      <c r="N120" s="257">
        <f t="shared" ca="1" si="27"/>
        <v>0</v>
      </c>
      <c r="O120" s="23"/>
      <c r="P120" s="255">
        <f t="shared" ca="1" si="28"/>
        <v>0</v>
      </c>
      <c r="Q120" s="163">
        <f t="shared" ca="1" si="29"/>
        <v>0</v>
      </c>
      <c r="R120" s="164">
        <f ca="1">NPV(Q119,K120:$K$244) + ($A$13+$A$14+$A$15)/POWER(1+Q119,$A$28-D120+1)</f>
        <v>0</v>
      </c>
      <c r="S120" s="164">
        <f ca="1">NPV(Q120,K120:$K$244) + ($A$13+$A$14+$A$15)/POWER(1+Q120,$A$28-D120+1)</f>
        <v>0</v>
      </c>
      <c r="T120" s="45">
        <f t="shared" ca="1" si="30"/>
        <v>0</v>
      </c>
      <c r="U120" s="45">
        <f t="shared" ca="1" si="36"/>
        <v>0</v>
      </c>
      <c r="V120" s="45">
        <f t="shared" ca="1" si="37"/>
        <v>0</v>
      </c>
      <c r="W120" s="45">
        <f t="shared" ca="1" si="31"/>
        <v>0</v>
      </c>
      <c r="X120" s="25">
        <f t="shared" ca="1" si="20"/>
        <v>0</v>
      </c>
      <c r="Z120" s="28">
        <f t="shared" ca="1" si="38"/>
        <v>0</v>
      </c>
      <c r="AA120" s="233"/>
      <c r="AB120" s="45">
        <f t="shared" ca="1" si="32"/>
        <v>0</v>
      </c>
      <c r="AC120" s="45">
        <f t="shared" ca="1" si="21"/>
        <v>0</v>
      </c>
      <c r="AD120" s="25">
        <f t="shared" ca="1" si="22"/>
        <v>0</v>
      </c>
    </row>
    <row r="121" spans="4:30" x14ac:dyDescent="0.35">
      <c r="D121" s="20">
        <v>117</v>
      </c>
      <c r="E121" s="21">
        <f t="shared" ca="1" si="33"/>
        <v>42735</v>
      </c>
      <c r="F121" s="44">
        <f t="shared" ca="1" si="23"/>
        <v>43099</v>
      </c>
      <c r="G121" s="22" t="s">
        <v>119</v>
      </c>
      <c r="H121" s="44">
        <f t="shared" ca="1" si="34"/>
        <v>42735</v>
      </c>
      <c r="I121" s="45">
        <f t="shared" ca="1" si="24"/>
        <v>0</v>
      </c>
      <c r="J121" s="45">
        <f t="shared" ca="1" si="25"/>
        <v>0</v>
      </c>
      <c r="K121" s="45">
        <f t="shared" ca="1" si="26"/>
        <v>0</v>
      </c>
      <c r="L121" s="45"/>
      <c r="M121" s="45">
        <f t="shared" ca="1" si="35"/>
        <v>0</v>
      </c>
      <c r="N121" s="257">
        <f t="shared" ca="1" si="27"/>
        <v>0</v>
      </c>
      <c r="O121" s="23"/>
      <c r="P121" s="255">
        <f t="shared" ca="1" si="28"/>
        <v>0</v>
      </c>
      <c r="Q121" s="163">
        <f t="shared" ca="1" si="29"/>
        <v>0</v>
      </c>
      <c r="R121" s="164">
        <f ca="1">NPV(Q120,K121:$K$244) + ($A$13+$A$14+$A$15)/POWER(1+Q120,$A$28-D121+1)</f>
        <v>0</v>
      </c>
      <c r="S121" s="164">
        <f ca="1">NPV(Q121,K121:$K$244) + ($A$13+$A$14+$A$15)/POWER(1+Q121,$A$28-D121+1)</f>
        <v>0</v>
      </c>
      <c r="T121" s="45">
        <f t="shared" ca="1" si="30"/>
        <v>0</v>
      </c>
      <c r="U121" s="45">
        <f t="shared" ca="1" si="36"/>
        <v>0</v>
      </c>
      <c r="V121" s="45">
        <f t="shared" ca="1" si="37"/>
        <v>0</v>
      </c>
      <c r="W121" s="45">
        <f t="shared" ca="1" si="31"/>
        <v>0</v>
      </c>
      <c r="X121" s="25">
        <f t="shared" ca="1" si="20"/>
        <v>0</v>
      </c>
      <c r="Z121" s="28">
        <f t="shared" ca="1" si="38"/>
        <v>0</v>
      </c>
      <c r="AA121" s="233"/>
      <c r="AB121" s="45">
        <f t="shared" ca="1" si="32"/>
        <v>0</v>
      </c>
      <c r="AC121" s="45">
        <f t="shared" ca="1" si="21"/>
        <v>0</v>
      </c>
      <c r="AD121" s="25">
        <f t="shared" ca="1" si="22"/>
        <v>0</v>
      </c>
    </row>
    <row r="122" spans="4:30" x14ac:dyDescent="0.35">
      <c r="D122" s="20">
        <v>118</v>
      </c>
      <c r="E122" s="21">
        <f t="shared" ca="1" si="33"/>
        <v>43100</v>
      </c>
      <c r="F122" s="44">
        <f t="shared" ca="1" si="23"/>
        <v>43464</v>
      </c>
      <c r="G122" s="22" t="s">
        <v>119</v>
      </c>
      <c r="H122" s="44">
        <f t="shared" ca="1" si="34"/>
        <v>43100</v>
      </c>
      <c r="I122" s="45">
        <f t="shared" ca="1" si="24"/>
        <v>0</v>
      </c>
      <c r="J122" s="45">
        <f t="shared" ca="1" si="25"/>
        <v>0</v>
      </c>
      <c r="K122" s="45">
        <f t="shared" ca="1" si="26"/>
        <v>0</v>
      </c>
      <c r="L122" s="45"/>
      <c r="M122" s="45">
        <f t="shared" ca="1" si="35"/>
        <v>0</v>
      </c>
      <c r="N122" s="257">
        <f t="shared" ca="1" si="27"/>
        <v>0</v>
      </c>
      <c r="O122" s="23"/>
      <c r="P122" s="255">
        <f t="shared" ca="1" si="28"/>
        <v>0</v>
      </c>
      <c r="Q122" s="163">
        <f t="shared" ca="1" si="29"/>
        <v>0</v>
      </c>
      <c r="R122" s="164">
        <f ca="1">NPV(Q121,K122:$K$244) + ($A$13+$A$14+$A$15)/POWER(1+Q121,$A$28-D122+1)</f>
        <v>0</v>
      </c>
      <c r="S122" s="164">
        <f ca="1">NPV(Q122,K122:$K$244) + ($A$13+$A$14+$A$15)/POWER(1+Q122,$A$28-D122+1)</f>
        <v>0</v>
      </c>
      <c r="T122" s="45">
        <f t="shared" ca="1" si="30"/>
        <v>0</v>
      </c>
      <c r="U122" s="45">
        <f t="shared" ca="1" si="36"/>
        <v>0</v>
      </c>
      <c r="V122" s="45">
        <f t="shared" ca="1" si="37"/>
        <v>0</v>
      </c>
      <c r="W122" s="45">
        <f t="shared" ca="1" si="31"/>
        <v>0</v>
      </c>
      <c r="X122" s="25">
        <f t="shared" ca="1" si="20"/>
        <v>0</v>
      </c>
      <c r="Z122" s="28">
        <f t="shared" ca="1" si="38"/>
        <v>0</v>
      </c>
      <c r="AA122" s="233"/>
      <c r="AB122" s="45">
        <f t="shared" ca="1" si="32"/>
        <v>0</v>
      </c>
      <c r="AC122" s="45">
        <f t="shared" ca="1" si="21"/>
        <v>0</v>
      </c>
      <c r="AD122" s="25">
        <f t="shared" ca="1" si="22"/>
        <v>0</v>
      </c>
    </row>
    <row r="123" spans="4:30" x14ac:dyDescent="0.35">
      <c r="D123" s="20">
        <v>119</v>
      </c>
      <c r="E123" s="21">
        <f t="shared" ca="1" si="33"/>
        <v>43465</v>
      </c>
      <c r="F123" s="44">
        <f t="shared" ca="1" si="23"/>
        <v>43829</v>
      </c>
      <c r="G123" s="22" t="s">
        <v>119</v>
      </c>
      <c r="H123" s="44">
        <f t="shared" ca="1" si="34"/>
        <v>43465</v>
      </c>
      <c r="I123" s="45">
        <f t="shared" ca="1" si="24"/>
        <v>0</v>
      </c>
      <c r="J123" s="45">
        <f t="shared" ca="1" si="25"/>
        <v>0</v>
      </c>
      <c r="K123" s="45">
        <f t="shared" ca="1" si="26"/>
        <v>0</v>
      </c>
      <c r="L123" s="45"/>
      <c r="M123" s="45">
        <f t="shared" ca="1" si="35"/>
        <v>0</v>
      </c>
      <c r="N123" s="257">
        <f t="shared" ca="1" si="27"/>
        <v>0</v>
      </c>
      <c r="O123" s="23"/>
      <c r="P123" s="255">
        <f t="shared" ca="1" si="28"/>
        <v>0</v>
      </c>
      <c r="Q123" s="163">
        <f t="shared" ca="1" si="29"/>
        <v>0</v>
      </c>
      <c r="R123" s="164">
        <f ca="1">NPV(Q122,K123:$K$244) + ($A$13+$A$14+$A$15)/POWER(1+Q122,$A$28-D123+1)</f>
        <v>0</v>
      </c>
      <c r="S123" s="164">
        <f ca="1">NPV(Q123,K123:$K$244) + ($A$13+$A$14+$A$15)/POWER(1+Q123,$A$28-D123+1)</f>
        <v>0</v>
      </c>
      <c r="T123" s="45">
        <f t="shared" ca="1" si="30"/>
        <v>0</v>
      </c>
      <c r="U123" s="45">
        <f t="shared" ca="1" si="36"/>
        <v>0</v>
      </c>
      <c r="V123" s="45">
        <f t="shared" ca="1" si="37"/>
        <v>0</v>
      </c>
      <c r="W123" s="45">
        <f t="shared" ca="1" si="31"/>
        <v>0</v>
      </c>
      <c r="X123" s="25">
        <f t="shared" ca="1" si="20"/>
        <v>0</v>
      </c>
      <c r="Z123" s="28">
        <f t="shared" ca="1" si="38"/>
        <v>0</v>
      </c>
      <c r="AA123" s="233"/>
      <c r="AB123" s="45">
        <f t="shared" ca="1" si="32"/>
        <v>0</v>
      </c>
      <c r="AC123" s="45">
        <f t="shared" ca="1" si="21"/>
        <v>0</v>
      </c>
      <c r="AD123" s="25">
        <f t="shared" ca="1" si="22"/>
        <v>0</v>
      </c>
    </row>
    <row r="124" spans="4:30" x14ac:dyDescent="0.35">
      <c r="D124" s="20">
        <v>120</v>
      </c>
      <c r="E124" s="21">
        <f t="shared" ca="1" si="33"/>
        <v>43830</v>
      </c>
      <c r="F124" s="44">
        <f t="shared" ca="1" si="23"/>
        <v>44195</v>
      </c>
      <c r="G124" s="22" t="s">
        <v>119</v>
      </c>
      <c r="H124" s="44">
        <f t="shared" ca="1" si="34"/>
        <v>43830</v>
      </c>
      <c r="I124" s="45">
        <f t="shared" ca="1" si="24"/>
        <v>0</v>
      </c>
      <c r="J124" s="45">
        <f t="shared" ca="1" si="25"/>
        <v>0</v>
      </c>
      <c r="K124" s="45">
        <f t="shared" ca="1" si="26"/>
        <v>0</v>
      </c>
      <c r="L124" s="45"/>
      <c r="M124" s="45">
        <f t="shared" ca="1" si="35"/>
        <v>0</v>
      </c>
      <c r="N124" s="257">
        <f t="shared" ca="1" si="27"/>
        <v>0</v>
      </c>
      <c r="O124" s="23"/>
      <c r="P124" s="255">
        <f t="shared" ca="1" si="28"/>
        <v>0</v>
      </c>
      <c r="Q124" s="163">
        <f t="shared" ca="1" si="29"/>
        <v>0</v>
      </c>
      <c r="R124" s="164">
        <f ca="1">NPV(Q123,K124:$K$244) + ($A$13+$A$14+$A$15)/POWER(1+Q123,$A$28-D124+1)</f>
        <v>0</v>
      </c>
      <c r="S124" s="164">
        <f ca="1">NPV(Q124,K124:$K$244) + ($A$13+$A$14+$A$15)/POWER(1+Q124,$A$28-D124+1)</f>
        <v>0</v>
      </c>
      <c r="T124" s="45">
        <f t="shared" ca="1" si="30"/>
        <v>0</v>
      </c>
      <c r="U124" s="45">
        <f t="shared" ca="1" si="36"/>
        <v>0</v>
      </c>
      <c r="V124" s="45">
        <f t="shared" ca="1" si="37"/>
        <v>0</v>
      </c>
      <c r="W124" s="45">
        <f t="shared" ca="1" si="31"/>
        <v>0</v>
      </c>
      <c r="X124" s="25">
        <f t="shared" ca="1" si="20"/>
        <v>0</v>
      </c>
      <c r="Z124" s="28">
        <f t="shared" ca="1" si="38"/>
        <v>0</v>
      </c>
      <c r="AA124" s="233"/>
      <c r="AB124" s="45">
        <f t="shared" ca="1" si="32"/>
        <v>0</v>
      </c>
      <c r="AC124" s="45">
        <f t="shared" ca="1" si="21"/>
        <v>0</v>
      </c>
      <c r="AD124" s="25">
        <f t="shared" ca="1" si="22"/>
        <v>0</v>
      </c>
    </row>
    <row r="125" spans="4:30" x14ac:dyDescent="0.35">
      <c r="D125" s="20">
        <v>121</v>
      </c>
      <c r="E125" s="21">
        <f t="shared" ca="1" si="33"/>
        <v>44196</v>
      </c>
      <c r="F125" s="44">
        <f t="shared" ca="1" si="23"/>
        <v>44560</v>
      </c>
      <c r="G125" s="22" t="s">
        <v>119</v>
      </c>
      <c r="H125" s="44">
        <f t="shared" ca="1" si="34"/>
        <v>44196</v>
      </c>
      <c r="I125" s="45">
        <f t="shared" ca="1" si="24"/>
        <v>0</v>
      </c>
      <c r="J125" s="45">
        <f t="shared" ca="1" si="25"/>
        <v>0</v>
      </c>
      <c r="K125" s="45">
        <f t="shared" ca="1" si="26"/>
        <v>0</v>
      </c>
      <c r="L125" s="45"/>
      <c r="M125" s="45">
        <f t="shared" ca="1" si="35"/>
        <v>0</v>
      </c>
      <c r="N125" s="257">
        <f t="shared" ca="1" si="27"/>
        <v>0</v>
      </c>
      <c r="O125" s="23"/>
      <c r="P125" s="255">
        <f t="shared" ca="1" si="28"/>
        <v>0</v>
      </c>
      <c r="Q125" s="163">
        <f t="shared" ca="1" si="29"/>
        <v>0</v>
      </c>
      <c r="R125" s="164">
        <f ca="1">NPV(Q124,K125:$K$244) + ($A$13+$A$14+$A$15)/POWER(1+Q124,$A$28-D125+1)</f>
        <v>0</v>
      </c>
      <c r="S125" s="164">
        <f ca="1">NPV(Q125,K125:$K$244) + ($A$13+$A$14+$A$15)/POWER(1+Q125,$A$28-D125+1)</f>
        <v>0</v>
      </c>
      <c r="T125" s="45">
        <f t="shared" ca="1" si="30"/>
        <v>0</v>
      </c>
      <c r="U125" s="45">
        <f t="shared" ca="1" si="36"/>
        <v>0</v>
      </c>
      <c r="V125" s="45">
        <f t="shared" ca="1" si="37"/>
        <v>0</v>
      </c>
      <c r="W125" s="45">
        <f t="shared" ca="1" si="31"/>
        <v>0</v>
      </c>
      <c r="X125" s="25">
        <f t="shared" ca="1" si="20"/>
        <v>0</v>
      </c>
      <c r="Z125" s="28">
        <f t="shared" ca="1" si="38"/>
        <v>0</v>
      </c>
      <c r="AA125" s="233"/>
      <c r="AB125" s="45">
        <f t="shared" ca="1" si="32"/>
        <v>0</v>
      </c>
      <c r="AC125" s="45">
        <f t="shared" ca="1" si="21"/>
        <v>0</v>
      </c>
      <c r="AD125" s="25">
        <f t="shared" ca="1" si="22"/>
        <v>0</v>
      </c>
    </row>
    <row r="126" spans="4:30" x14ac:dyDescent="0.35">
      <c r="D126" s="20">
        <v>122</v>
      </c>
      <c r="E126" s="21">
        <f t="shared" ca="1" si="33"/>
        <v>44561</v>
      </c>
      <c r="F126" s="44">
        <f t="shared" ca="1" si="23"/>
        <v>44925</v>
      </c>
      <c r="G126" s="22" t="s">
        <v>119</v>
      </c>
      <c r="H126" s="44">
        <f t="shared" ca="1" si="34"/>
        <v>44561</v>
      </c>
      <c r="I126" s="45">
        <f t="shared" ca="1" si="24"/>
        <v>0</v>
      </c>
      <c r="J126" s="45">
        <f t="shared" ca="1" si="25"/>
        <v>0</v>
      </c>
      <c r="K126" s="45">
        <f t="shared" ca="1" si="26"/>
        <v>0</v>
      </c>
      <c r="L126" s="45"/>
      <c r="M126" s="45">
        <f t="shared" ca="1" si="35"/>
        <v>0</v>
      </c>
      <c r="N126" s="257">
        <f t="shared" ca="1" si="27"/>
        <v>0</v>
      </c>
      <c r="O126" s="23"/>
      <c r="P126" s="255">
        <f t="shared" ca="1" si="28"/>
        <v>0</v>
      </c>
      <c r="Q126" s="163">
        <f t="shared" ca="1" si="29"/>
        <v>0</v>
      </c>
      <c r="R126" s="164">
        <f ca="1">NPV(Q125,K126:$K$244) + ($A$13+$A$14+$A$15)/POWER(1+Q125,$A$28-D126+1)</f>
        <v>0</v>
      </c>
      <c r="S126" s="164">
        <f ca="1">NPV(Q126,K126:$K$244) + ($A$13+$A$14+$A$15)/POWER(1+Q126,$A$28-D126+1)</f>
        <v>0</v>
      </c>
      <c r="T126" s="45">
        <f t="shared" ca="1" si="30"/>
        <v>0</v>
      </c>
      <c r="U126" s="45">
        <f t="shared" ca="1" si="36"/>
        <v>0</v>
      </c>
      <c r="V126" s="45">
        <f t="shared" ca="1" si="37"/>
        <v>0</v>
      </c>
      <c r="W126" s="45">
        <f t="shared" ca="1" si="31"/>
        <v>0</v>
      </c>
      <c r="X126" s="25">
        <f t="shared" ca="1" si="20"/>
        <v>0</v>
      </c>
      <c r="Z126" s="28">
        <f t="shared" ca="1" si="38"/>
        <v>0</v>
      </c>
      <c r="AA126" s="233"/>
      <c r="AB126" s="45">
        <f t="shared" ca="1" si="32"/>
        <v>0</v>
      </c>
      <c r="AC126" s="45">
        <f t="shared" ca="1" si="21"/>
        <v>0</v>
      </c>
      <c r="AD126" s="25">
        <f t="shared" ca="1" si="22"/>
        <v>0</v>
      </c>
    </row>
    <row r="127" spans="4:30" x14ac:dyDescent="0.35">
      <c r="D127" s="20">
        <v>123</v>
      </c>
      <c r="E127" s="21">
        <f t="shared" ca="1" si="33"/>
        <v>44926</v>
      </c>
      <c r="F127" s="44">
        <f t="shared" ca="1" si="23"/>
        <v>45290</v>
      </c>
      <c r="G127" s="22" t="s">
        <v>119</v>
      </c>
      <c r="H127" s="44">
        <f t="shared" ca="1" si="34"/>
        <v>44926</v>
      </c>
      <c r="I127" s="45">
        <f t="shared" ca="1" si="24"/>
        <v>0</v>
      </c>
      <c r="J127" s="45">
        <f t="shared" ca="1" si="25"/>
        <v>0</v>
      </c>
      <c r="K127" s="45">
        <f t="shared" ca="1" si="26"/>
        <v>0</v>
      </c>
      <c r="L127" s="45"/>
      <c r="M127" s="45">
        <f t="shared" ca="1" si="35"/>
        <v>0</v>
      </c>
      <c r="N127" s="257">
        <f t="shared" ca="1" si="27"/>
        <v>0</v>
      </c>
      <c r="O127" s="23"/>
      <c r="P127" s="255">
        <f t="shared" ca="1" si="28"/>
        <v>0</v>
      </c>
      <c r="Q127" s="163">
        <f t="shared" ca="1" si="29"/>
        <v>0</v>
      </c>
      <c r="R127" s="164">
        <f ca="1">NPV(Q126,K127:$K$244) + ($A$13+$A$14+$A$15)/POWER(1+Q126,$A$28-D127+1)</f>
        <v>0</v>
      </c>
      <c r="S127" s="164">
        <f ca="1">NPV(Q127,K127:$K$244) + ($A$13+$A$14+$A$15)/POWER(1+Q127,$A$28-D127+1)</f>
        <v>0</v>
      </c>
      <c r="T127" s="45">
        <f t="shared" ca="1" si="30"/>
        <v>0</v>
      </c>
      <c r="U127" s="45">
        <f t="shared" ca="1" si="36"/>
        <v>0</v>
      </c>
      <c r="V127" s="45">
        <f t="shared" ca="1" si="37"/>
        <v>0</v>
      </c>
      <c r="W127" s="45">
        <f t="shared" ca="1" si="31"/>
        <v>0</v>
      </c>
      <c r="X127" s="25">
        <f t="shared" ca="1" si="20"/>
        <v>0</v>
      </c>
      <c r="Z127" s="28">
        <f t="shared" ca="1" si="38"/>
        <v>0</v>
      </c>
      <c r="AA127" s="233"/>
      <c r="AB127" s="45">
        <f t="shared" ca="1" si="32"/>
        <v>0</v>
      </c>
      <c r="AC127" s="45">
        <f t="shared" ca="1" si="21"/>
        <v>0</v>
      </c>
      <c r="AD127" s="25">
        <f t="shared" ca="1" si="22"/>
        <v>0</v>
      </c>
    </row>
    <row r="128" spans="4:30" x14ac:dyDescent="0.35">
      <c r="D128" s="20">
        <v>124</v>
      </c>
      <c r="E128" s="21">
        <f t="shared" ca="1" si="33"/>
        <v>45291</v>
      </c>
      <c r="F128" s="44">
        <f t="shared" ca="1" si="23"/>
        <v>45656</v>
      </c>
      <c r="G128" s="22" t="s">
        <v>119</v>
      </c>
      <c r="H128" s="44">
        <f t="shared" ca="1" si="34"/>
        <v>45291</v>
      </c>
      <c r="I128" s="45">
        <f t="shared" ca="1" si="24"/>
        <v>0</v>
      </c>
      <c r="J128" s="45">
        <f t="shared" ca="1" si="25"/>
        <v>0</v>
      </c>
      <c r="K128" s="45">
        <f t="shared" ca="1" si="26"/>
        <v>0</v>
      </c>
      <c r="L128" s="45"/>
      <c r="M128" s="45">
        <f t="shared" ca="1" si="35"/>
        <v>0</v>
      </c>
      <c r="N128" s="257">
        <f t="shared" ca="1" si="27"/>
        <v>0</v>
      </c>
      <c r="O128" s="23"/>
      <c r="P128" s="255">
        <f t="shared" ca="1" si="28"/>
        <v>0</v>
      </c>
      <c r="Q128" s="163">
        <f t="shared" ca="1" si="29"/>
        <v>0</v>
      </c>
      <c r="R128" s="164">
        <f ca="1">NPV(Q127,K128:$K$244) + ($A$13+$A$14+$A$15)/POWER(1+Q127,$A$28-D128+1)</f>
        <v>0</v>
      </c>
      <c r="S128" s="164">
        <f ca="1">NPV(Q128,K128:$K$244) + ($A$13+$A$14+$A$15)/POWER(1+Q128,$A$28-D128+1)</f>
        <v>0</v>
      </c>
      <c r="T128" s="45">
        <f t="shared" ca="1" si="30"/>
        <v>0</v>
      </c>
      <c r="U128" s="45">
        <f t="shared" ca="1" si="36"/>
        <v>0</v>
      </c>
      <c r="V128" s="45">
        <f t="shared" ca="1" si="37"/>
        <v>0</v>
      </c>
      <c r="W128" s="45">
        <f t="shared" ca="1" si="31"/>
        <v>0</v>
      </c>
      <c r="X128" s="25">
        <f t="shared" ca="1" si="20"/>
        <v>0</v>
      </c>
      <c r="Z128" s="28">
        <f t="shared" ca="1" si="38"/>
        <v>0</v>
      </c>
      <c r="AA128" s="233"/>
      <c r="AB128" s="45">
        <f t="shared" ca="1" si="32"/>
        <v>0</v>
      </c>
      <c r="AC128" s="45">
        <f t="shared" ca="1" si="21"/>
        <v>0</v>
      </c>
      <c r="AD128" s="25">
        <f t="shared" ca="1" si="22"/>
        <v>0</v>
      </c>
    </row>
    <row r="129" spans="4:30" x14ac:dyDescent="0.35">
      <c r="D129" s="20">
        <v>125</v>
      </c>
      <c r="E129" s="21">
        <f t="shared" ca="1" si="33"/>
        <v>45657</v>
      </c>
      <c r="F129" s="44">
        <f t="shared" ca="1" si="23"/>
        <v>46021</v>
      </c>
      <c r="G129" s="22" t="s">
        <v>119</v>
      </c>
      <c r="H129" s="44">
        <f t="shared" ca="1" si="34"/>
        <v>45657</v>
      </c>
      <c r="I129" s="45">
        <f t="shared" ca="1" si="24"/>
        <v>0</v>
      </c>
      <c r="J129" s="45">
        <f t="shared" ca="1" si="25"/>
        <v>0</v>
      </c>
      <c r="K129" s="45">
        <f t="shared" ca="1" si="26"/>
        <v>0</v>
      </c>
      <c r="L129" s="45"/>
      <c r="M129" s="45">
        <f t="shared" ca="1" si="35"/>
        <v>0</v>
      </c>
      <c r="N129" s="257">
        <f t="shared" ca="1" si="27"/>
        <v>0</v>
      </c>
      <c r="O129" s="23"/>
      <c r="P129" s="255">
        <f t="shared" ca="1" si="28"/>
        <v>0</v>
      </c>
      <c r="Q129" s="163">
        <f t="shared" ca="1" si="29"/>
        <v>0</v>
      </c>
      <c r="R129" s="164">
        <f ca="1">NPV(Q128,K129:$K$244) + ($A$13+$A$14+$A$15)/POWER(1+Q128,$A$28-D129+1)</f>
        <v>0</v>
      </c>
      <c r="S129" s="164">
        <f ca="1">NPV(Q129,K129:$K$244) + ($A$13+$A$14+$A$15)/POWER(1+Q129,$A$28-D129+1)</f>
        <v>0</v>
      </c>
      <c r="T129" s="45">
        <f t="shared" ca="1" si="30"/>
        <v>0</v>
      </c>
      <c r="U129" s="45">
        <f t="shared" ca="1" si="36"/>
        <v>0</v>
      </c>
      <c r="V129" s="45">
        <f t="shared" ca="1" si="37"/>
        <v>0</v>
      </c>
      <c r="W129" s="45">
        <f t="shared" ca="1" si="31"/>
        <v>0</v>
      </c>
      <c r="X129" s="25">
        <f t="shared" ca="1" si="20"/>
        <v>0</v>
      </c>
      <c r="Z129" s="28">
        <f t="shared" ca="1" si="38"/>
        <v>0</v>
      </c>
      <c r="AA129" s="233"/>
      <c r="AB129" s="45">
        <f t="shared" ca="1" si="32"/>
        <v>0</v>
      </c>
      <c r="AC129" s="45">
        <f t="shared" ca="1" si="21"/>
        <v>0</v>
      </c>
      <c r="AD129" s="25">
        <f t="shared" ca="1" si="22"/>
        <v>0</v>
      </c>
    </row>
    <row r="130" spans="4:30" x14ac:dyDescent="0.35">
      <c r="D130" s="20">
        <v>126</v>
      </c>
      <c r="E130" s="21">
        <f t="shared" ca="1" si="33"/>
        <v>46022</v>
      </c>
      <c r="F130" s="44">
        <f t="shared" ca="1" si="23"/>
        <v>46386</v>
      </c>
      <c r="G130" s="22" t="s">
        <v>119</v>
      </c>
      <c r="H130" s="44">
        <f t="shared" ca="1" si="34"/>
        <v>46022</v>
      </c>
      <c r="I130" s="45">
        <f t="shared" ca="1" si="24"/>
        <v>0</v>
      </c>
      <c r="J130" s="45">
        <f t="shared" ca="1" si="25"/>
        <v>0</v>
      </c>
      <c r="K130" s="45">
        <f t="shared" ca="1" si="26"/>
        <v>0</v>
      </c>
      <c r="L130" s="45"/>
      <c r="M130" s="45">
        <f t="shared" ca="1" si="35"/>
        <v>0</v>
      </c>
      <c r="N130" s="257">
        <f t="shared" ca="1" si="27"/>
        <v>0</v>
      </c>
      <c r="O130" s="23"/>
      <c r="P130" s="255">
        <f t="shared" ca="1" si="28"/>
        <v>0</v>
      </c>
      <c r="Q130" s="163">
        <f t="shared" ca="1" si="29"/>
        <v>0</v>
      </c>
      <c r="R130" s="164">
        <f ca="1">NPV(Q129,K130:$K$244) + ($A$13+$A$14+$A$15)/POWER(1+Q129,$A$28-D130+1)</f>
        <v>0</v>
      </c>
      <c r="S130" s="164">
        <f ca="1">NPV(Q130,K130:$K$244) + ($A$13+$A$14+$A$15)/POWER(1+Q130,$A$28-D130+1)</f>
        <v>0</v>
      </c>
      <c r="T130" s="45">
        <f t="shared" ca="1" si="30"/>
        <v>0</v>
      </c>
      <c r="U130" s="45">
        <f t="shared" ca="1" si="36"/>
        <v>0</v>
      </c>
      <c r="V130" s="45">
        <f t="shared" ca="1" si="37"/>
        <v>0</v>
      </c>
      <c r="W130" s="45">
        <f t="shared" ca="1" si="31"/>
        <v>0</v>
      </c>
      <c r="X130" s="25">
        <f t="shared" ca="1" si="20"/>
        <v>0</v>
      </c>
      <c r="Z130" s="28">
        <f t="shared" ca="1" si="38"/>
        <v>0</v>
      </c>
      <c r="AA130" s="233"/>
      <c r="AB130" s="45">
        <f t="shared" ca="1" si="32"/>
        <v>0</v>
      </c>
      <c r="AC130" s="45">
        <f t="shared" ca="1" si="21"/>
        <v>0</v>
      </c>
      <c r="AD130" s="25">
        <f t="shared" ca="1" si="22"/>
        <v>0</v>
      </c>
    </row>
    <row r="131" spans="4:30" x14ac:dyDescent="0.35">
      <c r="D131" s="20">
        <v>127</v>
      </c>
      <c r="E131" s="21">
        <f t="shared" ca="1" si="33"/>
        <v>46387</v>
      </c>
      <c r="F131" s="44">
        <f t="shared" ca="1" si="23"/>
        <v>46751</v>
      </c>
      <c r="G131" s="22" t="s">
        <v>119</v>
      </c>
      <c r="H131" s="44">
        <f t="shared" ca="1" si="34"/>
        <v>46387</v>
      </c>
      <c r="I131" s="45">
        <f t="shared" ca="1" si="24"/>
        <v>0</v>
      </c>
      <c r="J131" s="45">
        <f t="shared" ca="1" si="25"/>
        <v>0</v>
      </c>
      <c r="K131" s="45">
        <f t="shared" ca="1" si="26"/>
        <v>0</v>
      </c>
      <c r="L131" s="45"/>
      <c r="M131" s="45">
        <f t="shared" ca="1" si="35"/>
        <v>0</v>
      </c>
      <c r="N131" s="257">
        <f t="shared" ca="1" si="27"/>
        <v>0</v>
      </c>
      <c r="O131" s="23"/>
      <c r="P131" s="255">
        <f t="shared" ca="1" si="28"/>
        <v>0</v>
      </c>
      <c r="Q131" s="163">
        <f t="shared" ca="1" si="29"/>
        <v>0</v>
      </c>
      <c r="R131" s="164">
        <f ca="1">NPV(Q130,K131:$K$244) + ($A$13+$A$14+$A$15)/POWER(1+Q130,$A$28-D131+1)</f>
        <v>0</v>
      </c>
      <c r="S131" s="164">
        <f ca="1">NPV(Q131,K131:$K$244) + ($A$13+$A$14+$A$15)/POWER(1+Q131,$A$28-D131+1)</f>
        <v>0</v>
      </c>
      <c r="T131" s="45">
        <f t="shared" ca="1" si="30"/>
        <v>0</v>
      </c>
      <c r="U131" s="45">
        <f t="shared" ca="1" si="36"/>
        <v>0</v>
      </c>
      <c r="V131" s="45">
        <f t="shared" ca="1" si="37"/>
        <v>0</v>
      </c>
      <c r="W131" s="45">
        <f t="shared" ca="1" si="31"/>
        <v>0</v>
      </c>
      <c r="X131" s="25">
        <f t="shared" ca="1" si="20"/>
        <v>0</v>
      </c>
      <c r="Z131" s="28">
        <f t="shared" ca="1" si="38"/>
        <v>0</v>
      </c>
      <c r="AA131" s="233"/>
      <c r="AB131" s="45">
        <f t="shared" ca="1" si="32"/>
        <v>0</v>
      </c>
      <c r="AC131" s="45">
        <f t="shared" ca="1" si="21"/>
        <v>0</v>
      </c>
      <c r="AD131" s="25">
        <f t="shared" ca="1" si="22"/>
        <v>0</v>
      </c>
    </row>
    <row r="132" spans="4:30" x14ac:dyDescent="0.35">
      <c r="D132" s="20">
        <v>128</v>
      </c>
      <c r="E132" s="21">
        <f t="shared" ca="1" si="33"/>
        <v>46752</v>
      </c>
      <c r="F132" s="44">
        <f t="shared" ca="1" si="23"/>
        <v>47117</v>
      </c>
      <c r="G132" s="22" t="s">
        <v>119</v>
      </c>
      <c r="H132" s="44">
        <f t="shared" ca="1" si="34"/>
        <v>46752</v>
      </c>
      <c r="I132" s="45">
        <f t="shared" ca="1" si="24"/>
        <v>0</v>
      </c>
      <c r="J132" s="45">
        <f t="shared" ca="1" si="25"/>
        <v>0</v>
      </c>
      <c r="K132" s="45">
        <f t="shared" ca="1" si="26"/>
        <v>0</v>
      </c>
      <c r="L132" s="45"/>
      <c r="M132" s="45">
        <f t="shared" ca="1" si="35"/>
        <v>0</v>
      </c>
      <c r="N132" s="257">
        <f t="shared" ca="1" si="27"/>
        <v>0</v>
      </c>
      <c r="O132" s="23"/>
      <c r="P132" s="255">
        <f t="shared" ca="1" si="28"/>
        <v>0</v>
      </c>
      <c r="Q132" s="163">
        <f t="shared" ca="1" si="29"/>
        <v>0</v>
      </c>
      <c r="R132" s="164">
        <f ca="1">NPV(Q131,K132:$K$244) + ($A$13+$A$14+$A$15)/POWER(1+Q131,$A$28-D132+1)</f>
        <v>0</v>
      </c>
      <c r="S132" s="164">
        <f ca="1">NPV(Q132,K132:$K$244) + ($A$13+$A$14+$A$15)/POWER(1+Q132,$A$28-D132+1)</f>
        <v>0</v>
      </c>
      <c r="T132" s="45">
        <f t="shared" ca="1" si="30"/>
        <v>0</v>
      </c>
      <c r="U132" s="45">
        <f t="shared" ca="1" si="36"/>
        <v>0</v>
      </c>
      <c r="V132" s="45">
        <f t="shared" ca="1" si="37"/>
        <v>0</v>
      </c>
      <c r="W132" s="45">
        <f t="shared" ca="1" si="31"/>
        <v>0</v>
      </c>
      <c r="X132" s="25">
        <f t="shared" ref="X132:X195" ca="1" si="39">T132+W132+U132+V132</f>
        <v>0</v>
      </c>
      <c r="Z132" s="28">
        <f t="shared" ca="1" si="38"/>
        <v>0</v>
      </c>
      <c r="AA132" s="233"/>
      <c r="AB132" s="45">
        <f t="shared" ca="1" si="32"/>
        <v>0</v>
      </c>
      <c r="AC132" s="45">
        <f t="shared" ref="AC132:AC195" ca="1" si="40">W132</f>
        <v>0</v>
      </c>
      <c r="AD132" s="25">
        <f t="shared" ref="AD132:AD195" ca="1" si="41">Z132-AA132-AB132+AC132</f>
        <v>0</v>
      </c>
    </row>
    <row r="133" spans="4:30" x14ac:dyDescent="0.35">
      <c r="D133" s="20">
        <v>129</v>
      </c>
      <c r="E133" s="21">
        <f t="shared" ca="1" si="33"/>
        <v>47118</v>
      </c>
      <c r="F133" s="44">
        <f t="shared" ref="F133:F196" ca="1" si="42">E134-1</f>
        <v>47482</v>
      </c>
      <c r="G133" s="22" t="s">
        <v>119</v>
      </c>
      <c r="H133" s="44">
        <f t="shared" ca="1" si="34"/>
        <v>47118</v>
      </c>
      <c r="I133" s="45">
        <f t="shared" ref="I133:I196" ca="1" si="43">IF(D133&gt;$A$28,0,$A$9)</f>
        <v>0</v>
      </c>
      <c r="J133" s="45">
        <f t="shared" ref="J133:J196" ca="1" si="44">IF(D133&gt;$A$28,0,$A$10)</f>
        <v>0</v>
      </c>
      <c r="K133" s="45">
        <f t="shared" ref="K133:K196" ca="1" si="45">IF(D133&gt;$A$28,0,$A$11)</f>
        <v>0</v>
      </c>
      <c r="L133" s="45"/>
      <c r="M133" s="45">
        <f t="shared" ca="1" si="35"/>
        <v>0</v>
      </c>
      <c r="N133" s="257">
        <f t="shared" ref="N133:N196" ca="1" si="46">$A$6</f>
        <v>0</v>
      </c>
      <c r="O133" s="23"/>
      <c r="P133" s="255">
        <f t="shared" ref="P133:P196" ca="1" si="47">$A$7</f>
        <v>0</v>
      </c>
      <c r="Q133" s="163">
        <f t="shared" ref="Q133:Q196" ca="1" si="48">$A$8</f>
        <v>0</v>
      </c>
      <c r="R133" s="164">
        <f ca="1">NPV(Q132,K133:$K$244) + ($A$13+$A$14+$A$15)/POWER(1+Q132,$A$28-D133+1)</f>
        <v>0</v>
      </c>
      <c r="S133" s="164">
        <f ca="1">NPV(Q133,K133:$K$244) + ($A$13+$A$14+$A$15)/POWER(1+Q133,$A$28-D133+1)</f>
        <v>0</v>
      </c>
      <c r="T133" s="45">
        <f t="shared" ref="T133:T196" ca="1" si="49">IF(ISBLANK(G133),0,X132)</f>
        <v>0</v>
      </c>
      <c r="U133" s="45">
        <f t="shared" ca="1" si="36"/>
        <v>0</v>
      </c>
      <c r="V133" s="45">
        <f t="shared" ca="1" si="37"/>
        <v>0</v>
      </c>
      <c r="W133" s="45">
        <f t="shared" ref="W133:W196" ca="1" si="50">S133-R133</f>
        <v>0</v>
      </c>
      <c r="X133" s="25">
        <f t="shared" ca="1" si="39"/>
        <v>0</v>
      </c>
      <c r="Z133" s="28">
        <f t="shared" ca="1" si="38"/>
        <v>0</v>
      </c>
      <c r="AA133" s="233"/>
      <c r="AB133" s="45">
        <f t="shared" ref="AB133:AB196" ca="1" si="51">IFERROR(Z133/($A$42-D133+1),0)</f>
        <v>0</v>
      </c>
      <c r="AC133" s="45">
        <f t="shared" ca="1" si="40"/>
        <v>0</v>
      </c>
      <c r="AD133" s="25">
        <f t="shared" ca="1" si="41"/>
        <v>0</v>
      </c>
    </row>
    <row r="134" spans="4:30" x14ac:dyDescent="0.35">
      <c r="D134" s="20">
        <v>130</v>
      </c>
      <c r="E134" s="21">
        <f t="shared" ref="E134:E197" ca="1" si="52">EOMONTH(H134,0)</f>
        <v>47483</v>
      </c>
      <c r="F134" s="44">
        <f t="shared" ca="1" si="42"/>
        <v>47847</v>
      </c>
      <c r="G134" s="22" t="s">
        <v>119</v>
      </c>
      <c r="H134" s="44">
        <f t="shared" ref="H134:H197" ca="1" si="53">EDATE(H133,12)</f>
        <v>47483</v>
      </c>
      <c r="I134" s="45">
        <f t="shared" ca="1" si="43"/>
        <v>0</v>
      </c>
      <c r="J134" s="45">
        <f t="shared" ca="1" si="44"/>
        <v>0</v>
      </c>
      <c r="K134" s="45">
        <f t="shared" ca="1" si="45"/>
        <v>0</v>
      </c>
      <c r="L134" s="45"/>
      <c r="M134" s="45">
        <f t="shared" ref="M134:M197" ca="1" si="54">K134+L134</f>
        <v>0</v>
      </c>
      <c r="N134" s="257">
        <f t="shared" ca="1" si="46"/>
        <v>0</v>
      </c>
      <c r="O134" s="23"/>
      <c r="P134" s="255">
        <f t="shared" ca="1" si="47"/>
        <v>0</v>
      </c>
      <c r="Q134" s="163">
        <f t="shared" ca="1" si="48"/>
        <v>0</v>
      </c>
      <c r="R134" s="164">
        <f ca="1">NPV(Q133,K134:$K$244) + ($A$13+$A$14+$A$15)/POWER(1+Q133,$A$28-D134+1)</f>
        <v>0</v>
      </c>
      <c r="S134" s="164">
        <f ca="1">NPV(Q134,K134:$K$244) + ($A$13+$A$14+$A$15)/POWER(1+Q134,$A$28-D134+1)</f>
        <v>0</v>
      </c>
      <c r="T134" s="45">
        <f t="shared" ca="1" si="49"/>
        <v>0</v>
      </c>
      <c r="U134" s="45">
        <f t="shared" ref="U134:U197" ca="1" si="55">S134*Q134</f>
        <v>0</v>
      </c>
      <c r="V134" s="45">
        <f t="shared" ref="V134:V197" ca="1" si="56">-(K134+L134)</f>
        <v>0</v>
      </c>
      <c r="W134" s="45">
        <f t="shared" ca="1" si="50"/>
        <v>0</v>
      </c>
      <c r="X134" s="25">
        <f t="shared" ca="1" si="39"/>
        <v>0</v>
      </c>
      <c r="Z134" s="28">
        <f t="shared" ref="Z134:Z197" ca="1" si="57">AD133</f>
        <v>0</v>
      </c>
      <c r="AA134" s="233"/>
      <c r="AB134" s="45">
        <f t="shared" ca="1" si="51"/>
        <v>0</v>
      </c>
      <c r="AC134" s="45">
        <f t="shared" ca="1" si="40"/>
        <v>0</v>
      </c>
      <c r="AD134" s="25">
        <f t="shared" ca="1" si="41"/>
        <v>0</v>
      </c>
    </row>
    <row r="135" spans="4:30" x14ac:dyDescent="0.35">
      <c r="D135" s="20">
        <v>131</v>
      </c>
      <c r="E135" s="21">
        <f t="shared" ca="1" si="52"/>
        <v>47848</v>
      </c>
      <c r="F135" s="44">
        <f t="shared" ca="1" si="42"/>
        <v>48212</v>
      </c>
      <c r="G135" s="22" t="s">
        <v>119</v>
      </c>
      <c r="H135" s="44">
        <f t="shared" ca="1" si="53"/>
        <v>47848</v>
      </c>
      <c r="I135" s="45">
        <f t="shared" ca="1" si="43"/>
        <v>0</v>
      </c>
      <c r="J135" s="45">
        <f t="shared" ca="1" si="44"/>
        <v>0</v>
      </c>
      <c r="K135" s="45">
        <f t="shared" ca="1" si="45"/>
        <v>0</v>
      </c>
      <c r="L135" s="45"/>
      <c r="M135" s="45">
        <f t="shared" ca="1" si="54"/>
        <v>0</v>
      </c>
      <c r="N135" s="257">
        <f t="shared" ca="1" si="46"/>
        <v>0</v>
      </c>
      <c r="O135" s="23"/>
      <c r="P135" s="255">
        <f t="shared" ca="1" si="47"/>
        <v>0</v>
      </c>
      <c r="Q135" s="163">
        <f t="shared" ca="1" si="48"/>
        <v>0</v>
      </c>
      <c r="R135" s="164">
        <f ca="1">NPV(Q134,K135:$K$244) + ($A$13+$A$14+$A$15)/POWER(1+Q134,$A$28-D135+1)</f>
        <v>0</v>
      </c>
      <c r="S135" s="164">
        <f ca="1">NPV(Q135,K135:$K$244) + ($A$13+$A$14+$A$15)/POWER(1+Q135,$A$28-D135+1)</f>
        <v>0</v>
      </c>
      <c r="T135" s="45">
        <f t="shared" ca="1" si="49"/>
        <v>0</v>
      </c>
      <c r="U135" s="45">
        <f t="shared" ca="1" si="55"/>
        <v>0</v>
      </c>
      <c r="V135" s="45">
        <f t="shared" ca="1" si="56"/>
        <v>0</v>
      </c>
      <c r="W135" s="45">
        <f t="shared" ca="1" si="50"/>
        <v>0</v>
      </c>
      <c r="X135" s="25">
        <f t="shared" ca="1" si="39"/>
        <v>0</v>
      </c>
      <c r="Z135" s="28">
        <f t="shared" ca="1" si="57"/>
        <v>0</v>
      </c>
      <c r="AA135" s="233"/>
      <c r="AB135" s="45">
        <f t="shared" ca="1" si="51"/>
        <v>0</v>
      </c>
      <c r="AC135" s="45">
        <f t="shared" ca="1" si="40"/>
        <v>0</v>
      </c>
      <c r="AD135" s="25">
        <f t="shared" ca="1" si="41"/>
        <v>0</v>
      </c>
    </row>
    <row r="136" spans="4:30" x14ac:dyDescent="0.35">
      <c r="D136" s="20">
        <v>132</v>
      </c>
      <c r="E136" s="21">
        <f t="shared" ca="1" si="52"/>
        <v>48213</v>
      </c>
      <c r="F136" s="44">
        <f t="shared" ca="1" si="42"/>
        <v>48578</v>
      </c>
      <c r="G136" s="22" t="s">
        <v>119</v>
      </c>
      <c r="H136" s="44">
        <f t="shared" ca="1" si="53"/>
        <v>48213</v>
      </c>
      <c r="I136" s="45">
        <f t="shared" ca="1" si="43"/>
        <v>0</v>
      </c>
      <c r="J136" s="45">
        <f t="shared" ca="1" si="44"/>
        <v>0</v>
      </c>
      <c r="K136" s="45">
        <f t="shared" ca="1" si="45"/>
        <v>0</v>
      </c>
      <c r="L136" s="45"/>
      <c r="M136" s="45">
        <f t="shared" ca="1" si="54"/>
        <v>0</v>
      </c>
      <c r="N136" s="257">
        <f t="shared" ca="1" si="46"/>
        <v>0</v>
      </c>
      <c r="O136" s="23"/>
      <c r="P136" s="255">
        <f t="shared" ca="1" si="47"/>
        <v>0</v>
      </c>
      <c r="Q136" s="163">
        <f t="shared" ca="1" si="48"/>
        <v>0</v>
      </c>
      <c r="R136" s="164">
        <f ca="1">NPV(Q135,K136:$K$244) + ($A$13+$A$14+$A$15)/POWER(1+Q135,$A$28-D136+1)</f>
        <v>0</v>
      </c>
      <c r="S136" s="164">
        <f ca="1">NPV(Q136,K136:$K$244) + ($A$13+$A$14+$A$15)/POWER(1+Q136,$A$28-D136+1)</f>
        <v>0</v>
      </c>
      <c r="T136" s="45">
        <f t="shared" ca="1" si="49"/>
        <v>0</v>
      </c>
      <c r="U136" s="45">
        <f t="shared" ca="1" si="55"/>
        <v>0</v>
      </c>
      <c r="V136" s="45">
        <f t="shared" ca="1" si="56"/>
        <v>0</v>
      </c>
      <c r="W136" s="45">
        <f t="shared" ca="1" si="50"/>
        <v>0</v>
      </c>
      <c r="X136" s="25">
        <f t="shared" ca="1" si="39"/>
        <v>0</v>
      </c>
      <c r="Z136" s="28">
        <f t="shared" ca="1" si="57"/>
        <v>0</v>
      </c>
      <c r="AA136" s="233"/>
      <c r="AB136" s="45">
        <f t="shared" ca="1" si="51"/>
        <v>0</v>
      </c>
      <c r="AC136" s="45">
        <f t="shared" ca="1" si="40"/>
        <v>0</v>
      </c>
      <c r="AD136" s="25">
        <f t="shared" ca="1" si="41"/>
        <v>0</v>
      </c>
    </row>
    <row r="137" spans="4:30" x14ac:dyDescent="0.35">
      <c r="D137" s="20">
        <v>133</v>
      </c>
      <c r="E137" s="21">
        <f t="shared" ca="1" si="52"/>
        <v>48579</v>
      </c>
      <c r="F137" s="44">
        <f t="shared" ca="1" si="42"/>
        <v>48943</v>
      </c>
      <c r="G137" s="22" t="s">
        <v>119</v>
      </c>
      <c r="H137" s="44">
        <f t="shared" ca="1" si="53"/>
        <v>48579</v>
      </c>
      <c r="I137" s="45">
        <f t="shared" ca="1" si="43"/>
        <v>0</v>
      </c>
      <c r="J137" s="45">
        <f t="shared" ca="1" si="44"/>
        <v>0</v>
      </c>
      <c r="K137" s="45">
        <f t="shared" ca="1" si="45"/>
        <v>0</v>
      </c>
      <c r="L137" s="45"/>
      <c r="M137" s="45">
        <f t="shared" ca="1" si="54"/>
        <v>0</v>
      </c>
      <c r="N137" s="257">
        <f t="shared" ca="1" si="46"/>
        <v>0</v>
      </c>
      <c r="O137" s="23"/>
      <c r="P137" s="255">
        <f t="shared" ca="1" si="47"/>
        <v>0</v>
      </c>
      <c r="Q137" s="163">
        <f t="shared" ca="1" si="48"/>
        <v>0</v>
      </c>
      <c r="R137" s="164">
        <f ca="1">NPV(Q136,K137:$K$244) + ($A$13+$A$14+$A$15)/POWER(1+Q136,$A$28-D137+1)</f>
        <v>0</v>
      </c>
      <c r="S137" s="164">
        <f ca="1">NPV(Q137,K137:$K$244) + ($A$13+$A$14+$A$15)/POWER(1+Q137,$A$28-D137+1)</f>
        <v>0</v>
      </c>
      <c r="T137" s="45">
        <f t="shared" ca="1" si="49"/>
        <v>0</v>
      </c>
      <c r="U137" s="45">
        <f t="shared" ca="1" si="55"/>
        <v>0</v>
      </c>
      <c r="V137" s="45">
        <f t="shared" ca="1" si="56"/>
        <v>0</v>
      </c>
      <c r="W137" s="45">
        <f t="shared" ca="1" si="50"/>
        <v>0</v>
      </c>
      <c r="X137" s="25">
        <f t="shared" ca="1" si="39"/>
        <v>0</v>
      </c>
      <c r="Z137" s="28">
        <f t="shared" ca="1" si="57"/>
        <v>0</v>
      </c>
      <c r="AA137" s="233"/>
      <c r="AB137" s="45">
        <f t="shared" ca="1" si="51"/>
        <v>0</v>
      </c>
      <c r="AC137" s="45">
        <f t="shared" ca="1" si="40"/>
        <v>0</v>
      </c>
      <c r="AD137" s="25">
        <f t="shared" ca="1" si="41"/>
        <v>0</v>
      </c>
    </row>
    <row r="138" spans="4:30" x14ac:dyDescent="0.35">
      <c r="D138" s="20">
        <v>134</v>
      </c>
      <c r="E138" s="21">
        <f t="shared" ca="1" si="52"/>
        <v>48944</v>
      </c>
      <c r="F138" s="44">
        <f t="shared" ca="1" si="42"/>
        <v>49308</v>
      </c>
      <c r="G138" s="22" t="s">
        <v>119</v>
      </c>
      <c r="H138" s="44">
        <f t="shared" ca="1" si="53"/>
        <v>48944</v>
      </c>
      <c r="I138" s="45">
        <f t="shared" ca="1" si="43"/>
        <v>0</v>
      </c>
      <c r="J138" s="45">
        <f t="shared" ca="1" si="44"/>
        <v>0</v>
      </c>
      <c r="K138" s="45">
        <f t="shared" ca="1" si="45"/>
        <v>0</v>
      </c>
      <c r="L138" s="45"/>
      <c r="M138" s="45">
        <f t="shared" ca="1" si="54"/>
        <v>0</v>
      </c>
      <c r="N138" s="257">
        <f t="shared" ca="1" si="46"/>
        <v>0</v>
      </c>
      <c r="O138" s="23"/>
      <c r="P138" s="255">
        <f t="shared" ca="1" si="47"/>
        <v>0</v>
      </c>
      <c r="Q138" s="163">
        <f t="shared" ca="1" si="48"/>
        <v>0</v>
      </c>
      <c r="R138" s="164">
        <f ca="1">NPV(Q137,K138:$K$244) + ($A$13+$A$14+$A$15)/POWER(1+Q137,$A$28-D138+1)</f>
        <v>0</v>
      </c>
      <c r="S138" s="164">
        <f ca="1">NPV(Q138,K138:$K$244) + ($A$13+$A$14+$A$15)/POWER(1+Q138,$A$28-D138+1)</f>
        <v>0</v>
      </c>
      <c r="T138" s="45">
        <f t="shared" ca="1" si="49"/>
        <v>0</v>
      </c>
      <c r="U138" s="45">
        <f t="shared" ca="1" si="55"/>
        <v>0</v>
      </c>
      <c r="V138" s="45">
        <f t="shared" ca="1" si="56"/>
        <v>0</v>
      </c>
      <c r="W138" s="45">
        <f t="shared" ca="1" si="50"/>
        <v>0</v>
      </c>
      <c r="X138" s="25">
        <f t="shared" ca="1" si="39"/>
        <v>0</v>
      </c>
      <c r="Z138" s="28">
        <f t="shared" ca="1" si="57"/>
        <v>0</v>
      </c>
      <c r="AA138" s="233"/>
      <c r="AB138" s="45">
        <f t="shared" ca="1" si="51"/>
        <v>0</v>
      </c>
      <c r="AC138" s="45">
        <f t="shared" ca="1" si="40"/>
        <v>0</v>
      </c>
      <c r="AD138" s="25">
        <f t="shared" ca="1" si="41"/>
        <v>0</v>
      </c>
    </row>
    <row r="139" spans="4:30" x14ac:dyDescent="0.35">
      <c r="D139" s="20">
        <v>135</v>
      </c>
      <c r="E139" s="21">
        <f t="shared" ca="1" si="52"/>
        <v>49309</v>
      </c>
      <c r="F139" s="44">
        <f t="shared" ca="1" si="42"/>
        <v>49673</v>
      </c>
      <c r="G139" s="22" t="s">
        <v>119</v>
      </c>
      <c r="H139" s="44">
        <f t="shared" ca="1" si="53"/>
        <v>49309</v>
      </c>
      <c r="I139" s="45">
        <f t="shared" ca="1" si="43"/>
        <v>0</v>
      </c>
      <c r="J139" s="45">
        <f t="shared" ca="1" si="44"/>
        <v>0</v>
      </c>
      <c r="K139" s="45">
        <f t="shared" ca="1" si="45"/>
        <v>0</v>
      </c>
      <c r="L139" s="45"/>
      <c r="M139" s="45">
        <f t="shared" ca="1" si="54"/>
        <v>0</v>
      </c>
      <c r="N139" s="257">
        <f t="shared" ca="1" si="46"/>
        <v>0</v>
      </c>
      <c r="O139" s="23"/>
      <c r="P139" s="255">
        <f t="shared" ca="1" si="47"/>
        <v>0</v>
      </c>
      <c r="Q139" s="163">
        <f t="shared" ca="1" si="48"/>
        <v>0</v>
      </c>
      <c r="R139" s="164">
        <f ca="1">NPV(Q138,K139:$K$244) + ($A$13+$A$14+$A$15)/POWER(1+Q138,$A$28-D139+1)</f>
        <v>0</v>
      </c>
      <c r="S139" s="164">
        <f ca="1">NPV(Q139,K139:$K$244) + ($A$13+$A$14+$A$15)/POWER(1+Q139,$A$28-D139+1)</f>
        <v>0</v>
      </c>
      <c r="T139" s="45">
        <f t="shared" ca="1" si="49"/>
        <v>0</v>
      </c>
      <c r="U139" s="45">
        <f t="shared" ca="1" si="55"/>
        <v>0</v>
      </c>
      <c r="V139" s="45">
        <f t="shared" ca="1" si="56"/>
        <v>0</v>
      </c>
      <c r="W139" s="45">
        <f t="shared" ca="1" si="50"/>
        <v>0</v>
      </c>
      <c r="X139" s="25">
        <f t="shared" ca="1" si="39"/>
        <v>0</v>
      </c>
      <c r="Z139" s="28">
        <f t="shared" ca="1" si="57"/>
        <v>0</v>
      </c>
      <c r="AA139" s="233"/>
      <c r="AB139" s="45">
        <f t="shared" ca="1" si="51"/>
        <v>0</v>
      </c>
      <c r="AC139" s="45">
        <f t="shared" ca="1" si="40"/>
        <v>0</v>
      </c>
      <c r="AD139" s="25">
        <f t="shared" ca="1" si="41"/>
        <v>0</v>
      </c>
    </row>
    <row r="140" spans="4:30" x14ac:dyDescent="0.35">
      <c r="D140" s="20">
        <v>136</v>
      </c>
      <c r="E140" s="21">
        <f t="shared" ca="1" si="52"/>
        <v>49674</v>
      </c>
      <c r="F140" s="44">
        <f t="shared" ca="1" si="42"/>
        <v>50039</v>
      </c>
      <c r="G140" s="22" t="s">
        <v>119</v>
      </c>
      <c r="H140" s="44">
        <f t="shared" ca="1" si="53"/>
        <v>49674</v>
      </c>
      <c r="I140" s="45">
        <f t="shared" ca="1" si="43"/>
        <v>0</v>
      </c>
      <c r="J140" s="45">
        <f t="shared" ca="1" si="44"/>
        <v>0</v>
      </c>
      <c r="K140" s="45">
        <f t="shared" ca="1" si="45"/>
        <v>0</v>
      </c>
      <c r="L140" s="45"/>
      <c r="M140" s="45">
        <f t="shared" ca="1" si="54"/>
        <v>0</v>
      </c>
      <c r="N140" s="257">
        <f t="shared" ca="1" si="46"/>
        <v>0</v>
      </c>
      <c r="O140" s="23"/>
      <c r="P140" s="255">
        <f t="shared" ca="1" si="47"/>
        <v>0</v>
      </c>
      <c r="Q140" s="163">
        <f t="shared" ca="1" si="48"/>
        <v>0</v>
      </c>
      <c r="R140" s="164">
        <f ca="1">NPV(Q139,K140:$K$244) + ($A$13+$A$14+$A$15)/POWER(1+Q139,$A$28-D140+1)</f>
        <v>0</v>
      </c>
      <c r="S140" s="164">
        <f ca="1">NPV(Q140,K140:$K$244) + ($A$13+$A$14+$A$15)/POWER(1+Q140,$A$28-D140+1)</f>
        <v>0</v>
      </c>
      <c r="T140" s="45">
        <f t="shared" ca="1" si="49"/>
        <v>0</v>
      </c>
      <c r="U140" s="45">
        <f t="shared" ca="1" si="55"/>
        <v>0</v>
      </c>
      <c r="V140" s="45">
        <f t="shared" ca="1" si="56"/>
        <v>0</v>
      </c>
      <c r="W140" s="45">
        <f t="shared" ca="1" si="50"/>
        <v>0</v>
      </c>
      <c r="X140" s="25">
        <f t="shared" ca="1" si="39"/>
        <v>0</v>
      </c>
      <c r="Z140" s="28">
        <f t="shared" ca="1" si="57"/>
        <v>0</v>
      </c>
      <c r="AA140" s="233"/>
      <c r="AB140" s="45">
        <f t="shared" ca="1" si="51"/>
        <v>0</v>
      </c>
      <c r="AC140" s="45">
        <f t="shared" ca="1" si="40"/>
        <v>0</v>
      </c>
      <c r="AD140" s="25">
        <f t="shared" ca="1" si="41"/>
        <v>0</v>
      </c>
    </row>
    <row r="141" spans="4:30" x14ac:dyDescent="0.35">
      <c r="D141" s="20">
        <v>137</v>
      </c>
      <c r="E141" s="21">
        <f t="shared" ca="1" si="52"/>
        <v>50040</v>
      </c>
      <c r="F141" s="44">
        <f t="shared" ca="1" si="42"/>
        <v>50404</v>
      </c>
      <c r="G141" s="22" t="s">
        <v>119</v>
      </c>
      <c r="H141" s="44">
        <f t="shared" ca="1" si="53"/>
        <v>50040</v>
      </c>
      <c r="I141" s="45">
        <f t="shared" ca="1" si="43"/>
        <v>0</v>
      </c>
      <c r="J141" s="45">
        <f t="shared" ca="1" si="44"/>
        <v>0</v>
      </c>
      <c r="K141" s="45">
        <f t="shared" ca="1" si="45"/>
        <v>0</v>
      </c>
      <c r="L141" s="45"/>
      <c r="M141" s="45">
        <f t="shared" ca="1" si="54"/>
        <v>0</v>
      </c>
      <c r="N141" s="257">
        <f t="shared" ca="1" si="46"/>
        <v>0</v>
      </c>
      <c r="O141" s="23"/>
      <c r="P141" s="255">
        <f t="shared" ca="1" si="47"/>
        <v>0</v>
      </c>
      <c r="Q141" s="163">
        <f t="shared" ca="1" si="48"/>
        <v>0</v>
      </c>
      <c r="R141" s="164">
        <f ca="1">NPV(Q140,K141:$K$244) + ($A$13+$A$14+$A$15)/POWER(1+Q140,$A$28-D141+1)</f>
        <v>0</v>
      </c>
      <c r="S141" s="164">
        <f ca="1">NPV(Q141,K141:$K$244) + ($A$13+$A$14+$A$15)/POWER(1+Q141,$A$28-D141+1)</f>
        <v>0</v>
      </c>
      <c r="T141" s="45">
        <f t="shared" ca="1" si="49"/>
        <v>0</v>
      </c>
      <c r="U141" s="45">
        <f t="shared" ca="1" si="55"/>
        <v>0</v>
      </c>
      <c r="V141" s="45">
        <f t="shared" ca="1" si="56"/>
        <v>0</v>
      </c>
      <c r="W141" s="45">
        <f t="shared" ca="1" si="50"/>
        <v>0</v>
      </c>
      <c r="X141" s="25">
        <f t="shared" ca="1" si="39"/>
        <v>0</v>
      </c>
      <c r="Z141" s="28">
        <f t="shared" ca="1" si="57"/>
        <v>0</v>
      </c>
      <c r="AA141" s="233"/>
      <c r="AB141" s="45">
        <f t="shared" ca="1" si="51"/>
        <v>0</v>
      </c>
      <c r="AC141" s="45">
        <f t="shared" ca="1" si="40"/>
        <v>0</v>
      </c>
      <c r="AD141" s="25">
        <f t="shared" ca="1" si="41"/>
        <v>0</v>
      </c>
    </row>
    <row r="142" spans="4:30" x14ac:dyDescent="0.35">
      <c r="D142" s="20">
        <v>138</v>
      </c>
      <c r="E142" s="21">
        <f t="shared" ca="1" si="52"/>
        <v>50405</v>
      </c>
      <c r="F142" s="44">
        <f t="shared" ca="1" si="42"/>
        <v>50769</v>
      </c>
      <c r="G142" s="22" t="s">
        <v>119</v>
      </c>
      <c r="H142" s="44">
        <f t="shared" ca="1" si="53"/>
        <v>50405</v>
      </c>
      <c r="I142" s="45">
        <f t="shared" ca="1" si="43"/>
        <v>0</v>
      </c>
      <c r="J142" s="45">
        <f t="shared" ca="1" si="44"/>
        <v>0</v>
      </c>
      <c r="K142" s="45">
        <f t="shared" ca="1" si="45"/>
        <v>0</v>
      </c>
      <c r="L142" s="45"/>
      <c r="M142" s="45">
        <f t="shared" ca="1" si="54"/>
        <v>0</v>
      </c>
      <c r="N142" s="257">
        <f t="shared" ca="1" si="46"/>
        <v>0</v>
      </c>
      <c r="O142" s="23"/>
      <c r="P142" s="255">
        <f t="shared" ca="1" si="47"/>
        <v>0</v>
      </c>
      <c r="Q142" s="163">
        <f t="shared" ca="1" si="48"/>
        <v>0</v>
      </c>
      <c r="R142" s="164">
        <f ca="1">NPV(Q141,K142:$K$244) + ($A$13+$A$14+$A$15)/POWER(1+Q141,$A$28-D142+1)</f>
        <v>0</v>
      </c>
      <c r="S142" s="164">
        <f ca="1">NPV(Q142,K142:$K$244) + ($A$13+$A$14+$A$15)/POWER(1+Q142,$A$28-D142+1)</f>
        <v>0</v>
      </c>
      <c r="T142" s="45">
        <f t="shared" ca="1" si="49"/>
        <v>0</v>
      </c>
      <c r="U142" s="45">
        <f t="shared" ca="1" si="55"/>
        <v>0</v>
      </c>
      <c r="V142" s="45">
        <f t="shared" ca="1" si="56"/>
        <v>0</v>
      </c>
      <c r="W142" s="45">
        <f t="shared" ca="1" si="50"/>
        <v>0</v>
      </c>
      <c r="X142" s="25">
        <f t="shared" ca="1" si="39"/>
        <v>0</v>
      </c>
      <c r="Z142" s="28">
        <f t="shared" ca="1" si="57"/>
        <v>0</v>
      </c>
      <c r="AA142" s="233"/>
      <c r="AB142" s="45">
        <f t="shared" ca="1" si="51"/>
        <v>0</v>
      </c>
      <c r="AC142" s="45">
        <f t="shared" ca="1" si="40"/>
        <v>0</v>
      </c>
      <c r="AD142" s="25">
        <f t="shared" ca="1" si="41"/>
        <v>0</v>
      </c>
    </row>
    <row r="143" spans="4:30" x14ac:dyDescent="0.35">
      <c r="D143" s="20">
        <v>139</v>
      </c>
      <c r="E143" s="21">
        <f t="shared" ca="1" si="52"/>
        <v>50770</v>
      </c>
      <c r="F143" s="44">
        <f t="shared" ca="1" si="42"/>
        <v>51134</v>
      </c>
      <c r="G143" s="22" t="s">
        <v>119</v>
      </c>
      <c r="H143" s="44">
        <f t="shared" ca="1" si="53"/>
        <v>50770</v>
      </c>
      <c r="I143" s="45">
        <f t="shared" ca="1" si="43"/>
        <v>0</v>
      </c>
      <c r="J143" s="45">
        <f t="shared" ca="1" si="44"/>
        <v>0</v>
      </c>
      <c r="K143" s="45">
        <f t="shared" ca="1" si="45"/>
        <v>0</v>
      </c>
      <c r="L143" s="45"/>
      <c r="M143" s="45">
        <f t="shared" ca="1" si="54"/>
        <v>0</v>
      </c>
      <c r="N143" s="257">
        <f t="shared" ca="1" si="46"/>
        <v>0</v>
      </c>
      <c r="O143" s="23"/>
      <c r="P143" s="255">
        <f t="shared" ca="1" si="47"/>
        <v>0</v>
      </c>
      <c r="Q143" s="163">
        <f t="shared" ca="1" si="48"/>
        <v>0</v>
      </c>
      <c r="R143" s="164">
        <f ca="1">NPV(Q142,K143:$K$244) + ($A$13+$A$14+$A$15)/POWER(1+Q142,$A$28-D143+1)</f>
        <v>0</v>
      </c>
      <c r="S143" s="164">
        <f ca="1">NPV(Q143,K143:$K$244) + ($A$13+$A$14+$A$15)/POWER(1+Q143,$A$28-D143+1)</f>
        <v>0</v>
      </c>
      <c r="T143" s="45">
        <f t="shared" ca="1" si="49"/>
        <v>0</v>
      </c>
      <c r="U143" s="45">
        <f t="shared" ca="1" si="55"/>
        <v>0</v>
      </c>
      <c r="V143" s="45">
        <f t="shared" ca="1" si="56"/>
        <v>0</v>
      </c>
      <c r="W143" s="45">
        <f t="shared" ca="1" si="50"/>
        <v>0</v>
      </c>
      <c r="X143" s="25">
        <f t="shared" ca="1" si="39"/>
        <v>0</v>
      </c>
      <c r="Z143" s="28">
        <f t="shared" ca="1" si="57"/>
        <v>0</v>
      </c>
      <c r="AA143" s="233"/>
      <c r="AB143" s="45">
        <f t="shared" ca="1" si="51"/>
        <v>0</v>
      </c>
      <c r="AC143" s="45">
        <f t="shared" ca="1" si="40"/>
        <v>0</v>
      </c>
      <c r="AD143" s="25">
        <f t="shared" ca="1" si="41"/>
        <v>0</v>
      </c>
    </row>
    <row r="144" spans="4:30" x14ac:dyDescent="0.35">
      <c r="D144" s="20">
        <v>140</v>
      </c>
      <c r="E144" s="21">
        <f t="shared" ca="1" si="52"/>
        <v>51135</v>
      </c>
      <c r="F144" s="44">
        <f t="shared" ca="1" si="42"/>
        <v>51500</v>
      </c>
      <c r="G144" s="22" t="s">
        <v>119</v>
      </c>
      <c r="H144" s="44">
        <f t="shared" ca="1" si="53"/>
        <v>51135</v>
      </c>
      <c r="I144" s="45">
        <f t="shared" ca="1" si="43"/>
        <v>0</v>
      </c>
      <c r="J144" s="45">
        <f t="shared" ca="1" si="44"/>
        <v>0</v>
      </c>
      <c r="K144" s="45">
        <f t="shared" ca="1" si="45"/>
        <v>0</v>
      </c>
      <c r="L144" s="45"/>
      <c r="M144" s="45">
        <f t="shared" ca="1" si="54"/>
        <v>0</v>
      </c>
      <c r="N144" s="257">
        <f t="shared" ca="1" si="46"/>
        <v>0</v>
      </c>
      <c r="O144" s="23"/>
      <c r="P144" s="255">
        <f t="shared" ca="1" si="47"/>
        <v>0</v>
      </c>
      <c r="Q144" s="163">
        <f t="shared" ca="1" si="48"/>
        <v>0</v>
      </c>
      <c r="R144" s="164">
        <f ca="1">NPV(Q143,K144:$K$244) + ($A$13+$A$14+$A$15)/POWER(1+Q143,$A$28-D144+1)</f>
        <v>0</v>
      </c>
      <c r="S144" s="164">
        <f ca="1">NPV(Q144,K144:$K$244) + ($A$13+$A$14+$A$15)/POWER(1+Q144,$A$28-D144+1)</f>
        <v>0</v>
      </c>
      <c r="T144" s="45">
        <f t="shared" ca="1" si="49"/>
        <v>0</v>
      </c>
      <c r="U144" s="45">
        <f t="shared" ca="1" si="55"/>
        <v>0</v>
      </c>
      <c r="V144" s="45">
        <f t="shared" ca="1" si="56"/>
        <v>0</v>
      </c>
      <c r="W144" s="45">
        <f t="shared" ca="1" si="50"/>
        <v>0</v>
      </c>
      <c r="X144" s="25">
        <f t="shared" ca="1" si="39"/>
        <v>0</v>
      </c>
      <c r="Z144" s="28">
        <f t="shared" ca="1" si="57"/>
        <v>0</v>
      </c>
      <c r="AA144" s="233"/>
      <c r="AB144" s="45">
        <f t="shared" ca="1" si="51"/>
        <v>0</v>
      </c>
      <c r="AC144" s="45">
        <f t="shared" ca="1" si="40"/>
        <v>0</v>
      </c>
      <c r="AD144" s="25">
        <f t="shared" ca="1" si="41"/>
        <v>0</v>
      </c>
    </row>
    <row r="145" spans="4:30" x14ac:dyDescent="0.35">
      <c r="D145" s="20">
        <v>141</v>
      </c>
      <c r="E145" s="21">
        <f t="shared" ca="1" si="52"/>
        <v>51501</v>
      </c>
      <c r="F145" s="44">
        <f t="shared" ca="1" si="42"/>
        <v>51865</v>
      </c>
      <c r="G145" s="22" t="s">
        <v>119</v>
      </c>
      <c r="H145" s="44">
        <f t="shared" ca="1" si="53"/>
        <v>51501</v>
      </c>
      <c r="I145" s="45">
        <f t="shared" ca="1" si="43"/>
        <v>0</v>
      </c>
      <c r="J145" s="45">
        <f t="shared" ca="1" si="44"/>
        <v>0</v>
      </c>
      <c r="K145" s="45">
        <f t="shared" ca="1" si="45"/>
        <v>0</v>
      </c>
      <c r="L145" s="45"/>
      <c r="M145" s="45">
        <f t="shared" ca="1" si="54"/>
        <v>0</v>
      </c>
      <c r="N145" s="257">
        <f t="shared" ca="1" si="46"/>
        <v>0</v>
      </c>
      <c r="O145" s="23"/>
      <c r="P145" s="255">
        <f t="shared" ca="1" si="47"/>
        <v>0</v>
      </c>
      <c r="Q145" s="163">
        <f t="shared" ca="1" si="48"/>
        <v>0</v>
      </c>
      <c r="R145" s="164">
        <f ca="1">NPV(Q144,K145:$K$244) + ($A$13+$A$14+$A$15)/POWER(1+Q144,$A$28-D145+1)</f>
        <v>0</v>
      </c>
      <c r="S145" s="164">
        <f ca="1">NPV(Q145,K145:$K$244) + ($A$13+$A$14+$A$15)/POWER(1+Q145,$A$28-D145+1)</f>
        <v>0</v>
      </c>
      <c r="T145" s="45">
        <f t="shared" ca="1" si="49"/>
        <v>0</v>
      </c>
      <c r="U145" s="45">
        <f t="shared" ca="1" si="55"/>
        <v>0</v>
      </c>
      <c r="V145" s="45">
        <f t="shared" ca="1" si="56"/>
        <v>0</v>
      </c>
      <c r="W145" s="45">
        <f t="shared" ca="1" si="50"/>
        <v>0</v>
      </c>
      <c r="X145" s="25">
        <f t="shared" ca="1" si="39"/>
        <v>0</v>
      </c>
      <c r="Z145" s="28">
        <f t="shared" ca="1" si="57"/>
        <v>0</v>
      </c>
      <c r="AA145" s="233"/>
      <c r="AB145" s="45">
        <f t="shared" ca="1" si="51"/>
        <v>0</v>
      </c>
      <c r="AC145" s="45">
        <f t="shared" ca="1" si="40"/>
        <v>0</v>
      </c>
      <c r="AD145" s="25">
        <f t="shared" ca="1" si="41"/>
        <v>0</v>
      </c>
    </row>
    <row r="146" spans="4:30" x14ac:dyDescent="0.35">
      <c r="D146" s="20">
        <v>142</v>
      </c>
      <c r="E146" s="21">
        <f t="shared" ca="1" si="52"/>
        <v>51866</v>
      </c>
      <c r="F146" s="44">
        <f t="shared" ca="1" si="42"/>
        <v>52230</v>
      </c>
      <c r="G146" s="22" t="s">
        <v>119</v>
      </c>
      <c r="H146" s="44">
        <f t="shared" ca="1" si="53"/>
        <v>51866</v>
      </c>
      <c r="I146" s="45">
        <f t="shared" ca="1" si="43"/>
        <v>0</v>
      </c>
      <c r="J146" s="45">
        <f t="shared" ca="1" si="44"/>
        <v>0</v>
      </c>
      <c r="K146" s="45">
        <f t="shared" ca="1" si="45"/>
        <v>0</v>
      </c>
      <c r="L146" s="45"/>
      <c r="M146" s="45">
        <f t="shared" ca="1" si="54"/>
        <v>0</v>
      </c>
      <c r="N146" s="257">
        <f t="shared" ca="1" si="46"/>
        <v>0</v>
      </c>
      <c r="O146" s="23"/>
      <c r="P146" s="255">
        <f t="shared" ca="1" si="47"/>
        <v>0</v>
      </c>
      <c r="Q146" s="163">
        <f t="shared" ca="1" si="48"/>
        <v>0</v>
      </c>
      <c r="R146" s="164">
        <f ca="1">NPV(Q145,K146:$K$244) + ($A$13+$A$14+$A$15)/POWER(1+Q145,$A$28-D146+1)</f>
        <v>0</v>
      </c>
      <c r="S146" s="164">
        <f ca="1">NPV(Q146,K146:$K$244) + ($A$13+$A$14+$A$15)/POWER(1+Q146,$A$28-D146+1)</f>
        <v>0</v>
      </c>
      <c r="T146" s="45">
        <f t="shared" ca="1" si="49"/>
        <v>0</v>
      </c>
      <c r="U146" s="45">
        <f t="shared" ca="1" si="55"/>
        <v>0</v>
      </c>
      <c r="V146" s="45">
        <f t="shared" ca="1" si="56"/>
        <v>0</v>
      </c>
      <c r="W146" s="45">
        <f t="shared" ca="1" si="50"/>
        <v>0</v>
      </c>
      <c r="X146" s="25">
        <f t="shared" ca="1" si="39"/>
        <v>0</v>
      </c>
      <c r="Z146" s="28">
        <f t="shared" ca="1" si="57"/>
        <v>0</v>
      </c>
      <c r="AA146" s="233"/>
      <c r="AB146" s="45">
        <f t="shared" ca="1" si="51"/>
        <v>0</v>
      </c>
      <c r="AC146" s="45">
        <f t="shared" ca="1" si="40"/>
        <v>0</v>
      </c>
      <c r="AD146" s="25">
        <f t="shared" ca="1" si="41"/>
        <v>0</v>
      </c>
    </row>
    <row r="147" spans="4:30" x14ac:dyDescent="0.35">
      <c r="D147" s="20">
        <v>143</v>
      </c>
      <c r="E147" s="21">
        <f t="shared" ca="1" si="52"/>
        <v>52231</v>
      </c>
      <c r="F147" s="44">
        <f t="shared" ca="1" si="42"/>
        <v>52595</v>
      </c>
      <c r="G147" s="22" t="s">
        <v>119</v>
      </c>
      <c r="H147" s="44">
        <f t="shared" ca="1" si="53"/>
        <v>52231</v>
      </c>
      <c r="I147" s="45">
        <f t="shared" ca="1" si="43"/>
        <v>0</v>
      </c>
      <c r="J147" s="45">
        <f t="shared" ca="1" si="44"/>
        <v>0</v>
      </c>
      <c r="K147" s="45">
        <f t="shared" ca="1" si="45"/>
        <v>0</v>
      </c>
      <c r="L147" s="45"/>
      <c r="M147" s="45">
        <f t="shared" ca="1" si="54"/>
        <v>0</v>
      </c>
      <c r="N147" s="257">
        <f t="shared" ca="1" si="46"/>
        <v>0</v>
      </c>
      <c r="O147" s="23"/>
      <c r="P147" s="255">
        <f t="shared" ca="1" si="47"/>
        <v>0</v>
      </c>
      <c r="Q147" s="163">
        <f t="shared" ca="1" si="48"/>
        <v>0</v>
      </c>
      <c r="R147" s="164">
        <f ca="1">NPV(Q146,K147:$K$244) + ($A$13+$A$14+$A$15)/POWER(1+Q146,$A$28-D147+1)</f>
        <v>0</v>
      </c>
      <c r="S147" s="164">
        <f ca="1">NPV(Q147,K147:$K$244) + ($A$13+$A$14+$A$15)/POWER(1+Q147,$A$28-D147+1)</f>
        <v>0</v>
      </c>
      <c r="T147" s="45">
        <f t="shared" ca="1" si="49"/>
        <v>0</v>
      </c>
      <c r="U147" s="45">
        <f t="shared" ca="1" si="55"/>
        <v>0</v>
      </c>
      <c r="V147" s="45">
        <f t="shared" ca="1" si="56"/>
        <v>0</v>
      </c>
      <c r="W147" s="45">
        <f t="shared" ca="1" si="50"/>
        <v>0</v>
      </c>
      <c r="X147" s="25">
        <f t="shared" ca="1" si="39"/>
        <v>0</v>
      </c>
      <c r="Z147" s="28">
        <f t="shared" ca="1" si="57"/>
        <v>0</v>
      </c>
      <c r="AA147" s="233"/>
      <c r="AB147" s="45">
        <f t="shared" ca="1" si="51"/>
        <v>0</v>
      </c>
      <c r="AC147" s="45">
        <f t="shared" ca="1" si="40"/>
        <v>0</v>
      </c>
      <c r="AD147" s="25">
        <f t="shared" ca="1" si="41"/>
        <v>0</v>
      </c>
    </row>
    <row r="148" spans="4:30" x14ac:dyDescent="0.35">
      <c r="D148" s="20">
        <v>144</v>
      </c>
      <c r="E148" s="21">
        <f t="shared" ca="1" si="52"/>
        <v>52596</v>
      </c>
      <c r="F148" s="44">
        <f t="shared" ca="1" si="42"/>
        <v>52961</v>
      </c>
      <c r="G148" s="22" t="s">
        <v>119</v>
      </c>
      <c r="H148" s="44">
        <f t="shared" ca="1" si="53"/>
        <v>52596</v>
      </c>
      <c r="I148" s="45">
        <f t="shared" ca="1" si="43"/>
        <v>0</v>
      </c>
      <c r="J148" s="45">
        <f t="shared" ca="1" si="44"/>
        <v>0</v>
      </c>
      <c r="K148" s="45">
        <f t="shared" ca="1" si="45"/>
        <v>0</v>
      </c>
      <c r="L148" s="45"/>
      <c r="M148" s="45">
        <f t="shared" ca="1" si="54"/>
        <v>0</v>
      </c>
      <c r="N148" s="257">
        <f t="shared" ca="1" si="46"/>
        <v>0</v>
      </c>
      <c r="O148" s="23"/>
      <c r="P148" s="255">
        <f t="shared" ca="1" si="47"/>
        <v>0</v>
      </c>
      <c r="Q148" s="163">
        <f t="shared" ca="1" si="48"/>
        <v>0</v>
      </c>
      <c r="R148" s="164">
        <f ca="1">NPV(Q147,K148:$K$244) + ($A$13+$A$14+$A$15)/POWER(1+Q147,$A$28-D148+1)</f>
        <v>0</v>
      </c>
      <c r="S148" s="164">
        <f ca="1">NPV(Q148,K148:$K$244) + ($A$13+$A$14+$A$15)/POWER(1+Q148,$A$28-D148+1)</f>
        <v>0</v>
      </c>
      <c r="T148" s="45">
        <f t="shared" ca="1" si="49"/>
        <v>0</v>
      </c>
      <c r="U148" s="45">
        <f t="shared" ca="1" si="55"/>
        <v>0</v>
      </c>
      <c r="V148" s="45">
        <f t="shared" ca="1" si="56"/>
        <v>0</v>
      </c>
      <c r="W148" s="45">
        <f t="shared" ca="1" si="50"/>
        <v>0</v>
      </c>
      <c r="X148" s="25">
        <f t="shared" ca="1" si="39"/>
        <v>0</v>
      </c>
      <c r="Z148" s="28">
        <f t="shared" ca="1" si="57"/>
        <v>0</v>
      </c>
      <c r="AA148" s="233"/>
      <c r="AB148" s="45">
        <f t="shared" ca="1" si="51"/>
        <v>0</v>
      </c>
      <c r="AC148" s="45">
        <f t="shared" ca="1" si="40"/>
        <v>0</v>
      </c>
      <c r="AD148" s="25">
        <f t="shared" ca="1" si="41"/>
        <v>0</v>
      </c>
    </row>
    <row r="149" spans="4:30" x14ac:dyDescent="0.35">
      <c r="D149" s="20">
        <v>145</v>
      </c>
      <c r="E149" s="21">
        <f t="shared" ca="1" si="52"/>
        <v>52962</v>
      </c>
      <c r="F149" s="44">
        <f t="shared" ca="1" si="42"/>
        <v>53326</v>
      </c>
      <c r="G149" s="22" t="s">
        <v>119</v>
      </c>
      <c r="H149" s="44">
        <f t="shared" ca="1" si="53"/>
        <v>52962</v>
      </c>
      <c r="I149" s="45">
        <f t="shared" ca="1" si="43"/>
        <v>0</v>
      </c>
      <c r="J149" s="45">
        <f t="shared" ca="1" si="44"/>
        <v>0</v>
      </c>
      <c r="K149" s="45">
        <f t="shared" ca="1" si="45"/>
        <v>0</v>
      </c>
      <c r="L149" s="45"/>
      <c r="M149" s="45">
        <f t="shared" ca="1" si="54"/>
        <v>0</v>
      </c>
      <c r="N149" s="257">
        <f t="shared" ca="1" si="46"/>
        <v>0</v>
      </c>
      <c r="O149" s="23"/>
      <c r="P149" s="255">
        <f t="shared" ca="1" si="47"/>
        <v>0</v>
      </c>
      <c r="Q149" s="163">
        <f t="shared" ca="1" si="48"/>
        <v>0</v>
      </c>
      <c r="R149" s="164">
        <f ca="1">NPV(Q148,K149:$K$244) + ($A$13+$A$14+$A$15)/POWER(1+Q148,$A$28-D149+1)</f>
        <v>0</v>
      </c>
      <c r="S149" s="164">
        <f ca="1">NPV(Q149,K149:$K$244) + ($A$13+$A$14+$A$15)/POWER(1+Q149,$A$28-D149+1)</f>
        <v>0</v>
      </c>
      <c r="T149" s="45">
        <f t="shared" ca="1" si="49"/>
        <v>0</v>
      </c>
      <c r="U149" s="45">
        <f t="shared" ca="1" si="55"/>
        <v>0</v>
      </c>
      <c r="V149" s="45">
        <f t="shared" ca="1" si="56"/>
        <v>0</v>
      </c>
      <c r="W149" s="45">
        <f t="shared" ca="1" si="50"/>
        <v>0</v>
      </c>
      <c r="X149" s="25">
        <f t="shared" ca="1" si="39"/>
        <v>0</v>
      </c>
      <c r="Z149" s="28">
        <f t="shared" ca="1" si="57"/>
        <v>0</v>
      </c>
      <c r="AA149" s="233"/>
      <c r="AB149" s="45">
        <f t="shared" ca="1" si="51"/>
        <v>0</v>
      </c>
      <c r="AC149" s="45">
        <f t="shared" ca="1" si="40"/>
        <v>0</v>
      </c>
      <c r="AD149" s="25">
        <f t="shared" ca="1" si="41"/>
        <v>0</v>
      </c>
    </row>
    <row r="150" spans="4:30" x14ac:dyDescent="0.35">
      <c r="D150" s="20">
        <v>146</v>
      </c>
      <c r="E150" s="21">
        <f t="shared" ca="1" si="52"/>
        <v>53327</v>
      </c>
      <c r="F150" s="44">
        <f t="shared" ca="1" si="42"/>
        <v>53691</v>
      </c>
      <c r="G150" s="22" t="s">
        <v>119</v>
      </c>
      <c r="H150" s="44">
        <f t="shared" ca="1" si="53"/>
        <v>53327</v>
      </c>
      <c r="I150" s="45">
        <f t="shared" ca="1" si="43"/>
        <v>0</v>
      </c>
      <c r="J150" s="45">
        <f t="shared" ca="1" si="44"/>
        <v>0</v>
      </c>
      <c r="K150" s="45">
        <f t="shared" ca="1" si="45"/>
        <v>0</v>
      </c>
      <c r="L150" s="45"/>
      <c r="M150" s="45">
        <f t="shared" ca="1" si="54"/>
        <v>0</v>
      </c>
      <c r="N150" s="257">
        <f t="shared" ca="1" si="46"/>
        <v>0</v>
      </c>
      <c r="O150" s="23"/>
      <c r="P150" s="255">
        <f t="shared" ca="1" si="47"/>
        <v>0</v>
      </c>
      <c r="Q150" s="163">
        <f t="shared" ca="1" si="48"/>
        <v>0</v>
      </c>
      <c r="R150" s="164">
        <f ca="1">NPV(Q149,K150:$K$244) + ($A$13+$A$14+$A$15)/POWER(1+Q149,$A$28-D150+1)</f>
        <v>0</v>
      </c>
      <c r="S150" s="164">
        <f ca="1">NPV(Q150,K150:$K$244) + ($A$13+$A$14+$A$15)/POWER(1+Q150,$A$28-D150+1)</f>
        <v>0</v>
      </c>
      <c r="T150" s="45">
        <f t="shared" ca="1" si="49"/>
        <v>0</v>
      </c>
      <c r="U150" s="45">
        <f t="shared" ca="1" si="55"/>
        <v>0</v>
      </c>
      <c r="V150" s="45">
        <f t="shared" ca="1" si="56"/>
        <v>0</v>
      </c>
      <c r="W150" s="45">
        <f t="shared" ca="1" si="50"/>
        <v>0</v>
      </c>
      <c r="X150" s="25">
        <f t="shared" ca="1" si="39"/>
        <v>0</v>
      </c>
      <c r="Z150" s="28">
        <f t="shared" ca="1" si="57"/>
        <v>0</v>
      </c>
      <c r="AA150" s="233"/>
      <c r="AB150" s="45">
        <f t="shared" ca="1" si="51"/>
        <v>0</v>
      </c>
      <c r="AC150" s="45">
        <f t="shared" ca="1" si="40"/>
        <v>0</v>
      </c>
      <c r="AD150" s="25">
        <f t="shared" ca="1" si="41"/>
        <v>0</v>
      </c>
    </row>
    <row r="151" spans="4:30" x14ac:dyDescent="0.35">
      <c r="D151" s="20">
        <v>147</v>
      </c>
      <c r="E151" s="21">
        <f t="shared" ca="1" si="52"/>
        <v>53692</v>
      </c>
      <c r="F151" s="44">
        <f t="shared" ca="1" si="42"/>
        <v>54056</v>
      </c>
      <c r="G151" s="22" t="s">
        <v>119</v>
      </c>
      <c r="H151" s="44">
        <f t="shared" ca="1" si="53"/>
        <v>53692</v>
      </c>
      <c r="I151" s="45">
        <f t="shared" ca="1" si="43"/>
        <v>0</v>
      </c>
      <c r="J151" s="45">
        <f t="shared" ca="1" si="44"/>
        <v>0</v>
      </c>
      <c r="K151" s="45">
        <f t="shared" ca="1" si="45"/>
        <v>0</v>
      </c>
      <c r="L151" s="45"/>
      <c r="M151" s="45">
        <f t="shared" ca="1" si="54"/>
        <v>0</v>
      </c>
      <c r="N151" s="257">
        <f t="shared" ca="1" si="46"/>
        <v>0</v>
      </c>
      <c r="O151" s="23"/>
      <c r="P151" s="255">
        <f t="shared" ca="1" si="47"/>
        <v>0</v>
      </c>
      <c r="Q151" s="163">
        <f t="shared" ca="1" si="48"/>
        <v>0</v>
      </c>
      <c r="R151" s="164">
        <f ca="1">NPV(Q150,K151:$K$244) + ($A$13+$A$14+$A$15)/POWER(1+Q150,$A$28-D151+1)</f>
        <v>0</v>
      </c>
      <c r="S151" s="164">
        <f ca="1">NPV(Q151,K151:$K$244) + ($A$13+$A$14+$A$15)/POWER(1+Q151,$A$28-D151+1)</f>
        <v>0</v>
      </c>
      <c r="T151" s="45">
        <f t="shared" ca="1" si="49"/>
        <v>0</v>
      </c>
      <c r="U151" s="45">
        <f t="shared" ca="1" si="55"/>
        <v>0</v>
      </c>
      <c r="V151" s="45">
        <f t="shared" ca="1" si="56"/>
        <v>0</v>
      </c>
      <c r="W151" s="45">
        <f t="shared" ca="1" si="50"/>
        <v>0</v>
      </c>
      <c r="X151" s="25">
        <f t="shared" ca="1" si="39"/>
        <v>0</v>
      </c>
      <c r="Z151" s="28">
        <f t="shared" ca="1" si="57"/>
        <v>0</v>
      </c>
      <c r="AA151" s="233"/>
      <c r="AB151" s="45">
        <f t="shared" ca="1" si="51"/>
        <v>0</v>
      </c>
      <c r="AC151" s="45">
        <f t="shared" ca="1" si="40"/>
        <v>0</v>
      </c>
      <c r="AD151" s="25">
        <f t="shared" ca="1" si="41"/>
        <v>0</v>
      </c>
    </row>
    <row r="152" spans="4:30" x14ac:dyDescent="0.35">
      <c r="D152" s="20">
        <v>148</v>
      </c>
      <c r="E152" s="21">
        <f t="shared" ca="1" si="52"/>
        <v>54057</v>
      </c>
      <c r="F152" s="44">
        <f t="shared" ca="1" si="42"/>
        <v>54422</v>
      </c>
      <c r="G152" s="22" t="s">
        <v>119</v>
      </c>
      <c r="H152" s="44">
        <f t="shared" ca="1" si="53"/>
        <v>54057</v>
      </c>
      <c r="I152" s="45">
        <f t="shared" ca="1" si="43"/>
        <v>0</v>
      </c>
      <c r="J152" s="45">
        <f t="shared" ca="1" si="44"/>
        <v>0</v>
      </c>
      <c r="K152" s="45">
        <f t="shared" ca="1" si="45"/>
        <v>0</v>
      </c>
      <c r="L152" s="45"/>
      <c r="M152" s="45">
        <f t="shared" ca="1" si="54"/>
        <v>0</v>
      </c>
      <c r="N152" s="257">
        <f t="shared" ca="1" si="46"/>
        <v>0</v>
      </c>
      <c r="O152" s="23"/>
      <c r="P152" s="255">
        <f t="shared" ca="1" si="47"/>
        <v>0</v>
      </c>
      <c r="Q152" s="163">
        <f t="shared" ca="1" si="48"/>
        <v>0</v>
      </c>
      <c r="R152" s="164">
        <f ca="1">NPV(Q151,K152:$K$244) + ($A$13+$A$14+$A$15)/POWER(1+Q151,$A$28-D152+1)</f>
        <v>0</v>
      </c>
      <c r="S152" s="164">
        <f ca="1">NPV(Q152,K152:$K$244) + ($A$13+$A$14+$A$15)/POWER(1+Q152,$A$28-D152+1)</f>
        <v>0</v>
      </c>
      <c r="T152" s="45">
        <f t="shared" ca="1" si="49"/>
        <v>0</v>
      </c>
      <c r="U152" s="45">
        <f t="shared" ca="1" si="55"/>
        <v>0</v>
      </c>
      <c r="V152" s="45">
        <f t="shared" ca="1" si="56"/>
        <v>0</v>
      </c>
      <c r="W152" s="45">
        <f t="shared" ca="1" si="50"/>
        <v>0</v>
      </c>
      <c r="X152" s="25">
        <f t="shared" ca="1" si="39"/>
        <v>0</v>
      </c>
      <c r="Z152" s="28">
        <f t="shared" ca="1" si="57"/>
        <v>0</v>
      </c>
      <c r="AA152" s="233"/>
      <c r="AB152" s="45">
        <f t="shared" ca="1" si="51"/>
        <v>0</v>
      </c>
      <c r="AC152" s="45">
        <f t="shared" ca="1" si="40"/>
        <v>0</v>
      </c>
      <c r="AD152" s="25">
        <f t="shared" ca="1" si="41"/>
        <v>0</v>
      </c>
    </row>
    <row r="153" spans="4:30" x14ac:dyDescent="0.35">
      <c r="D153" s="20">
        <v>149</v>
      </c>
      <c r="E153" s="21">
        <f t="shared" ca="1" si="52"/>
        <v>54423</v>
      </c>
      <c r="F153" s="44">
        <f t="shared" ca="1" si="42"/>
        <v>54787</v>
      </c>
      <c r="G153" s="22" t="s">
        <v>119</v>
      </c>
      <c r="H153" s="44">
        <f t="shared" ca="1" si="53"/>
        <v>54423</v>
      </c>
      <c r="I153" s="45">
        <f t="shared" ca="1" si="43"/>
        <v>0</v>
      </c>
      <c r="J153" s="45">
        <f t="shared" ca="1" si="44"/>
        <v>0</v>
      </c>
      <c r="K153" s="45">
        <f t="shared" ca="1" si="45"/>
        <v>0</v>
      </c>
      <c r="L153" s="45"/>
      <c r="M153" s="45">
        <f t="shared" ca="1" si="54"/>
        <v>0</v>
      </c>
      <c r="N153" s="257">
        <f t="shared" ca="1" si="46"/>
        <v>0</v>
      </c>
      <c r="O153" s="23"/>
      <c r="P153" s="255">
        <f t="shared" ca="1" si="47"/>
        <v>0</v>
      </c>
      <c r="Q153" s="163">
        <f t="shared" ca="1" si="48"/>
        <v>0</v>
      </c>
      <c r="R153" s="164">
        <f ca="1">NPV(Q152,K153:$K$244) + ($A$13+$A$14+$A$15)/POWER(1+Q152,$A$28-D153+1)</f>
        <v>0</v>
      </c>
      <c r="S153" s="164">
        <f ca="1">NPV(Q153,K153:$K$244) + ($A$13+$A$14+$A$15)/POWER(1+Q153,$A$28-D153+1)</f>
        <v>0</v>
      </c>
      <c r="T153" s="45">
        <f t="shared" ca="1" si="49"/>
        <v>0</v>
      </c>
      <c r="U153" s="45">
        <f t="shared" ca="1" si="55"/>
        <v>0</v>
      </c>
      <c r="V153" s="45">
        <f t="shared" ca="1" si="56"/>
        <v>0</v>
      </c>
      <c r="W153" s="45">
        <f t="shared" ca="1" si="50"/>
        <v>0</v>
      </c>
      <c r="X153" s="25">
        <f t="shared" ca="1" si="39"/>
        <v>0</v>
      </c>
      <c r="Z153" s="28">
        <f t="shared" ca="1" si="57"/>
        <v>0</v>
      </c>
      <c r="AA153" s="233"/>
      <c r="AB153" s="45">
        <f t="shared" ca="1" si="51"/>
        <v>0</v>
      </c>
      <c r="AC153" s="45">
        <f t="shared" ca="1" si="40"/>
        <v>0</v>
      </c>
      <c r="AD153" s="25">
        <f t="shared" ca="1" si="41"/>
        <v>0</v>
      </c>
    </row>
    <row r="154" spans="4:30" x14ac:dyDescent="0.35">
      <c r="D154" s="20">
        <v>150</v>
      </c>
      <c r="E154" s="21">
        <f t="shared" ca="1" si="52"/>
        <v>54788</v>
      </c>
      <c r="F154" s="44">
        <f t="shared" ca="1" si="42"/>
        <v>55152</v>
      </c>
      <c r="G154" s="22" t="s">
        <v>119</v>
      </c>
      <c r="H154" s="44">
        <f t="shared" ca="1" si="53"/>
        <v>54788</v>
      </c>
      <c r="I154" s="45">
        <f t="shared" ca="1" si="43"/>
        <v>0</v>
      </c>
      <c r="J154" s="45">
        <f t="shared" ca="1" si="44"/>
        <v>0</v>
      </c>
      <c r="K154" s="45">
        <f t="shared" ca="1" si="45"/>
        <v>0</v>
      </c>
      <c r="L154" s="45"/>
      <c r="M154" s="45">
        <f t="shared" ca="1" si="54"/>
        <v>0</v>
      </c>
      <c r="N154" s="257">
        <f t="shared" ca="1" si="46"/>
        <v>0</v>
      </c>
      <c r="O154" s="23"/>
      <c r="P154" s="255">
        <f t="shared" ca="1" si="47"/>
        <v>0</v>
      </c>
      <c r="Q154" s="163">
        <f t="shared" ca="1" si="48"/>
        <v>0</v>
      </c>
      <c r="R154" s="164">
        <f ca="1">NPV(Q153,K154:$K$244) + ($A$13+$A$14+$A$15)/POWER(1+Q153,$A$28-D154+1)</f>
        <v>0</v>
      </c>
      <c r="S154" s="164">
        <f ca="1">NPV(Q154,K154:$K$244) + ($A$13+$A$14+$A$15)/POWER(1+Q154,$A$28-D154+1)</f>
        <v>0</v>
      </c>
      <c r="T154" s="45">
        <f t="shared" ca="1" si="49"/>
        <v>0</v>
      </c>
      <c r="U154" s="45">
        <f t="shared" ca="1" si="55"/>
        <v>0</v>
      </c>
      <c r="V154" s="45">
        <f t="shared" ca="1" si="56"/>
        <v>0</v>
      </c>
      <c r="W154" s="45">
        <f t="shared" ca="1" si="50"/>
        <v>0</v>
      </c>
      <c r="X154" s="25">
        <f t="shared" ca="1" si="39"/>
        <v>0</v>
      </c>
      <c r="Z154" s="28">
        <f t="shared" ca="1" si="57"/>
        <v>0</v>
      </c>
      <c r="AA154" s="233"/>
      <c r="AB154" s="45">
        <f t="shared" ca="1" si="51"/>
        <v>0</v>
      </c>
      <c r="AC154" s="45">
        <f t="shared" ca="1" si="40"/>
        <v>0</v>
      </c>
      <c r="AD154" s="25">
        <f t="shared" ca="1" si="41"/>
        <v>0</v>
      </c>
    </row>
    <row r="155" spans="4:30" x14ac:dyDescent="0.35">
      <c r="D155" s="20">
        <v>151</v>
      </c>
      <c r="E155" s="21">
        <f t="shared" ca="1" si="52"/>
        <v>55153</v>
      </c>
      <c r="F155" s="44">
        <f t="shared" ca="1" si="42"/>
        <v>55517</v>
      </c>
      <c r="G155" s="22" t="s">
        <v>119</v>
      </c>
      <c r="H155" s="44">
        <f t="shared" ca="1" si="53"/>
        <v>55153</v>
      </c>
      <c r="I155" s="45">
        <f t="shared" ca="1" si="43"/>
        <v>0</v>
      </c>
      <c r="J155" s="45">
        <f t="shared" ca="1" si="44"/>
        <v>0</v>
      </c>
      <c r="K155" s="45">
        <f t="shared" ca="1" si="45"/>
        <v>0</v>
      </c>
      <c r="L155" s="45"/>
      <c r="M155" s="45">
        <f t="shared" ca="1" si="54"/>
        <v>0</v>
      </c>
      <c r="N155" s="257">
        <f t="shared" ca="1" si="46"/>
        <v>0</v>
      </c>
      <c r="O155" s="23"/>
      <c r="P155" s="255">
        <f t="shared" ca="1" si="47"/>
        <v>0</v>
      </c>
      <c r="Q155" s="163">
        <f t="shared" ca="1" si="48"/>
        <v>0</v>
      </c>
      <c r="R155" s="164">
        <f ca="1">NPV(Q154,K155:$K$244) + ($A$13+$A$14+$A$15)/POWER(1+Q154,$A$28-D155+1)</f>
        <v>0</v>
      </c>
      <c r="S155" s="164">
        <f ca="1">NPV(Q155,K155:$K$244) + ($A$13+$A$14+$A$15)/POWER(1+Q155,$A$28-D155+1)</f>
        <v>0</v>
      </c>
      <c r="T155" s="45">
        <f t="shared" ca="1" si="49"/>
        <v>0</v>
      </c>
      <c r="U155" s="45">
        <f t="shared" ca="1" si="55"/>
        <v>0</v>
      </c>
      <c r="V155" s="45">
        <f t="shared" ca="1" si="56"/>
        <v>0</v>
      </c>
      <c r="W155" s="45">
        <f t="shared" ca="1" si="50"/>
        <v>0</v>
      </c>
      <c r="X155" s="25">
        <f t="shared" ca="1" si="39"/>
        <v>0</v>
      </c>
      <c r="Z155" s="28">
        <f t="shared" ca="1" si="57"/>
        <v>0</v>
      </c>
      <c r="AA155" s="233"/>
      <c r="AB155" s="45">
        <f t="shared" ca="1" si="51"/>
        <v>0</v>
      </c>
      <c r="AC155" s="45">
        <f t="shared" ca="1" si="40"/>
        <v>0</v>
      </c>
      <c r="AD155" s="25">
        <f t="shared" ca="1" si="41"/>
        <v>0</v>
      </c>
    </row>
    <row r="156" spans="4:30" x14ac:dyDescent="0.35">
      <c r="D156" s="20">
        <v>152</v>
      </c>
      <c r="E156" s="21">
        <f t="shared" ca="1" si="52"/>
        <v>55518</v>
      </c>
      <c r="F156" s="44">
        <f t="shared" ca="1" si="42"/>
        <v>55883</v>
      </c>
      <c r="G156" s="22" t="s">
        <v>119</v>
      </c>
      <c r="H156" s="44">
        <f t="shared" ca="1" si="53"/>
        <v>55518</v>
      </c>
      <c r="I156" s="45">
        <f t="shared" ca="1" si="43"/>
        <v>0</v>
      </c>
      <c r="J156" s="45">
        <f t="shared" ca="1" si="44"/>
        <v>0</v>
      </c>
      <c r="K156" s="45">
        <f t="shared" ca="1" si="45"/>
        <v>0</v>
      </c>
      <c r="L156" s="45"/>
      <c r="M156" s="45">
        <f t="shared" ca="1" si="54"/>
        <v>0</v>
      </c>
      <c r="N156" s="257">
        <f t="shared" ca="1" si="46"/>
        <v>0</v>
      </c>
      <c r="O156" s="23"/>
      <c r="P156" s="255">
        <f t="shared" ca="1" si="47"/>
        <v>0</v>
      </c>
      <c r="Q156" s="163">
        <f t="shared" ca="1" si="48"/>
        <v>0</v>
      </c>
      <c r="R156" s="164">
        <f ca="1">NPV(Q155,K156:$K$244) + ($A$13+$A$14+$A$15)/POWER(1+Q155,$A$28-D156+1)</f>
        <v>0</v>
      </c>
      <c r="S156" s="164">
        <f ca="1">NPV(Q156,K156:$K$244) + ($A$13+$A$14+$A$15)/POWER(1+Q156,$A$28-D156+1)</f>
        <v>0</v>
      </c>
      <c r="T156" s="45">
        <f t="shared" ca="1" si="49"/>
        <v>0</v>
      </c>
      <c r="U156" s="45">
        <f t="shared" ca="1" si="55"/>
        <v>0</v>
      </c>
      <c r="V156" s="45">
        <f t="shared" ca="1" si="56"/>
        <v>0</v>
      </c>
      <c r="W156" s="45">
        <f t="shared" ca="1" si="50"/>
        <v>0</v>
      </c>
      <c r="X156" s="25">
        <f t="shared" ca="1" si="39"/>
        <v>0</v>
      </c>
      <c r="Z156" s="28">
        <f t="shared" ca="1" si="57"/>
        <v>0</v>
      </c>
      <c r="AA156" s="233"/>
      <c r="AB156" s="45">
        <f t="shared" ca="1" si="51"/>
        <v>0</v>
      </c>
      <c r="AC156" s="45">
        <f t="shared" ca="1" si="40"/>
        <v>0</v>
      </c>
      <c r="AD156" s="25">
        <f t="shared" ca="1" si="41"/>
        <v>0</v>
      </c>
    </row>
    <row r="157" spans="4:30" x14ac:dyDescent="0.35">
      <c r="D157" s="20">
        <v>153</v>
      </c>
      <c r="E157" s="21">
        <f t="shared" ca="1" si="52"/>
        <v>55884</v>
      </c>
      <c r="F157" s="44">
        <f t="shared" ca="1" si="42"/>
        <v>56248</v>
      </c>
      <c r="G157" s="22" t="s">
        <v>119</v>
      </c>
      <c r="H157" s="44">
        <f t="shared" ca="1" si="53"/>
        <v>55884</v>
      </c>
      <c r="I157" s="45">
        <f t="shared" ca="1" si="43"/>
        <v>0</v>
      </c>
      <c r="J157" s="45">
        <f t="shared" ca="1" si="44"/>
        <v>0</v>
      </c>
      <c r="K157" s="45">
        <f t="shared" ca="1" si="45"/>
        <v>0</v>
      </c>
      <c r="L157" s="45"/>
      <c r="M157" s="45">
        <f t="shared" ca="1" si="54"/>
        <v>0</v>
      </c>
      <c r="N157" s="257">
        <f t="shared" ca="1" si="46"/>
        <v>0</v>
      </c>
      <c r="O157" s="23"/>
      <c r="P157" s="255">
        <f t="shared" ca="1" si="47"/>
        <v>0</v>
      </c>
      <c r="Q157" s="163">
        <f t="shared" ca="1" si="48"/>
        <v>0</v>
      </c>
      <c r="R157" s="164">
        <f ca="1">NPV(Q156,K157:$K$244) + ($A$13+$A$14+$A$15)/POWER(1+Q156,$A$28-D157+1)</f>
        <v>0</v>
      </c>
      <c r="S157" s="164">
        <f ca="1">NPV(Q157,K157:$K$244) + ($A$13+$A$14+$A$15)/POWER(1+Q157,$A$28-D157+1)</f>
        <v>0</v>
      </c>
      <c r="T157" s="45">
        <f t="shared" ca="1" si="49"/>
        <v>0</v>
      </c>
      <c r="U157" s="45">
        <f t="shared" ca="1" si="55"/>
        <v>0</v>
      </c>
      <c r="V157" s="45">
        <f t="shared" ca="1" si="56"/>
        <v>0</v>
      </c>
      <c r="W157" s="45">
        <f t="shared" ca="1" si="50"/>
        <v>0</v>
      </c>
      <c r="X157" s="25">
        <f t="shared" ca="1" si="39"/>
        <v>0</v>
      </c>
      <c r="Z157" s="28">
        <f t="shared" ca="1" si="57"/>
        <v>0</v>
      </c>
      <c r="AA157" s="233"/>
      <c r="AB157" s="45">
        <f t="shared" ca="1" si="51"/>
        <v>0</v>
      </c>
      <c r="AC157" s="45">
        <f t="shared" ca="1" si="40"/>
        <v>0</v>
      </c>
      <c r="AD157" s="25">
        <f t="shared" ca="1" si="41"/>
        <v>0</v>
      </c>
    </row>
    <row r="158" spans="4:30" x14ac:dyDescent="0.35">
      <c r="D158" s="20">
        <v>154</v>
      </c>
      <c r="E158" s="21">
        <f t="shared" ca="1" si="52"/>
        <v>56249</v>
      </c>
      <c r="F158" s="44">
        <f t="shared" ca="1" si="42"/>
        <v>56613</v>
      </c>
      <c r="G158" s="22" t="s">
        <v>119</v>
      </c>
      <c r="H158" s="44">
        <f t="shared" ca="1" si="53"/>
        <v>56249</v>
      </c>
      <c r="I158" s="45">
        <f t="shared" ca="1" si="43"/>
        <v>0</v>
      </c>
      <c r="J158" s="45">
        <f t="shared" ca="1" si="44"/>
        <v>0</v>
      </c>
      <c r="K158" s="45">
        <f t="shared" ca="1" si="45"/>
        <v>0</v>
      </c>
      <c r="L158" s="45"/>
      <c r="M158" s="45">
        <f t="shared" ca="1" si="54"/>
        <v>0</v>
      </c>
      <c r="N158" s="257">
        <f t="shared" ca="1" si="46"/>
        <v>0</v>
      </c>
      <c r="O158" s="23"/>
      <c r="P158" s="255">
        <f t="shared" ca="1" si="47"/>
        <v>0</v>
      </c>
      <c r="Q158" s="163">
        <f t="shared" ca="1" si="48"/>
        <v>0</v>
      </c>
      <c r="R158" s="164">
        <f ca="1">NPV(Q157,K158:$K$244) + ($A$13+$A$14+$A$15)/POWER(1+Q157,$A$28-D158+1)</f>
        <v>0</v>
      </c>
      <c r="S158" s="164">
        <f ca="1">NPV(Q158,K158:$K$244) + ($A$13+$A$14+$A$15)/POWER(1+Q158,$A$28-D158+1)</f>
        <v>0</v>
      </c>
      <c r="T158" s="45">
        <f t="shared" ca="1" si="49"/>
        <v>0</v>
      </c>
      <c r="U158" s="45">
        <f t="shared" ca="1" si="55"/>
        <v>0</v>
      </c>
      <c r="V158" s="45">
        <f t="shared" ca="1" si="56"/>
        <v>0</v>
      </c>
      <c r="W158" s="45">
        <f t="shared" ca="1" si="50"/>
        <v>0</v>
      </c>
      <c r="X158" s="25">
        <f t="shared" ca="1" si="39"/>
        <v>0</v>
      </c>
      <c r="Z158" s="28">
        <f t="shared" ca="1" si="57"/>
        <v>0</v>
      </c>
      <c r="AA158" s="233"/>
      <c r="AB158" s="45">
        <f t="shared" ca="1" si="51"/>
        <v>0</v>
      </c>
      <c r="AC158" s="45">
        <f t="shared" ca="1" si="40"/>
        <v>0</v>
      </c>
      <c r="AD158" s="25">
        <f t="shared" ca="1" si="41"/>
        <v>0</v>
      </c>
    </row>
    <row r="159" spans="4:30" x14ac:dyDescent="0.35">
      <c r="D159" s="20">
        <v>155</v>
      </c>
      <c r="E159" s="21">
        <f t="shared" ca="1" si="52"/>
        <v>56614</v>
      </c>
      <c r="F159" s="44">
        <f t="shared" ca="1" si="42"/>
        <v>56978</v>
      </c>
      <c r="G159" s="22" t="s">
        <v>119</v>
      </c>
      <c r="H159" s="44">
        <f t="shared" ca="1" si="53"/>
        <v>56614</v>
      </c>
      <c r="I159" s="45">
        <f t="shared" ca="1" si="43"/>
        <v>0</v>
      </c>
      <c r="J159" s="45">
        <f t="shared" ca="1" si="44"/>
        <v>0</v>
      </c>
      <c r="K159" s="45">
        <f t="shared" ca="1" si="45"/>
        <v>0</v>
      </c>
      <c r="L159" s="45"/>
      <c r="M159" s="45">
        <f t="shared" ca="1" si="54"/>
        <v>0</v>
      </c>
      <c r="N159" s="257">
        <f t="shared" ca="1" si="46"/>
        <v>0</v>
      </c>
      <c r="O159" s="23"/>
      <c r="P159" s="255">
        <f t="shared" ca="1" si="47"/>
        <v>0</v>
      </c>
      <c r="Q159" s="163">
        <f t="shared" ca="1" si="48"/>
        <v>0</v>
      </c>
      <c r="R159" s="164">
        <f ca="1">NPV(Q158,K159:$K$244) + ($A$13+$A$14+$A$15)/POWER(1+Q158,$A$28-D159+1)</f>
        <v>0</v>
      </c>
      <c r="S159" s="164">
        <f ca="1">NPV(Q159,K159:$K$244) + ($A$13+$A$14+$A$15)/POWER(1+Q159,$A$28-D159+1)</f>
        <v>0</v>
      </c>
      <c r="T159" s="45">
        <f t="shared" ca="1" si="49"/>
        <v>0</v>
      </c>
      <c r="U159" s="45">
        <f t="shared" ca="1" si="55"/>
        <v>0</v>
      </c>
      <c r="V159" s="45">
        <f t="shared" ca="1" si="56"/>
        <v>0</v>
      </c>
      <c r="W159" s="45">
        <f t="shared" ca="1" si="50"/>
        <v>0</v>
      </c>
      <c r="X159" s="25">
        <f t="shared" ca="1" si="39"/>
        <v>0</v>
      </c>
      <c r="Z159" s="28">
        <f t="shared" ca="1" si="57"/>
        <v>0</v>
      </c>
      <c r="AA159" s="233"/>
      <c r="AB159" s="45">
        <f t="shared" ca="1" si="51"/>
        <v>0</v>
      </c>
      <c r="AC159" s="45">
        <f t="shared" ca="1" si="40"/>
        <v>0</v>
      </c>
      <c r="AD159" s="25">
        <f t="shared" ca="1" si="41"/>
        <v>0</v>
      </c>
    </row>
    <row r="160" spans="4:30" x14ac:dyDescent="0.35">
      <c r="D160" s="20">
        <v>156</v>
      </c>
      <c r="E160" s="21">
        <f t="shared" ca="1" si="52"/>
        <v>56979</v>
      </c>
      <c r="F160" s="44">
        <f t="shared" ca="1" si="42"/>
        <v>57344</v>
      </c>
      <c r="G160" s="22" t="s">
        <v>119</v>
      </c>
      <c r="H160" s="44">
        <f t="shared" ca="1" si="53"/>
        <v>56979</v>
      </c>
      <c r="I160" s="45">
        <f t="shared" ca="1" si="43"/>
        <v>0</v>
      </c>
      <c r="J160" s="45">
        <f t="shared" ca="1" si="44"/>
        <v>0</v>
      </c>
      <c r="K160" s="45">
        <f t="shared" ca="1" si="45"/>
        <v>0</v>
      </c>
      <c r="L160" s="45"/>
      <c r="M160" s="45">
        <f t="shared" ca="1" si="54"/>
        <v>0</v>
      </c>
      <c r="N160" s="257">
        <f t="shared" ca="1" si="46"/>
        <v>0</v>
      </c>
      <c r="O160" s="23"/>
      <c r="P160" s="255">
        <f t="shared" ca="1" si="47"/>
        <v>0</v>
      </c>
      <c r="Q160" s="163">
        <f t="shared" ca="1" si="48"/>
        <v>0</v>
      </c>
      <c r="R160" s="164">
        <f ca="1">NPV(Q159,K160:$K$244) + ($A$13+$A$14+$A$15)/POWER(1+Q159,$A$28-D160+1)</f>
        <v>0</v>
      </c>
      <c r="S160" s="164">
        <f ca="1">NPV(Q160,K160:$K$244) + ($A$13+$A$14+$A$15)/POWER(1+Q160,$A$28-D160+1)</f>
        <v>0</v>
      </c>
      <c r="T160" s="45">
        <f t="shared" ca="1" si="49"/>
        <v>0</v>
      </c>
      <c r="U160" s="45">
        <f t="shared" ca="1" si="55"/>
        <v>0</v>
      </c>
      <c r="V160" s="45">
        <f t="shared" ca="1" si="56"/>
        <v>0</v>
      </c>
      <c r="W160" s="45">
        <f t="shared" ca="1" si="50"/>
        <v>0</v>
      </c>
      <c r="X160" s="25">
        <f t="shared" ca="1" si="39"/>
        <v>0</v>
      </c>
      <c r="Z160" s="28">
        <f t="shared" ca="1" si="57"/>
        <v>0</v>
      </c>
      <c r="AA160" s="233"/>
      <c r="AB160" s="45">
        <f t="shared" ca="1" si="51"/>
        <v>0</v>
      </c>
      <c r="AC160" s="45">
        <f t="shared" ca="1" si="40"/>
        <v>0</v>
      </c>
      <c r="AD160" s="25">
        <f t="shared" ca="1" si="41"/>
        <v>0</v>
      </c>
    </row>
    <row r="161" spans="4:30" x14ac:dyDescent="0.35">
      <c r="D161" s="20">
        <v>157</v>
      </c>
      <c r="E161" s="21">
        <f t="shared" ca="1" si="52"/>
        <v>57345</v>
      </c>
      <c r="F161" s="44">
        <f t="shared" ca="1" si="42"/>
        <v>57709</v>
      </c>
      <c r="G161" s="22" t="s">
        <v>119</v>
      </c>
      <c r="H161" s="44">
        <f t="shared" ca="1" si="53"/>
        <v>57345</v>
      </c>
      <c r="I161" s="45">
        <f t="shared" ca="1" si="43"/>
        <v>0</v>
      </c>
      <c r="J161" s="45">
        <f t="shared" ca="1" si="44"/>
        <v>0</v>
      </c>
      <c r="K161" s="45">
        <f t="shared" ca="1" si="45"/>
        <v>0</v>
      </c>
      <c r="L161" s="45"/>
      <c r="M161" s="45">
        <f t="shared" ca="1" si="54"/>
        <v>0</v>
      </c>
      <c r="N161" s="257">
        <f t="shared" ca="1" si="46"/>
        <v>0</v>
      </c>
      <c r="O161" s="23"/>
      <c r="P161" s="255">
        <f t="shared" ca="1" si="47"/>
        <v>0</v>
      </c>
      <c r="Q161" s="163">
        <f t="shared" ca="1" si="48"/>
        <v>0</v>
      </c>
      <c r="R161" s="164">
        <f ca="1">NPV(Q160,K161:$K$244) + ($A$13+$A$14+$A$15)/POWER(1+Q160,$A$28-D161+1)</f>
        <v>0</v>
      </c>
      <c r="S161" s="164">
        <f ca="1">NPV(Q161,K161:$K$244) + ($A$13+$A$14+$A$15)/POWER(1+Q161,$A$28-D161+1)</f>
        <v>0</v>
      </c>
      <c r="T161" s="45">
        <f t="shared" ca="1" si="49"/>
        <v>0</v>
      </c>
      <c r="U161" s="45">
        <f t="shared" ca="1" si="55"/>
        <v>0</v>
      </c>
      <c r="V161" s="45">
        <f t="shared" ca="1" si="56"/>
        <v>0</v>
      </c>
      <c r="W161" s="45">
        <f t="shared" ca="1" si="50"/>
        <v>0</v>
      </c>
      <c r="X161" s="25">
        <f t="shared" ca="1" si="39"/>
        <v>0</v>
      </c>
      <c r="Z161" s="28">
        <f t="shared" ca="1" si="57"/>
        <v>0</v>
      </c>
      <c r="AA161" s="233"/>
      <c r="AB161" s="45">
        <f t="shared" ca="1" si="51"/>
        <v>0</v>
      </c>
      <c r="AC161" s="45">
        <f t="shared" ca="1" si="40"/>
        <v>0</v>
      </c>
      <c r="AD161" s="25">
        <f t="shared" ca="1" si="41"/>
        <v>0</v>
      </c>
    </row>
    <row r="162" spans="4:30" x14ac:dyDescent="0.35">
      <c r="D162" s="20">
        <v>158</v>
      </c>
      <c r="E162" s="21">
        <f t="shared" ca="1" si="52"/>
        <v>57710</v>
      </c>
      <c r="F162" s="44">
        <f t="shared" ca="1" si="42"/>
        <v>58074</v>
      </c>
      <c r="G162" s="22" t="s">
        <v>119</v>
      </c>
      <c r="H162" s="44">
        <f t="shared" ca="1" si="53"/>
        <v>57710</v>
      </c>
      <c r="I162" s="45">
        <f t="shared" ca="1" si="43"/>
        <v>0</v>
      </c>
      <c r="J162" s="45">
        <f t="shared" ca="1" si="44"/>
        <v>0</v>
      </c>
      <c r="K162" s="45">
        <f t="shared" ca="1" si="45"/>
        <v>0</v>
      </c>
      <c r="L162" s="45"/>
      <c r="M162" s="45">
        <f t="shared" ca="1" si="54"/>
        <v>0</v>
      </c>
      <c r="N162" s="257">
        <f t="shared" ca="1" si="46"/>
        <v>0</v>
      </c>
      <c r="O162" s="23"/>
      <c r="P162" s="255">
        <f t="shared" ca="1" si="47"/>
        <v>0</v>
      </c>
      <c r="Q162" s="163">
        <f t="shared" ca="1" si="48"/>
        <v>0</v>
      </c>
      <c r="R162" s="164">
        <f ca="1">NPV(Q161,K162:$K$244) + ($A$13+$A$14+$A$15)/POWER(1+Q161,$A$28-D162+1)</f>
        <v>0</v>
      </c>
      <c r="S162" s="164">
        <f ca="1">NPV(Q162,K162:$K$244) + ($A$13+$A$14+$A$15)/POWER(1+Q162,$A$28-D162+1)</f>
        <v>0</v>
      </c>
      <c r="T162" s="45">
        <f t="shared" ca="1" si="49"/>
        <v>0</v>
      </c>
      <c r="U162" s="45">
        <f t="shared" ca="1" si="55"/>
        <v>0</v>
      </c>
      <c r="V162" s="45">
        <f t="shared" ca="1" si="56"/>
        <v>0</v>
      </c>
      <c r="W162" s="45">
        <f t="shared" ca="1" si="50"/>
        <v>0</v>
      </c>
      <c r="X162" s="25">
        <f t="shared" ca="1" si="39"/>
        <v>0</v>
      </c>
      <c r="Z162" s="28">
        <f t="shared" ca="1" si="57"/>
        <v>0</v>
      </c>
      <c r="AA162" s="233"/>
      <c r="AB162" s="45">
        <f t="shared" ca="1" si="51"/>
        <v>0</v>
      </c>
      <c r="AC162" s="45">
        <f t="shared" ca="1" si="40"/>
        <v>0</v>
      </c>
      <c r="AD162" s="25">
        <f t="shared" ca="1" si="41"/>
        <v>0</v>
      </c>
    </row>
    <row r="163" spans="4:30" x14ac:dyDescent="0.35">
      <c r="D163" s="20">
        <v>159</v>
      </c>
      <c r="E163" s="21">
        <f t="shared" ca="1" si="52"/>
        <v>58075</v>
      </c>
      <c r="F163" s="44">
        <f t="shared" ca="1" si="42"/>
        <v>58439</v>
      </c>
      <c r="G163" s="22" t="s">
        <v>119</v>
      </c>
      <c r="H163" s="44">
        <f t="shared" ca="1" si="53"/>
        <v>58075</v>
      </c>
      <c r="I163" s="45">
        <f t="shared" ca="1" si="43"/>
        <v>0</v>
      </c>
      <c r="J163" s="45">
        <f t="shared" ca="1" si="44"/>
        <v>0</v>
      </c>
      <c r="K163" s="45">
        <f t="shared" ca="1" si="45"/>
        <v>0</v>
      </c>
      <c r="L163" s="45"/>
      <c r="M163" s="45">
        <f t="shared" ca="1" si="54"/>
        <v>0</v>
      </c>
      <c r="N163" s="257">
        <f t="shared" ca="1" si="46"/>
        <v>0</v>
      </c>
      <c r="O163" s="23"/>
      <c r="P163" s="255">
        <f t="shared" ca="1" si="47"/>
        <v>0</v>
      </c>
      <c r="Q163" s="163">
        <f t="shared" ca="1" si="48"/>
        <v>0</v>
      </c>
      <c r="R163" s="164">
        <f ca="1">NPV(Q162,K163:$K$244) + ($A$13+$A$14+$A$15)/POWER(1+Q162,$A$28-D163+1)</f>
        <v>0</v>
      </c>
      <c r="S163" s="164">
        <f ca="1">NPV(Q163,K163:$K$244) + ($A$13+$A$14+$A$15)/POWER(1+Q163,$A$28-D163+1)</f>
        <v>0</v>
      </c>
      <c r="T163" s="45">
        <f t="shared" ca="1" si="49"/>
        <v>0</v>
      </c>
      <c r="U163" s="45">
        <f t="shared" ca="1" si="55"/>
        <v>0</v>
      </c>
      <c r="V163" s="45">
        <f t="shared" ca="1" si="56"/>
        <v>0</v>
      </c>
      <c r="W163" s="45">
        <f t="shared" ca="1" si="50"/>
        <v>0</v>
      </c>
      <c r="X163" s="25">
        <f t="shared" ca="1" si="39"/>
        <v>0</v>
      </c>
      <c r="Z163" s="28">
        <f t="shared" ca="1" si="57"/>
        <v>0</v>
      </c>
      <c r="AA163" s="233"/>
      <c r="AB163" s="45">
        <f t="shared" ca="1" si="51"/>
        <v>0</v>
      </c>
      <c r="AC163" s="45">
        <f t="shared" ca="1" si="40"/>
        <v>0</v>
      </c>
      <c r="AD163" s="25">
        <f t="shared" ca="1" si="41"/>
        <v>0</v>
      </c>
    </row>
    <row r="164" spans="4:30" x14ac:dyDescent="0.35">
      <c r="D164" s="20">
        <v>160</v>
      </c>
      <c r="E164" s="21">
        <f t="shared" ca="1" si="52"/>
        <v>58440</v>
      </c>
      <c r="F164" s="44">
        <f t="shared" ca="1" si="42"/>
        <v>58805</v>
      </c>
      <c r="G164" s="22" t="s">
        <v>119</v>
      </c>
      <c r="H164" s="44">
        <f t="shared" ca="1" si="53"/>
        <v>58440</v>
      </c>
      <c r="I164" s="45">
        <f t="shared" ca="1" si="43"/>
        <v>0</v>
      </c>
      <c r="J164" s="45">
        <f t="shared" ca="1" si="44"/>
        <v>0</v>
      </c>
      <c r="K164" s="45">
        <f t="shared" ca="1" si="45"/>
        <v>0</v>
      </c>
      <c r="L164" s="45"/>
      <c r="M164" s="45">
        <f t="shared" ca="1" si="54"/>
        <v>0</v>
      </c>
      <c r="N164" s="257">
        <f t="shared" ca="1" si="46"/>
        <v>0</v>
      </c>
      <c r="O164" s="23"/>
      <c r="P164" s="255">
        <f t="shared" ca="1" si="47"/>
        <v>0</v>
      </c>
      <c r="Q164" s="163">
        <f t="shared" ca="1" si="48"/>
        <v>0</v>
      </c>
      <c r="R164" s="164">
        <f ca="1">NPV(Q163,K164:$K$244) + ($A$13+$A$14+$A$15)/POWER(1+Q163,$A$28-D164+1)</f>
        <v>0</v>
      </c>
      <c r="S164" s="164">
        <f ca="1">NPV(Q164,K164:$K$244) + ($A$13+$A$14+$A$15)/POWER(1+Q164,$A$28-D164+1)</f>
        <v>0</v>
      </c>
      <c r="T164" s="45">
        <f t="shared" ca="1" si="49"/>
        <v>0</v>
      </c>
      <c r="U164" s="45">
        <f t="shared" ca="1" si="55"/>
        <v>0</v>
      </c>
      <c r="V164" s="45">
        <f t="shared" ca="1" si="56"/>
        <v>0</v>
      </c>
      <c r="W164" s="45">
        <f t="shared" ca="1" si="50"/>
        <v>0</v>
      </c>
      <c r="X164" s="25">
        <f t="shared" ca="1" si="39"/>
        <v>0</v>
      </c>
      <c r="Z164" s="28">
        <f t="shared" ca="1" si="57"/>
        <v>0</v>
      </c>
      <c r="AA164" s="233"/>
      <c r="AB164" s="45">
        <f t="shared" ca="1" si="51"/>
        <v>0</v>
      </c>
      <c r="AC164" s="45">
        <f t="shared" ca="1" si="40"/>
        <v>0</v>
      </c>
      <c r="AD164" s="25">
        <f t="shared" ca="1" si="41"/>
        <v>0</v>
      </c>
    </row>
    <row r="165" spans="4:30" x14ac:dyDescent="0.35">
      <c r="D165" s="20">
        <v>161</v>
      </c>
      <c r="E165" s="21">
        <f t="shared" ca="1" si="52"/>
        <v>58806</v>
      </c>
      <c r="F165" s="44">
        <f t="shared" ca="1" si="42"/>
        <v>59170</v>
      </c>
      <c r="G165" s="22" t="s">
        <v>119</v>
      </c>
      <c r="H165" s="44">
        <f t="shared" ca="1" si="53"/>
        <v>58806</v>
      </c>
      <c r="I165" s="45">
        <f t="shared" ca="1" si="43"/>
        <v>0</v>
      </c>
      <c r="J165" s="45">
        <f t="shared" ca="1" si="44"/>
        <v>0</v>
      </c>
      <c r="K165" s="45">
        <f t="shared" ca="1" si="45"/>
        <v>0</v>
      </c>
      <c r="L165" s="45"/>
      <c r="M165" s="45">
        <f t="shared" ca="1" si="54"/>
        <v>0</v>
      </c>
      <c r="N165" s="257">
        <f t="shared" ca="1" si="46"/>
        <v>0</v>
      </c>
      <c r="O165" s="23"/>
      <c r="P165" s="255">
        <f t="shared" ca="1" si="47"/>
        <v>0</v>
      </c>
      <c r="Q165" s="163">
        <f t="shared" ca="1" si="48"/>
        <v>0</v>
      </c>
      <c r="R165" s="164">
        <f ca="1">NPV(Q164,K165:$K$244) + ($A$13+$A$14+$A$15)/POWER(1+Q164,$A$28-D165+1)</f>
        <v>0</v>
      </c>
      <c r="S165" s="164">
        <f ca="1">NPV(Q165,K165:$K$244) + ($A$13+$A$14+$A$15)/POWER(1+Q165,$A$28-D165+1)</f>
        <v>0</v>
      </c>
      <c r="T165" s="45">
        <f t="shared" ca="1" si="49"/>
        <v>0</v>
      </c>
      <c r="U165" s="45">
        <f t="shared" ca="1" si="55"/>
        <v>0</v>
      </c>
      <c r="V165" s="45">
        <f t="shared" ca="1" si="56"/>
        <v>0</v>
      </c>
      <c r="W165" s="45">
        <f t="shared" ca="1" si="50"/>
        <v>0</v>
      </c>
      <c r="X165" s="25">
        <f t="shared" ca="1" si="39"/>
        <v>0</v>
      </c>
      <c r="Z165" s="28">
        <f t="shared" ca="1" si="57"/>
        <v>0</v>
      </c>
      <c r="AA165" s="233"/>
      <c r="AB165" s="45">
        <f t="shared" ca="1" si="51"/>
        <v>0</v>
      </c>
      <c r="AC165" s="45">
        <f t="shared" ca="1" si="40"/>
        <v>0</v>
      </c>
      <c r="AD165" s="25">
        <f t="shared" ca="1" si="41"/>
        <v>0</v>
      </c>
    </row>
    <row r="166" spans="4:30" x14ac:dyDescent="0.35">
      <c r="D166" s="20">
        <v>162</v>
      </c>
      <c r="E166" s="21">
        <f t="shared" ca="1" si="52"/>
        <v>59171</v>
      </c>
      <c r="F166" s="44">
        <f t="shared" ca="1" si="42"/>
        <v>59535</v>
      </c>
      <c r="G166" s="22" t="s">
        <v>119</v>
      </c>
      <c r="H166" s="44">
        <f t="shared" ca="1" si="53"/>
        <v>59171</v>
      </c>
      <c r="I166" s="45">
        <f t="shared" ca="1" si="43"/>
        <v>0</v>
      </c>
      <c r="J166" s="45">
        <f t="shared" ca="1" si="44"/>
        <v>0</v>
      </c>
      <c r="K166" s="45">
        <f t="shared" ca="1" si="45"/>
        <v>0</v>
      </c>
      <c r="L166" s="45"/>
      <c r="M166" s="45">
        <f t="shared" ca="1" si="54"/>
        <v>0</v>
      </c>
      <c r="N166" s="257">
        <f t="shared" ca="1" si="46"/>
        <v>0</v>
      </c>
      <c r="O166" s="23"/>
      <c r="P166" s="255">
        <f t="shared" ca="1" si="47"/>
        <v>0</v>
      </c>
      <c r="Q166" s="163">
        <f t="shared" ca="1" si="48"/>
        <v>0</v>
      </c>
      <c r="R166" s="164">
        <f ca="1">NPV(Q165,K166:$K$244) + ($A$13+$A$14+$A$15)/POWER(1+Q165,$A$28-D166+1)</f>
        <v>0</v>
      </c>
      <c r="S166" s="164">
        <f ca="1">NPV(Q166,K166:$K$244) + ($A$13+$A$14+$A$15)/POWER(1+Q166,$A$28-D166+1)</f>
        <v>0</v>
      </c>
      <c r="T166" s="45">
        <f t="shared" ca="1" si="49"/>
        <v>0</v>
      </c>
      <c r="U166" s="45">
        <f t="shared" ca="1" si="55"/>
        <v>0</v>
      </c>
      <c r="V166" s="45">
        <f t="shared" ca="1" si="56"/>
        <v>0</v>
      </c>
      <c r="W166" s="45">
        <f t="shared" ca="1" si="50"/>
        <v>0</v>
      </c>
      <c r="X166" s="25">
        <f t="shared" ca="1" si="39"/>
        <v>0</v>
      </c>
      <c r="Z166" s="28">
        <f t="shared" ca="1" si="57"/>
        <v>0</v>
      </c>
      <c r="AA166" s="233"/>
      <c r="AB166" s="45">
        <f t="shared" ca="1" si="51"/>
        <v>0</v>
      </c>
      <c r="AC166" s="45">
        <f t="shared" ca="1" si="40"/>
        <v>0</v>
      </c>
      <c r="AD166" s="25">
        <f t="shared" ca="1" si="41"/>
        <v>0</v>
      </c>
    </row>
    <row r="167" spans="4:30" x14ac:dyDescent="0.35">
      <c r="D167" s="20">
        <v>163</v>
      </c>
      <c r="E167" s="21">
        <f t="shared" ca="1" si="52"/>
        <v>59536</v>
      </c>
      <c r="F167" s="44">
        <f t="shared" ca="1" si="42"/>
        <v>59900</v>
      </c>
      <c r="G167" s="22" t="s">
        <v>119</v>
      </c>
      <c r="H167" s="44">
        <f t="shared" ca="1" si="53"/>
        <v>59536</v>
      </c>
      <c r="I167" s="45">
        <f t="shared" ca="1" si="43"/>
        <v>0</v>
      </c>
      <c r="J167" s="45">
        <f t="shared" ca="1" si="44"/>
        <v>0</v>
      </c>
      <c r="K167" s="45">
        <f t="shared" ca="1" si="45"/>
        <v>0</v>
      </c>
      <c r="L167" s="45"/>
      <c r="M167" s="45">
        <f t="shared" ca="1" si="54"/>
        <v>0</v>
      </c>
      <c r="N167" s="257">
        <f t="shared" ca="1" si="46"/>
        <v>0</v>
      </c>
      <c r="O167" s="23"/>
      <c r="P167" s="255">
        <f t="shared" ca="1" si="47"/>
        <v>0</v>
      </c>
      <c r="Q167" s="163">
        <f t="shared" ca="1" si="48"/>
        <v>0</v>
      </c>
      <c r="R167" s="164">
        <f ca="1">NPV(Q166,K167:$K$244) + ($A$13+$A$14+$A$15)/POWER(1+Q166,$A$28-D167+1)</f>
        <v>0</v>
      </c>
      <c r="S167" s="164">
        <f ca="1">NPV(Q167,K167:$K$244) + ($A$13+$A$14+$A$15)/POWER(1+Q167,$A$28-D167+1)</f>
        <v>0</v>
      </c>
      <c r="T167" s="45">
        <f t="shared" ca="1" si="49"/>
        <v>0</v>
      </c>
      <c r="U167" s="45">
        <f t="shared" ca="1" si="55"/>
        <v>0</v>
      </c>
      <c r="V167" s="45">
        <f t="shared" ca="1" si="56"/>
        <v>0</v>
      </c>
      <c r="W167" s="45">
        <f t="shared" ca="1" si="50"/>
        <v>0</v>
      </c>
      <c r="X167" s="25">
        <f t="shared" ca="1" si="39"/>
        <v>0</v>
      </c>
      <c r="Z167" s="28">
        <f t="shared" ca="1" si="57"/>
        <v>0</v>
      </c>
      <c r="AA167" s="233"/>
      <c r="AB167" s="45">
        <f t="shared" ca="1" si="51"/>
        <v>0</v>
      </c>
      <c r="AC167" s="45">
        <f t="shared" ca="1" si="40"/>
        <v>0</v>
      </c>
      <c r="AD167" s="25">
        <f t="shared" ca="1" si="41"/>
        <v>0</v>
      </c>
    </row>
    <row r="168" spans="4:30" x14ac:dyDescent="0.35">
      <c r="D168" s="20">
        <v>164</v>
      </c>
      <c r="E168" s="21">
        <f t="shared" ca="1" si="52"/>
        <v>59901</v>
      </c>
      <c r="F168" s="44">
        <f t="shared" ca="1" si="42"/>
        <v>60266</v>
      </c>
      <c r="G168" s="22" t="s">
        <v>119</v>
      </c>
      <c r="H168" s="44">
        <f t="shared" ca="1" si="53"/>
        <v>59901</v>
      </c>
      <c r="I168" s="45">
        <f t="shared" ca="1" si="43"/>
        <v>0</v>
      </c>
      <c r="J168" s="45">
        <f t="shared" ca="1" si="44"/>
        <v>0</v>
      </c>
      <c r="K168" s="45">
        <f t="shared" ca="1" si="45"/>
        <v>0</v>
      </c>
      <c r="L168" s="45"/>
      <c r="M168" s="45">
        <f t="shared" ca="1" si="54"/>
        <v>0</v>
      </c>
      <c r="N168" s="257">
        <f t="shared" ca="1" si="46"/>
        <v>0</v>
      </c>
      <c r="O168" s="23"/>
      <c r="P168" s="255">
        <f t="shared" ca="1" si="47"/>
        <v>0</v>
      </c>
      <c r="Q168" s="163">
        <f t="shared" ca="1" si="48"/>
        <v>0</v>
      </c>
      <c r="R168" s="164">
        <f ca="1">NPV(Q167,K168:$K$244) + ($A$13+$A$14+$A$15)/POWER(1+Q167,$A$28-D168+1)</f>
        <v>0</v>
      </c>
      <c r="S168" s="164">
        <f ca="1">NPV(Q168,K168:$K$244) + ($A$13+$A$14+$A$15)/POWER(1+Q168,$A$28-D168+1)</f>
        <v>0</v>
      </c>
      <c r="T168" s="45">
        <f t="shared" ca="1" si="49"/>
        <v>0</v>
      </c>
      <c r="U168" s="45">
        <f t="shared" ca="1" si="55"/>
        <v>0</v>
      </c>
      <c r="V168" s="45">
        <f t="shared" ca="1" si="56"/>
        <v>0</v>
      </c>
      <c r="W168" s="45">
        <f t="shared" ca="1" si="50"/>
        <v>0</v>
      </c>
      <c r="X168" s="25">
        <f t="shared" ca="1" si="39"/>
        <v>0</v>
      </c>
      <c r="Z168" s="28">
        <f t="shared" ca="1" si="57"/>
        <v>0</v>
      </c>
      <c r="AA168" s="233"/>
      <c r="AB168" s="45">
        <f t="shared" ca="1" si="51"/>
        <v>0</v>
      </c>
      <c r="AC168" s="45">
        <f t="shared" ca="1" si="40"/>
        <v>0</v>
      </c>
      <c r="AD168" s="25">
        <f t="shared" ca="1" si="41"/>
        <v>0</v>
      </c>
    </row>
    <row r="169" spans="4:30" x14ac:dyDescent="0.35">
      <c r="D169" s="20">
        <v>165</v>
      </c>
      <c r="E169" s="21">
        <f t="shared" ca="1" si="52"/>
        <v>60267</v>
      </c>
      <c r="F169" s="44">
        <f t="shared" ca="1" si="42"/>
        <v>60631</v>
      </c>
      <c r="G169" s="22" t="s">
        <v>119</v>
      </c>
      <c r="H169" s="44">
        <f t="shared" ca="1" si="53"/>
        <v>60267</v>
      </c>
      <c r="I169" s="45">
        <f t="shared" ca="1" si="43"/>
        <v>0</v>
      </c>
      <c r="J169" s="45">
        <f t="shared" ca="1" si="44"/>
        <v>0</v>
      </c>
      <c r="K169" s="45">
        <f t="shared" ca="1" si="45"/>
        <v>0</v>
      </c>
      <c r="L169" s="45"/>
      <c r="M169" s="45">
        <f t="shared" ca="1" si="54"/>
        <v>0</v>
      </c>
      <c r="N169" s="257">
        <f t="shared" ca="1" si="46"/>
        <v>0</v>
      </c>
      <c r="O169" s="23"/>
      <c r="P169" s="255">
        <f t="shared" ca="1" si="47"/>
        <v>0</v>
      </c>
      <c r="Q169" s="163">
        <f t="shared" ca="1" si="48"/>
        <v>0</v>
      </c>
      <c r="R169" s="164">
        <f ca="1">NPV(Q168,K169:$K$244) + ($A$13+$A$14+$A$15)/POWER(1+Q168,$A$28-D169+1)</f>
        <v>0</v>
      </c>
      <c r="S169" s="164">
        <f ca="1">NPV(Q169,K169:$K$244) + ($A$13+$A$14+$A$15)/POWER(1+Q169,$A$28-D169+1)</f>
        <v>0</v>
      </c>
      <c r="T169" s="45">
        <f t="shared" ca="1" si="49"/>
        <v>0</v>
      </c>
      <c r="U169" s="45">
        <f t="shared" ca="1" si="55"/>
        <v>0</v>
      </c>
      <c r="V169" s="45">
        <f t="shared" ca="1" si="56"/>
        <v>0</v>
      </c>
      <c r="W169" s="45">
        <f t="shared" ca="1" si="50"/>
        <v>0</v>
      </c>
      <c r="X169" s="25">
        <f t="shared" ca="1" si="39"/>
        <v>0</v>
      </c>
      <c r="Z169" s="28">
        <f t="shared" ca="1" si="57"/>
        <v>0</v>
      </c>
      <c r="AA169" s="233"/>
      <c r="AB169" s="45">
        <f t="shared" ca="1" si="51"/>
        <v>0</v>
      </c>
      <c r="AC169" s="45">
        <f t="shared" ca="1" si="40"/>
        <v>0</v>
      </c>
      <c r="AD169" s="25">
        <f t="shared" ca="1" si="41"/>
        <v>0</v>
      </c>
    </row>
    <row r="170" spans="4:30" x14ac:dyDescent="0.35">
      <c r="D170" s="20">
        <v>166</v>
      </c>
      <c r="E170" s="21">
        <f t="shared" ca="1" si="52"/>
        <v>60632</v>
      </c>
      <c r="F170" s="44">
        <f t="shared" ca="1" si="42"/>
        <v>60996</v>
      </c>
      <c r="G170" s="22" t="s">
        <v>119</v>
      </c>
      <c r="H170" s="44">
        <f t="shared" ca="1" si="53"/>
        <v>60632</v>
      </c>
      <c r="I170" s="45">
        <f t="shared" ca="1" si="43"/>
        <v>0</v>
      </c>
      <c r="J170" s="45">
        <f t="shared" ca="1" si="44"/>
        <v>0</v>
      </c>
      <c r="K170" s="45">
        <f t="shared" ca="1" si="45"/>
        <v>0</v>
      </c>
      <c r="L170" s="45"/>
      <c r="M170" s="45">
        <f t="shared" ca="1" si="54"/>
        <v>0</v>
      </c>
      <c r="N170" s="257">
        <f t="shared" ca="1" si="46"/>
        <v>0</v>
      </c>
      <c r="O170" s="23"/>
      <c r="P170" s="255">
        <f t="shared" ca="1" si="47"/>
        <v>0</v>
      </c>
      <c r="Q170" s="163">
        <f t="shared" ca="1" si="48"/>
        <v>0</v>
      </c>
      <c r="R170" s="164">
        <f ca="1">NPV(Q169,K170:$K$244) + ($A$13+$A$14+$A$15)/POWER(1+Q169,$A$28-D170+1)</f>
        <v>0</v>
      </c>
      <c r="S170" s="164">
        <f ca="1">NPV(Q170,K170:$K$244) + ($A$13+$A$14+$A$15)/POWER(1+Q170,$A$28-D170+1)</f>
        <v>0</v>
      </c>
      <c r="T170" s="45">
        <f t="shared" ca="1" si="49"/>
        <v>0</v>
      </c>
      <c r="U170" s="45">
        <f t="shared" ca="1" si="55"/>
        <v>0</v>
      </c>
      <c r="V170" s="45">
        <f t="shared" ca="1" si="56"/>
        <v>0</v>
      </c>
      <c r="W170" s="45">
        <f t="shared" ca="1" si="50"/>
        <v>0</v>
      </c>
      <c r="X170" s="25">
        <f t="shared" ca="1" si="39"/>
        <v>0</v>
      </c>
      <c r="Z170" s="28">
        <f t="shared" ca="1" si="57"/>
        <v>0</v>
      </c>
      <c r="AA170" s="233"/>
      <c r="AB170" s="45">
        <f t="shared" ca="1" si="51"/>
        <v>0</v>
      </c>
      <c r="AC170" s="45">
        <f t="shared" ca="1" si="40"/>
        <v>0</v>
      </c>
      <c r="AD170" s="25">
        <f t="shared" ca="1" si="41"/>
        <v>0</v>
      </c>
    </row>
    <row r="171" spans="4:30" x14ac:dyDescent="0.35">
      <c r="D171" s="20">
        <v>167</v>
      </c>
      <c r="E171" s="21">
        <f t="shared" ca="1" si="52"/>
        <v>60997</v>
      </c>
      <c r="F171" s="44">
        <f t="shared" ca="1" si="42"/>
        <v>61361</v>
      </c>
      <c r="G171" s="22" t="s">
        <v>119</v>
      </c>
      <c r="H171" s="44">
        <f t="shared" ca="1" si="53"/>
        <v>60997</v>
      </c>
      <c r="I171" s="45">
        <f t="shared" ca="1" si="43"/>
        <v>0</v>
      </c>
      <c r="J171" s="45">
        <f t="shared" ca="1" si="44"/>
        <v>0</v>
      </c>
      <c r="K171" s="45">
        <f t="shared" ca="1" si="45"/>
        <v>0</v>
      </c>
      <c r="L171" s="45"/>
      <c r="M171" s="45">
        <f t="shared" ca="1" si="54"/>
        <v>0</v>
      </c>
      <c r="N171" s="257">
        <f t="shared" ca="1" si="46"/>
        <v>0</v>
      </c>
      <c r="O171" s="23"/>
      <c r="P171" s="255">
        <f t="shared" ca="1" si="47"/>
        <v>0</v>
      </c>
      <c r="Q171" s="163">
        <f t="shared" ca="1" si="48"/>
        <v>0</v>
      </c>
      <c r="R171" s="164">
        <f ca="1">NPV(Q170,K171:$K$244) + ($A$13+$A$14+$A$15)/POWER(1+Q170,$A$28-D171+1)</f>
        <v>0</v>
      </c>
      <c r="S171" s="164">
        <f ca="1">NPV(Q171,K171:$K$244) + ($A$13+$A$14+$A$15)/POWER(1+Q171,$A$28-D171+1)</f>
        <v>0</v>
      </c>
      <c r="T171" s="45">
        <f t="shared" ca="1" si="49"/>
        <v>0</v>
      </c>
      <c r="U171" s="45">
        <f t="shared" ca="1" si="55"/>
        <v>0</v>
      </c>
      <c r="V171" s="45">
        <f t="shared" ca="1" si="56"/>
        <v>0</v>
      </c>
      <c r="W171" s="45">
        <f t="shared" ca="1" si="50"/>
        <v>0</v>
      </c>
      <c r="X171" s="25">
        <f t="shared" ca="1" si="39"/>
        <v>0</v>
      </c>
      <c r="Z171" s="28">
        <f t="shared" ca="1" si="57"/>
        <v>0</v>
      </c>
      <c r="AA171" s="233"/>
      <c r="AB171" s="45">
        <f t="shared" ca="1" si="51"/>
        <v>0</v>
      </c>
      <c r="AC171" s="45">
        <f t="shared" ca="1" si="40"/>
        <v>0</v>
      </c>
      <c r="AD171" s="25">
        <f t="shared" ca="1" si="41"/>
        <v>0</v>
      </c>
    </row>
    <row r="172" spans="4:30" x14ac:dyDescent="0.35">
      <c r="D172" s="20">
        <v>168</v>
      </c>
      <c r="E172" s="21">
        <f t="shared" ca="1" si="52"/>
        <v>61362</v>
      </c>
      <c r="F172" s="44">
        <f t="shared" ca="1" si="42"/>
        <v>61727</v>
      </c>
      <c r="G172" s="22" t="s">
        <v>119</v>
      </c>
      <c r="H172" s="44">
        <f t="shared" ca="1" si="53"/>
        <v>61362</v>
      </c>
      <c r="I172" s="45">
        <f t="shared" ca="1" si="43"/>
        <v>0</v>
      </c>
      <c r="J172" s="45">
        <f t="shared" ca="1" si="44"/>
        <v>0</v>
      </c>
      <c r="K172" s="45">
        <f t="shared" ca="1" si="45"/>
        <v>0</v>
      </c>
      <c r="L172" s="45"/>
      <c r="M172" s="45">
        <f t="shared" ca="1" si="54"/>
        <v>0</v>
      </c>
      <c r="N172" s="257">
        <f t="shared" ca="1" si="46"/>
        <v>0</v>
      </c>
      <c r="O172" s="23"/>
      <c r="P172" s="255">
        <f t="shared" ca="1" si="47"/>
        <v>0</v>
      </c>
      <c r="Q172" s="163">
        <f t="shared" ca="1" si="48"/>
        <v>0</v>
      </c>
      <c r="R172" s="164">
        <f ca="1">NPV(Q171,K172:$K$244) + ($A$13+$A$14+$A$15)/POWER(1+Q171,$A$28-D172+1)</f>
        <v>0</v>
      </c>
      <c r="S172" s="164">
        <f ca="1">NPV(Q172,K172:$K$244) + ($A$13+$A$14+$A$15)/POWER(1+Q172,$A$28-D172+1)</f>
        <v>0</v>
      </c>
      <c r="T172" s="45">
        <f t="shared" ca="1" si="49"/>
        <v>0</v>
      </c>
      <c r="U172" s="45">
        <f t="shared" ca="1" si="55"/>
        <v>0</v>
      </c>
      <c r="V172" s="45">
        <f t="shared" ca="1" si="56"/>
        <v>0</v>
      </c>
      <c r="W172" s="45">
        <f t="shared" ca="1" si="50"/>
        <v>0</v>
      </c>
      <c r="X172" s="25">
        <f t="shared" ca="1" si="39"/>
        <v>0</v>
      </c>
      <c r="Z172" s="28">
        <f t="shared" ca="1" si="57"/>
        <v>0</v>
      </c>
      <c r="AA172" s="233"/>
      <c r="AB172" s="45">
        <f t="shared" ca="1" si="51"/>
        <v>0</v>
      </c>
      <c r="AC172" s="45">
        <f t="shared" ca="1" si="40"/>
        <v>0</v>
      </c>
      <c r="AD172" s="25">
        <f t="shared" ca="1" si="41"/>
        <v>0</v>
      </c>
    </row>
    <row r="173" spans="4:30" x14ac:dyDescent="0.35">
      <c r="D173" s="20">
        <v>169</v>
      </c>
      <c r="E173" s="21">
        <f t="shared" ca="1" si="52"/>
        <v>61728</v>
      </c>
      <c r="F173" s="44">
        <f t="shared" ca="1" si="42"/>
        <v>62092</v>
      </c>
      <c r="G173" s="22" t="s">
        <v>119</v>
      </c>
      <c r="H173" s="44">
        <f t="shared" ca="1" si="53"/>
        <v>61728</v>
      </c>
      <c r="I173" s="45">
        <f t="shared" ca="1" si="43"/>
        <v>0</v>
      </c>
      <c r="J173" s="45">
        <f t="shared" ca="1" si="44"/>
        <v>0</v>
      </c>
      <c r="K173" s="45">
        <f t="shared" ca="1" si="45"/>
        <v>0</v>
      </c>
      <c r="L173" s="45"/>
      <c r="M173" s="45">
        <f t="shared" ca="1" si="54"/>
        <v>0</v>
      </c>
      <c r="N173" s="257">
        <f t="shared" ca="1" si="46"/>
        <v>0</v>
      </c>
      <c r="O173" s="23"/>
      <c r="P173" s="255">
        <f t="shared" ca="1" si="47"/>
        <v>0</v>
      </c>
      <c r="Q173" s="163">
        <f t="shared" ca="1" si="48"/>
        <v>0</v>
      </c>
      <c r="R173" s="164">
        <f ca="1">NPV(Q172,K173:$K$244) + ($A$13+$A$14+$A$15)/POWER(1+Q172,$A$28-D173+1)</f>
        <v>0</v>
      </c>
      <c r="S173" s="164">
        <f ca="1">NPV(Q173,K173:$K$244) + ($A$13+$A$14+$A$15)/POWER(1+Q173,$A$28-D173+1)</f>
        <v>0</v>
      </c>
      <c r="T173" s="45">
        <f t="shared" ca="1" si="49"/>
        <v>0</v>
      </c>
      <c r="U173" s="45">
        <f t="shared" ca="1" si="55"/>
        <v>0</v>
      </c>
      <c r="V173" s="45">
        <f t="shared" ca="1" si="56"/>
        <v>0</v>
      </c>
      <c r="W173" s="45">
        <f t="shared" ca="1" si="50"/>
        <v>0</v>
      </c>
      <c r="X173" s="25">
        <f t="shared" ca="1" si="39"/>
        <v>0</v>
      </c>
      <c r="Z173" s="28">
        <f t="shared" ca="1" si="57"/>
        <v>0</v>
      </c>
      <c r="AA173" s="233"/>
      <c r="AB173" s="45">
        <f t="shared" ca="1" si="51"/>
        <v>0</v>
      </c>
      <c r="AC173" s="45">
        <f t="shared" ca="1" si="40"/>
        <v>0</v>
      </c>
      <c r="AD173" s="25">
        <f t="shared" ca="1" si="41"/>
        <v>0</v>
      </c>
    </row>
    <row r="174" spans="4:30" x14ac:dyDescent="0.35">
      <c r="D174" s="20">
        <v>170</v>
      </c>
      <c r="E174" s="21">
        <f t="shared" ca="1" si="52"/>
        <v>62093</v>
      </c>
      <c r="F174" s="44">
        <f t="shared" ca="1" si="42"/>
        <v>62457</v>
      </c>
      <c r="G174" s="22" t="s">
        <v>119</v>
      </c>
      <c r="H174" s="44">
        <f t="shared" ca="1" si="53"/>
        <v>62093</v>
      </c>
      <c r="I174" s="45">
        <f t="shared" ca="1" si="43"/>
        <v>0</v>
      </c>
      <c r="J174" s="45">
        <f t="shared" ca="1" si="44"/>
        <v>0</v>
      </c>
      <c r="K174" s="45">
        <f t="shared" ca="1" si="45"/>
        <v>0</v>
      </c>
      <c r="L174" s="45"/>
      <c r="M174" s="45">
        <f t="shared" ca="1" si="54"/>
        <v>0</v>
      </c>
      <c r="N174" s="257">
        <f t="shared" ca="1" si="46"/>
        <v>0</v>
      </c>
      <c r="O174" s="23"/>
      <c r="P174" s="255">
        <f t="shared" ca="1" si="47"/>
        <v>0</v>
      </c>
      <c r="Q174" s="163">
        <f t="shared" ca="1" si="48"/>
        <v>0</v>
      </c>
      <c r="R174" s="164">
        <f ca="1">NPV(Q173,K174:$K$244) + ($A$13+$A$14+$A$15)/POWER(1+Q173,$A$28-D174+1)</f>
        <v>0</v>
      </c>
      <c r="S174" s="164">
        <f ca="1">NPV(Q174,K174:$K$244) + ($A$13+$A$14+$A$15)/POWER(1+Q174,$A$28-D174+1)</f>
        <v>0</v>
      </c>
      <c r="T174" s="45">
        <f t="shared" ca="1" si="49"/>
        <v>0</v>
      </c>
      <c r="U174" s="45">
        <f t="shared" ca="1" si="55"/>
        <v>0</v>
      </c>
      <c r="V174" s="45">
        <f t="shared" ca="1" si="56"/>
        <v>0</v>
      </c>
      <c r="W174" s="45">
        <f t="shared" ca="1" si="50"/>
        <v>0</v>
      </c>
      <c r="X174" s="25">
        <f t="shared" ca="1" si="39"/>
        <v>0</v>
      </c>
      <c r="Z174" s="28">
        <f t="shared" ca="1" si="57"/>
        <v>0</v>
      </c>
      <c r="AA174" s="233"/>
      <c r="AB174" s="45">
        <f t="shared" ca="1" si="51"/>
        <v>0</v>
      </c>
      <c r="AC174" s="45">
        <f t="shared" ca="1" si="40"/>
        <v>0</v>
      </c>
      <c r="AD174" s="25">
        <f t="shared" ca="1" si="41"/>
        <v>0</v>
      </c>
    </row>
    <row r="175" spans="4:30" x14ac:dyDescent="0.35">
      <c r="D175" s="20">
        <v>171</v>
      </c>
      <c r="E175" s="21">
        <f t="shared" ca="1" si="52"/>
        <v>62458</v>
      </c>
      <c r="F175" s="44">
        <f t="shared" ca="1" si="42"/>
        <v>62822</v>
      </c>
      <c r="G175" s="22" t="s">
        <v>119</v>
      </c>
      <c r="H175" s="44">
        <f t="shared" ca="1" si="53"/>
        <v>62458</v>
      </c>
      <c r="I175" s="45">
        <f t="shared" ca="1" si="43"/>
        <v>0</v>
      </c>
      <c r="J175" s="45">
        <f t="shared" ca="1" si="44"/>
        <v>0</v>
      </c>
      <c r="K175" s="45">
        <f t="shared" ca="1" si="45"/>
        <v>0</v>
      </c>
      <c r="L175" s="45"/>
      <c r="M175" s="45">
        <f t="shared" ca="1" si="54"/>
        <v>0</v>
      </c>
      <c r="N175" s="257">
        <f t="shared" ca="1" si="46"/>
        <v>0</v>
      </c>
      <c r="O175" s="23"/>
      <c r="P175" s="255">
        <f t="shared" ca="1" si="47"/>
        <v>0</v>
      </c>
      <c r="Q175" s="163">
        <f t="shared" ca="1" si="48"/>
        <v>0</v>
      </c>
      <c r="R175" s="164">
        <f ca="1">NPV(Q174,K175:$K$244) + ($A$13+$A$14+$A$15)/POWER(1+Q174,$A$28-D175+1)</f>
        <v>0</v>
      </c>
      <c r="S175" s="164">
        <f ca="1">NPV(Q175,K175:$K$244) + ($A$13+$A$14+$A$15)/POWER(1+Q175,$A$28-D175+1)</f>
        <v>0</v>
      </c>
      <c r="T175" s="45">
        <f t="shared" ca="1" si="49"/>
        <v>0</v>
      </c>
      <c r="U175" s="45">
        <f t="shared" ca="1" si="55"/>
        <v>0</v>
      </c>
      <c r="V175" s="45">
        <f t="shared" ca="1" si="56"/>
        <v>0</v>
      </c>
      <c r="W175" s="45">
        <f t="shared" ca="1" si="50"/>
        <v>0</v>
      </c>
      <c r="X175" s="25">
        <f t="shared" ca="1" si="39"/>
        <v>0</v>
      </c>
      <c r="Z175" s="28">
        <f t="shared" ca="1" si="57"/>
        <v>0</v>
      </c>
      <c r="AA175" s="233"/>
      <c r="AB175" s="45">
        <f t="shared" ca="1" si="51"/>
        <v>0</v>
      </c>
      <c r="AC175" s="45">
        <f t="shared" ca="1" si="40"/>
        <v>0</v>
      </c>
      <c r="AD175" s="25">
        <f t="shared" ca="1" si="41"/>
        <v>0</v>
      </c>
    </row>
    <row r="176" spans="4:30" x14ac:dyDescent="0.35">
      <c r="D176" s="20">
        <v>172</v>
      </c>
      <c r="E176" s="21">
        <f t="shared" ca="1" si="52"/>
        <v>62823</v>
      </c>
      <c r="F176" s="44">
        <f t="shared" ca="1" si="42"/>
        <v>63188</v>
      </c>
      <c r="G176" s="22" t="s">
        <v>119</v>
      </c>
      <c r="H176" s="44">
        <f t="shared" ca="1" si="53"/>
        <v>62823</v>
      </c>
      <c r="I176" s="45">
        <f t="shared" ca="1" si="43"/>
        <v>0</v>
      </c>
      <c r="J176" s="45">
        <f t="shared" ca="1" si="44"/>
        <v>0</v>
      </c>
      <c r="K176" s="45">
        <f t="shared" ca="1" si="45"/>
        <v>0</v>
      </c>
      <c r="L176" s="45"/>
      <c r="M176" s="45">
        <f t="shared" ca="1" si="54"/>
        <v>0</v>
      </c>
      <c r="N176" s="257">
        <f t="shared" ca="1" si="46"/>
        <v>0</v>
      </c>
      <c r="O176" s="23"/>
      <c r="P176" s="255">
        <f t="shared" ca="1" si="47"/>
        <v>0</v>
      </c>
      <c r="Q176" s="163">
        <f t="shared" ca="1" si="48"/>
        <v>0</v>
      </c>
      <c r="R176" s="164">
        <f ca="1">NPV(Q175,K176:$K$244) + ($A$13+$A$14+$A$15)/POWER(1+Q175,$A$28-D176+1)</f>
        <v>0</v>
      </c>
      <c r="S176" s="164">
        <f ca="1">NPV(Q176,K176:$K$244) + ($A$13+$A$14+$A$15)/POWER(1+Q176,$A$28-D176+1)</f>
        <v>0</v>
      </c>
      <c r="T176" s="45">
        <f t="shared" ca="1" si="49"/>
        <v>0</v>
      </c>
      <c r="U176" s="45">
        <f t="shared" ca="1" si="55"/>
        <v>0</v>
      </c>
      <c r="V176" s="45">
        <f t="shared" ca="1" si="56"/>
        <v>0</v>
      </c>
      <c r="W176" s="45">
        <f t="shared" ca="1" si="50"/>
        <v>0</v>
      </c>
      <c r="X176" s="25">
        <f t="shared" ca="1" si="39"/>
        <v>0</v>
      </c>
      <c r="Z176" s="28">
        <f t="shared" ca="1" si="57"/>
        <v>0</v>
      </c>
      <c r="AA176" s="233"/>
      <c r="AB176" s="45">
        <f t="shared" ca="1" si="51"/>
        <v>0</v>
      </c>
      <c r="AC176" s="45">
        <f t="shared" ca="1" si="40"/>
        <v>0</v>
      </c>
      <c r="AD176" s="25">
        <f t="shared" ca="1" si="41"/>
        <v>0</v>
      </c>
    </row>
    <row r="177" spans="4:30" x14ac:dyDescent="0.35">
      <c r="D177" s="20">
        <v>173</v>
      </c>
      <c r="E177" s="21">
        <f t="shared" ca="1" si="52"/>
        <v>63189</v>
      </c>
      <c r="F177" s="44">
        <f t="shared" ca="1" si="42"/>
        <v>63553</v>
      </c>
      <c r="G177" s="22" t="s">
        <v>119</v>
      </c>
      <c r="H177" s="44">
        <f t="shared" ca="1" si="53"/>
        <v>63189</v>
      </c>
      <c r="I177" s="45">
        <f t="shared" ca="1" si="43"/>
        <v>0</v>
      </c>
      <c r="J177" s="45">
        <f t="shared" ca="1" si="44"/>
        <v>0</v>
      </c>
      <c r="K177" s="45">
        <f t="shared" ca="1" si="45"/>
        <v>0</v>
      </c>
      <c r="L177" s="45"/>
      <c r="M177" s="45">
        <f t="shared" ca="1" si="54"/>
        <v>0</v>
      </c>
      <c r="N177" s="257">
        <f t="shared" ca="1" si="46"/>
        <v>0</v>
      </c>
      <c r="O177" s="23"/>
      <c r="P177" s="255">
        <f t="shared" ca="1" si="47"/>
        <v>0</v>
      </c>
      <c r="Q177" s="163">
        <f t="shared" ca="1" si="48"/>
        <v>0</v>
      </c>
      <c r="R177" s="164">
        <f ca="1">NPV(Q176,K177:$K$244) + ($A$13+$A$14+$A$15)/POWER(1+Q176,$A$28-D177+1)</f>
        <v>0</v>
      </c>
      <c r="S177" s="164">
        <f ca="1">NPV(Q177,K177:$K$244) + ($A$13+$A$14+$A$15)/POWER(1+Q177,$A$28-D177+1)</f>
        <v>0</v>
      </c>
      <c r="T177" s="45">
        <f t="shared" ca="1" si="49"/>
        <v>0</v>
      </c>
      <c r="U177" s="45">
        <f t="shared" ca="1" si="55"/>
        <v>0</v>
      </c>
      <c r="V177" s="45">
        <f t="shared" ca="1" si="56"/>
        <v>0</v>
      </c>
      <c r="W177" s="45">
        <f t="shared" ca="1" si="50"/>
        <v>0</v>
      </c>
      <c r="X177" s="25">
        <f t="shared" ca="1" si="39"/>
        <v>0</v>
      </c>
      <c r="Z177" s="28">
        <f t="shared" ca="1" si="57"/>
        <v>0</v>
      </c>
      <c r="AA177" s="233"/>
      <c r="AB177" s="45">
        <f t="shared" ca="1" si="51"/>
        <v>0</v>
      </c>
      <c r="AC177" s="45">
        <f t="shared" ca="1" si="40"/>
        <v>0</v>
      </c>
      <c r="AD177" s="25">
        <f t="shared" ca="1" si="41"/>
        <v>0</v>
      </c>
    </row>
    <row r="178" spans="4:30" x14ac:dyDescent="0.35">
      <c r="D178" s="20">
        <v>174</v>
      </c>
      <c r="E178" s="21">
        <f t="shared" ca="1" si="52"/>
        <v>63554</v>
      </c>
      <c r="F178" s="44">
        <f t="shared" ca="1" si="42"/>
        <v>63918</v>
      </c>
      <c r="G178" s="22" t="s">
        <v>119</v>
      </c>
      <c r="H178" s="44">
        <f t="shared" ca="1" si="53"/>
        <v>63554</v>
      </c>
      <c r="I178" s="45">
        <f t="shared" ca="1" si="43"/>
        <v>0</v>
      </c>
      <c r="J178" s="45">
        <f t="shared" ca="1" si="44"/>
        <v>0</v>
      </c>
      <c r="K178" s="45">
        <f t="shared" ca="1" si="45"/>
        <v>0</v>
      </c>
      <c r="L178" s="45"/>
      <c r="M178" s="45">
        <f t="shared" ca="1" si="54"/>
        <v>0</v>
      </c>
      <c r="N178" s="257">
        <f t="shared" ca="1" si="46"/>
        <v>0</v>
      </c>
      <c r="O178" s="23"/>
      <c r="P178" s="255">
        <f t="shared" ca="1" si="47"/>
        <v>0</v>
      </c>
      <c r="Q178" s="163">
        <f t="shared" ca="1" si="48"/>
        <v>0</v>
      </c>
      <c r="R178" s="164">
        <f ca="1">NPV(Q177,K178:$K$244) + ($A$13+$A$14+$A$15)/POWER(1+Q177,$A$28-D178+1)</f>
        <v>0</v>
      </c>
      <c r="S178" s="164">
        <f ca="1">NPV(Q178,K178:$K$244) + ($A$13+$A$14+$A$15)/POWER(1+Q178,$A$28-D178+1)</f>
        <v>0</v>
      </c>
      <c r="T178" s="45">
        <f t="shared" ca="1" si="49"/>
        <v>0</v>
      </c>
      <c r="U178" s="45">
        <f t="shared" ca="1" si="55"/>
        <v>0</v>
      </c>
      <c r="V178" s="45">
        <f t="shared" ca="1" si="56"/>
        <v>0</v>
      </c>
      <c r="W178" s="45">
        <f t="shared" ca="1" si="50"/>
        <v>0</v>
      </c>
      <c r="X178" s="25">
        <f t="shared" ca="1" si="39"/>
        <v>0</v>
      </c>
      <c r="Z178" s="28">
        <f t="shared" ca="1" si="57"/>
        <v>0</v>
      </c>
      <c r="AA178" s="233"/>
      <c r="AB178" s="45">
        <f t="shared" ca="1" si="51"/>
        <v>0</v>
      </c>
      <c r="AC178" s="45">
        <f t="shared" ca="1" si="40"/>
        <v>0</v>
      </c>
      <c r="AD178" s="25">
        <f t="shared" ca="1" si="41"/>
        <v>0</v>
      </c>
    </row>
    <row r="179" spans="4:30" x14ac:dyDescent="0.35">
      <c r="D179" s="20">
        <v>175</v>
      </c>
      <c r="E179" s="21">
        <f t="shared" ca="1" si="52"/>
        <v>63919</v>
      </c>
      <c r="F179" s="44">
        <f t="shared" ca="1" si="42"/>
        <v>64283</v>
      </c>
      <c r="G179" s="22" t="s">
        <v>119</v>
      </c>
      <c r="H179" s="44">
        <f t="shared" ca="1" si="53"/>
        <v>63919</v>
      </c>
      <c r="I179" s="45">
        <f t="shared" ca="1" si="43"/>
        <v>0</v>
      </c>
      <c r="J179" s="45">
        <f t="shared" ca="1" si="44"/>
        <v>0</v>
      </c>
      <c r="K179" s="45">
        <f t="shared" ca="1" si="45"/>
        <v>0</v>
      </c>
      <c r="L179" s="45"/>
      <c r="M179" s="45">
        <f t="shared" ca="1" si="54"/>
        <v>0</v>
      </c>
      <c r="N179" s="257">
        <f t="shared" ca="1" si="46"/>
        <v>0</v>
      </c>
      <c r="O179" s="23"/>
      <c r="P179" s="255">
        <f t="shared" ca="1" si="47"/>
        <v>0</v>
      </c>
      <c r="Q179" s="163">
        <f t="shared" ca="1" si="48"/>
        <v>0</v>
      </c>
      <c r="R179" s="164">
        <f ca="1">NPV(Q178,K179:$K$244) + ($A$13+$A$14+$A$15)/POWER(1+Q178,$A$28-D179+1)</f>
        <v>0</v>
      </c>
      <c r="S179" s="164">
        <f ca="1">NPV(Q179,K179:$K$244) + ($A$13+$A$14+$A$15)/POWER(1+Q179,$A$28-D179+1)</f>
        <v>0</v>
      </c>
      <c r="T179" s="45">
        <f t="shared" ca="1" si="49"/>
        <v>0</v>
      </c>
      <c r="U179" s="45">
        <f t="shared" ca="1" si="55"/>
        <v>0</v>
      </c>
      <c r="V179" s="45">
        <f t="shared" ca="1" si="56"/>
        <v>0</v>
      </c>
      <c r="W179" s="45">
        <f t="shared" ca="1" si="50"/>
        <v>0</v>
      </c>
      <c r="X179" s="25">
        <f t="shared" ca="1" si="39"/>
        <v>0</v>
      </c>
      <c r="Z179" s="28">
        <f t="shared" ca="1" si="57"/>
        <v>0</v>
      </c>
      <c r="AA179" s="233"/>
      <c r="AB179" s="45">
        <f t="shared" ca="1" si="51"/>
        <v>0</v>
      </c>
      <c r="AC179" s="45">
        <f t="shared" ca="1" si="40"/>
        <v>0</v>
      </c>
      <c r="AD179" s="25">
        <f t="shared" ca="1" si="41"/>
        <v>0</v>
      </c>
    </row>
    <row r="180" spans="4:30" x14ac:dyDescent="0.35">
      <c r="D180" s="20">
        <v>176</v>
      </c>
      <c r="E180" s="21">
        <f t="shared" ca="1" si="52"/>
        <v>64284</v>
      </c>
      <c r="F180" s="44">
        <f t="shared" ca="1" si="42"/>
        <v>64649</v>
      </c>
      <c r="G180" s="22" t="s">
        <v>119</v>
      </c>
      <c r="H180" s="44">
        <f t="shared" ca="1" si="53"/>
        <v>64284</v>
      </c>
      <c r="I180" s="45">
        <f t="shared" ca="1" si="43"/>
        <v>0</v>
      </c>
      <c r="J180" s="45">
        <f t="shared" ca="1" si="44"/>
        <v>0</v>
      </c>
      <c r="K180" s="45">
        <f t="shared" ca="1" si="45"/>
        <v>0</v>
      </c>
      <c r="L180" s="45"/>
      <c r="M180" s="45">
        <f t="shared" ca="1" si="54"/>
        <v>0</v>
      </c>
      <c r="N180" s="257">
        <f t="shared" ca="1" si="46"/>
        <v>0</v>
      </c>
      <c r="O180" s="23"/>
      <c r="P180" s="255">
        <f t="shared" ca="1" si="47"/>
        <v>0</v>
      </c>
      <c r="Q180" s="163">
        <f t="shared" ca="1" si="48"/>
        <v>0</v>
      </c>
      <c r="R180" s="164">
        <f ca="1">NPV(Q179,K180:$K$244) + ($A$13+$A$14+$A$15)/POWER(1+Q179,$A$28-D180+1)</f>
        <v>0</v>
      </c>
      <c r="S180" s="164">
        <f ca="1">NPV(Q180,K180:$K$244) + ($A$13+$A$14+$A$15)/POWER(1+Q180,$A$28-D180+1)</f>
        <v>0</v>
      </c>
      <c r="T180" s="45">
        <f t="shared" ca="1" si="49"/>
        <v>0</v>
      </c>
      <c r="U180" s="45">
        <f t="shared" ca="1" si="55"/>
        <v>0</v>
      </c>
      <c r="V180" s="45">
        <f t="shared" ca="1" si="56"/>
        <v>0</v>
      </c>
      <c r="W180" s="45">
        <f t="shared" ca="1" si="50"/>
        <v>0</v>
      </c>
      <c r="X180" s="25">
        <f t="shared" ca="1" si="39"/>
        <v>0</v>
      </c>
      <c r="Z180" s="28">
        <f t="shared" ca="1" si="57"/>
        <v>0</v>
      </c>
      <c r="AA180" s="233"/>
      <c r="AB180" s="45">
        <f t="shared" ca="1" si="51"/>
        <v>0</v>
      </c>
      <c r="AC180" s="45">
        <f t="shared" ca="1" si="40"/>
        <v>0</v>
      </c>
      <c r="AD180" s="25">
        <f t="shared" ca="1" si="41"/>
        <v>0</v>
      </c>
    </row>
    <row r="181" spans="4:30" x14ac:dyDescent="0.35">
      <c r="D181" s="20">
        <v>177</v>
      </c>
      <c r="E181" s="21">
        <f t="shared" ca="1" si="52"/>
        <v>64650</v>
      </c>
      <c r="F181" s="44">
        <f t="shared" ca="1" si="42"/>
        <v>65014</v>
      </c>
      <c r="G181" s="22" t="s">
        <v>119</v>
      </c>
      <c r="H181" s="44">
        <f t="shared" ca="1" si="53"/>
        <v>64650</v>
      </c>
      <c r="I181" s="45">
        <f t="shared" ca="1" si="43"/>
        <v>0</v>
      </c>
      <c r="J181" s="45">
        <f t="shared" ca="1" si="44"/>
        <v>0</v>
      </c>
      <c r="K181" s="45">
        <f t="shared" ca="1" si="45"/>
        <v>0</v>
      </c>
      <c r="L181" s="45"/>
      <c r="M181" s="45">
        <f t="shared" ca="1" si="54"/>
        <v>0</v>
      </c>
      <c r="N181" s="257">
        <f t="shared" ca="1" si="46"/>
        <v>0</v>
      </c>
      <c r="O181" s="23"/>
      <c r="P181" s="255">
        <f t="shared" ca="1" si="47"/>
        <v>0</v>
      </c>
      <c r="Q181" s="163">
        <f t="shared" ca="1" si="48"/>
        <v>0</v>
      </c>
      <c r="R181" s="164">
        <f ca="1">NPV(Q180,K181:$K$244) + ($A$13+$A$14+$A$15)/POWER(1+Q180,$A$28-D181+1)</f>
        <v>0</v>
      </c>
      <c r="S181" s="164">
        <f ca="1">NPV(Q181,K181:$K$244) + ($A$13+$A$14+$A$15)/POWER(1+Q181,$A$28-D181+1)</f>
        <v>0</v>
      </c>
      <c r="T181" s="45">
        <f t="shared" ca="1" si="49"/>
        <v>0</v>
      </c>
      <c r="U181" s="45">
        <f t="shared" ca="1" si="55"/>
        <v>0</v>
      </c>
      <c r="V181" s="45">
        <f t="shared" ca="1" si="56"/>
        <v>0</v>
      </c>
      <c r="W181" s="45">
        <f t="shared" ca="1" si="50"/>
        <v>0</v>
      </c>
      <c r="X181" s="25">
        <f t="shared" ca="1" si="39"/>
        <v>0</v>
      </c>
      <c r="Z181" s="28">
        <f t="shared" ca="1" si="57"/>
        <v>0</v>
      </c>
      <c r="AA181" s="233"/>
      <c r="AB181" s="45">
        <f t="shared" ca="1" si="51"/>
        <v>0</v>
      </c>
      <c r="AC181" s="45">
        <f t="shared" ca="1" si="40"/>
        <v>0</v>
      </c>
      <c r="AD181" s="25">
        <f t="shared" ca="1" si="41"/>
        <v>0</v>
      </c>
    </row>
    <row r="182" spans="4:30" x14ac:dyDescent="0.35">
      <c r="D182" s="20">
        <v>178</v>
      </c>
      <c r="E182" s="21">
        <f t="shared" ca="1" si="52"/>
        <v>65015</v>
      </c>
      <c r="F182" s="44">
        <f t="shared" ca="1" si="42"/>
        <v>65379</v>
      </c>
      <c r="G182" s="22" t="s">
        <v>119</v>
      </c>
      <c r="H182" s="44">
        <f t="shared" ca="1" si="53"/>
        <v>65015</v>
      </c>
      <c r="I182" s="45">
        <f t="shared" ca="1" si="43"/>
        <v>0</v>
      </c>
      <c r="J182" s="45">
        <f t="shared" ca="1" si="44"/>
        <v>0</v>
      </c>
      <c r="K182" s="45">
        <f t="shared" ca="1" si="45"/>
        <v>0</v>
      </c>
      <c r="L182" s="45"/>
      <c r="M182" s="45">
        <f t="shared" ca="1" si="54"/>
        <v>0</v>
      </c>
      <c r="N182" s="257">
        <f t="shared" ca="1" si="46"/>
        <v>0</v>
      </c>
      <c r="O182" s="23"/>
      <c r="P182" s="255">
        <f t="shared" ca="1" si="47"/>
        <v>0</v>
      </c>
      <c r="Q182" s="163">
        <f t="shared" ca="1" si="48"/>
        <v>0</v>
      </c>
      <c r="R182" s="164">
        <f ca="1">NPV(Q181,K182:$K$244) + ($A$13+$A$14+$A$15)/POWER(1+Q181,$A$28-D182+1)</f>
        <v>0</v>
      </c>
      <c r="S182" s="164">
        <f ca="1">NPV(Q182,K182:$K$244) + ($A$13+$A$14+$A$15)/POWER(1+Q182,$A$28-D182+1)</f>
        <v>0</v>
      </c>
      <c r="T182" s="45">
        <f t="shared" ca="1" si="49"/>
        <v>0</v>
      </c>
      <c r="U182" s="45">
        <f t="shared" ca="1" si="55"/>
        <v>0</v>
      </c>
      <c r="V182" s="45">
        <f t="shared" ca="1" si="56"/>
        <v>0</v>
      </c>
      <c r="W182" s="45">
        <f t="shared" ca="1" si="50"/>
        <v>0</v>
      </c>
      <c r="X182" s="25">
        <f t="shared" ca="1" si="39"/>
        <v>0</v>
      </c>
      <c r="Z182" s="28">
        <f t="shared" ca="1" si="57"/>
        <v>0</v>
      </c>
      <c r="AA182" s="233"/>
      <c r="AB182" s="45">
        <f t="shared" ca="1" si="51"/>
        <v>0</v>
      </c>
      <c r="AC182" s="45">
        <f t="shared" ca="1" si="40"/>
        <v>0</v>
      </c>
      <c r="AD182" s="25">
        <f t="shared" ca="1" si="41"/>
        <v>0</v>
      </c>
    </row>
    <row r="183" spans="4:30" x14ac:dyDescent="0.35">
      <c r="D183" s="20">
        <v>179</v>
      </c>
      <c r="E183" s="21">
        <f t="shared" ca="1" si="52"/>
        <v>65380</v>
      </c>
      <c r="F183" s="44">
        <f t="shared" ca="1" si="42"/>
        <v>65744</v>
      </c>
      <c r="G183" s="22" t="s">
        <v>119</v>
      </c>
      <c r="H183" s="44">
        <f t="shared" ca="1" si="53"/>
        <v>65380</v>
      </c>
      <c r="I183" s="45">
        <f t="shared" ca="1" si="43"/>
        <v>0</v>
      </c>
      <c r="J183" s="45">
        <f t="shared" ca="1" si="44"/>
        <v>0</v>
      </c>
      <c r="K183" s="45">
        <f t="shared" ca="1" si="45"/>
        <v>0</v>
      </c>
      <c r="L183" s="45"/>
      <c r="M183" s="45">
        <f t="shared" ca="1" si="54"/>
        <v>0</v>
      </c>
      <c r="N183" s="257">
        <f t="shared" ca="1" si="46"/>
        <v>0</v>
      </c>
      <c r="O183" s="23"/>
      <c r="P183" s="255">
        <f t="shared" ca="1" si="47"/>
        <v>0</v>
      </c>
      <c r="Q183" s="163">
        <f t="shared" ca="1" si="48"/>
        <v>0</v>
      </c>
      <c r="R183" s="164">
        <f ca="1">NPV(Q182,K183:$K$244) + ($A$13+$A$14+$A$15)/POWER(1+Q182,$A$28-D183+1)</f>
        <v>0</v>
      </c>
      <c r="S183" s="164">
        <f ca="1">NPV(Q183,K183:$K$244) + ($A$13+$A$14+$A$15)/POWER(1+Q183,$A$28-D183+1)</f>
        <v>0</v>
      </c>
      <c r="T183" s="45">
        <f t="shared" ca="1" si="49"/>
        <v>0</v>
      </c>
      <c r="U183" s="45">
        <f t="shared" ca="1" si="55"/>
        <v>0</v>
      </c>
      <c r="V183" s="45">
        <f t="shared" ca="1" si="56"/>
        <v>0</v>
      </c>
      <c r="W183" s="45">
        <f t="shared" ca="1" si="50"/>
        <v>0</v>
      </c>
      <c r="X183" s="25">
        <f t="shared" ca="1" si="39"/>
        <v>0</v>
      </c>
      <c r="Z183" s="28">
        <f t="shared" ca="1" si="57"/>
        <v>0</v>
      </c>
      <c r="AA183" s="233"/>
      <c r="AB183" s="45">
        <f t="shared" ca="1" si="51"/>
        <v>0</v>
      </c>
      <c r="AC183" s="45">
        <f t="shared" ca="1" si="40"/>
        <v>0</v>
      </c>
      <c r="AD183" s="25">
        <f t="shared" ca="1" si="41"/>
        <v>0</v>
      </c>
    </row>
    <row r="184" spans="4:30" x14ac:dyDescent="0.35">
      <c r="D184" s="20">
        <v>180</v>
      </c>
      <c r="E184" s="21">
        <f t="shared" ca="1" si="52"/>
        <v>65745</v>
      </c>
      <c r="F184" s="44">
        <f t="shared" ca="1" si="42"/>
        <v>66110</v>
      </c>
      <c r="G184" s="22" t="s">
        <v>119</v>
      </c>
      <c r="H184" s="44">
        <f t="shared" ca="1" si="53"/>
        <v>65745</v>
      </c>
      <c r="I184" s="45">
        <f t="shared" ca="1" si="43"/>
        <v>0</v>
      </c>
      <c r="J184" s="45">
        <f t="shared" ca="1" si="44"/>
        <v>0</v>
      </c>
      <c r="K184" s="45">
        <f t="shared" ca="1" si="45"/>
        <v>0</v>
      </c>
      <c r="L184" s="45"/>
      <c r="M184" s="45">
        <f t="shared" ca="1" si="54"/>
        <v>0</v>
      </c>
      <c r="N184" s="257">
        <f t="shared" ca="1" si="46"/>
        <v>0</v>
      </c>
      <c r="O184" s="23"/>
      <c r="P184" s="255">
        <f t="shared" ca="1" si="47"/>
        <v>0</v>
      </c>
      <c r="Q184" s="163">
        <f t="shared" ca="1" si="48"/>
        <v>0</v>
      </c>
      <c r="R184" s="164">
        <f ca="1">NPV(Q183,K184:$K$244) + ($A$13+$A$14+$A$15)/POWER(1+Q183,$A$28-D184+1)</f>
        <v>0</v>
      </c>
      <c r="S184" s="164">
        <f ca="1">NPV(Q184,K184:$K$244) + ($A$13+$A$14+$A$15)/POWER(1+Q184,$A$28-D184+1)</f>
        <v>0</v>
      </c>
      <c r="T184" s="45">
        <f t="shared" ca="1" si="49"/>
        <v>0</v>
      </c>
      <c r="U184" s="45">
        <f t="shared" ca="1" si="55"/>
        <v>0</v>
      </c>
      <c r="V184" s="45">
        <f t="shared" ca="1" si="56"/>
        <v>0</v>
      </c>
      <c r="W184" s="45">
        <f t="shared" ca="1" si="50"/>
        <v>0</v>
      </c>
      <c r="X184" s="25">
        <f t="shared" ca="1" si="39"/>
        <v>0</v>
      </c>
      <c r="Z184" s="28">
        <f t="shared" ca="1" si="57"/>
        <v>0</v>
      </c>
      <c r="AA184" s="233"/>
      <c r="AB184" s="45">
        <f t="shared" ca="1" si="51"/>
        <v>0</v>
      </c>
      <c r="AC184" s="45">
        <f t="shared" ca="1" si="40"/>
        <v>0</v>
      </c>
      <c r="AD184" s="25">
        <f t="shared" ca="1" si="41"/>
        <v>0</v>
      </c>
    </row>
    <row r="185" spans="4:30" x14ac:dyDescent="0.35">
      <c r="D185" s="20">
        <v>181</v>
      </c>
      <c r="E185" s="21">
        <f t="shared" ca="1" si="52"/>
        <v>66111</v>
      </c>
      <c r="F185" s="44">
        <f t="shared" ca="1" si="42"/>
        <v>66475</v>
      </c>
      <c r="G185" s="22" t="s">
        <v>119</v>
      </c>
      <c r="H185" s="44">
        <f t="shared" ca="1" si="53"/>
        <v>66111</v>
      </c>
      <c r="I185" s="45">
        <f t="shared" ca="1" si="43"/>
        <v>0</v>
      </c>
      <c r="J185" s="45">
        <f t="shared" ca="1" si="44"/>
        <v>0</v>
      </c>
      <c r="K185" s="45">
        <f t="shared" ca="1" si="45"/>
        <v>0</v>
      </c>
      <c r="L185" s="45"/>
      <c r="M185" s="45">
        <f t="shared" ca="1" si="54"/>
        <v>0</v>
      </c>
      <c r="N185" s="257">
        <f t="shared" ca="1" si="46"/>
        <v>0</v>
      </c>
      <c r="O185" s="23"/>
      <c r="P185" s="255">
        <f t="shared" ca="1" si="47"/>
        <v>0</v>
      </c>
      <c r="Q185" s="163">
        <f t="shared" ca="1" si="48"/>
        <v>0</v>
      </c>
      <c r="R185" s="164">
        <f ca="1">NPV(Q184,K185:$K$244) + ($A$13+$A$14+$A$15)/POWER(1+Q184,$A$28-D185+1)</f>
        <v>0</v>
      </c>
      <c r="S185" s="164">
        <f ca="1">NPV(Q185,K185:$K$244) + ($A$13+$A$14+$A$15)/POWER(1+Q185,$A$28-D185+1)</f>
        <v>0</v>
      </c>
      <c r="T185" s="45">
        <f t="shared" ca="1" si="49"/>
        <v>0</v>
      </c>
      <c r="U185" s="45">
        <f t="shared" ca="1" si="55"/>
        <v>0</v>
      </c>
      <c r="V185" s="45">
        <f t="shared" ca="1" si="56"/>
        <v>0</v>
      </c>
      <c r="W185" s="45">
        <f t="shared" ca="1" si="50"/>
        <v>0</v>
      </c>
      <c r="X185" s="25">
        <f t="shared" ca="1" si="39"/>
        <v>0</v>
      </c>
      <c r="Z185" s="28">
        <f t="shared" ca="1" si="57"/>
        <v>0</v>
      </c>
      <c r="AA185" s="233"/>
      <c r="AB185" s="45">
        <f t="shared" ca="1" si="51"/>
        <v>0</v>
      </c>
      <c r="AC185" s="45">
        <f t="shared" ca="1" si="40"/>
        <v>0</v>
      </c>
      <c r="AD185" s="25">
        <f t="shared" ca="1" si="41"/>
        <v>0</v>
      </c>
    </row>
    <row r="186" spans="4:30" x14ac:dyDescent="0.35">
      <c r="D186" s="20">
        <v>182</v>
      </c>
      <c r="E186" s="21">
        <f t="shared" ca="1" si="52"/>
        <v>66476</v>
      </c>
      <c r="F186" s="44">
        <f t="shared" ca="1" si="42"/>
        <v>66840</v>
      </c>
      <c r="G186" s="22" t="s">
        <v>119</v>
      </c>
      <c r="H186" s="44">
        <f t="shared" ca="1" si="53"/>
        <v>66476</v>
      </c>
      <c r="I186" s="45">
        <f t="shared" ca="1" si="43"/>
        <v>0</v>
      </c>
      <c r="J186" s="45">
        <f t="shared" ca="1" si="44"/>
        <v>0</v>
      </c>
      <c r="K186" s="45">
        <f t="shared" ca="1" si="45"/>
        <v>0</v>
      </c>
      <c r="L186" s="45"/>
      <c r="M186" s="45">
        <f t="shared" ca="1" si="54"/>
        <v>0</v>
      </c>
      <c r="N186" s="257">
        <f t="shared" ca="1" si="46"/>
        <v>0</v>
      </c>
      <c r="O186" s="23"/>
      <c r="P186" s="255">
        <f t="shared" ca="1" si="47"/>
        <v>0</v>
      </c>
      <c r="Q186" s="163">
        <f t="shared" ca="1" si="48"/>
        <v>0</v>
      </c>
      <c r="R186" s="164">
        <f ca="1">NPV(Q185,K186:$K$244) + ($A$13+$A$14+$A$15)/POWER(1+Q185,$A$28-D186+1)</f>
        <v>0</v>
      </c>
      <c r="S186" s="164">
        <f ca="1">NPV(Q186,K186:$K$244) + ($A$13+$A$14+$A$15)/POWER(1+Q186,$A$28-D186+1)</f>
        <v>0</v>
      </c>
      <c r="T186" s="45">
        <f t="shared" ca="1" si="49"/>
        <v>0</v>
      </c>
      <c r="U186" s="45">
        <f t="shared" ca="1" si="55"/>
        <v>0</v>
      </c>
      <c r="V186" s="45">
        <f t="shared" ca="1" si="56"/>
        <v>0</v>
      </c>
      <c r="W186" s="45">
        <f t="shared" ca="1" si="50"/>
        <v>0</v>
      </c>
      <c r="X186" s="25">
        <f t="shared" ca="1" si="39"/>
        <v>0</v>
      </c>
      <c r="Z186" s="28">
        <f t="shared" ca="1" si="57"/>
        <v>0</v>
      </c>
      <c r="AA186" s="233"/>
      <c r="AB186" s="45">
        <f t="shared" ca="1" si="51"/>
        <v>0</v>
      </c>
      <c r="AC186" s="45">
        <f t="shared" ca="1" si="40"/>
        <v>0</v>
      </c>
      <c r="AD186" s="25">
        <f t="shared" ca="1" si="41"/>
        <v>0</v>
      </c>
    </row>
    <row r="187" spans="4:30" x14ac:dyDescent="0.35">
      <c r="D187" s="20">
        <v>183</v>
      </c>
      <c r="E187" s="21">
        <f t="shared" ca="1" si="52"/>
        <v>66841</v>
      </c>
      <c r="F187" s="44">
        <f t="shared" ca="1" si="42"/>
        <v>67205</v>
      </c>
      <c r="G187" s="22" t="s">
        <v>119</v>
      </c>
      <c r="H187" s="44">
        <f t="shared" ca="1" si="53"/>
        <v>66841</v>
      </c>
      <c r="I187" s="45">
        <f t="shared" ca="1" si="43"/>
        <v>0</v>
      </c>
      <c r="J187" s="45">
        <f t="shared" ca="1" si="44"/>
        <v>0</v>
      </c>
      <c r="K187" s="45">
        <f t="shared" ca="1" si="45"/>
        <v>0</v>
      </c>
      <c r="L187" s="45"/>
      <c r="M187" s="45">
        <f t="shared" ca="1" si="54"/>
        <v>0</v>
      </c>
      <c r="N187" s="257">
        <f t="shared" ca="1" si="46"/>
        <v>0</v>
      </c>
      <c r="O187" s="23"/>
      <c r="P187" s="255">
        <f t="shared" ca="1" si="47"/>
        <v>0</v>
      </c>
      <c r="Q187" s="163">
        <f t="shared" ca="1" si="48"/>
        <v>0</v>
      </c>
      <c r="R187" s="164">
        <f ca="1">NPV(Q186,K187:$K$244) + ($A$13+$A$14+$A$15)/POWER(1+Q186,$A$28-D187+1)</f>
        <v>0</v>
      </c>
      <c r="S187" s="164">
        <f ca="1">NPV(Q187,K187:$K$244) + ($A$13+$A$14+$A$15)/POWER(1+Q187,$A$28-D187+1)</f>
        <v>0</v>
      </c>
      <c r="T187" s="45">
        <f t="shared" ca="1" si="49"/>
        <v>0</v>
      </c>
      <c r="U187" s="45">
        <f t="shared" ca="1" si="55"/>
        <v>0</v>
      </c>
      <c r="V187" s="45">
        <f t="shared" ca="1" si="56"/>
        <v>0</v>
      </c>
      <c r="W187" s="45">
        <f t="shared" ca="1" si="50"/>
        <v>0</v>
      </c>
      <c r="X187" s="25">
        <f t="shared" ca="1" si="39"/>
        <v>0</v>
      </c>
      <c r="Z187" s="28">
        <f t="shared" ca="1" si="57"/>
        <v>0</v>
      </c>
      <c r="AA187" s="233"/>
      <c r="AB187" s="45">
        <f t="shared" ca="1" si="51"/>
        <v>0</v>
      </c>
      <c r="AC187" s="45">
        <f t="shared" ca="1" si="40"/>
        <v>0</v>
      </c>
      <c r="AD187" s="25">
        <f t="shared" ca="1" si="41"/>
        <v>0</v>
      </c>
    </row>
    <row r="188" spans="4:30" x14ac:dyDescent="0.35">
      <c r="D188" s="20">
        <v>184</v>
      </c>
      <c r="E188" s="21">
        <f t="shared" ca="1" si="52"/>
        <v>67206</v>
      </c>
      <c r="F188" s="44">
        <f t="shared" ca="1" si="42"/>
        <v>67571</v>
      </c>
      <c r="G188" s="22" t="s">
        <v>119</v>
      </c>
      <c r="H188" s="44">
        <f t="shared" ca="1" si="53"/>
        <v>67206</v>
      </c>
      <c r="I188" s="45">
        <f t="shared" ca="1" si="43"/>
        <v>0</v>
      </c>
      <c r="J188" s="45">
        <f t="shared" ca="1" si="44"/>
        <v>0</v>
      </c>
      <c r="K188" s="45">
        <f t="shared" ca="1" si="45"/>
        <v>0</v>
      </c>
      <c r="L188" s="45"/>
      <c r="M188" s="45">
        <f t="shared" ca="1" si="54"/>
        <v>0</v>
      </c>
      <c r="N188" s="257">
        <f t="shared" ca="1" si="46"/>
        <v>0</v>
      </c>
      <c r="O188" s="23"/>
      <c r="P188" s="255">
        <f t="shared" ca="1" si="47"/>
        <v>0</v>
      </c>
      <c r="Q188" s="163">
        <f t="shared" ca="1" si="48"/>
        <v>0</v>
      </c>
      <c r="R188" s="164">
        <f ca="1">NPV(Q187,K188:$K$244) + ($A$13+$A$14+$A$15)/POWER(1+Q187,$A$28-D188+1)</f>
        <v>0</v>
      </c>
      <c r="S188" s="164">
        <f ca="1">NPV(Q188,K188:$K$244) + ($A$13+$A$14+$A$15)/POWER(1+Q188,$A$28-D188+1)</f>
        <v>0</v>
      </c>
      <c r="T188" s="45">
        <f t="shared" ca="1" si="49"/>
        <v>0</v>
      </c>
      <c r="U188" s="45">
        <f t="shared" ca="1" si="55"/>
        <v>0</v>
      </c>
      <c r="V188" s="45">
        <f t="shared" ca="1" si="56"/>
        <v>0</v>
      </c>
      <c r="W188" s="45">
        <f t="shared" ca="1" si="50"/>
        <v>0</v>
      </c>
      <c r="X188" s="25">
        <f t="shared" ca="1" si="39"/>
        <v>0</v>
      </c>
      <c r="Z188" s="28">
        <f t="shared" ca="1" si="57"/>
        <v>0</v>
      </c>
      <c r="AA188" s="233"/>
      <c r="AB188" s="45">
        <f t="shared" ca="1" si="51"/>
        <v>0</v>
      </c>
      <c r="AC188" s="45">
        <f t="shared" ca="1" si="40"/>
        <v>0</v>
      </c>
      <c r="AD188" s="25">
        <f t="shared" ca="1" si="41"/>
        <v>0</v>
      </c>
    </row>
    <row r="189" spans="4:30" x14ac:dyDescent="0.35">
      <c r="D189" s="20">
        <v>185</v>
      </c>
      <c r="E189" s="21">
        <f t="shared" ca="1" si="52"/>
        <v>67572</v>
      </c>
      <c r="F189" s="44">
        <f t="shared" ca="1" si="42"/>
        <v>67936</v>
      </c>
      <c r="G189" s="22" t="s">
        <v>119</v>
      </c>
      <c r="H189" s="44">
        <f t="shared" ca="1" si="53"/>
        <v>67572</v>
      </c>
      <c r="I189" s="45">
        <f t="shared" ca="1" si="43"/>
        <v>0</v>
      </c>
      <c r="J189" s="45">
        <f t="shared" ca="1" si="44"/>
        <v>0</v>
      </c>
      <c r="K189" s="45">
        <f t="shared" ca="1" si="45"/>
        <v>0</v>
      </c>
      <c r="L189" s="45"/>
      <c r="M189" s="45">
        <f t="shared" ca="1" si="54"/>
        <v>0</v>
      </c>
      <c r="N189" s="257">
        <f t="shared" ca="1" si="46"/>
        <v>0</v>
      </c>
      <c r="O189" s="23"/>
      <c r="P189" s="255">
        <f t="shared" ca="1" si="47"/>
        <v>0</v>
      </c>
      <c r="Q189" s="163">
        <f t="shared" ca="1" si="48"/>
        <v>0</v>
      </c>
      <c r="R189" s="164">
        <f ca="1">NPV(Q188,K189:$K$244) + ($A$13+$A$14+$A$15)/POWER(1+Q188,$A$28-D189+1)</f>
        <v>0</v>
      </c>
      <c r="S189" s="164">
        <f ca="1">NPV(Q189,K189:$K$244) + ($A$13+$A$14+$A$15)/POWER(1+Q189,$A$28-D189+1)</f>
        <v>0</v>
      </c>
      <c r="T189" s="45">
        <f t="shared" ca="1" si="49"/>
        <v>0</v>
      </c>
      <c r="U189" s="45">
        <f t="shared" ca="1" si="55"/>
        <v>0</v>
      </c>
      <c r="V189" s="45">
        <f t="shared" ca="1" si="56"/>
        <v>0</v>
      </c>
      <c r="W189" s="45">
        <f t="shared" ca="1" si="50"/>
        <v>0</v>
      </c>
      <c r="X189" s="25">
        <f t="shared" ca="1" si="39"/>
        <v>0</v>
      </c>
      <c r="Z189" s="28">
        <f t="shared" ca="1" si="57"/>
        <v>0</v>
      </c>
      <c r="AA189" s="233"/>
      <c r="AB189" s="45">
        <f t="shared" ca="1" si="51"/>
        <v>0</v>
      </c>
      <c r="AC189" s="45">
        <f t="shared" ca="1" si="40"/>
        <v>0</v>
      </c>
      <c r="AD189" s="25">
        <f t="shared" ca="1" si="41"/>
        <v>0</v>
      </c>
    </row>
    <row r="190" spans="4:30" x14ac:dyDescent="0.35">
      <c r="D190" s="20">
        <v>186</v>
      </c>
      <c r="E190" s="21">
        <f t="shared" ca="1" si="52"/>
        <v>67937</v>
      </c>
      <c r="F190" s="44">
        <f t="shared" ca="1" si="42"/>
        <v>68301</v>
      </c>
      <c r="G190" s="22" t="s">
        <v>119</v>
      </c>
      <c r="H190" s="44">
        <f t="shared" ca="1" si="53"/>
        <v>67937</v>
      </c>
      <c r="I190" s="45">
        <f t="shared" ca="1" si="43"/>
        <v>0</v>
      </c>
      <c r="J190" s="45">
        <f t="shared" ca="1" si="44"/>
        <v>0</v>
      </c>
      <c r="K190" s="45">
        <f t="shared" ca="1" si="45"/>
        <v>0</v>
      </c>
      <c r="L190" s="45"/>
      <c r="M190" s="45">
        <f t="shared" ca="1" si="54"/>
        <v>0</v>
      </c>
      <c r="N190" s="257">
        <f t="shared" ca="1" si="46"/>
        <v>0</v>
      </c>
      <c r="O190" s="23"/>
      <c r="P190" s="255">
        <f t="shared" ca="1" si="47"/>
        <v>0</v>
      </c>
      <c r="Q190" s="163">
        <f t="shared" ca="1" si="48"/>
        <v>0</v>
      </c>
      <c r="R190" s="164">
        <f ca="1">NPV(Q189,K190:$K$244) + ($A$13+$A$14+$A$15)/POWER(1+Q189,$A$28-D190+1)</f>
        <v>0</v>
      </c>
      <c r="S190" s="164">
        <f ca="1">NPV(Q190,K190:$K$244) + ($A$13+$A$14+$A$15)/POWER(1+Q190,$A$28-D190+1)</f>
        <v>0</v>
      </c>
      <c r="T190" s="45">
        <f t="shared" ca="1" si="49"/>
        <v>0</v>
      </c>
      <c r="U190" s="45">
        <f t="shared" ca="1" si="55"/>
        <v>0</v>
      </c>
      <c r="V190" s="45">
        <f t="shared" ca="1" si="56"/>
        <v>0</v>
      </c>
      <c r="W190" s="45">
        <f t="shared" ca="1" si="50"/>
        <v>0</v>
      </c>
      <c r="X190" s="25">
        <f t="shared" ca="1" si="39"/>
        <v>0</v>
      </c>
      <c r="Z190" s="28">
        <f t="shared" ca="1" si="57"/>
        <v>0</v>
      </c>
      <c r="AA190" s="233"/>
      <c r="AB190" s="45">
        <f t="shared" ca="1" si="51"/>
        <v>0</v>
      </c>
      <c r="AC190" s="45">
        <f t="shared" ca="1" si="40"/>
        <v>0</v>
      </c>
      <c r="AD190" s="25">
        <f t="shared" ca="1" si="41"/>
        <v>0</v>
      </c>
    </row>
    <row r="191" spans="4:30" x14ac:dyDescent="0.35">
      <c r="D191" s="20">
        <v>187</v>
      </c>
      <c r="E191" s="21">
        <f t="shared" ca="1" si="52"/>
        <v>68302</v>
      </c>
      <c r="F191" s="44">
        <f t="shared" ca="1" si="42"/>
        <v>68666</v>
      </c>
      <c r="G191" s="22" t="s">
        <v>119</v>
      </c>
      <c r="H191" s="44">
        <f t="shared" ca="1" si="53"/>
        <v>68302</v>
      </c>
      <c r="I191" s="45">
        <f t="shared" ca="1" si="43"/>
        <v>0</v>
      </c>
      <c r="J191" s="45">
        <f t="shared" ca="1" si="44"/>
        <v>0</v>
      </c>
      <c r="K191" s="45">
        <f t="shared" ca="1" si="45"/>
        <v>0</v>
      </c>
      <c r="L191" s="45"/>
      <c r="M191" s="45">
        <f t="shared" ca="1" si="54"/>
        <v>0</v>
      </c>
      <c r="N191" s="257">
        <f t="shared" ca="1" si="46"/>
        <v>0</v>
      </c>
      <c r="O191" s="23"/>
      <c r="P191" s="255">
        <f t="shared" ca="1" si="47"/>
        <v>0</v>
      </c>
      <c r="Q191" s="163">
        <f t="shared" ca="1" si="48"/>
        <v>0</v>
      </c>
      <c r="R191" s="164">
        <f ca="1">NPV(Q190,K191:$K$244) + ($A$13+$A$14+$A$15)/POWER(1+Q190,$A$28-D191+1)</f>
        <v>0</v>
      </c>
      <c r="S191" s="164">
        <f ca="1">NPV(Q191,K191:$K$244) + ($A$13+$A$14+$A$15)/POWER(1+Q191,$A$28-D191+1)</f>
        <v>0</v>
      </c>
      <c r="T191" s="45">
        <f t="shared" ca="1" si="49"/>
        <v>0</v>
      </c>
      <c r="U191" s="45">
        <f t="shared" ca="1" si="55"/>
        <v>0</v>
      </c>
      <c r="V191" s="45">
        <f t="shared" ca="1" si="56"/>
        <v>0</v>
      </c>
      <c r="W191" s="45">
        <f t="shared" ca="1" si="50"/>
        <v>0</v>
      </c>
      <c r="X191" s="25">
        <f t="shared" ca="1" si="39"/>
        <v>0</v>
      </c>
      <c r="Z191" s="28">
        <f t="shared" ca="1" si="57"/>
        <v>0</v>
      </c>
      <c r="AA191" s="233"/>
      <c r="AB191" s="45">
        <f t="shared" ca="1" si="51"/>
        <v>0</v>
      </c>
      <c r="AC191" s="45">
        <f t="shared" ca="1" si="40"/>
        <v>0</v>
      </c>
      <c r="AD191" s="25">
        <f t="shared" ca="1" si="41"/>
        <v>0</v>
      </c>
    </row>
    <row r="192" spans="4:30" x14ac:dyDescent="0.35">
      <c r="D192" s="20">
        <v>188</v>
      </c>
      <c r="E192" s="21">
        <f t="shared" ca="1" si="52"/>
        <v>68667</v>
      </c>
      <c r="F192" s="44">
        <f t="shared" ca="1" si="42"/>
        <v>69032</v>
      </c>
      <c r="G192" s="22" t="s">
        <v>119</v>
      </c>
      <c r="H192" s="44">
        <f t="shared" ca="1" si="53"/>
        <v>68667</v>
      </c>
      <c r="I192" s="45">
        <f t="shared" ca="1" si="43"/>
        <v>0</v>
      </c>
      <c r="J192" s="45">
        <f t="shared" ca="1" si="44"/>
        <v>0</v>
      </c>
      <c r="K192" s="45">
        <f t="shared" ca="1" si="45"/>
        <v>0</v>
      </c>
      <c r="L192" s="45"/>
      <c r="M192" s="45">
        <f t="shared" ca="1" si="54"/>
        <v>0</v>
      </c>
      <c r="N192" s="257">
        <f t="shared" ca="1" si="46"/>
        <v>0</v>
      </c>
      <c r="O192" s="23"/>
      <c r="P192" s="255">
        <f t="shared" ca="1" si="47"/>
        <v>0</v>
      </c>
      <c r="Q192" s="163">
        <f t="shared" ca="1" si="48"/>
        <v>0</v>
      </c>
      <c r="R192" s="164">
        <f ca="1">NPV(Q191,K192:$K$244) + ($A$13+$A$14+$A$15)/POWER(1+Q191,$A$28-D192+1)</f>
        <v>0</v>
      </c>
      <c r="S192" s="164">
        <f ca="1">NPV(Q192,K192:$K$244) + ($A$13+$A$14+$A$15)/POWER(1+Q192,$A$28-D192+1)</f>
        <v>0</v>
      </c>
      <c r="T192" s="45">
        <f t="shared" ca="1" si="49"/>
        <v>0</v>
      </c>
      <c r="U192" s="45">
        <f t="shared" ca="1" si="55"/>
        <v>0</v>
      </c>
      <c r="V192" s="45">
        <f t="shared" ca="1" si="56"/>
        <v>0</v>
      </c>
      <c r="W192" s="45">
        <f t="shared" ca="1" si="50"/>
        <v>0</v>
      </c>
      <c r="X192" s="25">
        <f t="shared" ca="1" si="39"/>
        <v>0</v>
      </c>
      <c r="Z192" s="28">
        <f t="shared" ca="1" si="57"/>
        <v>0</v>
      </c>
      <c r="AA192" s="233"/>
      <c r="AB192" s="45">
        <f t="shared" ca="1" si="51"/>
        <v>0</v>
      </c>
      <c r="AC192" s="45">
        <f t="shared" ca="1" si="40"/>
        <v>0</v>
      </c>
      <c r="AD192" s="25">
        <f t="shared" ca="1" si="41"/>
        <v>0</v>
      </c>
    </row>
    <row r="193" spans="4:30" x14ac:dyDescent="0.35">
      <c r="D193" s="20">
        <v>189</v>
      </c>
      <c r="E193" s="21">
        <f t="shared" ca="1" si="52"/>
        <v>69033</v>
      </c>
      <c r="F193" s="44">
        <f t="shared" ca="1" si="42"/>
        <v>69397</v>
      </c>
      <c r="G193" s="22" t="s">
        <v>119</v>
      </c>
      <c r="H193" s="44">
        <f t="shared" ca="1" si="53"/>
        <v>69033</v>
      </c>
      <c r="I193" s="45">
        <f t="shared" ca="1" si="43"/>
        <v>0</v>
      </c>
      <c r="J193" s="45">
        <f t="shared" ca="1" si="44"/>
        <v>0</v>
      </c>
      <c r="K193" s="45">
        <f t="shared" ca="1" si="45"/>
        <v>0</v>
      </c>
      <c r="L193" s="45"/>
      <c r="M193" s="45">
        <f t="shared" ca="1" si="54"/>
        <v>0</v>
      </c>
      <c r="N193" s="257">
        <f t="shared" ca="1" si="46"/>
        <v>0</v>
      </c>
      <c r="O193" s="23"/>
      <c r="P193" s="255">
        <f t="shared" ca="1" si="47"/>
        <v>0</v>
      </c>
      <c r="Q193" s="163">
        <f t="shared" ca="1" si="48"/>
        <v>0</v>
      </c>
      <c r="R193" s="164">
        <f ca="1">NPV(Q192,K193:$K$244) + ($A$13+$A$14+$A$15)/POWER(1+Q192,$A$28-D193+1)</f>
        <v>0</v>
      </c>
      <c r="S193" s="164">
        <f ca="1">NPV(Q193,K193:$K$244) + ($A$13+$A$14+$A$15)/POWER(1+Q193,$A$28-D193+1)</f>
        <v>0</v>
      </c>
      <c r="T193" s="45">
        <f t="shared" ca="1" si="49"/>
        <v>0</v>
      </c>
      <c r="U193" s="45">
        <f t="shared" ca="1" si="55"/>
        <v>0</v>
      </c>
      <c r="V193" s="45">
        <f t="shared" ca="1" si="56"/>
        <v>0</v>
      </c>
      <c r="W193" s="45">
        <f t="shared" ca="1" si="50"/>
        <v>0</v>
      </c>
      <c r="X193" s="25">
        <f t="shared" ca="1" si="39"/>
        <v>0</v>
      </c>
      <c r="Z193" s="28">
        <f t="shared" ca="1" si="57"/>
        <v>0</v>
      </c>
      <c r="AA193" s="233"/>
      <c r="AB193" s="45">
        <f t="shared" ca="1" si="51"/>
        <v>0</v>
      </c>
      <c r="AC193" s="45">
        <f t="shared" ca="1" si="40"/>
        <v>0</v>
      </c>
      <c r="AD193" s="25">
        <f t="shared" ca="1" si="41"/>
        <v>0</v>
      </c>
    </row>
    <row r="194" spans="4:30" x14ac:dyDescent="0.35">
      <c r="D194" s="20">
        <v>190</v>
      </c>
      <c r="E194" s="21">
        <f t="shared" ca="1" si="52"/>
        <v>69398</v>
      </c>
      <c r="F194" s="44">
        <f t="shared" ca="1" si="42"/>
        <v>69762</v>
      </c>
      <c r="G194" s="22" t="s">
        <v>119</v>
      </c>
      <c r="H194" s="44">
        <f t="shared" ca="1" si="53"/>
        <v>69398</v>
      </c>
      <c r="I194" s="45">
        <f t="shared" ca="1" si="43"/>
        <v>0</v>
      </c>
      <c r="J194" s="45">
        <f t="shared" ca="1" si="44"/>
        <v>0</v>
      </c>
      <c r="K194" s="45">
        <f t="shared" ca="1" si="45"/>
        <v>0</v>
      </c>
      <c r="L194" s="45"/>
      <c r="M194" s="45">
        <f t="shared" ca="1" si="54"/>
        <v>0</v>
      </c>
      <c r="N194" s="257">
        <f t="shared" ca="1" si="46"/>
        <v>0</v>
      </c>
      <c r="O194" s="23"/>
      <c r="P194" s="255">
        <f t="shared" ca="1" si="47"/>
        <v>0</v>
      </c>
      <c r="Q194" s="163">
        <f t="shared" ca="1" si="48"/>
        <v>0</v>
      </c>
      <c r="R194" s="164">
        <f ca="1">NPV(Q193,K194:$K$244) + ($A$13+$A$14+$A$15)/POWER(1+Q193,$A$28-D194+1)</f>
        <v>0</v>
      </c>
      <c r="S194" s="164">
        <f ca="1">NPV(Q194,K194:$K$244) + ($A$13+$A$14+$A$15)/POWER(1+Q194,$A$28-D194+1)</f>
        <v>0</v>
      </c>
      <c r="T194" s="45">
        <f t="shared" ca="1" si="49"/>
        <v>0</v>
      </c>
      <c r="U194" s="45">
        <f t="shared" ca="1" si="55"/>
        <v>0</v>
      </c>
      <c r="V194" s="45">
        <f t="shared" ca="1" si="56"/>
        <v>0</v>
      </c>
      <c r="W194" s="45">
        <f t="shared" ca="1" si="50"/>
        <v>0</v>
      </c>
      <c r="X194" s="25">
        <f t="shared" ca="1" si="39"/>
        <v>0</v>
      </c>
      <c r="Z194" s="28">
        <f t="shared" ca="1" si="57"/>
        <v>0</v>
      </c>
      <c r="AA194" s="233"/>
      <c r="AB194" s="45">
        <f t="shared" ca="1" si="51"/>
        <v>0</v>
      </c>
      <c r="AC194" s="45">
        <f t="shared" ca="1" si="40"/>
        <v>0</v>
      </c>
      <c r="AD194" s="25">
        <f t="shared" ca="1" si="41"/>
        <v>0</v>
      </c>
    </row>
    <row r="195" spans="4:30" x14ac:dyDescent="0.35">
      <c r="D195" s="20">
        <v>191</v>
      </c>
      <c r="E195" s="21">
        <f t="shared" ca="1" si="52"/>
        <v>69763</v>
      </c>
      <c r="F195" s="44">
        <f t="shared" ca="1" si="42"/>
        <v>70127</v>
      </c>
      <c r="G195" s="22" t="s">
        <v>119</v>
      </c>
      <c r="H195" s="44">
        <f t="shared" ca="1" si="53"/>
        <v>69763</v>
      </c>
      <c r="I195" s="45">
        <f t="shared" ca="1" si="43"/>
        <v>0</v>
      </c>
      <c r="J195" s="45">
        <f t="shared" ca="1" si="44"/>
        <v>0</v>
      </c>
      <c r="K195" s="45">
        <f t="shared" ca="1" si="45"/>
        <v>0</v>
      </c>
      <c r="L195" s="45"/>
      <c r="M195" s="45">
        <f t="shared" ca="1" si="54"/>
        <v>0</v>
      </c>
      <c r="N195" s="257">
        <f t="shared" ca="1" si="46"/>
        <v>0</v>
      </c>
      <c r="O195" s="23"/>
      <c r="P195" s="255">
        <f t="shared" ca="1" si="47"/>
        <v>0</v>
      </c>
      <c r="Q195" s="163">
        <f t="shared" ca="1" si="48"/>
        <v>0</v>
      </c>
      <c r="R195" s="164">
        <f ca="1">NPV(Q194,K195:$K$244) + ($A$13+$A$14+$A$15)/POWER(1+Q194,$A$28-D195+1)</f>
        <v>0</v>
      </c>
      <c r="S195" s="164">
        <f ca="1">NPV(Q195,K195:$K$244) + ($A$13+$A$14+$A$15)/POWER(1+Q195,$A$28-D195+1)</f>
        <v>0</v>
      </c>
      <c r="T195" s="45">
        <f t="shared" ca="1" si="49"/>
        <v>0</v>
      </c>
      <c r="U195" s="45">
        <f t="shared" ca="1" si="55"/>
        <v>0</v>
      </c>
      <c r="V195" s="45">
        <f t="shared" ca="1" si="56"/>
        <v>0</v>
      </c>
      <c r="W195" s="45">
        <f t="shared" ca="1" si="50"/>
        <v>0</v>
      </c>
      <c r="X195" s="25">
        <f t="shared" ca="1" si="39"/>
        <v>0</v>
      </c>
      <c r="Z195" s="28">
        <f t="shared" ca="1" si="57"/>
        <v>0</v>
      </c>
      <c r="AA195" s="233"/>
      <c r="AB195" s="45">
        <f t="shared" ca="1" si="51"/>
        <v>0</v>
      </c>
      <c r="AC195" s="45">
        <f t="shared" ca="1" si="40"/>
        <v>0</v>
      </c>
      <c r="AD195" s="25">
        <f t="shared" ca="1" si="41"/>
        <v>0</v>
      </c>
    </row>
    <row r="196" spans="4:30" x14ac:dyDescent="0.35">
      <c r="D196" s="20">
        <v>192</v>
      </c>
      <c r="E196" s="21">
        <f t="shared" ca="1" si="52"/>
        <v>70128</v>
      </c>
      <c r="F196" s="44">
        <f t="shared" ca="1" si="42"/>
        <v>70493</v>
      </c>
      <c r="G196" s="22" t="s">
        <v>119</v>
      </c>
      <c r="H196" s="44">
        <f t="shared" ca="1" si="53"/>
        <v>70128</v>
      </c>
      <c r="I196" s="45">
        <f t="shared" ca="1" si="43"/>
        <v>0</v>
      </c>
      <c r="J196" s="45">
        <f t="shared" ca="1" si="44"/>
        <v>0</v>
      </c>
      <c r="K196" s="45">
        <f t="shared" ca="1" si="45"/>
        <v>0</v>
      </c>
      <c r="L196" s="45"/>
      <c r="M196" s="45">
        <f t="shared" ca="1" si="54"/>
        <v>0</v>
      </c>
      <c r="N196" s="257">
        <f t="shared" ca="1" si="46"/>
        <v>0</v>
      </c>
      <c r="O196" s="23"/>
      <c r="P196" s="255">
        <f t="shared" ca="1" si="47"/>
        <v>0</v>
      </c>
      <c r="Q196" s="163">
        <f t="shared" ca="1" si="48"/>
        <v>0</v>
      </c>
      <c r="R196" s="164">
        <f ca="1">NPV(Q195,K196:$K$244) + ($A$13+$A$14+$A$15)/POWER(1+Q195,$A$28-D196+1)</f>
        <v>0</v>
      </c>
      <c r="S196" s="164">
        <f ca="1">NPV(Q196,K196:$K$244) + ($A$13+$A$14+$A$15)/POWER(1+Q196,$A$28-D196+1)</f>
        <v>0</v>
      </c>
      <c r="T196" s="45">
        <f t="shared" ca="1" si="49"/>
        <v>0</v>
      </c>
      <c r="U196" s="45">
        <f t="shared" ca="1" si="55"/>
        <v>0</v>
      </c>
      <c r="V196" s="45">
        <f t="shared" ca="1" si="56"/>
        <v>0</v>
      </c>
      <c r="W196" s="45">
        <f t="shared" ca="1" si="50"/>
        <v>0</v>
      </c>
      <c r="X196" s="25">
        <f t="shared" ref="X196:X244" ca="1" si="58">T196+W196+U196+V196</f>
        <v>0</v>
      </c>
      <c r="Z196" s="28">
        <f t="shared" ca="1" si="57"/>
        <v>0</v>
      </c>
      <c r="AA196" s="233"/>
      <c r="AB196" s="45">
        <f t="shared" ca="1" si="51"/>
        <v>0</v>
      </c>
      <c r="AC196" s="45">
        <f t="shared" ref="AC196:AC244" ca="1" si="59">W196</f>
        <v>0</v>
      </c>
      <c r="AD196" s="25">
        <f t="shared" ref="AD196:AD244" ca="1" si="60">Z196-AA196-AB196+AC196</f>
        <v>0</v>
      </c>
    </row>
    <row r="197" spans="4:30" x14ac:dyDescent="0.35">
      <c r="D197" s="20">
        <v>193</v>
      </c>
      <c r="E197" s="21">
        <f t="shared" ca="1" si="52"/>
        <v>70494</v>
      </c>
      <c r="F197" s="44">
        <f t="shared" ref="F197:F244" ca="1" si="61">E198-1</f>
        <v>70858</v>
      </c>
      <c r="G197" s="22" t="s">
        <v>119</v>
      </c>
      <c r="H197" s="44">
        <f t="shared" ca="1" si="53"/>
        <v>70494</v>
      </c>
      <c r="I197" s="45">
        <f t="shared" ref="I197:I244" ca="1" si="62">IF(D197&gt;$A$28,0,$A$9)</f>
        <v>0</v>
      </c>
      <c r="J197" s="45">
        <f t="shared" ref="J197:J244" ca="1" si="63">IF(D197&gt;$A$28,0,$A$10)</f>
        <v>0</v>
      </c>
      <c r="K197" s="45">
        <f t="shared" ref="K197:K244" ca="1" si="64">IF(D197&gt;$A$28,0,$A$11)</f>
        <v>0</v>
      </c>
      <c r="L197" s="45"/>
      <c r="M197" s="45">
        <f t="shared" ca="1" si="54"/>
        <v>0</v>
      </c>
      <c r="N197" s="257">
        <f t="shared" ref="N197:N244" ca="1" si="65">$A$6</f>
        <v>0</v>
      </c>
      <c r="O197" s="23"/>
      <c r="P197" s="255">
        <f t="shared" ref="P197:P244" ca="1" si="66">$A$7</f>
        <v>0</v>
      </c>
      <c r="Q197" s="163">
        <f t="shared" ref="Q197:Q244" ca="1" si="67">$A$8</f>
        <v>0</v>
      </c>
      <c r="R197" s="164">
        <f ca="1">NPV(Q196,K197:$K$244) + ($A$13+$A$14+$A$15)/POWER(1+Q196,$A$28-D197+1)</f>
        <v>0</v>
      </c>
      <c r="S197" s="164">
        <f ca="1">NPV(Q197,K197:$K$244) + ($A$13+$A$14+$A$15)/POWER(1+Q197,$A$28-D197+1)</f>
        <v>0</v>
      </c>
      <c r="T197" s="45">
        <f t="shared" ref="T197:T244" ca="1" si="68">IF(ISBLANK(G197),0,X196)</f>
        <v>0</v>
      </c>
      <c r="U197" s="45">
        <f t="shared" ca="1" si="55"/>
        <v>0</v>
      </c>
      <c r="V197" s="45">
        <f t="shared" ca="1" si="56"/>
        <v>0</v>
      </c>
      <c r="W197" s="45">
        <f t="shared" ref="W197:W244" ca="1" si="69">S197-R197</f>
        <v>0</v>
      </c>
      <c r="X197" s="25">
        <f t="shared" ca="1" si="58"/>
        <v>0</v>
      </c>
      <c r="Z197" s="28">
        <f t="shared" ca="1" si="57"/>
        <v>0</v>
      </c>
      <c r="AA197" s="233"/>
      <c r="AB197" s="45">
        <f t="shared" ref="AB197:AB244" ca="1" si="70">IFERROR(Z197/($A$42-D197+1),0)</f>
        <v>0</v>
      </c>
      <c r="AC197" s="45">
        <f t="shared" ca="1" si="59"/>
        <v>0</v>
      </c>
      <c r="AD197" s="25">
        <f t="shared" ca="1" si="60"/>
        <v>0</v>
      </c>
    </row>
    <row r="198" spans="4:30" x14ac:dyDescent="0.35">
      <c r="D198" s="20">
        <v>194</v>
      </c>
      <c r="E198" s="21">
        <f t="shared" ref="E198:E244" ca="1" si="71">EOMONTH(H198,0)</f>
        <v>70859</v>
      </c>
      <c r="F198" s="44">
        <f t="shared" ca="1" si="61"/>
        <v>71223</v>
      </c>
      <c r="G198" s="22" t="s">
        <v>119</v>
      </c>
      <c r="H198" s="44">
        <f t="shared" ref="H198:H244" ca="1" si="72">EDATE(H197,12)</f>
        <v>70859</v>
      </c>
      <c r="I198" s="45">
        <f t="shared" ca="1" si="62"/>
        <v>0</v>
      </c>
      <c r="J198" s="45">
        <f t="shared" ca="1" si="63"/>
        <v>0</v>
      </c>
      <c r="K198" s="45">
        <f t="shared" ca="1" si="64"/>
        <v>0</v>
      </c>
      <c r="L198" s="45"/>
      <c r="M198" s="45">
        <f t="shared" ref="M198:M244" ca="1" si="73">K198+L198</f>
        <v>0</v>
      </c>
      <c r="N198" s="257">
        <f t="shared" ca="1" si="65"/>
        <v>0</v>
      </c>
      <c r="O198" s="23"/>
      <c r="P198" s="255">
        <f t="shared" ca="1" si="66"/>
        <v>0</v>
      </c>
      <c r="Q198" s="163">
        <f t="shared" ca="1" si="67"/>
        <v>0</v>
      </c>
      <c r="R198" s="164">
        <f ca="1">NPV(Q197,K198:$K$244) + ($A$13+$A$14+$A$15)/POWER(1+Q197,$A$28-D198+1)</f>
        <v>0</v>
      </c>
      <c r="S198" s="164">
        <f ca="1">NPV(Q198,K198:$K$244) + ($A$13+$A$14+$A$15)/POWER(1+Q198,$A$28-D198+1)</f>
        <v>0</v>
      </c>
      <c r="T198" s="45">
        <f t="shared" ca="1" si="68"/>
        <v>0</v>
      </c>
      <c r="U198" s="45">
        <f t="shared" ref="U198:U244" ca="1" si="74">S198*Q198</f>
        <v>0</v>
      </c>
      <c r="V198" s="45">
        <f t="shared" ref="V198:V244" ca="1" si="75">-(K198+L198)</f>
        <v>0</v>
      </c>
      <c r="W198" s="45">
        <f t="shared" ca="1" si="69"/>
        <v>0</v>
      </c>
      <c r="X198" s="25">
        <f t="shared" ca="1" si="58"/>
        <v>0</v>
      </c>
      <c r="Z198" s="28">
        <f t="shared" ref="Z198:Z244" ca="1" si="76">AD197</f>
        <v>0</v>
      </c>
      <c r="AA198" s="233"/>
      <c r="AB198" s="45">
        <f t="shared" ca="1" si="70"/>
        <v>0</v>
      </c>
      <c r="AC198" s="45">
        <f t="shared" ca="1" si="59"/>
        <v>0</v>
      </c>
      <c r="AD198" s="25">
        <f t="shared" ca="1" si="60"/>
        <v>0</v>
      </c>
    </row>
    <row r="199" spans="4:30" x14ac:dyDescent="0.35">
      <c r="D199" s="20">
        <v>195</v>
      </c>
      <c r="E199" s="21">
        <f t="shared" ca="1" si="71"/>
        <v>71224</v>
      </c>
      <c r="F199" s="44">
        <f t="shared" ca="1" si="61"/>
        <v>71588</v>
      </c>
      <c r="G199" s="22" t="s">
        <v>119</v>
      </c>
      <c r="H199" s="44">
        <f t="shared" ca="1" si="72"/>
        <v>71224</v>
      </c>
      <c r="I199" s="45">
        <f t="shared" ca="1" si="62"/>
        <v>0</v>
      </c>
      <c r="J199" s="45">
        <f t="shared" ca="1" si="63"/>
        <v>0</v>
      </c>
      <c r="K199" s="45">
        <f t="shared" ca="1" si="64"/>
        <v>0</v>
      </c>
      <c r="L199" s="45"/>
      <c r="M199" s="45">
        <f t="shared" ca="1" si="73"/>
        <v>0</v>
      </c>
      <c r="N199" s="257">
        <f t="shared" ca="1" si="65"/>
        <v>0</v>
      </c>
      <c r="O199" s="23"/>
      <c r="P199" s="255">
        <f t="shared" ca="1" si="66"/>
        <v>0</v>
      </c>
      <c r="Q199" s="163">
        <f t="shared" ca="1" si="67"/>
        <v>0</v>
      </c>
      <c r="R199" s="164">
        <f ca="1">NPV(Q198,K199:$K$244) + ($A$13+$A$14+$A$15)/POWER(1+Q198,$A$28-D199+1)</f>
        <v>0</v>
      </c>
      <c r="S199" s="164">
        <f ca="1">NPV(Q199,K199:$K$244) + ($A$13+$A$14+$A$15)/POWER(1+Q199,$A$28-D199+1)</f>
        <v>0</v>
      </c>
      <c r="T199" s="45">
        <f t="shared" ca="1" si="68"/>
        <v>0</v>
      </c>
      <c r="U199" s="45">
        <f t="shared" ca="1" si="74"/>
        <v>0</v>
      </c>
      <c r="V199" s="45">
        <f t="shared" ca="1" si="75"/>
        <v>0</v>
      </c>
      <c r="W199" s="45">
        <f t="shared" ca="1" si="69"/>
        <v>0</v>
      </c>
      <c r="X199" s="25">
        <f t="shared" ca="1" si="58"/>
        <v>0</v>
      </c>
      <c r="Z199" s="28">
        <f t="shared" ca="1" si="76"/>
        <v>0</v>
      </c>
      <c r="AA199" s="233"/>
      <c r="AB199" s="45">
        <f t="shared" ca="1" si="70"/>
        <v>0</v>
      </c>
      <c r="AC199" s="45">
        <f t="shared" ca="1" si="59"/>
        <v>0</v>
      </c>
      <c r="AD199" s="25">
        <f t="shared" ca="1" si="60"/>
        <v>0</v>
      </c>
    </row>
    <row r="200" spans="4:30" x14ac:dyDescent="0.35">
      <c r="D200" s="20">
        <v>196</v>
      </c>
      <c r="E200" s="21">
        <f t="shared" ca="1" si="71"/>
        <v>71589</v>
      </c>
      <c r="F200" s="44">
        <f t="shared" ca="1" si="61"/>
        <v>71954</v>
      </c>
      <c r="G200" s="22" t="s">
        <v>119</v>
      </c>
      <c r="H200" s="44">
        <f t="shared" ca="1" si="72"/>
        <v>71589</v>
      </c>
      <c r="I200" s="45">
        <f t="shared" ca="1" si="62"/>
        <v>0</v>
      </c>
      <c r="J200" s="45">
        <f t="shared" ca="1" si="63"/>
        <v>0</v>
      </c>
      <c r="K200" s="45">
        <f t="shared" ca="1" si="64"/>
        <v>0</v>
      </c>
      <c r="L200" s="45"/>
      <c r="M200" s="45">
        <f t="shared" ca="1" si="73"/>
        <v>0</v>
      </c>
      <c r="N200" s="257">
        <f t="shared" ca="1" si="65"/>
        <v>0</v>
      </c>
      <c r="O200" s="23"/>
      <c r="P200" s="255">
        <f t="shared" ca="1" si="66"/>
        <v>0</v>
      </c>
      <c r="Q200" s="163">
        <f t="shared" ca="1" si="67"/>
        <v>0</v>
      </c>
      <c r="R200" s="164">
        <f ca="1">NPV(Q199,K200:$K$244) + ($A$13+$A$14+$A$15)/POWER(1+Q199,$A$28-D200+1)</f>
        <v>0</v>
      </c>
      <c r="S200" s="164">
        <f ca="1">NPV(Q200,K200:$K$244) + ($A$13+$A$14+$A$15)/POWER(1+Q200,$A$28-D200+1)</f>
        <v>0</v>
      </c>
      <c r="T200" s="45">
        <f t="shared" ca="1" si="68"/>
        <v>0</v>
      </c>
      <c r="U200" s="45">
        <f t="shared" ca="1" si="74"/>
        <v>0</v>
      </c>
      <c r="V200" s="45">
        <f t="shared" ca="1" si="75"/>
        <v>0</v>
      </c>
      <c r="W200" s="45">
        <f t="shared" ca="1" si="69"/>
        <v>0</v>
      </c>
      <c r="X200" s="25">
        <f t="shared" ca="1" si="58"/>
        <v>0</v>
      </c>
      <c r="Z200" s="28">
        <f t="shared" ca="1" si="76"/>
        <v>0</v>
      </c>
      <c r="AA200" s="233"/>
      <c r="AB200" s="45">
        <f t="shared" ca="1" si="70"/>
        <v>0</v>
      </c>
      <c r="AC200" s="45">
        <f t="shared" ca="1" si="59"/>
        <v>0</v>
      </c>
      <c r="AD200" s="25">
        <f t="shared" ca="1" si="60"/>
        <v>0</v>
      </c>
    </row>
    <row r="201" spans="4:30" x14ac:dyDescent="0.35">
      <c r="D201" s="20">
        <v>197</v>
      </c>
      <c r="E201" s="21">
        <f t="shared" ca="1" si="71"/>
        <v>71955</v>
      </c>
      <c r="F201" s="44">
        <f t="shared" ca="1" si="61"/>
        <v>72319</v>
      </c>
      <c r="G201" s="22" t="s">
        <v>119</v>
      </c>
      <c r="H201" s="44">
        <f t="shared" ca="1" si="72"/>
        <v>71955</v>
      </c>
      <c r="I201" s="45">
        <f t="shared" ca="1" si="62"/>
        <v>0</v>
      </c>
      <c r="J201" s="45">
        <f t="shared" ca="1" si="63"/>
        <v>0</v>
      </c>
      <c r="K201" s="45">
        <f t="shared" ca="1" si="64"/>
        <v>0</v>
      </c>
      <c r="L201" s="45"/>
      <c r="M201" s="45">
        <f t="shared" ca="1" si="73"/>
        <v>0</v>
      </c>
      <c r="N201" s="257">
        <f t="shared" ca="1" si="65"/>
        <v>0</v>
      </c>
      <c r="O201" s="23"/>
      <c r="P201" s="255">
        <f t="shared" ca="1" si="66"/>
        <v>0</v>
      </c>
      <c r="Q201" s="163">
        <f t="shared" ca="1" si="67"/>
        <v>0</v>
      </c>
      <c r="R201" s="164">
        <f ca="1">NPV(Q200,K201:$K$244) + ($A$13+$A$14+$A$15)/POWER(1+Q200,$A$28-D201+1)</f>
        <v>0</v>
      </c>
      <c r="S201" s="164">
        <f ca="1">NPV(Q201,K201:$K$244) + ($A$13+$A$14+$A$15)/POWER(1+Q201,$A$28-D201+1)</f>
        <v>0</v>
      </c>
      <c r="T201" s="45">
        <f t="shared" ca="1" si="68"/>
        <v>0</v>
      </c>
      <c r="U201" s="45">
        <f t="shared" ca="1" si="74"/>
        <v>0</v>
      </c>
      <c r="V201" s="45">
        <f t="shared" ca="1" si="75"/>
        <v>0</v>
      </c>
      <c r="W201" s="45">
        <f t="shared" ca="1" si="69"/>
        <v>0</v>
      </c>
      <c r="X201" s="25">
        <f t="shared" ca="1" si="58"/>
        <v>0</v>
      </c>
      <c r="Z201" s="28">
        <f t="shared" ca="1" si="76"/>
        <v>0</v>
      </c>
      <c r="AA201" s="233"/>
      <c r="AB201" s="45">
        <f t="shared" ca="1" si="70"/>
        <v>0</v>
      </c>
      <c r="AC201" s="45">
        <f t="shared" ca="1" si="59"/>
        <v>0</v>
      </c>
      <c r="AD201" s="25">
        <f t="shared" ca="1" si="60"/>
        <v>0</v>
      </c>
    </row>
    <row r="202" spans="4:30" x14ac:dyDescent="0.35">
      <c r="D202" s="20">
        <v>198</v>
      </c>
      <c r="E202" s="21">
        <f t="shared" ca="1" si="71"/>
        <v>72320</v>
      </c>
      <c r="F202" s="44">
        <f t="shared" ca="1" si="61"/>
        <v>72684</v>
      </c>
      <c r="G202" s="22" t="s">
        <v>119</v>
      </c>
      <c r="H202" s="44">
        <f t="shared" ca="1" si="72"/>
        <v>72320</v>
      </c>
      <c r="I202" s="45">
        <f t="shared" ca="1" si="62"/>
        <v>0</v>
      </c>
      <c r="J202" s="45">
        <f t="shared" ca="1" si="63"/>
        <v>0</v>
      </c>
      <c r="K202" s="45">
        <f t="shared" ca="1" si="64"/>
        <v>0</v>
      </c>
      <c r="L202" s="45"/>
      <c r="M202" s="45">
        <f t="shared" ca="1" si="73"/>
        <v>0</v>
      </c>
      <c r="N202" s="257">
        <f t="shared" ca="1" si="65"/>
        <v>0</v>
      </c>
      <c r="O202" s="23"/>
      <c r="P202" s="255">
        <f t="shared" ca="1" si="66"/>
        <v>0</v>
      </c>
      <c r="Q202" s="163">
        <f t="shared" ca="1" si="67"/>
        <v>0</v>
      </c>
      <c r="R202" s="164">
        <f ca="1">NPV(Q201,K202:$K$244) + ($A$13+$A$14+$A$15)/POWER(1+Q201,$A$28-D202+1)</f>
        <v>0</v>
      </c>
      <c r="S202" s="164">
        <f ca="1">NPV(Q202,K202:$K$244) + ($A$13+$A$14+$A$15)/POWER(1+Q202,$A$28-D202+1)</f>
        <v>0</v>
      </c>
      <c r="T202" s="45">
        <f t="shared" ca="1" si="68"/>
        <v>0</v>
      </c>
      <c r="U202" s="45">
        <f t="shared" ca="1" si="74"/>
        <v>0</v>
      </c>
      <c r="V202" s="45">
        <f t="shared" ca="1" si="75"/>
        <v>0</v>
      </c>
      <c r="W202" s="45">
        <f t="shared" ca="1" si="69"/>
        <v>0</v>
      </c>
      <c r="X202" s="25">
        <f t="shared" ca="1" si="58"/>
        <v>0</v>
      </c>
      <c r="Z202" s="28">
        <f t="shared" ca="1" si="76"/>
        <v>0</v>
      </c>
      <c r="AA202" s="233"/>
      <c r="AB202" s="45">
        <f t="shared" ca="1" si="70"/>
        <v>0</v>
      </c>
      <c r="AC202" s="45">
        <f t="shared" ca="1" si="59"/>
        <v>0</v>
      </c>
      <c r="AD202" s="25">
        <f t="shared" ca="1" si="60"/>
        <v>0</v>
      </c>
    </row>
    <row r="203" spans="4:30" x14ac:dyDescent="0.35">
      <c r="D203" s="20">
        <v>199</v>
      </c>
      <c r="E203" s="21">
        <f t="shared" ca="1" si="71"/>
        <v>72685</v>
      </c>
      <c r="F203" s="44">
        <f t="shared" ca="1" si="61"/>
        <v>73049</v>
      </c>
      <c r="G203" s="22" t="s">
        <v>119</v>
      </c>
      <c r="H203" s="44">
        <f t="shared" ca="1" si="72"/>
        <v>72685</v>
      </c>
      <c r="I203" s="45">
        <f t="shared" ca="1" si="62"/>
        <v>0</v>
      </c>
      <c r="J203" s="45">
        <f t="shared" ca="1" si="63"/>
        <v>0</v>
      </c>
      <c r="K203" s="45">
        <f t="shared" ca="1" si="64"/>
        <v>0</v>
      </c>
      <c r="L203" s="45"/>
      <c r="M203" s="45">
        <f t="shared" ca="1" si="73"/>
        <v>0</v>
      </c>
      <c r="N203" s="257">
        <f t="shared" ca="1" si="65"/>
        <v>0</v>
      </c>
      <c r="O203" s="23"/>
      <c r="P203" s="255">
        <f t="shared" ca="1" si="66"/>
        <v>0</v>
      </c>
      <c r="Q203" s="163">
        <f t="shared" ca="1" si="67"/>
        <v>0</v>
      </c>
      <c r="R203" s="164">
        <f ca="1">NPV(Q202,K203:$K$244) + ($A$13+$A$14+$A$15)/POWER(1+Q202,$A$28-D203+1)</f>
        <v>0</v>
      </c>
      <c r="S203" s="164">
        <f ca="1">NPV(Q203,K203:$K$244) + ($A$13+$A$14+$A$15)/POWER(1+Q203,$A$28-D203+1)</f>
        <v>0</v>
      </c>
      <c r="T203" s="45">
        <f t="shared" ca="1" si="68"/>
        <v>0</v>
      </c>
      <c r="U203" s="45">
        <f t="shared" ca="1" si="74"/>
        <v>0</v>
      </c>
      <c r="V203" s="45">
        <f t="shared" ca="1" si="75"/>
        <v>0</v>
      </c>
      <c r="W203" s="45">
        <f t="shared" ca="1" si="69"/>
        <v>0</v>
      </c>
      <c r="X203" s="25">
        <f t="shared" ca="1" si="58"/>
        <v>0</v>
      </c>
      <c r="Z203" s="28">
        <f t="shared" ca="1" si="76"/>
        <v>0</v>
      </c>
      <c r="AA203" s="233"/>
      <c r="AB203" s="45">
        <f t="shared" ca="1" si="70"/>
        <v>0</v>
      </c>
      <c r="AC203" s="45">
        <f t="shared" ca="1" si="59"/>
        <v>0</v>
      </c>
      <c r="AD203" s="25">
        <f t="shared" ca="1" si="60"/>
        <v>0</v>
      </c>
    </row>
    <row r="204" spans="4:30" x14ac:dyDescent="0.35">
      <c r="D204" s="20">
        <v>200</v>
      </c>
      <c r="E204" s="21">
        <f t="shared" ca="1" si="71"/>
        <v>73050</v>
      </c>
      <c r="F204" s="44">
        <f t="shared" ca="1" si="61"/>
        <v>73414</v>
      </c>
      <c r="G204" s="22" t="s">
        <v>119</v>
      </c>
      <c r="H204" s="44">
        <f t="shared" ca="1" si="72"/>
        <v>73050</v>
      </c>
      <c r="I204" s="45">
        <f t="shared" ca="1" si="62"/>
        <v>0</v>
      </c>
      <c r="J204" s="45">
        <f t="shared" ca="1" si="63"/>
        <v>0</v>
      </c>
      <c r="K204" s="45">
        <f t="shared" ca="1" si="64"/>
        <v>0</v>
      </c>
      <c r="L204" s="45"/>
      <c r="M204" s="45">
        <f t="shared" ca="1" si="73"/>
        <v>0</v>
      </c>
      <c r="N204" s="257">
        <f t="shared" ca="1" si="65"/>
        <v>0</v>
      </c>
      <c r="O204" s="23"/>
      <c r="P204" s="255">
        <f t="shared" ca="1" si="66"/>
        <v>0</v>
      </c>
      <c r="Q204" s="163">
        <f t="shared" ca="1" si="67"/>
        <v>0</v>
      </c>
      <c r="R204" s="164">
        <f ca="1">NPV(Q203,K204:$K$244) + ($A$13+$A$14+$A$15)/POWER(1+Q203,$A$28-D204+1)</f>
        <v>0</v>
      </c>
      <c r="S204" s="164">
        <f ca="1">NPV(Q204,K204:$K$244) + ($A$13+$A$14+$A$15)/POWER(1+Q204,$A$28-D204+1)</f>
        <v>0</v>
      </c>
      <c r="T204" s="45">
        <f t="shared" ca="1" si="68"/>
        <v>0</v>
      </c>
      <c r="U204" s="45">
        <f t="shared" ca="1" si="74"/>
        <v>0</v>
      </c>
      <c r="V204" s="45">
        <f t="shared" ca="1" si="75"/>
        <v>0</v>
      </c>
      <c r="W204" s="45">
        <f t="shared" ca="1" si="69"/>
        <v>0</v>
      </c>
      <c r="X204" s="25">
        <f t="shared" ca="1" si="58"/>
        <v>0</v>
      </c>
      <c r="Z204" s="28">
        <f t="shared" ca="1" si="76"/>
        <v>0</v>
      </c>
      <c r="AA204" s="233"/>
      <c r="AB204" s="45">
        <f t="shared" ca="1" si="70"/>
        <v>0</v>
      </c>
      <c r="AC204" s="45">
        <f t="shared" ca="1" si="59"/>
        <v>0</v>
      </c>
      <c r="AD204" s="25">
        <f t="shared" ca="1" si="60"/>
        <v>0</v>
      </c>
    </row>
    <row r="205" spans="4:30" x14ac:dyDescent="0.35">
      <c r="D205" s="20">
        <v>201</v>
      </c>
      <c r="E205" s="21">
        <f t="shared" ca="1" si="71"/>
        <v>73415</v>
      </c>
      <c r="F205" s="44">
        <f t="shared" ca="1" si="61"/>
        <v>73779</v>
      </c>
      <c r="G205" s="22" t="s">
        <v>119</v>
      </c>
      <c r="H205" s="44">
        <f t="shared" ca="1" si="72"/>
        <v>73415</v>
      </c>
      <c r="I205" s="45">
        <f t="shared" ca="1" si="62"/>
        <v>0</v>
      </c>
      <c r="J205" s="45">
        <f t="shared" ca="1" si="63"/>
        <v>0</v>
      </c>
      <c r="K205" s="45">
        <f t="shared" ca="1" si="64"/>
        <v>0</v>
      </c>
      <c r="L205" s="45"/>
      <c r="M205" s="45">
        <f t="shared" ca="1" si="73"/>
        <v>0</v>
      </c>
      <c r="N205" s="257">
        <f t="shared" ca="1" si="65"/>
        <v>0</v>
      </c>
      <c r="O205" s="23"/>
      <c r="P205" s="255">
        <f t="shared" ca="1" si="66"/>
        <v>0</v>
      </c>
      <c r="Q205" s="163">
        <f t="shared" ca="1" si="67"/>
        <v>0</v>
      </c>
      <c r="R205" s="164">
        <f ca="1">NPV(Q204,K205:$K$244) + ($A$13+$A$14+$A$15)/POWER(1+Q204,$A$28-D205+1)</f>
        <v>0</v>
      </c>
      <c r="S205" s="164">
        <f ca="1">NPV(Q205,K205:$K$244) + ($A$13+$A$14+$A$15)/POWER(1+Q205,$A$28-D205+1)</f>
        <v>0</v>
      </c>
      <c r="T205" s="45">
        <f t="shared" ca="1" si="68"/>
        <v>0</v>
      </c>
      <c r="U205" s="45">
        <f t="shared" ca="1" si="74"/>
        <v>0</v>
      </c>
      <c r="V205" s="45">
        <f t="shared" ca="1" si="75"/>
        <v>0</v>
      </c>
      <c r="W205" s="45">
        <f t="shared" ca="1" si="69"/>
        <v>0</v>
      </c>
      <c r="X205" s="25">
        <f t="shared" ca="1" si="58"/>
        <v>0</v>
      </c>
      <c r="Z205" s="28">
        <f t="shared" ca="1" si="76"/>
        <v>0</v>
      </c>
      <c r="AA205" s="233"/>
      <c r="AB205" s="45">
        <f t="shared" ca="1" si="70"/>
        <v>0</v>
      </c>
      <c r="AC205" s="45">
        <f t="shared" ca="1" si="59"/>
        <v>0</v>
      </c>
      <c r="AD205" s="25">
        <f t="shared" ca="1" si="60"/>
        <v>0</v>
      </c>
    </row>
    <row r="206" spans="4:30" x14ac:dyDescent="0.35">
      <c r="D206" s="20">
        <v>202</v>
      </c>
      <c r="E206" s="21">
        <f t="shared" ca="1" si="71"/>
        <v>73780</v>
      </c>
      <c r="F206" s="44">
        <f t="shared" ca="1" si="61"/>
        <v>74144</v>
      </c>
      <c r="G206" s="22" t="s">
        <v>119</v>
      </c>
      <c r="H206" s="44">
        <f t="shared" ca="1" si="72"/>
        <v>73780</v>
      </c>
      <c r="I206" s="45">
        <f t="shared" ca="1" si="62"/>
        <v>0</v>
      </c>
      <c r="J206" s="45">
        <f t="shared" ca="1" si="63"/>
        <v>0</v>
      </c>
      <c r="K206" s="45">
        <f t="shared" ca="1" si="64"/>
        <v>0</v>
      </c>
      <c r="L206" s="45"/>
      <c r="M206" s="45">
        <f t="shared" ca="1" si="73"/>
        <v>0</v>
      </c>
      <c r="N206" s="257">
        <f t="shared" ca="1" si="65"/>
        <v>0</v>
      </c>
      <c r="O206" s="23"/>
      <c r="P206" s="255">
        <f t="shared" ca="1" si="66"/>
        <v>0</v>
      </c>
      <c r="Q206" s="163">
        <f t="shared" ca="1" si="67"/>
        <v>0</v>
      </c>
      <c r="R206" s="164">
        <f ca="1">NPV(Q205,K206:$K$244) + ($A$13+$A$14+$A$15)/POWER(1+Q205,$A$28-D206+1)</f>
        <v>0</v>
      </c>
      <c r="S206" s="164">
        <f ca="1">NPV(Q206,K206:$K$244) + ($A$13+$A$14+$A$15)/POWER(1+Q206,$A$28-D206+1)</f>
        <v>0</v>
      </c>
      <c r="T206" s="45">
        <f t="shared" ca="1" si="68"/>
        <v>0</v>
      </c>
      <c r="U206" s="45">
        <f t="shared" ca="1" si="74"/>
        <v>0</v>
      </c>
      <c r="V206" s="45">
        <f t="shared" ca="1" si="75"/>
        <v>0</v>
      </c>
      <c r="W206" s="45">
        <f t="shared" ca="1" si="69"/>
        <v>0</v>
      </c>
      <c r="X206" s="25">
        <f t="shared" ca="1" si="58"/>
        <v>0</v>
      </c>
      <c r="Z206" s="28">
        <f t="shared" ca="1" si="76"/>
        <v>0</v>
      </c>
      <c r="AA206" s="233"/>
      <c r="AB206" s="45">
        <f t="shared" ca="1" si="70"/>
        <v>0</v>
      </c>
      <c r="AC206" s="45">
        <f t="shared" ca="1" si="59"/>
        <v>0</v>
      </c>
      <c r="AD206" s="25">
        <f t="shared" ca="1" si="60"/>
        <v>0</v>
      </c>
    </row>
    <row r="207" spans="4:30" x14ac:dyDescent="0.35">
      <c r="D207" s="20">
        <v>203</v>
      </c>
      <c r="E207" s="21">
        <f t="shared" ca="1" si="71"/>
        <v>74145</v>
      </c>
      <c r="F207" s="44">
        <f t="shared" ca="1" si="61"/>
        <v>74509</v>
      </c>
      <c r="G207" s="22" t="s">
        <v>119</v>
      </c>
      <c r="H207" s="44">
        <f t="shared" ca="1" si="72"/>
        <v>74145</v>
      </c>
      <c r="I207" s="45">
        <f t="shared" ca="1" si="62"/>
        <v>0</v>
      </c>
      <c r="J207" s="45">
        <f t="shared" ca="1" si="63"/>
        <v>0</v>
      </c>
      <c r="K207" s="45">
        <f t="shared" ca="1" si="64"/>
        <v>0</v>
      </c>
      <c r="L207" s="45"/>
      <c r="M207" s="45">
        <f t="shared" ca="1" si="73"/>
        <v>0</v>
      </c>
      <c r="N207" s="257">
        <f t="shared" ca="1" si="65"/>
        <v>0</v>
      </c>
      <c r="O207" s="23"/>
      <c r="P207" s="255">
        <f t="shared" ca="1" si="66"/>
        <v>0</v>
      </c>
      <c r="Q207" s="163">
        <f t="shared" ca="1" si="67"/>
        <v>0</v>
      </c>
      <c r="R207" s="164">
        <f ca="1">NPV(Q206,K207:$K$244) + ($A$13+$A$14+$A$15)/POWER(1+Q206,$A$28-D207+1)</f>
        <v>0</v>
      </c>
      <c r="S207" s="164">
        <f ca="1">NPV(Q207,K207:$K$244) + ($A$13+$A$14+$A$15)/POWER(1+Q207,$A$28-D207+1)</f>
        <v>0</v>
      </c>
      <c r="T207" s="45">
        <f t="shared" ca="1" si="68"/>
        <v>0</v>
      </c>
      <c r="U207" s="45">
        <f t="shared" ca="1" si="74"/>
        <v>0</v>
      </c>
      <c r="V207" s="45">
        <f t="shared" ca="1" si="75"/>
        <v>0</v>
      </c>
      <c r="W207" s="45">
        <f t="shared" ca="1" si="69"/>
        <v>0</v>
      </c>
      <c r="X207" s="25">
        <f t="shared" ca="1" si="58"/>
        <v>0</v>
      </c>
      <c r="Z207" s="28">
        <f t="shared" ca="1" si="76"/>
        <v>0</v>
      </c>
      <c r="AA207" s="233"/>
      <c r="AB207" s="45">
        <f t="shared" ca="1" si="70"/>
        <v>0</v>
      </c>
      <c r="AC207" s="45">
        <f t="shared" ca="1" si="59"/>
        <v>0</v>
      </c>
      <c r="AD207" s="25">
        <f t="shared" ca="1" si="60"/>
        <v>0</v>
      </c>
    </row>
    <row r="208" spans="4:30" x14ac:dyDescent="0.35">
      <c r="D208" s="20">
        <v>204</v>
      </c>
      <c r="E208" s="21">
        <f t="shared" ca="1" si="71"/>
        <v>74510</v>
      </c>
      <c r="F208" s="44">
        <f t="shared" ca="1" si="61"/>
        <v>74875</v>
      </c>
      <c r="G208" s="22" t="s">
        <v>119</v>
      </c>
      <c r="H208" s="44">
        <f t="shared" ca="1" si="72"/>
        <v>74510</v>
      </c>
      <c r="I208" s="45">
        <f t="shared" ca="1" si="62"/>
        <v>0</v>
      </c>
      <c r="J208" s="45">
        <f t="shared" ca="1" si="63"/>
        <v>0</v>
      </c>
      <c r="K208" s="45">
        <f t="shared" ca="1" si="64"/>
        <v>0</v>
      </c>
      <c r="L208" s="45"/>
      <c r="M208" s="45">
        <f t="shared" ca="1" si="73"/>
        <v>0</v>
      </c>
      <c r="N208" s="257">
        <f t="shared" ca="1" si="65"/>
        <v>0</v>
      </c>
      <c r="O208" s="23"/>
      <c r="P208" s="255">
        <f t="shared" ca="1" si="66"/>
        <v>0</v>
      </c>
      <c r="Q208" s="163">
        <f t="shared" ca="1" si="67"/>
        <v>0</v>
      </c>
      <c r="R208" s="164">
        <f ca="1">NPV(Q207,K208:$K$244) + ($A$13+$A$14+$A$15)/POWER(1+Q207,$A$28-D208+1)</f>
        <v>0</v>
      </c>
      <c r="S208" s="164">
        <f ca="1">NPV(Q208,K208:$K$244) + ($A$13+$A$14+$A$15)/POWER(1+Q208,$A$28-D208+1)</f>
        <v>0</v>
      </c>
      <c r="T208" s="45">
        <f t="shared" ca="1" si="68"/>
        <v>0</v>
      </c>
      <c r="U208" s="45">
        <f t="shared" ca="1" si="74"/>
        <v>0</v>
      </c>
      <c r="V208" s="45">
        <f t="shared" ca="1" si="75"/>
        <v>0</v>
      </c>
      <c r="W208" s="45">
        <f t="shared" ca="1" si="69"/>
        <v>0</v>
      </c>
      <c r="X208" s="25">
        <f t="shared" ca="1" si="58"/>
        <v>0</v>
      </c>
      <c r="Z208" s="28">
        <f t="shared" ca="1" si="76"/>
        <v>0</v>
      </c>
      <c r="AA208" s="233"/>
      <c r="AB208" s="45">
        <f t="shared" ca="1" si="70"/>
        <v>0</v>
      </c>
      <c r="AC208" s="45">
        <f t="shared" ca="1" si="59"/>
        <v>0</v>
      </c>
      <c r="AD208" s="25">
        <f t="shared" ca="1" si="60"/>
        <v>0</v>
      </c>
    </row>
    <row r="209" spans="4:30" x14ac:dyDescent="0.35">
      <c r="D209" s="20">
        <v>205</v>
      </c>
      <c r="E209" s="21">
        <f t="shared" ca="1" si="71"/>
        <v>74876</v>
      </c>
      <c r="F209" s="44">
        <f t="shared" ca="1" si="61"/>
        <v>75240</v>
      </c>
      <c r="G209" s="22" t="s">
        <v>119</v>
      </c>
      <c r="H209" s="44">
        <f t="shared" ca="1" si="72"/>
        <v>74876</v>
      </c>
      <c r="I209" s="45">
        <f t="shared" ca="1" si="62"/>
        <v>0</v>
      </c>
      <c r="J209" s="45">
        <f t="shared" ca="1" si="63"/>
        <v>0</v>
      </c>
      <c r="K209" s="45">
        <f t="shared" ca="1" si="64"/>
        <v>0</v>
      </c>
      <c r="L209" s="45"/>
      <c r="M209" s="45">
        <f t="shared" ca="1" si="73"/>
        <v>0</v>
      </c>
      <c r="N209" s="257">
        <f t="shared" ca="1" si="65"/>
        <v>0</v>
      </c>
      <c r="O209" s="23"/>
      <c r="P209" s="255">
        <f t="shared" ca="1" si="66"/>
        <v>0</v>
      </c>
      <c r="Q209" s="163">
        <f t="shared" ca="1" si="67"/>
        <v>0</v>
      </c>
      <c r="R209" s="164">
        <f ca="1">NPV(Q208,K209:$K$244) + ($A$13+$A$14+$A$15)/POWER(1+Q208,$A$28-D209+1)</f>
        <v>0</v>
      </c>
      <c r="S209" s="164">
        <f ca="1">NPV(Q209,K209:$K$244) + ($A$13+$A$14+$A$15)/POWER(1+Q209,$A$28-D209+1)</f>
        <v>0</v>
      </c>
      <c r="T209" s="45">
        <f t="shared" ca="1" si="68"/>
        <v>0</v>
      </c>
      <c r="U209" s="45">
        <f t="shared" ca="1" si="74"/>
        <v>0</v>
      </c>
      <c r="V209" s="45">
        <f t="shared" ca="1" si="75"/>
        <v>0</v>
      </c>
      <c r="W209" s="45">
        <f t="shared" ca="1" si="69"/>
        <v>0</v>
      </c>
      <c r="X209" s="25">
        <f t="shared" ca="1" si="58"/>
        <v>0</v>
      </c>
      <c r="Z209" s="28">
        <f t="shared" ca="1" si="76"/>
        <v>0</v>
      </c>
      <c r="AA209" s="233"/>
      <c r="AB209" s="45">
        <f t="shared" ca="1" si="70"/>
        <v>0</v>
      </c>
      <c r="AC209" s="45">
        <f t="shared" ca="1" si="59"/>
        <v>0</v>
      </c>
      <c r="AD209" s="25">
        <f t="shared" ca="1" si="60"/>
        <v>0</v>
      </c>
    </row>
    <row r="210" spans="4:30" x14ac:dyDescent="0.35">
      <c r="D210" s="20">
        <v>206</v>
      </c>
      <c r="E210" s="21">
        <f t="shared" ca="1" si="71"/>
        <v>75241</v>
      </c>
      <c r="F210" s="44">
        <f t="shared" ca="1" si="61"/>
        <v>75605</v>
      </c>
      <c r="G210" s="22" t="s">
        <v>119</v>
      </c>
      <c r="H210" s="44">
        <f t="shared" ca="1" si="72"/>
        <v>75241</v>
      </c>
      <c r="I210" s="45">
        <f t="shared" ca="1" si="62"/>
        <v>0</v>
      </c>
      <c r="J210" s="45">
        <f t="shared" ca="1" si="63"/>
        <v>0</v>
      </c>
      <c r="K210" s="45">
        <f t="shared" ca="1" si="64"/>
        <v>0</v>
      </c>
      <c r="L210" s="45"/>
      <c r="M210" s="45">
        <f t="shared" ca="1" si="73"/>
        <v>0</v>
      </c>
      <c r="N210" s="257">
        <f t="shared" ca="1" si="65"/>
        <v>0</v>
      </c>
      <c r="O210" s="23"/>
      <c r="P210" s="255">
        <f t="shared" ca="1" si="66"/>
        <v>0</v>
      </c>
      <c r="Q210" s="163">
        <f t="shared" ca="1" si="67"/>
        <v>0</v>
      </c>
      <c r="R210" s="164">
        <f ca="1">NPV(Q209,K210:$K$244) + ($A$13+$A$14+$A$15)/POWER(1+Q209,$A$28-D210+1)</f>
        <v>0</v>
      </c>
      <c r="S210" s="164">
        <f ca="1">NPV(Q210,K210:$K$244) + ($A$13+$A$14+$A$15)/POWER(1+Q210,$A$28-D210+1)</f>
        <v>0</v>
      </c>
      <c r="T210" s="45">
        <f t="shared" ca="1" si="68"/>
        <v>0</v>
      </c>
      <c r="U210" s="45">
        <f t="shared" ca="1" si="74"/>
        <v>0</v>
      </c>
      <c r="V210" s="45">
        <f t="shared" ca="1" si="75"/>
        <v>0</v>
      </c>
      <c r="W210" s="45">
        <f t="shared" ca="1" si="69"/>
        <v>0</v>
      </c>
      <c r="X210" s="25">
        <f t="shared" ca="1" si="58"/>
        <v>0</v>
      </c>
      <c r="Z210" s="28">
        <f t="shared" ca="1" si="76"/>
        <v>0</v>
      </c>
      <c r="AA210" s="233"/>
      <c r="AB210" s="45">
        <f t="shared" ca="1" si="70"/>
        <v>0</v>
      </c>
      <c r="AC210" s="45">
        <f t="shared" ca="1" si="59"/>
        <v>0</v>
      </c>
      <c r="AD210" s="25">
        <f t="shared" ca="1" si="60"/>
        <v>0</v>
      </c>
    </row>
    <row r="211" spans="4:30" x14ac:dyDescent="0.35">
      <c r="D211" s="20">
        <v>207</v>
      </c>
      <c r="E211" s="21">
        <f t="shared" ca="1" si="71"/>
        <v>75606</v>
      </c>
      <c r="F211" s="44">
        <f t="shared" ca="1" si="61"/>
        <v>75970</v>
      </c>
      <c r="G211" s="22" t="s">
        <v>119</v>
      </c>
      <c r="H211" s="44">
        <f t="shared" ca="1" si="72"/>
        <v>75606</v>
      </c>
      <c r="I211" s="45">
        <f t="shared" ca="1" si="62"/>
        <v>0</v>
      </c>
      <c r="J211" s="45">
        <f t="shared" ca="1" si="63"/>
        <v>0</v>
      </c>
      <c r="K211" s="45">
        <f t="shared" ca="1" si="64"/>
        <v>0</v>
      </c>
      <c r="L211" s="45"/>
      <c r="M211" s="45">
        <f t="shared" ca="1" si="73"/>
        <v>0</v>
      </c>
      <c r="N211" s="257">
        <f t="shared" ca="1" si="65"/>
        <v>0</v>
      </c>
      <c r="O211" s="23"/>
      <c r="P211" s="255">
        <f t="shared" ca="1" si="66"/>
        <v>0</v>
      </c>
      <c r="Q211" s="163">
        <f t="shared" ca="1" si="67"/>
        <v>0</v>
      </c>
      <c r="R211" s="164">
        <f ca="1">NPV(Q210,K211:$K$244) + ($A$13+$A$14+$A$15)/POWER(1+Q210,$A$28-D211+1)</f>
        <v>0</v>
      </c>
      <c r="S211" s="164">
        <f ca="1">NPV(Q211,K211:$K$244) + ($A$13+$A$14+$A$15)/POWER(1+Q211,$A$28-D211+1)</f>
        <v>0</v>
      </c>
      <c r="T211" s="45">
        <f t="shared" ca="1" si="68"/>
        <v>0</v>
      </c>
      <c r="U211" s="45">
        <f t="shared" ca="1" si="74"/>
        <v>0</v>
      </c>
      <c r="V211" s="45">
        <f t="shared" ca="1" si="75"/>
        <v>0</v>
      </c>
      <c r="W211" s="45">
        <f t="shared" ca="1" si="69"/>
        <v>0</v>
      </c>
      <c r="X211" s="25">
        <f t="shared" ca="1" si="58"/>
        <v>0</v>
      </c>
      <c r="Z211" s="28">
        <f t="shared" ca="1" si="76"/>
        <v>0</v>
      </c>
      <c r="AA211" s="233"/>
      <c r="AB211" s="45">
        <f t="shared" ca="1" si="70"/>
        <v>0</v>
      </c>
      <c r="AC211" s="45">
        <f t="shared" ca="1" si="59"/>
        <v>0</v>
      </c>
      <c r="AD211" s="25">
        <f t="shared" ca="1" si="60"/>
        <v>0</v>
      </c>
    </row>
    <row r="212" spans="4:30" x14ac:dyDescent="0.35">
      <c r="D212" s="20">
        <v>208</v>
      </c>
      <c r="E212" s="21">
        <f t="shared" ca="1" si="71"/>
        <v>75971</v>
      </c>
      <c r="F212" s="44">
        <f t="shared" ca="1" si="61"/>
        <v>76336</v>
      </c>
      <c r="G212" s="22" t="s">
        <v>119</v>
      </c>
      <c r="H212" s="44">
        <f t="shared" ca="1" si="72"/>
        <v>75971</v>
      </c>
      <c r="I212" s="45">
        <f t="shared" ca="1" si="62"/>
        <v>0</v>
      </c>
      <c r="J212" s="45">
        <f t="shared" ca="1" si="63"/>
        <v>0</v>
      </c>
      <c r="K212" s="45">
        <f t="shared" ca="1" si="64"/>
        <v>0</v>
      </c>
      <c r="L212" s="45"/>
      <c r="M212" s="45">
        <f t="shared" ca="1" si="73"/>
        <v>0</v>
      </c>
      <c r="N212" s="257">
        <f t="shared" ca="1" si="65"/>
        <v>0</v>
      </c>
      <c r="O212" s="23"/>
      <c r="P212" s="255">
        <f t="shared" ca="1" si="66"/>
        <v>0</v>
      </c>
      <c r="Q212" s="163">
        <f t="shared" ca="1" si="67"/>
        <v>0</v>
      </c>
      <c r="R212" s="164">
        <f ca="1">NPV(Q211,K212:$K$244) + ($A$13+$A$14+$A$15)/POWER(1+Q211,$A$28-D212+1)</f>
        <v>0</v>
      </c>
      <c r="S212" s="164">
        <f ca="1">NPV(Q212,K212:$K$244) + ($A$13+$A$14+$A$15)/POWER(1+Q212,$A$28-D212+1)</f>
        <v>0</v>
      </c>
      <c r="T212" s="45">
        <f t="shared" ca="1" si="68"/>
        <v>0</v>
      </c>
      <c r="U212" s="45">
        <f t="shared" ca="1" si="74"/>
        <v>0</v>
      </c>
      <c r="V212" s="45">
        <f t="shared" ca="1" si="75"/>
        <v>0</v>
      </c>
      <c r="W212" s="45">
        <f t="shared" ca="1" si="69"/>
        <v>0</v>
      </c>
      <c r="X212" s="25">
        <f t="shared" ca="1" si="58"/>
        <v>0</v>
      </c>
      <c r="Z212" s="28">
        <f t="shared" ca="1" si="76"/>
        <v>0</v>
      </c>
      <c r="AA212" s="233"/>
      <c r="AB212" s="45">
        <f t="shared" ca="1" si="70"/>
        <v>0</v>
      </c>
      <c r="AC212" s="45">
        <f t="shared" ca="1" si="59"/>
        <v>0</v>
      </c>
      <c r="AD212" s="25">
        <f t="shared" ca="1" si="60"/>
        <v>0</v>
      </c>
    </row>
    <row r="213" spans="4:30" x14ac:dyDescent="0.35">
      <c r="D213" s="20">
        <v>209</v>
      </c>
      <c r="E213" s="21">
        <f t="shared" ca="1" si="71"/>
        <v>76337</v>
      </c>
      <c r="F213" s="44">
        <f t="shared" ca="1" si="61"/>
        <v>76701</v>
      </c>
      <c r="G213" s="22" t="s">
        <v>119</v>
      </c>
      <c r="H213" s="44">
        <f t="shared" ca="1" si="72"/>
        <v>76337</v>
      </c>
      <c r="I213" s="45">
        <f t="shared" ca="1" si="62"/>
        <v>0</v>
      </c>
      <c r="J213" s="45">
        <f t="shared" ca="1" si="63"/>
        <v>0</v>
      </c>
      <c r="K213" s="45">
        <f t="shared" ca="1" si="64"/>
        <v>0</v>
      </c>
      <c r="L213" s="45"/>
      <c r="M213" s="45">
        <f t="shared" ca="1" si="73"/>
        <v>0</v>
      </c>
      <c r="N213" s="257">
        <f t="shared" ca="1" si="65"/>
        <v>0</v>
      </c>
      <c r="O213" s="23"/>
      <c r="P213" s="255">
        <f t="shared" ca="1" si="66"/>
        <v>0</v>
      </c>
      <c r="Q213" s="163">
        <f t="shared" ca="1" si="67"/>
        <v>0</v>
      </c>
      <c r="R213" s="164">
        <f ca="1">NPV(Q212,K213:$K$244) + ($A$13+$A$14+$A$15)/POWER(1+Q212,$A$28-D213+1)</f>
        <v>0</v>
      </c>
      <c r="S213" s="164">
        <f ca="1">NPV(Q213,K213:$K$244) + ($A$13+$A$14+$A$15)/POWER(1+Q213,$A$28-D213+1)</f>
        <v>0</v>
      </c>
      <c r="T213" s="45">
        <f t="shared" ca="1" si="68"/>
        <v>0</v>
      </c>
      <c r="U213" s="45">
        <f t="shared" ca="1" si="74"/>
        <v>0</v>
      </c>
      <c r="V213" s="45">
        <f t="shared" ca="1" si="75"/>
        <v>0</v>
      </c>
      <c r="W213" s="45">
        <f t="shared" ca="1" si="69"/>
        <v>0</v>
      </c>
      <c r="X213" s="25">
        <f t="shared" ca="1" si="58"/>
        <v>0</v>
      </c>
      <c r="Z213" s="28">
        <f t="shared" ca="1" si="76"/>
        <v>0</v>
      </c>
      <c r="AA213" s="233"/>
      <c r="AB213" s="45">
        <f t="shared" ca="1" si="70"/>
        <v>0</v>
      </c>
      <c r="AC213" s="45">
        <f t="shared" ca="1" si="59"/>
        <v>0</v>
      </c>
      <c r="AD213" s="25">
        <f t="shared" ca="1" si="60"/>
        <v>0</v>
      </c>
    </row>
    <row r="214" spans="4:30" x14ac:dyDescent="0.35">
      <c r="D214" s="20">
        <v>210</v>
      </c>
      <c r="E214" s="21">
        <f t="shared" ca="1" si="71"/>
        <v>76702</v>
      </c>
      <c r="F214" s="44">
        <f t="shared" ca="1" si="61"/>
        <v>77066</v>
      </c>
      <c r="G214" s="22" t="s">
        <v>119</v>
      </c>
      <c r="H214" s="44">
        <f t="shared" ca="1" si="72"/>
        <v>76702</v>
      </c>
      <c r="I214" s="45">
        <f t="shared" ca="1" si="62"/>
        <v>0</v>
      </c>
      <c r="J214" s="45">
        <f t="shared" ca="1" si="63"/>
        <v>0</v>
      </c>
      <c r="K214" s="45">
        <f t="shared" ca="1" si="64"/>
        <v>0</v>
      </c>
      <c r="L214" s="45"/>
      <c r="M214" s="45">
        <f t="shared" ca="1" si="73"/>
        <v>0</v>
      </c>
      <c r="N214" s="257">
        <f t="shared" ca="1" si="65"/>
        <v>0</v>
      </c>
      <c r="O214" s="23"/>
      <c r="P214" s="255">
        <f t="shared" ca="1" si="66"/>
        <v>0</v>
      </c>
      <c r="Q214" s="163">
        <f t="shared" ca="1" si="67"/>
        <v>0</v>
      </c>
      <c r="R214" s="164">
        <f ca="1">NPV(Q213,K214:$K$244) + ($A$13+$A$14+$A$15)/POWER(1+Q213,$A$28-D214+1)</f>
        <v>0</v>
      </c>
      <c r="S214" s="164">
        <f ca="1">NPV(Q214,K214:$K$244) + ($A$13+$A$14+$A$15)/POWER(1+Q214,$A$28-D214+1)</f>
        <v>0</v>
      </c>
      <c r="T214" s="45">
        <f t="shared" ca="1" si="68"/>
        <v>0</v>
      </c>
      <c r="U214" s="45">
        <f t="shared" ca="1" si="74"/>
        <v>0</v>
      </c>
      <c r="V214" s="45">
        <f t="shared" ca="1" si="75"/>
        <v>0</v>
      </c>
      <c r="W214" s="45">
        <f t="shared" ca="1" si="69"/>
        <v>0</v>
      </c>
      <c r="X214" s="25">
        <f t="shared" ca="1" si="58"/>
        <v>0</v>
      </c>
      <c r="Z214" s="28">
        <f t="shared" ca="1" si="76"/>
        <v>0</v>
      </c>
      <c r="AA214" s="233"/>
      <c r="AB214" s="45">
        <f t="shared" ca="1" si="70"/>
        <v>0</v>
      </c>
      <c r="AC214" s="45">
        <f t="shared" ca="1" si="59"/>
        <v>0</v>
      </c>
      <c r="AD214" s="25">
        <f t="shared" ca="1" si="60"/>
        <v>0</v>
      </c>
    </row>
    <row r="215" spans="4:30" x14ac:dyDescent="0.35">
      <c r="D215" s="20">
        <v>211</v>
      </c>
      <c r="E215" s="21">
        <f t="shared" ca="1" si="71"/>
        <v>77067</v>
      </c>
      <c r="F215" s="44">
        <f t="shared" ca="1" si="61"/>
        <v>77431</v>
      </c>
      <c r="G215" s="22" t="s">
        <v>119</v>
      </c>
      <c r="H215" s="44">
        <f t="shared" ca="1" si="72"/>
        <v>77067</v>
      </c>
      <c r="I215" s="45">
        <f t="shared" ca="1" si="62"/>
        <v>0</v>
      </c>
      <c r="J215" s="45">
        <f t="shared" ca="1" si="63"/>
        <v>0</v>
      </c>
      <c r="K215" s="45">
        <f t="shared" ca="1" si="64"/>
        <v>0</v>
      </c>
      <c r="L215" s="45"/>
      <c r="M215" s="45">
        <f t="shared" ca="1" si="73"/>
        <v>0</v>
      </c>
      <c r="N215" s="257">
        <f t="shared" ca="1" si="65"/>
        <v>0</v>
      </c>
      <c r="O215" s="23"/>
      <c r="P215" s="255">
        <f t="shared" ca="1" si="66"/>
        <v>0</v>
      </c>
      <c r="Q215" s="163">
        <f t="shared" ca="1" si="67"/>
        <v>0</v>
      </c>
      <c r="R215" s="164">
        <f ca="1">NPV(Q214,K215:$K$244) + ($A$13+$A$14+$A$15)/POWER(1+Q214,$A$28-D215+1)</f>
        <v>0</v>
      </c>
      <c r="S215" s="164">
        <f ca="1">NPV(Q215,K215:$K$244) + ($A$13+$A$14+$A$15)/POWER(1+Q215,$A$28-D215+1)</f>
        <v>0</v>
      </c>
      <c r="T215" s="45">
        <f t="shared" ca="1" si="68"/>
        <v>0</v>
      </c>
      <c r="U215" s="45">
        <f t="shared" ca="1" si="74"/>
        <v>0</v>
      </c>
      <c r="V215" s="45">
        <f t="shared" ca="1" si="75"/>
        <v>0</v>
      </c>
      <c r="W215" s="45">
        <f t="shared" ca="1" si="69"/>
        <v>0</v>
      </c>
      <c r="X215" s="25">
        <f t="shared" ca="1" si="58"/>
        <v>0</v>
      </c>
      <c r="Z215" s="28">
        <f t="shared" ca="1" si="76"/>
        <v>0</v>
      </c>
      <c r="AA215" s="233"/>
      <c r="AB215" s="45">
        <f t="shared" ca="1" si="70"/>
        <v>0</v>
      </c>
      <c r="AC215" s="45">
        <f t="shared" ca="1" si="59"/>
        <v>0</v>
      </c>
      <c r="AD215" s="25">
        <f t="shared" ca="1" si="60"/>
        <v>0</v>
      </c>
    </row>
    <row r="216" spans="4:30" x14ac:dyDescent="0.35">
      <c r="D216" s="20">
        <v>212</v>
      </c>
      <c r="E216" s="21">
        <f t="shared" ca="1" si="71"/>
        <v>77432</v>
      </c>
      <c r="F216" s="44">
        <f t="shared" ca="1" si="61"/>
        <v>77797</v>
      </c>
      <c r="G216" s="22" t="s">
        <v>119</v>
      </c>
      <c r="H216" s="44">
        <f t="shared" ca="1" si="72"/>
        <v>77432</v>
      </c>
      <c r="I216" s="45">
        <f t="shared" ca="1" si="62"/>
        <v>0</v>
      </c>
      <c r="J216" s="45">
        <f t="shared" ca="1" si="63"/>
        <v>0</v>
      </c>
      <c r="K216" s="45">
        <f t="shared" ca="1" si="64"/>
        <v>0</v>
      </c>
      <c r="L216" s="45"/>
      <c r="M216" s="45">
        <f t="shared" ca="1" si="73"/>
        <v>0</v>
      </c>
      <c r="N216" s="257">
        <f t="shared" ca="1" si="65"/>
        <v>0</v>
      </c>
      <c r="O216" s="23"/>
      <c r="P216" s="255">
        <f t="shared" ca="1" si="66"/>
        <v>0</v>
      </c>
      <c r="Q216" s="163">
        <f t="shared" ca="1" si="67"/>
        <v>0</v>
      </c>
      <c r="R216" s="164">
        <f ca="1">NPV(Q215,K216:$K$244) + ($A$13+$A$14+$A$15)/POWER(1+Q215,$A$28-D216+1)</f>
        <v>0</v>
      </c>
      <c r="S216" s="164">
        <f ca="1">NPV(Q216,K216:$K$244) + ($A$13+$A$14+$A$15)/POWER(1+Q216,$A$28-D216+1)</f>
        <v>0</v>
      </c>
      <c r="T216" s="45">
        <f t="shared" ca="1" si="68"/>
        <v>0</v>
      </c>
      <c r="U216" s="45">
        <f t="shared" ca="1" si="74"/>
        <v>0</v>
      </c>
      <c r="V216" s="45">
        <f t="shared" ca="1" si="75"/>
        <v>0</v>
      </c>
      <c r="W216" s="45">
        <f t="shared" ca="1" si="69"/>
        <v>0</v>
      </c>
      <c r="X216" s="25">
        <f t="shared" ca="1" si="58"/>
        <v>0</v>
      </c>
      <c r="Z216" s="28">
        <f t="shared" ca="1" si="76"/>
        <v>0</v>
      </c>
      <c r="AA216" s="233"/>
      <c r="AB216" s="45">
        <f t="shared" ca="1" si="70"/>
        <v>0</v>
      </c>
      <c r="AC216" s="45">
        <f t="shared" ca="1" si="59"/>
        <v>0</v>
      </c>
      <c r="AD216" s="25">
        <f t="shared" ca="1" si="60"/>
        <v>0</v>
      </c>
    </row>
    <row r="217" spans="4:30" x14ac:dyDescent="0.35">
      <c r="D217" s="20">
        <v>213</v>
      </c>
      <c r="E217" s="21">
        <f t="shared" ca="1" si="71"/>
        <v>77798</v>
      </c>
      <c r="F217" s="44">
        <f t="shared" ca="1" si="61"/>
        <v>78162</v>
      </c>
      <c r="G217" s="22" t="s">
        <v>119</v>
      </c>
      <c r="H217" s="44">
        <f t="shared" ca="1" si="72"/>
        <v>77798</v>
      </c>
      <c r="I217" s="45">
        <f t="shared" ca="1" si="62"/>
        <v>0</v>
      </c>
      <c r="J217" s="45">
        <f t="shared" ca="1" si="63"/>
        <v>0</v>
      </c>
      <c r="K217" s="45">
        <f t="shared" ca="1" si="64"/>
        <v>0</v>
      </c>
      <c r="L217" s="45"/>
      <c r="M217" s="45">
        <f t="shared" ca="1" si="73"/>
        <v>0</v>
      </c>
      <c r="N217" s="257">
        <f t="shared" ca="1" si="65"/>
        <v>0</v>
      </c>
      <c r="O217" s="23"/>
      <c r="P217" s="255">
        <f t="shared" ca="1" si="66"/>
        <v>0</v>
      </c>
      <c r="Q217" s="163">
        <f t="shared" ca="1" si="67"/>
        <v>0</v>
      </c>
      <c r="R217" s="164">
        <f ca="1">NPV(Q216,K217:$K$244) + ($A$13+$A$14+$A$15)/POWER(1+Q216,$A$28-D217+1)</f>
        <v>0</v>
      </c>
      <c r="S217" s="164">
        <f ca="1">NPV(Q217,K217:$K$244) + ($A$13+$A$14+$A$15)/POWER(1+Q217,$A$28-D217+1)</f>
        <v>0</v>
      </c>
      <c r="T217" s="45">
        <f t="shared" ca="1" si="68"/>
        <v>0</v>
      </c>
      <c r="U217" s="45">
        <f t="shared" ca="1" si="74"/>
        <v>0</v>
      </c>
      <c r="V217" s="45">
        <f t="shared" ca="1" si="75"/>
        <v>0</v>
      </c>
      <c r="W217" s="45">
        <f t="shared" ca="1" si="69"/>
        <v>0</v>
      </c>
      <c r="X217" s="25">
        <f t="shared" ca="1" si="58"/>
        <v>0</v>
      </c>
      <c r="Z217" s="28">
        <f t="shared" ca="1" si="76"/>
        <v>0</v>
      </c>
      <c r="AA217" s="233"/>
      <c r="AB217" s="45">
        <f t="shared" ca="1" si="70"/>
        <v>0</v>
      </c>
      <c r="AC217" s="45">
        <f t="shared" ca="1" si="59"/>
        <v>0</v>
      </c>
      <c r="AD217" s="25">
        <f t="shared" ca="1" si="60"/>
        <v>0</v>
      </c>
    </row>
    <row r="218" spans="4:30" x14ac:dyDescent="0.35">
      <c r="D218" s="20">
        <v>214</v>
      </c>
      <c r="E218" s="21">
        <f t="shared" ca="1" si="71"/>
        <v>78163</v>
      </c>
      <c r="F218" s="44">
        <f t="shared" ca="1" si="61"/>
        <v>78527</v>
      </c>
      <c r="G218" s="22" t="s">
        <v>119</v>
      </c>
      <c r="H218" s="44">
        <f t="shared" ca="1" si="72"/>
        <v>78163</v>
      </c>
      <c r="I218" s="45">
        <f t="shared" ca="1" si="62"/>
        <v>0</v>
      </c>
      <c r="J218" s="45">
        <f t="shared" ca="1" si="63"/>
        <v>0</v>
      </c>
      <c r="K218" s="45">
        <f t="shared" ca="1" si="64"/>
        <v>0</v>
      </c>
      <c r="L218" s="45"/>
      <c r="M218" s="45">
        <f t="shared" ca="1" si="73"/>
        <v>0</v>
      </c>
      <c r="N218" s="257">
        <f t="shared" ca="1" si="65"/>
        <v>0</v>
      </c>
      <c r="O218" s="23"/>
      <c r="P218" s="255">
        <f t="shared" ca="1" si="66"/>
        <v>0</v>
      </c>
      <c r="Q218" s="163">
        <f t="shared" ca="1" si="67"/>
        <v>0</v>
      </c>
      <c r="R218" s="164">
        <f ca="1">NPV(Q217,K218:$K$244) + ($A$13+$A$14+$A$15)/POWER(1+Q217,$A$28-D218+1)</f>
        <v>0</v>
      </c>
      <c r="S218" s="164">
        <f ca="1">NPV(Q218,K218:$K$244) + ($A$13+$A$14+$A$15)/POWER(1+Q218,$A$28-D218+1)</f>
        <v>0</v>
      </c>
      <c r="T218" s="45">
        <f t="shared" ca="1" si="68"/>
        <v>0</v>
      </c>
      <c r="U218" s="45">
        <f t="shared" ca="1" si="74"/>
        <v>0</v>
      </c>
      <c r="V218" s="45">
        <f t="shared" ca="1" si="75"/>
        <v>0</v>
      </c>
      <c r="W218" s="45">
        <f t="shared" ca="1" si="69"/>
        <v>0</v>
      </c>
      <c r="X218" s="25">
        <f t="shared" ca="1" si="58"/>
        <v>0</v>
      </c>
      <c r="Z218" s="28">
        <f t="shared" ca="1" si="76"/>
        <v>0</v>
      </c>
      <c r="AA218" s="233"/>
      <c r="AB218" s="45">
        <f t="shared" ca="1" si="70"/>
        <v>0</v>
      </c>
      <c r="AC218" s="45">
        <f t="shared" ca="1" si="59"/>
        <v>0</v>
      </c>
      <c r="AD218" s="25">
        <f t="shared" ca="1" si="60"/>
        <v>0</v>
      </c>
    </row>
    <row r="219" spans="4:30" x14ac:dyDescent="0.35">
      <c r="D219" s="20">
        <v>215</v>
      </c>
      <c r="E219" s="21">
        <f t="shared" ca="1" si="71"/>
        <v>78528</v>
      </c>
      <c r="F219" s="44">
        <f t="shared" ca="1" si="61"/>
        <v>78892</v>
      </c>
      <c r="G219" s="22" t="s">
        <v>119</v>
      </c>
      <c r="H219" s="44">
        <f t="shared" ca="1" si="72"/>
        <v>78528</v>
      </c>
      <c r="I219" s="45">
        <f t="shared" ca="1" si="62"/>
        <v>0</v>
      </c>
      <c r="J219" s="45">
        <f t="shared" ca="1" si="63"/>
        <v>0</v>
      </c>
      <c r="K219" s="45">
        <f t="shared" ca="1" si="64"/>
        <v>0</v>
      </c>
      <c r="L219" s="45"/>
      <c r="M219" s="45">
        <f t="shared" ca="1" si="73"/>
        <v>0</v>
      </c>
      <c r="N219" s="257">
        <f t="shared" ca="1" si="65"/>
        <v>0</v>
      </c>
      <c r="O219" s="23"/>
      <c r="P219" s="255">
        <f t="shared" ca="1" si="66"/>
        <v>0</v>
      </c>
      <c r="Q219" s="163">
        <f t="shared" ca="1" si="67"/>
        <v>0</v>
      </c>
      <c r="R219" s="164">
        <f ca="1">NPV(Q218,K219:$K$244) + ($A$13+$A$14+$A$15)/POWER(1+Q218,$A$28-D219+1)</f>
        <v>0</v>
      </c>
      <c r="S219" s="164">
        <f ca="1">NPV(Q219,K219:$K$244) + ($A$13+$A$14+$A$15)/POWER(1+Q219,$A$28-D219+1)</f>
        <v>0</v>
      </c>
      <c r="T219" s="45">
        <f t="shared" ca="1" si="68"/>
        <v>0</v>
      </c>
      <c r="U219" s="45">
        <f t="shared" ca="1" si="74"/>
        <v>0</v>
      </c>
      <c r="V219" s="45">
        <f t="shared" ca="1" si="75"/>
        <v>0</v>
      </c>
      <c r="W219" s="45">
        <f t="shared" ca="1" si="69"/>
        <v>0</v>
      </c>
      <c r="X219" s="25">
        <f t="shared" ca="1" si="58"/>
        <v>0</v>
      </c>
      <c r="Z219" s="28">
        <f t="shared" ca="1" si="76"/>
        <v>0</v>
      </c>
      <c r="AA219" s="233"/>
      <c r="AB219" s="45">
        <f t="shared" ca="1" si="70"/>
        <v>0</v>
      </c>
      <c r="AC219" s="45">
        <f t="shared" ca="1" si="59"/>
        <v>0</v>
      </c>
      <c r="AD219" s="25">
        <f t="shared" ca="1" si="60"/>
        <v>0</v>
      </c>
    </row>
    <row r="220" spans="4:30" x14ac:dyDescent="0.35">
      <c r="D220" s="20">
        <v>216</v>
      </c>
      <c r="E220" s="21">
        <f t="shared" ca="1" si="71"/>
        <v>78893</v>
      </c>
      <c r="F220" s="44">
        <f t="shared" ca="1" si="61"/>
        <v>79258</v>
      </c>
      <c r="G220" s="22" t="s">
        <v>119</v>
      </c>
      <c r="H220" s="44">
        <f t="shared" ca="1" si="72"/>
        <v>78893</v>
      </c>
      <c r="I220" s="45">
        <f t="shared" ca="1" si="62"/>
        <v>0</v>
      </c>
      <c r="J220" s="45">
        <f t="shared" ca="1" si="63"/>
        <v>0</v>
      </c>
      <c r="K220" s="45">
        <f t="shared" ca="1" si="64"/>
        <v>0</v>
      </c>
      <c r="L220" s="45"/>
      <c r="M220" s="45">
        <f t="shared" ca="1" si="73"/>
        <v>0</v>
      </c>
      <c r="N220" s="257">
        <f t="shared" ca="1" si="65"/>
        <v>0</v>
      </c>
      <c r="O220" s="23"/>
      <c r="P220" s="255">
        <f t="shared" ca="1" si="66"/>
        <v>0</v>
      </c>
      <c r="Q220" s="163">
        <f t="shared" ca="1" si="67"/>
        <v>0</v>
      </c>
      <c r="R220" s="164">
        <f ca="1">NPV(Q219,K220:$K$244) + ($A$13+$A$14+$A$15)/POWER(1+Q219,$A$28-D220+1)</f>
        <v>0</v>
      </c>
      <c r="S220" s="164">
        <f ca="1">NPV(Q220,K220:$K$244) + ($A$13+$A$14+$A$15)/POWER(1+Q220,$A$28-D220+1)</f>
        <v>0</v>
      </c>
      <c r="T220" s="45">
        <f t="shared" ca="1" si="68"/>
        <v>0</v>
      </c>
      <c r="U220" s="45">
        <f t="shared" ca="1" si="74"/>
        <v>0</v>
      </c>
      <c r="V220" s="45">
        <f t="shared" ca="1" si="75"/>
        <v>0</v>
      </c>
      <c r="W220" s="45">
        <f t="shared" ca="1" si="69"/>
        <v>0</v>
      </c>
      <c r="X220" s="25">
        <f t="shared" ca="1" si="58"/>
        <v>0</v>
      </c>
      <c r="Z220" s="28">
        <f t="shared" ca="1" si="76"/>
        <v>0</v>
      </c>
      <c r="AA220" s="233"/>
      <c r="AB220" s="45">
        <f t="shared" ca="1" si="70"/>
        <v>0</v>
      </c>
      <c r="AC220" s="45">
        <f t="shared" ca="1" si="59"/>
        <v>0</v>
      </c>
      <c r="AD220" s="25">
        <f t="shared" ca="1" si="60"/>
        <v>0</v>
      </c>
    </row>
    <row r="221" spans="4:30" x14ac:dyDescent="0.35">
      <c r="D221" s="20">
        <v>217</v>
      </c>
      <c r="E221" s="21">
        <f t="shared" ca="1" si="71"/>
        <v>79259</v>
      </c>
      <c r="F221" s="44">
        <f t="shared" ca="1" si="61"/>
        <v>79623</v>
      </c>
      <c r="G221" s="22" t="s">
        <v>119</v>
      </c>
      <c r="H221" s="44">
        <f t="shared" ca="1" si="72"/>
        <v>79259</v>
      </c>
      <c r="I221" s="45">
        <f t="shared" ca="1" si="62"/>
        <v>0</v>
      </c>
      <c r="J221" s="45">
        <f t="shared" ca="1" si="63"/>
        <v>0</v>
      </c>
      <c r="K221" s="45">
        <f t="shared" ca="1" si="64"/>
        <v>0</v>
      </c>
      <c r="L221" s="45"/>
      <c r="M221" s="45">
        <f t="shared" ca="1" si="73"/>
        <v>0</v>
      </c>
      <c r="N221" s="257">
        <f t="shared" ca="1" si="65"/>
        <v>0</v>
      </c>
      <c r="O221" s="23"/>
      <c r="P221" s="255">
        <f t="shared" ca="1" si="66"/>
        <v>0</v>
      </c>
      <c r="Q221" s="163">
        <f t="shared" ca="1" si="67"/>
        <v>0</v>
      </c>
      <c r="R221" s="164">
        <f ca="1">NPV(Q220,K221:$K$244) + ($A$13+$A$14+$A$15)/POWER(1+Q220,$A$28-D221+1)</f>
        <v>0</v>
      </c>
      <c r="S221" s="164">
        <f ca="1">NPV(Q221,K221:$K$244) + ($A$13+$A$14+$A$15)/POWER(1+Q221,$A$28-D221+1)</f>
        <v>0</v>
      </c>
      <c r="T221" s="45">
        <f t="shared" ca="1" si="68"/>
        <v>0</v>
      </c>
      <c r="U221" s="45">
        <f t="shared" ca="1" si="74"/>
        <v>0</v>
      </c>
      <c r="V221" s="45">
        <f t="shared" ca="1" si="75"/>
        <v>0</v>
      </c>
      <c r="W221" s="45">
        <f t="shared" ca="1" si="69"/>
        <v>0</v>
      </c>
      <c r="X221" s="25">
        <f t="shared" ca="1" si="58"/>
        <v>0</v>
      </c>
      <c r="Z221" s="28">
        <f t="shared" ca="1" si="76"/>
        <v>0</v>
      </c>
      <c r="AA221" s="233"/>
      <c r="AB221" s="45">
        <f t="shared" ca="1" si="70"/>
        <v>0</v>
      </c>
      <c r="AC221" s="45">
        <f t="shared" ca="1" si="59"/>
        <v>0</v>
      </c>
      <c r="AD221" s="25">
        <f t="shared" ca="1" si="60"/>
        <v>0</v>
      </c>
    </row>
    <row r="222" spans="4:30" x14ac:dyDescent="0.35">
      <c r="D222" s="20">
        <v>218</v>
      </c>
      <c r="E222" s="21">
        <f t="shared" ca="1" si="71"/>
        <v>79624</v>
      </c>
      <c r="F222" s="44">
        <f t="shared" ca="1" si="61"/>
        <v>79988</v>
      </c>
      <c r="G222" s="22" t="s">
        <v>119</v>
      </c>
      <c r="H222" s="44">
        <f t="shared" ca="1" si="72"/>
        <v>79624</v>
      </c>
      <c r="I222" s="45">
        <f t="shared" ca="1" si="62"/>
        <v>0</v>
      </c>
      <c r="J222" s="45">
        <f t="shared" ca="1" si="63"/>
        <v>0</v>
      </c>
      <c r="K222" s="45">
        <f t="shared" ca="1" si="64"/>
        <v>0</v>
      </c>
      <c r="L222" s="45"/>
      <c r="M222" s="45">
        <f t="shared" ca="1" si="73"/>
        <v>0</v>
      </c>
      <c r="N222" s="257">
        <f t="shared" ca="1" si="65"/>
        <v>0</v>
      </c>
      <c r="O222" s="23"/>
      <c r="P222" s="255">
        <f t="shared" ca="1" si="66"/>
        <v>0</v>
      </c>
      <c r="Q222" s="163">
        <f t="shared" ca="1" si="67"/>
        <v>0</v>
      </c>
      <c r="R222" s="164">
        <f ca="1">NPV(Q221,K222:$K$244) + ($A$13+$A$14+$A$15)/POWER(1+Q221,$A$28-D222+1)</f>
        <v>0</v>
      </c>
      <c r="S222" s="164">
        <f ca="1">NPV(Q222,K222:$K$244) + ($A$13+$A$14+$A$15)/POWER(1+Q222,$A$28-D222+1)</f>
        <v>0</v>
      </c>
      <c r="T222" s="45">
        <f t="shared" ca="1" si="68"/>
        <v>0</v>
      </c>
      <c r="U222" s="45">
        <f t="shared" ca="1" si="74"/>
        <v>0</v>
      </c>
      <c r="V222" s="45">
        <f t="shared" ca="1" si="75"/>
        <v>0</v>
      </c>
      <c r="W222" s="45">
        <f t="shared" ca="1" si="69"/>
        <v>0</v>
      </c>
      <c r="X222" s="25">
        <f t="shared" ca="1" si="58"/>
        <v>0</v>
      </c>
      <c r="Z222" s="28">
        <f t="shared" ca="1" si="76"/>
        <v>0</v>
      </c>
      <c r="AA222" s="233"/>
      <c r="AB222" s="45">
        <f t="shared" ca="1" si="70"/>
        <v>0</v>
      </c>
      <c r="AC222" s="45">
        <f t="shared" ca="1" si="59"/>
        <v>0</v>
      </c>
      <c r="AD222" s="25">
        <f t="shared" ca="1" si="60"/>
        <v>0</v>
      </c>
    </row>
    <row r="223" spans="4:30" x14ac:dyDescent="0.35">
      <c r="D223" s="20">
        <v>219</v>
      </c>
      <c r="E223" s="21">
        <f t="shared" ca="1" si="71"/>
        <v>79989</v>
      </c>
      <c r="F223" s="44">
        <f t="shared" ca="1" si="61"/>
        <v>80353</v>
      </c>
      <c r="G223" s="22" t="s">
        <v>119</v>
      </c>
      <c r="H223" s="44">
        <f t="shared" ca="1" si="72"/>
        <v>79989</v>
      </c>
      <c r="I223" s="45">
        <f t="shared" ca="1" si="62"/>
        <v>0</v>
      </c>
      <c r="J223" s="45">
        <f t="shared" ca="1" si="63"/>
        <v>0</v>
      </c>
      <c r="K223" s="45">
        <f t="shared" ca="1" si="64"/>
        <v>0</v>
      </c>
      <c r="L223" s="45"/>
      <c r="M223" s="45">
        <f t="shared" ca="1" si="73"/>
        <v>0</v>
      </c>
      <c r="N223" s="257">
        <f t="shared" ca="1" si="65"/>
        <v>0</v>
      </c>
      <c r="O223" s="23"/>
      <c r="P223" s="255">
        <f t="shared" ca="1" si="66"/>
        <v>0</v>
      </c>
      <c r="Q223" s="163">
        <f t="shared" ca="1" si="67"/>
        <v>0</v>
      </c>
      <c r="R223" s="164">
        <f ca="1">NPV(Q222,K223:$K$244) + ($A$13+$A$14+$A$15)/POWER(1+Q222,$A$28-D223+1)</f>
        <v>0</v>
      </c>
      <c r="S223" s="164">
        <f ca="1">NPV(Q223,K223:$K$244) + ($A$13+$A$14+$A$15)/POWER(1+Q223,$A$28-D223+1)</f>
        <v>0</v>
      </c>
      <c r="T223" s="45">
        <f t="shared" ca="1" si="68"/>
        <v>0</v>
      </c>
      <c r="U223" s="45">
        <f t="shared" ca="1" si="74"/>
        <v>0</v>
      </c>
      <c r="V223" s="45">
        <f t="shared" ca="1" si="75"/>
        <v>0</v>
      </c>
      <c r="W223" s="45">
        <f t="shared" ca="1" si="69"/>
        <v>0</v>
      </c>
      <c r="X223" s="25">
        <f t="shared" ca="1" si="58"/>
        <v>0</v>
      </c>
      <c r="Z223" s="28">
        <f t="shared" ca="1" si="76"/>
        <v>0</v>
      </c>
      <c r="AA223" s="233"/>
      <c r="AB223" s="45">
        <f t="shared" ca="1" si="70"/>
        <v>0</v>
      </c>
      <c r="AC223" s="45">
        <f t="shared" ca="1" si="59"/>
        <v>0</v>
      </c>
      <c r="AD223" s="25">
        <f t="shared" ca="1" si="60"/>
        <v>0</v>
      </c>
    </row>
    <row r="224" spans="4:30" x14ac:dyDescent="0.35">
      <c r="D224" s="20">
        <v>220</v>
      </c>
      <c r="E224" s="21">
        <f t="shared" ca="1" si="71"/>
        <v>80354</v>
      </c>
      <c r="F224" s="44">
        <f t="shared" ca="1" si="61"/>
        <v>80719</v>
      </c>
      <c r="G224" s="22" t="s">
        <v>119</v>
      </c>
      <c r="H224" s="44">
        <f t="shared" ca="1" si="72"/>
        <v>80354</v>
      </c>
      <c r="I224" s="45">
        <f t="shared" ca="1" si="62"/>
        <v>0</v>
      </c>
      <c r="J224" s="45">
        <f t="shared" ca="1" si="63"/>
        <v>0</v>
      </c>
      <c r="K224" s="45">
        <f t="shared" ca="1" si="64"/>
        <v>0</v>
      </c>
      <c r="L224" s="45"/>
      <c r="M224" s="45">
        <f t="shared" ca="1" si="73"/>
        <v>0</v>
      </c>
      <c r="N224" s="257">
        <f t="shared" ca="1" si="65"/>
        <v>0</v>
      </c>
      <c r="O224" s="23"/>
      <c r="P224" s="255">
        <f t="shared" ca="1" si="66"/>
        <v>0</v>
      </c>
      <c r="Q224" s="163">
        <f t="shared" ca="1" si="67"/>
        <v>0</v>
      </c>
      <c r="R224" s="164">
        <f ca="1">NPV(Q223,K224:$K$244) + ($A$13+$A$14+$A$15)/POWER(1+Q223,$A$28-D224+1)</f>
        <v>0</v>
      </c>
      <c r="S224" s="164">
        <f ca="1">NPV(Q224,K224:$K$244) + ($A$13+$A$14+$A$15)/POWER(1+Q224,$A$28-D224+1)</f>
        <v>0</v>
      </c>
      <c r="T224" s="45">
        <f t="shared" ca="1" si="68"/>
        <v>0</v>
      </c>
      <c r="U224" s="45">
        <f t="shared" ca="1" si="74"/>
        <v>0</v>
      </c>
      <c r="V224" s="45">
        <f t="shared" ca="1" si="75"/>
        <v>0</v>
      </c>
      <c r="W224" s="45">
        <f t="shared" ca="1" si="69"/>
        <v>0</v>
      </c>
      <c r="X224" s="25">
        <f t="shared" ca="1" si="58"/>
        <v>0</v>
      </c>
      <c r="Z224" s="28">
        <f t="shared" ca="1" si="76"/>
        <v>0</v>
      </c>
      <c r="AA224" s="233"/>
      <c r="AB224" s="45">
        <f t="shared" ca="1" si="70"/>
        <v>0</v>
      </c>
      <c r="AC224" s="45">
        <f t="shared" ca="1" si="59"/>
        <v>0</v>
      </c>
      <c r="AD224" s="25">
        <f t="shared" ca="1" si="60"/>
        <v>0</v>
      </c>
    </row>
    <row r="225" spans="4:30" x14ac:dyDescent="0.35">
      <c r="D225" s="20">
        <v>221</v>
      </c>
      <c r="E225" s="21">
        <f t="shared" ca="1" si="71"/>
        <v>80720</v>
      </c>
      <c r="F225" s="44">
        <f t="shared" ca="1" si="61"/>
        <v>81084</v>
      </c>
      <c r="G225" s="22" t="s">
        <v>119</v>
      </c>
      <c r="H225" s="44">
        <f t="shared" ca="1" si="72"/>
        <v>80720</v>
      </c>
      <c r="I225" s="45">
        <f t="shared" ca="1" si="62"/>
        <v>0</v>
      </c>
      <c r="J225" s="45">
        <f t="shared" ca="1" si="63"/>
        <v>0</v>
      </c>
      <c r="K225" s="45">
        <f t="shared" ca="1" si="64"/>
        <v>0</v>
      </c>
      <c r="L225" s="45"/>
      <c r="M225" s="45">
        <f t="shared" ca="1" si="73"/>
        <v>0</v>
      </c>
      <c r="N225" s="257">
        <f t="shared" ca="1" si="65"/>
        <v>0</v>
      </c>
      <c r="O225" s="23"/>
      <c r="P225" s="255">
        <f t="shared" ca="1" si="66"/>
        <v>0</v>
      </c>
      <c r="Q225" s="163">
        <f t="shared" ca="1" si="67"/>
        <v>0</v>
      </c>
      <c r="R225" s="164">
        <f ca="1">NPV(Q224,K225:$K$244) + ($A$13+$A$14+$A$15)/POWER(1+Q224,$A$28-D225+1)</f>
        <v>0</v>
      </c>
      <c r="S225" s="164">
        <f ca="1">NPV(Q225,K225:$K$244) + ($A$13+$A$14+$A$15)/POWER(1+Q225,$A$28-D225+1)</f>
        <v>0</v>
      </c>
      <c r="T225" s="45">
        <f t="shared" ca="1" si="68"/>
        <v>0</v>
      </c>
      <c r="U225" s="45">
        <f t="shared" ca="1" si="74"/>
        <v>0</v>
      </c>
      <c r="V225" s="45">
        <f t="shared" ca="1" si="75"/>
        <v>0</v>
      </c>
      <c r="W225" s="45">
        <f t="shared" ca="1" si="69"/>
        <v>0</v>
      </c>
      <c r="X225" s="25">
        <f t="shared" ca="1" si="58"/>
        <v>0</v>
      </c>
      <c r="Z225" s="28">
        <f t="shared" ca="1" si="76"/>
        <v>0</v>
      </c>
      <c r="AA225" s="233"/>
      <c r="AB225" s="45">
        <f t="shared" ca="1" si="70"/>
        <v>0</v>
      </c>
      <c r="AC225" s="45">
        <f t="shared" ca="1" si="59"/>
        <v>0</v>
      </c>
      <c r="AD225" s="25">
        <f t="shared" ca="1" si="60"/>
        <v>0</v>
      </c>
    </row>
    <row r="226" spans="4:30" x14ac:dyDescent="0.35">
      <c r="D226" s="20">
        <v>222</v>
      </c>
      <c r="E226" s="21">
        <f t="shared" ca="1" si="71"/>
        <v>81085</v>
      </c>
      <c r="F226" s="44">
        <f t="shared" ca="1" si="61"/>
        <v>81449</v>
      </c>
      <c r="G226" s="22" t="s">
        <v>119</v>
      </c>
      <c r="H226" s="44">
        <f t="shared" ca="1" si="72"/>
        <v>81085</v>
      </c>
      <c r="I226" s="45">
        <f t="shared" ca="1" si="62"/>
        <v>0</v>
      </c>
      <c r="J226" s="45">
        <f t="shared" ca="1" si="63"/>
        <v>0</v>
      </c>
      <c r="K226" s="45">
        <f t="shared" ca="1" si="64"/>
        <v>0</v>
      </c>
      <c r="L226" s="45"/>
      <c r="M226" s="45">
        <f t="shared" ca="1" si="73"/>
        <v>0</v>
      </c>
      <c r="N226" s="257">
        <f t="shared" ca="1" si="65"/>
        <v>0</v>
      </c>
      <c r="O226" s="23"/>
      <c r="P226" s="255">
        <f t="shared" ca="1" si="66"/>
        <v>0</v>
      </c>
      <c r="Q226" s="163">
        <f t="shared" ca="1" si="67"/>
        <v>0</v>
      </c>
      <c r="R226" s="164">
        <f ca="1">NPV(Q225,K226:$K$244) + ($A$13+$A$14+$A$15)/POWER(1+Q225,$A$28-D226+1)</f>
        <v>0</v>
      </c>
      <c r="S226" s="164">
        <f ca="1">NPV(Q226,K226:$K$244) + ($A$13+$A$14+$A$15)/POWER(1+Q226,$A$28-D226+1)</f>
        <v>0</v>
      </c>
      <c r="T226" s="45">
        <f t="shared" ca="1" si="68"/>
        <v>0</v>
      </c>
      <c r="U226" s="45">
        <f t="shared" ca="1" si="74"/>
        <v>0</v>
      </c>
      <c r="V226" s="45">
        <f t="shared" ca="1" si="75"/>
        <v>0</v>
      </c>
      <c r="W226" s="45">
        <f t="shared" ca="1" si="69"/>
        <v>0</v>
      </c>
      <c r="X226" s="25">
        <f t="shared" ca="1" si="58"/>
        <v>0</v>
      </c>
      <c r="Z226" s="28">
        <f t="shared" ca="1" si="76"/>
        <v>0</v>
      </c>
      <c r="AA226" s="233"/>
      <c r="AB226" s="45">
        <f t="shared" ca="1" si="70"/>
        <v>0</v>
      </c>
      <c r="AC226" s="45">
        <f t="shared" ca="1" si="59"/>
        <v>0</v>
      </c>
      <c r="AD226" s="25">
        <f t="shared" ca="1" si="60"/>
        <v>0</v>
      </c>
    </row>
    <row r="227" spans="4:30" x14ac:dyDescent="0.35">
      <c r="D227" s="20">
        <v>223</v>
      </c>
      <c r="E227" s="21">
        <f t="shared" ca="1" si="71"/>
        <v>81450</v>
      </c>
      <c r="F227" s="44">
        <f t="shared" ca="1" si="61"/>
        <v>81814</v>
      </c>
      <c r="G227" s="22" t="s">
        <v>119</v>
      </c>
      <c r="H227" s="44">
        <f t="shared" ca="1" si="72"/>
        <v>81450</v>
      </c>
      <c r="I227" s="45">
        <f t="shared" ca="1" si="62"/>
        <v>0</v>
      </c>
      <c r="J227" s="45">
        <f t="shared" ca="1" si="63"/>
        <v>0</v>
      </c>
      <c r="K227" s="45">
        <f t="shared" ca="1" si="64"/>
        <v>0</v>
      </c>
      <c r="L227" s="45"/>
      <c r="M227" s="45">
        <f t="shared" ca="1" si="73"/>
        <v>0</v>
      </c>
      <c r="N227" s="257">
        <f t="shared" ca="1" si="65"/>
        <v>0</v>
      </c>
      <c r="O227" s="23"/>
      <c r="P227" s="255">
        <f t="shared" ca="1" si="66"/>
        <v>0</v>
      </c>
      <c r="Q227" s="163">
        <f t="shared" ca="1" si="67"/>
        <v>0</v>
      </c>
      <c r="R227" s="164">
        <f ca="1">NPV(Q226,K227:$K$244) + ($A$13+$A$14+$A$15)/POWER(1+Q226,$A$28-D227+1)</f>
        <v>0</v>
      </c>
      <c r="S227" s="164">
        <f ca="1">NPV(Q227,K227:$K$244) + ($A$13+$A$14+$A$15)/POWER(1+Q227,$A$28-D227+1)</f>
        <v>0</v>
      </c>
      <c r="T227" s="45">
        <f t="shared" ca="1" si="68"/>
        <v>0</v>
      </c>
      <c r="U227" s="45">
        <f t="shared" ca="1" si="74"/>
        <v>0</v>
      </c>
      <c r="V227" s="45">
        <f t="shared" ca="1" si="75"/>
        <v>0</v>
      </c>
      <c r="W227" s="45">
        <f t="shared" ca="1" si="69"/>
        <v>0</v>
      </c>
      <c r="X227" s="25">
        <f t="shared" ca="1" si="58"/>
        <v>0</v>
      </c>
      <c r="Z227" s="28">
        <f t="shared" ca="1" si="76"/>
        <v>0</v>
      </c>
      <c r="AA227" s="233"/>
      <c r="AB227" s="45">
        <f t="shared" ca="1" si="70"/>
        <v>0</v>
      </c>
      <c r="AC227" s="45">
        <f t="shared" ca="1" si="59"/>
        <v>0</v>
      </c>
      <c r="AD227" s="25">
        <f t="shared" ca="1" si="60"/>
        <v>0</v>
      </c>
    </row>
    <row r="228" spans="4:30" x14ac:dyDescent="0.35">
      <c r="D228" s="20">
        <v>224</v>
      </c>
      <c r="E228" s="21">
        <f t="shared" ca="1" si="71"/>
        <v>81815</v>
      </c>
      <c r="F228" s="44">
        <f t="shared" ca="1" si="61"/>
        <v>82180</v>
      </c>
      <c r="G228" s="22" t="s">
        <v>119</v>
      </c>
      <c r="H228" s="44">
        <f t="shared" ca="1" si="72"/>
        <v>81815</v>
      </c>
      <c r="I228" s="45">
        <f t="shared" ca="1" si="62"/>
        <v>0</v>
      </c>
      <c r="J228" s="45">
        <f t="shared" ca="1" si="63"/>
        <v>0</v>
      </c>
      <c r="K228" s="45">
        <f t="shared" ca="1" si="64"/>
        <v>0</v>
      </c>
      <c r="L228" s="45"/>
      <c r="M228" s="45">
        <f t="shared" ca="1" si="73"/>
        <v>0</v>
      </c>
      <c r="N228" s="257">
        <f t="shared" ca="1" si="65"/>
        <v>0</v>
      </c>
      <c r="O228" s="23"/>
      <c r="P228" s="255">
        <f t="shared" ca="1" si="66"/>
        <v>0</v>
      </c>
      <c r="Q228" s="163">
        <f t="shared" ca="1" si="67"/>
        <v>0</v>
      </c>
      <c r="R228" s="164">
        <f ca="1">NPV(Q227,K228:$K$244) + ($A$13+$A$14+$A$15)/POWER(1+Q227,$A$28-D228+1)</f>
        <v>0</v>
      </c>
      <c r="S228" s="164">
        <f ca="1">NPV(Q228,K228:$K$244) + ($A$13+$A$14+$A$15)/POWER(1+Q228,$A$28-D228+1)</f>
        <v>0</v>
      </c>
      <c r="T228" s="45">
        <f t="shared" ca="1" si="68"/>
        <v>0</v>
      </c>
      <c r="U228" s="45">
        <f t="shared" ca="1" si="74"/>
        <v>0</v>
      </c>
      <c r="V228" s="45">
        <f t="shared" ca="1" si="75"/>
        <v>0</v>
      </c>
      <c r="W228" s="45">
        <f t="shared" ca="1" si="69"/>
        <v>0</v>
      </c>
      <c r="X228" s="25">
        <f t="shared" ca="1" si="58"/>
        <v>0</v>
      </c>
      <c r="Z228" s="28">
        <f t="shared" ca="1" si="76"/>
        <v>0</v>
      </c>
      <c r="AA228" s="233"/>
      <c r="AB228" s="45">
        <f t="shared" ca="1" si="70"/>
        <v>0</v>
      </c>
      <c r="AC228" s="45">
        <f t="shared" ca="1" si="59"/>
        <v>0</v>
      </c>
      <c r="AD228" s="25">
        <f t="shared" ca="1" si="60"/>
        <v>0</v>
      </c>
    </row>
    <row r="229" spans="4:30" x14ac:dyDescent="0.35">
      <c r="D229" s="20">
        <v>225</v>
      </c>
      <c r="E229" s="21">
        <f t="shared" ca="1" si="71"/>
        <v>82181</v>
      </c>
      <c r="F229" s="44">
        <f t="shared" ca="1" si="61"/>
        <v>82545</v>
      </c>
      <c r="G229" s="22" t="s">
        <v>119</v>
      </c>
      <c r="H229" s="44">
        <f t="shared" ca="1" si="72"/>
        <v>82181</v>
      </c>
      <c r="I229" s="45">
        <f t="shared" ca="1" si="62"/>
        <v>0</v>
      </c>
      <c r="J229" s="45">
        <f t="shared" ca="1" si="63"/>
        <v>0</v>
      </c>
      <c r="K229" s="45">
        <f t="shared" ca="1" si="64"/>
        <v>0</v>
      </c>
      <c r="L229" s="45"/>
      <c r="M229" s="45">
        <f t="shared" ca="1" si="73"/>
        <v>0</v>
      </c>
      <c r="N229" s="257">
        <f t="shared" ca="1" si="65"/>
        <v>0</v>
      </c>
      <c r="O229" s="23"/>
      <c r="P229" s="255">
        <f t="shared" ca="1" si="66"/>
        <v>0</v>
      </c>
      <c r="Q229" s="163">
        <f t="shared" ca="1" si="67"/>
        <v>0</v>
      </c>
      <c r="R229" s="164">
        <f ca="1">NPV(Q228,K229:$K$244) + ($A$13+$A$14+$A$15)/POWER(1+Q228,$A$28-D229+1)</f>
        <v>0</v>
      </c>
      <c r="S229" s="164">
        <f ca="1">NPV(Q229,K229:$K$244) + ($A$13+$A$14+$A$15)/POWER(1+Q229,$A$28-D229+1)</f>
        <v>0</v>
      </c>
      <c r="T229" s="45">
        <f t="shared" ca="1" si="68"/>
        <v>0</v>
      </c>
      <c r="U229" s="45">
        <f t="shared" ca="1" si="74"/>
        <v>0</v>
      </c>
      <c r="V229" s="45">
        <f t="shared" ca="1" si="75"/>
        <v>0</v>
      </c>
      <c r="W229" s="45">
        <f t="shared" ca="1" si="69"/>
        <v>0</v>
      </c>
      <c r="X229" s="25">
        <f t="shared" ca="1" si="58"/>
        <v>0</v>
      </c>
      <c r="Z229" s="28">
        <f t="shared" ca="1" si="76"/>
        <v>0</v>
      </c>
      <c r="AA229" s="233"/>
      <c r="AB229" s="45">
        <f t="shared" ca="1" si="70"/>
        <v>0</v>
      </c>
      <c r="AC229" s="45">
        <f t="shared" ca="1" si="59"/>
        <v>0</v>
      </c>
      <c r="AD229" s="25">
        <f t="shared" ca="1" si="60"/>
        <v>0</v>
      </c>
    </row>
    <row r="230" spans="4:30" x14ac:dyDescent="0.35">
      <c r="D230" s="20">
        <v>226</v>
      </c>
      <c r="E230" s="21">
        <f t="shared" ca="1" si="71"/>
        <v>82546</v>
      </c>
      <c r="F230" s="44">
        <f t="shared" ca="1" si="61"/>
        <v>82910</v>
      </c>
      <c r="G230" s="22" t="s">
        <v>119</v>
      </c>
      <c r="H230" s="44">
        <f t="shared" ca="1" si="72"/>
        <v>82546</v>
      </c>
      <c r="I230" s="45">
        <f t="shared" ca="1" si="62"/>
        <v>0</v>
      </c>
      <c r="J230" s="45">
        <f t="shared" ca="1" si="63"/>
        <v>0</v>
      </c>
      <c r="K230" s="45">
        <f t="shared" ca="1" si="64"/>
        <v>0</v>
      </c>
      <c r="L230" s="45"/>
      <c r="M230" s="45">
        <f t="shared" ca="1" si="73"/>
        <v>0</v>
      </c>
      <c r="N230" s="257">
        <f t="shared" ca="1" si="65"/>
        <v>0</v>
      </c>
      <c r="O230" s="23"/>
      <c r="P230" s="255">
        <f t="shared" ca="1" si="66"/>
        <v>0</v>
      </c>
      <c r="Q230" s="163">
        <f t="shared" ca="1" si="67"/>
        <v>0</v>
      </c>
      <c r="R230" s="164">
        <f ca="1">NPV(Q229,K230:$K$244) + ($A$13+$A$14+$A$15)/POWER(1+Q229,$A$28-D230+1)</f>
        <v>0</v>
      </c>
      <c r="S230" s="164">
        <f ca="1">NPV(Q230,K230:$K$244) + ($A$13+$A$14+$A$15)/POWER(1+Q230,$A$28-D230+1)</f>
        <v>0</v>
      </c>
      <c r="T230" s="45">
        <f t="shared" ca="1" si="68"/>
        <v>0</v>
      </c>
      <c r="U230" s="45">
        <f t="shared" ca="1" si="74"/>
        <v>0</v>
      </c>
      <c r="V230" s="45">
        <f t="shared" ca="1" si="75"/>
        <v>0</v>
      </c>
      <c r="W230" s="45">
        <f t="shared" ca="1" si="69"/>
        <v>0</v>
      </c>
      <c r="X230" s="25">
        <f t="shared" ca="1" si="58"/>
        <v>0</v>
      </c>
      <c r="Z230" s="28">
        <f t="shared" ca="1" si="76"/>
        <v>0</v>
      </c>
      <c r="AA230" s="233"/>
      <c r="AB230" s="45">
        <f t="shared" ca="1" si="70"/>
        <v>0</v>
      </c>
      <c r="AC230" s="45">
        <f t="shared" ca="1" si="59"/>
        <v>0</v>
      </c>
      <c r="AD230" s="25">
        <f t="shared" ca="1" si="60"/>
        <v>0</v>
      </c>
    </row>
    <row r="231" spans="4:30" x14ac:dyDescent="0.35">
      <c r="D231" s="20">
        <v>227</v>
      </c>
      <c r="E231" s="21">
        <f t="shared" ca="1" si="71"/>
        <v>82911</v>
      </c>
      <c r="F231" s="44">
        <f t="shared" ca="1" si="61"/>
        <v>83275</v>
      </c>
      <c r="G231" s="22" t="s">
        <v>119</v>
      </c>
      <c r="H231" s="44">
        <f t="shared" ca="1" si="72"/>
        <v>82911</v>
      </c>
      <c r="I231" s="45">
        <f t="shared" ca="1" si="62"/>
        <v>0</v>
      </c>
      <c r="J231" s="45">
        <f t="shared" ca="1" si="63"/>
        <v>0</v>
      </c>
      <c r="K231" s="45">
        <f t="shared" ca="1" si="64"/>
        <v>0</v>
      </c>
      <c r="L231" s="45"/>
      <c r="M231" s="45">
        <f t="shared" ca="1" si="73"/>
        <v>0</v>
      </c>
      <c r="N231" s="257">
        <f t="shared" ca="1" si="65"/>
        <v>0</v>
      </c>
      <c r="O231" s="23"/>
      <c r="P231" s="255">
        <f t="shared" ca="1" si="66"/>
        <v>0</v>
      </c>
      <c r="Q231" s="163">
        <f t="shared" ca="1" si="67"/>
        <v>0</v>
      </c>
      <c r="R231" s="164">
        <f ca="1">NPV(Q230,K231:$K$244) + ($A$13+$A$14+$A$15)/POWER(1+Q230,$A$28-D231+1)</f>
        <v>0</v>
      </c>
      <c r="S231" s="164">
        <f ca="1">NPV(Q231,K231:$K$244) + ($A$13+$A$14+$A$15)/POWER(1+Q231,$A$28-D231+1)</f>
        <v>0</v>
      </c>
      <c r="T231" s="45">
        <f t="shared" ca="1" si="68"/>
        <v>0</v>
      </c>
      <c r="U231" s="45">
        <f t="shared" ca="1" si="74"/>
        <v>0</v>
      </c>
      <c r="V231" s="45">
        <f t="shared" ca="1" si="75"/>
        <v>0</v>
      </c>
      <c r="W231" s="45">
        <f t="shared" ca="1" si="69"/>
        <v>0</v>
      </c>
      <c r="X231" s="25">
        <f t="shared" ca="1" si="58"/>
        <v>0</v>
      </c>
      <c r="Z231" s="28">
        <f t="shared" ca="1" si="76"/>
        <v>0</v>
      </c>
      <c r="AA231" s="233"/>
      <c r="AB231" s="45">
        <f t="shared" ca="1" si="70"/>
        <v>0</v>
      </c>
      <c r="AC231" s="45">
        <f t="shared" ca="1" si="59"/>
        <v>0</v>
      </c>
      <c r="AD231" s="25">
        <f t="shared" ca="1" si="60"/>
        <v>0</v>
      </c>
    </row>
    <row r="232" spans="4:30" x14ac:dyDescent="0.35">
      <c r="D232" s="20">
        <v>228</v>
      </c>
      <c r="E232" s="21">
        <f t="shared" ca="1" si="71"/>
        <v>83276</v>
      </c>
      <c r="F232" s="44">
        <f t="shared" ca="1" si="61"/>
        <v>83641</v>
      </c>
      <c r="G232" s="22" t="s">
        <v>119</v>
      </c>
      <c r="H232" s="44">
        <f t="shared" ca="1" si="72"/>
        <v>83276</v>
      </c>
      <c r="I232" s="45">
        <f t="shared" ca="1" si="62"/>
        <v>0</v>
      </c>
      <c r="J232" s="45">
        <f t="shared" ca="1" si="63"/>
        <v>0</v>
      </c>
      <c r="K232" s="45">
        <f t="shared" ca="1" si="64"/>
        <v>0</v>
      </c>
      <c r="L232" s="45"/>
      <c r="M232" s="45">
        <f t="shared" ca="1" si="73"/>
        <v>0</v>
      </c>
      <c r="N232" s="257">
        <f t="shared" ca="1" si="65"/>
        <v>0</v>
      </c>
      <c r="O232" s="23"/>
      <c r="P232" s="255">
        <f t="shared" ca="1" si="66"/>
        <v>0</v>
      </c>
      <c r="Q232" s="163">
        <f t="shared" ca="1" si="67"/>
        <v>0</v>
      </c>
      <c r="R232" s="164">
        <f ca="1">NPV(Q231,K232:$K$244) + ($A$13+$A$14+$A$15)/POWER(1+Q231,$A$28-D232+1)</f>
        <v>0</v>
      </c>
      <c r="S232" s="164">
        <f ca="1">NPV(Q232,K232:$K$244) + ($A$13+$A$14+$A$15)/POWER(1+Q232,$A$28-D232+1)</f>
        <v>0</v>
      </c>
      <c r="T232" s="45">
        <f t="shared" ca="1" si="68"/>
        <v>0</v>
      </c>
      <c r="U232" s="45">
        <f t="shared" ca="1" si="74"/>
        <v>0</v>
      </c>
      <c r="V232" s="45">
        <f t="shared" ca="1" si="75"/>
        <v>0</v>
      </c>
      <c r="W232" s="45">
        <f t="shared" ca="1" si="69"/>
        <v>0</v>
      </c>
      <c r="X232" s="25">
        <f t="shared" ca="1" si="58"/>
        <v>0</v>
      </c>
      <c r="Z232" s="28">
        <f t="shared" ca="1" si="76"/>
        <v>0</v>
      </c>
      <c r="AA232" s="233"/>
      <c r="AB232" s="45">
        <f t="shared" ca="1" si="70"/>
        <v>0</v>
      </c>
      <c r="AC232" s="45">
        <f t="shared" ca="1" si="59"/>
        <v>0</v>
      </c>
      <c r="AD232" s="25">
        <f t="shared" ca="1" si="60"/>
        <v>0</v>
      </c>
    </row>
    <row r="233" spans="4:30" x14ac:dyDescent="0.35">
      <c r="D233" s="20">
        <v>229</v>
      </c>
      <c r="E233" s="21">
        <f t="shared" ca="1" si="71"/>
        <v>83642</v>
      </c>
      <c r="F233" s="44">
        <f t="shared" ca="1" si="61"/>
        <v>84006</v>
      </c>
      <c r="G233" s="22" t="s">
        <v>119</v>
      </c>
      <c r="H233" s="44">
        <f t="shared" ca="1" si="72"/>
        <v>83642</v>
      </c>
      <c r="I233" s="45">
        <f t="shared" ca="1" si="62"/>
        <v>0</v>
      </c>
      <c r="J233" s="45">
        <f t="shared" ca="1" si="63"/>
        <v>0</v>
      </c>
      <c r="K233" s="45">
        <f t="shared" ca="1" si="64"/>
        <v>0</v>
      </c>
      <c r="L233" s="45"/>
      <c r="M233" s="45">
        <f t="shared" ca="1" si="73"/>
        <v>0</v>
      </c>
      <c r="N233" s="257">
        <f t="shared" ca="1" si="65"/>
        <v>0</v>
      </c>
      <c r="O233" s="23"/>
      <c r="P233" s="255">
        <f t="shared" ca="1" si="66"/>
        <v>0</v>
      </c>
      <c r="Q233" s="163">
        <f t="shared" ca="1" si="67"/>
        <v>0</v>
      </c>
      <c r="R233" s="164">
        <f ca="1">NPV(Q232,K233:$K$244) + ($A$13+$A$14+$A$15)/POWER(1+Q232,$A$28-D233+1)</f>
        <v>0</v>
      </c>
      <c r="S233" s="164">
        <f ca="1">NPV(Q233,K233:$K$244) + ($A$13+$A$14+$A$15)/POWER(1+Q233,$A$28-D233+1)</f>
        <v>0</v>
      </c>
      <c r="T233" s="45">
        <f t="shared" ca="1" si="68"/>
        <v>0</v>
      </c>
      <c r="U233" s="45">
        <f t="shared" ca="1" si="74"/>
        <v>0</v>
      </c>
      <c r="V233" s="45">
        <f t="shared" ca="1" si="75"/>
        <v>0</v>
      </c>
      <c r="W233" s="45">
        <f t="shared" ca="1" si="69"/>
        <v>0</v>
      </c>
      <c r="X233" s="25">
        <f t="shared" ca="1" si="58"/>
        <v>0</v>
      </c>
      <c r="Z233" s="28">
        <f t="shared" ca="1" si="76"/>
        <v>0</v>
      </c>
      <c r="AA233" s="233"/>
      <c r="AB233" s="45">
        <f t="shared" ca="1" si="70"/>
        <v>0</v>
      </c>
      <c r="AC233" s="45">
        <f t="shared" ca="1" si="59"/>
        <v>0</v>
      </c>
      <c r="AD233" s="25">
        <f t="shared" ca="1" si="60"/>
        <v>0</v>
      </c>
    </row>
    <row r="234" spans="4:30" x14ac:dyDescent="0.35">
      <c r="D234" s="20">
        <v>230</v>
      </c>
      <c r="E234" s="21">
        <f t="shared" ca="1" si="71"/>
        <v>84007</v>
      </c>
      <c r="F234" s="44">
        <f t="shared" ca="1" si="61"/>
        <v>84371</v>
      </c>
      <c r="G234" s="22" t="s">
        <v>119</v>
      </c>
      <c r="H234" s="44">
        <f t="shared" ca="1" si="72"/>
        <v>84007</v>
      </c>
      <c r="I234" s="45">
        <f t="shared" ca="1" si="62"/>
        <v>0</v>
      </c>
      <c r="J234" s="45">
        <f t="shared" ca="1" si="63"/>
        <v>0</v>
      </c>
      <c r="K234" s="45">
        <f t="shared" ca="1" si="64"/>
        <v>0</v>
      </c>
      <c r="L234" s="45"/>
      <c r="M234" s="45">
        <f t="shared" ca="1" si="73"/>
        <v>0</v>
      </c>
      <c r="N234" s="257">
        <f t="shared" ca="1" si="65"/>
        <v>0</v>
      </c>
      <c r="O234" s="23"/>
      <c r="P234" s="255">
        <f t="shared" ca="1" si="66"/>
        <v>0</v>
      </c>
      <c r="Q234" s="163">
        <f t="shared" ca="1" si="67"/>
        <v>0</v>
      </c>
      <c r="R234" s="164">
        <f ca="1">NPV(Q233,K234:$K$244) + ($A$13+$A$14+$A$15)/POWER(1+Q233,$A$28-D234+1)</f>
        <v>0</v>
      </c>
      <c r="S234" s="164">
        <f ca="1">NPV(Q234,K234:$K$244) + ($A$13+$A$14+$A$15)/POWER(1+Q234,$A$28-D234+1)</f>
        <v>0</v>
      </c>
      <c r="T234" s="45">
        <f t="shared" ca="1" si="68"/>
        <v>0</v>
      </c>
      <c r="U234" s="45">
        <f t="shared" ca="1" si="74"/>
        <v>0</v>
      </c>
      <c r="V234" s="45">
        <f t="shared" ca="1" si="75"/>
        <v>0</v>
      </c>
      <c r="W234" s="45">
        <f t="shared" ca="1" si="69"/>
        <v>0</v>
      </c>
      <c r="X234" s="25">
        <f t="shared" ca="1" si="58"/>
        <v>0</v>
      </c>
      <c r="Z234" s="28">
        <f t="shared" ca="1" si="76"/>
        <v>0</v>
      </c>
      <c r="AA234" s="233"/>
      <c r="AB234" s="45">
        <f t="shared" ca="1" si="70"/>
        <v>0</v>
      </c>
      <c r="AC234" s="45">
        <f t="shared" ca="1" si="59"/>
        <v>0</v>
      </c>
      <c r="AD234" s="25">
        <f t="shared" ca="1" si="60"/>
        <v>0</v>
      </c>
    </row>
    <row r="235" spans="4:30" x14ac:dyDescent="0.35">
      <c r="D235" s="20">
        <v>231</v>
      </c>
      <c r="E235" s="21">
        <f t="shared" ca="1" si="71"/>
        <v>84372</v>
      </c>
      <c r="F235" s="44">
        <f t="shared" ca="1" si="61"/>
        <v>84736</v>
      </c>
      <c r="G235" s="22" t="s">
        <v>119</v>
      </c>
      <c r="H235" s="44">
        <f t="shared" ca="1" si="72"/>
        <v>84372</v>
      </c>
      <c r="I235" s="45">
        <f t="shared" ca="1" si="62"/>
        <v>0</v>
      </c>
      <c r="J235" s="45">
        <f t="shared" ca="1" si="63"/>
        <v>0</v>
      </c>
      <c r="K235" s="45">
        <f t="shared" ca="1" si="64"/>
        <v>0</v>
      </c>
      <c r="L235" s="45"/>
      <c r="M235" s="45">
        <f t="shared" ca="1" si="73"/>
        <v>0</v>
      </c>
      <c r="N235" s="257">
        <f t="shared" ca="1" si="65"/>
        <v>0</v>
      </c>
      <c r="O235" s="23"/>
      <c r="P235" s="255">
        <f t="shared" ca="1" si="66"/>
        <v>0</v>
      </c>
      <c r="Q235" s="163">
        <f t="shared" ca="1" si="67"/>
        <v>0</v>
      </c>
      <c r="R235" s="164">
        <f ca="1">NPV(Q234,K235:$K$244) + ($A$13+$A$14+$A$15)/POWER(1+Q234,$A$28-D235+1)</f>
        <v>0</v>
      </c>
      <c r="S235" s="164">
        <f ca="1">NPV(Q235,K235:$K$244) + ($A$13+$A$14+$A$15)/POWER(1+Q235,$A$28-D235+1)</f>
        <v>0</v>
      </c>
      <c r="T235" s="45">
        <f t="shared" ca="1" si="68"/>
        <v>0</v>
      </c>
      <c r="U235" s="45">
        <f t="shared" ca="1" si="74"/>
        <v>0</v>
      </c>
      <c r="V235" s="45">
        <f t="shared" ca="1" si="75"/>
        <v>0</v>
      </c>
      <c r="W235" s="45">
        <f t="shared" ca="1" si="69"/>
        <v>0</v>
      </c>
      <c r="X235" s="25">
        <f t="shared" ca="1" si="58"/>
        <v>0</v>
      </c>
      <c r="Z235" s="28">
        <f t="shared" ca="1" si="76"/>
        <v>0</v>
      </c>
      <c r="AA235" s="233"/>
      <c r="AB235" s="45">
        <f t="shared" ca="1" si="70"/>
        <v>0</v>
      </c>
      <c r="AC235" s="45">
        <f t="shared" ca="1" si="59"/>
        <v>0</v>
      </c>
      <c r="AD235" s="25">
        <f t="shared" ca="1" si="60"/>
        <v>0</v>
      </c>
    </row>
    <row r="236" spans="4:30" x14ac:dyDescent="0.35">
      <c r="D236" s="20">
        <v>232</v>
      </c>
      <c r="E236" s="21">
        <f t="shared" ca="1" si="71"/>
        <v>84737</v>
      </c>
      <c r="F236" s="44">
        <f t="shared" ca="1" si="61"/>
        <v>85102</v>
      </c>
      <c r="G236" s="22" t="s">
        <v>119</v>
      </c>
      <c r="H236" s="44">
        <f t="shared" ca="1" si="72"/>
        <v>84737</v>
      </c>
      <c r="I236" s="45">
        <f t="shared" ca="1" si="62"/>
        <v>0</v>
      </c>
      <c r="J236" s="45">
        <f t="shared" ca="1" si="63"/>
        <v>0</v>
      </c>
      <c r="K236" s="45">
        <f t="shared" ca="1" si="64"/>
        <v>0</v>
      </c>
      <c r="L236" s="45"/>
      <c r="M236" s="45">
        <f t="shared" ca="1" si="73"/>
        <v>0</v>
      </c>
      <c r="N236" s="257">
        <f t="shared" ca="1" si="65"/>
        <v>0</v>
      </c>
      <c r="O236" s="23"/>
      <c r="P236" s="255">
        <f t="shared" ca="1" si="66"/>
        <v>0</v>
      </c>
      <c r="Q236" s="163">
        <f t="shared" ca="1" si="67"/>
        <v>0</v>
      </c>
      <c r="R236" s="164">
        <f ca="1">NPV(Q235,K236:$K$244) + ($A$13+$A$14+$A$15)/POWER(1+Q235,$A$28-D236+1)</f>
        <v>0</v>
      </c>
      <c r="S236" s="164">
        <f ca="1">NPV(Q236,K236:$K$244) + ($A$13+$A$14+$A$15)/POWER(1+Q236,$A$28-D236+1)</f>
        <v>0</v>
      </c>
      <c r="T236" s="45">
        <f t="shared" ca="1" si="68"/>
        <v>0</v>
      </c>
      <c r="U236" s="45">
        <f t="shared" ca="1" si="74"/>
        <v>0</v>
      </c>
      <c r="V236" s="45">
        <f t="shared" ca="1" si="75"/>
        <v>0</v>
      </c>
      <c r="W236" s="45">
        <f t="shared" ca="1" si="69"/>
        <v>0</v>
      </c>
      <c r="X236" s="25">
        <f t="shared" ca="1" si="58"/>
        <v>0</v>
      </c>
      <c r="Z236" s="28">
        <f t="shared" ca="1" si="76"/>
        <v>0</v>
      </c>
      <c r="AA236" s="233"/>
      <c r="AB236" s="45">
        <f t="shared" ca="1" si="70"/>
        <v>0</v>
      </c>
      <c r="AC236" s="45">
        <f t="shared" ca="1" si="59"/>
        <v>0</v>
      </c>
      <c r="AD236" s="25">
        <f t="shared" ca="1" si="60"/>
        <v>0</v>
      </c>
    </row>
    <row r="237" spans="4:30" x14ac:dyDescent="0.35">
      <c r="D237" s="20">
        <v>233</v>
      </c>
      <c r="E237" s="21">
        <f t="shared" ca="1" si="71"/>
        <v>85103</v>
      </c>
      <c r="F237" s="44">
        <f t="shared" ca="1" si="61"/>
        <v>85467</v>
      </c>
      <c r="G237" s="22" t="s">
        <v>119</v>
      </c>
      <c r="H237" s="44">
        <f t="shared" ca="1" si="72"/>
        <v>85103</v>
      </c>
      <c r="I237" s="45">
        <f t="shared" ca="1" si="62"/>
        <v>0</v>
      </c>
      <c r="J237" s="45">
        <f t="shared" ca="1" si="63"/>
        <v>0</v>
      </c>
      <c r="K237" s="45">
        <f t="shared" ca="1" si="64"/>
        <v>0</v>
      </c>
      <c r="L237" s="45"/>
      <c r="M237" s="45">
        <f t="shared" ca="1" si="73"/>
        <v>0</v>
      </c>
      <c r="N237" s="257">
        <f t="shared" ca="1" si="65"/>
        <v>0</v>
      </c>
      <c r="O237" s="23"/>
      <c r="P237" s="255">
        <f t="shared" ca="1" si="66"/>
        <v>0</v>
      </c>
      <c r="Q237" s="163">
        <f t="shared" ca="1" si="67"/>
        <v>0</v>
      </c>
      <c r="R237" s="164">
        <f ca="1">NPV(Q236,K237:$K$244) + ($A$13+$A$14+$A$15)/POWER(1+Q236,$A$28-D237+1)</f>
        <v>0</v>
      </c>
      <c r="S237" s="164">
        <f ca="1">NPV(Q237,K237:$K$244) + ($A$13+$A$14+$A$15)/POWER(1+Q237,$A$28-D237+1)</f>
        <v>0</v>
      </c>
      <c r="T237" s="45">
        <f t="shared" ca="1" si="68"/>
        <v>0</v>
      </c>
      <c r="U237" s="45">
        <f t="shared" ca="1" si="74"/>
        <v>0</v>
      </c>
      <c r="V237" s="45">
        <f t="shared" ca="1" si="75"/>
        <v>0</v>
      </c>
      <c r="W237" s="45">
        <f t="shared" ca="1" si="69"/>
        <v>0</v>
      </c>
      <c r="X237" s="25">
        <f t="shared" ca="1" si="58"/>
        <v>0</v>
      </c>
      <c r="Z237" s="28">
        <f t="shared" ca="1" si="76"/>
        <v>0</v>
      </c>
      <c r="AA237" s="233"/>
      <c r="AB237" s="45">
        <f t="shared" ca="1" si="70"/>
        <v>0</v>
      </c>
      <c r="AC237" s="45">
        <f t="shared" ca="1" si="59"/>
        <v>0</v>
      </c>
      <c r="AD237" s="25">
        <f t="shared" ca="1" si="60"/>
        <v>0</v>
      </c>
    </row>
    <row r="238" spans="4:30" x14ac:dyDescent="0.35">
      <c r="D238" s="20">
        <v>234</v>
      </c>
      <c r="E238" s="21">
        <f t="shared" ca="1" si="71"/>
        <v>85468</v>
      </c>
      <c r="F238" s="44">
        <f t="shared" ca="1" si="61"/>
        <v>85832</v>
      </c>
      <c r="G238" s="22" t="s">
        <v>119</v>
      </c>
      <c r="H238" s="44">
        <f t="shared" ca="1" si="72"/>
        <v>85468</v>
      </c>
      <c r="I238" s="45">
        <f t="shared" ca="1" si="62"/>
        <v>0</v>
      </c>
      <c r="J238" s="45">
        <f t="shared" ca="1" si="63"/>
        <v>0</v>
      </c>
      <c r="K238" s="45">
        <f t="shared" ca="1" si="64"/>
        <v>0</v>
      </c>
      <c r="L238" s="45"/>
      <c r="M238" s="45">
        <f t="shared" ca="1" si="73"/>
        <v>0</v>
      </c>
      <c r="N238" s="257">
        <f t="shared" ca="1" si="65"/>
        <v>0</v>
      </c>
      <c r="O238" s="23"/>
      <c r="P238" s="255">
        <f t="shared" ca="1" si="66"/>
        <v>0</v>
      </c>
      <c r="Q238" s="163">
        <f t="shared" ca="1" si="67"/>
        <v>0</v>
      </c>
      <c r="R238" s="164">
        <f ca="1">NPV(Q237,K238:$K$244) + ($A$13+$A$14+$A$15)/POWER(1+Q237,$A$28-D238+1)</f>
        <v>0</v>
      </c>
      <c r="S238" s="164">
        <f ca="1">NPV(Q238,K238:$K$244) + ($A$13+$A$14+$A$15)/POWER(1+Q238,$A$28-D238+1)</f>
        <v>0</v>
      </c>
      <c r="T238" s="45">
        <f t="shared" ca="1" si="68"/>
        <v>0</v>
      </c>
      <c r="U238" s="45">
        <f t="shared" ca="1" si="74"/>
        <v>0</v>
      </c>
      <c r="V238" s="45">
        <f t="shared" ca="1" si="75"/>
        <v>0</v>
      </c>
      <c r="W238" s="45">
        <f t="shared" ca="1" si="69"/>
        <v>0</v>
      </c>
      <c r="X238" s="25">
        <f t="shared" ca="1" si="58"/>
        <v>0</v>
      </c>
      <c r="Z238" s="28">
        <f t="shared" ca="1" si="76"/>
        <v>0</v>
      </c>
      <c r="AA238" s="233"/>
      <c r="AB238" s="45">
        <f t="shared" ca="1" si="70"/>
        <v>0</v>
      </c>
      <c r="AC238" s="45">
        <f t="shared" ca="1" si="59"/>
        <v>0</v>
      </c>
      <c r="AD238" s="25">
        <f t="shared" ca="1" si="60"/>
        <v>0</v>
      </c>
    </row>
    <row r="239" spans="4:30" x14ac:dyDescent="0.35">
      <c r="D239" s="20">
        <v>235</v>
      </c>
      <c r="E239" s="21">
        <f t="shared" ca="1" si="71"/>
        <v>85833</v>
      </c>
      <c r="F239" s="44">
        <f t="shared" ca="1" si="61"/>
        <v>86197</v>
      </c>
      <c r="G239" s="22" t="s">
        <v>119</v>
      </c>
      <c r="H239" s="44">
        <f t="shared" ca="1" si="72"/>
        <v>85833</v>
      </c>
      <c r="I239" s="45">
        <f t="shared" ca="1" si="62"/>
        <v>0</v>
      </c>
      <c r="J239" s="45">
        <f t="shared" ca="1" si="63"/>
        <v>0</v>
      </c>
      <c r="K239" s="45">
        <f t="shared" ca="1" si="64"/>
        <v>0</v>
      </c>
      <c r="L239" s="45"/>
      <c r="M239" s="45">
        <f t="shared" ca="1" si="73"/>
        <v>0</v>
      </c>
      <c r="N239" s="257">
        <f t="shared" ca="1" si="65"/>
        <v>0</v>
      </c>
      <c r="O239" s="23"/>
      <c r="P239" s="255">
        <f t="shared" ca="1" si="66"/>
        <v>0</v>
      </c>
      <c r="Q239" s="163">
        <f t="shared" ca="1" si="67"/>
        <v>0</v>
      </c>
      <c r="R239" s="164">
        <f ca="1">NPV(Q238,K239:$K$244) + ($A$13+$A$14+$A$15)/POWER(1+Q238,$A$28-D239+1)</f>
        <v>0</v>
      </c>
      <c r="S239" s="164">
        <f ca="1">NPV(Q239,K239:$K$244) + ($A$13+$A$14+$A$15)/POWER(1+Q239,$A$28-D239+1)</f>
        <v>0</v>
      </c>
      <c r="T239" s="45">
        <f t="shared" ca="1" si="68"/>
        <v>0</v>
      </c>
      <c r="U239" s="45">
        <f t="shared" ca="1" si="74"/>
        <v>0</v>
      </c>
      <c r="V239" s="45">
        <f t="shared" ca="1" si="75"/>
        <v>0</v>
      </c>
      <c r="W239" s="45">
        <f t="shared" ca="1" si="69"/>
        <v>0</v>
      </c>
      <c r="X239" s="25">
        <f t="shared" ca="1" si="58"/>
        <v>0</v>
      </c>
      <c r="Z239" s="28">
        <f t="shared" ca="1" si="76"/>
        <v>0</v>
      </c>
      <c r="AA239" s="233"/>
      <c r="AB239" s="45">
        <f t="shared" ca="1" si="70"/>
        <v>0</v>
      </c>
      <c r="AC239" s="45">
        <f t="shared" ca="1" si="59"/>
        <v>0</v>
      </c>
      <c r="AD239" s="25">
        <f t="shared" ca="1" si="60"/>
        <v>0</v>
      </c>
    </row>
    <row r="240" spans="4:30" x14ac:dyDescent="0.35">
      <c r="D240" s="20">
        <v>236</v>
      </c>
      <c r="E240" s="21">
        <f t="shared" ca="1" si="71"/>
        <v>86198</v>
      </c>
      <c r="F240" s="44">
        <f t="shared" ca="1" si="61"/>
        <v>86563</v>
      </c>
      <c r="G240" s="22" t="s">
        <v>119</v>
      </c>
      <c r="H240" s="44">
        <f t="shared" ca="1" si="72"/>
        <v>86198</v>
      </c>
      <c r="I240" s="45">
        <f t="shared" ca="1" si="62"/>
        <v>0</v>
      </c>
      <c r="J240" s="45">
        <f t="shared" ca="1" si="63"/>
        <v>0</v>
      </c>
      <c r="K240" s="45">
        <f t="shared" ca="1" si="64"/>
        <v>0</v>
      </c>
      <c r="L240" s="45"/>
      <c r="M240" s="45">
        <f t="shared" ca="1" si="73"/>
        <v>0</v>
      </c>
      <c r="N240" s="257">
        <f t="shared" ca="1" si="65"/>
        <v>0</v>
      </c>
      <c r="O240" s="23"/>
      <c r="P240" s="255">
        <f t="shared" ca="1" si="66"/>
        <v>0</v>
      </c>
      <c r="Q240" s="163">
        <f t="shared" ca="1" si="67"/>
        <v>0</v>
      </c>
      <c r="R240" s="164">
        <f ca="1">NPV(Q239,K240:$K$244) + ($A$13+$A$14+$A$15)/POWER(1+Q239,$A$28-D240+1)</f>
        <v>0</v>
      </c>
      <c r="S240" s="164">
        <f ca="1">NPV(Q240,K240:$K$244) + ($A$13+$A$14+$A$15)/POWER(1+Q240,$A$28-D240+1)</f>
        <v>0</v>
      </c>
      <c r="T240" s="45">
        <f t="shared" ca="1" si="68"/>
        <v>0</v>
      </c>
      <c r="U240" s="45">
        <f t="shared" ca="1" si="74"/>
        <v>0</v>
      </c>
      <c r="V240" s="45">
        <f t="shared" ca="1" si="75"/>
        <v>0</v>
      </c>
      <c r="W240" s="45">
        <f t="shared" ca="1" si="69"/>
        <v>0</v>
      </c>
      <c r="X240" s="25">
        <f t="shared" ca="1" si="58"/>
        <v>0</v>
      </c>
      <c r="Z240" s="28">
        <f t="shared" ca="1" si="76"/>
        <v>0</v>
      </c>
      <c r="AA240" s="233"/>
      <c r="AB240" s="45">
        <f t="shared" ca="1" si="70"/>
        <v>0</v>
      </c>
      <c r="AC240" s="45">
        <f t="shared" ca="1" si="59"/>
        <v>0</v>
      </c>
      <c r="AD240" s="25">
        <f t="shared" ca="1" si="60"/>
        <v>0</v>
      </c>
    </row>
    <row r="241" spans="4:30" x14ac:dyDescent="0.35">
      <c r="D241" s="20">
        <v>237</v>
      </c>
      <c r="E241" s="21">
        <f t="shared" ca="1" si="71"/>
        <v>86564</v>
      </c>
      <c r="F241" s="44">
        <f t="shared" ca="1" si="61"/>
        <v>86928</v>
      </c>
      <c r="G241" s="22" t="s">
        <v>119</v>
      </c>
      <c r="H241" s="44">
        <f t="shared" ca="1" si="72"/>
        <v>86564</v>
      </c>
      <c r="I241" s="45">
        <f t="shared" ca="1" si="62"/>
        <v>0</v>
      </c>
      <c r="J241" s="45">
        <f t="shared" ca="1" si="63"/>
        <v>0</v>
      </c>
      <c r="K241" s="45">
        <f t="shared" ca="1" si="64"/>
        <v>0</v>
      </c>
      <c r="L241" s="45"/>
      <c r="M241" s="45">
        <f t="shared" ca="1" si="73"/>
        <v>0</v>
      </c>
      <c r="N241" s="257">
        <f t="shared" ca="1" si="65"/>
        <v>0</v>
      </c>
      <c r="O241" s="23"/>
      <c r="P241" s="255">
        <f t="shared" ca="1" si="66"/>
        <v>0</v>
      </c>
      <c r="Q241" s="163">
        <f t="shared" ca="1" si="67"/>
        <v>0</v>
      </c>
      <c r="R241" s="164">
        <f ca="1">NPV(Q240,K241:$K$244) + ($A$13+$A$14+$A$15)/POWER(1+Q240,$A$28-D241+1)</f>
        <v>0</v>
      </c>
      <c r="S241" s="164">
        <f ca="1">NPV(Q241,K241:$K$244) + ($A$13+$A$14+$A$15)/POWER(1+Q241,$A$28-D241+1)</f>
        <v>0</v>
      </c>
      <c r="T241" s="45">
        <f t="shared" ca="1" si="68"/>
        <v>0</v>
      </c>
      <c r="U241" s="45">
        <f t="shared" ca="1" si="74"/>
        <v>0</v>
      </c>
      <c r="V241" s="45">
        <f t="shared" ca="1" si="75"/>
        <v>0</v>
      </c>
      <c r="W241" s="45">
        <f t="shared" ca="1" si="69"/>
        <v>0</v>
      </c>
      <c r="X241" s="25">
        <f t="shared" ca="1" si="58"/>
        <v>0</v>
      </c>
      <c r="Z241" s="28">
        <f t="shared" ca="1" si="76"/>
        <v>0</v>
      </c>
      <c r="AA241" s="233"/>
      <c r="AB241" s="45">
        <f t="shared" ca="1" si="70"/>
        <v>0</v>
      </c>
      <c r="AC241" s="45">
        <f t="shared" ca="1" si="59"/>
        <v>0</v>
      </c>
      <c r="AD241" s="25">
        <f t="shared" ca="1" si="60"/>
        <v>0</v>
      </c>
    </row>
    <row r="242" spans="4:30" x14ac:dyDescent="0.35">
      <c r="D242" s="20">
        <v>238</v>
      </c>
      <c r="E242" s="21">
        <f t="shared" ca="1" si="71"/>
        <v>86929</v>
      </c>
      <c r="F242" s="44">
        <f t="shared" ca="1" si="61"/>
        <v>87293</v>
      </c>
      <c r="G242" s="22" t="s">
        <v>119</v>
      </c>
      <c r="H242" s="44">
        <f t="shared" ca="1" si="72"/>
        <v>86929</v>
      </c>
      <c r="I242" s="45">
        <f t="shared" ca="1" si="62"/>
        <v>0</v>
      </c>
      <c r="J242" s="45">
        <f t="shared" ca="1" si="63"/>
        <v>0</v>
      </c>
      <c r="K242" s="45">
        <f t="shared" ca="1" si="64"/>
        <v>0</v>
      </c>
      <c r="L242" s="45"/>
      <c r="M242" s="45">
        <f t="shared" ca="1" si="73"/>
        <v>0</v>
      </c>
      <c r="N242" s="257">
        <f t="shared" ca="1" si="65"/>
        <v>0</v>
      </c>
      <c r="O242" s="23"/>
      <c r="P242" s="255">
        <f t="shared" ca="1" si="66"/>
        <v>0</v>
      </c>
      <c r="Q242" s="163">
        <f t="shared" ca="1" si="67"/>
        <v>0</v>
      </c>
      <c r="R242" s="164">
        <f ca="1">NPV(Q241,K242:$K$244) + ($A$13+$A$14+$A$15)/POWER(1+Q241,$A$28-D242+1)</f>
        <v>0</v>
      </c>
      <c r="S242" s="164">
        <f ca="1">NPV(Q242,K242:$K$244) + ($A$13+$A$14+$A$15)/POWER(1+Q242,$A$28-D242+1)</f>
        <v>0</v>
      </c>
      <c r="T242" s="45">
        <f t="shared" ca="1" si="68"/>
        <v>0</v>
      </c>
      <c r="U242" s="45">
        <f t="shared" ca="1" si="74"/>
        <v>0</v>
      </c>
      <c r="V242" s="45">
        <f t="shared" ca="1" si="75"/>
        <v>0</v>
      </c>
      <c r="W242" s="45">
        <f t="shared" ca="1" si="69"/>
        <v>0</v>
      </c>
      <c r="X242" s="25">
        <f t="shared" ca="1" si="58"/>
        <v>0</v>
      </c>
      <c r="Z242" s="28">
        <f t="shared" ca="1" si="76"/>
        <v>0</v>
      </c>
      <c r="AA242" s="233"/>
      <c r="AB242" s="45">
        <f t="shared" ca="1" si="70"/>
        <v>0</v>
      </c>
      <c r="AC242" s="45">
        <f t="shared" ca="1" si="59"/>
        <v>0</v>
      </c>
      <c r="AD242" s="25">
        <f t="shared" ca="1" si="60"/>
        <v>0</v>
      </c>
    </row>
    <row r="243" spans="4:30" x14ac:dyDescent="0.35">
      <c r="D243" s="20">
        <v>239</v>
      </c>
      <c r="E243" s="21">
        <f t="shared" ca="1" si="71"/>
        <v>87294</v>
      </c>
      <c r="F243" s="44">
        <f t="shared" ca="1" si="61"/>
        <v>87658</v>
      </c>
      <c r="G243" s="22" t="s">
        <v>119</v>
      </c>
      <c r="H243" s="44">
        <f t="shared" ca="1" si="72"/>
        <v>87294</v>
      </c>
      <c r="I243" s="45">
        <f t="shared" ca="1" si="62"/>
        <v>0</v>
      </c>
      <c r="J243" s="45">
        <f t="shared" ca="1" si="63"/>
        <v>0</v>
      </c>
      <c r="K243" s="45">
        <f t="shared" ca="1" si="64"/>
        <v>0</v>
      </c>
      <c r="L243" s="45"/>
      <c r="M243" s="45">
        <f t="shared" ca="1" si="73"/>
        <v>0</v>
      </c>
      <c r="N243" s="257">
        <f t="shared" ca="1" si="65"/>
        <v>0</v>
      </c>
      <c r="O243" s="23"/>
      <c r="P243" s="255">
        <f t="shared" ca="1" si="66"/>
        <v>0</v>
      </c>
      <c r="Q243" s="163">
        <f t="shared" ca="1" si="67"/>
        <v>0</v>
      </c>
      <c r="R243" s="164">
        <f ca="1">NPV(Q242,K243:$K$244) + ($A$13+$A$14+$A$15)/POWER(1+Q242,$A$28-D243+1)</f>
        <v>0</v>
      </c>
      <c r="S243" s="164">
        <f ca="1">NPV(Q243,K243:$K$244) + ($A$13+$A$14+$A$15)/POWER(1+Q243,$A$28-D243+1)</f>
        <v>0</v>
      </c>
      <c r="T243" s="45">
        <f t="shared" ca="1" si="68"/>
        <v>0</v>
      </c>
      <c r="U243" s="45">
        <f t="shared" ca="1" si="74"/>
        <v>0</v>
      </c>
      <c r="V243" s="45">
        <f t="shared" ca="1" si="75"/>
        <v>0</v>
      </c>
      <c r="W243" s="45">
        <f t="shared" ca="1" si="69"/>
        <v>0</v>
      </c>
      <c r="X243" s="25">
        <f t="shared" ca="1" si="58"/>
        <v>0</v>
      </c>
      <c r="Z243" s="28">
        <f t="shared" ca="1" si="76"/>
        <v>0</v>
      </c>
      <c r="AA243" s="233"/>
      <c r="AB243" s="45">
        <f t="shared" ca="1" si="70"/>
        <v>0</v>
      </c>
      <c r="AC243" s="45">
        <f t="shared" ca="1" si="59"/>
        <v>0</v>
      </c>
      <c r="AD243" s="25">
        <f t="shared" ca="1" si="60"/>
        <v>0</v>
      </c>
    </row>
    <row r="244" spans="4:30" ht="15" thickBot="1" x14ac:dyDescent="0.4">
      <c r="D244" s="20">
        <v>240</v>
      </c>
      <c r="E244" s="40">
        <f t="shared" ca="1" si="71"/>
        <v>87659</v>
      </c>
      <c r="F244" s="47">
        <f t="shared" si="61"/>
        <v>-1</v>
      </c>
      <c r="G244" s="46" t="s">
        <v>119</v>
      </c>
      <c r="H244" s="44">
        <f t="shared" ca="1" si="72"/>
        <v>87659</v>
      </c>
      <c r="I244" s="41">
        <f t="shared" ca="1" si="62"/>
        <v>0</v>
      </c>
      <c r="J244" s="41">
        <f t="shared" ca="1" si="63"/>
        <v>0</v>
      </c>
      <c r="K244" s="41">
        <f t="shared" ca="1" si="64"/>
        <v>0</v>
      </c>
      <c r="L244" s="41"/>
      <c r="M244" s="41">
        <f t="shared" ca="1" si="73"/>
        <v>0</v>
      </c>
      <c r="N244" s="258">
        <f t="shared" ca="1" si="65"/>
        <v>0</v>
      </c>
      <c r="O244" s="23"/>
      <c r="P244" s="256">
        <f t="shared" ca="1" si="66"/>
        <v>0</v>
      </c>
      <c r="Q244" s="166">
        <f t="shared" ca="1" si="67"/>
        <v>0</v>
      </c>
      <c r="R244" s="164">
        <f ca="1">NPV(Q243,K244:$K$244) + ($A$13+$A$14+$A$15)/POWER(1+Q243,$A$28-D244+1)</f>
        <v>0</v>
      </c>
      <c r="S244" s="164">
        <f ca="1">NPV(Q244,K244:$K$244) + ($A$13+$A$14+$A$15)/POWER(1+Q244,$A$28-D244+1)</f>
        <v>0</v>
      </c>
      <c r="T244" s="41">
        <f t="shared" ca="1" si="68"/>
        <v>0</v>
      </c>
      <c r="U244" s="45">
        <f t="shared" ca="1" si="74"/>
        <v>0</v>
      </c>
      <c r="V244" s="41">
        <f t="shared" ca="1" si="75"/>
        <v>0</v>
      </c>
      <c r="W244" s="41">
        <f t="shared" ca="1" si="69"/>
        <v>0</v>
      </c>
      <c r="X244" s="42">
        <f t="shared" ca="1" si="58"/>
        <v>0</v>
      </c>
      <c r="Z244" s="43">
        <f t="shared" ca="1" si="76"/>
        <v>0</v>
      </c>
      <c r="AA244" s="234"/>
      <c r="AB244" s="41">
        <f t="shared" ca="1" si="70"/>
        <v>0</v>
      </c>
      <c r="AC244" s="41">
        <f t="shared" ca="1" si="59"/>
        <v>0</v>
      </c>
      <c r="AD244" s="42">
        <f t="shared" ca="1" si="60"/>
        <v>0</v>
      </c>
    </row>
    <row r="245" spans="4:30" x14ac:dyDescent="0.35">
      <c r="D245" s="159"/>
      <c r="E245" s="157"/>
      <c r="F245" s="157"/>
      <c r="G245" s="157"/>
      <c r="H245" s="157"/>
      <c r="I245" s="158"/>
      <c r="J245" s="158"/>
      <c r="K245" s="158"/>
      <c r="L245" s="158"/>
      <c r="M245" s="158"/>
      <c r="N245" s="23"/>
      <c r="O245" s="23"/>
      <c r="P245" s="23"/>
      <c r="Q245" s="160"/>
      <c r="R245" s="161"/>
      <c r="S245" s="161"/>
      <c r="T245" s="158"/>
      <c r="U245" s="158"/>
      <c r="V245" s="158"/>
      <c r="W245" s="158"/>
      <c r="X245" s="158"/>
      <c r="Y245" s="158"/>
      <c r="Z245" s="158"/>
      <c r="AA245" s="162"/>
      <c r="AB245" s="158"/>
      <c r="AC245" s="158"/>
      <c r="AD245" s="158"/>
    </row>
    <row r="246" spans="4:30" x14ac:dyDescent="0.35">
      <c r="D246" s="159"/>
      <c r="E246" s="157"/>
      <c r="F246" s="157"/>
      <c r="G246" s="157"/>
      <c r="H246" s="157"/>
      <c r="I246" s="158"/>
      <c r="J246" s="158"/>
      <c r="K246" s="158"/>
      <c r="L246" s="158"/>
      <c r="M246" s="158"/>
      <c r="N246" s="23"/>
      <c r="O246" s="23"/>
      <c r="P246" s="23"/>
      <c r="Q246" s="160"/>
      <c r="R246" s="161"/>
      <c r="S246" s="161"/>
      <c r="T246" s="158"/>
      <c r="U246" s="158"/>
      <c r="V246" s="158"/>
      <c r="W246" s="158"/>
      <c r="X246" s="158"/>
      <c r="Y246" s="158"/>
      <c r="Z246" s="158"/>
      <c r="AA246" s="162"/>
      <c r="AB246" s="158"/>
      <c r="AC246" s="158"/>
      <c r="AD246" s="158"/>
    </row>
    <row r="247" spans="4:30" x14ac:dyDescent="0.35">
      <c r="D247" s="159"/>
      <c r="E247" s="157"/>
      <c r="F247" s="157"/>
      <c r="G247" s="157"/>
      <c r="H247" s="157"/>
      <c r="I247" s="158"/>
      <c r="J247" s="158"/>
      <c r="K247" s="158"/>
      <c r="L247" s="158"/>
      <c r="M247" s="158"/>
      <c r="N247" s="23"/>
      <c r="O247" s="23"/>
      <c r="P247" s="23"/>
      <c r="Q247" s="160"/>
      <c r="R247" s="161"/>
      <c r="S247" s="161"/>
      <c r="T247" s="158"/>
      <c r="U247" s="158"/>
      <c r="V247" s="158"/>
      <c r="W247" s="158"/>
      <c r="X247" s="158"/>
      <c r="Y247" s="158"/>
      <c r="Z247" s="158"/>
      <c r="AA247" s="162"/>
      <c r="AB247" s="158"/>
      <c r="AC247" s="158"/>
      <c r="AD247" s="158"/>
    </row>
    <row r="248" spans="4:30" x14ac:dyDescent="0.35">
      <c r="D248" s="159"/>
      <c r="E248" s="157"/>
      <c r="F248" s="157"/>
      <c r="G248" s="157"/>
      <c r="H248" s="157"/>
      <c r="I248" s="158"/>
      <c r="J248" s="158"/>
      <c r="K248" s="158"/>
      <c r="L248" s="158"/>
      <c r="M248" s="158"/>
      <c r="N248" s="23"/>
      <c r="O248" s="23"/>
      <c r="P248" s="23"/>
      <c r="Q248" s="160"/>
      <c r="R248" s="161"/>
      <c r="S248" s="161"/>
      <c r="T248" s="158"/>
      <c r="U248" s="158"/>
      <c r="V248" s="158"/>
      <c r="W248" s="158"/>
      <c r="X248" s="158"/>
      <c r="Y248" s="158"/>
      <c r="Z248" s="158"/>
      <c r="AA248" s="162"/>
      <c r="AB248" s="158"/>
      <c r="AC248" s="158"/>
      <c r="AD248" s="158"/>
    </row>
    <row r="249" spans="4:30" x14ac:dyDescent="0.35">
      <c r="D249" s="159"/>
      <c r="E249" s="157"/>
      <c r="F249" s="157"/>
      <c r="G249" s="157"/>
      <c r="H249" s="157"/>
      <c r="I249" s="158"/>
      <c r="J249" s="158"/>
      <c r="K249" s="158"/>
      <c r="L249" s="158"/>
      <c r="M249" s="158"/>
      <c r="N249" s="23"/>
      <c r="O249" s="23"/>
      <c r="P249" s="23"/>
      <c r="Q249" s="160"/>
      <c r="R249" s="161"/>
      <c r="S249" s="161"/>
      <c r="T249" s="158"/>
      <c r="U249" s="158"/>
      <c r="V249" s="158"/>
      <c r="W249" s="158"/>
      <c r="X249" s="158"/>
      <c r="Y249" s="158"/>
      <c r="Z249" s="158"/>
      <c r="AA249" s="162"/>
      <c r="AB249" s="158"/>
      <c r="AC249" s="158"/>
      <c r="AD249" s="158"/>
    </row>
    <row r="250" spans="4:30" x14ac:dyDescent="0.35">
      <c r="D250" s="159"/>
      <c r="E250" s="157"/>
      <c r="F250" s="157"/>
      <c r="G250" s="157"/>
      <c r="H250" s="157"/>
      <c r="I250" s="158"/>
      <c r="J250" s="158"/>
      <c r="K250" s="158"/>
      <c r="L250" s="158"/>
      <c r="M250" s="158"/>
      <c r="N250" s="23"/>
      <c r="O250" s="23"/>
      <c r="P250" s="23"/>
      <c r="Q250" s="160"/>
      <c r="R250" s="161"/>
      <c r="S250" s="161"/>
      <c r="T250" s="158"/>
      <c r="U250" s="158"/>
      <c r="V250" s="158"/>
      <c r="W250" s="158"/>
      <c r="X250" s="158"/>
      <c r="Y250" s="158"/>
      <c r="Z250" s="158"/>
      <c r="AA250" s="162"/>
      <c r="AB250" s="158"/>
      <c r="AC250" s="158"/>
      <c r="AD250" s="158"/>
    </row>
    <row r="251" spans="4:30" x14ac:dyDescent="0.35">
      <c r="D251" s="159"/>
      <c r="E251" s="157"/>
      <c r="F251" s="157"/>
      <c r="G251" s="157"/>
      <c r="H251" s="157"/>
      <c r="I251" s="158"/>
      <c r="J251" s="158"/>
      <c r="K251" s="158"/>
      <c r="L251" s="158"/>
      <c r="M251" s="158"/>
      <c r="N251" s="23"/>
      <c r="O251" s="23"/>
      <c r="P251" s="23"/>
      <c r="Q251" s="160"/>
      <c r="R251" s="161"/>
      <c r="S251" s="161"/>
      <c r="T251" s="158"/>
      <c r="U251" s="158"/>
      <c r="V251" s="158"/>
      <c r="W251" s="158"/>
      <c r="X251" s="158"/>
      <c r="Y251" s="158"/>
      <c r="Z251" s="158"/>
      <c r="AA251" s="162"/>
      <c r="AB251" s="158"/>
      <c r="AC251" s="158"/>
      <c r="AD251" s="158"/>
    </row>
    <row r="252" spans="4:30" x14ac:dyDescent="0.35">
      <c r="D252" s="159"/>
      <c r="E252" s="157"/>
      <c r="F252" s="157"/>
      <c r="G252" s="157"/>
      <c r="H252" s="157"/>
      <c r="I252" s="158"/>
      <c r="J252" s="158"/>
      <c r="K252" s="158"/>
      <c r="L252" s="158"/>
      <c r="M252" s="158"/>
      <c r="N252" s="23"/>
      <c r="O252" s="23"/>
      <c r="P252" s="23"/>
      <c r="Q252" s="160"/>
      <c r="R252" s="161"/>
      <c r="S252" s="161"/>
      <c r="T252" s="158"/>
      <c r="U252" s="158"/>
      <c r="V252" s="158"/>
      <c r="W252" s="158"/>
      <c r="X252" s="158"/>
      <c r="Y252" s="158"/>
      <c r="Z252" s="158"/>
      <c r="AA252" s="162"/>
      <c r="AB252" s="158"/>
      <c r="AC252" s="158"/>
      <c r="AD252" s="158"/>
    </row>
    <row r="253" spans="4:30" x14ac:dyDescent="0.35">
      <c r="D253" s="159"/>
      <c r="E253" s="157"/>
      <c r="F253" s="157"/>
      <c r="G253" s="157"/>
      <c r="H253" s="157"/>
      <c r="I253" s="158"/>
      <c r="J253" s="158"/>
      <c r="K253" s="158"/>
      <c r="L253" s="158"/>
      <c r="M253" s="158"/>
      <c r="N253" s="23"/>
      <c r="O253" s="23"/>
      <c r="P253" s="23"/>
      <c r="Q253" s="160"/>
      <c r="R253" s="161"/>
      <c r="S253" s="161"/>
      <c r="T253" s="158"/>
      <c r="U253" s="158"/>
      <c r="V253" s="158"/>
      <c r="W253" s="158"/>
      <c r="X253" s="158"/>
      <c r="Y253" s="158"/>
      <c r="Z253" s="158"/>
      <c r="AA253" s="162"/>
      <c r="AB253" s="158"/>
      <c r="AC253" s="158"/>
      <c r="AD253" s="158"/>
    </row>
    <row r="254" spans="4:30" x14ac:dyDescent="0.35">
      <c r="D254" s="159"/>
      <c r="E254" s="157"/>
      <c r="F254" s="157"/>
      <c r="G254" s="157"/>
      <c r="H254" s="157"/>
      <c r="I254" s="158"/>
      <c r="J254" s="158"/>
      <c r="K254" s="158"/>
      <c r="L254" s="158"/>
      <c r="M254" s="158"/>
      <c r="N254" s="23"/>
      <c r="O254" s="23"/>
      <c r="P254" s="23"/>
      <c r="Q254" s="160"/>
      <c r="R254" s="161"/>
      <c r="S254" s="161"/>
      <c r="T254" s="158"/>
      <c r="U254" s="158"/>
      <c r="V254" s="158"/>
      <c r="W254" s="158"/>
      <c r="X254" s="158"/>
      <c r="Y254" s="158"/>
      <c r="Z254" s="158"/>
      <c r="AA254" s="162"/>
      <c r="AB254" s="158"/>
      <c r="AC254" s="158"/>
      <c r="AD254" s="158"/>
    </row>
    <row r="255" spans="4:30" x14ac:dyDescent="0.35">
      <c r="D255" s="159"/>
      <c r="E255" s="157"/>
      <c r="F255" s="157"/>
      <c r="G255" s="157"/>
      <c r="H255" s="157"/>
      <c r="I255" s="158"/>
      <c r="J255" s="158"/>
      <c r="K255" s="158"/>
      <c r="L255" s="158"/>
      <c r="M255" s="158"/>
      <c r="N255" s="23"/>
      <c r="O255" s="23"/>
      <c r="P255" s="23"/>
      <c r="Q255" s="160"/>
      <c r="R255" s="161"/>
      <c r="S255" s="161"/>
      <c r="T255" s="158"/>
      <c r="U255" s="158"/>
      <c r="V255" s="158"/>
      <c r="W255" s="158"/>
      <c r="X255" s="158"/>
      <c r="Y255" s="158"/>
      <c r="Z255" s="158"/>
      <c r="AA255" s="162"/>
      <c r="AB255" s="158"/>
      <c r="AC255" s="158"/>
      <c r="AD255" s="158"/>
    </row>
    <row r="256" spans="4:30" x14ac:dyDescent="0.35">
      <c r="D256" s="159"/>
      <c r="E256" s="157"/>
      <c r="F256" s="157"/>
      <c r="G256" s="157"/>
      <c r="H256" s="157"/>
      <c r="I256" s="158"/>
      <c r="J256" s="158"/>
      <c r="K256" s="158"/>
      <c r="L256" s="158"/>
      <c r="M256" s="158"/>
      <c r="N256" s="23"/>
      <c r="O256" s="23"/>
      <c r="P256" s="23"/>
      <c r="Q256" s="160"/>
      <c r="R256" s="161"/>
      <c r="S256" s="161"/>
      <c r="T256" s="158"/>
      <c r="U256" s="158"/>
      <c r="V256" s="158"/>
      <c r="W256" s="158"/>
      <c r="X256" s="158"/>
      <c r="Y256" s="158"/>
      <c r="Z256" s="158"/>
      <c r="AA256" s="162"/>
      <c r="AB256" s="158"/>
      <c r="AC256" s="158"/>
      <c r="AD256" s="158"/>
    </row>
    <row r="257" spans="4:30" x14ac:dyDescent="0.35">
      <c r="D257" s="159"/>
      <c r="E257" s="157"/>
      <c r="F257" s="157"/>
      <c r="G257" s="157"/>
      <c r="H257" s="157"/>
      <c r="I257" s="158"/>
      <c r="J257" s="158"/>
      <c r="K257" s="158"/>
      <c r="L257" s="158"/>
      <c r="M257" s="158"/>
      <c r="N257" s="23"/>
      <c r="O257" s="23"/>
      <c r="P257" s="23"/>
      <c r="Q257" s="160"/>
      <c r="R257" s="161"/>
      <c r="S257" s="161"/>
      <c r="T257" s="158"/>
      <c r="U257" s="158"/>
      <c r="V257" s="158"/>
      <c r="W257" s="158"/>
      <c r="X257" s="158"/>
      <c r="Y257" s="158"/>
      <c r="Z257" s="158"/>
      <c r="AA257" s="162"/>
      <c r="AB257" s="158"/>
      <c r="AC257" s="158"/>
      <c r="AD257" s="158"/>
    </row>
    <row r="258" spans="4:30" x14ac:dyDescent="0.35">
      <c r="D258" s="159"/>
      <c r="E258" s="157"/>
      <c r="F258" s="157"/>
      <c r="G258" s="157"/>
      <c r="H258" s="157"/>
      <c r="I258" s="158"/>
      <c r="J258" s="158"/>
      <c r="K258" s="158"/>
      <c r="L258" s="158"/>
      <c r="M258" s="158"/>
      <c r="N258" s="23"/>
      <c r="O258" s="23"/>
      <c r="P258" s="23"/>
      <c r="Q258" s="160"/>
      <c r="R258" s="161"/>
      <c r="S258" s="161"/>
      <c r="T258" s="158"/>
      <c r="U258" s="158"/>
      <c r="V258" s="158"/>
      <c r="W258" s="158"/>
      <c r="X258" s="158"/>
      <c r="Y258" s="158"/>
      <c r="Z258" s="158"/>
      <c r="AA258" s="162"/>
      <c r="AB258" s="158"/>
      <c r="AC258" s="158"/>
      <c r="AD258" s="158"/>
    </row>
    <row r="259" spans="4:30" x14ac:dyDescent="0.35">
      <c r="D259" s="159"/>
      <c r="E259" s="157"/>
      <c r="F259" s="157"/>
      <c r="G259" s="157"/>
      <c r="H259" s="157"/>
      <c r="I259" s="158"/>
      <c r="J259" s="158"/>
      <c r="K259" s="158"/>
      <c r="L259" s="158"/>
      <c r="M259" s="158"/>
      <c r="N259" s="23"/>
      <c r="O259" s="23"/>
      <c r="P259" s="23"/>
      <c r="Q259" s="160"/>
      <c r="R259" s="161"/>
      <c r="S259" s="161"/>
      <c r="T259" s="158"/>
      <c r="U259" s="158"/>
      <c r="V259" s="158"/>
      <c r="W259" s="158"/>
      <c r="X259" s="158"/>
      <c r="Y259" s="158"/>
      <c r="Z259" s="158"/>
      <c r="AA259" s="162"/>
      <c r="AB259" s="158"/>
      <c r="AC259" s="158"/>
      <c r="AD259" s="158"/>
    </row>
    <row r="260" spans="4:30" x14ac:dyDescent="0.35">
      <c r="D260" s="159"/>
      <c r="E260" s="157"/>
      <c r="F260" s="157"/>
      <c r="G260" s="157"/>
      <c r="H260" s="157"/>
      <c r="I260" s="158"/>
      <c r="J260" s="158"/>
      <c r="K260" s="158"/>
      <c r="L260" s="158"/>
      <c r="M260" s="158"/>
      <c r="N260" s="23"/>
      <c r="O260" s="23"/>
      <c r="P260" s="23"/>
      <c r="Q260" s="160"/>
      <c r="R260" s="161"/>
      <c r="S260" s="161"/>
      <c r="T260" s="158"/>
      <c r="U260" s="158"/>
      <c r="V260" s="158"/>
      <c r="W260" s="158"/>
      <c r="X260" s="158"/>
      <c r="Y260" s="158"/>
      <c r="Z260" s="158"/>
      <c r="AA260" s="162"/>
      <c r="AB260" s="158"/>
      <c r="AC260" s="158"/>
      <c r="AD260" s="158"/>
    </row>
    <row r="261" spans="4:30" x14ac:dyDescent="0.35">
      <c r="D261" s="159"/>
      <c r="E261" s="157"/>
      <c r="F261" s="157"/>
      <c r="G261" s="157"/>
      <c r="H261" s="157"/>
      <c r="I261" s="158"/>
      <c r="J261" s="158"/>
      <c r="K261" s="158"/>
      <c r="L261" s="158"/>
      <c r="M261" s="158"/>
      <c r="N261" s="23"/>
      <c r="O261" s="23"/>
      <c r="P261" s="23"/>
      <c r="Q261" s="160"/>
      <c r="R261" s="161"/>
      <c r="S261" s="161"/>
      <c r="T261" s="158"/>
      <c r="U261" s="158"/>
      <c r="V261" s="158"/>
      <c r="W261" s="158"/>
      <c r="X261" s="158"/>
      <c r="Y261" s="158"/>
      <c r="Z261" s="158"/>
      <c r="AA261" s="162"/>
      <c r="AB261" s="158"/>
      <c r="AC261" s="158"/>
      <c r="AD261" s="158"/>
    </row>
    <row r="262" spans="4:30" x14ac:dyDescent="0.35">
      <c r="D262" s="159"/>
      <c r="E262" s="157"/>
      <c r="F262" s="157"/>
      <c r="G262" s="157"/>
      <c r="H262" s="157"/>
      <c r="I262" s="158"/>
      <c r="J262" s="158"/>
      <c r="K262" s="158"/>
      <c r="L262" s="158"/>
      <c r="M262" s="158"/>
      <c r="N262" s="23"/>
      <c r="O262" s="23"/>
      <c r="P262" s="23"/>
      <c r="Q262" s="160"/>
      <c r="R262" s="161"/>
      <c r="S262" s="161"/>
      <c r="T262" s="158"/>
      <c r="U262" s="158"/>
      <c r="V262" s="158"/>
      <c r="W262" s="158"/>
      <c r="X262" s="158"/>
      <c r="Y262" s="158"/>
      <c r="Z262" s="158"/>
      <c r="AA262" s="162"/>
      <c r="AB262" s="158"/>
      <c r="AC262" s="158"/>
      <c r="AD262" s="158"/>
    </row>
    <row r="263" spans="4:30" x14ac:dyDescent="0.35">
      <c r="D263" s="159"/>
      <c r="E263" s="157"/>
      <c r="F263" s="157"/>
      <c r="G263" s="157"/>
      <c r="H263" s="157"/>
      <c r="I263" s="158"/>
      <c r="J263" s="158"/>
      <c r="K263" s="158"/>
      <c r="L263" s="158"/>
      <c r="M263" s="158"/>
      <c r="N263" s="23"/>
      <c r="O263" s="23"/>
      <c r="P263" s="23"/>
      <c r="Q263" s="160"/>
      <c r="R263" s="161"/>
      <c r="S263" s="161"/>
      <c r="T263" s="158"/>
      <c r="U263" s="158"/>
      <c r="V263" s="158"/>
      <c r="W263" s="158"/>
      <c r="X263" s="158"/>
      <c r="Y263" s="158"/>
      <c r="Z263" s="158"/>
      <c r="AA263" s="162"/>
      <c r="AB263" s="158"/>
      <c r="AC263" s="158"/>
      <c r="AD263" s="158"/>
    </row>
    <row r="264" spans="4:30" x14ac:dyDescent="0.35">
      <c r="D264" s="159"/>
      <c r="E264" s="157"/>
      <c r="F264" s="157"/>
      <c r="G264" s="157"/>
      <c r="H264" s="157"/>
      <c r="I264" s="158"/>
      <c r="J264" s="158"/>
      <c r="K264" s="158"/>
      <c r="L264" s="158"/>
      <c r="M264" s="158"/>
      <c r="N264" s="23"/>
      <c r="O264" s="23"/>
      <c r="P264" s="23"/>
      <c r="Q264" s="160"/>
      <c r="R264" s="161"/>
      <c r="S264" s="161"/>
      <c r="T264" s="158"/>
      <c r="U264" s="158"/>
      <c r="V264" s="158"/>
      <c r="W264" s="158"/>
      <c r="X264" s="158"/>
      <c r="Y264" s="158"/>
      <c r="Z264" s="158"/>
      <c r="AA264" s="162"/>
      <c r="AB264" s="158"/>
      <c r="AC264" s="158"/>
      <c r="AD264" s="158"/>
    </row>
    <row r="265" spans="4:30" x14ac:dyDescent="0.35">
      <c r="D265" s="159"/>
      <c r="E265" s="157"/>
      <c r="F265" s="157"/>
      <c r="G265" s="157"/>
      <c r="H265" s="157"/>
      <c r="I265" s="158"/>
      <c r="J265" s="158"/>
      <c r="K265" s="158"/>
      <c r="L265" s="158"/>
      <c r="M265" s="158"/>
      <c r="N265" s="23"/>
      <c r="O265" s="23"/>
      <c r="P265" s="23"/>
      <c r="Q265" s="160"/>
      <c r="R265" s="161"/>
      <c r="S265" s="161"/>
      <c r="T265" s="158"/>
      <c r="U265" s="158"/>
      <c r="V265" s="158"/>
      <c r="W265" s="158"/>
      <c r="X265" s="158"/>
      <c r="Y265" s="158"/>
      <c r="Z265" s="158"/>
      <c r="AA265" s="162"/>
      <c r="AB265" s="158"/>
      <c r="AC265" s="158"/>
      <c r="AD265" s="158"/>
    </row>
    <row r="266" spans="4:30" x14ac:dyDescent="0.35">
      <c r="D266" s="159"/>
      <c r="E266" s="157"/>
      <c r="F266" s="157"/>
      <c r="G266" s="157"/>
      <c r="H266" s="157"/>
      <c r="I266" s="158"/>
      <c r="J266" s="158"/>
      <c r="K266" s="158"/>
      <c r="L266" s="158"/>
      <c r="M266" s="158"/>
      <c r="N266" s="23"/>
      <c r="O266" s="23"/>
      <c r="P266" s="23"/>
      <c r="Q266" s="160"/>
      <c r="R266" s="161"/>
      <c r="S266" s="161"/>
      <c r="T266" s="158"/>
      <c r="U266" s="158"/>
      <c r="V266" s="158"/>
      <c r="W266" s="158"/>
      <c r="X266" s="158"/>
      <c r="Y266" s="158"/>
      <c r="Z266" s="158"/>
      <c r="AA266" s="162"/>
      <c r="AB266" s="158"/>
      <c r="AC266" s="158"/>
      <c r="AD266" s="158"/>
    </row>
    <row r="267" spans="4:30" x14ac:dyDescent="0.35">
      <c r="D267" s="159"/>
      <c r="E267" s="157"/>
      <c r="F267" s="157"/>
      <c r="G267" s="157"/>
      <c r="H267" s="157"/>
      <c r="I267" s="158"/>
      <c r="J267" s="158"/>
      <c r="K267" s="158"/>
      <c r="L267" s="158"/>
      <c r="M267" s="158"/>
      <c r="N267" s="23"/>
      <c r="O267" s="23"/>
      <c r="P267" s="23"/>
      <c r="Q267" s="160"/>
      <c r="R267" s="161"/>
      <c r="S267" s="161"/>
      <c r="T267" s="158"/>
      <c r="U267" s="158"/>
      <c r="V267" s="158"/>
      <c r="W267" s="158"/>
      <c r="X267" s="158"/>
      <c r="Y267" s="158"/>
      <c r="Z267" s="158"/>
      <c r="AA267" s="162"/>
      <c r="AB267" s="158"/>
      <c r="AC267" s="158"/>
      <c r="AD267" s="158"/>
    </row>
    <row r="268" spans="4:30" x14ac:dyDescent="0.35">
      <c r="D268" s="159"/>
      <c r="E268" s="157"/>
      <c r="F268" s="157"/>
      <c r="G268" s="157"/>
      <c r="H268" s="157"/>
      <c r="I268" s="158"/>
      <c r="J268" s="158"/>
      <c r="K268" s="158"/>
      <c r="L268" s="158"/>
      <c r="M268" s="158"/>
      <c r="N268" s="23"/>
      <c r="O268" s="23"/>
      <c r="P268" s="23"/>
      <c r="Q268" s="160"/>
      <c r="R268" s="161"/>
      <c r="S268" s="161"/>
      <c r="T268" s="158"/>
      <c r="U268" s="158"/>
      <c r="V268" s="158"/>
      <c r="W268" s="158"/>
      <c r="X268" s="158"/>
      <c r="Y268" s="158"/>
      <c r="Z268" s="158"/>
      <c r="AA268" s="162"/>
      <c r="AB268" s="158"/>
      <c r="AC268" s="158"/>
      <c r="AD268" s="158"/>
    </row>
    <row r="269" spans="4:30" x14ac:dyDescent="0.35">
      <c r="D269" s="159"/>
      <c r="E269" s="157"/>
      <c r="F269" s="157"/>
      <c r="G269" s="157"/>
      <c r="H269" s="157"/>
      <c r="I269" s="158"/>
      <c r="J269" s="158"/>
      <c r="K269" s="158"/>
      <c r="L269" s="158"/>
      <c r="M269" s="158"/>
      <c r="N269" s="23"/>
      <c r="O269" s="23"/>
      <c r="P269" s="23"/>
      <c r="Q269" s="160"/>
      <c r="R269" s="161"/>
      <c r="S269" s="161"/>
      <c r="T269" s="158"/>
      <c r="U269" s="158"/>
      <c r="V269" s="158"/>
      <c r="W269" s="158"/>
      <c r="X269" s="158"/>
      <c r="Y269" s="158"/>
      <c r="Z269" s="158"/>
      <c r="AA269" s="162"/>
      <c r="AB269" s="158"/>
      <c r="AC269" s="158"/>
      <c r="AD269" s="158"/>
    </row>
    <row r="270" spans="4:30" x14ac:dyDescent="0.35">
      <c r="D270" s="159"/>
      <c r="E270" s="157"/>
      <c r="F270" s="157"/>
      <c r="G270" s="157"/>
      <c r="H270" s="157"/>
      <c r="I270" s="158"/>
      <c r="J270" s="158"/>
      <c r="K270" s="158"/>
      <c r="L270" s="158"/>
      <c r="M270" s="158"/>
      <c r="N270" s="23"/>
      <c r="O270" s="23"/>
      <c r="P270" s="23"/>
      <c r="Q270" s="160"/>
      <c r="R270" s="161"/>
      <c r="S270" s="161"/>
      <c r="T270" s="158"/>
      <c r="U270" s="158"/>
      <c r="V270" s="158"/>
      <c r="W270" s="158"/>
      <c r="X270" s="158"/>
      <c r="Y270" s="158"/>
      <c r="Z270" s="158"/>
      <c r="AA270" s="162"/>
      <c r="AB270" s="158"/>
      <c r="AC270" s="158"/>
      <c r="AD270" s="158"/>
    </row>
    <row r="271" spans="4:30" x14ac:dyDescent="0.35">
      <c r="D271" s="159"/>
      <c r="E271" s="157"/>
      <c r="F271" s="157"/>
      <c r="G271" s="157"/>
      <c r="H271" s="157"/>
      <c r="I271" s="158"/>
      <c r="J271" s="158"/>
      <c r="K271" s="158"/>
      <c r="L271" s="158"/>
      <c r="M271" s="158"/>
      <c r="N271" s="23"/>
      <c r="O271" s="23"/>
      <c r="P271" s="23"/>
      <c r="Q271" s="160"/>
      <c r="R271" s="161"/>
      <c r="S271" s="161"/>
      <c r="T271" s="158"/>
      <c r="U271" s="158"/>
      <c r="V271" s="158"/>
      <c r="W271" s="158"/>
      <c r="X271" s="158"/>
      <c r="Y271" s="158"/>
      <c r="Z271" s="158"/>
      <c r="AA271" s="162"/>
      <c r="AB271" s="158"/>
      <c r="AC271" s="158"/>
      <c r="AD271" s="158"/>
    </row>
    <row r="272" spans="4:30" x14ac:dyDescent="0.35">
      <c r="D272" s="159"/>
      <c r="E272" s="157"/>
      <c r="F272" s="157"/>
      <c r="G272" s="157"/>
      <c r="H272" s="157"/>
      <c r="I272" s="158"/>
      <c r="J272" s="158"/>
      <c r="K272" s="158"/>
      <c r="L272" s="158"/>
      <c r="M272" s="158"/>
      <c r="N272" s="23"/>
      <c r="O272" s="23"/>
      <c r="P272" s="23"/>
      <c r="Q272" s="160"/>
      <c r="R272" s="161"/>
      <c r="S272" s="161"/>
      <c r="T272" s="158"/>
      <c r="U272" s="158"/>
      <c r="V272" s="158"/>
      <c r="W272" s="158"/>
      <c r="X272" s="158"/>
      <c r="Y272" s="158"/>
      <c r="Z272" s="158"/>
      <c r="AA272" s="162"/>
      <c r="AB272" s="158"/>
      <c r="AC272" s="158"/>
      <c r="AD272" s="158"/>
    </row>
    <row r="273" spans="4:30" x14ac:dyDescent="0.35">
      <c r="D273" s="159"/>
      <c r="E273" s="157"/>
      <c r="F273" s="157"/>
      <c r="G273" s="157"/>
      <c r="H273" s="157"/>
      <c r="I273" s="158"/>
      <c r="J273" s="158"/>
      <c r="K273" s="158"/>
      <c r="L273" s="158"/>
      <c r="M273" s="158"/>
      <c r="N273" s="23"/>
      <c r="O273" s="23"/>
      <c r="P273" s="23"/>
      <c r="Q273" s="160"/>
      <c r="R273" s="161"/>
      <c r="S273" s="161"/>
      <c r="T273" s="158"/>
      <c r="U273" s="158"/>
      <c r="V273" s="158"/>
      <c r="W273" s="158"/>
      <c r="X273" s="158"/>
      <c r="Y273" s="158"/>
      <c r="Z273" s="158"/>
      <c r="AA273" s="162"/>
      <c r="AB273" s="158"/>
      <c r="AC273" s="158"/>
      <c r="AD273" s="158"/>
    </row>
    <row r="274" spans="4:30" x14ac:dyDescent="0.35">
      <c r="D274" s="159"/>
      <c r="E274" s="157"/>
      <c r="F274" s="157"/>
      <c r="G274" s="157"/>
      <c r="H274" s="157"/>
      <c r="I274" s="158"/>
      <c r="J274" s="158"/>
      <c r="K274" s="158"/>
      <c r="L274" s="158"/>
      <c r="M274" s="158"/>
      <c r="N274" s="23"/>
      <c r="O274" s="23"/>
      <c r="P274" s="23"/>
      <c r="Q274" s="160"/>
      <c r="R274" s="161"/>
      <c r="S274" s="161"/>
      <c r="T274" s="158"/>
      <c r="U274" s="158"/>
      <c r="V274" s="158"/>
      <c r="W274" s="158"/>
      <c r="X274" s="158"/>
      <c r="Y274" s="158"/>
      <c r="Z274" s="158"/>
      <c r="AA274" s="162"/>
      <c r="AB274" s="158"/>
      <c r="AC274" s="158"/>
      <c r="AD274" s="158"/>
    </row>
    <row r="275" spans="4:30" x14ac:dyDescent="0.35">
      <c r="D275" s="159"/>
      <c r="E275" s="157"/>
      <c r="F275" s="157"/>
      <c r="G275" s="157"/>
      <c r="H275" s="157"/>
      <c r="I275" s="158"/>
      <c r="J275" s="158"/>
      <c r="K275" s="158"/>
      <c r="L275" s="158"/>
      <c r="M275" s="158"/>
      <c r="N275" s="23"/>
      <c r="O275" s="23"/>
      <c r="P275" s="23"/>
      <c r="Q275" s="160"/>
      <c r="R275" s="161"/>
      <c r="S275" s="161"/>
      <c r="T275" s="158"/>
      <c r="U275" s="158"/>
      <c r="V275" s="158"/>
      <c r="W275" s="158"/>
      <c r="X275" s="158"/>
      <c r="Y275" s="158"/>
      <c r="Z275" s="158"/>
      <c r="AA275" s="162"/>
      <c r="AB275" s="158"/>
      <c r="AC275" s="158"/>
      <c r="AD275" s="158"/>
    </row>
    <row r="276" spans="4:30" x14ac:dyDescent="0.35">
      <c r="D276" s="159"/>
      <c r="E276" s="157"/>
      <c r="F276" s="157"/>
      <c r="G276" s="157"/>
      <c r="H276" s="157"/>
      <c r="I276" s="158"/>
      <c r="J276" s="158"/>
      <c r="K276" s="158"/>
      <c r="L276" s="158"/>
      <c r="M276" s="158"/>
      <c r="N276" s="23"/>
      <c r="O276" s="23"/>
      <c r="P276" s="23"/>
      <c r="Q276" s="160"/>
      <c r="R276" s="161"/>
      <c r="S276" s="161"/>
      <c r="T276" s="158"/>
      <c r="U276" s="158"/>
      <c r="V276" s="158"/>
      <c r="W276" s="158"/>
      <c r="X276" s="158"/>
      <c r="Y276" s="158"/>
      <c r="Z276" s="158"/>
      <c r="AA276" s="162"/>
      <c r="AB276" s="158"/>
      <c r="AC276" s="158"/>
      <c r="AD276" s="158"/>
    </row>
    <row r="277" spans="4:30" x14ac:dyDescent="0.35">
      <c r="D277" s="159"/>
      <c r="E277" s="157"/>
      <c r="F277" s="157"/>
      <c r="G277" s="157"/>
      <c r="H277" s="157"/>
      <c r="I277" s="158"/>
      <c r="J277" s="158"/>
      <c r="K277" s="158"/>
      <c r="L277" s="158"/>
      <c r="M277" s="158"/>
      <c r="N277" s="23"/>
      <c r="O277" s="23"/>
      <c r="P277" s="23"/>
      <c r="Q277" s="160"/>
      <c r="R277" s="161"/>
      <c r="S277" s="161"/>
      <c r="T277" s="158"/>
      <c r="U277" s="158"/>
      <c r="V277" s="158"/>
      <c r="W277" s="158"/>
      <c r="X277" s="158"/>
      <c r="Y277" s="158"/>
      <c r="Z277" s="158"/>
      <c r="AA277" s="162"/>
      <c r="AB277" s="158"/>
      <c r="AC277" s="158"/>
      <c r="AD277" s="158"/>
    </row>
    <row r="278" spans="4:30" x14ac:dyDescent="0.35">
      <c r="D278" s="159"/>
      <c r="E278" s="157"/>
      <c r="F278" s="157"/>
      <c r="G278" s="157"/>
      <c r="H278" s="157"/>
      <c r="I278" s="158"/>
      <c r="J278" s="158"/>
      <c r="K278" s="158"/>
      <c r="L278" s="158"/>
      <c r="M278" s="158"/>
      <c r="N278" s="23"/>
      <c r="O278" s="23"/>
      <c r="P278" s="23"/>
      <c r="Q278" s="160"/>
      <c r="R278" s="161"/>
      <c r="S278" s="161"/>
      <c r="T278" s="158"/>
      <c r="U278" s="158"/>
      <c r="V278" s="158"/>
      <c r="W278" s="158"/>
      <c r="X278" s="158"/>
      <c r="Y278" s="158"/>
      <c r="Z278" s="158"/>
      <c r="AA278" s="162"/>
      <c r="AB278" s="158"/>
      <c r="AC278" s="158"/>
      <c r="AD278" s="158"/>
    </row>
    <row r="279" spans="4:30" x14ac:dyDescent="0.35">
      <c r="D279" s="159"/>
      <c r="E279" s="157"/>
      <c r="F279" s="157"/>
      <c r="G279" s="157"/>
      <c r="H279" s="157"/>
      <c r="I279" s="158"/>
      <c r="J279" s="158"/>
      <c r="K279" s="158"/>
      <c r="L279" s="158"/>
      <c r="M279" s="158"/>
      <c r="N279" s="23"/>
      <c r="O279" s="23"/>
      <c r="P279" s="23"/>
      <c r="Q279" s="160"/>
      <c r="R279" s="161"/>
      <c r="S279" s="161"/>
      <c r="T279" s="158"/>
      <c r="U279" s="158"/>
      <c r="V279" s="158"/>
      <c r="W279" s="158"/>
      <c r="X279" s="158"/>
      <c r="Y279" s="158"/>
      <c r="Z279" s="158"/>
      <c r="AA279" s="162"/>
      <c r="AB279" s="158"/>
      <c r="AC279" s="158"/>
      <c r="AD279" s="158"/>
    </row>
    <row r="280" spans="4:30" x14ac:dyDescent="0.35">
      <c r="D280" s="159"/>
      <c r="E280" s="157"/>
      <c r="F280" s="157"/>
      <c r="G280" s="157"/>
      <c r="H280" s="157"/>
      <c r="I280" s="158"/>
      <c r="J280" s="158"/>
      <c r="K280" s="158"/>
      <c r="L280" s="158"/>
      <c r="M280" s="158"/>
      <c r="N280" s="23"/>
      <c r="O280" s="23"/>
      <c r="P280" s="23"/>
      <c r="Q280" s="160"/>
      <c r="R280" s="161"/>
      <c r="S280" s="161"/>
      <c r="T280" s="158"/>
      <c r="U280" s="158"/>
      <c r="V280" s="158"/>
      <c r="W280" s="158"/>
      <c r="X280" s="158"/>
      <c r="Y280" s="158"/>
      <c r="Z280" s="158"/>
      <c r="AA280" s="162"/>
      <c r="AB280" s="158"/>
      <c r="AC280" s="158"/>
      <c r="AD280" s="158"/>
    </row>
    <row r="281" spans="4:30" x14ac:dyDescent="0.35">
      <c r="D281" s="159"/>
      <c r="E281" s="157"/>
      <c r="F281" s="157"/>
      <c r="G281" s="157"/>
      <c r="H281" s="157"/>
      <c r="I281" s="158"/>
      <c r="J281" s="158"/>
      <c r="K281" s="158"/>
      <c r="L281" s="158"/>
      <c r="M281" s="158"/>
      <c r="N281" s="23"/>
      <c r="O281" s="23"/>
      <c r="P281" s="23"/>
      <c r="Q281" s="160"/>
      <c r="R281" s="161"/>
      <c r="S281" s="161"/>
      <c r="T281" s="158"/>
      <c r="U281" s="158"/>
      <c r="V281" s="158"/>
      <c r="W281" s="158"/>
      <c r="X281" s="158"/>
      <c r="Y281" s="158"/>
      <c r="Z281" s="158"/>
      <c r="AA281" s="162"/>
      <c r="AB281" s="158"/>
      <c r="AC281" s="158"/>
      <c r="AD281" s="158"/>
    </row>
    <row r="282" spans="4:30" x14ac:dyDescent="0.35">
      <c r="D282" s="159"/>
      <c r="E282" s="157"/>
      <c r="F282" s="157"/>
      <c r="G282" s="157"/>
      <c r="H282" s="157"/>
      <c r="I282" s="158"/>
      <c r="J282" s="158"/>
      <c r="K282" s="158"/>
      <c r="L282" s="158"/>
      <c r="M282" s="158"/>
      <c r="N282" s="23"/>
      <c r="O282" s="23"/>
      <c r="P282" s="23"/>
      <c r="Q282" s="160"/>
      <c r="R282" s="161"/>
      <c r="S282" s="161"/>
      <c r="T282" s="158"/>
      <c r="U282" s="158"/>
      <c r="V282" s="158"/>
      <c r="W282" s="158"/>
      <c r="X282" s="158"/>
      <c r="Y282" s="158"/>
      <c r="Z282" s="158"/>
      <c r="AA282" s="162"/>
      <c r="AB282" s="158"/>
      <c r="AC282" s="158"/>
      <c r="AD282" s="158"/>
    </row>
    <row r="283" spans="4:30" x14ac:dyDescent="0.35">
      <c r="D283" s="159"/>
      <c r="E283" s="157"/>
      <c r="F283" s="157"/>
      <c r="G283" s="157"/>
      <c r="H283" s="157"/>
      <c r="I283" s="158"/>
      <c r="J283" s="158"/>
      <c r="K283" s="158"/>
      <c r="L283" s="158"/>
      <c r="M283" s="158"/>
      <c r="N283" s="23"/>
      <c r="O283" s="23"/>
      <c r="P283" s="23"/>
      <c r="Q283" s="160"/>
      <c r="R283" s="161"/>
      <c r="S283" s="161"/>
      <c r="T283" s="158"/>
      <c r="U283" s="158"/>
      <c r="V283" s="158"/>
      <c r="W283" s="158"/>
      <c r="X283" s="158"/>
      <c r="Y283" s="158"/>
      <c r="Z283" s="158"/>
      <c r="AA283" s="162"/>
      <c r="AB283" s="158"/>
      <c r="AC283" s="158"/>
      <c r="AD283" s="158"/>
    </row>
    <row r="284" spans="4:30" x14ac:dyDescent="0.35">
      <c r="D284" s="159"/>
      <c r="E284" s="157"/>
      <c r="F284" s="157"/>
      <c r="G284" s="157"/>
      <c r="H284" s="157"/>
      <c r="I284" s="158"/>
      <c r="J284" s="158"/>
      <c r="K284" s="158"/>
      <c r="L284" s="158"/>
      <c r="M284" s="158"/>
      <c r="N284" s="23"/>
      <c r="O284" s="23"/>
      <c r="P284" s="23"/>
      <c r="Q284" s="160"/>
      <c r="R284" s="161"/>
      <c r="S284" s="161"/>
      <c r="T284" s="158"/>
      <c r="U284" s="158"/>
      <c r="V284" s="158"/>
      <c r="W284" s="158"/>
      <c r="X284" s="158"/>
      <c r="Y284" s="158"/>
      <c r="Z284" s="158"/>
      <c r="AA284" s="162"/>
      <c r="AB284" s="158"/>
      <c r="AC284" s="158"/>
      <c r="AD284" s="158"/>
    </row>
    <row r="285" spans="4:30" x14ac:dyDescent="0.35">
      <c r="D285" s="159"/>
      <c r="E285" s="157"/>
      <c r="F285" s="157"/>
      <c r="G285" s="157"/>
      <c r="H285" s="157"/>
      <c r="I285" s="158"/>
      <c r="J285" s="158"/>
      <c r="K285" s="158"/>
      <c r="L285" s="158"/>
      <c r="M285" s="158"/>
      <c r="N285" s="23"/>
      <c r="O285" s="23"/>
      <c r="P285" s="23"/>
      <c r="Q285" s="160"/>
      <c r="R285" s="161"/>
      <c r="S285" s="161"/>
      <c r="T285" s="158"/>
      <c r="U285" s="158"/>
      <c r="V285" s="158"/>
      <c r="W285" s="158"/>
      <c r="X285" s="158"/>
      <c r="Y285" s="158"/>
      <c r="Z285" s="158"/>
      <c r="AA285" s="162"/>
      <c r="AB285" s="158"/>
      <c r="AC285" s="158"/>
      <c r="AD285" s="158"/>
    </row>
    <row r="286" spans="4:30" x14ac:dyDescent="0.35">
      <c r="D286" s="159"/>
      <c r="E286" s="157"/>
      <c r="F286" s="157"/>
      <c r="G286" s="157"/>
      <c r="H286" s="157"/>
      <c r="I286" s="158"/>
      <c r="J286" s="158"/>
      <c r="K286" s="158"/>
      <c r="L286" s="158"/>
      <c r="M286" s="158"/>
      <c r="N286" s="23"/>
      <c r="O286" s="23"/>
      <c r="P286" s="23"/>
      <c r="Q286" s="160"/>
      <c r="R286" s="161"/>
      <c r="S286" s="161"/>
      <c r="T286" s="158"/>
      <c r="U286" s="158"/>
      <c r="V286" s="158"/>
      <c r="W286" s="158"/>
      <c r="X286" s="158"/>
      <c r="Y286" s="158"/>
      <c r="Z286" s="158"/>
      <c r="AA286" s="162"/>
      <c r="AB286" s="158"/>
      <c r="AC286" s="158"/>
      <c r="AD286" s="158"/>
    </row>
    <row r="287" spans="4:30" x14ac:dyDescent="0.35">
      <c r="D287" s="159"/>
      <c r="E287" s="157"/>
      <c r="F287" s="157"/>
      <c r="G287" s="157"/>
      <c r="H287" s="157"/>
      <c r="I287" s="158"/>
      <c r="J287" s="158"/>
      <c r="K287" s="158"/>
      <c r="L287" s="158"/>
      <c r="M287" s="158"/>
      <c r="N287" s="23"/>
      <c r="O287" s="23"/>
      <c r="P287" s="23"/>
      <c r="Q287" s="160"/>
      <c r="R287" s="161"/>
      <c r="S287" s="161"/>
      <c r="T287" s="158"/>
      <c r="U287" s="158"/>
      <c r="V287" s="158"/>
      <c r="W287" s="158"/>
      <c r="X287" s="158"/>
      <c r="Y287" s="158"/>
      <c r="Z287" s="158"/>
      <c r="AA287" s="162"/>
      <c r="AB287" s="158"/>
      <c r="AC287" s="158"/>
      <c r="AD287" s="158"/>
    </row>
    <row r="288" spans="4:30" x14ac:dyDescent="0.35">
      <c r="D288" s="159"/>
      <c r="E288" s="157"/>
      <c r="F288" s="157"/>
      <c r="G288" s="157"/>
      <c r="H288" s="157"/>
      <c r="I288" s="158"/>
      <c r="J288" s="158"/>
      <c r="K288" s="158"/>
      <c r="L288" s="158"/>
      <c r="M288" s="158"/>
      <c r="N288" s="23"/>
      <c r="O288" s="23"/>
      <c r="P288" s="23"/>
      <c r="Q288" s="160"/>
      <c r="R288" s="161"/>
      <c r="S288" s="161"/>
      <c r="T288" s="158"/>
      <c r="U288" s="158"/>
      <c r="V288" s="158"/>
      <c r="W288" s="158"/>
      <c r="X288" s="158"/>
      <c r="Y288" s="158"/>
      <c r="Z288" s="158"/>
      <c r="AA288" s="162"/>
      <c r="AB288" s="158"/>
      <c r="AC288" s="158"/>
      <c r="AD288" s="158"/>
    </row>
    <row r="289" spans="4:30" x14ac:dyDescent="0.35">
      <c r="D289" s="159"/>
      <c r="E289" s="157"/>
      <c r="F289" s="157"/>
      <c r="G289" s="157"/>
      <c r="H289" s="157"/>
      <c r="I289" s="158"/>
      <c r="J289" s="158"/>
      <c r="K289" s="158"/>
      <c r="L289" s="158"/>
      <c r="M289" s="158"/>
      <c r="N289" s="23"/>
      <c r="O289" s="23"/>
      <c r="P289" s="23"/>
      <c r="Q289" s="160"/>
      <c r="R289" s="161"/>
      <c r="S289" s="161"/>
      <c r="T289" s="158"/>
      <c r="U289" s="158"/>
      <c r="V289" s="158"/>
      <c r="W289" s="158"/>
      <c r="X289" s="158"/>
      <c r="Y289" s="158"/>
      <c r="Z289" s="158"/>
      <c r="AA289" s="162"/>
      <c r="AB289" s="158"/>
      <c r="AC289" s="158"/>
      <c r="AD289" s="158"/>
    </row>
    <row r="290" spans="4:30" x14ac:dyDescent="0.35">
      <c r="D290" s="159"/>
      <c r="E290" s="157"/>
      <c r="F290" s="157"/>
      <c r="G290" s="157"/>
      <c r="H290" s="157"/>
      <c r="I290" s="158"/>
      <c r="J290" s="158"/>
      <c r="K290" s="158"/>
      <c r="L290" s="158"/>
      <c r="M290" s="158"/>
      <c r="N290" s="23"/>
      <c r="O290" s="23"/>
      <c r="P290" s="23"/>
      <c r="Q290" s="160"/>
      <c r="R290" s="161"/>
      <c r="S290" s="161"/>
      <c r="T290" s="158"/>
      <c r="U290" s="158"/>
      <c r="V290" s="158"/>
      <c r="W290" s="158"/>
      <c r="X290" s="158"/>
      <c r="Y290" s="158"/>
      <c r="Z290" s="158"/>
      <c r="AA290" s="162"/>
      <c r="AB290" s="158"/>
      <c r="AC290" s="158"/>
      <c r="AD290" s="158"/>
    </row>
    <row r="291" spans="4:30" x14ac:dyDescent="0.35">
      <c r="D291" s="159"/>
      <c r="E291" s="157"/>
      <c r="F291" s="157"/>
      <c r="G291" s="157"/>
      <c r="H291" s="157"/>
      <c r="I291" s="158"/>
      <c r="J291" s="158"/>
      <c r="K291" s="158"/>
      <c r="L291" s="158"/>
      <c r="M291" s="158"/>
      <c r="N291" s="23"/>
      <c r="O291" s="23"/>
      <c r="P291" s="23"/>
      <c r="Q291" s="160"/>
      <c r="R291" s="161"/>
      <c r="S291" s="161"/>
      <c r="T291" s="158"/>
      <c r="U291" s="158"/>
      <c r="V291" s="158"/>
      <c r="W291" s="158"/>
      <c r="X291" s="158"/>
      <c r="Y291" s="158"/>
      <c r="Z291" s="158"/>
      <c r="AA291" s="162"/>
      <c r="AB291" s="158"/>
      <c r="AC291" s="158"/>
      <c r="AD291" s="158"/>
    </row>
    <row r="292" spans="4:30" x14ac:dyDescent="0.35">
      <c r="D292" s="159"/>
      <c r="E292" s="157"/>
      <c r="F292" s="157"/>
      <c r="G292" s="157"/>
      <c r="H292" s="157"/>
      <c r="I292" s="158"/>
      <c r="J292" s="158"/>
      <c r="K292" s="158"/>
      <c r="L292" s="158"/>
      <c r="M292" s="158"/>
      <c r="N292" s="23"/>
      <c r="O292" s="23"/>
      <c r="P292" s="23"/>
      <c r="Q292" s="160"/>
      <c r="R292" s="161"/>
      <c r="S292" s="161"/>
      <c r="T292" s="158"/>
      <c r="U292" s="158"/>
      <c r="V292" s="158"/>
      <c r="W292" s="158"/>
      <c r="X292" s="158"/>
      <c r="Y292" s="158"/>
      <c r="Z292" s="158"/>
      <c r="AA292" s="162"/>
      <c r="AB292" s="158"/>
      <c r="AC292" s="158"/>
      <c r="AD292" s="158"/>
    </row>
    <row r="293" spans="4:30" x14ac:dyDescent="0.35">
      <c r="D293" s="159"/>
      <c r="E293" s="157"/>
      <c r="F293" s="157"/>
      <c r="G293" s="157"/>
      <c r="H293" s="157"/>
      <c r="I293" s="158"/>
      <c r="J293" s="158"/>
      <c r="K293" s="158"/>
      <c r="L293" s="158"/>
      <c r="M293" s="158"/>
      <c r="N293" s="23"/>
      <c r="O293" s="23"/>
      <c r="P293" s="23"/>
      <c r="Q293" s="160"/>
      <c r="R293" s="161"/>
      <c r="S293" s="161"/>
      <c r="T293" s="158"/>
      <c r="U293" s="158"/>
      <c r="V293" s="158"/>
      <c r="W293" s="158"/>
      <c r="X293" s="158"/>
      <c r="Y293" s="158"/>
      <c r="Z293" s="158"/>
      <c r="AA293" s="162"/>
      <c r="AB293" s="158"/>
      <c r="AC293" s="158"/>
      <c r="AD293" s="158"/>
    </row>
    <row r="294" spans="4:30" x14ac:dyDescent="0.35">
      <c r="D294" s="159"/>
      <c r="E294" s="157"/>
      <c r="F294" s="157"/>
      <c r="G294" s="157"/>
      <c r="H294" s="157"/>
      <c r="I294" s="158"/>
      <c r="J294" s="158"/>
      <c r="K294" s="158"/>
      <c r="L294" s="158"/>
      <c r="M294" s="158"/>
      <c r="N294" s="23"/>
      <c r="O294" s="23"/>
      <c r="P294" s="23"/>
      <c r="Q294" s="160"/>
      <c r="R294" s="161"/>
      <c r="S294" s="161"/>
      <c r="T294" s="158"/>
      <c r="U294" s="158"/>
      <c r="V294" s="158"/>
      <c r="W294" s="158"/>
      <c r="X294" s="158"/>
      <c r="Y294" s="158"/>
      <c r="Z294" s="158"/>
      <c r="AA294" s="162"/>
      <c r="AB294" s="158"/>
      <c r="AC294" s="158"/>
      <c r="AD294" s="158"/>
    </row>
    <row r="295" spans="4:30" x14ac:dyDescent="0.35">
      <c r="D295" s="159"/>
      <c r="E295" s="157"/>
      <c r="F295" s="157"/>
      <c r="G295" s="157"/>
      <c r="H295" s="157"/>
      <c r="I295" s="158"/>
      <c r="J295" s="158"/>
      <c r="K295" s="158"/>
      <c r="L295" s="158"/>
      <c r="M295" s="158"/>
      <c r="N295" s="23"/>
      <c r="O295" s="23"/>
      <c r="P295" s="23"/>
      <c r="Q295" s="160"/>
      <c r="R295" s="161"/>
      <c r="S295" s="161"/>
      <c r="T295" s="158"/>
      <c r="U295" s="158"/>
      <c r="V295" s="158"/>
      <c r="W295" s="158"/>
      <c r="X295" s="158"/>
      <c r="Y295" s="158"/>
      <c r="Z295" s="158"/>
      <c r="AA295" s="162"/>
      <c r="AB295" s="158"/>
      <c r="AC295" s="158"/>
      <c r="AD295" s="158"/>
    </row>
    <row r="296" spans="4:30" x14ac:dyDescent="0.35">
      <c r="D296" s="159"/>
      <c r="E296" s="157"/>
      <c r="F296" s="157"/>
      <c r="G296" s="157"/>
      <c r="H296" s="157"/>
      <c r="I296" s="158"/>
      <c r="J296" s="158"/>
      <c r="K296" s="158"/>
      <c r="L296" s="158"/>
      <c r="M296" s="158"/>
      <c r="N296" s="23"/>
      <c r="O296" s="23"/>
      <c r="P296" s="23"/>
      <c r="Q296" s="160"/>
      <c r="R296" s="161"/>
      <c r="S296" s="161"/>
      <c r="T296" s="158"/>
      <c r="U296" s="158"/>
      <c r="V296" s="158"/>
      <c r="W296" s="158"/>
      <c r="X296" s="158"/>
      <c r="Y296" s="158"/>
      <c r="Z296" s="158"/>
      <c r="AA296" s="162"/>
      <c r="AB296" s="158"/>
      <c r="AC296" s="158"/>
      <c r="AD296" s="158"/>
    </row>
    <row r="297" spans="4:30" x14ac:dyDescent="0.35">
      <c r="D297" s="159"/>
      <c r="E297" s="157"/>
      <c r="F297" s="157"/>
      <c r="G297" s="157"/>
      <c r="H297" s="157"/>
      <c r="I297" s="158"/>
      <c r="J297" s="158"/>
      <c r="K297" s="158"/>
      <c r="L297" s="158"/>
      <c r="M297" s="158"/>
      <c r="N297" s="23"/>
      <c r="O297" s="23"/>
      <c r="P297" s="23"/>
      <c r="Q297" s="160"/>
      <c r="R297" s="161"/>
      <c r="S297" s="161"/>
      <c r="T297" s="158"/>
      <c r="U297" s="158"/>
      <c r="V297" s="158"/>
      <c r="W297" s="158"/>
      <c r="X297" s="158"/>
      <c r="Y297" s="158"/>
      <c r="Z297" s="158"/>
      <c r="AA297" s="162"/>
      <c r="AB297" s="158"/>
      <c r="AC297" s="158"/>
      <c r="AD297" s="158"/>
    </row>
    <row r="298" spans="4:30" x14ac:dyDescent="0.35">
      <c r="D298" s="159"/>
      <c r="E298" s="157"/>
      <c r="F298" s="157"/>
      <c r="G298" s="157"/>
      <c r="H298" s="157"/>
      <c r="I298" s="158"/>
      <c r="J298" s="158"/>
      <c r="K298" s="158"/>
      <c r="L298" s="158"/>
      <c r="M298" s="158"/>
      <c r="N298" s="23"/>
      <c r="O298" s="23"/>
      <c r="P298" s="23"/>
      <c r="Q298" s="160"/>
      <c r="R298" s="161"/>
      <c r="S298" s="161"/>
      <c r="T298" s="158"/>
      <c r="U298" s="158"/>
      <c r="V298" s="158"/>
      <c r="W298" s="158"/>
      <c r="X298" s="158"/>
      <c r="Y298" s="158"/>
      <c r="Z298" s="158"/>
      <c r="AA298" s="162"/>
      <c r="AB298" s="158"/>
      <c r="AC298" s="158"/>
      <c r="AD298" s="158"/>
    </row>
    <row r="299" spans="4:30" x14ac:dyDescent="0.35">
      <c r="D299" s="159"/>
      <c r="E299" s="157"/>
      <c r="F299" s="157"/>
      <c r="G299" s="157"/>
      <c r="H299" s="157"/>
      <c r="I299" s="158"/>
      <c r="J299" s="158"/>
      <c r="K299" s="158"/>
      <c r="L299" s="158"/>
      <c r="M299" s="158"/>
      <c r="N299" s="23"/>
      <c r="O299" s="23"/>
      <c r="P299" s="23"/>
      <c r="Q299" s="160"/>
      <c r="R299" s="161"/>
      <c r="S299" s="161"/>
      <c r="T299" s="158"/>
      <c r="U299" s="158"/>
      <c r="V299" s="158"/>
      <c r="W299" s="158"/>
      <c r="X299" s="158"/>
      <c r="Y299" s="158"/>
      <c r="Z299" s="158"/>
      <c r="AA299" s="162"/>
      <c r="AB299" s="158"/>
      <c r="AC299" s="158"/>
      <c r="AD299" s="158"/>
    </row>
    <row r="300" spans="4:30" x14ac:dyDescent="0.35">
      <c r="D300" s="159"/>
      <c r="E300" s="157"/>
      <c r="F300" s="157"/>
      <c r="G300" s="157"/>
      <c r="H300" s="157"/>
      <c r="I300" s="158"/>
      <c r="J300" s="158"/>
      <c r="K300" s="158"/>
      <c r="L300" s="158"/>
      <c r="M300" s="158"/>
      <c r="N300" s="23"/>
      <c r="O300" s="23"/>
      <c r="P300" s="23"/>
      <c r="Q300" s="160"/>
      <c r="R300" s="161"/>
      <c r="S300" s="161"/>
      <c r="T300" s="158"/>
      <c r="U300" s="158"/>
      <c r="V300" s="158"/>
      <c r="W300" s="158"/>
      <c r="X300" s="158"/>
      <c r="Y300" s="158"/>
      <c r="Z300" s="158"/>
      <c r="AA300" s="162"/>
      <c r="AB300" s="158"/>
      <c r="AC300" s="158"/>
      <c r="AD300" s="158"/>
    </row>
    <row r="301" spans="4:30" x14ac:dyDescent="0.35">
      <c r="D301" s="159"/>
      <c r="E301" s="157"/>
      <c r="F301" s="157"/>
      <c r="G301" s="157"/>
      <c r="H301" s="157"/>
      <c r="I301" s="158"/>
      <c r="J301" s="158"/>
      <c r="K301" s="158"/>
      <c r="L301" s="158"/>
      <c r="M301" s="158"/>
      <c r="N301" s="23"/>
      <c r="O301" s="23"/>
      <c r="P301" s="23"/>
      <c r="Q301" s="160"/>
      <c r="R301" s="161"/>
      <c r="S301" s="161"/>
      <c r="T301" s="158"/>
      <c r="U301" s="158"/>
      <c r="V301" s="158"/>
      <c r="W301" s="158"/>
      <c r="X301" s="158"/>
      <c r="Y301" s="158"/>
      <c r="Z301" s="158"/>
      <c r="AA301" s="162"/>
      <c r="AB301" s="158"/>
      <c r="AC301" s="158"/>
      <c r="AD301" s="158"/>
    </row>
    <row r="302" spans="4:30" x14ac:dyDescent="0.35">
      <c r="D302" s="159"/>
      <c r="E302" s="157"/>
      <c r="F302" s="157"/>
      <c r="G302" s="157"/>
      <c r="H302" s="157"/>
      <c r="I302" s="158"/>
      <c r="J302" s="158"/>
      <c r="K302" s="158"/>
      <c r="L302" s="158"/>
      <c r="M302" s="158"/>
      <c r="N302" s="23"/>
      <c r="O302" s="23"/>
      <c r="P302" s="23"/>
      <c r="Q302" s="160"/>
      <c r="R302" s="161"/>
      <c r="S302" s="161"/>
      <c r="T302" s="158"/>
      <c r="U302" s="158"/>
      <c r="V302" s="158"/>
      <c r="W302" s="158"/>
      <c r="X302" s="158"/>
      <c r="Y302" s="158"/>
      <c r="Z302" s="158"/>
      <c r="AA302" s="162"/>
      <c r="AB302" s="158"/>
      <c r="AC302" s="158"/>
      <c r="AD302" s="158"/>
    </row>
    <row r="303" spans="4:30" x14ac:dyDescent="0.35">
      <c r="D303" s="159"/>
      <c r="E303" s="157"/>
      <c r="F303" s="157"/>
      <c r="G303" s="157"/>
      <c r="H303" s="157"/>
      <c r="I303" s="158"/>
      <c r="J303" s="158"/>
      <c r="K303" s="158"/>
      <c r="L303" s="158"/>
      <c r="M303" s="158"/>
      <c r="N303" s="23"/>
      <c r="O303" s="23"/>
      <c r="P303" s="23"/>
      <c r="Q303" s="160"/>
      <c r="R303" s="161"/>
      <c r="S303" s="161"/>
      <c r="T303" s="158"/>
      <c r="U303" s="158"/>
      <c r="V303" s="158"/>
      <c r="W303" s="158"/>
      <c r="X303" s="158"/>
      <c r="Y303" s="158"/>
      <c r="Z303" s="158"/>
      <c r="AA303" s="162"/>
      <c r="AB303" s="158"/>
      <c r="AC303" s="158"/>
      <c r="AD303" s="158"/>
    </row>
  </sheetData>
  <mergeCells count="8">
    <mergeCell ref="Z2:AD2"/>
    <mergeCell ref="A4:B4"/>
    <mergeCell ref="A23:B23"/>
    <mergeCell ref="A30:B30"/>
    <mergeCell ref="D2:D3"/>
    <mergeCell ref="E2:E3"/>
    <mergeCell ref="G2:N2"/>
    <mergeCell ref="P2:X2"/>
  </mergeCell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97A7EF-33A3-43E4-B74A-912CC06A5EAC}">
  <sheetPr>
    <tabColor theme="1"/>
  </sheetPr>
  <dimension ref="A1:AE303"/>
  <sheetViews>
    <sheetView workbookViewId="0"/>
  </sheetViews>
  <sheetFormatPr defaultColWidth="8.6328125" defaultRowHeight="14.5" outlineLevelCol="1" x14ac:dyDescent="0.35"/>
  <cols>
    <col min="1" max="1" width="21.453125" style="5" customWidth="1"/>
    <col min="2" max="2" width="66.36328125" style="5" customWidth="1"/>
    <col min="3" max="3" width="4.6328125" style="1" customWidth="1"/>
    <col min="4" max="4" width="7.36328125" style="5" customWidth="1"/>
    <col min="5" max="6" width="11.453125" style="5" customWidth="1"/>
    <col min="7" max="7" width="16.6328125" style="5" customWidth="1" outlineLevel="1"/>
    <col min="8" max="8" width="11.36328125" style="5" customWidth="1" outlineLevel="1"/>
    <col min="9" max="9" width="10.6328125" style="2" customWidth="1" outlineLevel="1"/>
    <col min="10" max="10" width="12.54296875" style="2" customWidth="1" outlineLevel="1"/>
    <col min="11" max="13" width="11.54296875" style="2" customWidth="1" outlineLevel="1"/>
    <col min="14" max="14" width="11.6328125" style="3" customWidth="1" outlineLevel="1"/>
    <col min="15" max="15" width="4.453125" style="3" customWidth="1"/>
    <col min="16" max="16" width="12.6328125" style="3" customWidth="1" outlineLevel="1"/>
    <col min="17" max="17" width="8.6328125" style="1" outlineLevel="1"/>
    <col min="18" max="18" width="14.36328125" style="4" customWidth="1" outlineLevel="1"/>
    <col min="19" max="19" width="16" style="4" customWidth="1" outlineLevel="1"/>
    <col min="20" max="20" width="14.6328125" style="2" bestFit="1" customWidth="1" outlineLevel="1"/>
    <col min="21" max="21" width="12.6328125" style="2" customWidth="1" outlineLevel="1"/>
    <col min="22" max="22" width="12.54296875" style="2" customWidth="1" outlineLevel="1"/>
    <col min="23" max="23" width="15.90625" style="2" customWidth="1" outlineLevel="1"/>
    <col min="24" max="24" width="13.36328125" style="2" customWidth="1" outlineLevel="1"/>
    <col min="25" max="25" width="4" style="2" customWidth="1"/>
    <col min="26" max="26" width="14.6328125" style="2" bestFit="1" customWidth="1" outlineLevel="1"/>
    <col min="27" max="27" width="12.36328125" style="2" customWidth="1" outlineLevel="1"/>
    <col min="28" max="28" width="14.453125" style="2" customWidth="1" outlineLevel="1"/>
    <col min="29" max="29" width="11.6328125" style="2" customWidth="1" outlineLevel="1"/>
    <col min="30" max="30" width="12.6328125" style="2" bestFit="1" customWidth="1" outlineLevel="1"/>
    <col min="31" max="31" width="3.6328125" style="5" customWidth="1"/>
    <col min="32" max="32" width="12.453125" style="5" customWidth="1"/>
    <col min="33" max="33" width="58.453125" style="5" customWidth="1"/>
    <col min="34" max="16384" width="8.6328125" style="5"/>
  </cols>
  <sheetData>
    <row r="1" spans="1:31" ht="22.25" customHeight="1" thickBot="1" x14ac:dyDescent="0.5">
      <c r="A1" s="236" t="s">
        <v>0</v>
      </c>
      <c r="B1" s="237"/>
      <c r="D1" s="236" t="s">
        <v>1</v>
      </c>
      <c r="E1" s="236"/>
      <c r="F1" s="236"/>
      <c r="G1" s="236"/>
      <c r="H1" s="236"/>
      <c r="I1" s="236"/>
    </row>
    <row r="2" spans="1:31" s="6" customFormat="1" ht="19.25" customHeight="1" x14ac:dyDescent="0.35">
      <c r="C2" s="7"/>
      <c r="D2" s="460" t="s">
        <v>2</v>
      </c>
      <c r="E2" s="462" t="s">
        <v>3</v>
      </c>
      <c r="F2" s="235"/>
      <c r="G2" s="464" t="s">
        <v>4</v>
      </c>
      <c r="H2" s="465"/>
      <c r="I2" s="465"/>
      <c r="J2" s="465"/>
      <c r="K2" s="465"/>
      <c r="L2" s="465"/>
      <c r="M2" s="465"/>
      <c r="N2" s="466"/>
      <c r="O2" s="8"/>
      <c r="P2" s="467" t="s">
        <v>5</v>
      </c>
      <c r="Q2" s="468"/>
      <c r="R2" s="468"/>
      <c r="S2" s="468"/>
      <c r="T2" s="468"/>
      <c r="U2" s="468"/>
      <c r="V2" s="468"/>
      <c r="W2" s="468"/>
      <c r="X2" s="469"/>
      <c r="Y2" s="8"/>
      <c r="Z2" s="453" t="s">
        <v>6</v>
      </c>
      <c r="AA2" s="454"/>
      <c r="AB2" s="454"/>
      <c r="AC2" s="454"/>
      <c r="AD2" s="455"/>
      <c r="AE2" s="8"/>
    </row>
    <row r="3" spans="1:31" ht="66.650000000000006" customHeight="1" thickBot="1" x14ac:dyDescent="0.4">
      <c r="A3" s="248" t="s">
        <v>71</v>
      </c>
      <c r="B3" s="249" t="str">
        <f ca="1">RIGHT(CELL("filename",A1),LEN(CELL("filename",A1))-FIND("]",CELL("filename",A1)))</f>
        <v>Lease22</v>
      </c>
      <c r="D3" s="461"/>
      <c r="E3" s="463"/>
      <c r="F3" s="406"/>
      <c r="G3" s="9" t="s">
        <v>7</v>
      </c>
      <c r="H3" s="9" t="s">
        <v>8</v>
      </c>
      <c r="I3" s="10" t="s">
        <v>9</v>
      </c>
      <c r="J3" s="10" t="s">
        <v>10</v>
      </c>
      <c r="K3" s="10" t="s">
        <v>11</v>
      </c>
      <c r="L3" s="49" t="s">
        <v>67</v>
      </c>
      <c r="M3" s="10" t="s">
        <v>12</v>
      </c>
      <c r="N3" s="11" t="s">
        <v>13</v>
      </c>
      <c r="O3" s="12"/>
      <c r="P3" s="13" t="s">
        <v>14</v>
      </c>
      <c r="Q3" s="14" t="s">
        <v>15</v>
      </c>
      <c r="R3" s="15" t="s">
        <v>16</v>
      </c>
      <c r="S3" s="15" t="s">
        <v>17</v>
      </c>
      <c r="T3" s="10" t="s">
        <v>18</v>
      </c>
      <c r="U3" s="10" t="s">
        <v>19</v>
      </c>
      <c r="V3" s="10" t="s">
        <v>20</v>
      </c>
      <c r="W3" s="10" t="s">
        <v>21</v>
      </c>
      <c r="X3" s="16" t="s">
        <v>22</v>
      </c>
      <c r="Y3" s="17"/>
      <c r="Z3" s="18" t="s">
        <v>18</v>
      </c>
      <c r="AA3" s="10" t="s">
        <v>23</v>
      </c>
      <c r="AB3" s="10" t="s">
        <v>24</v>
      </c>
      <c r="AC3" s="10" t="s">
        <v>25</v>
      </c>
      <c r="AD3" s="16" t="s">
        <v>22</v>
      </c>
    </row>
    <row r="4" spans="1:31" ht="15.5" x14ac:dyDescent="0.35">
      <c r="A4" s="456" t="s">
        <v>26</v>
      </c>
      <c r="B4" s="457"/>
      <c r="C4" s="19"/>
      <c r="D4" s="20"/>
      <c r="E4" s="21">
        <f t="shared" ref="E4" ca="1" si="0">EOMONTH($H$4,D4)</f>
        <v>31</v>
      </c>
      <c r="F4" s="44">
        <f ca="1">E5-1</f>
        <v>365</v>
      </c>
      <c r="G4" s="22" t="s">
        <v>27</v>
      </c>
      <c r="H4" s="44">
        <f ca="1">A5</f>
        <v>0</v>
      </c>
      <c r="I4" s="45"/>
      <c r="J4" s="45"/>
      <c r="K4" s="45"/>
      <c r="L4" s="45"/>
      <c r="M4" s="45"/>
      <c r="N4" s="257">
        <f ca="1">$A$6</f>
        <v>0</v>
      </c>
      <c r="O4" s="23"/>
      <c r="P4" s="255">
        <f ca="1">$A$7</f>
        <v>0</v>
      </c>
      <c r="Q4" s="163">
        <f ca="1">$A$8</f>
        <v>0</v>
      </c>
      <c r="R4" s="164"/>
      <c r="S4" s="164"/>
      <c r="T4" s="165">
        <f ca="1">A21</f>
        <v>0</v>
      </c>
      <c r="U4" s="45"/>
      <c r="V4" s="45"/>
      <c r="W4" s="45">
        <f>S4-R4</f>
        <v>0</v>
      </c>
      <c r="X4" s="25">
        <f t="shared" ref="X4:X67" ca="1" si="1">T4+W4+U4+V4</f>
        <v>0</v>
      </c>
      <c r="Z4" s="26">
        <f ca="1">A36</f>
        <v>0</v>
      </c>
      <c r="AA4" s="45"/>
      <c r="AB4" s="45"/>
      <c r="AC4" s="45">
        <f t="shared" ref="AC4:AC67" si="2">W4</f>
        <v>0</v>
      </c>
      <c r="AD4" s="25">
        <f t="shared" ref="AD4:AD67" ca="1" si="3">Z4-AA4-AB4+AC4</f>
        <v>0</v>
      </c>
    </row>
    <row r="5" spans="1:31" x14ac:dyDescent="0.35">
      <c r="A5" s="103">
        <f ca="1">VLOOKUP(B3,'Input Table'!B:L,3,0)</f>
        <v>0</v>
      </c>
      <c r="B5" s="27" t="s">
        <v>28</v>
      </c>
      <c r="D5" s="20">
        <v>1</v>
      </c>
      <c r="E5" s="21">
        <f ca="1">EOMONTH(H5,0)</f>
        <v>366</v>
      </c>
      <c r="F5" s="44">
        <f t="shared" ref="F5:F68" ca="1" si="4">E6-1</f>
        <v>730</v>
      </c>
      <c r="G5" s="22" t="s">
        <v>119</v>
      </c>
      <c r="H5" s="44">
        <f ca="1">EDATE(H4,12)</f>
        <v>366</v>
      </c>
      <c r="I5" s="45">
        <f t="shared" ref="I5:I68" ca="1" si="5">IF(D5&gt;$A$28,0,$A$9)</f>
        <v>0</v>
      </c>
      <c r="J5" s="45">
        <f t="shared" ref="J5:J68" ca="1" si="6">IF(D5&gt;$A$28,0,$A$10)</f>
        <v>0</v>
      </c>
      <c r="K5" s="45">
        <f t="shared" ref="K5:K68" ca="1" si="7">IF(D5&gt;$A$28,0,$A$11)</f>
        <v>0</v>
      </c>
      <c r="L5" s="158"/>
      <c r="M5" s="45">
        <f ca="1">K5+L5</f>
        <v>0</v>
      </c>
      <c r="N5" s="257">
        <f t="shared" ref="N5:N68" ca="1" si="8">$A$6</f>
        <v>0</v>
      </c>
      <c r="O5" s="23"/>
      <c r="P5" s="255">
        <f t="shared" ref="P5:P68" ca="1" si="9">$A$7</f>
        <v>0</v>
      </c>
      <c r="Q5" s="163">
        <f t="shared" ref="Q5:Q68" ca="1" si="10">$A$8</f>
        <v>0</v>
      </c>
      <c r="R5" s="164">
        <f ca="1">NPV(Q4,K5:$K$244) + ($A$13+$A$14+$A$15)/POWER(1+Q4,$A$28-D5+1)</f>
        <v>0</v>
      </c>
      <c r="S5" s="164">
        <f ca="1">NPV(Q5,K5:$K$244) + ($A$13+$A$14+$A$15)/POWER(1+Q5,$A$28-D5+1)</f>
        <v>0</v>
      </c>
      <c r="T5" s="45">
        <f t="shared" ref="T5:T68" ca="1" si="11">IF(ISBLANK(G5),0,X4)</f>
        <v>0</v>
      </c>
      <c r="U5" s="45">
        <f ca="1">S5*Q5</f>
        <v>0</v>
      </c>
      <c r="V5" s="45">
        <f ca="1">-(K5+L5)</f>
        <v>0</v>
      </c>
      <c r="W5" s="45">
        <f t="shared" ref="W5:W68" ca="1" si="12">S5-R5</f>
        <v>0</v>
      </c>
      <c r="X5" s="25">
        <f ca="1">T5+W5+U5+V5</f>
        <v>0</v>
      </c>
      <c r="Z5" s="28">
        <f ca="1">AD4</f>
        <v>0</v>
      </c>
      <c r="AA5" s="233"/>
      <c r="AB5" s="45">
        <f t="shared" ref="AB5:AB68" ca="1" si="13">IFERROR(Z5/($A$42-D5+1),0)</f>
        <v>0</v>
      </c>
      <c r="AC5" s="45">
        <f t="shared" ca="1" si="2"/>
        <v>0</v>
      </c>
      <c r="AD5" s="25">
        <f t="shared" ca="1" si="3"/>
        <v>0</v>
      </c>
    </row>
    <row r="6" spans="1:31" x14ac:dyDescent="0.35">
      <c r="A6" s="104">
        <f ca="1">VLOOKUP(B3,'Input Table'!B:L,4,0)</f>
        <v>0</v>
      </c>
      <c r="B6" s="27" t="s">
        <v>29</v>
      </c>
      <c r="D6" s="20">
        <v>2</v>
      </c>
      <c r="E6" s="21">
        <f t="shared" ref="E6:E69" ca="1" si="14">EOMONTH(H6,0)</f>
        <v>731</v>
      </c>
      <c r="F6" s="44">
        <f t="shared" ca="1" si="4"/>
        <v>1095</v>
      </c>
      <c r="G6" s="22" t="s">
        <v>119</v>
      </c>
      <c r="H6" s="44">
        <f t="shared" ref="H6:H69" ca="1" si="15">EDATE(H5,12)</f>
        <v>731</v>
      </c>
      <c r="I6" s="45">
        <f t="shared" ca="1" si="5"/>
        <v>0</v>
      </c>
      <c r="J6" s="45">
        <f t="shared" ca="1" si="6"/>
        <v>0</v>
      </c>
      <c r="K6" s="45">
        <f t="shared" ca="1" si="7"/>
        <v>0</v>
      </c>
      <c r="L6" s="45"/>
      <c r="M6" s="45">
        <f t="shared" ref="M6:M69" ca="1" si="16">K6+L6</f>
        <v>0</v>
      </c>
      <c r="N6" s="257">
        <f t="shared" ca="1" si="8"/>
        <v>0</v>
      </c>
      <c r="O6" s="23"/>
      <c r="P6" s="255">
        <f t="shared" ca="1" si="9"/>
        <v>0</v>
      </c>
      <c r="Q6" s="163">
        <f t="shared" ca="1" si="10"/>
        <v>0</v>
      </c>
      <c r="R6" s="164">
        <f ca="1">NPV(Q5,K6:$K$244) + ($A$13+$A$14+$A$15)/POWER(1+Q5,$A$28-D6+1)</f>
        <v>0</v>
      </c>
      <c r="S6" s="164">
        <f ca="1">NPV(Q6,K6:$K$244) + ($A$13+$A$14+$A$15)/POWER(1+Q6,$A$28-D6+1)</f>
        <v>0</v>
      </c>
      <c r="T6" s="45">
        <f t="shared" ca="1" si="11"/>
        <v>0</v>
      </c>
      <c r="U6" s="45">
        <f t="shared" ref="U6:U69" ca="1" si="17">S6*Q6</f>
        <v>0</v>
      </c>
      <c r="V6" s="45">
        <f t="shared" ref="V6:V69" ca="1" si="18">-(K6+L6)</f>
        <v>0</v>
      </c>
      <c r="W6" s="45">
        <f t="shared" ca="1" si="12"/>
        <v>0</v>
      </c>
      <c r="X6" s="25">
        <f t="shared" ca="1" si="1"/>
        <v>0</v>
      </c>
      <c r="Z6" s="28">
        <f t="shared" ref="Z6:Z69" ca="1" si="19">AD5</f>
        <v>0</v>
      </c>
      <c r="AA6" s="233"/>
      <c r="AB6" s="45">
        <f t="shared" ca="1" si="13"/>
        <v>0</v>
      </c>
      <c r="AC6" s="45">
        <f t="shared" ca="1" si="2"/>
        <v>0</v>
      </c>
      <c r="AD6" s="25">
        <f t="shared" ca="1" si="3"/>
        <v>0</v>
      </c>
    </row>
    <row r="7" spans="1:31" x14ac:dyDescent="0.35">
      <c r="A7" s="104">
        <f ca="1">VLOOKUP(B3,'Input Table'!B:L,5,0)</f>
        <v>0</v>
      </c>
      <c r="B7" s="27" t="s">
        <v>30</v>
      </c>
      <c r="D7" s="20">
        <v>3</v>
      </c>
      <c r="E7" s="21">
        <f t="shared" ca="1" si="14"/>
        <v>1096</v>
      </c>
      <c r="F7" s="44">
        <f t="shared" ca="1" si="4"/>
        <v>1460</v>
      </c>
      <c r="G7" s="22" t="s">
        <v>119</v>
      </c>
      <c r="H7" s="44">
        <f t="shared" ca="1" si="15"/>
        <v>1096</v>
      </c>
      <c r="I7" s="45">
        <f t="shared" ca="1" si="5"/>
        <v>0</v>
      </c>
      <c r="J7" s="45">
        <f t="shared" ca="1" si="6"/>
        <v>0</v>
      </c>
      <c r="K7" s="45">
        <f t="shared" ca="1" si="7"/>
        <v>0</v>
      </c>
      <c r="L7" s="45"/>
      <c r="M7" s="45">
        <f t="shared" ca="1" si="16"/>
        <v>0</v>
      </c>
      <c r="N7" s="257">
        <f t="shared" ca="1" si="8"/>
        <v>0</v>
      </c>
      <c r="O7" s="23"/>
      <c r="P7" s="255">
        <f t="shared" ca="1" si="9"/>
        <v>0</v>
      </c>
      <c r="Q7" s="163">
        <f t="shared" ca="1" si="10"/>
        <v>0</v>
      </c>
      <c r="R7" s="164">
        <f ca="1">NPV(Q6,K7:$K$244) + ($A$13+$A$14+$A$15)/POWER(1+Q6,$A$28-D7+1)</f>
        <v>0</v>
      </c>
      <c r="S7" s="164">
        <f ca="1">NPV(Q7,K7:$K$244) + ($A$13+$A$14+$A$15)/POWER(1+Q7,$A$28-D7+1)</f>
        <v>0</v>
      </c>
      <c r="T7" s="45">
        <f t="shared" ca="1" si="11"/>
        <v>0</v>
      </c>
      <c r="U7" s="45">
        <f t="shared" ca="1" si="17"/>
        <v>0</v>
      </c>
      <c r="V7" s="45">
        <f t="shared" ca="1" si="18"/>
        <v>0</v>
      </c>
      <c r="W7" s="45">
        <f t="shared" ca="1" si="12"/>
        <v>0</v>
      </c>
      <c r="X7" s="25">
        <f ca="1">T7+W7+U7+V7</f>
        <v>0</v>
      </c>
      <c r="Z7" s="28">
        <f t="shared" ca="1" si="19"/>
        <v>0</v>
      </c>
      <c r="AA7" s="233"/>
      <c r="AB7" s="45">
        <f t="shared" ca="1" si="13"/>
        <v>0</v>
      </c>
      <c r="AC7" s="45">
        <f t="shared" ca="1" si="2"/>
        <v>0</v>
      </c>
      <c r="AD7" s="25">
        <f t="shared" ca="1" si="3"/>
        <v>0</v>
      </c>
    </row>
    <row r="8" spans="1:31" x14ac:dyDescent="0.35">
      <c r="A8" s="246">
        <f ca="1">IF(A6=0,A7,A6)</f>
        <v>0</v>
      </c>
      <c r="B8" s="48" t="s">
        <v>15</v>
      </c>
      <c r="D8" s="20">
        <v>4</v>
      </c>
      <c r="E8" s="21">
        <f t="shared" ca="1" si="14"/>
        <v>1461</v>
      </c>
      <c r="F8" s="44">
        <f t="shared" ca="1" si="4"/>
        <v>1826</v>
      </c>
      <c r="G8" s="22" t="s">
        <v>119</v>
      </c>
      <c r="H8" s="44">
        <f t="shared" ca="1" si="15"/>
        <v>1461</v>
      </c>
      <c r="I8" s="45">
        <f t="shared" ca="1" si="5"/>
        <v>0</v>
      </c>
      <c r="J8" s="45">
        <f t="shared" ca="1" si="6"/>
        <v>0</v>
      </c>
      <c r="K8" s="45">
        <f t="shared" ca="1" si="7"/>
        <v>0</v>
      </c>
      <c r="L8" s="45"/>
      <c r="M8" s="45">
        <f t="shared" ca="1" si="16"/>
        <v>0</v>
      </c>
      <c r="N8" s="257">
        <f t="shared" ca="1" si="8"/>
        <v>0</v>
      </c>
      <c r="O8" s="23"/>
      <c r="P8" s="255">
        <f t="shared" ca="1" si="9"/>
        <v>0</v>
      </c>
      <c r="Q8" s="163">
        <f t="shared" ca="1" si="10"/>
        <v>0</v>
      </c>
      <c r="R8" s="164">
        <f ca="1">NPV(Q7,K8:$K$244) + ($A$13+$A$14+$A$15)/POWER(1+Q7,$A$28-D8+1)</f>
        <v>0</v>
      </c>
      <c r="S8" s="164">
        <f ca="1">NPV(Q8,K8:$K$244) + ($A$13+$A$14+$A$15)/POWER(1+Q8,$A$28-D8+1)</f>
        <v>0</v>
      </c>
      <c r="T8" s="45">
        <f ca="1">IF(ISBLANK(G8),0,X7)</f>
        <v>0</v>
      </c>
      <c r="U8" s="45">
        <f ca="1">S8*Q8</f>
        <v>0</v>
      </c>
      <c r="V8" s="45">
        <f t="shared" ca="1" si="18"/>
        <v>0</v>
      </c>
      <c r="W8" s="45">
        <f t="shared" ca="1" si="12"/>
        <v>0</v>
      </c>
      <c r="X8" s="25">
        <f t="shared" ca="1" si="1"/>
        <v>0</v>
      </c>
      <c r="Z8" s="28">
        <f t="shared" ca="1" si="19"/>
        <v>0</v>
      </c>
      <c r="AA8" s="233"/>
      <c r="AB8" s="45">
        <f t="shared" ca="1" si="13"/>
        <v>0</v>
      </c>
      <c r="AC8" s="45">
        <f t="shared" ca="1" si="2"/>
        <v>0</v>
      </c>
      <c r="AD8" s="25">
        <f t="shared" ca="1" si="3"/>
        <v>0</v>
      </c>
    </row>
    <row r="9" spans="1:31" x14ac:dyDescent="0.35">
      <c r="A9" s="105">
        <f ca="1">VLOOKUP($B$3,'Input Table'!B:L,6,0)</f>
        <v>0</v>
      </c>
      <c r="B9" s="27" t="s">
        <v>282</v>
      </c>
      <c r="D9" s="20">
        <v>5</v>
      </c>
      <c r="E9" s="21">
        <f t="shared" ca="1" si="14"/>
        <v>1827</v>
      </c>
      <c r="F9" s="44">
        <f t="shared" ca="1" si="4"/>
        <v>2191</v>
      </c>
      <c r="G9" s="22" t="s">
        <v>119</v>
      </c>
      <c r="H9" s="44">
        <f t="shared" ca="1" si="15"/>
        <v>1827</v>
      </c>
      <c r="I9" s="45">
        <f t="shared" ca="1" si="5"/>
        <v>0</v>
      </c>
      <c r="J9" s="45">
        <f t="shared" ca="1" si="6"/>
        <v>0</v>
      </c>
      <c r="K9" s="45">
        <f t="shared" ca="1" si="7"/>
        <v>0</v>
      </c>
      <c r="L9" s="45"/>
      <c r="M9" s="45">
        <f t="shared" ca="1" si="16"/>
        <v>0</v>
      </c>
      <c r="N9" s="257">
        <f t="shared" ca="1" si="8"/>
        <v>0</v>
      </c>
      <c r="O9" s="23"/>
      <c r="P9" s="255">
        <f t="shared" ca="1" si="9"/>
        <v>0</v>
      </c>
      <c r="Q9" s="163">
        <f t="shared" ca="1" si="10"/>
        <v>0</v>
      </c>
      <c r="R9" s="164">
        <f ca="1">NPV(Q8,K9:$K$244) + ($A$13+$A$14+$A$15)/POWER(1+Q8,$A$28-D9+1)</f>
        <v>0</v>
      </c>
      <c r="S9" s="164">
        <f ca="1">NPV(Q9,K9:$K$244) + ($A$13+$A$14+$A$15)/POWER(1+Q9,$A$28-D9+1)</f>
        <v>0</v>
      </c>
      <c r="T9" s="45">
        <f t="shared" ca="1" si="11"/>
        <v>0</v>
      </c>
      <c r="U9" s="45">
        <f t="shared" ca="1" si="17"/>
        <v>0</v>
      </c>
      <c r="V9" s="45">
        <f t="shared" ca="1" si="18"/>
        <v>0</v>
      </c>
      <c r="W9" s="45">
        <f t="shared" ca="1" si="12"/>
        <v>0</v>
      </c>
      <c r="X9" s="25">
        <f t="shared" ca="1" si="1"/>
        <v>0</v>
      </c>
      <c r="Z9" s="28">
        <f t="shared" ca="1" si="19"/>
        <v>0</v>
      </c>
      <c r="AA9" s="233"/>
      <c r="AB9" s="45">
        <f t="shared" ca="1" si="13"/>
        <v>0</v>
      </c>
      <c r="AC9" s="45">
        <f t="shared" ca="1" si="2"/>
        <v>0</v>
      </c>
      <c r="AD9" s="25">
        <f t="shared" ca="1" si="3"/>
        <v>0</v>
      </c>
    </row>
    <row r="10" spans="1:31" x14ac:dyDescent="0.35">
      <c r="A10" s="105">
        <f ca="1">VLOOKUP($B$3,'Input Table'!B:L,7,0)</f>
        <v>0</v>
      </c>
      <c r="B10" s="27" t="s">
        <v>32</v>
      </c>
      <c r="D10" s="20">
        <v>6</v>
      </c>
      <c r="E10" s="21">
        <f t="shared" ca="1" si="14"/>
        <v>2192</v>
      </c>
      <c r="F10" s="44">
        <f t="shared" ca="1" si="4"/>
        <v>2556</v>
      </c>
      <c r="G10" s="22" t="s">
        <v>119</v>
      </c>
      <c r="H10" s="44">
        <f t="shared" ca="1" si="15"/>
        <v>2192</v>
      </c>
      <c r="I10" s="45">
        <f t="shared" ca="1" si="5"/>
        <v>0</v>
      </c>
      <c r="J10" s="45">
        <f t="shared" ca="1" si="6"/>
        <v>0</v>
      </c>
      <c r="K10" s="45">
        <f t="shared" ca="1" si="7"/>
        <v>0</v>
      </c>
      <c r="L10" s="45"/>
      <c r="M10" s="45">
        <f t="shared" ca="1" si="16"/>
        <v>0</v>
      </c>
      <c r="N10" s="257">
        <f t="shared" ca="1" si="8"/>
        <v>0</v>
      </c>
      <c r="O10" s="23"/>
      <c r="P10" s="255">
        <f t="shared" ca="1" si="9"/>
        <v>0</v>
      </c>
      <c r="Q10" s="163">
        <f t="shared" ca="1" si="10"/>
        <v>0</v>
      </c>
      <c r="R10" s="164">
        <f ca="1">NPV(Q9,K10:$K$244) + ($A$13+$A$14+$A$15)/POWER(1+Q9,$A$28-D10+1)</f>
        <v>0</v>
      </c>
      <c r="S10" s="164">
        <f ca="1">NPV(Q10,K10:$K$244) + ($A$13+$A$14+$A$15)/POWER(1+Q10,$A$28-D10+1)</f>
        <v>0</v>
      </c>
      <c r="T10" s="45">
        <f t="shared" ca="1" si="11"/>
        <v>0</v>
      </c>
      <c r="U10" s="45">
        <f t="shared" ca="1" si="17"/>
        <v>0</v>
      </c>
      <c r="V10" s="45">
        <f t="shared" ca="1" si="18"/>
        <v>0</v>
      </c>
      <c r="W10" s="45">
        <f t="shared" ca="1" si="12"/>
        <v>0</v>
      </c>
      <c r="X10" s="25">
        <f ca="1">T10+W10+U10+V10</f>
        <v>0</v>
      </c>
      <c r="Z10" s="28">
        <f t="shared" ca="1" si="19"/>
        <v>0</v>
      </c>
      <c r="AA10" s="233"/>
      <c r="AB10" s="45">
        <f t="shared" ca="1" si="13"/>
        <v>0</v>
      </c>
      <c r="AC10" s="45">
        <f t="shared" ca="1" si="2"/>
        <v>0</v>
      </c>
      <c r="AD10" s="25">
        <f t="shared" ca="1" si="3"/>
        <v>0</v>
      </c>
    </row>
    <row r="11" spans="1:31" x14ac:dyDescent="0.35">
      <c r="A11" s="105">
        <f ca="1">A9-A10</f>
        <v>0</v>
      </c>
      <c r="B11" s="27" t="s">
        <v>33</v>
      </c>
      <c r="D11" s="20">
        <v>7</v>
      </c>
      <c r="E11" s="21">
        <f t="shared" ca="1" si="14"/>
        <v>2557</v>
      </c>
      <c r="F11" s="44">
        <f t="shared" ca="1" si="4"/>
        <v>2921</v>
      </c>
      <c r="G11" s="22" t="s">
        <v>119</v>
      </c>
      <c r="H11" s="44">
        <f t="shared" ca="1" si="15"/>
        <v>2557</v>
      </c>
      <c r="I11" s="45">
        <f t="shared" ca="1" si="5"/>
        <v>0</v>
      </c>
      <c r="J11" s="45">
        <f t="shared" ca="1" si="6"/>
        <v>0</v>
      </c>
      <c r="K11" s="45">
        <f t="shared" ca="1" si="7"/>
        <v>0</v>
      </c>
      <c r="L11" s="45"/>
      <c r="M11" s="45">
        <f t="shared" ca="1" si="16"/>
        <v>0</v>
      </c>
      <c r="N11" s="257">
        <f t="shared" ca="1" si="8"/>
        <v>0</v>
      </c>
      <c r="O11" s="23"/>
      <c r="P11" s="255">
        <f t="shared" ca="1" si="9"/>
        <v>0</v>
      </c>
      <c r="Q11" s="163">
        <f t="shared" ca="1" si="10"/>
        <v>0</v>
      </c>
      <c r="R11" s="164">
        <f ca="1">NPV(Q10,K11:$K$244) + ($A$13+$A$14+$A$15)/POWER(1+Q10,$A$28-D11+1)</f>
        <v>0</v>
      </c>
      <c r="S11" s="164">
        <f ca="1">NPV(Q11,K11:$K$244) + ($A$13+$A$14+$A$15)/POWER(1+Q11,$A$28-D11+1)</f>
        <v>0</v>
      </c>
      <c r="T11" s="45">
        <f ca="1">IF(ISBLANK(G11),0,X10)</f>
        <v>0</v>
      </c>
      <c r="U11" s="45">
        <f ca="1">S11*Q11</f>
        <v>0</v>
      </c>
      <c r="V11" s="45">
        <f t="shared" ca="1" si="18"/>
        <v>0</v>
      </c>
      <c r="W11" s="45">
        <f t="shared" ca="1" si="12"/>
        <v>0</v>
      </c>
      <c r="X11" s="25">
        <f ca="1">T11+W11+U11+V11</f>
        <v>0</v>
      </c>
      <c r="Z11" s="28">
        <f t="shared" ca="1" si="19"/>
        <v>0</v>
      </c>
      <c r="AA11" s="233"/>
      <c r="AB11" s="45">
        <f t="shared" ca="1" si="13"/>
        <v>0</v>
      </c>
      <c r="AC11" s="45">
        <f t="shared" ca="1" si="2"/>
        <v>0</v>
      </c>
      <c r="AD11" s="25">
        <f t="shared" ca="1" si="3"/>
        <v>0</v>
      </c>
    </row>
    <row r="12" spans="1:31" x14ac:dyDescent="0.35">
      <c r="A12" s="112">
        <f ca="1">VLOOKUP($B$3,'Input Table'!B:L,8,0)</f>
        <v>0</v>
      </c>
      <c r="B12" s="48" t="s">
        <v>34</v>
      </c>
      <c r="D12" s="20">
        <v>8</v>
      </c>
      <c r="E12" s="21">
        <f t="shared" ca="1" si="14"/>
        <v>2922</v>
      </c>
      <c r="F12" s="44">
        <f t="shared" ca="1" si="4"/>
        <v>3287</v>
      </c>
      <c r="G12" s="22" t="s">
        <v>119</v>
      </c>
      <c r="H12" s="44">
        <f t="shared" ca="1" si="15"/>
        <v>2922</v>
      </c>
      <c r="I12" s="45">
        <f t="shared" ca="1" si="5"/>
        <v>0</v>
      </c>
      <c r="J12" s="45">
        <f t="shared" ca="1" si="6"/>
        <v>0</v>
      </c>
      <c r="K12" s="45">
        <f t="shared" ca="1" si="7"/>
        <v>0</v>
      </c>
      <c r="L12" s="45"/>
      <c r="M12" s="45">
        <f t="shared" ca="1" si="16"/>
        <v>0</v>
      </c>
      <c r="N12" s="257">
        <f t="shared" ca="1" si="8"/>
        <v>0</v>
      </c>
      <c r="O12" s="23"/>
      <c r="P12" s="255">
        <f t="shared" ca="1" si="9"/>
        <v>0</v>
      </c>
      <c r="Q12" s="163">
        <f t="shared" ca="1" si="10"/>
        <v>0</v>
      </c>
      <c r="R12" s="164">
        <f ca="1">NPV(Q11,K12:$K$244) + ($A$13+$A$14+$A$15)/POWER(1+Q11,$A$28-D12+1)</f>
        <v>0</v>
      </c>
      <c r="S12" s="164">
        <f ca="1">NPV(Q12,K12:$K$244) + ($A$13+$A$14+$A$15)/POWER(1+Q12,$A$28-D12+1)</f>
        <v>0</v>
      </c>
      <c r="T12" s="45">
        <f t="shared" ca="1" si="11"/>
        <v>0</v>
      </c>
      <c r="U12" s="45">
        <f t="shared" ca="1" si="17"/>
        <v>0</v>
      </c>
      <c r="V12" s="45">
        <f t="shared" ca="1" si="18"/>
        <v>0</v>
      </c>
      <c r="W12" s="45">
        <f t="shared" ca="1" si="12"/>
        <v>0</v>
      </c>
      <c r="X12" s="25">
        <f t="shared" ca="1" si="1"/>
        <v>0</v>
      </c>
      <c r="Z12" s="28">
        <f t="shared" ca="1" si="19"/>
        <v>0</v>
      </c>
      <c r="AA12" s="233"/>
      <c r="AB12" s="45">
        <f t="shared" ca="1" si="13"/>
        <v>0</v>
      </c>
      <c r="AC12" s="45">
        <f t="shared" ca="1" si="2"/>
        <v>0</v>
      </c>
      <c r="AD12" s="25">
        <f t="shared" ca="1" si="3"/>
        <v>0</v>
      </c>
    </row>
    <row r="13" spans="1:31" x14ac:dyDescent="0.35">
      <c r="A13" s="105">
        <f ca="1">VLOOKUP($B$3,'Input Table'!B:L,9,0)</f>
        <v>0</v>
      </c>
      <c r="B13" s="27" t="s">
        <v>35</v>
      </c>
      <c r="D13" s="20">
        <v>9</v>
      </c>
      <c r="E13" s="21">
        <f t="shared" ca="1" si="14"/>
        <v>3288</v>
      </c>
      <c r="F13" s="44">
        <f t="shared" ca="1" si="4"/>
        <v>3652</v>
      </c>
      <c r="G13" s="22" t="s">
        <v>119</v>
      </c>
      <c r="H13" s="44">
        <f t="shared" ca="1" si="15"/>
        <v>3288</v>
      </c>
      <c r="I13" s="45">
        <f t="shared" ca="1" si="5"/>
        <v>0</v>
      </c>
      <c r="J13" s="45">
        <f t="shared" ca="1" si="6"/>
        <v>0</v>
      </c>
      <c r="K13" s="45">
        <f t="shared" ca="1" si="7"/>
        <v>0</v>
      </c>
      <c r="L13" s="45"/>
      <c r="M13" s="45">
        <f t="shared" ca="1" si="16"/>
        <v>0</v>
      </c>
      <c r="N13" s="257">
        <f t="shared" ca="1" si="8"/>
        <v>0</v>
      </c>
      <c r="O13" s="23"/>
      <c r="P13" s="255">
        <f t="shared" ca="1" si="9"/>
        <v>0</v>
      </c>
      <c r="Q13" s="163">
        <f t="shared" ca="1" si="10"/>
        <v>0</v>
      </c>
      <c r="R13" s="164">
        <f ca="1">NPV(Q12,K13:$K$244) + ($A$13+$A$14+$A$15)/POWER(1+Q12,$A$28-D13+1)</f>
        <v>0</v>
      </c>
      <c r="S13" s="164">
        <f ca="1">NPV(Q13,K13:$K$244) + ($A$13+$A$14+$A$15)/POWER(1+Q13,$A$28-D13+1)</f>
        <v>0</v>
      </c>
      <c r="T13" s="45">
        <f t="shared" ca="1" si="11"/>
        <v>0</v>
      </c>
      <c r="U13" s="45">
        <f t="shared" ca="1" si="17"/>
        <v>0</v>
      </c>
      <c r="V13" s="45">
        <f t="shared" ca="1" si="18"/>
        <v>0</v>
      </c>
      <c r="W13" s="45">
        <f t="shared" ca="1" si="12"/>
        <v>0</v>
      </c>
      <c r="X13" s="25">
        <f t="shared" ca="1" si="1"/>
        <v>0</v>
      </c>
      <c r="Z13" s="28">
        <f t="shared" ca="1" si="19"/>
        <v>0</v>
      </c>
      <c r="AA13" s="233"/>
      <c r="AB13" s="45">
        <f t="shared" ca="1" si="13"/>
        <v>0</v>
      </c>
      <c r="AC13" s="45">
        <f t="shared" ca="1" si="2"/>
        <v>0</v>
      </c>
      <c r="AD13" s="25">
        <f t="shared" ca="1" si="3"/>
        <v>0</v>
      </c>
    </row>
    <row r="14" spans="1:31" x14ac:dyDescent="0.35">
      <c r="A14" s="105">
        <f ca="1">VLOOKUP($B$3,'Input Table'!B:L,10,0)</f>
        <v>0</v>
      </c>
      <c r="B14" s="27" t="s">
        <v>36</v>
      </c>
      <c r="D14" s="20">
        <v>10</v>
      </c>
      <c r="E14" s="21">
        <f t="shared" ca="1" si="14"/>
        <v>3653</v>
      </c>
      <c r="F14" s="44">
        <f t="shared" ca="1" si="4"/>
        <v>4017</v>
      </c>
      <c r="G14" s="22" t="s">
        <v>119</v>
      </c>
      <c r="H14" s="44">
        <f t="shared" ca="1" si="15"/>
        <v>3653</v>
      </c>
      <c r="I14" s="45">
        <f t="shared" ca="1" si="5"/>
        <v>0</v>
      </c>
      <c r="J14" s="45">
        <f t="shared" ca="1" si="6"/>
        <v>0</v>
      </c>
      <c r="K14" s="45">
        <f t="shared" ca="1" si="7"/>
        <v>0</v>
      </c>
      <c r="L14" s="45"/>
      <c r="M14" s="45">
        <f t="shared" ca="1" si="16"/>
        <v>0</v>
      </c>
      <c r="N14" s="257">
        <f t="shared" ca="1" si="8"/>
        <v>0</v>
      </c>
      <c r="O14" s="23"/>
      <c r="P14" s="255">
        <f t="shared" ca="1" si="9"/>
        <v>0</v>
      </c>
      <c r="Q14" s="163">
        <f t="shared" ca="1" si="10"/>
        <v>0</v>
      </c>
      <c r="R14" s="164">
        <f ca="1">NPV(Q13,K14:$K$244) + ($A$13+$A$14+$A$15)/POWER(1+Q13,$A$28-D14+1)</f>
        <v>0</v>
      </c>
      <c r="S14" s="164">
        <f ca="1">NPV(Q14,K14:$K$244) + ($A$13+$A$14+$A$15)/POWER(1+Q14,$A$28-D14+1)</f>
        <v>0</v>
      </c>
      <c r="T14" s="45">
        <f t="shared" ca="1" si="11"/>
        <v>0</v>
      </c>
      <c r="U14" s="45">
        <f t="shared" ca="1" si="17"/>
        <v>0</v>
      </c>
      <c r="V14" s="45">
        <f t="shared" ca="1" si="18"/>
        <v>0</v>
      </c>
      <c r="W14" s="45">
        <f t="shared" ca="1" si="12"/>
        <v>0</v>
      </c>
      <c r="X14" s="25">
        <f t="shared" ca="1" si="1"/>
        <v>0</v>
      </c>
      <c r="Z14" s="28">
        <f t="shared" ca="1" si="19"/>
        <v>0</v>
      </c>
      <c r="AA14" s="233"/>
      <c r="AB14" s="45">
        <f t="shared" ca="1" si="13"/>
        <v>0</v>
      </c>
      <c r="AC14" s="45">
        <f t="shared" ca="1" si="2"/>
        <v>0</v>
      </c>
      <c r="AD14" s="25">
        <f t="shared" ca="1" si="3"/>
        <v>0</v>
      </c>
    </row>
    <row r="15" spans="1:31" x14ac:dyDescent="0.35">
      <c r="A15" s="105">
        <f ca="1">VLOOKUP($B$3,'Input Table'!B:L,11,0)</f>
        <v>0</v>
      </c>
      <c r="B15" s="27" t="s">
        <v>37</v>
      </c>
      <c r="D15" s="20">
        <v>11</v>
      </c>
      <c r="E15" s="21">
        <f t="shared" ca="1" si="14"/>
        <v>4018</v>
      </c>
      <c r="F15" s="44">
        <f t="shared" ca="1" si="4"/>
        <v>4382</v>
      </c>
      <c r="G15" s="22" t="s">
        <v>119</v>
      </c>
      <c r="H15" s="44">
        <f t="shared" ca="1" si="15"/>
        <v>4018</v>
      </c>
      <c r="I15" s="45">
        <f t="shared" ca="1" si="5"/>
        <v>0</v>
      </c>
      <c r="J15" s="45">
        <f t="shared" ca="1" si="6"/>
        <v>0</v>
      </c>
      <c r="K15" s="45">
        <f t="shared" ca="1" si="7"/>
        <v>0</v>
      </c>
      <c r="L15" s="45"/>
      <c r="M15" s="45">
        <f t="shared" ca="1" si="16"/>
        <v>0</v>
      </c>
      <c r="N15" s="257">
        <f t="shared" ca="1" si="8"/>
        <v>0</v>
      </c>
      <c r="O15" s="23"/>
      <c r="P15" s="255">
        <f t="shared" ca="1" si="9"/>
        <v>0</v>
      </c>
      <c r="Q15" s="163">
        <f t="shared" ca="1" si="10"/>
        <v>0</v>
      </c>
      <c r="R15" s="164">
        <f ca="1">NPV(Q14,K15:$K$244) + ($A$13+$A$14+$A$15)/POWER(1+Q14,$A$28-D15+1)</f>
        <v>0</v>
      </c>
      <c r="S15" s="164">
        <f ca="1">NPV(Q15,K15:$K$244) + ($A$13+$A$14+$A$15)/POWER(1+Q15,$A$28-D15+1)</f>
        <v>0</v>
      </c>
      <c r="T15" s="45">
        <f t="shared" ca="1" si="11"/>
        <v>0</v>
      </c>
      <c r="U15" s="45">
        <f t="shared" ca="1" si="17"/>
        <v>0</v>
      </c>
      <c r="V15" s="45">
        <f t="shared" ca="1" si="18"/>
        <v>0</v>
      </c>
      <c r="W15" s="45">
        <f t="shared" ca="1" si="12"/>
        <v>0</v>
      </c>
      <c r="X15" s="25">
        <f t="shared" ca="1" si="1"/>
        <v>0</v>
      </c>
      <c r="Z15" s="28">
        <f t="shared" ca="1" si="19"/>
        <v>0</v>
      </c>
      <c r="AA15" s="233"/>
      <c r="AB15" s="45">
        <f t="shared" ca="1" si="13"/>
        <v>0</v>
      </c>
      <c r="AC15" s="45">
        <f t="shared" ca="1" si="2"/>
        <v>0</v>
      </c>
      <c r="AD15" s="25">
        <f t="shared" ca="1" si="3"/>
        <v>0</v>
      </c>
    </row>
    <row r="16" spans="1:31" x14ac:dyDescent="0.35">
      <c r="A16" s="250">
        <f ca="1">-PV($A$8,$A$28,A11)</f>
        <v>0</v>
      </c>
      <c r="B16" s="48" t="s">
        <v>38</v>
      </c>
      <c r="D16" s="20">
        <v>12</v>
      </c>
      <c r="E16" s="21">
        <f t="shared" ca="1" si="14"/>
        <v>4383</v>
      </c>
      <c r="F16" s="44">
        <f t="shared" ca="1" si="4"/>
        <v>4748</v>
      </c>
      <c r="G16" s="22" t="s">
        <v>119</v>
      </c>
      <c r="H16" s="44">
        <f t="shared" ca="1" si="15"/>
        <v>4383</v>
      </c>
      <c r="I16" s="45">
        <f t="shared" ca="1" si="5"/>
        <v>0</v>
      </c>
      <c r="J16" s="45">
        <f t="shared" ca="1" si="6"/>
        <v>0</v>
      </c>
      <c r="K16" s="45">
        <f t="shared" ca="1" si="7"/>
        <v>0</v>
      </c>
      <c r="L16" s="45"/>
      <c r="M16" s="45">
        <f t="shared" ca="1" si="16"/>
        <v>0</v>
      </c>
      <c r="N16" s="257">
        <f t="shared" ca="1" si="8"/>
        <v>0</v>
      </c>
      <c r="O16" s="23"/>
      <c r="P16" s="255">
        <f t="shared" ca="1" si="9"/>
        <v>0</v>
      </c>
      <c r="Q16" s="163">
        <f t="shared" ca="1" si="10"/>
        <v>0</v>
      </c>
      <c r="R16" s="164">
        <f ca="1">NPV(Q15,K16:$K$244) + ($A$13+$A$14+$A$15)/POWER(1+Q15,$A$28-D16+1)</f>
        <v>0</v>
      </c>
      <c r="S16" s="164">
        <f ca="1">NPV(Q16,K16:$K$244) + ($A$13+$A$14+$A$15)/POWER(1+Q16,$A$28-D16+1)</f>
        <v>0</v>
      </c>
      <c r="T16" s="45">
        <f t="shared" ca="1" si="11"/>
        <v>0</v>
      </c>
      <c r="U16" s="45">
        <f t="shared" ca="1" si="17"/>
        <v>0</v>
      </c>
      <c r="V16" s="45">
        <f t="shared" ca="1" si="18"/>
        <v>0</v>
      </c>
      <c r="W16" s="45">
        <v>0</v>
      </c>
      <c r="X16" s="25">
        <f t="shared" ca="1" si="1"/>
        <v>0</v>
      </c>
      <c r="Z16" s="28">
        <f t="shared" ca="1" si="19"/>
        <v>0</v>
      </c>
      <c r="AA16" s="233"/>
      <c r="AB16" s="45">
        <f t="shared" ca="1" si="13"/>
        <v>0</v>
      </c>
      <c r="AC16" s="45">
        <v>0</v>
      </c>
      <c r="AD16" s="25">
        <f t="shared" ca="1" si="3"/>
        <v>0</v>
      </c>
    </row>
    <row r="17" spans="1:30" x14ac:dyDescent="0.35">
      <c r="A17" s="247">
        <v>0</v>
      </c>
      <c r="B17" s="48" t="s">
        <v>273</v>
      </c>
      <c r="D17" s="20">
        <v>13</v>
      </c>
      <c r="E17" s="21">
        <f t="shared" ca="1" si="14"/>
        <v>4749</v>
      </c>
      <c r="F17" s="44">
        <f t="shared" ca="1" si="4"/>
        <v>5113</v>
      </c>
      <c r="G17" s="22" t="s">
        <v>119</v>
      </c>
      <c r="H17" s="44">
        <f t="shared" ca="1" si="15"/>
        <v>4749</v>
      </c>
      <c r="I17" s="45">
        <f t="shared" ca="1" si="5"/>
        <v>0</v>
      </c>
      <c r="J17" s="45">
        <f t="shared" ca="1" si="6"/>
        <v>0</v>
      </c>
      <c r="K17" s="45">
        <f t="shared" ca="1" si="7"/>
        <v>0</v>
      </c>
      <c r="L17" s="45"/>
      <c r="M17" s="45">
        <f t="shared" ca="1" si="16"/>
        <v>0</v>
      </c>
      <c r="N17" s="257">
        <f t="shared" ca="1" si="8"/>
        <v>0</v>
      </c>
      <c r="O17" s="23"/>
      <c r="P17" s="255">
        <f t="shared" ca="1" si="9"/>
        <v>0</v>
      </c>
      <c r="Q17" s="163">
        <f t="shared" ca="1" si="10"/>
        <v>0</v>
      </c>
      <c r="R17" s="164">
        <f ca="1">NPV(Q16,K17:$K$244) + ($A$13+$A$14+$A$15)/POWER(1+Q16,$A$28-D17+1)</f>
        <v>0</v>
      </c>
      <c r="S17" s="164">
        <f ca="1">NPV(Q17,K17:$K$244) + ($A$13+$A$14+$A$15)/POWER(1+Q17,$A$28-D17+1)</f>
        <v>0</v>
      </c>
      <c r="T17" s="45">
        <f t="shared" ca="1" si="11"/>
        <v>0</v>
      </c>
      <c r="U17" s="45">
        <f t="shared" ca="1" si="17"/>
        <v>0</v>
      </c>
      <c r="V17" s="45">
        <f t="shared" ca="1" si="18"/>
        <v>0</v>
      </c>
      <c r="W17" s="45">
        <f t="shared" ca="1" si="12"/>
        <v>0</v>
      </c>
      <c r="X17" s="25">
        <f t="shared" ca="1" si="1"/>
        <v>0</v>
      </c>
      <c r="Z17" s="28">
        <f t="shared" ca="1" si="19"/>
        <v>0</v>
      </c>
      <c r="AA17" s="233"/>
      <c r="AB17" s="45">
        <f t="shared" ca="1" si="13"/>
        <v>0</v>
      </c>
      <c r="AC17" s="45">
        <f t="shared" ca="1" si="2"/>
        <v>0</v>
      </c>
      <c r="AD17" s="25">
        <f t="shared" ca="1" si="3"/>
        <v>0</v>
      </c>
    </row>
    <row r="18" spans="1:30" x14ac:dyDescent="0.35">
      <c r="A18" s="247">
        <f ca="1">A13/POWER(1+$A$8,$A$28)</f>
        <v>0</v>
      </c>
      <c r="B18" s="48" t="s">
        <v>39</v>
      </c>
      <c r="D18" s="20">
        <v>14</v>
      </c>
      <c r="E18" s="21">
        <f t="shared" ca="1" si="14"/>
        <v>5114</v>
      </c>
      <c r="F18" s="44">
        <f t="shared" ca="1" si="4"/>
        <v>5478</v>
      </c>
      <c r="G18" s="22" t="s">
        <v>119</v>
      </c>
      <c r="H18" s="44">
        <f t="shared" ca="1" si="15"/>
        <v>5114</v>
      </c>
      <c r="I18" s="45">
        <f t="shared" ca="1" si="5"/>
        <v>0</v>
      </c>
      <c r="J18" s="45">
        <f t="shared" ca="1" si="6"/>
        <v>0</v>
      </c>
      <c r="K18" s="45">
        <f t="shared" ca="1" si="7"/>
        <v>0</v>
      </c>
      <c r="L18" s="45"/>
      <c r="M18" s="45">
        <f t="shared" ca="1" si="16"/>
        <v>0</v>
      </c>
      <c r="N18" s="257">
        <f t="shared" ca="1" si="8"/>
        <v>0</v>
      </c>
      <c r="O18" s="23"/>
      <c r="P18" s="255">
        <f t="shared" ca="1" si="9"/>
        <v>0</v>
      </c>
      <c r="Q18" s="163">
        <f t="shared" ca="1" si="10"/>
        <v>0</v>
      </c>
      <c r="R18" s="164">
        <f ca="1">NPV(Q17,K18:$K$244) + ($A$13+$A$14+$A$15)/POWER(1+Q17,$A$28-D18+1)</f>
        <v>0</v>
      </c>
      <c r="S18" s="164">
        <f ca="1">NPV(Q18,K18:$K$244) + ($A$13+$A$14+$A$15)/POWER(1+Q18,$A$28-D18+1)</f>
        <v>0</v>
      </c>
      <c r="T18" s="45">
        <f t="shared" ca="1" si="11"/>
        <v>0</v>
      </c>
      <c r="U18" s="45">
        <f t="shared" ca="1" si="17"/>
        <v>0</v>
      </c>
      <c r="V18" s="45">
        <f t="shared" ca="1" si="18"/>
        <v>0</v>
      </c>
      <c r="W18" s="45">
        <v>0</v>
      </c>
      <c r="X18" s="25">
        <f t="shared" ca="1" si="1"/>
        <v>0</v>
      </c>
      <c r="Z18" s="28">
        <f t="shared" ca="1" si="19"/>
        <v>0</v>
      </c>
      <c r="AA18" s="233"/>
      <c r="AB18" s="45">
        <f t="shared" ca="1" si="13"/>
        <v>0</v>
      </c>
      <c r="AC18" s="45">
        <f t="shared" si="2"/>
        <v>0</v>
      </c>
      <c r="AD18" s="25">
        <f t="shared" ca="1" si="3"/>
        <v>0</v>
      </c>
    </row>
    <row r="19" spans="1:30" x14ac:dyDescent="0.35">
      <c r="A19" s="247">
        <f ca="1">A14/POWER(1+$A$8,$A$28)</f>
        <v>0</v>
      </c>
      <c r="B19" s="48" t="s">
        <v>40</v>
      </c>
      <c r="C19" s="29"/>
      <c r="D19" s="20">
        <v>15</v>
      </c>
      <c r="E19" s="21">
        <f t="shared" ca="1" si="14"/>
        <v>5479</v>
      </c>
      <c r="F19" s="44">
        <f t="shared" ca="1" si="4"/>
        <v>5843</v>
      </c>
      <c r="G19" s="22" t="s">
        <v>119</v>
      </c>
      <c r="H19" s="44">
        <f t="shared" ca="1" si="15"/>
        <v>5479</v>
      </c>
      <c r="I19" s="45">
        <f t="shared" ca="1" si="5"/>
        <v>0</v>
      </c>
      <c r="J19" s="45">
        <f t="shared" ca="1" si="6"/>
        <v>0</v>
      </c>
      <c r="K19" s="45">
        <f t="shared" ca="1" si="7"/>
        <v>0</v>
      </c>
      <c r="L19" s="45"/>
      <c r="M19" s="45">
        <f t="shared" ca="1" si="16"/>
        <v>0</v>
      </c>
      <c r="N19" s="257">
        <f t="shared" ca="1" si="8"/>
        <v>0</v>
      </c>
      <c r="O19" s="23"/>
      <c r="P19" s="255">
        <f t="shared" ca="1" si="9"/>
        <v>0</v>
      </c>
      <c r="Q19" s="163">
        <f t="shared" ca="1" si="10"/>
        <v>0</v>
      </c>
      <c r="R19" s="164">
        <f ca="1">NPV(Q18,K19:$K$244) + ($A$13+$A$14+$A$15)/POWER(1+Q18,$A$28-D19+1)</f>
        <v>0</v>
      </c>
      <c r="S19" s="164">
        <f ca="1">NPV(Q19,K19:$K$244) + ($A$13+$A$14+$A$15)/POWER(1+Q19,$A$28-D19+1)</f>
        <v>0</v>
      </c>
      <c r="T19" s="45">
        <f t="shared" ca="1" si="11"/>
        <v>0</v>
      </c>
      <c r="U19" s="45">
        <f t="shared" ca="1" si="17"/>
        <v>0</v>
      </c>
      <c r="V19" s="45">
        <f t="shared" ca="1" si="18"/>
        <v>0</v>
      </c>
      <c r="W19" s="45">
        <f t="shared" ca="1" si="12"/>
        <v>0</v>
      </c>
      <c r="X19" s="25">
        <f t="shared" ca="1" si="1"/>
        <v>0</v>
      </c>
      <c r="Z19" s="28">
        <f t="shared" ca="1" si="19"/>
        <v>0</v>
      </c>
      <c r="AA19" s="233"/>
      <c r="AB19" s="45">
        <f t="shared" ca="1" si="13"/>
        <v>0</v>
      </c>
      <c r="AC19" s="45">
        <f t="shared" ca="1" si="2"/>
        <v>0</v>
      </c>
      <c r="AD19" s="25">
        <f t="shared" ca="1" si="3"/>
        <v>0</v>
      </c>
    </row>
    <row r="20" spans="1:30" x14ac:dyDescent="0.35">
      <c r="A20" s="247">
        <f ca="1">A15/POWER(1+$A$8,$A$28)</f>
        <v>0</v>
      </c>
      <c r="B20" s="48" t="s">
        <v>41</v>
      </c>
      <c r="D20" s="20">
        <v>16</v>
      </c>
      <c r="E20" s="21">
        <f t="shared" ca="1" si="14"/>
        <v>5844</v>
      </c>
      <c r="F20" s="44">
        <f t="shared" ca="1" si="4"/>
        <v>6209</v>
      </c>
      <c r="G20" s="22" t="s">
        <v>119</v>
      </c>
      <c r="H20" s="44">
        <f t="shared" ca="1" si="15"/>
        <v>5844</v>
      </c>
      <c r="I20" s="45">
        <f t="shared" ca="1" si="5"/>
        <v>0</v>
      </c>
      <c r="J20" s="45">
        <f t="shared" ca="1" si="6"/>
        <v>0</v>
      </c>
      <c r="K20" s="45">
        <f t="shared" ca="1" si="7"/>
        <v>0</v>
      </c>
      <c r="L20" s="45"/>
      <c r="M20" s="45">
        <f t="shared" ca="1" si="16"/>
        <v>0</v>
      </c>
      <c r="N20" s="257">
        <f t="shared" ca="1" si="8"/>
        <v>0</v>
      </c>
      <c r="O20" s="23"/>
      <c r="P20" s="255">
        <f t="shared" ca="1" si="9"/>
        <v>0</v>
      </c>
      <c r="Q20" s="163">
        <f t="shared" ca="1" si="10"/>
        <v>0</v>
      </c>
      <c r="R20" s="164">
        <f ca="1">NPV(Q19,K20:$K$244) + ($A$13+$A$14+$A$15)/POWER(1+Q19,$A$28-D20+1)</f>
        <v>0</v>
      </c>
      <c r="S20" s="164">
        <f ca="1">NPV(Q20,K20:$K$244) + ($A$13+$A$14+$A$15)/POWER(1+Q20,$A$28-D20+1)</f>
        <v>0</v>
      </c>
      <c r="T20" s="45">
        <f t="shared" ca="1" si="11"/>
        <v>0</v>
      </c>
      <c r="U20" s="45">
        <f t="shared" ca="1" si="17"/>
        <v>0</v>
      </c>
      <c r="V20" s="45">
        <f t="shared" ca="1" si="18"/>
        <v>0</v>
      </c>
      <c r="W20" s="45">
        <f t="shared" ca="1" si="12"/>
        <v>0</v>
      </c>
      <c r="X20" s="25">
        <f t="shared" ca="1" si="1"/>
        <v>0</v>
      </c>
      <c r="Z20" s="28">
        <f t="shared" ca="1" si="19"/>
        <v>0</v>
      </c>
      <c r="AA20" s="233"/>
      <c r="AB20" s="45">
        <f t="shared" ca="1" si="13"/>
        <v>0</v>
      </c>
      <c r="AC20" s="45">
        <f t="shared" ca="1" si="2"/>
        <v>0</v>
      </c>
      <c r="AD20" s="25">
        <f t="shared" ca="1" si="3"/>
        <v>0</v>
      </c>
    </row>
    <row r="21" spans="1:30" ht="15" thickBot="1" x14ac:dyDescent="0.4">
      <c r="A21" s="273">
        <f ca="1">SUM(A16:A20)</f>
        <v>0</v>
      </c>
      <c r="B21" s="30" t="s">
        <v>42</v>
      </c>
      <c r="D21" s="20">
        <v>17</v>
      </c>
      <c r="E21" s="21">
        <f t="shared" ca="1" si="14"/>
        <v>6210</v>
      </c>
      <c r="F21" s="44">
        <f t="shared" ca="1" si="4"/>
        <v>6574</v>
      </c>
      <c r="G21" s="22" t="s">
        <v>119</v>
      </c>
      <c r="H21" s="44">
        <f t="shared" ca="1" si="15"/>
        <v>6210</v>
      </c>
      <c r="I21" s="45">
        <f t="shared" ca="1" si="5"/>
        <v>0</v>
      </c>
      <c r="J21" s="45">
        <f t="shared" ca="1" si="6"/>
        <v>0</v>
      </c>
      <c r="K21" s="45">
        <f t="shared" ca="1" si="7"/>
        <v>0</v>
      </c>
      <c r="L21" s="45"/>
      <c r="M21" s="45">
        <f t="shared" ca="1" si="16"/>
        <v>0</v>
      </c>
      <c r="N21" s="257">
        <f t="shared" ca="1" si="8"/>
        <v>0</v>
      </c>
      <c r="O21" s="23"/>
      <c r="P21" s="255">
        <f t="shared" ca="1" si="9"/>
        <v>0</v>
      </c>
      <c r="Q21" s="163">
        <f t="shared" ca="1" si="10"/>
        <v>0</v>
      </c>
      <c r="R21" s="164">
        <f ca="1">NPV(Q20,K21:$K$244) + ($A$13+$A$14+$A$15)/POWER(1+Q20,$A$28-D21+1)</f>
        <v>0</v>
      </c>
      <c r="S21" s="164">
        <f ca="1">NPV(Q21,K21:$K$244) + ($A$13+$A$14+$A$15)/POWER(1+Q21,$A$28-D21+1)</f>
        <v>0</v>
      </c>
      <c r="T21" s="45">
        <f t="shared" ca="1" si="11"/>
        <v>0</v>
      </c>
      <c r="U21" s="45">
        <f t="shared" ca="1" si="17"/>
        <v>0</v>
      </c>
      <c r="V21" s="45">
        <f t="shared" ca="1" si="18"/>
        <v>0</v>
      </c>
      <c r="W21" s="45">
        <f t="shared" ca="1" si="12"/>
        <v>0</v>
      </c>
      <c r="X21" s="25">
        <f t="shared" ca="1" si="1"/>
        <v>0</v>
      </c>
      <c r="Z21" s="28">
        <f t="shared" ca="1" si="19"/>
        <v>0</v>
      </c>
      <c r="AA21" s="233"/>
      <c r="AB21" s="45">
        <f t="shared" ca="1" si="13"/>
        <v>0</v>
      </c>
      <c r="AC21" s="45">
        <f t="shared" ca="1" si="2"/>
        <v>0</v>
      </c>
      <c r="AD21" s="25">
        <f t="shared" ca="1" si="3"/>
        <v>0</v>
      </c>
    </row>
    <row r="22" spans="1:30" ht="15" thickBot="1" x14ac:dyDescent="0.4">
      <c r="D22" s="20">
        <v>18</v>
      </c>
      <c r="E22" s="21">
        <f t="shared" ca="1" si="14"/>
        <v>6575</v>
      </c>
      <c r="F22" s="44">
        <f t="shared" ca="1" si="4"/>
        <v>6939</v>
      </c>
      <c r="G22" s="22" t="s">
        <v>119</v>
      </c>
      <c r="H22" s="44">
        <f t="shared" ca="1" si="15"/>
        <v>6575</v>
      </c>
      <c r="I22" s="45">
        <f t="shared" ca="1" si="5"/>
        <v>0</v>
      </c>
      <c r="J22" s="45">
        <f t="shared" ca="1" si="6"/>
        <v>0</v>
      </c>
      <c r="K22" s="45">
        <f t="shared" ca="1" si="7"/>
        <v>0</v>
      </c>
      <c r="L22" s="45"/>
      <c r="M22" s="45">
        <f t="shared" ca="1" si="16"/>
        <v>0</v>
      </c>
      <c r="N22" s="257">
        <f t="shared" ca="1" si="8"/>
        <v>0</v>
      </c>
      <c r="O22" s="23"/>
      <c r="P22" s="255">
        <f t="shared" ca="1" si="9"/>
        <v>0</v>
      </c>
      <c r="Q22" s="163">
        <f t="shared" ca="1" si="10"/>
        <v>0</v>
      </c>
      <c r="R22" s="164">
        <f ca="1">NPV(Q21,K22:$K$244) + ($A$13+$A$14+$A$15)/POWER(1+Q21,$A$28-D22+1)</f>
        <v>0</v>
      </c>
      <c r="S22" s="164">
        <f ca="1">NPV(Q22,K22:$K$244) + ($A$13+$A$14+$A$15)/POWER(1+Q22,$A$28-D22+1)</f>
        <v>0</v>
      </c>
      <c r="T22" s="45">
        <f t="shared" ca="1" si="11"/>
        <v>0</v>
      </c>
      <c r="U22" s="45">
        <f t="shared" ca="1" si="17"/>
        <v>0</v>
      </c>
      <c r="V22" s="45">
        <f t="shared" ca="1" si="18"/>
        <v>0</v>
      </c>
      <c r="W22" s="45">
        <f t="shared" ca="1" si="12"/>
        <v>0</v>
      </c>
      <c r="X22" s="25">
        <f t="shared" ca="1" si="1"/>
        <v>0</v>
      </c>
      <c r="Z22" s="28">
        <f t="shared" ca="1" si="19"/>
        <v>0</v>
      </c>
      <c r="AA22" s="233"/>
      <c r="AB22" s="45">
        <f t="shared" ca="1" si="13"/>
        <v>0</v>
      </c>
      <c r="AC22" s="45">
        <f t="shared" ca="1" si="2"/>
        <v>0</v>
      </c>
      <c r="AD22" s="25">
        <f t="shared" ca="1" si="3"/>
        <v>0</v>
      </c>
    </row>
    <row r="23" spans="1:30" ht="15.5" x14ac:dyDescent="0.35">
      <c r="A23" s="458" t="s">
        <v>43</v>
      </c>
      <c r="B23" s="459"/>
      <c r="D23" s="20">
        <v>19</v>
      </c>
      <c r="E23" s="21">
        <f t="shared" ca="1" si="14"/>
        <v>6940</v>
      </c>
      <c r="F23" s="44">
        <f t="shared" ca="1" si="4"/>
        <v>7304</v>
      </c>
      <c r="G23" s="22" t="s">
        <v>119</v>
      </c>
      <c r="H23" s="44">
        <f t="shared" ca="1" si="15"/>
        <v>6940</v>
      </c>
      <c r="I23" s="45">
        <f t="shared" ca="1" si="5"/>
        <v>0</v>
      </c>
      <c r="J23" s="45">
        <f t="shared" ca="1" si="6"/>
        <v>0</v>
      </c>
      <c r="K23" s="45">
        <f t="shared" ca="1" si="7"/>
        <v>0</v>
      </c>
      <c r="L23" s="45"/>
      <c r="M23" s="45">
        <f t="shared" ca="1" si="16"/>
        <v>0</v>
      </c>
      <c r="N23" s="257">
        <f t="shared" ca="1" si="8"/>
        <v>0</v>
      </c>
      <c r="O23" s="23"/>
      <c r="P23" s="255">
        <f t="shared" ca="1" si="9"/>
        <v>0</v>
      </c>
      <c r="Q23" s="163">
        <f t="shared" ca="1" si="10"/>
        <v>0</v>
      </c>
      <c r="R23" s="164">
        <f ca="1">NPV(Q22,K23:$K$244) + ($A$13+$A$14+$A$15)/POWER(1+Q22,$A$28-D23+1)</f>
        <v>0</v>
      </c>
      <c r="S23" s="164">
        <f ca="1">NPV(Q23,K23:$K$244) + ($A$13+$A$14+$A$15)/POWER(1+Q23,$A$28-D23+1)</f>
        <v>0</v>
      </c>
      <c r="T23" s="45">
        <f t="shared" ca="1" si="11"/>
        <v>0</v>
      </c>
      <c r="U23" s="45">
        <f t="shared" ca="1" si="17"/>
        <v>0</v>
      </c>
      <c r="V23" s="45">
        <f t="shared" ca="1" si="18"/>
        <v>0</v>
      </c>
      <c r="W23" s="45">
        <f t="shared" ca="1" si="12"/>
        <v>0</v>
      </c>
      <c r="X23" s="25">
        <f t="shared" ca="1" si="1"/>
        <v>0</v>
      </c>
      <c r="Z23" s="28">
        <f t="shared" ca="1" si="19"/>
        <v>0</v>
      </c>
      <c r="AA23" s="233"/>
      <c r="AB23" s="45">
        <f t="shared" ca="1" si="13"/>
        <v>0</v>
      </c>
      <c r="AC23" s="45">
        <f t="shared" ca="1" si="2"/>
        <v>0</v>
      </c>
      <c r="AD23" s="25">
        <f t="shared" ca="1" si="3"/>
        <v>0</v>
      </c>
    </row>
    <row r="24" spans="1:30" x14ac:dyDescent="0.35">
      <c r="A24" s="106">
        <f ca="1">VLOOKUP($B$3,'Input Table'!B:V,12,0)</f>
        <v>0</v>
      </c>
      <c r="B24" s="27" t="s">
        <v>280</v>
      </c>
      <c r="D24" s="20">
        <v>20</v>
      </c>
      <c r="E24" s="21">
        <f t="shared" ca="1" si="14"/>
        <v>7305</v>
      </c>
      <c r="F24" s="44">
        <f t="shared" ca="1" si="4"/>
        <v>7670</v>
      </c>
      <c r="G24" s="22" t="s">
        <v>119</v>
      </c>
      <c r="H24" s="44">
        <f t="shared" ca="1" si="15"/>
        <v>7305</v>
      </c>
      <c r="I24" s="45">
        <f t="shared" ca="1" si="5"/>
        <v>0</v>
      </c>
      <c r="J24" s="45">
        <f t="shared" ca="1" si="6"/>
        <v>0</v>
      </c>
      <c r="K24" s="45">
        <f t="shared" ca="1" si="7"/>
        <v>0</v>
      </c>
      <c r="L24" s="45"/>
      <c r="M24" s="45">
        <f t="shared" ca="1" si="16"/>
        <v>0</v>
      </c>
      <c r="N24" s="257">
        <f t="shared" ca="1" si="8"/>
        <v>0</v>
      </c>
      <c r="O24" s="23"/>
      <c r="P24" s="255">
        <f t="shared" ca="1" si="9"/>
        <v>0</v>
      </c>
      <c r="Q24" s="163">
        <f t="shared" ca="1" si="10"/>
        <v>0</v>
      </c>
      <c r="R24" s="164">
        <f ca="1">NPV(Q23,K24:$K$244) + ($A$13+$A$14+$A$15)/POWER(1+Q23,$A$28-D24+1)</f>
        <v>0</v>
      </c>
      <c r="S24" s="164">
        <f ca="1">NPV(Q24,K24:$K$244) + ($A$13+$A$14+$A$15)/POWER(1+Q24,$A$28-D24+1)</f>
        <v>0</v>
      </c>
      <c r="T24" s="45">
        <f t="shared" ca="1" si="11"/>
        <v>0</v>
      </c>
      <c r="U24" s="45">
        <f t="shared" ca="1" si="17"/>
        <v>0</v>
      </c>
      <c r="V24" s="45">
        <f t="shared" ca="1" si="18"/>
        <v>0</v>
      </c>
      <c r="W24" s="45">
        <f t="shared" ca="1" si="12"/>
        <v>0</v>
      </c>
      <c r="X24" s="25">
        <f t="shared" ca="1" si="1"/>
        <v>0</v>
      </c>
      <c r="Z24" s="28">
        <f t="shared" ca="1" si="19"/>
        <v>0</v>
      </c>
      <c r="AA24" s="233"/>
      <c r="AB24" s="45">
        <f t="shared" ca="1" si="13"/>
        <v>0</v>
      </c>
      <c r="AC24" s="45">
        <f t="shared" ca="1" si="2"/>
        <v>0</v>
      </c>
      <c r="AD24" s="25">
        <f t="shared" ca="1" si="3"/>
        <v>0</v>
      </c>
    </row>
    <row r="25" spans="1:30" x14ac:dyDescent="0.35">
      <c r="A25" s="106">
        <f ca="1">VLOOKUP($B$3,'Input Table'!B:V,13,0)</f>
        <v>0</v>
      </c>
      <c r="B25" s="27" t="s">
        <v>281</v>
      </c>
      <c r="C25" s="29"/>
      <c r="D25" s="20">
        <v>21</v>
      </c>
      <c r="E25" s="21">
        <f t="shared" ca="1" si="14"/>
        <v>7671</v>
      </c>
      <c r="F25" s="44">
        <f t="shared" ca="1" si="4"/>
        <v>8035</v>
      </c>
      <c r="G25" s="22" t="s">
        <v>119</v>
      </c>
      <c r="H25" s="44">
        <f t="shared" ca="1" si="15"/>
        <v>7671</v>
      </c>
      <c r="I25" s="45">
        <f t="shared" ca="1" si="5"/>
        <v>0</v>
      </c>
      <c r="J25" s="45">
        <f t="shared" ca="1" si="6"/>
        <v>0</v>
      </c>
      <c r="K25" s="45">
        <f t="shared" ca="1" si="7"/>
        <v>0</v>
      </c>
      <c r="L25" s="45"/>
      <c r="M25" s="45">
        <f t="shared" ca="1" si="16"/>
        <v>0</v>
      </c>
      <c r="N25" s="257">
        <f t="shared" ca="1" si="8"/>
        <v>0</v>
      </c>
      <c r="O25" s="23"/>
      <c r="P25" s="255">
        <f t="shared" ca="1" si="9"/>
        <v>0</v>
      </c>
      <c r="Q25" s="163">
        <f t="shared" ca="1" si="10"/>
        <v>0</v>
      </c>
      <c r="R25" s="164">
        <f ca="1">NPV(Q24,K25:$K$244) + ($A$13+$A$14+$A$15)/POWER(1+Q24,$A$28-D25+1)</f>
        <v>0</v>
      </c>
      <c r="S25" s="164">
        <f ca="1">NPV(Q25,K25:$K$244) + ($A$13+$A$14+$A$15)/POWER(1+Q25,$A$28-D25+1)</f>
        <v>0</v>
      </c>
      <c r="T25" s="45">
        <f t="shared" ca="1" si="11"/>
        <v>0</v>
      </c>
      <c r="U25" s="45">
        <f t="shared" ca="1" si="17"/>
        <v>0</v>
      </c>
      <c r="V25" s="45">
        <f t="shared" ca="1" si="18"/>
        <v>0</v>
      </c>
      <c r="W25" s="45">
        <f t="shared" ca="1" si="12"/>
        <v>0</v>
      </c>
      <c r="X25" s="25">
        <f t="shared" ca="1" si="1"/>
        <v>0</v>
      </c>
      <c r="Z25" s="28">
        <f t="shared" ca="1" si="19"/>
        <v>0</v>
      </c>
      <c r="AA25" s="233"/>
      <c r="AB25" s="45">
        <f t="shared" ca="1" si="13"/>
        <v>0</v>
      </c>
      <c r="AC25" s="45">
        <f t="shared" ca="1" si="2"/>
        <v>0</v>
      </c>
      <c r="AD25" s="25">
        <f t="shared" ca="1" si="3"/>
        <v>0</v>
      </c>
    </row>
    <row r="26" spans="1:30" x14ac:dyDescent="0.35">
      <c r="A26" s="106">
        <f ca="1">VLOOKUP($B$3,'Input Table'!B:V,14,0)</f>
        <v>0</v>
      </c>
      <c r="B26" s="27" t="s">
        <v>361</v>
      </c>
      <c r="D26" s="20">
        <v>22</v>
      </c>
      <c r="E26" s="21">
        <f t="shared" ca="1" si="14"/>
        <v>8036</v>
      </c>
      <c r="F26" s="44">
        <f t="shared" ca="1" si="4"/>
        <v>8400</v>
      </c>
      <c r="G26" s="22" t="s">
        <v>119</v>
      </c>
      <c r="H26" s="44">
        <f t="shared" ca="1" si="15"/>
        <v>8036</v>
      </c>
      <c r="I26" s="45">
        <f t="shared" ca="1" si="5"/>
        <v>0</v>
      </c>
      <c r="J26" s="45">
        <f t="shared" ca="1" si="6"/>
        <v>0</v>
      </c>
      <c r="K26" s="45">
        <f t="shared" ca="1" si="7"/>
        <v>0</v>
      </c>
      <c r="L26" s="45"/>
      <c r="M26" s="45">
        <f t="shared" ca="1" si="16"/>
        <v>0</v>
      </c>
      <c r="N26" s="257">
        <f t="shared" ca="1" si="8"/>
        <v>0</v>
      </c>
      <c r="O26" s="23"/>
      <c r="P26" s="255">
        <f t="shared" ca="1" si="9"/>
        <v>0</v>
      </c>
      <c r="Q26" s="163">
        <f t="shared" ca="1" si="10"/>
        <v>0</v>
      </c>
      <c r="R26" s="164">
        <f ca="1">NPV(Q25,K26:$K$244) + ($A$13+$A$14+$A$15)/POWER(1+Q25,$A$28-D26+1)</f>
        <v>0</v>
      </c>
      <c r="S26" s="164">
        <f ca="1">NPV(Q26,K26:$K$244) + ($A$13+$A$14+$A$15)/POWER(1+Q26,$A$28-D26+1)</f>
        <v>0</v>
      </c>
      <c r="T26" s="45">
        <f t="shared" ca="1" si="11"/>
        <v>0</v>
      </c>
      <c r="U26" s="45">
        <f t="shared" ca="1" si="17"/>
        <v>0</v>
      </c>
      <c r="V26" s="45">
        <f t="shared" ca="1" si="18"/>
        <v>0</v>
      </c>
      <c r="W26" s="45">
        <f t="shared" ca="1" si="12"/>
        <v>0</v>
      </c>
      <c r="X26" s="25">
        <f t="shared" ca="1" si="1"/>
        <v>0</v>
      </c>
      <c r="Z26" s="28">
        <f t="shared" ca="1" si="19"/>
        <v>0</v>
      </c>
      <c r="AA26" s="233"/>
      <c r="AB26" s="45">
        <f t="shared" ca="1" si="13"/>
        <v>0</v>
      </c>
      <c r="AC26" s="45">
        <f t="shared" ca="1" si="2"/>
        <v>0</v>
      </c>
      <c r="AD26" s="25">
        <f t="shared" ca="1" si="3"/>
        <v>0</v>
      </c>
    </row>
    <row r="27" spans="1:30" x14ac:dyDescent="0.35">
      <c r="A27" s="106">
        <f ca="1">VLOOKUP($B$3,'Input Table'!B:V,15,0)</f>
        <v>0</v>
      </c>
      <c r="B27" s="48" t="s">
        <v>345</v>
      </c>
      <c r="C27" s="19"/>
      <c r="D27" s="20">
        <v>23</v>
      </c>
      <c r="E27" s="21">
        <f t="shared" ca="1" si="14"/>
        <v>8401</v>
      </c>
      <c r="F27" s="44">
        <f t="shared" ca="1" si="4"/>
        <v>8765</v>
      </c>
      <c r="G27" s="22" t="s">
        <v>119</v>
      </c>
      <c r="H27" s="44">
        <f t="shared" ca="1" si="15"/>
        <v>8401</v>
      </c>
      <c r="I27" s="45">
        <f t="shared" ca="1" si="5"/>
        <v>0</v>
      </c>
      <c r="J27" s="45">
        <f t="shared" ca="1" si="6"/>
        <v>0</v>
      </c>
      <c r="K27" s="45">
        <f t="shared" ca="1" si="7"/>
        <v>0</v>
      </c>
      <c r="L27" s="45"/>
      <c r="M27" s="45">
        <f t="shared" ca="1" si="16"/>
        <v>0</v>
      </c>
      <c r="N27" s="257">
        <f t="shared" ca="1" si="8"/>
        <v>0</v>
      </c>
      <c r="O27" s="23"/>
      <c r="P27" s="255">
        <f t="shared" ca="1" si="9"/>
        <v>0</v>
      </c>
      <c r="Q27" s="163">
        <f t="shared" ca="1" si="10"/>
        <v>0</v>
      </c>
      <c r="R27" s="164">
        <f ca="1">NPV(Q26,K27:$K$244) + ($A$13+$A$14+$A$15)/POWER(1+Q26,$A$28-D27+1)</f>
        <v>0</v>
      </c>
      <c r="S27" s="164">
        <f ca="1">NPV(Q27,K27:$K$244) + ($A$13+$A$14+$A$15)/POWER(1+Q27,$A$28-D27+1)</f>
        <v>0</v>
      </c>
      <c r="T27" s="45">
        <f t="shared" ca="1" si="11"/>
        <v>0</v>
      </c>
      <c r="U27" s="45">
        <f t="shared" ca="1" si="17"/>
        <v>0</v>
      </c>
      <c r="V27" s="45">
        <f t="shared" ca="1" si="18"/>
        <v>0</v>
      </c>
      <c r="W27" s="45">
        <f t="shared" ca="1" si="12"/>
        <v>0</v>
      </c>
      <c r="X27" s="25">
        <f t="shared" ca="1" si="1"/>
        <v>0</v>
      </c>
      <c r="Z27" s="28">
        <f t="shared" ca="1" si="19"/>
        <v>0</v>
      </c>
      <c r="AA27" s="233"/>
      <c r="AB27" s="45">
        <f t="shared" ca="1" si="13"/>
        <v>0</v>
      </c>
      <c r="AC27" s="45">
        <f t="shared" ca="1" si="2"/>
        <v>0</v>
      </c>
      <c r="AD27" s="25">
        <f t="shared" ca="1" si="3"/>
        <v>0</v>
      </c>
    </row>
    <row r="28" spans="1:30" ht="15" thickBot="1" x14ac:dyDescent="0.4">
      <c r="A28" s="107">
        <f ca="1">IF(A27&lt;&gt;0,A27,IF(OR(A24&lt;&gt;0,A25=0),A24+A26,A25+A26))</f>
        <v>0</v>
      </c>
      <c r="B28" s="30" t="s">
        <v>256</v>
      </c>
      <c r="D28" s="20">
        <v>24</v>
      </c>
      <c r="E28" s="21">
        <f t="shared" ca="1" si="14"/>
        <v>8766</v>
      </c>
      <c r="F28" s="44">
        <f t="shared" ca="1" si="4"/>
        <v>9131</v>
      </c>
      <c r="G28" s="22" t="s">
        <v>119</v>
      </c>
      <c r="H28" s="44">
        <f t="shared" ca="1" si="15"/>
        <v>8766</v>
      </c>
      <c r="I28" s="45">
        <f t="shared" ca="1" si="5"/>
        <v>0</v>
      </c>
      <c r="J28" s="45">
        <f t="shared" ca="1" si="6"/>
        <v>0</v>
      </c>
      <c r="K28" s="45">
        <f t="shared" ca="1" si="7"/>
        <v>0</v>
      </c>
      <c r="L28" s="45"/>
      <c r="M28" s="45">
        <f t="shared" ca="1" si="16"/>
        <v>0</v>
      </c>
      <c r="N28" s="257">
        <f t="shared" ca="1" si="8"/>
        <v>0</v>
      </c>
      <c r="O28" s="23"/>
      <c r="P28" s="255">
        <f t="shared" ca="1" si="9"/>
        <v>0</v>
      </c>
      <c r="Q28" s="163">
        <f t="shared" ca="1" si="10"/>
        <v>0</v>
      </c>
      <c r="R28" s="164">
        <f ca="1">NPV(Q27,K28:$K$244) + ($A$13+$A$14+$A$15)/POWER(1+Q27,$A$28-D28+1)</f>
        <v>0</v>
      </c>
      <c r="S28" s="164">
        <f ca="1">NPV(Q28,K28:$K$244) + ($A$13+$A$14+$A$15)/POWER(1+Q28,$A$28-D28+1)</f>
        <v>0</v>
      </c>
      <c r="T28" s="45">
        <f t="shared" ca="1" si="11"/>
        <v>0</v>
      </c>
      <c r="U28" s="45">
        <f t="shared" ca="1" si="17"/>
        <v>0</v>
      </c>
      <c r="V28" s="45">
        <f t="shared" ca="1" si="18"/>
        <v>0</v>
      </c>
      <c r="W28" s="45">
        <f t="shared" ca="1" si="12"/>
        <v>0</v>
      </c>
      <c r="X28" s="25">
        <f t="shared" ca="1" si="1"/>
        <v>0</v>
      </c>
      <c r="Z28" s="28">
        <f t="shared" ca="1" si="19"/>
        <v>0</v>
      </c>
      <c r="AA28" s="233"/>
      <c r="AB28" s="45">
        <f t="shared" ca="1" si="13"/>
        <v>0</v>
      </c>
      <c r="AC28" s="45">
        <f t="shared" ca="1" si="2"/>
        <v>0</v>
      </c>
      <c r="AD28" s="25">
        <f t="shared" ca="1" si="3"/>
        <v>0</v>
      </c>
    </row>
    <row r="29" spans="1:30" ht="15" thickBot="1" x14ac:dyDescent="0.4">
      <c r="D29" s="20">
        <v>25</v>
      </c>
      <c r="E29" s="21">
        <f t="shared" ca="1" si="14"/>
        <v>9132</v>
      </c>
      <c r="F29" s="44">
        <f t="shared" ca="1" si="4"/>
        <v>9496</v>
      </c>
      <c r="G29" s="22" t="s">
        <v>119</v>
      </c>
      <c r="H29" s="44">
        <f t="shared" ca="1" si="15"/>
        <v>9132</v>
      </c>
      <c r="I29" s="45">
        <f t="shared" ca="1" si="5"/>
        <v>0</v>
      </c>
      <c r="J29" s="45">
        <f t="shared" ca="1" si="6"/>
        <v>0</v>
      </c>
      <c r="K29" s="45">
        <f t="shared" ca="1" si="7"/>
        <v>0</v>
      </c>
      <c r="L29" s="45"/>
      <c r="M29" s="45">
        <f t="shared" ca="1" si="16"/>
        <v>0</v>
      </c>
      <c r="N29" s="257">
        <f t="shared" ca="1" si="8"/>
        <v>0</v>
      </c>
      <c r="O29" s="23"/>
      <c r="P29" s="255">
        <f t="shared" ca="1" si="9"/>
        <v>0</v>
      </c>
      <c r="Q29" s="163">
        <f t="shared" ca="1" si="10"/>
        <v>0</v>
      </c>
      <c r="R29" s="164">
        <f ca="1">NPV(Q28,K29:$K$244) + ($A$13+$A$14+$A$15)/POWER(1+Q28,$A$28-D29+1)</f>
        <v>0</v>
      </c>
      <c r="S29" s="164">
        <f ca="1">NPV(Q29,K29:$K$244) + ($A$13+$A$14+$A$15)/POWER(1+Q29,$A$28-D29+1)</f>
        <v>0</v>
      </c>
      <c r="T29" s="45">
        <f t="shared" ca="1" si="11"/>
        <v>0</v>
      </c>
      <c r="U29" s="45">
        <f t="shared" ca="1" si="17"/>
        <v>0</v>
      </c>
      <c r="V29" s="45">
        <f t="shared" ca="1" si="18"/>
        <v>0</v>
      </c>
      <c r="W29" s="45">
        <f t="shared" ca="1" si="12"/>
        <v>0</v>
      </c>
      <c r="X29" s="25">
        <f t="shared" ca="1" si="1"/>
        <v>0</v>
      </c>
      <c r="Z29" s="28">
        <f t="shared" ca="1" si="19"/>
        <v>0</v>
      </c>
      <c r="AA29" s="233"/>
      <c r="AB29" s="45">
        <f t="shared" ca="1" si="13"/>
        <v>0</v>
      </c>
      <c r="AC29" s="45">
        <f t="shared" ca="1" si="2"/>
        <v>0</v>
      </c>
      <c r="AD29" s="25">
        <f t="shared" ca="1" si="3"/>
        <v>0</v>
      </c>
    </row>
    <row r="30" spans="1:30" ht="15.5" x14ac:dyDescent="0.35">
      <c r="A30" s="458" t="s">
        <v>45</v>
      </c>
      <c r="B30" s="459"/>
      <c r="D30" s="20">
        <v>26</v>
      </c>
      <c r="E30" s="21">
        <f t="shared" ca="1" si="14"/>
        <v>9497</v>
      </c>
      <c r="F30" s="44">
        <f t="shared" ca="1" si="4"/>
        <v>9861</v>
      </c>
      <c r="G30" s="22" t="s">
        <v>119</v>
      </c>
      <c r="H30" s="44">
        <f t="shared" ca="1" si="15"/>
        <v>9497</v>
      </c>
      <c r="I30" s="45">
        <f t="shared" ca="1" si="5"/>
        <v>0</v>
      </c>
      <c r="J30" s="45">
        <f t="shared" ca="1" si="6"/>
        <v>0</v>
      </c>
      <c r="K30" s="45">
        <f t="shared" ca="1" si="7"/>
        <v>0</v>
      </c>
      <c r="L30" s="45"/>
      <c r="M30" s="45">
        <f t="shared" ca="1" si="16"/>
        <v>0</v>
      </c>
      <c r="N30" s="257">
        <f t="shared" ca="1" si="8"/>
        <v>0</v>
      </c>
      <c r="O30" s="23"/>
      <c r="P30" s="255">
        <f t="shared" ca="1" si="9"/>
        <v>0</v>
      </c>
      <c r="Q30" s="163">
        <f t="shared" ca="1" si="10"/>
        <v>0</v>
      </c>
      <c r="R30" s="164">
        <f ca="1">NPV(Q29,K30:$K$244) + ($A$13+$A$14+$A$15)/POWER(1+Q29,$A$28-D30+1)</f>
        <v>0</v>
      </c>
      <c r="S30" s="164">
        <f ca="1">NPV(Q30,K30:$K$244) + ($A$13+$A$14+$A$15)/POWER(1+Q30,$A$28-D30+1)</f>
        <v>0</v>
      </c>
      <c r="T30" s="45">
        <f t="shared" ca="1" si="11"/>
        <v>0</v>
      </c>
      <c r="U30" s="45">
        <f t="shared" ca="1" si="17"/>
        <v>0</v>
      </c>
      <c r="V30" s="45">
        <f t="shared" ca="1" si="18"/>
        <v>0</v>
      </c>
      <c r="W30" s="45">
        <f t="shared" ca="1" si="12"/>
        <v>0</v>
      </c>
      <c r="X30" s="25">
        <f t="shared" ca="1" si="1"/>
        <v>0</v>
      </c>
      <c r="Z30" s="28">
        <f t="shared" ca="1" si="19"/>
        <v>0</v>
      </c>
      <c r="AA30" s="233"/>
      <c r="AB30" s="45">
        <f t="shared" ca="1" si="13"/>
        <v>0</v>
      </c>
      <c r="AC30" s="45">
        <f t="shared" ca="1" si="2"/>
        <v>0</v>
      </c>
      <c r="AD30" s="25">
        <f t="shared" ca="1" si="3"/>
        <v>0</v>
      </c>
    </row>
    <row r="31" spans="1:30" x14ac:dyDescent="0.35">
      <c r="A31" s="105">
        <f ca="1">T4</f>
        <v>0</v>
      </c>
      <c r="B31" s="27" t="s">
        <v>46</v>
      </c>
      <c r="D31" s="20">
        <v>27</v>
      </c>
      <c r="E31" s="21">
        <f t="shared" ca="1" si="14"/>
        <v>9862</v>
      </c>
      <c r="F31" s="44">
        <f t="shared" ca="1" si="4"/>
        <v>10226</v>
      </c>
      <c r="G31" s="22" t="s">
        <v>119</v>
      </c>
      <c r="H31" s="44">
        <f t="shared" ca="1" si="15"/>
        <v>9862</v>
      </c>
      <c r="I31" s="45">
        <f t="shared" ca="1" si="5"/>
        <v>0</v>
      </c>
      <c r="J31" s="45">
        <f t="shared" ca="1" si="6"/>
        <v>0</v>
      </c>
      <c r="K31" s="45">
        <f t="shared" ca="1" si="7"/>
        <v>0</v>
      </c>
      <c r="L31" s="45"/>
      <c r="M31" s="45">
        <f t="shared" ca="1" si="16"/>
        <v>0</v>
      </c>
      <c r="N31" s="257">
        <f t="shared" ca="1" si="8"/>
        <v>0</v>
      </c>
      <c r="O31" s="23"/>
      <c r="P31" s="255">
        <f t="shared" ca="1" si="9"/>
        <v>0</v>
      </c>
      <c r="Q31" s="163">
        <f t="shared" ca="1" si="10"/>
        <v>0</v>
      </c>
      <c r="R31" s="164">
        <f ca="1">NPV(Q30,K31:$K$244) + ($A$13+$A$14+$A$15)/POWER(1+Q30,$A$28-D31+1)</f>
        <v>0</v>
      </c>
      <c r="S31" s="164">
        <f ca="1">NPV(Q31,K31:$K$244) + ($A$13+$A$14+$A$15)/POWER(1+Q31,$A$28-D31+1)</f>
        <v>0</v>
      </c>
      <c r="T31" s="45">
        <f t="shared" ca="1" si="11"/>
        <v>0</v>
      </c>
      <c r="U31" s="45">
        <f t="shared" ca="1" si="17"/>
        <v>0</v>
      </c>
      <c r="V31" s="45">
        <f t="shared" ca="1" si="18"/>
        <v>0</v>
      </c>
      <c r="W31" s="45">
        <f t="shared" ca="1" si="12"/>
        <v>0</v>
      </c>
      <c r="X31" s="25">
        <f t="shared" ca="1" si="1"/>
        <v>0</v>
      </c>
      <c r="Z31" s="28">
        <f t="shared" ca="1" si="19"/>
        <v>0</v>
      </c>
      <c r="AA31" s="233"/>
      <c r="AB31" s="45">
        <f t="shared" ca="1" si="13"/>
        <v>0</v>
      </c>
      <c r="AC31" s="45">
        <f t="shared" ca="1" si="2"/>
        <v>0</v>
      </c>
      <c r="AD31" s="25">
        <f t="shared" ca="1" si="3"/>
        <v>0</v>
      </c>
    </row>
    <row r="32" spans="1:30" x14ac:dyDescent="0.35">
      <c r="A32" s="105">
        <f ca="1">VLOOKUP($B$3,'Input Table'!B:V,16,0)</f>
        <v>0</v>
      </c>
      <c r="B32" s="27" t="s">
        <v>47</v>
      </c>
      <c r="C32" s="29"/>
      <c r="D32" s="20">
        <v>28</v>
      </c>
      <c r="E32" s="21">
        <f t="shared" ca="1" si="14"/>
        <v>10227</v>
      </c>
      <c r="F32" s="44">
        <f t="shared" ca="1" si="4"/>
        <v>10592</v>
      </c>
      <c r="G32" s="22" t="s">
        <v>119</v>
      </c>
      <c r="H32" s="44">
        <f t="shared" ca="1" si="15"/>
        <v>10227</v>
      </c>
      <c r="I32" s="45">
        <f t="shared" ca="1" si="5"/>
        <v>0</v>
      </c>
      <c r="J32" s="45">
        <f t="shared" ca="1" si="6"/>
        <v>0</v>
      </c>
      <c r="K32" s="45">
        <f t="shared" ca="1" si="7"/>
        <v>0</v>
      </c>
      <c r="L32" s="45"/>
      <c r="M32" s="45">
        <f t="shared" ca="1" si="16"/>
        <v>0</v>
      </c>
      <c r="N32" s="257">
        <f t="shared" ca="1" si="8"/>
        <v>0</v>
      </c>
      <c r="O32" s="23"/>
      <c r="P32" s="255">
        <f t="shared" ca="1" si="9"/>
        <v>0</v>
      </c>
      <c r="Q32" s="163">
        <f t="shared" ca="1" si="10"/>
        <v>0</v>
      </c>
      <c r="R32" s="164">
        <f ca="1">NPV(Q31,K32:$K$244) + ($A$13+$A$14+$A$15)/POWER(1+Q31,$A$28-D32+1)</f>
        <v>0</v>
      </c>
      <c r="S32" s="164">
        <f ca="1">NPV(Q32,K32:$K$244) + ($A$13+$A$14+$A$15)/POWER(1+Q32,$A$28-D32+1)</f>
        <v>0</v>
      </c>
      <c r="T32" s="45">
        <f t="shared" ca="1" si="11"/>
        <v>0</v>
      </c>
      <c r="U32" s="45">
        <f t="shared" ca="1" si="17"/>
        <v>0</v>
      </c>
      <c r="V32" s="45">
        <f t="shared" ca="1" si="18"/>
        <v>0</v>
      </c>
      <c r="W32" s="45">
        <f t="shared" ca="1" si="12"/>
        <v>0</v>
      </c>
      <c r="X32" s="25">
        <f t="shared" ca="1" si="1"/>
        <v>0</v>
      </c>
      <c r="Z32" s="28">
        <f t="shared" ca="1" si="19"/>
        <v>0</v>
      </c>
      <c r="AA32" s="233"/>
      <c r="AB32" s="45">
        <f t="shared" ca="1" si="13"/>
        <v>0</v>
      </c>
      <c r="AC32" s="45">
        <f t="shared" ca="1" si="2"/>
        <v>0</v>
      </c>
      <c r="AD32" s="25">
        <f t="shared" ca="1" si="3"/>
        <v>0</v>
      </c>
    </row>
    <row r="33" spans="1:30" x14ac:dyDescent="0.35">
      <c r="A33" s="105">
        <f ca="1">VLOOKUP($B$3,'Input Table'!B:V,17,0)</f>
        <v>0</v>
      </c>
      <c r="B33" s="27" t="s">
        <v>48</v>
      </c>
      <c r="D33" s="20">
        <v>29</v>
      </c>
      <c r="E33" s="21">
        <f t="shared" ca="1" si="14"/>
        <v>10593</v>
      </c>
      <c r="F33" s="44">
        <f t="shared" ca="1" si="4"/>
        <v>10957</v>
      </c>
      <c r="G33" s="22" t="s">
        <v>119</v>
      </c>
      <c r="H33" s="44">
        <f t="shared" ca="1" si="15"/>
        <v>10593</v>
      </c>
      <c r="I33" s="45">
        <f t="shared" ca="1" si="5"/>
        <v>0</v>
      </c>
      <c r="J33" s="45">
        <f t="shared" ca="1" si="6"/>
        <v>0</v>
      </c>
      <c r="K33" s="45">
        <f t="shared" ca="1" si="7"/>
        <v>0</v>
      </c>
      <c r="L33" s="45"/>
      <c r="M33" s="45">
        <f t="shared" ca="1" si="16"/>
        <v>0</v>
      </c>
      <c r="N33" s="257">
        <f t="shared" ca="1" si="8"/>
        <v>0</v>
      </c>
      <c r="O33" s="23"/>
      <c r="P33" s="255">
        <f t="shared" ca="1" si="9"/>
        <v>0</v>
      </c>
      <c r="Q33" s="163">
        <f t="shared" ca="1" si="10"/>
        <v>0</v>
      </c>
      <c r="R33" s="164">
        <f ca="1">NPV(Q32,K33:$K$244) + ($A$13+$A$14+$A$15)/POWER(1+Q32,$A$28-D33+1)</f>
        <v>0</v>
      </c>
      <c r="S33" s="164">
        <f ca="1">NPV(Q33,K33:$K$244) + ($A$13+$A$14+$A$15)/POWER(1+Q33,$A$28-D33+1)</f>
        <v>0</v>
      </c>
      <c r="T33" s="45">
        <f t="shared" ca="1" si="11"/>
        <v>0</v>
      </c>
      <c r="U33" s="45">
        <f t="shared" ca="1" si="17"/>
        <v>0</v>
      </c>
      <c r="V33" s="45">
        <f t="shared" ca="1" si="18"/>
        <v>0</v>
      </c>
      <c r="W33" s="45">
        <f t="shared" ca="1" si="12"/>
        <v>0</v>
      </c>
      <c r="X33" s="25">
        <f t="shared" ca="1" si="1"/>
        <v>0</v>
      </c>
      <c r="Z33" s="28">
        <f t="shared" ca="1" si="19"/>
        <v>0</v>
      </c>
      <c r="AA33" s="233"/>
      <c r="AB33" s="45">
        <f t="shared" ca="1" si="13"/>
        <v>0</v>
      </c>
      <c r="AC33" s="45">
        <f t="shared" ca="1" si="2"/>
        <v>0</v>
      </c>
      <c r="AD33" s="25">
        <f t="shared" ca="1" si="3"/>
        <v>0</v>
      </c>
    </row>
    <row r="34" spans="1:30" x14ac:dyDescent="0.35">
      <c r="A34" s="112">
        <f ca="1">-VLOOKUP($B$3,'Input Table'!B:V,18,0)</f>
        <v>0</v>
      </c>
      <c r="B34" s="27" t="s">
        <v>267</v>
      </c>
      <c r="C34" s="31"/>
      <c r="D34" s="20">
        <v>30</v>
      </c>
      <c r="E34" s="21">
        <f t="shared" ca="1" si="14"/>
        <v>10958</v>
      </c>
      <c r="F34" s="44">
        <f t="shared" ca="1" si="4"/>
        <v>11322</v>
      </c>
      <c r="G34" s="22" t="s">
        <v>119</v>
      </c>
      <c r="H34" s="44">
        <f t="shared" ca="1" si="15"/>
        <v>10958</v>
      </c>
      <c r="I34" s="45">
        <f t="shared" ca="1" si="5"/>
        <v>0</v>
      </c>
      <c r="J34" s="45">
        <f t="shared" ca="1" si="6"/>
        <v>0</v>
      </c>
      <c r="K34" s="45">
        <f t="shared" ca="1" si="7"/>
        <v>0</v>
      </c>
      <c r="L34" s="45"/>
      <c r="M34" s="45">
        <f t="shared" ca="1" si="16"/>
        <v>0</v>
      </c>
      <c r="N34" s="257">
        <f t="shared" ca="1" si="8"/>
        <v>0</v>
      </c>
      <c r="O34" s="23"/>
      <c r="P34" s="255">
        <f t="shared" ca="1" si="9"/>
        <v>0</v>
      </c>
      <c r="Q34" s="163">
        <f t="shared" ca="1" si="10"/>
        <v>0</v>
      </c>
      <c r="R34" s="164">
        <f ca="1">NPV(Q33,K34:$K$244) + ($A$13+$A$14+$A$15)/POWER(1+Q33,$A$28-D34+1)</f>
        <v>0</v>
      </c>
      <c r="S34" s="164">
        <f ca="1">NPV(Q34,K34:$K$244) + ($A$13+$A$14+$A$15)/POWER(1+Q34,$A$28-D34+1)</f>
        <v>0</v>
      </c>
      <c r="T34" s="45">
        <f t="shared" ca="1" si="11"/>
        <v>0</v>
      </c>
      <c r="U34" s="45">
        <f t="shared" ca="1" si="17"/>
        <v>0</v>
      </c>
      <c r="V34" s="45">
        <f t="shared" ca="1" si="18"/>
        <v>0</v>
      </c>
      <c r="W34" s="45">
        <f t="shared" ca="1" si="12"/>
        <v>0</v>
      </c>
      <c r="X34" s="25">
        <f t="shared" ca="1" si="1"/>
        <v>0</v>
      </c>
      <c r="Z34" s="28">
        <f t="shared" ca="1" si="19"/>
        <v>0</v>
      </c>
      <c r="AA34" s="233"/>
      <c r="AB34" s="45">
        <f t="shared" ca="1" si="13"/>
        <v>0</v>
      </c>
      <c r="AC34" s="45">
        <f t="shared" ca="1" si="2"/>
        <v>0</v>
      </c>
      <c r="AD34" s="25">
        <f t="shared" ca="1" si="3"/>
        <v>0</v>
      </c>
    </row>
    <row r="35" spans="1:30" x14ac:dyDescent="0.35">
      <c r="A35" s="105">
        <f ca="1">VLOOKUP($B$3,'Input Table'!B:V,19,0)</f>
        <v>0</v>
      </c>
      <c r="B35" s="27" t="s">
        <v>49</v>
      </c>
      <c r="C35" s="31"/>
      <c r="D35" s="20">
        <v>31</v>
      </c>
      <c r="E35" s="21">
        <f t="shared" ca="1" si="14"/>
        <v>11323</v>
      </c>
      <c r="F35" s="44">
        <f t="shared" ca="1" si="4"/>
        <v>11687</v>
      </c>
      <c r="G35" s="22" t="s">
        <v>119</v>
      </c>
      <c r="H35" s="44">
        <f t="shared" ca="1" si="15"/>
        <v>11323</v>
      </c>
      <c r="I35" s="45">
        <f t="shared" ca="1" si="5"/>
        <v>0</v>
      </c>
      <c r="J35" s="45">
        <f t="shared" ca="1" si="6"/>
        <v>0</v>
      </c>
      <c r="K35" s="45">
        <f t="shared" ca="1" si="7"/>
        <v>0</v>
      </c>
      <c r="L35" s="45"/>
      <c r="M35" s="45">
        <f t="shared" ca="1" si="16"/>
        <v>0</v>
      </c>
      <c r="N35" s="257">
        <f t="shared" ca="1" si="8"/>
        <v>0</v>
      </c>
      <c r="O35" s="23"/>
      <c r="P35" s="255">
        <f t="shared" ca="1" si="9"/>
        <v>0</v>
      </c>
      <c r="Q35" s="163">
        <f t="shared" ca="1" si="10"/>
        <v>0</v>
      </c>
      <c r="R35" s="164">
        <f ca="1">NPV(Q34,K35:$K$244) + ($A$13+$A$14+$A$15)/POWER(1+Q34,$A$28-D35+1)</f>
        <v>0</v>
      </c>
      <c r="S35" s="164">
        <f ca="1">NPV(Q35,K35:$K$244) + ($A$13+$A$14+$A$15)/POWER(1+Q35,$A$28-D35+1)</f>
        <v>0</v>
      </c>
      <c r="T35" s="45">
        <f ca="1">IF(ISBLANK(G35),0,X34)</f>
        <v>0</v>
      </c>
      <c r="U35" s="45">
        <f t="shared" ca="1" si="17"/>
        <v>0</v>
      </c>
      <c r="V35" s="45">
        <f t="shared" ca="1" si="18"/>
        <v>0</v>
      </c>
      <c r="W35" s="45">
        <f t="shared" ca="1" si="12"/>
        <v>0</v>
      </c>
      <c r="X35" s="25">
        <f t="shared" ca="1" si="1"/>
        <v>0</v>
      </c>
      <c r="Z35" s="28">
        <f ca="1">AD34</f>
        <v>0</v>
      </c>
      <c r="AA35" s="233"/>
      <c r="AB35" s="45">
        <f t="shared" ca="1" si="13"/>
        <v>0</v>
      </c>
      <c r="AC35" s="45">
        <f t="shared" ca="1" si="2"/>
        <v>0</v>
      </c>
      <c r="AD35" s="25">
        <f t="shared" ca="1" si="3"/>
        <v>0</v>
      </c>
    </row>
    <row r="36" spans="1:30" ht="15" thickBot="1" x14ac:dyDescent="0.4">
      <c r="A36" s="111">
        <f ca="1">SUM(A31:A35)</f>
        <v>0</v>
      </c>
      <c r="B36" s="32" t="s">
        <v>50</v>
      </c>
      <c r="D36" s="20">
        <v>32</v>
      </c>
      <c r="E36" s="21">
        <f t="shared" ca="1" si="14"/>
        <v>11688</v>
      </c>
      <c r="F36" s="44">
        <f t="shared" ca="1" si="4"/>
        <v>12053</v>
      </c>
      <c r="G36" s="22" t="s">
        <v>119</v>
      </c>
      <c r="H36" s="44">
        <f t="shared" ca="1" si="15"/>
        <v>11688</v>
      </c>
      <c r="I36" s="45">
        <f t="shared" ca="1" si="5"/>
        <v>0</v>
      </c>
      <c r="J36" s="45">
        <f t="shared" ca="1" si="6"/>
        <v>0</v>
      </c>
      <c r="K36" s="45">
        <f t="shared" ca="1" si="7"/>
        <v>0</v>
      </c>
      <c r="L36" s="45"/>
      <c r="M36" s="45">
        <f t="shared" ca="1" si="16"/>
        <v>0</v>
      </c>
      <c r="N36" s="257">
        <f t="shared" ca="1" si="8"/>
        <v>0</v>
      </c>
      <c r="O36" s="23"/>
      <c r="P36" s="255">
        <f t="shared" ca="1" si="9"/>
        <v>0</v>
      </c>
      <c r="Q36" s="163">
        <f t="shared" ca="1" si="10"/>
        <v>0</v>
      </c>
      <c r="R36" s="164">
        <f ca="1">NPV(Q35,K36:$K$244) + ($A$13+$A$14+$A$15)/POWER(1+Q35,$A$28-D36+1)</f>
        <v>0</v>
      </c>
      <c r="S36" s="164">
        <f ca="1">NPV(Q36,K36:$K$244) + ($A$13+$A$14+$A$15)/POWER(1+Q36,$A$28-D36+1)</f>
        <v>0</v>
      </c>
      <c r="T36" s="45">
        <f t="shared" ca="1" si="11"/>
        <v>0</v>
      </c>
      <c r="U36" s="45">
        <f t="shared" ca="1" si="17"/>
        <v>0</v>
      </c>
      <c r="V36" s="45">
        <f t="shared" ca="1" si="18"/>
        <v>0</v>
      </c>
      <c r="W36" s="45">
        <f t="shared" ca="1" si="12"/>
        <v>0</v>
      </c>
      <c r="X36" s="25">
        <f t="shared" ca="1" si="1"/>
        <v>0</v>
      </c>
      <c r="Z36" s="28">
        <f t="shared" ca="1" si="19"/>
        <v>0</v>
      </c>
      <c r="AA36" s="233"/>
      <c r="AB36" s="45">
        <f t="shared" ca="1" si="13"/>
        <v>0</v>
      </c>
      <c r="AC36" s="45">
        <f t="shared" ca="1" si="2"/>
        <v>0</v>
      </c>
      <c r="AD36" s="25">
        <f t="shared" ca="1" si="3"/>
        <v>0</v>
      </c>
    </row>
    <row r="37" spans="1:30" ht="14.75" customHeight="1" thickBot="1" x14ac:dyDescent="0.4">
      <c r="A37" s="24"/>
      <c r="B37" s="33"/>
      <c r="C37" s="29"/>
      <c r="D37" s="20">
        <v>33</v>
      </c>
      <c r="E37" s="21">
        <f t="shared" ca="1" si="14"/>
        <v>12054</v>
      </c>
      <c r="F37" s="44">
        <f t="shared" ca="1" si="4"/>
        <v>12418</v>
      </c>
      <c r="G37" s="22" t="s">
        <v>119</v>
      </c>
      <c r="H37" s="44">
        <f t="shared" ca="1" si="15"/>
        <v>12054</v>
      </c>
      <c r="I37" s="45">
        <f t="shared" ca="1" si="5"/>
        <v>0</v>
      </c>
      <c r="J37" s="45">
        <f t="shared" ca="1" si="6"/>
        <v>0</v>
      </c>
      <c r="K37" s="45">
        <f t="shared" ca="1" si="7"/>
        <v>0</v>
      </c>
      <c r="L37" s="45"/>
      <c r="M37" s="45">
        <f t="shared" ca="1" si="16"/>
        <v>0</v>
      </c>
      <c r="N37" s="257">
        <f t="shared" ca="1" si="8"/>
        <v>0</v>
      </c>
      <c r="O37" s="23"/>
      <c r="P37" s="255">
        <f t="shared" ca="1" si="9"/>
        <v>0</v>
      </c>
      <c r="Q37" s="163">
        <f t="shared" ca="1" si="10"/>
        <v>0</v>
      </c>
      <c r="R37" s="164">
        <f ca="1">NPV(Q36,K37:$K$244) + ($A$13+$A$14+$A$15)/POWER(1+Q36,$A$28-D37+1)</f>
        <v>0</v>
      </c>
      <c r="S37" s="164">
        <f ca="1">NPV(Q37,K37:$K$244) + ($A$13+$A$14+$A$15)/POWER(1+Q37,$A$28-D37+1)</f>
        <v>0</v>
      </c>
      <c r="T37" s="45">
        <f t="shared" ca="1" si="11"/>
        <v>0</v>
      </c>
      <c r="U37" s="45">
        <f t="shared" ca="1" si="17"/>
        <v>0</v>
      </c>
      <c r="V37" s="45">
        <f t="shared" ca="1" si="18"/>
        <v>0</v>
      </c>
      <c r="W37" s="45">
        <f t="shared" ca="1" si="12"/>
        <v>0</v>
      </c>
      <c r="X37" s="25">
        <f t="shared" ca="1" si="1"/>
        <v>0</v>
      </c>
      <c r="Z37" s="28">
        <f t="shared" ca="1" si="19"/>
        <v>0</v>
      </c>
      <c r="AA37" s="233"/>
      <c r="AB37" s="45">
        <f t="shared" ca="1" si="13"/>
        <v>0</v>
      </c>
      <c r="AC37" s="45">
        <f t="shared" ca="1" si="2"/>
        <v>0</v>
      </c>
      <c r="AD37" s="25">
        <f t="shared" ca="1" si="3"/>
        <v>0</v>
      </c>
    </row>
    <row r="38" spans="1:30" ht="14.75" customHeight="1" x14ac:dyDescent="0.35">
      <c r="A38" s="404" t="s">
        <v>51</v>
      </c>
      <c r="B38" s="405"/>
      <c r="D38" s="20">
        <v>34</v>
      </c>
      <c r="E38" s="21">
        <f t="shared" ca="1" si="14"/>
        <v>12419</v>
      </c>
      <c r="F38" s="44">
        <f t="shared" ca="1" si="4"/>
        <v>12783</v>
      </c>
      <c r="G38" s="22" t="s">
        <v>119</v>
      </c>
      <c r="H38" s="44">
        <f t="shared" ca="1" si="15"/>
        <v>12419</v>
      </c>
      <c r="I38" s="45">
        <f t="shared" ca="1" si="5"/>
        <v>0</v>
      </c>
      <c r="J38" s="45">
        <f t="shared" ca="1" si="6"/>
        <v>0</v>
      </c>
      <c r="K38" s="45">
        <f t="shared" ca="1" si="7"/>
        <v>0</v>
      </c>
      <c r="L38" s="45"/>
      <c r="M38" s="45">
        <f t="shared" ca="1" si="16"/>
        <v>0</v>
      </c>
      <c r="N38" s="257">
        <f t="shared" ca="1" si="8"/>
        <v>0</v>
      </c>
      <c r="O38" s="23"/>
      <c r="P38" s="255">
        <f t="shared" ca="1" si="9"/>
        <v>0</v>
      </c>
      <c r="Q38" s="163">
        <f t="shared" ca="1" si="10"/>
        <v>0</v>
      </c>
      <c r="R38" s="164">
        <f ca="1">NPV(Q37,K38:$K$244) + ($A$13+$A$14+$A$15)/POWER(1+Q37,$A$28-D38+1)</f>
        <v>0</v>
      </c>
      <c r="S38" s="164">
        <f ca="1">NPV(Q38,K38:$K$244) + ($A$13+$A$14+$A$15)/POWER(1+Q38,$A$28-D38+1)</f>
        <v>0</v>
      </c>
      <c r="T38" s="45">
        <f t="shared" ca="1" si="11"/>
        <v>0</v>
      </c>
      <c r="U38" s="45">
        <f t="shared" ca="1" si="17"/>
        <v>0</v>
      </c>
      <c r="V38" s="45">
        <f t="shared" ca="1" si="18"/>
        <v>0</v>
      </c>
      <c r="W38" s="45">
        <f t="shared" ca="1" si="12"/>
        <v>0</v>
      </c>
      <c r="X38" s="25">
        <f t="shared" ca="1" si="1"/>
        <v>0</v>
      </c>
      <c r="Z38" s="28">
        <f t="shared" ca="1" si="19"/>
        <v>0</v>
      </c>
      <c r="AA38" s="233"/>
      <c r="AB38" s="45">
        <f t="shared" ca="1" si="13"/>
        <v>0</v>
      </c>
      <c r="AC38" s="45">
        <f t="shared" ca="1" si="2"/>
        <v>0</v>
      </c>
      <c r="AD38" s="25">
        <f t="shared" ca="1" si="3"/>
        <v>0</v>
      </c>
    </row>
    <row r="39" spans="1:30" ht="14.75" customHeight="1" x14ac:dyDescent="0.35">
      <c r="A39" s="108" t="str">
        <f ca="1">VLOOKUP($B$3,'Input Table'!B:V,20,0)</f>
        <v>Please Select</v>
      </c>
      <c r="B39" s="34" t="s">
        <v>53</v>
      </c>
      <c r="D39" s="20">
        <v>35</v>
      </c>
      <c r="E39" s="21">
        <f t="shared" ca="1" si="14"/>
        <v>12784</v>
      </c>
      <c r="F39" s="44">
        <f t="shared" ca="1" si="4"/>
        <v>13148</v>
      </c>
      <c r="G39" s="22" t="s">
        <v>119</v>
      </c>
      <c r="H39" s="44">
        <f t="shared" ca="1" si="15"/>
        <v>12784</v>
      </c>
      <c r="I39" s="45">
        <f t="shared" ca="1" si="5"/>
        <v>0</v>
      </c>
      <c r="J39" s="45">
        <f t="shared" ca="1" si="6"/>
        <v>0</v>
      </c>
      <c r="K39" s="45">
        <f t="shared" ca="1" si="7"/>
        <v>0</v>
      </c>
      <c r="L39" s="45"/>
      <c r="M39" s="45">
        <f t="shared" ca="1" si="16"/>
        <v>0</v>
      </c>
      <c r="N39" s="257">
        <f t="shared" ca="1" si="8"/>
        <v>0</v>
      </c>
      <c r="O39" s="23"/>
      <c r="P39" s="255">
        <f t="shared" ca="1" si="9"/>
        <v>0</v>
      </c>
      <c r="Q39" s="163">
        <f t="shared" ca="1" si="10"/>
        <v>0</v>
      </c>
      <c r="R39" s="164">
        <f ca="1">NPV(Q38,K39:$K$244) + ($A$13+$A$14+$A$15)/POWER(1+Q38,$A$28-D39+1)</f>
        <v>0</v>
      </c>
      <c r="S39" s="164">
        <f ca="1">NPV(Q39,K39:$K$244) + ($A$13+$A$14+$A$15)/POWER(1+Q39,$A$28-D39+1)</f>
        <v>0</v>
      </c>
      <c r="T39" s="45">
        <f t="shared" ca="1" si="11"/>
        <v>0</v>
      </c>
      <c r="U39" s="45">
        <f t="shared" ca="1" si="17"/>
        <v>0</v>
      </c>
      <c r="V39" s="45">
        <f t="shared" ca="1" si="18"/>
        <v>0</v>
      </c>
      <c r="W39" s="45">
        <f t="shared" ca="1" si="12"/>
        <v>0</v>
      </c>
      <c r="X39" s="25">
        <f t="shared" ca="1" si="1"/>
        <v>0</v>
      </c>
      <c r="Z39" s="28">
        <f t="shared" ca="1" si="19"/>
        <v>0</v>
      </c>
      <c r="AA39" s="233"/>
      <c r="AB39" s="45">
        <f t="shared" ca="1" si="13"/>
        <v>0</v>
      </c>
      <c r="AC39" s="45">
        <f t="shared" ca="1" si="2"/>
        <v>0</v>
      </c>
      <c r="AD39" s="25">
        <f t="shared" ca="1" si="3"/>
        <v>0</v>
      </c>
    </row>
    <row r="40" spans="1:30" x14ac:dyDescent="0.35">
      <c r="A40" s="106">
        <f ca="1">VLOOKUP($B$3,'Input Table'!B:V,21,0)</f>
        <v>0</v>
      </c>
      <c r="B40" s="34" t="s">
        <v>265</v>
      </c>
      <c r="D40" s="20">
        <v>36</v>
      </c>
      <c r="E40" s="21">
        <f t="shared" ca="1" si="14"/>
        <v>13149</v>
      </c>
      <c r="F40" s="44">
        <f t="shared" ca="1" si="4"/>
        <v>13514</v>
      </c>
      <c r="G40" s="22" t="s">
        <v>119</v>
      </c>
      <c r="H40" s="44">
        <f t="shared" ca="1" si="15"/>
        <v>13149</v>
      </c>
      <c r="I40" s="45">
        <f t="shared" ca="1" si="5"/>
        <v>0</v>
      </c>
      <c r="J40" s="45">
        <f t="shared" ca="1" si="6"/>
        <v>0</v>
      </c>
      <c r="K40" s="45">
        <f t="shared" ca="1" si="7"/>
        <v>0</v>
      </c>
      <c r="L40" s="45"/>
      <c r="M40" s="45">
        <f t="shared" ca="1" si="16"/>
        <v>0</v>
      </c>
      <c r="N40" s="257">
        <f t="shared" ca="1" si="8"/>
        <v>0</v>
      </c>
      <c r="O40" s="23"/>
      <c r="P40" s="255">
        <f t="shared" ca="1" si="9"/>
        <v>0</v>
      </c>
      <c r="Q40" s="163">
        <f t="shared" ca="1" si="10"/>
        <v>0</v>
      </c>
      <c r="R40" s="164">
        <f ca="1">NPV(Q39,K40:$K$244) + ($A$13+$A$14+$A$15)/POWER(1+Q39,$A$28-D40+1)</f>
        <v>0</v>
      </c>
      <c r="S40" s="164">
        <f ca="1">NPV(Q40,K40:$K$244) + ($A$13+$A$14+$A$15)/POWER(1+Q40,$A$28-D40+1)</f>
        <v>0</v>
      </c>
      <c r="T40" s="45">
        <f t="shared" ca="1" si="11"/>
        <v>0</v>
      </c>
      <c r="U40" s="45">
        <f t="shared" ca="1" si="17"/>
        <v>0</v>
      </c>
      <c r="V40" s="45">
        <f t="shared" ca="1" si="18"/>
        <v>0</v>
      </c>
      <c r="W40" s="45">
        <f t="shared" ca="1" si="12"/>
        <v>0</v>
      </c>
      <c r="X40" s="25">
        <f t="shared" ca="1" si="1"/>
        <v>0</v>
      </c>
      <c r="Z40" s="28">
        <f t="shared" ca="1" si="19"/>
        <v>0</v>
      </c>
      <c r="AA40" s="233"/>
      <c r="AB40" s="45">
        <f t="shared" ca="1" si="13"/>
        <v>0</v>
      </c>
      <c r="AC40" s="45">
        <f t="shared" ca="1" si="2"/>
        <v>0</v>
      </c>
      <c r="AD40" s="25">
        <f t="shared" ca="1" si="3"/>
        <v>0</v>
      </c>
    </row>
    <row r="41" spans="1:30" x14ac:dyDescent="0.35">
      <c r="A41" s="109">
        <f ca="1">A28</f>
        <v>0</v>
      </c>
      <c r="B41" s="27" t="s">
        <v>255</v>
      </c>
      <c r="D41" s="20">
        <v>37</v>
      </c>
      <c r="E41" s="21">
        <f t="shared" ca="1" si="14"/>
        <v>13515</v>
      </c>
      <c r="F41" s="44">
        <f t="shared" ca="1" si="4"/>
        <v>13879</v>
      </c>
      <c r="G41" s="22" t="s">
        <v>119</v>
      </c>
      <c r="H41" s="44">
        <f t="shared" ca="1" si="15"/>
        <v>13515</v>
      </c>
      <c r="I41" s="45">
        <f t="shared" ca="1" si="5"/>
        <v>0</v>
      </c>
      <c r="J41" s="45">
        <f t="shared" ca="1" si="6"/>
        <v>0</v>
      </c>
      <c r="K41" s="45">
        <f t="shared" ca="1" si="7"/>
        <v>0</v>
      </c>
      <c r="L41" s="45"/>
      <c r="M41" s="45">
        <f t="shared" ca="1" si="16"/>
        <v>0</v>
      </c>
      <c r="N41" s="257">
        <f t="shared" ca="1" si="8"/>
        <v>0</v>
      </c>
      <c r="O41" s="23"/>
      <c r="P41" s="255">
        <f t="shared" ca="1" si="9"/>
        <v>0</v>
      </c>
      <c r="Q41" s="163">
        <f t="shared" ca="1" si="10"/>
        <v>0</v>
      </c>
      <c r="R41" s="164">
        <f ca="1">NPV(Q40,K41:$K$244) + ($A$13+$A$14+$A$15)/POWER(1+Q40,$A$28-D41+1)</f>
        <v>0</v>
      </c>
      <c r="S41" s="164">
        <f ca="1">NPV(Q41,K41:$K$244) + ($A$13+$A$14+$A$15)/POWER(1+Q41,$A$28-D41+1)</f>
        <v>0</v>
      </c>
      <c r="T41" s="45">
        <f t="shared" ca="1" si="11"/>
        <v>0</v>
      </c>
      <c r="U41" s="45">
        <f t="shared" ca="1" si="17"/>
        <v>0</v>
      </c>
      <c r="V41" s="45">
        <f t="shared" ca="1" si="18"/>
        <v>0</v>
      </c>
      <c r="W41" s="45">
        <f t="shared" ca="1" si="12"/>
        <v>0</v>
      </c>
      <c r="X41" s="25">
        <f t="shared" ca="1" si="1"/>
        <v>0</v>
      </c>
      <c r="Z41" s="28">
        <f t="shared" ca="1" si="19"/>
        <v>0</v>
      </c>
      <c r="AA41" s="233"/>
      <c r="AB41" s="45">
        <f t="shared" ca="1" si="13"/>
        <v>0</v>
      </c>
      <c r="AC41" s="45">
        <f t="shared" ca="1" si="2"/>
        <v>0</v>
      </c>
      <c r="AD41" s="25">
        <f t="shared" ca="1" si="3"/>
        <v>0</v>
      </c>
    </row>
    <row r="42" spans="1:30" ht="15" thickBot="1" x14ac:dyDescent="0.4">
      <c r="A42" s="35">
        <f ca="1">IF(A39="Yes",A40,A41)</f>
        <v>0</v>
      </c>
      <c r="B42" s="32" t="s">
        <v>55</v>
      </c>
      <c r="D42" s="20">
        <v>38</v>
      </c>
      <c r="E42" s="21">
        <f t="shared" ca="1" si="14"/>
        <v>13880</v>
      </c>
      <c r="F42" s="44">
        <f t="shared" ca="1" si="4"/>
        <v>14244</v>
      </c>
      <c r="G42" s="22" t="s">
        <v>119</v>
      </c>
      <c r="H42" s="44">
        <f t="shared" ca="1" si="15"/>
        <v>13880</v>
      </c>
      <c r="I42" s="45">
        <f t="shared" ca="1" si="5"/>
        <v>0</v>
      </c>
      <c r="J42" s="45">
        <f t="shared" ca="1" si="6"/>
        <v>0</v>
      </c>
      <c r="K42" s="45">
        <f t="shared" ca="1" si="7"/>
        <v>0</v>
      </c>
      <c r="L42" s="45"/>
      <c r="M42" s="45">
        <f t="shared" ca="1" si="16"/>
        <v>0</v>
      </c>
      <c r="N42" s="257">
        <f t="shared" ca="1" si="8"/>
        <v>0</v>
      </c>
      <c r="O42" s="23"/>
      <c r="P42" s="255">
        <f t="shared" ca="1" si="9"/>
        <v>0</v>
      </c>
      <c r="Q42" s="163">
        <f t="shared" ca="1" si="10"/>
        <v>0</v>
      </c>
      <c r="R42" s="164">
        <f ca="1">NPV(Q41,K42:$K$244) + ($A$13+$A$14+$A$15)/POWER(1+Q41,$A$28-D42+1)</f>
        <v>0</v>
      </c>
      <c r="S42" s="164">
        <f ca="1">NPV(Q42,K42:$K$244) + ($A$13+$A$14+$A$15)/POWER(1+Q42,$A$28-D42+1)</f>
        <v>0</v>
      </c>
      <c r="T42" s="45">
        <f t="shared" ca="1" si="11"/>
        <v>0</v>
      </c>
      <c r="U42" s="45">
        <f t="shared" ca="1" si="17"/>
        <v>0</v>
      </c>
      <c r="V42" s="45">
        <f t="shared" ca="1" si="18"/>
        <v>0</v>
      </c>
      <c r="W42" s="45">
        <f t="shared" ca="1" si="12"/>
        <v>0</v>
      </c>
      <c r="X42" s="25">
        <f t="shared" ca="1" si="1"/>
        <v>0</v>
      </c>
      <c r="Z42" s="28">
        <f t="shared" ca="1" si="19"/>
        <v>0</v>
      </c>
      <c r="AA42" s="233"/>
      <c r="AB42" s="45">
        <f t="shared" ca="1" si="13"/>
        <v>0</v>
      </c>
      <c r="AC42" s="45">
        <f t="shared" ca="1" si="2"/>
        <v>0</v>
      </c>
      <c r="AD42" s="25">
        <f t="shared" ca="1" si="3"/>
        <v>0</v>
      </c>
    </row>
    <row r="43" spans="1:30" x14ac:dyDescent="0.35">
      <c r="D43" s="20">
        <v>39</v>
      </c>
      <c r="E43" s="21">
        <f t="shared" ca="1" si="14"/>
        <v>14245</v>
      </c>
      <c r="F43" s="44">
        <f t="shared" ca="1" si="4"/>
        <v>14609</v>
      </c>
      <c r="G43" s="22" t="s">
        <v>119</v>
      </c>
      <c r="H43" s="44">
        <f t="shared" ca="1" si="15"/>
        <v>14245</v>
      </c>
      <c r="I43" s="45">
        <f t="shared" ca="1" si="5"/>
        <v>0</v>
      </c>
      <c r="J43" s="45">
        <f t="shared" ca="1" si="6"/>
        <v>0</v>
      </c>
      <c r="K43" s="45">
        <f t="shared" ca="1" si="7"/>
        <v>0</v>
      </c>
      <c r="L43" s="45"/>
      <c r="M43" s="45">
        <f t="shared" ca="1" si="16"/>
        <v>0</v>
      </c>
      <c r="N43" s="257">
        <f t="shared" ca="1" si="8"/>
        <v>0</v>
      </c>
      <c r="O43" s="23"/>
      <c r="P43" s="255">
        <f t="shared" ca="1" si="9"/>
        <v>0</v>
      </c>
      <c r="Q43" s="163">
        <f t="shared" ca="1" si="10"/>
        <v>0</v>
      </c>
      <c r="R43" s="164">
        <f ca="1">NPV(Q42,K43:$K$244) + ($A$13+$A$14+$A$15)/POWER(1+Q42,$A$28-D43+1)</f>
        <v>0</v>
      </c>
      <c r="S43" s="164">
        <f ca="1">NPV(Q43,K43:$K$244) + ($A$13+$A$14+$A$15)/POWER(1+Q43,$A$28-D43+1)</f>
        <v>0</v>
      </c>
      <c r="T43" s="45">
        <f t="shared" ca="1" si="11"/>
        <v>0</v>
      </c>
      <c r="U43" s="45">
        <f t="shared" ca="1" si="17"/>
        <v>0</v>
      </c>
      <c r="V43" s="45">
        <f t="shared" ca="1" si="18"/>
        <v>0</v>
      </c>
      <c r="W43" s="45">
        <f t="shared" ca="1" si="12"/>
        <v>0</v>
      </c>
      <c r="X43" s="25">
        <f t="shared" ca="1" si="1"/>
        <v>0</v>
      </c>
      <c r="Z43" s="28">
        <f t="shared" ca="1" si="19"/>
        <v>0</v>
      </c>
      <c r="AA43" s="233"/>
      <c r="AB43" s="45">
        <f t="shared" ca="1" si="13"/>
        <v>0</v>
      </c>
      <c r="AC43" s="45">
        <f t="shared" ca="1" si="2"/>
        <v>0</v>
      </c>
      <c r="AD43" s="25">
        <f t="shared" ca="1" si="3"/>
        <v>0</v>
      </c>
    </row>
    <row r="44" spans="1:30" x14ac:dyDescent="0.35">
      <c r="D44" s="20">
        <v>40</v>
      </c>
      <c r="E44" s="21">
        <f t="shared" ca="1" si="14"/>
        <v>14610</v>
      </c>
      <c r="F44" s="44">
        <f t="shared" ca="1" si="4"/>
        <v>14975</v>
      </c>
      <c r="G44" s="22" t="s">
        <v>119</v>
      </c>
      <c r="H44" s="44">
        <f t="shared" ca="1" si="15"/>
        <v>14610</v>
      </c>
      <c r="I44" s="45">
        <f t="shared" ca="1" si="5"/>
        <v>0</v>
      </c>
      <c r="J44" s="45">
        <f t="shared" ca="1" si="6"/>
        <v>0</v>
      </c>
      <c r="K44" s="45">
        <f t="shared" ca="1" si="7"/>
        <v>0</v>
      </c>
      <c r="L44" s="45"/>
      <c r="M44" s="45">
        <f t="shared" ca="1" si="16"/>
        <v>0</v>
      </c>
      <c r="N44" s="257">
        <f t="shared" ca="1" si="8"/>
        <v>0</v>
      </c>
      <c r="O44" s="23"/>
      <c r="P44" s="255">
        <f t="shared" ca="1" si="9"/>
        <v>0</v>
      </c>
      <c r="Q44" s="163">
        <f t="shared" ca="1" si="10"/>
        <v>0</v>
      </c>
      <c r="R44" s="164">
        <f ca="1">NPV(Q43,K44:$K$244) + ($A$13+$A$14+$A$15)/POWER(1+Q43,$A$28-D44+1)</f>
        <v>0</v>
      </c>
      <c r="S44" s="164">
        <f ca="1">NPV(Q44,K44:$K$244) + ($A$13+$A$14+$A$15)/POWER(1+Q44,$A$28-D44+1)</f>
        <v>0</v>
      </c>
      <c r="T44" s="45">
        <f t="shared" ca="1" si="11"/>
        <v>0</v>
      </c>
      <c r="U44" s="45">
        <f t="shared" ca="1" si="17"/>
        <v>0</v>
      </c>
      <c r="V44" s="45">
        <f t="shared" ca="1" si="18"/>
        <v>0</v>
      </c>
      <c r="W44" s="45">
        <f t="shared" ca="1" si="12"/>
        <v>0</v>
      </c>
      <c r="X44" s="25">
        <f t="shared" ca="1" si="1"/>
        <v>0</v>
      </c>
      <c r="Z44" s="28">
        <f t="shared" ca="1" si="19"/>
        <v>0</v>
      </c>
      <c r="AA44" s="233"/>
      <c r="AB44" s="45">
        <f t="shared" ca="1" si="13"/>
        <v>0</v>
      </c>
      <c r="AC44" s="45">
        <f t="shared" ca="1" si="2"/>
        <v>0</v>
      </c>
      <c r="AD44" s="25">
        <f t="shared" ca="1" si="3"/>
        <v>0</v>
      </c>
    </row>
    <row r="45" spans="1:30" x14ac:dyDescent="0.35">
      <c r="D45" s="20">
        <v>41</v>
      </c>
      <c r="E45" s="21">
        <f t="shared" ca="1" si="14"/>
        <v>14976</v>
      </c>
      <c r="F45" s="44">
        <f t="shared" ca="1" si="4"/>
        <v>15340</v>
      </c>
      <c r="G45" s="22" t="s">
        <v>119</v>
      </c>
      <c r="H45" s="44">
        <f t="shared" ca="1" si="15"/>
        <v>14976</v>
      </c>
      <c r="I45" s="45">
        <f t="shared" ca="1" si="5"/>
        <v>0</v>
      </c>
      <c r="J45" s="45">
        <f t="shared" ca="1" si="6"/>
        <v>0</v>
      </c>
      <c r="K45" s="45">
        <f t="shared" ca="1" si="7"/>
        <v>0</v>
      </c>
      <c r="L45" s="45"/>
      <c r="M45" s="45">
        <f t="shared" ca="1" si="16"/>
        <v>0</v>
      </c>
      <c r="N45" s="257">
        <f t="shared" ca="1" si="8"/>
        <v>0</v>
      </c>
      <c r="O45" s="23"/>
      <c r="P45" s="255">
        <f t="shared" ca="1" si="9"/>
        <v>0</v>
      </c>
      <c r="Q45" s="163">
        <f t="shared" ca="1" si="10"/>
        <v>0</v>
      </c>
      <c r="R45" s="164">
        <f ca="1">NPV(Q44,K45:$K$244) + ($A$13+$A$14+$A$15)/POWER(1+Q44,$A$28-D45+1)</f>
        <v>0</v>
      </c>
      <c r="S45" s="164">
        <f ca="1">NPV(Q45,K45:$K$244) + ($A$13+$A$14+$A$15)/POWER(1+Q45,$A$28-D45+1)</f>
        <v>0</v>
      </c>
      <c r="T45" s="45">
        <f t="shared" ca="1" si="11"/>
        <v>0</v>
      </c>
      <c r="U45" s="45">
        <f t="shared" ca="1" si="17"/>
        <v>0</v>
      </c>
      <c r="V45" s="45">
        <f t="shared" ca="1" si="18"/>
        <v>0</v>
      </c>
      <c r="W45" s="45">
        <f t="shared" ca="1" si="12"/>
        <v>0</v>
      </c>
      <c r="X45" s="25">
        <f t="shared" ca="1" si="1"/>
        <v>0</v>
      </c>
      <c r="Z45" s="28">
        <f t="shared" ca="1" si="19"/>
        <v>0</v>
      </c>
      <c r="AA45" s="233"/>
      <c r="AB45" s="45">
        <f t="shared" ca="1" si="13"/>
        <v>0</v>
      </c>
      <c r="AC45" s="45">
        <f t="shared" ca="1" si="2"/>
        <v>0</v>
      </c>
      <c r="AD45" s="25">
        <f t="shared" ca="1" si="3"/>
        <v>0</v>
      </c>
    </row>
    <row r="46" spans="1:30" x14ac:dyDescent="0.35">
      <c r="A46" s="238"/>
      <c r="B46" s="239" t="s">
        <v>56</v>
      </c>
      <c r="D46" s="20">
        <v>42</v>
      </c>
      <c r="E46" s="21">
        <f t="shared" ca="1" si="14"/>
        <v>15341</v>
      </c>
      <c r="F46" s="44">
        <f t="shared" ca="1" si="4"/>
        <v>15705</v>
      </c>
      <c r="G46" s="22" t="s">
        <v>119</v>
      </c>
      <c r="H46" s="44">
        <f t="shared" ca="1" si="15"/>
        <v>15341</v>
      </c>
      <c r="I46" s="45">
        <f t="shared" ca="1" si="5"/>
        <v>0</v>
      </c>
      <c r="J46" s="45">
        <f t="shared" ca="1" si="6"/>
        <v>0</v>
      </c>
      <c r="K46" s="45">
        <f t="shared" ca="1" si="7"/>
        <v>0</v>
      </c>
      <c r="L46" s="45"/>
      <c r="M46" s="45">
        <f t="shared" ca="1" si="16"/>
        <v>0</v>
      </c>
      <c r="N46" s="257">
        <f t="shared" ca="1" si="8"/>
        <v>0</v>
      </c>
      <c r="O46" s="23"/>
      <c r="P46" s="255">
        <f t="shared" ca="1" si="9"/>
        <v>0</v>
      </c>
      <c r="Q46" s="163">
        <f t="shared" ca="1" si="10"/>
        <v>0</v>
      </c>
      <c r="R46" s="164">
        <f ca="1">NPV(Q45,K46:$K$244) + ($A$13+$A$14+$A$15)/POWER(1+Q45,$A$28-D46+1)</f>
        <v>0</v>
      </c>
      <c r="S46" s="164">
        <f ca="1">NPV(Q46,K46:$K$244) + ($A$13+$A$14+$A$15)/POWER(1+Q46,$A$28-D46+1)</f>
        <v>0</v>
      </c>
      <c r="T46" s="45">
        <f t="shared" ca="1" si="11"/>
        <v>0</v>
      </c>
      <c r="U46" s="45">
        <f t="shared" ca="1" si="17"/>
        <v>0</v>
      </c>
      <c r="V46" s="45">
        <f t="shared" ca="1" si="18"/>
        <v>0</v>
      </c>
      <c r="W46" s="45">
        <f t="shared" ca="1" si="12"/>
        <v>0</v>
      </c>
      <c r="X46" s="25">
        <f t="shared" ca="1" si="1"/>
        <v>0</v>
      </c>
      <c r="Z46" s="28">
        <f t="shared" ca="1" si="19"/>
        <v>0</v>
      </c>
      <c r="AA46" s="233"/>
      <c r="AB46" s="45">
        <f t="shared" ca="1" si="13"/>
        <v>0</v>
      </c>
      <c r="AC46" s="45">
        <f t="shared" ca="1" si="2"/>
        <v>0</v>
      </c>
      <c r="AD46" s="25">
        <f t="shared" ca="1" si="3"/>
        <v>0</v>
      </c>
    </row>
    <row r="47" spans="1:30" x14ac:dyDescent="0.35">
      <c r="A47" s="240">
        <f ca="1">A21</f>
        <v>0</v>
      </c>
      <c r="B47" s="241" t="s">
        <v>57</v>
      </c>
      <c r="D47" s="20">
        <v>43</v>
      </c>
      <c r="E47" s="21">
        <f t="shared" ca="1" si="14"/>
        <v>15706</v>
      </c>
      <c r="F47" s="44">
        <f t="shared" ca="1" si="4"/>
        <v>16070</v>
      </c>
      <c r="G47" s="22" t="s">
        <v>119</v>
      </c>
      <c r="H47" s="44">
        <f t="shared" ca="1" si="15"/>
        <v>15706</v>
      </c>
      <c r="I47" s="45">
        <f t="shared" ca="1" si="5"/>
        <v>0</v>
      </c>
      <c r="J47" s="45">
        <f t="shared" ca="1" si="6"/>
        <v>0</v>
      </c>
      <c r="K47" s="45">
        <f t="shared" ca="1" si="7"/>
        <v>0</v>
      </c>
      <c r="L47" s="45"/>
      <c r="M47" s="45">
        <f t="shared" ca="1" si="16"/>
        <v>0</v>
      </c>
      <c r="N47" s="257">
        <f t="shared" ca="1" si="8"/>
        <v>0</v>
      </c>
      <c r="O47" s="23"/>
      <c r="P47" s="255">
        <f t="shared" ca="1" si="9"/>
        <v>0</v>
      </c>
      <c r="Q47" s="163">
        <f t="shared" ca="1" si="10"/>
        <v>0</v>
      </c>
      <c r="R47" s="164">
        <f ca="1">NPV(Q46,K47:$K$244) + ($A$13+$A$14+$A$15)/POWER(1+Q46,$A$28-D47+1)</f>
        <v>0</v>
      </c>
      <c r="S47" s="164">
        <f ca="1">NPV(Q47,K47:$K$244) + ($A$13+$A$14+$A$15)/POWER(1+Q47,$A$28-D47+1)</f>
        <v>0</v>
      </c>
      <c r="T47" s="45">
        <f t="shared" ca="1" si="11"/>
        <v>0</v>
      </c>
      <c r="U47" s="45">
        <f t="shared" ca="1" si="17"/>
        <v>0</v>
      </c>
      <c r="V47" s="45">
        <f t="shared" ca="1" si="18"/>
        <v>0</v>
      </c>
      <c r="W47" s="45">
        <f t="shared" ca="1" si="12"/>
        <v>0</v>
      </c>
      <c r="X47" s="25">
        <f t="shared" ca="1" si="1"/>
        <v>0</v>
      </c>
      <c r="Z47" s="28">
        <f t="shared" ca="1" si="19"/>
        <v>0</v>
      </c>
      <c r="AA47" s="233"/>
      <c r="AB47" s="45">
        <f t="shared" ca="1" si="13"/>
        <v>0</v>
      </c>
      <c r="AC47" s="45">
        <f t="shared" ca="1" si="2"/>
        <v>0</v>
      </c>
      <c r="AD47" s="25">
        <f t="shared" ca="1" si="3"/>
        <v>0</v>
      </c>
    </row>
    <row r="48" spans="1:30" x14ac:dyDescent="0.35">
      <c r="A48" s="240">
        <f ca="1">SUM(U5:U244)</f>
        <v>0</v>
      </c>
      <c r="B48" s="242" t="s">
        <v>58</v>
      </c>
      <c r="D48" s="20">
        <v>44</v>
      </c>
      <c r="E48" s="21">
        <f t="shared" ca="1" si="14"/>
        <v>16071</v>
      </c>
      <c r="F48" s="44">
        <f t="shared" ca="1" si="4"/>
        <v>16436</v>
      </c>
      <c r="G48" s="22" t="s">
        <v>119</v>
      </c>
      <c r="H48" s="44">
        <f t="shared" ca="1" si="15"/>
        <v>16071</v>
      </c>
      <c r="I48" s="45">
        <f t="shared" ca="1" si="5"/>
        <v>0</v>
      </c>
      <c r="J48" s="45">
        <f t="shared" ca="1" si="6"/>
        <v>0</v>
      </c>
      <c r="K48" s="45">
        <f t="shared" ca="1" si="7"/>
        <v>0</v>
      </c>
      <c r="L48" s="45"/>
      <c r="M48" s="45">
        <f t="shared" ca="1" si="16"/>
        <v>0</v>
      </c>
      <c r="N48" s="257">
        <f t="shared" ca="1" si="8"/>
        <v>0</v>
      </c>
      <c r="O48" s="23"/>
      <c r="P48" s="255">
        <f t="shared" ca="1" si="9"/>
        <v>0</v>
      </c>
      <c r="Q48" s="163">
        <f t="shared" ca="1" si="10"/>
        <v>0</v>
      </c>
      <c r="R48" s="164">
        <f ca="1">NPV(Q47,K48:$K$244) + ($A$13+$A$14+$A$15)/POWER(1+Q47,$A$28-D48+1)</f>
        <v>0</v>
      </c>
      <c r="S48" s="164">
        <f ca="1">NPV(Q48,K48:$K$244) + ($A$13+$A$14+$A$15)/POWER(1+Q48,$A$28-D48+1)</f>
        <v>0</v>
      </c>
      <c r="T48" s="45">
        <f t="shared" ca="1" si="11"/>
        <v>0</v>
      </c>
      <c r="U48" s="45">
        <f t="shared" ca="1" si="17"/>
        <v>0</v>
      </c>
      <c r="V48" s="45">
        <f t="shared" ca="1" si="18"/>
        <v>0</v>
      </c>
      <c r="W48" s="45">
        <f t="shared" ca="1" si="12"/>
        <v>0</v>
      </c>
      <c r="X48" s="25">
        <f t="shared" ca="1" si="1"/>
        <v>0</v>
      </c>
      <c r="Z48" s="28">
        <f t="shared" ca="1" si="19"/>
        <v>0</v>
      </c>
      <c r="AA48" s="233"/>
      <c r="AB48" s="45">
        <f t="shared" ca="1" si="13"/>
        <v>0</v>
      </c>
      <c r="AC48" s="45">
        <f t="shared" ca="1" si="2"/>
        <v>0</v>
      </c>
      <c r="AD48" s="25">
        <f t="shared" ca="1" si="3"/>
        <v>0</v>
      </c>
    </row>
    <row r="49" spans="1:30" x14ac:dyDescent="0.35">
      <c r="A49" s="240">
        <f ca="1">SUM(W5:W244)</f>
        <v>0</v>
      </c>
      <c r="B49" s="241" t="s">
        <v>59</v>
      </c>
      <c r="D49" s="20">
        <v>45</v>
      </c>
      <c r="E49" s="21">
        <f t="shared" ca="1" si="14"/>
        <v>16437</v>
      </c>
      <c r="F49" s="44">
        <f t="shared" ca="1" si="4"/>
        <v>16801</v>
      </c>
      <c r="G49" s="22" t="s">
        <v>119</v>
      </c>
      <c r="H49" s="44">
        <f t="shared" ca="1" si="15"/>
        <v>16437</v>
      </c>
      <c r="I49" s="45">
        <f t="shared" ca="1" si="5"/>
        <v>0</v>
      </c>
      <c r="J49" s="45">
        <f t="shared" ca="1" si="6"/>
        <v>0</v>
      </c>
      <c r="K49" s="45">
        <f t="shared" ca="1" si="7"/>
        <v>0</v>
      </c>
      <c r="L49" s="45"/>
      <c r="M49" s="45">
        <f t="shared" ca="1" si="16"/>
        <v>0</v>
      </c>
      <c r="N49" s="257">
        <f t="shared" ca="1" si="8"/>
        <v>0</v>
      </c>
      <c r="O49" s="23"/>
      <c r="P49" s="255">
        <f t="shared" ca="1" si="9"/>
        <v>0</v>
      </c>
      <c r="Q49" s="163">
        <f t="shared" ca="1" si="10"/>
        <v>0</v>
      </c>
      <c r="R49" s="164">
        <f ca="1">NPV(Q48,K49:$K$244) + ($A$13+$A$14+$A$15)/POWER(1+Q48,$A$28-D49+1)</f>
        <v>0</v>
      </c>
      <c r="S49" s="164">
        <f ca="1">NPV(Q49,K49:$K$244) + ($A$13+$A$14+$A$15)/POWER(1+Q49,$A$28-D49+1)</f>
        <v>0</v>
      </c>
      <c r="T49" s="45">
        <f t="shared" ca="1" si="11"/>
        <v>0</v>
      </c>
      <c r="U49" s="45">
        <f t="shared" ca="1" si="17"/>
        <v>0</v>
      </c>
      <c r="V49" s="45">
        <f t="shared" ca="1" si="18"/>
        <v>0</v>
      </c>
      <c r="W49" s="45">
        <f t="shared" ca="1" si="12"/>
        <v>0</v>
      </c>
      <c r="X49" s="25">
        <f t="shared" ca="1" si="1"/>
        <v>0</v>
      </c>
      <c r="Z49" s="28">
        <f t="shared" ca="1" si="19"/>
        <v>0</v>
      </c>
      <c r="AA49" s="233"/>
      <c r="AB49" s="45">
        <f t="shared" ca="1" si="13"/>
        <v>0</v>
      </c>
      <c r="AC49" s="45">
        <f t="shared" ca="1" si="2"/>
        <v>0</v>
      </c>
      <c r="AD49" s="25">
        <f t="shared" ca="1" si="3"/>
        <v>0</v>
      </c>
    </row>
    <row r="50" spans="1:30" x14ac:dyDescent="0.35">
      <c r="A50" s="240">
        <f ca="1">SUM(V5:V244)</f>
        <v>0</v>
      </c>
      <c r="B50" s="242" t="s">
        <v>60</v>
      </c>
      <c r="D50" s="20">
        <v>46</v>
      </c>
      <c r="E50" s="21">
        <f t="shared" ca="1" si="14"/>
        <v>16802</v>
      </c>
      <c r="F50" s="44">
        <f t="shared" ca="1" si="4"/>
        <v>17166</v>
      </c>
      <c r="G50" s="22" t="s">
        <v>119</v>
      </c>
      <c r="H50" s="44">
        <f t="shared" ca="1" si="15"/>
        <v>16802</v>
      </c>
      <c r="I50" s="45">
        <f t="shared" ca="1" si="5"/>
        <v>0</v>
      </c>
      <c r="J50" s="45">
        <f t="shared" ca="1" si="6"/>
        <v>0</v>
      </c>
      <c r="K50" s="45">
        <f t="shared" ca="1" si="7"/>
        <v>0</v>
      </c>
      <c r="L50" s="45"/>
      <c r="M50" s="45">
        <f t="shared" ca="1" si="16"/>
        <v>0</v>
      </c>
      <c r="N50" s="257">
        <f t="shared" ca="1" si="8"/>
        <v>0</v>
      </c>
      <c r="O50" s="23"/>
      <c r="P50" s="255">
        <f t="shared" ca="1" si="9"/>
        <v>0</v>
      </c>
      <c r="Q50" s="163">
        <f t="shared" ca="1" si="10"/>
        <v>0</v>
      </c>
      <c r="R50" s="164">
        <f ca="1">NPV(Q49,K50:$K$244) + ($A$13+$A$14+$A$15)/POWER(1+Q49,$A$28-D50+1)</f>
        <v>0</v>
      </c>
      <c r="S50" s="164">
        <f ca="1">NPV(Q50,K50:$K$244) + ($A$13+$A$14+$A$15)/POWER(1+Q50,$A$28-D50+1)</f>
        <v>0</v>
      </c>
      <c r="T50" s="45">
        <f t="shared" ca="1" si="11"/>
        <v>0</v>
      </c>
      <c r="U50" s="45">
        <f t="shared" ca="1" si="17"/>
        <v>0</v>
      </c>
      <c r="V50" s="45">
        <f t="shared" ca="1" si="18"/>
        <v>0</v>
      </c>
      <c r="W50" s="45">
        <f t="shared" ca="1" si="12"/>
        <v>0</v>
      </c>
      <c r="X50" s="25">
        <f t="shared" ca="1" si="1"/>
        <v>0</v>
      </c>
      <c r="Z50" s="28">
        <f t="shared" ca="1" si="19"/>
        <v>0</v>
      </c>
      <c r="AA50" s="233"/>
      <c r="AB50" s="45">
        <f t="shared" ca="1" si="13"/>
        <v>0</v>
      </c>
      <c r="AC50" s="45">
        <f t="shared" ca="1" si="2"/>
        <v>0</v>
      </c>
      <c r="AD50" s="25">
        <f t="shared" ca="1" si="3"/>
        <v>0</v>
      </c>
    </row>
    <row r="51" spans="1:30" x14ac:dyDescent="0.35">
      <c r="A51" s="240">
        <f ca="1">-(A13+A14+A15)</f>
        <v>0</v>
      </c>
      <c r="B51" s="243" t="s">
        <v>61</v>
      </c>
      <c r="C51" s="36"/>
      <c r="D51" s="20">
        <v>47</v>
      </c>
      <c r="E51" s="21">
        <f t="shared" ca="1" si="14"/>
        <v>17167</v>
      </c>
      <c r="F51" s="44">
        <f t="shared" ca="1" si="4"/>
        <v>17531</v>
      </c>
      <c r="G51" s="22" t="s">
        <v>119</v>
      </c>
      <c r="H51" s="44">
        <f t="shared" ca="1" si="15"/>
        <v>17167</v>
      </c>
      <c r="I51" s="45">
        <f t="shared" ca="1" si="5"/>
        <v>0</v>
      </c>
      <c r="J51" s="45">
        <f t="shared" ca="1" si="6"/>
        <v>0</v>
      </c>
      <c r="K51" s="45">
        <f t="shared" ca="1" si="7"/>
        <v>0</v>
      </c>
      <c r="L51" s="45"/>
      <c r="M51" s="45">
        <f t="shared" ca="1" si="16"/>
        <v>0</v>
      </c>
      <c r="N51" s="257">
        <f t="shared" ca="1" si="8"/>
        <v>0</v>
      </c>
      <c r="O51" s="23"/>
      <c r="P51" s="255">
        <f t="shared" ca="1" si="9"/>
        <v>0</v>
      </c>
      <c r="Q51" s="163">
        <f t="shared" ca="1" si="10"/>
        <v>0</v>
      </c>
      <c r="R51" s="164">
        <f ca="1">NPV(Q50,K51:$K$244) + ($A$13+$A$14+$A$15)/POWER(1+Q50,$A$28-D51+1)</f>
        <v>0</v>
      </c>
      <c r="S51" s="164">
        <f ca="1">NPV(Q51,K51:$K$244) + ($A$13+$A$14+$A$15)/POWER(1+Q51,$A$28-D51+1)</f>
        <v>0</v>
      </c>
      <c r="T51" s="45">
        <f t="shared" ca="1" si="11"/>
        <v>0</v>
      </c>
      <c r="U51" s="45">
        <f t="shared" ca="1" si="17"/>
        <v>0</v>
      </c>
      <c r="V51" s="45">
        <f t="shared" ca="1" si="18"/>
        <v>0</v>
      </c>
      <c r="W51" s="45">
        <f t="shared" ca="1" si="12"/>
        <v>0</v>
      </c>
      <c r="X51" s="25">
        <f t="shared" ca="1" si="1"/>
        <v>0</v>
      </c>
      <c r="Z51" s="28">
        <f t="shared" ca="1" si="19"/>
        <v>0</v>
      </c>
      <c r="AA51" s="233"/>
      <c r="AB51" s="45">
        <f t="shared" ca="1" si="13"/>
        <v>0</v>
      </c>
      <c r="AC51" s="45">
        <f t="shared" ca="1" si="2"/>
        <v>0</v>
      </c>
      <c r="AD51" s="25">
        <f t="shared" ca="1" si="3"/>
        <v>0</v>
      </c>
    </row>
    <row r="52" spans="1:30" x14ac:dyDescent="0.35">
      <c r="A52" s="244">
        <f ca="1">SUM(A47:A51)</f>
        <v>0</v>
      </c>
      <c r="B52" s="245" t="s">
        <v>254</v>
      </c>
      <c r="C52" s="38"/>
      <c r="D52" s="20">
        <v>48</v>
      </c>
      <c r="E52" s="21">
        <f t="shared" ca="1" si="14"/>
        <v>17532</v>
      </c>
      <c r="F52" s="44">
        <f t="shared" ca="1" si="4"/>
        <v>17897</v>
      </c>
      <c r="G52" s="22" t="s">
        <v>119</v>
      </c>
      <c r="H52" s="44">
        <f t="shared" ca="1" si="15"/>
        <v>17532</v>
      </c>
      <c r="I52" s="45">
        <f t="shared" ca="1" si="5"/>
        <v>0</v>
      </c>
      <c r="J52" s="45">
        <f t="shared" ca="1" si="6"/>
        <v>0</v>
      </c>
      <c r="K52" s="45">
        <f t="shared" ca="1" si="7"/>
        <v>0</v>
      </c>
      <c r="L52" s="45"/>
      <c r="M52" s="45">
        <f t="shared" ca="1" si="16"/>
        <v>0</v>
      </c>
      <c r="N52" s="257">
        <f t="shared" ca="1" si="8"/>
        <v>0</v>
      </c>
      <c r="O52" s="23"/>
      <c r="P52" s="255">
        <f t="shared" ca="1" si="9"/>
        <v>0</v>
      </c>
      <c r="Q52" s="163">
        <f t="shared" ca="1" si="10"/>
        <v>0</v>
      </c>
      <c r="R52" s="164">
        <f ca="1">NPV(Q51,K52:$K$244) + ($A$13+$A$14+$A$15)/POWER(1+Q51,$A$28-D52+1)</f>
        <v>0</v>
      </c>
      <c r="S52" s="164">
        <f ca="1">NPV(Q52,K52:$K$244) + ($A$13+$A$14+$A$15)/POWER(1+Q52,$A$28-D52+1)</f>
        <v>0</v>
      </c>
      <c r="T52" s="45">
        <f t="shared" ca="1" si="11"/>
        <v>0</v>
      </c>
      <c r="U52" s="45">
        <f t="shared" ca="1" si="17"/>
        <v>0</v>
      </c>
      <c r="V52" s="45">
        <f t="shared" ca="1" si="18"/>
        <v>0</v>
      </c>
      <c r="W52" s="45">
        <f t="shared" ca="1" si="12"/>
        <v>0</v>
      </c>
      <c r="X52" s="25">
        <f t="shared" ca="1" si="1"/>
        <v>0</v>
      </c>
      <c r="Z52" s="28">
        <f t="shared" ca="1" si="19"/>
        <v>0</v>
      </c>
      <c r="AA52" s="233"/>
      <c r="AB52" s="45">
        <f t="shared" ca="1" si="13"/>
        <v>0</v>
      </c>
      <c r="AC52" s="45">
        <f t="shared" ca="1" si="2"/>
        <v>0</v>
      </c>
      <c r="AD52" s="25">
        <f t="shared" ca="1" si="3"/>
        <v>0</v>
      </c>
    </row>
    <row r="53" spans="1:30" x14ac:dyDescent="0.35">
      <c r="A53" s="37"/>
      <c r="B53" s="37"/>
      <c r="C53" s="39"/>
      <c r="D53" s="20">
        <v>49</v>
      </c>
      <c r="E53" s="21">
        <f t="shared" ca="1" si="14"/>
        <v>17898</v>
      </c>
      <c r="F53" s="44">
        <f t="shared" ca="1" si="4"/>
        <v>18262</v>
      </c>
      <c r="G53" s="22" t="s">
        <v>119</v>
      </c>
      <c r="H53" s="44">
        <f t="shared" ca="1" si="15"/>
        <v>17898</v>
      </c>
      <c r="I53" s="45">
        <f t="shared" ca="1" si="5"/>
        <v>0</v>
      </c>
      <c r="J53" s="45">
        <f t="shared" ca="1" si="6"/>
        <v>0</v>
      </c>
      <c r="K53" s="45">
        <f t="shared" ca="1" si="7"/>
        <v>0</v>
      </c>
      <c r="L53" s="45"/>
      <c r="M53" s="45">
        <f t="shared" ca="1" si="16"/>
        <v>0</v>
      </c>
      <c r="N53" s="257">
        <f t="shared" ca="1" si="8"/>
        <v>0</v>
      </c>
      <c r="O53" s="23"/>
      <c r="P53" s="255">
        <f t="shared" ca="1" si="9"/>
        <v>0</v>
      </c>
      <c r="Q53" s="163">
        <f t="shared" ca="1" si="10"/>
        <v>0</v>
      </c>
      <c r="R53" s="164">
        <f ca="1">NPV(Q52,K53:$K$244) + ($A$13+$A$14+$A$15)/POWER(1+Q52,$A$28-D53+1)</f>
        <v>0</v>
      </c>
      <c r="S53" s="164">
        <f ca="1">NPV(Q53,K53:$K$244) + ($A$13+$A$14+$A$15)/POWER(1+Q53,$A$28-D53+1)</f>
        <v>0</v>
      </c>
      <c r="T53" s="45">
        <f t="shared" ca="1" si="11"/>
        <v>0</v>
      </c>
      <c r="U53" s="45">
        <f t="shared" ca="1" si="17"/>
        <v>0</v>
      </c>
      <c r="V53" s="45">
        <f t="shared" ca="1" si="18"/>
        <v>0</v>
      </c>
      <c r="W53" s="45">
        <f t="shared" ca="1" si="12"/>
        <v>0</v>
      </c>
      <c r="X53" s="25">
        <f t="shared" ca="1" si="1"/>
        <v>0</v>
      </c>
      <c r="Z53" s="28">
        <f t="shared" ca="1" si="19"/>
        <v>0</v>
      </c>
      <c r="AA53" s="233"/>
      <c r="AB53" s="45">
        <f t="shared" ca="1" si="13"/>
        <v>0</v>
      </c>
      <c r="AC53" s="45">
        <f t="shared" ca="1" si="2"/>
        <v>0</v>
      </c>
      <c r="AD53" s="25">
        <f t="shared" ca="1" si="3"/>
        <v>0</v>
      </c>
    </row>
    <row r="54" spans="1:30" x14ac:dyDescent="0.35">
      <c r="A54" s="238"/>
      <c r="B54" s="239" t="s">
        <v>62</v>
      </c>
      <c r="C54" s="38"/>
      <c r="D54" s="20">
        <v>50</v>
      </c>
      <c r="E54" s="21">
        <f t="shared" ca="1" si="14"/>
        <v>18263</v>
      </c>
      <c r="F54" s="44">
        <f t="shared" ca="1" si="4"/>
        <v>18627</v>
      </c>
      <c r="G54" s="22" t="s">
        <v>119</v>
      </c>
      <c r="H54" s="44">
        <f t="shared" ca="1" si="15"/>
        <v>18263</v>
      </c>
      <c r="I54" s="45">
        <f t="shared" ca="1" si="5"/>
        <v>0</v>
      </c>
      <c r="J54" s="45">
        <f t="shared" ca="1" si="6"/>
        <v>0</v>
      </c>
      <c r="K54" s="45">
        <f t="shared" ca="1" si="7"/>
        <v>0</v>
      </c>
      <c r="L54" s="45"/>
      <c r="M54" s="45">
        <f t="shared" ca="1" si="16"/>
        <v>0</v>
      </c>
      <c r="N54" s="257">
        <f t="shared" ca="1" si="8"/>
        <v>0</v>
      </c>
      <c r="O54" s="23"/>
      <c r="P54" s="255">
        <f t="shared" ca="1" si="9"/>
        <v>0</v>
      </c>
      <c r="Q54" s="163">
        <f t="shared" ca="1" si="10"/>
        <v>0</v>
      </c>
      <c r="R54" s="164">
        <f ca="1">NPV(Q53,K54:$K$244) + ($A$13+$A$14+$A$15)/POWER(1+Q53,$A$28-D54+1)</f>
        <v>0</v>
      </c>
      <c r="S54" s="164">
        <f ca="1">NPV(Q54,K54:$K$244) + ($A$13+$A$14+$A$15)/POWER(1+Q54,$A$28-D54+1)</f>
        <v>0</v>
      </c>
      <c r="T54" s="45">
        <f t="shared" ca="1" si="11"/>
        <v>0</v>
      </c>
      <c r="U54" s="45">
        <f t="shared" ca="1" si="17"/>
        <v>0</v>
      </c>
      <c r="V54" s="45">
        <f t="shared" ca="1" si="18"/>
        <v>0</v>
      </c>
      <c r="W54" s="45">
        <f t="shared" ca="1" si="12"/>
        <v>0</v>
      </c>
      <c r="X54" s="25">
        <f t="shared" ca="1" si="1"/>
        <v>0</v>
      </c>
      <c r="Z54" s="28">
        <f t="shared" ca="1" si="19"/>
        <v>0</v>
      </c>
      <c r="AA54" s="233"/>
      <c r="AB54" s="45">
        <f t="shared" ca="1" si="13"/>
        <v>0</v>
      </c>
      <c r="AC54" s="45">
        <f t="shared" ca="1" si="2"/>
        <v>0</v>
      </c>
      <c r="AD54" s="25">
        <f t="shared" ca="1" si="3"/>
        <v>0</v>
      </c>
    </row>
    <row r="55" spans="1:30" x14ac:dyDescent="0.35">
      <c r="A55" s="240">
        <f ca="1">A36</f>
        <v>0</v>
      </c>
      <c r="B55" s="241" t="s">
        <v>57</v>
      </c>
      <c r="C55" s="39"/>
      <c r="D55" s="20">
        <v>51</v>
      </c>
      <c r="E55" s="21">
        <f t="shared" ca="1" si="14"/>
        <v>18628</v>
      </c>
      <c r="F55" s="44">
        <f t="shared" ca="1" si="4"/>
        <v>18992</v>
      </c>
      <c r="G55" s="22" t="s">
        <v>119</v>
      </c>
      <c r="H55" s="44">
        <f t="shared" ca="1" si="15"/>
        <v>18628</v>
      </c>
      <c r="I55" s="45">
        <f t="shared" ca="1" si="5"/>
        <v>0</v>
      </c>
      <c r="J55" s="45">
        <f t="shared" ca="1" si="6"/>
        <v>0</v>
      </c>
      <c r="K55" s="45">
        <f t="shared" ca="1" si="7"/>
        <v>0</v>
      </c>
      <c r="L55" s="45"/>
      <c r="M55" s="45">
        <f t="shared" ca="1" si="16"/>
        <v>0</v>
      </c>
      <c r="N55" s="257">
        <f t="shared" ca="1" si="8"/>
        <v>0</v>
      </c>
      <c r="O55" s="23"/>
      <c r="P55" s="255">
        <f t="shared" ca="1" si="9"/>
        <v>0</v>
      </c>
      <c r="Q55" s="163">
        <f t="shared" ca="1" si="10"/>
        <v>0</v>
      </c>
      <c r="R55" s="164">
        <f ca="1">NPV(Q54,K55:$K$244) + ($A$13+$A$14+$A$15)/POWER(1+Q54,$A$28-D55+1)</f>
        <v>0</v>
      </c>
      <c r="S55" s="164">
        <f ca="1">NPV(Q55,K55:$K$244) + ($A$13+$A$14+$A$15)/POWER(1+Q55,$A$28-D55+1)</f>
        <v>0</v>
      </c>
      <c r="T55" s="45">
        <f t="shared" ca="1" si="11"/>
        <v>0</v>
      </c>
      <c r="U55" s="45">
        <f t="shared" ca="1" si="17"/>
        <v>0</v>
      </c>
      <c r="V55" s="45">
        <f t="shared" ca="1" si="18"/>
        <v>0</v>
      </c>
      <c r="W55" s="45">
        <f t="shared" ca="1" si="12"/>
        <v>0</v>
      </c>
      <c r="X55" s="25">
        <f t="shared" ca="1" si="1"/>
        <v>0</v>
      </c>
      <c r="Z55" s="28">
        <f t="shared" ca="1" si="19"/>
        <v>0</v>
      </c>
      <c r="AA55" s="233"/>
      <c r="AB55" s="45">
        <f t="shared" ca="1" si="13"/>
        <v>0</v>
      </c>
      <c r="AC55" s="45">
        <f t="shared" ca="1" si="2"/>
        <v>0</v>
      </c>
      <c r="AD55" s="25">
        <f t="shared" ca="1" si="3"/>
        <v>0</v>
      </c>
    </row>
    <row r="56" spans="1:30" x14ac:dyDescent="0.35">
      <c r="A56" s="240">
        <f>-SUM(AA5:AA244)</f>
        <v>0</v>
      </c>
      <c r="B56" s="241" t="s">
        <v>63</v>
      </c>
      <c r="D56" s="20">
        <v>52</v>
      </c>
      <c r="E56" s="21">
        <f t="shared" ca="1" si="14"/>
        <v>18993</v>
      </c>
      <c r="F56" s="44">
        <f t="shared" ca="1" si="4"/>
        <v>19358</v>
      </c>
      <c r="G56" s="22" t="s">
        <v>119</v>
      </c>
      <c r="H56" s="44">
        <f t="shared" ca="1" si="15"/>
        <v>18993</v>
      </c>
      <c r="I56" s="45">
        <f t="shared" ca="1" si="5"/>
        <v>0</v>
      </c>
      <c r="J56" s="45">
        <f t="shared" ca="1" si="6"/>
        <v>0</v>
      </c>
      <c r="K56" s="45">
        <f t="shared" ca="1" si="7"/>
        <v>0</v>
      </c>
      <c r="L56" s="45"/>
      <c r="M56" s="45">
        <f t="shared" ca="1" si="16"/>
        <v>0</v>
      </c>
      <c r="N56" s="257">
        <f t="shared" ca="1" si="8"/>
        <v>0</v>
      </c>
      <c r="O56" s="23"/>
      <c r="P56" s="255">
        <f t="shared" ca="1" si="9"/>
        <v>0</v>
      </c>
      <c r="Q56" s="163">
        <f t="shared" ca="1" si="10"/>
        <v>0</v>
      </c>
      <c r="R56" s="164">
        <f ca="1">NPV(Q55,K56:$K$244) + ($A$13+$A$14+$A$15)/POWER(1+Q55,$A$28-D56+1)</f>
        <v>0</v>
      </c>
      <c r="S56" s="164">
        <f ca="1">NPV(Q56,K56:$K$244) + ($A$13+$A$14+$A$15)/POWER(1+Q56,$A$28-D56+1)</f>
        <v>0</v>
      </c>
      <c r="T56" s="45">
        <f t="shared" ca="1" si="11"/>
        <v>0</v>
      </c>
      <c r="U56" s="45">
        <f t="shared" ca="1" si="17"/>
        <v>0</v>
      </c>
      <c r="V56" s="45">
        <f t="shared" ca="1" si="18"/>
        <v>0</v>
      </c>
      <c r="W56" s="45">
        <f t="shared" ca="1" si="12"/>
        <v>0</v>
      </c>
      <c r="X56" s="25">
        <f t="shared" ca="1" si="1"/>
        <v>0</v>
      </c>
      <c r="Z56" s="28">
        <f t="shared" ca="1" si="19"/>
        <v>0</v>
      </c>
      <c r="AA56" s="233"/>
      <c r="AB56" s="45">
        <f t="shared" ca="1" si="13"/>
        <v>0</v>
      </c>
      <c r="AC56" s="45">
        <f t="shared" ca="1" si="2"/>
        <v>0</v>
      </c>
      <c r="AD56" s="25">
        <f t="shared" ca="1" si="3"/>
        <v>0</v>
      </c>
    </row>
    <row r="57" spans="1:30" x14ac:dyDescent="0.35">
      <c r="A57" s="240">
        <f ca="1">-SUM(AB5:AB244)</f>
        <v>0</v>
      </c>
      <c r="B57" s="241" t="s">
        <v>64</v>
      </c>
      <c r="C57" s="29"/>
      <c r="D57" s="20">
        <v>53</v>
      </c>
      <c r="E57" s="21">
        <f t="shared" ca="1" si="14"/>
        <v>19359</v>
      </c>
      <c r="F57" s="44">
        <f t="shared" ca="1" si="4"/>
        <v>19723</v>
      </c>
      <c r="G57" s="22" t="s">
        <v>119</v>
      </c>
      <c r="H57" s="44">
        <f t="shared" ca="1" si="15"/>
        <v>19359</v>
      </c>
      <c r="I57" s="45">
        <f t="shared" ca="1" si="5"/>
        <v>0</v>
      </c>
      <c r="J57" s="45">
        <f t="shared" ca="1" si="6"/>
        <v>0</v>
      </c>
      <c r="K57" s="45">
        <f t="shared" ca="1" si="7"/>
        <v>0</v>
      </c>
      <c r="L57" s="45"/>
      <c r="M57" s="45">
        <f t="shared" ca="1" si="16"/>
        <v>0</v>
      </c>
      <c r="N57" s="257">
        <f t="shared" ca="1" si="8"/>
        <v>0</v>
      </c>
      <c r="O57" s="23"/>
      <c r="P57" s="255">
        <f t="shared" ca="1" si="9"/>
        <v>0</v>
      </c>
      <c r="Q57" s="163">
        <f t="shared" ca="1" si="10"/>
        <v>0</v>
      </c>
      <c r="R57" s="164">
        <f ca="1">NPV(Q56,K57:$K$244) + ($A$13+$A$14+$A$15)/POWER(1+Q56,$A$28-D57+1)</f>
        <v>0</v>
      </c>
      <c r="S57" s="164">
        <f ca="1">NPV(Q57,K57:$K$244) + ($A$13+$A$14+$A$15)/POWER(1+Q57,$A$28-D57+1)</f>
        <v>0</v>
      </c>
      <c r="T57" s="45">
        <f t="shared" ca="1" si="11"/>
        <v>0</v>
      </c>
      <c r="U57" s="45">
        <f t="shared" ca="1" si="17"/>
        <v>0</v>
      </c>
      <c r="V57" s="45">
        <f t="shared" ca="1" si="18"/>
        <v>0</v>
      </c>
      <c r="W57" s="45">
        <f t="shared" ca="1" si="12"/>
        <v>0</v>
      </c>
      <c r="X57" s="25">
        <f t="shared" ca="1" si="1"/>
        <v>0</v>
      </c>
      <c r="Z57" s="28">
        <f t="shared" ca="1" si="19"/>
        <v>0</v>
      </c>
      <c r="AA57" s="233"/>
      <c r="AB57" s="45">
        <f t="shared" ca="1" si="13"/>
        <v>0</v>
      </c>
      <c r="AC57" s="45">
        <f t="shared" ca="1" si="2"/>
        <v>0</v>
      </c>
      <c r="AD57" s="25">
        <f t="shared" ca="1" si="3"/>
        <v>0</v>
      </c>
    </row>
    <row r="58" spans="1:30" x14ac:dyDescent="0.35">
      <c r="A58" s="240">
        <f ca="1">SUM(AC5:AC244)</f>
        <v>0</v>
      </c>
      <c r="B58" s="241" t="s">
        <v>65</v>
      </c>
      <c r="D58" s="20">
        <v>54</v>
      </c>
      <c r="E58" s="21">
        <f t="shared" ca="1" si="14"/>
        <v>19724</v>
      </c>
      <c r="F58" s="44">
        <f t="shared" ca="1" si="4"/>
        <v>20088</v>
      </c>
      <c r="G58" s="22" t="s">
        <v>119</v>
      </c>
      <c r="H58" s="44">
        <f t="shared" ca="1" si="15"/>
        <v>19724</v>
      </c>
      <c r="I58" s="45">
        <f t="shared" ca="1" si="5"/>
        <v>0</v>
      </c>
      <c r="J58" s="45">
        <f t="shared" ca="1" si="6"/>
        <v>0</v>
      </c>
      <c r="K58" s="45">
        <f t="shared" ca="1" si="7"/>
        <v>0</v>
      </c>
      <c r="L58" s="45"/>
      <c r="M58" s="45">
        <f t="shared" ca="1" si="16"/>
        <v>0</v>
      </c>
      <c r="N58" s="257">
        <f t="shared" ca="1" si="8"/>
        <v>0</v>
      </c>
      <c r="O58" s="23"/>
      <c r="P58" s="255">
        <f t="shared" ca="1" si="9"/>
        <v>0</v>
      </c>
      <c r="Q58" s="163">
        <f t="shared" ca="1" si="10"/>
        <v>0</v>
      </c>
      <c r="R58" s="164">
        <f ca="1">NPV(Q57,K58:$K$244) + ($A$13+$A$14+$A$15)/POWER(1+Q57,$A$28-D58+1)</f>
        <v>0</v>
      </c>
      <c r="S58" s="164">
        <f ca="1">NPV(Q58,K58:$K$244) + ($A$13+$A$14+$A$15)/POWER(1+Q58,$A$28-D58+1)</f>
        <v>0</v>
      </c>
      <c r="T58" s="45">
        <f t="shared" ca="1" si="11"/>
        <v>0</v>
      </c>
      <c r="U58" s="45">
        <f t="shared" ca="1" si="17"/>
        <v>0</v>
      </c>
      <c r="V58" s="45">
        <f t="shared" ca="1" si="18"/>
        <v>0</v>
      </c>
      <c r="W58" s="45">
        <f t="shared" ca="1" si="12"/>
        <v>0</v>
      </c>
      <c r="X58" s="25">
        <f t="shared" ca="1" si="1"/>
        <v>0</v>
      </c>
      <c r="Z58" s="28">
        <f t="shared" ca="1" si="19"/>
        <v>0</v>
      </c>
      <c r="AA58" s="233"/>
      <c r="AB58" s="45">
        <f t="shared" ca="1" si="13"/>
        <v>0</v>
      </c>
      <c r="AC58" s="45">
        <f t="shared" ca="1" si="2"/>
        <v>0</v>
      </c>
      <c r="AD58" s="25">
        <f t="shared" ca="1" si="3"/>
        <v>0</v>
      </c>
    </row>
    <row r="59" spans="1:30" x14ac:dyDescent="0.35">
      <c r="A59" s="244">
        <f ca="1">SUM(A55:A58)</f>
        <v>0</v>
      </c>
      <c r="B59" s="245" t="s">
        <v>254</v>
      </c>
      <c r="C59" s="36"/>
      <c r="D59" s="20">
        <v>55</v>
      </c>
      <c r="E59" s="21">
        <f t="shared" ca="1" si="14"/>
        <v>20089</v>
      </c>
      <c r="F59" s="44">
        <f t="shared" ca="1" si="4"/>
        <v>20453</v>
      </c>
      <c r="G59" s="22" t="s">
        <v>119</v>
      </c>
      <c r="H59" s="44">
        <f t="shared" ca="1" si="15"/>
        <v>20089</v>
      </c>
      <c r="I59" s="45">
        <f t="shared" ca="1" si="5"/>
        <v>0</v>
      </c>
      <c r="J59" s="45">
        <f t="shared" ca="1" si="6"/>
        <v>0</v>
      </c>
      <c r="K59" s="45">
        <f t="shared" ca="1" si="7"/>
        <v>0</v>
      </c>
      <c r="L59" s="45"/>
      <c r="M59" s="45">
        <f t="shared" ca="1" si="16"/>
        <v>0</v>
      </c>
      <c r="N59" s="257">
        <f t="shared" ca="1" si="8"/>
        <v>0</v>
      </c>
      <c r="O59" s="23"/>
      <c r="P59" s="255">
        <f t="shared" ca="1" si="9"/>
        <v>0</v>
      </c>
      <c r="Q59" s="163">
        <f t="shared" ca="1" si="10"/>
        <v>0</v>
      </c>
      <c r="R59" s="164">
        <f ca="1">NPV(Q58,K59:$K$244) + ($A$13+$A$14+$A$15)/POWER(1+Q58,$A$28-D59+1)</f>
        <v>0</v>
      </c>
      <c r="S59" s="164">
        <f ca="1">NPV(Q59,K59:$K$244) + ($A$13+$A$14+$A$15)/POWER(1+Q59,$A$28-D59+1)</f>
        <v>0</v>
      </c>
      <c r="T59" s="45">
        <f t="shared" ca="1" si="11"/>
        <v>0</v>
      </c>
      <c r="U59" s="45">
        <f t="shared" ca="1" si="17"/>
        <v>0</v>
      </c>
      <c r="V59" s="45">
        <f t="shared" ca="1" si="18"/>
        <v>0</v>
      </c>
      <c r="W59" s="45">
        <f t="shared" ca="1" si="12"/>
        <v>0</v>
      </c>
      <c r="X59" s="25">
        <f t="shared" ca="1" si="1"/>
        <v>0</v>
      </c>
      <c r="Z59" s="28">
        <f t="shared" ca="1" si="19"/>
        <v>0</v>
      </c>
      <c r="AA59" s="233"/>
      <c r="AB59" s="45">
        <f t="shared" ca="1" si="13"/>
        <v>0</v>
      </c>
      <c r="AC59" s="45">
        <f t="shared" ca="1" si="2"/>
        <v>0</v>
      </c>
      <c r="AD59" s="25">
        <f t="shared" ca="1" si="3"/>
        <v>0</v>
      </c>
    </row>
    <row r="60" spans="1:30" x14ac:dyDescent="0.35">
      <c r="C60" s="38"/>
      <c r="D60" s="20">
        <v>56</v>
      </c>
      <c r="E60" s="21">
        <f t="shared" ca="1" si="14"/>
        <v>20454</v>
      </c>
      <c r="F60" s="44">
        <f t="shared" ca="1" si="4"/>
        <v>20819</v>
      </c>
      <c r="G60" s="22" t="s">
        <v>119</v>
      </c>
      <c r="H60" s="44">
        <f t="shared" ca="1" si="15"/>
        <v>20454</v>
      </c>
      <c r="I60" s="45">
        <f t="shared" ca="1" si="5"/>
        <v>0</v>
      </c>
      <c r="J60" s="45">
        <f t="shared" ca="1" si="6"/>
        <v>0</v>
      </c>
      <c r="K60" s="45">
        <f t="shared" ca="1" si="7"/>
        <v>0</v>
      </c>
      <c r="L60" s="45"/>
      <c r="M60" s="45">
        <f t="shared" ca="1" si="16"/>
        <v>0</v>
      </c>
      <c r="N60" s="257">
        <f t="shared" ca="1" si="8"/>
        <v>0</v>
      </c>
      <c r="O60" s="23"/>
      <c r="P60" s="255">
        <f t="shared" ca="1" si="9"/>
        <v>0</v>
      </c>
      <c r="Q60" s="163">
        <f t="shared" ca="1" si="10"/>
        <v>0</v>
      </c>
      <c r="R60" s="164">
        <f ca="1">NPV(Q59,K60:$K$244) + ($A$13+$A$14+$A$15)/POWER(1+Q59,$A$28-D60+1)</f>
        <v>0</v>
      </c>
      <c r="S60" s="164">
        <f ca="1">NPV(Q60,K60:$K$244) + ($A$13+$A$14+$A$15)/POWER(1+Q60,$A$28-D60+1)</f>
        <v>0</v>
      </c>
      <c r="T60" s="45">
        <f t="shared" ca="1" si="11"/>
        <v>0</v>
      </c>
      <c r="U60" s="45">
        <f t="shared" ca="1" si="17"/>
        <v>0</v>
      </c>
      <c r="V60" s="45">
        <f t="shared" ca="1" si="18"/>
        <v>0</v>
      </c>
      <c r="W60" s="45">
        <f t="shared" ca="1" si="12"/>
        <v>0</v>
      </c>
      <c r="X60" s="25">
        <f t="shared" ca="1" si="1"/>
        <v>0</v>
      </c>
      <c r="Z60" s="28">
        <f t="shared" ca="1" si="19"/>
        <v>0</v>
      </c>
      <c r="AA60" s="233"/>
      <c r="AB60" s="45">
        <f t="shared" ca="1" si="13"/>
        <v>0</v>
      </c>
      <c r="AC60" s="45">
        <f t="shared" ca="1" si="2"/>
        <v>0</v>
      </c>
      <c r="AD60" s="25">
        <f t="shared" ca="1" si="3"/>
        <v>0</v>
      </c>
    </row>
    <row r="61" spans="1:30" x14ac:dyDescent="0.35">
      <c r="C61" s="38"/>
      <c r="D61" s="20">
        <v>57</v>
      </c>
      <c r="E61" s="21">
        <f t="shared" ca="1" si="14"/>
        <v>20820</v>
      </c>
      <c r="F61" s="44">
        <f t="shared" ca="1" si="4"/>
        <v>21184</v>
      </c>
      <c r="G61" s="22" t="s">
        <v>119</v>
      </c>
      <c r="H61" s="44">
        <f t="shared" ca="1" si="15"/>
        <v>20820</v>
      </c>
      <c r="I61" s="45">
        <f t="shared" ca="1" si="5"/>
        <v>0</v>
      </c>
      <c r="J61" s="45">
        <f t="shared" ca="1" si="6"/>
        <v>0</v>
      </c>
      <c r="K61" s="45">
        <f t="shared" ca="1" si="7"/>
        <v>0</v>
      </c>
      <c r="L61" s="45"/>
      <c r="M61" s="45">
        <f t="shared" ca="1" si="16"/>
        <v>0</v>
      </c>
      <c r="N61" s="257">
        <f t="shared" ca="1" si="8"/>
        <v>0</v>
      </c>
      <c r="O61" s="23"/>
      <c r="P61" s="255">
        <f t="shared" ca="1" si="9"/>
        <v>0</v>
      </c>
      <c r="Q61" s="163">
        <f t="shared" ca="1" si="10"/>
        <v>0</v>
      </c>
      <c r="R61" s="164">
        <f ca="1">NPV(Q60,K61:$K$244) + ($A$13+$A$14+$A$15)/POWER(1+Q60,$A$28-D61+1)</f>
        <v>0</v>
      </c>
      <c r="S61" s="164">
        <f ca="1">NPV(Q61,K61:$K$244) + ($A$13+$A$14+$A$15)/POWER(1+Q61,$A$28-D61+1)</f>
        <v>0</v>
      </c>
      <c r="T61" s="45">
        <f t="shared" ca="1" si="11"/>
        <v>0</v>
      </c>
      <c r="U61" s="45">
        <f t="shared" ca="1" si="17"/>
        <v>0</v>
      </c>
      <c r="V61" s="45">
        <f t="shared" ca="1" si="18"/>
        <v>0</v>
      </c>
      <c r="W61" s="45">
        <f t="shared" ca="1" si="12"/>
        <v>0</v>
      </c>
      <c r="X61" s="25">
        <f t="shared" ca="1" si="1"/>
        <v>0</v>
      </c>
      <c r="Z61" s="28">
        <f t="shared" ca="1" si="19"/>
        <v>0</v>
      </c>
      <c r="AA61" s="233"/>
      <c r="AB61" s="45">
        <f t="shared" ca="1" si="13"/>
        <v>0</v>
      </c>
      <c r="AC61" s="45">
        <f t="shared" ca="1" si="2"/>
        <v>0</v>
      </c>
      <c r="AD61" s="25">
        <f t="shared" ca="1" si="3"/>
        <v>0</v>
      </c>
    </row>
    <row r="62" spans="1:30" x14ac:dyDescent="0.35">
      <c r="C62" s="38"/>
      <c r="D62" s="20">
        <v>58</v>
      </c>
      <c r="E62" s="21">
        <f t="shared" ca="1" si="14"/>
        <v>21185</v>
      </c>
      <c r="F62" s="44">
        <f t="shared" ca="1" si="4"/>
        <v>21549</v>
      </c>
      <c r="G62" s="22" t="s">
        <v>119</v>
      </c>
      <c r="H62" s="44">
        <f t="shared" ca="1" si="15"/>
        <v>21185</v>
      </c>
      <c r="I62" s="45">
        <f t="shared" ca="1" si="5"/>
        <v>0</v>
      </c>
      <c r="J62" s="45">
        <f t="shared" ca="1" si="6"/>
        <v>0</v>
      </c>
      <c r="K62" s="45">
        <f t="shared" ca="1" si="7"/>
        <v>0</v>
      </c>
      <c r="L62" s="45"/>
      <c r="M62" s="45">
        <f t="shared" ca="1" si="16"/>
        <v>0</v>
      </c>
      <c r="N62" s="257">
        <f t="shared" ca="1" si="8"/>
        <v>0</v>
      </c>
      <c r="O62" s="23"/>
      <c r="P62" s="255">
        <f t="shared" ca="1" si="9"/>
        <v>0</v>
      </c>
      <c r="Q62" s="163">
        <f t="shared" ca="1" si="10"/>
        <v>0</v>
      </c>
      <c r="R62" s="164">
        <f ca="1">NPV(Q61,K62:$K$244) + ($A$13+$A$14+$A$15)/POWER(1+Q61,$A$28-D62+1)</f>
        <v>0</v>
      </c>
      <c r="S62" s="164">
        <f ca="1">NPV(Q62,K62:$K$244) + ($A$13+$A$14+$A$15)/POWER(1+Q62,$A$28-D62+1)</f>
        <v>0</v>
      </c>
      <c r="T62" s="45">
        <f t="shared" ca="1" si="11"/>
        <v>0</v>
      </c>
      <c r="U62" s="45">
        <f t="shared" ca="1" si="17"/>
        <v>0</v>
      </c>
      <c r="V62" s="45">
        <f t="shared" ca="1" si="18"/>
        <v>0</v>
      </c>
      <c r="W62" s="45">
        <f t="shared" ca="1" si="12"/>
        <v>0</v>
      </c>
      <c r="X62" s="25">
        <f t="shared" ca="1" si="1"/>
        <v>0</v>
      </c>
      <c r="Z62" s="28">
        <f t="shared" ca="1" si="19"/>
        <v>0</v>
      </c>
      <c r="AA62" s="233"/>
      <c r="AB62" s="45">
        <f t="shared" ca="1" si="13"/>
        <v>0</v>
      </c>
      <c r="AC62" s="45">
        <f t="shared" ca="1" si="2"/>
        <v>0</v>
      </c>
      <c r="AD62" s="25">
        <f t="shared" ca="1" si="3"/>
        <v>0</v>
      </c>
    </row>
    <row r="63" spans="1:30" x14ac:dyDescent="0.35">
      <c r="C63" s="38"/>
      <c r="D63" s="20">
        <v>59</v>
      </c>
      <c r="E63" s="21">
        <f t="shared" ca="1" si="14"/>
        <v>21550</v>
      </c>
      <c r="F63" s="44">
        <f t="shared" ca="1" si="4"/>
        <v>21914</v>
      </c>
      <c r="G63" s="22" t="s">
        <v>119</v>
      </c>
      <c r="H63" s="44">
        <f t="shared" ca="1" si="15"/>
        <v>21550</v>
      </c>
      <c r="I63" s="45">
        <f t="shared" ca="1" si="5"/>
        <v>0</v>
      </c>
      <c r="J63" s="45">
        <f t="shared" ca="1" si="6"/>
        <v>0</v>
      </c>
      <c r="K63" s="45">
        <f t="shared" ca="1" si="7"/>
        <v>0</v>
      </c>
      <c r="L63" s="45"/>
      <c r="M63" s="45">
        <f t="shared" ca="1" si="16"/>
        <v>0</v>
      </c>
      <c r="N63" s="257">
        <f t="shared" ca="1" si="8"/>
        <v>0</v>
      </c>
      <c r="O63" s="23"/>
      <c r="P63" s="255">
        <f t="shared" ca="1" si="9"/>
        <v>0</v>
      </c>
      <c r="Q63" s="163">
        <f t="shared" ca="1" si="10"/>
        <v>0</v>
      </c>
      <c r="R63" s="164">
        <f ca="1">NPV(Q62,K63:$K$244) + ($A$13+$A$14+$A$15)/POWER(1+Q62,$A$28-D63+1)</f>
        <v>0</v>
      </c>
      <c r="S63" s="164">
        <f ca="1">NPV(Q63,K63:$K$244) + ($A$13+$A$14+$A$15)/POWER(1+Q63,$A$28-D63+1)</f>
        <v>0</v>
      </c>
      <c r="T63" s="45">
        <f t="shared" ca="1" si="11"/>
        <v>0</v>
      </c>
      <c r="U63" s="45">
        <f t="shared" ca="1" si="17"/>
        <v>0</v>
      </c>
      <c r="V63" s="45">
        <f t="shared" ca="1" si="18"/>
        <v>0</v>
      </c>
      <c r="W63" s="45">
        <f t="shared" ca="1" si="12"/>
        <v>0</v>
      </c>
      <c r="X63" s="25">
        <f t="shared" ca="1" si="1"/>
        <v>0</v>
      </c>
      <c r="Z63" s="28">
        <f t="shared" ca="1" si="19"/>
        <v>0</v>
      </c>
      <c r="AA63" s="233"/>
      <c r="AB63" s="45">
        <f t="shared" ca="1" si="13"/>
        <v>0</v>
      </c>
      <c r="AC63" s="45">
        <f t="shared" ca="1" si="2"/>
        <v>0</v>
      </c>
      <c r="AD63" s="25">
        <f t="shared" ca="1" si="3"/>
        <v>0</v>
      </c>
    </row>
    <row r="64" spans="1:30" x14ac:dyDescent="0.35">
      <c r="C64" s="29"/>
      <c r="D64" s="20">
        <v>60</v>
      </c>
      <c r="E64" s="21">
        <f t="shared" ca="1" si="14"/>
        <v>21915</v>
      </c>
      <c r="F64" s="44">
        <f t="shared" ca="1" si="4"/>
        <v>22280</v>
      </c>
      <c r="G64" s="22" t="s">
        <v>119</v>
      </c>
      <c r="H64" s="44">
        <f t="shared" ca="1" si="15"/>
        <v>21915</v>
      </c>
      <c r="I64" s="45">
        <f t="shared" ca="1" si="5"/>
        <v>0</v>
      </c>
      <c r="J64" s="45">
        <f t="shared" ca="1" si="6"/>
        <v>0</v>
      </c>
      <c r="K64" s="45">
        <f t="shared" ca="1" si="7"/>
        <v>0</v>
      </c>
      <c r="L64" s="45"/>
      <c r="M64" s="45">
        <f t="shared" ca="1" si="16"/>
        <v>0</v>
      </c>
      <c r="N64" s="257">
        <f t="shared" ca="1" si="8"/>
        <v>0</v>
      </c>
      <c r="O64" s="23"/>
      <c r="P64" s="255">
        <f t="shared" ca="1" si="9"/>
        <v>0</v>
      </c>
      <c r="Q64" s="163">
        <f t="shared" ca="1" si="10"/>
        <v>0</v>
      </c>
      <c r="R64" s="164">
        <f ca="1">NPV(Q63,K64:$K$244) + ($A$13+$A$14+$A$15)/POWER(1+Q63,$A$28-D64+1)</f>
        <v>0</v>
      </c>
      <c r="S64" s="164">
        <f ca="1">NPV(Q64,K64:$K$244) + ($A$13+$A$14+$A$15)/POWER(1+Q64,$A$28-D64+1)</f>
        <v>0</v>
      </c>
      <c r="T64" s="45">
        <f t="shared" ca="1" si="11"/>
        <v>0</v>
      </c>
      <c r="U64" s="45">
        <f t="shared" ca="1" si="17"/>
        <v>0</v>
      </c>
      <c r="V64" s="45">
        <f t="shared" ca="1" si="18"/>
        <v>0</v>
      </c>
      <c r="W64" s="45">
        <f t="shared" ca="1" si="12"/>
        <v>0</v>
      </c>
      <c r="X64" s="25">
        <f t="shared" ca="1" si="1"/>
        <v>0</v>
      </c>
      <c r="Z64" s="28">
        <f t="shared" ca="1" si="19"/>
        <v>0</v>
      </c>
      <c r="AA64" s="233"/>
      <c r="AB64" s="45">
        <f t="shared" ca="1" si="13"/>
        <v>0</v>
      </c>
      <c r="AC64" s="45">
        <f t="shared" ca="1" si="2"/>
        <v>0</v>
      </c>
      <c r="AD64" s="25">
        <f t="shared" ca="1" si="3"/>
        <v>0</v>
      </c>
    </row>
    <row r="65" spans="4:30" x14ac:dyDescent="0.35">
      <c r="D65" s="20">
        <v>61</v>
      </c>
      <c r="E65" s="21">
        <f t="shared" ca="1" si="14"/>
        <v>22281</v>
      </c>
      <c r="F65" s="44">
        <f t="shared" ca="1" si="4"/>
        <v>22645</v>
      </c>
      <c r="G65" s="22" t="s">
        <v>119</v>
      </c>
      <c r="H65" s="44">
        <f t="shared" ca="1" si="15"/>
        <v>22281</v>
      </c>
      <c r="I65" s="45">
        <f t="shared" ca="1" si="5"/>
        <v>0</v>
      </c>
      <c r="J65" s="45">
        <f t="shared" ca="1" si="6"/>
        <v>0</v>
      </c>
      <c r="K65" s="45">
        <f t="shared" ca="1" si="7"/>
        <v>0</v>
      </c>
      <c r="L65" s="45"/>
      <c r="M65" s="45">
        <f t="shared" ca="1" si="16"/>
        <v>0</v>
      </c>
      <c r="N65" s="257">
        <f t="shared" ca="1" si="8"/>
        <v>0</v>
      </c>
      <c r="O65" s="23"/>
      <c r="P65" s="255">
        <f t="shared" ca="1" si="9"/>
        <v>0</v>
      </c>
      <c r="Q65" s="163">
        <f t="shared" ca="1" si="10"/>
        <v>0</v>
      </c>
      <c r="R65" s="164">
        <f ca="1">NPV(Q64,K65:$K$244) + ($A$13+$A$14+$A$15)/POWER(1+Q64,$A$28-D65+1)</f>
        <v>0</v>
      </c>
      <c r="S65" s="164">
        <f ca="1">NPV(Q65,K65:$K$244) + ($A$13+$A$14+$A$15)/POWER(1+Q65,$A$28-D65+1)</f>
        <v>0</v>
      </c>
      <c r="T65" s="45">
        <f t="shared" ca="1" si="11"/>
        <v>0</v>
      </c>
      <c r="U65" s="45">
        <f t="shared" ca="1" si="17"/>
        <v>0</v>
      </c>
      <c r="V65" s="45">
        <f t="shared" ca="1" si="18"/>
        <v>0</v>
      </c>
      <c r="W65" s="45">
        <f t="shared" ca="1" si="12"/>
        <v>0</v>
      </c>
      <c r="X65" s="25">
        <f t="shared" ca="1" si="1"/>
        <v>0</v>
      </c>
      <c r="Z65" s="28">
        <f t="shared" ca="1" si="19"/>
        <v>0</v>
      </c>
      <c r="AA65" s="233"/>
      <c r="AB65" s="45">
        <f t="shared" ca="1" si="13"/>
        <v>0</v>
      </c>
      <c r="AC65" s="45">
        <f t="shared" ca="1" si="2"/>
        <v>0</v>
      </c>
      <c r="AD65" s="25">
        <f t="shared" ca="1" si="3"/>
        <v>0</v>
      </c>
    </row>
    <row r="66" spans="4:30" x14ac:dyDescent="0.35">
      <c r="D66" s="20">
        <v>62</v>
      </c>
      <c r="E66" s="21">
        <f t="shared" ca="1" si="14"/>
        <v>22646</v>
      </c>
      <c r="F66" s="44">
        <f t="shared" ca="1" si="4"/>
        <v>23010</v>
      </c>
      <c r="G66" s="22" t="s">
        <v>119</v>
      </c>
      <c r="H66" s="44">
        <f t="shared" ca="1" si="15"/>
        <v>22646</v>
      </c>
      <c r="I66" s="45">
        <f t="shared" ca="1" si="5"/>
        <v>0</v>
      </c>
      <c r="J66" s="45">
        <f t="shared" ca="1" si="6"/>
        <v>0</v>
      </c>
      <c r="K66" s="45">
        <f t="shared" ca="1" si="7"/>
        <v>0</v>
      </c>
      <c r="L66" s="45"/>
      <c r="M66" s="45">
        <f t="shared" ca="1" si="16"/>
        <v>0</v>
      </c>
      <c r="N66" s="257">
        <f t="shared" ca="1" si="8"/>
        <v>0</v>
      </c>
      <c r="O66" s="23"/>
      <c r="P66" s="255">
        <f t="shared" ca="1" si="9"/>
        <v>0</v>
      </c>
      <c r="Q66" s="163">
        <f t="shared" ca="1" si="10"/>
        <v>0</v>
      </c>
      <c r="R66" s="164">
        <f ca="1">NPV(Q65,K66:$K$244) + ($A$13+$A$14+$A$15)/POWER(1+Q65,$A$28-D66+1)</f>
        <v>0</v>
      </c>
      <c r="S66" s="164">
        <f ca="1">NPV(Q66,K66:$K$244) + ($A$13+$A$14+$A$15)/POWER(1+Q66,$A$28-D66+1)</f>
        <v>0</v>
      </c>
      <c r="T66" s="45">
        <f t="shared" ca="1" si="11"/>
        <v>0</v>
      </c>
      <c r="U66" s="45">
        <f t="shared" ca="1" si="17"/>
        <v>0</v>
      </c>
      <c r="V66" s="45">
        <f t="shared" ca="1" si="18"/>
        <v>0</v>
      </c>
      <c r="W66" s="45">
        <f t="shared" ca="1" si="12"/>
        <v>0</v>
      </c>
      <c r="X66" s="25">
        <f t="shared" ca="1" si="1"/>
        <v>0</v>
      </c>
      <c r="Z66" s="28">
        <f t="shared" ca="1" si="19"/>
        <v>0</v>
      </c>
      <c r="AA66" s="233"/>
      <c r="AB66" s="45">
        <f t="shared" ca="1" si="13"/>
        <v>0</v>
      </c>
      <c r="AC66" s="45">
        <f t="shared" ca="1" si="2"/>
        <v>0</v>
      </c>
      <c r="AD66" s="25">
        <f t="shared" ca="1" si="3"/>
        <v>0</v>
      </c>
    </row>
    <row r="67" spans="4:30" x14ac:dyDescent="0.35">
      <c r="D67" s="20">
        <v>63</v>
      </c>
      <c r="E67" s="21">
        <f t="shared" ca="1" si="14"/>
        <v>23011</v>
      </c>
      <c r="F67" s="44">
        <f t="shared" ca="1" si="4"/>
        <v>23375</v>
      </c>
      <c r="G67" s="22" t="s">
        <v>119</v>
      </c>
      <c r="H67" s="44">
        <f t="shared" ca="1" si="15"/>
        <v>23011</v>
      </c>
      <c r="I67" s="45">
        <f t="shared" ca="1" si="5"/>
        <v>0</v>
      </c>
      <c r="J67" s="45">
        <f t="shared" ca="1" si="6"/>
        <v>0</v>
      </c>
      <c r="K67" s="45">
        <f t="shared" ca="1" si="7"/>
        <v>0</v>
      </c>
      <c r="L67" s="45"/>
      <c r="M67" s="45">
        <f t="shared" ca="1" si="16"/>
        <v>0</v>
      </c>
      <c r="N67" s="257">
        <f t="shared" ca="1" si="8"/>
        <v>0</v>
      </c>
      <c r="O67" s="23"/>
      <c r="P67" s="255">
        <f t="shared" ca="1" si="9"/>
        <v>0</v>
      </c>
      <c r="Q67" s="163">
        <f t="shared" ca="1" si="10"/>
        <v>0</v>
      </c>
      <c r="R67" s="164">
        <f ca="1">NPV(Q66,K67:$K$244) + ($A$13+$A$14+$A$15)/POWER(1+Q66,$A$28-D67+1)</f>
        <v>0</v>
      </c>
      <c r="S67" s="164">
        <f ca="1">NPV(Q67,K67:$K$244) + ($A$13+$A$14+$A$15)/POWER(1+Q67,$A$28-D67+1)</f>
        <v>0</v>
      </c>
      <c r="T67" s="45">
        <f t="shared" ca="1" si="11"/>
        <v>0</v>
      </c>
      <c r="U67" s="45">
        <f t="shared" ca="1" si="17"/>
        <v>0</v>
      </c>
      <c r="V67" s="45">
        <f t="shared" ca="1" si="18"/>
        <v>0</v>
      </c>
      <c r="W67" s="45">
        <f t="shared" ca="1" si="12"/>
        <v>0</v>
      </c>
      <c r="X67" s="25">
        <f t="shared" ca="1" si="1"/>
        <v>0</v>
      </c>
      <c r="Z67" s="28">
        <f t="shared" ca="1" si="19"/>
        <v>0</v>
      </c>
      <c r="AA67" s="233"/>
      <c r="AB67" s="45">
        <f t="shared" ca="1" si="13"/>
        <v>0</v>
      </c>
      <c r="AC67" s="45">
        <f t="shared" ca="1" si="2"/>
        <v>0</v>
      </c>
      <c r="AD67" s="25">
        <f t="shared" ca="1" si="3"/>
        <v>0</v>
      </c>
    </row>
    <row r="68" spans="4:30" x14ac:dyDescent="0.35">
      <c r="D68" s="20">
        <v>64</v>
      </c>
      <c r="E68" s="21">
        <f t="shared" ca="1" si="14"/>
        <v>23376</v>
      </c>
      <c r="F68" s="44">
        <f t="shared" ca="1" si="4"/>
        <v>23741</v>
      </c>
      <c r="G68" s="22" t="s">
        <v>119</v>
      </c>
      <c r="H68" s="44">
        <f t="shared" ca="1" si="15"/>
        <v>23376</v>
      </c>
      <c r="I68" s="45">
        <f t="shared" ca="1" si="5"/>
        <v>0</v>
      </c>
      <c r="J68" s="45">
        <f t="shared" ca="1" si="6"/>
        <v>0</v>
      </c>
      <c r="K68" s="45">
        <f t="shared" ca="1" si="7"/>
        <v>0</v>
      </c>
      <c r="L68" s="45"/>
      <c r="M68" s="45">
        <f t="shared" ca="1" si="16"/>
        <v>0</v>
      </c>
      <c r="N68" s="257">
        <f t="shared" ca="1" si="8"/>
        <v>0</v>
      </c>
      <c r="O68" s="23"/>
      <c r="P68" s="255">
        <f t="shared" ca="1" si="9"/>
        <v>0</v>
      </c>
      <c r="Q68" s="163">
        <f t="shared" ca="1" si="10"/>
        <v>0</v>
      </c>
      <c r="R68" s="164">
        <f ca="1">NPV(Q67,K68:$K$244) + ($A$13+$A$14+$A$15)/POWER(1+Q67,$A$28-D68+1)</f>
        <v>0</v>
      </c>
      <c r="S68" s="164">
        <f ca="1">NPV(Q68,K68:$K$244) + ($A$13+$A$14+$A$15)/POWER(1+Q68,$A$28-D68+1)</f>
        <v>0</v>
      </c>
      <c r="T68" s="45">
        <f t="shared" ca="1" si="11"/>
        <v>0</v>
      </c>
      <c r="U68" s="45">
        <f t="shared" ca="1" si="17"/>
        <v>0</v>
      </c>
      <c r="V68" s="45">
        <f t="shared" ca="1" si="18"/>
        <v>0</v>
      </c>
      <c r="W68" s="45">
        <f t="shared" ca="1" si="12"/>
        <v>0</v>
      </c>
      <c r="X68" s="25">
        <f t="shared" ref="X68:X131" ca="1" si="20">T68+W68+U68+V68</f>
        <v>0</v>
      </c>
      <c r="Z68" s="28">
        <f t="shared" ca="1" si="19"/>
        <v>0</v>
      </c>
      <c r="AA68" s="233"/>
      <c r="AB68" s="45">
        <f t="shared" ca="1" si="13"/>
        <v>0</v>
      </c>
      <c r="AC68" s="45">
        <f t="shared" ref="AC68:AC131" ca="1" si="21">W68</f>
        <v>0</v>
      </c>
      <c r="AD68" s="25">
        <f t="shared" ref="AD68:AD131" ca="1" si="22">Z68-AA68-AB68+AC68</f>
        <v>0</v>
      </c>
    </row>
    <row r="69" spans="4:30" x14ac:dyDescent="0.35">
      <c r="D69" s="20">
        <v>65</v>
      </c>
      <c r="E69" s="21">
        <f t="shared" ca="1" si="14"/>
        <v>23742</v>
      </c>
      <c r="F69" s="44">
        <f t="shared" ref="F69:F132" ca="1" si="23">E70-1</f>
        <v>24106</v>
      </c>
      <c r="G69" s="22" t="s">
        <v>119</v>
      </c>
      <c r="H69" s="44">
        <f t="shared" ca="1" si="15"/>
        <v>23742</v>
      </c>
      <c r="I69" s="45">
        <f t="shared" ref="I69:I132" ca="1" si="24">IF(D69&gt;$A$28,0,$A$9)</f>
        <v>0</v>
      </c>
      <c r="J69" s="45">
        <f t="shared" ref="J69:J132" ca="1" si="25">IF(D69&gt;$A$28,0,$A$10)</f>
        <v>0</v>
      </c>
      <c r="K69" s="45">
        <f t="shared" ref="K69:K132" ca="1" si="26">IF(D69&gt;$A$28,0,$A$11)</f>
        <v>0</v>
      </c>
      <c r="L69" s="45"/>
      <c r="M69" s="45">
        <f t="shared" ca="1" si="16"/>
        <v>0</v>
      </c>
      <c r="N69" s="257">
        <f t="shared" ref="N69:N132" ca="1" si="27">$A$6</f>
        <v>0</v>
      </c>
      <c r="O69" s="23"/>
      <c r="P69" s="255">
        <f t="shared" ref="P69:P132" ca="1" si="28">$A$7</f>
        <v>0</v>
      </c>
      <c r="Q69" s="163">
        <f t="shared" ref="Q69:Q132" ca="1" si="29">$A$8</f>
        <v>0</v>
      </c>
      <c r="R69" s="164">
        <f ca="1">NPV(Q68,K69:$K$244) + ($A$13+$A$14+$A$15)/POWER(1+Q68,$A$28-D69+1)</f>
        <v>0</v>
      </c>
      <c r="S69" s="164">
        <f ca="1">NPV(Q69,K69:$K$244) + ($A$13+$A$14+$A$15)/POWER(1+Q69,$A$28-D69+1)</f>
        <v>0</v>
      </c>
      <c r="T69" s="45">
        <f t="shared" ref="T69:T132" ca="1" si="30">IF(ISBLANK(G69),0,X68)</f>
        <v>0</v>
      </c>
      <c r="U69" s="45">
        <f t="shared" ca="1" si="17"/>
        <v>0</v>
      </c>
      <c r="V69" s="45">
        <f t="shared" ca="1" si="18"/>
        <v>0</v>
      </c>
      <c r="W69" s="45">
        <f t="shared" ref="W69:W132" ca="1" si="31">S69-R69</f>
        <v>0</v>
      </c>
      <c r="X69" s="25">
        <f t="shared" ca="1" si="20"/>
        <v>0</v>
      </c>
      <c r="Z69" s="28">
        <f t="shared" ca="1" si="19"/>
        <v>0</v>
      </c>
      <c r="AA69" s="233"/>
      <c r="AB69" s="45">
        <f t="shared" ref="AB69:AB132" ca="1" si="32">IFERROR(Z69/($A$42-D69+1),0)</f>
        <v>0</v>
      </c>
      <c r="AC69" s="45">
        <f t="shared" ca="1" si="21"/>
        <v>0</v>
      </c>
      <c r="AD69" s="25">
        <f t="shared" ca="1" si="22"/>
        <v>0</v>
      </c>
    </row>
    <row r="70" spans="4:30" x14ac:dyDescent="0.35">
      <c r="D70" s="20">
        <v>66</v>
      </c>
      <c r="E70" s="21">
        <f t="shared" ref="E70:E133" ca="1" si="33">EOMONTH(H70,0)</f>
        <v>24107</v>
      </c>
      <c r="F70" s="44">
        <f t="shared" ca="1" si="23"/>
        <v>24471</v>
      </c>
      <c r="G70" s="22" t="s">
        <v>119</v>
      </c>
      <c r="H70" s="44">
        <f t="shared" ref="H70:H133" ca="1" si="34">EDATE(H69,12)</f>
        <v>24107</v>
      </c>
      <c r="I70" s="45">
        <f t="shared" ca="1" si="24"/>
        <v>0</v>
      </c>
      <c r="J70" s="45">
        <f t="shared" ca="1" si="25"/>
        <v>0</v>
      </c>
      <c r="K70" s="45">
        <f t="shared" ca="1" si="26"/>
        <v>0</v>
      </c>
      <c r="L70" s="45"/>
      <c r="M70" s="45">
        <f t="shared" ref="M70:M133" ca="1" si="35">K70+L70</f>
        <v>0</v>
      </c>
      <c r="N70" s="257">
        <f t="shared" ca="1" si="27"/>
        <v>0</v>
      </c>
      <c r="O70" s="23"/>
      <c r="P70" s="255">
        <f t="shared" ca="1" si="28"/>
        <v>0</v>
      </c>
      <c r="Q70" s="163">
        <f t="shared" ca="1" si="29"/>
        <v>0</v>
      </c>
      <c r="R70" s="164">
        <f ca="1">NPV(Q69,K70:$K$244) + ($A$13+$A$14+$A$15)/POWER(1+Q69,$A$28-D70+1)</f>
        <v>0</v>
      </c>
      <c r="S70" s="164">
        <f ca="1">NPV(Q70,K70:$K$244) + ($A$13+$A$14+$A$15)/POWER(1+Q70,$A$28-D70+1)</f>
        <v>0</v>
      </c>
      <c r="T70" s="45">
        <f t="shared" ca="1" si="30"/>
        <v>0</v>
      </c>
      <c r="U70" s="45">
        <f t="shared" ref="U70:U133" ca="1" si="36">S70*Q70</f>
        <v>0</v>
      </c>
      <c r="V70" s="45">
        <f t="shared" ref="V70:V133" ca="1" si="37">-(K70+L70)</f>
        <v>0</v>
      </c>
      <c r="W70" s="45">
        <f t="shared" ca="1" si="31"/>
        <v>0</v>
      </c>
      <c r="X70" s="25">
        <f t="shared" ca="1" si="20"/>
        <v>0</v>
      </c>
      <c r="Z70" s="28">
        <f t="shared" ref="Z70:Z133" ca="1" si="38">AD69</f>
        <v>0</v>
      </c>
      <c r="AA70" s="233"/>
      <c r="AB70" s="45">
        <f t="shared" ca="1" si="32"/>
        <v>0</v>
      </c>
      <c r="AC70" s="45">
        <f t="shared" ca="1" si="21"/>
        <v>0</v>
      </c>
      <c r="AD70" s="25">
        <f t="shared" ca="1" si="22"/>
        <v>0</v>
      </c>
    </row>
    <row r="71" spans="4:30" x14ac:dyDescent="0.35">
      <c r="D71" s="20">
        <v>67</v>
      </c>
      <c r="E71" s="21">
        <f t="shared" ca="1" si="33"/>
        <v>24472</v>
      </c>
      <c r="F71" s="44">
        <f t="shared" ca="1" si="23"/>
        <v>24836</v>
      </c>
      <c r="G71" s="22" t="s">
        <v>119</v>
      </c>
      <c r="H71" s="44">
        <f t="shared" ca="1" si="34"/>
        <v>24472</v>
      </c>
      <c r="I71" s="45">
        <f t="shared" ca="1" si="24"/>
        <v>0</v>
      </c>
      <c r="J71" s="45">
        <f t="shared" ca="1" si="25"/>
        <v>0</v>
      </c>
      <c r="K71" s="45">
        <f t="shared" ca="1" si="26"/>
        <v>0</v>
      </c>
      <c r="L71" s="45"/>
      <c r="M71" s="45">
        <f t="shared" ca="1" si="35"/>
        <v>0</v>
      </c>
      <c r="N71" s="257">
        <f t="shared" ca="1" si="27"/>
        <v>0</v>
      </c>
      <c r="O71" s="23"/>
      <c r="P71" s="255">
        <f t="shared" ca="1" si="28"/>
        <v>0</v>
      </c>
      <c r="Q71" s="163">
        <f t="shared" ca="1" si="29"/>
        <v>0</v>
      </c>
      <c r="R71" s="164">
        <f ca="1">NPV(Q70,K71:$K$244) + ($A$13+$A$14+$A$15)/POWER(1+Q70,$A$28-D71+1)</f>
        <v>0</v>
      </c>
      <c r="S71" s="164">
        <f ca="1">NPV(Q71,K71:$K$244) + ($A$13+$A$14+$A$15)/POWER(1+Q71,$A$28-D71+1)</f>
        <v>0</v>
      </c>
      <c r="T71" s="45">
        <f t="shared" ca="1" si="30"/>
        <v>0</v>
      </c>
      <c r="U71" s="45">
        <f t="shared" ca="1" si="36"/>
        <v>0</v>
      </c>
      <c r="V71" s="45">
        <f t="shared" ca="1" si="37"/>
        <v>0</v>
      </c>
      <c r="W71" s="45">
        <f t="shared" ca="1" si="31"/>
        <v>0</v>
      </c>
      <c r="X71" s="25">
        <f t="shared" ca="1" si="20"/>
        <v>0</v>
      </c>
      <c r="Z71" s="28">
        <f t="shared" ca="1" si="38"/>
        <v>0</v>
      </c>
      <c r="AA71" s="233"/>
      <c r="AB71" s="45">
        <f t="shared" ca="1" si="32"/>
        <v>0</v>
      </c>
      <c r="AC71" s="45">
        <f t="shared" ca="1" si="21"/>
        <v>0</v>
      </c>
      <c r="AD71" s="25">
        <f t="shared" ca="1" si="22"/>
        <v>0</v>
      </c>
    </row>
    <row r="72" spans="4:30" x14ac:dyDescent="0.35">
      <c r="D72" s="20">
        <v>68</v>
      </c>
      <c r="E72" s="21">
        <f t="shared" ca="1" si="33"/>
        <v>24837</v>
      </c>
      <c r="F72" s="44">
        <f t="shared" ca="1" si="23"/>
        <v>25202</v>
      </c>
      <c r="G72" s="22" t="s">
        <v>119</v>
      </c>
      <c r="H72" s="44">
        <f t="shared" ca="1" si="34"/>
        <v>24837</v>
      </c>
      <c r="I72" s="45">
        <f t="shared" ca="1" si="24"/>
        <v>0</v>
      </c>
      <c r="J72" s="45">
        <f t="shared" ca="1" si="25"/>
        <v>0</v>
      </c>
      <c r="K72" s="45">
        <f t="shared" ca="1" si="26"/>
        <v>0</v>
      </c>
      <c r="L72" s="45"/>
      <c r="M72" s="45">
        <f t="shared" ca="1" si="35"/>
        <v>0</v>
      </c>
      <c r="N72" s="257">
        <f t="shared" ca="1" si="27"/>
        <v>0</v>
      </c>
      <c r="O72" s="23"/>
      <c r="P72" s="255">
        <f t="shared" ca="1" si="28"/>
        <v>0</v>
      </c>
      <c r="Q72" s="163">
        <f t="shared" ca="1" si="29"/>
        <v>0</v>
      </c>
      <c r="R72" s="164">
        <f ca="1">NPV(Q71,K72:$K$244) + ($A$13+$A$14+$A$15)/POWER(1+Q71,$A$28-D72+1)</f>
        <v>0</v>
      </c>
      <c r="S72" s="164">
        <f ca="1">NPV(Q72,K72:$K$244) + ($A$13+$A$14+$A$15)/POWER(1+Q72,$A$28-D72+1)</f>
        <v>0</v>
      </c>
      <c r="T72" s="45">
        <f t="shared" ca="1" si="30"/>
        <v>0</v>
      </c>
      <c r="U72" s="45">
        <f t="shared" ca="1" si="36"/>
        <v>0</v>
      </c>
      <c r="V72" s="45">
        <f t="shared" ca="1" si="37"/>
        <v>0</v>
      </c>
      <c r="W72" s="45">
        <f t="shared" ca="1" si="31"/>
        <v>0</v>
      </c>
      <c r="X72" s="25">
        <f t="shared" ca="1" si="20"/>
        <v>0</v>
      </c>
      <c r="Z72" s="28">
        <f t="shared" ca="1" si="38"/>
        <v>0</v>
      </c>
      <c r="AA72" s="233"/>
      <c r="AB72" s="45">
        <f t="shared" ca="1" si="32"/>
        <v>0</v>
      </c>
      <c r="AC72" s="45">
        <f t="shared" ca="1" si="21"/>
        <v>0</v>
      </c>
      <c r="AD72" s="25">
        <f t="shared" ca="1" si="22"/>
        <v>0</v>
      </c>
    </row>
    <row r="73" spans="4:30" x14ac:dyDescent="0.35">
      <c r="D73" s="20">
        <v>69</v>
      </c>
      <c r="E73" s="21">
        <f t="shared" ca="1" si="33"/>
        <v>25203</v>
      </c>
      <c r="F73" s="44">
        <f t="shared" ca="1" si="23"/>
        <v>25567</v>
      </c>
      <c r="G73" s="22" t="s">
        <v>119</v>
      </c>
      <c r="H73" s="44">
        <f t="shared" ca="1" si="34"/>
        <v>25203</v>
      </c>
      <c r="I73" s="45">
        <f t="shared" ca="1" si="24"/>
        <v>0</v>
      </c>
      <c r="J73" s="45">
        <f t="shared" ca="1" si="25"/>
        <v>0</v>
      </c>
      <c r="K73" s="45">
        <f t="shared" ca="1" si="26"/>
        <v>0</v>
      </c>
      <c r="L73" s="45"/>
      <c r="M73" s="45">
        <f t="shared" ca="1" si="35"/>
        <v>0</v>
      </c>
      <c r="N73" s="257">
        <f t="shared" ca="1" si="27"/>
        <v>0</v>
      </c>
      <c r="O73" s="23"/>
      <c r="P73" s="255">
        <f t="shared" ca="1" si="28"/>
        <v>0</v>
      </c>
      <c r="Q73" s="163">
        <f t="shared" ca="1" si="29"/>
        <v>0</v>
      </c>
      <c r="R73" s="164">
        <f ca="1">NPV(Q72,K73:$K$244) + ($A$13+$A$14+$A$15)/POWER(1+Q72,$A$28-D73+1)</f>
        <v>0</v>
      </c>
      <c r="S73" s="164">
        <f ca="1">NPV(Q73,K73:$K$244) + ($A$13+$A$14+$A$15)/POWER(1+Q73,$A$28-D73+1)</f>
        <v>0</v>
      </c>
      <c r="T73" s="45">
        <f t="shared" ca="1" si="30"/>
        <v>0</v>
      </c>
      <c r="U73" s="45">
        <f t="shared" ca="1" si="36"/>
        <v>0</v>
      </c>
      <c r="V73" s="45">
        <f t="shared" ca="1" si="37"/>
        <v>0</v>
      </c>
      <c r="W73" s="45">
        <f t="shared" ca="1" si="31"/>
        <v>0</v>
      </c>
      <c r="X73" s="25">
        <f t="shared" ca="1" si="20"/>
        <v>0</v>
      </c>
      <c r="Z73" s="28">
        <f t="shared" ca="1" si="38"/>
        <v>0</v>
      </c>
      <c r="AA73" s="233"/>
      <c r="AB73" s="45">
        <f t="shared" ca="1" si="32"/>
        <v>0</v>
      </c>
      <c r="AC73" s="45">
        <f t="shared" ca="1" si="21"/>
        <v>0</v>
      </c>
      <c r="AD73" s="25">
        <f t="shared" ca="1" si="22"/>
        <v>0</v>
      </c>
    </row>
    <row r="74" spans="4:30" x14ac:dyDescent="0.35">
      <c r="D74" s="20">
        <v>70</v>
      </c>
      <c r="E74" s="21">
        <f t="shared" ca="1" si="33"/>
        <v>25568</v>
      </c>
      <c r="F74" s="44">
        <f t="shared" ca="1" si="23"/>
        <v>25932</v>
      </c>
      <c r="G74" s="22" t="s">
        <v>119</v>
      </c>
      <c r="H74" s="44">
        <f t="shared" ca="1" si="34"/>
        <v>25568</v>
      </c>
      <c r="I74" s="45">
        <f t="shared" ca="1" si="24"/>
        <v>0</v>
      </c>
      <c r="J74" s="45">
        <f t="shared" ca="1" si="25"/>
        <v>0</v>
      </c>
      <c r="K74" s="45">
        <f t="shared" ca="1" si="26"/>
        <v>0</v>
      </c>
      <c r="L74" s="45"/>
      <c r="M74" s="45">
        <f t="shared" ca="1" si="35"/>
        <v>0</v>
      </c>
      <c r="N74" s="257">
        <f t="shared" ca="1" si="27"/>
        <v>0</v>
      </c>
      <c r="O74" s="23"/>
      <c r="P74" s="255">
        <f t="shared" ca="1" si="28"/>
        <v>0</v>
      </c>
      <c r="Q74" s="163">
        <f t="shared" ca="1" si="29"/>
        <v>0</v>
      </c>
      <c r="R74" s="164">
        <f ca="1">NPV(Q73,K74:$K$244) + ($A$13+$A$14+$A$15)/POWER(1+Q73,$A$28-D74+1)</f>
        <v>0</v>
      </c>
      <c r="S74" s="164">
        <f ca="1">NPV(Q74,K74:$K$244) + ($A$13+$A$14+$A$15)/POWER(1+Q74,$A$28-D74+1)</f>
        <v>0</v>
      </c>
      <c r="T74" s="45">
        <f t="shared" ca="1" si="30"/>
        <v>0</v>
      </c>
      <c r="U74" s="45">
        <f t="shared" ca="1" si="36"/>
        <v>0</v>
      </c>
      <c r="V74" s="45">
        <f t="shared" ca="1" si="37"/>
        <v>0</v>
      </c>
      <c r="W74" s="45">
        <f t="shared" ca="1" si="31"/>
        <v>0</v>
      </c>
      <c r="X74" s="25">
        <f t="shared" ca="1" si="20"/>
        <v>0</v>
      </c>
      <c r="Z74" s="28">
        <f t="shared" ca="1" si="38"/>
        <v>0</v>
      </c>
      <c r="AA74" s="233"/>
      <c r="AB74" s="45">
        <f t="shared" ca="1" si="32"/>
        <v>0</v>
      </c>
      <c r="AC74" s="45">
        <f t="shared" ca="1" si="21"/>
        <v>0</v>
      </c>
      <c r="AD74" s="25">
        <f t="shared" ca="1" si="22"/>
        <v>0</v>
      </c>
    </row>
    <row r="75" spans="4:30" x14ac:dyDescent="0.35">
      <c r="D75" s="20">
        <v>71</v>
      </c>
      <c r="E75" s="21">
        <f t="shared" ca="1" si="33"/>
        <v>25933</v>
      </c>
      <c r="F75" s="44">
        <f t="shared" ca="1" si="23"/>
        <v>26297</v>
      </c>
      <c r="G75" s="22" t="s">
        <v>119</v>
      </c>
      <c r="H75" s="44">
        <f t="shared" ca="1" si="34"/>
        <v>25933</v>
      </c>
      <c r="I75" s="45">
        <f t="shared" ca="1" si="24"/>
        <v>0</v>
      </c>
      <c r="J75" s="45">
        <f t="shared" ca="1" si="25"/>
        <v>0</v>
      </c>
      <c r="K75" s="45">
        <f t="shared" ca="1" si="26"/>
        <v>0</v>
      </c>
      <c r="L75" s="45"/>
      <c r="M75" s="45">
        <f t="shared" ca="1" si="35"/>
        <v>0</v>
      </c>
      <c r="N75" s="257">
        <f t="shared" ca="1" si="27"/>
        <v>0</v>
      </c>
      <c r="O75" s="23"/>
      <c r="P75" s="255">
        <f t="shared" ca="1" si="28"/>
        <v>0</v>
      </c>
      <c r="Q75" s="163">
        <f t="shared" ca="1" si="29"/>
        <v>0</v>
      </c>
      <c r="R75" s="164">
        <f ca="1">NPV(Q74,K75:$K$244) + ($A$13+$A$14+$A$15)/POWER(1+Q74,$A$28-D75+1)</f>
        <v>0</v>
      </c>
      <c r="S75" s="164">
        <f ca="1">NPV(Q75,K75:$K$244) + ($A$13+$A$14+$A$15)/POWER(1+Q75,$A$28-D75+1)</f>
        <v>0</v>
      </c>
      <c r="T75" s="45">
        <f t="shared" ca="1" si="30"/>
        <v>0</v>
      </c>
      <c r="U75" s="45">
        <f t="shared" ca="1" si="36"/>
        <v>0</v>
      </c>
      <c r="V75" s="45">
        <f t="shared" ca="1" si="37"/>
        <v>0</v>
      </c>
      <c r="W75" s="45">
        <f t="shared" ca="1" si="31"/>
        <v>0</v>
      </c>
      <c r="X75" s="25">
        <f t="shared" ca="1" si="20"/>
        <v>0</v>
      </c>
      <c r="Z75" s="28">
        <f t="shared" ca="1" si="38"/>
        <v>0</v>
      </c>
      <c r="AA75" s="233"/>
      <c r="AB75" s="45">
        <f t="shared" ca="1" si="32"/>
        <v>0</v>
      </c>
      <c r="AC75" s="45">
        <f t="shared" ca="1" si="21"/>
        <v>0</v>
      </c>
      <c r="AD75" s="25">
        <f t="shared" ca="1" si="22"/>
        <v>0</v>
      </c>
    </row>
    <row r="76" spans="4:30" x14ac:dyDescent="0.35">
      <c r="D76" s="20">
        <v>72</v>
      </c>
      <c r="E76" s="21">
        <f t="shared" ca="1" si="33"/>
        <v>26298</v>
      </c>
      <c r="F76" s="44">
        <f t="shared" ca="1" si="23"/>
        <v>26663</v>
      </c>
      <c r="G76" s="22" t="s">
        <v>119</v>
      </c>
      <c r="H76" s="44">
        <f t="shared" ca="1" si="34"/>
        <v>26298</v>
      </c>
      <c r="I76" s="45">
        <f t="shared" ca="1" si="24"/>
        <v>0</v>
      </c>
      <c r="J76" s="45">
        <f t="shared" ca="1" si="25"/>
        <v>0</v>
      </c>
      <c r="K76" s="45">
        <f t="shared" ca="1" si="26"/>
        <v>0</v>
      </c>
      <c r="L76" s="45"/>
      <c r="M76" s="45">
        <f t="shared" ca="1" si="35"/>
        <v>0</v>
      </c>
      <c r="N76" s="257">
        <f t="shared" ca="1" si="27"/>
        <v>0</v>
      </c>
      <c r="O76" s="23"/>
      <c r="P76" s="255">
        <f t="shared" ca="1" si="28"/>
        <v>0</v>
      </c>
      <c r="Q76" s="163">
        <f t="shared" ca="1" si="29"/>
        <v>0</v>
      </c>
      <c r="R76" s="164">
        <f ca="1">NPV(Q75,K76:$K$244) + ($A$13+$A$14+$A$15)/POWER(1+Q75,$A$28-D76+1)</f>
        <v>0</v>
      </c>
      <c r="S76" s="164">
        <f ca="1">NPV(Q76,K76:$K$244) + ($A$13+$A$14+$A$15)/POWER(1+Q76,$A$28-D76+1)</f>
        <v>0</v>
      </c>
      <c r="T76" s="45">
        <f t="shared" ca="1" si="30"/>
        <v>0</v>
      </c>
      <c r="U76" s="45">
        <f t="shared" ca="1" si="36"/>
        <v>0</v>
      </c>
      <c r="V76" s="45">
        <f t="shared" ca="1" si="37"/>
        <v>0</v>
      </c>
      <c r="W76" s="45">
        <f t="shared" ca="1" si="31"/>
        <v>0</v>
      </c>
      <c r="X76" s="25">
        <f t="shared" ca="1" si="20"/>
        <v>0</v>
      </c>
      <c r="Z76" s="28">
        <f t="shared" ca="1" si="38"/>
        <v>0</v>
      </c>
      <c r="AA76" s="233"/>
      <c r="AB76" s="45">
        <f t="shared" ca="1" si="32"/>
        <v>0</v>
      </c>
      <c r="AC76" s="45">
        <f t="shared" ca="1" si="21"/>
        <v>0</v>
      </c>
      <c r="AD76" s="25">
        <f t="shared" ca="1" si="22"/>
        <v>0</v>
      </c>
    </row>
    <row r="77" spans="4:30" x14ac:dyDescent="0.35">
      <c r="D77" s="20">
        <v>73</v>
      </c>
      <c r="E77" s="21">
        <f t="shared" ca="1" si="33"/>
        <v>26664</v>
      </c>
      <c r="F77" s="44">
        <f t="shared" ca="1" si="23"/>
        <v>27028</v>
      </c>
      <c r="G77" s="22" t="s">
        <v>119</v>
      </c>
      <c r="H77" s="44">
        <f t="shared" ca="1" si="34"/>
        <v>26664</v>
      </c>
      <c r="I77" s="45">
        <f t="shared" ca="1" si="24"/>
        <v>0</v>
      </c>
      <c r="J77" s="45">
        <f t="shared" ca="1" si="25"/>
        <v>0</v>
      </c>
      <c r="K77" s="45">
        <f t="shared" ca="1" si="26"/>
        <v>0</v>
      </c>
      <c r="L77" s="45"/>
      <c r="M77" s="45">
        <f t="shared" ca="1" si="35"/>
        <v>0</v>
      </c>
      <c r="N77" s="257">
        <f t="shared" ca="1" si="27"/>
        <v>0</v>
      </c>
      <c r="O77" s="23"/>
      <c r="P77" s="255">
        <f t="shared" ca="1" si="28"/>
        <v>0</v>
      </c>
      <c r="Q77" s="163">
        <f t="shared" ca="1" si="29"/>
        <v>0</v>
      </c>
      <c r="R77" s="164">
        <f ca="1">NPV(Q76,K77:$K$244) + ($A$13+$A$14+$A$15)/POWER(1+Q76,$A$28-D77+1)</f>
        <v>0</v>
      </c>
      <c r="S77" s="164">
        <f ca="1">NPV(Q77,K77:$K$244) + ($A$13+$A$14+$A$15)/POWER(1+Q77,$A$28-D77+1)</f>
        <v>0</v>
      </c>
      <c r="T77" s="45">
        <f t="shared" ca="1" si="30"/>
        <v>0</v>
      </c>
      <c r="U77" s="45">
        <f t="shared" ca="1" si="36"/>
        <v>0</v>
      </c>
      <c r="V77" s="45">
        <f t="shared" ca="1" si="37"/>
        <v>0</v>
      </c>
      <c r="W77" s="45">
        <f t="shared" ca="1" si="31"/>
        <v>0</v>
      </c>
      <c r="X77" s="25">
        <f t="shared" ca="1" si="20"/>
        <v>0</v>
      </c>
      <c r="Z77" s="28">
        <f t="shared" ca="1" si="38"/>
        <v>0</v>
      </c>
      <c r="AA77" s="233"/>
      <c r="AB77" s="45">
        <f t="shared" ca="1" si="32"/>
        <v>0</v>
      </c>
      <c r="AC77" s="45">
        <f t="shared" ca="1" si="21"/>
        <v>0</v>
      </c>
      <c r="AD77" s="25">
        <f t="shared" ca="1" si="22"/>
        <v>0</v>
      </c>
    </row>
    <row r="78" spans="4:30" x14ac:dyDescent="0.35">
      <c r="D78" s="20">
        <v>74</v>
      </c>
      <c r="E78" s="21">
        <f t="shared" ca="1" si="33"/>
        <v>27029</v>
      </c>
      <c r="F78" s="44">
        <f t="shared" ca="1" si="23"/>
        <v>27393</v>
      </c>
      <c r="G78" s="22" t="s">
        <v>119</v>
      </c>
      <c r="H78" s="44">
        <f t="shared" ca="1" si="34"/>
        <v>27029</v>
      </c>
      <c r="I78" s="45">
        <f t="shared" ca="1" si="24"/>
        <v>0</v>
      </c>
      <c r="J78" s="45">
        <f t="shared" ca="1" si="25"/>
        <v>0</v>
      </c>
      <c r="K78" s="45">
        <f t="shared" ca="1" si="26"/>
        <v>0</v>
      </c>
      <c r="L78" s="45"/>
      <c r="M78" s="45">
        <f t="shared" ca="1" si="35"/>
        <v>0</v>
      </c>
      <c r="N78" s="257">
        <f t="shared" ca="1" si="27"/>
        <v>0</v>
      </c>
      <c r="O78" s="23"/>
      <c r="P78" s="255">
        <f t="shared" ca="1" si="28"/>
        <v>0</v>
      </c>
      <c r="Q78" s="163">
        <f t="shared" ca="1" si="29"/>
        <v>0</v>
      </c>
      <c r="R78" s="164">
        <f ca="1">NPV(Q77,K78:$K$244) + ($A$13+$A$14+$A$15)/POWER(1+Q77,$A$28-D78+1)</f>
        <v>0</v>
      </c>
      <c r="S78" s="164">
        <f ca="1">NPV(Q78,K78:$K$244) + ($A$13+$A$14+$A$15)/POWER(1+Q78,$A$28-D78+1)</f>
        <v>0</v>
      </c>
      <c r="T78" s="45">
        <f t="shared" ca="1" si="30"/>
        <v>0</v>
      </c>
      <c r="U78" s="45">
        <f t="shared" ca="1" si="36"/>
        <v>0</v>
      </c>
      <c r="V78" s="45">
        <f t="shared" ca="1" si="37"/>
        <v>0</v>
      </c>
      <c r="W78" s="45">
        <f t="shared" ca="1" si="31"/>
        <v>0</v>
      </c>
      <c r="X78" s="25">
        <f t="shared" ca="1" si="20"/>
        <v>0</v>
      </c>
      <c r="Z78" s="28">
        <f t="shared" ca="1" si="38"/>
        <v>0</v>
      </c>
      <c r="AA78" s="233"/>
      <c r="AB78" s="45">
        <f t="shared" ca="1" si="32"/>
        <v>0</v>
      </c>
      <c r="AC78" s="45">
        <f t="shared" ca="1" si="21"/>
        <v>0</v>
      </c>
      <c r="AD78" s="25">
        <f t="shared" ca="1" si="22"/>
        <v>0</v>
      </c>
    </row>
    <row r="79" spans="4:30" x14ac:dyDescent="0.35">
      <c r="D79" s="20">
        <v>75</v>
      </c>
      <c r="E79" s="21">
        <f t="shared" ca="1" si="33"/>
        <v>27394</v>
      </c>
      <c r="F79" s="44">
        <f t="shared" ca="1" si="23"/>
        <v>27758</v>
      </c>
      <c r="G79" s="22" t="s">
        <v>119</v>
      </c>
      <c r="H79" s="44">
        <f t="shared" ca="1" si="34"/>
        <v>27394</v>
      </c>
      <c r="I79" s="45">
        <f t="shared" ca="1" si="24"/>
        <v>0</v>
      </c>
      <c r="J79" s="45">
        <f t="shared" ca="1" si="25"/>
        <v>0</v>
      </c>
      <c r="K79" s="45">
        <f t="shared" ca="1" si="26"/>
        <v>0</v>
      </c>
      <c r="L79" s="45"/>
      <c r="M79" s="45">
        <f t="shared" ca="1" si="35"/>
        <v>0</v>
      </c>
      <c r="N79" s="257">
        <f t="shared" ca="1" si="27"/>
        <v>0</v>
      </c>
      <c r="O79" s="23"/>
      <c r="P79" s="255">
        <f t="shared" ca="1" si="28"/>
        <v>0</v>
      </c>
      <c r="Q79" s="163">
        <f t="shared" ca="1" si="29"/>
        <v>0</v>
      </c>
      <c r="R79" s="164">
        <f ca="1">NPV(Q78,K79:$K$244) + ($A$13+$A$14+$A$15)/POWER(1+Q78,$A$28-D79+1)</f>
        <v>0</v>
      </c>
      <c r="S79" s="164">
        <f ca="1">NPV(Q79,K79:$K$244) + ($A$13+$A$14+$A$15)/POWER(1+Q79,$A$28-D79+1)</f>
        <v>0</v>
      </c>
      <c r="T79" s="45">
        <f t="shared" ca="1" si="30"/>
        <v>0</v>
      </c>
      <c r="U79" s="45">
        <f t="shared" ca="1" si="36"/>
        <v>0</v>
      </c>
      <c r="V79" s="45">
        <f t="shared" ca="1" si="37"/>
        <v>0</v>
      </c>
      <c r="W79" s="45">
        <f t="shared" ca="1" si="31"/>
        <v>0</v>
      </c>
      <c r="X79" s="25">
        <f t="shared" ca="1" si="20"/>
        <v>0</v>
      </c>
      <c r="Z79" s="28">
        <f t="shared" ca="1" si="38"/>
        <v>0</v>
      </c>
      <c r="AA79" s="233"/>
      <c r="AB79" s="45">
        <f t="shared" ca="1" si="32"/>
        <v>0</v>
      </c>
      <c r="AC79" s="45">
        <f t="shared" ca="1" si="21"/>
        <v>0</v>
      </c>
      <c r="AD79" s="25">
        <f t="shared" ca="1" si="22"/>
        <v>0</v>
      </c>
    </row>
    <row r="80" spans="4:30" x14ac:dyDescent="0.35">
      <c r="D80" s="20">
        <v>76</v>
      </c>
      <c r="E80" s="21">
        <f t="shared" ca="1" si="33"/>
        <v>27759</v>
      </c>
      <c r="F80" s="44">
        <f t="shared" ca="1" si="23"/>
        <v>28124</v>
      </c>
      <c r="G80" s="22" t="s">
        <v>119</v>
      </c>
      <c r="H80" s="44">
        <f t="shared" ca="1" si="34"/>
        <v>27759</v>
      </c>
      <c r="I80" s="45">
        <f t="shared" ca="1" si="24"/>
        <v>0</v>
      </c>
      <c r="J80" s="45">
        <f t="shared" ca="1" si="25"/>
        <v>0</v>
      </c>
      <c r="K80" s="45">
        <f t="shared" ca="1" si="26"/>
        <v>0</v>
      </c>
      <c r="L80" s="45"/>
      <c r="M80" s="45">
        <f t="shared" ca="1" si="35"/>
        <v>0</v>
      </c>
      <c r="N80" s="257">
        <f t="shared" ca="1" si="27"/>
        <v>0</v>
      </c>
      <c r="O80" s="23"/>
      <c r="P80" s="255">
        <f t="shared" ca="1" si="28"/>
        <v>0</v>
      </c>
      <c r="Q80" s="163">
        <f t="shared" ca="1" si="29"/>
        <v>0</v>
      </c>
      <c r="R80" s="164">
        <f ca="1">NPV(Q79,K80:$K$244) + ($A$13+$A$14+$A$15)/POWER(1+Q79,$A$28-D80+1)</f>
        <v>0</v>
      </c>
      <c r="S80" s="164">
        <f ca="1">NPV(Q80,K80:$K$244) + ($A$13+$A$14+$A$15)/POWER(1+Q80,$A$28-D80+1)</f>
        <v>0</v>
      </c>
      <c r="T80" s="45">
        <f t="shared" ca="1" si="30"/>
        <v>0</v>
      </c>
      <c r="U80" s="45">
        <f t="shared" ca="1" si="36"/>
        <v>0</v>
      </c>
      <c r="V80" s="45">
        <f t="shared" ca="1" si="37"/>
        <v>0</v>
      </c>
      <c r="W80" s="45">
        <f t="shared" ca="1" si="31"/>
        <v>0</v>
      </c>
      <c r="X80" s="25">
        <f t="shared" ca="1" si="20"/>
        <v>0</v>
      </c>
      <c r="Z80" s="28">
        <f t="shared" ca="1" si="38"/>
        <v>0</v>
      </c>
      <c r="AA80" s="233"/>
      <c r="AB80" s="45">
        <f t="shared" ca="1" si="32"/>
        <v>0</v>
      </c>
      <c r="AC80" s="45">
        <f t="shared" ca="1" si="21"/>
        <v>0</v>
      </c>
      <c r="AD80" s="25">
        <f t="shared" ca="1" si="22"/>
        <v>0</v>
      </c>
    </row>
    <row r="81" spans="4:30" x14ac:dyDescent="0.35">
      <c r="D81" s="20">
        <v>77</v>
      </c>
      <c r="E81" s="21">
        <f t="shared" ca="1" si="33"/>
        <v>28125</v>
      </c>
      <c r="F81" s="44">
        <f t="shared" ca="1" si="23"/>
        <v>28489</v>
      </c>
      <c r="G81" s="22" t="s">
        <v>119</v>
      </c>
      <c r="H81" s="44">
        <f t="shared" ca="1" si="34"/>
        <v>28125</v>
      </c>
      <c r="I81" s="45">
        <f t="shared" ca="1" si="24"/>
        <v>0</v>
      </c>
      <c r="J81" s="45">
        <f t="shared" ca="1" si="25"/>
        <v>0</v>
      </c>
      <c r="K81" s="45">
        <f t="shared" ca="1" si="26"/>
        <v>0</v>
      </c>
      <c r="L81" s="45"/>
      <c r="M81" s="45">
        <f t="shared" ca="1" si="35"/>
        <v>0</v>
      </c>
      <c r="N81" s="257">
        <f t="shared" ca="1" si="27"/>
        <v>0</v>
      </c>
      <c r="O81" s="23"/>
      <c r="P81" s="255">
        <f t="shared" ca="1" si="28"/>
        <v>0</v>
      </c>
      <c r="Q81" s="163">
        <f t="shared" ca="1" si="29"/>
        <v>0</v>
      </c>
      <c r="R81" s="164">
        <f ca="1">NPV(Q80,K81:$K$244) + ($A$13+$A$14+$A$15)/POWER(1+Q80,$A$28-D81+1)</f>
        <v>0</v>
      </c>
      <c r="S81" s="164">
        <f ca="1">NPV(Q81,K81:$K$244) + ($A$13+$A$14+$A$15)/POWER(1+Q81,$A$28-D81+1)</f>
        <v>0</v>
      </c>
      <c r="T81" s="45">
        <f t="shared" ca="1" si="30"/>
        <v>0</v>
      </c>
      <c r="U81" s="45">
        <f t="shared" ca="1" si="36"/>
        <v>0</v>
      </c>
      <c r="V81" s="45">
        <f t="shared" ca="1" si="37"/>
        <v>0</v>
      </c>
      <c r="W81" s="45">
        <f t="shared" ca="1" si="31"/>
        <v>0</v>
      </c>
      <c r="X81" s="25">
        <f t="shared" ca="1" si="20"/>
        <v>0</v>
      </c>
      <c r="Z81" s="28">
        <f t="shared" ca="1" si="38"/>
        <v>0</v>
      </c>
      <c r="AA81" s="233"/>
      <c r="AB81" s="45">
        <f t="shared" ca="1" si="32"/>
        <v>0</v>
      </c>
      <c r="AC81" s="45">
        <f t="shared" ca="1" si="21"/>
        <v>0</v>
      </c>
      <c r="AD81" s="25">
        <f t="shared" ca="1" si="22"/>
        <v>0</v>
      </c>
    </row>
    <row r="82" spans="4:30" x14ac:dyDescent="0.35">
      <c r="D82" s="20">
        <v>78</v>
      </c>
      <c r="E82" s="21">
        <f t="shared" ca="1" si="33"/>
        <v>28490</v>
      </c>
      <c r="F82" s="44">
        <f t="shared" ca="1" si="23"/>
        <v>28854</v>
      </c>
      <c r="G82" s="22" t="s">
        <v>119</v>
      </c>
      <c r="H82" s="44">
        <f t="shared" ca="1" si="34"/>
        <v>28490</v>
      </c>
      <c r="I82" s="45">
        <f t="shared" ca="1" si="24"/>
        <v>0</v>
      </c>
      <c r="J82" s="45">
        <f t="shared" ca="1" si="25"/>
        <v>0</v>
      </c>
      <c r="K82" s="45">
        <f t="shared" ca="1" si="26"/>
        <v>0</v>
      </c>
      <c r="L82" s="45"/>
      <c r="M82" s="45">
        <f t="shared" ca="1" si="35"/>
        <v>0</v>
      </c>
      <c r="N82" s="257">
        <f t="shared" ca="1" si="27"/>
        <v>0</v>
      </c>
      <c r="O82" s="23"/>
      <c r="P82" s="255">
        <f t="shared" ca="1" si="28"/>
        <v>0</v>
      </c>
      <c r="Q82" s="163">
        <f t="shared" ca="1" si="29"/>
        <v>0</v>
      </c>
      <c r="R82" s="164">
        <f ca="1">NPV(Q81,K82:$K$244) + ($A$13+$A$14+$A$15)/POWER(1+Q81,$A$28-D82+1)</f>
        <v>0</v>
      </c>
      <c r="S82" s="164">
        <f ca="1">NPV(Q82,K82:$K$244) + ($A$13+$A$14+$A$15)/POWER(1+Q82,$A$28-D82+1)</f>
        <v>0</v>
      </c>
      <c r="T82" s="45">
        <f t="shared" ca="1" si="30"/>
        <v>0</v>
      </c>
      <c r="U82" s="45">
        <f t="shared" ca="1" si="36"/>
        <v>0</v>
      </c>
      <c r="V82" s="45">
        <f t="shared" ca="1" si="37"/>
        <v>0</v>
      </c>
      <c r="W82" s="45">
        <f t="shared" ca="1" si="31"/>
        <v>0</v>
      </c>
      <c r="X82" s="25">
        <f t="shared" ca="1" si="20"/>
        <v>0</v>
      </c>
      <c r="Z82" s="28">
        <f t="shared" ca="1" si="38"/>
        <v>0</v>
      </c>
      <c r="AA82" s="233"/>
      <c r="AB82" s="45">
        <f t="shared" ca="1" si="32"/>
        <v>0</v>
      </c>
      <c r="AC82" s="45">
        <f t="shared" ca="1" si="21"/>
        <v>0</v>
      </c>
      <c r="AD82" s="25">
        <f t="shared" ca="1" si="22"/>
        <v>0</v>
      </c>
    </row>
    <row r="83" spans="4:30" x14ac:dyDescent="0.35">
      <c r="D83" s="20">
        <v>79</v>
      </c>
      <c r="E83" s="21">
        <f t="shared" ca="1" si="33"/>
        <v>28855</v>
      </c>
      <c r="F83" s="44">
        <f t="shared" ca="1" si="23"/>
        <v>29219</v>
      </c>
      <c r="G83" s="22" t="s">
        <v>119</v>
      </c>
      <c r="H83" s="44">
        <f t="shared" ca="1" si="34"/>
        <v>28855</v>
      </c>
      <c r="I83" s="45">
        <f t="shared" ca="1" si="24"/>
        <v>0</v>
      </c>
      <c r="J83" s="45">
        <f t="shared" ca="1" si="25"/>
        <v>0</v>
      </c>
      <c r="K83" s="45">
        <f t="shared" ca="1" si="26"/>
        <v>0</v>
      </c>
      <c r="L83" s="45"/>
      <c r="M83" s="45">
        <f t="shared" ca="1" si="35"/>
        <v>0</v>
      </c>
      <c r="N83" s="257">
        <f t="shared" ca="1" si="27"/>
        <v>0</v>
      </c>
      <c r="O83" s="23"/>
      <c r="P83" s="255">
        <f t="shared" ca="1" si="28"/>
        <v>0</v>
      </c>
      <c r="Q83" s="163">
        <f t="shared" ca="1" si="29"/>
        <v>0</v>
      </c>
      <c r="R83" s="164">
        <f ca="1">NPV(Q82,K83:$K$244) + ($A$13+$A$14+$A$15)/POWER(1+Q82,$A$28-D83+1)</f>
        <v>0</v>
      </c>
      <c r="S83" s="164">
        <f ca="1">NPV(Q83,K83:$K$244) + ($A$13+$A$14+$A$15)/POWER(1+Q83,$A$28-D83+1)</f>
        <v>0</v>
      </c>
      <c r="T83" s="45">
        <f t="shared" ca="1" si="30"/>
        <v>0</v>
      </c>
      <c r="U83" s="45">
        <f t="shared" ca="1" si="36"/>
        <v>0</v>
      </c>
      <c r="V83" s="45">
        <f t="shared" ca="1" si="37"/>
        <v>0</v>
      </c>
      <c r="W83" s="45">
        <f t="shared" ca="1" si="31"/>
        <v>0</v>
      </c>
      <c r="X83" s="25">
        <f t="shared" ca="1" si="20"/>
        <v>0</v>
      </c>
      <c r="Z83" s="28">
        <f t="shared" ca="1" si="38"/>
        <v>0</v>
      </c>
      <c r="AA83" s="233"/>
      <c r="AB83" s="45">
        <f t="shared" ca="1" si="32"/>
        <v>0</v>
      </c>
      <c r="AC83" s="45">
        <f t="shared" ca="1" si="21"/>
        <v>0</v>
      </c>
      <c r="AD83" s="25">
        <f t="shared" ca="1" si="22"/>
        <v>0</v>
      </c>
    </row>
    <row r="84" spans="4:30" x14ac:dyDescent="0.35">
      <c r="D84" s="20">
        <v>80</v>
      </c>
      <c r="E84" s="21">
        <f t="shared" ca="1" si="33"/>
        <v>29220</v>
      </c>
      <c r="F84" s="44">
        <f t="shared" ca="1" si="23"/>
        <v>29585</v>
      </c>
      <c r="G84" s="22" t="s">
        <v>119</v>
      </c>
      <c r="H84" s="44">
        <f t="shared" ca="1" si="34"/>
        <v>29220</v>
      </c>
      <c r="I84" s="45">
        <f t="shared" ca="1" si="24"/>
        <v>0</v>
      </c>
      <c r="J84" s="45">
        <f t="shared" ca="1" si="25"/>
        <v>0</v>
      </c>
      <c r="K84" s="45">
        <f t="shared" ca="1" si="26"/>
        <v>0</v>
      </c>
      <c r="L84" s="45"/>
      <c r="M84" s="45">
        <f t="shared" ca="1" si="35"/>
        <v>0</v>
      </c>
      <c r="N84" s="257">
        <f t="shared" ca="1" si="27"/>
        <v>0</v>
      </c>
      <c r="O84" s="23"/>
      <c r="P84" s="255">
        <f t="shared" ca="1" si="28"/>
        <v>0</v>
      </c>
      <c r="Q84" s="163">
        <f t="shared" ca="1" si="29"/>
        <v>0</v>
      </c>
      <c r="R84" s="164">
        <f ca="1">NPV(Q83,K84:$K$244) + ($A$13+$A$14+$A$15)/POWER(1+Q83,$A$28-D84+1)</f>
        <v>0</v>
      </c>
      <c r="S84" s="164">
        <f ca="1">NPV(Q84,K84:$K$244) + ($A$13+$A$14+$A$15)/POWER(1+Q84,$A$28-D84+1)</f>
        <v>0</v>
      </c>
      <c r="T84" s="45">
        <f t="shared" ca="1" si="30"/>
        <v>0</v>
      </c>
      <c r="U84" s="45">
        <f t="shared" ca="1" si="36"/>
        <v>0</v>
      </c>
      <c r="V84" s="45">
        <f t="shared" ca="1" si="37"/>
        <v>0</v>
      </c>
      <c r="W84" s="45">
        <f t="shared" ca="1" si="31"/>
        <v>0</v>
      </c>
      <c r="X84" s="25">
        <f t="shared" ca="1" si="20"/>
        <v>0</v>
      </c>
      <c r="Z84" s="28">
        <f t="shared" ca="1" si="38"/>
        <v>0</v>
      </c>
      <c r="AA84" s="233"/>
      <c r="AB84" s="45">
        <f t="shared" ca="1" si="32"/>
        <v>0</v>
      </c>
      <c r="AC84" s="45">
        <f t="shared" ca="1" si="21"/>
        <v>0</v>
      </c>
      <c r="AD84" s="25">
        <f t="shared" ca="1" si="22"/>
        <v>0</v>
      </c>
    </row>
    <row r="85" spans="4:30" x14ac:dyDescent="0.35">
      <c r="D85" s="20">
        <v>81</v>
      </c>
      <c r="E85" s="21">
        <f t="shared" ca="1" si="33"/>
        <v>29586</v>
      </c>
      <c r="F85" s="44">
        <f t="shared" ca="1" si="23"/>
        <v>29950</v>
      </c>
      <c r="G85" s="22" t="s">
        <v>119</v>
      </c>
      <c r="H85" s="44">
        <f t="shared" ca="1" si="34"/>
        <v>29586</v>
      </c>
      <c r="I85" s="45">
        <f t="shared" ca="1" si="24"/>
        <v>0</v>
      </c>
      <c r="J85" s="45">
        <f t="shared" ca="1" si="25"/>
        <v>0</v>
      </c>
      <c r="K85" s="45">
        <f t="shared" ca="1" si="26"/>
        <v>0</v>
      </c>
      <c r="L85" s="45"/>
      <c r="M85" s="45">
        <f t="shared" ca="1" si="35"/>
        <v>0</v>
      </c>
      <c r="N85" s="257">
        <f t="shared" ca="1" si="27"/>
        <v>0</v>
      </c>
      <c r="O85" s="23"/>
      <c r="P85" s="255">
        <f t="shared" ca="1" si="28"/>
        <v>0</v>
      </c>
      <c r="Q85" s="163">
        <f t="shared" ca="1" si="29"/>
        <v>0</v>
      </c>
      <c r="R85" s="164">
        <f ca="1">NPV(Q84,K85:$K$244) + ($A$13+$A$14+$A$15)/POWER(1+Q84,$A$28-D85+1)</f>
        <v>0</v>
      </c>
      <c r="S85" s="164">
        <f ca="1">NPV(Q85,K85:$K$244) + ($A$13+$A$14+$A$15)/POWER(1+Q85,$A$28-D85+1)</f>
        <v>0</v>
      </c>
      <c r="T85" s="45">
        <f t="shared" ca="1" si="30"/>
        <v>0</v>
      </c>
      <c r="U85" s="45">
        <f t="shared" ca="1" si="36"/>
        <v>0</v>
      </c>
      <c r="V85" s="45">
        <f t="shared" ca="1" si="37"/>
        <v>0</v>
      </c>
      <c r="W85" s="45">
        <f t="shared" ca="1" si="31"/>
        <v>0</v>
      </c>
      <c r="X85" s="25">
        <f t="shared" ca="1" si="20"/>
        <v>0</v>
      </c>
      <c r="Z85" s="28">
        <f t="shared" ca="1" si="38"/>
        <v>0</v>
      </c>
      <c r="AA85" s="233"/>
      <c r="AB85" s="45">
        <f t="shared" ca="1" si="32"/>
        <v>0</v>
      </c>
      <c r="AC85" s="45">
        <f t="shared" ca="1" si="21"/>
        <v>0</v>
      </c>
      <c r="AD85" s="25">
        <f t="shared" ca="1" si="22"/>
        <v>0</v>
      </c>
    </row>
    <row r="86" spans="4:30" x14ac:dyDescent="0.35">
      <c r="D86" s="20">
        <v>82</v>
      </c>
      <c r="E86" s="21">
        <f t="shared" ca="1" si="33"/>
        <v>29951</v>
      </c>
      <c r="F86" s="44">
        <f t="shared" ca="1" si="23"/>
        <v>30315</v>
      </c>
      <c r="G86" s="22" t="s">
        <v>119</v>
      </c>
      <c r="H86" s="44">
        <f t="shared" ca="1" si="34"/>
        <v>29951</v>
      </c>
      <c r="I86" s="45">
        <f t="shared" ca="1" si="24"/>
        <v>0</v>
      </c>
      <c r="J86" s="45">
        <f t="shared" ca="1" si="25"/>
        <v>0</v>
      </c>
      <c r="K86" s="45">
        <f t="shared" ca="1" si="26"/>
        <v>0</v>
      </c>
      <c r="L86" s="45"/>
      <c r="M86" s="45">
        <f t="shared" ca="1" si="35"/>
        <v>0</v>
      </c>
      <c r="N86" s="257">
        <f t="shared" ca="1" si="27"/>
        <v>0</v>
      </c>
      <c r="O86" s="23"/>
      <c r="P86" s="255">
        <f t="shared" ca="1" si="28"/>
        <v>0</v>
      </c>
      <c r="Q86" s="163">
        <f t="shared" ca="1" si="29"/>
        <v>0</v>
      </c>
      <c r="R86" s="164">
        <f ca="1">NPV(Q85,K86:$K$244) + ($A$13+$A$14+$A$15)/POWER(1+Q85,$A$28-D86+1)</f>
        <v>0</v>
      </c>
      <c r="S86" s="164">
        <f ca="1">NPV(Q86,K86:$K$244) + ($A$13+$A$14+$A$15)/POWER(1+Q86,$A$28-D86+1)</f>
        <v>0</v>
      </c>
      <c r="T86" s="45">
        <f t="shared" ca="1" si="30"/>
        <v>0</v>
      </c>
      <c r="U86" s="45">
        <f t="shared" ca="1" si="36"/>
        <v>0</v>
      </c>
      <c r="V86" s="45">
        <f t="shared" ca="1" si="37"/>
        <v>0</v>
      </c>
      <c r="W86" s="45">
        <f t="shared" ca="1" si="31"/>
        <v>0</v>
      </c>
      <c r="X86" s="25">
        <f t="shared" ca="1" si="20"/>
        <v>0</v>
      </c>
      <c r="Z86" s="28">
        <f t="shared" ca="1" si="38"/>
        <v>0</v>
      </c>
      <c r="AA86" s="233"/>
      <c r="AB86" s="45">
        <f t="shared" ca="1" si="32"/>
        <v>0</v>
      </c>
      <c r="AC86" s="45">
        <f t="shared" ca="1" si="21"/>
        <v>0</v>
      </c>
      <c r="AD86" s="25">
        <f t="shared" ca="1" si="22"/>
        <v>0</v>
      </c>
    </row>
    <row r="87" spans="4:30" x14ac:dyDescent="0.35">
      <c r="D87" s="20">
        <v>83</v>
      </c>
      <c r="E87" s="21">
        <f t="shared" ca="1" si="33"/>
        <v>30316</v>
      </c>
      <c r="F87" s="44">
        <f t="shared" ca="1" si="23"/>
        <v>30680</v>
      </c>
      <c r="G87" s="22" t="s">
        <v>119</v>
      </c>
      <c r="H87" s="44">
        <f t="shared" ca="1" si="34"/>
        <v>30316</v>
      </c>
      <c r="I87" s="45">
        <f t="shared" ca="1" si="24"/>
        <v>0</v>
      </c>
      <c r="J87" s="45">
        <f t="shared" ca="1" si="25"/>
        <v>0</v>
      </c>
      <c r="K87" s="45">
        <f t="shared" ca="1" si="26"/>
        <v>0</v>
      </c>
      <c r="L87" s="45"/>
      <c r="M87" s="45">
        <f t="shared" ca="1" si="35"/>
        <v>0</v>
      </c>
      <c r="N87" s="257">
        <f t="shared" ca="1" si="27"/>
        <v>0</v>
      </c>
      <c r="O87" s="23"/>
      <c r="P87" s="255">
        <f t="shared" ca="1" si="28"/>
        <v>0</v>
      </c>
      <c r="Q87" s="163">
        <f t="shared" ca="1" si="29"/>
        <v>0</v>
      </c>
      <c r="R87" s="164">
        <f ca="1">NPV(Q86,K87:$K$244) + ($A$13+$A$14+$A$15)/POWER(1+Q86,$A$28-D87+1)</f>
        <v>0</v>
      </c>
      <c r="S87" s="164">
        <f ca="1">NPV(Q87,K87:$K$244) + ($A$13+$A$14+$A$15)/POWER(1+Q87,$A$28-D87+1)</f>
        <v>0</v>
      </c>
      <c r="T87" s="45">
        <f t="shared" ca="1" si="30"/>
        <v>0</v>
      </c>
      <c r="U87" s="45">
        <f t="shared" ca="1" si="36"/>
        <v>0</v>
      </c>
      <c r="V87" s="45">
        <f t="shared" ca="1" si="37"/>
        <v>0</v>
      </c>
      <c r="W87" s="45">
        <f t="shared" ca="1" si="31"/>
        <v>0</v>
      </c>
      <c r="X87" s="25">
        <f t="shared" ca="1" si="20"/>
        <v>0</v>
      </c>
      <c r="Z87" s="28">
        <f t="shared" ca="1" si="38"/>
        <v>0</v>
      </c>
      <c r="AA87" s="233"/>
      <c r="AB87" s="45">
        <f t="shared" ca="1" si="32"/>
        <v>0</v>
      </c>
      <c r="AC87" s="45">
        <f t="shared" ca="1" si="21"/>
        <v>0</v>
      </c>
      <c r="AD87" s="25">
        <f t="shared" ca="1" si="22"/>
        <v>0</v>
      </c>
    </row>
    <row r="88" spans="4:30" x14ac:dyDescent="0.35">
      <c r="D88" s="20">
        <v>84</v>
      </c>
      <c r="E88" s="21">
        <f t="shared" ca="1" si="33"/>
        <v>30681</v>
      </c>
      <c r="F88" s="44">
        <f t="shared" ca="1" si="23"/>
        <v>31046</v>
      </c>
      <c r="G88" s="22" t="s">
        <v>119</v>
      </c>
      <c r="H88" s="44">
        <f t="shared" ca="1" si="34"/>
        <v>30681</v>
      </c>
      <c r="I88" s="45">
        <f t="shared" ca="1" si="24"/>
        <v>0</v>
      </c>
      <c r="J88" s="45">
        <f t="shared" ca="1" si="25"/>
        <v>0</v>
      </c>
      <c r="K88" s="45">
        <f t="shared" ca="1" si="26"/>
        <v>0</v>
      </c>
      <c r="L88" s="45"/>
      <c r="M88" s="45">
        <f t="shared" ca="1" si="35"/>
        <v>0</v>
      </c>
      <c r="N88" s="257">
        <f t="shared" ca="1" si="27"/>
        <v>0</v>
      </c>
      <c r="O88" s="23"/>
      <c r="P88" s="255">
        <f t="shared" ca="1" si="28"/>
        <v>0</v>
      </c>
      <c r="Q88" s="163">
        <f t="shared" ca="1" si="29"/>
        <v>0</v>
      </c>
      <c r="R88" s="164">
        <f ca="1">NPV(Q87,K88:$K$244) + ($A$13+$A$14+$A$15)/POWER(1+Q87,$A$28-D88+1)</f>
        <v>0</v>
      </c>
      <c r="S88" s="164">
        <f ca="1">NPV(Q88,K88:$K$244) + ($A$13+$A$14+$A$15)/POWER(1+Q88,$A$28-D88+1)</f>
        <v>0</v>
      </c>
      <c r="T88" s="45">
        <f t="shared" ca="1" si="30"/>
        <v>0</v>
      </c>
      <c r="U88" s="45">
        <f t="shared" ca="1" si="36"/>
        <v>0</v>
      </c>
      <c r="V88" s="45">
        <f t="shared" ca="1" si="37"/>
        <v>0</v>
      </c>
      <c r="W88" s="45">
        <f t="shared" ca="1" si="31"/>
        <v>0</v>
      </c>
      <c r="X88" s="25">
        <f t="shared" ca="1" si="20"/>
        <v>0</v>
      </c>
      <c r="Z88" s="28">
        <f t="shared" ca="1" si="38"/>
        <v>0</v>
      </c>
      <c r="AA88" s="233"/>
      <c r="AB88" s="45">
        <f t="shared" ca="1" si="32"/>
        <v>0</v>
      </c>
      <c r="AC88" s="45">
        <f t="shared" ca="1" si="21"/>
        <v>0</v>
      </c>
      <c r="AD88" s="25">
        <f t="shared" ca="1" si="22"/>
        <v>0</v>
      </c>
    </row>
    <row r="89" spans="4:30" x14ac:dyDescent="0.35">
      <c r="D89" s="20">
        <v>85</v>
      </c>
      <c r="E89" s="21">
        <f t="shared" ca="1" si="33"/>
        <v>31047</v>
      </c>
      <c r="F89" s="44">
        <f t="shared" ca="1" si="23"/>
        <v>31411</v>
      </c>
      <c r="G89" s="22" t="s">
        <v>119</v>
      </c>
      <c r="H89" s="44">
        <f t="shared" ca="1" si="34"/>
        <v>31047</v>
      </c>
      <c r="I89" s="45">
        <f t="shared" ca="1" si="24"/>
        <v>0</v>
      </c>
      <c r="J89" s="45">
        <f t="shared" ca="1" si="25"/>
        <v>0</v>
      </c>
      <c r="K89" s="45">
        <f t="shared" ca="1" si="26"/>
        <v>0</v>
      </c>
      <c r="L89" s="45"/>
      <c r="M89" s="45">
        <f t="shared" ca="1" si="35"/>
        <v>0</v>
      </c>
      <c r="N89" s="257">
        <f t="shared" ca="1" si="27"/>
        <v>0</v>
      </c>
      <c r="O89" s="23"/>
      <c r="P89" s="255">
        <f t="shared" ca="1" si="28"/>
        <v>0</v>
      </c>
      <c r="Q89" s="163">
        <f t="shared" ca="1" si="29"/>
        <v>0</v>
      </c>
      <c r="R89" s="164">
        <f ca="1">NPV(Q88,K89:$K$244) + ($A$13+$A$14+$A$15)/POWER(1+Q88,$A$28-D89+1)</f>
        <v>0</v>
      </c>
      <c r="S89" s="164">
        <f ca="1">NPV(Q89,K89:$K$244) + ($A$13+$A$14+$A$15)/POWER(1+Q89,$A$28-D89+1)</f>
        <v>0</v>
      </c>
      <c r="T89" s="45">
        <f t="shared" ca="1" si="30"/>
        <v>0</v>
      </c>
      <c r="U89" s="45">
        <f t="shared" ca="1" si="36"/>
        <v>0</v>
      </c>
      <c r="V89" s="45">
        <f t="shared" ca="1" si="37"/>
        <v>0</v>
      </c>
      <c r="W89" s="45">
        <f t="shared" ca="1" si="31"/>
        <v>0</v>
      </c>
      <c r="X89" s="25">
        <f t="shared" ca="1" si="20"/>
        <v>0</v>
      </c>
      <c r="Z89" s="28">
        <f t="shared" ca="1" si="38"/>
        <v>0</v>
      </c>
      <c r="AA89" s="233"/>
      <c r="AB89" s="45">
        <f t="shared" ca="1" si="32"/>
        <v>0</v>
      </c>
      <c r="AC89" s="45">
        <f t="shared" ca="1" si="21"/>
        <v>0</v>
      </c>
      <c r="AD89" s="25">
        <f t="shared" ca="1" si="22"/>
        <v>0</v>
      </c>
    </row>
    <row r="90" spans="4:30" x14ac:dyDescent="0.35">
      <c r="D90" s="20">
        <v>86</v>
      </c>
      <c r="E90" s="21">
        <f t="shared" ca="1" si="33"/>
        <v>31412</v>
      </c>
      <c r="F90" s="44">
        <f t="shared" ca="1" si="23"/>
        <v>31776</v>
      </c>
      <c r="G90" s="22" t="s">
        <v>119</v>
      </c>
      <c r="H90" s="44">
        <f t="shared" ca="1" si="34"/>
        <v>31412</v>
      </c>
      <c r="I90" s="45">
        <f t="shared" ca="1" si="24"/>
        <v>0</v>
      </c>
      <c r="J90" s="45">
        <f t="shared" ca="1" si="25"/>
        <v>0</v>
      </c>
      <c r="K90" s="45">
        <f t="shared" ca="1" si="26"/>
        <v>0</v>
      </c>
      <c r="L90" s="45"/>
      <c r="M90" s="45">
        <f t="shared" ca="1" si="35"/>
        <v>0</v>
      </c>
      <c r="N90" s="257">
        <f t="shared" ca="1" si="27"/>
        <v>0</v>
      </c>
      <c r="O90" s="23"/>
      <c r="P90" s="255">
        <f t="shared" ca="1" si="28"/>
        <v>0</v>
      </c>
      <c r="Q90" s="163">
        <f t="shared" ca="1" si="29"/>
        <v>0</v>
      </c>
      <c r="R90" s="164">
        <f ca="1">NPV(Q89,K90:$K$244) + ($A$13+$A$14+$A$15)/POWER(1+Q89,$A$28-D90+1)</f>
        <v>0</v>
      </c>
      <c r="S90" s="164">
        <f ca="1">NPV(Q90,K90:$K$244) + ($A$13+$A$14+$A$15)/POWER(1+Q90,$A$28-D90+1)</f>
        <v>0</v>
      </c>
      <c r="T90" s="45">
        <f t="shared" ca="1" si="30"/>
        <v>0</v>
      </c>
      <c r="U90" s="45">
        <f t="shared" ca="1" si="36"/>
        <v>0</v>
      </c>
      <c r="V90" s="45">
        <f t="shared" ca="1" si="37"/>
        <v>0</v>
      </c>
      <c r="W90" s="45">
        <f t="shared" ca="1" si="31"/>
        <v>0</v>
      </c>
      <c r="X90" s="25">
        <f t="shared" ca="1" si="20"/>
        <v>0</v>
      </c>
      <c r="Z90" s="28">
        <f t="shared" ca="1" si="38"/>
        <v>0</v>
      </c>
      <c r="AA90" s="233"/>
      <c r="AB90" s="45">
        <f t="shared" ca="1" si="32"/>
        <v>0</v>
      </c>
      <c r="AC90" s="45">
        <f t="shared" ca="1" si="21"/>
        <v>0</v>
      </c>
      <c r="AD90" s="25">
        <f t="shared" ca="1" si="22"/>
        <v>0</v>
      </c>
    </row>
    <row r="91" spans="4:30" x14ac:dyDescent="0.35">
      <c r="D91" s="20">
        <v>87</v>
      </c>
      <c r="E91" s="21">
        <f t="shared" ca="1" si="33"/>
        <v>31777</v>
      </c>
      <c r="F91" s="44">
        <f t="shared" ca="1" si="23"/>
        <v>32141</v>
      </c>
      <c r="G91" s="22" t="s">
        <v>119</v>
      </c>
      <c r="H91" s="44">
        <f t="shared" ca="1" si="34"/>
        <v>31777</v>
      </c>
      <c r="I91" s="45">
        <f t="shared" ca="1" si="24"/>
        <v>0</v>
      </c>
      <c r="J91" s="45">
        <f t="shared" ca="1" si="25"/>
        <v>0</v>
      </c>
      <c r="K91" s="45">
        <f t="shared" ca="1" si="26"/>
        <v>0</v>
      </c>
      <c r="L91" s="45"/>
      <c r="M91" s="45">
        <f t="shared" ca="1" si="35"/>
        <v>0</v>
      </c>
      <c r="N91" s="257">
        <f t="shared" ca="1" si="27"/>
        <v>0</v>
      </c>
      <c r="O91" s="23"/>
      <c r="P91" s="255">
        <f t="shared" ca="1" si="28"/>
        <v>0</v>
      </c>
      <c r="Q91" s="163">
        <f t="shared" ca="1" si="29"/>
        <v>0</v>
      </c>
      <c r="R91" s="164">
        <f ca="1">NPV(Q90,K91:$K$244) + ($A$13+$A$14+$A$15)/POWER(1+Q90,$A$28-D91+1)</f>
        <v>0</v>
      </c>
      <c r="S91" s="164">
        <f ca="1">NPV(Q91,K91:$K$244) + ($A$13+$A$14+$A$15)/POWER(1+Q91,$A$28-D91+1)</f>
        <v>0</v>
      </c>
      <c r="T91" s="45">
        <f t="shared" ca="1" si="30"/>
        <v>0</v>
      </c>
      <c r="U91" s="45">
        <f t="shared" ca="1" si="36"/>
        <v>0</v>
      </c>
      <c r="V91" s="45">
        <f t="shared" ca="1" si="37"/>
        <v>0</v>
      </c>
      <c r="W91" s="45">
        <f t="shared" ca="1" si="31"/>
        <v>0</v>
      </c>
      <c r="X91" s="25">
        <f t="shared" ca="1" si="20"/>
        <v>0</v>
      </c>
      <c r="Z91" s="28">
        <f t="shared" ca="1" si="38"/>
        <v>0</v>
      </c>
      <c r="AA91" s="233"/>
      <c r="AB91" s="45">
        <f t="shared" ca="1" si="32"/>
        <v>0</v>
      </c>
      <c r="AC91" s="45">
        <f t="shared" ca="1" si="21"/>
        <v>0</v>
      </c>
      <c r="AD91" s="25">
        <f t="shared" ca="1" si="22"/>
        <v>0</v>
      </c>
    </row>
    <row r="92" spans="4:30" x14ac:dyDescent="0.35">
      <c r="D92" s="20">
        <v>88</v>
      </c>
      <c r="E92" s="21">
        <f t="shared" ca="1" si="33"/>
        <v>32142</v>
      </c>
      <c r="F92" s="44">
        <f t="shared" ca="1" si="23"/>
        <v>32507</v>
      </c>
      <c r="G92" s="22" t="s">
        <v>119</v>
      </c>
      <c r="H92" s="44">
        <f t="shared" ca="1" si="34"/>
        <v>32142</v>
      </c>
      <c r="I92" s="45">
        <f t="shared" ca="1" si="24"/>
        <v>0</v>
      </c>
      <c r="J92" s="45">
        <f t="shared" ca="1" si="25"/>
        <v>0</v>
      </c>
      <c r="K92" s="45">
        <f t="shared" ca="1" si="26"/>
        <v>0</v>
      </c>
      <c r="L92" s="45"/>
      <c r="M92" s="45">
        <f t="shared" ca="1" si="35"/>
        <v>0</v>
      </c>
      <c r="N92" s="257">
        <f t="shared" ca="1" si="27"/>
        <v>0</v>
      </c>
      <c r="O92" s="23"/>
      <c r="P92" s="255">
        <f t="shared" ca="1" si="28"/>
        <v>0</v>
      </c>
      <c r="Q92" s="163">
        <f t="shared" ca="1" si="29"/>
        <v>0</v>
      </c>
      <c r="R92" s="164">
        <f ca="1">NPV(Q91,K92:$K$244) + ($A$13+$A$14+$A$15)/POWER(1+Q91,$A$28-D92+1)</f>
        <v>0</v>
      </c>
      <c r="S92" s="164">
        <f ca="1">NPV(Q92,K92:$K$244) + ($A$13+$A$14+$A$15)/POWER(1+Q92,$A$28-D92+1)</f>
        <v>0</v>
      </c>
      <c r="T92" s="45">
        <f t="shared" ca="1" si="30"/>
        <v>0</v>
      </c>
      <c r="U92" s="45">
        <f t="shared" ca="1" si="36"/>
        <v>0</v>
      </c>
      <c r="V92" s="45">
        <f t="shared" ca="1" si="37"/>
        <v>0</v>
      </c>
      <c r="W92" s="45">
        <f t="shared" ca="1" si="31"/>
        <v>0</v>
      </c>
      <c r="X92" s="25">
        <f t="shared" ca="1" si="20"/>
        <v>0</v>
      </c>
      <c r="Z92" s="28">
        <f t="shared" ca="1" si="38"/>
        <v>0</v>
      </c>
      <c r="AA92" s="233"/>
      <c r="AB92" s="45">
        <f t="shared" ca="1" si="32"/>
        <v>0</v>
      </c>
      <c r="AC92" s="45">
        <f t="shared" ca="1" si="21"/>
        <v>0</v>
      </c>
      <c r="AD92" s="25">
        <f t="shared" ca="1" si="22"/>
        <v>0</v>
      </c>
    </row>
    <row r="93" spans="4:30" x14ac:dyDescent="0.35">
      <c r="D93" s="20">
        <v>89</v>
      </c>
      <c r="E93" s="21">
        <f t="shared" ca="1" si="33"/>
        <v>32508</v>
      </c>
      <c r="F93" s="44">
        <f t="shared" ca="1" si="23"/>
        <v>32872</v>
      </c>
      <c r="G93" s="22" t="s">
        <v>119</v>
      </c>
      <c r="H93" s="44">
        <f t="shared" ca="1" si="34"/>
        <v>32508</v>
      </c>
      <c r="I93" s="45">
        <f t="shared" ca="1" si="24"/>
        <v>0</v>
      </c>
      <c r="J93" s="45">
        <f t="shared" ca="1" si="25"/>
        <v>0</v>
      </c>
      <c r="K93" s="45">
        <f t="shared" ca="1" si="26"/>
        <v>0</v>
      </c>
      <c r="L93" s="45"/>
      <c r="M93" s="45">
        <f t="shared" ca="1" si="35"/>
        <v>0</v>
      </c>
      <c r="N93" s="257">
        <f t="shared" ca="1" si="27"/>
        <v>0</v>
      </c>
      <c r="O93" s="23"/>
      <c r="P93" s="255">
        <f t="shared" ca="1" si="28"/>
        <v>0</v>
      </c>
      <c r="Q93" s="163">
        <f t="shared" ca="1" si="29"/>
        <v>0</v>
      </c>
      <c r="R93" s="164">
        <f ca="1">NPV(Q92,K93:$K$244) + ($A$13+$A$14+$A$15)/POWER(1+Q92,$A$28-D93+1)</f>
        <v>0</v>
      </c>
      <c r="S93" s="164">
        <f ca="1">NPV(Q93,K93:$K$244) + ($A$13+$A$14+$A$15)/POWER(1+Q93,$A$28-D93+1)</f>
        <v>0</v>
      </c>
      <c r="T93" s="45">
        <f t="shared" ca="1" si="30"/>
        <v>0</v>
      </c>
      <c r="U93" s="45">
        <f t="shared" ca="1" si="36"/>
        <v>0</v>
      </c>
      <c r="V93" s="45">
        <f t="shared" ca="1" si="37"/>
        <v>0</v>
      </c>
      <c r="W93" s="45">
        <f t="shared" ca="1" si="31"/>
        <v>0</v>
      </c>
      <c r="X93" s="25">
        <f t="shared" ca="1" si="20"/>
        <v>0</v>
      </c>
      <c r="Z93" s="28">
        <f t="shared" ca="1" si="38"/>
        <v>0</v>
      </c>
      <c r="AA93" s="233"/>
      <c r="AB93" s="45">
        <f t="shared" ca="1" si="32"/>
        <v>0</v>
      </c>
      <c r="AC93" s="45">
        <f t="shared" ca="1" si="21"/>
        <v>0</v>
      </c>
      <c r="AD93" s="25">
        <f t="shared" ca="1" si="22"/>
        <v>0</v>
      </c>
    </row>
    <row r="94" spans="4:30" x14ac:dyDescent="0.35">
      <c r="D94" s="20">
        <v>90</v>
      </c>
      <c r="E94" s="21">
        <f t="shared" ca="1" si="33"/>
        <v>32873</v>
      </c>
      <c r="F94" s="44">
        <f t="shared" ca="1" si="23"/>
        <v>33237</v>
      </c>
      <c r="G94" s="22" t="s">
        <v>119</v>
      </c>
      <c r="H94" s="44">
        <f t="shared" ca="1" si="34"/>
        <v>32873</v>
      </c>
      <c r="I94" s="45">
        <f t="shared" ca="1" si="24"/>
        <v>0</v>
      </c>
      <c r="J94" s="45">
        <f t="shared" ca="1" si="25"/>
        <v>0</v>
      </c>
      <c r="K94" s="45">
        <f t="shared" ca="1" si="26"/>
        <v>0</v>
      </c>
      <c r="L94" s="45"/>
      <c r="M94" s="45">
        <f t="shared" ca="1" si="35"/>
        <v>0</v>
      </c>
      <c r="N94" s="257">
        <f t="shared" ca="1" si="27"/>
        <v>0</v>
      </c>
      <c r="O94" s="23"/>
      <c r="P94" s="255">
        <f t="shared" ca="1" si="28"/>
        <v>0</v>
      </c>
      <c r="Q94" s="163">
        <f t="shared" ca="1" si="29"/>
        <v>0</v>
      </c>
      <c r="R94" s="164">
        <f ca="1">NPV(Q93,K94:$K$244) + ($A$13+$A$14+$A$15)/POWER(1+Q93,$A$28-D94+1)</f>
        <v>0</v>
      </c>
      <c r="S94" s="164">
        <f ca="1">NPV(Q94,K94:$K$244) + ($A$13+$A$14+$A$15)/POWER(1+Q94,$A$28-D94+1)</f>
        <v>0</v>
      </c>
      <c r="T94" s="45">
        <f t="shared" ca="1" si="30"/>
        <v>0</v>
      </c>
      <c r="U94" s="45">
        <f t="shared" ca="1" si="36"/>
        <v>0</v>
      </c>
      <c r="V94" s="45">
        <f t="shared" ca="1" si="37"/>
        <v>0</v>
      </c>
      <c r="W94" s="45">
        <f t="shared" ca="1" si="31"/>
        <v>0</v>
      </c>
      <c r="X94" s="25">
        <f t="shared" ca="1" si="20"/>
        <v>0</v>
      </c>
      <c r="Z94" s="28">
        <f t="shared" ca="1" si="38"/>
        <v>0</v>
      </c>
      <c r="AA94" s="233"/>
      <c r="AB94" s="45">
        <f t="shared" ca="1" si="32"/>
        <v>0</v>
      </c>
      <c r="AC94" s="45">
        <f t="shared" ca="1" si="21"/>
        <v>0</v>
      </c>
      <c r="AD94" s="25">
        <f t="shared" ca="1" si="22"/>
        <v>0</v>
      </c>
    </row>
    <row r="95" spans="4:30" x14ac:dyDescent="0.35">
      <c r="D95" s="20">
        <v>91</v>
      </c>
      <c r="E95" s="21">
        <f t="shared" ca="1" si="33"/>
        <v>33238</v>
      </c>
      <c r="F95" s="44">
        <f t="shared" ca="1" si="23"/>
        <v>33602</v>
      </c>
      <c r="G95" s="22" t="s">
        <v>119</v>
      </c>
      <c r="H95" s="44">
        <f t="shared" ca="1" si="34"/>
        <v>33238</v>
      </c>
      <c r="I95" s="45">
        <f t="shared" ca="1" si="24"/>
        <v>0</v>
      </c>
      <c r="J95" s="45">
        <f t="shared" ca="1" si="25"/>
        <v>0</v>
      </c>
      <c r="K95" s="45">
        <f t="shared" ca="1" si="26"/>
        <v>0</v>
      </c>
      <c r="L95" s="45"/>
      <c r="M95" s="45">
        <f t="shared" ca="1" si="35"/>
        <v>0</v>
      </c>
      <c r="N95" s="257">
        <f t="shared" ca="1" si="27"/>
        <v>0</v>
      </c>
      <c r="O95" s="23"/>
      <c r="P95" s="255">
        <f t="shared" ca="1" si="28"/>
        <v>0</v>
      </c>
      <c r="Q95" s="163">
        <f t="shared" ca="1" si="29"/>
        <v>0</v>
      </c>
      <c r="R95" s="164">
        <f ca="1">NPV(Q94,K95:$K$244) + ($A$13+$A$14+$A$15)/POWER(1+Q94,$A$28-D95+1)</f>
        <v>0</v>
      </c>
      <c r="S95" s="164">
        <f ca="1">NPV(Q95,K95:$K$244) + ($A$13+$A$14+$A$15)/POWER(1+Q95,$A$28-D95+1)</f>
        <v>0</v>
      </c>
      <c r="T95" s="45">
        <f t="shared" ca="1" si="30"/>
        <v>0</v>
      </c>
      <c r="U95" s="45">
        <f t="shared" ca="1" si="36"/>
        <v>0</v>
      </c>
      <c r="V95" s="45">
        <f t="shared" ca="1" si="37"/>
        <v>0</v>
      </c>
      <c r="W95" s="45">
        <f t="shared" ca="1" si="31"/>
        <v>0</v>
      </c>
      <c r="X95" s="25">
        <f t="shared" ca="1" si="20"/>
        <v>0</v>
      </c>
      <c r="Z95" s="28">
        <f t="shared" ca="1" si="38"/>
        <v>0</v>
      </c>
      <c r="AA95" s="233"/>
      <c r="AB95" s="45">
        <f t="shared" ca="1" si="32"/>
        <v>0</v>
      </c>
      <c r="AC95" s="45">
        <f t="shared" ca="1" si="21"/>
        <v>0</v>
      </c>
      <c r="AD95" s="25">
        <f t="shared" ca="1" si="22"/>
        <v>0</v>
      </c>
    </row>
    <row r="96" spans="4:30" x14ac:dyDescent="0.35">
      <c r="D96" s="20">
        <v>92</v>
      </c>
      <c r="E96" s="21">
        <f t="shared" ca="1" si="33"/>
        <v>33603</v>
      </c>
      <c r="F96" s="44">
        <f t="shared" ca="1" si="23"/>
        <v>33968</v>
      </c>
      <c r="G96" s="22" t="s">
        <v>119</v>
      </c>
      <c r="H96" s="44">
        <f t="shared" ca="1" si="34"/>
        <v>33603</v>
      </c>
      <c r="I96" s="45">
        <f t="shared" ca="1" si="24"/>
        <v>0</v>
      </c>
      <c r="J96" s="45">
        <f t="shared" ca="1" si="25"/>
        <v>0</v>
      </c>
      <c r="K96" s="45">
        <f t="shared" ca="1" si="26"/>
        <v>0</v>
      </c>
      <c r="L96" s="45"/>
      <c r="M96" s="45">
        <f t="shared" ca="1" si="35"/>
        <v>0</v>
      </c>
      <c r="N96" s="257">
        <f t="shared" ca="1" si="27"/>
        <v>0</v>
      </c>
      <c r="O96" s="23"/>
      <c r="P96" s="255">
        <f t="shared" ca="1" si="28"/>
        <v>0</v>
      </c>
      <c r="Q96" s="163">
        <f t="shared" ca="1" si="29"/>
        <v>0</v>
      </c>
      <c r="R96" s="164">
        <f ca="1">NPV(Q95,K96:$K$244) + ($A$13+$A$14+$A$15)/POWER(1+Q95,$A$28-D96+1)</f>
        <v>0</v>
      </c>
      <c r="S96" s="164">
        <f ca="1">NPV(Q96,K96:$K$244) + ($A$13+$A$14+$A$15)/POWER(1+Q96,$A$28-D96+1)</f>
        <v>0</v>
      </c>
      <c r="T96" s="45">
        <f t="shared" ca="1" si="30"/>
        <v>0</v>
      </c>
      <c r="U96" s="45">
        <f t="shared" ca="1" si="36"/>
        <v>0</v>
      </c>
      <c r="V96" s="45">
        <f t="shared" ca="1" si="37"/>
        <v>0</v>
      </c>
      <c r="W96" s="45">
        <f t="shared" ca="1" si="31"/>
        <v>0</v>
      </c>
      <c r="X96" s="25">
        <f t="shared" ca="1" si="20"/>
        <v>0</v>
      </c>
      <c r="Z96" s="28">
        <f t="shared" ca="1" si="38"/>
        <v>0</v>
      </c>
      <c r="AA96" s="233"/>
      <c r="AB96" s="45">
        <f t="shared" ca="1" si="32"/>
        <v>0</v>
      </c>
      <c r="AC96" s="45">
        <f t="shared" ca="1" si="21"/>
        <v>0</v>
      </c>
      <c r="AD96" s="25">
        <f t="shared" ca="1" si="22"/>
        <v>0</v>
      </c>
    </row>
    <row r="97" spans="4:30" x14ac:dyDescent="0.35">
      <c r="D97" s="20">
        <v>93</v>
      </c>
      <c r="E97" s="21">
        <f t="shared" ca="1" si="33"/>
        <v>33969</v>
      </c>
      <c r="F97" s="44">
        <f t="shared" ca="1" si="23"/>
        <v>34333</v>
      </c>
      <c r="G97" s="22" t="s">
        <v>119</v>
      </c>
      <c r="H97" s="44">
        <f t="shared" ca="1" si="34"/>
        <v>33969</v>
      </c>
      <c r="I97" s="45">
        <f t="shared" ca="1" si="24"/>
        <v>0</v>
      </c>
      <c r="J97" s="45">
        <f t="shared" ca="1" si="25"/>
        <v>0</v>
      </c>
      <c r="K97" s="45">
        <f t="shared" ca="1" si="26"/>
        <v>0</v>
      </c>
      <c r="L97" s="45"/>
      <c r="M97" s="45">
        <f t="shared" ca="1" si="35"/>
        <v>0</v>
      </c>
      <c r="N97" s="257">
        <f t="shared" ca="1" si="27"/>
        <v>0</v>
      </c>
      <c r="O97" s="23"/>
      <c r="P97" s="255">
        <f t="shared" ca="1" si="28"/>
        <v>0</v>
      </c>
      <c r="Q97" s="163">
        <f t="shared" ca="1" si="29"/>
        <v>0</v>
      </c>
      <c r="R97" s="164">
        <f ca="1">NPV(Q96,K97:$K$244) + ($A$13+$A$14+$A$15)/POWER(1+Q96,$A$28-D97+1)</f>
        <v>0</v>
      </c>
      <c r="S97" s="164">
        <f ca="1">NPV(Q97,K97:$K$244) + ($A$13+$A$14+$A$15)/POWER(1+Q97,$A$28-D97+1)</f>
        <v>0</v>
      </c>
      <c r="T97" s="45">
        <f t="shared" ca="1" si="30"/>
        <v>0</v>
      </c>
      <c r="U97" s="45">
        <f t="shared" ca="1" si="36"/>
        <v>0</v>
      </c>
      <c r="V97" s="45">
        <f t="shared" ca="1" si="37"/>
        <v>0</v>
      </c>
      <c r="W97" s="45">
        <f t="shared" ca="1" si="31"/>
        <v>0</v>
      </c>
      <c r="X97" s="25">
        <f t="shared" ca="1" si="20"/>
        <v>0</v>
      </c>
      <c r="Z97" s="28">
        <f t="shared" ca="1" si="38"/>
        <v>0</v>
      </c>
      <c r="AA97" s="233"/>
      <c r="AB97" s="45">
        <f t="shared" ca="1" si="32"/>
        <v>0</v>
      </c>
      <c r="AC97" s="45">
        <f t="shared" ca="1" si="21"/>
        <v>0</v>
      </c>
      <c r="AD97" s="25">
        <f t="shared" ca="1" si="22"/>
        <v>0</v>
      </c>
    </row>
    <row r="98" spans="4:30" x14ac:dyDescent="0.35">
      <c r="D98" s="20">
        <v>94</v>
      </c>
      <c r="E98" s="21">
        <f t="shared" ca="1" si="33"/>
        <v>34334</v>
      </c>
      <c r="F98" s="44">
        <f t="shared" ca="1" si="23"/>
        <v>34698</v>
      </c>
      <c r="G98" s="22" t="s">
        <v>119</v>
      </c>
      <c r="H98" s="44">
        <f t="shared" ca="1" si="34"/>
        <v>34334</v>
      </c>
      <c r="I98" s="45">
        <f t="shared" ca="1" si="24"/>
        <v>0</v>
      </c>
      <c r="J98" s="45">
        <f t="shared" ca="1" si="25"/>
        <v>0</v>
      </c>
      <c r="K98" s="45">
        <f t="shared" ca="1" si="26"/>
        <v>0</v>
      </c>
      <c r="L98" s="45"/>
      <c r="M98" s="45">
        <f t="shared" ca="1" si="35"/>
        <v>0</v>
      </c>
      <c r="N98" s="257">
        <f t="shared" ca="1" si="27"/>
        <v>0</v>
      </c>
      <c r="O98" s="23"/>
      <c r="P98" s="255">
        <f t="shared" ca="1" si="28"/>
        <v>0</v>
      </c>
      <c r="Q98" s="163">
        <f t="shared" ca="1" si="29"/>
        <v>0</v>
      </c>
      <c r="R98" s="164">
        <f ca="1">NPV(Q97,K98:$K$244) + ($A$13+$A$14+$A$15)/POWER(1+Q97,$A$28-D98+1)</f>
        <v>0</v>
      </c>
      <c r="S98" s="164">
        <f ca="1">NPV(Q98,K98:$K$244) + ($A$13+$A$14+$A$15)/POWER(1+Q98,$A$28-D98+1)</f>
        <v>0</v>
      </c>
      <c r="T98" s="45">
        <f t="shared" ca="1" si="30"/>
        <v>0</v>
      </c>
      <c r="U98" s="45">
        <f t="shared" ca="1" si="36"/>
        <v>0</v>
      </c>
      <c r="V98" s="45">
        <f t="shared" ca="1" si="37"/>
        <v>0</v>
      </c>
      <c r="W98" s="45">
        <f t="shared" ca="1" si="31"/>
        <v>0</v>
      </c>
      <c r="X98" s="25">
        <f t="shared" ca="1" si="20"/>
        <v>0</v>
      </c>
      <c r="Z98" s="28">
        <f t="shared" ca="1" si="38"/>
        <v>0</v>
      </c>
      <c r="AA98" s="233"/>
      <c r="AB98" s="45">
        <f t="shared" ca="1" si="32"/>
        <v>0</v>
      </c>
      <c r="AC98" s="45">
        <f t="shared" ca="1" si="21"/>
        <v>0</v>
      </c>
      <c r="AD98" s="25">
        <f t="shared" ca="1" si="22"/>
        <v>0</v>
      </c>
    </row>
    <row r="99" spans="4:30" x14ac:dyDescent="0.35">
      <c r="D99" s="20">
        <v>95</v>
      </c>
      <c r="E99" s="21">
        <f t="shared" ca="1" si="33"/>
        <v>34699</v>
      </c>
      <c r="F99" s="44">
        <f t="shared" ca="1" si="23"/>
        <v>35063</v>
      </c>
      <c r="G99" s="22" t="s">
        <v>119</v>
      </c>
      <c r="H99" s="44">
        <f t="shared" ca="1" si="34"/>
        <v>34699</v>
      </c>
      <c r="I99" s="45">
        <f t="shared" ca="1" si="24"/>
        <v>0</v>
      </c>
      <c r="J99" s="45">
        <f t="shared" ca="1" si="25"/>
        <v>0</v>
      </c>
      <c r="K99" s="45">
        <f t="shared" ca="1" si="26"/>
        <v>0</v>
      </c>
      <c r="L99" s="45"/>
      <c r="M99" s="45">
        <f t="shared" ca="1" si="35"/>
        <v>0</v>
      </c>
      <c r="N99" s="257">
        <f t="shared" ca="1" si="27"/>
        <v>0</v>
      </c>
      <c r="O99" s="23"/>
      <c r="P99" s="255">
        <f t="shared" ca="1" si="28"/>
        <v>0</v>
      </c>
      <c r="Q99" s="163">
        <f t="shared" ca="1" si="29"/>
        <v>0</v>
      </c>
      <c r="R99" s="164">
        <f ca="1">NPV(Q98,K99:$K$244) + ($A$13+$A$14+$A$15)/POWER(1+Q98,$A$28-D99+1)</f>
        <v>0</v>
      </c>
      <c r="S99" s="164">
        <f ca="1">NPV(Q99,K99:$K$244) + ($A$13+$A$14+$A$15)/POWER(1+Q99,$A$28-D99+1)</f>
        <v>0</v>
      </c>
      <c r="T99" s="45">
        <f t="shared" ca="1" si="30"/>
        <v>0</v>
      </c>
      <c r="U99" s="45">
        <f t="shared" ca="1" si="36"/>
        <v>0</v>
      </c>
      <c r="V99" s="45">
        <f t="shared" ca="1" si="37"/>
        <v>0</v>
      </c>
      <c r="W99" s="45">
        <f t="shared" ca="1" si="31"/>
        <v>0</v>
      </c>
      <c r="X99" s="25">
        <f t="shared" ca="1" si="20"/>
        <v>0</v>
      </c>
      <c r="Z99" s="28">
        <f t="shared" ca="1" si="38"/>
        <v>0</v>
      </c>
      <c r="AA99" s="233"/>
      <c r="AB99" s="45">
        <f t="shared" ca="1" si="32"/>
        <v>0</v>
      </c>
      <c r="AC99" s="45">
        <f t="shared" ca="1" si="21"/>
        <v>0</v>
      </c>
      <c r="AD99" s="25">
        <f t="shared" ca="1" si="22"/>
        <v>0</v>
      </c>
    </row>
    <row r="100" spans="4:30" x14ac:dyDescent="0.35">
      <c r="D100" s="20">
        <v>96</v>
      </c>
      <c r="E100" s="21">
        <f t="shared" ca="1" si="33"/>
        <v>35064</v>
      </c>
      <c r="F100" s="44">
        <f t="shared" ca="1" si="23"/>
        <v>35429</v>
      </c>
      <c r="G100" s="22" t="s">
        <v>119</v>
      </c>
      <c r="H100" s="44">
        <f t="shared" ca="1" si="34"/>
        <v>35064</v>
      </c>
      <c r="I100" s="45">
        <f t="shared" ca="1" si="24"/>
        <v>0</v>
      </c>
      <c r="J100" s="45">
        <f t="shared" ca="1" si="25"/>
        <v>0</v>
      </c>
      <c r="K100" s="45">
        <f t="shared" ca="1" si="26"/>
        <v>0</v>
      </c>
      <c r="L100" s="45"/>
      <c r="M100" s="45">
        <f t="shared" ca="1" si="35"/>
        <v>0</v>
      </c>
      <c r="N100" s="257">
        <f t="shared" ca="1" si="27"/>
        <v>0</v>
      </c>
      <c r="O100" s="23"/>
      <c r="P100" s="255">
        <f t="shared" ca="1" si="28"/>
        <v>0</v>
      </c>
      <c r="Q100" s="163">
        <f t="shared" ca="1" si="29"/>
        <v>0</v>
      </c>
      <c r="R100" s="164">
        <f ca="1">NPV(Q99,K100:$K$244) + ($A$13+$A$14+$A$15)/POWER(1+Q99,$A$28-D100+1)</f>
        <v>0</v>
      </c>
      <c r="S100" s="164">
        <f ca="1">NPV(Q100,K100:$K$244) + ($A$13+$A$14+$A$15)/POWER(1+Q100,$A$28-D100+1)</f>
        <v>0</v>
      </c>
      <c r="T100" s="45">
        <f t="shared" ca="1" si="30"/>
        <v>0</v>
      </c>
      <c r="U100" s="45">
        <f t="shared" ca="1" si="36"/>
        <v>0</v>
      </c>
      <c r="V100" s="45">
        <f t="shared" ca="1" si="37"/>
        <v>0</v>
      </c>
      <c r="W100" s="45">
        <f t="shared" ca="1" si="31"/>
        <v>0</v>
      </c>
      <c r="X100" s="25">
        <f t="shared" ca="1" si="20"/>
        <v>0</v>
      </c>
      <c r="Z100" s="28">
        <f t="shared" ca="1" si="38"/>
        <v>0</v>
      </c>
      <c r="AA100" s="233"/>
      <c r="AB100" s="45">
        <f t="shared" ca="1" si="32"/>
        <v>0</v>
      </c>
      <c r="AC100" s="45">
        <f t="shared" ca="1" si="21"/>
        <v>0</v>
      </c>
      <c r="AD100" s="25">
        <f t="shared" ca="1" si="22"/>
        <v>0</v>
      </c>
    </row>
    <row r="101" spans="4:30" x14ac:dyDescent="0.35">
      <c r="D101" s="20">
        <v>97</v>
      </c>
      <c r="E101" s="21">
        <f t="shared" ca="1" si="33"/>
        <v>35430</v>
      </c>
      <c r="F101" s="44">
        <f t="shared" ca="1" si="23"/>
        <v>35794</v>
      </c>
      <c r="G101" s="22" t="s">
        <v>119</v>
      </c>
      <c r="H101" s="44">
        <f t="shared" ca="1" si="34"/>
        <v>35430</v>
      </c>
      <c r="I101" s="45">
        <f t="shared" ca="1" si="24"/>
        <v>0</v>
      </c>
      <c r="J101" s="45">
        <f t="shared" ca="1" si="25"/>
        <v>0</v>
      </c>
      <c r="K101" s="45">
        <f t="shared" ca="1" si="26"/>
        <v>0</v>
      </c>
      <c r="L101" s="45"/>
      <c r="M101" s="45">
        <f t="shared" ca="1" si="35"/>
        <v>0</v>
      </c>
      <c r="N101" s="257">
        <f t="shared" ca="1" si="27"/>
        <v>0</v>
      </c>
      <c r="O101" s="23"/>
      <c r="P101" s="255">
        <f t="shared" ca="1" si="28"/>
        <v>0</v>
      </c>
      <c r="Q101" s="163">
        <f t="shared" ca="1" si="29"/>
        <v>0</v>
      </c>
      <c r="R101" s="164">
        <f ca="1">NPV(Q100,K101:$K$244) + ($A$13+$A$14+$A$15)/POWER(1+Q100,$A$28-D101+1)</f>
        <v>0</v>
      </c>
      <c r="S101" s="164">
        <f ca="1">NPV(Q101,K101:$K$244) + ($A$13+$A$14+$A$15)/POWER(1+Q101,$A$28-D101+1)</f>
        <v>0</v>
      </c>
      <c r="T101" s="45">
        <f t="shared" ca="1" si="30"/>
        <v>0</v>
      </c>
      <c r="U101" s="45">
        <f t="shared" ca="1" si="36"/>
        <v>0</v>
      </c>
      <c r="V101" s="45">
        <f t="shared" ca="1" si="37"/>
        <v>0</v>
      </c>
      <c r="W101" s="45">
        <f t="shared" ca="1" si="31"/>
        <v>0</v>
      </c>
      <c r="X101" s="25">
        <f t="shared" ca="1" si="20"/>
        <v>0</v>
      </c>
      <c r="Z101" s="28">
        <f t="shared" ca="1" si="38"/>
        <v>0</v>
      </c>
      <c r="AA101" s="233"/>
      <c r="AB101" s="45">
        <f t="shared" ca="1" si="32"/>
        <v>0</v>
      </c>
      <c r="AC101" s="45">
        <f t="shared" ca="1" si="21"/>
        <v>0</v>
      </c>
      <c r="AD101" s="25">
        <f t="shared" ca="1" si="22"/>
        <v>0</v>
      </c>
    </row>
    <row r="102" spans="4:30" x14ac:dyDescent="0.35">
      <c r="D102" s="20">
        <v>98</v>
      </c>
      <c r="E102" s="21">
        <f t="shared" ca="1" si="33"/>
        <v>35795</v>
      </c>
      <c r="F102" s="44">
        <f t="shared" ca="1" si="23"/>
        <v>36159</v>
      </c>
      <c r="G102" s="22" t="s">
        <v>119</v>
      </c>
      <c r="H102" s="44">
        <f t="shared" ca="1" si="34"/>
        <v>35795</v>
      </c>
      <c r="I102" s="45">
        <f t="shared" ca="1" si="24"/>
        <v>0</v>
      </c>
      <c r="J102" s="45">
        <f t="shared" ca="1" si="25"/>
        <v>0</v>
      </c>
      <c r="K102" s="45">
        <f t="shared" ca="1" si="26"/>
        <v>0</v>
      </c>
      <c r="L102" s="45"/>
      <c r="M102" s="45">
        <f t="shared" ca="1" si="35"/>
        <v>0</v>
      </c>
      <c r="N102" s="257">
        <f t="shared" ca="1" si="27"/>
        <v>0</v>
      </c>
      <c r="O102" s="23"/>
      <c r="P102" s="255">
        <f t="shared" ca="1" si="28"/>
        <v>0</v>
      </c>
      <c r="Q102" s="163">
        <f t="shared" ca="1" si="29"/>
        <v>0</v>
      </c>
      <c r="R102" s="164">
        <f ca="1">NPV(Q101,K102:$K$244) + ($A$13+$A$14+$A$15)/POWER(1+Q101,$A$28-D102+1)</f>
        <v>0</v>
      </c>
      <c r="S102" s="164">
        <f ca="1">NPV(Q102,K102:$K$244) + ($A$13+$A$14+$A$15)/POWER(1+Q102,$A$28-D102+1)</f>
        <v>0</v>
      </c>
      <c r="T102" s="45">
        <f t="shared" ca="1" si="30"/>
        <v>0</v>
      </c>
      <c r="U102" s="45">
        <f t="shared" ca="1" si="36"/>
        <v>0</v>
      </c>
      <c r="V102" s="45">
        <f t="shared" ca="1" si="37"/>
        <v>0</v>
      </c>
      <c r="W102" s="45">
        <f t="shared" ca="1" si="31"/>
        <v>0</v>
      </c>
      <c r="X102" s="25">
        <f t="shared" ca="1" si="20"/>
        <v>0</v>
      </c>
      <c r="Z102" s="28">
        <f t="shared" ca="1" si="38"/>
        <v>0</v>
      </c>
      <c r="AA102" s="233"/>
      <c r="AB102" s="45">
        <f t="shared" ca="1" si="32"/>
        <v>0</v>
      </c>
      <c r="AC102" s="45">
        <f t="shared" ca="1" si="21"/>
        <v>0</v>
      </c>
      <c r="AD102" s="25">
        <f t="shared" ca="1" si="22"/>
        <v>0</v>
      </c>
    </row>
    <row r="103" spans="4:30" x14ac:dyDescent="0.35">
      <c r="D103" s="20">
        <v>99</v>
      </c>
      <c r="E103" s="21">
        <f t="shared" ca="1" si="33"/>
        <v>36160</v>
      </c>
      <c r="F103" s="44">
        <f t="shared" ca="1" si="23"/>
        <v>36524</v>
      </c>
      <c r="G103" s="22" t="s">
        <v>119</v>
      </c>
      <c r="H103" s="44">
        <f t="shared" ca="1" si="34"/>
        <v>36160</v>
      </c>
      <c r="I103" s="45">
        <f t="shared" ca="1" si="24"/>
        <v>0</v>
      </c>
      <c r="J103" s="45">
        <f t="shared" ca="1" si="25"/>
        <v>0</v>
      </c>
      <c r="K103" s="45">
        <f t="shared" ca="1" si="26"/>
        <v>0</v>
      </c>
      <c r="L103" s="45"/>
      <c r="M103" s="45">
        <f t="shared" ca="1" si="35"/>
        <v>0</v>
      </c>
      <c r="N103" s="257">
        <f t="shared" ca="1" si="27"/>
        <v>0</v>
      </c>
      <c r="O103" s="23"/>
      <c r="P103" s="255">
        <f t="shared" ca="1" si="28"/>
        <v>0</v>
      </c>
      <c r="Q103" s="163">
        <f t="shared" ca="1" si="29"/>
        <v>0</v>
      </c>
      <c r="R103" s="164">
        <f ca="1">NPV(Q102,K103:$K$244) + ($A$13+$A$14+$A$15)/POWER(1+Q102,$A$28-D103+1)</f>
        <v>0</v>
      </c>
      <c r="S103" s="164">
        <f ca="1">NPV(Q103,K103:$K$244) + ($A$13+$A$14+$A$15)/POWER(1+Q103,$A$28-D103+1)</f>
        <v>0</v>
      </c>
      <c r="T103" s="45">
        <f t="shared" ca="1" si="30"/>
        <v>0</v>
      </c>
      <c r="U103" s="45">
        <f t="shared" ca="1" si="36"/>
        <v>0</v>
      </c>
      <c r="V103" s="45">
        <f t="shared" ca="1" si="37"/>
        <v>0</v>
      </c>
      <c r="W103" s="45">
        <f t="shared" ca="1" si="31"/>
        <v>0</v>
      </c>
      <c r="X103" s="25">
        <f t="shared" ca="1" si="20"/>
        <v>0</v>
      </c>
      <c r="Z103" s="28">
        <f t="shared" ca="1" si="38"/>
        <v>0</v>
      </c>
      <c r="AA103" s="233"/>
      <c r="AB103" s="45">
        <f t="shared" ca="1" si="32"/>
        <v>0</v>
      </c>
      <c r="AC103" s="45">
        <f t="shared" ca="1" si="21"/>
        <v>0</v>
      </c>
      <c r="AD103" s="25">
        <f t="shared" ca="1" si="22"/>
        <v>0</v>
      </c>
    </row>
    <row r="104" spans="4:30" x14ac:dyDescent="0.35">
      <c r="D104" s="20">
        <v>100</v>
      </c>
      <c r="E104" s="21">
        <f t="shared" ca="1" si="33"/>
        <v>36525</v>
      </c>
      <c r="F104" s="44">
        <f t="shared" ca="1" si="23"/>
        <v>36890</v>
      </c>
      <c r="G104" s="22" t="s">
        <v>119</v>
      </c>
      <c r="H104" s="44">
        <f t="shared" ca="1" si="34"/>
        <v>36525</v>
      </c>
      <c r="I104" s="45">
        <f t="shared" ca="1" si="24"/>
        <v>0</v>
      </c>
      <c r="J104" s="45">
        <f t="shared" ca="1" si="25"/>
        <v>0</v>
      </c>
      <c r="K104" s="45">
        <f t="shared" ca="1" si="26"/>
        <v>0</v>
      </c>
      <c r="L104" s="45"/>
      <c r="M104" s="45">
        <f t="shared" ca="1" si="35"/>
        <v>0</v>
      </c>
      <c r="N104" s="257">
        <f t="shared" ca="1" si="27"/>
        <v>0</v>
      </c>
      <c r="O104" s="23"/>
      <c r="P104" s="255">
        <f t="shared" ca="1" si="28"/>
        <v>0</v>
      </c>
      <c r="Q104" s="163">
        <f t="shared" ca="1" si="29"/>
        <v>0</v>
      </c>
      <c r="R104" s="164">
        <f ca="1">NPV(Q103,K104:$K$244) + ($A$13+$A$14+$A$15)/POWER(1+Q103,$A$28-D104+1)</f>
        <v>0</v>
      </c>
      <c r="S104" s="164">
        <f ca="1">NPV(Q104,K104:$K$244) + ($A$13+$A$14+$A$15)/POWER(1+Q104,$A$28-D104+1)</f>
        <v>0</v>
      </c>
      <c r="T104" s="45">
        <f t="shared" ca="1" si="30"/>
        <v>0</v>
      </c>
      <c r="U104" s="45">
        <f t="shared" ca="1" si="36"/>
        <v>0</v>
      </c>
      <c r="V104" s="45">
        <f t="shared" ca="1" si="37"/>
        <v>0</v>
      </c>
      <c r="W104" s="45">
        <f t="shared" ca="1" si="31"/>
        <v>0</v>
      </c>
      <c r="X104" s="25">
        <f t="shared" ca="1" si="20"/>
        <v>0</v>
      </c>
      <c r="Z104" s="28">
        <f t="shared" ca="1" si="38"/>
        <v>0</v>
      </c>
      <c r="AA104" s="233"/>
      <c r="AB104" s="45">
        <f t="shared" ca="1" si="32"/>
        <v>0</v>
      </c>
      <c r="AC104" s="45">
        <f t="shared" ca="1" si="21"/>
        <v>0</v>
      </c>
      <c r="AD104" s="25">
        <f t="shared" ca="1" si="22"/>
        <v>0</v>
      </c>
    </row>
    <row r="105" spans="4:30" x14ac:dyDescent="0.35">
      <c r="D105" s="20">
        <v>101</v>
      </c>
      <c r="E105" s="21">
        <f t="shared" ca="1" si="33"/>
        <v>36891</v>
      </c>
      <c r="F105" s="44">
        <f t="shared" ca="1" si="23"/>
        <v>37255</v>
      </c>
      <c r="G105" s="22" t="s">
        <v>119</v>
      </c>
      <c r="H105" s="44">
        <f t="shared" ca="1" si="34"/>
        <v>36891</v>
      </c>
      <c r="I105" s="45">
        <f t="shared" ca="1" si="24"/>
        <v>0</v>
      </c>
      <c r="J105" s="45">
        <f t="shared" ca="1" si="25"/>
        <v>0</v>
      </c>
      <c r="K105" s="45">
        <f t="shared" ca="1" si="26"/>
        <v>0</v>
      </c>
      <c r="L105" s="45"/>
      <c r="M105" s="45">
        <f t="shared" ca="1" si="35"/>
        <v>0</v>
      </c>
      <c r="N105" s="257">
        <f t="shared" ca="1" si="27"/>
        <v>0</v>
      </c>
      <c r="O105" s="23"/>
      <c r="P105" s="255">
        <f t="shared" ca="1" si="28"/>
        <v>0</v>
      </c>
      <c r="Q105" s="163">
        <f t="shared" ca="1" si="29"/>
        <v>0</v>
      </c>
      <c r="R105" s="164">
        <f ca="1">NPV(Q104,K105:$K$244) + ($A$13+$A$14+$A$15)/POWER(1+Q104,$A$28-D105+1)</f>
        <v>0</v>
      </c>
      <c r="S105" s="164">
        <f ca="1">NPV(Q105,K105:$K$244) + ($A$13+$A$14+$A$15)/POWER(1+Q105,$A$28-D105+1)</f>
        <v>0</v>
      </c>
      <c r="T105" s="45">
        <f t="shared" ca="1" si="30"/>
        <v>0</v>
      </c>
      <c r="U105" s="45">
        <f t="shared" ca="1" si="36"/>
        <v>0</v>
      </c>
      <c r="V105" s="45">
        <f t="shared" ca="1" si="37"/>
        <v>0</v>
      </c>
      <c r="W105" s="45">
        <f t="shared" ca="1" si="31"/>
        <v>0</v>
      </c>
      <c r="X105" s="25">
        <f t="shared" ca="1" si="20"/>
        <v>0</v>
      </c>
      <c r="Z105" s="28">
        <f t="shared" ca="1" si="38"/>
        <v>0</v>
      </c>
      <c r="AA105" s="233"/>
      <c r="AB105" s="45">
        <f t="shared" ca="1" si="32"/>
        <v>0</v>
      </c>
      <c r="AC105" s="45">
        <f t="shared" ca="1" si="21"/>
        <v>0</v>
      </c>
      <c r="AD105" s="25">
        <f t="shared" ca="1" si="22"/>
        <v>0</v>
      </c>
    </row>
    <row r="106" spans="4:30" x14ac:dyDescent="0.35">
      <c r="D106" s="20">
        <v>102</v>
      </c>
      <c r="E106" s="21">
        <f t="shared" ca="1" si="33"/>
        <v>37256</v>
      </c>
      <c r="F106" s="44">
        <f t="shared" ca="1" si="23"/>
        <v>37620</v>
      </c>
      <c r="G106" s="22" t="s">
        <v>119</v>
      </c>
      <c r="H106" s="44">
        <f t="shared" ca="1" si="34"/>
        <v>37256</v>
      </c>
      <c r="I106" s="45">
        <f t="shared" ca="1" si="24"/>
        <v>0</v>
      </c>
      <c r="J106" s="45">
        <f t="shared" ca="1" si="25"/>
        <v>0</v>
      </c>
      <c r="K106" s="45">
        <f t="shared" ca="1" si="26"/>
        <v>0</v>
      </c>
      <c r="L106" s="45"/>
      <c r="M106" s="45">
        <f t="shared" ca="1" si="35"/>
        <v>0</v>
      </c>
      <c r="N106" s="257">
        <f t="shared" ca="1" si="27"/>
        <v>0</v>
      </c>
      <c r="O106" s="23"/>
      <c r="P106" s="255">
        <f t="shared" ca="1" si="28"/>
        <v>0</v>
      </c>
      <c r="Q106" s="163">
        <f t="shared" ca="1" si="29"/>
        <v>0</v>
      </c>
      <c r="R106" s="164">
        <f ca="1">NPV(Q105,K106:$K$244) + ($A$13+$A$14+$A$15)/POWER(1+Q105,$A$28-D106+1)</f>
        <v>0</v>
      </c>
      <c r="S106" s="164">
        <f ca="1">NPV(Q106,K106:$K$244) + ($A$13+$A$14+$A$15)/POWER(1+Q106,$A$28-D106+1)</f>
        <v>0</v>
      </c>
      <c r="T106" s="45">
        <f t="shared" ca="1" si="30"/>
        <v>0</v>
      </c>
      <c r="U106" s="45">
        <f t="shared" ca="1" si="36"/>
        <v>0</v>
      </c>
      <c r="V106" s="45">
        <f t="shared" ca="1" si="37"/>
        <v>0</v>
      </c>
      <c r="W106" s="45">
        <f t="shared" ca="1" si="31"/>
        <v>0</v>
      </c>
      <c r="X106" s="25">
        <f t="shared" ca="1" si="20"/>
        <v>0</v>
      </c>
      <c r="Z106" s="28">
        <f t="shared" ca="1" si="38"/>
        <v>0</v>
      </c>
      <c r="AA106" s="233"/>
      <c r="AB106" s="45">
        <f t="shared" ca="1" si="32"/>
        <v>0</v>
      </c>
      <c r="AC106" s="45">
        <f t="shared" ca="1" si="21"/>
        <v>0</v>
      </c>
      <c r="AD106" s="25">
        <f t="shared" ca="1" si="22"/>
        <v>0</v>
      </c>
    </row>
    <row r="107" spans="4:30" x14ac:dyDescent="0.35">
      <c r="D107" s="20">
        <v>103</v>
      </c>
      <c r="E107" s="21">
        <f t="shared" ca="1" si="33"/>
        <v>37621</v>
      </c>
      <c r="F107" s="44">
        <f t="shared" ca="1" si="23"/>
        <v>37985</v>
      </c>
      <c r="G107" s="22" t="s">
        <v>119</v>
      </c>
      <c r="H107" s="44">
        <f t="shared" ca="1" si="34"/>
        <v>37621</v>
      </c>
      <c r="I107" s="45">
        <f t="shared" ca="1" si="24"/>
        <v>0</v>
      </c>
      <c r="J107" s="45">
        <f t="shared" ca="1" si="25"/>
        <v>0</v>
      </c>
      <c r="K107" s="45">
        <f t="shared" ca="1" si="26"/>
        <v>0</v>
      </c>
      <c r="L107" s="45"/>
      <c r="M107" s="45">
        <f t="shared" ca="1" si="35"/>
        <v>0</v>
      </c>
      <c r="N107" s="257">
        <f t="shared" ca="1" si="27"/>
        <v>0</v>
      </c>
      <c r="O107" s="23"/>
      <c r="P107" s="255">
        <f t="shared" ca="1" si="28"/>
        <v>0</v>
      </c>
      <c r="Q107" s="163">
        <f t="shared" ca="1" si="29"/>
        <v>0</v>
      </c>
      <c r="R107" s="164">
        <f ca="1">NPV(Q106,K107:$K$244) + ($A$13+$A$14+$A$15)/POWER(1+Q106,$A$28-D107+1)</f>
        <v>0</v>
      </c>
      <c r="S107" s="164">
        <f ca="1">NPV(Q107,K107:$K$244) + ($A$13+$A$14+$A$15)/POWER(1+Q107,$A$28-D107+1)</f>
        <v>0</v>
      </c>
      <c r="T107" s="45">
        <f t="shared" ca="1" si="30"/>
        <v>0</v>
      </c>
      <c r="U107" s="45">
        <f t="shared" ca="1" si="36"/>
        <v>0</v>
      </c>
      <c r="V107" s="45">
        <f t="shared" ca="1" si="37"/>
        <v>0</v>
      </c>
      <c r="W107" s="45">
        <f t="shared" ca="1" si="31"/>
        <v>0</v>
      </c>
      <c r="X107" s="25">
        <f t="shared" ca="1" si="20"/>
        <v>0</v>
      </c>
      <c r="Z107" s="28">
        <f t="shared" ca="1" si="38"/>
        <v>0</v>
      </c>
      <c r="AA107" s="233"/>
      <c r="AB107" s="45">
        <f t="shared" ca="1" si="32"/>
        <v>0</v>
      </c>
      <c r="AC107" s="45">
        <f t="shared" ca="1" si="21"/>
        <v>0</v>
      </c>
      <c r="AD107" s="25">
        <f t="shared" ca="1" si="22"/>
        <v>0</v>
      </c>
    </row>
    <row r="108" spans="4:30" x14ac:dyDescent="0.35">
      <c r="D108" s="20">
        <v>104</v>
      </c>
      <c r="E108" s="21">
        <f t="shared" ca="1" si="33"/>
        <v>37986</v>
      </c>
      <c r="F108" s="44">
        <f t="shared" ca="1" si="23"/>
        <v>38351</v>
      </c>
      <c r="G108" s="22" t="s">
        <v>119</v>
      </c>
      <c r="H108" s="44">
        <f t="shared" ca="1" si="34"/>
        <v>37986</v>
      </c>
      <c r="I108" s="45">
        <f t="shared" ca="1" si="24"/>
        <v>0</v>
      </c>
      <c r="J108" s="45">
        <f t="shared" ca="1" si="25"/>
        <v>0</v>
      </c>
      <c r="K108" s="45">
        <f t="shared" ca="1" si="26"/>
        <v>0</v>
      </c>
      <c r="L108" s="45"/>
      <c r="M108" s="45">
        <f t="shared" ca="1" si="35"/>
        <v>0</v>
      </c>
      <c r="N108" s="257">
        <f t="shared" ca="1" si="27"/>
        <v>0</v>
      </c>
      <c r="O108" s="23"/>
      <c r="P108" s="255">
        <f t="shared" ca="1" si="28"/>
        <v>0</v>
      </c>
      <c r="Q108" s="163">
        <f t="shared" ca="1" si="29"/>
        <v>0</v>
      </c>
      <c r="R108" s="164">
        <f ca="1">NPV(Q107,K108:$K$244) + ($A$13+$A$14+$A$15)/POWER(1+Q107,$A$28-D108+1)</f>
        <v>0</v>
      </c>
      <c r="S108" s="164">
        <f ca="1">NPV(Q108,K108:$K$244) + ($A$13+$A$14+$A$15)/POWER(1+Q108,$A$28-D108+1)</f>
        <v>0</v>
      </c>
      <c r="T108" s="45">
        <f t="shared" ca="1" si="30"/>
        <v>0</v>
      </c>
      <c r="U108" s="45">
        <f t="shared" ca="1" si="36"/>
        <v>0</v>
      </c>
      <c r="V108" s="45">
        <f t="shared" ca="1" si="37"/>
        <v>0</v>
      </c>
      <c r="W108" s="45">
        <f t="shared" ca="1" si="31"/>
        <v>0</v>
      </c>
      <c r="X108" s="25">
        <f t="shared" ca="1" si="20"/>
        <v>0</v>
      </c>
      <c r="Z108" s="28">
        <f t="shared" ca="1" si="38"/>
        <v>0</v>
      </c>
      <c r="AA108" s="233"/>
      <c r="AB108" s="45">
        <f t="shared" ca="1" si="32"/>
        <v>0</v>
      </c>
      <c r="AC108" s="45">
        <f t="shared" ca="1" si="21"/>
        <v>0</v>
      </c>
      <c r="AD108" s="25">
        <f t="shared" ca="1" si="22"/>
        <v>0</v>
      </c>
    </row>
    <row r="109" spans="4:30" x14ac:dyDescent="0.35">
      <c r="D109" s="20">
        <v>105</v>
      </c>
      <c r="E109" s="21">
        <f t="shared" ca="1" si="33"/>
        <v>38352</v>
      </c>
      <c r="F109" s="44">
        <f t="shared" ca="1" si="23"/>
        <v>38716</v>
      </c>
      <c r="G109" s="22" t="s">
        <v>119</v>
      </c>
      <c r="H109" s="44">
        <f t="shared" ca="1" si="34"/>
        <v>38352</v>
      </c>
      <c r="I109" s="45">
        <f t="shared" ca="1" si="24"/>
        <v>0</v>
      </c>
      <c r="J109" s="45">
        <f t="shared" ca="1" si="25"/>
        <v>0</v>
      </c>
      <c r="K109" s="45">
        <f t="shared" ca="1" si="26"/>
        <v>0</v>
      </c>
      <c r="L109" s="45"/>
      <c r="M109" s="45">
        <f t="shared" ca="1" si="35"/>
        <v>0</v>
      </c>
      <c r="N109" s="257">
        <f t="shared" ca="1" si="27"/>
        <v>0</v>
      </c>
      <c r="O109" s="23"/>
      <c r="P109" s="255">
        <f t="shared" ca="1" si="28"/>
        <v>0</v>
      </c>
      <c r="Q109" s="163">
        <f t="shared" ca="1" si="29"/>
        <v>0</v>
      </c>
      <c r="R109" s="164">
        <f ca="1">NPV(Q108,K109:$K$244) + ($A$13+$A$14+$A$15)/POWER(1+Q108,$A$28-D109+1)</f>
        <v>0</v>
      </c>
      <c r="S109" s="164">
        <f ca="1">NPV(Q109,K109:$K$244) + ($A$13+$A$14+$A$15)/POWER(1+Q109,$A$28-D109+1)</f>
        <v>0</v>
      </c>
      <c r="T109" s="45">
        <f t="shared" ca="1" si="30"/>
        <v>0</v>
      </c>
      <c r="U109" s="45">
        <f t="shared" ca="1" si="36"/>
        <v>0</v>
      </c>
      <c r="V109" s="45">
        <f t="shared" ca="1" si="37"/>
        <v>0</v>
      </c>
      <c r="W109" s="45">
        <f t="shared" ca="1" si="31"/>
        <v>0</v>
      </c>
      <c r="X109" s="25">
        <f t="shared" ca="1" si="20"/>
        <v>0</v>
      </c>
      <c r="Z109" s="28">
        <f t="shared" ca="1" si="38"/>
        <v>0</v>
      </c>
      <c r="AA109" s="233"/>
      <c r="AB109" s="45">
        <f t="shared" ca="1" si="32"/>
        <v>0</v>
      </c>
      <c r="AC109" s="45">
        <f t="shared" ca="1" si="21"/>
        <v>0</v>
      </c>
      <c r="AD109" s="25">
        <f t="shared" ca="1" si="22"/>
        <v>0</v>
      </c>
    </row>
    <row r="110" spans="4:30" x14ac:dyDescent="0.35">
      <c r="D110" s="20">
        <v>106</v>
      </c>
      <c r="E110" s="21">
        <f t="shared" ca="1" si="33"/>
        <v>38717</v>
      </c>
      <c r="F110" s="44">
        <f t="shared" ca="1" si="23"/>
        <v>39081</v>
      </c>
      <c r="G110" s="22" t="s">
        <v>119</v>
      </c>
      <c r="H110" s="44">
        <f t="shared" ca="1" si="34"/>
        <v>38717</v>
      </c>
      <c r="I110" s="45">
        <f t="shared" ca="1" si="24"/>
        <v>0</v>
      </c>
      <c r="J110" s="45">
        <f t="shared" ca="1" si="25"/>
        <v>0</v>
      </c>
      <c r="K110" s="45">
        <f t="shared" ca="1" si="26"/>
        <v>0</v>
      </c>
      <c r="L110" s="45"/>
      <c r="M110" s="45">
        <f t="shared" ca="1" si="35"/>
        <v>0</v>
      </c>
      <c r="N110" s="257">
        <f t="shared" ca="1" si="27"/>
        <v>0</v>
      </c>
      <c r="O110" s="23"/>
      <c r="P110" s="255">
        <f t="shared" ca="1" si="28"/>
        <v>0</v>
      </c>
      <c r="Q110" s="163">
        <f t="shared" ca="1" si="29"/>
        <v>0</v>
      </c>
      <c r="R110" s="164">
        <f ca="1">NPV(Q109,K110:$K$244) + ($A$13+$A$14+$A$15)/POWER(1+Q109,$A$28-D110+1)</f>
        <v>0</v>
      </c>
      <c r="S110" s="164">
        <f ca="1">NPV(Q110,K110:$K$244) + ($A$13+$A$14+$A$15)/POWER(1+Q110,$A$28-D110+1)</f>
        <v>0</v>
      </c>
      <c r="T110" s="45">
        <f t="shared" ca="1" si="30"/>
        <v>0</v>
      </c>
      <c r="U110" s="45">
        <f t="shared" ca="1" si="36"/>
        <v>0</v>
      </c>
      <c r="V110" s="45">
        <f t="shared" ca="1" si="37"/>
        <v>0</v>
      </c>
      <c r="W110" s="45">
        <f t="shared" ca="1" si="31"/>
        <v>0</v>
      </c>
      <c r="X110" s="25">
        <f t="shared" ca="1" si="20"/>
        <v>0</v>
      </c>
      <c r="Z110" s="28">
        <f t="shared" ca="1" si="38"/>
        <v>0</v>
      </c>
      <c r="AA110" s="233"/>
      <c r="AB110" s="45">
        <f t="shared" ca="1" si="32"/>
        <v>0</v>
      </c>
      <c r="AC110" s="45">
        <f t="shared" ca="1" si="21"/>
        <v>0</v>
      </c>
      <c r="AD110" s="25">
        <f t="shared" ca="1" si="22"/>
        <v>0</v>
      </c>
    </row>
    <row r="111" spans="4:30" x14ac:dyDescent="0.35">
      <c r="D111" s="20">
        <v>107</v>
      </c>
      <c r="E111" s="21">
        <f t="shared" ca="1" si="33"/>
        <v>39082</v>
      </c>
      <c r="F111" s="44">
        <f t="shared" ca="1" si="23"/>
        <v>39446</v>
      </c>
      <c r="G111" s="22" t="s">
        <v>119</v>
      </c>
      <c r="H111" s="44">
        <f t="shared" ca="1" si="34"/>
        <v>39082</v>
      </c>
      <c r="I111" s="45">
        <f t="shared" ca="1" si="24"/>
        <v>0</v>
      </c>
      <c r="J111" s="45">
        <f t="shared" ca="1" si="25"/>
        <v>0</v>
      </c>
      <c r="K111" s="45">
        <f t="shared" ca="1" si="26"/>
        <v>0</v>
      </c>
      <c r="L111" s="45"/>
      <c r="M111" s="45">
        <f t="shared" ca="1" si="35"/>
        <v>0</v>
      </c>
      <c r="N111" s="257">
        <f t="shared" ca="1" si="27"/>
        <v>0</v>
      </c>
      <c r="O111" s="23"/>
      <c r="P111" s="255">
        <f t="shared" ca="1" si="28"/>
        <v>0</v>
      </c>
      <c r="Q111" s="163">
        <f t="shared" ca="1" si="29"/>
        <v>0</v>
      </c>
      <c r="R111" s="164">
        <f ca="1">NPV(Q110,K111:$K$244) + ($A$13+$A$14+$A$15)/POWER(1+Q110,$A$28-D111+1)</f>
        <v>0</v>
      </c>
      <c r="S111" s="164">
        <f ca="1">NPV(Q111,K111:$K$244) + ($A$13+$A$14+$A$15)/POWER(1+Q111,$A$28-D111+1)</f>
        <v>0</v>
      </c>
      <c r="T111" s="45">
        <f t="shared" ca="1" si="30"/>
        <v>0</v>
      </c>
      <c r="U111" s="45">
        <f t="shared" ca="1" si="36"/>
        <v>0</v>
      </c>
      <c r="V111" s="45">
        <f t="shared" ca="1" si="37"/>
        <v>0</v>
      </c>
      <c r="W111" s="45">
        <f t="shared" ca="1" si="31"/>
        <v>0</v>
      </c>
      <c r="X111" s="25">
        <f t="shared" ca="1" si="20"/>
        <v>0</v>
      </c>
      <c r="Z111" s="28">
        <f t="shared" ca="1" si="38"/>
        <v>0</v>
      </c>
      <c r="AA111" s="233"/>
      <c r="AB111" s="45">
        <f t="shared" ca="1" si="32"/>
        <v>0</v>
      </c>
      <c r="AC111" s="45">
        <f t="shared" ca="1" si="21"/>
        <v>0</v>
      </c>
      <c r="AD111" s="25">
        <f t="shared" ca="1" si="22"/>
        <v>0</v>
      </c>
    </row>
    <row r="112" spans="4:30" x14ac:dyDescent="0.35">
      <c r="D112" s="20">
        <v>108</v>
      </c>
      <c r="E112" s="21">
        <f t="shared" ca="1" si="33"/>
        <v>39447</v>
      </c>
      <c r="F112" s="44">
        <f t="shared" ca="1" si="23"/>
        <v>39812</v>
      </c>
      <c r="G112" s="22" t="s">
        <v>119</v>
      </c>
      <c r="H112" s="44">
        <f t="shared" ca="1" si="34"/>
        <v>39447</v>
      </c>
      <c r="I112" s="45">
        <f t="shared" ca="1" si="24"/>
        <v>0</v>
      </c>
      <c r="J112" s="45">
        <f t="shared" ca="1" si="25"/>
        <v>0</v>
      </c>
      <c r="K112" s="45">
        <f t="shared" ca="1" si="26"/>
        <v>0</v>
      </c>
      <c r="L112" s="45"/>
      <c r="M112" s="45">
        <f t="shared" ca="1" si="35"/>
        <v>0</v>
      </c>
      <c r="N112" s="257">
        <f t="shared" ca="1" si="27"/>
        <v>0</v>
      </c>
      <c r="O112" s="23"/>
      <c r="P112" s="255">
        <f t="shared" ca="1" si="28"/>
        <v>0</v>
      </c>
      <c r="Q112" s="163">
        <f t="shared" ca="1" si="29"/>
        <v>0</v>
      </c>
      <c r="R112" s="164">
        <f ca="1">NPV(Q111,K112:$K$244) + ($A$13+$A$14+$A$15)/POWER(1+Q111,$A$28-D112+1)</f>
        <v>0</v>
      </c>
      <c r="S112" s="164">
        <f ca="1">NPV(Q112,K112:$K$244) + ($A$13+$A$14+$A$15)/POWER(1+Q112,$A$28-D112+1)</f>
        <v>0</v>
      </c>
      <c r="T112" s="45">
        <f t="shared" ca="1" si="30"/>
        <v>0</v>
      </c>
      <c r="U112" s="45">
        <f t="shared" ca="1" si="36"/>
        <v>0</v>
      </c>
      <c r="V112" s="45">
        <f t="shared" ca="1" si="37"/>
        <v>0</v>
      </c>
      <c r="W112" s="45">
        <f t="shared" ca="1" si="31"/>
        <v>0</v>
      </c>
      <c r="X112" s="25">
        <f t="shared" ca="1" si="20"/>
        <v>0</v>
      </c>
      <c r="Z112" s="28">
        <f t="shared" ca="1" si="38"/>
        <v>0</v>
      </c>
      <c r="AA112" s="233"/>
      <c r="AB112" s="45">
        <f t="shared" ca="1" si="32"/>
        <v>0</v>
      </c>
      <c r="AC112" s="45">
        <f t="shared" ca="1" si="21"/>
        <v>0</v>
      </c>
      <c r="AD112" s="25">
        <f t="shared" ca="1" si="22"/>
        <v>0</v>
      </c>
    </row>
    <row r="113" spans="4:30" x14ac:dyDescent="0.35">
      <c r="D113" s="20">
        <v>109</v>
      </c>
      <c r="E113" s="21">
        <f t="shared" ca="1" si="33"/>
        <v>39813</v>
      </c>
      <c r="F113" s="44">
        <f t="shared" ca="1" si="23"/>
        <v>40177</v>
      </c>
      <c r="G113" s="22" t="s">
        <v>119</v>
      </c>
      <c r="H113" s="44">
        <f t="shared" ca="1" si="34"/>
        <v>39813</v>
      </c>
      <c r="I113" s="45">
        <f t="shared" ca="1" si="24"/>
        <v>0</v>
      </c>
      <c r="J113" s="45">
        <f t="shared" ca="1" si="25"/>
        <v>0</v>
      </c>
      <c r="K113" s="45">
        <f t="shared" ca="1" si="26"/>
        <v>0</v>
      </c>
      <c r="L113" s="45"/>
      <c r="M113" s="45">
        <f t="shared" ca="1" si="35"/>
        <v>0</v>
      </c>
      <c r="N113" s="257">
        <f t="shared" ca="1" si="27"/>
        <v>0</v>
      </c>
      <c r="O113" s="23"/>
      <c r="P113" s="255">
        <f t="shared" ca="1" si="28"/>
        <v>0</v>
      </c>
      <c r="Q113" s="163">
        <f t="shared" ca="1" si="29"/>
        <v>0</v>
      </c>
      <c r="R113" s="164">
        <f ca="1">NPV(Q112,K113:$K$244) + ($A$13+$A$14+$A$15)/POWER(1+Q112,$A$28-D113+1)</f>
        <v>0</v>
      </c>
      <c r="S113" s="164">
        <f ca="1">NPV(Q113,K113:$K$244) + ($A$13+$A$14+$A$15)/POWER(1+Q113,$A$28-D113+1)</f>
        <v>0</v>
      </c>
      <c r="T113" s="45">
        <f t="shared" ca="1" si="30"/>
        <v>0</v>
      </c>
      <c r="U113" s="45">
        <f t="shared" ca="1" si="36"/>
        <v>0</v>
      </c>
      <c r="V113" s="45">
        <f t="shared" ca="1" si="37"/>
        <v>0</v>
      </c>
      <c r="W113" s="45">
        <f t="shared" ca="1" si="31"/>
        <v>0</v>
      </c>
      <c r="X113" s="25">
        <f t="shared" ca="1" si="20"/>
        <v>0</v>
      </c>
      <c r="Z113" s="28">
        <f t="shared" ca="1" si="38"/>
        <v>0</v>
      </c>
      <c r="AA113" s="233"/>
      <c r="AB113" s="45">
        <f t="shared" ca="1" si="32"/>
        <v>0</v>
      </c>
      <c r="AC113" s="45">
        <f t="shared" ca="1" si="21"/>
        <v>0</v>
      </c>
      <c r="AD113" s="25">
        <f t="shared" ca="1" si="22"/>
        <v>0</v>
      </c>
    </row>
    <row r="114" spans="4:30" x14ac:dyDescent="0.35">
      <c r="D114" s="20">
        <v>110</v>
      </c>
      <c r="E114" s="21">
        <f t="shared" ca="1" si="33"/>
        <v>40178</v>
      </c>
      <c r="F114" s="44">
        <f t="shared" ca="1" si="23"/>
        <v>40542</v>
      </c>
      <c r="G114" s="22" t="s">
        <v>119</v>
      </c>
      <c r="H114" s="44">
        <f t="shared" ca="1" si="34"/>
        <v>40178</v>
      </c>
      <c r="I114" s="45">
        <f t="shared" ca="1" si="24"/>
        <v>0</v>
      </c>
      <c r="J114" s="45">
        <f t="shared" ca="1" si="25"/>
        <v>0</v>
      </c>
      <c r="K114" s="45">
        <f t="shared" ca="1" si="26"/>
        <v>0</v>
      </c>
      <c r="L114" s="45"/>
      <c r="M114" s="45">
        <f t="shared" ca="1" si="35"/>
        <v>0</v>
      </c>
      <c r="N114" s="257">
        <f t="shared" ca="1" si="27"/>
        <v>0</v>
      </c>
      <c r="O114" s="23"/>
      <c r="P114" s="255">
        <f t="shared" ca="1" si="28"/>
        <v>0</v>
      </c>
      <c r="Q114" s="163">
        <f t="shared" ca="1" si="29"/>
        <v>0</v>
      </c>
      <c r="R114" s="164">
        <f ca="1">NPV(Q113,K114:$K$244) + ($A$13+$A$14+$A$15)/POWER(1+Q113,$A$28-D114+1)</f>
        <v>0</v>
      </c>
      <c r="S114" s="164">
        <f ca="1">NPV(Q114,K114:$K$244) + ($A$13+$A$14+$A$15)/POWER(1+Q114,$A$28-D114+1)</f>
        <v>0</v>
      </c>
      <c r="T114" s="45">
        <f t="shared" ca="1" si="30"/>
        <v>0</v>
      </c>
      <c r="U114" s="45">
        <f t="shared" ca="1" si="36"/>
        <v>0</v>
      </c>
      <c r="V114" s="45">
        <f t="shared" ca="1" si="37"/>
        <v>0</v>
      </c>
      <c r="W114" s="45">
        <f t="shared" ca="1" si="31"/>
        <v>0</v>
      </c>
      <c r="X114" s="25">
        <f t="shared" ca="1" si="20"/>
        <v>0</v>
      </c>
      <c r="Z114" s="28">
        <f t="shared" ca="1" si="38"/>
        <v>0</v>
      </c>
      <c r="AA114" s="233"/>
      <c r="AB114" s="45">
        <f t="shared" ca="1" si="32"/>
        <v>0</v>
      </c>
      <c r="AC114" s="45">
        <f t="shared" ca="1" si="21"/>
        <v>0</v>
      </c>
      <c r="AD114" s="25">
        <f t="shared" ca="1" si="22"/>
        <v>0</v>
      </c>
    </row>
    <row r="115" spans="4:30" x14ac:dyDescent="0.35">
      <c r="D115" s="20">
        <v>111</v>
      </c>
      <c r="E115" s="21">
        <f t="shared" ca="1" si="33"/>
        <v>40543</v>
      </c>
      <c r="F115" s="44">
        <f t="shared" ca="1" si="23"/>
        <v>40907</v>
      </c>
      <c r="G115" s="22" t="s">
        <v>119</v>
      </c>
      <c r="H115" s="44">
        <f t="shared" ca="1" si="34"/>
        <v>40543</v>
      </c>
      <c r="I115" s="45">
        <f t="shared" ca="1" si="24"/>
        <v>0</v>
      </c>
      <c r="J115" s="45">
        <f t="shared" ca="1" si="25"/>
        <v>0</v>
      </c>
      <c r="K115" s="45">
        <f t="shared" ca="1" si="26"/>
        <v>0</v>
      </c>
      <c r="L115" s="45"/>
      <c r="M115" s="45">
        <f t="shared" ca="1" si="35"/>
        <v>0</v>
      </c>
      <c r="N115" s="257">
        <f t="shared" ca="1" si="27"/>
        <v>0</v>
      </c>
      <c r="O115" s="23"/>
      <c r="P115" s="255">
        <f t="shared" ca="1" si="28"/>
        <v>0</v>
      </c>
      <c r="Q115" s="163">
        <f t="shared" ca="1" si="29"/>
        <v>0</v>
      </c>
      <c r="R115" s="164">
        <f ca="1">NPV(Q114,K115:$K$244) + ($A$13+$A$14+$A$15)/POWER(1+Q114,$A$28-D115+1)</f>
        <v>0</v>
      </c>
      <c r="S115" s="164">
        <f ca="1">NPV(Q115,K115:$K$244) + ($A$13+$A$14+$A$15)/POWER(1+Q115,$A$28-D115+1)</f>
        <v>0</v>
      </c>
      <c r="T115" s="45">
        <f t="shared" ca="1" si="30"/>
        <v>0</v>
      </c>
      <c r="U115" s="45">
        <f t="shared" ca="1" si="36"/>
        <v>0</v>
      </c>
      <c r="V115" s="45">
        <f t="shared" ca="1" si="37"/>
        <v>0</v>
      </c>
      <c r="W115" s="45">
        <f t="shared" ca="1" si="31"/>
        <v>0</v>
      </c>
      <c r="X115" s="25">
        <f t="shared" ca="1" si="20"/>
        <v>0</v>
      </c>
      <c r="Z115" s="28">
        <f t="shared" ca="1" si="38"/>
        <v>0</v>
      </c>
      <c r="AA115" s="233"/>
      <c r="AB115" s="45">
        <f t="shared" ca="1" si="32"/>
        <v>0</v>
      </c>
      <c r="AC115" s="45">
        <f t="shared" ca="1" si="21"/>
        <v>0</v>
      </c>
      <c r="AD115" s="25">
        <f t="shared" ca="1" si="22"/>
        <v>0</v>
      </c>
    </row>
    <row r="116" spans="4:30" x14ac:dyDescent="0.35">
      <c r="D116" s="20">
        <v>112</v>
      </c>
      <c r="E116" s="21">
        <f t="shared" ca="1" si="33"/>
        <v>40908</v>
      </c>
      <c r="F116" s="44">
        <f t="shared" ca="1" si="23"/>
        <v>41273</v>
      </c>
      <c r="G116" s="22" t="s">
        <v>119</v>
      </c>
      <c r="H116" s="44">
        <f t="shared" ca="1" si="34"/>
        <v>40908</v>
      </c>
      <c r="I116" s="45">
        <f t="shared" ca="1" si="24"/>
        <v>0</v>
      </c>
      <c r="J116" s="45">
        <f t="shared" ca="1" si="25"/>
        <v>0</v>
      </c>
      <c r="K116" s="45">
        <f t="shared" ca="1" si="26"/>
        <v>0</v>
      </c>
      <c r="L116" s="45"/>
      <c r="M116" s="45">
        <f t="shared" ca="1" si="35"/>
        <v>0</v>
      </c>
      <c r="N116" s="257">
        <f t="shared" ca="1" si="27"/>
        <v>0</v>
      </c>
      <c r="O116" s="23"/>
      <c r="P116" s="255">
        <f t="shared" ca="1" si="28"/>
        <v>0</v>
      </c>
      <c r="Q116" s="163">
        <f t="shared" ca="1" si="29"/>
        <v>0</v>
      </c>
      <c r="R116" s="164">
        <f ca="1">NPV(Q115,K116:$K$244) + ($A$13+$A$14+$A$15)/POWER(1+Q115,$A$28-D116+1)</f>
        <v>0</v>
      </c>
      <c r="S116" s="164">
        <f ca="1">NPV(Q116,K116:$K$244) + ($A$13+$A$14+$A$15)/POWER(1+Q116,$A$28-D116+1)</f>
        <v>0</v>
      </c>
      <c r="T116" s="45">
        <f t="shared" ca="1" si="30"/>
        <v>0</v>
      </c>
      <c r="U116" s="45">
        <f t="shared" ca="1" si="36"/>
        <v>0</v>
      </c>
      <c r="V116" s="45">
        <f t="shared" ca="1" si="37"/>
        <v>0</v>
      </c>
      <c r="W116" s="45">
        <f t="shared" ca="1" si="31"/>
        <v>0</v>
      </c>
      <c r="X116" s="25">
        <f t="shared" ca="1" si="20"/>
        <v>0</v>
      </c>
      <c r="Z116" s="28">
        <f t="shared" ca="1" si="38"/>
        <v>0</v>
      </c>
      <c r="AA116" s="233"/>
      <c r="AB116" s="45">
        <f t="shared" ca="1" si="32"/>
        <v>0</v>
      </c>
      <c r="AC116" s="45">
        <f t="shared" ca="1" si="21"/>
        <v>0</v>
      </c>
      <c r="AD116" s="25">
        <f t="shared" ca="1" si="22"/>
        <v>0</v>
      </c>
    </row>
    <row r="117" spans="4:30" x14ac:dyDescent="0.35">
      <c r="D117" s="20">
        <v>113</v>
      </c>
      <c r="E117" s="21">
        <f t="shared" ca="1" si="33"/>
        <v>41274</v>
      </c>
      <c r="F117" s="44">
        <f t="shared" ca="1" si="23"/>
        <v>41638</v>
      </c>
      <c r="G117" s="22" t="s">
        <v>119</v>
      </c>
      <c r="H117" s="44">
        <f t="shared" ca="1" si="34"/>
        <v>41274</v>
      </c>
      <c r="I117" s="45">
        <f t="shared" ca="1" si="24"/>
        <v>0</v>
      </c>
      <c r="J117" s="45">
        <f t="shared" ca="1" si="25"/>
        <v>0</v>
      </c>
      <c r="K117" s="45">
        <f t="shared" ca="1" si="26"/>
        <v>0</v>
      </c>
      <c r="L117" s="45"/>
      <c r="M117" s="45">
        <f t="shared" ca="1" si="35"/>
        <v>0</v>
      </c>
      <c r="N117" s="257">
        <f t="shared" ca="1" si="27"/>
        <v>0</v>
      </c>
      <c r="O117" s="23"/>
      <c r="P117" s="255">
        <f t="shared" ca="1" si="28"/>
        <v>0</v>
      </c>
      <c r="Q117" s="163">
        <f t="shared" ca="1" si="29"/>
        <v>0</v>
      </c>
      <c r="R117" s="164">
        <f ca="1">NPV(Q116,K117:$K$244) + ($A$13+$A$14+$A$15)/POWER(1+Q116,$A$28-D117+1)</f>
        <v>0</v>
      </c>
      <c r="S117" s="164">
        <f ca="1">NPV(Q117,K117:$K$244) + ($A$13+$A$14+$A$15)/POWER(1+Q117,$A$28-D117+1)</f>
        <v>0</v>
      </c>
      <c r="T117" s="45">
        <f t="shared" ca="1" si="30"/>
        <v>0</v>
      </c>
      <c r="U117" s="45">
        <f t="shared" ca="1" si="36"/>
        <v>0</v>
      </c>
      <c r="V117" s="45">
        <f t="shared" ca="1" si="37"/>
        <v>0</v>
      </c>
      <c r="W117" s="45">
        <f t="shared" ca="1" si="31"/>
        <v>0</v>
      </c>
      <c r="X117" s="25">
        <f t="shared" ca="1" si="20"/>
        <v>0</v>
      </c>
      <c r="Z117" s="28">
        <f t="shared" ca="1" si="38"/>
        <v>0</v>
      </c>
      <c r="AA117" s="233"/>
      <c r="AB117" s="45">
        <f t="shared" ca="1" si="32"/>
        <v>0</v>
      </c>
      <c r="AC117" s="45">
        <f t="shared" ca="1" si="21"/>
        <v>0</v>
      </c>
      <c r="AD117" s="25">
        <f t="shared" ca="1" si="22"/>
        <v>0</v>
      </c>
    </row>
    <row r="118" spans="4:30" x14ac:dyDescent="0.35">
      <c r="D118" s="20">
        <v>114</v>
      </c>
      <c r="E118" s="21">
        <f t="shared" ca="1" si="33"/>
        <v>41639</v>
      </c>
      <c r="F118" s="44">
        <f t="shared" ca="1" si="23"/>
        <v>42003</v>
      </c>
      <c r="G118" s="22" t="s">
        <v>119</v>
      </c>
      <c r="H118" s="44">
        <f t="shared" ca="1" si="34"/>
        <v>41639</v>
      </c>
      <c r="I118" s="45">
        <f t="shared" ca="1" si="24"/>
        <v>0</v>
      </c>
      <c r="J118" s="45">
        <f t="shared" ca="1" si="25"/>
        <v>0</v>
      </c>
      <c r="K118" s="45">
        <f t="shared" ca="1" si="26"/>
        <v>0</v>
      </c>
      <c r="L118" s="45"/>
      <c r="M118" s="45">
        <f t="shared" ca="1" si="35"/>
        <v>0</v>
      </c>
      <c r="N118" s="257">
        <f t="shared" ca="1" si="27"/>
        <v>0</v>
      </c>
      <c r="O118" s="23"/>
      <c r="P118" s="255">
        <f t="shared" ca="1" si="28"/>
        <v>0</v>
      </c>
      <c r="Q118" s="163">
        <f t="shared" ca="1" si="29"/>
        <v>0</v>
      </c>
      <c r="R118" s="164">
        <f ca="1">NPV(Q117,K118:$K$244) + ($A$13+$A$14+$A$15)/POWER(1+Q117,$A$28-D118+1)</f>
        <v>0</v>
      </c>
      <c r="S118" s="164">
        <f ca="1">NPV(Q118,K118:$K$244) + ($A$13+$A$14+$A$15)/POWER(1+Q118,$A$28-D118+1)</f>
        <v>0</v>
      </c>
      <c r="T118" s="45">
        <f t="shared" ca="1" si="30"/>
        <v>0</v>
      </c>
      <c r="U118" s="45">
        <f t="shared" ca="1" si="36"/>
        <v>0</v>
      </c>
      <c r="V118" s="45">
        <f t="shared" ca="1" si="37"/>
        <v>0</v>
      </c>
      <c r="W118" s="45">
        <f t="shared" ca="1" si="31"/>
        <v>0</v>
      </c>
      <c r="X118" s="25">
        <f t="shared" ca="1" si="20"/>
        <v>0</v>
      </c>
      <c r="Z118" s="28">
        <f t="shared" ca="1" si="38"/>
        <v>0</v>
      </c>
      <c r="AA118" s="233"/>
      <c r="AB118" s="45">
        <f t="shared" ca="1" si="32"/>
        <v>0</v>
      </c>
      <c r="AC118" s="45">
        <f t="shared" ca="1" si="21"/>
        <v>0</v>
      </c>
      <c r="AD118" s="25">
        <f t="shared" ca="1" si="22"/>
        <v>0</v>
      </c>
    </row>
    <row r="119" spans="4:30" x14ac:dyDescent="0.35">
      <c r="D119" s="20">
        <v>115</v>
      </c>
      <c r="E119" s="21">
        <f t="shared" ca="1" si="33"/>
        <v>42004</v>
      </c>
      <c r="F119" s="44">
        <f t="shared" ca="1" si="23"/>
        <v>42368</v>
      </c>
      <c r="G119" s="22" t="s">
        <v>119</v>
      </c>
      <c r="H119" s="44">
        <f t="shared" ca="1" si="34"/>
        <v>42004</v>
      </c>
      <c r="I119" s="45">
        <f t="shared" ca="1" si="24"/>
        <v>0</v>
      </c>
      <c r="J119" s="45">
        <f t="shared" ca="1" si="25"/>
        <v>0</v>
      </c>
      <c r="K119" s="45">
        <f t="shared" ca="1" si="26"/>
        <v>0</v>
      </c>
      <c r="L119" s="45"/>
      <c r="M119" s="45">
        <f t="shared" ca="1" si="35"/>
        <v>0</v>
      </c>
      <c r="N119" s="257">
        <f t="shared" ca="1" si="27"/>
        <v>0</v>
      </c>
      <c r="O119" s="23"/>
      <c r="P119" s="255">
        <f t="shared" ca="1" si="28"/>
        <v>0</v>
      </c>
      <c r="Q119" s="163">
        <f t="shared" ca="1" si="29"/>
        <v>0</v>
      </c>
      <c r="R119" s="164">
        <f ca="1">NPV(Q118,K119:$K$244) + ($A$13+$A$14+$A$15)/POWER(1+Q118,$A$28-D119+1)</f>
        <v>0</v>
      </c>
      <c r="S119" s="164">
        <f ca="1">NPV(Q119,K119:$K$244) + ($A$13+$A$14+$A$15)/POWER(1+Q119,$A$28-D119+1)</f>
        <v>0</v>
      </c>
      <c r="T119" s="45">
        <f t="shared" ca="1" si="30"/>
        <v>0</v>
      </c>
      <c r="U119" s="45">
        <f t="shared" ca="1" si="36"/>
        <v>0</v>
      </c>
      <c r="V119" s="45">
        <f t="shared" ca="1" si="37"/>
        <v>0</v>
      </c>
      <c r="W119" s="45">
        <f t="shared" ca="1" si="31"/>
        <v>0</v>
      </c>
      <c r="X119" s="25">
        <f t="shared" ca="1" si="20"/>
        <v>0</v>
      </c>
      <c r="Z119" s="28">
        <f t="shared" ca="1" si="38"/>
        <v>0</v>
      </c>
      <c r="AA119" s="233"/>
      <c r="AB119" s="45">
        <f t="shared" ca="1" si="32"/>
        <v>0</v>
      </c>
      <c r="AC119" s="45">
        <f t="shared" ca="1" si="21"/>
        <v>0</v>
      </c>
      <c r="AD119" s="25">
        <f t="shared" ca="1" si="22"/>
        <v>0</v>
      </c>
    </row>
    <row r="120" spans="4:30" x14ac:dyDescent="0.35">
      <c r="D120" s="20">
        <v>116</v>
      </c>
      <c r="E120" s="21">
        <f t="shared" ca="1" si="33"/>
        <v>42369</v>
      </c>
      <c r="F120" s="44">
        <f t="shared" ca="1" si="23"/>
        <v>42734</v>
      </c>
      <c r="G120" s="22" t="s">
        <v>119</v>
      </c>
      <c r="H120" s="44">
        <f t="shared" ca="1" si="34"/>
        <v>42369</v>
      </c>
      <c r="I120" s="45">
        <f t="shared" ca="1" si="24"/>
        <v>0</v>
      </c>
      <c r="J120" s="45">
        <f t="shared" ca="1" si="25"/>
        <v>0</v>
      </c>
      <c r="K120" s="45">
        <f t="shared" ca="1" si="26"/>
        <v>0</v>
      </c>
      <c r="L120" s="45"/>
      <c r="M120" s="45">
        <f t="shared" ca="1" si="35"/>
        <v>0</v>
      </c>
      <c r="N120" s="257">
        <f t="shared" ca="1" si="27"/>
        <v>0</v>
      </c>
      <c r="O120" s="23"/>
      <c r="P120" s="255">
        <f t="shared" ca="1" si="28"/>
        <v>0</v>
      </c>
      <c r="Q120" s="163">
        <f t="shared" ca="1" si="29"/>
        <v>0</v>
      </c>
      <c r="R120" s="164">
        <f ca="1">NPV(Q119,K120:$K$244) + ($A$13+$A$14+$A$15)/POWER(1+Q119,$A$28-D120+1)</f>
        <v>0</v>
      </c>
      <c r="S120" s="164">
        <f ca="1">NPV(Q120,K120:$K$244) + ($A$13+$A$14+$A$15)/POWER(1+Q120,$A$28-D120+1)</f>
        <v>0</v>
      </c>
      <c r="T120" s="45">
        <f t="shared" ca="1" si="30"/>
        <v>0</v>
      </c>
      <c r="U120" s="45">
        <f t="shared" ca="1" si="36"/>
        <v>0</v>
      </c>
      <c r="V120" s="45">
        <f t="shared" ca="1" si="37"/>
        <v>0</v>
      </c>
      <c r="W120" s="45">
        <f t="shared" ca="1" si="31"/>
        <v>0</v>
      </c>
      <c r="X120" s="25">
        <f t="shared" ca="1" si="20"/>
        <v>0</v>
      </c>
      <c r="Z120" s="28">
        <f t="shared" ca="1" si="38"/>
        <v>0</v>
      </c>
      <c r="AA120" s="233"/>
      <c r="AB120" s="45">
        <f t="shared" ca="1" si="32"/>
        <v>0</v>
      </c>
      <c r="AC120" s="45">
        <f t="shared" ca="1" si="21"/>
        <v>0</v>
      </c>
      <c r="AD120" s="25">
        <f t="shared" ca="1" si="22"/>
        <v>0</v>
      </c>
    </row>
    <row r="121" spans="4:30" x14ac:dyDescent="0.35">
      <c r="D121" s="20">
        <v>117</v>
      </c>
      <c r="E121" s="21">
        <f t="shared" ca="1" si="33"/>
        <v>42735</v>
      </c>
      <c r="F121" s="44">
        <f t="shared" ca="1" si="23"/>
        <v>43099</v>
      </c>
      <c r="G121" s="22" t="s">
        <v>119</v>
      </c>
      <c r="H121" s="44">
        <f t="shared" ca="1" si="34"/>
        <v>42735</v>
      </c>
      <c r="I121" s="45">
        <f t="shared" ca="1" si="24"/>
        <v>0</v>
      </c>
      <c r="J121" s="45">
        <f t="shared" ca="1" si="25"/>
        <v>0</v>
      </c>
      <c r="K121" s="45">
        <f t="shared" ca="1" si="26"/>
        <v>0</v>
      </c>
      <c r="L121" s="45"/>
      <c r="M121" s="45">
        <f t="shared" ca="1" si="35"/>
        <v>0</v>
      </c>
      <c r="N121" s="257">
        <f t="shared" ca="1" si="27"/>
        <v>0</v>
      </c>
      <c r="O121" s="23"/>
      <c r="P121" s="255">
        <f t="shared" ca="1" si="28"/>
        <v>0</v>
      </c>
      <c r="Q121" s="163">
        <f t="shared" ca="1" si="29"/>
        <v>0</v>
      </c>
      <c r="R121" s="164">
        <f ca="1">NPV(Q120,K121:$K$244) + ($A$13+$A$14+$A$15)/POWER(1+Q120,$A$28-D121+1)</f>
        <v>0</v>
      </c>
      <c r="S121" s="164">
        <f ca="1">NPV(Q121,K121:$K$244) + ($A$13+$A$14+$A$15)/POWER(1+Q121,$A$28-D121+1)</f>
        <v>0</v>
      </c>
      <c r="T121" s="45">
        <f t="shared" ca="1" si="30"/>
        <v>0</v>
      </c>
      <c r="U121" s="45">
        <f t="shared" ca="1" si="36"/>
        <v>0</v>
      </c>
      <c r="V121" s="45">
        <f t="shared" ca="1" si="37"/>
        <v>0</v>
      </c>
      <c r="W121" s="45">
        <f t="shared" ca="1" si="31"/>
        <v>0</v>
      </c>
      <c r="X121" s="25">
        <f t="shared" ca="1" si="20"/>
        <v>0</v>
      </c>
      <c r="Z121" s="28">
        <f t="shared" ca="1" si="38"/>
        <v>0</v>
      </c>
      <c r="AA121" s="233"/>
      <c r="AB121" s="45">
        <f t="shared" ca="1" si="32"/>
        <v>0</v>
      </c>
      <c r="AC121" s="45">
        <f t="shared" ca="1" si="21"/>
        <v>0</v>
      </c>
      <c r="AD121" s="25">
        <f t="shared" ca="1" si="22"/>
        <v>0</v>
      </c>
    </row>
    <row r="122" spans="4:30" x14ac:dyDescent="0.35">
      <c r="D122" s="20">
        <v>118</v>
      </c>
      <c r="E122" s="21">
        <f t="shared" ca="1" si="33"/>
        <v>43100</v>
      </c>
      <c r="F122" s="44">
        <f t="shared" ca="1" si="23"/>
        <v>43464</v>
      </c>
      <c r="G122" s="22" t="s">
        <v>119</v>
      </c>
      <c r="H122" s="44">
        <f t="shared" ca="1" si="34"/>
        <v>43100</v>
      </c>
      <c r="I122" s="45">
        <f t="shared" ca="1" si="24"/>
        <v>0</v>
      </c>
      <c r="J122" s="45">
        <f t="shared" ca="1" si="25"/>
        <v>0</v>
      </c>
      <c r="K122" s="45">
        <f t="shared" ca="1" si="26"/>
        <v>0</v>
      </c>
      <c r="L122" s="45"/>
      <c r="M122" s="45">
        <f t="shared" ca="1" si="35"/>
        <v>0</v>
      </c>
      <c r="N122" s="257">
        <f t="shared" ca="1" si="27"/>
        <v>0</v>
      </c>
      <c r="O122" s="23"/>
      <c r="P122" s="255">
        <f t="shared" ca="1" si="28"/>
        <v>0</v>
      </c>
      <c r="Q122" s="163">
        <f t="shared" ca="1" si="29"/>
        <v>0</v>
      </c>
      <c r="R122" s="164">
        <f ca="1">NPV(Q121,K122:$K$244) + ($A$13+$A$14+$A$15)/POWER(1+Q121,$A$28-D122+1)</f>
        <v>0</v>
      </c>
      <c r="S122" s="164">
        <f ca="1">NPV(Q122,K122:$K$244) + ($A$13+$A$14+$A$15)/POWER(1+Q122,$A$28-D122+1)</f>
        <v>0</v>
      </c>
      <c r="T122" s="45">
        <f t="shared" ca="1" si="30"/>
        <v>0</v>
      </c>
      <c r="U122" s="45">
        <f t="shared" ca="1" si="36"/>
        <v>0</v>
      </c>
      <c r="V122" s="45">
        <f t="shared" ca="1" si="37"/>
        <v>0</v>
      </c>
      <c r="W122" s="45">
        <f t="shared" ca="1" si="31"/>
        <v>0</v>
      </c>
      <c r="X122" s="25">
        <f t="shared" ca="1" si="20"/>
        <v>0</v>
      </c>
      <c r="Z122" s="28">
        <f t="shared" ca="1" si="38"/>
        <v>0</v>
      </c>
      <c r="AA122" s="233"/>
      <c r="AB122" s="45">
        <f t="shared" ca="1" si="32"/>
        <v>0</v>
      </c>
      <c r="AC122" s="45">
        <f t="shared" ca="1" si="21"/>
        <v>0</v>
      </c>
      <c r="AD122" s="25">
        <f t="shared" ca="1" si="22"/>
        <v>0</v>
      </c>
    </row>
    <row r="123" spans="4:30" x14ac:dyDescent="0.35">
      <c r="D123" s="20">
        <v>119</v>
      </c>
      <c r="E123" s="21">
        <f t="shared" ca="1" si="33"/>
        <v>43465</v>
      </c>
      <c r="F123" s="44">
        <f t="shared" ca="1" si="23"/>
        <v>43829</v>
      </c>
      <c r="G123" s="22" t="s">
        <v>119</v>
      </c>
      <c r="H123" s="44">
        <f t="shared" ca="1" si="34"/>
        <v>43465</v>
      </c>
      <c r="I123" s="45">
        <f t="shared" ca="1" si="24"/>
        <v>0</v>
      </c>
      <c r="J123" s="45">
        <f t="shared" ca="1" si="25"/>
        <v>0</v>
      </c>
      <c r="K123" s="45">
        <f t="shared" ca="1" si="26"/>
        <v>0</v>
      </c>
      <c r="L123" s="45"/>
      <c r="M123" s="45">
        <f t="shared" ca="1" si="35"/>
        <v>0</v>
      </c>
      <c r="N123" s="257">
        <f t="shared" ca="1" si="27"/>
        <v>0</v>
      </c>
      <c r="O123" s="23"/>
      <c r="P123" s="255">
        <f t="shared" ca="1" si="28"/>
        <v>0</v>
      </c>
      <c r="Q123" s="163">
        <f t="shared" ca="1" si="29"/>
        <v>0</v>
      </c>
      <c r="R123" s="164">
        <f ca="1">NPV(Q122,K123:$K$244) + ($A$13+$A$14+$A$15)/POWER(1+Q122,$A$28-D123+1)</f>
        <v>0</v>
      </c>
      <c r="S123" s="164">
        <f ca="1">NPV(Q123,K123:$K$244) + ($A$13+$A$14+$A$15)/POWER(1+Q123,$A$28-D123+1)</f>
        <v>0</v>
      </c>
      <c r="T123" s="45">
        <f t="shared" ca="1" si="30"/>
        <v>0</v>
      </c>
      <c r="U123" s="45">
        <f t="shared" ca="1" si="36"/>
        <v>0</v>
      </c>
      <c r="V123" s="45">
        <f t="shared" ca="1" si="37"/>
        <v>0</v>
      </c>
      <c r="W123" s="45">
        <f t="shared" ca="1" si="31"/>
        <v>0</v>
      </c>
      <c r="X123" s="25">
        <f t="shared" ca="1" si="20"/>
        <v>0</v>
      </c>
      <c r="Z123" s="28">
        <f t="shared" ca="1" si="38"/>
        <v>0</v>
      </c>
      <c r="AA123" s="233"/>
      <c r="AB123" s="45">
        <f t="shared" ca="1" si="32"/>
        <v>0</v>
      </c>
      <c r="AC123" s="45">
        <f t="shared" ca="1" si="21"/>
        <v>0</v>
      </c>
      <c r="AD123" s="25">
        <f t="shared" ca="1" si="22"/>
        <v>0</v>
      </c>
    </row>
    <row r="124" spans="4:30" x14ac:dyDescent="0.35">
      <c r="D124" s="20">
        <v>120</v>
      </c>
      <c r="E124" s="21">
        <f t="shared" ca="1" si="33"/>
        <v>43830</v>
      </c>
      <c r="F124" s="44">
        <f t="shared" ca="1" si="23"/>
        <v>44195</v>
      </c>
      <c r="G124" s="22" t="s">
        <v>119</v>
      </c>
      <c r="H124" s="44">
        <f t="shared" ca="1" si="34"/>
        <v>43830</v>
      </c>
      <c r="I124" s="45">
        <f t="shared" ca="1" si="24"/>
        <v>0</v>
      </c>
      <c r="J124" s="45">
        <f t="shared" ca="1" si="25"/>
        <v>0</v>
      </c>
      <c r="K124" s="45">
        <f t="shared" ca="1" si="26"/>
        <v>0</v>
      </c>
      <c r="L124" s="45"/>
      <c r="M124" s="45">
        <f t="shared" ca="1" si="35"/>
        <v>0</v>
      </c>
      <c r="N124" s="257">
        <f t="shared" ca="1" si="27"/>
        <v>0</v>
      </c>
      <c r="O124" s="23"/>
      <c r="P124" s="255">
        <f t="shared" ca="1" si="28"/>
        <v>0</v>
      </c>
      <c r="Q124" s="163">
        <f t="shared" ca="1" si="29"/>
        <v>0</v>
      </c>
      <c r="R124" s="164">
        <f ca="1">NPV(Q123,K124:$K$244) + ($A$13+$A$14+$A$15)/POWER(1+Q123,$A$28-D124+1)</f>
        <v>0</v>
      </c>
      <c r="S124" s="164">
        <f ca="1">NPV(Q124,K124:$K$244) + ($A$13+$A$14+$A$15)/POWER(1+Q124,$A$28-D124+1)</f>
        <v>0</v>
      </c>
      <c r="T124" s="45">
        <f t="shared" ca="1" si="30"/>
        <v>0</v>
      </c>
      <c r="U124" s="45">
        <f t="shared" ca="1" si="36"/>
        <v>0</v>
      </c>
      <c r="V124" s="45">
        <f t="shared" ca="1" si="37"/>
        <v>0</v>
      </c>
      <c r="W124" s="45">
        <f t="shared" ca="1" si="31"/>
        <v>0</v>
      </c>
      <c r="X124" s="25">
        <f t="shared" ca="1" si="20"/>
        <v>0</v>
      </c>
      <c r="Z124" s="28">
        <f t="shared" ca="1" si="38"/>
        <v>0</v>
      </c>
      <c r="AA124" s="233"/>
      <c r="AB124" s="45">
        <f t="shared" ca="1" si="32"/>
        <v>0</v>
      </c>
      <c r="AC124" s="45">
        <f t="shared" ca="1" si="21"/>
        <v>0</v>
      </c>
      <c r="AD124" s="25">
        <f t="shared" ca="1" si="22"/>
        <v>0</v>
      </c>
    </row>
    <row r="125" spans="4:30" x14ac:dyDescent="0.35">
      <c r="D125" s="20">
        <v>121</v>
      </c>
      <c r="E125" s="21">
        <f t="shared" ca="1" si="33"/>
        <v>44196</v>
      </c>
      <c r="F125" s="44">
        <f t="shared" ca="1" si="23"/>
        <v>44560</v>
      </c>
      <c r="G125" s="22" t="s">
        <v>119</v>
      </c>
      <c r="H125" s="44">
        <f t="shared" ca="1" si="34"/>
        <v>44196</v>
      </c>
      <c r="I125" s="45">
        <f t="shared" ca="1" si="24"/>
        <v>0</v>
      </c>
      <c r="J125" s="45">
        <f t="shared" ca="1" si="25"/>
        <v>0</v>
      </c>
      <c r="K125" s="45">
        <f t="shared" ca="1" si="26"/>
        <v>0</v>
      </c>
      <c r="L125" s="45"/>
      <c r="M125" s="45">
        <f t="shared" ca="1" si="35"/>
        <v>0</v>
      </c>
      <c r="N125" s="257">
        <f t="shared" ca="1" si="27"/>
        <v>0</v>
      </c>
      <c r="O125" s="23"/>
      <c r="P125" s="255">
        <f t="shared" ca="1" si="28"/>
        <v>0</v>
      </c>
      <c r="Q125" s="163">
        <f t="shared" ca="1" si="29"/>
        <v>0</v>
      </c>
      <c r="R125" s="164">
        <f ca="1">NPV(Q124,K125:$K$244) + ($A$13+$A$14+$A$15)/POWER(1+Q124,$A$28-D125+1)</f>
        <v>0</v>
      </c>
      <c r="S125" s="164">
        <f ca="1">NPV(Q125,K125:$K$244) + ($A$13+$A$14+$A$15)/POWER(1+Q125,$A$28-D125+1)</f>
        <v>0</v>
      </c>
      <c r="T125" s="45">
        <f t="shared" ca="1" si="30"/>
        <v>0</v>
      </c>
      <c r="U125" s="45">
        <f t="shared" ca="1" si="36"/>
        <v>0</v>
      </c>
      <c r="V125" s="45">
        <f t="shared" ca="1" si="37"/>
        <v>0</v>
      </c>
      <c r="W125" s="45">
        <f t="shared" ca="1" si="31"/>
        <v>0</v>
      </c>
      <c r="X125" s="25">
        <f t="shared" ca="1" si="20"/>
        <v>0</v>
      </c>
      <c r="Z125" s="28">
        <f t="shared" ca="1" si="38"/>
        <v>0</v>
      </c>
      <c r="AA125" s="233"/>
      <c r="AB125" s="45">
        <f t="shared" ca="1" si="32"/>
        <v>0</v>
      </c>
      <c r="AC125" s="45">
        <f t="shared" ca="1" si="21"/>
        <v>0</v>
      </c>
      <c r="AD125" s="25">
        <f t="shared" ca="1" si="22"/>
        <v>0</v>
      </c>
    </row>
    <row r="126" spans="4:30" x14ac:dyDescent="0.35">
      <c r="D126" s="20">
        <v>122</v>
      </c>
      <c r="E126" s="21">
        <f t="shared" ca="1" si="33"/>
        <v>44561</v>
      </c>
      <c r="F126" s="44">
        <f t="shared" ca="1" si="23"/>
        <v>44925</v>
      </c>
      <c r="G126" s="22" t="s">
        <v>119</v>
      </c>
      <c r="H126" s="44">
        <f t="shared" ca="1" si="34"/>
        <v>44561</v>
      </c>
      <c r="I126" s="45">
        <f t="shared" ca="1" si="24"/>
        <v>0</v>
      </c>
      <c r="J126" s="45">
        <f t="shared" ca="1" si="25"/>
        <v>0</v>
      </c>
      <c r="K126" s="45">
        <f t="shared" ca="1" si="26"/>
        <v>0</v>
      </c>
      <c r="L126" s="45"/>
      <c r="M126" s="45">
        <f t="shared" ca="1" si="35"/>
        <v>0</v>
      </c>
      <c r="N126" s="257">
        <f t="shared" ca="1" si="27"/>
        <v>0</v>
      </c>
      <c r="O126" s="23"/>
      <c r="P126" s="255">
        <f t="shared" ca="1" si="28"/>
        <v>0</v>
      </c>
      <c r="Q126" s="163">
        <f t="shared" ca="1" si="29"/>
        <v>0</v>
      </c>
      <c r="R126" s="164">
        <f ca="1">NPV(Q125,K126:$K$244) + ($A$13+$A$14+$A$15)/POWER(1+Q125,$A$28-D126+1)</f>
        <v>0</v>
      </c>
      <c r="S126" s="164">
        <f ca="1">NPV(Q126,K126:$K$244) + ($A$13+$A$14+$A$15)/POWER(1+Q126,$A$28-D126+1)</f>
        <v>0</v>
      </c>
      <c r="T126" s="45">
        <f t="shared" ca="1" si="30"/>
        <v>0</v>
      </c>
      <c r="U126" s="45">
        <f t="shared" ca="1" si="36"/>
        <v>0</v>
      </c>
      <c r="V126" s="45">
        <f t="shared" ca="1" si="37"/>
        <v>0</v>
      </c>
      <c r="W126" s="45">
        <f t="shared" ca="1" si="31"/>
        <v>0</v>
      </c>
      <c r="X126" s="25">
        <f t="shared" ca="1" si="20"/>
        <v>0</v>
      </c>
      <c r="Z126" s="28">
        <f t="shared" ca="1" si="38"/>
        <v>0</v>
      </c>
      <c r="AA126" s="233"/>
      <c r="AB126" s="45">
        <f t="shared" ca="1" si="32"/>
        <v>0</v>
      </c>
      <c r="AC126" s="45">
        <f t="shared" ca="1" si="21"/>
        <v>0</v>
      </c>
      <c r="AD126" s="25">
        <f t="shared" ca="1" si="22"/>
        <v>0</v>
      </c>
    </row>
    <row r="127" spans="4:30" x14ac:dyDescent="0.35">
      <c r="D127" s="20">
        <v>123</v>
      </c>
      <c r="E127" s="21">
        <f t="shared" ca="1" si="33"/>
        <v>44926</v>
      </c>
      <c r="F127" s="44">
        <f t="shared" ca="1" si="23"/>
        <v>45290</v>
      </c>
      <c r="G127" s="22" t="s">
        <v>119</v>
      </c>
      <c r="H127" s="44">
        <f t="shared" ca="1" si="34"/>
        <v>44926</v>
      </c>
      <c r="I127" s="45">
        <f t="shared" ca="1" si="24"/>
        <v>0</v>
      </c>
      <c r="J127" s="45">
        <f t="shared" ca="1" si="25"/>
        <v>0</v>
      </c>
      <c r="K127" s="45">
        <f t="shared" ca="1" si="26"/>
        <v>0</v>
      </c>
      <c r="L127" s="45"/>
      <c r="M127" s="45">
        <f t="shared" ca="1" si="35"/>
        <v>0</v>
      </c>
      <c r="N127" s="257">
        <f t="shared" ca="1" si="27"/>
        <v>0</v>
      </c>
      <c r="O127" s="23"/>
      <c r="P127" s="255">
        <f t="shared" ca="1" si="28"/>
        <v>0</v>
      </c>
      <c r="Q127" s="163">
        <f t="shared" ca="1" si="29"/>
        <v>0</v>
      </c>
      <c r="R127" s="164">
        <f ca="1">NPV(Q126,K127:$K$244) + ($A$13+$A$14+$A$15)/POWER(1+Q126,$A$28-D127+1)</f>
        <v>0</v>
      </c>
      <c r="S127" s="164">
        <f ca="1">NPV(Q127,K127:$K$244) + ($A$13+$A$14+$A$15)/POWER(1+Q127,$A$28-D127+1)</f>
        <v>0</v>
      </c>
      <c r="T127" s="45">
        <f t="shared" ca="1" si="30"/>
        <v>0</v>
      </c>
      <c r="U127" s="45">
        <f t="shared" ca="1" si="36"/>
        <v>0</v>
      </c>
      <c r="V127" s="45">
        <f t="shared" ca="1" si="37"/>
        <v>0</v>
      </c>
      <c r="W127" s="45">
        <f t="shared" ca="1" si="31"/>
        <v>0</v>
      </c>
      <c r="X127" s="25">
        <f t="shared" ca="1" si="20"/>
        <v>0</v>
      </c>
      <c r="Z127" s="28">
        <f t="shared" ca="1" si="38"/>
        <v>0</v>
      </c>
      <c r="AA127" s="233"/>
      <c r="AB127" s="45">
        <f t="shared" ca="1" si="32"/>
        <v>0</v>
      </c>
      <c r="AC127" s="45">
        <f t="shared" ca="1" si="21"/>
        <v>0</v>
      </c>
      <c r="AD127" s="25">
        <f t="shared" ca="1" si="22"/>
        <v>0</v>
      </c>
    </row>
    <row r="128" spans="4:30" x14ac:dyDescent="0.35">
      <c r="D128" s="20">
        <v>124</v>
      </c>
      <c r="E128" s="21">
        <f t="shared" ca="1" si="33"/>
        <v>45291</v>
      </c>
      <c r="F128" s="44">
        <f t="shared" ca="1" si="23"/>
        <v>45656</v>
      </c>
      <c r="G128" s="22" t="s">
        <v>119</v>
      </c>
      <c r="H128" s="44">
        <f t="shared" ca="1" si="34"/>
        <v>45291</v>
      </c>
      <c r="I128" s="45">
        <f t="shared" ca="1" si="24"/>
        <v>0</v>
      </c>
      <c r="J128" s="45">
        <f t="shared" ca="1" si="25"/>
        <v>0</v>
      </c>
      <c r="K128" s="45">
        <f t="shared" ca="1" si="26"/>
        <v>0</v>
      </c>
      <c r="L128" s="45"/>
      <c r="M128" s="45">
        <f t="shared" ca="1" si="35"/>
        <v>0</v>
      </c>
      <c r="N128" s="257">
        <f t="shared" ca="1" si="27"/>
        <v>0</v>
      </c>
      <c r="O128" s="23"/>
      <c r="P128" s="255">
        <f t="shared" ca="1" si="28"/>
        <v>0</v>
      </c>
      <c r="Q128" s="163">
        <f t="shared" ca="1" si="29"/>
        <v>0</v>
      </c>
      <c r="R128" s="164">
        <f ca="1">NPV(Q127,K128:$K$244) + ($A$13+$A$14+$A$15)/POWER(1+Q127,$A$28-D128+1)</f>
        <v>0</v>
      </c>
      <c r="S128" s="164">
        <f ca="1">NPV(Q128,K128:$K$244) + ($A$13+$A$14+$A$15)/POWER(1+Q128,$A$28-D128+1)</f>
        <v>0</v>
      </c>
      <c r="T128" s="45">
        <f t="shared" ca="1" si="30"/>
        <v>0</v>
      </c>
      <c r="U128" s="45">
        <f t="shared" ca="1" si="36"/>
        <v>0</v>
      </c>
      <c r="V128" s="45">
        <f t="shared" ca="1" si="37"/>
        <v>0</v>
      </c>
      <c r="W128" s="45">
        <f t="shared" ca="1" si="31"/>
        <v>0</v>
      </c>
      <c r="X128" s="25">
        <f t="shared" ca="1" si="20"/>
        <v>0</v>
      </c>
      <c r="Z128" s="28">
        <f t="shared" ca="1" si="38"/>
        <v>0</v>
      </c>
      <c r="AA128" s="233"/>
      <c r="AB128" s="45">
        <f t="shared" ca="1" si="32"/>
        <v>0</v>
      </c>
      <c r="AC128" s="45">
        <f t="shared" ca="1" si="21"/>
        <v>0</v>
      </c>
      <c r="AD128" s="25">
        <f t="shared" ca="1" si="22"/>
        <v>0</v>
      </c>
    </row>
    <row r="129" spans="4:30" x14ac:dyDescent="0.35">
      <c r="D129" s="20">
        <v>125</v>
      </c>
      <c r="E129" s="21">
        <f t="shared" ca="1" si="33"/>
        <v>45657</v>
      </c>
      <c r="F129" s="44">
        <f t="shared" ca="1" si="23"/>
        <v>46021</v>
      </c>
      <c r="G129" s="22" t="s">
        <v>119</v>
      </c>
      <c r="H129" s="44">
        <f t="shared" ca="1" si="34"/>
        <v>45657</v>
      </c>
      <c r="I129" s="45">
        <f t="shared" ca="1" si="24"/>
        <v>0</v>
      </c>
      <c r="J129" s="45">
        <f t="shared" ca="1" si="25"/>
        <v>0</v>
      </c>
      <c r="K129" s="45">
        <f t="shared" ca="1" si="26"/>
        <v>0</v>
      </c>
      <c r="L129" s="45"/>
      <c r="M129" s="45">
        <f t="shared" ca="1" si="35"/>
        <v>0</v>
      </c>
      <c r="N129" s="257">
        <f t="shared" ca="1" si="27"/>
        <v>0</v>
      </c>
      <c r="O129" s="23"/>
      <c r="P129" s="255">
        <f t="shared" ca="1" si="28"/>
        <v>0</v>
      </c>
      <c r="Q129" s="163">
        <f t="shared" ca="1" si="29"/>
        <v>0</v>
      </c>
      <c r="R129" s="164">
        <f ca="1">NPV(Q128,K129:$K$244) + ($A$13+$A$14+$A$15)/POWER(1+Q128,$A$28-D129+1)</f>
        <v>0</v>
      </c>
      <c r="S129" s="164">
        <f ca="1">NPV(Q129,K129:$K$244) + ($A$13+$A$14+$A$15)/POWER(1+Q129,$A$28-D129+1)</f>
        <v>0</v>
      </c>
      <c r="T129" s="45">
        <f t="shared" ca="1" si="30"/>
        <v>0</v>
      </c>
      <c r="U129" s="45">
        <f t="shared" ca="1" si="36"/>
        <v>0</v>
      </c>
      <c r="V129" s="45">
        <f t="shared" ca="1" si="37"/>
        <v>0</v>
      </c>
      <c r="W129" s="45">
        <f t="shared" ca="1" si="31"/>
        <v>0</v>
      </c>
      <c r="X129" s="25">
        <f t="shared" ca="1" si="20"/>
        <v>0</v>
      </c>
      <c r="Z129" s="28">
        <f t="shared" ca="1" si="38"/>
        <v>0</v>
      </c>
      <c r="AA129" s="233"/>
      <c r="AB129" s="45">
        <f t="shared" ca="1" si="32"/>
        <v>0</v>
      </c>
      <c r="AC129" s="45">
        <f t="shared" ca="1" si="21"/>
        <v>0</v>
      </c>
      <c r="AD129" s="25">
        <f t="shared" ca="1" si="22"/>
        <v>0</v>
      </c>
    </row>
    <row r="130" spans="4:30" x14ac:dyDescent="0.35">
      <c r="D130" s="20">
        <v>126</v>
      </c>
      <c r="E130" s="21">
        <f t="shared" ca="1" si="33"/>
        <v>46022</v>
      </c>
      <c r="F130" s="44">
        <f t="shared" ca="1" si="23"/>
        <v>46386</v>
      </c>
      <c r="G130" s="22" t="s">
        <v>119</v>
      </c>
      <c r="H130" s="44">
        <f t="shared" ca="1" si="34"/>
        <v>46022</v>
      </c>
      <c r="I130" s="45">
        <f t="shared" ca="1" si="24"/>
        <v>0</v>
      </c>
      <c r="J130" s="45">
        <f t="shared" ca="1" si="25"/>
        <v>0</v>
      </c>
      <c r="K130" s="45">
        <f t="shared" ca="1" si="26"/>
        <v>0</v>
      </c>
      <c r="L130" s="45"/>
      <c r="M130" s="45">
        <f t="shared" ca="1" si="35"/>
        <v>0</v>
      </c>
      <c r="N130" s="257">
        <f t="shared" ca="1" si="27"/>
        <v>0</v>
      </c>
      <c r="O130" s="23"/>
      <c r="P130" s="255">
        <f t="shared" ca="1" si="28"/>
        <v>0</v>
      </c>
      <c r="Q130" s="163">
        <f t="shared" ca="1" si="29"/>
        <v>0</v>
      </c>
      <c r="R130" s="164">
        <f ca="1">NPV(Q129,K130:$K$244) + ($A$13+$A$14+$A$15)/POWER(1+Q129,$A$28-D130+1)</f>
        <v>0</v>
      </c>
      <c r="S130" s="164">
        <f ca="1">NPV(Q130,K130:$K$244) + ($A$13+$A$14+$A$15)/POWER(1+Q130,$A$28-D130+1)</f>
        <v>0</v>
      </c>
      <c r="T130" s="45">
        <f t="shared" ca="1" si="30"/>
        <v>0</v>
      </c>
      <c r="U130" s="45">
        <f t="shared" ca="1" si="36"/>
        <v>0</v>
      </c>
      <c r="V130" s="45">
        <f t="shared" ca="1" si="37"/>
        <v>0</v>
      </c>
      <c r="W130" s="45">
        <f t="shared" ca="1" si="31"/>
        <v>0</v>
      </c>
      <c r="X130" s="25">
        <f t="shared" ca="1" si="20"/>
        <v>0</v>
      </c>
      <c r="Z130" s="28">
        <f t="shared" ca="1" si="38"/>
        <v>0</v>
      </c>
      <c r="AA130" s="233"/>
      <c r="AB130" s="45">
        <f t="shared" ca="1" si="32"/>
        <v>0</v>
      </c>
      <c r="AC130" s="45">
        <f t="shared" ca="1" si="21"/>
        <v>0</v>
      </c>
      <c r="AD130" s="25">
        <f t="shared" ca="1" si="22"/>
        <v>0</v>
      </c>
    </row>
    <row r="131" spans="4:30" x14ac:dyDescent="0.35">
      <c r="D131" s="20">
        <v>127</v>
      </c>
      <c r="E131" s="21">
        <f t="shared" ca="1" si="33"/>
        <v>46387</v>
      </c>
      <c r="F131" s="44">
        <f t="shared" ca="1" si="23"/>
        <v>46751</v>
      </c>
      <c r="G131" s="22" t="s">
        <v>119</v>
      </c>
      <c r="H131" s="44">
        <f t="shared" ca="1" si="34"/>
        <v>46387</v>
      </c>
      <c r="I131" s="45">
        <f t="shared" ca="1" si="24"/>
        <v>0</v>
      </c>
      <c r="J131" s="45">
        <f t="shared" ca="1" si="25"/>
        <v>0</v>
      </c>
      <c r="K131" s="45">
        <f t="shared" ca="1" si="26"/>
        <v>0</v>
      </c>
      <c r="L131" s="45"/>
      <c r="M131" s="45">
        <f t="shared" ca="1" si="35"/>
        <v>0</v>
      </c>
      <c r="N131" s="257">
        <f t="shared" ca="1" si="27"/>
        <v>0</v>
      </c>
      <c r="O131" s="23"/>
      <c r="P131" s="255">
        <f t="shared" ca="1" si="28"/>
        <v>0</v>
      </c>
      <c r="Q131" s="163">
        <f t="shared" ca="1" si="29"/>
        <v>0</v>
      </c>
      <c r="R131" s="164">
        <f ca="1">NPV(Q130,K131:$K$244) + ($A$13+$A$14+$A$15)/POWER(1+Q130,$A$28-D131+1)</f>
        <v>0</v>
      </c>
      <c r="S131" s="164">
        <f ca="1">NPV(Q131,K131:$K$244) + ($A$13+$A$14+$A$15)/POWER(1+Q131,$A$28-D131+1)</f>
        <v>0</v>
      </c>
      <c r="T131" s="45">
        <f t="shared" ca="1" si="30"/>
        <v>0</v>
      </c>
      <c r="U131" s="45">
        <f t="shared" ca="1" si="36"/>
        <v>0</v>
      </c>
      <c r="V131" s="45">
        <f t="shared" ca="1" si="37"/>
        <v>0</v>
      </c>
      <c r="W131" s="45">
        <f t="shared" ca="1" si="31"/>
        <v>0</v>
      </c>
      <c r="X131" s="25">
        <f t="shared" ca="1" si="20"/>
        <v>0</v>
      </c>
      <c r="Z131" s="28">
        <f t="shared" ca="1" si="38"/>
        <v>0</v>
      </c>
      <c r="AA131" s="233"/>
      <c r="AB131" s="45">
        <f t="shared" ca="1" si="32"/>
        <v>0</v>
      </c>
      <c r="AC131" s="45">
        <f t="shared" ca="1" si="21"/>
        <v>0</v>
      </c>
      <c r="AD131" s="25">
        <f t="shared" ca="1" si="22"/>
        <v>0</v>
      </c>
    </row>
    <row r="132" spans="4:30" x14ac:dyDescent="0.35">
      <c r="D132" s="20">
        <v>128</v>
      </c>
      <c r="E132" s="21">
        <f t="shared" ca="1" si="33"/>
        <v>46752</v>
      </c>
      <c r="F132" s="44">
        <f t="shared" ca="1" si="23"/>
        <v>47117</v>
      </c>
      <c r="G132" s="22" t="s">
        <v>119</v>
      </c>
      <c r="H132" s="44">
        <f t="shared" ca="1" si="34"/>
        <v>46752</v>
      </c>
      <c r="I132" s="45">
        <f t="shared" ca="1" si="24"/>
        <v>0</v>
      </c>
      <c r="J132" s="45">
        <f t="shared" ca="1" si="25"/>
        <v>0</v>
      </c>
      <c r="K132" s="45">
        <f t="shared" ca="1" si="26"/>
        <v>0</v>
      </c>
      <c r="L132" s="45"/>
      <c r="M132" s="45">
        <f t="shared" ca="1" si="35"/>
        <v>0</v>
      </c>
      <c r="N132" s="257">
        <f t="shared" ca="1" si="27"/>
        <v>0</v>
      </c>
      <c r="O132" s="23"/>
      <c r="P132" s="255">
        <f t="shared" ca="1" si="28"/>
        <v>0</v>
      </c>
      <c r="Q132" s="163">
        <f t="shared" ca="1" si="29"/>
        <v>0</v>
      </c>
      <c r="R132" s="164">
        <f ca="1">NPV(Q131,K132:$K$244) + ($A$13+$A$14+$A$15)/POWER(1+Q131,$A$28-D132+1)</f>
        <v>0</v>
      </c>
      <c r="S132" s="164">
        <f ca="1">NPV(Q132,K132:$K$244) + ($A$13+$A$14+$A$15)/POWER(1+Q132,$A$28-D132+1)</f>
        <v>0</v>
      </c>
      <c r="T132" s="45">
        <f t="shared" ca="1" si="30"/>
        <v>0</v>
      </c>
      <c r="U132" s="45">
        <f t="shared" ca="1" si="36"/>
        <v>0</v>
      </c>
      <c r="V132" s="45">
        <f t="shared" ca="1" si="37"/>
        <v>0</v>
      </c>
      <c r="W132" s="45">
        <f t="shared" ca="1" si="31"/>
        <v>0</v>
      </c>
      <c r="X132" s="25">
        <f t="shared" ref="X132:X195" ca="1" si="39">T132+W132+U132+V132</f>
        <v>0</v>
      </c>
      <c r="Z132" s="28">
        <f t="shared" ca="1" si="38"/>
        <v>0</v>
      </c>
      <c r="AA132" s="233"/>
      <c r="AB132" s="45">
        <f t="shared" ca="1" si="32"/>
        <v>0</v>
      </c>
      <c r="AC132" s="45">
        <f t="shared" ref="AC132:AC195" ca="1" si="40">W132</f>
        <v>0</v>
      </c>
      <c r="AD132" s="25">
        <f t="shared" ref="AD132:AD195" ca="1" si="41">Z132-AA132-AB132+AC132</f>
        <v>0</v>
      </c>
    </row>
    <row r="133" spans="4:30" x14ac:dyDescent="0.35">
      <c r="D133" s="20">
        <v>129</v>
      </c>
      <c r="E133" s="21">
        <f t="shared" ca="1" si="33"/>
        <v>47118</v>
      </c>
      <c r="F133" s="44">
        <f t="shared" ref="F133:F196" ca="1" si="42">E134-1</f>
        <v>47482</v>
      </c>
      <c r="G133" s="22" t="s">
        <v>119</v>
      </c>
      <c r="H133" s="44">
        <f t="shared" ca="1" si="34"/>
        <v>47118</v>
      </c>
      <c r="I133" s="45">
        <f t="shared" ref="I133:I196" ca="1" si="43">IF(D133&gt;$A$28,0,$A$9)</f>
        <v>0</v>
      </c>
      <c r="J133" s="45">
        <f t="shared" ref="J133:J196" ca="1" si="44">IF(D133&gt;$A$28,0,$A$10)</f>
        <v>0</v>
      </c>
      <c r="K133" s="45">
        <f t="shared" ref="K133:K196" ca="1" si="45">IF(D133&gt;$A$28,0,$A$11)</f>
        <v>0</v>
      </c>
      <c r="L133" s="45"/>
      <c r="M133" s="45">
        <f t="shared" ca="1" si="35"/>
        <v>0</v>
      </c>
      <c r="N133" s="257">
        <f t="shared" ref="N133:N196" ca="1" si="46">$A$6</f>
        <v>0</v>
      </c>
      <c r="O133" s="23"/>
      <c r="P133" s="255">
        <f t="shared" ref="P133:P196" ca="1" si="47">$A$7</f>
        <v>0</v>
      </c>
      <c r="Q133" s="163">
        <f t="shared" ref="Q133:Q196" ca="1" si="48">$A$8</f>
        <v>0</v>
      </c>
      <c r="R133" s="164">
        <f ca="1">NPV(Q132,K133:$K$244) + ($A$13+$A$14+$A$15)/POWER(1+Q132,$A$28-D133+1)</f>
        <v>0</v>
      </c>
      <c r="S133" s="164">
        <f ca="1">NPV(Q133,K133:$K$244) + ($A$13+$A$14+$A$15)/POWER(1+Q133,$A$28-D133+1)</f>
        <v>0</v>
      </c>
      <c r="T133" s="45">
        <f t="shared" ref="T133:T196" ca="1" si="49">IF(ISBLANK(G133),0,X132)</f>
        <v>0</v>
      </c>
      <c r="U133" s="45">
        <f t="shared" ca="1" si="36"/>
        <v>0</v>
      </c>
      <c r="V133" s="45">
        <f t="shared" ca="1" si="37"/>
        <v>0</v>
      </c>
      <c r="W133" s="45">
        <f t="shared" ref="W133:W196" ca="1" si="50">S133-R133</f>
        <v>0</v>
      </c>
      <c r="X133" s="25">
        <f t="shared" ca="1" si="39"/>
        <v>0</v>
      </c>
      <c r="Z133" s="28">
        <f t="shared" ca="1" si="38"/>
        <v>0</v>
      </c>
      <c r="AA133" s="233"/>
      <c r="AB133" s="45">
        <f t="shared" ref="AB133:AB196" ca="1" si="51">IFERROR(Z133/($A$42-D133+1),0)</f>
        <v>0</v>
      </c>
      <c r="AC133" s="45">
        <f t="shared" ca="1" si="40"/>
        <v>0</v>
      </c>
      <c r="AD133" s="25">
        <f t="shared" ca="1" si="41"/>
        <v>0</v>
      </c>
    </row>
    <row r="134" spans="4:30" x14ac:dyDescent="0.35">
      <c r="D134" s="20">
        <v>130</v>
      </c>
      <c r="E134" s="21">
        <f t="shared" ref="E134:E197" ca="1" si="52">EOMONTH(H134,0)</f>
        <v>47483</v>
      </c>
      <c r="F134" s="44">
        <f t="shared" ca="1" si="42"/>
        <v>47847</v>
      </c>
      <c r="G134" s="22" t="s">
        <v>119</v>
      </c>
      <c r="H134" s="44">
        <f t="shared" ref="H134:H197" ca="1" si="53">EDATE(H133,12)</f>
        <v>47483</v>
      </c>
      <c r="I134" s="45">
        <f t="shared" ca="1" si="43"/>
        <v>0</v>
      </c>
      <c r="J134" s="45">
        <f t="shared" ca="1" si="44"/>
        <v>0</v>
      </c>
      <c r="K134" s="45">
        <f t="shared" ca="1" si="45"/>
        <v>0</v>
      </c>
      <c r="L134" s="45"/>
      <c r="M134" s="45">
        <f t="shared" ref="M134:M197" ca="1" si="54">K134+L134</f>
        <v>0</v>
      </c>
      <c r="N134" s="257">
        <f t="shared" ca="1" si="46"/>
        <v>0</v>
      </c>
      <c r="O134" s="23"/>
      <c r="P134" s="255">
        <f t="shared" ca="1" si="47"/>
        <v>0</v>
      </c>
      <c r="Q134" s="163">
        <f t="shared" ca="1" si="48"/>
        <v>0</v>
      </c>
      <c r="R134" s="164">
        <f ca="1">NPV(Q133,K134:$K$244) + ($A$13+$A$14+$A$15)/POWER(1+Q133,$A$28-D134+1)</f>
        <v>0</v>
      </c>
      <c r="S134" s="164">
        <f ca="1">NPV(Q134,K134:$K$244) + ($A$13+$A$14+$A$15)/POWER(1+Q134,$A$28-D134+1)</f>
        <v>0</v>
      </c>
      <c r="T134" s="45">
        <f t="shared" ca="1" si="49"/>
        <v>0</v>
      </c>
      <c r="U134" s="45">
        <f t="shared" ref="U134:U197" ca="1" si="55">S134*Q134</f>
        <v>0</v>
      </c>
      <c r="V134" s="45">
        <f t="shared" ref="V134:V197" ca="1" si="56">-(K134+L134)</f>
        <v>0</v>
      </c>
      <c r="W134" s="45">
        <f t="shared" ca="1" si="50"/>
        <v>0</v>
      </c>
      <c r="X134" s="25">
        <f t="shared" ca="1" si="39"/>
        <v>0</v>
      </c>
      <c r="Z134" s="28">
        <f t="shared" ref="Z134:Z197" ca="1" si="57">AD133</f>
        <v>0</v>
      </c>
      <c r="AA134" s="233"/>
      <c r="AB134" s="45">
        <f t="shared" ca="1" si="51"/>
        <v>0</v>
      </c>
      <c r="AC134" s="45">
        <f t="shared" ca="1" si="40"/>
        <v>0</v>
      </c>
      <c r="AD134" s="25">
        <f t="shared" ca="1" si="41"/>
        <v>0</v>
      </c>
    </row>
    <row r="135" spans="4:30" x14ac:dyDescent="0.35">
      <c r="D135" s="20">
        <v>131</v>
      </c>
      <c r="E135" s="21">
        <f t="shared" ca="1" si="52"/>
        <v>47848</v>
      </c>
      <c r="F135" s="44">
        <f t="shared" ca="1" si="42"/>
        <v>48212</v>
      </c>
      <c r="G135" s="22" t="s">
        <v>119</v>
      </c>
      <c r="H135" s="44">
        <f t="shared" ca="1" si="53"/>
        <v>47848</v>
      </c>
      <c r="I135" s="45">
        <f t="shared" ca="1" si="43"/>
        <v>0</v>
      </c>
      <c r="J135" s="45">
        <f t="shared" ca="1" si="44"/>
        <v>0</v>
      </c>
      <c r="K135" s="45">
        <f t="shared" ca="1" si="45"/>
        <v>0</v>
      </c>
      <c r="L135" s="45"/>
      <c r="M135" s="45">
        <f t="shared" ca="1" si="54"/>
        <v>0</v>
      </c>
      <c r="N135" s="257">
        <f t="shared" ca="1" si="46"/>
        <v>0</v>
      </c>
      <c r="O135" s="23"/>
      <c r="P135" s="255">
        <f t="shared" ca="1" si="47"/>
        <v>0</v>
      </c>
      <c r="Q135" s="163">
        <f t="shared" ca="1" si="48"/>
        <v>0</v>
      </c>
      <c r="R135" s="164">
        <f ca="1">NPV(Q134,K135:$K$244) + ($A$13+$A$14+$A$15)/POWER(1+Q134,$A$28-D135+1)</f>
        <v>0</v>
      </c>
      <c r="S135" s="164">
        <f ca="1">NPV(Q135,K135:$K$244) + ($A$13+$A$14+$A$15)/POWER(1+Q135,$A$28-D135+1)</f>
        <v>0</v>
      </c>
      <c r="T135" s="45">
        <f t="shared" ca="1" si="49"/>
        <v>0</v>
      </c>
      <c r="U135" s="45">
        <f t="shared" ca="1" si="55"/>
        <v>0</v>
      </c>
      <c r="V135" s="45">
        <f t="shared" ca="1" si="56"/>
        <v>0</v>
      </c>
      <c r="W135" s="45">
        <f t="shared" ca="1" si="50"/>
        <v>0</v>
      </c>
      <c r="X135" s="25">
        <f t="shared" ca="1" si="39"/>
        <v>0</v>
      </c>
      <c r="Z135" s="28">
        <f t="shared" ca="1" si="57"/>
        <v>0</v>
      </c>
      <c r="AA135" s="233"/>
      <c r="AB135" s="45">
        <f t="shared" ca="1" si="51"/>
        <v>0</v>
      </c>
      <c r="AC135" s="45">
        <f t="shared" ca="1" si="40"/>
        <v>0</v>
      </c>
      <c r="AD135" s="25">
        <f t="shared" ca="1" si="41"/>
        <v>0</v>
      </c>
    </row>
    <row r="136" spans="4:30" x14ac:dyDescent="0.35">
      <c r="D136" s="20">
        <v>132</v>
      </c>
      <c r="E136" s="21">
        <f t="shared" ca="1" si="52"/>
        <v>48213</v>
      </c>
      <c r="F136" s="44">
        <f t="shared" ca="1" si="42"/>
        <v>48578</v>
      </c>
      <c r="G136" s="22" t="s">
        <v>119</v>
      </c>
      <c r="H136" s="44">
        <f t="shared" ca="1" si="53"/>
        <v>48213</v>
      </c>
      <c r="I136" s="45">
        <f t="shared" ca="1" si="43"/>
        <v>0</v>
      </c>
      <c r="J136" s="45">
        <f t="shared" ca="1" si="44"/>
        <v>0</v>
      </c>
      <c r="K136" s="45">
        <f t="shared" ca="1" si="45"/>
        <v>0</v>
      </c>
      <c r="L136" s="45"/>
      <c r="M136" s="45">
        <f t="shared" ca="1" si="54"/>
        <v>0</v>
      </c>
      <c r="N136" s="257">
        <f t="shared" ca="1" si="46"/>
        <v>0</v>
      </c>
      <c r="O136" s="23"/>
      <c r="P136" s="255">
        <f t="shared" ca="1" si="47"/>
        <v>0</v>
      </c>
      <c r="Q136" s="163">
        <f t="shared" ca="1" si="48"/>
        <v>0</v>
      </c>
      <c r="R136" s="164">
        <f ca="1">NPV(Q135,K136:$K$244) + ($A$13+$A$14+$A$15)/POWER(1+Q135,$A$28-D136+1)</f>
        <v>0</v>
      </c>
      <c r="S136" s="164">
        <f ca="1">NPV(Q136,K136:$K$244) + ($A$13+$A$14+$A$15)/POWER(1+Q136,$A$28-D136+1)</f>
        <v>0</v>
      </c>
      <c r="T136" s="45">
        <f t="shared" ca="1" si="49"/>
        <v>0</v>
      </c>
      <c r="U136" s="45">
        <f t="shared" ca="1" si="55"/>
        <v>0</v>
      </c>
      <c r="V136" s="45">
        <f t="shared" ca="1" si="56"/>
        <v>0</v>
      </c>
      <c r="W136" s="45">
        <f t="shared" ca="1" si="50"/>
        <v>0</v>
      </c>
      <c r="X136" s="25">
        <f t="shared" ca="1" si="39"/>
        <v>0</v>
      </c>
      <c r="Z136" s="28">
        <f t="shared" ca="1" si="57"/>
        <v>0</v>
      </c>
      <c r="AA136" s="233"/>
      <c r="AB136" s="45">
        <f t="shared" ca="1" si="51"/>
        <v>0</v>
      </c>
      <c r="AC136" s="45">
        <f t="shared" ca="1" si="40"/>
        <v>0</v>
      </c>
      <c r="AD136" s="25">
        <f t="shared" ca="1" si="41"/>
        <v>0</v>
      </c>
    </row>
    <row r="137" spans="4:30" x14ac:dyDescent="0.35">
      <c r="D137" s="20">
        <v>133</v>
      </c>
      <c r="E137" s="21">
        <f t="shared" ca="1" si="52"/>
        <v>48579</v>
      </c>
      <c r="F137" s="44">
        <f t="shared" ca="1" si="42"/>
        <v>48943</v>
      </c>
      <c r="G137" s="22" t="s">
        <v>119</v>
      </c>
      <c r="H137" s="44">
        <f t="shared" ca="1" si="53"/>
        <v>48579</v>
      </c>
      <c r="I137" s="45">
        <f t="shared" ca="1" si="43"/>
        <v>0</v>
      </c>
      <c r="J137" s="45">
        <f t="shared" ca="1" si="44"/>
        <v>0</v>
      </c>
      <c r="K137" s="45">
        <f t="shared" ca="1" si="45"/>
        <v>0</v>
      </c>
      <c r="L137" s="45"/>
      <c r="M137" s="45">
        <f t="shared" ca="1" si="54"/>
        <v>0</v>
      </c>
      <c r="N137" s="257">
        <f t="shared" ca="1" si="46"/>
        <v>0</v>
      </c>
      <c r="O137" s="23"/>
      <c r="P137" s="255">
        <f t="shared" ca="1" si="47"/>
        <v>0</v>
      </c>
      <c r="Q137" s="163">
        <f t="shared" ca="1" si="48"/>
        <v>0</v>
      </c>
      <c r="R137" s="164">
        <f ca="1">NPV(Q136,K137:$K$244) + ($A$13+$A$14+$A$15)/POWER(1+Q136,$A$28-D137+1)</f>
        <v>0</v>
      </c>
      <c r="S137" s="164">
        <f ca="1">NPV(Q137,K137:$K$244) + ($A$13+$A$14+$A$15)/POWER(1+Q137,$A$28-D137+1)</f>
        <v>0</v>
      </c>
      <c r="T137" s="45">
        <f t="shared" ca="1" si="49"/>
        <v>0</v>
      </c>
      <c r="U137" s="45">
        <f t="shared" ca="1" si="55"/>
        <v>0</v>
      </c>
      <c r="V137" s="45">
        <f t="shared" ca="1" si="56"/>
        <v>0</v>
      </c>
      <c r="W137" s="45">
        <f t="shared" ca="1" si="50"/>
        <v>0</v>
      </c>
      <c r="X137" s="25">
        <f t="shared" ca="1" si="39"/>
        <v>0</v>
      </c>
      <c r="Z137" s="28">
        <f t="shared" ca="1" si="57"/>
        <v>0</v>
      </c>
      <c r="AA137" s="233"/>
      <c r="AB137" s="45">
        <f t="shared" ca="1" si="51"/>
        <v>0</v>
      </c>
      <c r="AC137" s="45">
        <f t="shared" ca="1" si="40"/>
        <v>0</v>
      </c>
      <c r="AD137" s="25">
        <f t="shared" ca="1" si="41"/>
        <v>0</v>
      </c>
    </row>
    <row r="138" spans="4:30" x14ac:dyDescent="0.35">
      <c r="D138" s="20">
        <v>134</v>
      </c>
      <c r="E138" s="21">
        <f t="shared" ca="1" si="52"/>
        <v>48944</v>
      </c>
      <c r="F138" s="44">
        <f t="shared" ca="1" si="42"/>
        <v>49308</v>
      </c>
      <c r="G138" s="22" t="s">
        <v>119</v>
      </c>
      <c r="H138" s="44">
        <f t="shared" ca="1" si="53"/>
        <v>48944</v>
      </c>
      <c r="I138" s="45">
        <f t="shared" ca="1" si="43"/>
        <v>0</v>
      </c>
      <c r="J138" s="45">
        <f t="shared" ca="1" si="44"/>
        <v>0</v>
      </c>
      <c r="K138" s="45">
        <f t="shared" ca="1" si="45"/>
        <v>0</v>
      </c>
      <c r="L138" s="45"/>
      <c r="M138" s="45">
        <f t="shared" ca="1" si="54"/>
        <v>0</v>
      </c>
      <c r="N138" s="257">
        <f t="shared" ca="1" si="46"/>
        <v>0</v>
      </c>
      <c r="O138" s="23"/>
      <c r="P138" s="255">
        <f t="shared" ca="1" si="47"/>
        <v>0</v>
      </c>
      <c r="Q138" s="163">
        <f t="shared" ca="1" si="48"/>
        <v>0</v>
      </c>
      <c r="R138" s="164">
        <f ca="1">NPV(Q137,K138:$K$244) + ($A$13+$A$14+$A$15)/POWER(1+Q137,$A$28-D138+1)</f>
        <v>0</v>
      </c>
      <c r="S138" s="164">
        <f ca="1">NPV(Q138,K138:$K$244) + ($A$13+$A$14+$A$15)/POWER(1+Q138,$A$28-D138+1)</f>
        <v>0</v>
      </c>
      <c r="T138" s="45">
        <f t="shared" ca="1" si="49"/>
        <v>0</v>
      </c>
      <c r="U138" s="45">
        <f t="shared" ca="1" si="55"/>
        <v>0</v>
      </c>
      <c r="V138" s="45">
        <f t="shared" ca="1" si="56"/>
        <v>0</v>
      </c>
      <c r="W138" s="45">
        <f t="shared" ca="1" si="50"/>
        <v>0</v>
      </c>
      <c r="X138" s="25">
        <f t="shared" ca="1" si="39"/>
        <v>0</v>
      </c>
      <c r="Z138" s="28">
        <f t="shared" ca="1" si="57"/>
        <v>0</v>
      </c>
      <c r="AA138" s="233"/>
      <c r="AB138" s="45">
        <f t="shared" ca="1" si="51"/>
        <v>0</v>
      </c>
      <c r="AC138" s="45">
        <f t="shared" ca="1" si="40"/>
        <v>0</v>
      </c>
      <c r="AD138" s="25">
        <f t="shared" ca="1" si="41"/>
        <v>0</v>
      </c>
    </row>
    <row r="139" spans="4:30" x14ac:dyDescent="0.35">
      <c r="D139" s="20">
        <v>135</v>
      </c>
      <c r="E139" s="21">
        <f t="shared" ca="1" si="52"/>
        <v>49309</v>
      </c>
      <c r="F139" s="44">
        <f t="shared" ca="1" si="42"/>
        <v>49673</v>
      </c>
      <c r="G139" s="22" t="s">
        <v>119</v>
      </c>
      <c r="H139" s="44">
        <f t="shared" ca="1" si="53"/>
        <v>49309</v>
      </c>
      <c r="I139" s="45">
        <f t="shared" ca="1" si="43"/>
        <v>0</v>
      </c>
      <c r="J139" s="45">
        <f t="shared" ca="1" si="44"/>
        <v>0</v>
      </c>
      <c r="K139" s="45">
        <f t="shared" ca="1" si="45"/>
        <v>0</v>
      </c>
      <c r="L139" s="45"/>
      <c r="M139" s="45">
        <f t="shared" ca="1" si="54"/>
        <v>0</v>
      </c>
      <c r="N139" s="257">
        <f t="shared" ca="1" si="46"/>
        <v>0</v>
      </c>
      <c r="O139" s="23"/>
      <c r="P139" s="255">
        <f t="shared" ca="1" si="47"/>
        <v>0</v>
      </c>
      <c r="Q139" s="163">
        <f t="shared" ca="1" si="48"/>
        <v>0</v>
      </c>
      <c r="R139" s="164">
        <f ca="1">NPV(Q138,K139:$K$244) + ($A$13+$A$14+$A$15)/POWER(1+Q138,$A$28-D139+1)</f>
        <v>0</v>
      </c>
      <c r="S139" s="164">
        <f ca="1">NPV(Q139,K139:$K$244) + ($A$13+$A$14+$A$15)/POWER(1+Q139,$A$28-D139+1)</f>
        <v>0</v>
      </c>
      <c r="T139" s="45">
        <f t="shared" ca="1" si="49"/>
        <v>0</v>
      </c>
      <c r="U139" s="45">
        <f t="shared" ca="1" si="55"/>
        <v>0</v>
      </c>
      <c r="V139" s="45">
        <f t="shared" ca="1" si="56"/>
        <v>0</v>
      </c>
      <c r="W139" s="45">
        <f t="shared" ca="1" si="50"/>
        <v>0</v>
      </c>
      <c r="X139" s="25">
        <f t="shared" ca="1" si="39"/>
        <v>0</v>
      </c>
      <c r="Z139" s="28">
        <f t="shared" ca="1" si="57"/>
        <v>0</v>
      </c>
      <c r="AA139" s="233"/>
      <c r="AB139" s="45">
        <f t="shared" ca="1" si="51"/>
        <v>0</v>
      </c>
      <c r="AC139" s="45">
        <f t="shared" ca="1" si="40"/>
        <v>0</v>
      </c>
      <c r="AD139" s="25">
        <f t="shared" ca="1" si="41"/>
        <v>0</v>
      </c>
    </row>
    <row r="140" spans="4:30" x14ac:dyDescent="0.35">
      <c r="D140" s="20">
        <v>136</v>
      </c>
      <c r="E140" s="21">
        <f t="shared" ca="1" si="52"/>
        <v>49674</v>
      </c>
      <c r="F140" s="44">
        <f t="shared" ca="1" si="42"/>
        <v>50039</v>
      </c>
      <c r="G140" s="22" t="s">
        <v>119</v>
      </c>
      <c r="H140" s="44">
        <f t="shared" ca="1" si="53"/>
        <v>49674</v>
      </c>
      <c r="I140" s="45">
        <f t="shared" ca="1" si="43"/>
        <v>0</v>
      </c>
      <c r="J140" s="45">
        <f t="shared" ca="1" si="44"/>
        <v>0</v>
      </c>
      <c r="K140" s="45">
        <f t="shared" ca="1" si="45"/>
        <v>0</v>
      </c>
      <c r="L140" s="45"/>
      <c r="M140" s="45">
        <f t="shared" ca="1" si="54"/>
        <v>0</v>
      </c>
      <c r="N140" s="257">
        <f t="shared" ca="1" si="46"/>
        <v>0</v>
      </c>
      <c r="O140" s="23"/>
      <c r="P140" s="255">
        <f t="shared" ca="1" si="47"/>
        <v>0</v>
      </c>
      <c r="Q140" s="163">
        <f t="shared" ca="1" si="48"/>
        <v>0</v>
      </c>
      <c r="R140" s="164">
        <f ca="1">NPV(Q139,K140:$K$244) + ($A$13+$A$14+$A$15)/POWER(1+Q139,$A$28-D140+1)</f>
        <v>0</v>
      </c>
      <c r="S140" s="164">
        <f ca="1">NPV(Q140,K140:$K$244) + ($A$13+$A$14+$A$15)/POWER(1+Q140,$A$28-D140+1)</f>
        <v>0</v>
      </c>
      <c r="T140" s="45">
        <f t="shared" ca="1" si="49"/>
        <v>0</v>
      </c>
      <c r="U140" s="45">
        <f t="shared" ca="1" si="55"/>
        <v>0</v>
      </c>
      <c r="V140" s="45">
        <f t="shared" ca="1" si="56"/>
        <v>0</v>
      </c>
      <c r="W140" s="45">
        <f t="shared" ca="1" si="50"/>
        <v>0</v>
      </c>
      <c r="X140" s="25">
        <f t="shared" ca="1" si="39"/>
        <v>0</v>
      </c>
      <c r="Z140" s="28">
        <f t="shared" ca="1" si="57"/>
        <v>0</v>
      </c>
      <c r="AA140" s="233"/>
      <c r="AB140" s="45">
        <f t="shared" ca="1" si="51"/>
        <v>0</v>
      </c>
      <c r="AC140" s="45">
        <f t="shared" ca="1" si="40"/>
        <v>0</v>
      </c>
      <c r="AD140" s="25">
        <f t="shared" ca="1" si="41"/>
        <v>0</v>
      </c>
    </row>
    <row r="141" spans="4:30" x14ac:dyDescent="0.35">
      <c r="D141" s="20">
        <v>137</v>
      </c>
      <c r="E141" s="21">
        <f t="shared" ca="1" si="52"/>
        <v>50040</v>
      </c>
      <c r="F141" s="44">
        <f t="shared" ca="1" si="42"/>
        <v>50404</v>
      </c>
      <c r="G141" s="22" t="s">
        <v>119</v>
      </c>
      <c r="H141" s="44">
        <f t="shared" ca="1" si="53"/>
        <v>50040</v>
      </c>
      <c r="I141" s="45">
        <f t="shared" ca="1" si="43"/>
        <v>0</v>
      </c>
      <c r="J141" s="45">
        <f t="shared" ca="1" si="44"/>
        <v>0</v>
      </c>
      <c r="K141" s="45">
        <f t="shared" ca="1" si="45"/>
        <v>0</v>
      </c>
      <c r="L141" s="45"/>
      <c r="M141" s="45">
        <f t="shared" ca="1" si="54"/>
        <v>0</v>
      </c>
      <c r="N141" s="257">
        <f t="shared" ca="1" si="46"/>
        <v>0</v>
      </c>
      <c r="O141" s="23"/>
      <c r="P141" s="255">
        <f t="shared" ca="1" si="47"/>
        <v>0</v>
      </c>
      <c r="Q141" s="163">
        <f t="shared" ca="1" si="48"/>
        <v>0</v>
      </c>
      <c r="R141" s="164">
        <f ca="1">NPV(Q140,K141:$K$244) + ($A$13+$A$14+$A$15)/POWER(1+Q140,$A$28-D141+1)</f>
        <v>0</v>
      </c>
      <c r="S141" s="164">
        <f ca="1">NPV(Q141,K141:$K$244) + ($A$13+$A$14+$A$15)/POWER(1+Q141,$A$28-D141+1)</f>
        <v>0</v>
      </c>
      <c r="T141" s="45">
        <f t="shared" ca="1" si="49"/>
        <v>0</v>
      </c>
      <c r="U141" s="45">
        <f t="shared" ca="1" si="55"/>
        <v>0</v>
      </c>
      <c r="V141" s="45">
        <f t="shared" ca="1" si="56"/>
        <v>0</v>
      </c>
      <c r="W141" s="45">
        <f t="shared" ca="1" si="50"/>
        <v>0</v>
      </c>
      <c r="X141" s="25">
        <f t="shared" ca="1" si="39"/>
        <v>0</v>
      </c>
      <c r="Z141" s="28">
        <f t="shared" ca="1" si="57"/>
        <v>0</v>
      </c>
      <c r="AA141" s="233"/>
      <c r="AB141" s="45">
        <f t="shared" ca="1" si="51"/>
        <v>0</v>
      </c>
      <c r="AC141" s="45">
        <f t="shared" ca="1" si="40"/>
        <v>0</v>
      </c>
      <c r="AD141" s="25">
        <f t="shared" ca="1" si="41"/>
        <v>0</v>
      </c>
    </row>
    <row r="142" spans="4:30" x14ac:dyDescent="0.35">
      <c r="D142" s="20">
        <v>138</v>
      </c>
      <c r="E142" s="21">
        <f t="shared" ca="1" si="52"/>
        <v>50405</v>
      </c>
      <c r="F142" s="44">
        <f t="shared" ca="1" si="42"/>
        <v>50769</v>
      </c>
      <c r="G142" s="22" t="s">
        <v>119</v>
      </c>
      <c r="H142" s="44">
        <f t="shared" ca="1" si="53"/>
        <v>50405</v>
      </c>
      <c r="I142" s="45">
        <f t="shared" ca="1" si="43"/>
        <v>0</v>
      </c>
      <c r="J142" s="45">
        <f t="shared" ca="1" si="44"/>
        <v>0</v>
      </c>
      <c r="K142" s="45">
        <f t="shared" ca="1" si="45"/>
        <v>0</v>
      </c>
      <c r="L142" s="45"/>
      <c r="M142" s="45">
        <f t="shared" ca="1" si="54"/>
        <v>0</v>
      </c>
      <c r="N142" s="257">
        <f t="shared" ca="1" si="46"/>
        <v>0</v>
      </c>
      <c r="O142" s="23"/>
      <c r="P142" s="255">
        <f t="shared" ca="1" si="47"/>
        <v>0</v>
      </c>
      <c r="Q142" s="163">
        <f t="shared" ca="1" si="48"/>
        <v>0</v>
      </c>
      <c r="R142" s="164">
        <f ca="1">NPV(Q141,K142:$K$244) + ($A$13+$A$14+$A$15)/POWER(1+Q141,$A$28-D142+1)</f>
        <v>0</v>
      </c>
      <c r="S142" s="164">
        <f ca="1">NPV(Q142,K142:$K$244) + ($A$13+$A$14+$A$15)/POWER(1+Q142,$A$28-D142+1)</f>
        <v>0</v>
      </c>
      <c r="T142" s="45">
        <f t="shared" ca="1" si="49"/>
        <v>0</v>
      </c>
      <c r="U142" s="45">
        <f t="shared" ca="1" si="55"/>
        <v>0</v>
      </c>
      <c r="V142" s="45">
        <f t="shared" ca="1" si="56"/>
        <v>0</v>
      </c>
      <c r="W142" s="45">
        <f t="shared" ca="1" si="50"/>
        <v>0</v>
      </c>
      <c r="X142" s="25">
        <f t="shared" ca="1" si="39"/>
        <v>0</v>
      </c>
      <c r="Z142" s="28">
        <f t="shared" ca="1" si="57"/>
        <v>0</v>
      </c>
      <c r="AA142" s="233"/>
      <c r="AB142" s="45">
        <f t="shared" ca="1" si="51"/>
        <v>0</v>
      </c>
      <c r="AC142" s="45">
        <f t="shared" ca="1" si="40"/>
        <v>0</v>
      </c>
      <c r="AD142" s="25">
        <f t="shared" ca="1" si="41"/>
        <v>0</v>
      </c>
    </row>
    <row r="143" spans="4:30" x14ac:dyDescent="0.35">
      <c r="D143" s="20">
        <v>139</v>
      </c>
      <c r="E143" s="21">
        <f t="shared" ca="1" si="52"/>
        <v>50770</v>
      </c>
      <c r="F143" s="44">
        <f t="shared" ca="1" si="42"/>
        <v>51134</v>
      </c>
      <c r="G143" s="22" t="s">
        <v>119</v>
      </c>
      <c r="H143" s="44">
        <f t="shared" ca="1" si="53"/>
        <v>50770</v>
      </c>
      <c r="I143" s="45">
        <f t="shared" ca="1" si="43"/>
        <v>0</v>
      </c>
      <c r="J143" s="45">
        <f t="shared" ca="1" si="44"/>
        <v>0</v>
      </c>
      <c r="K143" s="45">
        <f t="shared" ca="1" si="45"/>
        <v>0</v>
      </c>
      <c r="L143" s="45"/>
      <c r="M143" s="45">
        <f t="shared" ca="1" si="54"/>
        <v>0</v>
      </c>
      <c r="N143" s="257">
        <f t="shared" ca="1" si="46"/>
        <v>0</v>
      </c>
      <c r="O143" s="23"/>
      <c r="P143" s="255">
        <f t="shared" ca="1" si="47"/>
        <v>0</v>
      </c>
      <c r="Q143" s="163">
        <f t="shared" ca="1" si="48"/>
        <v>0</v>
      </c>
      <c r="R143" s="164">
        <f ca="1">NPV(Q142,K143:$K$244) + ($A$13+$A$14+$A$15)/POWER(1+Q142,$A$28-D143+1)</f>
        <v>0</v>
      </c>
      <c r="S143" s="164">
        <f ca="1">NPV(Q143,K143:$K$244) + ($A$13+$A$14+$A$15)/POWER(1+Q143,$A$28-D143+1)</f>
        <v>0</v>
      </c>
      <c r="T143" s="45">
        <f t="shared" ca="1" si="49"/>
        <v>0</v>
      </c>
      <c r="U143" s="45">
        <f t="shared" ca="1" si="55"/>
        <v>0</v>
      </c>
      <c r="V143" s="45">
        <f t="shared" ca="1" si="56"/>
        <v>0</v>
      </c>
      <c r="W143" s="45">
        <f t="shared" ca="1" si="50"/>
        <v>0</v>
      </c>
      <c r="X143" s="25">
        <f t="shared" ca="1" si="39"/>
        <v>0</v>
      </c>
      <c r="Z143" s="28">
        <f t="shared" ca="1" si="57"/>
        <v>0</v>
      </c>
      <c r="AA143" s="233"/>
      <c r="AB143" s="45">
        <f t="shared" ca="1" si="51"/>
        <v>0</v>
      </c>
      <c r="AC143" s="45">
        <f t="shared" ca="1" si="40"/>
        <v>0</v>
      </c>
      <c r="AD143" s="25">
        <f t="shared" ca="1" si="41"/>
        <v>0</v>
      </c>
    </row>
    <row r="144" spans="4:30" x14ac:dyDescent="0.35">
      <c r="D144" s="20">
        <v>140</v>
      </c>
      <c r="E144" s="21">
        <f t="shared" ca="1" si="52"/>
        <v>51135</v>
      </c>
      <c r="F144" s="44">
        <f t="shared" ca="1" si="42"/>
        <v>51500</v>
      </c>
      <c r="G144" s="22" t="s">
        <v>119</v>
      </c>
      <c r="H144" s="44">
        <f t="shared" ca="1" si="53"/>
        <v>51135</v>
      </c>
      <c r="I144" s="45">
        <f t="shared" ca="1" si="43"/>
        <v>0</v>
      </c>
      <c r="J144" s="45">
        <f t="shared" ca="1" si="44"/>
        <v>0</v>
      </c>
      <c r="K144" s="45">
        <f t="shared" ca="1" si="45"/>
        <v>0</v>
      </c>
      <c r="L144" s="45"/>
      <c r="M144" s="45">
        <f t="shared" ca="1" si="54"/>
        <v>0</v>
      </c>
      <c r="N144" s="257">
        <f t="shared" ca="1" si="46"/>
        <v>0</v>
      </c>
      <c r="O144" s="23"/>
      <c r="P144" s="255">
        <f t="shared" ca="1" si="47"/>
        <v>0</v>
      </c>
      <c r="Q144" s="163">
        <f t="shared" ca="1" si="48"/>
        <v>0</v>
      </c>
      <c r="R144" s="164">
        <f ca="1">NPV(Q143,K144:$K$244) + ($A$13+$A$14+$A$15)/POWER(1+Q143,$A$28-D144+1)</f>
        <v>0</v>
      </c>
      <c r="S144" s="164">
        <f ca="1">NPV(Q144,K144:$K$244) + ($A$13+$A$14+$A$15)/POWER(1+Q144,$A$28-D144+1)</f>
        <v>0</v>
      </c>
      <c r="T144" s="45">
        <f t="shared" ca="1" si="49"/>
        <v>0</v>
      </c>
      <c r="U144" s="45">
        <f t="shared" ca="1" si="55"/>
        <v>0</v>
      </c>
      <c r="V144" s="45">
        <f t="shared" ca="1" si="56"/>
        <v>0</v>
      </c>
      <c r="W144" s="45">
        <f t="shared" ca="1" si="50"/>
        <v>0</v>
      </c>
      <c r="X144" s="25">
        <f t="shared" ca="1" si="39"/>
        <v>0</v>
      </c>
      <c r="Z144" s="28">
        <f t="shared" ca="1" si="57"/>
        <v>0</v>
      </c>
      <c r="AA144" s="233"/>
      <c r="AB144" s="45">
        <f t="shared" ca="1" si="51"/>
        <v>0</v>
      </c>
      <c r="AC144" s="45">
        <f t="shared" ca="1" si="40"/>
        <v>0</v>
      </c>
      <c r="AD144" s="25">
        <f t="shared" ca="1" si="41"/>
        <v>0</v>
      </c>
    </row>
    <row r="145" spans="4:30" x14ac:dyDescent="0.35">
      <c r="D145" s="20">
        <v>141</v>
      </c>
      <c r="E145" s="21">
        <f t="shared" ca="1" si="52"/>
        <v>51501</v>
      </c>
      <c r="F145" s="44">
        <f t="shared" ca="1" si="42"/>
        <v>51865</v>
      </c>
      <c r="G145" s="22" t="s">
        <v>119</v>
      </c>
      <c r="H145" s="44">
        <f t="shared" ca="1" si="53"/>
        <v>51501</v>
      </c>
      <c r="I145" s="45">
        <f t="shared" ca="1" si="43"/>
        <v>0</v>
      </c>
      <c r="J145" s="45">
        <f t="shared" ca="1" si="44"/>
        <v>0</v>
      </c>
      <c r="K145" s="45">
        <f t="shared" ca="1" si="45"/>
        <v>0</v>
      </c>
      <c r="L145" s="45"/>
      <c r="M145" s="45">
        <f t="shared" ca="1" si="54"/>
        <v>0</v>
      </c>
      <c r="N145" s="257">
        <f t="shared" ca="1" si="46"/>
        <v>0</v>
      </c>
      <c r="O145" s="23"/>
      <c r="P145" s="255">
        <f t="shared" ca="1" si="47"/>
        <v>0</v>
      </c>
      <c r="Q145" s="163">
        <f t="shared" ca="1" si="48"/>
        <v>0</v>
      </c>
      <c r="R145" s="164">
        <f ca="1">NPV(Q144,K145:$K$244) + ($A$13+$A$14+$A$15)/POWER(1+Q144,$A$28-D145+1)</f>
        <v>0</v>
      </c>
      <c r="S145" s="164">
        <f ca="1">NPV(Q145,K145:$K$244) + ($A$13+$A$14+$A$15)/POWER(1+Q145,$A$28-D145+1)</f>
        <v>0</v>
      </c>
      <c r="T145" s="45">
        <f t="shared" ca="1" si="49"/>
        <v>0</v>
      </c>
      <c r="U145" s="45">
        <f t="shared" ca="1" si="55"/>
        <v>0</v>
      </c>
      <c r="V145" s="45">
        <f t="shared" ca="1" si="56"/>
        <v>0</v>
      </c>
      <c r="W145" s="45">
        <f t="shared" ca="1" si="50"/>
        <v>0</v>
      </c>
      <c r="X145" s="25">
        <f t="shared" ca="1" si="39"/>
        <v>0</v>
      </c>
      <c r="Z145" s="28">
        <f t="shared" ca="1" si="57"/>
        <v>0</v>
      </c>
      <c r="AA145" s="233"/>
      <c r="AB145" s="45">
        <f t="shared" ca="1" si="51"/>
        <v>0</v>
      </c>
      <c r="AC145" s="45">
        <f t="shared" ca="1" si="40"/>
        <v>0</v>
      </c>
      <c r="AD145" s="25">
        <f t="shared" ca="1" si="41"/>
        <v>0</v>
      </c>
    </row>
    <row r="146" spans="4:30" x14ac:dyDescent="0.35">
      <c r="D146" s="20">
        <v>142</v>
      </c>
      <c r="E146" s="21">
        <f t="shared" ca="1" si="52"/>
        <v>51866</v>
      </c>
      <c r="F146" s="44">
        <f t="shared" ca="1" si="42"/>
        <v>52230</v>
      </c>
      <c r="G146" s="22" t="s">
        <v>119</v>
      </c>
      <c r="H146" s="44">
        <f t="shared" ca="1" si="53"/>
        <v>51866</v>
      </c>
      <c r="I146" s="45">
        <f t="shared" ca="1" si="43"/>
        <v>0</v>
      </c>
      <c r="J146" s="45">
        <f t="shared" ca="1" si="44"/>
        <v>0</v>
      </c>
      <c r="K146" s="45">
        <f t="shared" ca="1" si="45"/>
        <v>0</v>
      </c>
      <c r="L146" s="45"/>
      <c r="M146" s="45">
        <f t="shared" ca="1" si="54"/>
        <v>0</v>
      </c>
      <c r="N146" s="257">
        <f t="shared" ca="1" si="46"/>
        <v>0</v>
      </c>
      <c r="O146" s="23"/>
      <c r="P146" s="255">
        <f t="shared" ca="1" si="47"/>
        <v>0</v>
      </c>
      <c r="Q146" s="163">
        <f t="shared" ca="1" si="48"/>
        <v>0</v>
      </c>
      <c r="R146" s="164">
        <f ca="1">NPV(Q145,K146:$K$244) + ($A$13+$A$14+$A$15)/POWER(1+Q145,$A$28-D146+1)</f>
        <v>0</v>
      </c>
      <c r="S146" s="164">
        <f ca="1">NPV(Q146,K146:$K$244) + ($A$13+$A$14+$A$15)/POWER(1+Q146,$A$28-D146+1)</f>
        <v>0</v>
      </c>
      <c r="T146" s="45">
        <f t="shared" ca="1" si="49"/>
        <v>0</v>
      </c>
      <c r="U146" s="45">
        <f t="shared" ca="1" si="55"/>
        <v>0</v>
      </c>
      <c r="V146" s="45">
        <f t="shared" ca="1" si="56"/>
        <v>0</v>
      </c>
      <c r="W146" s="45">
        <f t="shared" ca="1" si="50"/>
        <v>0</v>
      </c>
      <c r="X146" s="25">
        <f t="shared" ca="1" si="39"/>
        <v>0</v>
      </c>
      <c r="Z146" s="28">
        <f t="shared" ca="1" si="57"/>
        <v>0</v>
      </c>
      <c r="AA146" s="233"/>
      <c r="AB146" s="45">
        <f t="shared" ca="1" si="51"/>
        <v>0</v>
      </c>
      <c r="AC146" s="45">
        <f t="shared" ca="1" si="40"/>
        <v>0</v>
      </c>
      <c r="AD146" s="25">
        <f t="shared" ca="1" si="41"/>
        <v>0</v>
      </c>
    </row>
    <row r="147" spans="4:30" x14ac:dyDescent="0.35">
      <c r="D147" s="20">
        <v>143</v>
      </c>
      <c r="E147" s="21">
        <f t="shared" ca="1" si="52"/>
        <v>52231</v>
      </c>
      <c r="F147" s="44">
        <f t="shared" ca="1" si="42"/>
        <v>52595</v>
      </c>
      <c r="G147" s="22" t="s">
        <v>119</v>
      </c>
      <c r="H147" s="44">
        <f t="shared" ca="1" si="53"/>
        <v>52231</v>
      </c>
      <c r="I147" s="45">
        <f t="shared" ca="1" si="43"/>
        <v>0</v>
      </c>
      <c r="J147" s="45">
        <f t="shared" ca="1" si="44"/>
        <v>0</v>
      </c>
      <c r="K147" s="45">
        <f t="shared" ca="1" si="45"/>
        <v>0</v>
      </c>
      <c r="L147" s="45"/>
      <c r="M147" s="45">
        <f t="shared" ca="1" si="54"/>
        <v>0</v>
      </c>
      <c r="N147" s="257">
        <f t="shared" ca="1" si="46"/>
        <v>0</v>
      </c>
      <c r="O147" s="23"/>
      <c r="P147" s="255">
        <f t="shared" ca="1" si="47"/>
        <v>0</v>
      </c>
      <c r="Q147" s="163">
        <f t="shared" ca="1" si="48"/>
        <v>0</v>
      </c>
      <c r="R147" s="164">
        <f ca="1">NPV(Q146,K147:$K$244) + ($A$13+$A$14+$A$15)/POWER(1+Q146,$A$28-D147+1)</f>
        <v>0</v>
      </c>
      <c r="S147" s="164">
        <f ca="1">NPV(Q147,K147:$K$244) + ($A$13+$A$14+$A$15)/POWER(1+Q147,$A$28-D147+1)</f>
        <v>0</v>
      </c>
      <c r="T147" s="45">
        <f t="shared" ca="1" si="49"/>
        <v>0</v>
      </c>
      <c r="U147" s="45">
        <f t="shared" ca="1" si="55"/>
        <v>0</v>
      </c>
      <c r="V147" s="45">
        <f t="shared" ca="1" si="56"/>
        <v>0</v>
      </c>
      <c r="W147" s="45">
        <f t="shared" ca="1" si="50"/>
        <v>0</v>
      </c>
      <c r="X147" s="25">
        <f t="shared" ca="1" si="39"/>
        <v>0</v>
      </c>
      <c r="Z147" s="28">
        <f t="shared" ca="1" si="57"/>
        <v>0</v>
      </c>
      <c r="AA147" s="233"/>
      <c r="AB147" s="45">
        <f t="shared" ca="1" si="51"/>
        <v>0</v>
      </c>
      <c r="AC147" s="45">
        <f t="shared" ca="1" si="40"/>
        <v>0</v>
      </c>
      <c r="AD147" s="25">
        <f t="shared" ca="1" si="41"/>
        <v>0</v>
      </c>
    </row>
    <row r="148" spans="4:30" x14ac:dyDescent="0.35">
      <c r="D148" s="20">
        <v>144</v>
      </c>
      <c r="E148" s="21">
        <f t="shared" ca="1" si="52"/>
        <v>52596</v>
      </c>
      <c r="F148" s="44">
        <f t="shared" ca="1" si="42"/>
        <v>52961</v>
      </c>
      <c r="G148" s="22" t="s">
        <v>119</v>
      </c>
      <c r="H148" s="44">
        <f t="shared" ca="1" si="53"/>
        <v>52596</v>
      </c>
      <c r="I148" s="45">
        <f t="shared" ca="1" si="43"/>
        <v>0</v>
      </c>
      <c r="J148" s="45">
        <f t="shared" ca="1" si="44"/>
        <v>0</v>
      </c>
      <c r="K148" s="45">
        <f t="shared" ca="1" si="45"/>
        <v>0</v>
      </c>
      <c r="L148" s="45"/>
      <c r="M148" s="45">
        <f t="shared" ca="1" si="54"/>
        <v>0</v>
      </c>
      <c r="N148" s="257">
        <f t="shared" ca="1" si="46"/>
        <v>0</v>
      </c>
      <c r="O148" s="23"/>
      <c r="P148" s="255">
        <f t="shared" ca="1" si="47"/>
        <v>0</v>
      </c>
      <c r="Q148" s="163">
        <f t="shared" ca="1" si="48"/>
        <v>0</v>
      </c>
      <c r="R148" s="164">
        <f ca="1">NPV(Q147,K148:$K$244) + ($A$13+$A$14+$A$15)/POWER(1+Q147,$A$28-D148+1)</f>
        <v>0</v>
      </c>
      <c r="S148" s="164">
        <f ca="1">NPV(Q148,K148:$K$244) + ($A$13+$A$14+$A$15)/POWER(1+Q148,$A$28-D148+1)</f>
        <v>0</v>
      </c>
      <c r="T148" s="45">
        <f t="shared" ca="1" si="49"/>
        <v>0</v>
      </c>
      <c r="U148" s="45">
        <f t="shared" ca="1" si="55"/>
        <v>0</v>
      </c>
      <c r="V148" s="45">
        <f t="shared" ca="1" si="56"/>
        <v>0</v>
      </c>
      <c r="W148" s="45">
        <f t="shared" ca="1" si="50"/>
        <v>0</v>
      </c>
      <c r="X148" s="25">
        <f t="shared" ca="1" si="39"/>
        <v>0</v>
      </c>
      <c r="Z148" s="28">
        <f t="shared" ca="1" si="57"/>
        <v>0</v>
      </c>
      <c r="AA148" s="233"/>
      <c r="AB148" s="45">
        <f t="shared" ca="1" si="51"/>
        <v>0</v>
      </c>
      <c r="AC148" s="45">
        <f t="shared" ca="1" si="40"/>
        <v>0</v>
      </c>
      <c r="AD148" s="25">
        <f t="shared" ca="1" si="41"/>
        <v>0</v>
      </c>
    </row>
    <row r="149" spans="4:30" x14ac:dyDescent="0.35">
      <c r="D149" s="20">
        <v>145</v>
      </c>
      <c r="E149" s="21">
        <f t="shared" ca="1" si="52"/>
        <v>52962</v>
      </c>
      <c r="F149" s="44">
        <f t="shared" ca="1" si="42"/>
        <v>53326</v>
      </c>
      <c r="G149" s="22" t="s">
        <v>119</v>
      </c>
      <c r="H149" s="44">
        <f t="shared" ca="1" si="53"/>
        <v>52962</v>
      </c>
      <c r="I149" s="45">
        <f t="shared" ca="1" si="43"/>
        <v>0</v>
      </c>
      <c r="J149" s="45">
        <f t="shared" ca="1" si="44"/>
        <v>0</v>
      </c>
      <c r="K149" s="45">
        <f t="shared" ca="1" si="45"/>
        <v>0</v>
      </c>
      <c r="L149" s="45"/>
      <c r="M149" s="45">
        <f t="shared" ca="1" si="54"/>
        <v>0</v>
      </c>
      <c r="N149" s="257">
        <f t="shared" ca="1" si="46"/>
        <v>0</v>
      </c>
      <c r="O149" s="23"/>
      <c r="P149" s="255">
        <f t="shared" ca="1" si="47"/>
        <v>0</v>
      </c>
      <c r="Q149" s="163">
        <f t="shared" ca="1" si="48"/>
        <v>0</v>
      </c>
      <c r="R149" s="164">
        <f ca="1">NPV(Q148,K149:$K$244) + ($A$13+$A$14+$A$15)/POWER(1+Q148,$A$28-D149+1)</f>
        <v>0</v>
      </c>
      <c r="S149" s="164">
        <f ca="1">NPV(Q149,K149:$K$244) + ($A$13+$A$14+$A$15)/POWER(1+Q149,$A$28-D149+1)</f>
        <v>0</v>
      </c>
      <c r="T149" s="45">
        <f t="shared" ca="1" si="49"/>
        <v>0</v>
      </c>
      <c r="U149" s="45">
        <f t="shared" ca="1" si="55"/>
        <v>0</v>
      </c>
      <c r="V149" s="45">
        <f t="shared" ca="1" si="56"/>
        <v>0</v>
      </c>
      <c r="W149" s="45">
        <f t="shared" ca="1" si="50"/>
        <v>0</v>
      </c>
      <c r="X149" s="25">
        <f t="shared" ca="1" si="39"/>
        <v>0</v>
      </c>
      <c r="Z149" s="28">
        <f t="shared" ca="1" si="57"/>
        <v>0</v>
      </c>
      <c r="AA149" s="233"/>
      <c r="AB149" s="45">
        <f t="shared" ca="1" si="51"/>
        <v>0</v>
      </c>
      <c r="AC149" s="45">
        <f t="shared" ca="1" si="40"/>
        <v>0</v>
      </c>
      <c r="AD149" s="25">
        <f t="shared" ca="1" si="41"/>
        <v>0</v>
      </c>
    </row>
    <row r="150" spans="4:30" x14ac:dyDescent="0.35">
      <c r="D150" s="20">
        <v>146</v>
      </c>
      <c r="E150" s="21">
        <f t="shared" ca="1" si="52"/>
        <v>53327</v>
      </c>
      <c r="F150" s="44">
        <f t="shared" ca="1" si="42"/>
        <v>53691</v>
      </c>
      <c r="G150" s="22" t="s">
        <v>119</v>
      </c>
      <c r="H150" s="44">
        <f t="shared" ca="1" si="53"/>
        <v>53327</v>
      </c>
      <c r="I150" s="45">
        <f t="shared" ca="1" si="43"/>
        <v>0</v>
      </c>
      <c r="J150" s="45">
        <f t="shared" ca="1" si="44"/>
        <v>0</v>
      </c>
      <c r="K150" s="45">
        <f t="shared" ca="1" si="45"/>
        <v>0</v>
      </c>
      <c r="L150" s="45"/>
      <c r="M150" s="45">
        <f t="shared" ca="1" si="54"/>
        <v>0</v>
      </c>
      <c r="N150" s="257">
        <f t="shared" ca="1" si="46"/>
        <v>0</v>
      </c>
      <c r="O150" s="23"/>
      <c r="P150" s="255">
        <f t="shared" ca="1" si="47"/>
        <v>0</v>
      </c>
      <c r="Q150" s="163">
        <f t="shared" ca="1" si="48"/>
        <v>0</v>
      </c>
      <c r="R150" s="164">
        <f ca="1">NPV(Q149,K150:$K$244) + ($A$13+$A$14+$A$15)/POWER(1+Q149,$A$28-D150+1)</f>
        <v>0</v>
      </c>
      <c r="S150" s="164">
        <f ca="1">NPV(Q150,K150:$K$244) + ($A$13+$A$14+$A$15)/POWER(1+Q150,$A$28-D150+1)</f>
        <v>0</v>
      </c>
      <c r="T150" s="45">
        <f t="shared" ca="1" si="49"/>
        <v>0</v>
      </c>
      <c r="U150" s="45">
        <f t="shared" ca="1" si="55"/>
        <v>0</v>
      </c>
      <c r="V150" s="45">
        <f t="shared" ca="1" si="56"/>
        <v>0</v>
      </c>
      <c r="W150" s="45">
        <f t="shared" ca="1" si="50"/>
        <v>0</v>
      </c>
      <c r="X150" s="25">
        <f t="shared" ca="1" si="39"/>
        <v>0</v>
      </c>
      <c r="Z150" s="28">
        <f t="shared" ca="1" si="57"/>
        <v>0</v>
      </c>
      <c r="AA150" s="233"/>
      <c r="AB150" s="45">
        <f t="shared" ca="1" si="51"/>
        <v>0</v>
      </c>
      <c r="AC150" s="45">
        <f t="shared" ca="1" si="40"/>
        <v>0</v>
      </c>
      <c r="AD150" s="25">
        <f t="shared" ca="1" si="41"/>
        <v>0</v>
      </c>
    </row>
    <row r="151" spans="4:30" x14ac:dyDescent="0.35">
      <c r="D151" s="20">
        <v>147</v>
      </c>
      <c r="E151" s="21">
        <f t="shared" ca="1" si="52"/>
        <v>53692</v>
      </c>
      <c r="F151" s="44">
        <f t="shared" ca="1" si="42"/>
        <v>54056</v>
      </c>
      <c r="G151" s="22" t="s">
        <v>119</v>
      </c>
      <c r="H151" s="44">
        <f t="shared" ca="1" si="53"/>
        <v>53692</v>
      </c>
      <c r="I151" s="45">
        <f t="shared" ca="1" si="43"/>
        <v>0</v>
      </c>
      <c r="J151" s="45">
        <f t="shared" ca="1" si="44"/>
        <v>0</v>
      </c>
      <c r="K151" s="45">
        <f t="shared" ca="1" si="45"/>
        <v>0</v>
      </c>
      <c r="L151" s="45"/>
      <c r="M151" s="45">
        <f t="shared" ca="1" si="54"/>
        <v>0</v>
      </c>
      <c r="N151" s="257">
        <f t="shared" ca="1" si="46"/>
        <v>0</v>
      </c>
      <c r="O151" s="23"/>
      <c r="P151" s="255">
        <f t="shared" ca="1" si="47"/>
        <v>0</v>
      </c>
      <c r="Q151" s="163">
        <f t="shared" ca="1" si="48"/>
        <v>0</v>
      </c>
      <c r="R151" s="164">
        <f ca="1">NPV(Q150,K151:$K$244) + ($A$13+$A$14+$A$15)/POWER(1+Q150,$A$28-D151+1)</f>
        <v>0</v>
      </c>
      <c r="S151" s="164">
        <f ca="1">NPV(Q151,K151:$K$244) + ($A$13+$A$14+$A$15)/POWER(1+Q151,$A$28-D151+1)</f>
        <v>0</v>
      </c>
      <c r="T151" s="45">
        <f t="shared" ca="1" si="49"/>
        <v>0</v>
      </c>
      <c r="U151" s="45">
        <f t="shared" ca="1" si="55"/>
        <v>0</v>
      </c>
      <c r="V151" s="45">
        <f t="shared" ca="1" si="56"/>
        <v>0</v>
      </c>
      <c r="W151" s="45">
        <f t="shared" ca="1" si="50"/>
        <v>0</v>
      </c>
      <c r="X151" s="25">
        <f t="shared" ca="1" si="39"/>
        <v>0</v>
      </c>
      <c r="Z151" s="28">
        <f t="shared" ca="1" si="57"/>
        <v>0</v>
      </c>
      <c r="AA151" s="233"/>
      <c r="AB151" s="45">
        <f t="shared" ca="1" si="51"/>
        <v>0</v>
      </c>
      <c r="AC151" s="45">
        <f t="shared" ca="1" si="40"/>
        <v>0</v>
      </c>
      <c r="AD151" s="25">
        <f t="shared" ca="1" si="41"/>
        <v>0</v>
      </c>
    </row>
    <row r="152" spans="4:30" x14ac:dyDescent="0.35">
      <c r="D152" s="20">
        <v>148</v>
      </c>
      <c r="E152" s="21">
        <f t="shared" ca="1" si="52"/>
        <v>54057</v>
      </c>
      <c r="F152" s="44">
        <f t="shared" ca="1" si="42"/>
        <v>54422</v>
      </c>
      <c r="G152" s="22" t="s">
        <v>119</v>
      </c>
      <c r="H152" s="44">
        <f t="shared" ca="1" si="53"/>
        <v>54057</v>
      </c>
      <c r="I152" s="45">
        <f t="shared" ca="1" si="43"/>
        <v>0</v>
      </c>
      <c r="J152" s="45">
        <f t="shared" ca="1" si="44"/>
        <v>0</v>
      </c>
      <c r="K152" s="45">
        <f t="shared" ca="1" si="45"/>
        <v>0</v>
      </c>
      <c r="L152" s="45"/>
      <c r="M152" s="45">
        <f t="shared" ca="1" si="54"/>
        <v>0</v>
      </c>
      <c r="N152" s="257">
        <f t="shared" ca="1" si="46"/>
        <v>0</v>
      </c>
      <c r="O152" s="23"/>
      <c r="P152" s="255">
        <f t="shared" ca="1" si="47"/>
        <v>0</v>
      </c>
      <c r="Q152" s="163">
        <f t="shared" ca="1" si="48"/>
        <v>0</v>
      </c>
      <c r="R152" s="164">
        <f ca="1">NPV(Q151,K152:$K$244) + ($A$13+$A$14+$A$15)/POWER(1+Q151,$A$28-D152+1)</f>
        <v>0</v>
      </c>
      <c r="S152" s="164">
        <f ca="1">NPV(Q152,K152:$K$244) + ($A$13+$A$14+$A$15)/POWER(1+Q152,$A$28-D152+1)</f>
        <v>0</v>
      </c>
      <c r="T152" s="45">
        <f t="shared" ca="1" si="49"/>
        <v>0</v>
      </c>
      <c r="U152" s="45">
        <f t="shared" ca="1" si="55"/>
        <v>0</v>
      </c>
      <c r="V152" s="45">
        <f t="shared" ca="1" si="56"/>
        <v>0</v>
      </c>
      <c r="W152" s="45">
        <f t="shared" ca="1" si="50"/>
        <v>0</v>
      </c>
      <c r="X152" s="25">
        <f t="shared" ca="1" si="39"/>
        <v>0</v>
      </c>
      <c r="Z152" s="28">
        <f t="shared" ca="1" si="57"/>
        <v>0</v>
      </c>
      <c r="AA152" s="233"/>
      <c r="AB152" s="45">
        <f t="shared" ca="1" si="51"/>
        <v>0</v>
      </c>
      <c r="AC152" s="45">
        <f t="shared" ca="1" si="40"/>
        <v>0</v>
      </c>
      <c r="AD152" s="25">
        <f t="shared" ca="1" si="41"/>
        <v>0</v>
      </c>
    </row>
    <row r="153" spans="4:30" x14ac:dyDescent="0.35">
      <c r="D153" s="20">
        <v>149</v>
      </c>
      <c r="E153" s="21">
        <f t="shared" ca="1" si="52"/>
        <v>54423</v>
      </c>
      <c r="F153" s="44">
        <f t="shared" ca="1" si="42"/>
        <v>54787</v>
      </c>
      <c r="G153" s="22" t="s">
        <v>119</v>
      </c>
      <c r="H153" s="44">
        <f t="shared" ca="1" si="53"/>
        <v>54423</v>
      </c>
      <c r="I153" s="45">
        <f t="shared" ca="1" si="43"/>
        <v>0</v>
      </c>
      <c r="J153" s="45">
        <f t="shared" ca="1" si="44"/>
        <v>0</v>
      </c>
      <c r="K153" s="45">
        <f t="shared" ca="1" si="45"/>
        <v>0</v>
      </c>
      <c r="L153" s="45"/>
      <c r="M153" s="45">
        <f t="shared" ca="1" si="54"/>
        <v>0</v>
      </c>
      <c r="N153" s="257">
        <f t="shared" ca="1" si="46"/>
        <v>0</v>
      </c>
      <c r="O153" s="23"/>
      <c r="P153" s="255">
        <f t="shared" ca="1" si="47"/>
        <v>0</v>
      </c>
      <c r="Q153" s="163">
        <f t="shared" ca="1" si="48"/>
        <v>0</v>
      </c>
      <c r="R153" s="164">
        <f ca="1">NPV(Q152,K153:$K$244) + ($A$13+$A$14+$A$15)/POWER(1+Q152,$A$28-D153+1)</f>
        <v>0</v>
      </c>
      <c r="S153" s="164">
        <f ca="1">NPV(Q153,K153:$K$244) + ($A$13+$A$14+$A$15)/POWER(1+Q153,$A$28-D153+1)</f>
        <v>0</v>
      </c>
      <c r="T153" s="45">
        <f t="shared" ca="1" si="49"/>
        <v>0</v>
      </c>
      <c r="U153" s="45">
        <f t="shared" ca="1" si="55"/>
        <v>0</v>
      </c>
      <c r="V153" s="45">
        <f t="shared" ca="1" si="56"/>
        <v>0</v>
      </c>
      <c r="W153" s="45">
        <f t="shared" ca="1" si="50"/>
        <v>0</v>
      </c>
      <c r="X153" s="25">
        <f t="shared" ca="1" si="39"/>
        <v>0</v>
      </c>
      <c r="Z153" s="28">
        <f t="shared" ca="1" si="57"/>
        <v>0</v>
      </c>
      <c r="AA153" s="233"/>
      <c r="AB153" s="45">
        <f t="shared" ca="1" si="51"/>
        <v>0</v>
      </c>
      <c r="AC153" s="45">
        <f t="shared" ca="1" si="40"/>
        <v>0</v>
      </c>
      <c r="AD153" s="25">
        <f t="shared" ca="1" si="41"/>
        <v>0</v>
      </c>
    </row>
    <row r="154" spans="4:30" x14ac:dyDescent="0.35">
      <c r="D154" s="20">
        <v>150</v>
      </c>
      <c r="E154" s="21">
        <f t="shared" ca="1" si="52"/>
        <v>54788</v>
      </c>
      <c r="F154" s="44">
        <f t="shared" ca="1" si="42"/>
        <v>55152</v>
      </c>
      <c r="G154" s="22" t="s">
        <v>119</v>
      </c>
      <c r="H154" s="44">
        <f t="shared" ca="1" si="53"/>
        <v>54788</v>
      </c>
      <c r="I154" s="45">
        <f t="shared" ca="1" si="43"/>
        <v>0</v>
      </c>
      <c r="J154" s="45">
        <f t="shared" ca="1" si="44"/>
        <v>0</v>
      </c>
      <c r="K154" s="45">
        <f t="shared" ca="1" si="45"/>
        <v>0</v>
      </c>
      <c r="L154" s="45"/>
      <c r="M154" s="45">
        <f t="shared" ca="1" si="54"/>
        <v>0</v>
      </c>
      <c r="N154" s="257">
        <f t="shared" ca="1" si="46"/>
        <v>0</v>
      </c>
      <c r="O154" s="23"/>
      <c r="P154" s="255">
        <f t="shared" ca="1" si="47"/>
        <v>0</v>
      </c>
      <c r="Q154" s="163">
        <f t="shared" ca="1" si="48"/>
        <v>0</v>
      </c>
      <c r="R154" s="164">
        <f ca="1">NPV(Q153,K154:$K$244) + ($A$13+$A$14+$A$15)/POWER(1+Q153,$A$28-D154+1)</f>
        <v>0</v>
      </c>
      <c r="S154" s="164">
        <f ca="1">NPV(Q154,K154:$K$244) + ($A$13+$A$14+$A$15)/POWER(1+Q154,$A$28-D154+1)</f>
        <v>0</v>
      </c>
      <c r="T154" s="45">
        <f t="shared" ca="1" si="49"/>
        <v>0</v>
      </c>
      <c r="U154" s="45">
        <f t="shared" ca="1" si="55"/>
        <v>0</v>
      </c>
      <c r="V154" s="45">
        <f t="shared" ca="1" si="56"/>
        <v>0</v>
      </c>
      <c r="W154" s="45">
        <f t="shared" ca="1" si="50"/>
        <v>0</v>
      </c>
      <c r="X154" s="25">
        <f t="shared" ca="1" si="39"/>
        <v>0</v>
      </c>
      <c r="Z154" s="28">
        <f t="shared" ca="1" si="57"/>
        <v>0</v>
      </c>
      <c r="AA154" s="233"/>
      <c r="AB154" s="45">
        <f t="shared" ca="1" si="51"/>
        <v>0</v>
      </c>
      <c r="AC154" s="45">
        <f t="shared" ca="1" si="40"/>
        <v>0</v>
      </c>
      <c r="AD154" s="25">
        <f t="shared" ca="1" si="41"/>
        <v>0</v>
      </c>
    </row>
    <row r="155" spans="4:30" x14ac:dyDescent="0.35">
      <c r="D155" s="20">
        <v>151</v>
      </c>
      <c r="E155" s="21">
        <f t="shared" ca="1" si="52"/>
        <v>55153</v>
      </c>
      <c r="F155" s="44">
        <f t="shared" ca="1" si="42"/>
        <v>55517</v>
      </c>
      <c r="G155" s="22" t="s">
        <v>119</v>
      </c>
      <c r="H155" s="44">
        <f t="shared" ca="1" si="53"/>
        <v>55153</v>
      </c>
      <c r="I155" s="45">
        <f t="shared" ca="1" si="43"/>
        <v>0</v>
      </c>
      <c r="J155" s="45">
        <f t="shared" ca="1" si="44"/>
        <v>0</v>
      </c>
      <c r="K155" s="45">
        <f t="shared" ca="1" si="45"/>
        <v>0</v>
      </c>
      <c r="L155" s="45"/>
      <c r="M155" s="45">
        <f t="shared" ca="1" si="54"/>
        <v>0</v>
      </c>
      <c r="N155" s="257">
        <f t="shared" ca="1" si="46"/>
        <v>0</v>
      </c>
      <c r="O155" s="23"/>
      <c r="P155" s="255">
        <f t="shared" ca="1" si="47"/>
        <v>0</v>
      </c>
      <c r="Q155" s="163">
        <f t="shared" ca="1" si="48"/>
        <v>0</v>
      </c>
      <c r="R155" s="164">
        <f ca="1">NPV(Q154,K155:$K$244) + ($A$13+$A$14+$A$15)/POWER(1+Q154,$A$28-D155+1)</f>
        <v>0</v>
      </c>
      <c r="S155" s="164">
        <f ca="1">NPV(Q155,K155:$K$244) + ($A$13+$A$14+$A$15)/POWER(1+Q155,$A$28-D155+1)</f>
        <v>0</v>
      </c>
      <c r="T155" s="45">
        <f t="shared" ca="1" si="49"/>
        <v>0</v>
      </c>
      <c r="U155" s="45">
        <f t="shared" ca="1" si="55"/>
        <v>0</v>
      </c>
      <c r="V155" s="45">
        <f t="shared" ca="1" si="56"/>
        <v>0</v>
      </c>
      <c r="W155" s="45">
        <f t="shared" ca="1" si="50"/>
        <v>0</v>
      </c>
      <c r="X155" s="25">
        <f t="shared" ca="1" si="39"/>
        <v>0</v>
      </c>
      <c r="Z155" s="28">
        <f t="shared" ca="1" si="57"/>
        <v>0</v>
      </c>
      <c r="AA155" s="233"/>
      <c r="AB155" s="45">
        <f t="shared" ca="1" si="51"/>
        <v>0</v>
      </c>
      <c r="AC155" s="45">
        <f t="shared" ca="1" si="40"/>
        <v>0</v>
      </c>
      <c r="AD155" s="25">
        <f t="shared" ca="1" si="41"/>
        <v>0</v>
      </c>
    </row>
    <row r="156" spans="4:30" x14ac:dyDescent="0.35">
      <c r="D156" s="20">
        <v>152</v>
      </c>
      <c r="E156" s="21">
        <f t="shared" ca="1" si="52"/>
        <v>55518</v>
      </c>
      <c r="F156" s="44">
        <f t="shared" ca="1" si="42"/>
        <v>55883</v>
      </c>
      <c r="G156" s="22" t="s">
        <v>119</v>
      </c>
      <c r="H156" s="44">
        <f t="shared" ca="1" si="53"/>
        <v>55518</v>
      </c>
      <c r="I156" s="45">
        <f t="shared" ca="1" si="43"/>
        <v>0</v>
      </c>
      <c r="J156" s="45">
        <f t="shared" ca="1" si="44"/>
        <v>0</v>
      </c>
      <c r="K156" s="45">
        <f t="shared" ca="1" si="45"/>
        <v>0</v>
      </c>
      <c r="L156" s="45"/>
      <c r="M156" s="45">
        <f t="shared" ca="1" si="54"/>
        <v>0</v>
      </c>
      <c r="N156" s="257">
        <f t="shared" ca="1" si="46"/>
        <v>0</v>
      </c>
      <c r="O156" s="23"/>
      <c r="P156" s="255">
        <f t="shared" ca="1" si="47"/>
        <v>0</v>
      </c>
      <c r="Q156" s="163">
        <f t="shared" ca="1" si="48"/>
        <v>0</v>
      </c>
      <c r="R156" s="164">
        <f ca="1">NPV(Q155,K156:$K$244) + ($A$13+$A$14+$A$15)/POWER(1+Q155,$A$28-D156+1)</f>
        <v>0</v>
      </c>
      <c r="S156" s="164">
        <f ca="1">NPV(Q156,K156:$K$244) + ($A$13+$A$14+$A$15)/POWER(1+Q156,$A$28-D156+1)</f>
        <v>0</v>
      </c>
      <c r="T156" s="45">
        <f t="shared" ca="1" si="49"/>
        <v>0</v>
      </c>
      <c r="U156" s="45">
        <f t="shared" ca="1" si="55"/>
        <v>0</v>
      </c>
      <c r="V156" s="45">
        <f t="shared" ca="1" si="56"/>
        <v>0</v>
      </c>
      <c r="W156" s="45">
        <f t="shared" ca="1" si="50"/>
        <v>0</v>
      </c>
      <c r="X156" s="25">
        <f t="shared" ca="1" si="39"/>
        <v>0</v>
      </c>
      <c r="Z156" s="28">
        <f t="shared" ca="1" si="57"/>
        <v>0</v>
      </c>
      <c r="AA156" s="233"/>
      <c r="AB156" s="45">
        <f t="shared" ca="1" si="51"/>
        <v>0</v>
      </c>
      <c r="AC156" s="45">
        <f t="shared" ca="1" si="40"/>
        <v>0</v>
      </c>
      <c r="AD156" s="25">
        <f t="shared" ca="1" si="41"/>
        <v>0</v>
      </c>
    </row>
    <row r="157" spans="4:30" x14ac:dyDescent="0.35">
      <c r="D157" s="20">
        <v>153</v>
      </c>
      <c r="E157" s="21">
        <f t="shared" ca="1" si="52"/>
        <v>55884</v>
      </c>
      <c r="F157" s="44">
        <f t="shared" ca="1" si="42"/>
        <v>56248</v>
      </c>
      <c r="G157" s="22" t="s">
        <v>119</v>
      </c>
      <c r="H157" s="44">
        <f t="shared" ca="1" si="53"/>
        <v>55884</v>
      </c>
      <c r="I157" s="45">
        <f t="shared" ca="1" si="43"/>
        <v>0</v>
      </c>
      <c r="J157" s="45">
        <f t="shared" ca="1" si="44"/>
        <v>0</v>
      </c>
      <c r="K157" s="45">
        <f t="shared" ca="1" si="45"/>
        <v>0</v>
      </c>
      <c r="L157" s="45"/>
      <c r="M157" s="45">
        <f t="shared" ca="1" si="54"/>
        <v>0</v>
      </c>
      <c r="N157" s="257">
        <f t="shared" ca="1" si="46"/>
        <v>0</v>
      </c>
      <c r="O157" s="23"/>
      <c r="P157" s="255">
        <f t="shared" ca="1" si="47"/>
        <v>0</v>
      </c>
      <c r="Q157" s="163">
        <f t="shared" ca="1" si="48"/>
        <v>0</v>
      </c>
      <c r="R157" s="164">
        <f ca="1">NPV(Q156,K157:$K$244) + ($A$13+$A$14+$A$15)/POWER(1+Q156,$A$28-D157+1)</f>
        <v>0</v>
      </c>
      <c r="S157" s="164">
        <f ca="1">NPV(Q157,K157:$K$244) + ($A$13+$A$14+$A$15)/POWER(1+Q157,$A$28-D157+1)</f>
        <v>0</v>
      </c>
      <c r="T157" s="45">
        <f t="shared" ca="1" si="49"/>
        <v>0</v>
      </c>
      <c r="U157" s="45">
        <f t="shared" ca="1" si="55"/>
        <v>0</v>
      </c>
      <c r="V157" s="45">
        <f t="shared" ca="1" si="56"/>
        <v>0</v>
      </c>
      <c r="W157" s="45">
        <f t="shared" ca="1" si="50"/>
        <v>0</v>
      </c>
      <c r="X157" s="25">
        <f t="shared" ca="1" si="39"/>
        <v>0</v>
      </c>
      <c r="Z157" s="28">
        <f t="shared" ca="1" si="57"/>
        <v>0</v>
      </c>
      <c r="AA157" s="233"/>
      <c r="AB157" s="45">
        <f t="shared" ca="1" si="51"/>
        <v>0</v>
      </c>
      <c r="AC157" s="45">
        <f t="shared" ca="1" si="40"/>
        <v>0</v>
      </c>
      <c r="AD157" s="25">
        <f t="shared" ca="1" si="41"/>
        <v>0</v>
      </c>
    </row>
    <row r="158" spans="4:30" x14ac:dyDescent="0.35">
      <c r="D158" s="20">
        <v>154</v>
      </c>
      <c r="E158" s="21">
        <f t="shared" ca="1" si="52"/>
        <v>56249</v>
      </c>
      <c r="F158" s="44">
        <f t="shared" ca="1" si="42"/>
        <v>56613</v>
      </c>
      <c r="G158" s="22" t="s">
        <v>119</v>
      </c>
      <c r="H158" s="44">
        <f t="shared" ca="1" si="53"/>
        <v>56249</v>
      </c>
      <c r="I158" s="45">
        <f t="shared" ca="1" si="43"/>
        <v>0</v>
      </c>
      <c r="J158" s="45">
        <f t="shared" ca="1" si="44"/>
        <v>0</v>
      </c>
      <c r="K158" s="45">
        <f t="shared" ca="1" si="45"/>
        <v>0</v>
      </c>
      <c r="L158" s="45"/>
      <c r="M158" s="45">
        <f t="shared" ca="1" si="54"/>
        <v>0</v>
      </c>
      <c r="N158" s="257">
        <f t="shared" ca="1" si="46"/>
        <v>0</v>
      </c>
      <c r="O158" s="23"/>
      <c r="P158" s="255">
        <f t="shared" ca="1" si="47"/>
        <v>0</v>
      </c>
      <c r="Q158" s="163">
        <f t="shared" ca="1" si="48"/>
        <v>0</v>
      </c>
      <c r="R158" s="164">
        <f ca="1">NPV(Q157,K158:$K$244) + ($A$13+$A$14+$A$15)/POWER(1+Q157,$A$28-D158+1)</f>
        <v>0</v>
      </c>
      <c r="S158" s="164">
        <f ca="1">NPV(Q158,K158:$K$244) + ($A$13+$A$14+$A$15)/POWER(1+Q158,$A$28-D158+1)</f>
        <v>0</v>
      </c>
      <c r="T158" s="45">
        <f t="shared" ca="1" si="49"/>
        <v>0</v>
      </c>
      <c r="U158" s="45">
        <f t="shared" ca="1" si="55"/>
        <v>0</v>
      </c>
      <c r="V158" s="45">
        <f t="shared" ca="1" si="56"/>
        <v>0</v>
      </c>
      <c r="W158" s="45">
        <f t="shared" ca="1" si="50"/>
        <v>0</v>
      </c>
      <c r="X158" s="25">
        <f t="shared" ca="1" si="39"/>
        <v>0</v>
      </c>
      <c r="Z158" s="28">
        <f t="shared" ca="1" si="57"/>
        <v>0</v>
      </c>
      <c r="AA158" s="233"/>
      <c r="AB158" s="45">
        <f t="shared" ca="1" si="51"/>
        <v>0</v>
      </c>
      <c r="AC158" s="45">
        <f t="shared" ca="1" si="40"/>
        <v>0</v>
      </c>
      <c r="AD158" s="25">
        <f t="shared" ca="1" si="41"/>
        <v>0</v>
      </c>
    </row>
    <row r="159" spans="4:30" x14ac:dyDescent="0.35">
      <c r="D159" s="20">
        <v>155</v>
      </c>
      <c r="E159" s="21">
        <f t="shared" ca="1" si="52"/>
        <v>56614</v>
      </c>
      <c r="F159" s="44">
        <f t="shared" ca="1" si="42"/>
        <v>56978</v>
      </c>
      <c r="G159" s="22" t="s">
        <v>119</v>
      </c>
      <c r="H159" s="44">
        <f t="shared" ca="1" si="53"/>
        <v>56614</v>
      </c>
      <c r="I159" s="45">
        <f t="shared" ca="1" si="43"/>
        <v>0</v>
      </c>
      <c r="J159" s="45">
        <f t="shared" ca="1" si="44"/>
        <v>0</v>
      </c>
      <c r="K159" s="45">
        <f t="shared" ca="1" si="45"/>
        <v>0</v>
      </c>
      <c r="L159" s="45"/>
      <c r="M159" s="45">
        <f t="shared" ca="1" si="54"/>
        <v>0</v>
      </c>
      <c r="N159" s="257">
        <f t="shared" ca="1" si="46"/>
        <v>0</v>
      </c>
      <c r="O159" s="23"/>
      <c r="P159" s="255">
        <f t="shared" ca="1" si="47"/>
        <v>0</v>
      </c>
      <c r="Q159" s="163">
        <f t="shared" ca="1" si="48"/>
        <v>0</v>
      </c>
      <c r="R159" s="164">
        <f ca="1">NPV(Q158,K159:$K$244) + ($A$13+$A$14+$A$15)/POWER(1+Q158,$A$28-D159+1)</f>
        <v>0</v>
      </c>
      <c r="S159" s="164">
        <f ca="1">NPV(Q159,K159:$K$244) + ($A$13+$A$14+$A$15)/POWER(1+Q159,$A$28-D159+1)</f>
        <v>0</v>
      </c>
      <c r="T159" s="45">
        <f t="shared" ca="1" si="49"/>
        <v>0</v>
      </c>
      <c r="U159" s="45">
        <f t="shared" ca="1" si="55"/>
        <v>0</v>
      </c>
      <c r="V159" s="45">
        <f t="shared" ca="1" si="56"/>
        <v>0</v>
      </c>
      <c r="W159" s="45">
        <f t="shared" ca="1" si="50"/>
        <v>0</v>
      </c>
      <c r="X159" s="25">
        <f t="shared" ca="1" si="39"/>
        <v>0</v>
      </c>
      <c r="Z159" s="28">
        <f t="shared" ca="1" si="57"/>
        <v>0</v>
      </c>
      <c r="AA159" s="233"/>
      <c r="AB159" s="45">
        <f t="shared" ca="1" si="51"/>
        <v>0</v>
      </c>
      <c r="AC159" s="45">
        <f t="shared" ca="1" si="40"/>
        <v>0</v>
      </c>
      <c r="AD159" s="25">
        <f t="shared" ca="1" si="41"/>
        <v>0</v>
      </c>
    </row>
    <row r="160" spans="4:30" x14ac:dyDescent="0.35">
      <c r="D160" s="20">
        <v>156</v>
      </c>
      <c r="E160" s="21">
        <f t="shared" ca="1" si="52"/>
        <v>56979</v>
      </c>
      <c r="F160" s="44">
        <f t="shared" ca="1" si="42"/>
        <v>57344</v>
      </c>
      <c r="G160" s="22" t="s">
        <v>119</v>
      </c>
      <c r="H160" s="44">
        <f t="shared" ca="1" si="53"/>
        <v>56979</v>
      </c>
      <c r="I160" s="45">
        <f t="shared" ca="1" si="43"/>
        <v>0</v>
      </c>
      <c r="J160" s="45">
        <f t="shared" ca="1" si="44"/>
        <v>0</v>
      </c>
      <c r="K160" s="45">
        <f t="shared" ca="1" si="45"/>
        <v>0</v>
      </c>
      <c r="L160" s="45"/>
      <c r="M160" s="45">
        <f t="shared" ca="1" si="54"/>
        <v>0</v>
      </c>
      <c r="N160" s="257">
        <f t="shared" ca="1" si="46"/>
        <v>0</v>
      </c>
      <c r="O160" s="23"/>
      <c r="P160" s="255">
        <f t="shared" ca="1" si="47"/>
        <v>0</v>
      </c>
      <c r="Q160" s="163">
        <f t="shared" ca="1" si="48"/>
        <v>0</v>
      </c>
      <c r="R160" s="164">
        <f ca="1">NPV(Q159,K160:$K$244) + ($A$13+$A$14+$A$15)/POWER(1+Q159,$A$28-D160+1)</f>
        <v>0</v>
      </c>
      <c r="S160" s="164">
        <f ca="1">NPV(Q160,K160:$K$244) + ($A$13+$A$14+$A$15)/POWER(1+Q160,$A$28-D160+1)</f>
        <v>0</v>
      </c>
      <c r="T160" s="45">
        <f t="shared" ca="1" si="49"/>
        <v>0</v>
      </c>
      <c r="U160" s="45">
        <f t="shared" ca="1" si="55"/>
        <v>0</v>
      </c>
      <c r="V160" s="45">
        <f t="shared" ca="1" si="56"/>
        <v>0</v>
      </c>
      <c r="W160" s="45">
        <f t="shared" ca="1" si="50"/>
        <v>0</v>
      </c>
      <c r="X160" s="25">
        <f t="shared" ca="1" si="39"/>
        <v>0</v>
      </c>
      <c r="Z160" s="28">
        <f t="shared" ca="1" si="57"/>
        <v>0</v>
      </c>
      <c r="AA160" s="233"/>
      <c r="AB160" s="45">
        <f t="shared" ca="1" si="51"/>
        <v>0</v>
      </c>
      <c r="AC160" s="45">
        <f t="shared" ca="1" si="40"/>
        <v>0</v>
      </c>
      <c r="AD160" s="25">
        <f t="shared" ca="1" si="41"/>
        <v>0</v>
      </c>
    </row>
    <row r="161" spans="4:30" x14ac:dyDescent="0.35">
      <c r="D161" s="20">
        <v>157</v>
      </c>
      <c r="E161" s="21">
        <f t="shared" ca="1" si="52"/>
        <v>57345</v>
      </c>
      <c r="F161" s="44">
        <f t="shared" ca="1" si="42"/>
        <v>57709</v>
      </c>
      <c r="G161" s="22" t="s">
        <v>119</v>
      </c>
      <c r="H161" s="44">
        <f t="shared" ca="1" si="53"/>
        <v>57345</v>
      </c>
      <c r="I161" s="45">
        <f t="shared" ca="1" si="43"/>
        <v>0</v>
      </c>
      <c r="J161" s="45">
        <f t="shared" ca="1" si="44"/>
        <v>0</v>
      </c>
      <c r="K161" s="45">
        <f t="shared" ca="1" si="45"/>
        <v>0</v>
      </c>
      <c r="L161" s="45"/>
      <c r="M161" s="45">
        <f t="shared" ca="1" si="54"/>
        <v>0</v>
      </c>
      <c r="N161" s="257">
        <f t="shared" ca="1" si="46"/>
        <v>0</v>
      </c>
      <c r="O161" s="23"/>
      <c r="P161" s="255">
        <f t="shared" ca="1" si="47"/>
        <v>0</v>
      </c>
      <c r="Q161" s="163">
        <f t="shared" ca="1" si="48"/>
        <v>0</v>
      </c>
      <c r="R161" s="164">
        <f ca="1">NPV(Q160,K161:$K$244) + ($A$13+$A$14+$A$15)/POWER(1+Q160,$A$28-D161+1)</f>
        <v>0</v>
      </c>
      <c r="S161" s="164">
        <f ca="1">NPV(Q161,K161:$K$244) + ($A$13+$A$14+$A$15)/POWER(1+Q161,$A$28-D161+1)</f>
        <v>0</v>
      </c>
      <c r="T161" s="45">
        <f t="shared" ca="1" si="49"/>
        <v>0</v>
      </c>
      <c r="U161" s="45">
        <f t="shared" ca="1" si="55"/>
        <v>0</v>
      </c>
      <c r="V161" s="45">
        <f t="shared" ca="1" si="56"/>
        <v>0</v>
      </c>
      <c r="W161" s="45">
        <f t="shared" ca="1" si="50"/>
        <v>0</v>
      </c>
      <c r="X161" s="25">
        <f t="shared" ca="1" si="39"/>
        <v>0</v>
      </c>
      <c r="Z161" s="28">
        <f t="shared" ca="1" si="57"/>
        <v>0</v>
      </c>
      <c r="AA161" s="233"/>
      <c r="AB161" s="45">
        <f t="shared" ca="1" si="51"/>
        <v>0</v>
      </c>
      <c r="AC161" s="45">
        <f t="shared" ca="1" si="40"/>
        <v>0</v>
      </c>
      <c r="AD161" s="25">
        <f t="shared" ca="1" si="41"/>
        <v>0</v>
      </c>
    </row>
    <row r="162" spans="4:30" x14ac:dyDescent="0.35">
      <c r="D162" s="20">
        <v>158</v>
      </c>
      <c r="E162" s="21">
        <f t="shared" ca="1" si="52"/>
        <v>57710</v>
      </c>
      <c r="F162" s="44">
        <f t="shared" ca="1" si="42"/>
        <v>58074</v>
      </c>
      <c r="G162" s="22" t="s">
        <v>119</v>
      </c>
      <c r="H162" s="44">
        <f t="shared" ca="1" si="53"/>
        <v>57710</v>
      </c>
      <c r="I162" s="45">
        <f t="shared" ca="1" si="43"/>
        <v>0</v>
      </c>
      <c r="J162" s="45">
        <f t="shared" ca="1" si="44"/>
        <v>0</v>
      </c>
      <c r="K162" s="45">
        <f t="shared" ca="1" si="45"/>
        <v>0</v>
      </c>
      <c r="L162" s="45"/>
      <c r="M162" s="45">
        <f t="shared" ca="1" si="54"/>
        <v>0</v>
      </c>
      <c r="N162" s="257">
        <f t="shared" ca="1" si="46"/>
        <v>0</v>
      </c>
      <c r="O162" s="23"/>
      <c r="P162" s="255">
        <f t="shared" ca="1" si="47"/>
        <v>0</v>
      </c>
      <c r="Q162" s="163">
        <f t="shared" ca="1" si="48"/>
        <v>0</v>
      </c>
      <c r="R162" s="164">
        <f ca="1">NPV(Q161,K162:$K$244) + ($A$13+$A$14+$A$15)/POWER(1+Q161,$A$28-D162+1)</f>
        <v>0</v>
      </c>
      <c r="S162" s="164">
        <f ca="1">NPV(Q162,K162:$K$244) + ($A$13+$A$14+$A$15)/POWER(1+Q162,$A$28-D162+1)</f>
        <v>0</v>
      </c>
      <c r="T162" s="45">
        <f t="shared" ca="1" si="49"/>
        <v>0</v>
      </c>
      <c r="U162" s="45">
        <f t="shared" ca="1" si="55"/>
        <v>0</v>
      </c>
      <c r="V162" s="45">
        <f t="shared" ca="1" si="56"/>
        <v>0</v>
      </c>
      <c r="W162" s="45">
        <f t="shared" ca="1" si="50"/>
        <v>0</v>
      </c>
      <c r="X162" s="25">
        <f t="shared" ca="1" si="39"/>
        <v>0</v>
      </c>
      <c r="Z162" s="28">
        <f t="shared" ca="1" si="57"/>
        <v>0</v>
      </c>
      <c r="AA162" s="233"/>
      <c r="AB162" s="45">
        <f t="shared" ca="1" si="51"/>
        <v>0</v>
      </c>
      <c r="AC162" s="45">
        <f t="shared" ca="1" si="40"/>
        <v>0</v>
      </c>
      <c r="AD162" s="25">
        <f t="shared" ca="1" si="41"/>
        <v>0</v>
      </c>
    </row>
    <row r="163" spans="4:30" x14ac:dyDescent="0.35">
      <c r="D163" s="20">
        <v>159</v>
      </c>
      <c r="E163" s="21">
        <f t="shared" ca="1" si="52"/>
        <v>58075</v>
      </c>
      <c r="F163" s="44">
        <f t="shared" ca="1" si="42"/>
        <v>58439</v>
      </c>
      <c r="G163" s="22" t="s">
        <v>119</v>
      </c>
      <c r="H163" s="44">
        <f t="shared" ca="1" si="53"/>
        <v>58075</v>
      </c>
      <c r="I163" s="45">
        <f t="shared" ca="1" si="43"/>
        <v>0</v>
      </c>
      <c r="J163" s="45">
        <f t="shared" ca="1" si="44"/>
        <v>0</v>
      </c>
      <c r="K163" s="45">
        <f t="shared" ca="1" si="45"/>
        <v>0</v>
      </c>
      <c r="L163" s="45"/>
      <c r="M163" s="45">
        <f t="shared" ca="1" si="54"/>
        <v>0</v>
      </c>
      <c r="N163" s="257">
        <f t="shared" ca="1" si="46"/>
        <v>0</v>
      </c>
      <c r="O163" s="23"/>
      <c r="P163" s="255">
        <f t="shared" ca="1" si="47"/>
        <v>0</v>
      </c>
      <c r="Q163" s="163">
        <f t="shared" ca="1" si="48"/>
        <v>0</v>
      </c>
      <c r="R163" s="164">
        <f ca="1">NPV(Q162,K163:$K$244) + ($A$13+$A$14+$A$15)/POWER(1+Q162,$A$28-D163+1)</f>
        <v>0</v>
      </c>
      <c r="S163" s="164">
        <f ca="1">NPV(Q163,K163:$K$244) + ($A$13+$A$14+$A$15)/POWER(1+Q163,$A$28-D163+1)</f>
        <v>0</v>
      </c>
      <c r="T163" s="45">
        <f t="shared" ca="1" si="49"/>
        <v>0</v>
      </c>
      <c r="U163" s="45">
        <f t="shared" ca="1" si="55"/>
        <v>0</v>
      </c>
      <c r="V163" s="45">
        <f t="shared" ca="1" si="56"/>
        <v>0</v>
      </c>
      <c r="W163" s="45">
        <f t="shared" ca="1" si="50"/>
        <v>0</v>
      </c>
      <c r="X163" s="25">
        <f t="shared" ca="1" si="39"/>
        <v>0</v>
      </c>
      <c r="Z163" s="28">
        <f t="shared" ca="1" si="57"/>
        <v>0</v>
      </c>
      <c r="AA163" s="233"/>
      <c r="AB163" s="45">
        <f t="shared" ca="1" si="51"/>
        <v>0</v>
      </c>
      <c r="AC163" s="45">
        <f t="shared" ca="1" si="40"/>
        <v>0</v>
      </c>
      <c r="AD163" s="25">
        <f t="shared" ca="1" si="41"/>
        <v>0</v>
      </c>
    </row>
    <row r="164" spans="4:30" x14ac:dyDescent="0.35">
      <c r="D164" s="20">
        <v>160</v>
      </c>
      <c r="E164" s="21">
        <f t="shared" ca="1" si="52"/>
        <v>58440</v>
      </c>
      <c r="F164" s="44">
        <f t="shared" ca="1" si="42"/>
        <v>58805</v>
      </c>
      <c r="G164" s="22" t="s">
        <v>119</v>
      </c>
      <c r="H164" s="44">
        <f t="shared" ca="1" si="53"/>
        <v>58440</v>
      </c>
      <c r="I164" s="45">
        <f t="shared" ca="1" si="43"/>
        <v>0</v>
      </c>
      <c r="J164" s="45">
        <f t="shared" ca="1" si="44"/>
        <v>0</v>
      </c>
      <c r="K164" s="45">
        <f t="shared" ca="1" si="45"/>
        <v>0</v>
      </c>
      <c r="L164" s="45"/>
      <c r="M164" s="45">
        <f t="shared" ca="1" si="54"/>
        <v>0</v>
      </c>
      <c r="N164" s="257">
        <f t="shared" ca="1" si="46"/>
        <v>0</v>
      </c>
      <c r="O164" s="23"/>
      <c r="P164" s="255">
        <f t="shared" ca="1" si="47"/>
        <v>0</v>
      </c>
      <c r="Q164" s="163">
        <f t="shared" ca="1" si="48"/>
        <v>0</v>
      </c>
      <c r="R164" s="164">
        <f ca="1">NPV(Q163,K164:$K$244) + ($A$13+$A$14+$A$15)/POWER(1+Q163,$A$28-D164+1)</f>
        <v>0</v>
      </c>
      <c r="S164" s="164">
        <f ca="1">NPV(Q164,K164:$K$244) + ($A$13+$A$14+$A$15)/POWER(1+Q164,$A$28-D164+1)</f>
        <v>0</v>
      </c>
      <c r="T164" s="45">
        <f t="shared" ca="1" si="49"/>
        <v>0</v>
      </c>
      <c r="U164" s="45">
        <f t="shared" ca="1" si="55"/>
        <v>0</v>
      </c>
      <c r="V164" s="45">
        <f t="shared" ca="1" si="56"/>
        <v>0</v>
      </c>
      <c r="W164" s="45">
        <f t="shared" ca="1" si="50"/>
        <v>0</v>
      </c>
      <c r="X164" s="25">
        <f t="shared" ca="1" si="39"/>
        <v>0</v>
      </c>
      <c r="Z164" s="28">
        <f t="shared" ca="1" si="57"/>
        <v>0</v>
      </c>
      <c r="AA164" s="233"/>
      <c r="AB164" s="45">
        <f t="shared" ca="1" si="51"/>
        <v>0</v>
      </c>
      <c r="AC164" s="45">
        <f t="shared" ca="1" si="40"/>
        <v>0</v>
      </c>
      <c r="AD164" s="25">
        <f t="shared" ca="1" si="41"/>
        <v>0</v>
      </c>
    </row>
    <row r="165" spans="4:30" x14ac:dyDescent="0.35">
      <c r="D165" s="20">
        <v>161</v>
      </c>
      <c r="E165" s="21">
        <f t="shared" ca="1" si="52"/>
        <v>58806</v>
      </c>
      <c r="F165" s="44">
        <f t="shared" ca="1" si="42"/>
        <v>59170</v>
      </c>
      <c r="G165" s="22" t="s">
        <v>119</v>
      </c>
      <c r="H165" s="44">
        <f t="shared" ca="1" si="53"/>
        <v>58806</v>
      </c>
      <c r="I165" s="45">
        <f t="shared" ca="1" si="43"/>
        <v>0</v>
      </c>
      <c r="J165" s="45">
        <f t="shared" ca="1" si="44"/>
        <v>0</v>
      </c>
      <c r="K165" s="45">
        <f t="shared" ca="1" si="45"/>
        <v>0</v>
      </c>
      <c r="L165" s="45"/>
      <c r="M165" s="45">
        <f t="shared" ca="1" si="54"/>
        <v>0</v>
      </c>
      <c r="N165" s="257">
        <f t="shared" ca="1" si="46"/>
        <v>0</v>
      </c>
      <c r="O165" s="23"/>
      <c r="P165" s="255">
        <f t="shared" ca="1" si="47"/>
        <v>0</v>
      </c>
      <c r="Q165" s="163">
        <f t="shared" ca="1" si="48"/>
        <v>0</v>
      </c>
      <c r="R165" s="164">
        <f ca="1">NPV(Q164,K165:$K$244) + ($A$13+$A$14+$A$15)/POWER(1+Q164,$A$28-D165+1)</f>
        <v>0</v>
      </c>
      <c r="S165" s="164">
        <f ca="1">NPV(Q165,K165:$K$244) + ($A$13+$A$14+$A$15)/POWER(1+Q165,$A$28-D165+1)</f>
        <v>0</v>
      </c>
      <c r="T165" s="45">
        <f t="shared" ca="1" si="49"/>
        <v>0</v>
      </c>
      <c r="U165" s="45">
        <f t="shared" ca="1" si="55"/>
        <v>0</v>
      </c>
      <c r="V165" s="45">
        <f t="shared" ca="1" si="56"/>
        <v>0</v>
      </c>
      <c r="W165" s="45">
        <f t="shared" ca="1" si="50"/>
        <v>0</v>
      </c>
      <c r="X165" s="25">
        <f t="shared" ca="1" si="39"/>
        <v>0</v>
      </c>
      <c r="Z165" s="28">
        <f t="shared" ca="1" si="57"/>
        <v>0</v>
      </c>
      <c r="AA165" s="233"/>
      <c r="AB165" s="45">
        <f t="shared" ca="1" si="51"/>
        <v>0</v>
      </c>
      <c r="AC165" s="45">
        <f t="shared" ca="1" si="40"/>
        <v>0</v>
      </c>
      <c r="AD165" s="25">
        <f t="shared" ca="1" si="41"/>
        <v>0</v>
      </c>
    </row>
    <row r="166" spans="4:30" x14ac:dyDescent="0.35">
      <c r="D166" s="20">
        <v>162</v>
      </c>
      <c r="E166" s="21">
        <f t="shared" ca="1" si="52"/>
        <v>59171</v>
      </c>
      <c r="F166" s="44">
        <f t="shared" ca="1" si="42"/>
        <v>59535</v>
      </c>
      <c r="G166" s="22" t="s">
        <v>119</v>
      </c>
      <c r="H166" s="44">
        <f t="shared" ca="1" si="53"/>
        <v>59171</v>
      </c>
      <c r="I166" s="45">
        <f t="shared" ca="1" si="43"/>
        <v>0</v>
      </c>
      <c r="J166" s="45">
        <f t="shared" ca="1" si="44"/>
        <v>0</v>
      </c>
      <c r="K166" s="45">
        <f t="shared" ca="1" si="45"/>
        <v>0</v>
      </c>
      <c r="L166" s="45"/>
      <c r="M166" s="45">
        <f t="shared" ca="1" si="54"/>
        <v>0</v>
      </c>
      <c r="N166" s="257">
        <f t="shared" ca="1" si="46"/>
        <v>0</v>
      </c>
      <c r="O166" s="23"/>
      <c r="P166" s="255">
        <f t="shared" ca="1" si="47"/>
        <v>0</v>
      </c>
      <c r="Q166" s="163">
        <f t="shared" ca="1" si="48"/>
        <v>0</v>
      </c>
      <c r="R166" s="164">
        <f ca="1">NPV(Q165,K166:$K$244) + ($A$13+$A$14+$A$15)/POWER(1+Q165,$A$28-D166+1)</f>
        <v>0</v>
      </c>
      <c r="S166" s="164">
        <f ca="1">NPV(Q166,K166:$K$244) + ($A$13+$A$14+$A$15)/POWER(1+Q166,$A$28-D166+1)</f>
        <v>0</v>
      </c>
      <c r="T166" s="45">
        <f t="shared" ca="1" si="49"/>
        <v>0</v>
      </c>
      <c r="U166" s="45">
        <f t="shared" ca="1" si="55"/>
        <v>0</v>
      </c>
      <c r="V166" s="45">
        <f t="shared" ca="1" si="56"/>
        <v>0</v>
      </c>
      <c r="W166" s="45">
        <f t="shared" ca="1" si="50"/>
        <v>0</v>
      </c>
      <c r="X166" s="25">
        <f t="shared" ca="1" si="39"/>
        <v>0</v>
      </c>
      <c r="Z166" s="28">
        <f t="shared" ca="1" si="57"/>
        <v>0</v>
      </c>
      <c r="AA166" s="233"/>
      <c r="AB166" s="45">
        <f t="shared" ca="1" si="51"/>
        <v>0</v>
      </c>
      <c r="AC166" s="45">
        <f t="shared" ca="1" si="40"/>
        <v>0</v>
      </c>
      <c r="AD166" s="25">
        <f t="shared" ca="1" si="41"/>
        <v>0</v>
      </c>
    </row>
    <row r="167" spans="4:30" x14ac:dyDescent="0.35">
      <c r="D167" s="20">
        <v>163</v>
      </c>
      <c r="E167" s="21">
        <f t="shared" ca="1" si="52"/>
        <v>59536</v>
      </c>
      <c r="F167" s="44">
        <f t="shared" ca="1" si="42"/>
        <v>59900</v>
      </c>
      <c r="G167" s="22" t="s">
        <v>119</v>
      </c>
      <c r="H167" s="44">
        <f t="shared" ca="1" si="53"/>
        <v>59536</v>
      </c>
      <c r="I167" s="45">
        <f t="shared" ca="1" si="43"/>
        <v>0</v>
      </c>
      <c r="J167" s="45">
        <f t="shared" ca="1" si="44"/>
        <v>0</v>
      </c>
      <c r="K167" s="45">
        <f t="shared" ca="1" si="45"/>
        <v>0</v>
      </c>
      <c r="L167" s="45"/>
      <c r="M167" s="45">
        <f t="shared" ca="1" si="54"/>
        <v>0</v>
      </c>
      <c r="N167" s="257">
        <f t="shared" ca="1" si="46"/>
        <v>0</v>
      </c>
      <c r="O167" s="23"/>
      <c r="P167" s="255">
        <f t="shared" ca="1" si="47"/>
        <v>0</v>
      </c>
      <c r="Q167" s="163">
        <f t="shared" ca="1" si="48"/>
        <v>0</v>
      </c>
      <c r="R167" s="164">
        <f ca="1">NPV(Q166,K167:$K$244) + ($A$13+$A$14+$A$15)/POWER(1+Q166,$A$28-D167+1)</f>
        <v>0</v>
      </c>
      <c r="S167" s="164">
        <f ca="1">NPV(Q167,K167:$K$244) + ($A$13+$A$14+$A$15)/POWER(1+Q167,$A$28-D167+1)</f>
        <v>0</v>
      </c>
      <c r="T167" s="45">
        <f t="shared" ca="1" si="49"/>
        <v>0</v>
      </c>
      <c r="U167" s="45">
        <f t="shared" ca="1" si="55"/>
        <v>0</v>
      </c>
      <c r="V167" s="45">
        <f t="shared" ca="1" si="56"/>
        <v>0</v>
      </c>
      <c r="W167" s="45">
        <f t="shared" ca="1" si="50"/>
        <v>0</v>
      </c>
      <c r="X167" s="25">
        <f t="shared" ca="1" si="39"/>
        <v>0</v>
      </c>
      <c r="Z167" s="28">
        <f t="shared" ca="1" si="57"/>
        <v>0</v>
      </c>
      <c r="AA167" s="233"/>
      <c r="AB167" s="45">
        <f t="shared" ca="1" si="51"/>
        <v>0</v>
      </c>
      <c r="AC167" s="45">
        <f t="shared" ca="1" si="40"/>
        <v>0</v>
      </c>
      <c r="AD167" s="25">
        <f t="shared" ca="1" si="41"/>
        <v>0</v>
      </c>
    </row>
    <row r="168" spans="4:30" x14ac:dyDescent="0.35">
      <c r="D168" s="20">
        <v>164</v>
      </c>
      <c r="E168" s="21">
        <f t="shared" ca="1" si="52"/>
        <v>59901</v>
      </c>
      <c r="F168" s="44">
        <f t="shared" ca="1" si="42"/>
        <v>60266</v>
      </c>
      <c r="G168" s="22" t="s">
        <v>119</v>
      </c>
      <c r="H168" s="44">
        <f t="shared" ca="1" si="53"/>
        <v>59901</v>
      </c>
      <c r="I168" s="45">
        <f t="shared" ca="1" si="43"/>
        <v>0</v>
      </c>
      <c r="J168" s="45">
        <f t="shared" ca="1" si="44"/>
        <v>0</v>
      </c>
      <c r="K168" s="45">
        <f t="shared" ca="1" si="45"/>
        <v>0</v>
      </c>
      <c r="L168" s="45"/>
      <c r="M168" s="45">
        <f t="shared" ca="1" si="54"/>
        <v>0</v>
      </c>
      <c r="N168" s="257">
        <f t="shared" ca="1" si="46"/>
        <v>0</v>
      </c>
      <c r="O168" s="23"/>
      <c r="P168" s="255">
        <f t="shared" ca="1" si="47"/>
        <v>0</v>
      </c>
      <c r="Q168" s="163">
        <f t="shared" ca="1" si="48"/>
        <v>0</v>
      </c>
      <c r="R168" s="164">
        <f ca="1">NPV(Q167,K168:$K$244) + ($A$13+$A$14+$A$15)/POWER(1+Q167,$A$28-D168+1)</f>
        <v>0</v>
      </c>
      <c r="S168" s="164">
        <f ca="1">NPV(Q168,K168:$K$244) + ($A$13+$A$14+$A$15)/POWER(1+Q168,$A$28-D168+1)</f>
        <v>0</v>
      </c>
      <c r="T168" s="45">
        <f t="shared" ca="1" si="49"/>
        <v>0</v>
      </c>
      <c r="U168" s="45">
        <f t="shared" ca="1" si="55"/>
        <v>0</v>
      </c>
      <c r="V168" s="45">
        <f t="shared" ca="1" si="56"/>
        <v>0</v>
      </c>
      <c r="W168" s="45">
        <f t="shared" ca="1" si="50"/>
        <v>0</v>
      </c>
      <c r="X168" s="25">
        <f t="shared" ca="1" si="39"/>
        <v>0</v>
      </c>
      <c r="Z168" s="28">
        <f t="shared" ca="1" si="57"/>
        <v>0</v>
      </c>
      <c r="AA168" s="233"/>
      <c r="AB168" s="45">
        <f t="shared" ca="1" si="51"/>
        <v>0</v>
      </c>
      <c r="AC168" s="45">
        <f t="shared" ca="1" si="40"/>
        <v>0</v>
      </c>
      <c r="AD168" s="25">
        <f t="shared" ca="1" si="41"/>
        <v>0</v>
      </c>
    </row>
    <row r="169" spans="4:30" x14ac:dyDescent="0.35">
      <c r="D169" s="20">
        <v>165</v>
      </c>
      <c r="E169" s="21">
        <f t="shared" ca="1" si="52"/>
        <v>60267</v>
      </c>
      <c r="F169" s="44">
        <f t="shared" ca="1" si="42"/>
        <v>60631</v>
      </c>
      <c r="G169" s="22" t="s">
        <v>119</v>
      </c>
      <c r="H169" s="44">
        <f t="shared" ca="1" si="53"/>
        <v>60267</v>
      </c>
      <c r="I169" s="45">
        <f t="shared" ca="1" si="43"/>
        <v>0</v>
      </c>
      <c r="J169" s="45">
        <f t="shared" ca="1" si="44"/>
        <v>0</v>
      </c>
      <c r="K169" s="45">
        <f t="shared" ca="1" si="45"/>
        <v>0</v>
      </c>
      <c r="L169" s="45"/>
      <c r="M169" s="45">
        <f t="shared" ca="1" si="54"/>
        <v>0</v>
      </c>
      <c r="N169" s="257">
        <f t="shared" ca="1" si="46"/>
        <v>0</v>
      </c>
      <c r="O169" s="23"/>
      <c r="P169" s="255">
        <f t="shared" ca="1" si="47"/>
        <v>0</v>
      </c>
      <c r="Q169" s="163">
        <f t="shared" ca="1" si="48"/>
        <v>0</v>
      </c>
      <c r="R169" s="164">
        <f ca="1">NPV(Q168,K169:$K$244) + ($A$13+$A$14+$A$15)/POWER(1+Q168,$A$28-D169+1)</f>
        <v>0</v>
      </c>
      <c r="S169" s="164">
        <f ca="1">NPV(Q169,K169:$K$244) + ($A$13+$A$14+$A$15)/POWER(1+Q169,$A$28-D169+1)</f>
        <v>0</v>
      </c>
      <c r="T169" s="45">
        <f t="shared" ca="1" si="49"/>
        <v>0</v>
      </c>
      <c r="U169" s="45">
        <f t="shared" ca="1" si="55"/>
        <v>0</v>
      </c>
      <c r="V169" s="45">
        <f t="shared" ca="1" si="56"/>
        <v>0</v>
      </c>
      <c r="W169" s="45">
        <f t="shared" ca="1" si="50"/>
        <v>0</v>
      </c>
      <c r="X169" s="25">
        <f t="shared" ca="1" si="39"/>
        <v>0</v>
      </c>
      <c r="Z169" s="28">
        <f t="shared" ca="1" si="57"/>
        <v>0</v>
      </c>
      <c r="AA169" s="233"/>
      <c r="AB169" s="45">
        <f t="shared" ca="1" si="51"/>
        <v>0</v>
      </c>
      <c r="AC169" s="45">
        <f t="shared" ca="1" si="40"/>
        <v>0</v>
      </c>
      <c r="AD169" s="25">
        <f t="shared" ca="1" si="41"/>
        <v>0</v>
      </c>
    </row>
    <row r="170" spans="4:30" x14ac:dyDescent="0.35">
      <c r="D170" s="20">
        <v>166</v>
      </c>
      <c r="E170" s="21">
        <f t="shared" ca="1" si="52"/>
        <v>60632</v>
      </c>
      <c r="F170" s="44">
        <f t="shared" ca="1" si="42"/>
        <v>60996</v>
      </c>
      <c r="G170" s="22" t="s">
        <v>119</v>
      </c>
      <c r="H170" s="44">
        <f t="shared" ca="1" si="53"/>
        <v>60632</v>
      </c>
      <c r="I170" s="45">
        <f t="shared" ca="1" si="43"/>
        <v>0</v>
      </c>
      <c r="J170" s="45">
        <f t="shared" ca="1" si="44"/>
        <v>0</v>
      </c>
      <c r="K170" s="45">
        <f t="shared" ca="1" si="45"/>
        <v>0</v>
      </c>
      <c r="L170" s="45"/>
      <c r="M170" s="45">
        <f t="shared" ca="1" si="54"/>
        <v>0</v>
      </c>
      <c r="N170" s="257">
        <f t="shared" ca="1" si="46"/>
        <v>0</v>
      </c>
      <c r="O170" s="23"/>
      <c r="P170" s="255">
        <f t="shared" ca="1" si="47"/>
        <v>0</v>
      </c>
      <c r="Q170" s="163">
        <f t="shared" ca="1" si="48"/>
        <v>0</v>
      </c>
      <c r="R170" s="164">
        <f ca="1">NPV(Q169,K170:$K$244) + ($A$13+$A$14+$A$15)/POWER(1+Q169,$A$28-D170+1)</f>
        <v>0</v>
      </c>
      <c r="S170" s="164">
        <f ca="1">NPV(Q170,K170:$K$244) + ($A$13+$A$14+$A$15)/POWER(1+Q170,$A$28-D170+1)</f>
        <v>0</v>
      </c>
      <c r="T170" s="45">
        <f t="shared" ca="1" si="49"/>
        <v>0</v>
      </c>
      <c r="U170" s="45">
        <f t="shared" ca="1" si="55"/>
        <v>0</v>
      </c>
      <c r="V170" s="45">
        <f t="shared" ca="1" si="56"/>
        <v>0</v>
      </c>
      <c r="W170" s="45">
        <f t="shared" ca="1" si="50"/>
        <v>0</v>
      </c>
      <c r="X170" s="25">
        <f t="shared" ca="1" si="39"/>
        <v>0</v>
      </c>
      <c r="Z170" s="28">
        <f t="shared" ca="1" si="57"/>
        <v>0</v>
      </c>
      <c r="AA170" s="233"/>
      <c r="AB170" s="45">
        <f t="shared" ca="1" si="51"/>
        <v>0</v>
      </c>
      <c r="AC170" s="45">
        <f t="shared" ca="1" si="40"/>
        <v>0</v>
      </c>
      <c r="AD170" s="25">
        <f t="shared" ca="1" si="41"/>
        <v>0</v>
      </c>
    </row>
    <row r="171" spans="4:30" x14ac:dyDescent="0.35">
      <c r="D171" s="20">
        <v>167</v>
      </c>
      <c r="E171" s="21">
        <f t="shared" ca="1" si="52"/>
        <v>60997</v>
      </c>
      <c r="F171" s="44">
        <f t="shared" ca="1" si="42"/>
        <v>61361</v>
      </c>
      <c r="G171" s="22" t="s">
        <v>119</v>
      </c>
      <c r="H171" s="44">
        <f t="shared" ca="1" si="53"/>
        <v>60997</v>
      </c>
      <c r="I171" s="45">
        <f t="shared" ca="1" si="43"/>
        <v>0</v>
      </c>
      <c r="J171" s="45">
        <f t="shared" ca="1" si="44"/>
        <v>0</v>
      </c>
      <c r="K171" s="45">
        <f t="shared" ca="1" si="45"/>
        <v>0</v>
      </c>
      <c r="L171" s="45"/>
      <c r="M171" s="45">
        <f t="shared" ca="1" si="54"/>
        <v>0</v>
      </c>
      <c r="N171" s="257">
        <f t="shared" ca="1" si="46"/>
        <v>0</v>
      </c>
      <c r="O171" s="23"/>
      <c r="P171" s="255">
        <f t="shared" ca="1" si="47"/>
        <v>0</v>
      </c>
      <c r="Q171" s="163">
        <f t="shared" ca="1" si="48"/>
        <v>0</v>
      </c>
      <c r="R171" s="164">
        <f ca="1">NPV(Q170,K171:$K$244) + ($A$13+$A$14+$A$15)/POWER(1+Q170,$A$28-D171+1)</f>
        <v>0</v>
      </c>
      <c r="S171" s="164">
        <f ca="1">NPV(Q171,K171:$K$244) + ($A$13+$A$14+$A$15)/POWER(1+Q171,$A$28-D171+1)</f>
        <v>0</v>
      </c>
      <c r="T171" s="45">
        <f t="shared" ca="1" si="49"/>
        <v>0</v>
      </c>
      <c r="U171" s="45">
        <f t="shared" ca="1" si="55"/>
        <v>0</v>
      </c>
      <c r="V171" s="45">
        <f t="shared" ca="1" si="56"/>
        <v>0</v>
      </c>
      <c r="W171" s="45">
        <f t="shared" ca="1" si="50"/>
        <v>0</v>
      </c>
      <c r="X171" s="25">
        <f t="shared" ca="1" si="39"/>
        <v>0</v>
      </c>
      <c r="Z171" s="28">
        <f t="shared" ca="1" si="57"/>
        <v>0</v>
      </c>
      <c r="AA171" s="233"/>
      <c r="AB171" s="45">
        <f t="shared" ca="1" si="51"/>
        <v>0</v>
      </c>
      <c r="AC171" s="45">
        <f t="shared" ca="1" si="40"/>
        <v>0</v>
      </c>
      <c r="AD171" s="25">
        <f t="shared" ca="1" si="41"/>
        <v>0</v>
      </c>
    </row>
    <row r="172" spans="4:30" x14ac:dyDescent="0.35">
      <c r="D172" s="20">
        <v>168</v>
      </c>
      <c r="E172" s="21">
        <f t="shared" ca="1" si="52"/>
        <v>61362</v>
      </c>
      <c r="F172" s="44">
        <f t="shared" ca="1" si="42"/>
        <v>61727</v>
      </c>
      <c r="G172" s="22" t="s">
        <v>119</v>
      </c>
      <c r="H172" s="44">
        <f t="shared" ca="1" si="53"/>
        <v>61362</v>
      </c>
      <c r="I172" s="45">
        <f t="shared" ca="1" si="43"/>
        <v>0</v>
      </c>
      <c r="J172" s="45">
        <f t="shared" ca="1" si="44"/>
        <v>0</v>
      </c>
      <c r="K172" s="45">
        <f t="shared" ca="1" si="45"/>
        <v>0</v>
      </c>
      <c r="L172" s="45"/>
      <c r="M172" s="45">
        <f t="shared" ca="1" si="54"/>
        <v>0</v>
      </c>
      <c r="N172" s="257">
        <f t="shared" ca="1" si="46"/>
        <v>0</v>
      </c>
      <c r="O172" s="23"/>
      <c r="P172" s="255">
        <f t="shared" ca="1" si="47"/>
        <v>0</v>
      </c>
      <c r="Q172" s="163">
        <f t="shared" ca="1" si="48"/>
        <v>0</v>
      </c>
      <c r="R172" s="164">
        <f ca="1">NPV(Q171,K172:$K$244) + ($A$13+$A$14+$A$15)/POWER(1+Q171,$A$28-D172+1)</f>
        <v>0</v>
      </c>
      <c r="S172" s="164">
        <f ca="1">NPV(Q172,K172:$K$244) + ($A$13+$A$14+$A$15)/POWER(1+Q172,$A$28-D172+1)</f>
        <v>0</v>
      </c>
      <c r="T172" s="45">
        <f t="shared" ca="1" si="49"/>
        <v>0</v>
      </c>
      <c r="U172" s="45">
        <f t="shared" ca="1" si="55"/>
        <v>0</v>
      </c>
      <c r="V172" s="45">
        <f t="shared" ca="1" si="56"/>
        <v>0</v>
      </c>
      <c r="W172" s="45">
        <f t="shared" ca="1" si="50"/>
        <v>0</v>
      </c>
      <c r="X172" s="25">
        <f t="shared" ca="1" si="39"/>
        <v>0</v>
      </c>
      <c r="Z172" s="28">
        <f t="shared" ca="1" si="57"/>
        <v>0</v>
      </c>
      <c r="AA172" s="233"/>
      <c r="AB172" s="45">
        <f t="shared" ca="1" si="51"/>
        <v>0</v>
      </c>
      <c r="AC172" s="45">
        <f t="shared" ca="1" si="40"/>
        <v>0</v>
      </c>
      <c r="AD172" s="25">
        <f t="shared" ca="1" si="41"/>
        <v>0</v>
      </c>
    </row>
    <row r="173" spans="4:30" x14ac:dyDescent="0.35">
      <c r="D173" s="20">
        <v>169</v>
      </c>
      <c r="E173" s="21">
        <f t="shared" ca="1" si="52"/>
        <v>61728</v>
      </c>
      <c r="F173" s="44">
        <f t="shared" ca="1" si="42"/>
        <v>62092</v>
      </c>
      <c r="G173" s="22" t="s">
        <v>119</v>
      </c>
      <c r="H173" s="44">
        <f t="shared" ca="1" si="53"/>
        <v>61728</v>
      </c>
      <c r="I173" s="45">
        <f t="shared" ca="1" si="43"/>
        <v>0</v>
      </c>
      <c r="J173" s="45">
        <f t="shared" ca="1" si="44"/>
        <v>0</v>
      </c>
      <c r="K173" s="45">
        <f t="shared" ca="1" si="45"/>
        <v>0</v>
      </c>
      <c r="L173" s="45"/>
      <c r="M173" s="45">
        <f t="shared" ca="1" si="54"/>
        <v>0</v>
      </c>
      <c r="N173" s="257">
        <f t="shared" ca="1" si="46"/>
        <v>0</v>
      </c>
      <c r="O173" s="23"/>
      <c r="P173" s="255">
        <f t="shared" ca="1" si="47"/>
        <v>0</v>
      </c>
      <c r="Q173" s="163">
        <f t="shared" ca="1" si="48"/>
        <v>0</v>
      </c>
      <c r="R173" s="164">
        <f ca="1">NPV(Q172,K173:$K$244) + ($A$13+$A$14+$A$15)/POWER(1+Q172,$A$28-D173+1)</f>
        <v>0</v>
      </c>
      <c r="S173" s="164">
        <f ca="1">NPV(Q173,K173:$K$244) + ($A$13+$A$14+$A$15)/POWER(1+Q173,$A$28-D173+1)</f>
        <v>0</v>
      </c>
      <c r="T173" s="45">
        <f t="shared" ca="1" si="49"/>
        <v>0</v>
      </c>
      <c r="U173" s="45">
        <f t="shared" ca="1" si="55"/>
        <v>0</v>
      </c>
      <c r="V173" s="45">
        <f t="shared" ca="1" si="56"/>
        <v>0</v>
      </c>
      <c r="W173" s="45">
        <f t="shared" ca="1" si="50"/>
        <v>0</v>
      </c>
      <c r="X173" s="25">
        <f t="shared" ca="1" si="39"/>
        <v>0</v>
      </c>
      <c r="Z173" s="28">
        <f t="shared" ca="1" si="57"/>
        <v>0</v>
      </c>
      <c r="AA173" s="233"/>
      <c r="AB173" s="45">
        <f t="shared" ca="1" si="51"/>
        <v>0</v>
      </c>
      <c r="AC173" s="45">
        <f t="shared" ca="1" si="40"/>
        <v>0</v>
      </c>
      <c r="AD173" s="25">
        <f t="shared" ca="1" si="41"/>
        <v>0</v>
      </c>
    </row>
    <row r="174" spans="4:30" x14ac:dyDescent="0.35">
      <c r="D174" s="20">
        <v>170</v>
      </c>
      <c r="E174" s="21">
        <f t="shared" ca="1" si="52"/>
        <v>62093</v>
      </c>
      <c r="F174" s="44">
        <f t="shared" ca="1" si="42"/>
        <v>62457</v>
      </c>
      <c r="G174" s="22" t="s">
        <v>119</v>
      </c>
      <c r="H174" s="44">
        <f t="shared" ca="1" si="53"/>
        <v>62093</v>
      </c>
      <c r="I174" s="45">
        <f t="shared" ca="1" si="43"/>
        <v>0</v>
      </c>
      <c r="J174" s="45">
        <f t="shared" ca="1" si="44"/>
        <v>0</v>
      </c>
      <c r="K174" s="45">
        <f t="shared" ca="1" si="45"/>
        <v>0</v>
      </c>
      <c r="L174" s="45"/>
      <c r="M174" s="45">
        <f t="shared" ca="1" si="54"/>
        <v>0</v>
      </c>
      <c r="N174" s="257">
        <f t="shared" ca="1" si="46"/>
        <v>0</v>
      </c>
      <c r="O174" s="23"/>
      <c r="P174" s="255">
        <f t="shared" ca="1" si="47"/>
        <v>0</v>
      </c>
      <c r="Q174" s="163">
        <f t="shared" ca="1" si="48"/>
        <v>0</v>
      </c>
      <c r="R174" s="164">
        <f ca="1">NPV(Q173,K174:$K$244) + ($A$13+$A$14+$A$15)/POWER(1+Q173,$A$28-D174+1)</f>
        <v>0</v>
      </c>
      <c r="S174" s="164">
        <f ca="1">NPV(Q174,K174:$K$244) + ($A$13+$A$14+$A$15)/POWER(1+Q174,$A$28-D174+1)</f>
        <v>0</v>
      </c>
      <c r="T174" s="45">
        <f t="shared" ca="1" si="49"/>
        <v>0</v>
      </c>
      <c r="U174" s="45">
        <f t="shared" ca="1" si="55"/>
        <v>0</v>
      </c>
      <c r="V174" s="45">
        <f t="shared" ca="1" si="56"/>
        <v>0</v>
      </c>
      <c r="W174" s="45">
        <f t="shared" ca="1" si="50"/>
        <v>0</v>
      </c>
      <c r="X174" s="25">
        <f t="shared" ca="1" si="39"/>
        <v>0</v>
      </c>
      <c r="Z174" s="28">
        <f t="shared" ca="1" si="57"/>
        <v>0</v>
      </c>
      <c r="AA174" s="233"/>
      <c r="AB174" s="45">
        <f t="shared" ca="1" si="51"/>
        <v>0</v>
      </c>
      <c r="AC174" s="45">
        <f t="shared" ca="1" si="40"/>
        <v>0</v>
      </c>
      <c r="AD174" s="25">
        <f t="shared" ca="1" si="41"/>
        <v>0</v>
      </c>
    </row>
    <row r="175" spans="4:30" x14ac:dyDescent="0.35">
      <c r="D175" s="20">
        <v>171</v>
      </c>
      <c r="E175" s="21">
        <f t="shared" ca="1" si="52"/>
        <v>62458</v>
      </c>
      <c r="F175" s="44">
        <f t="shared" ca="1" si="42"/>
        <v>62822</v>
      </c>
      <c r="G175" s="22" t="s">
        <v>119</v>
      </c>
      <c r="H175" s="44">
        <f t="shared" ca="1" si="53"/>
        <v>62458</v>
      </c>
      <c r="I175" s="45">
        <f t="shared" ca="1" si="43"/>
        <v>0</v>
      </c>
      <c r="J175" s="45">
        <f t="shared" ca="1" si="44"/>
        <v>0</v>
      </c>
      <c r="K175" s="45">
        <f t="shared" ca="1" si="45"/>
        <v>0</v>
      </c>
      <c r="L175" s="45"/>
      <c r="M175" s="45">
        <f t="shared" ca="1" si="54"/>
        <v>0</v>
      </c>
      <c r="N175" s="257">
        <f t="shared" ca="1" si="46"/>
        <v>0</v>
      </c>
      <c r="O175" s="23"/>
      <c r="P175" s="255">
        <f t="shared" ca="1" si="47"/>
        <v>0</v>
      </c>
      <c r="Q175" s="163">
        <f t="shared" ca="1" si="48"/>
        <v>0</v>
      </c>
      <c r="R175" s="164">
        <f ca="1">NPV(Q174,K175:$K$244) + ($A$13+$A$14+$A$15)/POWER(1+Q174,$A$28-D175+1)</f>
        <v>0</v>
      </c>
      <c r="S175" s="164">
        <f ca="1">NPV(Q175,K175:$K$244) + ($A$13+$A$14+$A$15)/POWER(1+Q175,$A$28-D175+1)</f>
        <v>0</v>
      </c>
      <c r="T175" s="45">
        <f t="shared" ca="1" si="49"/>
        <v>0</v>
      </c>
      <c r="U175" s="45">
        <f t="shared" ca="1" si="55"/>
        <v>0</v>
      </c>
      <c r="V175" s="45">
        <f t="shared" ca="1" si="56"/>
        <v>0</v>
      </c>
      <c r="W175" s="45">
        <f t="shared" ca="1" si="50"/>
        <v>0</v>
      </c>
      <c r="X175" s="25">
        <f t="shared" ca="1" si="39"/>
        <v>0</v>
      </c>
      <c r="Z175" s="28">
        <f t="shared" ca="1" si="57"/>
        <v>0</v>
      </c>
      <c r="AA175" s="233"/>
      <c r="AB175" s="45">
        <f t="shared" ca="1" si="51"/>
        <v>0</v>
      </c>
      <c r="AC175" s="45">
        <f t="shared" ca="1" si="40"/>
        <v>0</v>
      </c>
      <c r="AD175" s="25">
        <f t="shared" ca="1" si="41"/>
        <v>0</v>
      </c>
    </row>
    <row r="176" spans="4:30" x14ac:dyDescent="0.35">
      <c r="D176" s="20">
        <v>172</v>
      </c>
      <c r="E176" s="21">
        <f t="shared" ca="1" si="52"/>
        <v>62823</v>
      </c>
      <c r="F176" s="44">
        <f t="shared" ca="1" si="42"/>
        <v>63188</v>
      </c>
      <c r="G176" s="22" t="s">
        <v>119</v>
      </c>
      <c r="H176" s="44">
        <f t="shared" ca="1" si="53"/>
        <v>62823</v>
      </c>
      <c r="I176" s="45">
        <f t="shared" ca="1" si="43"/>
        <v>0</v>
      </c>
      <c r="J176" s="45">
        <f t="shared" ca="1" si="44"/>
        <v>0</v>
      </c>
      <c r="K176" s="45">
        <f t="shared" ca="1" si="45"/>
        <v>0</v>
      </c>
      <c r="L176" s="45"/>
      <c r="M176" s="45">
        <f t="shared" ca="1" si="54"/>
        <v>0</v>
      </c>
      <c r="N176" s="257">
        <f t="shared" ca="1" si="46"/>
        <v>0</v>
      </c>
      <c r="O176" s="23"/>
      <c r="P176" s="255">
        <f t="shared" ca="1" si="47"/>
        <v>0</v>
      </c>
      <c r="Q176" s="163">
        <f t="shared" ca="1" si="48"/>
        <v>0</v>
      </c>
      <c r="R176" s="164">
        <f ca="1">NPV(Q175,K176:$K$244) + ($A$13+$A$14+$A$15)/POWER(1+Q175,$A$28-D176+1)</f>
        <v>0</v>
      </c>
      <c r="S176" s="164">
        <f ca="1">NPV(Q176,K176:$K$244) + ($A$13+$A$14+$A$15)/POWER(1+Q176,$A$28-D176+1)</f>
        <v>0</v>
      </c>
      <c r="T176" s="45">
        <f t="shared" ca="1" si="49"/>
        <v>0</v>
      </c>
      <c r="U176" s="45">
        <f t="shared" ca="1" si="55"/>
        <v>0</v>
      </c>
      <c r="V176" s="45">
        <f t="shared" ca="1" si="56"/>
        <v>0</v>
      </c>
      <c r="W176" s="45">
        <f t="shared" ca="1" si="50"/>
        <v>0</v>
      </c>
      <c r="X176" s="25">
        <f t="shared" ca="1" si="39"/>
        <v>0</v>
      </c>
      <c r="Z176" s="28">
        <f t="shared" ca="1" si="57"/>
        <v>0</v>
      </c>
      <c r="AA176" s="233"/>
      <c r="AB176" s="45">
        <f t="shared" ca="1" si="51"/>
        <v>0</v>
      </c>
      <c r="AC176" s="45">
        <f t="shared" ca="1" si="40"/>
        <v>0</v>
      </c>
      <c r="AD176" s="25">
        <f t="shared" ca="1" si="41"/>
        <v>0</v>
      </c>
    </row>
    <row r="177" spans="4:30" x14ac:dyDescent="0.35">
      <c r="D177" s="20">
        <v>173</v>
      </c>
      <c r="E177" s="21">
        <f t="shared" ca="1" si="52"/>
        <v>63189</v>
      </c>
      <c r="F177" s="44">
        <f t="shared" ca="1" si="42"/>
        <v>63553</v>
      </c>
      <c r="G177" s="22" t="s">
        <v>119</v>
      </c>
      <c r="H177" s="44">
        <f t="shared" ca="1" si="53"/>
        <v>63189</v>
      </c>
      <c r="I177" s="45">
        <f t="shared" ca="1" si="43"/>
        <v>0</v>
      </c>
      <c r="J177" s="45">
        <f t="shared" ca="1" si="44"/>
        <v>0</v>
      </c>
      <c r="K177" s="45">
        <f t="shared" ca="1" si="45"/>
        <v>0</v>
      </c>
      <c r="L177" s="45"/>
      <c r="M177" s="45">
        <f t="shared" ca="1" si="54"/>
        <v>0</v>
      </c>
      <c r="N177" s="257">
        <f t="shared" ca="1" si="46"/>
        <v>0</v>
      </c>
      <c r="O177" s="23"/>
      <c r="P177" s="255">
        <f t="shared" ca="1" si="47"/>
        <v>0</v>
      </c>
      <c r="Q177" s="163">
        <f t="shared" ca="1" si="48"/>
        <v>0</v>
      </c>
      <c r="R177" s="164">
        <f ca="1">NPV(Q176,K177:$K$244) + ($A$13+$A$14+$A$15)/POWER(1+Q176,$A$28-D177+1)</f>
        <v>0</v>
      </c>
      <c r="S177" s="164">
        <f ca="1">NPV(Q177,K177:$K$244) + ($A$13+$A$14+$A$15)/POWER(1+Q177,$A$28-D177+1)</f>
        <v>0</v>
      </c>
      <c r="T177" s="45">
        <f t="shared" ca="1" si="49"/>
        <v>0</v>
      </c>
      <c r="U177" s="45">
        <f t="shared" ca="1" si="55"/>
        <v>0</v>
      </c>
      <c r="V177" s="45">
        <f t="shared" ca="1" si="56"/>
        <v>0</v>
      </c>
      <c r="W177" s="45">
        <f t="shared" ca="1" si="50"/>
        <v>0</v>
      </c>
      <c r="X177" s="25">
        <f t="shared" ca="1" si="39"/>
        <v>0</v>
      </c>
      <c r="Z177" s="28">
        <f t="shared" ca="1" si="57"/>
        <v>0</v>
      </c>
      <c r="AA177" s="233"/>
      <c r="AB177" s="45">
        <f t="shared" ca="1" si="51"/>
        <v>0</v>
      </c>
      <c r="AC177" s="45">
        <f t="shared" ca="1" si="40"/>
        <v>0</v>
      </c>
      <c r="AD177" s="25">
        <f t="shared" ca="1" si="41"/>
        <v>0</v>
      </c>
    </row>
    <row r="178" spans="4:30" x14ac:dyDescent="0.35">
      <c r="D178" s="20">
        <v>174</v>
      </c>
      <c r="E178" s="21">
        <f t="shared" ca="1" si="52"/>
        <v>63554</v>
      </c>
      <c r="F178" s="44">
        <f t="shared" ca="1" si="42"/>
        <v>63918</v>
      </c>
      <c r="G178" s="22" t="s">
        <v>119</v>
      </c>
      <c r="H178" s="44">
        <f t="shared" ca="1" si="53"/>
        <v>63554</v>
      </c>
      <c r="I178" s="45">
        <f t="shared" ca="1" si="43"/>
        <v>0</v>
      </c>
      <c r="J178" s="45">
        <f t="shared" ca="1" si="44"/>
        <v>0</v>
      </c>
      <c r="K178" s="45">
        <f t="shared" ca="1" si="45"/>
        <v>0</v>
      </c>
      <c r="L178" s="45"/>
      <c r="M178" s="45">
        <f t="shared" ca="1" si="54"/>
        <v>0</v>
      </c>
      <c r="N178" s="257">
        <f t="shared" ca="1" si="46"/>
        <v>0</v>
      </c>
      <c r="O178" s="23"/>
      <c r="P178" s="255">
        <f t="shared" ca="1" si="47"/>
        <v>0</v>
      </c>
      <c r="Q178" s="163">
        <f t="shared" ca="1" si="48"/>
        <v>0</v>
      </c>
      <c r="R178" s="164">
        <f ca="1">NPV(Q177,K178:$K$244) + ($A$13+$A$14+$A$15)/POWER(1+Q177,$A$28-D178+1)</f>
        <v>0</v>
      </c>
      <c r="S178" s="164">
        <f ca="1">NPV(Q178,K178:$K$244) + ($A$13+$A$14+$A$15)/POWER(1+Q178,$A$28-D178+1)</f>
        <v>0</v>
      </c>
      <c r="T178" s="45">
        <f t="shared" ca="1" si="49"/>
        <v>0</v>
      </c>
      <c r="U178" s="45">
        <f t="shared" ca="1" si="55"/>
        <v>0</v>
      </c>
      <c r="V178" s="45">
        <f t="shared" ca="1" si="56"/>
        <v>0</v>
      </c>
      <c r="W178" s="45">
        <f t="shared" ca="1" si="50"/>
        <v>0</v>
      </c>
      <c r="X178" s="25">
        <f t="shared" ca="1" si="39"/>
        <v>0</v>
      </c>
      <c r="Z178" s="28">
        <f t="shared" ca="1" si="57"/>
        <v>0</v>
      </c>
      <c r="AA178" s="233"/>
      <c r="AB178" s="45">
        <f t="shared" ca="1" si="51"/>
        <v>0</v>
      </c>
      <c r="AC178" s="45">
        <f t="shared" ca="1" si="40"/>
        <v>0</v>
      </c>
      <c r="AD178" s="25">
        <f t="shared" ca="1" si="41"/>
        <v>0</v>
      </c>
    </row>
    <row r="179" spans="4:30" x14ac:dyDescent="0.35">
      <c r="D179" s="20">
        <v>175</v>
      </c>
      <c r="E179" s="21">
        <f t="shared" ca="1" si="52"/>
        <v>63919</v>
      </c>
      <c r="F179" s="44">
        <f t="shared" ca="1" si="42"/>
        <v>64283</v>
      </c>
      <c r="G179" s="22" t="s">
        <v>119</v>
      </c>
      <c r="H179" s="44">
        <f t="shared" ca="1" si="53"/>
        <v>63919</v>
      </c>
      <c r="I179" s="45">
        <f t="shared" ca="1" si="43"/>
        <v>0</v>
      </c>
      <c r="J179" s="45">
        <f t="shared" ca="1" si="44"/>
        <v>0</v>
      </c>
      <c r="K179" s="45">
        <f t="shared" ca="1" si="45"/>
        <v>0</v>
      </c>
      <c r="L179" s="45"/>
      <c r="M179" s="45">
        <f t="shared" ca="1" si="54"/>
        <v>0</v>
      </c>
      <c r="N179" s="257">
        <f t="shared" ca="1" si="46"/>
        <v>0</v>
      </c>
      <c r="O179" s="23"/>
      <c r="P179" s="255">
        <f t="shared" ca="1" si="47"/>
        <v>0</v>
      </c>
      <c r="Q179" s="163">
        <f t="shared" ca="1" si="48"/>
        <v>0</v>
      </c>
      <c r="R179" s="164">
        <f ca="1">NPV(Q178,K179:$K$244) + ($A$13+$A$14+$A$15)/POWER(1+Q178,$A$28-D179+1)</f>
        <v>0</v>
      </c>
      <c r="S179" s="164">
        <f ca="1">NPV(Q179,K179:$K$244) + ($A$13+$A$14+$A$15)/POWER(1+Q179,$A$28-D179+1)</f>
        <v>0</v>
      </c>
      <c r="T179" s="45">
        <f t="shared" ca="1" si="49"/>
        <v>0</v>
      </c>
      <c r="U179" s="45">
        <f t="shared" ca="1" si="55"/>
        <v>0</v>
      </c>
      <c r="V179" s="45">
        <f t="shared" ca="1" si="56"/>
        <v>0</v>
      </c>
      <c r="W179" s="45">
        <f t="shared" ca="1" si="50"/>
        <v>0</v>
      </c>
      <c r="X179" s="25">
        <f t="shared" ca="1" si="39"/>
        <v>0</v>
      </c>
      <c r="Z179" s="28">
        <f t="shared" ca="1" si="57"/>
        <v>0</v>
      </c>
      <c r="AA179" s="233"/>
      <c r="AB179" s="45">
        <f t="shared" ca="1" si="51"/>
        <v>0</v>
      </c>
      <c r="AC179" s="45">
        <f t="shared" ca="1" si="40"/>
        <v>0</v>
      </c>
      <c r="AD179" s="25">
        <f t="shared" ca="1" si="41"/>
        <v>0</v>
      </c>
    </row>
    <row r="180" spans="4:30" x14ac:dyDescent="0.35">
      <c r="D180" s="20">
        <v>176</v>
      </c>
      <c r="E180" s="21">
        <f t="shared" ca="1" si="52"/>
        <v>64284</v>
      </c>
      <c r="F180" s="44">
        <f t="shared" ca="1" si="42"/>
        <v>64649</v>
      </c>
      <c r="G180" s="22" t="s">
        <v>119</v>
      </c>
      <c r="H180" s="44">
        <f t="shared" ca="1" si="53"/>
        <v>64284</v>
      </c>
      <c r="I180" s="45">
        <f t="shared" ca="1" si="43"/>
        <v>0</v>
      </c>
      <c r="J180" s="45">
        <f t="shared" ca="1" si="44"/>
        <v>0</v>
      </c>
      <c r="K180" s="45">
        <f t="shared" ca="1" si="45"/>
        <v>0</v>
      </c>
      <c r="L180" s="45"/>
      <c r="M180" s="45">
        <f t="shared" ca="1" si="54"/>
        <v>0</v>
      </c>
      <c r="N180" s="257">
        <f t="shared" ca="1" si="46"/>
        <v>0</v>
      </c>
      <c r="O180" s="23"/>
      <c r="P180" s="255">
        <f t="shared" ca="1" si="47"/>
        <v>0</v>
      </c>
      <c r="Q180" s="163">
        <f t="shared" ca="1" si="48"/>
        <v>0</v>
      </c>
      <c r="R180" s="164">
        <f ca="1">NPV(Q179,K180:$K$244) + ($A$13+$A$14+$A$15)/POWER(1+Q179,$A$28-D180+1)</f>
        <v>0</v>
      </c>
      <c r="S180" s="164">
        <f ca="1">NPV(Q180,K180:$K$244) + ($A$13+$A$14+$A$15)/POWER(1+Q180,$A$28-D180+1)</f>
        <v>0</v>
      </c>
      <c r="T180" s="45">
        <f t="shared" ca="1" si="49"/>
        <v>0</v>
      </c>
      <c r="U180" s="45">
        <f t="shared" ca="1" si="55"/>
        <v>0</v>
      </c>
      <c r="V180" s="45">
        <f t="shared" ca="1" si="56"/>
        <v>0</v>
      </c>
      <c r="W180" s="45">
        <f t="shared" ca="1" si="50"/>
        <v>0</v>
      </c>
      <c r="X180" s="25">
        <f t="shared" ca="1" si="39"/>
        <v>0</v>
      </c>
      <c r="Z180" s="28">
        <f t="shared" ca="1" si="57"/>
        <v>0</v>
      </c>
      <c r="AA180" s="233"/>
      <c r="AB180" s="45">
        <f t="shared" ca="1" si="51"/>
        <v>0</v>
      </c>
      <c r="AC180" s="45">
        <f t="shared" ca="1" si="40"/>
        <v>0</v>
      </c>
      <c r="AD180" s="25">
        <f t="shared" ca="1" si="41"/>
        <v>0</v>
      </c>
    </row>
    <row r="181" spans="4:30" x14ac:dyDescent="0.35">
      <c r="D181" s="20">
        <v>177</v>
      </c>
      <c r="E181" s="21">
        <f t="shared" ca="1" si="52"/>
        <v>64650</v>
      </c>
      <c r="F181" s="44">
        <f t="shared" ca="1" si="42"/>
        <v>65014</v>
      </c>
      <c r="G181" s="22" t="s">
        <v>119</v>
      </c>
      <c r="H181" s="44">
        <f t="shared" ca="1" si="53"/>
        <v>64650</v>
      </c>
      <c r="I181" s="45">
        <f t="shared" ca="1" si="43"/>
        <v>0</v>
      </c>
      <c r="J181" s="45">
        <f t="shared" ca="1" si="44"/>
        <v>0</v>
      </c>
      <c r="K181" s="45">
        <f t="shared" ca="1" si="45"/>
        <v>0</v>
      </c>
      <c r="L181" s="45"/>
      <c r="M181" s="45">
        <f t="shared" ca="1" si="54"/>
        <v>0</v>
      </c>
      <c r="N181" s="257">
        <f t="shared" ca="1" si="46"/>
        <v>0</v>
      </c>
      <c r="O181" s="23"/>
      <c r="P181" s="255">
        <f t="shared" ca="1" si="47"/>
        <v>0</v>
      </c>
      <c r="Q181" s="163">
        <f t="shared" ca="1" si="48"/>
        <v>0</v>
      </c>
      <c r="R181" s="164">
        <f ca="1">NPV(Q180,K181:$K$244) + ($A$13+$A$14+$A$15)/POWER(1+Q180,$A$28-D181+1)</f>
        <v>0</v>
      </c>
      <c r="S181" s="164">
        <f ca="1">NPV(Q181,K181:$K$244) + ($A$13+$A$14+$A$15)/POWER(1+Q181,$A$28-D181+1)</f>
        <v>0</v>
      </c>
      <c r="T181" s="45">
        <f t="shared" ca="1" si="49"/>
        <v>0</v>
      </c>
      <c r="U181" s="45">
        <f t="shared" ca="1" si="55"/>
        <v>0</v>
      </c>
      <c r="V181" s="45">
        <f t="shared" ca="1" si="56"/>
        <v>0</v>
      </c>
      <c r="W181" s="45">
        <f t="shared" ca="1" si="50"/>
        <v>0</v>
      </c>
      <c r="X181" s="25">
        <f t="shared" ca="1" si="39"/>
        <v>0</v>
      </c>
      <c r="Z181" s="28">
        <f t="shared" ca="1" si="57"/>
        <v>0</v>
      </c>
      <c r="AA181" s="233"/>
      <c r="AB181" s="45">
        <f t="shared" ca="1" si="51"/>
        <v>0</v>
      </c>
      <c r="AC181" s="45">
        <f t="shared" ca="1" si="40"/>
        <v>0</v>
      </c>
      <c r="AD181" s="25">
        <f t="shared" ca="1" si="41"/>
        <v>0</v>
      </c>
    </row>
    <row r="182" spans="4:30" x14ac:dyDescent="0.35">
      <c r="D182" s="20">
        <v>178</v>
      </c>
      <c r="E182" s="21">
        <f t="shared" ca="1" si="52"/>
        <v>65015</v>
      </c>
      <c r="F182" s="44">
        <f t="shared" ca="1" si="42"/>
        <v>65379</v>
      </c>
      <c r="G182" s="22" t="s">
        <v>119</v>
      </c>
      <c r="H182" s="44">
        <f t="shared" ca="1" si="53"/>
        <v>65015</v>
      </c>
      <c r="I182" s="45">
        <f t="shared" ca="1" si="43"/>
        <v>0</v>
      </c>
      <c r="J182" s="45">
        <f t="shared" ca="1" si="44"/>
        <v>0</v>
      </c>
      <c r="K182" s="45">
        <f t="shared" ca="1" si="45"/>
        <v>0</v>
      </c>
      <c r="L182" s="45"/>
      <c r="M182" s="45">
        <f t="shared" ca="1" si="54"/>
        <v>0</v>
      </c>
      <c r="N182" s="257">
        <f t="shared" ca="1" si="46"/>
        <v>0</v>
      </c>
      <c r="O182" s="23"/>
      <c r="P182" s="255">
        <f t="shared" ca="1" si="47"/>
        <v>0</v>
      </c>
      <c r="Q182" s="163">
        <f t="shared" ca="1" si="48"/>
        <v>0</v>
      </c>
      <c r="R182" s="164">
        <f ca="1">NPV(Q181,K182:$K$244) + ($A$13+$A$14+$A$15)/POWER(1+Q181,$A$28-D182+1)</f>
        <v>0</v>
      </c>
      <c r="S182" s="164">
        <f ca="1">NPV(Q182,K182:$K$244) + ($A$13+$A$14+$A$15)/POWER(1+Q182,$A$28-D182+1)</f>
        <v>0</v>
      </c>
      <c r="T182" s="45">
        <f t="shared" ca="1" si="49"/>
        <v>0</v>
      </c>
      <c r="U182" s="45">
        <f t="shared" ca="1" si="55"/>
        <v>0</v>
      </c>
      <c r="V182" s="45">
        <f t="shared" ca="1" si="56"/>
        <v>0</v>
      </c>
      <c r="W182" s="45">
        <f t="shared" ca="1" si="50"/>
        <v>0</v>
      </c>
      <c r="X182" s="25">
        <f t="shared" ca="1" si="39"/>
        <v>0</v>
      </c>
      <c r="Z182" s="28">
        <f t="shared" ca="1" si="57"/>
        <v>0</v>
      </c>
      <c r="AA182" s="233"/>
      <c r="AB182" s="45">
        <f t="shared" ca="1" si="51"/>
        <v>0</v>
      </c>
      <c r="AC182" s="45">
        <f t="shared" ca="1" si="40"/>
        <v>0</v>
      </c>
      <c r="AD182" s="25">
        <f t="shared" ca="1" si="41"/>
        <v>0</v>
      </c>
    </row>
    <row r="183" spans="4:30" x14ac:dyDescent="0.35">
      <c r="D183" s="20">
        <v>179</v>
      </c>
      <c r="E183" s="21">
        <f t="shared" ca="1" si="52"/>
        <v>65380</v>
      </c>
      <c r="F183" s="44">
        <f t="shared" ca="1" si="42"/>
        <v>65744</v>
      </c>
      <c r="G183" s="22" t="s">
        <v>119</v>
      </c>
      <c r="H183" s="44">
        <f t="shared" ca="1" si="53"/>
        <v>65380</v>
      </c>
      <c r="I183" s="45">
        <f t="shared" ca="1" si="43"/>
        <v>0</v>
      </c>
      <c r="J183" s="45">
        <f t="shared" ca="1" si="44"/>
        <v>0</v>
      </c>
      <c r="K183" s="45">
        <f t="shared" ca="1" si="45"/>
        <v>0</v>
      </c>
      <c r="L183" s="45"/>
      <c r="M183" s="45">
        <f t="shared" ca="1" si="54"/>
        <v>0</v>
      </c>
      <c r="N183" s="257">
        <f t="shared" ca="1" si="46"/>
        <v>0</v>
      </c>
      <c r="O183" s="23"/>
      <c r="P183" s="255">
        <f t="shared" ca="1" si="47"/>
        <v>0</v>
      </c>
      <c r="Q183" s="163">
        <f t="shared" ca="1" si="48"/>
        <v>0</v>
      </c>
      <c r="R183" s="164">
        <f ca="1">NPV(Q182,K183:$K$244) + ($A$13+$A$14+$A$15)/POWER(1+Q182,$A$28-D183+1)</f>
        <v>0</v>
      </c>
      <c r="S183" s="164">
        <f ca="1">NPV(Q183,K183:$K$244) + ($A$13+$A$14+$A$15)/POWER(1+Q183,$A$28-D183+1)</f>
        <v>0</v>
      </c>
      <c r="T183" s="45">
        <f t="shared" ca="1" si="49"/>
        <v>0</v>
      </c>
      <c r="U183" s="45">
        <f t="shared" ca="1" si="55"/>
        <v>0</v>
      </c>
      <c r="V183" s="45">
        <f t="shared" ca="1" si="56"/>
        <v>0</v>
      </c>
      <c r="W183" s="45">
        <f t="shared" ca="1" si="50"/>
        <v>0</v>
      </c>
      <c r="X183" s="25">
        <f t="shared" ca="1" si="39"/>
        <v>0</v>
      </c>
      <c r="Z183" s="28">
        <f t="shared" ca="1" si="57"/>
        <v>0</v>
      </c>
      <c r="AA183" s="233"/>
      <c r="AB183" s="45">
        <f t="shared" ca="1" si="51"/>
        <v>0</v>
      </c>
      <c r="AC183" s="45">
        <f t="shared" ca="1" si="40"/>
        <v>0</v>
      </c>
      <c r="AD183" s="25">
        <f t="shared" ca="1" si="41"/>
        <v>0</v>
      </c>
    </row>
    <row r="184" spans="4:30" x14ac:dyDescent="0.35">
      <c r="D184" s="20">
        <v>180</v>
      </c>
      <c r="E184" s="21">
        <f t="shared" ca="1" si="52"/>
        <v>65745</v>
      </c>
      <c r="F184" s="44">
        <f t="shared" ca="1" si="42"/>
        <v>66110</v>
      </c>
      <c r="G184" s="22" t="s">
        <v>119</v>
      </c>
      <c r="H184" s="44">
        <f t="shared" ca="1" si="53"/>
        <v>65745</v>
      </c>
      <c r="I184" s="45">
        <f t="shared" ca="1" si="43"/>
        <v>0</v>
      </c>
      <c r="J184" s="45">
        <f t="shared" ca="1" si="44"/>
        <v>0</v>
      </c>
      <c r="K184" s="45">
        <f t="shared" ca="1" si="45"/>
        <v>0</v>
      </c>
      <c r="L184" s="45"/>
      <c r="M184" s="45">
        <f t="shared" ca="1" si="54"/>
        <v>0</v>
      </c>
      <c r="N184" s="257">
        <f t="shared" ca="1" si="46"/>
        <v>0</v>
      </c>
      <c r="O184" s="23"/>
      <c r="P184" s="255">
        <f t="shared" ca="1" si="47"/>
        <v>0</v>
      </c>
      <c r="Q184" s="163">
        <f t="shared" ca="1" si="48"/>
        <v>0</v>
      </c>
      <c r="R184" s="164">
        <f ca="1">NPV(Q183,K184:$K$244) + ($A$13+$A$14+$A$15)/POWER(1+Q183,$A$28-D184+1)</f>
        <v>0</v>
      </c>
      <c r="S184" s="164">
        <f ca="1">NPV(Q184,K184:$K$244) + ($A$13+$A$14+$A$15)/POWER(1+Q184,$A$28-D184+1)</f>
        <v>0</v>
      </c>
      <c r="T184" s="45">
        <f t="shared" ca="1" si="49"/>
        <v>0</v>
      </c>
      <c r="U184" s="45">
        <f t="shared" ca="1" si="55"/>
        <v>0</v>
      </c>
      <c r="V184" s="45">
        <f t="shared" ca="1" si="56"/>
        <v>0</v>
      </c>
      <c r="W184" s="45">
        <f t="shared" ca="1" si="50"/>
        <v>0</v>
      </c>
      <c r="X184" s="25">
        <f t="shared" ca="1" si="39"/>
        <v>0</v>
      </c>
      <c r="Z184" s="28">
        <f t="shared" ca="1" si="57"/>
        <v>0</v>
      </c>
      <c r="AA184" s="233"/>
      <c r="AB184" s="45">
        <f t="shared" ca="1" si="51"/>
        <v>0</v>
      </c>
      <c r="AC184" s="45">
        <f t="shared" ca="1" si="40"/>
        <v>0</v>
      </c>
      <c r="AD184" s="25">
        <f t="shared" ca="1" si="41"/>
        <v>0</v>
      </c>
    </row>
    <row r="185" spans="4:30" x14ac:dyDescent="0.35">
      <c r="D185" s="20">
        <v>181</v>
      </c>
      <c r="E185" s="21">
        <f t="shared" ca="1" si="52"/>
        <v>66111</v>
      </c>
      <c r="F185" s="44">
        <f t="shared" ca="1" si="42"/>
        <v>66475</v>
      </c>
      <c r="G185" s="22" t="s">
        <v>119</v>
      </c>
      <c r="H185" s="44">
        <f t="shared" ca="1" si="53"/>
        <v>66111</v>
      </c>
      <c r="I185" s="45">
        <f t="shared" ca="1" si="43"/>
        <v>0</v>
      </c>
      <c r="J185" s="45">
        <f t="shared" ca="1" si="44"/>
        <v>0</v>
      </c>
      <c r="K185" s="45">
        <f t="shared" ca="1" si="45"/>
        <v>0</v>
      </c>
      <c r="L185" s="45"/>
      <c r="M185" s="45">
        <f t="shared" ca="1" si="54"/>
        <v>0</v>
      </c>
      <c r="N185" s="257">
        <f t="shared" ca="1" si="46"/>
        <v>0</v>
      </c>
      <c r="O185" s="23"/>
      <c r="P185" s="255">
        <f t="shared" ca="1" si="47"/>
        <v>0</v>
      </c>
      <c r="Q185" s="163">
        <f t="shared" ca="1" si="48"/>
        <v>0</v>
      </c>
      <c r="R185" s="164">
        <f ca="1">NPV(Q184,K185:$K$244) + ($A$13+$A$14+$A$15)/POWER(1+Q184,$A$28-D185+1)</f>
        <v>0</v>
      </c>
      <c r="S185" s="164">
        <f ca="1">NPV(Q185,K185:$K$244) + ($A$13+$A$14+$A$15)/POWER(1+Q185,$A$28-D185+1)</f>
        <v>0</v>
      </c>
      <c r="T185" s="45">
        <f t="shared" ca="1" si="49"/>
        <v>0</v>
      </c>
      <c r="U185" s="45">
        <f t="shared" ca="1" si="55"/>
        <v>0</v>
      </c>
      <c r="V185" s="45">
        <f t="shared" ca="1" si="56"/>
        <v>0</v>
      </c>
      <c r="W185" s="45">
        <f t="shared" ca="1" si="50"/>
        <v>0</v>
      </c>
      <c r="X185" s="25">
        <f t="shared" ca="1" si="39"/>
        <v>0</v>
      </c>
      <c r="Z185" s="28">
        <f t="shared" ca="1" si="57"/>
        <v>0</v>
      </c>
      <c r="AA185" s="233"/>
      <c r="AB185" s="45">
        <f t="shared" ca="1" si="51"/>
        <v>0</v>
      </c>
      <c r="AC185" s="45">
        <f t="shared" ca="1" si="40"/>
        <v>0</v>
      </c>
      <c r="AD185" s="25">
        <f t="shared" ca="1" si="41"/>
        <v>0</v>
      </c>
    </row>
    <row r="186" spans="4:30" x14ac:dyDescent="0.35">
      <c r="D186" s="20">
        <v>182</v>
      </c>
      <c r="E186" s="21">
        <f t="shared" ca="1" si="52"/>
        <v>66476</v>
      </c>
      <c r="F186" s="44">
        <f t="shared" ca="1" si="42"/>
        <v>66840</v>
      </c>
      <c r="G186" s="22" t="s">
        <v>119</v>
      </c>
      <c r="H186" s="44">
        <f t="shared" ca="1" si="53"/>
        <v>66476</v>
      </c>
      <c r="I186" s="45">
        <f t="shared" ca="1" si="43"/>
        <v>0</v>
      </c>
      <c r="J186" s="45">
        <f t="shared" ca="1" si="44"/>
        <v>0</v>
      </c>
      <c r="K186" s="45">
        <f t="shared" ca="1" si="45"/>
        <v>0</v>
      </c>
      <c r="L186" s="45"/>
      <c r="M186" s="45">
        <f t="shared" ca="1" si="54"/>
        <v>0</v>
      </c>
      <c r="N186" s="257">
        <f t="shared" ca="1" si="46"/>
        <v>0</v>
      </c>
      <c r="O186" s="23"/>
      <c r="P186" s="255">
        <f t="shared" ca="1" si="47"/>
        <v>0</v>
      </c>
      <c r="Q186" s="163">
        <f t="shared" ca="1" si="48"/>
        <v>0</v>
      </c>
      <c r="R186" s="164">
        <f ca="1">NPV(Q185,K186:$K$244) + ($A$13+$A$14+$A$15)/POWER(1+Q185,$A$28-D186+1)</f>
        <v>0</v>
      </c>
      <c r="S186" s="164">
        <f ca="1">NPV(Q186,K186:$K$244) + ($A$13+$A$14+$A$15)/POWER(1+Q186,$A$28-D186+1)</f>
        <v>0</v>
      </c>
      <c r="T186" s="45">
        <f t="shared" ca="1" si="49"/>
        <v>0</v>
      </c>
      <c r="U186" s="45">
        <f t="shared" ca="1" si="55"/>
        <v>0</v>
      </c>
      <c r="V186" s="45">
        <f t="shared" ca="1" si="56"/>
        <v>0</v>
      </c>
      <c r="W186" s="45">
        <f t="shared" ca="1" si="50"/>
        <v>0</v>
      </c>
      <c r="X186" s="25">
        <f t="shared" ca="1" si="39"/>
        <v>0</v>
      </c>
      <c r="Z186" s="28">
        <f t="shared" ca="1" si="57"/>
        <v>0</v>
      </c>
      <c r="AA186" s="233"/>
      <c r="AB186" s="45">
        <f t="shared" ca="1" si="51"/>
        <v>0</v>
      </c>
      <c r="AC186" s="45">
        <f t="shared" ca="1" si="40"/>
        <v>0</v>
      </c>
      <c r="AD186" s="25">
        <f t="shared" ca="1" si="41"/>
        <v>0</v>
      </c>
    </row>
    <row r="187" spans="4:30" x14ac:dyDescent="0.35">
      <c r="D187" s="20">
        <v>183</v>
      </c>
      <c r="E187" s="21">
        <f t="shared" ca="1" si="52"/>
        <v>66841</v>
      </c>
      <c r="F187" s="44">
        <f t="shared" ca="1" si="42"/>
        <v>67205</v>
      </c>
      <c r="G187" s="22" t="s">
        <v>119</v>
      </c>
      <c r="H187" s="44">
        <f t="shared" ca="1" si="53"/>
        <v>66841</v>
      </c>
      <c r="I187" s="45">
        <f t="shared" ca="1" si="43"/>
        <v>0</v>
      </c>
      <c r="J187" s="45">
        <f t="shared" ca="1" si="44"/>
        <v>0</v>
      </c>
      <c r="K187" s="45">
        <f t="shared" ca="1" si="45"/>
        <v>0</v>
      </c>
      <c r="L187" s="45"/>
      <c r="M187" s="45">
        <f t="shared" ca="1" si="54"/>
        <v>0</v>
      </c>
      <c r="N187" s="257">
        <f t="shared" ca="1" si="46"/>
        <v>0</v>
      </c>
      <c r="O187" s="23"/>
      <c r="P187" s="255">
        <f t="shared" ca="1" si="47"/>
        <v>0</v>
      </c>
      <c r="Q187" s="163">
        <f t="shared" ca="1" si="48"/>
        <v>0</v>
      </c>
      <c r="R187" s="164">
        <f ca="1">NPV(Q186,K187:$K$244) + ($A$13+$A$14+$A$15)/POWER(1+Q186,$A$28-D187+1)</f>
        <v>0</v>
      </c>
      <c r="S187" s="164">
        <f ca="1">NPV(Q187,K187:$K$244) + ($A$13+$A$14+$A$15)/POWER(1+Q187,$A$28-D187+1)</f>
        <v>0</v>
      </c>
      <c r="T187" s="45">
        <f t="shared" ca="1" si="49"/>
        <v>0</v>
      </c>
      <c r="U187" s="45">
        <f t="shared" ca="1" si="55"/>
        <v>0</v>
      </c>
      <c r="V187" s="45">
        <f t="shared" ca="1" si="56"/>
        <v>0</v>
      </c>
      <c r="W187" s="45">
        <f t="shared" ca="1" si="50"/>
        <v>0</v>
      </c>
      <c r="X187" s="25">
        <f t="shared" ca="1" si="39"/>
        <v>0</v>
      </c>
      <c r="Z187" s="28">
        <f t="shared" ca="1" si="57"/>
        <v>0</v>
      </c>
      <c r="AA187" s="233"/>
      <c r="AB187" s="45">
        <f t="shared" ca="1" si="51"/>
        <v>0</v>
      </c>
      <c r="AC187" s="45">
        <f t="shared" ca="1" si="40"/>
        <v>0</v>
      </c>
      <c r="AD187" s="25">
        <f t="shared" ca="1" si="41"/>
        <v>0</v>
      </c>
    </row>
    <row r="188" spans="4:30" x14ac:dyDescent="0.35">
      <c r="D188" s="20">
        <v>184</v>
      </c>
      <c r="E188" s="21">
        <f t="shared" ca="1" si="52"/>
        <v>67206</v>
      </c>
      <c r="F188" s="44">
        <f t="shared" ca="1" si="42"/>
        <v>67571</v>
      </c>
      <c r="G188" s="22" t="s">
        <v>119</v>
      </c>
      <c r="H188" s="44">
        <f t="shared" ca="1" si="53"/>
        <v>67206</v>
      </c>
      <c r="I188" s="45">
        <f t="shared" ca="1" si="43"/>
        <v>0</v>
      </c>
      <c r="J188" s="45">
        <f t="shared" ca="1" si="44"/>
        <v>0</v>
      </c>
      <c r="K188" s="45">
        <f t="shared" ca="1" si="45"/>
        <v>0</v>
      </c>
      <c r="L188" s="45"/>
      <c r="M188" s="45">
        <f t="shared" ca="1" si="54"/>
        <v>0</v>
      </c>
      <c r="N188" s="257">
        <f t="shared" ca="1" si="46"/>
        <v>0</v>
      </c>
      <c r="O188" s="23"/>
      <c r="P188" s="255">
        <f t="shared" ca="1" si="47"/>
        <v>0</v>
      </c>
      <c r="Q188" s="163">
        <f t="shared" ca="1" si="48"/>
        <v>0</v>
      </c>
      <c r="R188" s="164">
        <f ca="1">NPV(Q187,K188:$K$244) + ($A$13+$A$14+$A$15)/POWER(1+Q187,$A$28-D188+1)</f>
        <v>0</v>
      </c>
      <c r="S188" s="164">
        <f ca="1">NPV(Q188,K188:$K$244) + ($A$13+$A$14+$A$15)/POWER(1+Q188,$A$28-D188+1)</f>
        <v>0</v>
      </c>
      <c r="T188" s="45">
        <f t="shared" ca="1" si="49"/>
        <v>0</v>
      </c>
      <c r="U188" s="45">
        <f t="shared" ca="1" si="55"/>
        <v>0</v>
      </c>
      <c r="V188" s="45">
        <f t="shared" ca="1" si="56"/>
        <v>0</v>
      </c>
      <c r="W188" s="45">
        <f t="shared" ca="1" si="50"/>
        <v>0</v>
      </c>
      <c r="X188" s="25">
        <f t="shared" ca="1" si="39"/>
        <v>0</v>
      </c>
      <c r="Z188" s="28">
        <f t="shared" ca="1" si="57"/>
        <v>0</v>
      </c>
      <c r="AA188" s="233"/>
      <c r="AB188" s="45">
        <f t="shared" ca="1" si="51"/>
        <v>0</v>
      </c>
      <c r="AC188" s="45">
        <f t="shared" ca="1" si="40"/>
        <v>0</v>
      </c>
      <c r="AD188" s="25">
        <f t="shared" ca="1" si="41"/>
        <v>0</v>
      </c>
    </row>
    <row r="189" spans="4:30" x14ac:dyDescent="0.35">
      <c r="D189" s="20">
        <v>185</v>
      </c>
      <c r="E189" s="21">
        <f t="shared" ca="1" si="52"/>
        <v>67572</v>
      </c>
      <c r="F189" s="44">
        <f t="shared" ca="1" si="42"/>
        <v>67936</v>
      </c>
      <c r="G189" s="22" t="s">
        <v>119</v>
      </c>
      <c r="H189" s="44">
        <f t="shared" ca="1" si="53"/>
        <v>67572</v>
      </c>
      <c r="I189" s="45">
        <f t="shared" ca="1" si="43"/>
        <v>0</v>
      </c>
      <c r="J189" s="45">
        <f t="shared" ca="1" si="44"/>
        <v>0</v>
      </c>
      <c r="K189" s="45">
        <f t="shared" ca="1" si="45"/>
        <v>0</v>
      </c>
      <c r="L189" s="45"/>
      <c r="M189" s="45">
        <f t="shared" ca="1" si="54"/>
        <v>0</v>
      </c>
      <c r="N189" s="257">
        <f t="shared" ca="1" si="46"/>
        <v>0</v>
      </c>
      <c r="O189" s="23"/>
      <c r="P189" s="255">
        <f t="shared" ca="1" si="47"/>
        <v>0</v>
      </c>
      <c r="Q189" s="163">
        <f t="shared" ca="1" si="48"/>
        <v>0</v>
      </c>
      <c r="R189" s="164">
        <f ca="1">NPV(Q188,K189:$K$244) + ($A$13+$A$14+$A$15)/POWER(1+Q188,$A$28-D189+1)</f>
        <v>0</v>
      </c>
      <c r="S189" s="164">
        <f ca="1">NPV(Q189,K189:$K$244) + ($A$13+$A$14+$A$15)/POWER(1+Q189,$A$28-D189+1)</f>
        <v>0</v>
      </c>
      <c r="T189" s="45">
        <f t="shared" ca="1" si="49"/>
        <v>0</v>
      </c>
      <c r="U189" s="45">
        <f t="shared" ca="1" si="55"/>
        <v>0</v>
      </c>
      <c r="V189" s="45">
        <f t="shared" ca="1" si="56"/>
        <v>0</v>
      </c>
      <c r="W189" s="45">
        <f t="shared" ca="1" si="50"/>
        <v>0</v>
      </c>
      <c r="X189" s="25">
        <f t="shared" ca="1" si="39"/>
        <v>0</v>
      </c>
      <c r="Z189" s="28">
        <f t="shared" ca="1" si="57"/>
        <v>0</v>
      </c>
      <c r="AA189" s="233"/>
      <c r="AB189" s="45">
        <f t="shared" ca="1" si="51"/>
        <v>0</v>
      </c>
      <c r="AC189" s="45">
        <f t="shared" ca="1" si="40"/>
        <v>0</v>
      </c>
      <c r="AD189" s="25">
        <f t="shared" ca="1" si="41"/>
        <v>0</v>
      </c>
    </row>
    <row r="190" spans="4:30" x14ac:dyDescent="0.35">
      <c r="D190" s="20">
        <v>186</v>
      </c>
      <c r="E190" s="21">
        <f t="shared" ca="1" si="52"/>
        <v>67937</v>
      </c>
      <c r="F190" s="44">
        <f t="shared" ca="1" si="42"/>
        <v>68301</v>
      </c>
      <c r="G190" s="22" t="s">
        <v>119</v>
      </c>
      <c r="H190" s="44">
        <f t="shared" ca="1" si="53"/>
        <v>67937</v>
      </c>
      <c r="I190" s="45">
        <f t="shared" ca="1" si="43"/>
        <v>0</v>
      </c>
      <c r="J190" s="45">
        <f t="shared" ca="1" si="44"/>
        <v>0</v>
      </c>
      <c r="K190" s="45">
        <f t="shared" ca="1" si="45"/>
        <v>0</v>
      </c>
      <c r="L190" s="45"/>
      <c r="M190" s="45">
        <f t="shared" ca="1" si="54"/>
        <v>0</v>
      </c>
      <c r="N190" s="257">
        <f t="shared" ca="1" si="46"/>
        <v>0</v>
      </c>
      <c r="O190" s="23"/>
      <c r="P190" s="255">
        <f t="shared" ca="1" si="47"/>
        <v>0</v>
      </c>
      <c r="Q190" s="163">
        <f t="shared" ca="1" si="48"/>
        <v>0</v>
      </c>
      <c r="R190" s="164">
        <f ca="1">NPV(Q189,K190:$K$244) + ($A$13+$A$14+$A$15)/POWER(1+Q189,$A$28-D190+1)</f>
        <v>0</v>
      </c>
      <c r="S190" s="164">
        <f ca="1">NPV(Q190,K190:$K$244) + ($A$13+$A$14+$A$15)/POWER(1+Q190,$A$28-D190+1)</f>
        <v>0</v>
      </c>
      <c r="T190" s="45">
        <f t="shared" ca="1" si="49"/>
        <v>0</v>
      </c>
      <c r="U190" s="45">
        <f t="shared" ca="1" si="55"/>
        <v>0</v>
      </c>
      <c r="V190" s="45">
        <f t="shared" ca="1" si="56"/>
        <v>0</v>
      </c>
      <c r="W190" s="45">
        <f t="shared" ca="1" si="50"/>
        <v>0</v>
      </c>
      <c r="X190" s="25">
        <f t="shared" ca="1" si="39"/>
        <v>0</v>
      </c>
      <c r="Z190" s="28">
        <f t="shared" ca="1" si="57"/>
        <v>0</v>
      </c>
      <c r="AA190" s="233"/>
      <c r="AB190" s="45">
        <f t="shared" ca="1" si="51"/>
        <v>0</v>
      </c>
      <c r="AC190" s="45">
        <f t="shared" ca="1" si="40"/>
        <v>0</v>
      </c>
      <c r="AD190" s="25">
        <f t="shared" ca="1" si="41"/>
        <v>0</v>
      </c>
    </row>
    <row r="191" spans="4:30" x14ac:dyDescent="0.35">
      <c r="D191" s="20">
        <v>187</v>
      </c>
      <c r="E191" s="21">
        <f t="shared" ca="1" si="52"/>
        <v>68302</v>
      </c>
      <c r="F191" s="44">
        <f t="shared" ca="1" si="42"/>
        <v>68666</v>
      </c>
      <c r="G191" s="22" t="s">
        <v>119</v>
      </c>
      <c r="H191" s="44">
        <f t="shared" ca="1" si="53"/>
        <v>68302</v>
      </c>
      <c r="I191" s="45">
        <f t="shared" ca="1" si="43"/>
        <v>0</v>
      </c>
      <c r="J191" s="45">
        <f t="shared" ca="1" si="44"/>
        <v>0</v>
      </c>
      <c r="K191" s="45">
        <f t="shared" ca="1" si="45"/>
        <v>0</v>
      </c>
      <c r="L191" s="45"/>
      <c r="M191" s="45">
        <f t="shared" ca="1" si="54"/>
        <v>0</v>
      </c>
      <c r="N191" s="257">
        <f t="shared" ca="1" si="46"/>
        <v>0</v>
      </c>
      <c r="O191" s="23"/>
      <c r="P191" s="255">
        <f t="shared" ca="1" si="47"/>
        <v>0</v>
      </c>
      <c r="Q191" s="163">
        <f t="shared" ca="1" si="48"/>
        <v>0</v>
      </c>
      <c r="R191" s="164">
        <f ca="1">NPV(Q190,K191:$K$244) + ($A$13+$A$14+$A$15)/POWER(1+Q190,$A$28-D191+1)</f>
        <v>0</v>
      </c>
      <c r="S191" s="164">
        <f ca="1">NPV(Q191,K191:$K$244) + ($A$13+$A$14+$A$15)/POWER(1+Q191,$A$28-D191+1)</f>
        <v>0</v>
      </c>
      <c r="T191" s="45">
        <f t="shared" ca="1" si="49"/>
        <v>0</v>
      </c>
      <c r="U191" s="45">
        <f t="shared" ca="1" si="55"/>
        <v>0</v>
      </c>
      <c r="V191" s="45">
        <f t="shared" ca="1" si="56"/>
        <v>0</v>
      </c>
      <c r="W191" s="45">
        <f t="shared" ca="1" si="50"/>
        <v>0</v>
      </c>
      <c r="X191" s="25">
        <f t="shared" ca="1" si="39"/>
        <v>0</v>
      </c>
      <c r="Z191" s="28">
        <f t="shared" ca="1" si="57"/>
        <v>0</v>
      </c>
      <c r="AA191" s="233"/>
      <c r="AB191" s="45">
        <f t="shared" ca="1" si="51"/>
        <v>0</v>
      </c>
      <c r="AC191" s="45">
        <f t="shared" ca="1" si="40"/>
        <v>0</v>
      </c>
      <c r="AD191" s="25">
        <f t="shared" ca="1" si="41"/>
        <v>0</v>
      </c>
    </row>
    <row r="192" spans="4:30" x14ac:dyDescent="0.35">
      <c r="D192" s="20">
        <v>188</v>
      </c>
      <c r="E192" s="21">
        <f t="shared" ca="1" si="52"/>
        <v>68667</v>
      </c>
      <c r="F192" s="44">
        <f t="shared" ca="1" si="42"/>
        <v>69032</v>
      </c>
      <c r="G192" s="22" t="s">
        <v>119</v>
      </c>
      <c r="H192" s="44">
        <f t="shared" ca="1" si="53"/>
        <v>68667</v>
      </c>
      <c r="I192" s="45">
        <f t="shared" ca="1" si="43"/>
        <v>0</v>
      </c>
      <c r="J192" s="45">
        <f t="shared" ca="1" si="44"/>
        <v>0</v>
      </c>
      <c r="K192" s="45">
        <f t="shared" ca="1" si="45"/>
        <v>0</v>
      </c>
      <c r="L192" s="45"/>
      <c r="M192" s="45">
        <f t="shared" ca="1" si="54"/>
        <v>0</v>
      </c>
      <c r="N192" s="257">
        <f t="shared" ca="1" si="46"/>
        <v>0</v>
      </c>
      <c r="O192" s="23"/>
      <c r="P192" s="255">
        <f t="shared" ca="1" si="47"/>
        <v>0</v>
      </c>
      <c r="Q192" s="163">
        <f t="shared" ca="1" si="48"/>
        <v>0</v>
      </c>
      <c r="R192" s="164">
        <f ca="1">NPV(Q191,K192:$K$244) + ($A$13+$A$14+$A$15)/POWER(1+Q191,$A$28-D192+1)</f>
        <v>0</v>
      </c>
      <c r="S192" s="164">
        <f ca="1">NPV(Q192,K192:$K$244) + ($A$13+$A$14+$A$15)/POWER(1+Q192,$A$28-D192+1)</f>
        <v>0</v>
      </c>
      <c r="T192" s="45">
        <f t="shared" ca="1" si="49"/>
        <v>0</v>
      </c>
      <c r="U192" s="45">
        <f t="shared" ca="1" si="55"/>
        <v>0</v>
      </c>
      <c r="V192" s="45">
        <f t="shared" ca="1" si="56"/>
        <v>0</v>
      </c>
      <c r="W192" s="45">
        <f t="shared" ca="1" si="50"/>
        <v>0</v>
      </c>
      <c r="X192" s="25">
        <f t="shared" ca="1" si="39"/>
        <v>0</v>
      </c>
      <c r="Z192" s="28">
        <f t="shared" ca="1" si="57"/>
        <v>0</v>
      </c>
      <c r="AA192" s="233"/>
      <c r="AB192" s="45">
        <f t="shared" ca="1" si="51"/>
        <v>0</v>
      </c>
      <c r="AC192" s="45">
        <f t="shared" ca="1" si="40"/>
        <v>0</v>
      </c>
      <c r="AD192" s="25">
        <f t="shared" ca="1" si="41"/>
        <v>0</v>
      </c>
    </row>
    <row r="193" spans="4:30" x14ac:dyDescent="0.35">
      <c r="D193" s="20">
        <v>189</v>
      </c>
      <c r="E193" s="21">
        <f t="shared" ca="1" si="52"/>
        <v>69033</v>
      </c>
      <c r="F193" s="44">
        <f t="shared" ca="1" si="42"/>
        <v>69397</v>
      </c>
      <c r="G193" s="22" t="s">
        <v>119</v>
      </c>
      <c r="H193" s="44">
        <f t="shared" ca="1" si="53"/>
        <v>69033</v>
      </c>
      <c r="I193" s="45">
        <f t="shared" ca="1" si="43"/>
        <v>0</v>
      </c>
      <c r="J193" s="45">
        <f t="shared" ca="1" si="44"/>
        <v>0</v>
      </c>
      <c r="K193" s="45">
        <f t="shared" ca="1" si="45"/>
        <v>0</v>
      </c>
      <c r="L193" s="45"/>
      <c r="M193" s="45">
        <f t="shared" ca="1" si="54"/>
        <v>0</v>
      </c>
      <c r="N193" s="257">
        <f t="shared" ca="1" si="46"/>
        <v>0</v>
      </c>
      <c r="O193" s="23"/>
      <c r="P193" s="255">
        <f t="shared" ca="1" si="47"/>
        <v>0</v>
      </c>
      <c r="Q193" s="163">
        <f t="shared" ca="1" si="48"/>
        <v>0</v>
      </c>
      <c r="R193" s="164">
        <f ca="1">NPV(Q192,K193:$K$244) + ($A$13+$A$14+$A$15)/POWER(1+Q192,$A$28-D193+1)</f>
        <v>0</v>
      </c>
      <c r="S193" s="164">
        <f ca="1">NPV(Q193,K193:$K$244) + ($A$13+$A$14+$A$15)/POWER(1+Q193,$A$28-D193+1)</f>
        <v>0</v>
      </c>
      <c r="T193" s="45">
        <f t="shared" ca="1" si="49"/>
        <v>0</v>
      </c>
      <c r="U193" s="45">
        <f t="shared" ca="1" si="55"/>
        <v>0</v>
      </c>
      <c r="V193" s="45">
        <f t="shared" ca="1" si="56"/>
        <v>0</v>
      </c>
      <c r="W193" s="45">
        <f t="shared" ca="1" si="50"/>
        <v>0</v>
      </c>
      <c r="X193" s="25">
        <f t="shared" ca="1" si="39"/>
        <v>0</v>
      </c>
      <c r="Z193" s="28">
        <f t="shared" ca="1" si="57"/>
        <v>0</v>
      </c>
      <c r="AA193" s="233"/>
      <c r="AB193" s="45">
        <f t="shared" ca="1" si="51"/>
        <v>0</v>
      </c>
      <c r="AC193" s="45">
        <f t="shared" ca="1" si="40"/>
        <v>0</v>
      </c>
      <c r="AD193" s="25">
        <f t="shared" ca="1" si="41"/>
        <v>0</v>
      </c>
    </row>
    <row r="194" spans="4:30" x14ac:dyDescent="0.35">
      <c r="D194" s="20">
        <v>190</v>
      </c>
      <c r="E194" s="21">
        <f t="shared" ca="1" si="52"/>
        <v>69398</v>
      </c>
      <c r="F194" s="44">
        <f t="shared" ca="1" si="42"/>
        <v>69762</v>
      </c>
      <c r="G194" s="22" t="s">
        <v>119</v>
      </c>
      <c r="H194" s="44">
        <f t="shared" ca="1" si="53"/>
        <v>69398</v>
      </c>
      <c r="I194" s="45">
        <f t="shared" ca="1" si="43"/>
        <v>0</v>
      </c>
      <c r="J194" s="45">
        <f t="shared" ca="1" si="44"/>
        <v>0</v>
      </c>
      <c r="K194" s="45">
        <f t="shared" ca="1" si="45"/>
        <v>0</v>
      </c>
      <c r="L194" s="45"/>
      <c r="M194" s="45">
        <f t="shared" ca="1" si="54"/>
        <v>0</v>
      </c>
      <c r="N194" s="257">
        <f t="shared" ca="1" si="46"/>
        <v>0</v>
      </c>
      <c r="O194" s="23"/>
      <c r="P194" s="255">
        <f t="shared" ca="1" si="47"/>
        <v>0</v>
      </c>
      <c r="Q194" s="163">
        <f t="shared" ca="1" si="48"/>
        <v>0</v>
      </c>
      <c r="R194" s="164">
        <f ca="1">NPV(Q193,K194:$K$244) + ($A$13+$A$14+$A$15)/POWER(1+Q193,$A$28-D194+1)</f>
        <v>0</v>
      </c>
      <c r="S194" s="164">
        <f ca="1">NPV(Q194,K194:$K$244) + ($A$13+$A$14+$A$15)/POWER(1+Q194,$A$28-D194+1)</f>
        <v>0</v>
      </c>
      <c r="T194" s="45">
        <f t="shared" ca="1" si="49"/>
        <v>0</v>
      </c>
      <c r="U194" s="45">
        <f t="shared" ca="1" si="55"/>
        <v>0</v>
      </c>
      <c r="V194" s="45">
        <f t="shared" ca="1" si="56"/>
        <v>0</v>
      </c>
      <c r="W194" s="45">
        <f t="shared" ca="1" si="50"/>
        <v>0</v>
      </c>
      <c r="X194" s="25">
        <f t="shared" ca="1" si="39"/>
        <v>0</v>
      </c>
      <c r="Z194" s="28">
        <f t="shared" ca="1" si="57"/>
        <v>0</v>
      </c>
      <c r="AA194" s="233"/>
      <c r="AB194" s="45">
        <f t="shared" ca="1" si="51"/>
        <v>0</v>
      </c>
      <c r="AC194" s="45">
        <f t="shared" ca="1" si="40"/>
        <v>0</v>
      </c>
      <c r="AD194" s="25">
        <f t="shared" ca="1" si="41"/>
        <v>0</v>
      </c>
    </row>
    <row r="195" spans="4:30" x14ac:dyDescent="0.35">
      <c r="D195" s="20">
        <v>191</v>
      </c>
      <c r="E195" s="21">
        <f t="shared" ca="1" si="52"/>
        <v>69763</v>
      </c>
      <c r="F195" s="44">
        <f t="shared" ca="1" si="42"/>
        <v>70127</v>
      </c>
      <c r="G195" s="22" t="s">
        <v>119</v>
      </c>
      <c r="H195" s="44">
        <f t="shared" ca="1" si="53"/>
        <v>69763</v>
      </c>
      <c r="I195" s="45">
        <f t="shared" ca="1" si="43"/>
        <v>0</v>
      </c>
      <c r="J195" s="45">
        <f t="shared" ca="1" si="44"/>
        <v>0</v>
      </c>
      <c r="K195" s="45">
        <f t="shared" ca="1" si="45"/>
        <v>0</v>
      </c>
      <c r="L195" s="45"/>
      <c r="M195" s="45">
        <f t="shared" ca="1" si="54"/>
        <v>0</v>
      </c>
      <c r="N195" s="257">
        <f t="shared" ca="1" si="46"/>
        <v>0</v>
      </c>
      <c r="O195" s="23"/>
      <c r="P195" s="255">
        <f t="shared" ca="1" si="47"/>
        <v>0</v>
      </c>
      <c r="Q195" s="163">
        <f t="shared" ca="1" si="48"/>
        <v>0</v>
      </c>
      <c r="R195" s="164">
        <f ca="1">NPV(Q194,K195:$K$244) + ($A$13+$A$14+$A$15)/POWER(1+Q194,$A$28-D195+1)</f>
        <v>0</v>
      </c>
      <c r="S195" s="164">
        <f ca="1">NPV(Q195,K195:$K$244) + ($A$13+$A$14+$A$15)/POWER(1+Q195,$A$28-D195+1)</f>
        <v>0</v>
      </c>
      <c r="T195" s="45">
        <f t="shared" ca="1" si="49"/>
        <v>0</v>
      </c>
      <c r="U195" s="45">
        <f t="shared" ca="1" si="55"/>
        <v>0</v>
      </c>
      <c r="V195" s="45">
        <f t="shared" ca="1" si="56"/>
        <v>0</v>
      </c>
      <c r="W195" s="45">
        <f t="shared" ca="1" si="50"/>
        <v>0</v>
      </c>
      <c r="X195" s="25">
        <f t="shared" ca="1" si="39"/>
        <v>0</v>
      </c>
      <c r="Z195" s="28">
        <f t="shared" ca="1" si="57"/>
        <v>0</v>
      </c>
      <c r="AA195" s="233"/>
      <c r="AB195" s="45">
        <f t="shared" ca="1" si="51"/>
        <v>0</v>
      </c>
      <c r="AC195" s="45">
        <f t="shared" ca="1" si="40"/>
        <v>0</v>
      </c>
      <c r="AD195" s="25">
        <f t="shared" ca="1" si="41"/>
        <v>0</v>
      </c>
    </row>
    <row r="196" spans="4:30" x14ac:dyDescent="0.35">
      <c r="D196" s="20">
        <v>192</v>
      </c>
      <c r="E196" s="21">
        <f t="shared" ca="1" si="52"/>
        <v>70128</v>
      </c>
      <c r="F196" s="44">
        <f t="shared" ca="1" si="42"/>
        <v>70493</v>
      </c>
      <c r="G196" s="22" t="s">
        <v>119</v>
      </c>
      <c r="H196" s="44">
        <f t="shared" ca="1" si="53"/>
        <v>70128</v>
      </c>
      <c r="I196" s="45">
        <f t="shared" ca="1" si="43"/>
        <v>0</v>
      </c>
      <c r="J196" s="45">
        <f t="shared" ca="1" si="44"/>
        <v>0</v>
      </c>
      <c r="K196" s="45">
        <f t="shared" ca="1" si="45"/>
        <v>0</v>
      </c>
      <c r="L196" s="45"/>
      <c r="M196" s="45">
        <f t="shared" ca="1" si="54"/>
        <v>0</v>
      </c>
      <c r="N196" s="257">
        <f t="shared" ca="1" si="46"/>
        <v>0</v>
      </c>
      <c r="O196" s="23"/>
      <c r="P196" s="255">
        <f t="shared" ca="1" si="47"/>
        <v>0</v>
      </c>
      <c r="Q196" s="163">
        <f t="shared" ca="1" si="48"/>
        <v>0</v>
      </c>
      <c r="R196" s="164">
        <f ca="1">NPV(Q195,K196:$K$244) + ($A$13+$A$14+$A$15)/POWER(1+Q195,$A$28-D196+1)</f>
        <v>0</v>
      </c>
      <c r="S196" s="164">
        <f ca="1">NPV(Q196,K196:$K$244) + ($A$13+$A$14+$A$15)/POWER(1+Q196,$A$28-D196+1)</f>
        <v>0</v>
      </c>
      <c r="T196" s="45">
        <f t="shared" ca="1" si="49"/>
        <v>0</v>
      </c>
      <c r="U196" s="45">
        <f t="shared" ca="1" si="55"/>
        <v>0</v>
      </c>
      <c r="V196" s="45">
        <f t="shared" ca="1" si="56"/>
        <v>0</v>
      </c>
      <c r="W196" s="45">
        <f t="shared" ca="1" si="50"/>
        <v>0</v>
      </c>
      <c r="X196" s="25">
        <f t="shared" ref="X196:X244" ca="1" si="58">T196+W196+U196+V196</f>
        <v>0</v>
      </c>
      <c r="Z196" s="28">
        <f t="shared" ca="1" si="57"/>
        <v>0</v>
      </c>
      <c r="AA196" s="233"/>
      <c r="AB196" s="45">
        <f t="shared" ca="1" si="51"/>
        <v>0</v>
      </c>
      <c r="AC196" s="45">
        <f t="shared" ref="AC196:AC244" ca="1" si="59">W196</f>
        <v>0</v>
      </c>
      <c r="AD196" s="25">
        <f t="shared" ref="AD196:AD244" ca="1" si="60">Z196-AA196-AB196+AC196</f>
        <v>0</v>
      </c>
    </row>
    <row r="197" spans="4:30" x14ac:dyDescent="0.35">
      <c r="D197" s="20">
        <v>193</v>
      </c>
      <c r="E197" s="21">
        <f t="shared" ca="1" si="52"/>
        <v>70494</v>
      </c>
      <c r="F197" s="44">
        <f t="shared" ref="F197:F244" ca="1" si="61">E198-1</f>
        <v>70858</v>
      </c>
      <c r="G197" s="22" t="s">
        <v>119</v>
      </c>
      <c r="H197" s="44">
        <f t="shared" ca="1" si="53"/>
        <v>70494</v>
      </c>
      <c r="I197" s="45">
        <f t="shared" ref="I197:I244" ca="1" si="62">IF(D197&gt;$A$28,0,$A$9)</f>
        <v>0</v>
      </c>
      <c r="J197" s="45">
        <f t="shared" ref="J197:J244" ca="1" si="63">IF(D197&gt;$A$28,0,$A$10)</f>
        <v>0</v>
      </c>
      <c r="K197" s="45">
        <f t="shared" ref="K197:K244" ca="1" si="64">IF(D197&gt;$A$28,0,$A$11)</f>
        <v>0</v>
      </c>
      <c r="L197" s="45"/>
      <c r="M197" s="45">
        <f t="shared" ca="1" si="54"/>
        <v>0</v>
      </c>
      <c r="N197" s="257">
        <f t="shared" ref="N197:N244" ca="1" si="65">$A$6</f>
        <v>0</v>
      </c>
      <c r="O197" s="23"/>
      <c r="P197" s="255">
        <f t="shared" ref="P197:P244" ca="1" si="66">$A$7</f>
        <v>0</v>
      </c>
      <c r="Q197" s="163">
        <f t="shared" ref="Q197:Q244" ca="1" si="67">$A$8</f>
        <v>0</v>
      </c>
      <c r="R197" s="164">
        <f ca="1">NPV(Q196,K197:$K$244) + ($A$13+$A$14+$A$15)/POWER(1+Q196,$A$28-D197+1)</f>
        <v>0</v>
      </c>
      <c r="S197" s="164">
        <f ca="1">NPV(Q197,K197:$K$244) + ($A$13+$A$14+$A$15)/POWER(1+Q197,$A$28-D197+1)</f>
        <v>0</v>
      </c>
      <c r="T197" s="45">
        <f t="shared" ref="T197:T244" ca="1" si="68">IF(ISBLANK(G197),0,X196)</f>
        <v>0</v>
      </c>
      <c r="U197" s="45">
        <f t="shared" ca="1" si="55"/>
        <v>0</v>
      </c>
      <c r="V197" s="45">
        <f t="shared" ca="1" si="56"/>
        <v>0</v>
      </c>
      <c r="W197" s="45">
        <f t="shared" ref="W197:W244" ca="1" si="69">S197-R197</f>
        <v>0</v>
      </c>
      <c r="X197" s="25">
        <f t="shared" ca="1" si="58"/>
        <v>0</v>
      </c>
      <c r="Z197" s="28">
        <f t="shared" ca="1" si="57"/>
        <v>0</v>
      </c>
      <c r="AA197" s="233"/>
      <c r="AB197" s="45">
        <f t="shared" ref="AB197:AB244" ca="1" si="70">IFERROR(Z197/($A$42-D197+1),0)</f>
        <v>0</v>
      </c>
      <c r="AC197" s="45">
        <f t="shared" ca="1" si="59"/>
        <v>0</v>
      </c>
      <c r="AD197" s="25">
        <f t="shared" ca="1" si="60"/>
        <v>0</v>
      </c>
    </row>
    <row r="198" spans="4:30" x14ac:dyDescent="0.35">
      <c r="D198" s="20">
        <v>194</v>
      </c>
      <c r="E198" s="21">
        <f t="shared" ref="E198:E244" ca="1" si="71">EOMONTH(H198,0)</f>
        <v>70859</v>
      </c>
      <c r="F198" s="44">
        <f t="shared" ca="1" si="61"/>
        <v>71223</v>
      </c>
      <c r="G198" s="22" t="s">
        <v>119</v>
      </c>
      <c r="H198" s="44">
        <f t="shared" ref="H198:H244" ca="1" si="72">EDATE(H197,12)</f>
        <v>70859</v>
      </c>
      <c r="I198" s="45">
        <f t="shared" ca="1" si="62"/>
        <v>0</v>
      </c>
      <c r="J198" s="45">
        <f t="shared" ca="1" si="63"/>
        <v>0</v>
      </c>
      <c r="K198" s="45">
        <f t="shared" ca="1" si="64"/>
        <v>0</v>
      </c>
      <c r="L198" s="45"/>
      <c r="M198" s="45">
        <f t="shared" ref="M198:M244" ca="1" si="73">K198+L198</f>
        <v>0</v>
      </c>
      <c r="N198" s="257">
        <f t="shared" ca="1" si="65"/>
        <v>0</v>
      </c>
      <c r="O198" s="23"/>
      <c r="P198" s="255">
        <f t="shared" ca="1" si="66"/>
        <v>0</v>
      </c>
      <c r="Q198" s="163">
        <f t="shared" ca="1" si="67"/>
        <v>0</v>
      </c>
      <c r="R198" s="164">
        <f ca="1">NPV(Q197,K198:$K$244) + ($A$13+$A$14+$A$15)/POWER(1+Q197,$A$28-D198+1)</f>
        <v>0</v>
      </c>
      <c r="S198" s="164">
        <f ca="1">NPV(Q198,K198:$K$244) + ($A$13+$A$14+$A$15)/POWER(1+Q198,$A$28-D198+1)</f>
        <v>0</v>
      </c>
      <c r="T198" s="45">
        <f t="shared" ca="1" si="68"/>
        <v>0</v>
      </c>
      <c r="U198" s="45">
        <f t="shared" ref="U198:U244" ca="1" si="74">S198*Q198</f>
        <v>0</v>
      </c>
      <c r="V198" s="45">
        <f t="shared" ref="V198:V244" ca="1" si="75">-(K198+L198)</f>
        <v>0</v>
      </c>
      <c r="W198" s="45">
        <f t="shared" ca="1" si="69"/>
        <v>0</v>
      </c>
      <c r="X198" s="25">
        <f t="shared" ca="1" si="58"/>
        <v>0</v>
      </c>
      <c r="Z198" s="28">
        <f t="shared" ref="Z198:Z244" ca="1" si="76">AD197</f>
        <v>0</v>
      </c>
      <c r="AA198" s="233"/>
      <c r="AB198" s="45">
        <f t="shared" ca="1" si="70"/>
        <v>0</v>
      </c>
      <c r="AC198" s="45">
        <f t="shared" ca="1" si="59"/>
        <v>0</v>
      </c>
      <c r="AD198" s="25">
        <f t="shared" ca="1" si="60"/>
        <v>0</v>
      </c>
    </row>
    <row r="199" spans="4:30" x14ac:dyDescent="0.35">
      <c r="D199" s="20">
        <v>195</v>
      </c>
      <c r="E199" s="21">
        <f t="shared" ca="1" si="71"/>
        <v>71224</v>
      </c>
      <c r="F199" s="44">
        <f t="shared" ca="1" si="61"/>
        <v>71588</v>
      </c>
      <c r="G199" s="22" t="s">
        <v>119</v>
      </c>
      <c r="H199" s="44">
        <f t="shared" ca="1" si="72"/>
        <v>71224</v>
      </c>
      <c r="I199" s="45">
        <f t="shared" ca="1" si="62"/>
        <v>0</v>
      </c>
      <c r="J199" s="45">
        <f t="shared" ca="1" si="63"/>
        <v>0</v>
      </c>
      <c r="K199" s="45">
        <f t="shared" ca="1" si="64"/>
        <v>0</v>
      </c>
      <c r="L199" s="45"/>
      <c r="M199" s="45">
        <f t="shared" ca="1" si="73"/>
        <v>0</v>
      </c>
      <c r="N199" s="257">
        <f t="shared" ca="1" si="65"/>
        <v>0</v>
      </c>
      <c r="O199" s="23"/>
      <c r="P199" s="255">
        <f t="shared" ca="1" si="66"/>
        <v>0</v>
      </c>
      <c r="Q199" s="163">
        <f t="shared" ca="1" si="67"/>
        <v>0</v>
      </c>
      <c r="R199" s="164">
        <f ca="1">NPV(Q198,K199:$K$244) + ($A$13+$A$14+$A$15)/POWER(1+Q198,$A$28-D199+1)</f>
        <v>0</v>
      </c>
      <c r="S199" s="164">
        <f ca="1">NPV(Q199,K199:$K$244) + ($A$13+$A$14+$A$15)/POWER(1+Q199,$A$28-D199+1)</f>
        <v>0</v>
      </c>
      <c r="T199" s="45">
        <f t="shared" ca="1" si="68"/>
        <v>0</v>
      </c>
      <c r="U199" s="45">
        <f t="shared" ca="1" si="74"/>
        <v>0</v>
      </c>
      <c r="V199" s="45">
        <f t="shared" ca="1" si="75"/>
        <v>0</v>
      </c>
      <c r="W199" s="45">
        <f t="shared" ca="1" si="69"/>
        <v>0</v>
      </c>
      <c r="X199" s="25">
        <f t="shared" ca="1" si="58"/>
        <v>0</v>
      </c>
      <c r="Z199" s="28">
        <f t="shared" ca="1" si="76"/>
        <v>0</v>
      </c>
      <c r="AA199" s="233"/>
      <c r="AB199" s="45">
        <f t="shared" ca="1" si="70"/>
        <v>0</v>
      </c>
      <c r="AC199" s="45">
        <f t="shared" ca="1" si="59"/>
        <v>0</v>
      </c>
      <c r="AD199" s="25">
        <f t="shared" ca="1" si="60"/>
        <v>0</v>
      </c>
    </row>
    <row r="200" spans="4:30" x14ac:dyDescent="0.35">
      <c r="D200" s="20">
        <v>196</v>
      </c>
      <c r="E200" s="21">
        <f t="shared" ca="1" si="71"/>
        <v>71589</v>
      </c>
      <c r="F200" s="44">
        <f t="shared" ca="1" si="61"/>
        <v>71954</v>
      </c>
      <c r="G200" s="22" t="s">
        <v>119</v>
      </c>
      <c r="H200" s="44">
        <f t="shared" ca="1" si="72"/>
        <v>71589</v>
      </c>
      <c r="I200" s="45">
        <f t="shared" ca="1" si="62"/>
        <v>0</v>
      </c>
      <c r="J200" s="45">
        <f t="shared" ca="1" si="63"/>
        <v>0</v>
      </c>
      <c r="K200" s="45">
        <f t="shared" ca="1" si="64"/>
        <v>0</v>
      </c>
      <c r="L200" s="45"/>
      <c r="M200" s="45">
        <f t="shared" ca="1" si="73"/>
        <v>0</v>
      </c>
      <c r="N200" s="257">
        <f t="shared" ca="1" si="65"/>
        <v>0</v>
      </c>
      <c r="O200" s="23"/>
      <c r="P200" s="255">
        <f t="shared" ca="1" si="66"/>
        <v>0</v>
      </c>
      <c r="Q200" s="163">
        <f t="shared" ca="1" si="67"/>
        <v>0</v>
      </c>
      <c r="R200" s="164">
        <f ca="1">NPV(Q199,K200:$K$244) + ($A$13+$A$14+$A$15)/POWER(1+Q199,$A$28-D200+1)</f>
        <v>0</v>
      </c>
      <c r="S200" s="164">
        <f ca="1">NPV(Q200,K200:$K$244) + ($A$13+$A$14+$A$15)/POWER(1+Q200,$A$28-D200+1)</f>
        <v>0</v>
      </c>
      <c r="T200" s="45">
        <f t="shared" ca="1" si="68"/>
        <v>0</v>
      </c>
      <c r="U200" s="45">
        <f t="shared" ca="1" si="74"/>
        <v>0</v>
      </c>
      <c r="V200" s="45">
        <f t="shared" ca="1" si="75"/>
        <v>0</v>
      </c>
      <c r="W200" s="45">
        <f t="shared" ca="1" si="69"/>
        <v>0</v>
      </c>
      <c r="X200" s="25">
        <f t="shared" ca="1" si="58"/>
        <v>0</v>
      </c>
      <c r="Z200" s="28">
        <f t="shared" ca="1" si="76"/>
        <v>0</v>
      </c>
      <c r="AA200" s="233"/>
      <c r="AB200" s="45">
        <f t="shared" ca="1" si="70"/>
        <v>0</v>
      </c>
      <c r="AC200" s="45">
        <f t="shared" ca="1" si="59"/>
        <v>0</v>
      </c>
      <c r="AD200" s="25">
        <f t="shared" ca="1" si="60"/>
        <v>0</v>
      </c>
    </row>
    <row r="201" spans="4:30" x14ac:dyDescent="0.35">
      <c r="D201" s="20">
        <v>197</v>
      </c>
      <c r="E201" s="21">
        <f t="shared" ca="1" si="71"/>
        <v>71955</v>
      </c>
      <c r="F201" s="44">
        <f t="shared" ca="1" si="61"/>
        <v>72319</v>
      </c>
      <c r="G201" s="22" t="s">
        <v>119</v>
      </c>
      <c r="H201" s="44">
        <f t="shared" ca="1" si="72"/>
        <v>71955</v>
      </c>
      <c r="I201" s="45">
        <f t="shared" ca="1" si="62"/>
        <v>0</v>
      </c>
      <c r="J201" s="45">
        <f t="shared" ca="1" si="63"/>
        <v>0</v>
      </c>
      <c r="K201" s="45">
        <f t="shared" ca="1" si="64"/>
        <v>0</v>
      </c>
      <c r="L201" s="45"/>
      <c r="M201" s="45">
        <f t="shared" ca="1" si="73"/>
        <v>0</v>
      </c>
      <c r="N201" s="257">
        <f t="shared" ca="1" si="65"/>
        <v>0</v>
      </c>
      <c r="O201" s="23"/>
      <c r="P201" s="255">
        <f t="shared" ca="1" si="66"/>
        <v>0</v>
      </c>
      <c r="Q201" s="163">
        <f t="shared" ca="1" si="67"/>
        <v>0</v>
      </c>
      <c r="R201" s="164">
        <f ca="1">NPV(Q200,K201:$K$244) + ($A$13+$A$14+$A$15)/POWER(1+Q200,$A$28-D201+1)</f>
        <v>0</v>
      </c>
      <c r="S201" s="164">
        <f ca="1">NPV(Q201,K201:$K$244) + ($A$13+$A$14+$A$15)/POWER(1+Q201,$A$28-D201+1)</f>
        <v>0</v>
      </c>
      <c r="T201" s="45">
        <f t="shared" ca="1" si="68"/>
        <v>0</v>
      </c>
      <c r="U201" s="45">
        <f t="shared" ca="1" si="74"/>
        <v>0</v>
      </c>
      <c r="V201" s="45">
        <f t="shared" ca="1" si="75"/>
        <v>0</v>
      </c>
      <c r="W201" s="45">
        <f t="shared" ca="1" si="69"/>
        <v>0</v>
      </c>
      <c r="X201" s="25">
        <f t="shared" ca="1" si="58"/>
        <v>0</v>
      </c>
      <c r="Z201" s="28">
        <f t="shared" ca="1" si="76"/>
        <v>0</v>
      </c>
      <c r="AA201" s="233"/>
      <c r="AB201" s="45">
        <f t="shared" ca="1" si="70"/>
        <v>0</v>
      </c>
      <c r="AC201" s="45">
        <f t="shared" ca="1" si="59"/>
        <v>0</v>
      </c>
      <c r="AD201" s="25">
        <f t="shared" ca="1" si="60"/>
        <v>0</v>
      </c>
    </row>
    <row r="202" spans="4:30" x14ac:dyDescent="0.35">
      <c r="D202" s="20">
        <v>198</v>
      </c>
      <c r="E202" s="21">
        <f t="shared" ca="1" si="71"/>
        <v>72320</v>
      </c>
      <c r="F202" s="44">
        <f t="shared" ca="1" si="61"/>
        <v>72684</v>
      </c>
      <c r="G202" s="22" t="s">
        <v>119</v>
      </c>
      <c r="H202" s="44">
        <f t="shared" ca="1" si="72"/>
        <v>72320</v>
      </c>
      <c r="I202" s="45">
        <f t="shared" ca="1" si="62"/>
        <v>0</v>
      </c>
      <c r="J202" s="45">
        <f t="shared" ca="1" si="63"/>
        <v>0</v>
      </c>
      <c r="K202" s="45">
        <f t="shared" ca="1" si="64"/>
        <v>0</v>
      </c>
      <c r="L202" s="45"/>
      <c r="M202" s="45">
        <f t="shared" ca="1" si="73"/>
        <v>0</v>
      </c>
      <c r="N202" s="257">
        <f t="shared" ca="1" si="65"/>
        <v>0</v>
      </c>
      <c r="O202" s="23"/>
      <c r="P202" s="255">
        <f t="shared" ca="1" si="66"/>
        <v>0</v>
      </c>
      <c r="Q202" s="163">
        <f t="shared" ca="1" si="67"/>
        <v>0</v>
      </c>
      <c r="R202" s="164">
        <f ca="1">NPV(Q201,K202:$K$244) + ($A$13+$A$14+$A$15)/POWER(1+Q201,$A$28-D202+1)</f>
        <v>0</v>
      </c>
      <c r="S202" s="164">
        <f ca="1">NPV(Q202,K202:$K$244) + ($A$13+$A$14+$A$15)/POWER(1+Q202,$A$28-D202+1)</f>
        <v>0</v>
      </c>
      <c r="T202" s="45">
        <f t="shared" ca="1" si="68"/>
        <v>0</v>
      </c>
      <c r="U202" s="45">
        <f t="shared" ca="1" si="74"/>
        <v>0</v>
      </c>
      <c r="V202" s="45">
        <f t="shared" ca="1" si="75"/>
        <v>0</v>
      </c>
      <c r="W202" s="45">
        <f t="shared" ca="1" si="69"/>
        <v>0</v>
      </c>
      <c r="X202" s="25">
        <f t="shared" ca="1" si="58"/>
        <v>0</v>
      </c>
      <c r="Z202" s="28">
        <f t="shared" ca="1" si="76"/>
        <v>0</v>
      </c>
      <c r="AA202" s="233"/>
      <c r="AB202" s="45">
        <f t="shared" ca="1" si="70"/>
        <v>0</v>
      </c>
      <c r="AC202" s="45">
        <f t="shared" ca="1" si="59"/>
        <v>0</v>
      </c>
      <c r="AD202" s="25">
        <f t="shared" ca="1" si="60"/>
        <v>0</v>
      </c>
    </row>
    <row r="203" spans="4:30" x14ac:dyDescent="0.35">
      <c r="D203" s="20">
        <v>199</v>
      </c>
      <c r="E203" s="21">
        <f t="shared" ca="1" si="71"/>
        <v>72685</v>
      </c>
      <c r="F203" s="44">
        <f t="shared" ca="1" si="61"/>
        <v>73049</v>
      </c>
      <c r="G203" s="22" t="s">
        <v>119</v>
      </c>
      <c r="H203" s="44">
        <f t="shared" ca="1" si="72"/>
        <v>72685</v>
      </c>
      <c r="I203" s="45">
        <f t="shared" ca="1" si="62"/>
        <v>0</v>
      </c>
      <c r="J203" s="45">
        <f t="shared" ca="1" si="63"/>
        <v>0</v>
      </c>
      <c r="K203" s="45">
        <f t="shared" ca="1" si="64"/>
        <v>0</v>
      </c>
      <c r="L203" s="45"/>
      <c r="M203" s="45">
        <f t="shared" ca="1" si="73"/>
        <v>0</v>
      </c>
      <c r="N203" s="257">
        <f t="shared" ca="1" si="65"/>
        <v>0</v>
      </c>
      <c r="O203" s="23"/>
      <c r="P203" s="255">
        <f t="shared" ca="1" si="66"/>
        <v>0</v>
      </c>
      <c r="Q203" s="163">
        <f t="shared" ca="1" si="67"/>
        <v>0</v>
      </c>
      <c r="R203" s="164">
        <f ca="1">NPV(Q202,K203:$K$244) + ($A$13+$A$14+$A$15)/POWER(1+Q202,$A$28-D203+1)</f>
        <v>0</v>
      </c>
      <c r="S203" s="164">
        <f ca="1">NPV(Q203,K203:$K$244) + ($A$13+$A$14+$A$15)/POWER(1+Q203,$A$28-D203+1)</f>
        <v>0</v>
      </c>
      <c r="T203" s="45">
        <f t="shared" ca="1" si="68"/>
        <v>0</v>
      </c>
      <c r="U203" s="45">
        <f t="shared" ca="1" si="74"/>
        <v>0</v>
      </c>
      <c r="V203" s="45">
        <f t="shared" ca="1" si="75"/>
        <v>0</v>
      </c>
      <c r="W203" s="45">
        <f t="shared" ca="1" si="69"/>
        <v>0</v>
      </c>
      <c r="X203" s="25">
        <f t="shared" ca="1" si="58"/>
        <v>0</v>
      </c>
      <c r="Z203" s="28">
        <f t="shared" ca="1" si="76"/>
        <v>0</v>
      </c>
      <c r="AA203" s="233"/>
      <c r="AB203" s="45">
        <f t="shared" ca="1" si="70"/>
        <v>0</v>
      </c>
      <c r="AC203" s="45">
        <f t="shared" ca="1" si="59"/>
        <v>0</v>
      </c>
      <c r="AD203" s="25">
        <f t="shared" ca="1" si="60"/>
        <v>0</v>
      </c>
    </row>
    <row r="204" spans="4:30" x14ac:dyDescent="0.35">
      <c r="D204" s="20">
        <v>200</v>
      </c>
      <c r="E204" s="21">
        <f t="shared" ca="1" si="71"/>
        <v>73050</v>
      </c>
      <c r="F204" s="44">
        <f t="shared" ca="1" si="61"/>
        <v>73414</v>
      </c>
      <c r="G204" s="22" t="s">
        <v>119</v>
      </c>
      <c r="H204" s="44">
        <f t="shared" ca="1" si="72"/>
        <v>73050</v>
      </c>
      <c r="I204" s="45">
        <f t="shared" ca="1" si="62"/>
        <v>0</v>
      </c>
      <c r="J204" s="45">
        <f t="shared" ca="1" si="63"/>
        <v>0</v>
      </c>
      <c r="K204" s="45">
        <f t="shared" ca="1" si="64"/>
        <v>0</v>
      </c>
      <c r="L204" s="45"/>
      <c r="M204" s="45">
        <f t="shared" ca="1" si="73"/>
        <v>0</v>
      </c>
      <c r="N204" s="257">
        <f t="shared" ca="1" si="65"/>
        <v>0</v>
      </c>
      <c r="O204" s="23"/>
      <c r="P204" s="255">
        <f t="shared" ca="1" si="66"/>
        <v>0</v>
      </c>
      <c r="Q204" s="163">
        <f t="shared" ca="1" si="67"/>
        <v>0</v>
      </c>
      <c r="R204" s="164">
        <f ca="1">NPV(Q203,K204:$K$244) + ($A$13+$A$14+$A$15)/POWER(1+Q203,$A$28-D204+1)</f>
        <v>0</v>
      </c>
      <c r="S204" s="164">
        <f ca="1">NPV(Q204,K204:$K$244) + ($A$13+$A$14+$A$15)/POWER(1+Q204,$A$28-D204+1)</f>
        <v>0</v>
      </c>
      <c r="T204" s="45">
        <f t="shared" ca="1" si="68"/>
        <v>0</v>
      </c>
      <c r="U204" s="45">
        <f t="shared" ca="1" si="74"/>
        <v>0</v>
      </c>
      <c r="V204" s="45">
        <f t="shared" ca="1" si="75"/>
        <v>0</v>
      </c>
      <c r="W204" s="45">
        <f t="shared" ca="1" si="69"/>
        <v>0</v>
      </c>
      <c r="X204" s="25">
        <f t="shared" ca="1" si="58"/>
        <v>0</v>
      </c>
      <c r="Z204" s="28">
        <f t="shared" ca="1" si="76"/>
        <v>0</v>
      </c>
      <c r="AA204" s="233"/>
      <c r="AB204" s="45">
        <f t="shared" ca="1" si="70"/>
        <v>0</v>
      </c>
      <c r="AC204" s="45">
        <f t="shared" ca="1" si="59"/>
        <v>0</v>
      </c>
      <c r="AD204" s="25">
        <f t="shared" ca="1" si="60"/>
        <v>0</v>
      </c>
    </row>
    <row r="205" spans="4:30" x14ac:dyDescent="0.35">
      <c r="D205" s="20">
        <v>201</v>
      </c>
      <c r="E205" s="21">
        <f t="shared" ca="1" si="71"/>
        <v>73415</v>
      </c>
      <c r="F205" s="44">
        <f t="shared" ca="1" si="61"/>
        <v>73779</v>
      </c>
      <c r="G205" s="22" t="s">
        <v>119</v>
      </c>
      <c r="H205" s="44">
        <f t="shared" ca="1" si="72"/>
        <v>73415</v>
      </c>
      <c r="I205" s="45">
        <f t="shared" ca="1" si="62"/>
        <v>0</v>
      </c>
      <c r="J205" s="45">
        <f t="shared" ca="1" si="63"/>
        <v>0</v>
      </c>
      <c r="K205" s="45">
        <f t="shared" ca="1" si="64"/>
        <v>0</v>
      </c>
      <c r="L205" s="45"/>
      <c r="M205" s="45">
        <f t="shared" ca="1" si="73"/>
        <v>0</v>
      </c>
      <c r="N205" s="257">
        <f t="shared" ca="1" si="65"/>
        <v>0</v>
      </c>
      <c r="O205" s="23"/>
      <c r="P205" s="255">
        <f t="shared" ca="1" si="66"/>
        <v>0</v>
      </c>
      <c r="Q205" s="163">
        <f t="shared" ca="1" si="67"/>
        <v>0</v>
      </c>
      <c r="R205" s="164">
        <f ca="1">NPV(Q204,K205:$K$244) + ($A$13+$A$14+$A$15)/POWER(1+Q204,$A$28-D205+1)</f>
        <v>0</v>
      </c>
      <c r="S205" s="164">
        <f ca="1">NPV(Q205,K205:$K$244) + ($A$13+$A$14+$A$15)/POWER(1+Q205,$A$28-D205+1)</f>
        <v>0</v>
      </c>
      <c r="T205" s="45">
        <f t="shared" ca="1" si="68"/>
        <v>0</v>
      </c>
      <c r="U205" s="45">
        <f t="shared" ca="1" si="74"/>
        <v>0</v>
      </c>
      <c r="V205" s="45">
        <f t="shared" ca="1" si="75"/>
        <v>0</v>
      </c>
      <c r="W205" s="45">
        <f t="shared" ca="1" si="69"/>
        <v>0</v>
      </c>
      <c r="X205" s="25">
        <f t="shared" ca="1" si="58"/>
        <v>0</v>
      </c>
      <c r="Z205" s="28">
        <f t="shared" ca="1" si="76"/>
        <v>0</v>
      </c>
      <c r="AA205" s="233"/>
      <c r="AB205" s="45">
        <f t="shared" ca="1" si="70"/>
        <v>0</v>
      </c>
      <c r="AC205" s="45">
        <f t="shared" ca="1" si="59"/>
        <v>0</v>
      </c>
      <c r="AD205" s="25">
        <f t="shared" ca="1" si="60"/>
        <v>0</v>
      </c>
    </row>
    <row r="206" spans="4:30" x14ac:dyDescent="0.35">
      <c r="D206" s="20">
        <v>202</v>
      </c>
      <c r="E206" s="21">
        <f t="shared" ca="1" si="71"/>
        <v>73780</v>
      </c>
      <c r="F206" s="44">
        <f t="shared" ca="1" si="61"/>
        <v>74144</v>
      </c>
      <c r="G206" s="22" t="s">
        <v>119</v>
      </c>
      <c r="H206" s="44">
        <f t="shared" ca="1" si="72"/>
        <v>73780</v>
      </c>
      <c r="I206" s="45">
        <f t="shared" ca="1" si="62"/>
        <v>0</v>
      </c>
      <c r="J206" s="45">
        <f t="shared" ca="1" si="63"/>
        <v>0</v>
      </c>
      <c r="K206" s="45">
        <f t="shared" ca="1" si="64"/>
        <v>0</v>
      </c>
      <c r="L206" s="45"/>
      <c r="M206" s="45">
        <f t="shared" ca="1" si="73"/>
        <v>0</v>
      </c>
      <c r="N206" s="257">
        <f t="shared" ca="1" si="65"/>
        <v>0</v>
      </c>
      <c r="O206" s="23"/>
      <c r="P206" s="255">
        <f t="shared" ca="1" si="66"/>
        <v>0</v>
      </c>
      <c r="Q206" s="163">
        <f t="shared" ca="1" si="67"/>
        <v>0</v>
      </c>
      <c r="R206" s="164">
        <f ca="1">NPV(Q205,K206:$K$244) + ($A$13+$A$14+$A$15)/POWER(1+Q205,$A$28-D206+1)</f>
        <v>0</v>
      </c>
      <c r="S206" s="164">
        <f ca="1">NPV(Q206,K206:$K$244) + ($A$13+$A$14+$A$15)/POWER(1+Q206,$A$28-D206+1)</f>
        <v>0</v>
      </c>
      <c r="T206" s="45">
        <f t="shared" ca="1" si="68"/>
        <v>0</v>
      </c>
      <c r="U206" s="45">
        <f t="shared" ca="1" si="74"/>
        <v>0</v>
      </c>
      <c r="V206" s="45">
        <f t="shared" ca="1" si="75"/>
        <v>0</v>
      </c>
      <c r="W206" s="45">
        <f t="shared" ca="1" si="69"/>
        <v>0</v>
      </c>
      <c r="X206" s="25">
        <f t="shared" ca="1" si="58"/>
        <v>0</v>
      </c>
      <c r="Z206" s="28">
        <f t="shared" ca="1" si="76"/>
        <v>0</v>
      </c>
      <c r="AA206" s="233"/>
      <c r="AB206" s="45">
        <f t="shared" ca="1" si="70"/>
        <v>0</v>
      </c>
      <c r="AC206" s="45">
        <f t="shared" ca="1" si="59"/>
        <v>0</v>
      </c>
      <c r="AD206" s="25">
        <f t="shared" ca="1" si="60"/>
        <v>0</v>
      </c>
    </row>
    <row r="207" spans="4:30" x14ac:dyDescent="0.35">
      <c r="D207" s="20">
        <v>203</v>
      </c>
      <c r="E207" s="21">
        <f t="shared" ca="1" si="71"/>
        <v>74145</v>
      </c>
      <c r="F207" s="44">
        <f t="shared" ca="1" si="61"/>
        <v>74509</v>
      </c>
      <c r="G207" s="22" t="s">
        <v>119</v>
      </c>
      <c r="H207" s="44">
        <f t="shared" ca="1" si="72"/>
        <v>74145</v>
      </c>
      <c r="I207" s="45">
        <f t="shared" ca="1" si="62"/>
        <v>0</v>
      </c>
      <c r="J207" s="45">
        <f t="shared" ca="1" si="63"/>
        <v>0</v>
      </c>
      <c r="K207" s="45">
        <f t="shared" ca="1" si="64"/>
        <v>0</v>
      </c>
      <c r="L207" s="45"/>
      <c r="M207" s="45">
        <f t="shared" ca="1" si="73"/>
        <v>0</v>
      </c>
      <c r="N207" s="257">
        <f t="shared" ca="1" si="65"/>
        <v>0</v>
      </c>
      <c r="O207" s="23"/>
      <c r="P207" s="255">
        <f t="shared" ca="1" si="66"/>
        <v>0</v>
      </c>
      <c r="Q207" s="163">
        <f t="shared" ca="1" si="67"/>
        <v>0</v>
      </c>
      <c r="R207" s="164">
        <f ca="1">NPV(Q206,K207:$K$244) + ($A$13+$A$14+$A$15)/POWER(1+Q206,$A$28-D207+1)</f>
        <v>0</v>
      </c>
      <c r="S207" s="164">
        <f ca="1">NPV(Q207,K207:$K$244) + ($A$13+$A$14+$A$15)/POWER(1+Q207,$A$28-D207+1)</f>
        <v>0</v>
      </c>
      <c r="T207" s="45">
        <f t="shared" ca="1" si="68"/>
        <v>0</v>
      </c>
      <c r="U207" s="45">
        <f t="shared" ca="1" si="74"/>
        <v>0</v>
      </c>
      <c r="V207" s="45">
        <f t="shared" ca="1" si="75"/>
        <v>0</v>
      </c>
      <c r="W207" s="45">
        <f t="shared" ca="1" si="69"/>
        <v>0</v>
      </c>
      <c r="X207" s="25">
        <f t="shared" ca="1" si="58"/>
        <v>0</v>
      </c>
      <c r="Z207" s="28">
        <f t="shared" ca="1" si="76"/>
        <v>0</v>
      </c>
      <c r="AA207" s="233"/>
      <c r="AB207" s="45">
        <f t="shared" ca="1" si="70"/>
        <v>0</v>
      </c>
      <c r="AC207" s="45">
        <f t="shared" ca="1" si="59"/>
        <v>0</v>
      </c>
      <c r="AD207" s="25">
        <f t="shared" ca="1" si="60"/>
        <v>0</v>
      </c>
    </row>
    <row r="208" spans="4:30" x14ac:dyDescent="0.35">
      <c r="D208" s="20">
        <v>204</v>
      </c>
      <c r="E208" s="21">
        <f t="shared" ca="1" si="71"/>
        <v>74510</v>
      </c>
      <c r="F208" s="44">
        <f t="shared" ca="1" si="61"/>
        <v>74875</v>
      </c>
      <c r="G208" s="22" t="s">
        <v>119</v>
      </c>
      <c r="H208" s="44">
        <f t="shared" ca="1" si="72"/>
        <v>74510</v>
      </c>
      <c r="I208" s="45">
        <f t="shared" ca="1" si="62"/>
        <v>0</v>
      </c>
      <c r="J208" s="45">
        <f t="shared" ca="1" si="63"/>
        <v>0</v>
      </c>
      <c r="K208" s="45">
        <f t="shared" ca="1" si="64"/>
        <v>0</v>
      </c>
      <c r="L208" s="45"/>
      <c r="M208" s="45">
        <f t="shared" ca="1" si="73"/>
        <v>0</v>
      </c>
      <c r="N208" s="257">
        <f t="shared" ca="1" si="65"/>
        <v>0</v>
      </c>
      <c r="O208" s="23"/>
      <c r="P208" s="255">
        <f t="shared" ca="1" si="66"/>
        <v>0</v>
      </c>
      <c r="Q208" s="163">
        <f t="shared" ca="1" si="67"/>
        <v>0</v>
      </c>
      <c r="R208" s="164">
        <f ca="1">NPV(Q207,K208:$K$244) + ($A$13+$A$14+$A$15)/POWER(1+Q207,$A$28-D208+1)</f>
        <v>0</v>
      </c>
      <c r="S208" s="164">
        <f ca="1">NPV(Q208,K208:$K$244) + ($A$13+$A$14+$A$15)/POWER(1+Q208,$A$28-D208+1)</f>
        <v>0</v>
      </c>
      <c r="T208" s="45">
        <f t="shared" ca="1" si="68"/>
        <v>0</v>
      </c>
      <c r="U208" s="45">
        <f t="shared" ca="1" si="74"/>
        <v>0</v>
      </c>
      <c r="V208" s="45">
        <f t="shared" ca="1" si="75"/>
        <v>0</v>
      </c>
      <c r="W208" s="45">
        <f t="shared" ca="1" si="69"/>
        <v>0</v>
      </c>
      <c r="X208" s="25">
        <f t="shared" ca="1" si="58"/>
        <v>0</v>
      </c>
      <c r="Z208" s="28">
        <f t="shared" ca="1" si="76"/>
        <v>0</v>
      </c>
      <c r="AA208" s="233"/>
      <c r="AB208" s="45">
        <f t="shared" ca="1" si="70"/>
        <v>0</v>
      </c>
      <c r="AC208" s="45">
        <f t="shared" ca="1" si="59"/>
        <v>0</v>
      </c>
      <c r="AD208" s="25">
        <f t="shared" ca="1" si="60"/>
        <v>0</v>
      </c>
    </row>
    <row r="209" spans="4:30" x14ac:dyDescent="0.35">
      <c r="D209" s="20">
        <v>205</v>
      </c>
      <c r="E209" s="21">
        <f t="shared" ca="1" si="71"/>
        <v>74876</v>
      </c>
      <c r="F209" s="44">
        <f t="shared" ca="1" si="61"/>
        <v>75240</v>
      </c>
      <c r="G209" s="22" t="s">
        <v>119</v>
      </c>
      <c r="H209" s="44">
        <f t="shared" ca="1" si="72"/>
        <v>74876</v>
      </c>
      <c r="I209" s="45">
        <f t="shared" ca="1" si="62"/>
        <v>0</v>
      </c>
      <c r="J209" s="45">
        <f t="shared" ca="1" si="63"/>
        <v>0</v>
      </c>
      <c r="K209" s="45">
        <f t="shared" ca="1" si="64"/>
        <v>0</v>
      </c>
      <c r="L209" s="45"/>
      <c r="M209" s="45">
        <f t="shared" ca="1" si="73"/>
        <v>0</v>
      </c>
      <c r="N209" s="257">
        <f t="shared" ca="1" si="65"/>
        <v>0</v>
      </c>
      <c r="O209" s="23"/>
      <c r="P209" s="255">
        <f t="shared" ca="1" si="66"/>
        <v>0</v>
      </c>
      <c r="Q209" s="163">
        <f t="shared" ca="1" si="67"/>
        <v>0</v>
      </c>
      <c r="R209" s="164">
        <f ca="1">NPV(Q208,K209:$K$244) + ($A$13+$A$14+$A$15)/POWER(1+Q208,$A$28-D209+1)</f>
        <v>0</v>
      </c>
      <c r="S209" s="164">
        <f ca="1">NPV(Q209,K209:$K$244) + ($A$13+$A$14+$A$15)/POWER(1+Q209,$A$28-D209+1)</f>
        <v>0</v>
      </c>
      <c r="T209" s="45">
        <f t="shared" ca="1" si="68"/>
        <v>0</v>
      </c>
      <c r="U209" s="45">
        <f t="shared" ca="1" si="74"/>
        <v>0</v>
      </c>
      <c r="V209" s="45">
        <f t="shared" ca="1" si="75"/>
        <v>0</v>
      </c>
      <c r="W209" s="45">
        <f t="shared" ca="1" si="69"/>
        <v>0</v>
      </c>
      <c r="X209" s="25">
        <f t="shared" ca="1" si="58"/>
        <v>0</v>
      </c>
      <c r="Z209" s="28">
        <f t="shared" ca="1" si="76"/>
        <v>0</v>
      </c>
      <c r="AA209" s="233"/>
      <c r="AB209" s="45">
        <f t="shared" ca="1" si="70"/>
        <v>0</v>
      </c>
      <c r="AC209" s="45">
        <f t="shared" ca="1" si="59"/>
        <v>0</v>
      </c>
      <c r="AD209" s="25">
        <f t="shared" ca="1" si="60"/>
        <v>0</v>
      </c>
    </row>
    <row r="210" spans="4:30" x14ac:dyDescent="0.35">
      <c r="D210" s="20">
        <v>206</v>
      </c>
      <c r="E210" s="21">
        <f t="shared" ca="1" si="71"/>
        <v>75241</v>
      </c>
      <c r="F210" s="44">
        <f t="shared" ca="1" si="61"/>
        <v>75605</v>
      </c>
      <c r="G210" s="22" t="s">
        <v>119</v>
      </c>
      <c r="H210" s="44">
        <f t="shared" ca="1" si="72"/>
        <v>75241</v>
      </c>
      <c r="I210" s="45">
        <f t="shared" ca="1" si="62"/>
        <v>0</v>
      </c>
      <c r="J210" s="45">
        <f t="shared" ca="1" si="63"/>
        <v>0</v>
      </c>
      <c r="K210" s="45">
        <f t="shared" ca="1" si="64"/>
        <v>0</v>
      </c>
      <c r="L210" s="45"/>
      <c r="M210" s="45">
        <f t="shared" ca="1" si="73"/>
        <v>0</v>
      </c>
      <c r="N210" s="257">
        <f t="shared" ca="1" si="65"/>
        <v>0</v>
      </c>
      <c r="O210" s="23"/>
      <c r="P210" s="255">
        <f t="shared" ca="1" si="66"/>
        <v>0</v>
      </c>
      <c r="Q210" s="163">
        <f t="shared" ca="1" si="67"/>
        <v>0</v>
      </c>
      <c r="R210" s="164">
        <f ca="1">NPV(Q209,K210:$K$244) + ($A$13+$A$14+$A$15)/POWER(1+Q209,$A$28-D210+1)</f>
        <v>0</v>
      </c>
      <c r="S210" s="164">
        <f ca="1">NPV(Q210,K210:$K$244) + ($A$13+$A$14+$A$15)/POWER(1+Q210,$A$28-D210+1)</f>
        <v>0</v>
      </c>
      <c r="T210" s="45">
        <f t="shared" ca="1" si="68"/>
        <v>0</v>
      </c>
      <c r="U210" s="45">
        <f t="shared" ca="1" si="74"/>
        <v>0</v>
      </c>
      <c r="V210" s="45">
        <f t="shared" ca="1" si="75"/>
        <v>0</v>
      </c>
      <c r="W210" s="45">
        <f t="shared" ca="1" si="69"/>
        <v>0</v>
      </c>
      <c r="X210" s="25">
        <f t="shared" ca="1" si="58"/>
        <v>0</v>
      </c>
      <c r="Z210" s="28">
        <f t="shared" ca="1" si="76"/>
        <v>0</v>
      </c>
      <c r="AA210" s="233"/>
      <c r="AB210" s="45">
        <f t="shared" ca="1" si="70"/>
        <v>0</v>
      </c>
      <c r="AC210" s="45">
        <f t="shared" ca="1" si="59"/>
        <v>0</v>
      </c>
      <c r="AD210" s="25">
        <f t="shared" ca="1" si="60"/>
        <v>0</v>
      </c>
    </row>
    <row r="211" spans="4:30" x14ac:dyDescent="0.35">
      <c r="D211" s="20">
        <v>207</v>
      </c>
      <c r="E211" s="21">
        <f t="shared" ca="1" si="71"/>
        <v>75606</v>
      </c>
      <c r="F211" s="44">
        <f t="shared" ca="1" si="61"/>
        <v>75970</v>
      </c>
      <c r="G211" s="22" t="s">
        <v>119</v>
      </c>
      <c r="H211" s="44">
        <f t="shared" ca="1" si="72"/>
        <v>75606</v>
      </c>
      <c r="I211" s="45">
        <f t="shared" ca="1" si="62"/>
        <v>0</v>
      </c>
      <c r="J211" s="45">
        <f t="shared" ca="1" si="63"/>
        <v>0</v>
      </c>
      <c r="K211" s="45">
        <f t="shared" ca="1" si="64"/>
        <v>0</v>
      </c>
      <c r="L211" s="45"/>
      <c r="M211" s="45">
        <f t="shared" ca="1" si="73"/>
        <v>0</v>
      </c>
      <c r="N211" s="257">
        <f t="shared" ca="1" si="65"/>
        <v>0</v>
      </c>
      <c r="O211" s="23"/>
      <c r="P211" s="255">
        <f t="shared" ca="1" si="66"/>
        <v>0</v>
      </c>
      <c r="Q211" s="163">
        <f t="shared" ca="1" si="67"/>
        <v>0</v>
      </c>
      <c r="R211" s="164">
        <f ca="1">NPV(Q210,K211:$K$244) + ($A$13+$A$14+$A$15)/POWER(1+Q210,$A$28-D211+1)</f>
        <v>0</v>
      </c>
      <c r="S211" s="164">
        <f ca="1">NPV(Q211,K211:$K$244) + ($A$13+$A$14+$A$15)/POWER(1+Q211,$A$28-D211+1)</f>
        <v>0</v>
      </c>
      <c r="T211" s="45">
        <f t="shared" ca="1" si="68"/>
        <v>0</v>
      </c>
      <c r="U211" s="45">
        <f t="shared" ca="1" si="74"/>
        <v>0</v>
      </c>
      <c r="V211" s="45">
        <f t="shared" ca="1" si="75"/>
        <v>0</v>
      </c>
      <c r="W211" s="45">
        <f t="shared" ca="1" si="69"/>
        <v>0</v>
      </c>
      <c r="X211" s="25">
        <f t="shared" ca="1" si="58"/>
        <v>0</v>
      </c>
      <c r="Z211" s="28">
        <f t="shared" ca="1" si="76"/>
        <v>0</v>
      </c>
      <c r="AA211" s="233"/>
      <c r="AB211" s="45">
        <f t="shared" ca="1" si="70"/>
        <v>0</v>
      </c>
      <c r="AC211" s="45">
        <f t="shared" ca="1" si="59"/>
        <v>0</v>
      </c>
      <c r="AD211" s="25">
        <f t="shared" ca="1" si="60"/>
        <v>0</v>
      </c>
    </row>
    <row r="212" spans="4:30" x14ac:dyDescent="0.35">
      <c r="D212" s="20">
        <v>208</v>
      </c>
      <c r="E212" s="21">
        <f t="shared" ca="1" si="71"/>
        <v>75971</v>
      </c>
      <c r="F212" s="44">
        <f t="shared" ca="1" si="61"/>
        <v>76336</v>
      </c>
      <c r="G212" s="22" t="s">
        <v>119</v>
      </c>
      <c r="H212" s="44">
        <f t="shared" ca="1" si="72"/>
        <v>75971</v>
      </c>
      <c r="I212" s="45">
        <f t="shared" ca="1" si="62"/>
        <v>0</v>
      </c>
      <c r="J212" s="45">
        <f t="shared" ca="1" si="63"/>
        <v>0</v>
      </c>
      <c r="K212" s="45">
        <f t="shared" ca="1" si="64"/>
        <v>0</v>
      </c>
      <c r="L212" s="45"/>
      <c r="M212" s="45">
        <f t="shared" ca="1" si="73"/>
        <v>0</v>
      </c>
      <c r="N212" s="257">
        <f t="shared" ca="1" si="65"/>
        <v>0</v>
      </c>
      <c r="O212" s="23"/>
      <c r="P212" s="255">
        <f t="shared" ca="1" si="66"/>
        <v>0</v>
      </c>
      <c r="Q212" s="163">
        <f t="shared" ca="1" si="67"/>
        <v>0</v>
      </c>
      <c r="R212" s="164">
        <f ca="1">NPV(Q211,K212:$K$244) + ($A$13+$A$14+$A$15)/POWER(1+Q211,$A$28-D212+1)</f>
        <v>0</v>
      </c>
      <c r="S212" s="164">
        <f ca="1">NPV(Q212,K212:$K$244) + ($A$13+$A$14+$A$15)/POWER(1+Q212,$A$28-D212+1)</f>
        <v>0</v>
      </c>
      <c r="T212" s="45">
        <f t="shared" ca="1" si="68"/>
        <v>0</v>
      </c>
      <c r="U212" s="45">
        <f t="shared" ca="1" si="74"/>
        <v>0</v>
      </c>
      <c r="V212" s="45">
        <f t="shared" ca="1" si="75"/>
        <v>0</v>
      </c>
      <c r="W212" s="45">
        <f t="shared" ca="1" si="69"/>
        <v>0</v>
      </c>
      <c r="X212" s="25">
        <f t="shared" ca="1" si="58"/>
        <v>0</v>
      </c>
      <c r="Z212" s="28">
        <f t="shared" ca="1" si="76"/>
        <v>0</v>
      </c>
      <c r="AA212" s="233"/>
      <c r="AB212" s="45">
        <f t="shared" ca="1" si="70"/>
        <v>0</v>
      </c>
      <c r="AC212" s="45">
        <f t="shared" ca="1" si="59"/>
        <v>0</v>
      </c>
      <c r="AD212" s="25">
        <f t="shared" ca="1" si="60"/>
        <v>0</v>
      </c>
    </row>
    <row r="213" spans="4:30" x14ac:dyDescent="0.35">
      <c r="D213" s="20">
        <v>209</v>
      </c>
      <c r="E213" s="21">
        <f t="shared" ca="1" si="71"/>
        <v>76337</v>
      </c>
      <c r="F213" s="44">
        <f t="shared" ca="1" si="61"/>
        <v>76701</v>
      </c>
      <c r="G213" s="22" t="s">
        <v>119</v>
      </c>
      <c r="H213" s="44">
        <f t="shared" ca="1" si="72"/>
        <v>76337</v>
      </c>
      <c r="I213" s="45">
        <f t="shared" ca="1" si="62"/>
        <v>0</v>
      </c>
      <c r="J213" s="45">
        <f t="shared" ca="1" si="63"/>
        <v>0</v>
      </c>
      <c r="K213" s="45">
        <f t="shared" ca="1" si="64"/>
        <v>0</v>
      </c>
      <c r="L213" s="45"/>
      <c r="M213" s="45">
        <f t="shared" ca="1" si="73"/>
        <v>0</v>
      </c>
      <c r="N213" s="257">
        <f t="shared" ca="1" si="65"/>
        <v>0</v>
      </c>
      <c r="O213" s="23"/>
      <c r="P213" s="255">
        <f t="shared" ca="1" si="66"/>
        <v>0</v>
      </c>
      <c r="Q213" s="163">
        <f t="shared" ca="1" si="67"/>
        <v>0</v>
      </c>
      <c r="R213" s="164">
        <f ca="1">NPV(Q212,K213:$K$244) + ($A$13+$A$14+$A$15)/POWER(1+Q212,$A$28-D213+1)</f>
        <v>0</v>
      </c>
      <c r="S213" s="164">
        <f ca="1">NPV(Q213,K213:$K$244) + ($A$13+$A$14+$A$15)/POWER(1+Q213,$A$28-D213+1)</f>
        <v>0</v>
      </c>
      <c r="T213" s="45">
        <f t="shared" ca="1" si="68"/>
        <v>0</v>
      </c>
      <c r="U213" s="45">
        <f t="shared" ca="1" si="74"/>
        <v>0</v>
      </c>
      <c r="V213" s="45">
        <f t="shared" ca="1" si="75"/>
        <v>0</v>
      </c>
      <c r="W213" s="45">
        <f t="shared" ca="1" si="69"/>
        <v>0</v>
      </c>
      <c r="X213" s="25">
        <f t="shared" ca="1" si="58"/>
        <v>0</v>
      </c>
      <c r="Z213" s="28">
        <f t="shared" ca="1" si="76"/>
        <v>0</v>
      </c>
      <c r="AA213" s="233"/>
      <c r="AB213" s="45">
        <f t="shared" ca="1" si="70"/>
        <v>0</v>
      </c>
      <c r="AC213" s="45">
        <f t="shared" ca="1" si="59"/>
        <v>0</v>
      </c>
      <c r="AD213" s="25">
        <f t="shared" ca="1" si="60"/>
        <v>0</v>
      </c>
    </row>
    <row r="214" spans="4:30" x14ac:dyDescent="0.35">
      <c r="D214" s="20">
        <v>210</v>
      </c>
      <c r="E214" s="21">
        <f t="shared" ca="1" si="71"/>
        <v>76702</v>
      </c>
      <c r="F214" s="44">
        <f t="shared" ca="1" si="61"/>
        <v>77066</v>
      </c>
      <c r="G214" s="22" t="s">
        <v>119</v>
      </c>
      <c r="H214" s="44">
        <f t="shared" ca="1" si="72"/>
        <v>76702</v>
      </c>
      <c r="I214" s="45">
        <f t="shared" ca="1" si="62"/>
        <v>0</v>
      </c>
      <c r="J214" s="45">
        <f t="shared" ca="1" si="63"/>
        <v>0</v>
      </c>
      <c r="K214" s="45">
        <f t="shared" ca="1" si="64"/>
        <v>0</v>
      </c>
      <c r="L214" s="45"/>
      <c r="M214" s="45">
        <f t="shared" ca="1" si="73"/>
        <v>0</v>
      </c>
      <c r="N214" s="257">
        <f t="shared" ca="1" si="65"/>
        <v>0</v>
      </c>
      <c r="O214" s="23"/>
      <c r="P214" s="255">
        <f t="shared" ca="1" si="66"/>
        <v>0</v>
      </c>
      <c r="Q214" s="163">
        <f t="shared" ca="1" si="67"/>
        <v>0</v>
      </c>
      <c r="R214" s="164">
        <f ca="1">NPV(Q213,K214:$K$244) + ($A$13+$A$14+$A$15)/POWER(1+Q213,$A$28-D214+1)</f>
        <v>0</v>
      </c>
      <c r="S214" s="164">
        <f ca="1">NPV(Q214,K214:$K$244) + ($A$13+$A$14+$A$15)/POWER(1+Q214,$A$28-D214+1)</f>
        <v>0</v>
      </c>
      <c r="T214" s="45">
        <f t="shared" ca="1" si="68"/>
        <v>0</v>
      </c>
      <c r="U214" s="45">
        <f t="shared" ca="1" si="74"/>
        <v>0</v>
      </c>
      <c r="V214" s="45">
        <f t="shared" ca="1" si="75"/>
        <v>0</v>
      </c>
      <c r="W214" s="45">
        <f t="shared" ca="1" si="69"/>
        <v>0</v>
      </c>
      <c r="X214" s="25">
        <f t="shared" ca="1" si="58"/>
        <v>0</v>
      </c>
      <c r="Z214" s="28">
        <f t="shared" ca="1" si="76"/>
        <v>0</v>
      </c>
      <c r="AA214" s="233"/>
      <c r="AB214" s="45">
        <f t="shared" ca="1" si="70"/>
        <v>0</v>
      </c>
      <c r="AC214" s="45">
        <f t="shared" ca="1" si="59"/>
        <v>0</v>
      </c>
      <c r="AD214" s="25">
        <f t="shared" ca="1" si="60"/>
        <v>0</v>
      </c>
    </row>
    <row r="215" spans="4:30" x14ac:dyDescent="0.35">
      <c r="D215" s="20">
        <v>211</v>
      </c>
      <c r="E215" s="21">
        <f t="shared" ca="1" si="71"/>
        <v>77067</v>
      </c>
      <c r="F215" s="44">
        <f t="shared" ca="1" si="61"/>
        <v>77431</v>
      </c>
      <c r="G215" s="22" t="s">
        <v>119</v>
      </c>
      <c r="H215" s="44">
        <f t="shared" ca="1" si="72"/>
        <v>77067</v>
      </c>
      <c r="I215" s="45">
        <f t="shared" ca="1" si="62"/>
        <v>0</v>
      </c>
      <c r="J215" s="45">
        <f t="shared" ca="1" si="63"/>
        <v>0</v>
      </c>
      <c r="K215" s="45">
        <f t="shared" ca="1" si="64"/>
        <v>0</v>
      </c>
      <c r="L215" s="45"/>
      <c r="M215" s="45">
        <f t="shared" ca="1" si="73"/>
        <v>0</v>
      </c>
      <c r="N215" s="257">
        <f t="shared" ca="1" si="65"/>
        <v>0</v>
      </c>
      <c r="O215" s="23"/>
      <c r="P215" s="255">
        <f t="shared" ca="1" si="66"/>
        <v>0</v>
      </c>
      <c r="Q215" s="163">
        <f t="shared" ca="1" si="67"/>
        <v>0</v>
      </c>
      <c r="R215" s="164">
        <f ca="1">NPV(Q214,K215:$K$244) + ($A$13+$A$14+$A$15)/POWER(1+Q214,$A$28-D215+1)</f>
        <v>0</v>
      </c>
      <c r="S215" s="164">
        <f ca="1">NPV(Q215,K215:$K$244) + ($A$13+$A$14+$A$15)/POWER(1+Q215,$A$28-D215+1)</f>
        <v>0</v>
      </c>
      <c r="T215" s="45">
        <f t="shared" ca="1" si="68"/>
        <v>0</v>
      </c>
      <c r="U215" s="45">
        <f t="shared" ca="1" si="74"/>
        <v>0</v>
      </c>
      <c r="V215" s="45">
        <f t="shared" ca="1" si="75"/>
        <v>0</v>
      </c>
      <c r="W215" s="45">
        <f t="shared" ca="1" si="69"/>
        <v>0</v>
      </c>
      <c r="X215" s="25">
        <f t="shared" ca="1" si="58"/>
        <v>0</v>
      </c>
      <c r="Z215" s="28">
        <f t="shared" ca="1" si="76"/>
        <v>0</v>
      </c>
      <c r="AA215" s="233"/>
      <c r="AB215" s="45">
        <f t="shared" ca="1" si="70"/>
        <v>0</v>
      </c>
      <c r="AC215" s="45">
        <f t="shared" ca="1" si="59"/>
        <v>0</v>
      </c>
      <c r="AD215" s="25">
        <f t="shared" ca="1" si="60"/>
        <v>0</v>
      </c>
    </row>
    <row r="216" spans="4:30" x14ac:dyDescent="0.35">
      <c r="D216" s="20">
        <v>212</v>
      </c>
      <c r="E216" s="21">
        <f t="shared" ca="1" si="71"/>
        <v>77432</v>
      </c>
      <c r="F216" s="44">
        <f t="shared" ca="1" si="61"/>
        <v>77797</v>
      </c>
      <c r="G216" s="22" t="s">
        <v>119</v>
      </c>
      <c r="H216" s="44">
        <f t="shared" ca="1" si="72"/>
        <v>77432</v>
      </c>
      <c r="I216" s="45">
        <f t="shared" ca="1" si="62"/>
        <v>0</v>
      </c>
      <c r="J216" s="45">
        <f t="shared" ca="1" si="63"/>
        <v>0</v>
      </c>
      <c r="K216" s="45">
        <f t="shared" ca="1" si="64"/>
        <v>0</v>
      </c>
      <c r="L216" s="45"/>
      <c r="M216" s="45">
        <f t="shared" ca="1" si="73"/>
        <v>0</v>
      </c>
      <c r="N216" s="257">
        <f t="shared" ca="1" si="65"/>
        <v>0</v>
      </c>
      <c r="O216" s="23"/>
      <c r="P216" s="255">
        <f t="shared" ca="1" si="66"/>
        <v>0</v>
      </c>
      <c r="Q216" s="163">
        <f t="shared" ca="1" si="67"/>
        <v>0</v>
      </c>
      <c r="R216" s="164">
        <f ca="1">NPV(Q215,K216:$K$244) + ($A$13+$A$14+$A$15)/POWER(1+Q215,$A$28-D216+1)</f>
        <v>0</v>
      </c>
      <c r="S216" s="164">
        <f ca="1">NPV(Q216,K216:$K$244) + ($A$13+$A$14+$A$15)/POWER(1+Q216,$A$28-D216+1)</f>
        <v>0</v>
      </c>
      <c r="T216" s="45">
        <f t="shared" ca="1" si="68"/>
        <v>0</v>
      </c>
      <c r="U216" s="45">
        <f t="shared" ca="1" si="74"/>
        <v>0</v>
      </c>
      <c r="V216" s="45">
        <f t="shared" ca="1" si="75"/>
        <v>0</v>
      </c>
      <c r="W216" s="45">
        <f t="shared" ca="1" si="69"/>
        <v>0</v>
      </c>
      <c r="X216" s="25">
        <f t="shared" ca="1" si="58"/>
        <v>0</v>
      </c>
      <c r="Z216" s="28">
        <f t="shared" ca="1" si="76"/>
        <v>0</v>
      </c>
      <c r="AA216" s="233"/>
      <c r="AB216" s="45">
        <f t="shared" ca="1" si="70"/>
        <v>0</v>
      </c>
      <c r="AC216" s="45">
        <f t="shared" ca="1" si="59"/>
        <v>0</v>
      </c>
      <c r="AD216" s="25">
        <f t="shared" ca="1" si="60"/>
        <v>0</v>
      </c>
    </row>
    <row r="217" spans="4:30" x14ac:dyDescent="0.35">
      <c r="D217" s="20">
        <v>213</v>
      </c>
      <c r="E217" s="21">
        <f t="shared" ca="1" si="71"/>
        <v>77798</v>
      </c>
      <c r="F217" s="44">
        <f t="shared" ca="1" si="61"/>
        <v>78162</v>
      </c>
      <c r="G217" s="22" t="s">
        <v>119</v>
      </c>
      <c r="H217" s="44">
        <f t="shared" ca="1" si="72"/>
        <v>77798</v>
      </c>
      <c r="I217" s="45">
        <f t="shared" ca="1" si="62"/>
        <v>0</v>
      </c>
      <c r="J217" s="45">
        <f t="shared" ca="1" si="63"/>
        <v>0</v>
      </c>
      <c r="K217" s="45">
        <f t="shared" ca="1" si="64"/>
        <v>0</v>
      </c>
      <c r="L217" s="45"/>
      <c r="M217" s="45">
        <f t="shared" ca="1" si="73"/>
        <v>0</v>
      </c>
      <c r="N217" s="257">
        <f t="shared" ca="1" si="65"/>
        <v>0</v>
      </c>
      <c r="O217" s="23"/>
      <c r="P217" s="255">
        <f t="shared" ca="1" si="66"/>
        <v>0</v>
      </c>
      <c r="Q217" s="163">
        <f t="shared" ca="1" si="67"/>
        <v>0</v>
      </c>
      <c r="R217" s="164">
        <f ca="1">NPV(Q216,K217:$K$244) + ($A$13+$A$14+$A$15)/POWER(1+Q216,$A$28-D217+1)</f>
        <v>0</v>
      </c>
      <c r="S217" s="164">
        <f ca="1">NPV(Q217,K217:$K$244) + ($A$13+$A$14+$A$15)/POWER(1+Q217,$A$28-D217+1)</f>
        <v>0</v>
      </c>
      <c r="T217" s="45">
        <f t="shared" ca="1" si="68"/>
        <v>0</v>
      </c>
      <c r="U217" s="45">
        <f t="shared" ca="1" si="74"/>
        <v>0</v>
      </c>
      <c r="V217" s="45">
        <f t="shared" ca="1" si="75"/>
        <v>0</v>
      </c>
      <c r="W217" s="45">
        <f t="shared" ca="1" si="69"/>
        <v>0</v>
      </c>
      <c r="X217" s="25">
        <f t="shared" ca="1" si="58"/>
        <v>0</v>
      </c>
      <c r="Z217" s="28">
        <f t="shared" ca="1" si="76"/>
        <v>0</v>
      </c>
      <c r="AA217" s="233"/>
      <c r="AB217" s="45">
        <f t="shared" ca="1" si="70"/>
        <v>0</v>
      </c>
      <c r="AC217" s="45">
        <f t="shared" ca="1" si="59"/>
        <v>0</v>
      </c>
      <c r="AD217" s="25">
        <f t="shared" ca="1" si="60"/>
        <v>0</v>
      </c>
    </row>
    <row r="218" spans="4:30" x14ac:dyDescent="0.35">
      <c r="D218" s="20">
        <v>214</v>
      </c>
      <c r="E218" s="21">
        <f t="shared" ca="1" si="71"/>
        <v>78163</v>
      </c>
      <c r="F218" s="44">
        <f t="shared" ca="1" si="61"/>
        <v>78527</v>
      </c>
      <c r="G218" s="22" t="s">
        <v>119</v>
      </c>
      <c r="H218" s="44">
        <f t="shared" ca="1" si="72"/>
        <v>78163</v>
      </c>
      <c r="I218" s="45">
        <f t="shared" ca="1" si="62"/>
        <v>0</v>
      </c>
      <c r="J218" s="45">
        <f t="shared" ca="1" si="63"/>
        <v>0</v>
      </c>
      <c r="K218" s="45">
        <f t="shared" ca="1" si="64"/>
        <v>0</v>
      </c>
      <c r="L218" s="45"/>
      <c r="M218" s="45">
        <f t="shared" ca="1" si="73"/>
        <v>0</v>
      </c>
      <c r="N218" s="257">
        <f t="shared" ca="1" si="65"/>
        <v>0</v>
      </c>
      <c r="O218" s="23"/>
      <c r="P218" s="255">
        <f t="shared" ca="1" si="66"/>
        <v>0</v>
      </c>
      <c r="Q218" s="163">
        <f t="shared" ca="1" si="67"/>
        <v>0</v>
      </c>
      <c r="R218" s="164">
        <f ca="1">NPV(Q217,K218:$K$244) + ($A$13+$A$14+$A$15)/POWER(1+Q217,$A$28-D218+1)</f>
        <v>0</v>
      </c>
      <c r="S218" s="164">
        <f ca="1">NPV(Q218,K218:$K$244) + ($A$13+$A$14+$A$15)/POWER(1+Q218,$A$28-D218+1)</f>
        <v>0</v>
      </c>
      <c r="T218" s="45">
        <f t="shared" ca="1" si="68"/>
        <v>0</v>
      </c>
      <c r="U218" s="45">
        <f t="shared" ca="1" si="74"/>
        <v>0</v>
      </c>
      <c r="V218" s="45">
        <f t="shared" ca="1" si="75"/>
        <v>0</v>
      </c>
      <c r="W218" s="45">
        <f t="shared" ca="1" si="69"/>
        <v>0</v>
      </c>
      <c r="X218" s="25">
        <f t="shared" ca="1" si="58"/>
        <v>0</v>
      </c>
      <c r="Z218" s="28">
        <f t="shared" ca="1" si="76"/>
        <v>0</v>
      </c>
      <c r="AA218" s="233"/>
      <c r="AB218" s="45">
        <f t="shared" ca="1" si="70"/>
        <v>0</v>
      </c>
      <c r="AC218" s="45">
        <f t="shared" ca="1" si="59"/>
        <v>0</v>
      </c>
      <c r="AD218" s="25">
        <f t="shared" ca="1" si="60"/>
        <v>0</v>
      </c>
    </row>
    <row r="219" spans="4:30" x14ac:dyDescent="0.35">
      <c r="D219" s="20">
        <v>215</v>
      </c>
      <c r="E219" s="21">
        <f t="shared" ca="1" si="71"/>
        <v>78528</v>
      </c>
      <c r="F219" s="44">
        <f t="shared" ca="1" si="61"/>
        <v>78892</v>
      </c>
      <c r="G219" s="22" t="s">
        <v>119</v>
      </c>
      <c r="H219" s="44">
        <f t="shared" ca="1" si="72"/>
        <v>78528</v>
      </c>
      <c r="I219" s="45">
        <f t="shared" ca="1" si="62"/>
        <v>0</v>
      </c>
      <c r="J219" s="45">
        <f t="shared" ca="1" si="63"/>
        <v>0</v>
      </c>
      <c r="K219" s="45">
        <f t="shared" ca="1" si="64"/>
        <v>0</v>
      </c>
      <c r="L219" s="45"/>
      <c r="M219" s="45">
        <f t="shared" ca="1" si="73"/>
        <v>0</v>
      </c>
      <c r="N219" s="257">
        <f t="shared" ca="1" si="65"/>
        <v>0</v>
      </c>
      <c r="O219" s="23"/>
      <c r="P219" s="255">
        <f t="shared" ca="1" si="66"/>
        <v>0</v>
      </c>
      <c r="Q219" s="163">
        <f t="shared" ca="1" si="67"/>
        <v>0</v>
      </c>
      <c r="R219" s="164">
        <f ca="1">NPV(Q218,K219:$K$244) + ($A$13+$A$14+$A$15)/POWER(1+Q218,$A$28-D219+1)</f>
        <v>0</v>
      </c>
      <c r="S219" s="164">
        <f ca="1">NPV(Q219,K219:$K$244) + ($A$13+$A$14+$A$15)/POWER(1+Q219,$A$28-D219+1)</f>
        <v>0</v>
      </c>
      <c r="T219" s="45">
        <f t="shared" ca="1" si="68"/>
        <v>0</v>
      </c>
      <c r="U219" s="45">
        <f t="shared" ca="1" si="74"/>
        <v>0</v>
      </c>
      <c r="V219" s="45">
        <f t="shared" ca="1" si="75"/>
        <v>0</v>
      </c>
      <c r="W219" s="45">
        <f t="shared" ca="1" si="69"/>
        <v>0</v>
      </c>
      <c r="X219" s="25">
        <f t="shared" ca="1" si="58"/>
        <v>0</v>
      </c>
      <c r="Z219" s="28">
        <f t="shared" ca="1" si="76"/>
        <v>0</v>
      </c>
      <c r="AA219" s="233"/>
      <c r="AB219" s="45">
        <f t="shared" ca="1" si="70"/>
        <v>0</v>
      </c>
      <c r="AC219" s="45">
        <f t="shared" ca="1" si="59"/>
        <v>0</v>
      </c>
      <c r="AD219" s="25">
        <f t="shared" ca="1" si="60"/>
        <v>0</v>
      </c>
    </row>
    <row r="220" spans="4:30" x14ac:dyDescent="0.35">
      <c r="D220" s="20">
        <v>216</v>
      </c>
      <c r="E220" s="21">
        <f t="shared" ca="1" si="71"/>
        <v>78893</v>
      </c>
      <c r="F220" s="44">
        <f t="shared" ca="1" si="61"/>
        <v>79258</v>
      </c>
      <c r="G220" s="22" t="s">
        <v>119</v>
      </c>
      <c r="H220" s="44">
        <f t="shared" ca="1" si="72"/>
        <v>78893</v>
      </c>
      <c r="I220" s="45">
        <f t="shared" ca="1" si="62"/>
        <v>0</v>
      </c>
      <c r="J220" s="45">
        <f t="shared" ca="1" si="63"/>
        <v>0</v>
      </c>
      <c r="K220" s="45">
        <f t="shared" ca="1" si="64"/>
        <v>0</v>
      </c>
      <c r="L220" s="45"/>
      <c r="M220" s="45">
        <f t="shared" ca="1" si="73"/>
        <v>0</v>
      </c>
      <c r="N220" s="257">
        <f t="shared" ca="1" si="65"/>
        <v>0</v>
      </c>
      <c r="O220" s="23"/>
      <c r="P220" s="255">
        <f t="shared" ca="1" si="66"/>
        <v>0</v>
      </c>
      <c r="Q220" s="163">
        <f t="shared" ca="1" si="67"/>
        <v>0</v>
      </c>
      <c r="R220" s="164">
        <f ca="1">NPV(Q219,K220:$K$244) + ($A$13+$A$14+$A$15)/POWER(1+Q219,$A$28-D220+1)</f>
        <v>0</v>
      </c>
      <c r="S220" s="164">
        <f ca="1">NPV(Q220,K220:$K$244) + ($A$13+$A$14+$A$15)/POWER(1+Q220,$A$28-D220+1)</f>
        <v>0</v>
      </c>
      <c r="T220" s="45">
        <f t="shared" ca="1" si="68"/>
        <v>0</v>
      </c>
      <c r="U220" s="45">
        <f t="shared" ca="1" si="74"/>
        <v>0</v>
      </c>
      <c r="V220" s="45">
        <f t="shared" ca="1" si="75"/>
        <v>0</v>
      </c>
      <c r="W220" s="45">
        <f t="shared" ca="1" si="69"/>
        <v>0</v>
      </c>
      <c r="X220" s="25">
        <f t="shared" ca="1" si="58"/>
        <v>0</v>
      </c>
      <c r="Z220" s="28">
        <f t="shared" ca="1" si="76"/>
        <v>0</v>
      </c>
      <c r="AA220" s="233"/>
      <c r="AB220" s="45">
        <f t="shared" ca="1" si="70"/>
        <v>0</v>
      </c>
      <c r="AC220" s="45">
        <f t="shared" ca="1" si="59"/>
        <v>0</v>
      </c>
      <c r="AD220" s="25">
        <f t="shared" ca="1" si="60"/>
        <v>0</v>
      </c>
    </row>
    <row r="221" spans="4:30" x14ac:dyDescent="0.35">
      <c r="D221" s="20">
        <v>217</v>
      </c>
      <c r="E221" s="21">
        <f t="shared" ca="1" si="71"/>
        <v>79259</v>
      </c>
      <c r="F221" s="44">
        <f t="shared" ca="1" si="61"/>
        <v>79623</v>
      </c>
      <c r="G221" s="22" t="s">
        <v>119</v>
      </c>
      <c r="H221" s="44">
        <f t="shared" ca="1" si="72"/>
        <v>79259</v>
      </c>
      <c r="I221" s="45">
        <f t="shared" ca="1" si="62"/>
        <v>0</v>
      </c>
      <c r="J221" s="45">
        <f t="shared" ca="1" si="63"/>
        <v>0</v>
      </c>
      <c r="K221" s="45">
        <f t="shared" ca="1" si="64"/>
        <v>0</v>
      </c>
      <c r="L221" s="45"/>
      <c r="M221" s="45">
        <f t="shared" ca="1" si="73"/>
        <v>0</v>
      </c>
      <c r="N221" s="257">
        <f t="shared" ca="1" si="65"/>
        <v>0</v>
      </c>
      <c r="O221" s="23"/>
      <c r="P221" s="255">
        <f t="shared" ca="1" si="66"/>
        <v>0</v>
      </c>
      <c r="Q221" s="163">
        <f t="shared" ca="1" si="67"/>
        <v>0</v>
      </c>
      <c r="R221" s="164">
        <f ca="1">NPV(Q220,K221:$K$244) + ($A$13+$A$14+$A$15)/POWER(1+Q220,$A$28-D221+1)</f>
        <v>0</v>
      </c>
      <c r="S221" s="164">
        <f ca="1">NPV(Q221,K221:$K$244) + ($A$13+$A$14+$A$15)/POWER(1+Q221,$A$28-D221+1)</f>
        <v>0</v>
      </c>
      <c r="T221" s="45">
        <f t="shared" ca="1" si="68"/>
        <v>0</v>
      </c>
      <c r="U221" s="45">
        <f t="shared" ca="1" si="74"/>
        <v>0</v>
      </c>
      <c r="V221" s="45">
        <f t="shared" ca="1" si="75"/>
        <v>0</v>
      </c>
      <c r="W221" s="45">
        <f t="shared" ca="1" si="69"/>
        <v>0</v>
      </c>
      <c r="X221" s="25">
        <f t="shared" ca="1" si="58"/>
        <v>0</v>
      </c>
      <c r="Z221" s="28">
        <f t="shared" ca="1" si="76"/>
        <v>0</v>
      </c>
      <c r="AA221" s="233"/>
      <c r="AB221" s="45">
        <f t="shared" ca="1" si="70"/>
        <v>0</v>
      </c>
      <c r="AC221" s="45">
        <f t="shared" ca="1" si="59"/>
        <v>0</v>
      </c>
      <c r="AD221" s="25">
        <f t="shared" ca="1" si="60"/>
        <v>0</v>
      </c>
    </row>
    <row r="222" spans="4:30" x14ac:dyDescent="0.35">
      <c r="D222" s="20">
        <v>218</v>
      </c>
      <c r="E222" s="21">
        <f t="shared" ca="1" si="71"/>
        <v>79624</v>
      </c>
      <c r="F222" s="44">
        <f t="shared" ca="1" si="61"/>
        <v>79988</v>
      </c>
      <c r="G222" s="22" t="s">
        <v>119</v>
      </c>
      <c r="H222" s="44">
        <f t="shared" ca="1" si="72"/>
        <v>79624</v>
      </c>
      <c r="I222" s="45">
        <f t="shared" ca="1" si="62"/>
        <v>0</v>
      </c>
      <c r="J222" s="45">
        <f t="shared" ca="1" si="63"/>
        <v>0</v>
      </c>
      <c r="K222" s="45">
        <f t="shared" ca="1" si="64"/>
        <v>0</v>
      </c>
      <c r="L222" s="45"/>
      <c r="M222" s="45">
        <f t="shared" ca="1" si="73"/>
        <v>0</v>
      </c>
      <c r="N222" s="257">
        <f t="shared" ca="1" si="65"/>
        <v>0</v>
      </c>
      <c r="O222" s="23"/>
      <c r="P222" s="255">
        <f t="shared" ca="1" si="66"/>
        <v>0</v>
      </c>
      <c r="Q222" s="163">
        <f t="shared" ca="1" si="67"/>
        <v>0</v>
      </c>
      <c r="R222" s="164">
        <f ca="1">NPV(Q221,K222:$K$244) + ($A$13+$A$14+$A$15)/POWER(1+Q221,$A$28-D222+1)</f>
        <v>0</v>
      </c>
      <c r="S222" s="164">
        <f ca="1">NPV(Q222,K222:$K$244) + ($A$13+$A$14+$A$15)/POWER(1+Q222,$A$28-D222+1)</f>
        <v>0</v>
      </c>
      <c r="T222" s="45">
        <f t="shared" ca="1" si="68"/>
        <v>0</v>
      </c>
      <c r="U222" s="45">
        <f t="shared" ca="1" si="74"/>
        <v>0</v>
      </c>
      <c r="V222" s="45">
        <f t="shared" ca="1" si="75"/>
        <v>0</v>
      </c>
      <c r="W222" s="45">
        <f t="shared" ca="1" si="69"/>
        <v>0</v>
      </c>
      <c r="X222" s="25">
        <f t="shared" ca="1" si="58"/>
        <v>0</v>
      </c>
      <c r="Z222" s="28">
        <f t="shared" ca="1" si="76"/>
        <v>0</v>
      </c>
      <c r="AA222" s="233"/>
      <c r="AB222" s="45">
        <f t="shared" ca="1" si="70"/>
        <v>0</v>
      </c>
      <c r="AC222" s="45">
        <f t="shared" ca="1" si="59"/>
        <v>0</v>
      </c>
      <c r="AD222" s="25">
        <f t="shared" ca="1" si="60"/>
        <v>0</v>
      </c>
    </row>
    <row r="223" spans="4:30" x14ac:dyDescent="0.35">
      <c r="D223" s="20">
        <v>219</v>
      </c>
      <c r="E223" s="21">
        <f t="shared" ca="1" si="71"/>
        <v>79989</v>
      </c>
      <c r="F223" s="44">
        <f t="shared" ca="1" si="61"/>
        <v>80353</v>
      </c>
      <c r="G223" s="22" t="s">
        <v>119</v>
      </c>
      <c r="H223" s="44">
        <f t="shared" ca="1" si="72"/>
        <v>79989</v>
      </c>
      <c r="I223" s="45">
        <f t="shared" ca="1" si="62"/>
        <v>0</v>
      </c>
      <c r="J223" s="45">
        <f t="shared" ca="1" si="63"/>
        <v>0</v>
      </c>
      <c r="K223" s="45">
        <f t="shared" ca="1" si="64"/>
        <v>0</v>
      </c>
      <c r="L223" s="45"/>
      <c r="M223" s="45">
        <f t="shared" ca="1" si="73"/>
        <v>0</v>
      </c>
      <c r="N223" s="257">
        <f t="shared" ca="1" si="65"/>
        <v>0</v>
      </c>
      <c r="O223" s="23"/>
      <c r="P223" s="255">
        <f t="shared" ca="1" si="66"/>
        <v>0</v>
      </c>
      <c r="Q223" s="163">
        <f t="shared" ca="1" si="67"/>
        <v>0</v>
      </c>
      <c r="R223" s="164">
        <f ca="1">NPV(Q222,K223:$K$244) + ($A$13+$A$14+$A$15)/POWER(1+Q222,$A$28-D223+1)</f>
        <v>0</v>
      </c>
      <c r="S223" s="164">
        <f ca="1">NPV(Q223,K223:$K$244) + ($A$13+$A$14+$A$15)/POWER(1+Q223,$A$28-D223+1)</f>
        <v>0</v>
      </c>
      <c r="T223" s="45">
        <f t="shared" ca="1" si="68"/>
        <v>0</v>
      </c>
      <c r="U223" s="45">
        <f t="shared" ca="1" si="74"/>
        <v>0</v>
      </c>
      <c r="V223" s="45">
        <f t="shared" ca="1" si="75"/>
        <v>0</v>
      </c>
      <c r="W223" s="45">
        <f t="shared" ca="1" si="69"/>
        <v>0</v>
      </c>
      <c r="X223" s="25">
        <f t="shared" ca="1" si="58"/>
        <v>0</v>
      </c>
      <c r="Z223" s="28">
        <f t="shared" ca="1" si="76"/>
        <v>0</v>
      </c>
      <c r="AA223" s="233"/>
      <c r="AB223" s="45">
        <f t="shared" ca="1" si="70"/>
        <v>0</v>
      </c>
      <c r="AC223" s="45">
        <f t="shared" ca="1" si="59"/>
        <v>0</v>
      </c>
      <c r="AD223" s="25">
        <f t="shared" ca="1" si="60"/>
        <v>0</v>
      </c>
    </row>
    <row r="224" spans="4:30" x14ac:dyDescent="0.35">
      <c r="D224" s="20">
        <v>220</v>
      </c>
      <c r="E224" s="21">
        <f t="shared" ca="1" si="71"/>
        <v>80354</v>
      </c>
      <c r="F224" s="44">
        <f t="shared" ca="1" si="61"/>
        <v>80719</v>
      </c>
      <c r="G224" s="22" t="s">
        <v>119</v>
      </c>
      <c r="H224" s="44">
        <f t="shared" ca="1" si="72"/>
        <v>80354</v>
      </c>
      <c r="I224" s="45">
        <f t="shared" ca="1" si="62"/>
        <v>0</v>
      </c>
      <c r="J224" s="45">
        <f t="shared" ca="1" si="63"/>
        <v>0</v>
      </c>
      <c r="K224" s="45">
        <f t="shared" ca="1" si="64"/>
        <v>0</v>
      </c>
      <c r="L224" s="45"/>
      <c r="M224" s="45">
        <f t="shared" ca="1" si="73"/>
        <v>0</v>
      </c>
      <c r="N224" s="257">
        <f t="shared" ca="1" si="65"/>
        <v>0</v>
      </c>
      <c r="O224" s="23"/>
      <c r="P224" s="255">
        <f t="shared" ca="1" si="66"/>
        <v>0</v>
      </c>
      <c r="Q224" s="163">
        <f t="shared" ca="1" si="67"/>
        <v>0</v>
      </c>
      <c r="R224" s="164">
        <f ca="1">NPV(Q223,K224:$K$244) + ($A$13+$A$14+$A$15)/POWER(1+Q223,$A$28-D224+1)</f>
        <v>0</v>
      </c>
      <c r="S224" s="164">
        <f ca="1">NPV(Q224,K224:$K$244) + ($A$13+$A$14+$A$15)/POWER(1+Q224,$A$28-D224+1)</f>
        <v>0</v>
      </c>
      <c r="T224" s="45">
        <f t="shared" ca="1" si="68"/>
        <v>0</v>
      </c>
      <c r="U224" s="45">
        <f t="shared" ca="1" si="74"/>
        <v>0</v>
      </c>
      <c r="V224" s="45">
        <f t="shared" ca="1" si="75"/>
        <v>0</v>
      </c>
      <c r="W224" s="45">
        <f t="shared" ca="1" si="69"/>
        <v>0</v>
      </c>
      <c r="X224" s="25">
        <f t="shared" ca="1" si="58"/>
        <v>0</v>
      </c>
      <c r="Z224" s="28">
        <f t="shared" ca="1" si="76"/>
        <v>0</v>
      </c>
      <c r="AA224" s="233"/>
      <c r="AB224" s="45">
        <f t="shared" ca="1" si="70"/>
        <v>0</v>
      </c>
      <c r="AC224" s="45">
        <f t="shared" ca="1" si="59"/>
        <v>0</v>
      </c>
      <c r="AD224" s="25">
        <f t="shared" ca="1" si="60"/>
        <v>0</v>
      </c>
    </row>
    <row r="225" spans="4:30" x14ac:dyDescent="0.35">
      <c r="D225" s="20">
        <v>221</v>
      </c>
      <c r="E225" s="21">
        <f t="shared" ca="1" si="71"/>
        <v>80720</v>
      </c>
      <c r="F225" s="44">
        <f t="shared" ca="1" si="61"/>
        <v>81084</v>
      </c>
      <c r="G225" s="22" t="s">
        <v>119</v>
      </c>
      <c r="H225" s="44">
        <f t="shared" ca="1" si="72"/>
        <v>80720</v>
      </c>
      <c r="I225" s="45">
        <f t="shared" ca="1" si="62"/>
        <v>0</v>
      </c>
      <c r="J225" s="45">
        <f t="shared" ca="1" si="63"/>
        <v>0</v>
      </c>
      <c r="K225" s="45">
        <f t="shared" ca="1" si="64"/>
        <v>0</v>
      </c>
      <c r="L225" s="45"/>
      <c r="M225" s="45">
        <f t="shared" ca="1" si="73"/>
        <v>0</v>
      </c>
      <c r="N225" s="257">
        <f t="shared" ca="1" si="65"/>
        <v>0</v>
      </c>
      <c r="O225" s="23"/>
      <c r="P225" s="255">
        <f t="shared" ca="1" si="66"/>
        <v>0</v>
      </c>
      <c r="Q225" s="163">
        <f t="shared" ca="1" si="67"/>
        <v>0</v>
      </c>
      <c r="R225" s="164">
        <f ca="1">NPV(Q224,K225:$K$244) + ($A$13+$A$14+$A$15)/POWER(1+Q224,$A$28-D225+1)</f>
        <v>0</v>
      </c>
      <c r="S225" s="164">
        <f ca="1">NPV(Q225,K225:$K$244) + ($A$13+$A$14+$A$15)/POWER(1+Q225,$A$28-D225+1)</f>
        <v>0</v>
      </c>
      <c r="T225" s="45">
        <f t="shared" ca="1" si="68"/>
        <v>0</v>
      </c>
      <c r="U225" s="45">
        <f t="shared" ca="1" si="74"/>
        <v>0</v>
      </c>
      <c r="V225" s="45">
        <f t="shared" ca="1" si="75"/>
        <v>0</v>
      </c>
      <c r="W225" s="45">
        <f t="shared" ca="1" si="69"/>
        <v>0</v>
      </c>
      <c r="X225" s="25">
        <f t="shared" ca="1" si="58"/>
        <v>0</v>
      </c>
      <c r="Z225" s="28">
        <f t="shared" ca="1" si="76"/>
        <v>0</v>
      </c>
      <c r="AA225" s="233"/>
      <c r="AB225" s="45">
        <f t="shared" ca="1" si="70"/>
        <v>0</v>
      </c>
      <c r="AC225" s="45">
        <f t="shared" ca="1" si="59"/>
        <v>0</v>
      </c>
      <c r="AD225" s="25">
        <f t="shared" ca="1" si="60"/>
        <v>0</v>
      </c>
    </row>
    <row r="226" spans="4:30" x14ac:dyDescent="0.35">
      <c r="D226" s="20">
        <v>222</v>
      </c>
      <c r="E226" s="21">
        <f t="shared" ca="1" si="71"/>
        <v>81085</v>
      </c>
      <c r="F226" s="44">
        <f t="shared" ca="1" si="61"/>
        <v>81449</v>
      </c>
      <c r="G226" s="22" t="s">
        <v>119</v>
      </c>
      <c r="H226" s="44">
        <f t="shared" ca="1" si="72"/>
        <v>81085</v>
      </c>
      <c r="I226" s="45">
        <f t="shared" ca="1" si="62"/>
        <v>0</v>
      </c>
      <c r="J226" s="45">
        <f t="shared" ca="1" si="63"/>
        <v>0</v>
      </c>
      <c r="K226" s="45">
        <f t="shared" ca="1" si="64"/>
        <v>0</v>
      </c>
      <c r="L226" s="45"/>
      <c r="M226" s="45">
        <f t="shared" ca="1" si="73"/>
        <v>0</v>
      </c>
      <c r="N226" s="257">
        <f t="shared" ca="1" si="65"/>
        <v>0</v>
      </c>
      <c r="O226" s="23"/>
      <c r="P226" s="255">
        <f t="shared" ca="1" si="66"/>
        <v>0</v>
      </c>
      <c r="Q226" s="163">
        <f t="shared" ca="1" si="67"/>
        <v>0</v>
      </c>
      <c r="R226" s="164">
        <f ca="1">NPV(Q225,K226:$K$244) + ($A$13+$A$14+$A$15)/POWER(1+Q225,$A$28-D226+1)</f>
        <v>0</v>
      </c>
      <c r="S226" s="164">
        <f ca="1">NPV(Q226,K226:$K$244) + ($A$13+$A$14+$A$15)/POWER(1+Q226,$A$28-D226+1)</f>
        <v>0</v>
      </c>
      <c r="T226" s="45">
        <f t="shared" ca="1" si="68"/>
        <v>0</v>
      </c>
      <c r="U226" s="45">
        <f t="shared" ca="1" si="74"/>
        <v>0</v>
      </c>
      <c r="V226" s="45">
        <f t="shared" ca="1" si="75"/>
        <v>0</v>
      </c>
      <c r="W226" s="45">
        <f t="shared" ca="1" si="69"/>
        <v>0</v>
      </c>
      <c r="X226" s="25">
        <f t="shared" ca="1" si="58"/>
        <v>0</v>
      </c>
      <c r="Z226" s="28">
        <f t="shared" ca="1" si="76"/>
        <v>0</v>
      </c>
      <c r="AA226" s="233"/>
      <c r="AB226" s="45">
        <f t="shared" ca="1" si="70"/>
        <v>0</v>
      </c>
      <c r="AC226" s="45">
        <f t="shared" ca="1" si="59"/>
        <v>0</v>
      </c>
      <c r="AD226" s="25">
        <f t="shared" ca="1" si="60"/>
        <v>0</v>
      </c>
    </row>
    <row r="227" spans="4:30" x14ac:dyDescent="0.35">
      <c r="D227" s="20">
        <v>223</v>
      </c>
      <c r="E227" s="21">
        <f t="shared" ca="1" si="71"/>
        <v>81450</v>
      </c>
      <c r="F227" s="44">
        <f t="shared" ca="1" si="61"/>
        <v>81814</v>
      </c>
      <c r="G227" s="22" t="s">
        <v>119</v>
      </c>
      <c r="H227" s="44">
        <f t="shared" ca="1" si="72"/>
        <v>81450</v>
      </c>
      <c r="I227" s="45">
        <f t="shared" ca="1" si="62"/>
        <v>0</v>
      </c>
      <c r="J227" s="45">
        <f t="shared" ca="1" si="63"/>
        <v>0</v>
      </c>
      <c r="K227" s="45">
        <f t="shared" ca="1" si="64"/>
        <v>0</v>
      </c>
      <c r="L227" s="45"/>
      <c r="M227" s="45">
        <f t="shared" ca="1" si="73"/>
        <v>0</v>
      </c>
      <c r="N227" s="257">
        <f t="shared" ca="1" si="65"/>
        <v>0</v>
      </c>
      <c r="O227" s="23"/>
      <c r="P227" s="255">
        <f t="shared" ca="1" si="66"/>
        <v>0</v>
      </c>
      <c r="Q227" s="163">
        <f t="shared" ca="1" si="67"/>
        <v>0</v>
      </c>
      <c r="R227" s="164">
        <f ca="1">NPV(Q226,K227:$K$244) + ($A$13+$A$14+$A$15)/POWER(1+Q226,$A$28-D227+1)</f>
        <v>0</v>
      </c>
      <c r="S227" s="164">
        <f ca="1">NPV(Q227,K227:$K$244) + ($A$13+$A$14+$A$15)/POWER(1+Q227,$A$28-D227+1)</f>
        <v>0</v>
      </c>
      <c r="T227" s="45">
        <f t="shared" ca="1" si="68"/>
        <v>0</v>
      </c>
      <c r="U227" s="45">
        <f t="shared" ca="1" si="74"/>
        <v>0</v>
      </c>
      <c r="V227" s="45">
        <f t="shared" ca="1" si="75"/>
        <v>0</v>
      </c>
      <c r="W227" s="45">
        <f t="shared" ca="1" si="69"/>
        <v>0</v>
      </c>
      <c r="X227" s="25">
        <f t="shared" ca="1" si="58"/>
        <v>0</v>
      </c>
      <c r="Z227" s="28">
        <f t="shared" ca="1" si="76"/>
        <v>0</v>
      </c>
      <c r="AA227" s="233"/>
      <c r="AB227" s="45">
        <f t="shared" ca="1" si="70"/>
        <v>0</v>
      </c>
      <c r="AC227" s="45">
        <f t="shared" ca="1" si="59"/>
        <v>0</v>
      </c>
      <c r="AD227" s="25">
        <f t="shared" ca="1" si="60"/>
        <v>0</v>
      </c>
    </row>
    <row r="228" spans="4:30" x14ac:dyDescent="0.35">
      <c r="D228" s="20">
        <v>224</v>
      </c>
      <c r="E228" s="21">
        <f t="shared" ca="1" si="71"/>
        <v>81815</v>
      </c>
      <c r="F228" s="44">
        <f t="shared" ca="1" si="61"/>
        <v>82180</v>
      </c>
      <c r="G228" s="22" t="s">
        <v>119</v>
      </c>
      <c r="H228" s="44">
        <f t="shared" ca="1" si="72"/>
        <v>81815</v>
      </c>
      <c r="I228" s="45">
        <f t="shared" ca="1" si="62"/>
        <v>0</v>
      </c>
      <c r="J228" s="45">
        <f t="shared" ca="1" si="63"/>
        <v>0</v>
      </c>
      <c r="K228" s="45">
        <f t="shared" ca="1" si="64"/>
        <v>0</v>
      </c>
      <c r="L228" s="45"/>
      <c r="M228" s="45">
        <f t="shared" ca="1" si="73"/>
        <v>0</v>
      </c>
      <c r="N228" s="257">
        <f t="shared" ca="1" si="65"/>
        <v>0</v>
      </c>
      <c r="O228" s="23"/>
      <c r="P228" s="255">
        <f t="shared" ca="1" si="66"/>
        <v>0</v>
      </c>
      <c r="Q228" s="163">
        <f t="shared" ca="1" si="67"/>
        <v>0</v>
      </c>
      <c r="R228" s="164">
        <f ca="1">NPV(Q227,K228:$K$244) + ($A$13+$A$14+$A$15)/POWER(1+Q227,$A$28-D228+1)</f>
        <v>0</v>
      </c>
      <c r="S228" s="164">
        <f ca="1">NPV(Q228,K228:$K$244) + ($A$13+$A$14+$A$15)/POWER(1+Q228,$A$28-D228+1)</f>
        <v>0</v>
      </c>
      <c r="T228" s="45">
        <f t="shared" ca="1" si="68"/>
        <v>0</v>
      </c>
      <c r="U228" s="45">
        <f t="shared" ca="1" si="74"/>
        <v>0</v>
      </c>
      <c r="V228" s="45">
        <f t="shared" ca="1" si="75"/>
        <v>0</v>
      </c>
      <c r="W228" s="45">
        <f t="shared" ca="1" si="69"/>
        <v>0</v>
      </c>
      <c r="X228" s="25">
        <f t="shared" ca="1" si="58"/>
        <v>0</v>
      </c>
      <c r="Z228" s="28">
        <f t="shared" ca="1" si="76"/>
        <v>0</v>
      </c>
      <c r="AA228" s="233"/>
      <c r="AB228" s="45">
        <f t="shared" ca="1" si="70"/>
        <v>0</v>
      </c>
      <c r="AC228" s="45">
        <f t="shared" ca="1" si="59"/>
        <v>0</v>
      </c>
      <c r="AD228" s="25">
        <f t="shared" ca="1" si="60"/>
        <v>0</v>
      </c>
    </row>
    <row r="229" spans="4:30" x14ac:dyDescent="0.35">
      <c r="D229" s="20">
        <v>225</v>
      </c>
      <c r="E229" s="21">
        <f t="shared" ca="1" si="71"/>
        <v>82181</v>
      </c>
      <c r="F229" s="44">
        <f t="shared" ca="1" si="61"/>
        <v>82545</v>
      </c>
      <c r="G229" s="22" t="s">
        <v>119</v>
      </c>
      <c r="H229" s="44">
        <f t="shared" ca="1" si="72"/>
        <v>82181</v>
      </c>
      <c r="I229" s="45">
        <f t="shared" ca="1" si="62"/>
        <v>0</v>
      </c>
      <c r="J229" s="45">
        <f t="shared" ca="1" si="63"/>
        <v>0</v>
      </c>
      <c r="K229" s="45">
        <f t="shared" ca="1" si="64"/>
        <v>0</v>
      </c>
      <c r="L229" s="45"/>
      <c r="M229" s="45">
        <f t="shared" ca="1" si="73"/>
        <v>0</v>
      </c>
      <c r="N229" s="257">
        <f t="shared" ca="1" si="65"/>
        <v>0</v>
      </c>
      <c r="O229" s="23"/>
      <c r="P229" s="255">
        <f t="shared" ca="1" si="66"/>
        <v>0</v>
      </c>
      <c r="Q229" s="163">
        <f t="shared" ca="1" si="67"/>
        <v>0</v>
      </c>
      <c r="R229" s="164">
        <f ca="1">NPV(Q228,K229:$K$244) + ($A$13+$A$14+$A$15)/POWER(1+Q228,$A$28-D229+1)</f>
        <v>0</v>
      </c>
      <c r="S229" s="164">
        <f ca="1">NPV(Q229,K229:$K$244) + ($A$13+$A$14+$A$15)/POWER(1+Q229,$A$28-D229+1)</f>
        <v>0</v>
      </c>
      <c r="T229" s="45">
        <f t="shared" ca="1" si="68"/>
        <v>0</v>
      </c>
      <c r="U229" s="45">
        <f t="shared" ca="1" si="74"/>
        <v>0</v>
      </c>
      <c r="V229" s="45">
        <f t="shared" ca="1" si="75"/>
        <v>0</v>
      </c>
      <c r="W229" s="45">
        <f t="shared" ca="1" si="69"/>
        <v>0</v>
      </c>
      <c r="X229" s="25">
        <f t="shared" ca="1" si="58"/>
        <v>0</v>
      </c>
      <c r="Z229" s="28">
        <f t="shared" ca="1" si="76"/>
        <v>0</v>
      </c>
      <c r="AA229" s="233"/>
      <c r="AB229" s="45">
        <f t="shared" ca="1" si="70"/>
        <v>0</v>
      </c>
      <c r="AC229" s="45">
        <f t="shared" ca="1" si="59"/>
        <v>0</v>
      </c>
      <c r="AD229" s="25">
        <f t="shared" ca="1" si="60"/>
        <v>0</v>
      </c>
    </row>
    <row r="230" spans="4:30" x14ac:dyDescent="0.35">
      <c r="D230" s="20">
        <v>226</v>
      </c>
      <c r="E230" s="21">
        <f t="shared" ca="1" si="71"/>
        <v>82546</v>
      </c>
      <c r="F230" s="44">
        <f t="shared" ca="1" si="61"/>
        <v>82910</v>
      </c>
      <c r="G230" s="22" t="s">
        <v>119</v>
      </c>
      <c r="H230" s="44">
        <f t="shared" ca="1" si="72"/>
        <v>82546</v>
      </c>
      <c r="I230" s="45">
        <f t="shared" ca="1" si="62"/>
        <v>0</v>
      </c>
      <c r="J230" s="45">
        <f t="shared" ca="1" si="63"/>
        <v>0</v>
      </c>
      <c r="K230" s="45">
        <f t="shared" ca="1" si="64"/>
        <v>0</v>
      </c>
      <c r="L230" s="45"/>
      <c r="M230" s="45">
        <f t="shared" ca="1" si="73"/>
        <v>0</v>
      </c>
      <c r="N230" s="257">
        <f t="shared" ca="1" si="65"/>
        <v>0</v>
      </c>
      <c r="O230" s="23"/>
      <c r="P230" s="255">
        <f t="shared" ca="1" si="66"/>
        <v>0</v>
      </c>
      <c r="Q230" s="163">
        <f t="shared" ca="1" si="67"/>
        <v>0</v>
      </c>
      <c r="R230" s="164">
        <f ca="1">NPV(Q229,K230:$K$244) + ($A$13+$A$14+$A$15)/POWER(1+Q229,$A$28-D230+1)</f>
        <v>0</v>
      </c>
      <c r="S230" s="164">
        <f ca="1">NPV(Q230,K230:$K$244) + ($A$13+$A$14+$A$15)/POWER(1+Q230,$A$28-D230+1)</f>
        <v>0</v>
      </c>
      <c r="T230" s="45">
        <f t="shared" ca="1" si="68"/>
        <v>0</v>
      </c>
      <c r="U230" s="45">
        <f t="shared" ca="1" si="74"/>
        <v>0</v>
      </c>
      <c r="V230" s="45">
        <f t="shared" ca="1" si="75"/>
        <v>0</v>
      </c>
      <c r="W230" s="45">
        <f t="shared" ca="1" si="69"/>
        <v>0</v>
      </c>
      <c r="X230" s="25">
        <f t="shared" ca="1" si="58"/>
        <v>0</v>
      </c>
      <c r="Z230" s="28">
        <f t="shared" ca="1" si="76"/>
        <v>0</v>
      </c>
      <c r="AA230" s="233"/>
      <c r="AB230" s="45">
        <f t="shared" ca="1" si="70"/>
        <v>0</v>
      </c>
      <c r="AC230" s="45">
        <f t="shared" ca="1" si="59"/>
        <v>0</v>
      </c>
      <c r="AD230" s="25">
        <f t="shared" ca="1" si="60"/>
        <v>0</v>
      </c>
    </row>
    <row r="231" spans="4:30" x14ac:dyDescent="0.35">
      <c r="D231" s="20">
        <v>227</v>
      </c>
      <c r="E231" s="21">
        <f t="shared" ca="1" si="71"/>
        <v>82911</v>
      </c>
      <c r="F231" s="44">
        <f t="shared" ca="1" si="61"/>
        <v>83275</v>
      </c>
      <c r="G231" s="22" t="s">
        <v>119</v>
      </c>
      <c r="H231" s="44">
        <f t="shared" ca="1" si="72"/>
        <v>82911</v>
      </c>
      <c r="I231" s="45">
        <f t="shared" ca="1" si="62"/>
        <v>0</v>
      </c>
      <c r="J231" s="45">
        <f t="shared" ca="1" si="63"/>
        <v>0</v>
      </c>
      <c r="K231" s="45">
        <f t="shared" ca="1" si="64"/>
        <v>0</v>
      </c>
      <c r="L231" s="45"/>
      <c r="M231" s="45">
        <f t="shared" ca="1" si="73"/>
        <v>0</v>
      </c>
      <c r="N231" s="257">
        <f t="shared" ca="1" si="65"/>
        <v>0</v>
      </c>
      <c r="O231" s="23"/>
      <c r="P231" s="255">
        <f t="shared" ca="1" si="66"/>
        <v>0</v>
      </c>
      <c r="Q231" s="163">
        <f t="shared" ca="1" si="67"/>
        <v>0</v>
      </c>
      <c r="R231" s="164">
        <f ca="1">NPV(Q230,K231:$K$244) + ($A$13+$A$14+$A$15)/POWER(1+Q230,$A$28-D231+1)</f>
        <v>0</v>
      </c>
      <c r="S231" s="164">
        <f ca="1">NPV(Q231,K231:$K$244) + ($A$13+$A$14+$A$15)/POWER(1+Q231,$A$28-D231+1)</f>
        <v>0</v>
      </c>
      <c r="T231" s="45">
        <f t="shared" ca="1" si="68"/>
        <v>0</v>
      </c>
      <c r="U231" s="45">
        <f t="shared" ca="1" si="74"/>
        <v>0</v>
      </c>
      <c r="V231" s="45">
        <f t="shared" ca="1" si="75"/>
        <v>0</v>
      </c>
      <c r="W231" s="45">
        <f t="shared" ca="1" si="69"/>
        <v>0</v>
      </c>
      <c r="X231" s="25">
        <f t="shared" ca="1" si="58"/>
        <v>0</v>
      </c>
      <c r="Z231" s="28">
        <f t="shared" ca="1" si="76"/>
        <v>0</v>
      </c>
      <c r="AA231" s="233"/>
      <c r="AB231" s="45">
        <f t="shared" ca="1" si="70"/>
        <v>0</v>
      </c>
      <c r="AC231" s="45">
        <f t="shared" ca="1" si="59"/>
        <v>0</v>
      </c>
      <c r="AD231" s="25">
        <f t="shared" ca="1" si="60"/>
        <v>0</v>
      </c>
    </row>
    <row r="232" spans="4:30" x14ac:dyDescent="0.35">
      <c r="D232" s="20">
        <v>228</v>
      </c>
      <c r="E232" s="21">
        <f t="shared" ca="1" si="71"/>
        <v>83276</v>
      </c>
      <c r="F232" s="44">
        <f t="shared" ca="1" si="61"/>
        <v>83641</v>
      </c>
      <c r="G232" s="22" t="s">
        <v>119</v>
      </c>
      <c r="H232" s="44">
        <f t="shared" ca="1" si="72"/>
        <v>83276</v>
      </c>
      <c r="I232" s="45">
        <f t="shared" ca="1" si="62"/>
        <v>0</v>
      </c>
      <c r="J232" s="45">
        <f t="shared" ca="1" si="63"/>
        <v>0</v>
      </c>
      <c r="K232" s="45">
        <f t="shared" ca="1" si="64"/>
        <v>0</v>
      </c>
      <c r="L232" s="45"/>
      <c r="M232" s="45">
        <f t="shared" ca="1" si="73"/>
        <v>0</v>
      </c>
      <c r="N232" s="257">
        <f t="shared" ca="1" si="65"/>
        <v>0</v>
      </c>
      <c r="O232" s="23"/>
      <c r="P232" s="255">
        <f t="shared" ca="1" si="66"/>
        <v>0</v>
      </c>
      <c r="Q232" s="163">
        <f t="shared" ca="1" si="67"/>
        <v>0</v>
      </c>
      <c r="R232" s="164">
        <f ca="1">NPV(Q231,K232:$K$244) + ($A$13+$A$14+$A$15)/POWER(1+Q231,$A$28-D232+1)</f>
        <v>0</v>
      </c>
      <c r="S232" s="164">
        <f ca="1">NPV(Q232,K232:$K$244) + ($A$13+$A$14+$A$15)/POWER(1+Q232,$A$28-D232+1)</f>
        <v>0</v>
      </c>
      <c r="T232" s="45">
        <f t="shared" ca="1" si="68"/>
        <v>0</v>
      </c>
      <c r="U232" s="45">
        <f t="shared" ca="1" si="74"/>
        <v>0</v>
      </c>
      <c r="V232" s="45">
        <f t="shared" ca="1" si="75"/>
        <v>0</v>
      </c>
      <c r="W232" s="45">
        <f t="shared" ca="1" si="69"/>
        <v>0</v>
      </c>
      <c r="X232" s="25">
        <f t="shared" ca="1" si="58"/>
        <v>0</v>
      </c>
      <c r="Z232" s="28">
        <f t="shared" ca="1" si="76"/>
        <v>0</v>
      </c>
      <c r="AA232" s="233"/>
      <c r="AB232" s="45">
        <f t="shared" ca="1" si="70"/>
        <v>0</v>
      </c>
      <c r="AC232" s="45">
        <f t="shared" ca="1" si="59"/>
        <v>0</v>
      </c>
      <c r="AD232" s="25">
        <f t="shared" ca="1" si="60"/>
        <v>0</v>
      </c>
    </row>
    <row r="233" spans="4:30" x14ac:dyDescent="0.35">
      <c r="D233" s="20">
        <v>229</v>
      </c>
      <c r="E233" s="21">
        <f t="shared" ca="1" si="71"/>
        <v>83642</v>
      </c>
      <c r="F233" s="44">
        <f t="shared" ca="1" si="61"/>
        <v>84006</v>
      </c>
      <c r="G233" s="22" t="s">
        <v>119</v>
      </c>
      <c r="H233" s="44">
        <f t="shared" ca="1" si="72"/>
        <v>83642</v>
      </c>
      <c r="I233" s="45">
        <f t="shared" ca="1" si="62"/>
        <v>0</v>
      </c>
      <c r="J233" s="45">
        <f t="shared" ca="1" si="63"/>
        <v>0</v>
      </c>
      <c r="K233" s="45">
        <f t="shared" ca="1" si="64"/>
        <v>0</v>
      </c>
      <c r="L233" s="45"/>
      <c r="M233" s="45">
        <f t="shared" ca="1" si="73"/>
        <v>0</v>
      </c>
      <c r="N233" s="257">
        <f t="shared" ca="1" si="65"/>
        <v>0</v>
      </c>
      <c r="O233" s="23"/>
      <c r="P233" s="255">
        <f t="shared" ca="1" si="66"/>
        <v>0</v>
      </c>
      <c r="Q233" s="163">
        <f t="shared" ca="1" si="67"/>
        <v>0</v>
      </c>
      <c r="R233" s="164">
        <f ca="1">NPV(Q232,K233:$K$244) + ($A$13+$A$14+$A$15)/POWER(1+Q232,$A$28-D233+1)</f>
        <v>0</v>
      </c>
      <c r="S233" s="164">
        <f ca="1">NPV(Q233,K233:$K$244) + ($A$13+$A$14+$A$15)/POWER(1+Q233,$A$28-D233+1)</f>
        <v>0</v>
      </c>
      <c r="T233" s="45">
        <f t="shared" ca="1" si="68"/>
        <v>0</v>
      </c>
      <c r="U233" s="45">
        <f t="shared" ca="1" si="74"/>
        <v>0</v>
      </c>
      <c r="V233" s="45">
        <f t="shared" ca="1" si="75"/>
        <v>0</v>
      </c>
      <c r="W233" s="45">
        <f t="shared" ca="1" si="69"/>
        <v>0</v>
      </c>
      <c r="X233" s="25">
        <f t="shared" ca="1" si="58"/>
        <v>0</v>
      </c>
      <c r="Z233" s="28">
        <f t="shared" ca="1" si="76"/>
        <v>0</v>
      </c>
      <c r="AA233" s="233"/>
      <c r="AB233" s="45">
        <f t="shared" ca="1" si="70"/>
        <v>0</v>
      </c>
      <c r="AC233" s="45">
        <f t="shared" ca="1" si="59"/>
        <v>0</v>
      </c>
      <c r="AD233" s="25">
        <f t="shared" ca="1" si="60"/>
        <v>0</v>
      </c>
    </row>
    <row r="234" spans="4:30" x14ac:dyDescent="0.35">
      <c r="D234" s="20">
        <v>230</v>
      </c>
      <c r="E234" s="21">
        <f t="shared" ca="1" si="71"/>
        <v>84007</v>
      </c>
      <c r="F234" s="44">
        <f t="shared" ca="1" si="61"/>
        <v>84371</v>
      </c>
      <c r="G234" s="22" t="s">
        <v>119</v>
      </c>
      <c r="H234" s="44">
        <f t="shared" ca="1" si="72"/>
        <v>84007</v>
      </c>
      <c r="I234" s="45">
        <f t="shared" ca="1" si="62"/>
        <v>0</v>
      </c>
      <c r="J234" s="45">
        <f t="shared" ca="1" si="63"/>
        <v>0</v>
      </c>
      <c r="K234" s="45">
        <f t="shared" ca="1" si="64"/>
        <v>0</v>
      </c>
      <c r="L234" s="45"/>
      <c r="M234" s="45">
        <f t="shared" ca="1" si="73"/>
        <v>0</v>
      </c>
      <c r="N234" s="257">
        <f t="shared" ca="1" si="65"/>
        <v>0</v>
      </c>
      <c r="O234" s="23"/>
      <c r="P234" s="255">
        <f t="shared" ca="1" si="66"/>
        <v>0</v>
      </c>
      <c r="Q234" s="163">
        <f t="shared" ca="1" si="67"/>
        <v>0</v>
      </c>
      <c r="R234" s="164">
        <f ca="1">NPV(Q233,K234:$K$244) + ($A$13+$A$14+$A$15)/POWER(1+Q233,$A$28-D234+1)</f>
        <v>0</v>
      </c>
      <c r="S234" s="164">
        <f ca="1">NPV(Q234,K234:$K$244) + ($A$13+$A$14+$A$15)/POWER(1+Q234,$A$28-D234+1)</f>
        <v>0</v>
      </c>
      <c r="T234" s="45">
        <f t="shared" ca="1" si="68"/>
        <v>0</v>
      </c>
      <c r="U234" s="45">
        <f t="shared" ca="1" si="74"/>
        <v>0</v>
      </c>
      <c r="V234" s="45">
        <f t="shared" ca="1" si="75"/>
        <v>0</v>
      </c>
      <c r="W234" s="45">
        <f t="shared" ca="1" si="69"/>
        <v>0</v>
      </c>
      <c r="X234" s="25">
        <f t="shared" ca="1" si="58"/>
        <v>0</v>
      </c>
      <c r="Z234" s="28">
        <f t="shared" ca="1" si="76"/>
        <v>0</v>
      </c>
      <c r="AA234" s="233"/>
      <c r="AB234" s="45">
        <f t="shared" ca="1" si="70"/>
        <v>0</v>
      </c>
      <c r="AC234" s="45">
        <f t="shared" ca="1" si="59"/>
        <v>0</v>
      </c>
      <c r="AD234" s="25">
        <f t="shared" ca="1" si="60"/>
        <v>0</v>
      </c>
    </row>
    <row r="235" spans="4:30" x14ac:dyDescent="0.35">
      <c r="D235" s="20">
        <v>231</v>
      </c>
      <c r="E235" s="21">
        <f t="shared" ca="1" si="71"/>
        <v>84372</v>
      </c>
      <c r="F235" s="44">
        <f t="shared" ca="1" si="61"/>
        <v>84736</v>
      </c>
      <c r="G235" s="22" t="s">
        <v>119</v>
      </c>
      <c r="H235" s="44">
        <f t="shared" ca="1" si="72"/>
        <v>84372</v>
      </c>
      <c r="I235" s="45">
        <f t="shared" ca="1" si="62"/>
        <v>0</v>
      </c>
      <c r="J235" s="45">
        <f t="shared" ca="1" si="63"/>
        <v>0</v>
      </c>
      <c r="K235" s="45">
        <f t="shared" ca="1" si="64"/>
        <v>0</v>
      </c>
      <c r="L235" s="45"/>
      <c r="M235" s="45">
        <f t="shared" ca="1" si="73"/>
        <v>0</v>
      </c>
      <c r="N235" s="257">
        <f t="shared" ca="1" si="65"/>
        <v>0</v>
      </c>
      <c r="O235" s="23"/>
      <c r="P235" s="255">
        <f t="shared" ca="1" si="66"/>
        <v>0</v>
      </c>
      <c r="Q235" s="163">
        <f t="shared" ca="1" si="67"/>
        <v>0</v>
      </c>
      <c r="R235" s="164">
        <f ca="1">NPV(Q234,K235:$K$244) + ($A$13+$A$14+$A$15)/POWER(1+Q234,$A$28-D235+1)</f>
        <v>0</v>
      </c>
      <c r="S235" s="164">
        <f ca="1">NPV(Q235,K235:$K$244) + ($A$13+$A$14+$A$15)/POWER(1+Q235,$A$28-D235+1)</f>
        <v>0</v>
      </c>
      <c r="T235" s="45">
        <f t="shared" ca="1" si="68"/>
        <v>0</v>
      </c>
      <c r="U235" s="45">
        <f t="shared" ca="1" si="74"/>
        <v>0</v>
      </c>
      <c r="V235" s="45">
        <f t="shared" ca="1" si="75"/>
        <v>0</v>
      </c>
      <c r="W235" s="45">
        <f t="shared" ca="1" si="69"/>
        <v>0</v>
      </c>
      <c r="X235" s="25">
        <f t="shared" ca="1" si="58"/>
        <v>0</v>
      </c>
      <c r="Z235" s="28">
        <f t="shared" ca="1" si="76"/>
        <v>0</v>
      </c>
      <c r="AA235" s="233"/>
      <c r="AB235" s="45">
        <f t="shared" ca="1" si="70"/>
        <v>0</v>
      </c>
      <c r="AC235" s="45">
        <f t="shared" ca="1" si="59"/>
        <v>0</v>
      </c>
      <c r="AD235" s="25">
        <f t="shared" ca="1" si="60"/>
        <v>0</v>
      </c>
    </row>
    <row r="236" spans="4:30" x14ac:dyDescent="0.35">
      <c r="D236" s="20">
        <v>232</v>
      </c>
      <c r="E236" s="21">
        <f t="shared" ca="1" si="71"/>
        <v>84737</v>
      </c>
      <c r="F236" s="44">
        <f t="shared" ca="1" si="61"/>
        <v>85102</v>
      </c>
      <c r="G236" s="22" t="s">
        <v>119</v>
      </c>
      <c r="H236" s="44">
        <f t="shared" ca="1" si="72"/>
        <v>84737</v>
      </c>
      <c r="I236" s="45">
        <f t="shared" ca="1" si="62"/>
        <v>0</v>
      </c>
      <c r="J236" s="45">
        <f t="shared" ca="1" si="63"/>
        <v>0</v>
      </c>
      <c r="K236" s="45">
        <f t="shared" ca="1" si="64"/>
        <v>0</v>
      </c>
      <c r="L236" s="45"/>
      <c r="M236" s="45">
        <f t="shared" ca="1" si="73"/>
        <v>0</v>
      </c>
      <c r="N236" s="257">
        <f t="shared" ca="1" si="65"/>
        <v>0</v>
      </c>
      <c r="O236" s="23"/>
      <c r="P236" s="255">
        <f t="shared" ca="1" si="66"/>
        <v>0</v>
      </c>
      <c r="Q236" s="163">
        <f t="shared" ca="1" si="67"/>
        <v>0</v>
      </c>
      <c r="R236" s="164">
        <f ca="1">NPV(Q235,K236:$K$244) + ($A$13+$A$14+$A$15)/POWER(1+Q235,$A$28-D236+1)</f>
        <v>0</v>
      </c>
      <c r="S236" s="164">
        <f ca="1">NPV(Q236,K236:$K$244) + ($A$13+$A$14+$A$15)/POWER(1+Q236,$A$28-D236+1)</f>
        <v>0</v>
      </c>
      <c r="T236" s="45">
        <f t="shared" ca="1" si="68"/>
        <v>0</v>
      </c>
      <c r="U236" s="45">
        <f t="shared" ca="1" si="74"/>
        <v>0</v>
      </c>
      <c r="V236" s="45">
        <f t="shared" ca="1" si="75"/>
        <v>0</v>
      </c>
      <c r="W236" s="45">
        <f t="shared" ca="1" si="69"/>
        <v>0</v>
      </c>
      <c r="X236" s="25">
        <f t="shared" ca="1" si="58"/>
        <v>0</v>
      </c>
      <c r="Z236" s="28">
        <f t="shared" ca="1" si="76"/>
        <v>0</v>
      </c>
      <c r="AA236" s="233"/>
      <c r="AB236" s="45">
        <f t="shared" ca="1" si="70"/>
        <v>0</v>
      </c>
      <c r="AC236" s="45">
        <f t="shared" ca="1" si="59"/>
        <v>0</v>
      </c>
      <c r="AD236" s="25">
        <f t="shared" ca="1" si="60"/>
        <v>0</v>
      </c>
    </row>
    <row r="237" spans="4:30" x14ac:dyDescent="0.35">
      <c r="D237" s="20">
        <v>233</v>
      </c>
      <c r="E237" s="21">
        <f t="shared" ca="1" si="71"/>
        <v>85103</v>
      </c>
      <c r="F237" s="44">
        <f t="shared" ca="1" si="61"/>
        <v>85467</v>
      </c>
      <c r="G237" s="22" t="s">
        <v>119</v>
      </c>
      <c r="H237" s="44">
        <f t="shared" ca="1" si="72"/>
        <v>85103</v>
      </c>
      <c r="I237" s="45">
        <f t="shared" ca="1" si="62"/>
        <v>0</v>
      </c>
      <c r="J237" s="45">
        <f t="shared" ca="1" si="63"/>
        <v>0</v>
      </c>
      <c r="K237" s="45">
        <f t="shared" ca="1" si="64"/>
        <v>0</v>
      </c>
      <c r="L237" s="45"/>
      <c r="M237" s="45">
        <f t="shared" ca="1" si="73"/>
        <v>0</v>
      </c>
      <c r="N237" s="257">
        <f t="shared" ca="1" si="65"/>
        <v>0</v>
      </c>
      <c r="O237" s="23"/>
      <c r="P237" s="255">
        <f t="shared" ca="1" si="66"/>
        <v>0</v>
      </c>
      <c r="Q237" s="163">
        <f t="shared" ca="1" si="67"/>
        <v>0</v>
      </c>
      <c r="R237" s="164">
        <f ca="1">NPV(Q236,K237:$K$244) + ($A$13+$A$14+$A$15)/POWER(1+Q236,$A$28-D237+1)</f>
        <v>0</v>
      </c>
      <c r="S237" s="164">
        <f ca="1">NPV(Q237,K237:$K$244) + ($A$13+$A$14+$A$15)/POWER(1+Q237,$A$28-D237+1)</f>
        <v>0</v>
      </c>
      <c r="T237" s="45">
        <f t="shared" ca="1" si="68"/>
        <v>0</v>
      </c>
      <c r="U237" s="45">
        <f t="shared" ca="1" si="74"/>
        <v>0</v>
      </c>
      <c r="V237" s="45">
        <f t="shared" ca="1" si="75"/>
        <v>0</v>
      </c>
      <c r="W237" s="45">
        <f t="shared" ca="1" si="69"/>
        <v>0</v>
      </c>
      <c r="X237" s="25">
        <f t="shared" ca="1" si="58"/>
        <v>0</v>
      </c>
      <c r="Z237" s="28">
        <f t="shared" ca="1" si="76"/>
        <v>0</v>
      </c>
      <c r="AA237" s="233"/>
      <c r="AB237" s="45">
        <f t="shared" ca="1" si="70"/>
        <v>0</v>
      </c>
      <c r="AC237" s="45">
        <f t="shared" ca="1" si="59"/>
        <v>0</v>
      </c>
      <c r="AD237" s="25">
        <f t="shared" ca="1" si="60"/>
        <v>0</v>
      </c>
    </row>
    <row r="238" spans="4:30" x14ac:dyDescent="0.35">
      <c r="D238" s="20">
        <v>234</v>
      </c>
      <c r="E238" s="21">
        <f t="shared" ca="1" si="71"/>
        <v>85468</v>
      </c>
      <c r="F238" s="44">
        <f t="shared" ca="1" si="61"/>
        <v>85832</v>
      </c>
      <c r="G238" s="22" t="s">
        <v>119</v>
      </c>
      <c r="H238" s="44">
        <f t="shared" ca="1" si="72"/>
        <v>85468</v>
      </c>
      <c r="I238" s="45">
        <f t="shared" ca="1" si="62"/>
        <v>0</v>
      </c>
      <c r="J238" s="45">
        <f t="shared" ca="1" si="63"/>
        <v>0</v>
      </c>
      <c r="K238" s="45">
        <f t="shared" ca="1" si="64"/>
        <v>0</v>
      </c>
      <c r="L238" s="45"/>
      <c r="M238" s="45">
        <f t="shared" ca="1" si="73"/>
        <v>0</v>
      </c>
      <c r="N238" s="257">
        <f t="shared" ca="1" si="65"/>
        <v>0</v>
      </c>
      <c r="O238" s="23"/>
      <c r="P238" s="255">
        <f t="shared" ca="1" si="66"/>
        <v>0</v>
      </c>
      <c r="Q238" s="163">
        <f t="shared" ca="1" si="67"/>
        <v>0</v>
      </c>
      <c r="R238" s="164">
        <f ca="1">NPV(Q237,K238:$K$244) + ($A$13+$A$14+$A$15)/POWER(1+Q237,$A$28-D238+1)</f>
        <v>0</v>
      </c>
      <c r="S238" s="164">
        <f ca="1">NPV(Q238,K238:$K$244) + ($A$13+$A$14+$A$15)/POWER(1+Q238,$A$28-D238+1)</f>
        <v>0</v>
      </c>
      <c r="T238" s="45">
        <f t="shared" ca="1" si="68"/>
        <v>0</v>
      </c>
      <c r="U238" s="45">
        <f t="shared" ca="1" si="74"/>
        <v>0</v>
      </c>
      <c r="V238" s="45">
        <f t="shared" ca="1" si="75"/>
        <v>0</v>
      </c>
      <c r="W238" s="45">
        <f t="shared" ca="1" si="69"/>
        <v>0</v>
      </c>
      <c r="X238" s="25">
        <f t="shared" ca="1" si="58"/>
        <v>0</v>
      </c>
      <c r="Z238" s="28">
        <f t="shared" ca="1" si="76"/>
        <v>0</v>
      </c>
      <c r="AA238" s="233"/>
      <c r="AB238" s="45">
        <f t="shared" ca="1" si="70"/>
        <v>0</v>
      </c>
      <c r="AC238" s="45">
        <f t="shared" ca="1" si="59"/>
        <v>0</v>
      </c>
      <c r="AD238" s="25">
        <f t="shared" ca="1" si="60"/>
        <v>0</v>
      </c>
    </row>
    <row r="239" spans="4:30" x14ac:dyDescent="0.35">
      <c r="D239" s="20">
        <v>235</v>
      </c>
      <c r="E239" s="21">
        <f t="shared" ca="1" si="71"/>
        <v>85833</v>
      </c>
      <c r="F239" s="44">
        <f t="shared" ca="1" si="61"/>
        <v>86197</v>
      </c>
      <c r="G239" s="22" t="s">
        <v>119</v>
      </c>
      <c r="H239" s="44">
        <f t="shared" ca="1" si="72"/>
        <v>85833</v>
      </c>
      <c r="I239" s="45">
        <f t="shared" ca="1" si="62"/>
        <v>0</v>
      </c>
      <c r="J239" s="45">
        <f t="shared" ca="1" si="63"/>
        <v>0</v>
      </c>
      <c r="K239" s="45">
        <f t="shared" ca="1" si="64"/>
        <v>0</v>
      </c>
      <c r="L239" s="45"/>
      <c r="M239" s="45">
        <f t="shared" ca="1" si="73"/>
        <v>0</v>
      </c>
      <c r="N239" s="257">
        <f t="shared" ca="1" si="65"/>
        <v>0</v>
      </c>
      <c r="O239" s="23"/>
      <c r="P239" s="255">
        <f t="shared" ca="1" si="66"/>
        <v>0</v>
      </c>
      <c r="Q239" s="163">
        <f t="shared" ca="1" si="67"/>
        <v>0</v>
      </c>
      <c r="R239" s="164">
        <f ca="1">NPV(Q238,K239:$K$244) + ($A$13+$A$14+$A$15)/POWER(1+Q238,$A$28-D239+1)</f>
        <v>0</v>
      </c>
      <c r="S239" s="164">
        <f ca="1">NPV(Q239,K239:$K$244) + ($A$13+$A$14+$A$15)/POWER(1+Q239,$A$28-D239+1)</f>
        <v>0</v>
      </c>
      <c r="T239" s="45">
        <f t="shared" ca="1" si="68"/>
        <v>0</v>
      </c>
      <c r="U239" s="45">
        <f t="shared" ca="1" si="74"/>
        <v>0</v>
      </c>
      <c r="V239" s="45">
        <f t="shared" ca="1" si="75"/>
        <v>0</v>
      </c>
      <c r="W239" s="45">
        <f t="shared" ca="1" si="69"/>
        <v>0</v>
      </c>
      <c r="X239" s="25">
        <f t="shared" ca="1" si="58"/>
        <v>0</v>
      </c>
      <c r="Z239" s="28">
        <f t="shared" ca="1" si="76"/>
        <v>0</v>
      </c>
      <c r="AA239" s="233"/>
      <c r="AB239" s="45">
        <f t="shared" ca="1" si="70"/>
        <v>0</v>
      </c>
      <c r="AC239" s="45">
        <f t="shared" ca="1" si="59"/>
        <v>0</v>
      </c>
      <c r="AD239" s="25">
        <f t="shared" ca="1" si="60"/>
        <v>0</v>
      </c>
    </row>
    <row r="240" spans="4:30" x14ac:dyDescent="0.35">
      <c r="D240" s="20">
        <v>236</v>
      </c>
      <c r="E240" s="21">
        <f t="shared" ca="1" si="71"/>
        <v>86198</v>
      </c>
      <c r="F240" s="44">
        <f t="shared" ca="1" si="61"/>
        <v>86563</v>
      </c>
      <c r="G240" s="22" t="s">
        <v>119</v>
      </c>
      <c r="H240" s="44">
        <f t="shared" ca="1" si="72"/>
        <v>86198</v>
      </c>
      <c r="I240" s="45">
        <f t="shared" ca="1" si="62"/>
        <v>0</v>
      </c>
      <c r="J240" s="45">
        <f t="shared" ca="1" si="63"/>
        <v>0</v>
      </c>
      <c r="K240" s="45">
        <f t="shared" ca="1" si="64"/>
        <v>0</v>
      </c>
      <c r="L240" s="45"/>
      <c r="M240" s="45">
        <f t="shared" ca="1" si="73"/>
        <v>0</v>
      </c>
      <c r="N240" s="257">
        <f t="shared" ca="1" si="65"/>
        <v>0</v>
      </c>
      <c r="O240" s="23"/>
      <c r="P240" s="255">
        <f t="shared" ca="1" si="66"/>
        <v>0</v>
      </c>
      <c r="Q240" s="163">
        <f t="shared" ca="1" si="67"/>
        <v>0</v>
      </c>
      <c r="R240" s="164">
        <f ca="1">NPV(Q239,K240:$K$244) + ($A$13+$A$14+$A$15)/POWER(1+Q239,$A$28-D240+1)</f>
        <v>0</v>
      </c>
      <c r="S240" s="164">
        <f ca="1">NPV(Q240,K240:$K$244) + ($A$13+$A$14+$A$15)/POWER(1+Q240,$A$28-D240+1)</f>
        <v>0</v>
      </c>
      <c r="T240" s="45">
        <f t="shared" ca="1" si="68"/>
        <v>0</v>
      </c>
      <c r="U240" s="45">
        <f t="shared" ca="1" si="74"/>
        <v>0</v>
      </c>
      <c r="V240" s="45">
        <f t="shared" ca="1" si="75"/>
        <v>0</v>
      </c>
      <c r="W240" s="45">
        <f t="shared" ca="1" si="69"/>
        <v>0</v>
      </c>
      <c r="X240" s="25">
        <f t="shared" ca="1" si="58"/>
        <v>0</v>
      </c>
      <c r="Z240" s="28">
        <f t="shared" ca="1" si="76"/>
        <v>0</v>
      </c>
      <c r="AA240" s="233"/>
      <c r="AB240" s="45">
        <f t="shared" ca="1" si="70"/>
        <v>0</v>
      </c>
      <c r="AC240" s="45">
        <f t="shared" ca="1" si="59"/>
        <v>0</v>
      </c>
      <c r="AD240" s="25">
        <f t="shared" ca="1" si="60"/>
        <v>0</v>
      </c>
    </row>
    <row r="241" spans="4:30" x14ac:dyDescent="0.35">
      <c r="D241" s="20">
        <v>237</v>
      </c>
      <c r="E241" s="21">
        <f t="shared" ca="1" si="71"/>
        <v>86564</v>
      </c>
      <c r="F241" s="44">
        <f t="shared" ca="1" si="61"/>
        <v>86928</v>
      </c>
      <c r="G241" s="22" t="s">
        <v>119</v>
      </c>
      <c r="H241" s="44">
        <f t="shared" ca="1" si="72"/>
        <v>86564</v>
      </c>
      <c r="I241" s="45">
        <f t="shared" ca="1" si="62"/>
        <v>0</v>
      </c>
      <c r="J241" s="45">
        <f t="shared" ca="1" si="63"/>
        <v>0</v>
      </c>
      <c r="K241" s="45">
        <f t="shared" ca="1" si="64"/>
        <v>0</v>
      </c>
      <c r="L241" s="45"/>
      <c r="M241" s="45">
        <f t="shared" ca="1" si="73"/>
        <v>0</v>
      </c>
      <c r="N241" s="257">
        <f t="shared" ca="1" si="65"/>
        <v>0</v>
      </c>
      <c r="O241" s="23"/>
      <c r="P241" s="255">
        <f t="shared" ca="1" si="66"/>
        <v>0</v>
      </c>
      <c r="Q241" s="163">
        <f t="shared" ca="1" si="67"/>
        <v>0</v>
      </c>
      <c r="R241" s="164">
        <f ca="1">NPV(Q240,K241:$K$244) + ($A$13+$A$14+$A$15)/POWER(1+Q240,$A$28-D241+1)</f>
        <v>0</v>
      </c>
      <c r="S241" s="164">
        <f ca="1">NPV(Q241,K241:$K$244) + ($A$13+$A$14+$A$15)/POWER(1+Q241,$A$28-D241+1)</f>
        <v>0</v>
      </c>
      <c r="T241" s="45">
        <f t="shared" ca="1" si="68"/>
        <v>0</v>
      </c>
      <c r="U241" s="45">
        <f t="shared" ca="1" si="74"/>
        <v>0</v>
      </c>
      <c r="V241" s="45">
        <f t="shared" ca="1" si="75"/>
        <v>0</v>
      </c>
      <c r="W241" s="45">
        <f t="shared" ca="1" si="69"/>
        <v>0</v>
      </c>
      <c r="X241" s="25">
        <f t="shared" ca="1" si="58"/>
        <v>0</v>
      </c>
      <c r="Z241" s="28">
        <f t="shared" ca="1" si="76"/>
        <v>0</v>
      </c>
      <c r="AA241" s="233"/>
      <c r="AB241" s="45">
        <f t="shared" ca="1" si="70"/>
        <v>0</v>
      </c>
      <c r="AC241" s="45">
        <f t="shared" ca="1" si="59"/>
        <v>0</v>
      </c>
      <c r="AD241" s="25">
        <f t="shared" ca="1" si="60"/>
        <v>0</v>
      </c>
    </row>
    <row r="242" spans="4:30" x14ac:dyDescent="0.35">
      <c r="D242" s="20">
        <v>238</v>
      </c>
      <c r="E242" s="21">
        <f t="shared" ca="1" si="71"/>
        <v>86929</v>
      </c>
      <c r="F242" s="44">
        <f t="shared" ca="1" si="61"/>
        <v>87293</v>
      </c>
      <c r="G242" s="22" t="s">
        <v>119</v>
      </c>
      <c r="H242" s="44">
        <f t="shared" ca="1" si="72"/>
        <v>86929</v>
      </c>
      <c r="I242" s="45">
        <f t="shared" ca="1" si="62"/>
        <v>0</v>
      </c>
      <c r="J242" s="45">
        <f t="shared" ca="1" si="63"/>
        <v>0</v>
      </c>
      <c r="K242" s="45">
        <f t="shared" ca="1" si="64"/>
        <v>0</v>
      </c>
      <c r="L242" s="45"/>
      <c r="M242" s="45">
        <f t="shared" ca="1" si="73"/>
        <v>0</v>
      </c>
      <c r="N242" s="257">
        <f t="shared" ca="1" si="65"/>
        <v>0</v>
      </c>
      <c r="O242" s="23"/>
      <c r="P242" s="255">
        <f t="shared" ca="1" si="66"/>
        <v>0</v>
      </c>
      <c r="Q242" s="163">
        <f t="shared" ca="1" si="67"/>
        <v>0</v>
      </c>
      <c r="R242" s="164">
        <f ca="1">NPV(Q241,K242:$K$244) + ($A$13+$A$14+$A$15)/POWER(1+Q241,$A$28-D242+1)</f>
        <v>0</v>
      </c>
      <c r="S242" s="164">
        <f ca="1">NPV(Q242,K242:$K$244) + ($A$13+$A$14+$A$15)/POWER(1+Q242,$A$28-D242+1)</f>
        <v>0</v>
      </c>
      <c r="T242" s="45">
        <f t="shared" ca="1" si="68"/>
        <v>0</v>
      </c>
      <c r="U242" s="45">
        <f t="shared" ca="1" si="74"/>
        <v>0</v>
      </c>
      <c r="V242" s="45">
        <f t="shared" ca="1" si="75"/>
        <v>0</v>
      </c>
      <c r="W242" s="45">
        <f t="shared" ca="1" si="69"/>
        <v>0</v>
      </c>
      <c r="X242" s="25">
        <f t="shared" ca="1" si="58"/>
        <v>0</v>
      </c>
      <c r="Z242" s="28">
        <f t="shared" ca="1" si="76"/>
        <v>0</v>
      </c>
      <c r="AA242" s="233"/>
      <c r="AB242" s="45">
        <f t="shared" ca="1" si="70"/>
        <v>0</v>
      </c>
      <c r="AC242" s="45">
        <f t="shared" ca="1" si="59"/>
        <v>0</v>
      </c>
      <c r="AD242" s="25">
        <f t="shared" ca="1" si="60"/>
        <v>0</v>
      </c>
    </row>
    <row r="243" spans="4:30" x14ac:dyDescent="0.35">
      <c r="D243" s="20">
        <v>239</v>
      </c>
      <c r="E243" s="21">
        <f t="shared" ca="1" si="71"/>
        <v>87294</v>
      </c>
      <c r="F243" s="44">
        <f t="shared" ca="1" si="61"/>
        <v>87658</v>
      </c>
      <c r="G243" s="22" t="s">
        <v>119</v>
      </c>
      <c r="H243" s="44">
        <f t="shared" ca="1" si="72"/>
        <v>87294</v>
      </c>
      <c r="I243" s="45">
        <f t="shared" ca="1" si="62"/>
        <v>0</v>
      </c>
      <c r="J243" s="45">
        <f t="shared" ca="1" si="63"/>
        <v>0</v>
      </c>
      <c r="K243" s="45">
        <f t="shared" ca="1" si="64"/>
        <v>0</v>
      </c>
      <c r="L243" s="45"/>
      <c r="M243" s="45">
        <f t="shared" ca="1" si="73"/>
        <v>0</v>
      </c>
      <c r="N243" s="257">
        <f t="shared" ca="1" si="65"/>
        <v>0</v>
      </c>
      <c r="O243" s="23"/>
      <c r="P243" s="255">
        <f t="shared" ca="1" si="66"/>
        <v>0</v>
      </c>
      <c r="Q243" s="163">
        <f t="shared" ca="1" si="67"/>
        <v>0</v>
      </c>
      <c r="R243" s="164">
        <f ca="1">NPV(Q242,K243:$K$244) + ($A$13+$A$14+$A$15)/POWER(1+Q242,$A$28-D243+1)</f>
        <v>0</v>
      </c>
      <c r="S243" s="164">
        <f ca="1">NPV(Q243,K243:$K$244) + ($A$13+$A$14+$A$15)/POWER(1+Q243,$A$28-D243+1)</f>
        <v>0</v>
      </c>
      <c r="T243" s="45">
        <f t="shared" ca="1" si="68"/>
        <v>0</v>
      </c>
      <c r="U243" s="45">
        <f t="shared" ca="1" si="74"/>
        <v>0</v>
      </c>
      <c r="V243" s="45">
        <f t="shared" ca="1" si="75"/>
        <v>0</v>
      </c>
      <c r="W243" s="45">
        <f t="shared" ca="1" si="69"/>
        <v>0</v>
      </c>
      <c r="X243" s="25">
        <f t="shared" ca="1" si="58"/>
        <v>0</v>
      </c>
      <c r="Z243" s="28">
        <f t="shared" ca="1" si="76"/>
        <v>0</v>
      </c>
      <c r="AA243" s="233"/>
      <c r="AB243" s="45">
        <f t="shared" ca="1" si="70"/>
        <v>0</v>
      </c>
      <c r="AC243" s="45">
        <f t="shared" ca="1" si="59"/>
        <v>0</v>
      </c>
      <c r="AD243" s="25">
        <f t="shared" ca="1" si="60"/>
        <v>0</v>
      </c>
    </row>
    <row r="244" spans="4:30" ht="15" thickBot="1" x14ac:dyDescent="0.4">
      <c r="D244" s="20">
        <v>240</v>
      </c>
      <c r="E244" s="40">
        <f t="shared" ca="1" si="71"/>
        <v>87659</v>
      </c>
      <c r="F244" s="47">
        <f t="shared" si="61"/>
        <v>-1</v>
      </c>
      <c r="G244" s="46" t="s">
        <v>119</v>
      </c>
      <c r="H244" s="44">
        <f t="shared" ca="1" si="72"/>
        <v>87659</v>
      </c>
      <c r="I244" s="41">
        <f t="shared" ca="1" si="62"/>
        <v>0</v>
      </c>
      <c r="J244" s="41">
        <f t="shared" ca="1" si="63"/>
        <v>0</v>
      </c>
      <c r="K244" s="41">
        <f t="shared" ca="1" si="64"/>
        <v>0</v>
      </c>
      <c r="L244" s="41"/>
      <c r="M244" s="41">
        <f t="shared" ca="1" si="73"/>
        <v>0</v>
      </c>
      <c r="N244" s="258">
        <f t="shared" ca="1" si="65"/>
        <v>0</v>
      </c>
      <c r="O244" s="23"/>
      <c r="P244" s="256">
        <f t="shared" ca="1" si="66"/>
        <v>0</v>
      </c>
      <c r="Q244" s="166">
        <f t="shared" ca="1" si="67"/>
        <v>0</v>
      </c>
      <c r="R244" s="164">
        <f ca="1">NPV(Q243,K244:$K$244) + ($A$13+$A$14+$A$15)/POWER(1+Q243,$A$28-D244+1)</f>
        <v>0</v>
      </c>
      <c r="S244" s="164">
        <f ca="1">NPV(Q244,K244:$K$244) + ($A$13+$A$14+$A$15)/POWER(1+Q244,$A$28-D244+1)</f>
        <v>0</v>
      </c>
      <c r="T244" s="41">
        <f t="shared" ca="1" si="68"/>
        <v>0</v>
      </c>
      <c r="U244" s="45">
        <f t="shared" ca="1" si="74"/>
        <v>0</v>
      </c>
      <c r="V244" s="41">
        <f t="shared" ca="1" si="75"/>
        <v>0</v>
      </c>
      <c r="W244" s="41">
        <f t="shared" ca="1" si="69"/>
        <v>0</v>
      </c>
      <c r="X244" s="42">
        <f t="shared" ca="1" si="58"/>
        <v>0</v>
      </c>
      <c r="Z244" s="43">
        <f t="shared" ca="1" si="76"/>
        <v>0</v>
      </c>
      <c r="AA244" s="234"/>
      <c r="AB244" s="41">
        <f t="shared" ca="1" si="70"/>
        <v>0</v>
      </c>
      <c r="AC244" s="41">
        <f t="shared" ca="1" si="59"/>
        <v>0</v>
      </c>
      <c r="AD244" s="42">
        <f t="shared" ca="1" si="60"/>
        <v>0</v>
      </c>
    </row>
    <row r="245" spans="4:30" x14ac:dyDescent="0.35">
      <c r="D245" s="159"/>
      <c r="E245" s="157"/>
      <c r="F245" s="157"/>
      <c r="G245" s="157"/>
      <c r="H245" s="157"/>
      <c r="I245" s="158"/>
      <c r="J245" s="158"/>
      <c r="K245" s="158"/>
      <c r="L245" s="158"/>
      <c r="M245" s="158"/>
      <c r="N245" s="23"/>
      <c r="O245" s="23"/>
      <c r="P245" s="23"/>
      <c r="Q245" s="160"/>
      <c r="R245" s="161"/>
      <c r="S245" s="161"/>
      <c r="T245" s="158"/>
      <c r="U245" s="158"/>
      <c r="V245" s="158"/>
      <c r="W245" s="158"/>
      <c r="X245" s="158"/>
      <c r="Y245" s="158"/>
      <c r="Z245" s="158"/>
      <c r="AA245" s="162"/>
      <c r="AB245" s="158"/>
      <c r="AC245" s="158"/>
      <c r="AD245" s="158"/>
    </row>
    <row r="246" spans="4:30" x14ac:dyDescent="0.35">
      <c r="D246" s="159"/>
      <c r="E246" s="157"/>
      <c r="F246" s="157"/>
      <c r="G246" s="157"/>
      <c r="H246" s="157"/>
      <c r="I246" s="158"/>
      <c r="J246" s="158"/>
      <c r="K246" s="158"/>
      <c r="L246" s="158"/>
      <c r="M246" s="158"/>
      <c r="N246" s="23"/>
      <c r="O246" s="23"/>
      <c r="P246" s="23"/>
      <c r="Q246" s="160"/>
      <c r="R246" s="161"/>
      <c r="S246" s="161"/>
      <c r="T246" s="158"/>
      <c r="U246" s="158"/>
      <c r="V246" s="158"/>
      <c r="W246" s="158"/>
      <c r="X246" s="158"/>
      <c r="Y246" s="158"/>
      <c r="Z246" s="158"/>
      <c r="AA246" s="162"/>
      <c r="AB246" s="158"/>
      <c r="AC246" s="158"/>
      <c r="AD246" s="158"/>
    </row>
    <row r="247" spans="4:30" x14ac:dyDescent="0.35">
      <c r="D247" s="159"/>
      <c r="E247" s="157"/>
      <c r="F247" s="157"/>
      <c r="G247" s="157"/>
      <c r="H247" s="157"/>
      <c r="I247" s="158"/>
      <c r="J247" s="158"/>
      <c r="K247" s="158"/>
      <c r="L247" s="158"/>
      <c r="M247" s="158"/>
      <c r="N247" s="23"/>
      <c r="O247" s="23"/>
      <c r="P247" s="23"/>
      <c r="Q247" s="160"/>
      <c r="R247" s="161"/>
      <c r="S247" s="161"/>
      <c r="T247" s="158"/>
      <c r="U247" s="158"/>
      <c r="V247" s="158"/>
      <c r="W247" s="158"/>
      <c r="X247" s="158"/>
      <c r="Y247" s="158"/>
      <c r="Z247" s="158"/>
      <c r="AA247" s="162"/>
      <c r="AB247" s="158"/>
      <c r="AC247" s="158"/>
      <c r="AD247" s="158"/>
    </row>
    <row r="248" spans="4:30" x14ac:dyDescent="0.35">
      <c r="D248" s="159"/>
      <c r="E248" s="157"/>
      <c r="F248" s="157"/>
      <c r="G248" s="157"/>
      <c r="H248" s="157"/>
      <c r="I248" s="158"/>
      <c r="J248" s="158"/>
      <c r="K248" s="158"/>
      <c r="L248" s="158"/>
      <c r="M248" s="158"/>
      <c r="N248" s="23"/>
      <c r="O248" s="23"/>
      <c r="P248" s="23"/>
      <c r="Q248" s="160"/>
      <c r="R248" s="161"/>
      <c r="S248" s="161"/>
      <c r="T248" s="158"/>
      <c r="U248" s="158"/>
      <c r="V248" s="158"/>
      <c r="W248" s="158"/>
      <c r="X248" s="158"/>
      <c r="Y248" s="158"/>
      <c r="Z248" s="158"/>
      <c r="AA248" s="162"/>
      <c r="AB248" s="158"/>
      <c r="AC248" s="158"/>
      <c r="AD248" s="158"/>
    </row>
    <row r="249" spans="4:30" x14ac:dyDescent="0.35">
      <c r="D249" s="159"/>
      <c r="E249" s="157"/>
      <c r="F249" s="157"/>
      <c r="G249" s="157"/>
      <c r="H249" s="157"/>
      <c r="I249" s="158"/>
      <c r="J249" s="158"/>
      <c r="K249" s="158"/>
      <c r="L249" s="158"/>
      <c r="M249" s="158"/>
      <c r="N249" s="23"/>
      <c r="O249" s="23"/>
      <c r="P249" s="23"/>
      <c r="Q249" s="160"/>
      <c r="R249" s="161"/>
      <c r="S249" s="161"/>
      <c r="T249" s="158"/>
      <c r="U249" s="158"/>
      <c r="V249" s="158"/>
      <c r="W249" s="158"/>
      <c r="X249" s="158"/>
      <c r="Y249" s="158"/>
      <c r="Z249" s="158"/>
      <c r="AA249" s="162"/>
      <c r="AB249" s="158"/>
      <c r="AC249" s="158"/>
      <c r="AD249" s="158"/>
    </row>
    <row r="250" spans="4:30" x14ac:dyDescent="0.35">
      <c r="D250" s="159"/>
      <c r="E250" s="157"/>
      <c r="F250" s="157"/>
      <c r="G250" s="157"/>
      <c r="H250" s="157"/>
      <c r="I250" s="158"/>
      <c r="J250" s="158"/>
      <c r="K250" s="158"/>
      <c r="L250" s="158"/>
      <c r="M250" s="158"/>
      <c r="N250" s="23"/>
      <c r="O250" s="23"/>
      <c r="P250" s="23"/>
      <c r="Q250" s="160"/>
      <c r="R250" s="161"/>
      <c r="S250" s="161"/>
      <c r="T250" s="158"/>
      <c r="U250" s="158"/>
      <c r="V250" s="158"/>
      <c r="W250" s="158"/>
      <c r="X250" s="158"/>
      <c r="Y250" s="158"/>
      <c r="Z250" s="158"/>
      <c r="AA250" s="162"/>
      <c r="AB250" s="158"/>
      <c r="AC250" s="158"/>
      <c r="AD250" s="158"/>
    </row>
    <row r="251" spans="4:30" x14ac:dyDescent="0.35">
      <c r="D251" s="159"/>
      <c r="E251" s="157"/>
      <c r="F251" s="157"/>
      <c r="G251" s="157"/>
      <c r="H251" s="157"/>
      <c r="I251" s="158"/>
      <c r="J251" s="158"/>
      <c r="K251" s="158"/>
      <c r="L251" s="158"/>
      <c r="M251" s="158"/>
      <c r="N251" s="23"/>
      <c r="O251" s="23"/>
      <c r="P251" s="23"/>
      <c r="Q251" s="160"/>
      <c r="R251" s="161"/>
      <c r="S251" s="161"/>
      <c r="T251" s="158"/>
      <c r="U251" s="158"/>
      <c r="V251" s="158"/>
      <c r="W251" s="158"/>
      <c r="X251" s="158"/>
      <c r="Y251" s="158"/>
      <c r="Z251" s="158"/>
      <c r="AA251" s="162"/>
      <c r="AB251" s="158"/>
      <c r="AC251" s="158"/>
      <c r="AD251" s="158"/>
    </row>
    <row r="252" spans="4:30" x14ac:dyDescent="0.35">
      <c r="D252" s="159"/>
      <c r="E252" s="157"/>
      <c r="F252" s="157"/>
      <c r="G252" s="157"/>
      <c r="H252" s="157"/>
      <c r="I252" s="158"/>
      <c r="J252" s="158"/>
      <c r="K252" s="158"/>
      <c r="L252" s="158"/>
      <c r="M252" s="158"/>
      <c r="N252" s="23"/>
      <c r="O252" s="23"/>
      <c r="P252" s="23"/>
      <c r="Q252" s="160"/>
      <c r="R252" s="161"/>
      <c r="S252" s="161"/>
      <c r="T252" s="158"/>
      <c r="U252" s="158"/>
      <c r="V252" s="158"/>
      <c r="W252" s="158"/>
      <c r="X252" s="158"/>
      <c r="Y252" s="158"/>
      <c r="Z252" s="158"/>
      <c r="AA252" s="162"/>
      <c r="AB252" s="158"/>
      <c r="AC252" s="158"/>
      <c r="AD252" s="158"/>
    </row>
    <row r="253" spans="4:30" x14ac:dyDescent="0.35">
      <c r="D253" s="159"/>
      <c r="E253" s="157"/>
      <c r="F253" s="157"/>
      <c r="G253" s="157"/>
      <c r="H253" s="157"/>
      <c r="I253" s="158"/>
      <c r="J253" s="158"/>
      <c r="K253" s="158"/>
      <c r="L253" s="158"/>
      <c r="M253" s="158"/>
      <c r="N253" s="23"/>
      <c r="O253" s="23"/>
      <c r="P253" s="23"/>
      <c r="Q253" s="160"/>
      <c r="R253" s="161"/>
      <c r="S253" s="161"/>
      <c r="T253" s="158"/>
      <c r="U253" s="158"/>
      <c r="V253" s="158"/>
      <c r="W253" s="158"/>
      <c r="X253" s="158"/>
      <c r="Y253" s="158"/>
      <c r="Z253" s="158"/>
      <c r="AA253" s="162"/>
      <c r="AB253" s="158"/>
      <c r="AC253" s="158"/>
      <c r="AD253" s="158"/>
    </row>
    <row r="254" spans="4:30" x14ac:dyDescent="0.35">
      <c r="D254" s="159"/>
      <c r="E254" s="157"/>
      <c r="F254" s="157"/>
      <c r="G254" s="157"/>
      <c r="H254" s="157"/>
      <c r="I254" s="158"/>
      <c r="J254" s="158"/>
      <c r="K254" s="158"/>
      <c r="L254" s="158"/>
      <c r="M254" s="158"/>
      <c r="N254" s="23"/>
      <c r="O254" s="23"/>
      <c r="P254" s="23"/>
      <c r="Q254" s="160"/>
      <c r="R254" s="161"/>
      <c r="S254" s="161"/>
      <c r="T254" s="158"/>
      <c r="U254" s="158"/>
      <c r="V254" s="158"/>
      <c r="W254" s="158"/>
      <c r="X254" s="158"/>
      <c r="Y254" s="158"/>
      <c r="Z254" s="158"/>
      <c r="AA254" s="162"/>
      <c r="AB254" s="158"/>
      <c r="AC254" s="158"/>
      <c r="AD254" s="158"/>
    </row>
    <row r="255" spans="4:30" x14ac:dyDescent="0.35">
      <c r="D255" s="159"/>
      <c r="E255" s="157"/>
      <c r="F255" s="157"/>
      <c r="G255" s="157"/>
      <c r="H255" s="157"/>
      <c r="I255" s="158"/>
      <c r="J255" s="158"/>
      <c r="K255" s="158"/>
      <c r="L255" s="158"/>
      <c r="M255" s="158"/>
      <c r="N255" s="23"/>
      <c r="O255" s="23"/>
      <c r="P255" s="23"/>
      <c r="Q255" s="160"/>
      <c r="R255" s="161"/>
      <c r="S255" s="161"/>
      <c r="T255" s="158"/>
      <c r="U255" s="158"/>
      <c r="V255" s="158"/>
      <c r="W255" s="158"/>
      <c r="X255" s="158"/>
      <c r="Y255" s="158"/>
      <c r="Z255" s="158"/>
      <c r="AA255" s="162"/>
      <c r="AB255" s="158"/>
      <c r="AC255" s="158"/>
      <c r="AD255" s="158"/>
    </row>
    <row r="256" spans="4:30" x14ac:dyDescent="0.35">
      <c r="D256" s="159"/>
      <c r="E256" s="157"/>
      <c r="F256" s="157"/>
      <c r="G256" s="157"/>
      <c r="H256" s="157"/>
      <c r="I256" s="158"/>
      <c r="J256" s="158"/>
      <c r="K256" s="158"/>
      <c r="L256" s="158"/>
      <c r="M256" s="158"/>
      <c r="N256" s="23"/>
      <c r="O256" s="23"/>
      <c r="P256" s="23"/>
      <c r="Q256" s="160"/>
      <c r="R256" s="161"/>
      <c r="S256" s="161"/>
      <c r="T256" s="158"/>
      <c r="U256" s="158"/>
      <c r="V256" s="158"/>
      <c r="W256" s="158"/>
      <c r="X256" s="158"/>
      <c r="Y256" s="158"/>
      <c r="Z256" s="158"/>
      <c r="AA256" s="162"/>
      <c r="AB256" s="158"/>
      <c r="AC256" s="158"/>
      <c r="AD256" s="158"/>
    </row>
    <row r="257" spans="4:30" x14ac:dyDescent="0.35">
      <c r="D257" s="159"/>
      <c r="E257" s="157"/>
      <c r="F257" s="157"/>
      <c r="G257" s="157"/>
      <c r="H257" s="157"/>
      <c r="I257" s="158"/>
      <c r="J257" s="158"/>
      <c r="K257" s="158"/>
      <c r="L257" s="158"/>
      <c r="M257" s="158"/>
      <c r="N257" s="23"/>
      <c r="O257" s="23"/>
      <c r="P257" s="23"/>
      <c r="Q257" s="160"/>
      <c r="R257" s="161"/>
      <c r="S257" s="161"/>
      <c r="T257" s="158"/>
      <c r="U257" s="158"/>
      <c r="V257" s="158"/>
      <c r="W257" s="158"/>
      <c r="X257" s="158"/>
      <c r="Y257" s="158"/>
      <c r="Z257" s="158"/>
      <c r="AA257" s="162"/>
      <c r="AB257" s="158"/>
      <c r="AC257" s="158"/>
      <c r="AD257" s="158"/>
    </row>
    <row r="258" spans="4:30" x14ac:dyDescent="0.35">
      <c r="D258" s="159"/>
      <c r="E258" s="157"/>
      <c r="F258" s="157"/>
      <c r="G258" s="157"/>
      <c r="H258" s="157"/>
      <c r="I258" s="158"/>
      <c r="J258" s="158"/>
      <c r="K258" s="158"/>
      <c r="L258" s="158"/>
      <c r="M258" s="158"/>
      <c r="N258" s="23"/>
      <c r="O258" s="23"/>
      <c r="P258" s="23"/>
      <c r="Q258" s="160"/>
      <c r="R258" s="161"/>
      <c r="S258" s="161"/>
      <c r="T258" s="158"/>
      <c r="U258" s="158"/>
      <c r="V258" s="158"/>
      <c r="W258" s="158"/>
      <c r="X258" s="158"/>
      <c r="Y258" s="158"/>
      <c r="Z258" s="158"/>
      <c r="AA258" s="162"/>
      <c r="AB258" s="158"/>
      <c r="AC258" s="158"/>
      <c r="AD258" s="158"/>
    </row>
    <row r="259" spans="4:30" x14ac:dyDescent="0.35">
      <c r="D259" s="159"/>
      <c r="E259" s="157"/>
      <c r="F259" s="157"/>
      <c r="G259" s="157"/>
      <c r="H259" s="157"/>
      <c r="I259" s="158"/>
      <c r="J259" s="158"/>
      <c r="K259" s="158"/>
      <c r="L259" s="158"/>
      <c r="M259" s="158"/>
      <c r="N259" s="23"/>
      <c r="O259" s="23"/>
      <c r="P259" s="23"/>
      <c r="Q259" s="160"/>
      <c r="R259" s="161"/>
      <c r="S259" s="161"/>
      <c r="T259" s="158"/>
      <c r="U259" s="158"/>
      <c r="V259" s="158"/>
      <c r="W259" s="158"/>
      <c r="X259" s="158"/>
      <c r="Y259" s="158"/>
      <c r="Z259" s="158"/>
      <c r="AA259" s="162"/>
      <c r="AB259" s="158"/>
      <c r="AC259" s="158"/>
      <c r="AD259" s="158"/>
    </row>
    <row r="260" spans="4:30" x14ac:dyDescent="0.35">
      <c r="D260" s="159"/>
      <c r="E260" s="157"/>
      <c r="F260" s="157"/>
      <c r="G260" s="157"/>
      <c r="H260" s="157"/>
      <c r="I260" s="158"/>
      <c r="J260" s="158"/>
      <c r="K260" s="158"/>
      <c r="L260" s="158"/>
      <c r="M260" s="158"/>
      <c r="N260" s="23"/>
      <c r="O260" s="23"/>
      <c r="P260" s="23"/>
      <c r="Q260" s="160"/>
      <c r="R260" s="161"/>
      <c r="S260" s="161"/>
      <c r="T260" s="158"/>
      <c r="U260" s="158"/>
      <c r="V260" s="158"/>
      <c r="W260" s="158"/>
      <c r="X260" s="158"/>
      <c r="Y260" s="158"/>
      <c r="Z260" s="158"/>
      <c r="AA260" s="162"/>
      <c r="AB260" s="158"/>
      <c r="AC260" s="158"/>
      <c r="AD260" s="158"/>
    </row>
    <row r="261" spans="4:30" x14ac:dyDescent="0.35">
      <c r="D261" s="159"/>
      <c r="E261" s="157"/>
      <c r="F261" s="157"/>
      <c r="G261" s="157"/>
      <c r="H261" s="157"/>
      <c r="I261" s="158"/>
      <c r="J261" s="158"/>
      <c r="K261" s="158"/>
      <c r="L261" s="158"/>
      <c r="M261" s="158"/>
      <c r="N261" s="23"/>
      <c r="O261" s="23"/>
      <c r="P261" s="23"/>
      <c r="Q261" s="160"/>
      <c r="R261" s="161"/>
      <c r="S261" s="161"/>
      <c r="T261" s="158"/>
      <c r="U261" s="158"/>
      <c r="V261" s="158"/>
      <c r="W261" s="158"/>
      <c r="X261" s="158"/>
      <c r="Y261" s="158"/>
      <c r="Z261" s="158"/>
      <c r="AA261" s="162"/>
      <c r="AB261" s="158"/>
      <c r="AC261" s="158"/>
      <c r="AD261" s="158"/>
    </row>
    <row r="262" spans="4:30" x14ac:dyDescent="0.35">
      <c r="D262" s="159"/>
      <c r="E262" s="157"/>
      <c r="F262" s="157"/>
      <c r="G262" s="157"/>
      <c r="H262" s="157"/>
      <c r="I262" s="158"/>
      <c r="J262" s="158"/>
      <c r="K262" s="158"/>
      <c r="L262" s="158"/>
      <c r="M262" s="158"/>
      <c r="N262" s="23"/>
      <c r="O262" s="23"/>
      <c r="P262" s="23"/>
      <c r="Q262" s="160"/>
      <c r="R262" s="161"/>
      <c r="S262" s="161"/>
      <c r="T262" s="158"/>
      <c r="U262" s="158"/>
      <c r="V262" s="158"/>
      <c r="W262" s="158"/>
      <c r="X262" s="158"/>
      <c r="Y262" s="158"/>
      <c r="Z262" s="158"/>
      <c r="AA262" s="162"/>
      <c r="AB262" s="158"/>
      <c r="AC262" s="158"/>
      <c r="AD262" s="158"/>
    </row>
    <row r="263" spans="4:30" x14ac:dyDescent="0.35">
      <c r="D263" s="159"/>
      <c r="E263" s="157"/>
      <c r="F263" s="157"/>
      <c r="G263" s="157"/>
      <c r="H263" s="157"/>
      <c r="I263" s="158"/>
      <c r="J263" s="158"/>
      <c r="K263" s="158"/>
      <c r="L263" s="158"/>
      <c r="M263" s="158"/>
      <c r="N263" s="23"/>
      <c r="O263" s="23"/>
      <c r="P263" s="23"/>
      <c r="Q263" s="160"/>
      <c r="R263" s="161"/>
      <c r="S263" s="161"/>
      <c r="T263" s="158"/>
      <c r="U263" s="158"/>
      <c r="V263" s="158"/>
      <c r="W263" s="158"/>
      <c r="X263" s="158"/>
      <c r="Y263" s="158"/>
      <c r="Z263" s="158"/>
      <c r="AA263" s="162"/>
      <c r="AB263" s="158"/>
      <c r="AC263" s="158"/>
      <c r="AD263" s="158"/>
    </row>
    <row r="264" spans="4:30" x14ac:dyDescent="0.35">
      <c r="D264" s="159"/>
      <c r="E264" s="157"/>
      <c r="F264" s="157"/>
      <c r="G264" s="157"/>
      <c r="H264" s="157"/>
      <c r="I264" s="158"/>
      <c r="J264" s="158"/>
      <c r="K264" s="158"/>
      <c r="L264" s="158"/>
      <c r="M264" s="158"/>
      <c r="N264" s="23"/>
      <c r="O264" s="23"/>
      <c r="P264" s="23"/>
      <c r="Q264" s="160"/>
      <c r="R264" s="161"/>
      <c r="S264" s="161"/>
      <c r="T264" s="158"/>
      <c r="U264" s="158"/>
      <c r="V264" s="158"/>
      <c r="W264" s="158"/>
      <c r="X264" s="158"/>
      <c r="Y264" s="158"/>
      <c r="Z264" s="158"/>
      <c r="AA264" s="162"/>
      <c r="AB264" s="158"/>
      <c r="AC264" s="158"/>
      <c r="AD264" s="158"/>
    </row>
    <row r="265" spans="4:30" x14ac:dyDescent="0.35">
      <c r="D265" s="159"/>
      <c r="E265" s="157"/>
      <c r="F265" s="157"/>
      <c r="G265" s="157"/>
      <c r="H265" s="157"/>
      <c r="I265" s="158"/>
      <c r="J265" s="158"/>
      <c r="K265" s="158"/>
      <c r="L265" s="158"/>
      <c r="M265" s="158"/>
      <c r="N265" s="23"/>
      <c r="O265" s="23"/>
      <c r="P265" s="23"/>
      <c r="Q265" s="160"/>
      <c r="R265" s="161"/>
      <c r="S265" s="161"/>
      <c r="T265" s="158"/>
      <c r="U265" s="158"/>
      <c r="V265" s="158"/>
      <c r="W265" s="158"/>
      <c r="X265" s="158"/>
      <c r="Y265" s="158"/>
      <c r="Z265" s="158"/>
      <c r="AA265" s="162"/>
      <c r="AB265" s="158"/>
      <c r="AC265" s="158"/>
      <c r="AD265" s="158"/>
    </row>
    <row r="266" spans="4:30" x14ac:dyDescent="0.35">
      <c r="D266" s="159"/>
      <c r="E266" s="157"/>
      <c r="F266" s="157"/>
      <c r="G266" s="157"/>
      <c r="H266" s="157"/>
      <c r="I266" s="158"/>
      <c r="J266" s="158"/>
      <c r="K266" s="158"/>
      <c r="L266" s="158"/>
      <c r="M266" s="158"/>
      <c r="N266" s="23"/>
      <c r="O266" s="23"/>
      <c r="P266" s="23"/>
      <c r="Q266" s="160"/>
      <c r="R266" s="161"/>
      <c r="S266" s="161"/>
      <c r="T266" s="158"/>
      <c r="U266" s="158"/>
      <c r="V266" s="158"/>
      <c r="W266" s="158"/>
      <c r="X266" s="158"/>
      <c r="Y266" s="158"/>
      <c r="Z266" s="158"/>
      <c r="AA266" s="162"/>
      <c r="AB266" s="158"/>
      <c r="AC266" s="158"/>
      <c r="AD266" s="158"/>
    </row>
    <row r="267" spans="4:30" x14ac:dyDescent="0.35">
      <c r="D267" s="159"/>
      <c r="E267" s="157"/>
      <c r="F267" s="157"/>
      <c r="G267" s="157"/>
      <c r="H267" s="157"/>
      <c r="I267" s="158"/>
      <c r="J267" s="158"/>
      <c r="K267" s="158"/>
      <c r="L267" s="158"/>
      <c r="M267" s="158"/>
      <c r="N267" s="23"/>
      <c r="O267" s="23"/>
      <c r="P267" s="23"/>
      <c r="Q267" s="160"/>
      <c r="R267" s="161"/>
      <c r="S267" s="161"/>
      <c r="T267" s="158"/>
      <c r="U267" s="158"/>
      <c r="V267" s="158"/>
      <c r="W267" s="158"/>
      <c r="X267" s="158"/>
      <c r="Y267" s="158"/>
      <c r="Z267" s="158"/>
      <c r="AA267" s="162"/>
      <c r="AB267" s="158"/>
      <c r="AC267" s="158"/>
      <c r="AD267" s="158"/>
    </row>
    <row r="268" spans="4:30" x14ac:dyDescent="0.35">
      <c r="D268" s="159"/>
      <c r="E268" s="157"/>
      <c r="F268" s="157"/>
      <c r="G268" s="157"/>
      <c r="H268" s="157"/>
      <c r="I268" s="158"/>
      <c r="J268" s="158"/>
      <c r="K268" s="158"/>
      <c r="L268" s="158"/>
      <c r="M268" s="158"/>
      <c r="N268" s="23"/>
      <c r="O268" s="23"/>
      <c r="P268" s="23"/>
      <c r="Q268" s="160"/>
      <c r="R268" s="161"/>
      <c r="S268" s="161"/>
      <c r="T268" s="158"/>
      <c r="U268" s="158"/>
      <c r="V268" s="158"/>
      <c r="W268" s="158"/>
      <c r="X268" s="158"/>
      <c r="Y268" s="158"/>
      <c r="Z268" s="158"/>
      <c r="AA268" s="162"/>
      <c r="AB268" s="158"/>
      <c r="AC268" s="158"/>
      <c r="AD268" s="158"/>
    </row>
    <row r="269" spans="4:30" x14ac:dyDescent="0.35">
      <c r="D269" s="159"/>
      <c r="E269" s="157"/>
      <c r="F269" s="157"/>
      <c r="G269" s="157"/>
      <c r="H269" s="157"/>
      <c r="I269" s="158"/>
      <c r="J269" s="158"/>
      <c r="K269" s="158"/>
      <c r="L269" s="158"/>
      <c r="M269" s="158"/>
      <c r="N269" s="23"/>
      <c r="O269" s="23"/>
      <c r="P269" s="23"/>
      <c r="Q269" s="160"/>
      <c r="R269" s="161"/>
      <c r="S269" s="161"/>
      <c r="T269" s="158"/>
      <c r="U269" s="158"/>
      <c r="V269" s="158"/>
      <c r="W269" s="158"/>
      <c r="X269" s="158"/>
      <c r="Y269" s="158"/>
      <c r="Z269" s="158"/>
      <c r="AA269" s="162"/>
      <c r="AB269" s="158"/>
      <c r="AC269" s="158"/>
      <c r="AD269" s="158"/>
    </row>
    <row r="270" spans="4:30" x14ac:dyDescent="0.35">
      <c r="D270" s="159"/>
      <c r="E270" s="157"/>
      <c r="F270" s="157"/>
      <c r="G270" s="157"/>
      <c r="H270" s="157"/>
      <c r="I270" s="158"/>
      <c r="J270" s="158"/>
      <c r="K270" s="158"/>
      <c r="L270" s="158"/>
      <c r="M270" s="158"/>
      <c r="N270" s="23"/>
      <c r="O270" s="23"/>
      <c r="P270" s="23"/>
      <c r="Q270" s="160"/>
      <c r="R270" s="161"/>
      <c r="S270" s="161"/>
      <c r="T270" s="158"/>
      <c r="U270" s="158"/>
      <c r="V270" s="158"/>
      <c r="W270" s="158"/>
      <c r="X270" s="158"/>
      <c r="Y270" s="158"/>
      <c r="Z270" s="158"/>
      <c r="AA270" s="162"/>
      <c r="AB270" s="158"/>
      <c r="AC270" s="158"/>
      <c r="AD270" s="158"/>
    </row>
    <row r="271" spans="4:30" x14ac:dyDescent="0.35">
      <c r="D271" s="159"/>
      <c r="E271" s="157"/>
      <c r="F271" s="157"/>
      <c r="G271" s="157"/>
      <c r="H271" s="157"/>
      <c r="I271" s="158"/>
      <c r="J271" s="158"/>
      <c r="K271" s="158"/>
      <c r="L271" s="158"/>
      <c r="M271" s="158"/>
      <c r="N271" s="23"/>
      <c r="O271" s="23"/>
      <c r="P271" s="23"/>
      <c r="Q271" s="160"/>
      <c r="R271" s="161"/>
      <c r="S271" s="161"/>
      <c r="T271" s="158"/>
      <c r="U271" s="158"/>
      <c r="V271" s="158"/>
      <c r="W271" s="158"/>
      <c r="X271" s="158"/>
      <c r="Y271" s="158"/>
      <c r="Z271" s="158"/>
      <c r="AA271" s="162"/>
      <c r="AB271" s="158"/>
      <c r="AC271" s="158"/>
      <c r="AD271" s="158"/>
    </row>
    <row r="272" spans="4:30" x14ac:dyDescent="0.35">
      <c r="D272" s="159"/>
      <c r="E272" s="157"/>
      <c r="F272" s="157"/>
      <c r="G272" s="157"/>
      <c r="H272" s="157"/>
      <c r="I272" s="158"/>
      <c r="J272" s="158"/>
      <c r="K272" s="158"/>
      <c r="L272" s="158"/>
      <c r="M272" s="158"/>
      <c r="N272" s="23"/>
      <c r="O272" s="23"/>
      <c r="P272" s="23"/>
      <c r="Q272" s="160"/>
      <c r="R272" s="161"/>
      <c r="S272" s="161"/>
      <c r="T272" s="158"/>
      <c r="U272" s="158"/>
      <c r="V272" s="158"/>
      <c r="W272" s="158"/>
      <c r="X272" s="158"/>
      <c r="Y272" s="158"/>
      <c r="Z272" s="158"/>
      <c r="AA272" s="162"/>
      <c r="AB272" s="158"/>
      <c r="AC272" s="158"/>
      <c r="AD272" s="158"/>
    </row>
    <row r="273" spans="4:30" x14ac:dyDescent="0.35">
      <c r="D273" s="159"/>
      <c r="E273" s="157"/>
      <c r="F273" s="157"/>
      <c r="G273" s="157"/>
      <c r="H273" s="157"/>
      <c r="I273" s="158"/>
      <c r="J273" s="158"/>
      <c r="K273" s="158"/>
      <c r="L273" s="158"/>
      <c r="M273" s="158"/>
      <c r="N273" s="23"/>
      <c r="O273" s="23"/>
      <c r="P273" s="23"/>
      <c r="Q273" s="160"/>
      <c r="R273" s="161"/>
      <c r="S273" s="161"/>
      <c r="T273" s="158"/>
      <c r="U273" s="158"/>
      <c r="V273" s="158"/>
      <c r="W273" s="158"/>
      <c r="X273" s="158"/>
      <c r="Y273" s="158"/>
      <c r="Z273" s="158"/>
      <c r="AA273" s="162"/>
      <c r="AB273" s="158"/>
      <c r="AC273" s="158"/>
      <c r="AD273" s="158"/>
    </row>
    <row r="274" spans="4:30" x14ac:dyDescent="0.35">
      <c r="D274" s="159"/>
      <c r="E274" s="157"/>
      <c r="F274" s="157"/>
      <c r="G274" s="157"/>
      <c r="H274" s="157"/>
      <c r="I274" s="158"/>
      <c r="J274" s="158"/>
      <c r="K274" s="158"/>
      <c r="L274" s="158"/>
      <c r="M274" s="158"/>
      <c r="N274" s="23"/>
      <c r="O274" s="23"/>
      <c r="P274" s="23"/>
      <c r="Q274" s="160"/>
      <c r="R274" s="161"/>
      <c r="S274" s="161"/>
      <c r="T274" s="158"/>
      <c r="U274" s="158"/>
      <c r="V274" s="158"/>
      <c r="W274" s="158"/>
      <c r="X274" s="158"/>
      <c r="Y274" s="158"/>
      <c r="Z274" s="158"/>
      <c r="AA274" s="162"/>
      <c r="AB274" s="158"/>
      <c r="AC274" s="158"/>
      <c r="AD274" s="158"/>
    </row>
    <row r="275" spans="4:30" x14ac:dyDescent="0.35">
      <c r="D275" s="159"/>
      <c r="E275" s="157"/>
      <c r="F275" s="157"/>
      <c r="G275" s="157"/>
      <c r="H275" s="157"/>
      <c r="I275" s="158"/>
      <c r="J275" s="158"/>
      <c r="K275" s="158"/>
      <c r="L275" s="158"/>
      <c r="M275" s="158"/>
      <c r="N275" s="23"/>
      <c r="O275" s="23"/>
      <c r="P275" s="23"/>
      <c r="Q275" s="160"/>
      <c r="R275" s="161"/>
      <c r="S275" s="161"/>
      <c r="T275" s="158"/>
      <c r="U275" s="158"/>
      <c r="V275" s="158"/>
      <c r="W275" s="158"/>
      <c r="X275" s="158"/>
      <c r="Y275" s="158"/>
      <c r="Z275" s="158"/>
      <c r="AA275" s="162"/>
      <c r="AB275" s="158"/>
      <c r="AC275" s="158"/>
      <c r="AD275" s="158"/>
    </row>
    <row r="276" spans="4:30" x14ac:dyDescent="0.35">
      <c r="D276" s="159"/>
      <c r="E276" s="157"/>
      <c r="F276" s="157"/>
      <c r="G276" s="157"/>
      <c r="H276" s="157"/>
      <c r="I276" s="158"/>
      <c r="J276" s="158"/>
      <c r="K276" s="158"/>
      <c r="L276" s="158"/>
      <c r="M276" s="158"/>
      <c r="N276" s="23"/>
      <c r="O276" s="23"/>
      <c r="P276" s="23"/>
      <c r="Q276" s="160"/>
      <c r="R276" s="161"/>
      <c r="S276" s="161"/>
      <c r="T276" s="158"/>
      <c r="U276" s="158"/>
      <c r="V276" s="158"/>
      <c r="W276" s="158"/>
      <c r="X276" s="158"/>
      <c r="Y276" s="158"/>
      <c r="Z276" s="158"/>
      <c r="AA276" s="162"/>
      <c r="AB276" s="158"/>
      <c r="AC276" s="158"/>
      <c r="AD276" s="158"/>
    </row>
    <row r="277" spans="4:30" x14ac:dyDescent="0.35">
      <c r="D277" s="159"/>
      <c r="E277" s="157"/>
      <c r="F277" s="157"/>
      <c r="G277" s="157"/>
      <c r="H277" s="157"/>
      <c r="I277" s="158"/>
      <c r="J277" s="158"/>
      <c r="K277" s="158"/>
      <c r="L277" s="158"/>
      <c r="M277" s="158"/>
      <c r="N277" s="23"/>
      <c r="O277" s="23"/>
      <c r="P277" s="23"/>
      <c r="Q277" s="160"/>
      <c r="R277" s="161"/>
      <c r="S277" s="161"/>
      <c r="T277" s="158"/>
      <c r="U277" s="158"/>
      <c r="V277" s="158"/>
      <c r="W277" s="158"/>
      <c r="X277" s="158"/>
      <c r="Y277" s="158"/>
      <c r="Z277" s="158"/>
      <c r="AA277" s="162"/>
      <c r="AB277" s="158"/>
      <c r="AC277" s="158"/>
      <c r="AD277" s="158"/>
    </row>
    <row r="278" spans="4:30" x14ac:dyDescent="0.35">
      <c r="D278" s="159"/>
      <c r="E278" s="157"/>
      <c r="F278" s="157"/>
      <c r="G278" s="157"/>
      <c r="H278" s="157"/>
      <c r="I278" s="158"/>
      <c r="J278" s="158"/>
      <c r="K278" s="158"/>
      <c r="L278" s="158"/>
      <c r="M278" s="158"/>
      <c r="N278" s="23"/>
      <c r="O278" s="23"/>
      <c r="P278" s="23"/>
      <c r="Q278" s="160"/>
      <c r="R278" s="161"/>
      <c r="S278" s="161"/>
      <c r="T278" s="158"/>
      <c r="U278" s="158"/>
      <c r="V278" s="158"/>
      <c r="W278" s="158"/>
      <c r="X278" s="158"/>
      <c r="Y278" s="158"/>
      <c r="Z278" s="158"/>
      <c r="AA278" s="162"/>
      <c r="AB278" s="158"/>
      <c r="AC278" s="158"/>
      <c r="AD278" s="158"/>
    </row>
    <row r="279" spans="4:30" x14ac:dyDescent="0.35">
      <c r="D279" s="159"/>
      <c r="E279" s="157"/>
      <c r="F279" s="157"/>
      <c r="G279" s="157"/>
      <c r="H279" s="157"/>
      <c r="I279" s="158"/>
      <c r="J279" s="158"/>
      <c r="K279" s="158"/>
      <c r="L279" s="158"/>
      <c r="M279" s="158"/>
      <c r="N279" s="23"/>
      <c r="O279" s="23"/>
      <c r="P279" s="23"/>
      <c r="Q279" s="160"/>
      <c r="R279" s="161"/>
      <c r="S279" s="161"/>
      <c r="T279" s="158"/>
      <c r="U279" s="158"/>
      <c r="V279" s="158"/>
      <c r="W279" s="158"/>
      <c r="X279" s="158"/>
      <c r="Y279" s="158"/>
      <c r="Z279" s="158"/>
      <c r="AA279" s="162"/>
      <c r="AB279" s="158"/>
      <c r="AC279" s="158"/>
      <c r="AD279" s="158"/>
    </row>
    <row r="280" spans="4:30" x14ac:dyDescent="0.35">
      <c r="D280" s="159"/>
      <c r="E280" s="157"/>
      <c r="F280" s="157"/>
      <c r="G280" s="157"/>
      <c r="H280" s="157"/>
      <c r="I280" s="158"/>
      <c r="J280" s="158"/>
      <c r="K280" s="158"/>
      <c r="L280" s="158"/>
      <c r="M280" s="158"/>
      <c r="N280" s="23"/>
      <c r="O280" s="23"/>
      <c r="P280" s="23"/>
      <c r="Q280" s="160"/>
      <c r="R280" s="161"/>
      <c r="S280" s="161"/>
      <c r="T280" s="158"/>
      <c r="U280" s="158"/>
      <c r="V280" s="158"/>
      <c r="W280" s="158"/>
      <c r="X280" s="158"/>
      <c r="Y280" s="158"/>
      <c r="Z280" s="158"/>
      <c r="AA280" s="162"/>
      <c r="AB280" s="158"/>
      <c r="AC280" s="158"/>
      <c r="AD280" s="158"/>
    </row>
    <row r="281" spans="4:30" x14ac:dyDescent="0.35">
      <c r="D281" s="159"/>
      <c r="E281" s="157"/>
      <c r="F281" s="157"/>
      <c r="G281" s="157"/>
      <c r="H281" s="157"/>
      <c r="I281" s="158"/>
      <c r="J281" s="158"/>
      <c r="K281" s="158"/>
      <c r="L281" s="158"/>
      <c r="M281" s="158"/>
      <c r="N281" s="23"/>
      <c r="O281" s="23"/>
      <c r="P281" s="23"/>
      <c r="Q281" s="160"/>
      <c r="R281" s="161"/>
      <c r="S281" s="161"/>
      <c r="T281" s="158"/>
      <c r="U281" s="158"/>
      <c r="V281" s="158"/>
      <c r="W281" s="158"/>
      <c r="X281" s="158"/>
      <c r="Y281" s="158"/>
      <c r="Z281" s="158"/>
      <c r="AA281" s="162"/>
      <c r="AB281" s="158"/>
      <c r="AC281" s="158"/>
      <c r="AD281" s="158"/>
    </row>
    <row r="282" spans="4:30" x14ac:dyDescent="0.35">
      <c r="D282" s="159"/>
      <c r="E282" s="157"/>
      <c r="F282" s="157"/>
      <c r="G282" s="157"/>
      <c r="H282" s="157"/>
      <c r="I282" s="158"/>
      <c r="J282" s="158"/>
      <c r="K282" s="158"/>
      <c r="L282" s="158"/>
      <c r="M282" s="158"/>
      <c r="N282" s="23"/>
      <c r="O282" s="23"/>
      <c r="P282" s="23"/>
      <c r="Q282" s="160"/>
      <c r="R282" s="161"/>
      <c r="S282" s="161"/>
      <c r="T282" s="158"/>
      <c r="U282" s="158"/>
      <c r="V282" s="158"/>
      <c r="W282" s="158"/>
      <c r="X282" s="158"/>
      <c r="Y282" s="158"/>
      <c r="Z282" s="158"/>
      <c r="AA282" s="162"/>
      <c r="AB282" s="158"/>
      <c r="AC282" s="158"/>
      <c r="AD282" s="158"/>
    </row>
    <row r="283" spans="4:30" x14ac:dyDescent="0.35">
      <c r="D283" s="159"/>
      <c r="E283" s="157"/>
      <c r="F283" s="157"/>
      <c r="G283" s="157"/>
      <c r="H283" s="157"/>
      <c r="I283" s="158"/>
      <c r="J283" s="158"/>
      <c r="K283" s="158"/>
      <c r="L283" s="158"/>
      <c r="M283" s="158"/>
      <c r="N283" s="23"/>
      <c r="O283" s="23"/>
      <c r="P283" s="23"/>
      <c r="Q283" s="160"/>
      <c r="R283" s="161"/>
      <c r="S283" s="161"/>
      <c r="T283" s="158"/>
      <c r="U283" s="158"/>
      <c r="V283" s="158"/>
      <c r="W283" s="158"/>
      <c r="X283" s="158"/>
      <c r="Y283" s="158"/>
      <c r="Z283" s="158"/>
      <c r="AA283" s="162"/>
      <c r="AB283" s="158"/>
      <c r="AC283" s="158"/>
      <c r="AD283" s="158"/>
    </row>
    <row r="284" spans="4:30" x14ac:dyDescent="0.35">
      <c r="D284" s="159"/>
      <c r="E284" s="157"/>
      <c r="F284" s="157"/>
      <c r="G284" s="157"/>
      <c r="H284" s="157"/>
      <c r="I284" s="158"/>
      <c r="J284" s="158"/>
      <c r="K284" s="158"/>
      <c r="L284" s="158"/>
      <c r="M284" s="158"/>
      <c r="N284" s="23"/>
      <c r="O284" s="23"/>
      <c r="P284" s="23"/>
      <c r="Q284" s="160"/>
      <c r="R284" s="161"/>
      <c r="S284" s="161"/>
      <c r="T284" s="158"/>
      <c r="U284" s="158"/>
      <c r="V284" s="158"/>
      <c r="W284" s="158"/>
      <c r="X284" s="158"/>
      <c r="Y284" s="158"/>
      <c r="Z284" s="158"/>
      <c r="AA284" s="162"/>
      <c r="AB284" s="158"/>
      <c r="AC284" s="158"/>
      <c r="AD284" s="158"/>
    </row>
    <row r="285" spans="4:30" x14ac:dyDescent="0.35">
      <c r="D285" s="159"/>
      <c r="E285" s="157"/>
      <c r="F285" s="157"/>
      <c r="G285" s="157"/>
      <c r="H285" s="157"/>
      <c r="I285" s="158"/>
      <c r="J285" s="158"/>
      <c r="K285" s="158"/>
      <c r="L285" s="158"/>
      <c r="M285" s="158"/>
      <c r="N285" s="23"/>
      <c r="O285" s="23"/>
      <c r="P285" s="23"/>
      <c r="Q285" s="160"/>
      <c r="R285" s="161"/>
      <c r="S285" s="161"/>
      <c r="T285" s="158"/>
      <c r="U285" s="158"/>
      <c r="V285" s="158"/>
      <c r="W285" s="158"/>
      <c r="X285" s="158"/>
      <c r="Y285" s="158"/>
      <c r="Z285" s="158"/>
      <c r="AA285" s="162"/>
      <c r="AB285" s="158"/>
      <c r="AC285" s="158"/>
      <c r="AD285" s="158"/>
    </row>
    <row r="286" spans="4:30" x14ac:dyDescent="0.35">
      <c r="D286" s="159"/>
      <c r="E286" s="157"/>
      <c r="F286" s="157"/>
      <c r="G286" s="157"/>
      <c r="H286" s="157"/>
      <c r="I286" s="158"/>
      <c r="J286" s="158"/>
      <c r="K286" s="158"/>
      <c r="L286" s="158"/>
      <c r="M286" s="158"/>
      <c r="N286" s="23"/>
      <c r="O286" s="23"/>
      <c r="P286" s="23"/>
      <c r="Q286" s="160"/>
      <c r="R286" s="161"/>
      <c r="S286" s="161"/>
      <c r="T286" s="158"/>
      <c r="U286" s="158"/>
      <c r="V286" s="158"/>
      <c r="W286" s="158"/>
      <c r="X286" s="158"/>
      <c r="Y286" s="158"/>
      <c r="Z286" s="158"/>
      <c r="AA286" s="162"/>
      <c r="AB286" s="158"/>
      <c r="AC286" s="158"/>
      <c r="AD286" s="158"/>
    </row>
    <row r="287" spans="4:30" x14ac:dyDescent="0.35">
      <c r="D287" s="159"/>
      <c r="E287" s="157"/>
      <c r="F287" s="157"/>
      <c r="G287" s="157"/>
      <c r="H287" s="157"/>
      <c r="I287" s="158"/>
      <c r="J287" s="158"/>
      <c r="K287" s="158"/>
      <c r="L287" s="158"/>
      <c r="M287" s="158"/>
      <c r="N287" s="23"/>
      <c r="O287" s="23"/>
      <c r="P287" s="23"/>
      <c r="Q287" s="160"/>
      <c r="R287" s="161"/>
      <c r="S287" s="161"/>
      <c r="T287" s="158"/>
      <c r="U287" s="158"/>
      <c r="V287" s="158"/>
      <c r="W287" s="158"/>
      <c r="X287" s="158"/>
      <c r="Y287" s="158"/>
      <c r="Z287" s="158"/>
      <c r="AA287" s="162"/>
      <c r="AB287" s="158"/>
      <c r="AC287" s="158"/>
      <c r="AD287" s="158"/>
    </row>
    <row r="288" spans="4:30" x14ac:dyDescent="0.35">
      <c r="D288" s="159"/>
      <c r="E288" s="157"/>
      <c r="F288" s="157"/>
      <c r="G288" s="157"/>
      <c r="H288" s="157"/>
      <c r="I288" s="158"/>
      <c r="J288" s="158"/>
      <c r="K288" s="158"/>
      <c r="L288" s="158"/>
      <c r="M288" s="158"/>
      <c r="N288" s="23"/>
      <c r="O288" s="23"/>
      <c r="P288" s="23"/>
      <c r="Q288" s="160"/>
      <c r="R288" s="161"/>
      <c r="S288" s="161"/>
      <c r="T288" s="158"/>
      <c r="U288" s="158"/>
      <c r="V288" s="158"/>
      <c r="W288" s="158"/>
      <c r="X288" s="158"/>
      <c r="Y288" s="158"/>
      <c r="Z288" s="158"/>
      <c r="AA288" s="162"/>
      <c r="AB288" s="158"/>
      <c r="AC288" s="158"/>
      <c r="AD288" s="158"/>
    </row>
    <row r="289" spans="4:30" x14ac:dyDescent="0.35">
      <c r="D289" s="159"/>
      <c r="E289" s="157"/>
      <c r="F289" s="157"/>
      <c r="G289" s="157"/>
      <c r="H289" s="157"/>
      <c r="I289" s="158"/>
      <c r="J289" s="158"/>
      <c r="K289" s="158"/>
      <c r="L289" s="158"/>
      <c r="M289" s="158"/>
      <c r="N289" s="23"/>
      <c r="O289" s="23"/>
      <c r="P289" s="23"/>
      <c r="Q289" s="160"/>
      <c r="R289" s="161"/>
      <c r="S289" s="161"/>
      <c r="T289" s="158"/>
      <c r="U289" s="158"/>
      <c r="V289" s="158"/>
      <c r="W289" s="158"/>
      <c r="X289" s="158"/>
      <c r="Y289" s="158"/>
      <c r="Z289" s="158"/>
      <c r="AA289" s="162"/>
      <c r="AB289" s="158"/>
      <c r="AC289" s="158"/>
      <c r="AD289" s="158"/>
    </row>
    <row r="290" spans="4:30" x14ac:dyDescent="0.35">
      <c r="D290" s="159"/>
      <c r="E290" s="157"/>
      <c r="F290" s="157"/>
      <c r="G290" s="157"/>
      <c r="H290" s="157"/>
      <c r="I290" s="158"/>
      <c r="J290" s="158"/>
      <c r="K290" s="158"/>
      <c r="L290" s="158"/>
      <c r="M290" s="158"/>
      <c r="N290" s="23"/>
      <c r="O290" s="23"/>
      <c r="P290" s="23"/>
      <c r="Q290" s="160"/>
      <c r="R290" s="161"/>
      <c r="S290" s="161"/>
      <c r="T290" s="158"/>
      <c r="U290" s="158"/>
      <c r="V290" s="158"/>
      <c r="W290" s="158"/>
      <c r="X290" s="158"/>
      <c r="Y290" s="158"/>
      <c r="Z290" s="158"/>
      <c r="AA290" s="162"/>
      <c r="AB290" s="158"/>
      <c r="AC290" s="158"/>
      <c r="AD290" s="158"/>
    </row>
    <row r="291" spans="4:30" x14ac:dyDescent="0.35">
      <c r="D291" s="159"/>
      <c r="E291" s="157"/>
      <c r="F291" s="157"/>
      <c r="G291" s="157"/>
      <c r="H291" s="157"/>
      <c r="I291" s="158"/>
      <c r="J291" s="158"/>
      <c r="K291" s="158"/>
      <c r="L291" s="158"/>
      <c r="M291" s="158"/>
      <c r="N291" s="23"/>
      <c r="O291" s="23"/>
      <c r="P291" s="23"/>
      <c r="Q291" s="160"/>
      <c r="R291" s="161"/>
      <c r="S291" s="161"/>
      <c r="T291" s="158"/>
      <c r="U291" s="158"/>
      <c r="V291" s="158"/>
      <c r="W291" s="158"/>
      <c r="X291" s="158"/>
      <c r="Y291" s="158"/>
      <c r="Z291" s="158"/>
      <c r="AA291" s="162"/>
      <c r="AB291" s="158"/>
      <c r="AC291" s="158"/>
      <c r="AD291" s="158"/>
    </row>
    <row r="292" spans="4:30" x14ac:dyDescent="0.35">
      <c r="D292" s="159"/>
      <c r="E292" s="157"/>
      <c r="F292" s="157"/>
      <c r="G292" s="157"/>
      <c r="H292" s="157"/>
      <c r="I292" s="158"/>
      <c r="J292" s="158"/>
      <c r="K292" s="158"/>
      <c r="L292" s="158"/>
      <c r="M292" s="158"/>
      <c r="N292" s="23"/>
      <c r="O292" s="23"/>
      <c r="P292" s="23"/>
      <c r="Q292" s="160"/>
      <c r="R292" s="161"/>
      <c r="S292" s="161"/>
      <c r="T292" s="158"/>
      <c r="U292" s="158"/>
      <c r="V292" s="158"/>
      <c r="W292" s="158"/>
      <c r="X292" s="158"/>
      <c r="Y292" s="158"/>
      <c r="Z292" s="158"/>
      <c r="AA292" s="162"/>
      <c r="AB292" s="158"/>
      <c r="AC292" s="158"/>
      <c r="AD292" s="158"/>
    </row>
    <row r="293" spans="4:30" x14ac:dyDescent="0.35">
      <c r="D293" s="159"/>
      <c r="E293" s="157"/>
      <c r="F293" s="157"/>
      <c r="G293" s="157"/>
      <c r="H293" s="157"/>
      <c r="I293" s="158"/>
      <c r="J293" s="158"/>
      <c r="K293" s="158"/>
      <c r="L293" s="158"/>
      <c r="M293" s="158"/>
      <c r="N293" s="23"/>
      <c r="O293" s="23"/>
      <c r="P293" s="23"/>
      <c r="Q293" s="160"/>
      <c r="R293" s="161"/>
      <c r="S293" s="161"/>
      <c r="T293" s="158"/>
      <c r="U293" s="158"/>
      <c r="V293" s="158"/>
      <c r="W293" s="158"/>
      <c r="X293" s="158"/>
      <c r="Y293" s="158"/>
      <c r="Z293" s="158"/>
      <c r="AA293" s="162"/>
      <c r="AB293" s="158"/>
      <c r="AC293" s="158"/>
      <c r="AD293" s="158"/>
    </row>
    <row r="294" spans="4:30" x14ac:dyDescent="0.35">
      <c r="D294" s="159"/>
      <c r="E294" s="157"/>
      <c r="F294" s="157"/>
      <c r="G294" s="157"/>
      <c r="H294" s="157"/>
      <c r="I294" s="158"/>
      <c r="J294" s="158"/>
      <c r="K294" s="158"/>
      <c r="L294" s="158"/>
      <c r="M294" s="158"/>
      <c r="N294" s="23"/>
      <c r="O294" s="23"/>
      <c r="P294" s="23"/>
      <c r="Q294" s="160"/>
      <c r="R294" s="161"/>
      <c r="S294" s="161"/>
      <c r="T294" s="158"/>
      <c r="U294" s="158"/>
      <c r="V294" s="158"/>
      <c r="W294" s="158"/>
      <c r="X294" s="158"/>
      <c r="Y294" s="158"/>
      <c r="Z294" s="158"/>
      <c r="AA294" s="162"/>
      <c r="AB294" s="158"/>
      <c r="AC294" s="158"/>
      <c r="AD294" s="158"/>
    </row>
    <row r="295" spans="4:30" x14ac:dyDescent="0.35">
      <c r="D295" s="159"/>
      <c r="E295" s="157"/>
      <c r="F295" s="157"/>
      <c r="G295" s="157"/>
      <c r="H295" s="157"/>
      <c r="I295" s="158"/>
      <c r="J295" s="158"/>
      <c r="K295" s="158"/>
      <c r="L295" s="158"/>
      <c r="M295" s="158"/>
      <c r="N295" s="23"/>
      <c r="O295" s="23"/>
      <c r="P295" s="23"/>
      <c r="Q295" s="160"/>
      <c r="R295" s="161"/>
      <c r="S295" s="161"/>
      <c r="T295" s="158"/>
      <c r="U295" s="158"/>
      <c r="V295" s="158"/>
      <c r="W295" s="158"/>
      <c r="X295" s="158"/>
      <c r="Y295" s="158"/>
      <c r="Z295" s="158"/>
      <c r="AA295" s="162"/>
      <c r="AB295" s="158"/>
      <c r="AC295" s="158"/>
      <c r="AD295" s="158"/>
    </row>
    <row r="296" spans="4:30" x14ac:dyDescent="0.35">
      <c r="D296" s="159"/>
      <c r="E296" s="157"/>
      <c r="F296" s="157"/>
      <c r="G296" s="157"/>
      <c r="H296" s="157"/>
      <c r="I296" s="158"/>
      <c r="J296" s="158"/>
      <c r="K296" s="158"/>
      <c r="L296" s="158"/>
      <c r="M296" s="158"/>
      <c r="N296" s="23"/>
      <c r="O296" s="23"/>
      <c r="P296" s="23"/>
      <c r="Q296" s="160"/>
      <c r="R296" s="161"/>
      <c r="S296" s="161"/>
      <c r="T296" s="158"/>
      <c r="U296" s="158"/>
      <c r="V296" s="158"/>
      <c r="W296" s="158"/>
      <c r="X296" s="158"/>
      <c r="Y296" s="158"/>
      <c r="Z296" s="158"/>
      <c r="AA296" s="162"/>
      <c r="AB296" s="158"/>
      <c r="AC296" s="158"/>
      <c r="AD296" s="158"/>
    </row>
    <row r="297" spans="4:30" x14ac:dyDescent="0.35">
      <c r="D297" s="159"/>
      <c r="E297" s="157"/>
      <c r="F297" s="157"/>
      <c r="G297" s="157"/>
      <c r="H297" s="157"/>
      <c r="I297" s="158"/>
      <c r="J297" s="158"/>
      <c r="K297" s="158"/>
      <c r="L297" s="158"/>
      <c r="M297" s="158"/>
      <c r="N297" s="23"/>
      <c r="O297" s="23"/>
      <c r="P297" s="23"/>
      <c r="Q297" s="160"/>
      <c r="R297" s="161"/>
      <c r="S297" s="161"/>
      <c r="T297" s="158"/>
      <c r="U297" s="158"/>
      <c r="V297" s="158"/>
      <c r="W297" s="158"/>
      <c r="X297" s="158"/>
      <c r="Y297" s="158"/>
      <c r="Z297" s="158"/>
      <c r="AA297" s="162"/>
      <c r="AB297" s="158"/>
      <c r="AC297" s="158"/>
      <c r="AD297" s="158"/>
    </row>
    <row r="298" spans="4:30" x14ac:dyDescent="0.35">
      <c r="D298" s="159"/>
      <c r="E298" s="157"/>
      <c r="F298" s="157"/>
      <c r="G298" s="157"/>
      <c r="H298" s="157"/>
      <c r="I298" s="158"/>
      <c r="J298" s="158"/>
      <c r="K298" s="158"/>
      <c r="L298" s="158"/>
      <c r="M298" s="158"/>
      <c r="N298" s="23"/>
      <c r="O298" s="23"/>
      <c r="P298" s="23"/>
      <c r="Q298" s="160"/>
      <c r="R298" s="161"/>
      <c r="S298" s="161"/>
      <c r="T298" s="158"/>
      <c r="U298" s="158"/>
      <c r="V298" s="158"/>
      <c r="W298" s="158"/>
      <c r="X298" s="158"/>
      <c r="Y298" s="158"/>
      <c r="Z298" s="158"/>
      <c r="AA298" s="162"/>
      <c r="AB298" s="158"/>
      <c r="AC298" s="158"/>
      <c r="AD298" s="158"/>
    </row>
    <row r="299" spans="4:30" x14ac:dyDescent="0.35">
      <c r="D299" s="159"/>
      <c r="E299" s="157"/>
      <c r="F299" s="157"/>
      <c r="G299" s="157"/>
      <c r="H299" s="157"/>
      <c r="I299" s="158"/>
      <c r="J299" s="158"/>
      <c r="K299" s="158"/>
      <c r="L299" s="158"/>
      <c r="M299" s="158"/>
      <c r="N299" s="23"/>
      <c r="O299" s="23"/>
      <c r="P299" s="23"/>
      <c r="Q299" s="160"/>
      <c r="R299" s="161"/>
      <c r="S299" s="161"/>
      <c r="T299" s="158"/>
      <c r="U299" s="158"/>
      <c r="V299" s="158"/>
      <c r="W299" s="158"/>
      <c r="X299" s="158"/>
      <c r="Y299" s="158"/>
      <c r="Z299" s="158"/>
      <c r="AA299" s="162"/>
      <c r="AB299" s="158"/>
      <c r="AC299" s="158"/>
      <c r="AD299" s="158"/>
    </row>
    <row r="300" spans="4:30" x14ac:dyDescent="0.35">
      <c r="D300" s="159"/>
      <c r="E300" s="157"/>
      <c r="F300" s="157"/>
      <c r="G300" s="157"/>
      <c r="H300" s="157"/>
      <c r="I300" s="158"/>
      <c r="J300" s="158"/>
      <c r="K300" s="158"/>
      <c r="L300" s="158"/>
      <c r="M300" s="158"/>
      <c r="N300" s="23"/>
      <c r="O300" s="23"/>
      <c r="P300" s="23"/>
      <c r="Q300" s="160"/>
      <c r="R300" s="161"/>
      <c r="S300" s="161"/>
      <c r="T300" s="158"/>
      <c r="U300" s="158"/>
      <c r="V300" s="158"/>
      <c r="W300" s="158"/>
      <c r="X300" s="158"/>
      <c r="Y300" s="158"/>
      <c r="Z300" s="158"/>
      <c r="AA300" s="162"/>
      <c r="AB300" s="158"/>
      <c r="AC300" s="158"/>
      <c r="AD300" s="158"/>
    </row>
    <row r="301" spans="4:30" x14ac:dyDescent="0.35">
      <c r="D301" s="159"/>
      <c r="E301" s="157"/>
      <c r="F301" s="157"/>
      <c r="G301" s="157"/>
      <c r="H301" s="157"/>
      <c r="I301" s="158"/>
      <c r="J301" s="158"/>
      <c r="K301" s="158"/>
      <c r="L301" s="158"/>
      <c r="M301" s="158"/>
      <c r="N301" s="23"/>
      <c r="O301" s="23"/>
      <c r="P301" s="23"/>
      <c r="Q301" s="160"/>
      <c r="R301" s="161"/>
      <c r="S301" s="161"/>
      <c r="T301" s="158"/>
      <c r="U301" s="158"/>
      <c r="V301" s="158"/>
      <c r="W301" s="158"/>
      <c r="X301" s="158"/>
      <c r="Y301" s="158"/>
      <c r="Z301" s="158"/>
      <c r="AA301" s="162"/>
      <c r="AB301" s="158"/>
      <c r="AC301" s="158"/>
      <c r="AD301" s="158"/>
    </row>
    <row r="302" spans="4:30" x14ac:dyDescent="0.35">
      <c r="D302" s="159"/>
      <c r="E302" s="157"/>
      <c r="F302" s="157"/>
      <c r="G302" s="157"/>
      <c r="H302" s="157"/>
      <c r="I302" s="158"/>
      <c r="J302" s="158"/>
      <c r="K302" s="158"/>
      <c r="L302" s="158"/>
      <c r="M302" s="158"/>
      <c r="N302" s="23"/>
      <c r="O302" s="23"/>
      <c r="P302" s="23"/>
      <c r="Q302" s="160"/>
      <c r="R302" s="161"/>
      <c r="S302" s="161"/>
      <c r="T302" s="158"/>
      <c r="U302" s="158"/>
      <c r="V302" s="158"/>
      <c r="W302" s="158"/>
      <c r="X302" s="158"/>
      <c r="Y302" s="158"/>
      <c r="Z302" s="158"/>
      <c r="AA302" s="162"/>
      <c r="AB302" s="158"/>
      <c r="AC302" s="158"/>
      <c r="AD302" s="158"/>
    </row>
    <row r="303" spans="4:30" x14ac:dyDescent="0.35">
      <c r="D303" s="159"/>
      <c r="E303" s="157"/>
      <c r="F303" s="157"/>
      <c r="G303" s="157"/>
      <c r="H303" s="157"/>
      <c r="I303" s="158"/>
      <c r="J303" s="158"/>
      <c r="K303" s="158"/>
      <c r="L303" s="158"/>
      <c r="M303" s="158"/>
      <c r="N303" s="23"/>
      <c r="O303" s="23"/>
      <c r="P303" s="23"/>
      <c r="Q303" s="160"/>
      <c r="R303" s="161"/>
      <c r="S303" s="161"/>
      <c r="T303" s="158"/>
      <c r="U303" s="158"/>
      <c r="V303" s="158"/>
      <c r="W303" s="158"/>
      <c r="X303" s="158"/>
      <c r="Y303" s="158"/>
      <c r="Z303" s="158"/>
      <c r="AA303" s="162"/>
      <c r="AB303" s="158"/>
      <c r="AC303" s="158"/>
      <c r="AD303" s="158"/>
    </row>
  </sheetData>
  <mergeCells count="8">
    <mergeCell ref="Z2:AD2"/>
    <mergeCell ref="A4:B4"/>
    <mergeCell ref="A23:B23"/>
    <mergeCell ref="A30:B30"/>
    <mergeCell ref="D2:D3"/>
    <mergeCell ref="E2:E3"/>
    <mergeCell ref="G2:N2"/>
    <mergeCell ref="P2:X2"/>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BDDB83-439D-4858-A79A-6BD7A42B8890}">
  <dimension ref="A1:N35"/>
  <sheetViews>
    <sheetView topLeftCell="A10" workbookViewId="0">
      <selection activeCell="C19" sqref="C19"/>
    </sheetView>
  </sheetViews>
  <sheetFormatPr defaultColWidth="8.90625" defaultRowHeight="14.5" x14ac:dyDescent="0.35"/>
  <cols>
    <col min="1" max="1" width="8.54296875" style="62" customWidth="1"/>
    <col min="2" max="2" width="46.90625" style="62" customWidth="1"/>
    <col min="3" max="5" width="17.36328125" style="62" customWidth="1"/>
    <col min="6" max="6" width="2.90625" style="62" customWidth="1"/>
    <col min="7" max="7" width="2.453125" style="62" customWidth="1"/>
    <col min="8" max="8" width="5.08984375" style="62" customWidth="1"/>
    <col min="9" max="9" width="19.54296875" style="62" customWidth="1"/>
    <col min="10" max="10" width="12.6328125" style="62" customWidth="1"/>
    <col min="11" max="11" width="5.08984375" style="62" customWidth="1"/>
    <col min="12" max="12" width="25.6328125" style="62" customWidth="1"/>
    <col min="13" max="13" width="18.90625" style="62" customWidth="1"/>
    <col min="14" max="14" width="5.08984375" style="62" customWidth="1"/>
    <col min="15" max="16384" width="8.90625" style="62"/>
  </cols>
  <sheetData>
    <row r="1" spans="1:14" ht="21" x14ac:dyDescent="0.5">
      <c r="A1" s="84" t="s">
        <v>102</v>
      </c>
    </row>
    <row r="3" spans="1:14" ht="15.5" x14ac:dyDescent="0.35">
      <c r="B3" s="87" t="s">
        <v>116</v>
      </c>
      <c r="C3" s="78">
        <v>44652</v>
      </c>
    </row>
    <row r="4" spans="1:14" ht="15.5" x14ac:dyDescent="0.35">
      <c r="B4" s="87" t="s">
        <v>75</v>
      </c>
      <c r="C4" s="432">
        <f ca="1">TODAY()</f>
        <v>44894</v>
      </c>
    </row>
    <row r="5" spans="1:14" ht="15.5" x14ac:dyDescent="0.35">
      <c r="B5" s="87" t="s">
        <v>195</v>
      </c>
      <c r="C5" s="78">
        <v>45016</v>
      </c>
    </row>
    <row r="6" spans="1:14" ht="15.5" x14ac:dyDescent="0.35">
      <c r="B6" s="87" t="s">
        <v>198</v>
      </c>
      <c r="C6" s="431">
        <f ca="1">C4+365</f>
        <v>45259</v>
      </c>
    </row>
    <row r="7" spans="1:14" ht="15.5" x14ac:dyDescent="0.35">
      <c r="B7" s="87" t="s">
        <v>197</v>
      </c>
      <c r="C7" s="430">
        <f ca="1">C6+(365.25*4)</f>
        <v>46720</v>
      </c>
    </row>
    <row r="8" spans="1:14" ht="15.5" x14ac:dyDescent="0.35">
      <c r="H8" s="66"/>
      <c r="I8" s="131" t="s">
        <v>91</v>
      </c>
      <c r="J8" s="67"/>
      <c r="K8" s="67"/>
      <c r="L8" s="198"/>
      <c r="M8" s="199" t="s">
        <v>278</v>
      </c>
      <c r="N8" s="85"/>
    </row>
    <row r="9" spans="1:14" ht="15.5" x14ac:dyDescent="0.35">
      <c r="B9" s="81" t="s">
        <v>92</v>
      </c>
      <c r="C9" s="81" t="s">
        <v>79</v>
      </c>
      <c r="H9" s="68"/>
      <c r="I9" s="69"/>
      <c r="J9" s="69"/>
      <c r="K9" s="69"/>
      <c r="L9" s="69"/>
      <c r="M9" s="69"/>
      <c r="N9" s="70"/>
    </row>
    <row r="10" spans="1:14" x14ac:dyDescent="0.35">
      <c r="B10" s="64" t="s">
        <v>78</v>
      </c>
      <c r="C10" s="64">
        <f>COUNTIF('Summary of Leases'!B12:B36,"*")</f>
        <v>25</v>
      </c>
      <c r="H10" s="68"/>
      <c r="I10" s="148" t="s">
        <v>80</v>
      </c>
      <c r="J10" s="149"/>
      <c r="K10" s="91"/>
      <c r="L10" s="93"/>
      <c r="M10" s="92"/>
      <c r="N10" s="70"/>
    </row>
    <row r="11" spans="1:14" x14ac:dyDescent="0.35">
      <c r="B11" s="65" t="s">
        <v>356</v>
      </c>
      <c r="C11" s="140">
        <f ca="1">'Summary of Leases'!L37</f>
        <v>2242700.9708380071</v>
      </c>
      <c r="H11" s="68"/>
      <c r="I11" s="74" t="s">
        <v>106</v>
      </c>
      <c r="J11" s="89"/>
      <c r="K11" s="89"/>
      <c r="L11" s="152" t="str">
        <f>M8</f>
        <v>Lease1</v>
      </c>
      <c r="M11" s="153"/>
      <c r="N11" s="70"/>
    </row>
    <row r="12" spans="1:14" x14ac:dyDescent="0.35">
      <c r="B12" s="65" t="s">
        <v>204</v>
      </c>
      <c r="C12" s="140">
        <f ca="1">'Summary of Leases'!K37</f>
        <v>2297872.8019126421</v>
      </c>
      <c r="H12" s="68"/>
      <c r="I12" s="76" t="s">
        <v>81</v>
      </c>
      <c r="J12" s="88"/>
      <c r="K12" s="88"/>
      <c r="L12" s="150" t="str">
        <f ca="1">VLOOKUP(M8,'Summary of Leases'!B:G,6,0)</f>
        <v>active</v>
      </c>
      <c r="M12" s="151"/>
      <c r="N12" s="70"/>
    </row>
    <row r="13" spans="1:14" x14ac:dyDescent="0.35">
      <c r="B13" s="65" t="s">
        <v>344</v>
      </c>
      <c r="C13" s="130">
        <f>'Summary of Leases'!F37</f>
        <v>9</v>
      </c>
      <c r="H13" s="68"/>
      <c r="I13" s="76" t="s">
        <v>82</v>
      </c>
      <c r="J13" s="88"/>
      <c r="K13" s="88"/>
      <c r="L13" s="150" t="str">
        <f>VLOOKUP(M8,'Lease Register'!B:AR,41,0)</f>
        <v xml:space="preserve">Lessor 1 </v>
      </c>
      <c r="M13" s="151"/>
      <c r="N13" s="70"/>
    </row>
    <row r="14" spans="1:14" x14ac:dyDescent="0.35">
      <c r="B14" s="65" t="s">
        <v>205</v>
      </c>
      <c r="C14" s="169">
        <f ca="1">'Summary of Leases'!O37</f>
        <v>234893.43346081176</v>
      </c>
      <c r="H14" s="68"/>
      <c r="I14" s="76" t="s">
        <v>177</v>
      </c>
      <c r="J14" s="88"/>
      <c r="K14" s="88"/>
      <c r="L14" s="150" t="str">
        <f>VLOOKUP(M8,'Lease Register'!B:AR,43,0)</f>
        <v>No</v>
      </c>
      <c r="M14" s="151"/>
      <c r="N14" s="70"/>
    </row>
    <row r="15" spans="1:14" x14ac:dyDescent="0.35">
      <c r="B15" s="65" t="s">
        <v>206</v>
      </c>
      <c r="C15" s="169">
        <f ca="1">'Summary of Leases'!P37</f>
        <v>100101.40213122049</v>
      </c>
      <c r="H15" s="68"/>
      <c r="I15" s="76" t="s">
        <v>83</v>
      </c>
      <c r="J15" s="88"/>
      <c r="K15" s="88"/>
      <c r="L15" s="150" t="str">
        <f>VLOOKUP(M8,'Lease Register'!B:AR,7,0)</f>
        <v>Operating</v>
      </c>
      <c r="M15" s="151"/>
      <c r="N15" s="70"/>
    </row>
    <row r="16" spans="1:14" x14ac:dyDescent="0.35">
      <c r="H16" s="68"/>
      <c r="I16" s="76" t="s">
        <v>340</v>
      </c>
      <c r="J16" s="88"/>
      <c r="K16" s="88"/>
      <c r="L16" s="150">
        <f>VLOOKUP(M8,'Summary of Leases'!B:F,5,0)</f>
        <v>10</v>
      </c>
      <c r="M16" s="151"/>
      <c r="N16" s="70"/>
    </row>
    <row r="17" spans="2:14" x14ac:dyDescent="0.35">
      <c r="H17" s="68"/>
      <c r="I17" s="76" t="s">
        <v>472</v>
      </c>
      <c r="J17" s="88"/>
      <c r="K17" s="88"/>
      <c r="L17" s="407">
        <f ca="1">IFERROR(DATEDIF(J22,C4,"M"),"not active")</f>
        <v>7</v>
      </c>
      <c r="M17" s="151"/>
      <c r="N17" s="70"/>
    </row>
    <row r="18" spans="2:14" x14ac:dyDescent="0.35">
      <c r="B18" s="63"/>
      <c r="C18" s="443"/>
      <c r="D18" s="443"/>
      <c r="E18" s="443"/>
      <c r="H18" s="68"/>
      <c r="I18" s="77" t="s">
        <v>211</v>
      </c>
      <c r="J18" s="90"/>
      <c r="K18" s="90"/>
      <c r="L18" s="184">
        <f ca="1">IF(L12="not active","not active",(YEAR(VLOOKUP(M8,'Summary of Leases'!B:E,4,))-YEAR(C4))*12+MONTH(VLOOKUP(M8,'Summary of Leases'!B:E,4,))-MONTH(C4))</f>
        <v>113</v>
      </c>
      <c r="M18" s="154"/>
      <c r="N18" s="70"/>
    </row>
    <row r="19" spans="2:14" ht="48.5" customHeight="1" x14ac:dyDescent="0.35">
      <c r="B19" s="80" t="s">
        <v>93</v>
      </c>
      <c r="C19" s="79" t="s">
        <v>500</v>
      </c>
      <c r="D19" s="437" t="s">
        <v>501</v>
      </c>
      <c r="E19" s="79" t="s">
        <v>516</v>
      </c>
      <c r="H19" s="68"/>
      <c r="I19" s="69"/>
      <c r="J19" s="69"/>
      <c r="K19" s="69"/>
      <c r="L19" s="69"/>
      <c r="M19" s="69"/>
      <c r="N19" s="70"/>
    </row>
    <row r="20" spans="2:14" x14ac:dyDescent="0.35">
      <c r="B20" s="65" t="s">
        <v>357</v>
      </c>
      <c r="C20" s="169">
        <f ca="1">'Summary of Leases'!AE37</f>
        <v>301000</v>
      </c>
      <c r="D20" s="169">
        <f ca="1">'Summary of Leases'!AF37</f>
        <v>1201000</v>
      </c>
      <c r="E20" s="169">
        <f ca="1">'Summary of Leases'!AG37</f>
        <v>1600833.3333333333</v>
      </c>
      <c r="H20" s="68"/>
      <c r="I20" s="146" t="s">
        <v>84</v>
      </c>
      <c r="J20" s="147"/>
      <c r="K20" s="69"/>
      <c r="L20" s="146" t="s">
        <v>89</v>
      </c>
      <c r="M20" s="147"/>
      <c r="N20" s="70"/>
    </row>
    <row r="21" spans="2:14" x14ac:dyDescent="0.35">
      <c r="B21" s="65" t="s">
        <v>94</v>
      </c>
      <c r="C21" s="169">
        <f ca="1">'Summary of Leases'!AI37</f>
        <v>98818.635661183245</v>
      </c>
      <c r="D21" s="169">
        <f ca="1">'Summary of Leases'!AJ37</f>
        <v>289074.12028845039</v>
      </c>
      <c r="E21" s="169">
        <f ca="1">'Summary of Leases'!AK37</f>
        <v>191513.30352957331</v>
      </c>
      <c r="H21" s="68"/>
      <c r="I21" s="74"/>
      <c r="J21" s="75"/>
      <c r="K21" s="69"/>
      <c r="L21" s="74"/>
      <c r="M21" s="75"/>
      <c r="N21" s="70"/>
    </row>
    <row r="22" spans="2:14" x14ac:dyDescent="0.35">
      <c r="B22" s="65" t="s">
        <v>201</v>
      </c>
      <c r="C22" s="169">
        <f ca="1">'Summary of Leases'!AM37</f>
        <v>253970.05678168591</v>
      </c>
      <c r="D22" s="169">
        <f ca="1">'Summary of Leases'!AN37</f>
        <v>1050408.3703652842</v>
      </c>
      <c r="E22" s="169">
        <f ca="1">'Summary of Leases'!AO37</f>
        <v>1349220.6777817926</v>
      </c>
      <c r="H22" s="68"/>
      <c r="I22" s="76" t="s">
        <v>85</v>
      </c>
      <c r="J22" s="123">
        <f>VLOOKUP(M8,'Summary of Leases'!B:X,3,0)</f>
        <v>44652</v>
      </c>
      <c r="K22" s="69"/>
      <c r="L22" s="76" t="s">
        <v>15</v>
      </c>
      <c r="M22" s="124">
        <f>VLOOKUP(M8,'Summary of Leases'!B:X,7,0)</f>
        <v>0.05</v>
      </c>
      <c r="N22" s="70"/>
    </row>
    <row r="23" spans="2:14" x14ac:dyDescent="0.35">
      <c r="H23" s="68"/>
      <c r="I23" s="76" t="s">
        <v>86</v>
      </c>
      <c r="J23" s="123">
        <f>VLOOKUP(M8,'Summary of Leases'!B:X,4,0)</f>
        <v>48305</v>
      </c>
      <c r="K23" s="69"/>
      <c r="L23" s="76" t="s">
        <v>90</v>
      </c>
      <c r="M23" s="182">
        <f ca="1">VLOOKUP($M$8,'Summary of Leases'!B:AO,8,0)</f>
        <v>355391.08378220274</v>
      </c>
      <c r="N23" s="70"/>
    </row>
    <row r="24" spans="2:14" x14ac:dyDescent="0.35">
      <c r="H24" s="68"/>
      <c r="I24" s="76" t="s">
        <v>118</v>
      </c>
      <c r="J24" s="144" t="str">
        <f>IF(VLOOKUP(M8,'Summary of Leases'!B:X,19,0)=0,"No","Yes")</f>
        <v>No</v>
      </c>
      <c r="K24" s="69"/>
      <c r="L24" s="76" t="s">
        <v>203</v>
      </c>
      <c r="M24" s="182">
        <f ca="1">VLOOKUP($M$8,'Summary of Leases'!B:AP,33,0)</f>
        <v>450000</v>
      </c>
      <c r="N24" s="70"/>
    </row>
    <row r="25" spans="2:14" x14ac:dyDescent="0.35">
      <c r="H25" s="68"/>
      <c r="I25" s="77" t="s">
        <v>117</v>
      </c>
      <c r="J25" s="145" t="str">
        <f>IF(VLOOKUP(M8,'Summary of Leases'!B:X,18,0)=0,"No","Yes")</f>
        <v>No</v>
      </c>
      <c r="K25" s="69"/>
      <c r="L25" s="76" t="s">
        <v>358</v>
      </c>
      <c r="M25" s="182">
        <f ca="1">VLOOKUP($M$8,'Summary of Leases'!B:AP,37,0)</f>
        <v>76839.362028687203</v>
      </c>
      <c r="N25" s="70"/>
    </row>
    <row r="26" spans="2:14" x14ac:dyDescent="0.35">
      <c r="B26" s="63"/>
      <c r="C26" s="63"/>
      <c r="D26" s="63"/>
      <c r="H26" s="68"/>
      <c r="I26" s="69"/>
      <c r="J26" s="69"/>
      <c r="K26" s="69"/>
      <c r="L26" s="77" t="s">
        <v>209</v>
      </c>
      <c r="M26" s="183">
        <f ca="1">VLOOKUP($M$8,'Summary of Leases'!B:AP,41,0)</f>
        <v>378351.97540398245</v>
      </c>
      <c r="N26" s="70"/>
    </row>
    <row r="27" spans="2:14" x14ac:dyDescent="0.35">
      <c r="B27" s="63"/>
      <c r="C27" s="63"/>
      <c r="D27" s="63"/>
      <c r="H27" s="68"/>
      <c r="I27" s="69"/>
      <c r="J27" s="69"/>
      <c r="K27" s="69"/>
      <c r="L27" s="69"/>
      <c r="M27" s="69"/>
      <c r="N27" s="70"/>
    </row>
    <row r="28" spans="2:14" x14ac:dyDescent="0.35">
      <c r="B28" s="63"/>
      <c r="C28" s="63"/>
      <c r="D28" s="63"/>
      <c r="H28" s="68"/>
      <c r="I28" s="148" t="s">
        <v>87</v>
      </c>
      <c r="J28" s="149"/>
      <c r="K28" s="141"/>
      <c r="L28" s="141"/>
      <c r="M28" s="142"/>
      <c r="N28" s="70"/>
    </row>
    <row r="29" spans="2:14" x14ac:dyDescent="0.35">
      <c r="H29" s="68"/>
      <c r="I29" s="74"/>
      <c r="J29" s="89"/>
      <c r="K29" s="89"/>
      <c r="L29" s="89"/>
      <c r="M29" s="75"/>
      <c r="N29" s="70"/>
    </row>
    <row r="30" spans="2:14" x14ac:dyDescent="0.35">
      <c r="H30" s="68"/>
      <c r="I30" s="76" t="s">
        <v>359</v>
      </c>
      <c r="J30" s="88"/>
      <c r="K30" s="88"/>
      <c r="L30" s="88"/>
      <c r="M30" s="156" t="str">
        <f>VLOOKUP(M8,'Summary of Leases'!B:X,2,0)</f>
        <v>Worked Example - Operating Lease</v>
      </c>
      <c r="N30" s="70"/>
    </row>
    <row r="31" spans="2:14" x14ac:dyDescent="0.35">
      <c r="H31" s="68"/>
      <c r="I31" s="76" t="s">
        <v>212</v>
      </c>
      <c r="J31" s="88"/>
      <c r="K31" s="88"/>
      <c r="L31" s="88"/>
      <c r="M31" s="156" t="str">
        <f>VLOOKUP(M8,'Lease Register'!B:AR,3,0)</f>
        <v>Other</v>
      </c>
      <c r="N31" s="70"/>
    </row>
    <row r="32" spans="2:14" x14ac:dyDescent="0.35">
      <c r="H32" s="68"/>
      <c r="I32" s="76" t="s">
        <v>110</v>
      </c>
      <c r="J32" s="88"/>
      <c r="K32" s="88"/>
      <c r="L32" s="88"/>
      <c r="M32" s="188">
        <f ca="1">VLOOKUP(M8,'Summary of Leases'!B:X,9,0)</f>
        <v>420391.08378220274</v>
      </c>
      <c r="N32" s="70"/>
    </row>
    <row r="33" spans="8:14" x14ac:dyDescent="0.35">
      <c r="H33" s="68"/>
      <c r="I33" s="76" t="s">
        <v>88</v>
      </c>
      <c r="J33" s="88"/>
      <c r="K33" s="88"/>
      <c r="L33" s="88"/>
      <c r="M33" s="188">
        <f ca="1">VLOOKUP(M8,'Summary of Leases'!B:X,10,0)</f>
        <v>378351.97540398245</v>
      </c>
      <c r="N33" s="70"/>
    </row>
    <row r="34" spans="8:14" x14ac:dyDescent="0.35">
      <c r="H34" s="68"/>
      <c r="I34" s="77" t="s">
        <v>343</v>
      </c>
      <c r="J34" s="90"/>
      <c r="K34" s="90"/>
      <c r="L34" s="90"/>
      <c r="M34" s="187">
        <f>VLOOKUP(M8,'Summary of Leases'!B:X,5,0)</f>
        <v>10</v>
      </c>
      <c r="N34" s="70"/>
    </row>
    <row r="35" spans="8:14" x14ac:dyDescent="0.35">
      <c r="H35" s="71"/>
      <c r="I35" s="73"/>
      <c r="J35" s="73"/>
      <c r="K35" s="73"/>
      <c r="L35" s="73"/>
      <c r="M35" s="73"/>
      <c r="N35" s="72"/>
    </row>
  </sheetData>
  <dataValidations disablePrompts="1" count="1">
    <dataValidation type="list" allowBlank="1" showInputMessage="1" showErrorMessage="1" sqref="M8" xr:uid="{4A0210B3-3366-4666-8A97-D0EAC726FE8D}">
      <formula1>Leases_List</formula1>
    </dataValidation>
  </dataValidations>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9F6AA4-E1B1-437B-B554-C37E60C610CC}">
  <sheetPr>
    <tabColor theme="1"/>
  </sheetPr>
  <dimension ref="A1:AE303"/>
  <sheetViews>
    <sheetView workbookViewId="0"/>
  </sheetViews>
  <sheetFormatPr defaultColWidth="8.6328125" defaultRowHeight="14.5" outlineLevelCol="1" x14ac:dyDescent="0.35"/>
  <cols>
    <col min="1" max="1" width="21.453125" style="5" customWidth="1"/>
    <col min="2" max="2" width="66.36328125" style="5" customWidth="1"/>
    <col min="3" max="3" width="4.6328125" style="1" customWidth="1"/>
    <col min="4" max="4" width="7.36328125" style="5" customWidth="1"/>
    <col min="5" max="6" width="11.453125" style="5" customWidth="1"/>
    <col min="7" max="7" width="16.6328125" style="5" customWidth="1" outlineLevel="1"/>
    <col min="8" max="8" width="11.36328125" style="5" customWidth="1" outlineLevel="1"/>
    <col min="9" max="9" width="10.6328125" style="2" customWidth="1" outlineLevel="1"/>
    <col min="10" max="10" width="12.54296875" style="2" customWidth="1" outlineLevel="1"/>
    <col min="11" max="13" width="11.54296875" style="2" customWidth="1" outlineLevel="1"/>
    <col min="14" max="14" width="11.6328125" style="3" customWidth="1" outlineLevel="1"/>
    <col min="15" max="15" width="4.453125" style="3" customWidth="1"/>
    <col min="16" max="16" width="12.6328125" style="3" customWidth="1" outlineLevel="1"/>
    <col min="17" max="17" width="8.6328125" style="1" outlineLevel="1"/>
    <col min="18" max="18" width="14.36328125" style="4" customWidth="1" outlineLevel="1"/>
    <col min="19" max="19" width="16" style="4" customWidth="1" outlineLevel="1"/>
    <col min="20" max="20" width="14.6328125" style="2" bestFit="1" customWidth="1" outlineLevel="1"/>
    <col min="21" max="21" width="12.6328125" style="2" customWidth="1" outlineLevel="1"/>
    <col min="22" max="22" width="12.54296875" style="2" customWidth="1" outlineLevel="1"/>
    <col min="23" max="23" width="15.90625" style="2" customWidth="1" outlineLevel="1"/>
    <col min="24" max="24" width="13.36328125" style="2" customWidth="1" outlineLevel="1"/>
    <col min="25" max="25" width="4" style="2" customWidth="1"/>
    <col min="26" max="26" width="14.6328125" style="2" bestFit="1" customWidth="1" outlineLevel="1"/>
    <col min="27" max="27" width="12.36328125" style="2" customWidth="1" outlineLevel="1"/>
    <col min="28" max="28" width="14.453125" style="2" customWidth="1" outlineLevel="1"/>
    <col min="29" max="29" width="11.6328125" style="2" customWidth="1" outlineLevel="1"/>
    <col min="30" max="30" width="12.6328125" style="2" bestFit="1" customWidth="1" outlineLevel="1"/>
    <col min="31" max="31" width="3.6328125" style="5" customWidth="1"/>
    <col min="32" max="32" width="12.453125" style="5" customWidth="1"/>
    <col min="33" max="33" width="58.453125" style="5" customWidth="1"/>
    <col min="34" max="16384" width="8.6328125" style="5"/>
  </cols>
  <sheetData>
    <row r="1" spans="1:31" ht="22.25" customHeight="1" thickBot="1" x14ac:dyDescent="0.5">
      <c r="A1" s="236" t="s">
        <v>0</v>
      </c>
      <c r="B1" s="237"/>
      <c r="D1" s="236" t="s">
        <v>1</v>
      </c>
      <c r="E1" s="236"/>
      <c r="F1" s="236"/>
      <c r="G1" s="236"/>
      <c r="H1" s="236"/>
      <c r="I1" s="236"/>
    </row>
    <row r="2" spans="1:31" s="6" customFormat="1" ht="19.25" customHeight="1" x14ac:dyDescent="0.35">
      <c r="C2" s="7"/>
      <c r="D2" s="460" t="s">
        <v>2</v>
      </c>
      <c r="E2" s="462" t="s">
        <v>3</v>
      </c>
      <c r="F2" s="235"/>
      <c r="G2" s="464" t="s">
        <v>4</v>
      </c>
      <c r="H2" s="465"/>
      <c r="I2" s="465"/>
      <c r="J2" s="465"/>
      <c r="K2" s="465"/>
      <c r="L2" s="465"/>
      <c r="M2" s="465"/>
      <c r="N2" s="466"/>
      <c r="O2" s="8"/>
      <c r="P2" s="467" t="s">
        <v>5</v>
      </c>
      <c r="Q2" s="468"/>
      <c r="R2" s="468"/>
      <c r="S2" s="468"/>
      <c r="T2" s="468"/>
      <c r="U2" s="468"/>
      <c r="V2" s="468"/>
      <c r="W2" s="468"/>
      <c r="X2" s="469"/>
      <c r="Y2" s="8"/>
      <c r="Z2" s="453" t="s">
        <v>6</v>
      </c>
      <c r="AA2" s="454"/>
      <c r="AB2" s="454"/>
      <c r="AC2" s="454"/>
      <c r="AD2" s="455"/>
      <c r="AE2" s="8"/>
    </row>
    <row r="3" spans="1:31" ht="66.650000000000006" customHeight="1" thickBot="1" x14ac:dyDescent="0.4">
      <c r="A3" s="248" t="s">
        <v>71</v>
      </c>
      <c r="B3" s="249" t="str">
        <f ca="1">RIGHT(CELL("filename",A1),LEN(CELL("filename",A1))-FIND("]",CELL("filename",A1)))</f>
        <v>Lease23</v>
      </c>
      <c r="D3" s="461"/>
      <c r="E3" s="463"/>
      <c r="F3" s="406"/>
      <c r="G3" s="9" t="s">
        <v>7</v>
      </c>
      <c r="H3" s="9" t="s">
        <v>8</v>
      </c>
      <c r="I3" s="10" t="s">
        <v>9</v>
      </c>
      <c r="J3" s="10" t="s">
        <v>10</v>
      </c>
      <c r="K3" s="10" t="s">
        <v>11</v>
      </c>
      <c r="L3" s="49" t="s">
        <v>67</v>
      </c>
      <c r="M3" s="10" t="s">
        <v>12</v>
      </c>
      <c r="N3" s="11" t="s">
        <v>13</v>
      </c>
      <c r="O3" s="12"/>
      <c r="P3" s="13" t="s">
        <v>14</v>
      </c>
      <c r="Q3" s="14" t="s">
        <v>15</v>
      </c>
      <c r="R3" s="15" t="s">
        <v>16</v>
      </c>
      <c r="S3" s="15" t="s">
        <v>17</v>
      </c>
      <c r="T3" s="10" t="s">
        <v>18</v>
      </c>
      <c r="U3" s="10" t="s">
        <v>19</v>
      </c>
      <c r="V3" s="10" t="s">
        <v>20</v>
      </c>
      <c r="W3" s="10" t="s">
        <v>21</v>
      </c>
      <c r="X3" s="16" t="s">
        <v>22</v>
      </c>
      <c r="Y3" s="17"/>
      <c r="Z3" s="18" t="s">
        <v>18</v>
      </c>
      <c r="AA3" s="10" t="s">
        <v>23</v>
      </c>
      <c r="AB3" s="10" t="s">
        <v>24</v>
      </c>
      <c r="AC3" s="10" t="s">
        <v>25</v>
      </c>
      <c r="AD3" s="16" t="s">
        <v>22</v>
      </c>
    </row>
    <row r="4" spans="1:31" ht="15.5" x14ac:dyDescent="0.35">
      <c r="A4" s="456" t="s">
        <v>26</v>
      </c>
      <c r="B4" s="457"/>
      <c r="C4" s="19"/>
      <c r="D4" s="20"/>
      <c r="E4" s="21">
        <f t="shared" ref="E4" ca="1" si="0">EOMONTH($H$4,D4)</f>
        <v>31</v>
      </c>
      <c r="F4" s="44">
        <f ca="1">E5-1</f>
        <v>365</v>
      </c>
      <c r="G4" s="22" t="s">
        <v>27</v>
      </c>
      <c r="H4" s="44">
        <f ca="1">A5</f>
        <v>0</v>
      </c>
      <c r="I4" s="45"/>
      <c r="J4" s="45"/>
      <c r="K4" s="45"/>
      <c r="L4" s="45"/>
      <c r="M4" s="45"/>
      <c r="N4" s="257">
        <f ca="1">$A$6</f>
        <v>0</v>
      </c>
      <c r="O4" s="23"/>
      <c r="P4" s="255">
        <f ca="1">$A$7</f>
        <v>0</v>
      </c>
      <c r="Q4" s="163">
        <f ca="1">$A$8</f>
        <v>0</v>
      </c>
      <c r="R4" s="164"/>
      <c r="S4" s="164"/>
      <c r="T4" s="165">
        <f ca="1">A21</f>
        <v>0</v>
      </c>
      <c r="U4" s="45"/>
      <c r="V4" s="45"/>
      <c r="W4" s="45">
        <f>S4-R4</f>
        <v>0</v>
      </c>
      <c r="X4" s="25">
        <f t="shared" ref="X4:X67" ca="1" si="1">T4+W4+U4+V4</f>
        <v>0</v>
      </c>
      <c r="Z4" s="26">
        <f ca="1">A36</f>
        <v>0</v>
      </c>
      <c r="AA4" s="45"/>
      <c r="AB4" s="45"/>
      <c r="AC4" s="45">
        <f t="shared" ref="AC4:AC67" si="2">W4</f>
        <v>0</v>
      </c>
      <c r="AD4" s="25">
        <f t="shared" ref="AD4:AD67" ca="1" si="3">Z4-AA4-AB4+AC4</f>
        <v>0</v>
      </c>
    </row>
    <row r="5" spans="1:31" x14ac:dyDescent="0.35">
      <c r="A5" s="103">
        <f ca="1">VLOOKUP(B3,'Input Table'!B:L,3,0)</f>
        <v>0</v>
      </c>
      <c r="B5" s="27" t="s">
        <v>28</v>
      </c>
      <c r="D5" s="20">
        <v>1</v>
      </c>
      <c r="E5" s="21">
        <f ca="1">EOMONTH(H5,0)</f>
        <v>366</v>
      </c>
      <c r="F5" s="44">
        <f t="shared" ref="F5:F68" ca="1" si="4">E6-1</f>
        <v>730</v>
      </c>
      <c r="G5" s="22" t="s">
        <v>119</v>
      </c>
      <c r="H5" s="44">
        <f ca="1">EDATE(H4,12)</f>
        <v>366</v>
      </c>
      <c r="I5" s="45">
        <f t="shared" ref="I5:I68" ca="1" si="5">IF(D5&gt;$A$28,0,$A$9)</f>
        <v>0</v>
      </c>
      <c r="J5" s="45">
        <f t="shared" ref="J5:J68" ca="1" si="6">IF(D5&gt;$A$28,0,$A$10)</f>
        <v>0</v>
      </c>
      <c r="K5" s="45">
        <f t="shared" ref="K5:K68" ca="1" si="7">IF(D5&gt;$A$28,0,$A$11)</f>
        <v>0</v>
      </c>
      <c r="L5" s="158"/>
      <c r="M5" s="45">
        <f ca="1">K5+L5</f>
        <v>0</v>
      </c>
      <c r="N5" s="257">
        <f t="shared" ref="N5:N68" ca="1" si="8">$A$6</f>
        <v>0</v>
      </c>
      <c r="O5" s="23"/>
      <c r="P5" s="255">
        <f t="shared" ref="P5:P68" ca="1" si="9">$A$7</f>
        <v>0</v>
      </c>
      <c r="Q5" s="163">
        <f t="shared" ref="Q5:Q68" ca="1" si="10">$A$8</f>
        <v>0</v>
      </c>
      <c r="R5" s="164">
        <f ca="1">NPV(Q4,K5:$K$244) + ($A$13+$A$14+$A$15)/POWER(1+Q4,$A$28-D5+1)</f>
        <v>0</v>
      </c>
      <c r="S5" s="164">
        <f ca="1">NPV(Q5,K5:$K$244) + ($A$13+$A$14+$A$15)/POWER(1+Q5,$A$28-D5+1)</f>
        <v>0</v>
      </c>
      <c r="T5" s="45">
        <f t="shared" ref="T5:T68" ca="1" si="11">IF(ISBLANK(G5),0,X4)</f>
        <v>0</v>
      </c>
      <c r="U5" s="45">
        <f ca="1">S5*Q5</f>
        <v>0</v>
      </c>
      <c r="V5" s="45">
        <f ca="1">-(K5+L5)</f>
        <v>0</v>
      </c>
      <c r="W5" s="45">
        <f t="shared" ref="W5:W68" ca="1" si="12">S5-R5</f>
        <v>0</v>
      </c>
      <c r="X5" s="25">
        <f ca="1">T5+W5+U5+V5</f>
        <v>0</v>
      </c>
      <c r="Z5" s="28">
        <f ca="1">AD4</f>
        <v>0</v>
      </c>
      <c r="AA5" s="233"/>
      <c r="AB5" s="45">
        <f t="shared" ref="AB5:AB68" ca="1" si="13">IFERROR(Z5/($A$42-D5+1),0)</f>
        <v>0</v>
      </c>
      <c r="AC5" s="45">
        <f t="shared" ca="1" si="2"/>
        <v>0</v>
      </c>
      <c r="AD5" s="25">
        <f t="shared" ca="1" si="3"/>
        <v>0</v>
      </c>
    </row>
    <row r="6" spans="1:31" x14ac:dyDescent="0.35">
      <c r="A6" s="104">
        <f ca="1">VLOOKUP(B3,'Input Table'!B:L,4,0)</f>
        <v>0</v>
      </c>
      <c r="B6" s="27" t="s">
        <v>29</v>
      </c>
      <c r="D6" s="20">
        <v>2</v>
      </c>
      <c r="E6" s="21">
        <f t="shared" ref="E6:E69" ca="1" si="14">EOMONTH(H6,0)</f>
        <v>731</v>
      </c>
      <c r="F6" s="44">
        <f t="shared" ca="1" si="4"/>
        <v>1095</v>
      </c>
      <c r="G6" s="22" t="s">
        <v>119</v>
      </c>
      <c r="H6" s="44">
        <f t="shared" ref="H6:H69" ca="1" si="15">EDATE(H5,12)</f>
        <v>731</v>
      </c>
      <c r="I6" s="45">
        <f t="shared" ca="1" si="5"/>
        <v>0</v>
      </c>
      <c r="J6" s="45">
        <f t="shared" ca="1" si="6"/>
        <v>0</v>
      </c>
      <c r="K6" s="45">
        <f t="shared" ca="1" si="7"/>
        <v>0</v>
      </c>
      <c r="L6" s="45"/>
      <c r="M6" s="45">
        <f t="shared" ref="M6:M69" ca="1" si="16">K6+L6</f>
        <v>0</v>
      </c>
      <c r="N6" s="257">
        <f t="shared" ca="1" si="8"/>
        <v>0</v>
      </c>
      <c r="O6" s="23"/>
      <c r="P6" s="255">
        <f t="shared" ca="1" si="9"/>
        <v>0</v>
      </c>
      <c r="Q6" s="163">
        <f t="shared" ca="1" si="10"/>
        <v>0</v>
      </c>
      <c r="R6" s="164">
        <f ca="1">NPV(Q5,K6:$K$244) + ($A$13+$A$14+$A$15)/POWER(1+Q5,$A$28-D6+1)</f>
        <v>0</v>
      </c>
      <c r="S6" s="164">
        <f ca="1">NPV(Q6,K6:$K$244) + ($A$13+$A$14+$A$15)/POWER(1+Q6,$A$28-D6+1)</f>
        <v>0</v>
      </c>
      <c r="T6" s="45">
        <f t="shared" ca="1" si="11"/>
        <v>0</v>
      </c>
      <c r="U6" s="45">
        <f t="shared" ref="U6:U69" ca="1" si="17">S6*Q6</f>
        <v>0</v>
      </c>
      <c r="V6" s="45">
        <f t="shared" ref="V6:V69" ca="1" si="18">-(K6+L6)</f>
        <v>0</v>
      </c>
      <c r="W6" s="45">
        <f t="shared" ca="1" si="12"/>
        <v>0</v>
      </c>
      <c r="X6" s="25">
        <f t="shared" ca="1" si="1"/>
        <v>0</v>
      </c>
      <c r="Z6" s="28">
        <f t="shared" ref="Z6:Z69" ca="1" si="19">AD5</f>
        <v>0</v>
      </c>
      <c r="AA6" s="233"/>
      <c r="AB6" s="45">
        <f t="shared" ca="1" si="13"/>
        <v>0</v>
      </c>
      <c r="AC6" s="45">
        <f t="shared" ca="1" si="2"/>
        <v>0</v>
      </c>
      <c r="AD6" s="25">
        <f t="shared" ca="1" si="3"/>
        <v>0</v>
      </c>
    </row>
    <row r="7" spans="1:31" x14ac:dyDescent="0.35">
      <c r="A7" s="104">
        <f ca="1">VLOOKUP(B3,'Input Table'!B:L,5,0)</f>
        <v>0</v>
      </c>
      <c r="B7" s="27" t="s">
        <v>30</v>
      </c>
      <c r="D7" s="20">
        <v>3</v>
      </c>
      <c r="E7" s="21">
        <f t="shared" ca="1" si="14"/>
        <v>1096</v>
      </c>
      <c r="F7" s="44">
        <f t="shared" ca="1" si="4"/>
        <v>1460</v>
      </c>
      <c r="G7" s="22" t="s">
        <v>119</v>
      </c>
      <c r="H7" s="44">
        <f t="shared" ca="1" si="15"/>
        <v>1096</v>
      </c>
      <c r="I7" s="45">
        <f t="shared" ca="1" si="5"/>
        <v>0</v>
      </c>
      <c r="J7" s="45">
        <f t="shared" ca="1" si="6"/>
        <v>0</v>
      </c>
      <c r="K7" s="45">
        <f t="shared" ca="1" si="7"/>
        <v>0</v>
      </c>
      <c r="L7" s="45"/>
      <c r="M7" s="45">
        <f t="shared" ca="1" si="16"/>
        <v>0</v>
      </c>
      <c r="N7" s="257">
        <f t="shared" ca="1" si="8"/>
        <v>0</v>
      </c>
      <c r="O7" s="23"/>
      <c r="P7" s="255">
        <f t="shared" ca="1" si="9"/>
        <v>0</v>
      </c>
      <c r="Q7" s="163">
        <f t="shared" ca="1" si="10"/>
        <v>0</v>
      </c>
      <c r="R7" s="164">
        <f ca="1">NPV(Q6,K7:$K$244) + ($A$13+$A$14+$A$15)/POWER(1+Q6,$A$28-D7+1)</f>
        <v>0</v>
      </c>
      <c r="S7" s="164">
        <f ca="1">NPV(Q7,K7:$K$244) + ($A$13+$A$14+$A$15)/POWER(1+Q7,$A$28-D7+1)</f>
        <v>0</v>
      </c>
      <c r="T7" s="45">
        <f t="shared" ca="1" si="11"/>
        <v>0</v>
      </c>
      <c r="U7" s="45">
        <f t="shared" ca="1" si="17"/>
        <v>0</v>
      </c>
      <c r="V7" s="45">
        <f t="shared" ca="1" si="18"/>
        <v>0</v>
      </c>
      <c r="W7" s="45">
        <f t="shared" ca="1" si="12"/>
        <v>0</v>
      </c>
      <c r="X7" s="25">
        <f ca="1">T7+W7+U7+V7</f>
        <v>0</v>
      </c>
      <c r="Z7" s="28">
        <f t="shared" ca="1" si="19"/>
        <v>0</v>
      </c>
      <c r="AA7" s="233"/>
      <c r="AB7" s="45">
        <f t="shared" ca="1" si="13"/>
        <v>0</v>
      </c>
      <c r="AC7" s="45">
        <f t="shared" ca="1" si="2"/>
        <v>0</v>
      </c>
      <c r="AD7" s="25">
        <f t="shared" ca="1" si="3"/>
        <v>0</v>
      </c>
    </row>
    <row r="8" spans="1:31" x14ac:dyDescent="0.35">
      <c r="A8" s="246">
        <f ca="1">IF(A6=0,A7,A6)</f>
        <v>0</v>
      </c>
      <c r="B8" s="48" t="s">
        <v>15</v>
      </c>
      <c r="D8" s="20">
        <v>4</v>
      </c>
      <c r="E8" s="21">
        <f t="shared" ca="1" si="14"/>
        <v>1461</v>
      </c>
      <c r="F8" s="44">
        <f t="shared" ca="1" si="4"/>
        <v>1826</v>
      </c>
      <c r="G8" s="22" t="s">
        <v>119</v>
      </c>
      <c r="H8" s="44">
        <f t="shared" ca="1" si="15"/>
        <v>1461</v>
      </c>
      <c r="I8" s="45">
        <f t="shared" ca="1" si="5"/>
        <v>0</v>
      </c>
      <c r="J8" s="45">
        <f t="shared" ca="1" si="6"/>
        <v>0</v>
      </c>
      <c r="K8" s="45">
        <f t="shared" ca="1" si="7"/>
        <v>0</v>
      </c>
      <c r="L8" s="45"/>
      <c r="M8" s="45">
        <f t="shared" ca="1" si="16"/>
        <v>0</v>
      </c>
      <c r="N8" s="257">
        <f t="shared" ca="1" si="8"/>
        <v>0</v>
      </c>
      <c r="O8" s="23"/>
      <c r="P8" s="255">
        <f t="shared" ca="1" si="9"/>
        <v>0</v>
      </c>
      <c r="Q8" s="163">
        <f t="shared" ca="1" si="10"/>
        <v>0</v>
      </c>
      <c r="R8" s="164">
        <f ca="1">NPV(Q7,K8:$K$244) + ($A$13+$A$14+$A$15)/POWER(1+Q7,$A$28-D8+1)</f>
        <v>0</v>
      </c>
      <c r="S8" s="164">
        <f ca="1">NPV(Q8,K8:$K$244) + ($A$13+$A$14+$A$15)/POWER(1+Q8,$A$28-D8+1)</f>
        <v>0</v>
      </c>
      <c r="T8" s="45">
        <f ca="1">IF(ISBLANK(G8),0,X7)</f>
        <v>0</v>
      </c>
      <c r="U8" s="45">
        <f ca="1">S8*Q8</f>
        <v>0</v>
      </c>
      <c r="V8" s="45">
        <f t="shared" ca="1" si="18"/>
        <v>0</v>
      </c>
      <c r="W8" s="45">
        <f t="shared" ca="1" si="12"/>
        <v>0</v>
      </c>
      <c r="X8" s="25">
        <f t="shared" ca="1" si="1"/>
        <v>0</v>
      </c>
      <c r="Z8" s="28">
        <f t="shared" ca="1" si="19"/>
        <v>0</v>
      </c>
      <c r="AA8" s="233"/>
      <c r="AB8" s="45">
        <f t="shared" ca="1" si="13"/>
        <v>0</v>
      </c>
      <c r="AC8" s="45">
        <f t="shared" ca="1" si="2"/>
        <v>0</v>
      </c>
      <c r="AD8" s="25">
        <f t="shared" ca="1" si="3"/>
        <v>0</v>
      </c>
    </row>
    <row r="9" spans="1:31" x14ac:dyDescent="0.35">
      <c r="A9" s="105">
        <f ca="1">VLOOKUP($B$3,'Input Table'!B:L,6,0)</f>
        <v>0</v>
      </c>
      <c r="B9" s="27" t="s">
        <v>282</v>
      </c>
      <c r="D9" s="20">
        <v>5</v>
      </c>
      <c r="E9" s="21">
        <f t="shared" ca="1" si="14"/>
        <v>1827</v>
      </c>
      <c r="F9" s="44">
        <f t="shared" ca="1" si="4"/>
        <v>2191</v>
      </c>
      <c r="G9" s="22" t="s">
        <v>119</v>
      </c>
      <c r="H9" s="44">
        <f t="shared" ca="1" si="15"/>
        <v>1827</v>
      </c>
      <c r="I9" s="45">
        <f t="shared" ca="1" si="5"/>
        <v>0</v>
      </c>
      <c r="J9" s="45">
        <f t="shared" ca="1" si="6"/>
        <v>0</v>
      </c>
      <c r="K9" s="45">
        <f t="shared" ca="1" si="7"/>
        <v>0</v>
      </c>
      <c r="L9" s="45"/>
      <c r="M9" s="45">
        <f t="shared" ca="1" si="16"/>
        <v>0</v>
      </c>
      <c r="N9" s="257">
        <f t="shared" ca="1" si="8"/>
        <v>0</v>
      </c>
      <c r="O9" s="23"/>
      <c r="P9" s="255">
        <f t="shared" ca="1" si="9"/>
        <v>0</v>
      </c>
      <c r="Q9" s="163">
        <f t="shared" ca="1" si="10"/>
        <v>0</v>
      </c>
      <c r="R9" s="164">
        <f ca="1">NPV(Q8,K9:$K$244) + ($A$13+$A$14+$A$15)/POWER(1+Q8,$A$28-D9+1)</f>
        <v>0</v>
      </c>
      <c r="S9" s="164">
        <f ca="1">NPV(Q9,K9:$K$244) + ($A$13+$A$14+$A$15)/POWER(1+Q9,$A$28-D9+1)</f>
        <v>0</v>
      </c>
      <c r="T9" s="45">
        <f t="shared" ca="1" si="11"/>
        <v>0</v>
      </c>
      <c r="U9" s="45">
        <f t="shared" ca="1" si="17"/>
        <v>0</v>
      </c>
      <c r="V9" s="45">
        <f t="shared" ca="1" si="18"/>
        <v>0</v>
      </c>
      <c r="W9" s="45">
        <f t="shared" ca="1" si="12"/>
        <v>0</v>
      </c>
      <c r="X9" s="25">
        <f t="shared" ca="1" si="1"/>
        <v>0</v>
      </c>
      <c r="Z9" s="28">
        <f t="shared" ca="1" si="19"/>
        <v>0</v>
      </c>
      <c r="AA9" s="233"/>
      <c r="AB9" s="45">
        <f t="shared" ca="1" si="13"/>
        <v>0</v>
      </c>
      <c r="AC9" s="45">
        <f t="shared" ca="1" si="2"/>
        <v>0</v>
      </c>
      <c r="AD9" s="25">
        <f t="shared" ca="1" si="3"/>
        <v>0</v>
      </c>
    </row>
    <row r="10" spans="1:31" x14ac:dyDescent="0.35">
      <c r="A10" s="105">
        <f ca="1">VLOOKUP($B$3,'Input Table'!B:L,7,0)</f>
        <v>0</v>
      </c>
      <c r="B10" s="27" t="s">
        <v>32</v>
      </c>
      <c r="D10" s="20">
        <v>6</v>
      </c>
      <c r="E10" s="21">
        <f t="shared" ca="1" si="14"/>
        <v>2192</v>
      </c>
      <c r="F10" s="44">
        <f t="shared" ca="1" si="4"/>
        <v>2556</v>
      </c>
      <c r="G10" s="22" t="s">
        <v>119</v>
      </c>
      <c r="H10" s="44">
        <f t="shared" ca="1" si="15"/>
        <v>2192</v>
      </c>
      <c r="I10" s="45">
        <f t="shared" ca="1" si="5"/>
        <v>0</v>
      </c>
      <c r="J10" s="45">
        <f t="shared" ca="1" si="6"/>
        <v>0</v>
      </c>
      <c r="K10" s="45">
        <f t="shared" ca="1" si="7"/>
        <v>0</v>
      </c>
      <c r="L10" s="45"/>
      <c r="M10" s="45">
        <f t="shared" ca="1" si="16"/>
        <v>0</v>
      </c>
      <c r="N10" s="257">
        <f t="shared" ca="1" si="8"/>
        <v>0</v>
      </c>
      <c r="O10" s="23"/>
      <c r="P10" s="255">
        <f t="shared" ca="1" si="9"/>
        <v>0</v>
      </c>
      <c r="Q10" s="163">
        <f t="shared" ca="1" si="10"/>
        <v>0</v>
      </c>
      <c r="R10" s="164">
        <f ca="1">NPV(Q9,K10:$K$244) + ($A$13+$A$14+$A$15)/POWER(1+Q9,$A$28-D10+1)</f>
        <v>0</v>
      </c>
      <c r="S10" s="164">
        <f ca="1">NPV(Q10,K10:$K$244) + ($A$13+$A$14+$A$15)/POWER(1+Q10,$A$28-D10+1)</f>
        <v>0</v>
      </c>
      <c r="T10" s="45">
        <f t="shared" ca="1" si="11"/>
        <v>0</v>
      </c>
      <c r="U10" s="45">
        <f t="shared" ca="1" si="17"/>
        <v>0</v>
      </c>
      <c r="V10" s="45">
        <f t="shared" ca="1" si="18"/>
        <v>0</v>
      </c>
      <c r="W10" s="45">
        <f t="shared" ca="1" si="12"/>
        <v>0</v>
      </c>
      <c r="X10" s="25">
        <f ca="1">T10+W10+U10+V10</f>
        <v>0</v>
      </c>
      <c r="Z10" s="28">
        <f t="shared" ca="1" si="19"/>
        <v>0</v>
      </c>
      <c r="AA10" s="233"/>
      <c r="AB10" s="45">
        <f t="shared" ca="1" si="13"/>
        <v>0</v>
      </c>
      <c r="AC10" s="45">
        <f t="shared" ca="1" si="2"/>
        <v>0</v>
      </c>
      <c r="AD10" s="25">
        <f t="shared" ca="1" si="3"/>
        <v>0</v>
      </c>
    </row>
    <row r="11" spans="1:31" x14ac:dyDescent="0.35">
      <c r="A11" s="105">
        <f ca="1">A9-A10</f>
        <v>0</v>
      </c>
      <c r="B11" s="27" t="s">
        <v>33</v>
      </c>
      <c r="D11" s="20">
        <v>7</v>
      </c>
      <c r="E11" s="21">
        <f t="shared" ca="1" si="14"/>
        <v>2557</v>
      </c>
      <c r="F11" s="44">
        <f t="shared" ca="1" si="4"/>
        <v>2921</v>
      </c>
      <c r="G11" s="22" t="s">
        <v>119</v>
      </c>
      <c r="H11" s="44">
        <f t="shared" ca="1" si="15"/>
        <v>2557</v>
      </c>
      <c r="I11" s="45">
        <f t="shared" ca="1" si="5"/>
        <v>0</v>
      </c>
      <c r="J11" s="45">
        <f t="shared" ca="1" si="6"/>
        <v>0</v>
      </c>
      <c r="K11" s="45">
        <f t="shared" ca="1" si="7"/>
        <v>0</v>
      </c>
      <c r="L11" s="45"/>
      <c r="M11" s="45">
        <f t="shared" ca="1" si="16"/>
        <v>0</v>
      </c>
      <c r="N11" s="257">
        <f t="shared" ca="1" si="8"/>
        <v>0</v>
      </c>
      <c r="O11" s="23"/>
      <c r="P11" s="255">
        <f t="shared" ca="1" si="9"/>
        <v>0</v>
      </c>
      <c r="Q11" s="163">
        <f t="shared" ca="1" si="10"/>
        <v>0</v>
      </c>
      <c r="R11" s="164">
        <f ca="1">NPV(Q10,K11:$K$244) + ($A$13+$A$14+$A$15)/POWER(1+Q10,$A$28-D11+1)</f>
        <v>0</v>
      </c>
      <c r="S11" s="164">
        <f ca="1">NPV(Q11,K11:$K$244) + ($A$13+$A$14+$A$15)/POWER(1+Q11,$A$28-D11+1)</f>
        <v>0</v>
      </c>
      <c r="T11" s="45">
        <f ca="1">IF(ISBLANK(G11),0,X10)</f>
        <v>0</v>
      </c>
      <c r="U11" s="45">
        <f ca="1">S11*Q11</f>
        <v>0</v>
      </c>
      <c r="V11" s="45">
        <f t="shared" ca="1" si="18"/>
        <v>0</v>
      </c>
      <c r="W11" s="45">
        <f t="shared" ca="1" si="12"/>
        <v>0</v>
      </c>
      <c r="X11" s="25">
        <f ca="1">T11+W11+U11+V11</f>
        <v>0</v>
      </c>
      <c r="Z11" s="28">
        <f t="shared" ca="1" si="19"/>
        <v>0</v>
      </c>
      <c r="AA11" s="233"/>
      <c r="AB11" s="45">
        <f t="shared" ca="1" si="13"/>
        <v>0</v>
      </c>
      <c r="AC11" s="45">
        <f t="shared" ca="1" si="2"/>
        <v>0</v>
      </c>
      <c r="AD11" s="25">
        <f t="shared" ca="1" si="3"/>
        <v>0</v>
      </c>
    </row>
    <row r="12" spans="1:31" x14ac:dyDescent="0.35">
      <c r="A12" s="112">
        <f ca="1">VLOOKUP($B$3,'Input Table'!B:L,8,0)</f>
        <v>0</v>
      </c>
      <c r="B12" s="48" t="s">
        <v>34</v>
      </c>
      <c r="D12" s="20">
        <v>8</v>
      </c>
      <c r="E12" s="21">
        <f t="shared" ca="1" si="14"/>
        <v>2922</v>
      </c>
      <c r="F12" s="44">
        <f t="shared" ca="1" si="4"/>
        <v>3287</v>
      </c>
      <c r="G12" s="22" t="s">
        <v>119</v>
      </c>
      <c r="H12" s="44">
        <f t="shared" ca="1" si="15"/>
        <v>2922</v>
      </c>
      <c r="I12" s="45">
        <f t="shared" ca="1" si="5"/>
        <v>0</v>
      </c>
      <c r="J12" s="45">
        <f t="shared" ca="1" si="6"/>
        <v>0</v>
      </c>
      <c r="K12" s="45">
        <f t="shared" ca="1" si="7"/>
        <v>0</v>
      </c>
      <c r="L12" s="45"/>
      <c r="M12" s="45">
        <f t="shared" ca="1" si="16"/>
        <v>0</v>
      </c>
      <c r="N12" s="257">
        <f t="shared" ca="1" si="8"/>
        <v>0</v>
      </c>
      <c r="O12" s="23"/>
      <c r="P12" s="255">
        <f t="shared" ca="1" si="9"/>
        <v>0</v>
      </c>
      <c r="Q12" s="163">
        <f t="shared" ca="1" si="10"/>
        <v>0</v>
      </c>
      <c r="R12" s="164">
        <f ca="1">NPV(Q11,K12:$K$244) + ($A$13+$A$14+$A$15)/POWER(1+Q11,$A$28-D12+1)</f>
        <v>0</v>
      </c>
      <c r="S12" s="164">
        <f ca="1">NPV(Q12,K12:$K$244) + ($A$13+$A$14+$A$15)/POWER(1+Q12,$A$28-D12+1)</f>
        <v>0</v>
      </c>
      <c r="T12" s="45">
        <f t="shared" ca="1" si="11"/>
        <v>0</v>
      </c>
      <c r="U12" s="45">
        <f t="shared" ca="1" si="17"/>
        <v>0</v>
      </c>
      <c r="V12" s="45">
        <f t="shared" ca="1" si="18"/>
        <v>0</v>
      </c>
      <c r="W12" s="45">
        <f t="shared" ca="1" si="12"/>
        <v>0</v>
      </c>
      <c r="X12" s="25">
        <f t="shared" ca="1" si="1"/>
        <v>0</v>
      </c>
      <c r="Z12" s="28">
        <f t="shared" ca="1" si="19"/>
        <v>0</v>
      </c>
      <c r="AA12" s="233"/>
      <c r="AB12" s="45">
        <f t="shared" ca="1" si="13"/>
        <v>0</v>
      </c>
      <c r="AC12" s="45">
        <f t="shared" ca="1" si="2"/>
        <v>0</v>
      </c>
      <c r="AD12" s="25">
        <f t="shared" ca="1" si="3"/>
        <v>0</v>
      </c>
    </row>
    <row r="13" spans="1:31" x14ac:dyDescent="0.35">
      <c r="A13" s="105">
        <f ca="1">VLOOKUP($B$3,'Input Table'!B:L,9,0)</f>
        <v>0</v>
      </c>
      <c r="B13" s="27" t="s">
        <v>35</v>
      </c>
      <c r="D13" s="20">
        <v>9</v>
      </c>
      <c r="E13" s="21">
        <f t="shared" ca="1" si="14"/>
        <v>3288</v>
      </c>
      <c r="F13" s="44">
        <f t="shared" ca="1" si="4"/>
        <v>3652</v>
      </c>
      <c r="G13" s="22" t="s">
        <v>119</v>
      </c>
      <c r="H13" s="44">
        <f t="shared" ca="1" si="15"/>
        <v>3288</v>
      </c>
      <c r="I13" s="45">
        <f t="shared" ca="1" si="5"/>
        <v>0</v>
      </c>
      <c r="J13" s="45">
        <f t="shared" ca="1" si="6"/>
        <v>0</v>
      </c>
      <c r="K13" s="45">
        <f t="shared" ca="1" si="7"/>
        <v>0</v>
      </c>
      <c r="L13" s="45"/>
      <c r="M13" s="45">
        <f t="shared" ca="1" si="16"/>
        <v>0</v>
      </c>
      <c r="N13" s="257">
        <f t="shared" ca="1" si="8"/>
        <v>0</v>
      </c>
      <c r="O13" s="23"/>
      <c r="P13" s="255">
        <f t="shared" ca="1" si="9"/>
        <v>0</v>
      </c>
      <c r="Q13" s="163">
        <f t="shared" ca="1" si="10"/>
        <v>0</v>
      </c>
      <c r="R13" s="164">
        <f ca="1">NPV(Q12,K13:$K$244) + ($A$13+$A$14+$A$15)/POWER(1+Q12,$A$28-D13+1)</f>
        <v>0</v>
      </c>
      <c r="S13" s="164">
        <f ca="1">NPV(Q13,K13:$K$244) + ($A$13+$A$14+$A$15)/POWER(1+Q13,$A$28-D13+1)</f>
        <v>0</v>
      </c>
      <c r="T13" s="45">
        <f t="shared" ca="1" si="11"/>
        <v>0</v>
      </c>
      <c r="U13" s="45">
        <f t="shared" ca="1" si="17"/>
        <v>0</v>
      </c>
      <c r="V13" s="45">
        <f t="shared" ca="1" si="18"/>
        <v>0</v>
      </c>
      <c r="W13" s="45">
        <f t="shared" ca="1" si="12"/>
        <v>0</v>
      </c>
      <c r="X13" s="25">
        <f t="shared" ca="1" si="1"/>
        <v>0</v>
      </c>
      <c r="Z13" s="28">
        <f t="shared" ca="1" si="19"/>
        <v>0</v>
      </c>
      <c r="AA13" s="233"/>
      <c r="AB13" s="45">
        <f t="shared" ca="1" si="13"/>
        <v>0</v>
      </c>
      <c r="AC13" s="45">
        <f t="shared" ca="1" si="2"/>
        <v>0</v>
      </c>
      <c r="AD13" s="25">
        <f t="shared" ca="1" si="3"/>
        <v>0</v>
      </c>
    </row>
    <row r="14" spans="1:31" x14ac:dyDescent="0.35">
      <c r="A14" s="105">
        <f ca="1">VLOOKUP($B$3,'Input Table'!B:L,10,0)</f>
        <v>0</v>
      </c>
      <c r="B14" s="27" t="s">
        <v>36</v>
      </c>
      <c r="D14" s="20">
        <v>10</v>
      </c>
      <c r="E14" s="21">
        <f t="shared" ca="1" si="14"/>
        <v>3653</v>
      </c>
      <c r="F14" s="44">
        <f t="shared" ca="1" si="4"/>
        <v>4017</v>
      </c>
      <c r="G14" s="22" t="s">
        <v>119</v>
      </c>
      <c r="H14" s="44">
        <f t="shared" ca="1" si="15"/>
        <v>3653</v>
      </c>
      <c r="I14" s="45">
        <f t="shared" ca="1" si="5"/>
        <v>0</v>
      </c>
      <c r="J14" s="45">
        <f t="shared" ca="1" si="6"/>
        <v>0</v>
      </c>
      <c r="K14" s="45">
        <f t="shared" ca="1" si="7"/>
        <v>0</v>
      </c>
      <c r="L14" s="45"/>
      <c r="M14" s="45">
        <f t="shared" ca="1" si="16"/>
        <v>0</v>
      </c>
      <c r="N14" s="257">
        <f t="shared" ca="1" si="8"/>
        <v>0</v>
      </c>
      <c r="O14" s="23"/>
      <c r="P14" s="255">
        <f t="shared" ca="1" si="9"/>
        <v>0</v>
      </c>
      <c r="Q14" s="163">
        <f t="shared" ca="1" si="10"/>
        <v>0</v>
      </c>
      <c r="R14" s="164">
        <f ca="1">NPV(Q13,K14:$K$244) + ($A$13+$A$14+$A$15)/POWER(1+Q13,$A$28-D14+1)</f>
        <v>0</v>
      </c>
      <c r="S14" s="164">
        <f ca="1">NPV(Q14,K14:$K$244) + ($A$13+$A$14+$A$15)/POWER(1+Q14,$A$28-D14+1)</f>
        <v>0</v>
      </c>
      <c r="T14" s="45">
        <f t="shared" ca="1" si="11"/>
        <v>0</v>
      </c>
      <c r="U14" s="45">
        <f t="shared" ca="1" si="17"/>
        <v>0</v>
      </c>
      <c r="V14" s="45">
        <f t="shared" ca="1" si="18"/>
        <v>0</v>
      </c>
      <c r="W14" s="45">
        <f t="shared" ca="1" si="12"/>
        <v>0</v>
      </c>
      <c r="X14" s="25">
        <f t="shared" ca="1" si="1"/>
        <v>0</v>
      </c>
      <c r="Z14" s="28">
        <f t="shared" ca="1" si="19"/>
        <v>0</v>
      </c>
      <c r="AA14" s="233"/>
      <c r="AB14" s="45">
        <f t="shared" ca="1" si="13"/>
        <v>0</v>
      </c>
      <c r="AC14" s="45">
        <f t="shared" ca="1" si="2"/>
        <v>0</v>
      </c>
      <c r="AD14" s="25">
        <f t="shared" ca="1" si="3"/>
        <v>0</v>
      </c>
    </row>
    <row r="15" spans="1:31" x14ac:dyDescent="0.35">
      <c r="A15" s="105">
        <f ca="1">VLOOKUP($B$3,'Input Table'!B:L,11,0)</f>
        <v>0</v>
      </c>
      <c r="B15" s="27" t="s">
        <v>37</v>
      </c>
      <c r="D15" s="20">
        <v>11</v>
      </c>
      <c r="E15" s="21">
        <f t="shared" ca="1" si="14"/>
        <v>4018</v>
      </c>
      <c r="F15" s="44">
        <f t="shared" ca="1" si="4"/>
        <v>4382</v>
      </c>
      <c r="G15" s="22" t="s">
        <v>119</v>
      </c>
      <c r="H15" s="44">
        <f t="shared" ca="1" si="15"/>
        <v>4018</v>
      </c>
      <c r="I15" s="45">
        <f t="shared" ca="1" si="5"/>
        <v>0</v>
      </c>
      <c r="J15" s="45">
        <f t="shared" ca="1" si="6"/>
        <v>0</v>
      </c>
      <c r="K15" s="45">
        <f t="shared" ca="1" si="7"/>
        <v>0</v>
      </c>
      <c r="L15" s="45"/>
      <c r="M15" s="45">
        <f t="shared" ca="1" si="16"/>
        <v>0</v>
      </c>
      <c r="N15" s="257">
        <f t="shared" ca="1" si="8"/>
        <v>0</v>
      </c>
      <c r="O15" s="23"/>
      <c r="P15" s="255">
        <f t="shared" ca="1" si="9"/>
        <v>0</v>
      </c>
      <c r="Q15" s="163">
        <f t="shared" ca="1" si="10"/>
        <v>0</v>
      </c>
      <c r="R15" s="164">
        <f ca="1">NPV(Q14,K15:$K$244) + ($A$13+$A$14+$A$15)/POWER(1+Q14,$A$28-D15+1)</f>
        <v>0</v>
      </c>
      <c r="S15" s="164">
        <f ca="1">NPV(Q15,K15:$K$244) + ($A$13+$A$14+$A$15)/POWER(1+Q15,$A$28-D15+1)</f>
        <v>0</v>
      </c>
      <c r="T15" s="45">
        <f t="shared" ca="1" si="11"/>
        <v>0</v>
      </c>
      <c r="U15" s="45">
        <f t="shared" ca="1" si="17"/>
        <v>0</v>
      </c>
      <c r="V15" s="45">
        <f t="shared" ca="1" si="18"/>
        <v>0</v>
      </c>
      <c r="W15" s="45">
        <f t="shared" ca="1" si="12"/>
        <v>0</v>
      </c>
      <c r="X15" s="25">
        <f t="shared" ca="1" si="1"/>
        <v>0</v>
      </c>
      <c r="Z15" s="28">
        <f t="shared" ca="1" si="19"/>
        <v>0</v>
      </c>
      <c r="AA15" s="233"/>
      <c r="AB15" s="45">
        <f t="shared" ca="1" si="13"/>
        <v>0</v>
      </c>
      <c r="AC15" s="45">
        <f t="shared" ca="1" si="2"/>
        <v>0</v>
      </c>
      <c r="AD15" s="25">
        <f t="shared" ca="1" si="3"/>
        <v>0</v>
      </c>
    </row>
    <row r="16" spans="1:31" x14ac:dyDescent="0.35">
      <c r="A16" s="250">
        <f ca="1">-PV($A$8,$A$28,A11)</f>
        <v>0</v>
      </c>
      <c r="B16" s="48" t="s">
        <v>38</v>
      </c>
      <c r="D16" s="20">
        <v>12</v>
      </c>
      <c r="E16" s="21">
        <f t="shared" ca="1" si="14"/>
        <v>4383</v>
      </c>
      <c r="F16" s="44">
        <f t="shared" ca="1" si="4"/>
        <v>4748</v>
      </c>
      <c r="G16" s="22" t="s">
        <v>119</v>
      </c>
      <c r="H16" s="44">
        <f t="shared" ca="1" si="15"/>
        <v>4383</v>
      </c>
      <c r="I16" s="45">
        <f t="shared" ca="1" si="5"/>
        <v>0</v>
      </c>
      <c r="J16" s="45">
        <f t="shared" ca="1" si="6"/>
        <v>0</v>
      </c>
      <c r="K16" s="45">
        <f t="shared" ca="1" si="7"/>
        <v>0</v>
      </c>
      <c r="L16" s="45"/>
      <c r="M16" s="45">
        <f t="shared" ca="1" si="16"/>
        <v>0</v>
      </c>
      <c r="N16" s="257">
        <f t="shared" ca="1" si="8"/>
        <v>0</v>
      </c>
      <c r="O16" s="23"/>
      <c r="P16" s="255">
        <f t="shared" ca="1" si="9"/>
        <v>0</v>
      </c>
      <c r="Q16" s="163">
        <f t="shared" ca="1" si="10"/>
        <v>0</v>
      </c>
      <c r="R16" s="164">
        <f ca="1">NPV(Q15,K16:$K$244) + ($A$13+$A$14+$A$15)/POWER(1+Q15,$A$28-D16+1)</f>
        <v>0</v>
      </c>
      <c r="S16" s="164">
        <f ca="1">NPV(Q16,K16:$K$244) + ($A$13+$A$14+$A$15)/POWER(1+Q16,$A$28-D16+1)</f>
        <v>0</v>
      </c>
      <c r="T16" s="45">
        <f t="shared" ca="1" si="11"/>
        <v>0</v>
      </c>
      <c r="U16" s="45">
        <f t="shared" ca="1" si="17"/>
        <v>0</v>
      </c>
      <c r="V16" s="45">
        <f t="shared" ca="1" si="18"/>
        <v>0</v>
      </c>
      <c r="W16" s="45">
        <v>0</v>
      </c>
      <c r="X16" s="25">
        <f t="shared" ca="1" si="1"/>
        <v>0</v>
      </c>
      <c r="Z16" s="28">
        <f t="shared" ca="1" si="19"/>
        <v>0</v>
      </c>
      <c r="AA16" s="233"/>
      <c r="AB16" s="45">
        <f t="shared" ca="1" si="13"/>
        <v>0</v>
      </c>
      <c r="AC16" s="45">
        <v>0</v>
      </c>
      <c r="AD16" s="25">
        <f t="shared" ca="1" si="3"/>
        <v>0</v>
      </c>
    </row>
    <row r="17" spans="1:30" x14ac:dyDescent="0.35">
      <c r="A17" s="247">
        <v>0</v>
      </c>
      <c r="B17" s="48" t="s">
        <v>273</v>
      </c>
      <c r="D17" s="20">
        <v>13</v>
      </c>
      <c r="E17" s="21">
        <f t="shared" ca="1" si="14"/>
        <v>4749</v>
      </c>
      <c r="F17" s="44">
        <f t="shared" ca="1" si="4"/>
        <v>5113</v>
      </c>
      <c r="G17" s="22" t="s">
        <v>119</v>
      </c>
      <c r="H17" s="44">
        <f t="shared" ca="1" si="15"/>
        <v>4749</v>
      </c>
      <c r="I17" s="45">
        <f t="shared" ca="1" si="5"/>
        <v>0</v>
      </c>
      <c r="J17" s="45">
        <f t="shared" ca="1" si="6"/>
        <v>0</v>
      </c>
      <c r="K17" s="45">
        <f t="shared" ca="1" si="7"/>
        <v>0</v>
      </c>
      <c r="L17" s="45"/>
      <c r="M17" s="45">
        <f t="shared" ca="1" si="16"/>
        <v>0</v>
      </c>
      <c r="N17" s="257">
        <f t="shared" ca="1" si="8"/>
        <v>0</v>
      </c>
      <c r="O17" s="23"/>
      <c r="P17" s="255">
        <f t="shared" ca="1" si="9"/>
        <v>0</v>
      </c>
      <c r="Q17" s="163">
        <f t="shared" ca="1" si="10"/>
        <v>0</v>
      </c>
      <c r="R17" s="164">
        <f ca="1">NPV(Q16,K17:$K$244) + ($A$13+$A$14+$A$15)/POWER(1+Q16,$A$28-D17+1)</f>
        <v>0</v>
      </c>
      <c r="S17" s="164">
        <f ca="1">NPV(Q17,K17:$K$244) + ($A$13+$A$14+$A$15)/POWER(1+Q17,$A$28-D17+1)</f>
        <v>0</v>
      </c>
      <c r="T17" s="45">
        <f t="shared" ca="1" si="11"/>
        <v>0</v>
      </c>
      <c r="U17" s="45">
        <f t="shared" ca="1" si="17"/>
        <v>0</v>
      </c>
      <c r="V17" s="45">
        <f t="shared" ca="1" si="18"/>
        <v>0</v>
      </c>
      <c r="W17" s="45">
        <f t="shared" ca="1" si="12"/>
        <v>0</v>
      </c>
      <c r="X17" s="25">
        <f t="shared" ca="1" si="1"/>
        <v>0</v>
      </c>
      <c r="Z17" s="28">
        <f t="shared" ca="1" si="19"/>
        <v>0</v>
      </c>
      <c r="AA17" s="233"/>
      <c r="AB17" s="45">
        <f t="shared" ca="1" si="13"/>
        <v>0</v>
      </c>
      <c r="AC17" s="45">
        <f t="shared" ca="1" si="2"/>
        <v>0</v>
      </c>
      <c r="AD17" s="25">
        <f t="shared" ca="1" si="3"/>
        <v>0</v>
      </c>
    </row>
    <row r="18" spans="1:30" x14ac:dyDescent="0.35">
      <c r="A18" s="247">
        <f ca="1">A13/POWER(1+$A$8,$A$28)</f>
        <v>0</v>
      </c>
      <c r="B18" s="48" t="s">
        <v>39</v>
      </c>
      <c r="D18" s="20">
        <v>14</v>
      </c>
      <c r="E18" s="21">
        <f t="shared" ca="1" si="14"/>
        <v>5114</v>
      </c>
      <c r="F18" s="44">
        <f t="shared" ca="1" si="4"/>
        <v>5478</v>
      </c>
      <c r="G18" s="22" t="s">
        <v>119</v>
      </c>
      <c r="H18" s="44">
        <f t="shared" ca="1" si="15"/>
        <v>5114</v>
      </c>
      <c r="I18" s="45">
        <f t="shared" ca="1" si="5"/>
        <v>0</v>
      </c>
      <c r="J18" s="45">
        <f t="shared" ca="1" si="6"/>
        <v>0</v>
      </c>
      <c r="K18" s="45">
        <f t="shared" ca="1" si="7"/>
        <v>0</v>
      </c>
      <c r="L18" s="45"/>
      <c r="M18" s="45">
        <f t="shared" ca="1" si="16"/>
        <v>0</v>
      </c>
      <c r="N18" s="257">
        <f t="shared" ca="1" si="8"/>
        <v>0</v>
      </c>
      <c r="O18" s="23"/>
      <c r="P18" s="255">
        <f t="shared" ca="1" si="9"/>
        <v>0</v>
      </c>
      <c r="Q18" s="163">
        <f t="shared" ca="1" si="10"/>
        <v>0</v>
      </c>
      <c r="R18" s="164">
        <f ca="1">NPV(Q17,K18:$K$244) + ($A$13+$A$14+$A$15)/POWER(1+Q17,$A$28-D18+1)</f>
        <v>0</v>
      </c>
      <c r="S18" s="164">
        <f ca="1">NPV(Q18,K18:$K$244) + ($A$13+$A$14+$A$15)/POWER(1+Q18,$A$28-D18+1)</f>
        <v>0</v>
      </c>
      <c r="T18" s="45">
        <f t="shared" ca="1" si="11"/>
        <v>0</v>
      </c>
      <c r="U18" s="45">
        <f t="shared" ca="1" si="17"/>
        <v>0</v>
      </c>
      <c r="V18" s="45">
        <f t="shared" ca="1" si="18"/>
        <v>0</v>
      </c>
      <c r="W18" s="45">
        <v>0</v>
      </c>
      <c r="X18" s="25">
        <f t="shared" ca="1" si="1"/>
        <v>0</v>
      </c>
      <c r="Z18" s="28">
        <f t="shared" ca="1" si="19"/>
        <v>0</v>
      </c>
      <c r="AA18" s="233"/>
      <c r="AB18" s="45">
        <f t="shared" ca="1" si="13"/>
        <v>0</v>
      </c>
      <c r="AC18" s="45">
        <f t="shared" si="2"/>
        <v>0</v>
      </c>
      <c r="AD18" s="25">
        <f t="shared" ca="1" si="3"/>
        <v>0</v>
      </c>
    </row>
    <row r="19" spans="1:30" x14ac:dyDescent="0.35">
      <c r="A19" s="247">
        <f ca="1">A14/POWER(1+$A$8,$A$28)</f>
        <v>0</v>
      </c>
      <c r="B19" s="48" t="s">
        <v>40</v>
      </c>
      <c r="C19" s="29"/>
      <c r="D19" s="20">
        <v>15</v>
      </c>
      <c r="E19" s="21">
        <f t="shared" ca="1" si="14"/>
        <v>5479</v>
      </c>
      <c r="F19" s="44">
        <f t="shared" ca="1" si="4"/>
        <v>5843</v>
      </c>
      <c r="G19" s="22" t="s">
        <v>119</v>
      </c>
      <c r="H19" s="44">
        <f t="shared" ca="1" si="15"/>
        <v>5479</v>
      </c>
      <c r="I19" s="45">
        <f t="shared" ca="1" si="5"/>
        <v>0</v>
      </c>
      <c r="J19" s="45">
        <f t="shared" ca="1" si="6"/>
        <v>0</v>
      </c>
      <c r="K19" s="45">
        <f t="shared" ca="1" si="7"/>
        <v>0</v>
      </c>
      <c r="L19" s="45"/>
      <c r="M19" s="45">
        <f t="shared" ca="1" si="16"/>
        <v>0</v>
      </c>
      <c r="N19" s="257">
        <f t="shared" ca="1" si="8"/>
        <v>0</v>
      </c>
      <c r="O19" s="23"/>
      <c r="P19" s="255">
        <f t="shared" ca="1" si="9"/>
        <v>0</v>
      </c>
      <c r="Q19" s="163">
        <f t="shared" ca="1" si="10"/>
        <v>0</v>
      </c>
      <c r="R19" s="164">
        <f ca="1">NPV(Q18,K19:$K$244) + ($A$13+$A$14+$A$15)/POWER(1+Q18,$A$28-D19+1)</f>
        <v>0</v>
      </c>
      <c r="S19" s="164">
        <f ca="1">NPV(Q19,K19:$K$244) + ($A$13+$A$14+$A$15)/POWER(1+Q19,$A$28-D19+1)</f>
        <v>0</v>
      </c>
      <c r="T19" s="45">
        <f t="shared" ca="1" si="11"/>
        <v>0</v>
      </c>
      <c r="U19" s="45">
        <f t="shared" ca="1" si="17"/>
        <v>0</v>
      </c>
      <c r="V19" s="45">
        <f t="shared" ca="1" si="18"/>
        <v>0</v>
      </c>
      <c r="W19" s="45">
        <f t="shared" ca="1" si="12"/>
        <v>0</v>
      </c>
      <c r="X19" s="25">
        <f t="shared" ca="1" si="1"/>
        <v>0</v>
      </c>
      <c r="Z19" s="28">
        <f t="shared" ca="1" si="19"/>
        <v>0</v>
      </c>
      <c r="AA19" s="233"/>
      <c r="AB19" s="45">
        <f t="shared" ca="1" si="13"/>
        <v>0</v>
      </c>
      <c r="AC19" s="45">
        <f t="shared" ca="1" si="2"/>
        <v>0</v>
      </c>
      <c r="AD19" s="25">
        <f t="shared" ca="1" si="3"/>
        <v>0</v>
      </c>
    </row>
    <row r="20" spans="1:30" x14ac:dyDescent="0.35">
      <c r="A20" s="247">
        <f ca="1">A15/POWER(1+$A$8,$A$28)</f>
        <v>0</v>
      </c>
      <c r="B20" s="48" t="s">
        <v>41</v>
      </c>
      <c r="D20" s="20">
        <v>16</v>
      </c>
      <c r="E20" s="21">
        <f t="shared" ca="1" si="14"/>
        <v>5844</v>
      </c>
      <c r="F20" s="44">
        <f t="shared" ca="1" si="4"/>
        <v>6209</v>
      </c>
      <c r="G20" s="22" t="s">
        <v>119</v>
      </c>
      <c r="H20" s="44">
        <f t="shared" ca="1" si="15"/>
        <v>5844</v>
      </c>
      <c r="I20" s="45">
        <f t="shared" ca="1" si="5"/>
        <v>0</v>
      </c>
      <c r="J20" s="45">
        <f t="shared" ca="1" si="6"/>
        <v>0</v>
      </c>
      <c r="K20" s="45">
        <f t="shared" ca="1" si="7"/>
        <v>0</v>
      </c>
      <c r="L20" s="45"/>
      <c r="M20" s="45">
        <f t="shared" ca="1" si="16"/>
        <v>0</v>
      </c>
      <c r="N20" s="257">
        <f t="shared" ca="1" si="8"/>
        <v>0</v>
      </c>
      <c r="O20" s="23"/>
      <c r="P20" s="255">
        <f t="shared" ca="1" si="9"/>
        <v>0</v>
      </c>
      <c r="Q20" s="163">
        <f t="shared" ca="1" si="10"/>
        <v>0</v>
      </c>
      <c r="R20" s="164">
        <f ca="1">NPV(Q19,K20:$K$244) + ($A$13+$A$14+$A$15)/POWER(1+Q19,$A$28-D20+1)</f>
        <v>0</v>
      </c>
      <c r="S20" s="164">
        <f ca="1">NPV(Q20,K20:$K$244) + ($A$13+$A$14+$A$15)/POWER(1+Q20,$A$28-D20+1)</f>
        <v>0</v>
      </c>
      <c r="T20" s="45">
        <f t="shared" ca="1" si="11"/>
        <v>0</v>
      </c>
      <c r="U20" s="45">
        <f t="shared" ca="1" si="17"/>
        <v>0</v>
      </c>
      <c r="V20" s="45">
        <f t="shared" ca="1" si="18"/>
        <v>0</v>
      </c>
      <c r="W20" s="45">
        <f t="shared" ca="1" si="12"/>
        <v>0</v>
      </c>
      <c r="X20" s="25">
        <f t="shared" ca="1" si="1"/>
        <v>0</v>
      </c>
      <c r="Z20" s="28">
        <f t="shared" ca="1" si="19"/>
        <v>0</v>
      </c>
      <c r="AA20" s="233"/>
      <c r="AB20" s="45">
        <f t="shared" ca="1" si="13"/>
        <v>0</v>
      </c>
      <c r="AC20" s="45">
        <f t="shared" ca="1" si="2"/>
        <v>0</v>
      </c>
      <c r="AD20" s="25">
        <f t="shared" ca="1" si="3"/>
        <v>0</v>
      </c>
    </row>
    <row r="21" spans="1:30" ht="15" thickBot="1" x14ac:dyDescent="0.4">
      <c r="A21" s="273">
        <f ca="1">SUM(A16:A20)</f>
        <v>0</v>
      </c>
      <c r="B21" s="30" t="s">
        <v>42</v>
      </c>
      <c r="D21" s="20">
        <v>17</v>
      </c>
      <c r="E21" s="21">
        <f t="shared" ca="1" si="14"/>
        <v>6210</v>
      </c>
      <c r="F21" s="44">
        <f t="shared" ca="1" si="4"/>
        <v>6574</v>
      </c>
      <c r="G21" s="22" t="s">
        <v>119</v>
      </c>
      <c r="H21" s="44">
        <f t="shared" ca="1" si="15"/>
        <v>6210</v>
      </c>
      <c r="I21" s="45">
        <f t="shared" ca="1" si="5"/>
        <v>0</v>
      </c>
      <c r="J21" s="45">
        <f t="shared" ca="1" si="6"/>
        <v>0</v>
      </c>
      <c r="K21" s="45">
        <f t="shared" ca="1" si="7"/>
        <v>0</v>
      </c>
      <c r="L21" s="45"/>
      <c r="M21" s="45">
        <f t="shared" ca="1" si="16"/>
        <v>0</v>
      </c>
      <c r="N21" s="257">
        <f t="shared" ca="1" si="8"/>
        <v>0</v>
      </c>
      <c r="O21" s="23"/>
      <c r="P21" s="255">
        <f t="shared" ca="1" si="9"/>
        <v>0</v>
      </c>
      <c r="Q21" s="163">
        <f t="shared" ca="1" si="10"/>
        <v>0</v>
      </c>
      <c r="R21" s="164">
        <f ca="1">NPV(Q20,K21:$K$244) + ($A$13+$A$14+$A$15)/POWER(1+Q20,$A$28-D21+1)</f>
        <v>0</v>
      </c>
      <c r="S21" s="164">
        <f ca="1">NPV(Q21,K21:$K$244) + ($A$13+$A$14+$A$15)/POWER(1+Q21,$A$28-D21+1)</f>
        <v>0</v>
      </c>
      <c r="T21" s="45">
        <f t="shared" ca="1" si="11"/>
        <v>0</v>
      </c>
      <c r="U21" s="45">
        <f t="shared" ca="1" si="17"/>
        <v>0</v>
      </c>
      <c r="V21" s="45">
        <f t="shared" ca="1" si="18"/>
        <v>0</v>
      </c>
      <c r="W21" s="45">
        <f t="shared" ca="1" si="12"/>
        <v>0</v>
      </c>
      <c r="X21" s="25">
        <f t="shared" ca="1" si="1"/>
        <v>0</v>
      </c>
      <c r="Z21" s="28">
        <f t="shared" ca="1" si="19"/>
        <v>0</v>
      </c>
      <c r="AA21" s="233"/>
      <c r="AB21" s="45">
        <f t="shared" ca="1" si="13"/>
        <v>0</v>
      </c>
      <c r="AC21" s="45">
        <f t="shared" ca="1" si="2"/>
        <v>0</v>
      </c>
      <c r="AD21" s="25">
        <f t="shared" ca="1" si="3"/>
        <v>0</v>
      </c>
    </row>
    <row r="22" spans="1:30" ht="15" thickBot="1" x14ac:dyDescent="0.4">
      <c r="D22" s="20">
        <v>18</v>
      </c>
      <c r="E22" s="21">
        <f t="shared" ca="1" si="14"/>
        <v>6575</v>
      </c>
      <c r="F22" s="44">
        <f t="shared" ca="1" si="4"/>
        <v>6939</v>
      </c>
      <c r="G22" s="22" t="s">
        <v>119</v>
      </c>
      <c r="H22" s="44">
        <f t="shared" ca="1" si="15"/>
        <v>6575</v>
      </c>
      <c r="I22" s="45">
        <f t="shared" ca="1" si="5"/>
        <v>0</v>
      </c>
      <c r="J22" s="45">
        <f t="shared" ca="1" si="6"/>
        <v>0</v>
      </c>
      <c r="K22" s="45">
        <f t="shared" ca="1" si="7"/>
        <v>0</v>
      </c>
      <c r="L22" s="45"/>
      <c r="M22" s="45">
        <f t="shared" ca="1" si="16"/>
        <v>0</v>
      </c>
      <c r="N22" s="257">
        <f t="shared" ca="1" si="8"/>
        <v>0</v>
      </c>
      <c r="O22" s="23"/>
      <c r="P22" s="255">
        <f t="shared" ca="1" si="9"/>
        <v>0</v>
      </c>
      <c r="Q22" s="163">
        <f t="shared" ca="1" si="10"/>
        <v>0</v>
      </c>
      <c r="R22" s="164">
        <f ca="1">NPV(Q21,K22:$K$244) + ($A$13+$A$14+$A$15)/POWER(1+Q21,$A$28-D22+1)</f>
        <v>0</v>
      </c>
      <c r="S22" s="164">
        <f ca="1">NPV(Q22,K22:$K$244) + ($A$13+$A$14+$A$15)/POWER(1+Q22,$A$28-D22+1)</f>
        <v>0</v>
      </c>
      <c r="T22" s="45">
        <f t="shared" ca="1" si="11"/>
        <v>0</v>
      </c>
      <c r="U22" s="45">
        <f t="shared" ca="1" si="17"/>
        <v>0</v>
      </c>
      <c r="V22" s="45">
        <f t="shared" ca="1" si="18"/>
        <v>0</v>
      </c>
      <c r="W22" s="45">
        <f t="shared" ca="1" si="12"/>
        <v>0</v>
      </c>
      <c r="X22" s="25">
        <f t="shared" ca="1" si="1"/>
        <v>0</v>
      </c>
      <c r="Z22" s="28">
        <f t="shared" ca="1" si="19"/>
        <v>0</v>
      </c>
      <c r="AA22" s="233"/>
      <c r="AB22" s="45">
        <f t="shared" ca="1" si="13"/>
        <v>0</v>
      </c>
      <c r="AC22" s="45">
        <f t="shared" ca="1" si="2"/>
        <v>0</v>
      </c>
      <c r="AD22" s="25">
        <f t="shared" ca="1" si="3"/>
        <v>0</v>
      </c>
    </row>
    <row r="23" spans="1:30" ht="15.5" x14ac:dyDescent="0.35">
      <c r="A23" s="458" t="s">
        <v>43</v>
      </c>
      <c r="B23" s="459"/>
      <c r="D23" s="20">
        <v>19</v>
      </c>
      <c r="E23" s="21">
        <f t="shared" ca="1" si="14"/>
        <v>6940</v>
      </c>
      <c r="F23" s="44">
        <f t="shared" ca="1" si="4"/>
        <v>7304</v>
      </c>
      <c r="G23" s="22" t="s">
        <v>119</v>
      </c>
      <c r="H23" s="44">
        <f t="shared" ca="1" si="15"/>
        <v>6940</v>
      </c>
      <c r="I23" s="45">
        <f t="shared" ca="1" si="5"/>
        <v>0</v>
      </c>
      <c r="J23" s="45">
        <f t="shared" ca="1" si="6"/>
        <v>0</v>
      </c>
      <c r="K23" s="45">
        <f t="shared" ca="1" si="7"/>
        <v>0</v>
      </c>
      <c r="L23" s="45"/>
      <c r="M23" s="45">
        <f t="shared" ca="1" si="16"/>
        <v>0</v>
      </c>
      <c r="N23" s="257">
        <f t="shared" ca="1" si="8"/>
        <v>0</v>
      </c>
      <c r="O23" s="23"/>
      <c r="P23" s="255">
        <f t="shared" ca="1" si="9"/>
        <v>0</v>
      </c>
      <c r="Q23" s="163">
        <f t="shared" ca="1" si="10"/>
        <v>0</v>
      </c>
      <c r="R23" s="164">
        <f ca="1">NPV(Q22,K23:$K$244) + ($A$13+$A$14+$A$15)/POWER(1+Q22,$A$28-D23+1)</f>
        <v>0</v>
      </c>
      <c r="S23" s="164">
        <f ca="1">NPV(Q23,K23:$K$244) + ($A$13+$A$14+$A$15)/POWER(1+Q23,$A$28-D23+1)</f>
        <v>0</v>
      </c>
      <c r="T23" s="45">
        <f t="shared" ca="1" si="11"/>
        <v>0</v>
      </c>
      <c r="U23" s="45">
        <f t="shared" ca="1" si="17"/>
        <v>0</v>
      </c>
      <c r="V23" s="45">
        <f t="shared" ca="1" si="18"/>
        <v>0</v>
      </c>
      <c r="W23" s="45">
        <f t="shared" ca="1" si="12"/>
        <v>0</v>
      </c>
      <c r="X23" s="25">
        <f t="shared" ca="1" si="1"/>
        <v>0</v>
      </c>
      <c r="Z23" s="28">
        <f t="shared" ca="1" si="19"/>
        <v>0</v>
      </c>
      <c r="AA23" s="233"/>
      <c r="AB23" s="45">
        <f t="shared" ca="1" si="13"/>
        <v>0</v>
      </c>
      <c r="AC23" s="45">
        <f t="shared" ca="1" si="2"/>
        <v>0</v>
      </c>
      <c r="AD23" s="25">
        <f t="shared" ca="1" si="3"/>
        <v>0</v>
      </c>
    </row>
    <row r="24" spans="1:30" x14ac:dyDescent="0.35">
      <c r="A24" s="106">
        <f ca="1">VLOOKUP($B$3,'Input Table'!B:V,12,0)</f>
        <v>0</v>
      </c>
      <c r="B24" s="27" t="s">
        <v>280</v>
      </c>
      <c r="D24" s="20">
        <v>20</v>
      </c>
      <c r="E24" s="21">
        <f t="shared" ca="1" si="14"/>
        <v>7305</v>
      </c>
      <c r="F24" s="44">
        <f t="shared" ca="1" si="4"/>
        <v>7670</v>
      </c>
      <c r="G24" s="22" t="s">
        <v>119</v>
      </c>
      <c r="H24" s="44">
        <f t="shared" ca="1" si="15"/>
        <v>7305</v>
      </c>
      <c r="I24" s="45">
        <f t="shared" ca="1" si="5"/>
        <v>0</v>
      </c>
      <c r="J24" s="45">
        <f t="shared" ca="1" si="6"/>
        <v>0</v>
      </c>
      <c r="K24" s="45">
        <f t="shared" ca="1" si="7"/>
        <v>0</v>
      </c>
      <c r="L24" s="45"/>
      <c r="M24" s="45">
        <f t="shared" ca="1" si="16"/>
        <v>0</v>
      </c>
      <c r="N24" s="257">
        <f t="shared" ca="1" si="8"/>
        <v>0</v>
      </c>
      <c r="O24" s="23"/>
      <c r="P24" s="255">
        <f t="shared" ca="1" si="9"/>
        <v>0</v>
      </c>
      <c r="Q24" s="163">
        <f t="shared" ca="1" si="10"/>
        <v>0</v>
      </c>
      <c r="R24" s="164">
        <f ca="1">NPV(Q23,K24:$K$244) + ($A$13+$A$14+$A$15)/POWER(1+Q23,$A$28-D24+1)</f>
        <v>0</v>
      </c>
      <c r="S24" s="164">
        <f ca="1">NPV(Q24,K24:$K$244) + ($A$13+$A$14+$A$15)/POWER(1+Q24,$A$28-D24+1)</f>
        <v>0</v>
      </c>
      <c r="T24" s="45">
        <f t="shared" ca="1" si="11"/>
        <v>0</v>
      </c>
      <c r="U24" s="45">
        <f t="shared" ca="1" si="17"/>
        <v>0</v>
      </c>
      <c r="V24" s="45">
        <f t="shared" ca="1" si="18"/>
        <v>0</v>
      </c>
      <c r="W24" s="45">
        <f t="shared" ca="1" si="12"/>
        <v>0</v>
      </c>
      <c r="X24" s="25">
        <f t="shared" ca="1" si="1"/>
        <v>0</v>
      </c>
      <c r="Z24" s="28">
        <f t="shared" ca="1" si="19"/>
        <v>0</v>
      </c>
      <c r="AA24" s="233"/>
      <c r="AB24" s="45">
        <f t="shared" ca="1" si="13"/>
        <v>0</v>
      </c>
      <c r="AC24" s="45">
        <f t="shared" ca="1" si="2"/>
        <v>0</v>
      </c>
      <c r="AD24" s="25">
        <f t="shared" ca="1" si="3"/>
        <v>0</v>
      </c>
    </row>
    <row r="25" spans="1:30" x14ac:dyDescent="0.35">
      <c r="A25" s="106">
        <f ca="1">VLOOKUP($B$3,'Input Table'!B:V,13,0)</f>
        <v>0</v>
      </c>
      <c r="B25" s="27" t="s">
        <v>281</v>
      </c>
      <c r="C25" s="29"/>
      <c r="D25" s="20">
        <v>21</v>
      </c>
      <c r="E25" s="21">
        <f t="shared" ca="1" si="14"/>
        <v>7671</v>
      </c>
      <c r="F25" s="44">
        <f t="shared" ca="1" si="4"/>
        <v>8035</v>
      </c>
      <c r="G25" s="22" t="s">
        <v>119</v>
      </c>
      <c r="H25" s="44">
        <f t="shared" ca="1" si="15"/>
        <v>7671</v>
      </c>
      <c r="I25" s="45">
        <f t="shared" ca="1" si="5"/>
        <v>0</v>
      </c>
      <c r="J25" s="45">
        <f t="shared" ca="1" si="6"/>
        <v>0</v>
      </c>
      <c r="K25" s="45">
        <f t="shared" ca="1" si="7"/>
        <v>0</v>
      </c>
      <c r="L25" s="45"/>
      <c r="M25" s="45">
        <f t="shared" ca="1" si="16"/>
        <v>0</v>
      </c>
      <c r="N25" s="257">
        <f t="shared" ca="1" si="8"/>
        <v>0</v>
      </c>
      <c r="O25" s="23"/>
      <c r="P25" s="255">
        <f t="shared" ca="1" si="9"/>
        <v>0</v>
      </c>
      <c r="Q25" s="163">
        <f t="shared" ca="1" si="10"/>
        <v>0</v>
      </c>
      <c r="R25" s="164">
        <f ca="1">NPV(Q24,K25:$K$244) + ($A$13+$A$14+$A$15)/POWER(1+Q24,$A$28-D25+1)</f>
        <v>0</v>
      </c>
      <c r="S25" s="164">
        <f ca="1">NPV(Q25,K25:$K$244) + ($A$13+$A$14+$A$15)/POWER(1+Q25,$A$28-D25+1)</f>
        <v>0</v>
      </c>
      <c r="T25" s="45">
        <f t="shared" ca="1" si="11"/>
        <v>0</v>
      </c>
      <c r="U25" s="45">
        <f t="shared" ca="1" si="17"/>
        <v>0</v>
      </c>
      <c r="V25" s="45">
        <f t="shared" ca="1" si="18"/>
        <v>0</v>
      </c>
      <c r="W25" s="45">
        <f t="shared" ca="1" si="12"/>
        <v>0</v>
      </c>
      <c r="X25" s="25">
        <f t="shared" ca="1" si="1"/>
        <v>0</v>
      </c>
      <c r="Z25" s="28">
        <f t="shared" ca="1" si="19"/>
        <v>0</v>
      </c>
      <c r="AA25" s="233"/>
      <c r="AB25" s="45">
        <f t="shared" ca="1" si="13"/>
        <v>0</v>
      </c>
      <c r="AC25" s="45">
        <f t="shared" ca="1" si="2"/>
        <v>0</v>
      </c>
      <c r="AD25" s="25">
        <f t="shared" ca="1" si="3"/>
        <v>0</v>
      </c>
    </row>
    <row r="26" spans="1:30" x14ac:dyDescent="0.35">
      <c r="A26" s="106">
        <f ca="1">VLOOKUP($B$3,'Input Table'!B:V,14,0)</f>
        <v>0</v>
      </c>
      <c r="B26" s="27" t="s">
        <v>361</v>
      </c>
      <c r="D26" s="20">
        <v>22</v>
      </c>
      <c r="E26" s="21">
        <f t="shared" ca="1" si="14"/>
        <v>8036</v>
      </c>
      <c r="F26" s="44">
        <f t="shared" ca="1" si="4"/>
        <v>8400</v>
      </c>
      <c r="G26" s="22" t="s">
        <v>119</v>
      </c>
      <c r="H26" s="44">
        <f t="shared" ca="1" si="15"/>
        <v>8036</v>
      </c>
      <c r="I26" s="45">
        <f t="shared" ca="1" si="5"/>
        <v>0</v>
      </c>
      <c r="J26" s="45">
        <f t="shared" ca="1" si="6"/>
        <v>0</v>
      </c>
      <c r="K26" s="45">
        <f t="shared" ca="1" si="7"/>
        <v>0</v>
      </c>
      <c r="L26" s="45"/>
      <c r="M26" s="45">
        <f t="shared" ca="1" si="16"/>
        <v>0</v>
      </c>
      <c r="N26" s="257">
        <f t="shared" ca="1" si="8"/>
        <v>0</v>
      </c>
      <c r="O26" s="23"/>
      <c r="P26" s="255">
        <f t="shared" ca="1" si="9"/>
        <v>0</v>
      </c>
      <c r="Q26" s="163">
        <f t="shared" ca="1" si="10"/>
        <v>0</v>
      </c>
      <c r="R26" s="164">
        <f ca="1">NPV(Q25,K26:$K$244) + ($A$13+$A$14+$A$15)/POWER(1+Q25,$A$28-D26+1)</f>
        <v>0</v>
      </c>
      <c r="S26" s="164">
        <f ca="1">NPV(Q26,K26:$K$244) + ($A$13+$A$14+$A$15)/POWER(1+Q26,$A$28-D26+1)</f>
        <v>0</v>
      </c>
      <c r="T26" s="45">
        <f t="shared" ca="1" si="11"/>
        <v>0</v>
      </c>
      <c r="U26" s="45">
        <f t="shared" ca="1" si="17"/>
        <v>0</v>
      </c>
      <c r="V26" s="45">
        <f t="shared" ca="1" si="18"/>
        <v>0</v>
      </c>
      <c r="W26" s="45">
        <f t="shared" ca="1" si="12"/>
        <v>0</v>
      </c>
      <c r="X26" s="25">
        <f t="shared" ca="1" si="1"/>
        <v>0</v>
      </c>
      <c r="Z26" s="28">
        <f t="shared" ca="1" si="19"/>
        <v>0</v>
      </c>
      <c r="AA26" s="233"/>
      <c r="AB26" s="45">
        <f t="shared" ca="1" si="13"/>
        <v>0</v>
      </c>
      <c r="AC26" s="45">
        <f t="shared" ca="1" si="2"/>
        <v>0</v>
      </c>
      <c r="AD26" s="25">
        <f t="shared" ca="1" si="3"/>
        <v>0</v>
      </c>
    </row>
    <row r="27" spans="1:30" x14ac:dyDescent="0.35">
      <c r="A27" s="106">
        <f ca="1">VLOOKUP($B$3,'Input Table'!B:V,15,0)</f>
        <v>0</v>
      </c>
      <c r="B27" s="48" t="s">
        <v>345</v>
      </c>
      <c r="C27" s="19"/>
      <c r="D27" s="20">
        <v>23</v>
      </c>
      <c r="E27" s="21">
        <f t="shared" ca="1" si="14"/>
        <v>8401</v>
      </c>
      <c r="F27" s="44">
        <f t="shared" ca="1" si="4"/>
        <v>8765</v>
      </c>
      <c r="G27" s="22" t="s">
        <v>119</v>
      </c>
      <c r="H27" s="44">
        <f t="shared" ca="1" si="15"/>
        <v>8401</v>
      </c>
      <c r="I27" s="45">
        <f t="shared" ca="1" si="5"/>
        <v>0</v>
      </c>
      <c r="J27" s="45">
        <f t="shared" ca="1" si="6"/>
        <v>0</v>
      </c>
      <c r="K27" s="45">
        <f t="shared" ca="1" si="7"/>
        <v>0</v>
      </c>
      <c r="L27" s="45"/>
      <c r="M27" s="45">
        <f t="shared" ca="1" si="16"/>
        <v>0</v>
      </c>
      <c r="N27" s="257">
        <f t="shared" ca="1" si="8"/>
        <v>0</v>
      </c>
      <c r="O27" s="23"/>
      <c r="P27" s="255">
        <f t="shared" ca="1" si="9"/>
        <v>0</v>
      </c>
      <c r="Q27" s="163">
        <f t="shared" ca="1" si="10"/>
        <v>0</v>
      </c>
      <c r="R27" s="164">
        <f ca="1">NPV(Q26,K27:$K$244) + ($A$13+$A$14+$A$15)/POWER(1+Q26,$A$28-D27+1)</f>
        <v>0</v>
      </c>
      <c r="S27" s="164">
        <f ca="1">NPV(Q27,K27:$K$244) + ($A$13+$A$14+$A$15)/POWER(1+Q27,$A$28-D27+1)</f>
        <v>0</v>
      </c>
      <c r="T27" s="45">
        <f t="shared" ca="1" si="11"/>
        <v>0</v>
      </c>
      <c r="U27" s="45">
        <f t="shared" ca="1" si="17"/>
        <v>0</v>
      </c>
      <c r="V27" s="45">
        <f t="shared" ca="1" si="18"/>
        <v>0</v>
      </c>
      <c r="W27" s="45">
        <f t="shared" ca="1" si="12"/>
        <v>0</v>
      </c>
      <c r="X27" s="25">
        <f t="shared" ca="1" si="1"/>
        <v>0</v>
      </c>
      <c r="Z27" s="28">
        <f t="shared" ca="1" si="19"/>
        <v>0</v>
      </c>
      <c r="AA27" s="233"/>
      <c r="AB27" s="45">
        <f t="shared" ca="1" si="13"/>
        <v>0</v>
      </c>
      <c r="AC27" s="45">
        <f t="shared" ca="1" si="2"/>
        <v>0</v>
      </c>
      <c r="AD27" s="25">
        <f t="shared" ca="1" si="3"/>
        <v>0</v>
      </c>
    </row>
    <row r="28" spans="1:30" ht="15" thickBot="1" x14ac:dyDescent="0.4">
      <c r="A28" s="107">
        <f ca="1">IF(A27&lt;&gt;0,A27,IF(OR(A24&lt;&gt;0,A25=0),A24+A26,A25+A26))</f>
        <v>0</v>
      </c>
      <c r="B28" s="30" t="s">
        <v>256</v>
      </c>
      <c r="D28" s="20">
        <v>24</v>
      </c>
      <c r="E28" s="21">
        <f t="shared" ca="1" si="14"/>
        <v>8766</v>
      </c>
      <c r="F28" s="44">
        <f t="shared" ca="1" si="4"/>
        <v>9131</v>
      </c>
      <c r="G28" s="22" t="s">
        <v>119</v>
      </c>
      <c r="H28" s="44">
        <f t="shared" ca="1" si="15"/>
        <v>8766</v>
      </c>
      <c r="I28" s="45">
        <f t="shared" ca="1" si="5"/>
        <v>0</v>
      </c>
      <c r="J28" s="45">
        <f t="shared" ca="1" si="6"/>
        <v>0</v>
      </c>
      <c r="K28" s="45">
        <f t="shared" ca="1" si="7"/>
        <v>0</v>
      </c>
      <c r="L28" s="45"/>
      <c r="M28" s="45">
        <f t="shared" ca="1" si="16"/>
        <v>0</v>
      </c>
      <c r="N28" s="257">
        <f t="shared" ca="1" si="8"/>
        <v>0</v>
      </c>
      <c r="O28" s="23"/>
      <c r="P28" s="255">
        <f t="shared" ca="1" si="9"/>
        <v>0</v>
      </c>
      <c r="Q28" s="163">
        <f t="shared" ca="1" si="10"/>
        <v>0</v>
      </c>
      <c r="R28" s="164">
        <f ca="1">NPV(Q27,K28:$K$244) + ($A$13+$A$14+$A$15)/POWER(1+Q27,$A$28-D28+1)</f>
        <v>0</v>
      </c>
      <c r="S28" s="164">
        <f ca="1">NPV(Q28,K28:$K$244) + ($A$13+$A$14+$A$15)/POWER(1+Q28,$A$28-D28+1)</f>
        <v>0</v>
      </c>
      <c r="T28" s="45">
        <f t="shared" ca="1" si="11"/>
        <v>0</v>
      </c>
      <c r="U28" s="45">
        <f t="shared" ca="1" si="17"/>
        <v>0</v>
      </c>
      <c r="V28" s="45">
        <f t="shared" ca="1" si="18"/>
        <v>0</v>
      </c>
      <c r="W28" s="45">
        <f t="shared" ca="1" si="12"/>
        <v>0</v>
      </c>
      <c r="X28" s="25">
        <f t="shared" ca="1" si="1"/>
        <v>0</v>
      </c>
      <c r="Z28" s="28">
        <f t="shared" ca="1" si="19"/>
        <v>0</v>
      </c>
      <c r="AA28" s="233"/>
      <c r="AB28" s="45">
        <f t="shared" ca="1" si="13"/>
        <v>0</v>
      </c>
      <c r="AC28" s="45">
        <f t="shared" ca="1" si="2"/>
        <v>0</v>
      </c>
      <c r="AD28" s="25">
        <f t="shared" ca="1" si="3"/>
        <v>0</v>
      </c>
    </row>
    <row r="29" spans="1:30" ht="15" thickBot="1" x14ac:dyDescent="0.4">
      <c r="D29" s="20">
        <v>25</v>
      </c>
      <c r="E29" s="21">
        <f t="shared" ca="1" si="14"/>
        <v>9132</v>
      </c>
      <c r="F29" s="44">
        <f t="shared" ca="1" si="4"/>
        <v>9496</v>
      </c>
      <c r="G29" s="22" t="s">
        <v>119</v>
      </c>
      <c r="H29" s="44">
        <f t="shared" ca="1" si="15"/>
        <v>9132</v>
      </c>
      <c r="I29" s="45">
        <f t="shared" ca="1" si="5"/>
        <v>0</v>
      </c>
      <c r="J29" s="45">
        <f t="shared" ca="1" si="6"/>
        <v>0</v>
      </c>
      <c r="K29" s="45">
        <f t="shared" ca="1" si="7"/>
        <v>0</v>
      </c>
      <c r="L29" s="45"/>
      <c r="M29" s="45">
        <f t="shared" ca="1" si="16"/>
        <v>0</v>
      </c>
      <c r="N29" s="257">
        <f t="shared" ca="1" si="8"/>
        <v>0</v>
      </c>
      <c r="O29" s="23"/>
      <c r="P29" s="255">
        <f t="shared" ca="1" si="9"/>
        <v>0</v>
      </c>
      <c r="Q29" s="163">
        <f t="shared" ca="1" si="10"/>
        <v>0</v>
      </c>
      <c r="R29" s="164">
        <f ca="1">NPV(Q28,K29:$K$244) + ($A$13+$A$14+$A$15)/POWER(1+Q28,$A$28-D29+1)</f>
        <v>0</v>
      </c>
      <c r="S29" s="164">
        <f ca="1">NPV(Q29,K29:$K$244) + ($A$13+$A$14+$A$15)/POWER(1+Q29,$A$28-D29+1)</f>
        <v>0</v>
      </c>
      <c r="T29" s="45">
        <f t="shared" ca="1" si="11"/>
        <v>0</v>
      </c>
      <c r="U29" s="45">
        <f t="shared" ca="1" si="17"/>
        <v>0</v>
      </c>
      <c r="V29" s="45">
        <f t="shared" ca="1" si="18"/>
        <v>0</v>
      </c>
      <c r="W29" s="45">
        <f t="shared" ca="1" si="12"/>
        <v>0</v>
      </c>
      <c r="X29" s="25">
        <f t="shared" ca="1" si="1"/>
        <v>0</v>
      </c>
      <c r="Z29" s="28">
        <f t="shared" ca="1" si="19"/>
        <v>0</v>
      </c>
      <c r="AA29" s="233"/>
      <c r="AB29" s="45">
        <f t="shared" ca="1" si="13"/>
        <v>0</v>
      </c>
      <c r="AC29" s="45">
        <f t="shared" ca="1" si="2"/>
        <v>0</v>
      </c>
      <c r="AD29" s="25">
        <f t="shared" ca="1" si="3"/>
        <v>0</v>
      </c>
    </row>
    <row r="30" spans="1:30" ht="15.5" x14ac:dyDescent="0.35">
      <c r="A30" s="458" t="s">
        <v>45</v>
      </c>
      <c r="B30" s="459"/>
      <c r="D30" s="20">
        <v>26</v>
      </c>
      <c r="E30" s="21">
        <f t="shared" ca="1" si="14"/>
        <v>9497</v>
      </c>
      <c r="F30" s="44">
        <f t="shared" ca="1" si="4"/>
        <v>9861</v>
      </c>
      <c r="G30" s="22" t="s">
        <v>119</v>
      </c>
      <c r="H30" s="44">
        <f t="shared" ca="1" si="15"/>
        <v>9497</v>
      </c>
      <c r="I30" s="45">
        <f t="shared" ca="1" si="5"/>
        <v>0</v>
      </c>
      <c r="J30" s="45">
        <f t="shared" ca="1" si="6"/>
        <v>0</v>
      </c>
      <c r="K30" s="45">
        <f t="shared" ca="1" si="7"/>
        <v>0</v>
      </c>
      <c r="L30" s="45"/>
      <c r="M30" s="45">
        <f t="shared" ca="1" si="16"/>
        <v>0</v>
      </c>
      <c r="N30" s="257">
        <f t="shared" ca="1" si="8"/>
        <v>0</v>
      </c>
      <c r="O30" s="23"/>
      <c r="P30" s="255">
        <f t="shared" ca="1" si="9"/>
        <v>0</v>
      </c>
      <c r="Q30" s="163">
        <f t="shared" ca="1" si="10"/>
        <v>0</v>
      </c>
      <c r="R30" s="164">
        <f ca="1">NPV(Q29,K30:$K$244) + ($A$13+$A$14+$A$15)/POWER(1+Q29,$A$28-D30+1)</f>
        <v>0</v>
      </c>
      <c r="S30" s="164">
        <f ca="1">NPV(Q30,K30:$K$244) + ($A$13+$A$14+$A$15)/POWER(1+Q30,$A$28-D30+1)</f>
        <v>0</v>
      </c>
      <c r="T30" s="45">
        <f t="shared" ca="1" si="11"/>
        <v>0</v>
      </c>
      <c r="U30" s="45">
        <f t="shared" ca="1" si="17"/>
        <v>0</v>
      </c>
      <c r="V30" s="45">
        <f t="shared" ca="1" si="18"/>
        <v>0</v>
      </c>
      <c r="W30" s="45">
        <f t="shared" ca="1" si="12"/>
        <v>0</v>
      </c>
      <c r="X30" s="25">
        <f t="shared" ca="1" si="1"/>
        <v>0</v>
      </c>
      <c r="Z30" s="28">
        <f t="shared" ca="1" si="19"/>
        <v>0</v>
      </c>
      <c r="AA30" s="233"/>
      <c r="AB30" s="45">
        <f t="shared" ca="1" si="13"/>
        <v>0</v>
      </c>
      <c r="AC30" s="45">
        <f t="shared" ca="1" si="2"/>
        <v>0</v>
      </c>
      <c r="AD30" s="25">
        <f t="shared" ca="1" si="3"/>
        <v>0</v>
      </c>
    </row>
    <row r="31" spans="1:30" x14ac:dyDescent="0.35">
      <c r="A31" s="105">
        <f ca="1">T4</f>
        <v>0</v>
      </c>
      <c r="B31" s="27" t="s">
        <v>46</v>
      </c>
      <c r="D31" s="20">
        <v>27</v>
      </c>
      <c r="E31" s="21">
        <f t="shared" ca="1" si="14"/>
        <v>9862</v>
      </c>
      <c r="F31" s="44">
        <f t="shared" ca="1" si="4"/>
        <v>10226</v>
      </c>
      <c r="G31" s="22" t="s">
        <v>119</v>
      </c>
      <c r="H31" s="44">
        <f t="shared" ca="1" si="15"/>
        <v>9862</v>
      </c>
      <c r="I31" s="45">
        <f t="shared" ca="1" si="5"/>
        <v>0</v>
      </c>
      <c r="J31" s="45">
        <f t="shared" ca="1" si="6"/>
        <v>0</v>
      </c>
      <c r="K31" s="45">
        <f t="shared" ca="1" si="7"/>
        <v>0</v>
      </c>
      <c r="L31" s="45"/>
      <c r="M31" s="45">
        <f t="shared" ca="1" si="16"/>
        <v>0</v>
      </c>
      <c r="N31" s="257">
        <f t="shared" ca="1" si="8"/>
        <v>0</v>
      </c>
      <c r="O31" s="23"/>
      <c r="P31" s="255">
        <f t="shared" ca="1" si="9"/>
        <v>0</v>
      </c>
      <c r="Q31" s="163">
        <f t="shared" ca="1" si="10"/>
        <v>0</v>
      </c>
      <c r="R31" s="164">
        <f ca="1">NPV(Q30,K31:$K$244) + ($A$13+$A$14+$A$15)/POWER(1+Q30,$A$28-D31+1)</f>
        <v>0</v>
      </c>
      <c r="S31" s="164">
        <f ca="1">NPV(Q31,K31:$K$244) + ($A$13+$A$14+$A$15)/POWER(1+Q31,$A$28-D31+1)</f>
        <v>0</v>
      </c>
      <c r="T31" s="45">
        <f t="shared" ca="1" si="11"/>
        <v>0</v>
      </c>
      <c r="U31" s="45">
        <f t="shared" ca="1" si="17"/>
        <v>0</v>
      </c>
      <c r="V31" s="45">
        <f t="shared" ca="1" si="18"/>
        <v>0</v>
      </c>
      <c r="W31" s="45">
        <f t="shared" ca="1" si="12"/>
        <v>0</v>
      </c>
      <c r="X31" s="25">
        <f t="shared" ca="1" si="1"/>
        <v>0</v>
      </c>
      <c r="Z31" s="28">
        <f t="shared" ca="1" si="19"/>
        <v>0</v>
      </c>
      <c r="AA31" s="233"/>
      <c r="AB31" s="45">
        <f t="shared" ca="1" si="13"/>
        <v>0</v>
      </c>
      <c r="AC31" s="45">
        <f t="shared" ca="1" si="2"/>
        <v>0</v>
      </c>
      <c r="AD31" s="25">
        <f t="shared" ca="1" si="3"/>
        <v>0</v>
      </c>
    </row>
    <row r="32" spans="1:30" x14ac:dyDescent="0.35">
      <c r="A32" s="105">
        <f ca="1">VLOOKUP($B$3,'Input Table'!B:V,16,0)</f>
        <v>0</v>
      </c>
      <c r="B32" s="27" t="s">
        <v>47</v>
      </c>
      <c r="C32" s="29"/>
      <c r="D32" s="20">
        <v>28</v>
      </c>
      <c r="E32" s="21">
        <f t="shared" ca="1" si="14"/>
        <v>10227</v>
      </c>
      <c r="F32" s="44">
        <f t="shared" ca="1" si="4"/>
        <v>10592</v>
      </c>
      <c r="G32" s="22" t="s">
        <v>119</v>
      </c>
      <c r="H32" s="44">
        <f t="shared" ca="1" si="15"/>
        <v>10227</v>
      </c>
      <c r="I32" s="45">
        <f t="shared" ca="1" si="5"/>
        <v>0</v>
      </c>
      <c r="J32" s="45">
        <f t="shared" ca="1" si="6"/>
        <v>0</v>
      </c>
      <c r="K32" s="45">
        <f t="shared" ca="1" si="7"/>
        <v>0</v>
      </c>
      <c r="L32" s="45"/>
      <c r="M32" s="45">
        <f t="shared" ca="1" si="16"/>
        <v>0</v>
      </c>
      <c r="N32" s="257">
        <f t="shared" ca="1" si="8"/>
        <v>0</v>
      </c>
      <c r="O32" s="23"/>
      <c r="P32" s="255">
        <f t="shared" ca="1" si="9"/>
        <v>0</v>
      </c>
      <c r="Q32" s="163">
        <f t="shared" ca="1" si="10"/>
        <v>0</v>
      </c>
      <c r="R32" s="164">
        <f ca="1">NPV(Q31,K32:$K$244) + ($A$13+$A$14+$A$15)/POWER(1+Q31,$A$28-D32+1)</f>
        <v>0</v>
      </c>
      <c r="S32" s="164">
        <f ca="1">NPV(Q32,K32:$K$244) + ($A$13+$A$14+$A$15)/POWER(1+Q32,$A$28-D32+1)</f>
        <v>0</v>
      </c>
      <c r="T32" s="45">
        <f t="shared" ca="1" si="11"/>
        <v>0</v>
      </c>
      <c r="U32" s="45">
        <f t="shared" ca="1" si="17"/>
        <v>0</v>
      </c>
      <c r="V32" s="45">
        <f t="shared" ca="1" si="18"/>
        <v>0</v>
      </c>
      <c r="W32" s="45">
        <f t="shared" ca="1" si="12"/>
        <v>0</v>
      </c>
      <c r="X32" s="25">
        <f t="shared" ca="1" si="1"/>
        <v>0</v>
      </c>
      <c r="Z32" s="28">
        <f t="shared" ca="1" si="19"/>
        <v>0</v>
      </c>
      <c r="AA32" s="233"/>
      <c r="AB32" s="45">
        <f t="shared" ca="1" si="13"/>
        <v>0</v>
      </c>
      <c r="AC32" s="45">
        <f t="shared" ca="1" si="2"/>
        <v>0</v>
      </c>
      <c r="AD32" s="25">
        <f t="shared" ca="1" si="3"/>
        <v>0</v>
      </c>
    </row>
    <row r="33" spans="1:30" x14ac:dyDescent="0.35">
      <c r="A33" s="105">
        <f ca="1">VLOOKUP($B$3,'Input Table'!B:V,17,0)</f>
        <v>0</v>
      </c>
      <c r="B33" s="27" t="s">
        <v>48</v>
      </c>
      <c r="D33" s="20">
        <v>29</v>
      </c>
      <c r="E33" s="21">
        <f t="shared" ca="1" si="14"/>
        <v>10593</v>
      </c>
      <c r="F33" s="44">
        <f t="shared" ca="1" si="4"/>
        <v>10957</v>
      </c>
      <c r="G33" s="22" t="s">
        <v>119</v>
      </c>
      <c r="H33" s="44">
        <f t="shared" ca="1" si="15"/>
        <v>10593</v>
      </c>
      <c r="I33" s="45">
        <f t="shared" ca="1" si="5"/>
        <v>0</v>
      </c>
      <c r="J33" s="45">
        <f t="shared" ca="1" si="6"/>
        <v>0</v>
      </c>
      <c r="K33" s="45">
        <f t="shared" ca="1" si="7"/>
        <v>0</v>
      </c>
      <c r="L33" s="45"/>
      <c r="M33" s="45">
        <f t="shared" ca="1" si="16"/>
        <v>0</v>
      </c>
      <c r="N33" s="257">
        <f t="shared" ca="1" si="8"/>
        <v>0</v>
      </c>
      <c r="O33" s="23"/>
      <c r="P33" s="255">
        <f t="shared" ca="1" si="9"/>
        <v>0</v>
      </c>
      <c r="Q33" s="163">
        <f t="shared" ca="1" si="10"/>
        <v>0</v>
      </c>
      <c r="R33" s="164">
        <f ca="1">NPV(Q32,K33:$K$244) + ($A$13+$A$14+$A$15)/POWER(1+Q32,$A$28-D33+1)</f>
        <v>0</v>
      </c>
      <c r="S33" s="164">
        <f ca="1">NPV(Q33,K33:$K$244) + ($A$13+$A$14+$A$15)/POWER(1+Q33,$A$28-D33+1)</f>
        <v>0</v>
      </c>
      <c r="T33" s="45">
        <f t="shared" ca="1" si="11"/>
        <v>0</v>
      </c>
      <c r="U33" s="45">
        <f t="shared" ca="1" si="17"/>
        <v>0</v>
      </c>
      <c r="V33" s="45">
        <f t="shared" ca="1" si="18"/>
        <v>0</v>
      </c>
      <c r="W33" s="45">
        <f t="shared" ca="1" si="12"/>
        <v>0</v>
      </c>
      <c r="X33" s="25">
        <f t="shared" ca="1" si="1"/>
        <v>0</v>
      </c>
      <c r="Z33" s="28">
        <f t="shared" ca="1" si="19"/>
        <v>0</v>
      </c>
      <c r="AA33" s="233"/>
      <c r="AB33" s="45">
        <f t="shared" ca="1" si="13"/>
        <v>0</v>
      </c>
      <c r="AC33" s="45">
        <f t="shared" ca="1" si="2"/>
        <v>0</v>
      </c>
      <c r="AD33" s="25">
        <f t="shared" ca="1" si="3"/>
        <v>0</v>
      </c>
    </row>
    <row r="34" spans="1:30" x14ac:dyDescent="0.35">
      <c r="A34" s="112">
        <f ca="1">-VLOOKUP($B$3,'Input Table'!B:V,18,0)</f>
        <v>0</v>
      </c>
      <c r="B34" s="27" t="s">
        <v>267</v>
      </c>
      <c r="C34" s="31"/>
      <c r="D34" s="20">
        <v>30</v>
      </c>
      <c r="E34" s="21">
        <f t="shared" ca="1" si="14"/>
        <v>10958</v>
      </c>
      <c r="F34" s="44">
        <f t="shared" ca="1" si="4"/>
        <v>11322</v>
      </c>
      <c r="G34" s="22" t="s">
        <v>119</v>
      </c>
      <c r="H34" s="44">
        <f t="shared" ca="1" si="15"/>
        <v>10958</v>
      </c>
      <c r="I34" s="45">
        <f t="shared" ca="1" si="5"/>
        <v>0</v>
      </c>
      <c r="J34" s="45">
        <f t="shared" ca="1" si="6"/>
        <v>0</v>
      </c>
      <c r="K34" s="45">
        <f t="shared" ca="1" si="7"/>
        <v>0</v>
      </c>
      <c r="L34" s="45"/>
      <c r="M34" s="45">
        <f t="shared" ca="1" si="16"/>
        <v>0</v>
      </c>
      <c r="N34" s="257">
        <f t="shared" ca="1" si="8"/>
        <v>0</v>
      </c>
      <c r="O34" s="23"/>
      <c r="P34" s="255">
        <f t="shared" ca="1" si="9"/>
        <v>0</v>
      </c>
      <c r="Q34" s="163">
        <f t="shared" ca="1" si="10"/>
        <v>0</v>
      </c>
      <c r="R34" s="164">
        <f ca="1">NPV(Q33,K34:$K$244) + ($A$13+$A$14+$A$15)/POWER(1+Q33,$A$28-D34+1)</f>
        <v>0</v>
      </c>
      <c r="S34" s="164">
        <f ca="1">NPV(Q34,K34:$K$244) + ($A$13+$A$14+$A$15)/POWER(1+Q34,$A$28-D34+1)</f>
        <v>0</v>
      </c>
      <c r="T34" s="45">
        <f t="shared" ca="1" si="11"/>
        <v>0</v>
      </c>
      <c r="U34" s="45">
        <f t="shared" ca="1" si="17"/>
        <v>0</v>
      </c>
      <c r="V34" s="45">
        <f t="shared" ca="1" si="18"/>
        <v>0</v>
      </c>
      <c r="W34" s="45">
        <f t="shared" ca="1" si="12"/>
        <v>0</v>
      </c>
      <c r="X34" s="25">
        <f t="shared" ca="1" si="1"/>
        <v>0</v>
      </c>
      <c r="Z34" s="28">
        <f t="shared" ca="1" si="19"/>
        <v>0</v>
      </c>
      <c r="AA34" s="233"/>
      <c r="AB34" s="45">
        <f t="shared" ca="1" si="13"/>
        <v>0</v>
      </c>
      <c r="AC34" s="45">
        <f t="shared" ca="1" si="2"/>
        <v>0</v>
      </c>
      <c r="AD34" s="25">
        <f t="shared" ca="1" si="3"/>
        <v>0</v>
      </c>
    </row>
    <row r="35" spans="1:30" x14ac:dyDescent="0.35">
      <c r="A35" s="105">
        <f ca="1">VLOOKUP($B$3,'Input Table'!B:V,19,0)</f>
        <v>0</v>
      </c>
      <c r="B35" s="27" t="s">
        <v>49</v>
      </c>
      <c r="C35" s="31"/>
      <c r="D35" s="20">
        <v>31</v>
      </c>
      <c r="E35" s="21">
        <f t="shared" ca="1" si="14"/>
        <v>11323</v>
      </c>
      <c r="F35" s="44">
        <f t="shared" ca="1" si="4"/>
        <v>11687</v>
      </c>
      <c r="G35" s="22" t="s">
        <v>119</v>
      </c>
      <c r="H35" s="44">
        <f t="shared" ca="1" si="15"/>
        <v>11323</v>
      </c>
      <c r="I35" s="45">
        <f t="shared" ca="1" si="5"/>
        <v>0</v>
      </c>
      <c r="J35" s="45">
        <f t="shared" ca="1" si="6"/>
        <v>0</v>
      </c>
      <c r="K35" s="45">
        <f t="shared" ca="1" si="7"/>
        <v>0</v>
      </c>
      <c r="L35" s="45"/>
      <c r="M35" s="45">
        <f t="shared" ca="1" si="16"/>
        <v>0</v>
      </c>
      <c r="N35" s="257">
        <f t="shared" ca="1" si="8"/>
        <v>0</v>
      </c>
      <c r="O35" s="23"/>
      <c r="P35" s="255">
        <f t="shared" ca="1" si="9"/>
        <v>0</v>
      </c>
      <c r="Q35" s="163">
        <f t="shared" ca="1" si="10"/>
        <v>0</v>
      </c>
      <c r="R35" s="164">
        <f ca="1">NPV(Q34,K35:$K$244) + ($A$13+$A$14+$A$15)/POWER(1+Q34,$A$28-D35+1)</f>
        <v>0</v>
      </c>
      <c r="S35" s="164">
        <f ca="1">NPV(Q35,K35:$K$244) + ($A$13+$A$14+$A$15)/POWER(1+Q35,$A$28-D35+1)</f>
        <v>0</v>
      </c>
      <c r="T35" s="45">
        <f ca="1">IF(ISBLANK(G35),0,X34)</f>
        <v>0</v>
      </c>
      <c r="U35" s="45">
        <f t="shared" ca="1" si="17"/>
        <v>0</v>
      </c>
      <c r="V35" s="45">
        <f t="shared" ca="1" si="18"/>
        <v>0</v>
      </c>
      <c r="W35" s="45">
        <f t="shared" ca="1" si="12"/>
        <v>0</v>
      </c>
      <c r="X35" s="25">
        <f t="shared" ca="1" si="1"/>
        <v>0</v>
      </c>
      <c r="Z35" s="28">
        <f ca="1">AD34</f>
        <v>0</v>
      </c>
      <c r="AA35" s="233"/>
      <c r="AB35" s="45">
        <f t="shared" ca="1" si="13"/>
        <v>0</v>
      </c>
      <c r="AC35" s="45">
        <f t="shared" ca="1" si="2"/>
        <v>0</v>
      </c>
      <c r="AD35" s="25">
        <f t="shared" ca="1" si="3"/>
        <v>0</v>
      </c>
    </row>
    <row r="36" spans="1:30" ht="15" thickBot="1" x14ac:dyDescent="0.4">
      <c r="A36" s="111">
        <f ca="1">SUM(A31:A35)</f>
        <v>0</v>
      </c>
      <c r="B36" s="32" t="s">
        <v>50</v>
      </c>
      <c r="D36" s="20">
        <v>32</v>
      </c>
      <c r="E36" s="21">
        <f t="shared" ca="1" si="14"/>
        <v>11688</v>
      </c>
      <c r="F36" s="44">
        <f t="shared" ca="1" si="4"/>
        <v>12053</v>
      </c>
      <c r="G36" s="22" t="s">
        <v>119</v>
      </c>
      <c r="H36" s="44">
        <f t="shared" ca="1" si="15"/>
        <v>11688</v>
      </c>
      <c r="I36" s="45">
        <f t="shared" ca="1" si="5"/>
        <v>0</v>
      </c>
      <c r="J36" s="45">
        <f t="shared" ca="1" si="6"/>
        <v>0</v>
      </c>
      <c r="K36" s="45">
        <f t="shared" ca="1" si="7"/>
        <v>0</v>
      </c>
      <c r="L36" s="45"/>
      <c r="M36" s="45">
        <f t="shared" ca="1" si="16"/>
        <v>0</v>
      </c>
      <c r="N36" s="257">
        <f t="shared" ca="1" si="8"/>
        <v>0</v>
      </c>
      <c r="O36" s="23"/>
      <c r="P36" s="255">
        <f t="shared" ca="1" si="9"/>
        <v>0</v>
      </c>
      <c r="Q36" s="163">
        <f t="shared" ca="1" si="10"/>
        <v>0</v>
      </c>
      <c r="R36" s="164">
        <f ca="1">NPV(Q35,K36:$K$244) + ($A$13+$A$14+$A$15)/POWER(1+Q35,$A$28-D36+1)</f>
        <v>0</v>
      </c>
      <c r="S36" s="164">
        <f ca="1">NPV(Q36,K36:$K$244) + ($A$13+$A$14+$A$15)/POWER(1+Q36,$A$28-D36+1)</f>
        <v>0</v>
      </c>
      <c r="T36" s="45">
        <f t="shared" ca="1" si="11"/>
        <v>0</v>
      </c>
      <c r="U36" s="45">
        <f t="shared" ca="1" si="17"/>
        <v>0</v>
      </c>
      <c r="V36" s="45">
        <f t="shared" ca="1" si="18"/>
        <v>0</v>
      </c>
      <c r="W36" s="45">
        <f t="shared" ca="1" si="12"/>
        <v>0</v>
      </c>
      <c r="X36" s="25">
        <f t="shared" ca="1" si="1"/>
        <v>0</v>
      </c>
      <c r="Z36" s="28">
        <f t="shared" ca="1" si="19"/>
        <v>0</v>
      </c>
      <c r="AA36" s="233"/>
      <c r="AB36" s="45">
        <f t="shared" ca="1" si="13"/>
        <v>0</v>
      </c>
      <c r="AC36" s="45">
        <f t="shared" ca="1" si="2"/>
        <v>0</v>
      </c>
      <c r="AD36" s="25">
        <f t="shared" ca="1" si="3"/>
        <v>0</v>
      </c>
    </row>
    <row r="37" spans="1:30" ht="14.75" customHeight="1" thickBot="1" x14ac:dyDescent="0.4">
      <c r="A37" s="24"/>
      <c r="B37" s="33"/>
      <c r="C37" s="29"/>
      <c r="D37" s="20">
        <v>33</v>
      </c>
      <c r="E37" s="21">
        <f t="shared" ca="1" si="14"/>
        <v>12054</v>
      </c>
      <c r="F37" s="44">
        <f t="shared" ca="1" si="4"/>
        <v>12418</v>
      </c>
      <c r="G37" s="22" t="s">
        <v>119</v>
      </c>
      <c r="H37" s="44">
        <f t="shared" ca="1" si="15"/>
        <v>12054</v>
      </c>
      <c r="I37" s="45">
        <f t="shared" ca="1" si="5"/>
        <v>0</v>
      </c>
      <c r="J37" s="45">
        <f t="shared" ca="1" si="6"/>
        <v>0</v>
      </c>
      <c r="K37" s="45">
        <f t="shared" ca="1" si="7"/>
        <v>0</v>
      </c>
      <c r="L37" s="45"/>
      <c r="M37" s="45">
        <f t="shared" ca="1" si="16"/>
        <v>0</v>
      </c>
      <c r="N37" s="257">
        <f t="shared" ca="1" si="8"/>
        <v>0</v>
      </c>
      <c r="O37" s="23"/>
      <c r="P37" s="255">
        <f t="shared" ca="1" si="9"/>
        <v>0</v>
      </c>
      <c r="Q37" s="163">
        <f t="shared" ca="1" si="10"/>
        <v>0</v>
      </c>
      <c r="R37" s="164">
        <f ca="1">NPV(Q36,K37:$K$244) + ($A$13+$A$14+$A$15)/POWER(1+Q36,$A$28-D37+1)</f>
        <v>0</v>
      </c>
      <c r="S37" s="164">
        <f ca="1">NPV(Q37,K37:$K$244) + ($A$13+$A$14+$A$15)/POWER(1+Q37,$A$28-D37+1)</f>
        <v>0</v>
      </c>
      <c r="T37" s="45">
        <f t="shared" ca="1" si="11"/>
        <v>0</v>
      </c>
      <c r="U37" s="45">
        <f t="shared" ca="1" si="17"/>
        <v>0</v>
      </c>
      <c r="V37" s="45">
        <f t="shared" ca="1" si="18"/>
        <v>0</v>
      </c>
      <c r="W37" s="45">
        <f t="shared" ca="1" si="12"/>
        <v>0</v>
      </c>
      <c r="X37" s="25">
        <f t="shared" ca="1" si="1"/>
        <v>0</v>
      </c>
      <c r="Z37" s="28">
        <f t="shared" ca="1" si="19"/>
        <v>0</v>
      </c>
      <c r="AA37" s="233"/>
      <c r="AB37" s="45">
        <f t="shared" ca="1" si="13"/>
        <v>0</v>
      </c>
      <c r="AC37" s="45">
        <f t="shared" ca="1" si="2"/>
        <v>0</v>
      </c>
      <c r="AD37" s="25">
        <f t="shared" ca="1" si="3"/>
        <v>0</v>
      </c>
    </row>
    <row r="38" spans="1:30" ht="14.75" customHeight="1" x14ac:dyDescent="0.35">
      <c r="A38" s="404" t="s">
        <v>51</v>
      </c>
      <c r="B38" s="405"/>
      <c r="D38" s="20">
        <v>34</v>
      </c>
      <c r="E38" s="21">
        <f t="shared" ca="1" si="14"/>
        <v>12419</v>
      </c>
      <c r="F38" s="44">
        <f t="shared" ca="1" si="4"/>
        <v>12783</v>
      </c>
      <c r="G38" s="22" t="s">
        <v>119</v>
      </c>
      <c r="H38" s="44">
        <f t="shared" ca="1" si="15"/>
        <v>12419</v>
      </c>
      <c r="I38" s="45">
        <f t="shared" ca="1" si="5"/>
        <v>0</v>
      </c>
      <c r="J38" s="45">
        <f t="shared" ca="1" si="6"/>
        <v>0</v>
      </c>
      <c r="K38" s="45">
        <f t="shared" ca="1" si="7"/>
        <v>0</v>
      </c>
      <c r="L38" s="45"/>
      <c r="M38" s="45">
        <f t="shared" ca="1" si="16"/>
        <v>0</v>
      </c>
      <c r="N38" s="257">
        <f t="shared" ca="1" si="8"/>
        <v>0</v>
      </c>
      <c r="O38" s="23"/>
      <c r="P38" s="255">
        <f t="shared" ca="1" si="9"/>
        <v>0</v>
      </c>
      <c r="Q38" s="163">
        <f t="shared" ca="1" si="10"/>
        <v>0</v>
      </c>
      <c r="R38" s="164">
        <f ca="1">NPV(Q37,K38:$K$244) + ($A$13+$A$14+$A$15)/POWER(1+Q37,$A$28-D38+1)</f>
        <v>0</v>
      </c>
      <c r="S38" s="164">
        <f ca="1">NPV(Q38,K38:$K$244) + ($A$13+$A$14+$A$15)/POWER(1+Q38,$A$28-D38+1)</f>
        <v>0</v>
      </c>
      <c r="T38" s="45">
        <f t="shared" ca="1" si="11"/>
        <v>0</v>
      </c>
      <c r="U38" s="45">
        <f t="shared" ca="1" si="17"/>
        <v>0</v>
      </c>
      <c r="V38" s="45">
        <f t="shared" ca="1" si="18"/>
        <v>0</v>
      </c>
      <c r="W38" s="45">
        <f t="shared" ca="1" si="12"/>
        <v>0</v>
      </c>
      <c r="X38" s="25">
        <f t="shared" ca="1" si="1"/>
        <v>0</v>
      </c>
      <c r="Z38" s="28">
        <f t="shared" ca="1" si="19"/>
        <v>0</v>
      </c>
      <c r="AA38" s="233"/>
      <c r="AB38" s="45">
        <f t="shared" ca="1" si="13"/>
        <v>0</v>
      </c>
      <c r="AC38" s="45">
        <f t="shared" ca="1" si="2"/>
        <v>0</v>
      </c>
      <c r="AD38" s="25">
        <f t="shared" ca="1" si="3"/>
        <v>0</v>
      </c>
    </row>
    <row r="39" spans="1:30" ht="14.75" customHeight="1" x14ac:dyDescent="0.35">
      <c r="A39" s="108" t="str">
        <f ca="1">VLOOKUP($B$3,'Input Table'!B:V,20,0)</f>
        <v>Please Select</v>
      </c>
      <c r="B39" s="34" t="s">
        <v>53</v>
      </c>
      <c r="D39" s="20">
        <v>35</v>
      </c>
      <c r="E39" s="21">
        <f t="shared" ca="1" si="14"/>
        <v>12784</v>
      </c>
      <c r="F39" s="44">
        <f t="shared" ca="1" si="4"/>
        <v>13148</v>
      </c>
      <c r="G39" s="22" t="s">
        <v>119</v>
      </c>
      <c r="H39" s="44">
        <f t="shared" ca="1" si="15"/>
        <v>12784</v>
      </c>
      <c r="I39" s="45">
        <f t="shared" ca="1" si="5"/>
        <v>0</v>
      </c>
      <c r="J39" s="45">
        <f t="shared" ca="1" si="6"/>
        <v>0</v>
      </c>
      <c r="K39" s="45">
        <f t="shared" ca="1" si="7"/>
        <v>0</v>
      </c>
      <c r="L39" s="45"/>
      <c r="M39" s="45">
        <f t="shared" ca="1" si="16"/>
        <v>0</v>
      </c>
      <c r="N39" s="257">
        <f t="shared" ca="1" si="8"/>
        <v>0</v>
      </c>
      <c r="O39" s="23"/>
      <c r="P39" s="255">
        <f t="shared" ca="1" si="9"/>
        <v>0</v>
      </c>
      <c r="Q39" s="163">
        <f t="shared" ca="1" si="10"/>
        <v>0</v>
      </c>
      <c r="R39" s="164">
        <f ca="1">NPV(Q38,K39:$K$244) + ($A$13+$A$14+$A$15)/POWER(1+Q38,$A$28-D39+1)</f>
        <v>0</v>
      </c>
      <c r="S39" s="164">
        <f ca="1">NPV(Q39,K39:$K$244) + ($A$13+$A$14+$A$15)/POWER(1+Q39,$A$28-D39+1)</f>
        <v>0</v>
      </c>
      <c r="T39" s="45">
        <f t="shared" ca="1" si="11"/>
        <v>0</v>
      </c>
      <c r="U39" s="45">
        <f t="shared" ca="1" si="17"/>
        <v>0</v>
      </c>
      <c r="V39" s="45">
        <f t="shared" ca="1" si="18"/>
        <v>0</v>
      </c>
      <c r="W39" s="45">
        <f t="shared" ca="1" si="12"/>
        <v>0</v>
      </c>
      <c r="X39" s="25">
        <f t="shared" ca="1" si="1"/>
        <v>0</v>
      </c>
      <c r="Z39" s="28">
        <f t="shared" ca="1" si="19"/>
        <v>0</v>
      </c>
      <c r="AA39" s="233"/>
      <c r="AB39" s="45">
        <f t="shared" ca="1" si="13"/>
        <v>0</v>
      </c>
      <c r="AC39" s="45">
        <f t="shared" ca="1" si="2"/>
        <v>0</v>
      </c>
      <c r="AD39" s="25">
        <f t="shared" ca="1" si="3"/>
        <v>0</v>
      </c>
    </row>
    <row r="40" spans="1:30" x14ac:dyDescent="0.35">
      <c r="A40" s="106">
        <f ca="1">VLOOKUP($B$3,'Input Table'!B:V,21,0)</f>
        <v>0</v>
      </c>
      <c r="B40" s="34" t="s">
        <v>265</v>
      </c>
      <c r="D40" s="20">
        <v>36</v>
      </c>
      <c r="E40" s="21">
        <f t="shared" ca="1" si="14"/>
        <v>13149</v>
      </c>
      <c r="F40" s="44">
        <f t="shared" ca="1" si="4"/>
        <v>13514</v>
      </c>
      <c r="G40" s="22" t="s">
        <v>119</v>
      </c>
      <c r="H40" s="44">
        <f t="shared" ca="1" si="15"/>
        <v>13149</v>
      </c>
      <c r="I40" s="45">
        <f t="shared" ca="1" si="5"/>
        <v>0</v>
      </c>
      <c r="J40" s="45">
        <f t="shared" ca="1" si="6"/>
        <v>0</v>
      </c>
      <c r="K40" s="45">
        <f t="shared" ca="1" si="7"/>
        <v>0</v>
      </c>
      <c r="L40" s="45"/>
      <c r="M40" s="45">
        <f t="shared" ca="1" si="16"/>
        <v>0</v>
      </c>
      <c r="N40" s="257">
        <f t="shared" ca="1" si="8"/>
        <v>0</v>
      </c>
      <c r="O40" s="23"/>
      <c r="P40" s="255">
        <f t="shared" ca="1" si="9"/>
        <v>0</v>
      </c>
      <c r="Q40" s="163">
        <f t="shared" ca="1" si="10"/>
        <v>0</v>
      </c>
      <c r="R40" s="164">
        <f ca="1">NPV(Q39,K40:$K$244) + ($A$13+$A$14+$A$15)/POWER(1+Q39,$A$28-D40+1)</f>
        <v>0</v>
      </c>
      <c r="S40" s="164">
        <f ca="1">NPV(Q40,K40:$K$244) + ($A$13+$A$14+$A$15)/POWER(1+Q40,$A$28-D40+1)</f>
        <v>0</v>
      </c>
      <c r="T40" s="45">
        <f t="shared" ca="1" si="11"/>
        <v>0</v>
      </c>
      <c r="U40" s="45">
        <f t="shared" ca="1" si="17"/>
        <v>0</v>
      </c>
      <c r="V40" s="45">
        <f t="shared" ca="1" si="18"/>
        <v>0</v>
      </c>
      <c r="W40" s="45">
        <f t="shared" ca="1" si="12"/>
        <v>0</v>
      </c>
      <c r="X40" s="25">
        <f t="shared" ca="1" si="1"/>
        <v>0</v>
      </c>
      <c r="Z40" s="28">
        <f t="shared" ca="1" si="19"/>
        <v>0</v>
      </c>
      <c r="AA40" s="233"/>
      <c r="AB40" s="45">
        <f t="shared" ca="1" si="13"/>
        <v>0</v>
      </c>
      <c r="AC40" s="45">
        <f t="shared" ca="1" si="2"/>
        <v>0</v>
      </c>
      <c r="AD40" s="25">
        <f t="shared" ca="1" si="3"/>
        <v>0</v>
      </c>
    </row>
    <row r="41" spans="1:30" x14ac:dyDescent="0.35">
      <c r="A41" s="109">
        <f ca="1">A28</f>
        <v>0</v>
      </c>
      <c r="B41" s="27" t="s">
        <v>255</v>
      </c>
      <c r="D41" s="20">
        <v>37</v>
      </c>
      <c r="E41" s="21">
        <f t="shared" ca="1" si="14"/>
        <v>13515</v>
      </c>
      <c r="F41" s="44">
        <f t="shared" ca="1" si="4"/>
        <v>13879</v>
      </c>
      <c r="G41" s="22" t="s">
        <v>119</v>
      </c>
      <c r="H41" s="44">
        <f t="shared" ca="1" si="15"/>
        <v>13515</v>
      </c>
      <c r="I41" s="45">
        <f t="shared" ca="1" si="5"/>
        <v>0</v>
      </c>
      <c r="J41" s="45">
        <f t="shared" ca="1" si="6"/>
        <v>0</v>
      </c>
      <c r="K41" s="45">
        <f t="shared" ca="1" si="7"/>
        <v>0</v>
      </c>
      <c r="L41" s="45"/>
      <c r="M41" s="45">
        <f t="shared" ca="1" si="16"/>
        <v>0</v>
      </c>
      <c r="N41" s="257">
        <f t="shared" ca="1" si="8"/>
        <v>0</v>
      </c>
      <c r="O41" s="23"/>
      <c r="P41" s="255">
        <f t="shared" ca="1" si="9"/>
        <v>0</v>
      </c>
      <c r="Q41" s="163">
        <f t="shared" ca="1" si="10"/>
        <v>0</v>
      </c>
      <c r="R41" s="164">
        <f ca="1">NPV(Q40,K41:$K$244) + ($A$13+$A$14+$A$15)/POWER(1+Q40,$A$28-D41+1)</f>
        <v>0</v>
      </c>
      <c r="S41" s="164">
        <f ca="1">NPV(Q41,K41:$K$244) + ($A$13+$A$14+$A$15)/POWER(1+Q41,$A$28-D41+1)</f>
        <v>0</v>
      </c>
      <c r="T41" s="45">
        <f t="shared" ca="1" si="11"/>
        <v>0</v>
      </c>
      <c r="U41" s="45">
        <f t="shared" ca="1" si="17"/>
        <v>0</v>
      </c>
      <c r="V41" s="45">
        <f t="shared" ca="1" si="18"/>
        <v>0</v>
      </c>
      <c r="W41" s="45">
        <f t="shared" ca="1" si="12"/>
        <v>0</v>
      </c>
      <c r="X41" s="25">
        <f t="shared" ca="1" si="1"/>
        <v>0</v>
      </c>
      <c r="Z41" s="28">
        <f t="shared" ca="1" si="19"/>
        <v>0</v>
      </c>
      <c r="AA41" s="233"/>
      <c r="AB41" s="45">
        <f t="shared" ca="1" si="13"/>
        <v>0</v>
      </c>
      <c r="AC41" s="45">
        <f t="shared" ca="1" si="2"/>
        <v>0</v>
      </c>
      <c r="AD41" s="25">
        <f t="shared" ca="1" si="3"/>
        <v>0</v>
      </c>
    </row>
    <row r="42" spans="1:30" ht="15" thickBot="1" x14ac:dyDescent="0.4">
      <c r="A42" s="35">
        <f ca="1">IF(A39="Yes",A40,A41)</f>
        <v>0</v>
      </c>
      <c r="B42" s="32" t="s">
        <v>55</v>
      </c>
      <c r="D42" s="20">
        <v>38</v>
      </c>
      <c r="E42" s="21">
        <f t="shared" ca="1" si="14"/>
        <v>13880</v>
      </c>
      <c r="F42" s="44">
        <f t="shared" ca="1" si="4"/>
        <v>14244</v>
      </c>
      <c r="G42" s="22" t="s">
        <v>119</v>
      </c>
      <c r="H42" s="44">
        <f t="shared" ca="1" si="15"/>
        <v>13880</v>
      </c>
      <c r="I42" s="45">
        <f t="shared" ca="1" si="5"/>
        <v>0</v>
      </c>
      <c r="J42" s="45">
        <f t="shared" ca="1" si="6"/>
        <v>0</v>
      </c>
      <c r="K42" s="45">
        <f t="shared" ca="1" si="7"/>
        <v>0</v>
      </c>
      <c r="L42" s="45"/>
      <c r="M42" s="45">
        <f t="shared" ca="1" si="16"/>
        <v>0</v>
      </c>
      <c r="N42" s="257">
        <f t="shared" ca="1" si="8"/>
        <v>0</v>
      </c>
      <c r="O42" s="23"/>
      <c r="P42" s="255">
        <f t="shared" ca="1" si="9"/>
        <v>0</v>
      </c>
      <c r="Q42" s="163">
        <f t="shared" ca="1" si="10"/>
        <v>0</v>
      </c>
      <c r="R42" s="164">
        <f ca="1">NPV(Q41,K42:$K$244) + ($A$13+$A$14+$A$15)/POWER(1+Q41,$A$28-D42+1)</f>
        <v>0</v>
      </c>
      <c r="S42" s="164">
        <f ca="1">NPV(Q42,K42:$K$244) + ($A$13+$A$14+$A$15)/POWER(1+Q42,$A$28-D42+1)</f>
        <v>0</v>
      </c>
      <c r="T42" s="45">
        <f t="shared" ca="1" si="11"/>
        <v>0</v>
      </c>
      <c r="U42" s="45">
        <f t="shared" ca="1" si="17"/>
        <v>0</v>
      </c>
      <c r="V42" s="45">
        <f t="shared" ca="1" si="18"/>
        <v>0</v>
      </c>
      <c r="W42" s="45">
        <f t="shared" ca="1" si="12"/>
        <v>0</v>
      </c>
      <c r="X42" s="25">
        <f t="shared" ca="1" si="1"/>
        <v>0</v>
      </c>
      <c r="Z42" s="28">
        <f t="shared" ca="1" si="19"/>
        <v>0</v>
      </c>
      <c r="AA42" s="233"/>
      <c r="AB42" s="45">
        <f t="shared" ca="1" si="13"/>
        <v>0</v>
      </c>
      <c r="AC42" s="45">
        <f t="shared" ca="1" si="2"/>
        <v>0</v>
      </c>
      <c r="AD42" s="25">
        <f t="shared" ca="1" si="3"/>
        <v>0</v>
      </c>
    </row>
    <row r="43" spans="1:30" x14ac:dyDescent="0.35">
      <c r="D43" s="20">
        <v>39</v>
      </c>
      <c r="E43" s="21">
        <f t="shared" ca="1" si="14"/>
        <v>14245</v>
      </c>
      <c r="F43" s="44">
        <f t="shared" ca="1" si="4"/>
        <v>14609</v>
      </c>
      <c r="G43" s="22" t="s">
        <v>119</v>
      </c>
      <c r="H43" s="44">
        <f t="shared" ca="1" si="15"/>
        <v>14245</v>
      </c>
      <c r="I43" s="45">
        <f t="shared" ca="1" si="5"/>
        <v>0</v>
      </c>
      <c r="J43" s="45">
        <f t="shared" ca="1" si="6"/>
        <v>0</v>
      </c>
      <c r="K43" s="45">
        <f t="shared" ca="1" si="7"/>
        <v>0</v>
      </c>
      <c r="L43" s="45"/>
      <c r="M43" s="45">
        <f t="shared" ca="1" si="16"/>
        <v>0</v>
      </c>
      <c r="N43" s="257">
        <f t="shared" ca="1" si="8"/>
        <v>0</v>
      </c>
      <c r="O43" s="23"/>
      <c r="P43" s="255">
        <f t="shared" ca="1" si="9"/>
        <v>0</v>
      </c>
      <c r="Q43" s="163">
        <f t="shared" ca="1" si="10"/>
        <v>0</v>
      </c>
      <c r="R43" s="164">
        <f ca="1">NPV(Q42,K43:$K$244) + ($A$13+$A$14+$A$15)/POWER(1+Q42,$A$28-D43+1)</f>
        <v>0</v>
      </c>
      <c r="S43" s="164">
        <f ca="1">NPV(Q43,K43:$K$244) + ($A$13+$A$14+$A$15)/POWER(1+Q43,$A$28-D43+1)</f>
        <v>0</v>
      </c>
      <c r="T43" s="45">
        <f t="shared" ca="1" si="11"/>
        <v>0</v>
      </c>
      <c r="U43" s="45">
        <f t="shared" ca="1" si="17"/>
        <v>0</v>
      </c>
      <c r="V43" s="45">
        <f t="shared" ca="1" si="18"/>
        <v>0</v>
      </c>
      <c r="W43" s="45">
        <f t="shared" ca="1" si="12"/>
        <v>0</v>
      </c>
      <c r="X43" s="25">
        <f t="shared" ca="1" si="1"/>
        <v>0</v>
      </c>
      <c r="Z43" s="28">
        <f t="shared" ca="1" si="19"/>
        <v>0</v>
      </c>
      <c r="AA43" s="233"/>
      <c r="AB43" s="45">
        <f t="shared" ca="1" si="13"/>
        <v>0</v>
      </c>
      <c r="AC43" s="45">
        <f t="shared" ca="1" si="2"/>
        <v>0</v>
      </c>
      <c r="AD43" s="25">
        <f t="shared" ca="1" si="3"/>
        <v>0</v>
      </c>
    </row>
    <row r="44" spans="1:30" x14ac:dyDescent="0.35">
      <c r="D44" s="20">
        <v>40</v>
      </c>
      <c r="E44" s="21">
        <f t="shared" ca="1" si="14"/>
        <v>14610</v>
      </c>
      <c r="F44" s="44">
        <f t="shared" ca="1" si="4"/>
        <v>14975</v>
      </c>
      <c r="G44" s="22" t="s">
        <v>119</v>
      </c>
      <c r="H44" s="44">
        <f t="shared" ca="1" si="15"/>
        <v>14610</v>
      </c>
      <c r="I44" s="45">
        <f t="shared" ca="1" si="5"/>
        <v>0</v>
      </c>
      <c r="J44" s="45">
        <f t="shared" ca="1" si="6"/>
        <v>0</v>
      </c>
      <c r="K44" s="45">
        <f t="shared" ca="1" si="7"/>
        <v>0</v>
      </c>
      <c r="L44" s="45"/>
      <c r="M44" s="45">
        <f t="shared" ca="1" si="16"/>
        <v>0</v>
      </c>
      <c r="N44" s="257">
        <f t="shared" ca="1" si="8"/>
        <v>0</v>
      </c>
      <c r="O44" s="23"/>
      <c r="P44" s="255">
        <f t="shared" ca="1" si="9"/>
        <v>0</v>
      </c>
      <c r="Q44" s="163">
        <f t="shared" ca="1" si="10"/>
        <v>0</v>
      </c>
      <c r="R44" s="164">
        <f ca="1">NPV(Q43,K44:$K$244) + ($A$13+$A$14+$A$15)/POWER(1+Q43,$A$28-D44+1)</f>
        <v>0</v>
      </c>
      <c r="S44" s="164">
        <f ca="1">NPV(Q44,K44:$K$244) + ($A$13+$A$14+$A$15)/POWER(1+Q44,$A$28-D44+1)</f>
        <v>0</v>
      </c>
      <c r="T44" s="45">
        <f t="shared" ca="1" si="11"/>
        <v>0</v>
      </c>
      <c r="U44" s="45">
        <f t="shared" ca="1" si="17"/>
        <v>0</v>
      </c>
      <c r="V44" s="45">
        <f t="shared" ca="1" si="18"/>
        <v>0</v>
      </c>
      <c r="W44" s="45">
        <f t="shared" ca="1" si="12"/>
        <v>0</v>
      </c>
      <c r="X44" s="25">
        <f t="shared" ca="1" si="1"/>
        <v>0</v>
      </c>
      <c r="Z44" s="28">
        <f t="shared" ca="1" si="19"/>
        <v>0</v>
      </c>
      <c r="AA44" s="233"/>
      <c r="AB44" s="45">
        <f t="shared" ca="1" si="13"/>
        <v>0</v>
      </c>
      <c r="AC44" s="45">
        <f t="shared" ca="1" si="2"/>
        <v>0</v>
      </c>
      <c r="AD44" s="25">
        <f t="shared" ca="1" si="3"/>
        <v>0</v>
      </c>
    </row>
    <row r="45" spans="1:30" x14ac:dyDescent="0.35">
      <c r="D45" s="20">
        <v>41</v>
      </c>
      <c r="E45" s="21">
        <f t="shared" ca="1" si="14"/>
        <v>14976</v>
      </c>
      <c r="F45" s="44">
        <f t="shared" ca="1" si="4"/>
        <v>15340</v>
      </c>
      <c r="G45" s="22" t="s">
        <v>119</v>
      </c>
      <c r="H45" s="44">
        <f t="shared" ca="1" si="15"/>
        <v>14976</v>
      </c>
      <c r="I45" s="45">
        <f t="shared" ca="1" si="5"/>
        <v>0</v>
      </c>
      <c r="J45" s="45">
        <f t="shared" ca="1" si="6"/>
        <v>0</v>
      </c>
      <c r="K45" s="45">
        <f t="shared" ca="1" si="7"/>
        <v>0</v>
      </c>
      <c r="L45" s="45"/>
      <c r="M45" s="45">
        <f t="shared" ca="1" si="16"/>
        <v>0</v>
      </c>
      <c r="N45" s="257">
        <f t="shared" ca="1" si="8"/>
        <v>0</v>
      </c>
      <c r="O45" s="23"/>
      <c r="P45" s="255">
        <f t="shared" ca="1" si="9"/>
        <v>0</v>
      </c>
      <c r="Q45" s="163">
        <f t="shared" ca="1" si="10"/>
        <v>0</v>
      </c>
      <c r="R45" s="164">
        <f ca="1">NPV(Q44,K45:$K$244) + ($A$13+$A$14+$A$15)/POWER(1+Q44,$A$28-D45+1)</f>
        <v>0</v>
      </c>
      <c r="S45" s="164">
        <f ca="1">NPV(Q45,K45:$K$244) + ($A$13+$A$14+$A$15)/POWER(1+Q45,$A$28-D45+1)</f>
        <v>0</v>
      </c>
      <c r="T45" s="45">
        <f t="shared" ca="1" si="11"/>
        <v>0</v>
      </c>
      <c r="U45" s="45">
        <f t="shared" ca="1" si="17"/>
        <v>0</v>
      </c>
      <c r="V45" s="45">
        <f t="shared" ca="1" si="18"/>
        <v>0</v>
      </c>
      <c r="W45" s="45">
        <f t="shared" ca="1" si="12"/>
        <v>0</v>
      </c>
      <c r="X45" s="25">
        <f t="shared" ca="1" si="1"/>
        <v>0</v>
      </c>
      <c r="Z45" s="28">
        <f t="shared" ca="1" si="19"/>
        <v>0</v>
      </c>
      <c r="AA45" s="233"/>
      <c r="AB45" s="45">
        <f t="shared" ca="1" si="13"/>
        <v>0</v>
      </c>
      <c r="AC45" s="45">
        <f t="shared" ca="1" si="2"/>
        <v>0</v>
      </c>
      <c r="AD45" s="25">
        <f t="shared" ca="1" si="3"/>
        <v>0</v>
      </c>
    </row>
    <row r="46" spans="1:30" x14ac:dyDescent="0.35">
      <c r="A46" s="238"/>
      <c r="B46" s="239" t="s">
        <v>56</v>
      </c>
      <c r="D46" s="20">
        <v>42</v>
      </c>
      <c r="E46" s="21">
        <f t="shared" ca="1" si="14"/>
        <v>15341</v>
      </c>
      <c r="F46" s="44">
        <f t="shared" ca="1" si="4"/>
        <v>15705</v>
      </c>
      <c r="G46" s="22" t="s">
        <v>119</v>
      </c>
      <c r="H46" s="44">
        <f t="shared" ca="1" si="15"/>
        <v>15341</v>
      </c>
      <c r="I46" s="45">
        <f t="shared" ca="1" si="5"/>
        <v>0</v>
      </c>
      <c r="J46" s="45">
        <f t="shared" ca="1" si="6"/>
        <v>0</v>
      </c>
      <c r="K46" s="45">
        <f t="shared" ca="1" si="7"/>
        <v>0</v>
      </c>
      <c r="L46" s="45"/>
      <c r="M46" s="45">
        <f t="shared" ca="1" si="16"/>
        <v>0</v>
      </c>
      <c r="N46" s="257">
        <f t="shared" ca="1" si="8"/>
        <v>0</v>
      </c>
      <c r="O46" s="23"/>
      <c r="P46" s="255">
        <f t="shared" ca="1" si="9"/>
        <v>0</v>
      </c>
      <c r="Q46" s="163">
        <f t="shared" ca="1" si="10"/>
        <v>0</v>
      </c>
      <c r="R46" s="164">
        <f ca="1">NPV(Q45,K46:$K$244) + ($A$13+$A$14+$A$15)/POWER(1+Q45,$A$28-D46+1)</f>
        <v>0</v>
      </c>
      <c r="S46" s="164">
        <f ca="1">NPV(Q46,K46:$K$244) + ($A$13+$A$14+$A$15)/POWER(1+Q46,$A$28-D46+1)</f>
        <v>0</v>
      </c>
      <c r="T46" s="45">
        <f t="shared" ca="1" si="11"/>
        <v>0</v>
      </c>
      <c r="U46" s="45">
        <f t="shared" ca="1" si="17"/>
        <v>0</v>
      </c>
      <c r="V46" s="45">
        <f t="shared" ca="1" si="18"/>
        <v>0</v>
      </c>
      <c r="W46" s="45">
        <f t="shared" ca="1" si="12"/>
        <v>0</v>
      </c>
      <c r="X46" s="25">
        <f t="shared" ca="1" si="1"/>
        <v>0</v>
      </c>
      <c r="Z46" s="28">
        <f t="shared" ca="1" si="19"/>
        <v>0</v>
      </c>
      <c r="AA46" s="233"/>
      <c r="AB46" s="45">
        <f t="shared" ca="1" si="13"/>
        <v>0</v>
      </c>
      <c r="AC46" s="45">
        <f t="shared" ca="1" si="2"/>
        <v>0</v>
      </c>
      <c r="AD46" s="25">
        <f t="shared" ca="1" si="3"/>
        <v>0</v>
      </c>
    </row>
    <row r="47" spans="1:30" x14ac:dyDescent="0.35">
      <c r="A47" s="240">
        <f ca="1">A21</f>
        <v>0</v>
      </c>
      <c r="B47" s="241" t="s">
        <v>57</v>
      </c>
      <c r="D47" s="20">
        <v>43</v>
      </c>
      <c r="E47" s="21">
        <f t="shared" ca="1" si="14"/>
        <v>15706</v>
      </c>
      <c r="F47" s="44">
        <f t="shared" ca="1" si="4"/>
        <v>16070</v>
      </c>
      <c r="G47" s="22" t="s">
        <v>119</v>
      </c>
      <c r="H47" s="44">
        <f t="shared" ca="1" si="15"/>
        <v>15706</v>
      </c>
      <c r="I47" s="45">
        <f t="shared" ca="1" si="5"/>
        <v>0</v>
      </c>
      <c r="J47" s="45">
        <f t="shared" ca="1" si="6"/>
        <v>0</v>
      </c>
      <c r="K47" s="45">
        <f t="shared" ca="1" si="7"/>
        <v>0</v>
      </c>
      <c r="L47" s="45"/>
      <c r="M47" s="45">
        <f t="shared" ca="1" si="16"/>
        <v>0</v>
      </c>
      <c r="N47" s="257">
        <f t="shared" ca="1" si="8"/>
        <v>0</v>
      </c>
      <c r="O47" s="23"/>
      <c r="P47" s="255">
        <f t="shared" ca="1" si="9"/>
        <v>0</v>
      </c>
      <c r="Q47" s="163">
        <f t="shared" ca="1" si="10"/>
        <v>0</v>
      </c>
      <c r="R47" s="164">
        <f ca="1">NPV(Q46,K47:$K$244) + ($A$13+$A$14+$A$15)/POWER(1+Q46,$A$28-D47+1)</f>
        <v>0</v>
      </c>
      <c r="S47" s="164">
        <f ca="1">NPV(Q47,K47:$K$244) + ($A$13+$A$14+$A$15)/POWER(1+Q47,$A$28-D47+1)</f>
        <v>0</v>
      </c>
      <c r="T47" s="45">
        <f t="shared" ca="1" si="11"/>
        <v>0</v>
      </c>
      <c r="U47" s="45">
        <f t="shared" ca="1" si="17"/>
        <v>0</v>
      </c>
      <c r="V47" s="45">
        <f t="shared" ca="1" si="18"/>
        <v>0</v>
      </c>
      <c r="W47" s="45">
        <f t="shared" ca="1" si="12"/>
        <v>0</v>
      </c>
      <c r="X47" s="25">
        <f t="shared" ca="1" si="1"/>
        <v>0</v>
      </c>
      <c r="Z47" s="28">
        <f t="shared" ca="1" si="19"/>
        <v>0</v>
      </c>
      <c r="AA47" s="233"/>
      <c r="AB47" s="45">
        <f t="shared" ca="1" si="13"/>
        <v>0</v>
      </c>
      <c r="AC47" s="45">
        <f t="shared" ca="1" si="2"/>
        <v>0</v>
      </c>
      <c r="AD47" s="25">
        <f t="shared" ca="1" si="3"/>
        <v>0</v>
      </c>
    </row>
    <row r="48" spans="1:30" x14ac:dyDescent="0.35">
      <c r="A48" s="240">
        <f ca="1">SUM(U5:U244)</f>
        <v>0</v>
      </c>
      <c r="B48" s="242" t="s">
        <v>58</v>
      </c>
      <c r="D48" s="20">
        <v>44</v>
      </c>
      <c r="E48" s="21">
        <f t="shared" ca="1" si="14"/>
        <v>16071</v>
      </c>
      <c r="F48" s="44">
        <f t="shared" ca="1" si="4"/>
        <v>16436</v>
      </c>
      <c r="G48" s="22" t="s">
        <v>119</v>
      </c>
      <c r="H48" s="44">
        <f t="shared" ca="1" si="15"/>
        <v>16071</v>
      </c>
      <c r="I48" s="45">
        <f t="shared" ca="1" si="5"/>
        <v>0</v>
      </c>
      <c r="J48" s="45">
        <f t="shared" ca="1" si="6"/>
        <v>0</v>
      </c>
      <c r="K48" s="45">
        <f t="shared" ca="1" si="7"/>
        <v>0</v>
      </c>
      <c r="L48" s="45"/>
      <c r="M48" s="45">
        <f t="shared" ca="1" si="16"/>
        <v>0</v>
      </c>
      <c r="N48" s="257">
        <f t="shared" ca="1" si="8"/>
        <v>0</v>
      </c>
      <c r="O48" s="23"/>
      <c r="P48" s="255">
        <f t="shared" ca="1" si="9"/>
        <v>0</v>
      </c>
      <c r="Q48" s="163">
        <f t="shared" ca="1" si="10"/>
        <v>0</v>
      </c>
      <c r="R48" s="164">
        <f ca="1">NPV(Q47,K48:$K$244) + ($A$13+$A$14+$A$15)/POWER(1+Q47,$A$28-D48+1)</f>
        <v>0</v>
      </c>
      <c r="S48" s="164">
        <f ca="1">NPV(Q48,K48:$K$244) + ($A$13+$A$14+$A$15)/POWER(1+Q48,$A$28-D48+1)</f>
        <v>0</v>
      </c>
      <c r="T48" s="45">
        <f t="shared" ca="1" si="11"/>
        <v>0</v>
      </c>
      <c r="U48" s="45">
        <f t="shared" ca="1" si="17"/>
        <v>0</v>
      </c>
      <c r="V48" s="45">
        <f t="shared" ca="1" si="18"/>
        <v>0</v>
      </c>
      <c r="W48" s="45">
        <f t="shared" ca="1" si="12"/>
        <v>0</v>
      </c>
      <c r="X48" s="25">
        <f t="shared" ca="1" si="1"/>
        <v>0</v>
      </c>
      <c r="Z48" s="28">
        <f t="shared" ca="1" si="19"/>
        <v>0</v>
      </c>
      <c r="AA48" s="233"/>
      <c r="AB48" s="45">
        <f t="shared" ca="1" si="13"/>
        <v>0</v>
      </c>
      <c r="AC48" s="45">
        <f t="shared" ca="1" si="2"/>
        <v>0</v>
      </c>
      <c r="AD48" s="25">
        <f t="shared" ca="1" si="3"/>
        <v>0</v>
      </c>
    </row>
    <row r="49" spans="1:30" x14ac:dyDescent="0.35">
      <c r="A49" s="240">
        <f ca="1">SUM(W5:W244)</f>
        <v>0</v>
      </c>
      <c r="B49" s="241" t="s">
        <v>59</v>
      </c>
      <c r="D49" s="20">
        <v>45</v>
      </c>
      <c r="E49" s="21">
        <f t="shared" ca="1" si="14"/>
        <v>16437</v>
      </c>
      <c r="F49" s="44">
        <f t="shared" ca="1" si="4"/>
        <v>16801</v>
      </c>
      <c r="G49" s="22" t="s">
        <v>119</v>
      </c>
      <c r="H49" s="44">
        <f t="shared" ca="1" si="15"/>
        <v>16437</v>
      </c>
      <c r="I49" s="45">
        <f t="shared" ca="1" si="5"/>
        <v>0</v>
      </c>
      <c r="J49" s="45">
        <f t="shared" ca="1" si="6"/>
        <v>0</v>
      </c>
      <c r="K49" s="45">
        <f t="shared" ca="1" si="7"/>
        <v>0</v>
      </c>
      <c r="L49" s="45"/>
      <c r="M49" s="45">
        <f t="shared" ca="1" si="16"/>
        <v>0</v>
      </c>
      <c r="N49" s="257">
        <f t="shared" ca="1" si="8"/>
        <v>0</v>
      </c>
      <c r="O49" s="23"/>
      <c r="P49" s="255">
        <f t="shared" ca="1" si="9"/>
        <v>0</v>
      </c>
      <c r="Q49" s="163">
        <f t="shared" ca="1" si="10"/>
        <v>0</v>
      </c>
      <c r="R49" s="164">
        <f ca="1">NPV(Q48,K49:$K$244) + ($A$13+$A$14+$A$15)/POWER(1+Q48,$A$28-D49+1)</f>
        <v>0</v>
      </c>
      <c r="S49" s="164">
        <f ca="1">NPV(Q49,K49:$K$244) + ($A$13+$A$14+$A$15)/POWER(1+Q49,$A$28-D49+1)</f>
        <v>0</v>
      </c>
      <c r="T49" s="45">
        <f t="shared" ca="1" si="11"/>
        <v>0</v>
      </c>
      <c r="U49" s="45">
        <f t="shared" ca="1" si="17"/>
        <v>0</v>
      </c>
      <c r="V49" s="45">
        <f t="shared" ca="1" si="18"/>
        <v>0</v>
      </c>
      <c r="W49" s="45">
        <f t="shared" ca="1" si="12"/>
        <v>0</v>
      </c>
      <c r="X49" s="25">
        <f t="shared" ca="1" si="1"/>
        <v>0</v>
      </c>
      <c r="Z49" s="28">
        <f t="shared" ca="1" si="19"/>
        <v>0</v>
      </c>
      <c r="AA49" s="233"/>
      <c r="AB49" s="45">
        <f t="shared" ca="1" si="13"/>
        <v>0</v>
      </c>
      <c r="AC49" s="45">
        <f t="shared" ca="1" si="2"/>
        <v>0</v>
      </c>
      <c r="AD49" s="25">
        <f t="shared" ca="1" si="3"/>
        <v>0</v>
      </c>
    </row>
    <row r="50" spans="1:30" x14ac:dyDescent="0.35">
      <c r="A50" s="240">
        <f ca="1">SUM(V5:V244)</f>
        <v>0</v>
      </c>
      <c r="B50" s="242" t="s">
        <v>60</v>
      </c>
      <c r="D50" s="20">
        <v>46</v>
      </c>
      <c r="E50" s="21">
        <f t="shared" ca="1" si="14"/>
        <v>16802</v>
      </c>
      <c r="F50" s="44">
        <f t="shared" ca="1" si="4"/>
        <v>17166</v>
      </c>
      <c r="G50" s="22" t="s">
        <v>119</v>
      </c>
      <c r="H50" s="44">
        <f t="shared" ca="1" si="15"/>
        <v>16802</v>
      </c>
      <c r="I50" s="45">
        <f t="shared" ca="1" si="5"/>
        <v>0</v>
      </c>
      <c r="J50" s="45">
        <f t="shared" ca="1" si="6"/>
        <v>0</v>
      </c>
      <c r="K50" s="45">
        <f t="shared" ca="1" si="7"/>
        <v>0</v>
      </c>
      <c r="L50" s="45"/>
      <c r="M50" s="45">
        <f t="shared" ca="1" si="16"/>
        <v>0</v>
      </c>
      <c r="N50" s="257">
        <f t="shared" ca="1" si="8"/>
        <v>0</v>
      </c>
      <c r="O50" s="23"/>
      <c r="P50" s="255">
        <f t="shared" ca="1" si="9"/>
        <v>0</v>
      </c>
      <c r="Q50" s="163">
        <f t="shared" ca="1" si="10"/>
        <v>0</v>
      </c>
      <c r="R50" s="164">
        <f ca="1">NPV(Q49,K50:$K$244) + ($A$13+$A$14+$A$15)/POWER(1+Q49,$A$28-D50+1)</f>
        <v>0</v>
      </c>
      <c r="S50" s="164">
        <f ca="1">NPV(Q50,K50:$K$244) + ($A$13+$A$14+$A$15)/POWER(1+Q50,$A$28-D50+1)</f>
        <v>0</v>
      </c>
      <c r="T50" s="45">
        <f t="shared" ca="1" si="11"/>
        <v>0</v>
      </c>
      <c r="U50" s="45">
        <f t="shared" ca="1" si="17"/>
        <v>0</v>
      </c>
      <c r="V50" s="45">
        <f t="shared" ca="1" si="18"/>
        <v>0</v>
      </c>
      <c r="W50" s="45">
        <f t="shared" ca="1" si="12"/>
        <v>0</v>
      </c>
      <c r="X50" s="25">
        <f t="shared" ca="1" si="1"/>
        <v>0</v>
      </c>
      <c r="Z50" s="28">
        <f t="shared" ca="1" si="19"/>
        <v>0</v>
      </c>
      <c r="AA50" s="233"/>
      <c r="AB50" s="45">
        <f t="shared" ca="1" si="13"/>
        <v>0</v>
      </c>
      <c r="AC50" s="45">
        <f t="shared" ca="1" si="2"/>
        <v>0</v>
      </c>
      <c r="AD50" s="25">
        <f t="shared" ca="1" si="3"/>
        <v>0</v>
      </c>
    </row>
    <row r="51" spans="1:30" x14ac:dyDescent="0.35">
      <c r="A51" s="240">
        <f ca="1">-(A13+A14+A15)</f>
        <v>0</v>
      </c>
      <c r="B51" s="243" t="s">
        <v>61</v>
      </c>
      <c r="C51" s="36"/>
      <c r="D51" s="20">
        <v>47</v>
      </c>
      <c r="E51" s="21">
        <f t="shared" ca="1" si="14"/>
        <v>17167</v>
      </c>
      <c r="F51" s="44">
        <f t="shared" ca="1" si="4"/>
        <v>17531</v>
      </c>
      <c r="G51" s="22" t="s">
        <v>119</v>
      </c>
      <c r="H51" s="44">
        <f t="shared" ca="1" si="15"/>
        <v>17167</v>
      </c>
      <c r="I51" s="45">
        <f t="shared" ca="1" si="5"/>
        <v>0</v>
      </c>
      <c r="J51" s="45">
        <f t="shared" ca="1" si="6"/>
        <v>0</v>
      </c>
      <c r="K51" s="45">
        <f t="shared" ca="1" si="7"/>
        <v>0</v>
      </c>
      <c r="L51" s="45"/>
      <c r="M51" s="45">
        <f t="shared" ca="1" si="16"/>
        <v>0</v>
      </c>
      <c r="N51" s="257">
        <f t="shared" ca="1" si="8"/>
        <v>0</v>
      </c>
      <c r="O51" s="23"/>
      <c r="P51" s="255">
        <f t="shared" ca="1" si="9"/>
        <v>0</v>
      </c>
      <c r="Q51" s="163">
        <f t="shared" ca="1" si="10"/>
        <v>0</v>
      </c>
      <c r="R51" s="164">
        <f ca="1">NPV(Q50,K51:$K$244) + ($A$13+$A$14+$A$15)/POWER(1+Q50,$A$28-D51+1)</f>
        <v>0</v>
      </c>
      <c r="S51" s="164">
        <f ca="1">NPV(Q51,K51:$K$244) + ($A$13+$A$14+$A$15)/POWER(1+Q51,$A$28-D51+1)</f>
        <v>0</v>
      </c>
      <c r="T51" s="45">
        <f t="shared" ca="1" si="11"/>
        <v>0</v>
      </c>
      <c r="U51" s="45">
        <f t="shared" ca="1" si="17"/>
        <v>0</v>
      </c>
      <c r="V51" s="45">
        <f t="shared" ca="1" si="18"/>
        <v>0</v>
      </c>
      <c r="W51" s="45">
        <f t="shared" ca="1" si="12"/>
        <v>0</v>
      </c>
      <c r="X51" s="25">
        <f t="shared" ca="1" si="1"/>
        <v>0</v>
      </c>
      <c r="Z51" s="28">
        <f t="shared" ca="1" si="19"/>
        <v>0</v>
      </c>
      <c r="AA51" s="233"/>
      <c r="AB51" s="45">
        <f t="shared" ca="1" si="13"/>
        <v>0</v>
      </c>
      <c r="AC51" s="45">
        <f t="shared" ca="1" si="2"/>
        <v>0</v>
      </c>
      <c r="AD51" s="25">
        <f t="shared" ca="1" si="3"/>
        <v>0</v>
      </c>
    </row>
    <row r="52" spans="1:30" x14ac:dyDescent="0.35">
      <c r="A52" s="244">
        <f ca="1">SUM(A47:A51)</f>
        <v>0</v>
      </c>
      <c r="B52" s="245" t="s">
        <v>254</v>
      </c>
      <c r="C52" s="38"/>
      <c r="D52" s="20">
        <v>48</v>
      </c>
      <c r="E52" s="21">
        <f t="shared" ca="1" si="14"/>
        <v>17532</v>
      </c>
      <c r="F52" s="44">
        <f t="shared" ca="1" si="4"/>
        <v>17897</v>
      </c>
      <c r="G52" s="22" t="s">
        <v>119</v>
      </c>
      <c r="H52" s="44">
        <f t="shared" ca="1" si="15"/>
        <v>17532</v>
      </c>
      <c r="I52" s="45">
        <f t="shared" ca="1" si="5"/>
        <v>0</v>
      </c>
      <c r="J52" s="45">
        <f t="shared" ca="1" si="6"/>
        <v>0</v>
      </c>
      <c r="K52" s="45">
        <f t="shared" ca="1" si="7"/>
        <v>0</v>
      </c>
      <c r="L52" s="45"/>
      <c r="M52" s="45">
        <f t="shared" ca="1" si="16"/>
        <v>0</v>
      </c>
      <c r="N52" s="257">
        <f t="shared" ca="1" si="8"/>
        <v>0</v>
      </c>
      <c r="O52" s="23"/>
      <c r="P52" s="255">
        <f t="shared" ca="1" si="9"/>
        <v>0</v>
      </c>
      <c r="Q52" s="163">
        <f t="shared" ca="1" si="10"/>
        <v>0</v>
      </c>
      <c r="R52" s="164">
        <f ca="1">NPV(Q51,K52:$K$244) + ($A$13+$A$14+$A$15)/POWER(1+Q51,$A$28-D52+1)</f>
        <v>0</v>
      </c>
      <c r="S52" s="164">
        <f ca="1">NPV(Q52,K52:$K$244) + ($A$13+$A$14+$A$15)/POWER(1+Q52,$A$28-D52+1)</f>
        <v>0</v>
      </c>
      <c r="T52" s="45">
        <f t="shared" ca="1" si="11"/>
        <v>0</v>
      </c>
      <c r="U52" s="45">
        <f t="shared" ca="1" si="17"/>
        <v>0</v>
      </c>
      <c r="V52" s="45">
        <f t="shared" ca="1" si="18"/>
        <v>0</v>
      </c>
      <c r="W52" s="45">
        <f t="shared" ca="1" si="12"/>
        <v>0</v>
      </c>
      <c r="X52" s="25">
        <f t="shared" ca="1" si="1"/>
        <v>0</v>
      </c>
      <c r="Z52" s="28">
        <f t="shared" ca="1" si="19"/>
        <v>0</v>
      </c>
      <c r="AA52" s="233"/>
      <c r="AB52" s="45">
        <f t="shared" ca="1" si="13"/>
        <v>0</v>
      </c>
      <c r="AC52" s="45">
        <f t="shared" ca="1" si="2"/>
        <v>0</v>
      </c>
      <c r="AD52" s="25">
        <f t="shared" ca="1" si="3"/>
        <v>0</v>
      </c>
    </row>
    <row r="53" spans="1:30" x14ac:dyDescent="0.35">
      <c r="A53" s="37"/>
      <c r="B53" s="37"/>
      <c r="C53" s="39"/>
      <c r="D53" s="20">
        <v>49</v>
      </c>
      <c r="E53" s="21">
        <f t="shared" ca="1" si="14"/>
        <v>17898</v>
      </c>
      <c r="F53" s="44">
        <f t="shared" ca="1" si="4"/>
        <v>18262</v>
      </c>
      <c r="G53" s="22" t="s">
        <v>119</v>
      </c>
      <c r="H53" s="44">
        <f t="shared" ca="1" si="15"/>
        <v>17898</v>
      </c>
      <c r="I53" s="45">
        <f t="shared" ca="1" si="5"/>
        <v>0</v>
      </c>
      <c r="J53" s="45">
        <f t="shared" ca="1" si="6"/>
        <v>0</v>
      </c>
      <c r="K53" s="45">
        <f t="shared" ca="1" si="7"/>
        <v>0</v>
      </c>
      <c r="L53" s="45"/>
      <c r="M53" s="45">
        <f t="shared" ca="1" si="16"/>
        <v>0</v>
      </c>
      <c r="N53" s="257">
        <f t="shared" ca="1" si="8"/>
        <v>0</v>
      </c>
      <c r="O53" s="23"/>
      <c r="P53" s="255">
        <f t="shared" ca="1" si="9"/>
        <v>0</v>
      </c>
      <c r="Q53" s="163">
        <f t="shared" ca="1" si="10"/>
        <v>0</v>
      </c>
      <c r="R53" s="164">
        <f ca="1">NPV(Q52,K53:$K$244) + ($A$13+$A$14+$A$15)/POWER(1+Q52,$A$28-D53+1)</f>
        <v>0</v>
      </c>
      <c r="S53" s="164">
        <f ca="1">NPV(Q53,K53:$K$244) + ($A$13+$A$14+$A$15)/POWER(1+Q53,$A$28-D53+1)</f>
        <v>0</v>
      </c>
      <c r="T53" s="45">
        <f t="shared" ca="1" si="11"/>
        <v>0</v>
      </c>
      <c r="U53" s="45">
        <f t="shared" ca="1" si="17"/>
        <v>0</v>
      </c>
      <c r="V53" s="45">
        <f t="shared" ca="1" si="18"/>
        <v>0</v>
      </c>
      <c r="W53" s="45">
        <f t="shared" ca="1" si="12"/>
        <v>0</v>
      </c>
      <c r="X53" s="25">
        <f t="shared" ca="1" si="1"/>
        <v>0</v>
      </c>
      <c r="Z53" s="28">
        <f t="shared" ca="1" si="19"/>
        <v>0</v>
      </c>
      <c r="AA53" s="233"/>
      <c r="AB53" s="45">
        <f t="shared" ca="1" si="13"/>
        <v>0</v>
      </c>
      <c r="AC53" s="45">
        <f t="shared" ca="1" si="2"/>
        <v>0</v>
      </c>
      <c r="AD53" s="25">
        <f t="shared" ca="1" si="3"/>
        <v>0</v>
      </c>
    </row>
    <row r="54" spans="1:30" x14ac:dyDescent="0.35">
      <c r="A54" s="238"/>
      <c r="B54" s="239" t="s">
        <v>62</v>
      </c>
      <c r="C54" s="38"/>
      <c r="D54" s="20">
        <v>50</v>
      </c>
      <c r="E54" s="21">
        <f t="shared" ca="1" si="14"/>
        <v>18263</v>
      </c>
      <c r="F54" s="44">
        <f t="shared" ca="1" si="4"/>
        <v>18627</v>
      </c>
      <c r="G54" s="22" t="s">
        <v>119</v>
      </c>
      <c r="H54" s="44">
        <f t="shared" ca="1" si="15"/>
        <v>18263</v>
      </c>
      <c r="I54" s="45">
        <f t="shared" ca="1" si="5"/>
        <v>0</v>
      </c>
      <c r="J54" s="45">
        <f t="shared" ca="1" si="6"/>
        <v>0</v>
      </c>
      <c r="K54" s="45">
        <f t="shared" ca="1" si="7"/>
        <v>0</v>
      </c>
      <c r="L54" s="45"/>
      <c r="M54" s="45">
        <f t="shared" ca="1" si="16"/>
        <v>0</v>
      </c>
      <c r="N54" s="257">
        <f t="shared" ca="1" si="8"/>
        <v>0</v>
      </c>
      <c r="O54" s="23"/>
      <c r="P54" s="255">
        <f t="shared" ca="1" si="9"/>
        <v>0</v>
      </c>
      <c r="Q54" s="163">
        <f t="shared" ca="1" si="10"/>
        <v>0</v>
      </c>
      <c r="R54" s="164">
        <f ca="1">NPV(Q53,K54:$K$244) + ($A$13+$A$14+$A$15)/POWER(1+Q53,$A$28-D54+1)</f>
        <v>0</v>
      </c>
      <c r="S54" s="164">
        <f ca="1">NPV(Q54,K54:$K$244) + ($A$13+$A$14+$A$15)/POWER(1+Q54,$A$28-D54+1)</f>
        <v>0</v>
      </c>
      <c r="T54" s="45">
        <f t="shared" ca="1" si="11"/>
        <v>0</v>
      </c>
      <c r="U54" s="45">
        <f t="shared" ca="1" si="17"/>
        <v>0</v>
      </c>
      <c r="V54" s="45">
        <f t="shared" ca="1" si="18"/>
        <v>0</v>
      </c>
      <c r="W54" s="45">
        <f t="shared" ca="1" si="12"/>
        <v>0</v>
      </c>
      <c r="X54" s="25">
        <f t="shared" ca="1" si="1"/>
        <v>0</v>
      </c>
      <c r="Z54" s="28">
        <f t="shared" ca="1" si="19"/>
        <v>0</v>
      </c>
      <c r="AA54" s="233"/>
      <c r="AB54" s="45">
        <f t="shared" ca="1" si="13"/>
        <v>0</v>
      </c>
      <c r="AC54" s="45">
        <f t="shared" ca="1" si="2"/>
        <v>0</v>
      </c>
      <c r="AD54" s="25">
        <f t="shared" ca="1" si="3"/>
        <v>0</v>
      </c>
    </row>
    <row r="55" spans="1:30" x14ac:dyDescent="0.35">
      <c r="A55" s="240">
        <f ca="1">A36</f>
        <v>0</v>
      </c>
      <c r="B55" s="241" t="s">
        <v>57</v>
      </c>
      <c r="C55" s="39"/>
      <c r="D55" s="20">
        <v>51</v>
      </c>
      <c r="E55" s="21">
        <f t="shared" ca="1" si="14"/>
        <v>18628</v>
      </c>
      <c r="F55" s="44">
        <f t="shared" ca="1" si="4"/>
        <v>18992</v>
      </c>
      <c r="G55" s="22" t="s">
        <v>119</v>
      </c>
      <c r="H55" s="44">
        <f t="shared" ca="1" si="15"/>
        <v>18628</v>
      </c>
      <c r="I55" s="45">
        <f t="shared" ca="1" si="5"/>
        <v>0</v>
      </c>
      <c r="J55" s="45">
        <f t="shared" ca="1" si="6"/>
        <v>0</v>
      </c>
      <c r="K55" s="45">
        <f t="shared" ca="1" si="7"/>
        <v>0</v>
      </c>
      <c r="L55" s="45"/>
      <c r="M55" s="45">
        <f t="shared" ca="1" si="16"/>
        <v>0</v>
      </c>
      <c r="N55" s="257">
        <f t="shared" ca="1" si="8"/>
        <v>0</v>
      </c>
      <c r="O55" s="23"/>
      <c r="P55" s="255">
        <f t="shared" ca="1" si="9"/>
        <v>0</v>
      </c>
      <c r="Q55" s="163">
        <f t="shared" ca="1" si="10"/>
        <v>0</v>
      </c>
      <c r="R55" s="164">
        <f ca="1">NPV(Q54,K55:$K$244) + ($A$13+$A$14+$A$15)/POWER(1+Q54,$A$28-D55+1)</f>
        <v>0</v>
      </c>
      <c r="S55" s="164">
        <f ca="1">NPV(Q55,K55:$K$244) + ($A$13+$A$14+$A$15)/POWER(1+Q55,$A$28-D55+1)</f>
        <v>0</v>
      </c>
      <c r="T55" s="45">
        <f t="shared" ca="1" si="11"/>
        <v>0</v>
      </c>
      <c r="U55" s="45">
        <f t="shared" ca="1" si="17"/>
        <v>0</v>
      </c>
      <c r="V55" s="45">
        <f t="shared" ca="1" si="18"/>
        <v>0</v>
      </c>
      <c r="W55" s="45">
        <f t="shared" ca="1" si="12"/>
        <v>0</v>
      </c>
      <c r="X55" s="25">
        <f t="shared" ca="1" si="1"/>
        <v>0</v>
      </c>
      <c r="Z55" s="28">
        <f t="shared" ca="1" si="19"/>
        <v>0</v>
      </c>
      <c r="AA55" s="233"/>
      <c r="AB55" s="45">
        <f t="shared" ca="1" si="13"/>
        <v>0</v>
      </c>
      <c r="AC55" s="45">
        <f t="shared" ca="1" si="2"/>
        <v>0</v>
      </c>
      <c r="AD55" s="25">
        <f t="shared" ca="1" si="3"/>
        <v>0</v>
      </c>
    </row>
    <row r="56" spans="1:30" x14ac:dyDescent="0.35">
      <c r="A56" s="240">
        <f>-SUM(AA5:AA244)</f>
        <v>0</v>
      </c>
      <c r="B56" s="241" t="s">
        <v>63</v>
      </c>
      <c r="D56" s="20">
        <v>52</v>
      </c>
      <c r="E56" s="21">
        <f t="shared" ca="1" si="14"/>
        <v>18993</v>
      </c>
      <c r="F56" s="44">
        <f t="shared" ca="1" si="4"/>
        <v>19358</v>
      </c>
      <c r="G56" s="22" t="s">
        <v>119</v>
      </c>
      <c r="H56" s="44">
        <f t="shared" ca="1" si="15"/>
        <v>18993</v>
      </c>
      <c r="I56" s="45">
        <f t="shared" ca="1" si="5"/>
        <v>0</v>
      </c>
      <c r="J56" s="45">
        <f t="shared" ca="1" si="6"/>
        <v>0</v>
      </c>
      <c r="K56" s="45">
        <f t="shared" ca="1" si="7"/>
        <v>0</v>
      </c>
      <c r="L56" s="45"/>
      <c r="M56" s="45">
        <f t="shared" ca="1" si="16"/>
        <v>0</v>
      </c>
      <c r="N56" s="257">
        <f t="shared" ca="1" si="8"/>
        <v>0</v>
      </c>
      <c r="O56" s="23"/>
      <c r="P56" s="255">
        <f t="shared" ca="1" si="9"/>
        <v>0</v>
      </c>
      <c r="Q56" s="163">
        <f t="shared" ca="1" si="10"/>
        <v>0</v>
      </c>
      <c r="R56" s="164">
        <f ca="1">NPV(Q55,K56:$K$244) + ($A$13+$A$14+$A$15)/POWER(1+Q55,$A$28-D56+1)</f>
        <v>0</v>
      </c>
      <c r="S56" s="164">
        <f ca="1">NPV(Q56,K56:$K$244) + ($A$13+$A$14+$A$15)/POWER(1+Q56,$A$28-D56+1)</f>
        <v>0</v>
      </c>
      <c r="T56" s="45">
        <f t="shared" ca="1" si="11"/>
        <v>0</v>
      </c>
      <c r="U56" s="45">
        <f t="shared" ca="1" si="17"/>
        <v>0</v>
      </c>
      <c r="V56" s="45">
        <f t="shared" ca="1" si="18"/>
        <v>0</v>
      </c>
      <c r="W56" s="45">
        <f t="shared" ca="1" si="12"/>
        <v>0</v>
      </c>
      <c r="X56" s="25">
        <f t="shared" ca="1" si="1"/>
        <v>0</v>
      </c>
      <c r="Z56" s="28">
        <f t="shared" ca="1" si="19"/>
        <v>0</v>
      </c>
      <c r="AA56" s="233"/>
      <c r="AB56" s="45">
        <f t="shared" ca="1" si="13"/>
        <v>0</v>
      </c>
      <c r="AC56" s="45">
        <f t="shared" ca="1" si="2"/>
        <v>0</v>
      </c>
      <c r="AD56" s="25">
        <f t="shared" ca="1" si="3"/>
        <v>0</v>
      </c>
    </row>
    <row r="57" spans="1:30" x14ac:dyDescent="0.35">
      <c r="A57" s="240">
        <f ca="1">-SUM(AB5:AB244)</f>
        <v>0</v>
      </c>
      <c r="B57" s="241" t="s">
        <v>64</v>
      </c>
      <c r="C57" s="29"/>
      <c r="D57" s="20">
        <v>53</v>
      </c>
      <c r="E57" s="21">
        <f t="shared" ca="1" si="14"/>
        <v>19359</v>
      </c>
      <c r="F57" s="44">
        <f t="shared" ca="1" si="4"/>
        <v>19723</v>
      </c>
      <c r="G57" s="22" t="s">
        <v>119</v>
      </c>
      <c r="H57" s="44">
        <f t="shared" ca="1" si="15"/>
        <v>19359</v>
      </c>
      <c r="I57" s="45">
        <f t="shared" ca="1" si="5"/>
        <v>0</v>
      </c>
      <c r="J57" s="45">
        <f t="shared" ca="1" si="6"/>
        <v>0</v>
      </c>
      <c r="K57" s="45">
        <f t="shared" ca="1" si="7"/>
        <v>0</v>
      </c>
      <c r="L57" s="45"/>
      <c r="M57" s="45">
        <f t="shared" ca="1" si="16"/>
        <v>0</v>
      </c>
      <c r="N57" s="257">
        <f t="shared" ca="1" si="8"/>
        <v>0</v>
      </c>
      <c r="O57" s="23"/>
      <c r="P57" s="255">
        <f t="shared" ca="1" si="9"/>
        <v>0</v>
      </c>
      <c r="Q57" s="163">
        <f t="shared" ca="1" si="10"/>
        <v>0</v>
      </c>
      <c r="R57" s="164">
        <f ca="1">NPV(Q56,K57:$K$244) + ($A$13+$A$14+$A$15)/POWER(1+Q56,$A$28-D57+1)</f>
        <v>0</v>
      </c>
      <c r="S57" s="164">
        <f ca="1">NPV(Q57,K57:$K$244) + ($A$13+$A$14+$A$15)/POWER(1+Q57,$A$28-D57+1)</f>
        <v>0</v>
      </c>
      <c r="T57" s="45">
        <f t="shared" ca="1" si="11"/>
        <v>0</v>
      </c>
      <c r="U57" s="45">
        <f t="shared" ca="1" si="17"/>
        <v>0</v>
      </c>
      <c r="V57" s="45">
        <f t="shared" ca="1" si="18"/>
        <v>0</v>
      </c>
      <c r="W57" s="45">
        <f t="shared" ca="1" si="12"/>
        <v>0</v>
      </c>
      <c r="X57" s="25">
        <f t="shared" ca="1" si="1"/>
        <v>0</v>
      </c>
      <c r="Z57" s="28">
        <f t="shared" ca="1" si="19"/>
        <v>0</v>
      </c>
      <c r="AA57" s="233"/>
      <c r="AB57" s="45">
        <f t="shared" ca="1" si="13"/>
        <v>0</v>
      </c>
      <c r="AC57" s="45">
        <f t="shared" ca="1" si="2"/>
        <v>0</v>
      </c>
      <c r="AD57" s="25">
        <f t="shared" ca="1" si="3"/>
        <v>0</v>
      </c>
    </row>
    <row r="58" spans="1:30" x14ac:dyDescent="0.35">
      <c r="A58" s="240">
        <f ca="1">SUM(AC5:AC244)</f>
        <v>0</v>
      </c>
      <c r="B58" s="241" t="s">
        <v>65</v>
      </c>
      <c r="D58" s="20">
        <v>54</v>
      </c>
      <c r="E58" s="21">
        <f t="shared" ca="1" si="14"/>
        <v>19724</v>
      </c>
      <c r="F58" s="44">
        <f t="shared" ca="1" si="4"/>
        <v>20088</v>
      </c>
      <c r="G58" s="22" t="s">
        <v>119</v>
      </c>
      <c r="H58" s="44">
        <f t="shared" ca="1" si="15"/>
        <v>19724</v>
      </c>
      <c r="I58" s="45">
        <f t="shared" ca="1" si="5"/>
        <v>0</v>
      </c>
      <c r="J58" s="45">
        <f t="shared" ca="1" si="6"/>
        <v>0</v>
      </c>
      <c r="K58" s="45">
        <f t="shared" ca="1" si="7"/>
        <v>0</v>
      </c>
      <c r="L58" s="45"/>
      <c r="M58" s="45">
        <f t="shared" ca="1" si="16"/>
        <v>0</v>
      </c>
      <c r="N58" s="257">
        <f t="shared" ca="1" si="8"/>
        <v>0</v>
      </c>
      <c r="O58" s="23"/>
      <c r="P58" s="255">
        <f t="shared" ca="1" si="9"/>
        <v>0</v>
      </c>
      <c r="Q58" s="163">
        <f t="shared" ca="1" si="10"/>
        <v>0</v>
      </c>
      <c r="R58" s="164">
        <f ca="1">NPV(Q57,K58:$K$244) + ($A$13+$A$14+$A$15)/POWER(1+Q57,$A$28-D58+1)</f>
        <v>0</v>
      </c>
      <c r="S58" s="164">
        <f ca="1">NPV(Q58,K58:$K$244) + ($A$13+$A$14+$A$15)/POWER(1+Q58,$A$28-D58+1)</f>
        <v>0</v>
      </c>
      <c r="T58" s="45">
        <f t="shared" ca="1" si="11"/>
        <v>0</v>
      </c>
      <c r="U58" s="45">
        <f t="shared" ca="1" si="17"/>
        <v>0</v>
      </c>
      <c r="V58" s="45">
        <f t="shared" ca="1" si="18"/>
        <v>0</v>
      </c>
      <c r="W58" s="45">
        <f t="shared" ca="1" si="12"/>
        <v>0</v>
      </c>
      <c r="X58" s="25">
        <f t="shared" ca="1" si="1"/>
        <v>0</v>
      </c>
      <c r="Z58" s="28">
        <f t="shared" ca="1" si="19"/>
        <v>0</v>
      </c>
      <c r="AA58" s="233"/>
      <c r="AB58" s="45">
        <f t="shared" ca="1" si="13"/>
        <v>0</v>
      </c>
      <c r="AC58" s="45">
        <f t="shared" ca="1" si="2"/>
        <v>0</v>
      </c>
      <c r="AD58" s="25">
        <f t="shared" ca="1" si="3"/>
        <v>0</v>
      </c>
    </row>
    <row r="59" spans="1:30" x14ac:dyDescent="0.35">
      <c r="A59" s="244">
        <f ca="1">SUM(A55:A58)</f>
        <v>0</v>
      </c>
      <c r="B59" s="245" t="s">
        <v>254</v>
      </c>
      <c r="C59" s="36"/>
      <c r="D59" s="20">
        <v>55</v>
      </c>
      <c r="E59" s="21">
        <f t="shared" ca="1" si="14"/>
        <v>20089</v>
      </c>
      <c r="F59" s="44">
        <f t="shared" ca="1" si="4"/>
        <v>20453</v>
      </c>
      <c r="G59" s="22" t="s">
        <v>119</v>
      </c>
      <c r="H59" s="44">
        <f t="shared" ca="1" si="15"/>
        <v>20089</v>
      </c>
      <c r="I59" s="45">
        <f t="shared" ca="1" si="5"/>
        <v>0</v>
      </c>
      <c r="J59" s="45">
        <f t="shared" ca="1" si="6"/>
        <v>0</v>
      </c>
      <c r="K59" s="45">
        <f t="shared" ca="1" si="7"/>
        <v>0</v>
      </c>
      <c r="L59" s="45"/>
      <c r="M59" s="45">
        <f t="shared" ca="1" si="16"/>
        <v>0</v>
      </c>
      <c r="N59" s="257">
        <f t="shared" ca="1" si="8"/>
        <v>0</v>
      </c>
      <c r="O59" s="23"/>
      <c r="P59" s="255">
        <f t="shared" ca="1" si="9"/>
        <v>0</v>
      </c>
      <c r="Q59" s="163">
        <f t="shared" ca="1" si="10"/>
        <v>0</v>
      </c>
      <c r="R59" s="164">
        <f ca="1">NPV(Q58,K59:$K$244) + ($A$13+$A$14+$A$15)/POWER(1+Q58,$A$28-D59+1)</f>
        <v>0</v>
      </c>
      <c r="S59" s="164">
        <f ca="1">NPV(Q59,K59:$K$244) + ($A$13+$A$14+$A$15)/POWER(1+Q59,$A$28-D59+1)</f>
        <v>0</v>
      </c>
      <c r="T59" s="45">
        <f t="shared" ca="1" si="11"/>
        <v>0</v>
      </c>
      <c r="U59" s="45">
        <f t="shared" ca="1" si="17"/>
        <v>0</v>
      </c>
      <c r="V59" s="45">
        <f t="shared" ca="1" si="18"/>
        <v>0</v>
      </c>
      <c r="W59" s="45">
        <f t="shared" ca="1" si="12"/>
        <v>0</v>
      </c>
      <c r="X59" s="25">
        <f t="shared" ca="1" si="1"/>
        <v>0</v>
      </c>
      <c r="Z59" s="28">
        <f t="shared" ca="1" si="19"/>
        <v>0</v>
      </c>
      <c r="AA59" s="233"/>
      <c r="AB59" s="45">
        <f t="shared" ca="1" si="13"/>
        <v>0</v>
      </c>
      <c r="AC59" s="45">
        <f t="shared" ca="1" si="2"/>
        <v>0</v>
      </c>
      <c r="AD59" s="25">
        <f t="shared" ca="1" si="3"/>
        <v>0</v>
      </c>
    </row>
    <row r="60" spans="1:30" x14ac:dyDescent="0.35">
      <c r="C60" s="38"/>
      <c r="D60" s="20">
        <v>56</v>
      </c>
      <c r="E60" s="21">
        <f t="shared" ca="1" si="14"/>
        <v>20454</v>
      </c>
      <c r="F60" s="44">
        <f t="shared" ca="1" si="4"/>
        <v>20819</v>
      </c>
      <c r="G60" s="22" t="s">
        <v>119</v>
      </c>
      <c r="H60" s="44">
        <f t="shared" ca="1" si="15"/>
        <v>20454</v>
      </c>
      <c r="I60" s="45">
        <f t="shared" ca="1" si="5"/>
        <v>0</v>
      </c>
      <c r="J60" s="45">
        <f t="shared" ca="1" si="6"/>
        <v>0</v>
      </c>
      <c r="K60" s="45">
        <f t="shared" ca="1" si="7"/>
        <v>0</v>
      </c>
      <c r="L60" s="45"/>
      <c r="M60" s="45">
        <f t="shared" ca="1" si="16"/>
        <v>0</v>
      </c>
      <c r="N60" s="257">
        <f t="shared" ca="1" si="8"/>
        <v>0</v>
      </c>
      <c r="O60" s="23"/>
      <c r="P60" s="255">
        <f t="shared" ca="1" si="9"/>
        <v>0</v>
      </c>
      <c r="Q60" s="163">
        <f t="shared" ca="1" si="10"/>
        <v>0</v>
      </c>
      <c r="R60" s="164">
        <f ca="1">NPV(Q59,K60:$K$244) + ($A$13+$A$14+$A$15)/POWER(1+Q59,$A$28-D60+1)</f>
        <v>0</v>
      </c>
      <c r="S60" s="164">
        <f ca="1">NPV(Q60,K60:$K$244) + ($A$13+$A$14+$A$15)/POWER(1+Q60,$A$28-D60+1)</f>
        <v>0</v>
      </c>
      <c r="T60" s="45">
        <f t="shared" ca="1" si="11"/>
        <v>0</v>
      </c>
      <c r="U60" s="45">
        <f t="shared" ca="1" si="17"/>
        <v>0</v>
      </c>
      <c r="V60" s="45">
        <f t="shared" ca="1" si="18"/>
        <v>0</v>
      </c>
      <c r="W60" s="45">
        <f t="shared" ca="1" si="12"/>
        <v>0</v>
      </c>
      <c r="X60" s="25">
        <f t="shared" ca="1" si="1"/>
        <v>0</v>
      </c>
      <c r="Z60" s="28">
        <f t="shared" ca="1" si="19"/>
        <v>0</v>
      </c>
      <c r="AA60" s="233"/>
      <c r="AB60" s="45">
        <f t="shared" ca="1" si="13"/>
        <v>0</v>
      </c>
      <c r="AC60" s="45">
        <f t="shared" ca="1" si="2"/>
        <v>0</v>
      </c>
      <c r="AD60" s="25">
        <f t="shared" ca="1" si="3"/>
        <v>0</v>
      </c>
    </row>
    <row r="61" spans="1:30" x14ac:dyDescent="0.35">
      <c r="C61" s="38"/>
      <c r="D61" s="20">
        <v>57</v>
      </c>
      <c r="E61" s="21">
        <f t="shared" ca="1" si="14"/>
        <v>20820</v>
      </c>
      <c r="F61" s="44">
        <f t="shared" ca="1" si="4"/>
        <v>21184</v>
      </c>
      <c r="G61" s="22" t="s">
        <v>119</v>
      </c>
      <c r="H61" s="44">
        <f t="shared" ca="1" si="15"/>
        <v>20820</v>
      </c>
      <c r="I61" s="45">
        <f t="shared" ca="1" si="5"/>
        <v>0</v>
      </c>
      <c r="J61" s="45">
        <f t="shared" ca="1" si="6"/>
        <v>0</v>
      </c>
      <c r="K61" s="45">
        <f t="shared" ca="1" si="7"/>
        <v>0</v>
      </c>
      <c r="L61" s="45"/>
      <c r="M61" s="45">
        <f t="shared" ca="1" si="16"/>
        <v>0</v>
      </c>
      <c r="N61" s="257">
        <f t="shared" ca="1" si="8"/>
        <v>0</v>
      </c>
      <c r="O61" s="23"/>
      <c r="P61" s="255">
        <f t="shared" ca="1" si="9"/>
        <v>0</v>
      </c>
      <c r="Q61" s="163">
        <f t="shared" ca="1" si="10"/>
        <v>0</v>
      </c>
      <c r="R61" s="164">
        <f ca="1">NPV(Q60,K61:$K$244) + ($A$13+$A$14+$A$15)/POWER(1+Q60,$A$28-D61+1)</f>
        <v>0</v>
      </c>
      <c r="S61" s="164">
        <f ca="1">NPV(Q61,K61:$K$244) + ($A$13+$A$14+$A$15)/POWER(1+Q61,$A$28-D61+1)</f>
        <v>0</v>
      </c>
      <c r="T61" s="45">
        <f t="shared" ca="1" si="11"/>
        <v>0</v>
      </c>
      <c r="U61" s="45">
        <f t="shared" ca="1" si="17"/>
        <v>0</v>
      </c>
      <c r="V61" s="45">
        <f t="shared" ca="1" si="18"/>
        <v>0</v>
      </c>
      <c r="W61" s="45">
        <f t="shared" ca="1" si="12"/>
        <v>0</v>
      </c>
      <c r="X61" s="25">
        <f t="shared" ca="1" si="1"/>
        <v>0</v>
      </c>
      <c r="Z61" s="28">
        <f t="shared" ca="1" si="19"/>
        <v>0</v>
      </c>
      <c r="AA61" s="233"/>
      <c r="AB61" s="45">
        <f t="shared" ca="1" si="13"/>
        <v>0</v>
      </c>
      <c r="AC61" s="45">
        <f t="shared" ca="1" si="2"/>
        <v>0</v>
      </c>
      <c r="AD61" s="25">
        <f t="shared" ca="1" si="3"/>
        <v>0</v>
      </c>
    </row>
    <row r="62" spans="1:30" x14ac:dyDescent="0.35">
      <c r="C62" s="38"/>
      <c r="D62" s="20">
        <v>58</v>
      </c>
      <c r="E62" s="21">
        <f t="shared" ca="1" si="14"/>
        <v>21185</v>
      </c>
      <c r="F62" s="44">
        <f t="shared" ca="1" si="4"/>
        <v>21549</v>
      </c>
      <c r="G62" s="22" t="s">
        <v>119</v>
      </c>
      <c r="H62" s="44">
        <f t="shared" ca="1" si="15"/>
        <v>21185</v>
      </c>
      <c r="I62" s="45">
        <f t="shared" ca="1" si="5"/>
        <v>0</v>
      </c>
      <c r="J62" s="45">
        <f t="shared" ca="1" si="6"/>
        <v>0</v>
      </c>
      <c r="K62" s="45">
        <f t="shared" ca="1" si="7"/>
        <v>0</v>
      </c>
      <c r="L62" s="45"/>
      <c r="M62" s="45">
        <f t="shared" ca="1" si="16"/>
        <v>0</v>
      </c>
      <c r="N62" s="257">
        <f t="shared" ca="1" si="8"/>
        <v>0</v>
      </c>
      <c r="O62" s="23"/>
      <c r="P62" s="255">
        <f t="shared" ca="1" si="9"/>
        <v>0</v>
      </c>
      <c r="Q62" s="163">
        <f t="shared" ca="1" si="10"/>
        <v>0</v>
      </c>
      <c r="R62" s="164">
        <f ca="1">NPV(Q61,K62:$K$244) + ($A$13+$A$14+$A$15)/POWER(1+Q61,$A$28-D62+1)</f>
        <v>0</v>
      </c>
      <c r="S62" s="164">
        <f ca="1">NPV(Q62,K62:$K$244) + ($A$13+$A$14+$A$15)/POWER(1+Q62,$A$28-D62+1)</f>
        <v>0</v>
      </c>
      <c r="T62" s="45">
        <f t="shared" ca="1" si="11"/>
        <v>0</v>
      </c>
      <c r="U62" s="45">
        <f t="shared" ca="1" si="17"/>
        <v>0</v>
      </c>
      <c r="V62" s="45">
        <f t="shared" ca="1" si="18"/>
        <v>0</v>
      </c>
      <c r="W62" s="45">
        <f t="shared" ca="1" si="12"/>
        <v>0</v>
      </c>
      <c r="X62" s="25">
        <f t="shared" ca="1" si="1"/>
        <v>0</v>
      </c>
      <c r="Z62" s="28">
        <f t="shared" ca="1" si="19"/>
        <v>0</v>
      </c>
      <c r="AA62" s="233"/>
      <c r="AB62" s="45">
        <f t="shared" ca="1" si="13"/>
        <v>0</v>
      </c>
      <c r="AC62" s="45">
        <f t="shared" ca="1" si="2"/>
        <v>0</v>
      </c>
      <c r="AD62" s="25">
        <f t="shared" ca="1" si="3"/>
        <v>0</v>
      </c>
    </row>
    <row r="63" spans="1:30" x14ac:dyDescent="0.35">
      <c r="C63" s="38"/>
      <c r="D63" s="20">
        <v>59</v>
      </c>
      <c r="E63" s="21">
        <f t="shared" ca="1" si="14"/>
        <v>21550</v>
      </c>
      <c r="F63" s="44">
        <f t="shared" ca="1" si="4"/>
        <v>21914</v>
      </c>
      <c r="G63" s="22" t="s">
        <v>119</v>
      </c>
      <c r="H63" s="44">
        <f t="shared" ca="1" si="15"/>
        <v>21550</v>
      </c>
      <c r="I63" s="45">
        <f t="shared" ca="1" si="5"/>
        <v>0</v>
      </c>
      <c r="J63" s="45">
        <f t="shared" ca="1" si="6"/>
        <v>0</v>
      </c>
      <c r="K63" s="45">
        <f t="shared" ca="1" si="7"/>
        <v>0</v>
      </c>
      <c r="L63" s="45"/>
      <c r="M63" s="45">
        <f t="shared" ca="1" si="16"/>
        <v>0</v>
      </c>
      <c r="N63" s="257">
        <f t="shared" ca="1" si="8"/>
        <v>0</v>
      </c>
      <c r="O63" s="23"/>
      <c r="P63" s="255">
        <f t="shared" ca="1" si="9"/>
        <v>0</v>
      </c>
      <c r="Q63" s="163">
        <f t="shared" ca="1" si="10"/>
        <v>0</v>
      </c>
      <c r="R63" s="164">
        <f ca="1">NPV(Q62,K63:$K$244) + ($A$13+$A$14+$A$15)/POWER(1+Q62,$A$28-D63+1)</f>
        <v>0</v>
      </c>
      <c r="S63" s="164">
        <f ca="1">NPV(Q63,K63:$K$244) + ($A$13+$A$14+$A$15)/POWER(1+Q63,$A$28-D63+1)</f>
        <v>0</v>
      </c>
      <c r="T63" s="45">
        <f t="shared" ca="1" si="11"/>
        <v>0</v>
      </c>
      <c r="U63" s="45">
        <f t="shared" ca="1" si="17"/>
        <v>0</v>
      </c>
      <c r="V63" s="45">
        <f t="shared" ca="1" si="18"/>
        <v>0</v>
      </c>
      <c r="W63" s="45">
        <f t="shared" ca="1" si="12"/>
        <v>0</v>
      </c>
      <c r="X63" s="25">
        <f t="shared" ca="1" si="1"/>
        <v>0</v>
      </c>
      <c r="Z63" s="28">
        <f t="shared" ca="1" si="19"/>
        <v>0</v>
      </c>
      <c r="AA63" s="233"/>
      <c r="AB63" s="45">
        <f t="shared" ca="1" si="13"/>
        <v>0</v>
      </c>
      <c r="AC63" s="45">
        <f t="shared" ca="1" si="2"/>
        <v>0</v>
      </c>
      <c r="AD63" s="25">
        <f t="shared" ca="1" si="3"/>
        <v>0</v>
      </c>
    </row>
    <row r="64" spans="1:30" x14ac:dyDescent="0.35">
      <c r="C64" s="29"/>
      <c r="D64" s="20">
        <v>60</v>
      </c>
      <c r="E64" s="21">
        <f t="shared" ca="1" si="14"/>
        <v>21915</v>
      </c>
      <c r="F64" s="44">
        <f t="shared" ca="1" si="4"/>
        <v>22280</v>
      </c>
      <c r="G64" s="22" t="s">
        <v>119</v>
      </c>
      <c r="H64" s="44">
        <f t="shared" ca="1" si="15"/>
        <v>21915</v>
      </c>
      <c r="I64" s="45">
        <f t="shared" ca="1" si="5"/>
        <v>0</v>
      </c>
      <c r="J64" s="45">
        <f t="shared" ca="1" si="6"/>
        <v>0</v>
      </c>
      <c r="K64" s="45">
        <f t="shared" ca="1" si="7"/>
        <v>0</v>
      </c>
      <c r="L64" s="45"/>
      <c r="M64" s="45">
        <f t="shared" ca="1" si="16"/>
        <v>0</v>
      </c>
      <c r="N64" s="257">
        <f t="shared" ca="1" si="8"/>
        <v>0</v>
      </c>
      <c r="O64" s="23"/>
      <c r="P64" s="255">
        <f t="shared" ca="1" si="9"/>
        <v>0</v>
      </c>
      <c r="Q64" s="163">
        <f t="shared" ca="1" si="10"/>
        <v>0</v>
      </c>
      <c r="R64" s="164">
        <f ca="1">NPV(Q63,K64:$K$244) + ($A$13+$A$14+$A$15)/POWER(1+Q63,$A$28-D64+1)</f>
        <v>0</v>
      </c>
      <c r="S64" s="164">
        <f ca="1">NPV(Q64,K64:$K$244) + ($A$13+$A$14+$A$15)/POWER(1+Q64,$A$28-D64+1)</f>
        <v>0</v>
      </c>
      <c r="T64" s="45">
        <f t="shared" ca="1" si="11"/>
        <v>0</v>
      </c>
      <c r="U64" s="45">
        <f t="shared" ca="1" si="17"/>
        <v>0</v>
      </c>
      <c r="V64" s="45">
        <f t="shared" ca="1" si="18"/>
        <v>0</v>
      </c>
      <c r="W64" s="45">
        <f t="shared" ca="1" si="12"/>
        <v>0</v>
      </c>
      <c r="X64" s="25">
        <f t="shared" ca="1" si="1"/>
        <v>0</v>
      </c>
      <c r="Z64" s="28">
        <f t="shared" ca="1" si="19"/>
        <v>0</v>
      </c>
      <c r="AA64" s="233"/>
      <c r="AB64" s="45">
        <f t="shared" ca="1" si="13"/>
        <v>0</v>
      </c>
      <c r="AC64" s="45">
        <f t="shared" ca="1" si="2"/>
        <v>0</v>
      </c>
      <c r="AD64" s="25">
        <f t="shared" ca="1" si="3"/>
        <v>0</v>
      </c>
    </row>
    <row r="65" spans="4:30" x14ac:dyDescent="0.35">
      <c r="D65" s="20">
        <v>61</v>
      </c>
      <c r="E65" s="21">
        <f t="shared" ca="1" si="14"/>
        <v>22281</v>
      </c>
      <c r="F65" s="44">
        <f t="shared" ca="1" si="4"/>
        <v>22645</v>
      </c>
      <c r="G65" s="22" t="s">
        <v>119</v>
      </c>
      <c r="H65" s="44">
        <f t="shared" ca="1" si="15"/>
        <v>22281</v>
      </c>
      <c r="I65" s="45">
        <f t="shared" ca="1" si="5"/>
        <v>0</v>
      </c>
      <c r="J65" s="45">
        <f t="shared" ca="1" si="6"/>
        <v>0</v>
      </c>
      <c r="K65" s="45">
        <f t="shared" ca="1" si="7"/>
        <v>0</v>
      </c>
      <c r="L65" s="45"/>
      <c r="M65" s="45">
        <f t="shared" ca="1" si="16"/>
        <v>0</v>
      </c>
      <c r="N65" s="257">
        <f t="shared" ca="1" si="8"/>
        <v>0</v>
      </c>
      <c r="O65" s="23"/>
      <c r="P65" s="255">
        <f t="shared" ca="1" si="9"/>
        <v>0</v>
      </c>
      <c r="Q65" s="163">
        <f t="shared" ca="1" si="10"/>
        <v>0</v>
      </c>
      <c r="R65" s="164">
        <f ca="1">NPV(Q64,K65:$K$244) + ($A$13+$A$14+$A$15)/POWER(1+Q64,$A$28-D65+1)</f>
        <v>0</v>
      </c>
      <c r="S65" s="164">
        <f ca="1">NPV(Q65,K65:$K$244) + ($A$13+$A$14+$A$15)/POWER(1+Q65,$A$28-D65+1)</f>
        <v>0</v>
      </c>
      <c r="T65" s="45">
        <f t="shared" ca="1" si="11"/>
        <v>0</v>
      </c>
      <c r="U65" s="45">
        <f t="shared" ca="1" si="17"/>
        <v>0</v>
      </c>
      <c r="V65" s="45">
        <f t="shared" ca="1" si="18"/>
        <v>0</v>
      </c>
      <c r="W65" s="45">
        <f t="shared" ca="1" si="12"/>
        <v>0</v>
      </c>
      <c r="X65" s="25">
        <f t="shared" ca="1" si="1"/>
        <v>0</v>
      </c>
      <c r="Z65" s="28">
        <f t="shared" ca="1" si="19"/>
        <v>0</v>
      </c>
      <c r="AA65" s="233"/>
      <c r="AB65" s="45">
        <f t="shared" ca="1" si="13"/>
        <v>0</v>
      </c>
      <c r="AC65" s="45">
        <f t="shared" ca="1" si="2"/>
        <v>0</v>
      </c>
      <c r="AD65" s="25">
        <f t="shared" ca="1" si="3"/>
        <v>0</v>
      </c>
    </row>
    <row r="66" spans="4:30" x14ac:dyDescent="0.35">
      <c r="D66" s="20">
        <v>62</v>
      </c>
      <c r="E66" s="21">
        <f t="shared" ca="1" si="14"/>
        <v>22646</v>
      </c>
      <c r="F66" s="44">
        <f t="shared" ca="1" si="4"/>
        <v>23010</v>
      </c>
      <c r="G66" s="22" t="s">
        <v>119</v>
      </c>
      <c r="H66" s="44">
        <f t="shared" ca="1" si="15"/>
        <v>22646</v>
      </c>
      <c r="I66" s="45">
        <f t="shared" ca="1" si="5"/>
        <v>0</v>
      </c>
      <c r="J66" s="45">
        <f t="shared" ca="1" si="6"/>
        <v>0</v>
      </c>
      <c r="K66" s="45">
        <f t="shared" ca="1" si="7"/>
        <v>0</v>
      </c>
      <c r="L66" s="45"/>
      <c r="M66" s="45">
        <f t="shared" ca="1" si="16"/>
        <v>0</v>
      </c>
      <c r="N66" s="257">
        <f t="shared" ca="1" si="8"/>
        <v>0</v>
      </c>
      <c r="O66" s="23"/>
      <c r="P66" s="255">
        <f t="shared" ca="1" si="9"/>
        <v>0</v>
      </c>
      <c r="Q66" s="163">
        <f t="shared" ca="1" si="10"/>
        <v>0</v>
      </c>
      <c r="R66" s="164">
        <f ca="1">NPV(Q65,K66:$K$244) + ($A$13+$A$14+$A$15)/POWER(1+Q65,$A$28-D66+1)</f>
        <v>0</v>
      </c>
      <c r="S66" s="164">
        <f ca="1">NPV(Q66,K66:$K$244) + ($A$13+$A$14+$A$15)/POWER(1+Q66,$A$28-D66+1)</f>
        <v>0</v>
      </c>
      <c r="T66" s="45">
        <f t="shared" ca="1" si="11"/>
        <v>0</v>
      </c>
      <c r="U66" s="45">
        <f t="shared" ca="1" si="17"/>
        <v>0</v>
      </c>
      <c r="V66" s="45">
        <f t="shared" ca="1" si="18"/>
        <v>0</v>
      </c>
      <c r="W66" s="45">
        <f t="shared" ca="1" si="12"/>
        <v>0</v>
      </c>
      <c r="X66" s="25">
        <f t="shared" ca="1" si="1"/>
        <v>0</v>
      </c>
      <c r="Z66" s="28">
        <f t="shared" ca="1" si="19"/>
        <v>0</v>
      </c>
      <c r="AA66" s="233"/>
      <c r="AB66" s="45">
        <f t="shared" ca="1" si="13"/>
        <v>0</v>
      </c>
      <c r="AC66" s="45">
        <f t="shared" ca="1" si="2"/>
        <v>0</v>
      </c>
      <c r="AD66" s="25">
        <f t="shared" ca="1" si="3"/>
        <v>0</v>
      </c>
    </row>
    <row r="67" spans="4:30" x14ac:dyDescent="0.35">
      <c r="D67" s="20">
        <v>63</v>
      </c>
      <c r="E67" s="21">
        <f t="shared" ca="1" si="14"/>
        <v>23011</v>
      </c>
      <c r="F67" s="44">
        <f t="shared" ca="1" si="4"/>
        <v>23375</v>
      </c>
      <c r="G67" s="22" t="s">
        <v>119</v>
      </c>
      <c r="H67" s="44">
        <f t="shared" ca="1" si="15"/>
        <v>23011</v>
      </c>
      <c r="I67" s="45">
        <f t="shared" ca="1" si="5"/>
        <v>0</v>
      </c>
      <c r="J67" s="45">
        <f t="shared" ca="1" si="6"/>
        <v>0</v>
      </c>
      <c r="K67" s="45">
        <f t="shared" ca="1" si="7"/>
        <v>0</v>
      </c>
      <c r="L67" s="45"/>
      <c r="M67" s="45">
        <f t="shared" ca="1" si="16"/>
        <v>0</v>
      </c>
      <c r="N67" s="257">
        <f t="shared" ca="1" si="8"/>
        <v>0</v>
      </c>
      <c r="O67" s="23"/>
      <c r="P67" s="255">
        <f t="shared" ca="1" si="9"/>
        <v>0</v>
      </c>
      <c r="Q67" s="163">
        <f t="shared" ca="1" si="10"/>
        <v>0</v>
      </c>
      <c r="R67" s="164">
        <f ca="1">NPV(Q66,K67:$K$244) + ($A$13+$A$14+$A$15)/POWER(1+Q66,$A$28-D67+1)</f>
        <v>0</v>
      </c>
      <c r="S67" s="164">
        <f ca="1">NPV(Q67,K67:$K$244) + ($A$13+$A$14+$A$15)/POWER(1+Q67,$A$28-D67+1)</f>
        <v>0</v>
      </c>
      <c r="T67" s="45">
        <f t="shared" ca="1" si="11"/>
        <v>0</v>
      </c>
      <c r="U67" s="45">
        <f t="shared" ca="1" si="17"/>
        <v>0</v>
      </c>
      <c r="V67" s="45">
        <f t="shared" ca="1" si="18"/>
        <v>0</v>
      </c>
      <c r="W67" s="45">
        <f t="shared" ca="1" si="12"/>
        <v>0</v>
      </c>
      <c r="X67" s="25">
        <f t="shared" ca="1" si="1"/>
        <v>0</v>
      </c>
      <c r="Z67" s="28">
        <f t="shared" ca="1" si="19"/>
        <v>0</v>
      </c>
      <c r="AA67" s="233"/>
      <c r="AB67" s="45">
        <f t="shared" ca="1" si="13"/>
        <v>0</v>
      </c>
      <c r="AC67" s="45">
        <f t="shared" ca="1" si="2"/>
        <v>0</v>
      </c>
      <c r="AD67" s="25">
        <f t="shared" ca="1" si="3"/>
        <v>0</v>
      </c>
    </row>
    <row r="68" spans="4:30" x14ac:dyDescent="0.35">
      <c r="D68" s="20">
        <v>64</v>
      </c>
      <c r="E68" s="21">
        <f t="shared" ca="1" si="14"/>
        <v>23376</v>
      </c>
      <c r="F68" s="44">
        <f t="shared" ca="1" si="4"/>
        <v>23741</v>
      </c>
      <c r="G68" s="22" t="s">
        <v>119</v>
      </c>
      <c r="H68" s="44">
        <f t="shared" ca="1" si="15"/>
        <v>23376</v>
      </c>
      <c r="I68" s="45">
        <f t="shared" ca="1" si="5"/>
        <v>0</v>
      </c>
      <c r="J68" s="45">
        <f t="shared" ca="1" si="6"/>
        <v>0</v>
      </c>
      <c r="K68" s="45">
        <f t="shared" ca="1" si="7"/>
        <v>0</v>
      </c>
      <c r="L68" s="45"/>
      <c r="M68" s="45">
        <f t="shared" ca="1" si="16"/>
        <v>0</v>
      </c>
      <c r="N68" s="257">
        <f t="shared" ca="1" si="8"/>
        <v>0</v>
      </c>
      <c r="O68" s="23"/>
      <c r="P68" s="255">
        <f t="shared" ca="1" si="9"/>
        <v>0</v>
      </c>
      <c r="Q68" s="163">
        <f t="shared" ca="1" si="10"/>
        <v>0</v>
      </c>
      <c r="R68" s="164">
        <f ca="1">NPV(Q67,K68:$K$244) + ($A$13+$A$14+$A$15)/POWER(1+Q67,$A$28-D68+1)</f>
        <v>0</v>
      </c>
      <c r="S68" s="164">
        <f ca="1">NPV(Q68,K68:$K$244) + ($A$13+$A$14+$A$15)/POWER(1+Q68,$A$28-D68+1)</f>
        <v>0</v>
      </c>
      <c r="T68" s="45">
        <f t="shared" ca="1" si="11"/>
        <v>0</v>
      </c>
      <c r="U68" s="45">
        <f t="shared" ca="1" si="17"/>
        <v>0</v>
      </c>
      <c r="V68" s="45">
        <f t="shared" ca="1" si="18"/>
        <v>0</v>
      </c>
      <c r="W68" s="45">
        <f t="shared" ca="1" si="12"/>
        <v>0</v>
      </c>
      <c r="X68" s="25">
        <f t="shared" ref="X68:X131" ca="1" si="20">T68+W68+U68+V68</f>
        <v>0</v>
      </c>
      <c r="Z68" s="28">
        <f t="shared" ca="1" si="19"/>
        <v>0</v>
      </c>
      <c r="AA68" s="233"/>
      <c r="AB68" s="45">
        <f t="shared" ca="1" si="13"/>
        <v>0</v>
      </c>
      <c r="AC68" s="45">
        <f t="shared" ref="AC68:AC131" ca="1" si="21">W68</f>
        <v>0</v>
      </c>
      <c r="AD68" s="25">
        <f t="shared" ref="AD68:AD131" ca="1" si="22">Z68-AA68-AB68+AC68</f>
        <v>0</v>
      </c>
    </row>
    <row r="69" spans="4:30" x14ac:dyDescent="0.35">
      <c r="D69" s="20">
        <v>65</v>
      </c>
      <c r="E69" s="21">
        <f t="shared" ca="1" si="14"/>
        <v>23742</v>
      </c>
      <c r="F69" s="44">
        <f t="shared" ref="F69:F132" ca="1" si="23">E70-1</f>
        <v>24106</v>
      </c>
      <c r="G69" s="22" t="s">
        <v>119</v>
      </c>
      <c r="H69" s="44">
        <f t="shared" ca="1" si="15"/>
        <v>23742</v>
      </c>
      <c r="I69" s="45">
        <f t="shared" ref="I69:I132" ca="1" si="24">IF(D69&gt;$A$28,0,$A$9)</f>
        <v>0</v>
      </c>
      <c r="J69" s="45">
        <f t="shared" ref="J69:J132" ca="1" si="25">IF(D69&gt;$A$28,0,$A$10)</f>
        <v>0</v>
      </c>
      <c r="K69" s="45">
        <f t="shared" ref="K69:K132" ca="1" si="26">IF(D69&gt;$A$28,0,$A$11)</f>
        <v>0</v>
      </c>
      <c r="L69" s="45"/>
      <c r="M69" s="45">
        <f t="shared" ca="1" si="16"/>
        <v>0</v>
      </c>
      <c r="N69" s="257">
        <f t="shared" ref="N69:N132" ca="1" si="27">$A$6</f>
        <v>0</v>
      </c>
      <c r="O69" s="23"/>
      <c r="P69" s="255">
        <f t="shared" ref="P69:P132" ca="1" si="28">$A$7</f>
        <v>0</v>
      </c>
      <c r="Q69" s="163">
        <f t="shared" ref="Q69:Q132" ca="1" si="29">$A$8</f>
        <v>0</v>
      </c>
      <c r="R69" s="164">
        <f ca="1">NPV(Q68,K69:$K$244) + ($A$13+$A$14+$A$15)/POWER(1+Q68,$A$28-D69+1)</f>
        <v>0</v>
      </c>
      <c r="S69" s="164">
        <f ca="1">NPV(Q69,K69:$K$244) + ($A$13+$A$14+$A$15)/POWER(1+Q69,$A$28-D69+1)</f>
        <v>0</v>
      </c>
      <c r="T69" s="45">
        <f t="shared" ref="T69:T132" ca="1" si="30">IF(ISBLANK(G69),0,X68)</f>
        <v>0</v>
      </c>
      <c r="U69" s="45">
        <f t="shared" ca="1" si="17"/>
        <v>0</v>
      </c>
      <c r="V69" s="45">
        <f t="shared" ca="1" si="18"/>
        <v>0</v>
      </c>
      <c r="W69" s="45">
        <f t="shared" ref="W69:W132" ca="1" si="31">S69-R69</f>
        <v>0</v>
      </c>
      <c r="X69" s="25">
        <f t="shared" ca="1" si="20"/>
        <v>0</v>
      </c>
      <c r="Z69" s="28">
        <f t="shared" ca="1" si="19"/>
        <v>0</v>
      </c>
      <c r="AA69" s="233"/>
      <c r="AB69" s="45">
        <f t="shared" ref="AB69:AB132" ca="1" si="32">IFERROR(Z69/($A$42-D69+1),0)</f>
        <v>0</v>
      </c>
      <c r="AC69" s="45">
        <f t="shared" ca="1" si="21"/>
        <v>0</v>
      </c>
      <c r="AD69" s="25">
        <f t="shared" ca="1" si="22"/>
        <v>0</v>
      </c>
    </row>
    <row r="70" spans="4:30" x14ac:dyDescent="0.35">
      <c r="D70" s="20">
        <v>66</v>
      </c>
      <c r="E70" s="21">
        <f t="shared" ref="E70:E133" ca="1" si="33">EOMONTH(H70,0)</f>
        <v>24107</v>
      </c>
      <c r="F70" s="44">
        <f t="shared" ca="1" si="23"/>
        <v>24471</v>
      </c>
      <c r="G70" s="22" t="s">
        <v>119</v>
      </c>
      <c r="H70" s="44">
        <f t="shared" ref="H70:H133" ca="1" si="34">EDATE(H69,12)</f>
        <v>24107</v>
      </c>
      <c r="I70" s="45">
        <f t="shared" ca="1" si="24"/>
        <v>0</v>
      </c>
      <c r="J70" s="45">
        <f t="shared" ca="1" si="25"/>
        <v>0</v>
      </c>
      <c r="K70" s="45">
        <f t="shared" ca="1" si="26"/>
        <v>0</v>
      </c>
      <c r="L70" s="45"/>
      <c r="M70" s="45">
        <f t="shared" ref="M70:M133" ca="1" si="35">K70+L70</f>
        <v>0</v>
      </c>
      <c r="N70" s="257">
        <f t="shared" ca="1" si="27"/>
        <v>0</v>
      </c>
      <c r="O70" s="23"/>
      <c r="P70" s="255">
        <f t="shared" ca="1" si="28"/>
        <v>0</v>
      </c>
      <c r="Q70" s="163">
        <f t="shared" ca="1" si="29"/>
        <v>0</v>
      </c>
      <c r="R70" s="164">
        <f ca="1">NPV(Q69,K70:$K$244) + ($A$13+$A$14+$A$15)/POWER(1+Q69,$A$28-D70+1)</f>
        <v>0</v>
      </c>
      <c r="S70" s="164">
        <f ca="1">NPV(Q70,K70:$K$244) + ($A$13+$A$14+$A$15)/POWER(1+Q70,$A$28-D70+1)</f>
        <v>0</v>
      </c>
      <c r="T70" s="45">
        <f t="shared" ca="1" si="30"/>
        <v>0</v>
      </c>
      <c r="U70" s="45">
        <f t="shared" ref="U70:U133" ca="1" si="36">S70*Q70</f>
        <v>0</v>
      </c>
      <c r="V70" s="45">
        <f t="shared" ref="V70:V133" ca="1" si="37">-(K70+L70)</f>
        <v>0</v>
      </c>
      <c r="W70" s="45">
        <f t="shared" ca="1" si="31"/>
        <v>0</v>
      </c>
      <c r="X70" s="25">
        <f t="shared" ca="1" si="20"/>
        <v>0</v>
      </c>
      <c r="Z70" s="28">
        <f t="shared" ref="Z70:Z133" ca="1" si="38">AD69</f>
        <v>0</v>
      </c>
      <c r="AA70" s="233"/>
      <c r="AB70" s="45">
        <f t="shared" ca="1" si="32"/>
        <v>0</v>
      </c>
      <c r="AC70" s="45">
        <f t="shared" ca="1" si="21"/>
        <v>0</v>
      </c>
      <c r="AD70" s="25">
        <f t="shared" ca="1" si="22"/>
        <v>0</v>
      </c>
    </row>
    <row r="71" spans="4:30" x14ac:dyDescent="0.35">
      <c r="D71" s="20">
        <v>67</v>
      </c>
      <c r="E71" s="21">
        <f t="shared" ca="1" si="33"/>
        <v>24472</v>
      </c>
      <c r="F71" s="44">
        <f t="shared" ca="1" si="23"/>
        <v>24836</v>
      </c>
      <c r="G71" s="22" t="s">
        <v>119</v>
      </c>
      <c r="H71" s="44">
        <f t="shared" ca="1" si="34"/>
        <v>24472</v>
      </c>
      <c r="I71" s="45">
        <f t="shared" ca="1" si="24"/>
        <v>0</v>
      </c>
      <c r="J71" s="45">
        <f t="shared" ca="1" si="25"/>
        <v>0</v>
      </c>
      <c r="K71" s="45">
        <f t="shared" ca="1" si="26"/>
        <v>0</v>
      </c>
      <c r="L71" s="45"/>
      <c r="M71" s="45">
        <f t="shared" ca="1" si="35"/>
        <v>0</v>
      </c>
      <c r="N71" s="257">
        <f t="shared" ca="1" si="27"/>
        <v>0</v>
      </c>
      <c r="O71" s="23"/>
      <c r="P71" s="255">
        <f t="shared" ca="1" si="28"/>
        <v>0</v>
      </c>
      <c r="Q71" s="163">
        <f t="shared" ca="1" si="29"/>
        <v>0</v>
      </c>
      <c r="R71" s="164">
        <f ca="1">NPV(Q70,K71:$K$244) + ($A$13+$A$14+$A$15)/POWER(1+Q70,$A$28-D71+1)</f>
        <v>0</v>
      </c>
      <c r="S71" s="164">
        <f ca="1">NPV(Q71,K71:$K$244) + ($A$13+$A$14+$A$15)/POWER(1+Q71,$A$28-D71+1)</f>
        <v>0</v>
      </c>
      <c r="T71" s="45">
        <f t="shared" ca="1" si="30"/>
        <v>0</v>
      </c>
      <c r="U71" s="45">
        <f t="shared" ca="1" si="36"/>
        <v>0</v>
      </c>
      <c r="V71" s="45">
        <f t="shared" ca="1" si="37"/>
        <v>0</v>
      </c>
      <c r="W71" s="45">
        <f t="shared" ca="1" si="31"/>
        <v>0</v>
      </c>
      <c r="X71" s="25">
        <f t="shared" ca="1" si="20"/>
        <v>0</v>
      </c>
      <c r="Z71" s="28">
        <f t="shared" ca="1" si="38"/>
        <v>0</v>
      </c>
      <c r="AA71" s="233"/>
      <c r="AB71" s="45">
        <f t="shared" ca="1" si="32"/>
        <v>0</v>
      </c>
      <c r="AC71" s="45">
        <f t="shared" ca="1" si="21"/>
        <v>0</v>
      </c>
      <c r="AD71" s="25">
        <f t="shared" ca="1" si="22"/>
        <v>0</v>
      </c>
    </row>
    <row r="72" spans="4:30" x14ac:dyDescent="0.35">
      <c r="D72" s="20">
        <v>68</v>
      </c>
      <c r="E72" s="21">
        <f t="shared" ca="1" si="33"/>
        <v>24837</v>
      </c>
      <c r="F72" s="44">
        <f t="shared" ca="1" si="23"/>
        <v>25202</v>
      </c>
      <c r="G72" s="22" t="s">
        <v>119</v>
      </c>
      <c r="H72" s="44">
        <f t="shared" ca="1" si="34"/>
        <v>24837</v>
      </c>
      <c r="I72" s="45">
        <f t="shared" ca="1" si="24"/>
        <v>0</v>
      </c>
      <c r="J72" s="45">
        <f t="shared" ca="1" si="25"/>
        <v>0</v>
      </c>
      <c r="K72" s="45">
        <f t="shared" ca="1" si="26"/>
        <v>0</v>
      </c>
      <c r="L72" s="45"/>
      <c r="M72" s="45">
        <f t="shared" ca="1" si="35"/>
        <v>0</v>
      </c>
      <c r="N72" s="257">
        <f t="shared" ca="1" si="27"/>
        <v>0</v>
      </c>
      <c r="O72" s="23"/>
      <c r="P72" s="255">
        <f t="shared" ca="1" si="28"/>
        <v>0</v>
      </c>
      <c r="Q72" s="163">
        <f t="shared" ca="1" si="29"/>
        <v>0</v>
      </c>
      <c r="R72" s="164">
        <f ca="1">NPV(Q71,K72:$K$244) + ($A$13+$A$14+$A$15)/POWER(1+Q71,$A$28-D72+1)</f>
        <v>0</v>
      </c>
      <c r="S72" s="164">
        <f ca="1">NPV(Q72,K72:$K$244) + ($A$13+$A$14+$A$15)/POWER(1+Q72,$A$28-D72+1)</f>
        <v>0</v>
      </c>
      <c r="T72" s="45">
        <f t="shared" ca="1" si="30"/>
        <v>0</v>
      </c>
      <c r="U72" s="45">
        <f t="shared" ca="1" si="36"/>
        <v>0</v>
      </c>
      <c r="V72" s="45">
        <f t="shared" ca="1" si="37"/>
        <v>0</v>
      </c>
      <c r="W72" s="45">
        <f t="shared" ca="1" si="31"/>
        <v>0</v>
      </c>
      <c r="X72" s="25">
        <f t="shared" ca="1" si="20"/>
        <v>0</v>
      </c>
      <c r="Z72" s="28">
        <f t="shared" ca="1" si="38"/>
        <v>0</v>
      </c>
      <c r="AA72" s="233"/>
      <c r="AB72" s="45">
        <f t="shared" ca="1" si="32"/>
        <v>0</v>
      </c>
      <c r="AC72" s="45">
        <f t="shared" ca="1" si="21"/>
        <v>0</v>
      </c>
      <c r="AD72" s="25">
        <f t="shared" ca="1" si="22"/>
        <v>0</v>
      </c>
    </row>
    <row r="73" spans="4:30" x14ac:dyDescent="0.35">
      <c r="D73" s="20">
        <v>69</v>
      </c>
      <c r="E73" s="21">
        <f t="shared" ca="1" si="33"/>
        <v>25203</v>
      </c>
      <c r="F73" s="44">
        <f t="shared" ca="1" si="23"/>
        <v>25567</v>
      </c>
      <c r="G73" s="22" t="s">
        <v>119</v>
      </c>
      <c r="H73" s="44">
        <f t="shared" ca="1" si="34"/>
        <v>25203</v>
      </c>
      <c r="I73" s="45">
        <f t="shared" ca="1" si="24"/>
        <v>0</v>
      </c>
      <c r="J73" s="45">
        <f t="shared" ca="1" si="25"/>
        <v>0</v>
      </c>
      <c r="K73" s="45">
        <f t="shared" ca="1" si="26"/>
        <v>0</v>
      </c>
      <c r="L73" s="45"/>
      <c r="M73" s="45">
        <f t="shared" ca="1" si="35"/>
        <v>0</v>
      </c>
      <c r="N73" s="257">
        <f t="shared" ca="1" si="27"/>
        <v>0</v>
      </c>
      <c r="O73" s="23"/>
      <c r="P73" s="255">
        <f t="shared" ca="1" si="28"/>
        <v>0</v>
      </c>
      <c r="Q73" s="163">
        <f t="shared" ca="1" si="29"/>
        <v>0</v>
      </c>
      <c r="R73" s="164">
        <f ca="1">NPV(Q72,K73:$K$244) + ($A$13+$A$14+$A$15)/POWER(1+Q72,$A$28-D73+1)</f>
        <v>0</v>
      </c>
      <c r="S73" s="164">
        <f ca="1">NPV(Q73,K73:$K$244) + ($A$13+$A$14+$A$15)/POWER(1+Q73,$A$28-D73+1)</f>
        <v>0</v>
      </c>
      <c r="T73" s="45">
        <f t="shared" ca="1" si="30"/>
        <v>0</v>
      </c>
      <c r="U73" s="45">
        <f t="shared" ca="1" si="36"/>
        <v>0</v>
      </c>
      <c r="V73" s="45">
        <f t="shared" ca="1" si="37"/>
        <v>0</v>
      </c>
      <c r="W73" s="45">
        <f t="shared" ca="1" si="31"/>
        <v>0</v>
      </c>
      <c r="X73" s="25">
        <f t="shared" ca="1" si="20"/>
        <v>0</v>
      </c>
      <c r="Z73" s="28">
        <f t="shared" ca="1" si="38"/>
        <v>0</v>
      </c>
      <c r="AA73" s="233"/>
      <c r="AB73" s="45">
        <f t="shared" ca="1" si="32"/>
        <v>0</v>
      </c>
      <c r="AC73" s="45">
        <f t="shared" ca="1" si="21"/>
        <v>0</v>
      </c>
      <c r="AD73" s="25">
        <f t="shared" ca="1" si="22"/>
        <v>0</v>
      </c>
    </row>
    <row r="74" spans="4:30" x14ac:dyDescent="0.35">
      <c r="D74" s="20">
        <v>70</v>
      </c>
      <c r="E74" s="21">
        <f t="shared" ca="1" si="33"/>
        <v>25568</v>
      </c>
      <c r="F74" s="44">
        <f t="shared" ca="1" si="23"/>
        <v>25932</v>
      </c>
      <c r="G74" s="22" t="s">
        <v>119</v>
      </c>
      <c r="H74" s="44">
        <f t="shared" ca="1" si="34"/>
        <v>25568</v>
      </c>
      <c r="I74" s="45">
        <f t="shared" ca="1" si="24"/>
        <v>0</v>
      </c>
      <c r="J74" s="45">
        <f t="shared" ca="1" si="25"/>
        <v>0</v>
      </c>
      <c r="K74" s="45">
        <f t="shared" ca="1" si="26"/>
        <v>0</v>
      </c>
      <c r="L74" s="45"/>
      <c r="M74" s="45">
        <f t="shared" ca="1" si="35"/>
        <v>0</v>
      </c>
      <c r="N74" s="257">
        <f t="shared" ca="1" si="27"/>
        <v>0</v>
      </c>
      <c r="O74" s="23"/>
      <c r="P74" s="255">
        <f t="shared" ca="1" si="28"/>
        <v>0</v>
      </c>
      <c r="Q74" s="163">
        <f t="shared" ca="1" si="29"/>
        <v>0</v>
      </c>
      <c r="R74" s="164">
        <f ca="1">NPV(Q73,K74:$K$244) + ($A$13+$A$14+$A$15)/POWER(1+Q73,$A$28-D74+1)</f>
        <v>0</v>
      </c>
      <c r="S74" s="164">
        <f ca="1">NPV(Q74,K74:$K$244) + ($A$13+$A$14+$A$15)/POWER(1+Q74,$A$28-D74+1)</f>
        <v>0</v>
      </c>
      <c r="T74" s="45">
        <f t="shared" ca="1" si="30"/>
        <v>0</v>
      </c>
      <c r="U74" s="45">
        <f t="shared" ca="1" si="36"/>
        <v>0</v>
      </c>
      <c r="V74" s="45">
        <f t="shared" ca="1" si="37"/>
        <v>0</v>
      </c>
      <c r="W74" s="45">
        <f t="shared" ca="1" si="31"/>
        <v>0</v>
      </c>
      <c r="X74" s="25">
        <f t="shared" ca="1" si="20"/>
        <v>0</v>
      </c>
      <c r="Z74" s="28">
        <f t="shared" ca="1" si="38"/>
        <v>0</v>
      </c>
      <c r="AA74" s="233"/>
      <c r="AB74" s="45">
        <f t="shared" ca="1" si="32"/>
        <v>0</v>
      </c>
      <c r="AC74" s="45">
        <f t="shared" ca="1" si="21"/>
        <v>0</v>
      </c>
      <c r="AD74" s="25">
        <f t="shared" ca="1" si="22"/>
        <v>0</v>
      </c>
    </row>
    <row r="75" spans="4:30" x14ac:dyDescent="0.35">
      <c r="D75" s="20">
        <v>71</v>
      </c>
      <c r="E75" s="21">
        <f t="shared" ca="1" si="33"/>
        <v>25933</v>
      </c>
      <c r="F75" s="44">
        <f t="shared" ca="1" si="23"/>
        <v>26297</v>
      </c>
      <c r="G75" s="22" t="s">
        <v>119</v>
      </c>
      <c r="H75" s="44">
        <f t="shared" ca="1" si="34"/>
        <v>25933</v>
      </c>
      <c r="I75" s="45">
        <f t="shared" ca="1" si="24"/>
        <v>0</v>
      </c>
      <c r="J75" s="45">
        <f t="shared" ca="1" si="25"/>
        <v>0</v>
      </c>
      <c r="K75" s="45">
        <f t="shared" ca="1" si="26"/>
        <v>0</v>
      </c>
      <c r="L75" s="45"/>
      <c r="M75" s="45">
        <f t="shared" ca="1" si="35"/>
        <v>0</v>
      </c>
      <c r="N75" s="257">
        <f t="shared" ca="1" si="27"/>
        <v>0</v>
      </c>
      <c r="O75" s="23"/>
      <c r="P75" s="255">
        <f t="shared" ca="1" si="28"/>
        <v>0</v>
      </c>
      <c r="Q75" s="163">
        <f t="shared" ca="1" si="29"/>
        <v>0</v>
      </c>
      <c r="R75" s="164">
        <f ca="1">NPV(Q74,K75:$K$244) + ($A$13+$A$14+$A$15)/POWER(1+Q74,$A$28-D75+1)</f>
        <v>0</v>
      </c>
      <c r="S75" s="164">
        <f ca="1">NPV(Q75,K75:$K$244) + ($A$13+$A$14+$A$15)/POWER(1+Q75,$A$28-D75+1)</f>
        <v>0</v>
      </c>
      <c r="T75" s="45">
        <f t="shared" ca="1" si="30"/>
        <v>0</v>
      </c>
      <c r="U75" s="45">
        <f t="shared" ca="1" si="36"/>
        <v>0</v>
      </c>
      <c r="V75" s="45">
        <f t="shared" ca="1" si="37"/>
        <v>0</v>
      </c>
      <c r="W75" s="45">
        <f t="shared" ca="1" si="31"/>
        <v>0</v>
      </c>
      <c r="X75" s="25">
        <f t="shared" ca="1" si="20"/>
        <v>0</v>
      </c>
      <c r="Z75" s="28">
        <f t="shared" ca="1" si="38"/>
        <v>0</v>
      </c>
      <c r="AA75" s="233"/>
      <c r="AB75" s="45">
        <f t="shared" ca="1" si="32"/>
        <v>0</v>
      </c>
      <c r="AC75" s="45">
        <f t="shared" ca="1" si="21"/>
        <v>0</v>
      </c>
      <c r="AD75" s="25">
        <f t="shared" ca="1" si="22"/>
        <v>0</v>
      </c>
    </row>
    <row r="76" spans="4:30" x14ac:dyDescent="0.35">
      <c r="D76" s="20">
        <v>72</v>
      </c>
      <c r="E76" s="21">
        <f t="shared" ca="1" si="33"/>
        <v>26298</v>
      </c>
      <c r="F76" s="44">
        <f t="shared" ca="1" si="23"/>
        <v>26663</v>
      </c>
      <c r="G76" s="22" t="s">
        <v>119</v>
      </c>
      <c r="H76" s="44">
        <f t="shared" ca="1" si="34"/>
        <v>26298</v>
      </c>
      <c r="I76" s="45">
        <f t="shared" ca="1" si="24"/>
        <v>0</v>
      </c>
      <c r="J76" s="45">
        <f t="shared" ca="1" si="25"/>
        <v>0</v>
      </c>
      <c r="K76" s="45">
        <f t="shared" ca="1" si="26"/>
        <v>0</v>
      </c>
      <c r="L76" s="45"/>
      <c r="M76" s="45">
        <f t="shared" ca="1" si="35"/>
        <v>0</v>
      </c>
      <c r="N76" s="257">
        <f t="shared" ca="1" si="27"/>
        <v>0</v>
      </c>
      <c r="O76" s="23"/>
      <c r="P76" s="255">
        <f t="shared" ca="1" si="28"/>
        <v>0</v>
      </c>
      <c r="Q76" s="163">
        <f t="shared" ca="1" si="29"/>
        <v>0</v>
      </c>
      <c r="R76" s="164">
        <f ca="1">NPV(Q75,K76:$K$244) + ($A$13+$A$14+$A$15)/POWER(1+Q75,$A$28-D76+1)</f>
        <v>0</v>
      </c>
      <c r="S76" s="164">
        <f ca="1">NPV(Q76,K76:$K$244) + ($A$13+$A$14+$A$15)/POWER(1+Q76,$A$28-D76+1)</f>
        <v>0</v>
      </c>
      <c r="T76" s="45">
        <f t="shared" ca="1" si="30"/>
        <v>0</v>
      </c>
      <c r="U76" s="45">
        <f t="shared" ca="1" si="36"/>
        <v>0</v>
      </c>
      <c r="V76" s="45">
        <f t="shared" ca="1" si="37"/>
        <v>0</v>
      </c>
      <c r="W76" s="45">
        <f t="shared" ca="1" si="31"/>
        <v>0</v>
      </c>
      <c r="X76" s="25">
        <f t="shared" ca="1" si="20"/>
        <v>0</v>
      </c>
      <c r="Z76" s="28">
        <f t="shared" ca="1" si="38"/>
        <v>0</v>
      </c>
      <c r="AA76" s="233"/>
      <c r="AB76" s="45">
        <f t="shared" ca="1" si="32"/>
        <v>0</v>
      </c>
      <c r="AC76" s="45">
        <f t="shared" ca="1" si="21"/>
        <v>0</v>
      </c>
      <c r="AD76" s="25">
        <f t="shared" ca="1" si="22"/>
        <v>0</v>
      </c>
    </row>
    <row r="77" spans="4:30" x14ac:dyDescent="0.35">
      <c r="D77" s="20">
        <v>73</v>
      </c>
      <c r="E77" s="21">
        <f t="shared" ca="1" si="33"/>
        <v>26664</v>
      </c>
      <c r="F77" s="44">
        <f t="shared" ca="1" si="23"/>
        <v>27028</v>
      </c>
      <c r="G77" s="22" t="s">
        <v>119</v>
      </c>
      <c r="H77" s="44">
        <f t="shared" ca="1" si="34"/>
        <v>26664</v>
      </c>
      <c r="I77" s="45">
        <f t="shared" ca="1" si="24"/>
        <v>0</v>
      </c>
      <c r="J77" s="45">
        <f t="shared" ca="1" si="25"/>
        <v>0</v>
      </c>
      <c r="K77" s="45">
        <f t="shared" ca="1" si="26"/>
        <v>0</v>
      </c>
      <c r="L77" s="45"/>
      <c r="M77" s="45">
        <f t="shared" ca="1" si="35"/>
        <v>0</v>
      </c>
      <c r="N77" s="257">
        <f t="shared" ca="1" si="27"/>
        <v>0</v>
      </c>
      <c r="O77" s="23"/>
      <c r="P77" s="255">
        <f t="shared" ca="1" si="28"/>
        <v>0</v>
      </c>
      <c r="Q77" s="163">
        <f t="shared" ca="1" si="29"/>
        <v>0</v>
      </c>
      <c r="R77" s="164">
        <f ca="1">NPV(Q76,K77:$K$244) + ($A$13+$A$14+$A$15)/POWER(1+Q76,$A$28-D77+1)</f>
        <v>0</v>
      </c>
      <c r="S77" s="164">
        <f ca="1">NPV(Q77,K77:$K$244) + ($A$13+$A$14+$A$15)/POWER(1+Q77,$A$28-D77+1)</f>
        <v>0</v>
      </c>
      <c r="T77" s="45">
        <f t="shared" ca="1" si="30"/>
        <v>0</v>
      </c>
      <c r="U77" s="45">
        <f t="shared" ca="1" si="36"/>
        <v>0</v>
      </c>
      <c r="V77" s="45">
        <f t="shared" ca="1" si="37"/>
        <v>0</v>
      </c>
      <c r="W77" s="45">
        <f t="shared" ca="1" si="31"/>
        <v>0</v>
      </c>
      <c r="X77" s="25">
        <f t="shared" ca="1" si="20"/>
        <v>0</v>
      </c>
      <c r="Z77" s="28">
        <f t="shared" ca="1" si="38"/>
        <v>0</v>
      </c>
      <c r="AA77" s="233"/>
      <c r="AB77" s="45">
        <f t="shared" ca="1" si="32"/>
        <v>0</v>
      </c>
      <c r="AC77" s="45">
        <f t="shared" ca="1" si="21"/>
        <v>0</v>
      </c>
      <c r="AD77" s="25">
        <f t="shared" ca="1" si="22"/>
        <v>0</v>
      </c>
    </row>
    <row r="78" spans="4:30" x14ac:dyDescent="0.35">
      <c r="D78" s="20">
        <v>74</v>
      </c>
      <c r="E78" s="21">
        <f t="shared" ca="1" si="33"/>
        <v>27029</v>
      </c>
      <c r="F78" s="44">
        <f t="shared" ca="1" si="23"/>
        <v>27393</v>
      </c>
      <c r="G78" s="22" t="s">
        <v>119</v>
      </c>
      <c r="H78" s="44">
        <f t="shared" ca="1" si="34"/>
        <v>27029</v>
      </c>
      <c r="I78" s="45">
        <f t="shared" ca="1" si="24"/>
        <v>0</v>
      </c>
      <c r="J78" s="45">
        <f t="shared" ca="1" si="25"/>
        <v>0</v>
      </c>
      <c r="K78" s="45">
        <f t="shared" ca="1" si="26"/>
        <v>0</v>
      </c>
      <c r="L78" s="45"/>
      <c r="M78" s="45">
        <f t="shared" ca="1" si="35"/>
        <v>0</v>
      </c>
      <c r="N78" s="257">
        <f t="shared" ca="1" si="27"/>
        <v>0</v>
      </c>
      <c r="O78" s="23"/>
      <c r="P78" s="255">
        <f t="shared" ca="1" si="28"/>
        <v>0</v>
      </c>
      <c r="Q78" s="163">
        <f t="shared" ca="1" si="29"/>
        <v>0</v>
      </c>
      <c r="R78" s="164">
        <f ca="1">NPV(Q77,K78:$K$244) + ($A$13+$A$14+$A$15)/POWER(1+Q77,$A$28-D78+1)</f>
        <v>0</v>
      </c>
      <c r="S78" s="164">
        <f ca="1">NPV(Q78,K78:$K$244) + ($A$13+$A$14+$A$15)/POWER(1+Q78,$A$28-D78+1)</f>
        <v>0</v>
      </c>
      <c r="T78" s="45">
        <f t="shared" ca="1" si="30"/>
        <v>0</v>
      </c>
      <c r="U78" s="45">
        <f t="shared" ca="1" si="36"/>
        <v>0</v>
      </c>
      <c r="V78" s="45">
        <f t="shared" ca="1" si="37"/>
        <v>0</v>
      </c>
      <c r="W78" s="45">
        <f t="shared" ca="1" si="31"/>
        <v>0</v>
      </c>
      <c r="X78" s="25">
        <f t="shared" ca="1" si="20"/>
        <v>0</v>
      </c>
      <c r="Z78" s="28">
        <f t="shared" ca="1" si="38"/>
        <v>0</v>
      </c>
      <c r="AA78" s="233"/>
      <c r="AB78" s="45">
        <f t="shared" ca="1" si="32"/>
        <v>0</v>
      </c>
      <c r="AC78" s="45">
        <f t="shared" ca="1" si="21"/>
        <v>0</v>
      </c>
      <c r="AD78" s="25">
        <f t="shared" ca="1" si="22"/>
        <v>0</v>
      </c>
    </row>
    <row r="79" spans="4:30" x14ac:dyDescent="0.35">
      <c r="D79" s="20">
        <v>75</v>
      </c>
      <c r="E79" s="21">
        <f t="shared" ca="1" si="33"/>
        <v>27394</v>
      </c>
      <c r="F79" s="44">
        <f t="shared" ca="1" si="23"/>
        <v>27758</v>
      </c>
      <c r="G79" s="22" t="s">
        <v>119</v>
      </c>
      <c r="H79" s="44">
        <f t="shared" ca="1" si="34"/>
        <v>27394</v>
      </c>
      <c r="I79" s="45">
        <f t="shared" ca="1" si="24"/>
        <v>0</v>
      </c>
      <c r="J79" s="45">
        <f t="shared" ca="1" si="25"/>
        <v>0</v>
      </c>
      <c r="K79" s="45">
        <f t="shared" ca="1" si="26"/>
        <v>0</v>
      </c>
      <c r="L79" s="45"/>
      <c r="M79" s="45">
        <f t="shared" ca="1" si="35"/>
        <v>0</v>
      </c>
      <c r="N79" s="257">
        <f t="shared" ca="1" si="27"/>
        <v>0</v>
      </c>
      <c r="O79" s="23"/>
      <c r="P79" s="255">
        <f t="shared" ca="1" si="28"/>
        <v>0</v>
      </c>
      <c r="Q79" s="163">
        <f t="shared" ca="1" si="29"/>
        <v>0</v>
      </c>
      <c r="R79" s="164">
        <f ca="1">NPV(Q78,K79:$K$244) + ($A$13+$A$14+$A$15)/POWER(1+Q78,$A$28-D79+1)</f>
        <v>0</v>
      </c>
      <c r="S79" s="164">
        <f ca="1">NPV(Q79,K79:$K$244) + ($A$13+$A$14+$A$15)/POWER(1+Q79,$A$28-D79+1)</f>
        <v>0</v>
      </c>
      <c r="T79" s="45">
        <f t="shared" ca="1" si="30"/>
        <v>0</v>
      </c>
      <c r="U79" s="45">
        <f t="shared" ca="1" si="36"/>
        <v>0</v>
      </c>
      <c r="V79" s="45">
        <f t="shared" ca="1" si="37"/>
        <v>0</v>
      </c>
      <c r="W79" s="45">
        <f t="shared" ca="1" si="31"/>
        <v>0</v>
      </c>
      <c r="X79" s="25">
        <f t="shared" ca="1" si="20"/>
        <v>0</v>
      </c>
      <c r="Z79" s="28">
        <f t="shared" ca="1" si="38"/>
        <v>0</v>
      </c>
      <c r="AA79" s="233"/>
      <c r="AB79" s="45">
        <f t="shared" ca="1" si="32"/>
        <v>0</v>
      </c>
      <c r="AC79" s="45">
        <f t="shared" ca="1" si="21"/>
        <v>0</v>
      </c>
      <c r="AD79" s="25">
        <f t="shared" ca="1" si="22"/>
        <v>0</v>
      </c>
    </row>
    <row r="80" spans="4:30" x14ac:dyDescent="0.35">
      <c r="D80" s="20">
        <v>76</v>
      </c>
      <c r="E80" s="21">
        <f t="shared" ca="1" si="33"/>
        <v>27759</v>
      </c>
      <c r="F80" s="44">
        <f t="shared" ca="1" si="23"/>
        <v>28124</v>
      </c>
      <c r="G80" s="22" t="s">
        <v>119</v>
      </c>
      <c r="H80" s="44">
        <f t="shared" ca="1" si="34"/>
        <v>27759</v>
      </c>
      <c r="I80" s="45">
        <f t="shared" ca="1" si="24"/>
        <v>0</v>
      </c>
      <c r="J80" s="45">
        <f t="shared" ca="1" si="25"/>
        <v>0</v>
      </c>
      <c r="K80" s="45">
        <f t="shared" ca="1" si="26"/>
        <v>0</v>
      </c>
      <c r="L80" s="45"/>
      <c r="M80" s="45">
        <f t="shared" ca="1" si="35"/>
        <v>0</v>
      </c>
      <c r="N80" s="257">
        <f t="shared" ca="1" si="27"/>
        <v>0</v>
      </c>
      <c r="O80" s="23"/>
      <c r="P80" s="255">
        <f t="shared" ca="1" si="28"/>
        <v>0</v>
      </c>
      <c r="Q80" s="163">
        <f t="shared" ca="1" si="29"/>
        <v>0</v>
      </c>
      <c r="R80" s="164">
        <f ca="1">NPV(Q79,K80:$K$244) + ($A$13+$A$14+$A$15)/POWER(1+Q79,$A$28-D80+1)</f>
        <v>0</v>
      </c>
      <c r="S80" s="164">
        <f ca="1">NPV(Q80,K80:$K$244) + ($A$13+$A$14+$A$15)/POWER(1+Q80,$A$28-D80+1)</f>
        <v>0</v>
      </c>
      <c r="T80" s="45">
        <f t="shared" ca="1" si="30"/>
        <v>0</v>
      </c>
      <c r="U80" s="45">
        <f t="shared" ca="1" si="36"/>
        <v>0</v>
      </c>
      <c r="V80" s="45">
        <f t="shared" ca="1" si="37"/>
        <v>0</v>
      </c>
      <c r="W80" s="45">
        <f t="shared" ca="1" si="31"/>
        <v>0</v>
      </c>
      <c r="X80" s="25">
        <f t="shared" ca="1" si="20"/>
        <v>0</v>
      </c>
      <c r="Z80" s="28">
        <f t="shared" ca="1" si="38"/>
        <v>0</v>
      </c>
      <c r="AA80" s="233"/>
      <c r="AB80" s="45">
        <f t="shared" ca="1" si="32"/>
        <v>0</v>
      </c>
      <c r="AC80" s="45">
        <f t="shared" ca="1" si="21"/>
        <v>0</v>
      </c>
      <c r="AD80" s="25">
        <f t="shared" ca="1" si="22"/>
        <v>0</v>
      </c>
    </row>
    <row r="81" spans="4:30" x14ac:dyDescent="0.35">
      <c r="D81" s="20">
        <v>77</v>
      </c>
      <c r="E81" s="21">
        <f t="shared" ca="1" si="33"/>
        <v>28125</v>
      </c>
      <c r="F81" s="44">
        <f t="shared" ca="1" si="23"/>
        <v>28489</v>
      </c>
      <c r="G81" s="22" t="s">
        <v>119</v>
      </c>
      <c r="H81" s="44">
        <f t="shared" ca="1" si="34"/>
        <v>28125</v>
      </c>
      <c r="I81" s="45">
        <f t="shared" ca="1" si="24"/>
        <v>0</v>
      </c>
      <c r="J81" s="45">
        <f t="shared" ca="1" si="25"/>
        <v>0</v>
      </c>
      <c r="K81" s="45">
        <f t="shared" ca="1" si="26"/>
        <v>0</v>
      </c>
      <c r="L81" s="45"/>
      <c r="M81" s="45">
        <f t="shared" ca="1" si="35"/>
        <v>0</v>
      </c>
      <c r="N81" s="257">
        <f t="shared" ca="1" si="27"/>
        <v>0</v>
      </c>
      <c r="O81" s="23"/>
      <c r="P81" s="255">
        <f t="shared" ca="1" si="28"/>
        <v>0</v>
      </c>
      <c r="Q81" s="163">
        <f t="shared" ca="1" si="29"/>
        <v>0</v>
      </c>
      <c r="R81" s="164">
        <f ca="1">NPV(Q80,K81:$K$244) + ($A$13+$A$14+$A$15)/POWER(1+Q80,$A$28-D81+1)</f>
        <v>0</v>
      </c>
      <c r="S81" s="164">
        <f ca="1">NPV(Q81,K81:$K$244) + ($A$13+$A$14+$A$15)/POWER(1+Q81,$A$28-D81+1)</f>
        <v>0</v>
      </c>
      <c r="T81" s="45">
        <f t="shared" ca="1" si="30"/>
        <v>0</v>
      </c>
      <c r="U81" s="45">
        <f t="shared" ca="1" si="36"/>
        <v>0</v>
      </c>
      <c r="V81" s="45">
        <f t="shared" ca="1" si="37"/>
        <v>0</v>
      </c>
      <c r="W81" s="45">
        <f t="shared" ca="1" si="31"/>
        <v>0</v>
      </c>
      <c r="X81" s="25">
        <f t="shared" ca="1" si="20"/>
        <v>0</v>
      </c>
      <c r="Z81" s="28">
        <f t="shared" ca="1" si="38"/>
        <v>0</v>
      </c>
      <c r="AA81" s="233"/>
      <c r="AB81" s="45">
        <f t="shared" ca="1" si="32"/>
        <v>0</v>
      </c>
      <c r="AC81" s="45">
        <f t="shared" ca="1" si="21"/>
        <v>0</v>
      </c>
      <c r="AD81" s="25">
        <f t="shared" ca="1" si="22"/>
        <v>0</v>
      </c>
    </row>
    <row r="82" spans="4:30" x14ac:dyDescent="0.35">
      <c r="D82" s="20">
        <v>78</v>
      </c>
      <c r="E82" s="21">
        <f t="shared" ca="1" si="33"/>
        <v>28490</v>
      </c>
      <c r="F82" s="44">
        <f t="shared" ca="1" si="23"/>
        <v>28854</v>
      </c>
      <c r="G82" s="22" t="s">
        <v>119</v>
      </c>
      <c r="H82" s="44">
        <f t="shared" ca="1" si="34"/>
        <v>28490</v>
      </c>
      <c r="I82" s="45">
        <f t="shared" ca="1" si="24"/>
        <v>0</v>
      </c>
      <c r="J82" s="45">
        <f t="shared" ca="1" si="25"/>
        <v>0</v>
      </c>
      <c r="K82" s="45">
        <f t="shared" ca="1" si="26"/>
        <v>0</v>
      </c>
      <c r="L82" s="45"/>
      <c r="M82" s="45">
        <f t="shared" ca="1" si="35"/>
        <v>0</v>
      </c>
      <c r="N82" s="257">
        <f t="shared" ca="1" si="27"/>
        <v>0</v>
      </c>
      <c r="O82" s="23"/>
      <c r="P82" s="255">
        <f t="shared" ca="1" si="28"/>
        <v>0</v>
      </c>
      <c r="Q82" s="163">
        <f t="shared" ca="1" si="29"/>
        <v>0</v>
      </c>
      <c r="R82" s="164">
        <f ca="1">NPV(Q81,K82:$K$244) + ($A$13+$A$14+$A$15)/POWER(1+Q81,$A$28-D82+1)</f>
        <v>0</v>
      </c>
      <c r="S82" s="164">
        <f ca="1">NPV(Q82,K82:$K$244) + ($A$13+$A$14+$A$15)/POWER(1+Q82,$A$28-D82+1)</f>
        <v>0</v>
      </c>
      <c r="T82" s="45">
        <f t="shared" ca="1" si="30"/>
        <v>0</v>
      </c>
      <c r="U82" s="45">
        <f t="shared" ca="1" si="36"/>
        <v>0</v>
      </c>
      <c r="V82" s="45">
        <f t="shared" ca="1" si="37"/>
        <v>0</v>
      </c>
      <c r="W82" s="45">
        <f t="shared" ca="1" si="31"/>
        <v>0</v>
      </c>
      <c r="X82" s="25">
        <f t="shared" ca="1" si="20"/>
        <v>0</v>
      </c>
      <c r="Z82" s="28">
        <f t="shared" ca="1" si="38"/>
        <v>0</v>
      </c>
      <c r="AA82" s="233"/>
      <c r="AB82" s="45">
        <f t="shared" ca="1" si="32"/>
        <v>0</v>
      </c>
      <c r="AC82" s="45">
        <f t="shared" ca="1" si="21"/>
        <v>0</v>
      </c>
      <c r="AD82" s="25">
        <f t="shared" ca="1" si="22"/>
        <v>0</v>
      </c>
    </row>
    <row r="83" spans="4:30" x14ac:dyDescent="0.35">
      <c r="D83" s="20">
        <v>79</v>
      </c>
      <c r="E83" s="21">
        <f t="shared" ca="1" si="33"/>
        <v>28855</v>
      </c>
      <c r="F83" s="44">
        <f t="shared" ca="1" si="23"/>
        <v>29219</v>
      </c>
      <c r="G83" s="22" t="s">
        <v>119</v>
      </c>
      <c r="H83" s="44">
        <f t="shared" ca="1" si="34"/>
        <v>28855</v>
      </c>
      <c r="I83" s="45">
        <f t="shared" ca="1" si="24"/>
        <v>0</v>
      </c>
      <c r="J83" s="45">
        <f t="shared" ca="1" si="25"/>
        <v>0</v>
      </c>
      <c r="K83" s="45">
        <f t="shared" ca="1" si="26"/>
        <v>0</v>
      </c>
      <c r="L83" s="45"/>
      <c r="M83" s="45">
        <f t="shared" ca="1" si="35"/>
        <v>0</v>
      </c>
      <c r="N83" s="257">
        <f t="shared" ca="1" si="27"/>
        <v>0</v>
      </c>
      <c r="O83" s="23"/>
      <c r="P83" s="255">
        <f t="shared" ca="1" si="28"/>
        <v>0</v>
      </c>
      <c r="Q83" s="163">
        <f t="shared" ca="1" si="29"/>
        <v>0</v>
      </c>
      <c r="R83" s="164">
        <f ca="1">NPV(Q82,K83:$K$244) + ($A$13+$A$14+$A$15)/POWER(1+Q82,$A$28-D83+1)</f>
        <v>0</v>
      </c>
      <c r="S83" s="164">
        <f ca="1">NPV(Q83,K83:$K$244) + ($A$13+$A$14+$A$15)/POWER(1+Q83,$A$28-D83+1)</f>
        <v>0</v>
      </c>
      <c r="T83" s="45">
        <f t="shared" ca="1" si="30"/>
        <v>0</v>
      </c>
      <c r="U83" s="45">
        <f t="shared" ca="1" si="36"/>
        <v>0</v>
      </c>
      <c r="V83" s="45">
        <f t="shared" ca="1" si="37"/>
        <v>0</v>
      </c>
      <c r="W83" s="45">
        <f t="shared" ca="1" si="31"/>
        <v>0</v>
      </c>
      <c r="X83" s="25">
        <f t="shared" ca="1" si="20"/>
        <v>0</v>
      </c>
      <c r="Z83" s="28">
        <f t="shared" ca="1" si="38"/>
        <v>0</v>
      </c>
      <c r="AA83" s="233"/>
      <c r="AB83" s="45">
        <f t="shared" ca="1" si="32"/>
        <v>0</v>
      </c>
      <c r="AC83" s="45">
        <f t="shared" ca="1" si="21"/>
        <v>0</v>
      </c>
      <c r="AD83" s="25">
        <f t="shared" ca="1" si="22"/>
        <v>0</v>
      </c>
    </row>
    <row r="84" spans="4:30" x14ac:dyDescent="0.35">
      <c r="D84" s="20">
        <v>80</v>
      </c>
      <c r="E84" s="21">
        <f t="shared" ca="1" si="33"/>
        <v>29220</v>
      </c>
      <c r="F84" s="44">
        <f t="shared" ca="1" si="23"/>
        <v>29585</v>
      </c>
      <c r="G84" s="22" t="s">
        <v>119</v>
      </c>
      <c r="H84" s="44">
        <f t="shared" ca="1" si="34"/>
        <v>29220</v>
      </c>
      <c r="I84" s="45">
        <f t="shared" ca="1" si="24"/>
        <v>0</v>
      </c>
      <c r="J84" s="45">
        <f t="shared" ca="1" si="25"/>
        <v>0</v>
      </c>
      <c r="K84" s="45">
        <f t="shared" ca="1" si="26"/>
        <v>0</v>
      </c>
      <c r="L84" s="45"/>
      <c r="M84" s="45">
        <f t="shared" ca="1" si="35"/>
        <v>0</v>
      </c>
      <c r="N84" s="257">
        <f t="shared" ca="1" si="27"/>
        <v>0</v>
      </c>
      <c r="O84" s="23"/>
      <c r="P84" s="255">
        <f t="shared" ca="1" si="28"/>
        <v>0</v>
      </c>
      <c r="Q84" s="163">
        <f t="shared" ca="1" si="29"/>
        <v>0</v>
      </c>
      <c r="R84" s="164">
        <f ca="1">NPV(Q83,K84:$K$244) + ($A$13+$A$14+$A$15)/POWER(1+Q83,$A$28-D84+1)</f>
        <v>0</v>
      </c>
      <c r="S84" s="164">
        <f ca="1">NPV(Q84,K84:$K$244) + ($A$13+$A$14+$A$15)/POWER(1+Q84,$A$28-D84+1)</f>
        <v>0</v>
      </c>
      <c r="T84" s="45">
        <f t="shared" ca="1" si="30"/>
        <v>0</v>
      </c>
      <c r="U84" s="45">
        <f t="shared" ca="1" si="36"/>
        <v>0</v>
      </c>
      <c r="V84" s="45">
        <f t="shared" ca="1" si="37"/>
        <v>0</v>
      </c>
      <c r="W84" s="45">
        <f t="shared" ca="1" si="31"/>
        <v>0</v>
      </c>
      <c r="X84" s="25">
        <f t="shared" ca="1" si="20"/>
        <v>0</v>
      </c>
      <c r="Z84" s="28">
        <f t="shared" ca="1" si="38"/>
        <v>0</v>
      </c>
      <c r="AA84" s="233"/>
      <c r="AB84" s="45">
        <f t="shared" ca="1" si="32"/>
        <v>0</v>
      </c>
      <c r="AC84" s="45">
        <f t="shared" ca="1" si="21"/>
        <v>0</v>
      </c>
      <c r="AD84" s="25">
        <f t="shared" ca="1" si="22"/>
        <v>0</v>
      </c>
    </row>
    <row r="85" spans="4:30" x14ac:dyDescent="0.35">
      <c r="D85" s="20">
        <v>81</v>
      </c>
      <c r="E85" s="21">
        <f t="shared" ca="1" si="33"/>
        <v>29586</v>
      </c>
      <c r="F85" s="44">
        <f t="shared" ca="1" si="23"/>
        <v>29950</v>
      </c>
      <c r="G85" s="22" t="s">
        <v>119</v>
      </c>
      <c r="H85" s="44">
        <f t="shared" ca="1" si="34"/>
        <v>29586</v>
      </c>
      <c r="I85" s="45">
        <f t="shared" ca="1" si="24"/>
        <v>0</v>
      </c>
      <c r="J85" s="45">
        <f t="shared" ca="1" si="25"/>
        <v>0</v>
      </c>
      <c r="K85" s="45">
        <f t="shared" ca="1" si="26"/>
        <v>0</v>
      </c>
      <c r="L85" s="45"/>
      <c r="M85" s="45">
        <f t="shared" ca="1" si="35"/>
        <v>0</v>
      </c>
      <c r="N85" s="257">
        <f t="shared" ca="1" si="27"/>
        <v>0</v>
      </c>
      <c r="O85" s="23"/>
      <c r="P85" s="255">
        <f t="shared" ca="1" si="28"/>
        <v>0</v>
      </c>
      <c r="Q85" s="163">
        <f t="shared" ca="1" si="29"/>
        <v>0</v>
      </c>
      <c r="R85" s="164">
        <f ca="1">NPV(Q84,K85:$K$244) + ($A$13+$A$14+$A$15)/POWER(1+Q84,$A$28-D85+1)</f>
        <v>0</v>
      </c>
      <c r="S85" s="164">
        <f ca="1">NPV(Q85,K85:$K$244) + ($A$13+$A$14+$A$15)/POWER(1+Q85,$A$28-D85+1)</f>
        <v>0</v>
      </c>
      <c r="T85" s="45">
        <f t="shared" ca="1" si="30"/>
        <v>0</v>
      </c>
      <c r="U85" s="45">
        <f t="shared" ca="1" si="36"/>
        <v>0</v>
      </c>
      <c r="V85" s="45">
        <f t="shared" ca="1" si="37"/>
        <v>0</v>
      </c>
      <c r="W85" s="45">
        <f t="shared" ca="1" si="31"/>
        <v>0</v>
      </c>
      <c r="X85" s="25">
        <f t="shared" ca="1" si="20"/>
        <v>0</v>
      </c>
      <c r="Z85" s="28">
        <f t="shared" ca="1" si="38"/>
        <v>0</v>
      </c>
      <c r="AA85" s="233"/>
      <c r="AB85" s="45">
        <f t="shared" ca="1" si="32"/>
        <v>0</v>
      </c>
      <c r="AC85" s="45">
        <f t="shared" ca="1" si="21"/>
        <v>0</v>
      </c>
      <c r="AD85" s="25">
        <f t="shared" ca="1" si="22"/>
        <v>0</v>
      </c>
    </row>
    <row r="86" spans="4:30" x14ac:dyDescent="0.35">
      <c r="D86" s="20">
        <v>82</v>
      </c>
      <c r="E86" s="21">
        <f t="shared" ca="1" si="33"/>
        <v>29951</v>
      </c>
      <c r="F86" s="44">
        <f t="shared" ca="1" si="23"/>
        <v>30315</v>
      </c>
      <c r="G86" s="22" t="s">
        <v>119</v>
      </c>
      <c r="H86" s="44">
        <f t="shared" ca="1" si="34"/>
        <v>29951</v>
      </c>
      <c r="I86" s="45">
        <f t="shared" ca="1" si="24"/>
        <v>0</v>
      </c>
      <c r="J86" s="45">
        <f t="shared" ca="1" si="25"/>
        <v>0</v>
      </c>
      <c r="K86" s="45">
        <f t="shared" ca="1" si="26"/>
        <v>0</v>
      </c>
      <c r="L86" s="45"/>
      <c r="M86" s="45">
        <f t="shared" ca="1" si="35"/>
        <v>0</v>
      </c>
      <c r="N86" s="257">
        <f t="shared" ca="1" si="27"/>
        <v>0</v>
      </c>
      <c r="O86" s="23"/>
      <c r="P86" s="255">
        <f t="shared" ca="1" si="28"/>
        <v>0</v>
      </c>
      <c r="Q86" s="163">
        <f t="shared" ca="1" si="29"/>
        <v>0</v>
      </c>
      <c r="R86" s="164">
        <f ca="1">NPV(Q85,K86:$K$244) + ($A$13+$A$14+$A$15)/POWER(1+Q85,$A$28-D86+1)</f>
        <v>0</v>
      </c>
      <c r="S86" s="164">
        <f ca="1">NPV(Q86,K86:$K$244) + ($A$13+$A$14+$A$15)/POWER(1+Q86,$A$28-D86+1)</f>
        <v>0</v>
      </c>
      <c r="T86" s="45">
        <f t="shared" ca="1" si="30"/>
        <v>0</v>
      </c>
      <c r="U86" s="45">
        <f t="shared" ca="1" si="36"/>
        <v>0</v>
      </c>
      <c r="V86" s="45">
        <f t="shared" ca="1" si="37"/>
        <v>0</v>
      </c>
      <c r="W86" s="45">
        <f t="shared" ca="1" si="31"/>
        <v>0</v>
      </c>
      <c r="X86" s="25">
        <f t="shared" ca="1" si="20"/>
        <v>0</v>
      </c>
      <c r="Z86" s="28">
        <f t="shared" ca="1" si="38"/>
        <v>0</v>
      </c>
      <c r="AA86" s="233"/>
      <c r="AB86" s="45">
        <f t="shared" ca="1" si="32"/>
        <v>0</v>
      </c>
      <c r="AC86" s="45">
        <f t="shared" ca="1" si="21"/>
        <v>0</v>
      </c>
      <c r="AD86" s="25">
        <f t="shared" ca="1" si="22"/>
        <v>0</v>
      </c>
    </row>
    <row r="87" spans="4:30" x14ac:dyDescent="0.35">
      <c r="D87" s="20">
        <v>83</v>
      </c>
      <c r="E87" s="21">
        <f t="shared" ca="1" si="33"/>
        <v>30316</v>
      </c>
      <c r="F87" s="44">
        <f t="shared" ca="1" si="23"/>
        <v>30680</v>
      </c>
      <c r="G87" s="22" t="s">
        <v>119</v>
      </c>
      <c r="H87" s="44">
        <f t="shared" ca="1" si="34"/>
        <v>30316</v>
      </c>
      <c r="I87" s="45">
        <f t="shared" ca="1" si="24"/>
        <v>0</v>
      </c>
      <c r="J87" s="45">
        <f t="shared" ca="1" si="25"/>
        <v>0</v>
      </c>
      <c r="K87" s="45">
        <f t="shared" ca="1" si="26"/>
        <v>0</v>
      </c>
      <c r="L87" s="45"/>
      <c r="M87" s="45">
        <f t="shared" ca="1" si="35"/>
        <v>0</v>
      </c>
      <c r="N87" s="257">
        <f t="shared" ca="1" si="27"/>
        <v>0</v>
      </c>
      <c r="O87" s="23"/>
      <c r="P87" s="255">
        <f t="shared" ca="1" si="28"/>
        <v>0</v>
      </c>
      <c r="Q87" s="163">
        <f t="shared" ca="1" si="29"/>
        <v>0</v>
      </c>
      <c r="R87" s="164">
        <f ca="1">NPV(Q86,K87:$K$244) + ($A$13+$A$14+$A$15)/POWER(1+Q86,$A$28-D87+1)</f>
        <v>0</v>
      </c>
      <c r="S87" s="164">
        <f ca="1">NPV(Q87,K87:$K$244) + ($A$13+$A$14+$A$15)/POWER(1+Q87,$A$28-D87+1)</f>
        <v>0</v>
      </c>
      <c r="T87" s="45">
        <f t="shared" ca="1" si="30"/>
        <v>0</v>
      </c>
      <c r="U87" s="45">
        <f t="shared" ca="1" si="36"/>
        <v>0</v>
      </c>
      <c r="V87" s="45">
        <f t="shared" ca="1" si="37"/>
        <v>0</v>
      </c>
      <c r="W87" s="45">
        <f t="shared" ca="1" si="31"/>
        <v>0</v>
      </c>
      <c r="X87" s="25">
        <f t="shared" ca="1" si="20"/>
        <v>0</v>
      </c>
      <c r="Z87" s="28">
        <f t="shared" ca="1" si="38"/>
        <v>0</v>
      </c>
      <c r="AA87" s="233"/>
      <c r="AB87" s="45">
        <f t="shared" ca="1" si="32"/>
        <v>0</v>
      </c>
      <c r="AC87" s="45">
        <f t="shared" ca="1" si="21"/>
        <v>0</v>
      </c>
      <c r="AD87" s="25">
        <f t="shared" ca="1" si="22"/>
        <v>0</v>
      </c>
    </row>
    <row r="88" spans="4:30" x14ac:dyDescent="0.35">
      <c r="D88" s="20">
        <v>84</v>
      </c>
      <c r="E88" s="21">
        <f t="shared" ca="1" si="33"/>
        <v>30681</v>
      </c>
      <c r="F88" s="44">
        <f t="shared" ca="1" si="23"/>
        <v>31046</v>
      </c>
      <c r="G88" s="22" t="s">
        <v>119</v>
      </c>
      <c r="H88" s="44">
        <f t="shared" ca="1" si="34"/>
        <v>30681</v>
      </c>
      <c r="I88" s="45">
        <f t="shared" ca="1" si="24"/>
        <v>0</v>
      </c>
      <c r="J88" s="45">
        <f t="shared" ca="1" si="25"/>
        <v>0</v>
      </c>
      <c r="K88" s="45">
        <f t="shared" ca="1" si="26"/>
        <v>0</v>
      </c>
      <c r="L88" s="45"/>
      <c r="M88" s="45">
        <f t="shared" ca="1" si="35"/>
        <v>0</v>
      </c>
      <c r="N88" s="257">
        <f t="shared" ca="1" si="27"/>
        <v>0</v>
      </c>
      <c r="O88" s="23"/>
      <c r="P88" s="255">
        <f t="shared" ca="1" si="28"/>
        <v>0</v>
      </c>
      <c r="Q88" s="163">
        <f t="shared" ca="1" si="29"/>
        <v>0</v>
      </c>
      <c r="R88" s="164">
        <f ca="1">NPV(Q87,K88:$K$244) + ($A$13+$A$14+$A$15)/POWER(1+Q87,$A$28-D88+1)</f>
        <v>0</v>
      </c>
      <c r="S88" s="164">
        <f ca="1">NPV(Q88,K88:$K$244) + ($A$13+$A$14+$A$15)/POWER(1+Q88,$A$28-D88+1)</f>
        <v>0</v>
      </c>
      <c r="T88" s="45">
        <f t="shared" ca="1" si="30"/>
        <v>0</v>
      </c>
      <c r="U88" s="45">
        <f t="shared" ca="1" si="36"/>
        <v>0</v>
      </c>
      <c r="V88" s="45">
        <f t="shared" ca="1" si="37"/>
        <v>0</v>
      </c>
      <c r="W88" s="45">
        <f t="shared" ca="1" si="31"/>
        <v>0</v>
      </c>
      <c r="X88" s="25">
        <f t="shared" ca="1" si="20"/>
        <v>0</v>
      </c>
      <c r="Z88" s="28">
        <f t="shared" ca="1" si="38"/>
        <v>0</v>
      </c>
      <c r="AA88" s="233"/>
      <c r="AB88" s="45">
        <f t="shared" ca="1" si="32"/>
        <v>0</v>
      </c>
      <c r="AC88" s="45">
        <f t="shared" ca="1" si="21"/>
        <v>0</v>
      </c>
      <c r="AD88" s="25">
        <f t="shared" ca="1" si="22"/>
        <v>0</v>
      </c>
    </row>
    <row r="89" spans="4:30" x14ac:dyDescent="0.35">
      <c r="D89" s="20">
        <v>85</v>
      </c>
      <c r="E89" s="21">
        <f t="shared" ca="1" si="33"/>
        <v>31047</v>
      </c>
      <c r="F89" s="44">
        <f t="shared" ca="1" si="23"/>
        <v>31411</v>
      </c>
      <c r="G89" s="22" t="s">
        <v>119</v>
      </c>
      <c r="H89" s="44">
        <f t="shared" ca="1" si="34"/>
        <v>31047</v>
      </c>
      <c r="I89" s="45">
        <f t="shared" ca="1" si="24"/>
        <v>0</v>
      </c>
      <c r="J89" s="45">
        <f t="shared" ca="1" si="25"/>
        <v>0</v>
      </c>
      <c r="K89" s="45">
        <f t="shared" ca="1" si="26"/>
        <v>0</v>
      </c>
      <c r="L89" s="45"/>
      <c r="M89" s="45">
        <f t="shared" ca="1" si="35"/>
        <v>0</v>
      </c>
      <c r="N89" s="257">
        <f t="shared" ca="1" si="27"/>
        <v>0</v>
      </c>
      <c r="O89" s="23"/>
      <c r="P89" s="255">
        <f t="shared" ca="1" si="28"/>
        <v>0</v>
      </c>
      <c r="Q89" s="163">
        <f t="shared" ca="1" si="29"/>
        <v>0</v>
      </c>
      <c r="R89" s="164">
        <f ca="1">NPV(Q88,K89:$K$244) + ($A$13+$A$14+$A$15)/POWER(1+Q88,$A$28-D89+1)</f>
        <v>0</v>
      </c>
      <c r="S89" s="164">
        <f ca="1">NPV(Q89,K89:$K$244) + ($A$13+$A$14+$A$15)/POWER(1+Q89,$A$28-D89+1)</f>
        <v>0</v>
      </c>
      <c r="T89" s="45">
        <f t="shared" ca="1" si="30"/>
        <v>0</v>
      </c>
      <c r="U89" s="45">
        <f t="shared" ca="1" si="36"/>
        <v>0</v>
      </c>
      <c r="V89" s="45">
        <f t="shared" ca="1" si="37"/>
        <v>0</v>
      </c>
      <c r="W89" s="45">
        <f t="shared" ca="1" si="31"/>
        <v>0</v>
      </c>
      <c r="X89" s="25">
        <f t="shared" ca="1" si="20"/>
        <v>0</v>
      </c>
      <c r="Z89" s="28">
        <f t="shared" ca="1" si="38"/>
        <v>0</v>
      </c>
      <c r="AA89" s="233"/>
      <c r="AB89" s="45">
        <f t="shared" ca="1" si="32"/>
        <v>0</v>
      </c>
      <c r="AC89" s="45">
        <f t="shared" ca="1" si="21"/>
        <v>0</v>
      </c>
      <c r="AD89" s="25">
        <f t="shared" ca="1" si="22"/>
        <v>0</v>
      </c>
    </row>
    <row r="90" spans="4:30" x14ac:dyDescent="0.35">
      <c r="D90" s="20">
        <v>86</v>
      </c>
      <c r="E90" s="21">
        <f t="shared" ca="1" si="33"/>
        <v>31412</v>
      </c>
      <c r="F90" s="44">
        <f t="shared" ca="1" si="23"/>
        <v>31776</v>
      </c>
      <c r="G90" s="22" t="s">
        <v>119</v>
      </c>
      <c r="H90" s="44">
        <f t="shared" ca="1" si="34"/>
        <v>31412</v>
      </c>
      <c r="I90" s="45">
        <f t="shared" ca="1" si="24"/>
        <v>0</v>
      </c>
      <c r="J90" s="45">
        <f t="shared" ca="1" si="25"/>
        <v>0</v>
      </c>
      <c r="K90" s="45">
        <f t="shared" ca="1" si="26"/>
        <v>0</v>
      </c>
      <c r="L90" s="45"/>
      <c r="M90" s="45">
        <f t="shared" ca="1" si="35"/>
        <v>0</v>
      </c>
      <c r="N90" s="257">
        <f t="shared" ca="1" si="27"/>
        <v>0</v>
      </c>
      <c r="O90" s="23"/>
      <c r="P90" s="255">
        <f t="shared" ca="1" si="28"/>
        <v>0</v>
      </c>
      <c r="Q90" s="163">
        <f t="shared" ca="1" si="29"/>
        <v>0</v>
      </c>
      <c r="R90" s="164">
        <f ca="1">NPV(Q89,K90:$K$244) + ($A$13+$A$14+$A$15)/POWER(1+Q89,$A$28-D90+1)</f>
        <v>0</v>
      </c>
      <c r="S90" s="164">
        <f ca="1">NPV(Q90,K90:$K$244) + ($A$13+$A$14+$A$15)/POWER(1+Q90,$A$28-D90+1)</f>
        <v>0</v>
      </c>
      <c r="T90" s="45">
        <f t="shared" ca="1" si="30"/>
        <v>0</v>
      </c>
      <c r="U90" s="45">
        <f t="shared" ca="1" si="36"/>
        <v>0</v>
      </c>
      <c r="V90" s="45">
        <f t="shared" ca="1" si="37"/>
        <v>0</v>
      </c>
      <c r="W90" s="45">
        <f t="shared" ca="1" si="31"/>
        <v>0</v>
      </c>
      <c r="X90" s="25">
        <f t="shared" ca="1" si="20"/>
        <v>0</v>
      </c>
      <c r="Z90" s="28">
        <f t="shared" ca="1" si="38"/>
        <v>0</v>
      </c>
      <c r="AA90" s="233"/>
      <c r="AB90" s="45">
        <f t="shared" ca="1" si="32"/>
        <v>0</v>
      </c>
      <c r="AC90" s="45">
        <f t="shared" ca="1" si="21"/>
        <v>0</v>
      </c>
      <c r="AD90" s="25">
        <f t="shared" ca="1" si="22"/>
        <v>0</v>
      </c>
    </row>
    <row r="91" spans="4:30" x14ac:dyDescent="0.35">
      <c r="D91" s="20">
        <v>87</v>
      </c>
      <c r="E91" s="21">
        <f t="shared" ca="1" si="33"/>
        <v>31777</v>
      </c>
      <c r="F91" s="44">
        <f t="shared" ca="1" si="23"/>
        <v>32141</v>
      </c>
      <c r="G91" s="22" t="s">
        <v>119</v>
      </c>
      <c r="H91" s="44">
        <f t="shared" ca="1" si="34"/>
        <v>31777</v>
      </c>
      <c r="I91" s="45">
        <f t="shared" ca="1" si="24"/>
        <v>0</v>
      </c>
      <c r="J91" s="45">
        <f t="shared" ca="1" si="25"/>
        <v>0</v>
      </c>
      <c r="K91" s="45">
        <f t="shared" ca="1" si="26"/>
        <v>0</v>
      </c>
      <c r="L91" s="45"/>
      <c r="M91" s="45">
        <f t="shared" ca="1" si="35"/>
        <v>0</v>
      </c>
      <c r="N91" s="257">
        <f t="shared" ca="1" si="27"/>
        <v>0</v>
      </c>
      <c r="O91" s="23"/>
      <c r="P91" s="255">
        <f t="shared" ca="1" si="28"/>
        <v>0</v>
      </c>
      <c r="Q91" s="163">
        <f t="shared" ca="1" si="29"/>
        <v>0</v>
      </c>
      <c r="R91" s="164">
        <f ca="1">NPV(Q90,K91:$K$244) + ($A$13+$A$14+$A$15)/POWER(1+Q90,$A$28-D91+1)</f>
        <v>0</v>
      </c>
      <c r="S91" s="164">
        <f ca="1">NPV(Q91,K91:$K$244) + ($A$13+$A$14+$A$15)/POWER(1+Q91,$A$28-D91+1)</f>
        <v>0</v>
      </c>
      <c r="T91" s="45">
        <f t="shared" ca="1" si="30"/>
        <v>0</v>
      </c>
      <c r="U91" s="45">
        <f t="shared" ca="1" si="36"/>
        <v>0</v>
      </c>
      <c r="V91" s="45">
        <f t="shared" ca="1" si="37"/>
        <v>0</v>
      </c>
      <c r="W91" s="45">
        <f t="shared" ca="1" si="31"/>
        <v>0</v>
      </c>
      <c r="X91" s="25">
        <f t="shared" ca="1" si="20"/>
        <v>0</v>
      </c>
      <c r="Z91" s="28">
        <f t="shared" ca="1" si="38"/>
        <v>0</v>
      </c>
      <c r="AA91" s="233"/>
      <c r="AB91" s="45">
        <f t="shared" ca="1" si="32"/>
        <v>0</v>
      </c>
      <c r="AC91" s="45">
        <f t="shared" ca="1" si="21"/>
        <v>0</v>
      </c>
      <c r="AD91" s="25">
        <f t="shared" ca="1" si="22"/>
        <v>0</v>
      </c>
    </row>
    <row r="92" spans="4:30" x14ac:dyDescent="0.35">
      <c r="D92" s="20">
        <v>88</v>
      </c>
      <c r="E92" s="21">
        <f t="shared" ca="1" si="33"/>
        <v>32142</v>
      </c>
      <c r="F92" s="44">
        <f t="shared" ca="1" si="23"/>
        <v>32507</v>
      </c>
      <c r="G92" s="22" t="s">
        <v>119</v>
      </c>
      <c r="H92" s="44">
        <f t="shared" ca="1" si="34"/>
        <v>32142</v>
      </c>
      <c r="I92" s="45">
        <f t="shared" ca="1" si="24"/>
        <v>0</v>
      </c>
      <c r="J92" s="45">
        <f t="shared" ca="1" si="25"/>
        <v>0</v>
      </c>
      <c r="K92" s="45">
        <f t="shared" ca="1" si="26"/>
        <v>0</v>
      </c>
      <c r="L92" s="45"/>
      <c r="M92" s="45">
        <f t="shared" ca="1" si="35"/>
        <v>0</v>
      </c>
      <c r="N92" s="257">
        <f t="shared" ca="1" si="27"/>
        <v>0</v>
      </c>
      <c r="O92" s="23"/>
      <c r="P92" s="255">
        <f t="shared" ca="1" si="28"/>
        <v>0</v>
      </c>
      <c r="Q92" s="163">
        <f t="shared" ca="1" si="29"/>
        <v>0</v>
      </c>
      <c r="R92" s="164">
        <f ca="1">NPV(Q91,K92:$K$244) + ($A$13+$A$14+$A$15)/POWER(1+Q91,$A$28-D92+1)</f>
        <v>0</v>
      </c>
      <c r="S92" s="164">
        <f ca="1">NPV(Q92,K92:$K$244) + ($A$13+$A$14+$A$15)/POWER(1+Q92,$A$28-D92+1)</f>
        <v>0</v>
      </c>
      <c r="T92" s="45">
        <f t="shared" ca="1" si="30"/>
        <v>0</v>
      </c>
      <c r="U92" s="45">
        <f t="shared" ca="1" si="36"/>
        <v>0</v>
      </c>
      <c r="V92" s="45">
        <f t="shared" ca="1" si="37"/>
        <v>0</v>
      </c>
      <c r="W92" s="45">
        <f t="shared" ca="1" si="31"/>
        <v>0</v>
      </c>
      <c r="X92" s="25">
        <f t="shared" ca="1" si="20"/>
        <v>0</v>
      </c>
      <c r="Z92" s="28">
        <f t="shared" ca="1" si="38"/>
        <v>0</v>
      </c>
      <c r="AA92" s="233"/>
      <c r="AB92" s="45">
        <f t="shared" ca="1" si="32"/>
        <v>0</v>
      </c>
      <c r="AC92" s="45">
        <f t="shared" ca="1" si="21"/>
        <v>0</v>
      </c>
      <c r="AD92" s="25">
        <f t="shared" ca="1" si="22"/>
        <v>0</v>
      </c>
    </row>
    <row r="93" spans="4:30" x14ac:dyDescent="0.35">
      <c r="D93" s="20">
        <v>89</v>
      </c>
      <c r="E93" s="21">
        <f t="shared" ca="1" si="33"/>
        <v>32508</v>
      </c>
      <c r="F93" s="44">
        <f t="shared" ca="1" si="23"/>
        <v>32872</v>
      </c>
      <c r="G93" s="22" t="s">
        <v>119</v>
      </c>
      <c r="H93" s="44">
        <f t="shared" ca="1" si="34"/>
        <v>32508</v>
      </c>
      <c r="I93" s="45">
        <f t="shared" ca="1" si="24"/>
        <v>0</v>
      </c>
      <c r="J93" s="45">
        <f t="shared" ca="1" si="25"/>
        <v>0</v>
      </c>
      <c r="K93" s="45">
        <f t="shared" ca="1" si="26"/>
        <v>0</v>
      </c>
      <c r="L93" s="45"/>
      <c r="M93" s="45">
        <f t="shared" ca="1" si="35"/>
        <v>0</v>
      </c>
      <c r="N93" s="257">
        <f t="shared" ca="1" si="27"/>
        <v>0</v>
      </c>
      <c r="O93" s="23"/>
      <c r="P93" s="255">
        <f t="shared" ca="1" si="28"/>
        <v>0</v>
      </c>
      <c r="Q93" s="163">
        <f t="shared" ca="1" si="29"/>
        <v>0</v>
      </c>
      <c r="R93" s="164">
        <f ca="1">NPV(Q92,K93:$K$244) + ($A$13+$A$14+$A$15)/POWER(1+Q92,$A$28-D93+1)</f>
        <v>0</v>
      </c>
      <c r="S93" s="164">
        <f ca="1">NPV(Q93,K93:$K$244) + ($A$13+$A$14+$A$15)/POWER(1+Q93,$A$28-D93+1)</f>
        <v>0</v>
      </c>
      <c r="T93" s="45">
        <f t="shared" ca="1" si="30"/>
        <v>0</v>
      </c>
      <c r="U93" s="45">
        <f t="shared" ca="1" si="36"/>
        <v>0</v>
      </c>
      <c r="V93" s="45">
        <f t="shared" ca="1" si="37"/>
        <v>0</v>
      </c>
      <c r="W93" s="45">
        <f t="shared" ca="1" si="31"/>
        <v>0</v>
      </c>
      <c r="X93" s="25">
        <f t="shared" ca="1" si="20"/>
        <v>0</v>
      </c>
      <c r="Z93" s="28">
        <f t="shared" ca="1" si="38"/>
        <v>0</v>
      </c>
      <c r="AA93" s="233"/>
      <c r="AB93" s="45">
        <f t="shared" ca="1" si="32"/>
        <v>0</v>
      </c>
      <c r="AC93" s="45">
        <f t="shared" ca="1" si="21"/>
        <v>0</v>
      </c>
      <c r="AD93" s="25">
        <f t="shared" ca="1" si="22"/>
        <v>0</v>
      </c>
    </row>
    <row r="94" spans="4:30" x14ac:dyDescent="0.35">
      <c r="D94" s="20">
        <v>90</v>
      </c>
      <c r="E94" s="21">
        <f t="shared" ca="1" si="33"/>
        <v>32873</v>
      </c>
      <c r="F94" s="44">
        <f t="shared" ca="1" si="23"/>
        <v>33237</v>
      </c>
      <c r="G94" s="22" t="s">
        <v>119</v>
      </c>
      <c r="H94" s="44">
        <f t="shared" ca="1" si="34"/>
        <v>32873</v>
      </c>
      <c r="I94" s="45">
        <f t="shared" ca="1" si="24"/>
        <v>0</v>
      </c>
      <c r="J94" s="45">
        <f t="shared" ca="1" si="25"/>
        <v>0</v>
      </c>
      <c r="K94" s="45">
        <f t="shared" ca="1" si="26"/>
        <v>0</v>
      </c>
      <c r="L94" s="45"/>
      <c r="M94" s="45">
        <f t="shared" ca="1" si="35"/>
        <v>0</v>
      </c>
      <c r="N94" s="257">
        <f t="shared" ca="1" si="27"/>
        <v>0</v>
      </c>
      <c r="O94" s="23"/>
      <c r="P94" s="255">
        <f t="shared" ca="1" si="28"/>
        <v>0</v>
      </c>
      <c r="Q94" s="163">
        <f t="shared" ca="1" si="29"/>
        <v>0</v>
      </c>
      <c r="R94" s="164">
        <f ca="1">NPV(Q93,K94:$K$244) + ($A$13+$A$14+$A$15)/POWER(1+Q93,$A$28-D94+1)</f>
        <v>0</v>
      </c>
      <c r="S94" s="164">
        <f ca="1">NPV(Q94,K94:$K$244) + ($A$13+$A$14+$A$15)/POWER(1+Q94,$A$28-D94+1)</f>
        <v>0</v>
      </c>
      <c r="T94" s="45">
        <f t="shared" ca="1" si="30"/>
        <v>0</v>
      </c>
      <c r="U94" s="45">
        <f t="shared" ca="1" si="36"/>
        <v>0</v>
      </c>
      <c r="V94" s="45">
        <f t="shared" ca="1" si="37"/>
        <v>0</v>
      </c>
      <c r="W94" s="45">
        <f t="shared" ca="1" si="31"/>
        <v>0</v>
      </c>
      <c r="X94" s="25">
        <f t="shared" ca="1" si="20"/>
        <v>0</v>
      </c>
      <c r="Z94" s="28">
        <f t="shared" ca="1" si="38"/>
        <v>0</v>
      </c>
      <c r="AA94" s="233"/>
      <c r="AB94" s="45">
        <f t="shared" ca="1" si="32"/>
        <v>0</v>
      </c>
      <c r="AC94" s="45">
        <f t="shared" ca="1" si="21"/>
        <v>0</v>
      </c>
      <c r="AD94" s="25">
        <f t="shared" ca="1" si="22"/>
        <v>0</v>
      </c>
    </row>
    <row r="95" spans="4:30" x14ac:dyDescent="0.35">
      <c r="D95" s="20">
        <v>91</v>
      </c>
      <c r="E95" s="21">
        <f t="shared" ca="1" si="33"/>
        <v>33238</v>
      </c>
      <c r="F95" s="44">
        <f t="shared" ca="1" si="23"/>
        <v>33602</v>
      </c>
      <c r="G95" s="22" t="s">
        <v>119</v>
      </c>
      <c r="H95" s="44">
        <f t="shared" ca="1" si="34"/>
        <v>33238</v>
      </c>
      <c r="I95" s="45">
        <f t="shared" ca="1" si="24"/>
        <v>0</v>
      </c>
      <c r="J95" s="45">
        <f t="shared" ca="1" si="25"/>
        <v>0</v>
      </c>
      <c r="K95" s="45">
        <f t="shared" ca="1" si="26"/>
        <v>0</v>
      </c>
      <c r="L95" s="45"/>
      <c r="M95" s="45">
        <f t="shared" ca="1" si="35"/>
        <v>0</v>
      </c>
      <c r="N95" s="257">
        <f t="shared" ca="1" si="27"/>
        <v>0</v>
      </c>
      <c r="O95" s="23"/>
      <c r="P95" s="255">
        <f t="shared" ca="1" si="28"/>
        <v>0</v>
      </c>
      <c r="Q95" s="163">
        <f t="shared" ca="1" si="29"/>
        <v>0</v>
      </c>
      <c r="R95" s="164">
        <f ca="1">NPV(Q94,K95:$K$244) + ($A$13+$A$14+$A$15)/POWER(1+Q94,$A$28-D95+1)</f>
        <v>0</v>
      </c>
      <c r="S95" s="164">
        <f ca="1">NPV(Q95,K95:$K$244) + ($A$13+$A$14+$A$15)/POWER(1+Q95,$A$28-D95+1)</f>
        <v>0</v>
      </c>
      <c r="T95" s="45">
        <f t="shared" ca="1" si="30"/>
        <v>0</v>
      </c>
      <c r="U95" s="45">
        <f t="shared" ca="1" si="36"/>
        <v>0</v>
      </c>
      <c r="V95" s="45">
        <f t="shared" ca="1" si="37"/>
        <v>0</v>
      </c>
      <c r="W95" s="45">
        <f t="shared" ca="1" si="31"/>
        <v>0</v>
      </c>
      <c r="X95" s="25">
        <f t="shared" ca="1" si="20"/>
        <v>0</v>
      </c>
      <c r="Z95" s="28">
        <f t="shared" ca="1" si="38"/>
        <v>0</v>
      </c>
      <c r="AA95" s="233"/>
      <c r="AB95" s="45">
        <f t="shared" ca="1" si="32"/>
        <v>0</v>
      </c>
      <c r="AC95" s="45">
        <f t="shared" ca="1" si="21"/>
        <v>0</v>
      </c>
      <c r="AD95" s="25">
        <f t="shared" ca="1" si="22"/>
        <v>0</v>
      </c>
    </row>
    <row r="96" spans="4:30" x14ac:dyDescent="0.35">
      <c r="D96" s="20">
        <v>92</v>
      </c>
      <c r="E96" s="21">
        <f t="shared" ca="1" si="33"/>
        <v>33603</v>
      </c>
      <c r="F96" s="44">
        <f t="shared" ca="1" si="23"/>
        <v>33968</v>
      </c>
      <c r="G96" s="22" t="s">
        <v>119</v>
      </c>
      <c r="H96" s="44">
        <f t="shared" ca="1" si="34"/>
        <v>33603</v>
      </c>
      <c r="I96" s="45">
        <f t="shared" ca="1" si="24"/>
        <v>0</v>
      </c>
      <c r="J96" s="45">
        <f t="shared" ca="1" si="25"/>
        <v>0</v>
      </c>
      <c r="K96" s="45">
        <f t="shared" ca="1" si="26"/>
        <v>0</v>
      </c>
      <c r="L96" s="45"/>
      <c r="M96" s="45">
        <f t="shared" ca="1" si="35"/>
        <v>0</v>
      </c>
      <c r="N96" s="257">
        <f t="shared" ca="1" si="27"/>
        <v>0</v>
      </c>
      <c r="O96" s="23"/>
      <c r="P96" s="255">
        <f t="shared" ca="1" si="28"/>
        <v>0</v>
      </c>
      <c r="Q96" s="163">
        <f t="shared" ca="1" si="29"/>
        <v>0</v>
      </c>
      <c r="R96" s="164">
        <f ca="1">NPV(Q95,K96:$K$244) + ($A$13+$A$14+$A$15)/POWER(1+Q95,$A$28-D96+1)</f>
        <v>0</v>
      </c>
      <c r="S96" s="164">
        <f ca="1">NPV(Q96,K96:$K$244) + ($A$13+$A$14+$A$15)/POWER(1+Q96,$A$28-D96+1)</f>
        <v>0</v>
      </c>
      <c r="T96" s="45">
        <f t="shared" ca="1" si="30"/>
        <v>0</v>
      </c>
      <c r="U96" s="45">
        <f t="shared" ca="1" si="36"/>
        <v>0</v>
      </c>
      <c r="V96" s="45">
        <f t="shared" ca="1" si="37"/>
        <v>0</v>
      </c>
      <c r="W96" s="45">
        <f t="shared" ca="1" si="31"/>
        <v>0</v>
      </c>
      <c r="X96" s="25">
        <f t="shared" ca="1" si="20"/>
        <v>0</v>
      </c>
      <c r="Z96" s="28">
        <f t="shared" ca="1" si="38"/>
        <v>0</v>
      </c>
      <c r="AA96" s="233"/>
      <c r="AB96" s="45">
        <f t="shared" ca="1" si="32"/>
        <v>0</v>
      </c>
      <c r="AC96" s="45">
        <f t="shared" ca="1" si="21"/>
        <v>0</v>
      </c>
      <c r="AD96" s="25">
        <f t="shared" ca="1" si="22"/>
        <v>0</v>
      </c>
    </row>
    <row r="97" spans="4:30" x14ac:dyDescent="0.35">
      <c r="D97" s="20">
        <v>93</v>
      </c>
      <c r="E97" s="21">
        <f t="shared" ca="1" si="33"/>
        <v>33969</v>
      </c>
      <c r="F97" s="44">
        <f t="shared" ca="1" si="23"/>
        <v>34333</v>
      </c>
      <c r="G97" s="22" t="s">
        <v>119</v>
      </c>
      <c r="H97" s="44">
        <f t="shared" ca="1" si="34"/>
        <v>33969</v>
      </c>
      <c r="I97" s="45">
        <f t="shared" ca="1" si="24"/>
        <v>0</v>
      </c>
      <c r="J97" s="45">
        <f t="shared" ca="1" si="25"/>
        <v>0</v>
      </c>
      <c r="K97" s="45">
        <f t="shared" ca="1" si="26"/>
        <v>0</v>
      </c>
      <c r="L97" s="45"/>
      <c r="M97" s="45">
        <f t="shared" ca="1" si="35"/>
        <v>0</v>
      </c>
      <c r="N97" s="257">
        <f t="shared" ca="1" si="27"/>
        <v>0</v>
      </c>
      <c r="O97" s="23"/>
      <c r="P97" s="255">
        <f t="shared" ca="1" si="28"/>
        <v>0</v>
      </c>
      <c r="Q97" s="163">
        <f t="shared" ca="1" si="29"/>
        <v>0</v>
      </c>
      <c r="R97" s="164">
        <f ca="1">NPV(Q96,K97:$K$244) + ($A$13+$A$14+$A$15)/POWER(1+Q96,$A$28-D97+1)</f>
        <v>0</v>
      </c>
      <c r="S97" s="164">
        <f ca="1">NPV(Q97,K97:$K$244) + ($A$13+$A$14+$A$15)/POWER(1+Q97,$A$28-D97+1)</f>
        <v>0</v>
      </c>
      <c r="T97" s="45">
        <f t="shared" ca="1" si="30"/>
        <v>0</v>
      </c>
      <c r="U97" s="45">
        <f t="shared" ca="1" si="36"/>
        <v>0</v>
      </c>
      <c r="V97" s="45">
        <f t="shared" ca="1" si="37"/>
        <v>0</v>
      </c>
      <c r="W97" s="45">
        <f t="shared" ca="1" si="31"/>
        <v>0</v>
      </c>
      <c r="X97" s="25">
        <f t="shared" ca="1" si="20"/>
        <v>0</v>
      </c>
      <c r="Z97" s="28">
        <f t="shared" ca="1" si="38"/>
        <v>0</v>
      </c>
      <c r="AA97" s="233"/>
      <c r="AB97" s="45">
        <f t="shared" ca="1" si="32"/>
        <v>0</v>
      </c>
      <c r="AC97" s="45">
        <f t="shared" ca="1" si="21"/>
        <v>0</v>
      </c>
      <c r="AD97" s="25">
        <f t="shared" ca="1" si="22"/>
        <v>0</v>
      </c>
    </row>
    <row r="98" spans="4:30" x14ac:dyDescent="0.35">
      <c r="D98" s="20">
        <v>94</v>
      </c>
      <c r="E98" s="21">
        <f t="shared" ca="1" si="33"/>
        <v>34334</v>
      </c>
      <c r="F98" s="44">
        <f t="shared" ca="1" si="23"/>
        <v>34698</v>
      </c>
      <c r="G98" s="22" t="s">
        <v>119</v>
      </c>
      <c r="H98" s="44">
        <f t="shared" ca="1" si="34"/>
        <v>34334</v>
      </c>
      <c r="I98" s="45">
        <f t="shared" ca="1" si="24"/>
        <v>0</v>
      </c>
      <c r="J98" s="45">
        <f t="shared" ca="1" si="25"/>
        <v>0</v>
      </c>
      <c r="K98" s="45">
        <f t="shared" ca="1" si="26"/>
        <v>0</v>
      </c>
      <c r="L98" s="45"/>
      <c r="M98" s="45">
        <f t="shared" ca="1" si="35"/>
        <v>0</v>
      </c>
      <c r="N98" s="257">
        <f t="shared" ca="1" si="27"/>
        <v>0</v>
      </c>
      <c r="O98" s="23"/>
      <c r="P98" s="255">
        <f t="shared" ca="1" si="28"/>
        <v>0</v>
      </c>
      <c r="Q98" s="163">
        <f t="shared" ca="1" si="29"/>
        <v>0</v>
      </c>
      <c r="R98" s="164">
        <f ca="1">NPV(Q97,K98:$K$244) + ($A$13+$A$14+$A$15)/POWER(1+Q97,$A$28-D98+1)</f>
        <v>0</v>
      </c>
      <c r="S98" s="164">
        <f ca="1">NPV(Q98,K98:$K$244) + ($A$13+$A$14+$A$15)/POWER(1+Q98,$A$28-D98+1)</f>
        <v>0</v>
      </c>
      <c r="T98" s="45">
        <f t="shared" ca="1" si="30"/>
        <v>0</v>
      </c>
      <c r="U98" s="45">
        <f t="shared" ca="1" si="36"/>
        <v>0</v>
      </c>
      <c r="V98" s="45">
        <f t="shared" ca="1" si="37"/>
        <v>0</v>
      </c>
      <c r="W98" s="45">
        <f t="shared" ca="1" si="31"/>
        <v>0</v>
      </c>
      <c r="X98" s="25">
        <f t="shared" ca="1" si="20"/>
        <v>0</v>
      </c>
      <c r="Z98" s="28">
        <f t="shared" ca="1" si="38"/>
        <v>0</v>
      </c>
      <c r="AA98" s="233"/>
      <c r="AB98" s="45">
        <f t="shared" ca="1" si="32"/>
        <v>0</v>
      </c>
      <c r="AC98" s="45">
        <f t="shared" ca="1" si="21"/>
        <v>0</v>
      </c>
      <c r="AD98" s="25">
        <f t="shared" ca="1" si="22"/>
        <v>0</v>
      </c>
    </row>
    <row r="99" spans="4:30" x14ac:dyDescent="0.35">
      <c r="D99" s="20">
        <v>95</v>
      </c>
      <c r="E99" s="21">
        <f t="shared" ca="1" si="33"/>
        <v>34699</v>
      </c>
      <c r="F99" s="44">
        <f t="shared" ca="1" si="23"/>
        <v>35063</v>
      </c>
      <c r="G99" s="22" t="s">
        <v>119</v>
      </c>
      <c r="H99" s="44">
        <f t="shared" ca="1" si="34"/>
        <v>34699</v>
      </c>
      <c r="I99" s="45">
        <f t="shared" ca="1" si="24"/>
        <v>0</v>
      </c>
      <c r="J99" s="45">
        <f t="shared" ca="1" si="25"/>
        <v>0</v>
      </c>
      <c r="K99" s="45">
        <f t="shared" ca="1" si="26"/>
        <v>0</v>
      </c>
      <c r="L99" s="45"/>
      <c r="M99" s="45">
        <f t="shared" ca="1" si="35"/>
        <v>0</v>
      </c>
      <c r="N99" s="257">
        <f t="shared" ca="1" si="27"/>
        <v>0</v>
      </c>
      <c r="O99" s="23"/>
      <c r="P99" s="255">
        <f t="shared" ca="1" si="28"/>
        <v>0</v>
      </c>
      <c r="Q99" s="163">
        <f t="shared" ca="1" si="29"/>
        <v>0</v>
      </c>
      <c r="R99" s="164">
        <f ca="1">NPV(Q98,K99:$K$244) + ($A$13+$A$14+$A$15)/POWER(1+Q98,$A$28-D99+1)</f>
        <v>0</v>
      </c>
      <c r="S99" s="164">
        <f ca="1">NPV(Q99,K99:$K$244) + ($A$13+$A$14+$A$15)/POWER(1+Q99,$A$28-D99+1)</f>
        <v>0</v>
      </c>
      <c r="T99" s="45">
        <f t="shared" ca="1" si="30"/>
        <v>0</v>
      </c>
      <c r="U99" s="45">
        <f t="shared" ca="1" si="36"/>
        <v>0</v>
      </c>
      <c r="V99" s="45">
        <f t="shared" ca="1" si="37"/>
        <v>0</v>
      </c>
      <c r="W99" s="45">
        <f t="shared" ca="1" si="31"/>
        <v>0</v>
      </c>
      <c r="X99" s="25">
        <f t="shared" ca="1" si="20"/>
        <v>0</v>
      </c>
      <c r="Z99" s="28">
        <f t="shared" ca="1" si="38"/>
        <v>0</v>
      </c>
      <c r="AA99" s="233"/>
      <c r="AB99" s="45">
        <f t="shared" ca="1" si="32"/>
        <v>0</v>
      </c>
      <c r="AC99" s="45">
        <f t="shared" ca="1" si="21"/>
        <v>0</v>
      </c>
      <c r="AD99" s="25">
        <f t="shared" ca="1" si="22"/>
        <v>0</v>
      </c>
    </row>
    <row r="100" spans="4:30" x14ac:dyDescent="0.35">
      <c r="D100" s="20">
        <v>96</v>
      </c>
      <c r="E100" s="21">
        <f t="shared" ca="1" si="33"/>
        <v>35064</v>
      </c>
      <c r="F100" s="44">
        <f t="shared" ca="1" si="23"/>
        <v>35429</v>
      </c>
      <c r="G100" s="22" t="s">
        <v>119</v>
      </c>
      <c r="H100" s="44">
        <f t="shared" ca="1" si="34"/>
        <v>35064</v>
      </c>
      <c r="I100" s="45">
        <f t="shared" ca="1" si="24"/>
        <v>0</v>
      </c>
      <c r="J100" s="45">
        <f t="shared" ca="1" si="25"/>
        <v>0</v>
      </c>
      <c r="K100" s="45">
        <f t="shared" ca="1" si="26"/>
        <v>0</v>
      </c>
      <c r="L100" s="45"/>
      <c r="M100" s="45">
        <f t="shared" ca="1" si="35"/>
        <v>0</v>
      </c>
      <c r="N100" s="257">
        <f t="shared" ca="1" si="27"/>
        <v>0</v>
      </c>
      <c r="O100" s="23"/>
      <c r="P100" s="255">
        <f t="shared" ca="1" si="28"/>
        <v>0</v>
      </c>
      <c r="Q100" s="163">
        <f t="shared" ca="1" si="29"/>
        <v>0</v>
      </c>
      <c r="R100" s="164">
        <f ca="1">NPV(Q99,K100:$K$244) + ($A$13+$A$14+$A$15)/POWER(1+Q99,$A$28-D100+1)</f>
        <v>0</v>
      </c>
      <c r="S100" s="164">
        <f ca="1">NPV(Q100,K100:$K$244) + ($A$13+$A$14+$A$15)/POWER(1+Q100,$A$28-D100+1)</f>
        <v>0</v>
      </c>
      <c r="T100" s="45">
        <f t="shared" ca="1" si="30"/>
        <v>0</v>
      </c>
      <c r="U100" s="45">
        <f t="shared" ca="1" si="36"/>
        <v>0</v>
      </c>
      <c r="V100" s="45">
        <f t="shared" ca="1" si="37"/>
        <v>0</v>
      </c>
      <c r="W100" s="45">
        <f t="shared" ca="1" si="31"/>
        <v>0</v>
      </c>
      <c r="X100" s="25">
        <f t="shared" ca="1" si="20"/>
        <v>0</v>
      </c>
      <c r="Z100" s="28">
        <f t="shared" ca="1" si="38"/>
        <v>0</v>
      </c>
      <c r="AA100" s="233"/>
      <c r="AB100" s="45">
        <f t="shared" ca="1" si="32"/>
        <v>0</v>
      </c>
      <c r="AC100" s="45">
        <f t="shared" ca="1" si="21"/>
        <v>0</v>
      </c>
      <c r="AD100" s="25">
        <f t="shared" ca="1" si="22"/>
        <v>0</v>
      </c>
    </row>
    <row r="101" spans="4:30" x14ac:dyDescent="0.35">
      <c r="D101" s="20">
        <v>97</v>
      </c>
      <c r="E101" s="21">
        <f t="shared" ca="1" si="33"/>
        <v>35430</v>
      </c>
      <c r="F101" s="44">
        <f t="shared" ca="1" si="23"/>
        <v>35794</v>
      </c>
      <c r="G101" s="22" t="s">
        <v>119</v>
      </c>
      <c r="H101" s="44">
        <f t="shared" ca="1" si="34"/>
        <v>35430</v>
      </c>
      <c r="I101" s="45">
        <f t="shared" ca="1" si="24"/>
        <v>0</v>
      </c>
      <c r="J101" s="45">
        <f t="shared" ca="1" si="25"/>
        <v>0</v>
      </c>
      <c r="K101" s="45">
        <f t="shared" ca="1" si="26"/>
        <v>0</v>
      </c>
      <c r="L101" s="45"/>
      <c r="M101" s="45">
        <f t="shared" ca="1" si="35"/>
        <v>0</v>
      </c>
      <c r="N101" s="257">
        <f t="shared" ca="1" si="27"/>
        <v>0</v>
      </c>
      <c r="O101" s="23"/>
      <c r="P101" s="255">
        <f t="shared" ca="1" si="28"/>
        <v>0</v>
      </c>
      <c r="Q101" s="163">
        <f t="shared" ca="1" si="29"/>
        <v>0</v>
      </c>
      <c r="R101" s="164">
        <f ca="1">NPV(Q100,K101:$K$244) + ($A$13+$A$14+$A$15)/POWER(1+Q100,$A$28-D101+1)</f>
        <v>0</v>
      </c>
      <c r="S101" s="164">
        <f ca="1">NPV(Q101,K101:$K$244) + ($A$13+$A$14+$A$15)/POWER(1+Q101,$A$28-D101+1)</f>
        <v>0</v>
      </c>
      <c r="T101" s="45">
        <f t="shared" ca="1" si="30"/>
        <v>0</v>
      </c>
      <c r="U101" s="45">
        <f t="shared" ca="1" si="36"/>
        <v>0</v>
      </c>
      <c r="V101" s="45">
        <f t="shared" ca="1" si="37"/>
        <v>0</v>
      </c>
      <c r="W101" s="45">
        <f t="shared" ca="1" si="31"/>
        <v>0</v>
      </c>
      <c r="X101" s="25">
        <f t="shared" ca="1" si="20"/>
        <v>0</v>
      </c>
      <c r="Z101" s="28">
        <f t="shared" ca="1" si="38"/>
        <v>0</v>
      </c>
      <c r="AA101" s="233"/>
      <c r="AB101" s="45">
        <f t="shared" ca="1" si="32"/>
        <v>0</v>
      </c>
      <c r="AC101" s="45">
        <f t="shared" ca="1" si="21"/>
        <v>0</v>
      </c>
      <c r="AD101" s="25">
        <f t="shared" ca="1" si="22"/>
        <v>0</v>
      </c>
    </row>
    <row r="102" spans="4:30" x14ac:dyDescent="0.35">
      <c r="D102" s="20">
        <v>98</v>
      </c>
      <c r="E102" s="21">
        <f t="shared" ca="1" si="33"/>
        <v>35795</v>
      </c>
      <c r="F102" s="44">
        <f t="shared" ca="1" si="23"/>
        <v>36159</v>
      </c>
      <c r="G102" s="22" t="s">
        <v>119</v>
      </c>
      <c r="H102" s="44">
        <f t="shared" ca="1" si="34"/>
        <v>35795</v>
      </c>
      <c r="I102" s="45">
        <f t="shared" ca="1" si="24"/>
        <v>0</v>
      </c>
      <c r="J102" s="45">
        <f t="shared" ca="1" si="25"/>
        <v>0</v>
      </c>
      <c r="K102" s="45">
        <f t="shared" ca="1" si="26"/>
        <v>0</v>
      </c>
      <c r="L102" s="45"/>
      <c r="M102" s="45">
        <f t="shared" ca="1" si="35"/>
        <v>0</v>
      </c>
      <c r="N102" s="257">
        <f t="shared" ca="1" si="27"/>
        <v>0</v>
      </c>
      <c r="O102" s="23"/>
      <c r="P102" s="255">
        <f t="shared" ca="1" si="28"/>
        <v>0</v>
      </c>
      <c r="Q102" s="163">
        <f t="shared" ca="1" si="29"/>
        <v>0</v>
      </c>
      <c r="R102" s="164">
        <f ca="1">NPV(Q101,K102:$K$244) + ($A$13+$A$14+$A$15)/POWER(1+Q101,$A$28-D102+1)</f>
        <v>0</v>
      </c>
      <c r="S102" s="164">
        <f ca="1">NPV(Q102,K102:$K$244) + ($A$13+$A$14+$A$15)/POWER(1+Q102,$A$28-D102+1)</f>
        <v>0</v>
      </c>
      <c r="T102" s="45">
        <f t="shared" ca="1" si="30"/>
        <v>0</v>
      </c>
      <c r="U102" s="45">
        <f t="shared" ca="1" si="36"/>
        <v>0</v>
      </c>
      <c r="V102" s="45">
        <f t="shared" ca="1" si="37"/>
        <v>0</v>
      </c>
      <c r="W102" s="45">
        <f t="shared" ca="1" si="31"/>
        <v>0</v>
      </c>
      <c r="X102" s="25">
        <f t="shared" ca="1" si="20"/>
        <v>0</v>
      </c>
      <c r="Z102" s="28">
        <f t="shared" ca="1" si="38"/>
        <v>0</v>
      </c>
      <c r="AA102" s="233"/>
      <c r="AB102" s="45">
        <f t="shared" ca="1" si="32"/>
        <v>0</v>
      </c>
      <c r="AC102" s="45">
        <f t="shared" ca="1" si="21"/>
        <v>0</v>
      </c>
      <c r="AD102" s="25">
        <f t="shared" ca="1" si="22"/>
        <v>0</v>
      </c>
    </row>
    <row r="103" spans="4:30" x14ac:dyDescent="0.35">
      <c r="D103" s="20">
        <v>99</v>
      </c>
      <c r="E103" s="21">
        <f t="shared" ca="1" si="33"/>
        <v>36160</v>
      </c>
      <c r="F103" s="44">
        <f t="shared" ca="1" si="23"/>
        <v>36524</v>
      </c>
      <c r="G103" s="22" t="s">
        <v>119</v>
      </c>
      <c r="H103" s="44">
        <f t="shared" ca="1" si="34"/>
        <v>36160</v>
      </c>
      <c r="I103" s="45">
        <f t="shared" ca="1" si="24"/>
        <v>0</v>
      </c>
      <c r="J103" s="45">
        <f t="shared" ca="1" si="25"/>
        <v>0</v>
      </c>
      <c r="K103" s="45">
        <f t="shared" ca="1" si="26"/>
        <v>0</v>
      </c>
      <c r="L103" s="45"/>
      <c r="M103" s="45">
        <f t="shared" ca="1" si="35"/>
        <v>0</v>
      </c>
      <c r="N103" s="257">
        <f t="shared" ca="1" si="27"/>
        <v>0</v>
      </c>
      <c r="O103" s="23"/>
      <c r="P103" s="255">
        <f t="shared" ca="1" si="28"/>
        <v>0</v>
      </c>
      <c r="Q103" s="163">
        <f t="shared" ca="1" si="29"/>
        <v>0</v>
      </c>
      <c r="R103" s="164">
        <f ca="1">NPV(Q102,K103:$K$244) + ($A$13+$A$14+$A$15)/POWER(1+Q102,$A$28-D103+1)</f>
        <v>0</v>
      </c>
      <c r="S103" s="164">
        <f ca="1">NPV(Q103,K103:$K$244) + ($A$13+$A$14+$A$15)/POWER(1+Q103,$A$28-D103+1)</f>
        <v>0</v>
      </c>
      <c r="T103" s="45">
        <f t="shared" ca="1" si="30"/>
        <v>0</v>
      </c>
      <c r="U103" s="45">
        <f t="shared" ca="1" si="36"/>
        <v>0</v>
      </c>
      <c r="V103" s="45">
        <f t="shared" ca="1" si="37"/>
        <v>0</v>
      </c>
      <c r="W103" s="45">
        <f t="shared" ca="1" si="31"/>
        <v>0</v>
      </c>
      <c r="X103" s="25">
        <f t="shared" ca="1" si="20"/>
        <v>0</v>
      </c>
      <c r="Z103" s="28">
        <f t="shared" ca="1" si="38"/>
        <v>0</v>
      </c>
      <c r="AA103" s="233"/>
      <c r="AB103" s="45">
        <f t="shared" ca="1" si="32"/>
        <v>0</v>
      </c>
      <c r="AC103" s="45">
        <f t="shared" ca="1" si="21"/>
        <v>0</v>
      </c>
      <c r="AD103" s="25">
        <f t="shared" ca="1" si="22"/>
        <v>0</v>
      </c>
    </row>
    <row r="104" spans="4:30" x14ac:dyDescent="0.35">
      <c r="D104" s="20">
        <v>100</v>
      </c>
      <c r="E104" s="21">
        <f t="shared" ca="1" si="33"/>
        <v>36525</v>
      </c>
      <c r="F104" s="44">
        <f t="shared" ca="1" si="23"/>
        <v>36890</v>
      </c>
      <c r="G104" s="22" t="s">
        <v>119</v>
      </c>
      <c r="H104" s="44">
        <f t="shared" ca="1" si="34"/>
        <v>36525</v>
      </c>
      <c r="I104" s="45">
        <f t="shared" ca="1" si="24"/>
        <v>0</v>
      </c>
      <c r="J104" s="45">
        <f t="shared" ca="1" si="25"/>
        <v>0</v>
      </c>
      <c r="K104" s="45">
        <f t="shared" ca="1" si="26"/>
        <v>0</v>
      </c>
      <c r="L104" s="45"/>
      <c r="M104" s="45">
        <f t="shared" ca="1" si="35"/>
        <v>0</v>
      </c>
      <c r="N104" s="257">
        <f t="shared" ca="1" si="27"/>
        <v>0</v>
      </c>
      <c r="O104" s="23"/>
      <c r="P104" s="255">
        <f t="shared" ca="1" si="28"/>
        <v>0</v>
      </c>
      <c r="Q104" s="163">
        <f t="shared" ca="1" si="29"/>
        <v>0</v>
      </c>
      <c r="R104" s="164">
        <f ca="1">NPV(Q103,K104:$K$244) + ($A$13+$A$14+$A$15)/POWER(1+Q103,$A$28-D104+1)</f>
        <v>0</v>
      </c>
      <c r="S104" s="164">
        <f ca="1">NPV(Q104,K104:$K$244) + ($A$13+$A$14+$A$15)/POWER(1+Q104,$A$28-D104+1)</f>
        <v>0</v>
      </c>
      <c r="T104" s="45">
        <f t="shared" ca="1" si="30"/>
        <v>0</v>
      </c>
      <c r="U104" s="45">
        <f t="shared" ca="1" si="36"/>
        <v>0</v>
      </c>
      <c r="V104" s="45">
        <f t="shared" ca="1" si="37"/>
        <v>0</v>
      </c>
      <c r="W104" s="45">
        <f t="shared" ca="1" si="31"/>
        <v>0</v>
      </c>
      <c r="X104" s="25">
        <f t="shared" ca="1" si="20"/>
        <v>0</v>
      </c>
      <c r="Z104" s="28">
        <f t="shared" ca="1" si="38"/>
        <v>0</v>
      </c>
      <c r="AA104" s="233"/>
      <c r="AB104" s="45">
        <f t="shared" ca="1" si="32"/>
        <v>0</v>
      </c>
      <c r="AC104" s="45">
        <f t="shared" ca="1" si="21"/>
        <v>0</v>
      </c>
      <c r="AD104" s="25">
        <f t="shared" ca="1" si="22"/>
        <v>0</v>
      </c>
    </row>
    <row r="105" spans="4:30" x14ac:dyDescent="0.35">
      <c r="D105" s="20">
        <v>101</v>
      </c>
      <c r="E105" s="21">
        <f t="shared" ca="1" si="33"/>
        <v>36891</v>
      </c>
      <c r="F105" s="44">
        <f t="shared" ca="1" si="23"/>
        <v>37255</v>
      </c>
      <c r="G105" s="22" t="s">
        <v>119</v>
      </c>
      <c r="H105" s="44">
        <f t="shared" ca="1" si="34"/>
        <v>36891</v>
      </c>
      <c r="I105" s="45">
        <f t="shared" ca="1" si="24"/>
        <v>0</v>
      </c>
      <c r="J105" s="45">
        <f t="shared" ca="1" si="25"/>
        <v>0</v>
      </c>
      <c r="K105" s="45">
        <f t="shared" ca="1" si="26"/>
        <v>0</v>
      </c>
      <c r="L105" s="45"/>
      <c r="M105" s="45">
        <f t="shared" ca="1" si="35"/>
        <v>0</v>
      </c>
      <c r="N105" s="257">
        <f t="shared" ca="1" si="27"/>
        <v>0</v>
      </c>
      <c r="O105" s="23"/>
      <c r="P105" s="255">
        <f t="shared" ca="1" si="28"/>
        <v>0</v>
      </c>
      <c r="Q105" s="163">
        <f t="shared" ca="1" si="29"/>
        <v>0</v>
      </c>
      <c r="R105" s="164">
        <f ca="1">NPV(Q104,K105:$K$244) + ($A$13+$A$14+$A$15)/POWER(1+Q104,$A$28-D105+1)</f>
        <v>0</v>
      </c>
      <c r="S105" s="164">
        <f ca="1">NPV(Q105,K105:$K$244) + ($A$13+$A$14+$A$15)/POWER(1+Q105,$A$28-D105+1)</f>
        <v>0</v>
      </c>
      <c r="T105" s="45">
        <f t="shared" ca="1" si="30"/>
        <v>0</v>
      </c>
      <c r="U105" s="45">
        <f t="shared" ca="1" si="36"/>
        <v>0</v>
      </c>
      <c r="V105" s="45">
        <f t="shared" ca="1" si="37"/>
        <v>0</v>
      </c>
      <c r="W105" s="45">
        <f t="shared" ca="1" si="31"/>
        <v>0</v>
      </c>
      <c r="X105" s="25">
        <f t="shared" ca="1" si="20"/>
        <v>0</v>
      </c>
      <c r="Z105" s="28">
        <f t="shared" ca="1" si="38"/>
        <v>0</v>
      </c>
      <c r="AA105" s="233"/>
      <c r="AB105" s="45">
        <f t="shared" ca="1" si="32"/>
        <v>0</v>
      </c>
      <c r="AC105" s="45">
        <f t="shared" ca="1" si="21"/>
        <v>0</v>
      </c>
      <c r="AD105" s="25">
        <f t="shared" ca="1" si="22"/>
        <v>0</v>
      </c>
    </row>
    <row r="106" spans="4:30" x14ac:dyDescent="0.35">
      <c r="D106" s="20">
        <v>102</v>
      </c>
      <c r="E106" s="21">
        <f t="shared" ca="1" si="33"/>
        <v>37256</v>
      </c>
      <c r="F106" s="44">
        <f t="shared" ca="1" si="23"/>
        <v>37620</v>
      </c>
      <c r="G106" s="22" t="s">
        <v>119</v>
      </c>
      <c r="H106" s="44">
        <f t="shared" ca="1" si="34"/>
        <v>37256</v>
      </c>
      <c r="I106" s="45">
        <f t="shared" ca="1" si="24"/>
        <v>0</v>
      </c>
      <c r="J106" s="45">
        <f t="shared" ca="1" si="25"/>
        <v>0</v>
      </c>
      <c r="K106" s="45">
        <f t="shared" ca="1" si="26"/>
        <v>0</v>
      </c>
      <c r="L106" s="45"/>
      <c r="M106" s="45">
        <f t="shared" ca="1" si="35"/>
        <v>0</v>
      </c>
      <c r="N106" s="257">
        <f t="shared" ca="1" si="27"/>
        <v>0</v>
      </c>
      <c r="O106" s="23"/>
      <c r="P106" s="255">
        <f t="shared" ca="1" si="28"/>
        <v>0</v>
      </c>
      <c r="Q106" s="163">
        <f t="shared" ca="1" si="29"/>
        <v>0</v>
      </c>
      <c r="R106" s="164">
        <f ca="1">NPV(Q105,K106:$K$244) + ($A$13+$A$14+$A$15)/POWER(1+Q105,$A$28-D106+1)</f>
        <v>0</v>
      </c>
      <c r="S106" s="164">
        <f ca="1">NPV(Q106,K106:$K$244) + ($A$13+$A$14+$A$15)/POWER(1+Q106,$A$28-D106+1)</f>
        <v>0</v>
      </c>
      <c r="T106" s="45">
        <f t="shared" ca="1" si="30"/>
        <v>0</v>
      </c>
      <c r="U106" s="45">
        <f t="shared" ca="1" si="36"/>
        <v>0</v>
      </c>
      <c r="V106" s="45">
        <f t="shared" ca="1" si="37"/>
        <v>0</v>
      </c>
      <c r="W106" s="45">
        <f t="shared" ca="1" si="31"/>
        <v>0</v>
      </c>
      <c r="X106" s="25">
        <f t="shared" ca="1" si="20"/>
        <v>0</v>
      </c>
      <c r="Z106" s="28">
        <f t="shared" ca="1" si="38"/>
        <v>0</v>
      </c>
      <c r="AA106" s="233"/>
      <c r="AB106" s="45">
        <f t="shared" ca="1" si="32"/>
        <v>0</v>
      </c>
      <c r="AC106" s="45">
        <f t="shared" ca="1" si="21"/>
        <v>0</v>
      </c>
      <c r="AD106" s="25">
        <f t="shared" ca="1" si="22"/>
        <v>0</v>
      </c>
    </row>
    <row r="107" spans="4:30" x14ac:dyDescent="0.35">
      <c r="D107" s="20">
        <v>103</v>
      </c>
      <c r="E107" s="21">
        <f t="shared" ca="1" si="33"/>
        <v>37621</v>
      </c>
      <c r="F107" s="44">
        <f t="shared" ca="1" si="23"/>
        <v>37985</v>
      </c>
      <c r="G107" s="22" t="s">
        <v>119</v>
      </c>
      <c r="H107" s="44">
        <f t="shared" ca="1" si="34"/>
        <v>37621</v>
      </c>
      <c r="I107" s="45">
        <f t="shared" ca="1" si="24"/>
        <v>0</v>
      </c>
      <c r="J107" s="45">
        <f t="shared" ca="1" si="25"/>
        <v>0</v>
      </c>
      <c r="K107" s="45">
        <f t="shared" ca="1" si="26"/>
        <v>0</v>
      </c>
      <c r="L107" s="45"/>
      <c r="M107" s="45">
        <f t="shared" ca="1" si="35"/>
        <v>0</v>
      </c>
      <c r="N107" s="257">
        <f t="shared" ca="1" si="27"/>
        <v>0</v>
      </c>
      <c r="O107" s="23"/>
      <c r="P107" s="255">
        <f t="shared" ca="1" si="28"/>
        <v>0</v>
      </c>
      <c r="Q107" s="163">
        <f t="shared" ca="1" si="29"/>
        <v>0</v>
      </c>
      <c r="R107" s="164">
        <f ca="1">NPV(Q106,K107:$K$244) + ($A$13+$A$14+$A$15)/POWER(1+Q106,$A$28-D107+1)</f>
        <v>0</v>
      </c>
      <c r="S107" s="164">
        <f ca="1">NPV(Q107,K107:$K$244) + ($A$13+$A$14+$A$15)/POWER(1+Q107,$A$28-D107+1)</f>
        <v>0</v>
      </c>
      <c r="T107" s="45">
        <f t="shared" ca="1" si="30"/>
        <v>0</v>
      </c>
      <c r="U107" s="45">
        <f t="shared" ca="1" si="36"/>
        <v>0</v>
      </c>
      <c r="V107" s="45">
        <f t="shared" ca="1" si="37"/>
        <v>0</v>
      </c>
      <c r="W107" s="45">
        <f t="shared" ca="1" si="31"/>
        <v>0</v>
      </c>
      <c r="X107" s="25">
        <f t="shared" ca="1" si="20"/>
        <v>0</v>
      </c>
      <c r="Z107" s="28">
        <f t="shared" ca="1" si="38"/>
        <v>0</v>
      </c>
      <c r="AA107" s="233"/>
      <c r="AB107" s="45">
        <f t="shared" ca="1" si="32"/>
        <v>0</v>
      </c>
      <c r="AC107" s="45">
        <f t="shared" ca="1" si="21"/>
        <v>0</v>
      </c>
      <c r="AD107" s="25">
        <f t="shared" ca="1" si="22"/>
        <v>0</v>
      </c>
    </row>
    <row r="108" spans="4:30" x14ac:dyDescent="0.35">
      <c r="D108" s="20">
        <v>104</v>
      </c>
      <c r="E108" s="21">
        <f t="shared" ca="1" si="33"/>
        <v>37986</v>
      </c>
      <c r="F108" s="44">
        <f t="shared" ca="1" si="23"/>
        <v>38351</v>
      </c>
      <c r="G108" s="22" t="s">
        <v>119</v>
      </c>
      <c r="H108" s="44">
        <f t="shared" ca="1" si="34"/>
        <v>37986</v>
      </c>
      <c r="I108" s="45">
        <f t="shared" ca="1" si="24"/>
        <v>0</v>
      </c>
      <c r="J108" s="45">
        <f t="shared" ca="1" si="25"/>
        <v>0</v>
      </c>
      <c r="K108" s="45">
        <f t="shared" ca="1" si="26"/>
        <v>0</v>
      </c>
      <c r="L108" s="45"/>
      <c r="M108" s="45">
        <f t="shared" ca="1" si="35"/>
        <v>0</v>
      </c>
      <c r="N108" s="257">
        <f t="shared" ca="1" si="27"/>
        <v>0</v>
      </c>
      <c r="O108" s="23"/>
      <c r="P108" s="255">
        <f t="shared" ca="1" si="28"/>
        <v>0</v>
      </c>
      <c r="Q108" s="163">
        <f t="shared" ca="1" si="29"/>
        <v>0</v>
      </c>
      <c r="R108" s="164">
        <f ca="1">NPV(Q107,K108:$K$244) + ($A$13+$A$14+$A$15)/POWER(1+Q107,$A$28-D108+1)</f>
        <v>0</v>
      </c>
      <c r="S108" s="164">
        <f ca="1">NPV(Q108,K108:$K$244) + ($A$13+$A$14+$A$15)/POWER(1+Q108,$A$28-D108+1)</f>
        <v>0</v>
      </c>
      <c r="T108" s="45">
        <f t="shared" ca="1" si="30"/>
        <v>0</v>
      </c>
      <c r="U108" s="45">
        <f t="shared" ca="1" si="36"/>
        <v>0</v>
      </c>
      <c r="V108" s="45">
        <f t="shared" ca="1" si="37"/>
        <v>0</v>
      </c>
      <c r="W108" s="45">
        <f t="shared" ca="1" si="31"/>
        <v>0</v>
      </c>
      <c r="X108" s="25">
        <f t="shared" ca="1" si="20"/>
        <v>0</v>
      </c>
      <c r="Z108" s="28">
        <f t="shared" ca="1" si="38"/>
        <v>0</v>
      </c>
      <c r="AA108" s="233"/>
      <c r="AB108" s="45">
        <f t="shared" ca="1" si="32"/>
        <v>0</v>
      </c>
      <c r="AC108" s="45">
        <f t="shared" ca="1" si="21"/>
        <v>0</v>
      </c>
      <c r="AD108" s="25">
        <f t="shared" ca="1" si="22"/>
        <v>0</v>
      </c>
    </row>
    <row r="109" spans="4:30" x14ac:dyDescent="0.35">
      <c r="D109" s="20">
        <v>105</v>
      </c>
      <c r="E109" s="21">
        <f t="shared" ca="1" si="33"/>
        <v>38352</v>
      </c>
      <c r="F109" s="44">
        <f t="shared" ca="1" si="23"/>
        <v>38716</v>
      </c>
      <c r="G109" s="22" t="s">
        <v>119</v>
      </c>
      <c r="H109" s="44">
        <f t="shared" ca="1" si="34"/>
        <v>38352</v>
      </c>
      <c r="I109" s="45">
        <f t="shared" ca="1" si="24"/>
        <v>0</v>
      </c>
      <c r="J109" s="45">
        <f t="shared" ca="1" si="25"/>
        <v>0</v>
      </c>
      <c r="K109" s="45">
        <f t="shared" ca="1" si="26"/>
        <v>0</v>
      </c>
      <c r="L109" s="45"/>
      <c r="M109" s="45">
        <f t="shared" ca="1" si="35"/>
        <v>0</v>
      </c>
      <c r="N109" s="257">
        <f t="shared" ca="1" si="27"/>
        <v>0</v>
      </c>
      <c r="O109" s="23"/>
      <c r="P109" s="255">
        <f t="shared" ca="1" si="28"/>
        <v>0</v>
      </c>
      <c r="Q109" s="163">
        <f t="shared" ca="1" si="29"/>
        <v>0</v>
      </c>
      <c r="R109" s="164">
        <f ca="1">NPV(Q108,K109:$K$244) + ($A$13+$A$14+$A$15)/POWER(1+Q108,$A$28-D109+1)</f>
        <v>0</v>
      </c>
      <c r="S109" s="164">
        <f ca="1">NPV(Q109,K109:$K$244) + ($A$13+$A$14+$A$15)/POWER(1+Q109,$A$28-D109+1)</f>
        <v>0</v>
      </c>
      <c r="T109" s="45">
        <f t="shared" ca="1" si="30"/>
        <v>0</v>
      </c>
      <c r="U109" s="45">
        <f t="shared" ca="1" si="36"/>
        <v>0</v>
      </c>
      <c r="V109" s="45">
        <f t="shared" ca="1" si="37"/>
        <v>0</v>
      </c>
      <c r="W109" s="45">
        <f t="shared" ca="1" si="31"/>
        <v>0</v>
      </c>
      <c r="X109" s="25">
        <f t="shared" ca="1" si="20"/>
        <v>0</v>
      </c>
      <c r="Z109" s="28">
        <f t="shared" ca="1" si="38"/>
        <v>0</v>
      </c>
      <c r="AA109" s="233"/>
      <c r="AB109" s="45">
        <f t="shared" ca="1" si="32"/>
        <v>0</v>
      </c>
      <c r="AC109" s="45">
        <f t="shared" ca="1" si="21"/>
        <v>0</v>
      </c>
      <c r="AD109" s="25">
        <f t="shared" ca="1" si="22"/>
        <v>0</v>
      </c>
    </row>
    <row r="110" spans="4:30" x14ac:dyDescent="0.35">
      <c r="D110" s="20">
        <v>106</v>
      </c>
      <c r="E110" s="21">
        <f t="shared" ca="1" si="33"/>
        <v>38717</v>
      </c>
      <c r="F110" s="44">
        <f t="shared" ca="1" si="23"/>
        <v>39081</v>
      </c>
      <c r="G110" s="22" t="s">
        <v>119</v>
      </c>
      <c r="H110" s="44">
        <f t="shared" ca="1" si="34"/>
        <v>38717</v>
      </c>
      <c r="I110" s="45">
        <f t="shared" ca="1" si="24"/>
        <v>0</v>
      </c>
      <c r="J110" s="45">
        <f t="shared" ca="1" si="25"/>
        <v>0</v>
      </c>
      <c r="K110" s="45">
        <f t="shared" ca="1" si="26"/>
        <v>0</v>
      </c>
      <c r="L110" s="45"/>
      <c r="M110" s="45">
        <f t="shared" ca="1" si="35"/>
        <v>0</v>
      </c>
      <c r="N110" s="257">
        <f t="shared" ca="1" si="27"/>
        <v>0</v>
      </c>
      <c r="O110" s="23"/>
      <c r="P110" s="255">
        <f t="shared" ca="1" si="28"/>
        <v>0</v>
      </c>
      <c r="Q110" s="163">
        <f t="shared" ca="1" si="29"/>
        <v>0</v>
      </c>
      <c r="R110" s="164">
        <f ca="1">NPV(Q109,K110:$K$244) + ($A$13+$A$14+$A$15)/POWER(1+Q109,$A$28-D110+1)</f>
        <v>0</v>
      </c>
      <c r="S110" s="164">
        <f ca="1">NPV(Q110,K110:$K$244) + ($A$13+$A$14+$A$15)/POWER(1+Q110,$A$28-D110+1)</f>
        <v>0</v>
      </c>
      <c r="T110" s="45">
        <f t="shared" ca="1" si="30"/>
        <v>0</v>
      </c>
      <c r="U110" s="45">
        <f t="shared" ca="1" si="36"/>
        <v>0</v>
      </c>
      <c r="V110" s="45">
        <f t="shared" ca="1" si="37"/>
        <v>0</v>
      </c>
      <c r="W110" s="45">
        <f t="shared" ca="1" si="31"/>
        <v>0</v>
      </c>
      <c r="X110" s="25">
        <f t="shared" ca="1" si="20"/>
        <v>0</v>
      </c>
      <c r="Z110" s="28">
        <f t="shared" ca="1" si="38"/>
        <v>0</v>
      </c>
      <c r="AA110" s="233"/>
      <c r="AB110" s="45">
        <f t="shared" ca="1" si="32"/>
        <v>0</v>
      </c>
      <c r="AC110" s="45">
        <f t="shared" ca="1" si="21"/>
        <v>0</v>
      </c>
      <c r="AD110" s="25">
        <f t="shared" ca="1" si="22"/>
        <v>0</v>
      </c>
    </row>
    <row r="111" spans="4:30" x14ac:dyDescent="0.35">
      <c r="D111" s="20">
        <v>107</v>
      </c>
      <c r="E111" s="21">
        <f t="shared" ca="1" si="33"/>
        <v>39082</v>
      </c>
      <c r="F111" s="44">
        <f t="shared" ca="1" si="23"/>
        <v>39446</v>
      </c>
      <c r="G111" s="22" t="s">
        <v>119</v>
      </c>
      <c r="H111" s="44">
        <f t="shared" ca="1" si="34"/>
        <v>39082</v>
      </c>
      <c r="I111" s="45">
        <f t="shared" ca="1" si="24"/>
        <v>0</v>
      </c>
      <c r="J111" s="45">
        <f t="shared" ca="1" si="25"/>
        <v>0</v>
      </c>
      <c r="K111" s="45">
        <f t="shared" ca="1" si="26"/>
        <v>0</v>
      </c>
      <c r="L111" s="45"/>
      <c r="M111" s="45">
        <f t="shared" ca="1" si="35"/>
        <v>0</v>
      </c>
      <c r="N111" s="257">
        <f t="shared" ca="1" si="27"/>
        <v>0</v>
      </c>
      <c r="O111" s="23"/>
      <c r="P111" s="255">
        <f t="shared" ca="1" si="28"/>
        <v>0</v>
      </c>
      <c r="Q111" s="163">
        <f t="shared" ca="1" si="29"/>
        <v>0</v>
      </c>
      <c r="R111" s="164">
        <f ca="1">NPV(Q110,K111:$K$244) + ($A$13+$A$14+$A$15)/POWER(1+Q110,$A$28-D111+1)</f>
        <v>0</v>
      </c>
      <c r="S111" s="164">
        <f ca="1">NPV(Q111,K111:$K$244) + ($A$13+$A$14+$A$15)/POWER(1+Q111,$A$28-D111+1)</f>
        <v>0</v>
      </c>
      <c r="T111" s="45">
        <f t="shared" ca="1" si="30"/>
        <v>0</v>
      </c>
      <c r="U111" s="45">
        <f t="shared" ca="1" si="36"/>
        <v>0</v>
      </c>
      <c r="V111" s="45">
        <f t="shared" ca="1" si="37"/>
        <v>0</v>
      </c>
      <c r="W111" s="45">
        <f t="shared" ca="1" si="31"/>
        <v>0</v>
      </c>
      <c r="X111" s="25">
        <f t="shared" ca="1" si="20"/>
        <v>0</v>
      </c>
      <c r="Z111" s="28">
        <f t="shared" ca="1" si="38"/>
        <v>0</v>
      </c>
      <c r="AA111" s="233"/>
      <c r="AB111" s="45">
        <f t="shared" ca="1" si="32"/>
        <v>0</v>
      </c>
      <c r="AC111" s="45">
        <f t="shared" ca="1" si="21"/>
        <v>0</v>
      </c>
      <c r="AD111" s="25">
        <f t="shared" ca="1" si="22"/>
        <v>0</v>
      </c>
    </row>
    <row r="112" spans="4:30" x14ac:dyDescent="0.35">
      <c r="D112" s="20">
        <v>108</v>
      </c>
      <c r="E112" s="21">
        <f t="shared" ca="1" si="33"/>
        <v>39447</v>
      </c>
      <c r="F112" s="44">
        <f t="shared" ca="1" si="23"/>
        <v>39812</v>
      </c>
      <c r="G112" s="22" t="s">
        <v>119</v>
      </c>
      <c r="H112" s="44">
        <f t="shared" ca="1" si="34"/>
        <v>39447</v>
      </c>
      <c r="I112" s="45">
        <f t="shared" ca="1" si="24"/>
        <v>0</v>
      </c>
      <c r="J112" s="45">
        <f t="shared" ca="1" si="25"/>
        <v>0</v>
      </c>
      <c r="K112" s="45">
        <f t="shared" ca="1" si="26"/>
        <v>0</v>
      </c>
      <c r="L112" s="45"/>
      <c r="M112" s="45">
        <f t="shared" ca="1" si="35"/>
        <v>0</v>
      </c>
      <c r="N112" s="257">
        <f t="shared" ca="1" si="27"/>
        <v>0</v>
      </c>
      <c r="O112" s="23"/>
      <c r="P112" s="255">
        <f t="shared" ca="1" si="28"/>
        <v>0</v>
      </c>
      <c r="Q112" s="163">
        <f t="shared" ca="1" si="29"/>
        <v>0</v>
      </c>
      <c r="R112" s="164">
        <f ca="1">NPV(Q111,K112:$K$244) + ($A$13+$A$14+$A$15)/POWER(1+Q111,$A$28-D112+1)</f>
        <v>0</v>
      </c>
      <c r="S112" s="164">
        <f ca="1">NPV(Q112,K112:$K$244) + ($A$13+$A$14+$A$15)/POWER(1+Q112,$A$28-D112+1)</f>
        <v>0</v>
      </c>
      <c r="T112" s="45">
        <f t="shared" ca="1" si="30"/>
        <v>0</v>
      </c>
      <c r="U112" s="45">
        <f t="shared" ca="1" si="36"/>
        <v>0</v>
      </c>
      <c r="V112" s="45">
        <f t="shared" ca="1" si="37"/>
        <v>0</v>
      </c>
      <c r="W112" s="45">
        <f t="shared" ca="1" si="31"/>
        <v>0</v>
      </c>
      <c r="X112" s="25">
        <f t="shared" ca="1" si="20"/>
        <v>0</v>
      </c>
      <c r="Z112" s="28">
        <f t="shared" ca="1" si="38"/>
        <v>0</v>
      </c>
      <c r="AA112" s="233"/>
      <c r="AB112" s="45">
        <f t="shared" ca="1" si="32"/>
        <v>0</v>
      </c>
      <c r="AC112" s="45">
        <f t="shared" ca="1" si="21"/>
        <v>0</v>
      </c>
      <c r="AD112" s="25">
        <f t="shared" ca="1" si="22"/>
        <v>0</v>
      </c>
    </row>
    <row r="113" spans="4:30" x14ac:dyDescent="0.35">
      <c r="D113" s="20">
        <v>109</v>
      </c>
      <c r="E113" s="21">
        <f t="shared" ca="1" si="33"/>
        <v>39813</v>
      </c>
      <c r="F113" s="44">
        <f t="shared" ca="1" si="23"/>
        <v>40177</v>
      </c>
      <c r="G113" s="22" t="s">
        <v>119</v>
      </c>
      <c r="H113" s="44">
        <f t="shared" ca="1" si="34"/>
        <v>39813</v>
      </c>
      <c r="I113" s="45">
        <f t="shared" ca="1" si="24"/>
        <v>0</v>
      </c>
      <c r="J113" s="45">
        <f t="shared" ca="1" si="25"/>
        <v>0</v>
      </c>
      <c r="K113" s="45">
        <f t="shared" ca="1" si="26"/>
        <v>0</v>
      </c>
      <c r="L113" s="45"/>
      <c r="M113" s="45">
        <f t="shared" ca="1" si="35"/>
        <v>0</v>
      </c>
      <c r="N113" s="257">
        <f t="shared" ca="1" si="27"/>
        <v>0</v>
      </c>
      <c r="O113" s="23"/>
      <c r="P113" s="255">
        <f t="shared" ca="1" si="28"/>
        <v>0</v>
      </c>
      <c r="Q113" s="163">
        <f t="shared" ca="1" si="29"/>
        <v>0</v>
      </c>
      <c r="R113" s="164">
        <f ca="1">NPV(Q112,K113:$K$244) + ($A$13+$A$14+$A$15)/POWER(1+Q112,$A$28-D113+1)</f>
        <v>0</v>
      </c>
      <c r="S113" s="164">
        <f ca="1">NPV(Q113,K113:$K$244) + ($A$13+$A$14+$A$15)/POWER(1+Q113,$A$28-D113+1)</f>
        <v>0</v>
      </c>
      <c r="T113" s="45">
        <f t="shared" ca="1" si="30"/>
        <v>0</v>
      </c>
      <c r="U113" s="45">
        <f t="shared" ca="1" si="36"/>
        <v>0</v>
      </c>
      <c r="V113" s="45">
        <f t="shared" ca="1" si="37"/>
        <v>0</v>
      </c>
      <c r="W113" s="45">
        <f t="shared" ca="1" si="31"/>
        <v>0</v>
      </c>
      <c r="X113" s="25">
        <f t="shared" ca="1" si="20"/>
        <v>0</v>
      </c>
      <c r="Z113" s="28">
        <f t="shared" ca="1" si="38"/>
        <v>0</v>
      </c>
      <c r="AA113" s="233"/>
      <c r="AB113" s="45">
        <f t="shared" ca="1" si="32"/>
        <v>0</v>
      </c>
      <c r="AC113" s="45">
        <f t="shared" ca="1" si="21"/>
        <v>0</v>
      </c>
      <c r="AD113" s="25">
        <f t="shared" ca="1" si="22"/>
        <v>0</v>
      </c>
    </row>
    <row r="114" spans="4:30" x14ac:dyDescent="0.35">
      <c r="D114" s="20">
        <v>110</v>
      </c>
      <c r="E114" s="21">
        <f t="shared" ca="1" si="33"/>
        <v>40178</v>
      </c>
      <c r="F114" s="44">
        <f t="shared" ca="1" si="23"/>
        <v>40542</v>
      </c>
      <c r="G114" s="22" t="s">
        <v>119</v>
      </c>
      <c r="H114" s="44">
        <f t="shared" ca="1" si="34"/>
        <v>40178</v>
      </c>
      <c r="I114" s="45">
        <f t="shared" ca="1" si="24"/>
        <v>0</v>
      </c>
      <c r="J114" s="45">
        <f t="shared" ca="1" si="25"/>
        <v>0</v>
      </c>
      <c r="K114" s="45">
        <f t="shared" ca="1" si="26"/>
        <v>0</v>
      </c>
      <c r="L114" s="45"/>
      <c r="M114" s="45">
        <f t="shared" ca="1" si="35"/>
        <v>0</v>
      </c>
      <c r="N114" s="257">
        <f t="shared" ca="1" si="27"/>
        <v>0</v>
      </c>
      <c r="O114" s="23"/>
      <c r="P114" s="255">
        <f t="shared" ca="1" si="28"/>
        <v>0</v>
      </c>
      <c r="Q114" s="163">
        <f t="shared" ca="1" si="29"/>
        <v>0</v>
      </c>
      <c r="R114" s="164">
        <f ca="1">NPV(Q113,K114:$K$244) + ($A$13+$A$14+$A$15)/POWER(1+Q113,$A$28-D114+1)</f>
        <v>0</v>
      </c>
      <c r="S114" s="164">
        <f ca="1">NPV(Q114,K114:$K$244) + ($A$13+$A$14+$A$15)/POWER(1+Q114,$A$28-D114+1)</f>
        <v>0</v>
      </c>
      <c r="T114" s="45">
        <f t="shared" ca="1" si="30"/>
        <v>0</v>
      </c>
      <c r="U114" s="45">
        <f t="shared" ca="1" si="36"/>
        <v>0</v>
      </c>
      <c r="V114" s="45">
        <f t="shared" ca="1" si="37"/>
        <v>0</v>
      </c>
      <c r="W114" s="45">
        <f t="shared" ca="1" si="31"/>
        <v>0</v>
      </c>
      <c r="X114" s="25">
        <f t="shared" ca="1" si="20"/>
        <v>0</v>
      </c>
      <c r="Z114" s="28">
        <f t="shared" ca="1" si="38"/>
        <v>0</v>
      </c>
      <c r="AA114" s="233"/>
      <c r="AB114" s="45">
        <f t="shared" ca="1" si="32"/>
        <v>0</v>
      </c>
      <c r="AC114" s="45">
        <f t="shared" ca="1" si="21"/>
        <v>0</v>
      </c>
      <c r="AD114" s="25">
        <f t="shared" ca="1" si="22"/>
        <v>0</v>
      </c>
    </row>
    <row r="115" spans="4:30" x14ac:dyDescent="0.35">
      <c r="D115" s="20">
        <v>111</v>
      </c>
      <c r="E115" s="21">
        <f t="shared" ca="1" si="33"/>
        <v>40543</v>
      </c>
      <c r="F115" s="44">
        <f t="shared" ca="1" si="23"/>
        <v>40907</v>
      </c>
      <c r="G115" s="22" t="s">
        <v>119</v>
      </c>
      <c r="H115" s="44">
        <f t="shared" ca="1" si="34"/>
        <v>40543</v>
      </c>
      <c r="I115" s="45">
        <f t="shared" ca="1" si="24"/>
        <v>0</v>
      </c>
      <c r="J115" s="45">
        <f t="shared" ca="1" si="25"/>
        <v>0</v>
      </c>
      <c r="K115" s="45">
        <f t="shared" ca="1" si="26"/>
        <v>0</v>
      </c>
      <c r="L115" s="45"/>
      <c r="M115" s="45">
        <f t="shared" ca="1" si="35"/>
        <v>0</v>
      </c>
      <c r="N115" s="257">
        <f t="shared" ca="1" si="27"/>
        <v>0</v>
      </c>
      <c r="O115" s="23"/>
      <c r="P115" s="255">
        <f t="shared" ca="1" si="28"/>
        <v>0</v>
      </c>
      <c r="Q115" s="163">
        <f t="shared" ca="1" si="29"/>
        <v>0</v>
      </c>
      <c r="R115" s="164">
        <f ca="1">NPV(Q114,K115:$K$244) + ($A$13+$A$14+$A$15)/POWER(1+Q114,$A$28-D115+1)</f>
        <v>0</v>
      </c>
      <c r="S115" s="164">
        <f ca="1">NPV(Q115,K115:$K$244) + ($A$13+$A$14+$A$15)/POWER(1+Q115,$A$28-D115+1)</f>
        <v>0</v>
      </c>
      <c r="T115" s="45">
        <f t="shared" ca="1" si="30"/>
        <v>0</v>
      </c>
      <c r="U115" s="45">
        <f t="shared" ca="1" si="36"/>
        <v>0</v>
      </c>
      <c r="V115" s="45">
        <f t="shared" ca="1" si="37"/>
        <v>0</v>
      </c>
      <c r="W115" s="45">
        <f t="shared" ca="1" si="31"/>
        <v>0</v>
      </c>
      <c r="X115" s="25">
        <f t="shared" ca="1" si="20"/>
        <v>0</v>
      </c>
      <c r="Z115" s="28">
        <f t="shared" ca="1" si="38"/>
        <v>0</v>
      </c>
      <c r="AA115" s="233"/>
      <c r="AB115" s="45">
        <f t="shared" ca="1" si="32"/>
        <v>0</v>
      </c>
      <c r="AC115" s="45">
        <f t="shared" ca="1" si="21"/>
        <v>0</v>
      </c>
      <c r="AD115" s="25">
        <f t="shared" ca="1" si="22"/>
        <v>0</v>
      </c>
    </row>
    <row r="116" spans="4:30" x14ac:dyDescent="0.35">
      <c r="D116" s="20">
        <v>112</v>
      </c>
      <c r="E116" s="21">
        <f t="shared" ca="1" si="33"/>
        <v>40908</v>
      </c>
      <c r="F116" s="44">
        <f t="shared" ca="1" si="23"/>
        <v>41273</v>
      </c>
      <c r="G116" s="22" t="s">
        <v>119</v>
      </c>
      <c r="H116" s="44">
        <f t="shared" ca="1" si="34"/>
        <v>40908</v>
      </c>
      <c r="I116" s="45">
        <f t="shared" ca="1" si="24"/>
        <v>0</v>
      </c>
      <c r="J116" s="45">
        <f t="shared" ca="1" si="25"/>
        <v>0</v>
      </c>
      <c r="K116" s="45">
        <f t="shared" ca="1" si="26"/>
        <v>0</v>
      </c>
      <c r="L116" s="45"/>
      <c r="M116" s="45">
        <f t="shared" ca="1" si="35"/>
        <v>0</v>
      </c>
      <c r="N116" s="257">
        <f t="shared" ca="1" si="27"/>
        <v>0</v>
      </c>
      <c r="O116" s="23"/>
      <c r="P116" s="255">
        <f t="shared" ca="1" si="28"/>
        <v>0</v>
      </c>
      <c r="Q116" s="163">
        <f t="shared" ca="1" si="29"/>
        <v>0</v>
      </c>
      <c r="R116" s="164">
        <f ca="1">NPV(Q115,K116:$K$244) + ($A$13+$A$14+$A$15)/POWER(1+Q115,$A$28-D116+1)</f>
        <v>0</v>
      </c>
      <c r="S116" s="164">
        <f ca="1">NPV(Q116,K116:$K$244) + ($A$13+$A$14+$A$15)/POWER(1+Q116,$A$28-D116+1)</f>
        <v>0</v>
      </c>
      <c r="T116" s="45">
        <f t="shared" ca="1" si="30"/>
        <v>0</v>
      </c>
      <c r="U116" s="45">
        <f t="shared" ca="1" si="36"/>
        <v>0</v>
      </c>
      <c r="V116" s="45">
        <f t="shared" ca="1" si="37"/>
        <v>0</v>
      </c>
      <c r="W116" s="45">
        <f t="shared" ca="1" si="31"/>
        <v>0</v>
      </c>
      <c r="X116" s="25">
        <f t="shared" ca="1" si="20"/>
        <v>0</v>
      </c>
      <c r="Z116" s="28">
        <f t="shared" ca="1" si="38"/>
        <v>0</v>
      </c>
      <c r="AA116" s="233"/>
      <c r="AB116" s="45">
        <f t="shared" ca="1" si="32"/>
        <v>0</v>
      </c>
      <c r="AC116" s="45">
        <f t="shared" ca="1" si="21"/>
        <v>0</v>
      </c>
      <c r="AD116" s="25">
        <f t="shared" ca="1" si="22"/>
        <v>0</v>
      </c>
    </row>
    <row r="117" spans="4:30" x14ac:dyDescent="0.35">
      <c r="D117" s="20">
        <v>113</v>
      </c>
      <c r="E117" s="21">
        <f t="shared" ca="1" si="33"/>
        <v>41274</v>
      </c>
      <c r="F117" s="44">
        <f t="shared" ca="1" si="23"/>
        <v>41638</v>
      </c>
      <c r="G117" s="22" t="s">
        <v>119</v>
      </c>
      <c r="H117" s="44">
        <f t="shared" ca="1" si="34"/>
        <v>41274</v>
      </c>
      <c r="I117" s="45">
        <f t="shared" ca="1" si="24"/>
        <v>0</v>
      </c>
      <c r="J117" s="45">
        <f t="shared" ca="1" si="25"/>
        <v>0</v>
      </c>
      <c r="K117" s="45">
        <f t="shared" ca="1" si="26"/>
        <v>0</v>
      </c>
      <c r="L117" s="45"/>
      <c r="M117" s="45">
        <f t="shared" ca="1" si="35"/>
        <v>0</v>
      </c>
      <c r="N117" s="257">
        <f t="shared" ca="1" si="27"/>
        <v>0</v>
      </c>
      <c r="O117" s="23"/>
      <c r="P117" s="255">
        <f t="shared" ca="1" si="28"/>
        <v>0</v>
      </c>
      <c r="Q117" s="163">
        <f t="shared" ca="1" si="29"/>
        <v>0</v>
      </c>
      <c r="R117" s="164">
        <f ca="1">NPV(Q116,K117:$K$244) + ($A$13+$A$14+$A$15)/POWER(1+Q116,$A$28-D117+1)</f>
        <v>0</v>
      </c>
      <c r="S117" s="164">
        <f ca="1">NPV(Q117,K117:$K$244) + ($A$13+$A$14+$A$15)/POWER(1+Q117,$A$28-D117+1)</f>
        <v>0</v>
      </c>
      <c r="T117" s="45">
        <f t="shared" ca="1" si="30"/>
        <v>0</v>
      </c>
      <c r="U117" s="45">
        <f t="shared" ca="1" si="36"/>
        <v>0</v>
      </c>
      <c r="V117" s="45">
        <f t="shared" ca="1" si="37"/>
        <v>0</v>
      </c>
      <c r="W117" s="45">
        <f t="shared" ca="1" si="31"/>
        <v>0</v>
      </c>
      <c r="X117" s="25">
        <f t="shared" ca="1" si="20"/>
        <v>0</v>
      </c>
      <c r="Z117" s="28">
        <f t="shared" ca="1" si="38"/>
        <v>0</v>
      </c>
      <c r="AA117" s="233"/>
      <c r="AB117" s="45">
        <f t="shared" ca="1" si="32"/>
        <v>0</v>
      </c>
      <c r="AC117" s="45">
        <f t="shared" ca="1" si="21"/>
        <v>0</v>
      </c>
      <c r="AD117" s="25">
        <f t="shared" ca="1" si="22"/>
        <v>0</v>
      </c>
    </row>
    <row r="118" spans="4:30" x14ac:dyDescent="0.35">
      <c r="D118" s="20">
        <v>114</v>
      </c>
      <c r="E118" s="21">
        <f t="shared" ca="1" si="33"/>
        <v>41639</v>
      </c>
      <c r="F118" s="44">
        <f t="shared" ca="1" si="23"/>
        <v>42003</v>
      </c>
      <c r="G118" s="22" t="s">
        <v>119</v>
      </c>
      <c r="H118" s="44">
        <f t="shared" ca="1" si="34"/>
        <v>41639</v>
      </c>
      <c r="I118" s="45">
        <f t="shared" ca="1" si="24"/>
        <v>0</v>
      </c>
      <c r="J118" s="45">
        <f t="shared" ca="1" si="25"/>
        <v>0</v>
      </c>
      <c r="K118" s="45">
        <f t="shared" ca="1" si="26"/>
        <v>0</v>
      </c>
      <c r="L118" s="45"/>
      <c r="M118" s="45">
        <f t="shared" ca="1" si="35"/>
        <v>0</v>
      </c>
      <c r="N118" s="257">
        <f t="shared" ca="1" si="27"/>
        <v>0</v>
      </c>
      <c r="O118" s="23"/>
      <c r="P118" s="255">
        <f t="shared" ca="1" si="28"/>
        <v>0</v>
      </c>
      <c r="Q118" s="163">
        <f t="shared" ca="1" si="29"/>
        <v>0</v>
      </c>
      <c r="R118" s="164">
        <f ca="1">NPV(Q117,K118:$K$244) + ($A$13+$A$14+$A$15)/POWER(1+Q117,$A$28-D118+1)</f>
        <v>0</v>
      </c>
      <c r="S118" s="164">
        <f ca="1">NPV(Q118,K118:$K$244) + ($A$13+$A$14+$A$15)/POWER(1+Q118,$A$28-D118+1)</f>
        <v>0</v>
      </c>
      <c r="T118" s="45">
        <f t="shared" ca="1" si="30"/>
        <v>0</v>
      </c>
      <c r="U118" s="45">
        <f t="shared" ca="1" si="36"/>
        <v>0</v>
      </c>
      <c r="V118" s="45">
        <f t="shared" ca="1" si="37"/>
        <v>0</v>
      </c>
      <c r="W118" s="45">
        <f t="shared" ca="1" si="31"/>
        <v>0</v>
      </c>
      <c r="X118" s="25">
        <f t="shared" ca="1" si="20"/>
        <v>0</v>
      </c>
      <c r="Z118" s="28">
        <f t="shared" ca="1" si="38"/>
        <v>0</v>
      </c>
      <c r="AA118" s="233"/>
      <c r="AB118" s="45">
        <f t="shared" ca="1" si="32"/>
        <v>0</v>
      </c>
      <c r="AC118" s="45">
        <f t="shared" ca="1" si="21"/>
        <v>0</v>
      </c>
      <c r="AD118" s="25">
        <f t="shared" ca="1" si="22"/>
        <v>0</v>
      </c>
    </row>
    <row r="119" spans="4:30" x14ac:dyDescent="0.35">
      <c r="D119" s="20">
        <v>115</v>
      </c>
      <c r="E119" s="21">
        <f t="shared" ca="1" si="33"/>
        <v>42004</v>
      </c>
      <c r="F119" s="44">
        <f t="shared" ca="1" si="23"/>
        <v>42368</v>
      </c>
      <c r="G119" s="22" t="s">
        <v>119</v>
      </c>
      <c r="H119" s="44">
        <f t="shared" ca="1" si="34"/>
        <v>42004</v>
      </c>
      <c r="I119" s="45">
        <f t="shared" ca="1" si="24"/>
        <v>0</v>
      </c>
      <c r="J119" s="45">
        <f t="shared" ca="1" si="25"/>
        <v>0</v>
      </c>
      <c r="K119" s="45">
        <f t="shared" ca="1" si="26"/>
        <v>0</v>
      </c>
      <c r="L119" s="45"/>
      <c r="M119" s="45">
        <f t="shared" ca="1" si="35"/>
        <v>0</v>
      </c>
      <c r="N119" s="257">
        <f t="shared" ca="1" si="27"/>
        <v>0</v>
      </c>
      <c r="O119" s="23"/>
      <c r="P119" s="255">
        <f t="shared" ca="1" si="28"/>
        <v>0</v>
      </c>
      <c r="Q119" s="163">
        <f t="shared" ca="1" si="29"/>
        <v>0</v>
      </c>
      <c r="R119" s="164">
        <f ca="1">NPV(Q118,K119:$K$244) + ($A$13+$A$14+$A$15)/POWER(1+Q118,$A$28-D119+1)</f>
        <v>0</v>
      </c>
      <c r="S119" s="164">
        <f ca="1">NPV(Q119,K119:$K$244) + ($A$13+$A$14+$A$15)/POWER(1+Q119,$A$28-D119+1)</f>
        <v>0</v>
      </c>
      <c r="T119" s="45">
        <f t="shared" ca="1" si="30"/>
        <v>0</v>
      </c>
      <c r="U119" s="45">
        <f t="shared" ca="1" si="36"/>
        <v>0</v>
      </c>
      <c r="V119" s="45">
        <f t="shared" ca="1" si="37"/>
        <v>0</v>
      </c>
      <c r="W119" s="45">
        <f t="shared" ca="1" si="31"/>
        <v>0</v>
      </c>
      <c r="X119" s="25">
        <f t="shared" ca="1" si="20"/>
        <v>0</v>
      </c>
      <c r="Z119" s="28">
        <f t="shared" ca="1" si="38"/>
        <v>0</v>
      </c>
      <c r="AA119" s="233"/>
      <c r="AB119" s="45">
        <f t="shared" ca="1" si="32"/>
        <v>0</v>
      </c>
      <c r="AC119" s="45">
        <f t="shared" ca="1" si="21"/>
        <v>0</v>
      </c>
      <c r="AD119" s="25">
        <f t="shared" ca="1" si="22"/>
        <v>0</v>
      </c>
    </row>
    <row r="120" spans="4:30" x14ac:dyDescent="0.35">
      <c r="D120" s="20">
        <v>116</v>
      </c>
      <c r="E120" s="21">
        <f t="shared" ca="1" si="33"/>
        <v>42369</v>
      </c>
      <c r="F120" s="44">
        <f t="shared" ca="1" si="23"/>
        <v>42734</v>
      </c>
      <c r="G120" s="22" t="s">
        <v>119</v>
      </c>
      <c r="H120" s="44">
        <f t="shared" ca="1" si="34"/>
        <v>42369</v>
      </c>
      <c r="I120" s="45">
        <f t="shared" ca="1" si="24"/>
        <v>0</v>
      </c>
      <c r="J120" s="45">
        <f t="shared" ca="1" si="25"/>
        <v>0</v>
      </c>
      <c r="K120" s="45">
        <f t="shared" ca="1" si="26"/>
        <v>0</v>
      </c>
      <c r="L120" s="45"/>
      <c r="M120" s="45">
        <f t="shared" ca="1" si="35"/>
        <v>0</v>
      </c>
      <c r="N120" s="257">
        <f t="shared" ca="1" si="27"/>
        <v>0</v>
      </c>
      <c r="O120" s="23"/>
      <c r="P120" s="255">
        <f t="shared" ca="1" si="28"/>
        <v>0</v>
      </c>
      <c r="Q120" s="163">
        <f t="shared" ca="1" si="29"/>
        <v>0</v>
      </c>
      <c r="R120" s="164">
        <f ca="1">NPV(Q119,K120:$K$244) + ($A$13+$A$14+$A$15)/POWER(1+Q119,$A$28-D120+1)</f>
        <v>0</v>
      </c>
      <c r="S120" s="164">
        <f ca="1">NPV(Q120,K120:$K$244) + ($A$13+$A$14+$A$15)/POWER(1+Q120,$A$28-D120+1)</f>
        <v>0</v>
      </c>
      <c r="T120" s="45">
        <f t="shared" ca="1" si="30"/>
        <v>0</v>
      </c>
      <c r="U120" s="45">
        <f t="shared" ca="1" si="36"/>
        <v>0</v>
      </c>
      <c r="V120" s="45">
        <f t="shared" ca="1" si="37"/>
        <v>0</v>
      </c>
      <c r="W120" s="45">
        <f t="shared" ca="1" si="31"/>
        <v>0</v>
      </c>
      <c r="X120" s="25">
        <f t="shared" ca="1" si="20"/>
        <v>0</v>
      </c>
      <c r="Z120" s="28">
        <f t="shared" ca="1" si="38"/>
        <v>0</v>
      </c>
      <c r="AA120" s="233"/>
      <c r="AB120" s="45">
        <f t="shared" ca="1" si="32"/>
        <v>0</v>
      </c>
      <c r="AC120" s="45">
        <f t="shared" ca="1" si="21"/>
        <v>0</v>
      </c>
      <c r="AD120" s="25">
        <f t="shared" ca="1" si="22"/>
        <v>0</v>
      </c>
    </row>
    <row r="121" spans="4:30" x14ac:dyDescent="0.35">
      <c r="D121" s="20">
        <v>117</v>
      </c>
      <c r="E121" s="21">
        <f t="shared" ca="1" si="33"/>
        <v>42735</v>
      </c>
      <c r="F121" s="44">
        <f t="shared" ca="1" si="23"/>
        <v>43099</v>
      </c>
      <c r="G121" s="22" t="s">
        <v>119</v>
      </c>
      <c r="H121" s="44">
        <f t="shared" ca="1" si="34"/>
        <v>42735</v>
      </c>
      <c r="I121" s="45">
        <f t="shared" ca="1" si="24"/>
        <v>0</v>
      </c>
      <c r="J121" s="45">
        <f t="shared" ca="1" si="25"/>
        <v>0</v>
      </c>
      <c r="K121" s="45">
        <f t="shared" ca="1" si="26"/>
        <v>0</v>
      </c>
      <c r="L121" s="45"/>
      <c r="M121" s="45">
        <f t="shared" ca="1" si="35"/>
        <v>0</v>
      </c>
      <c r="N121" s="257">
        <f t="shared" ca="1" si="27"/>
        <v>0</v>
      </c>
      <c r="O121" s="23"/>
      <c r="P121" s="255">
        <f t="shared" ca="1" si="28"/>
        <v>0</v>
      </c>
      <c r="Q121" s="163">
        <f t="shared" ca="1" si="29"/>
        <v>0</v>
      </c>
      <c r="R121" s="164">
        <f ca="1">NPV(Q120,K121:$K$244) + ($A$13+$A$14+$A$15)/POWER(1+Q120,$A$28-D121+1)</f>
        <v>0</v>
      </c>
      <c r="S121" s="164">
        <f ca="1">NPV(Q121,K121:$K$244) + ($A$13+$A$14+$A$15)/POWER(1+Q121,$A$28-D121+1)</f>
        <v>0</v>
      </c>
      <c r="T121" s="45">
        <f t="shared" ca="1" si="30"/>
        <v>0</v>
      </c>
      <c r="U121" s="45">
        <f t="shared" ca="1" si="36"/>
        <v>0</v>
      </c>
      <c r="V121" s="45">
        <f t="shared" ca="1" si="37"/>
        <v>0</v>
      </c>
      <c r="W121" s="45">
        <f t="shared" ca="1" si="31"/>
        <v>0</v>
      </c>
      <c r="X121" s="25">
        <f t="shared" ca="1" si="20"/>
        <v>0</v>
      </c>
      <c r="Z121" s="28">
        <f t="shared" ca="1" si="38"/>
        <v>0</v>
      </c>
      <c r="AA121" s="233"/>
      <c r="AB121" s="45">
        <f t="shared" ca="1" si="32"/>
        <v>0</v>
      </c>
      <c r="AC121" s="45">
        <f t="shared" ca="1" si="21"/>
        <v>0</v>
      </c>
      <c r="AD121" s="25">
        <f t="shared" ca="1" si="22"/>
        <v>0</v>
      </c>
    </row>
    <row r="122" spans="4:30" x14ac:dyDescent="0.35">
      <c r="D122" s="20">
        <v>118</v>
      </c>
      <c r="E122" s="21">
        <f t="shared" ca="1" si="33"/>
        <v>43100</v>
      </c>
      <c r="F122" s="44">
        <f t="shared" ca="1" si="23"/>
        <v>43464</v>
      </c>
      <c r="G122" s="22" t="s">
        <v>119</v>
      </c>
      <c r="H122" s="44">
        <f t="shared" ca="1" si="34"/>
        <v>43100</v>
      </c>
      <c r="I122" s="45">
        <f t="shared" ca="1" si="24"/>
        <v>0</v>
      </c>
      <c r="J122" s="45">
        <f t="shared" ca="1" si="25"/>
        <v>0</v>
      </c>
      <c r="K122" s="45">
        <f t="shared" ca="1" si="26"/>
        <v>0</v>
      </c>
      <c r="L122" s="45"/>
      <c r="M122" s="45">
        <f t="shared" ca="1" si="35"/>
        <v>0</v>
      </c>
      <c r="N122" s="257">
        <f t="shared" ca="1" si="27"/>
        <v>0</v>
      </c>
      <c r="O122" s="23"/>
      <c r="P122" s="255">
        <f t="shared" ca="1" si="28"/>
        <v>0</v>
      </c>
      <c r="Q122" s="163">
        <f t="shared" ca="1" si="29"/>
        <v>0</v>
      </c>
      <c r="R122" s="164">
        <f ca="1">NPV(Q121,K122:$K$244) + ($A$13+$A$14+$A$15)/POWER(1+Q121,$A$28-D122+1)</f>
        <v>0</v>
      </c>
      <c r="S122" s="164">
        <f ca="1">NPV(Q122,K122:$K$244) + ($A$13+$A$14+$A$15)/POWER(1+Q122,$A$28-D122+1)</f>
        <v>0</v>
      </c>
      <c r="T122" s="45">
        <f t="shared" ca="1" si="30"/>
        <v>0</v>
      </c>
      <c r="U122" s="45">
        <f t="shared" ca="1" si="36"/>
        <v>0</v>
      </c>
      <c r="V122" s="45">
        <f t="shared" ca="1" si="37"/>
        <v>0</v>
      </c>
      <c r="W122" s="45">
        <f t="shared" ca="1" si="31"/>
        <v>0</v>
      </c>
      <c r="X122" s="25">
        <f t="shared" ca="1" si="20"/>
        <v>0</v>
      </c>
      <c r="Z122" s="28">
        <f t="shared" ca="1" si="38"/>
        <v>0</v>
      </c>
      <c r="AA122" s="233"/>
      <c r="AB122" s="45">
        <f t="shared" ca="1" si="32"/>
        <v>0</v>
      </c>
      <c r="AC122" s="45">
        <f t="shared" ca="1" si="21"/>
        <v>0</v>
      </c>
      <c r="AD122" s="25">
        <f t="shared" ca="1" si="22"/>
        <v>0</v>
      </c>
    </row>
    <row r="123" spans="4:30" x14ac:dyDescent="0.35">
      <c r="D123" s="20">
        <v>119</v>
      </c>
      <c r="E123" s="21">
        <f t="shared" ca="1" si="33"/>
        <v>43465</v>
      </c>
      <c r="F123" s="44">
        <f t="shared" ca="1" si="23"/>
        <v>43829</v>
      </c>
      <c r="G123" s="22" t="s">
        <v>119</v>
      </c>
      <c r="H123" s="44">
        <f t="shared" ca="1" si="34"/>
        <v>43465</v>
      </c>
      <c r="I123" s="45">
        <f t="shared" ca="1" si="24"/>
        <v>0</v>
      </c>
      <c r="J123" s="45">
        <f t="shared" ca="1" si="25"/>
        <v>0</v>
      </c>
      <c r="K123" s="45">
        <f t="shared" ca="1" si="26"/>
        <v>0</v>
      </c>
      <c r="L123" s="45"/>
      <c r="M123" s="45">
        <f t="shared" ca="1" si="35"/>
        <v>0</v>
      </c>
      <c r="N123" s="257">
        <f t="shared" ca="1" si="27"/>
        <v>0</v>
      </c>
      <c r="O123" s="23"/>
      <c r="P123" s="255">
        <f t="shared" ca="1" si="28"/>
        <v>0</v>
      </c>
      <c r="Q123" s="163">
        <f t="shared" ca="1" si="29"/>
        <v>0</v>
      </c>
      <c r="R123" s="164">
        <f ca="1">NPV(Q122,K123:$K$244) + ($A$13+$A$14+$A$15)/POWER(1+Q122,$A$28-D123+1)</f>
        <v>0</v>
      </c>
      <c r="S123" s="164">
        <f ca="1">NPV(Q123,K123:$K$244) + ($A$13+$A$14+$A$15)/POWER(1+Q123,$A$28-D123+1)</f>
        <v>0</v>
      </c>
      <c r="T123" s="45">
        <f t="shared" ca="1" si="30"/>
        <v>0</v>
      </c>
      <c r="U123" s="45">
        <f t="shared" ca="1" si="36"/>
        <v>0</v>
      </c>
      <c r="V123" s="45">
        <f t="shared" ca="1" si="37"/>
        <v>0</v>
      </c>
      <c r="W123" s="45">
        <f t="shared" ca="1" si="31"/>
        <v>0</v>
      </c>
      <c r="X123" s="25">
        <f t="shared" ca="1" si="20"/>
        <v>0</v>
      </c>
      <c r="Z123" s="28">
        <f t="shared" ca="1" si="38"/>
        <v>0</v>
      </c>
      <c r="AA123" s="233"/>
      <c r="AB123" s="45">
        <f t="shared" ca="1" si="32"/>
        <v>0</v>
      </c>
      <c r="AC123" s="45">
        <f t="shared" ca="1" si="21"/>
        <v>0</v>
      </c>
      <c r="AD123" s="25">
        <f t="shared" ca="1" si="22"/>
        <v>0</v>
      </c>
    </row>
    <row r="124" spans="4:30" x14ac:dyDescent="0.35">
      <c r="D124" s="20">
        <v>120</v>
      </c>
      <c r="E124" s="21">
        <f t="shared" ca="1" si="33"/>
        <v>43830</v>
      </c>
      <c r="F124" s="44">
        <f t="shared" ca="1" si="23"/>
        <v>44195</v>
      </c>
      <c r="G124" s="22" t="s">
        <v>119</v>
      </c>
      <c r="H124" s="44">
        <f t="shared" ca="1" si="34"/>
        <v>43830</v>
      </c>
      <c r="I124" s="45">
        <f t="shared" ca="1" si="24"/>
        <v>0</v>
      </c>
      <c r="J124" s="45">
        <f t="shared" ca="1" si="25"/>
        <v>0</v>
      </c>
      <c r="K124" s="45">
        <f t="shared" ca="1" si="26"/>
        <v>0</v>
      </c>
      <c r="L124" s="45"/>
      <c r="M124" s="45">
        <f t="shared" ca="1" si="35"/>
        <v>0</v>
      </c>
      <c r="N124" s="257">
        <f t="shared" ca="1" si="27"/>
        <v>0</v>
      </c>
      <c r="O124" s="23"/>
      <c r="P124" s="255">
        <f t="shared" ca="1" si="28"/>
        <v>0</v>
      </c>
      <c r="Q124" s="163">
        <f t="shared" ca="1" si="29"/>
        <v>0</v>
      </c>
      <c r="R124" s="164">
        <f ca="1">NPV(Q123,K124:$K$244) + ($A$13+$A$14+$A$15)/POWER(1+Q123,$A$28-D124+1)</f>
        <v>0</v>
      </c>
      <c r="S124" s="164">
        <f ca="1">NPV(Q124,K124:$K$244) + ($A$13+$A$14+$A$15)/POWER(1+Q124,$A$28-D124+1)</f>
        <v>0</v>
      </c>
      <c r="T124" s="45">
        <f t="shared" ca="1" si="30"/>
        <v>0</v>
      </c>
      <c r="U124" s="45">
        <f t="shared" ca="1" si="36"/>
        <v>0</v>
      </c>
      <c r="V124" s="45">
        <f t="shared" ca="1" si="37"/>
        <v>0</v>
      </c>
      <c r="W124" s="45">
        <f t="shared" ca="1" si="31"/>
        <v>0</v>
      </c>
      <c r="X124" s="25">
        <f t="shared" ca="1" si="20"/>
        <v>0</v>
      </c>
      <c r="Z124" s="28">
        <f t="shared" ca="1" si="38"/>
        <v>0</v>
      </c>
      <c r="AA124" s="233"/>
      <c r="AB124" s="45">
        <f t="shared" ca="1" si="32"/>
        <v>0</v>
      </c>
      <c r="AC124" s="45">
        <f t="shared" ca="1" si="21"/>
        <v>0</v>
      </c>
      <c r="AD124" s="25">
        <f t="shared" ca="1" si="22"/>
        <v>0</v>
      </c>
    </row>
    <row r="125" spans="4:30" x14ac:dyDescent="0.35">
      <c r="D125" s="20">
        <v>121</v>
      </c>
      <c r="E125" s="21">
        <f t="shared" ca="1" si="33"/>
        <v>44196</v>
      </c>
      <c r="F125" s="44">
        <f t="shared" ca="1" si="23"/>
        <v>44560</v>
      </c>
      <c r="G125" s="22" t="s">
        <v>119</v>
      </c>
      <c r="H125" s="44">
        <f t="shared" ca="1" si="34"/>
        <v>44196</v>
      </c>
      <c r="I125" s="45">
        <f t="shared" ca="1" si="24"/>
        <v>0</v>
      </c>
      <c r="J125" s="45">
        <f t="shared" ca="1" si="25"/>
        <v>0</v>
      </c>
      <c r="K125" s="45">
        <f t="shared" ca="1" si="26"/>
        <v>0</v>
      </c>
      <c r="L125" s="45"/>
      <c r="M125" s="45">
        <f t="shared" ca="1" si="35"/>
        <v>0</v>
      </c>
      <c r="N125" s="257">
        <f t="shared" ca="1" si="27"/>
        <v>0</v>
      </c>
      <c r="O125" s="23"/>
      <c r="P125" s="255">
        <f t="shared" ca="1" si="28"/>
        <v>0</v>
      </c>
      <c r="Q125" s="163">
        <f t="shared" ca="1" si="29"/>
        <v>0</v>
      </c>
      <c r="R125" s="164">
        <f ca="1">NPV(Q124,K125:$K$244) + ($A$13+$A$14+$A$15)/POWER(1+Q124,$A$28-D125+1)</f>
        <v>0</v>
      </c>
      <c r="S125" s="164">
        <f ca="1">NPV(Q125,K125:$K$244) + ($A$13+$A$14+$A$15)/POWER(1+Q125,$A$28-D125+1)</f>
        <v>0</v>
      </c>
      <c r="T125" s="45">
        <f t="shared" ca="1" si="30"/>
        <v>0</v>
      </c>
      <c r="U125" s="45">
        <f t="shared" ca="1" si="36"/>
        <v>0</v>
      </c>
      <c r="V125" s="45">
        <f t="shared" ca="1" si="37"/>
        <v>0</v>
      </c>
      <c r="W125" s="45">
        <f t="shared" ca="1" si="31"/>
        <v>0</v>
      </c>
      <c r="X125" s="25">
        <f t="shared" ca="1" si="20"/>
        <v>0</v>
      </c>
      <c r="Z125" s="28">
        <f t="shared" ca="1" si="38"/>
        <v>0</v>
      </c>
      <c r="AA125" s="233"/>
      <c r="AB125" s="45">
        <f t="shared" ca="1" si="32"/>
        <v>0</v>
      </c>
      <c r="AC125" s="45">
        <f t="shared" ca="1" si="21"/>
        <v>0</v>
      </c>
      <c r="AD125" s="25">
        <f t="shared" ca="1" si="22"/>
        <v>0</v>
      </c>
    </row>
    <row r="126" spans="4:30" x14ac:dyDescent="0.35">
      <c r="D126" s="20">
        <v>122</v>
      </c>
      <c r="E126" s="21">
        <f t="shared" ca="1" si="33"/>
        <v>44561</v>
      </c>
      <c r="F126" s="44">
        <f t="shared" ca="1" si="23"/>
        <v>44925</v>
      </c>
      <c r="G126" s="22" t="s">
        <v>119</v>
      </c>
      <c r="H126" s="44">
        <f t="shared" ca="1" si="34"/>
        <v>44561</v>
      </c>
      <c r="I126" s="45">
        <f t="shared" ca="1" si="24"/>
        <v>0</v>
      </c>
      <c r="J126" s="45">
        <f t="shared" ca="1" si="25"/>
        <v>0</v>
      </c>
      <c r="K126" s="45">
        <f t="shared" ca="1" si="26"/>
        <v>0</v>
      </c>
      <c r="L126" s="45"/>
      <c r="M126" s="45">
        <f t="shared" ca="1" si="35"/>
        <v>0</v>
      </c>
      <c r="N126" s="257">
        <f t="shared" ca="1" si="27"/>
        <v>0</v>
      </c>
      <c r="O126" s="23"/>
      <c r="P126" s="255">
        <f t="shared" ca="1" si="28"/>
        <v>0</v>
      </c>
      <c r="Q126" s="163">
        <f t="shared" ca="1" si="29"/>
        <v>0</v>
      </c>
      <c r="R126" s="164">
        <f ca="1">NPV(Q125,K126:$K$244) + ($A$13+$A$14+$A$15)/POWER(1+Q125,$A$28-D126+1)</f>
        <v>0</v>
      </c>
      <c r="S126" s="164">
        <f ca="1">NPV(Q126,K126:$K$244) + ($A$13+$A$14+$A$15)/POWER(1+Q126,$A$28-D126+1)</f>
        <v>0</v>
      </c>
      <c r="T126" s="45">
        <f t="shared" ca="1" si="30"/>
        <v>0</v>
      </c>
      <c r="U126" s="45">
        <f t="shared" ca="1" si="36"/>
        <v>0</v>
      </c>
      <c r="V126" s="45">
        <f t="shared" ca="1" si="37"/>
        <v>0</v>
      </c>
      <c r="W126" s="45">
        <f t="shared" ca="1" si="31"/>
        <v>0</v>
      </c>
      <c r="X126" s="25">
        <f t="shared" ca="1" si="20"/>
        <v>0</v>
      </c>
      <c r="Z126" s="28">
        <f t="shared" ca="1" si="38"/>
        <v>0</v>
      </c>
      <c r="AA126" s="233"/>
      <c r="AB126" s="45">
        <f t="shared" ca="1" si="32"/>
        <v>0</v>
      </c>
      <c r="AC126" s="45">
        <f t="shared" ca="1" si="21"/>
        <v>0</v>
      </c>
      <c r="AD126" s="25">
        <f t="shared" ca="1" si="22"/>
        <v>0</v>
      </c>
    </row>
    <row r="127" spans="4:30" x14ac:dyDescent="0.35">
      <c r="D127" s="20">
        <v>123</v>
      </c>
      <c r="E127" s="21">
        <f t="shared" ca="1" si="33"/>
        <v>44926</v>
      </c>
      <c r="F127" s="44">
        <f t="shared" ca="1" si="23"/>
        <v>45290</v>
      </c>
      <c r="G127" s="22" t="s">
        <v>119</v>
      </c>
      <c r="H127" s="44">
        <f t="shared" ca="1" si="34"/>
        <v>44926</v>
      </c>
      <c r="I127" s="45">
        <f t="shared" ca="1" si="24"/>
        <v>0</v>
      </c>
      <c r="J127" s="45">
        <f t="shared" ca="1" si="25"/>
        <v>0</v>
      </c>
      <c r="K127" s="45">
        <f t="shared" ca="1" si="26"/>
        <v>0</v>
      </c>
      <c r="L127" s="45"/>
      <c r="M127" s="45">
        <f t="shared" ca="1" si="35"/>
        <v>0</v>
      </c>
      <c r="N127" s="257">
        <f t="shared" ca="1" si="27"/>
        <v>0</v>
      </c>
      <c r="O127" s="23"/>
      <c r="P127" s="255">
        <f t="shared" ca="1" si="28"/>
        <v>0</v>
      </c>
      <c r="Q127" s="163">
        <f t="shared" ca="1" si="29"/>
        <v>0</v>
      </c>
      <c r="R127" s="164">
        <f ca="1">NPV(Q126,K127:$K$244) + ($A$13+$A$14+$A$15)/POWER(1+Q126,$A$28-D127+1)</f>
        <v>0</v>
      </c>
      <c r="S127" s="164">
        <f ca="1">NPV(Q127,K127:$K$244) + ($A$13+$A$14+$A$15)/POWER(1+Q127,$A$28-D127+1)</f>
        <v>0</v>
      </c>
      <c r="T127" s="45">
        <f t="shared" ca="1" si="30"/>
        <v>0</v>
      </c>
      <c r="U127" s="45">
        <f t="shared" ca="1" si="36"/>
        <v>0</v>
      </c>
      <c r="V127" s="45">
        <f t="shared" ca="1" si="37"/>
        <v>0</v>
      </c>
      <c r="W127" s="45">
        <f t="shared" ca="1" si="31"/>
        <v>0</v>
      </c>
      <c r="X127" s="25">
        <f t="shared" ca="1" si="20"/>
        <v>0</v>
      </c>
      <c r="Z127" s="28">
        <f t="shared" ca="1" si="38"/>
        <v>0</v>
      </c>
      <c r="AA127" s="233"/>
      <c r="AB127" s="45">
        <f t="shared" ca="1" si="32"/>
        <v>0</v>
      </c>
      <c r="AC127" s="45">
        <f t="shared" ca="1" si="21"/>
        <v>0</v>
      </c>
      <c r="AD127" s="25">
        <f t="shared" ca="1" si="22"/>
        <v>0</v>
      </c>
    </row>
    <row r="128" spans="4:30" x14ac:dyDescent="0.35">
      <c r="D128" s="20">
        <v>124</v>
      </c>
      <c r="E128" s="21">
        <f t="shared" ca="1" si="33"/>
        <v>45291</v>
      </c>
      <c r="F128" s="44">
        <f t="shared" ca="1" si="23"/>
        <v>45656</v>
      </c>
      <c r="G128" s="22" t="s">
        <v>119</v>
      </c>
      <c r="H128" s="44">
        <f t="shared" ca="1" si="34"/>
        <v>45291</v>
      </c>
      <c r="I128" s="45">
        <f t="shared" ca="1" si="24"/>
        <v>0</v>
      </c>
      <c r="J128" s="45">
        <f t="shared" ca="1" si="25"/>
        <v>0</v>
      </c>
      <c r="K128" s="45">
        <f t="shared" ca="1" si="26"/>
        <v>0</v>
      </c>
      <c r="L128" s="45"/>
      <c r="M128" s="45">
        <f t="shared" ca="1" si="35"/>
        <v>0</v>
      </c>
      <c r="N128" s="257">
        <f t="shared" ca="1" si="27"/>
        <v>0</v>
      </c>
      <c r="O128" s="23"/>
      <c r="P128" s="255">
        <f t="shared" ca="1" si="28"/>
        <v>0</v>
      </c>
      <c r="Q128" s="163">
        <f t="shared" ca="1" si="29"/>
        <v>0</v>
      </c>
      <c r="R128" s="164">
        <f ca="1">NPV(Q127,K128:$K$244) + ($A$13+$A$14+$A$15)/POWER(1+Q127,$A$28-D128+1)</f>
        <v>0</v>
      </c>
      <c r="S128" s="164">
        <f ca="1">NPV(Q128,K128:$K$244) + ($A$13+$A$14+$A$15)/POWER(1+Q128,$A$28-D128+1)</f>
        <v>0</v>
      </c>
      <c r="T128" s="45">
        <f t="shared" ca="1" si="30"/>
        <v>0</v>
      </c>
      <c r="U128" s="45">
        <f t="shared" ca="1" si="36"/>
        <v>0</v>
      </c>
      <c r="V128" s="45">
        <f t="shared" ca="1" si="37"/>
        <v>0</v>
      </c>
      <c r="W128" s="45">
        <f t="shared" ca="1" si="31"/>
        <v>0</v>
      </c>
      <c r="X128" s="25">
        <f t="shared" ca="1" si="20"/>
        <v>0</v>
      </c>
      <c r="Z128" s="28">
        <f t="shared" ca="1" si="38"/>
        <v>0</v>
      </c>
      <c r="AA128" s="233"/>
      <c r="AB128" s="45">
        <f t="shared" ca="1" si="32"/>
        <v>0</v>
      </c>
      <c r="AC128" s="45">
        <f t="shared" ca="1" si="21"/>
        <v>0</v>
      </c>
      <c r="AD128" s="25">
        <f t="shared" ca="1" si="22"/>
        <v>0</v>
      </c>
    </row>
    <row r="129" spans="4:30" x14ac:dyDescent="0.35">
      <c r="D129" s="20">
        <v>125</v>
      </c>
      <c r="E129" s="21">
        <f t="shared" ca="1" si="33"/>
        <v>45657</v>
      </c>
      <c r="F129" s="44">
        <f t="shared" ca="1" si="23"/>
        <v>46021</v>
      </c>
      <c r="G129" s="22" t="s">
        <v>119</v>
      </c>
      <c r="H129" s="44">
        <f t="shared" ca="1" si="34"/>
        <v>45657</v>
      </c>
      <c r="I129" s="45">
        <f t="shared" ca="1" si="24"/>
        <v>0</v>
      </c>
      <c r="J129" s="45">
        <f t="shared" ca="1" si="25"/>
        <v>0</v>
      </c>
      <c r="K129" s="45">
        <f t="shared" ca="1" si="26"/>
        <v>0</v>
      </c>
      <c r="L129" s="45"/>
      <c r="M129" s="45">
        <f t="shared" ca="1" si="35"/>
        <v>0</v>
      </c>
      <c r="N129" s="257">
        <f t="shared" ca="1" si="27"/>
        <v>0</v>
      </c>
      <c r="O129" s="23"/>
      <c r="P129" s="255">
        <f t="shared" ca="1" si="28"/>
        <v>0</v>
      </c>
      <c r="Q129" s="163">
        <f t="shared" ca="1" si="29"/>
        <v>0</v>
      </c>
      <c r="R129" s="164">
        <f ca="1">NPV(Q128,K129:$K$244) + ($A$13+$A$14+$A$15)/POWER(1+Q128,$A$28-D129+1)</f>
        <v>0</v>
      </c>
      <c r="S129" s="164">
        <f ca="1">NPV(Q129,K129:$K$244) + ($A$13+$A$14+$A$15)/POWER(1+Q129,$A$28-D129+1)</f>
        <v>0</v>
      </c>
      <c r="T129" s="45">
        <f t="shared" ca="1" si="30"/>
        <v>0</v>
      </c>
      <c r="U129" s="45">
        <f t="shared" ca="1" si="36"/>
        <v>0</v>
      </c>
      <c r="V129" s="45">
        <f t="shared" ca="1" si="37"/>
        <v>0</v>
      </c>
      <c r="W129" s="45">
        <f t="shared" ca="1" si="31"/>
        <v>0</v>
      </c>
      <c r="X129" s="25">
        <f t="shared" ca="1" si="20"/>
        <v>0</v>
      </c>
      <c r="Z129" s="28">
        <f t="shared" ca="1" si="38"/>
        <v>0</v>
      </c>
      <c r="AA129" s="233"/>
      <c r="AB129" s="45">
        <f t="shared" ca="1" si="32"/>
        <v>0</v>
      </c>
      <c r="AC129" s="45">
        <f t="shared" ca="1" si="21"/>
        <v>0</v>
      </c>
      <c r="AD129" s="25">
        <f t="shared" ca="1" si="22"/>
        <v>0</v>
      </c>
    </row>
    <row r="130" spans="4:30" x14ac:dyDescent="0.35">
      <c r="D130" s="20">
        <v>126</v>
      </c>
      <c r="E130" s="21">
        <f t="shared" ca="1" si="33"/>
        <v>46022</v>
      </c>
      <c r="F130" s="44">
        <f t="shared" ca="1" si="23"/>
        <v>46386</v>
      </c>
      <c r="G130" s="22" t="s">
        <v>119</v>
      </c>
      <c r="H130" s="44">
        <f t="shared" ca="1" si="34"/>
        <v>46022</v>
      </c>
      <c r="I130" s="45">
        <f t="shared" ca="1" si="24"/>
        <v>0</v>
      </c>
      <c r="J130" s="45">
        <f t="shared" ca="1" si="25"/>
        <v>0</v>
      </c>
      <c r="K130" s="45">
        <f t="shared" ca="1" si="26"/>
        <v>0</v>
      </c>
      <c r="L130" s="45"/>
      <c r="M130" s="45">
        <f t="shared" ca="1" si="35"/>
        <v>0</v>
      </c>
      <c r="N130" s="257">
        <f t="shared" ca="1" si="27"/>
        <v>0</v>
      </c>
      <c r="O130" s="23"/>
      <c r="P130" s="255">
        <f t="shared" ca="1" si="28"/>
        <v>0</v>
      </c>
      <c r="Q130" s="163">
        <f t="shared" ca="1" si="29"/>
        <v>0</v>
      </c>
      <c r="R130" s="164">
        <f ca="1">NPV(Q129,K130:$K$244) + ($A$13+$A$14+$A$15)/POWER(1+Q129,$A$28-D130+1)</f>
        <v>0</v>
      </c>
      <c r="S130" s="164">
        <f ca="1">NPV(Q130,K130:$K$244) + ($A$13+$A$14+$A$15)/POWER(1+Q130,$A$28-D130+1)</f>
        <v>0</v>
      </c>
      <c r="T130" s="45">
        <f t="shared" ca="1" si="30"/>
        <v>0</v>
      </c>
      <c r="U130" s="45">
        <f t="shared" ca="1" si="36"/>
        <v>0</v>
      </c>
      <c r="V130" s="45">
        <f t="shared" ca="1" si="37"/>
        <v>0</v>
      </c>
      <c r="W130" s="45">
        <f t="shared" ca="1" si="31"/>
        <v>0</v>
      </c>
      <c r="X130" s="25">
        <f t="shared" ca="1" si="20"/>
        <v>0</v>
      </c>
      <c r="Z130" s="28">
        <f t="shared" ca="1" si="38"/>
        <v>0</v>
      </c>
      <c r="AA130" s="233"/>
      <c r="AB130" s="45">
        <f t="shared" ca="1" si="32"/>
        <v>0</v>
      </c>
      <c r="AC130" s="45">
        <f t="shared" ca="1" si="21"/>
        <v>0</v>
      </c>
      <c r="AD130" s="25">
        <f t="shared" ca="1" si="22"/>
        <v>0</v>
      </c>
    </row>
    <row r="131" spans="4:30" x14ac:dyDescent="0.35">
      <c r="D131" s="20">
        <v>127</v>
      </c>
      <c r="E131" s="21">
        <f t="shared" ca="1" si="33"/>
        <v>46387</v>
      </c>
      <c r="F131" s="44">
        <f t="shared" ca="1" si="23"/>
        <v>46751</v>
      </c>
      <c r="G131" s="22" t="s">
        <v>119</v>
      </c>
      <c r="H131" s="44">
        <f t="shared" ca="1" si="34"/>
        <v>46387</v>
      </c>
      <c r="I131" s="45">
        <f t="shared" ca="1" si="24"/>
        <v>0</v>
      </c>
      <c r="J131" s="45">
        <f t="shared" ca="1" si="25"/>
        <v>0</v>
      </c>
      <c r="K131" s="45">
        <f t="shared" ca="1" si="26"/>
        <v>0</v>
      </c>
      <c r="L131" s="45"/>
      <c r="M131" s="45">
        <f t="shared" ca="1" si="35"/>
        <v>0</v>
      </c>
      <c r="N131" s="257">
        <f t="shared" ca="1" si="27"/>
        <v>0</v>
      </c>
      <c r="O131" s="23"/>
      <c r="P131" s="255">
        <f t="shared" ca="1" si="28"/>
        <v>0</v>
      </c>
      <c r="Q131" s="163">
        <f t="shared" ca="1" si="29"/>
        <v>0</v>
      </c>
      <c r="R131" s="164">
        <f ca="1">NPV(Q130,K131:$K$244) + ($A$13+$A$14+$A$15)/POWER(1+Q130,$A$28-D131+1)</f>
        <v>0</v>
      </c>
      <c r="S131" s="164">
        <f ca="1">NPV(Q131,K131:$K$244) + ($A$13+$A$14+$A$15)/POWER(1+Q131,$A$28-D131+1)</f>
        <v>0</v>
      </c>
      <c r="T131" s="45">
        <f t="shared" ca="1" si="30"/>
        <v>0</v>
      </c>
      <c r="U131" s="45">
        <f t="shared" ca="1" si="36"/>
        <v>0</v>
      </c>
      <c r="V131" s="45">
        <f t="shared" ca="1" si="37"/>
        <v>0</v>
      </c>
      <c r="W131" s="45">
        <f t="shared" ca="1" si="31"/>
        <v>0</v>
      </c>
      <c r="X131" s="25">
        <f t="shared" ca="1" si="20"/>
        <v>0</v>
      </c>
      <c r="Z131" s="28">
        <f t="shared" ca="1" si="38"/>
        <v>0</v>
      </c>
      <c r="AA131" s="233"/>
      <c r="AB131" s="45">
        <f t="shared" ca="1" si="32"/>
        <v>0</v>
      </c>
      <c r="AC131" s="45">
        <f t="shared" ca="1" si="21"/>
        <v>0</v>
      </c>
      <c r="AD131" s="25">
        <f t="shared" ca="1" si="22"/>
        <v>0</v>
      </c>
    </row>
    <row r="132" spans="4:30" x14ac:dyDescent="0.35">
      <c r="D132" s="20">
        <v>128</v>
      </c>
      <c r="E132" s="21">
        <f t="shared" ca="1" si="33"/>
        <v>46752</v>
      </c>
      <c r="F132" s="44">
        <f t="shared" ca="1" si="23"/>
        <v>47117</v>
      </c>
      <c r="G132" s="22" t="s">
        <v>119</v>
      </c>
      <c r="H132" s="44">
        <f t="shared" ca="1" si="34"/>
        <v>46752</v>
      </c>
      <c r="I132" s="45">
        <f t="shared" ca="1" si="24"/>
        <v>0</v>
      </c>
      <c r="J132" s="45">
        <f t="shared" ca="1" si="25"/>
        <v>0</v>
      </c>
      <c r="K132" s="45">
        <f t="shared" ca="1" si="26"/>
        <v>0</v>
      </c>
      <c r="L132" s="45"/>
      <c r="M132" s="45">
        <f t="shared" ca="1" si="35"/>
        <v>0</v>
      </c>
      <c r="N132" s="257">
        <f t="shared" ca="1" si="27"/>
        <v>0</v>
      </c>
      <c r="O132" s="23"/>
      <c r="P132" s="255">
        <f t="shared" ca="1" si="28"/>
        <v>0</v>
      </c>
      <c r="Q132" s="163">
        <f t="shared" ca="1" si="29"/>
        <v>0</v>
      </c>
      <c r="R132" s="164">
        <f ca="1">NPV(Q131,K132:$K$244) + ($A$13+$A$14+$A$15)/POWER(1+Q131,$A$28-D132+1)</f>
        <v>0</v>
      </c>
      <c r="S132" s="164">
        <f ca="1">NPV(Q132,K132:$K$244) + ($A$13+$A$14+$A$15)/POWER(1+Q132,$A$28-D132+1)</f>
        <v>0</v>
      </c>
      <c r="T132" s="45">
        <f t="shared" ca="1" si="30"/>
        <v>0</v>
      </c>
      <c r="U132" s="45">
        <f t="shared" ca="1" si="36"/>
        <v>0</v>
      </c>
      <c r="V132" s="45">
        <f t="shared" ca="1" si="37"/>
        <v>0</v>
      </c>
      <c r="W132" s="45">
        <f t="shared" ca="1" si="31"/>
        <v>0</v>
      </c>
      <c r="X132" s="25">
        <f t="shared" ref="X132:X195" ca="1" si="39">T132+W132+U132+V132</f>
        <v>0</v>
      </c>
      <c r="Z132" s="28">
        <f t="shared" ca="1" si="38"/>
        <v>0</v>
      </c>
      <c r="AA132" s="233"/>
      <c r="AB132" s="45">
        <f t="shared" ca="1" si="32"/>
        <v>0</v>
      </c>
      <c r="AC132" s="45">
        <f t="shared" ref="AC132:AC195" ca="1" si="40">W132</f>
        <v>0</v>
      </c>
      <c r="AD132" s="25">
        <f t="shared" ref="AD132:AD195" ca="1" si="41">Z132-AA132-AB132+AC132</f>
        <v>0</v>
      </c>
    </row>
    <row r="133" spans="4:30" x14ac:dyDescent="0.35">
      <c r="D133" s="20">
        <v>129</v>
      </c>
      <c r="E133" s="21">
        <f t="shared" ca="1" si="33"/>
        <v>47118</v>
      </c>
      <c r="F133" s="44">
        <f t="shared" ref="F133:F196" ca="1" si="42">E134-1</f>
        <v>47482</v>
      </c>
      <c r="G133" s="22" t="s">
        <v>119</v>
      </c>
      <c r="H133" s="44">
        <f t="shared" ca="1" si="34"/>
        <v>47118</v>
      </c>
      <c r="I133" s="45">
        <f t="shared" ref="I133:I196" ca="1" si="43">IF(D133&gt;$A$28,0,$A$9)</f>
        <v>0</v>
      </c>
      <c r="J133" s="45">
        <f t="shared" ref="J133:J196" ca="1" si="44">IF(D133&gt;$A$28,0,$A$10)</f>
        <v>0</v>
      </c>
      <c r="K133" s="45">
        <f t="shared" ref="K133:K196" ca="1" si="45">IF(D133&gt;$A$28,0,$A$11)</f>
        <v>0</v>
      </c>
      <c r="L133" s="45"/>
      <c r="M133" s="45">
        <f t="shared" ca="1" si="35"/>
        <v>0</v>
      </c>
      <c r="N133" s="257">
        <f t="shared" ref="N133:N196" ca="1" si="46">$A$6</f>
        <v>0</v>
      </c>
      <c r="O133" s="23"/>
      <c r="P133" s="255">
        <f t="shared" ref="P133:P196" ca="1" si="47">$A$7</f>
        <v>0</v>
      </c>
      <c r="Q133" s="163">
        <f t="shared" ref="Q133:Q196" ca="1" si="48">$A$8</f>
        <v>0</v>
      </c>
      <c r="R133" s="164">
        <f ca="1">NPV(Q132,K133:$K$244) + ($A$13+$A$14+$A$15)/POWER(1+Q132,$A$28-D133+1)</f>
        <v>0</v>
      </c>
      <c r="S133" s="164">
        <f ca="1">NPV(Q133,K133:$K$244) + ($A$13+$A$14+$A$15)/POWER(1+Q133,$A$28-D133+1)</f>
        <v>0</v>
      </c>
      <c r="T133" s="45">
        <f t="shared" ref="T133:T196" ca="1" si="49">IF(ISBLANK(G133),0,X132)</f>
        <v>0</v>
      </c>
      <c r="U133" s="45">
        <f t="shared" ca="1" si="36"/>
        <v>0</v>
      </c>
      <c r="V133" s="45">
        <f t="shared" ca="1" si="37"/>
        <v>0</v>
      </c>
      <c r="W133" s="45">
        <f t="shared" ref="W133:W196" ca="1" si="50">S133-R133</f>
        <v>0</v>
      </c>
      <c r="X133" s="25">
        <f t="shared" ca="1" si="39"/>
        <v>0</v>
      </c>
      <c r="Z133" s="28">
        <f t="shared" ca="1" si="38"/>
        <v>0</v>
      </c>
      <c r="AA133" s="233"/>
      <c r="AB133" s="45">
        <f t="shared" ref="AB133:AB196" ca="1" si="51">IFERROR(Z133/($A$42-D133+1),0)</f>
        <v>0</v>
      </c>
      <c r="AC133" s="45">
        <f t="shared" ca="1" si="40"/>
        <v>0</v>
      </c>
      <c r="AD133" s="25">
        <f t="shared" ca="1" si="41"/>
        <v>0</v>
      </c>
    </row>
    <row r="134" spans="4:30" x14ac:dyDescent="0.35">
      <c r="D134" s="20">
        <v>130</v>
      </c>
      <c r="E134" s="21">
        <f t="shared" ref="E134:E197" ca="1" si="52">EOMONTH(H134,0)</f>
        <v>47483</v>
      </c>
      <c r="F134" s="44">
        <f t="shared" ca="1" si="42"/>
        <v>47847</v>
      </c>
      <c r="G134" s="22" t="s">
        <v>119</v>
      </c>
      <c r="H134" s="44">
        <f t="shared" ref="H134:H197" ca="1" si="53">EDATE(H133,12)</f>
        <v>47483</v>
      </c>
      <c r="I134" s="45">
        <f t="shared" ca="1" si="43"/>
        <v>0</v>
      </c>
      <c r="J134" s="45">
        <f t="shared" ca="1" si="44"/>
        <v>0</v>
      </c>
      <c r="K134" s="45">
        <f t="shared" ca="1" si="45"/>
        <v>0</v>
      </c>
      <c r="L134" s="45"/>
      <c r="M134" s="45">
        <f t="shared" ref="M134:M197" ca="1" si="54">K134+L134</f>
        <v>0</v>
      </c>
      <c r="N134" s="257">
        <f t="shared" ca="1" si="46"/>
        <v>0</v>
      </c>
      <c r="O134" s="23"/>
      <c r="P134" s="255">
        <f t="shared" ca="1" si="47"/>
        <v>0</v>
      </c>
      <c r="Q134" s="163">
        <f t="shared" ca="1" si="48"/>
        <v>0</v>
      </c>
      <c r="R134" s="164">
        <f ca="1">NPV(Q133,K134:$K$244) + ($A$13+$A$14+$A$15)/POWER(1+Q133,$A$28-D134+1)</f>
        <v>0</v>
      </c>
      <c r="S134" s="164">
        <f ca="1">NPV(Q134,K134:$K$244) + ($A$13+$A$14+$A$15)/POWER(1+Q134,$A$28-D134+1)</f>
        <v>0</v>
      </c>
      <c r="T134" s="45">
        <f t="shared" ca="1" si="49"/>
        <v>0</v>
      </c>
      <c r="U134" s="45">
        <f t="shared" ref="U134:U197" ca="1" si="55">S134*Q134</f>
        <v>0</v>
      </c>
      <c r="V134" s="45">
        <f t="shared" ref="V134:V197" ca="1" si="56">-(K134+L134)</f>
        <v>0</v>
      </c>
      <c r="W134" s="45">
        <f t="shared" ca="1" si="50"/>
        <v>0</v>
      </c>
      <c r="X134" s="25">
        <f t="shared" ca="1" si="39"/>
        <v>0</v>
      </c>
      <c r="Z134" s="28">
        <f t="shared" ref="Z134:Z197" ca="1" si="57">AD133</f>
        <v>0</v>
      </c>
      <c r="AA134" s="233"/>
      <c r="AB134" s="45">
        <f t="shared" ca="1" si="51"/>
        <v>0</v>
      </c>
      <c r="AC134" s="45">
        <f t="shared" ca="1" si="40"/>
        <v>0</v>
      </c>
      <c r="AD134" s="25">
        <f t="shared" ca="1" si="41"/>
        <v>0</v>
      </c>
    </row>
    <row r="135" spans="4:30" x14ac:dyDescent="0.35">
      <c r="D135" s="20">
        <v>131</v>
      </c>
      <c r="E135" s="21">
        <f t="shared" ca="1" si="52"/>
        <v>47848</v>
      </c>
      <c r="F135" s="44">
        <f t="shared" ca="1" si="42"/>
        <v>48212</v>
      </c>
      <c r="G135" s="22" t="s">
        <v>119</v>
      </c>
      <c r="H135" s="44">
        <f t="shared" ca="1" si="53"/>
        <v>47848</v>
      </c>
      <c r="I135" s="45">
        <f t="shared" ca="1" si="43"/>
        <v>0</v>
      </c>
      <c r="J135" s="45">
        <f t="shared" ca="1" si="44"/>
        <v>0</v>
      </c>
      <c r="K135" s="45">
        <f t="shared" ca="1" si="45"/>
        <v>0</v>
      </c>
      <c r="L135" s="45"/>
      <c r="M135" s="45">
        <f t="shared" ca="1" si="54"/>
        <v>0</v>
      </c>
      <c r="N135" s="257">
        <f t="shared" ca="1" si="46"/>
        <v>0</v>
      </c>
      <c r="O135" s="23"/>
      <c r="P135" s="255">
        <f t="shared" ca="1" si="47"/>
        <v>0</v>
      </c>
      <c r="Q135" s="163">
        <f t="shared" ca="1" si="48"/>
        <v>0</v>
      </c>
      <c r="R135" s="164">
        <f ca="1">NPV(Q134,K135:$K$244) + ($A$13+$A$14+$A$15)/POWER(1+Q134,$A$28-D135+1)</f>
        <v>0</v>
      </c>
      <c r="S135" s="164">
        <f ca="1">NPV(Q135,K135:$K$244) + ($A$13+$A$14+$A$15)/POWER(1+Q135,$A$28-D135+1)</f>
        <v>0</v>
      </c>
      <c r="T135" s="45">
        <f t="shared" ca="1" si="49"/>
        <v>0</v>
      </c>
      <c r="U135" s="45">
        <f t="shared" ca="1" si="55"/>
        <v>0</v>
      </c>
      <c r="V135" s="45">
        <f t="shared" ca="1" si="56"/>
        <v>0</v>
      </c>
      <c r="W135" s="45">
        <f t="shared" ca="1" si="50"/>
        <v>0</v>
      </c>
      <c r="X135" s="25">
        <f t="shared" ca="1" si="39"/>
        <v>0</v>
      </c>
      <c r="Z135" s="28">
        <f t="shared" ca="1" si="57"/>
        <v>0</v>
      </c>
      <c r="AA135" s="233"/>
      <c r="AB135" s="45">
        <f t="shared" ca="1" si="51"/>
        <v>0</v>
      </c>
      <c r="AC135" s="45">
        <f t="shared" ca="1" si="40"/>
        <v>0</v>
      </c>
      <c r="AD135" s="25">
        <f t="shared" ca="1" si="41"/>
        <v>0</v>
      </c>
    </row>
    <row r="136" spans="4:30" x14ac:dyDescent="0.35">
      <c r="D136" s="20">
        <v>132</v>
      </c>
      <c r="E136" s="21">
        <f t="shared" ca="1" si="52"/>
        <v>48213</v>
      </c>
      <c r="F136" s="44">
        <f t="shared" ca="1" si="42"/>
        <v>48578</v>
      </c>
      <c r="G136" s="22" t="s">
        <v>119</v>
      </c>
      <c r="H136" s="44">
        <f t="shared" ca="1" si="53"/>
        <v>48213</v>
      </c>
      <c r="I136" s="45">
        <f t="shared" ca="1" si="43"/>
        <v>0</v>
      </c>
      <c r="J136" s="45">
        <f t="shared" ca="1" si="44"/>
        <v>0</v>
      </c>
      <c r="K136" s="45">
        <f t="shared" ca="1" si="45"/>
        <v>0</v>
      </c>
      <c r="L136" s="45"/>
      <c r="M136" s="45">
        <f t="shared" ca="1" si="54"/>
        <v>0</v>
      </c>
      <c r="N136" s="257">
        <f t="shared" ca="1" si="46"/>
        <v>0</v>
      </c>
      <c r="O136" s="23"/>
      <c r="P136" s="255">
        <f t="shared" ca="1" si="47"/>
        <v>0</v>
      </c>
      <c r="Q136" s="163">
        <f t="shared" ca="1" si="48"/>
        <v>0</v>
      </c>
      <c r="R136" s="164">
        <f ca="1">NPV(Q135,K136:$K$244) + ($A$13+$A$14+$A$15)/POWER(1+Q135,$A$28-D136+1)</f>
        <v>0</v>
      </c>
      <c r="S136" s="164">
        <f ca="1">NPV(Q136,K136:$K$244) + ($A$13+$A$14+$A$15)/POWER(1+Q136,$A$28-D136+1)</f>
        <v>0</v>
      </c>
      <c r="T136" s="45">
        <f t="shared" ca="1" si="49"/>
        <v>0</v>
      </c>
      <c r="U136" s="45">
        <f t="shared" ca="1" si="55"/>
        <v>0</v>
      </c>
      <c r="V136" s="45">
        <f t="shared" ca="1" si="56"/>
        <v>0</v>
      </c>
      <c r="W136" s="45">
        <f t="shared" ca="1" si="50"/>
        <v>0</v>
      </c>
      <c r="X136" s="25">
        <f t="shared" ca="1" si="39"/>
        <v>0</v>
      </c>
      <c r="Z136" s="28">
        <f t="shared" ca="1" si="57"/>
        <v>0</v>
      </c>
      <c r="AA136" s="233"/>
      <c r="AB136" s="45">
        <f t="shared" ca="1" si="51"/>
        <v>0</v>
      </c>
      <c r="AC136" s="45">
        <f t="shared" ca="1" si="40"/>
        <v>0</v>
      </c>
      <c r="AD136" s="25">
        <f t="shared" ca="1" si="41"/>
        <v>0</v>
      </c>
    </row>
    <row r="137" spans="4:30" x14ac:dyDescent="0.35">
      <c r="D137" s="20">
        <v>133</v>
      </c>
      <c r="E137" s="21">
        <f t="shared" ca="1" si="52"/>
        <v>48579</v>
      </c>
      <c r="F137" s="44">
        <f t="shared" ca="1" si="42"/>
        <v>48943</v>
      </c>
      <c r="G137" s="22" t="s">
        <v>119</v>
      </c>
      <c r="H137" s="44">
        <f t="shared" ca="1" si="53"/>
        <v>48579</v>
      </c>
      <c r="I137" s="45">
        <f t="shared" ca="1" si="43"/>
        <v>0</v>
      </c>
      <c r="J137" s="45">
        <f t="shared" ca="1" si="44"/>
        <v>0</v>
      </c>
      <c r="K137" s="45">
        <f t="shared" ca="1" si="45"/>
        <v>0</v>
      </c>
      <c r="L137" s="45"/>
      <c r="M137" s="45">
        <f t="shared" ca="1" si="54"/>
        <v>0</v>
      </c>
      <c r="N137" s="257">
        <f t="shared" ca="1" si="46"/>
        <v>0</v>
      </c>
      <c r="O137" s="23"/>
      <c r="P137" s="255">
        <f t="shared" ca="1" si="47"/>
        <v>0</v>
      </c>
      <c r="Q137" s="163">
        <f t="shared" ca="1" si="48"/>
        <v>0</v>
      </c>
      <c r="R137" s="164">
        <f ca="1">NPV(Q136,K137:$K$244) + ($A$13+$A$14+$A$15)/POWER(1+Q136,$A$28-D137+1)</f>
        <v>0</v>
      </c>
      <c r="S137" s="164">
        <f ca="1">NPV(Q137,K137:$K$244) + ($A$13+$A$14+$A$15)/POWER(1+Q137,$A$28-D137+1)</f>
        <v>0</v>
      </c>
      <c r="T137" s="45">
        <f t="shared" ca="1" si="49"/>
        <v>0</v>
      </c>
      <c r="U137" s="45">
        <f t="shared" ca="1" si="55"/>
        <v>0</v>
      </c>
      <c r="V137" s="45">
        <f t="shared" ca="1" si="56"/>
        <v>0</v>
      </c>
      <c r="W137" s="45">
        <f t="shared" ca="1" si="50"/>
        <v>0</v>
      </c>
      <c r="X137" s="25">
        <f t="shared" ca="1" si="39"/>
        <v>0</v>
      </c>
      <c r="Z137" s="28">
        <f t="shared" ca="1" si="57"/>
        <v>0</v>
      </c>
      <c r="AA137" s="233"/>
      <c r="AB137" s="45">
        <f t="shared" ca="1" si="51"/>
        <v>0</v>
      </c>
      <c r="AC137" s="45">
        <f t="shared" ca="1" si="40"/>
        <v>0</v>
      </c>
      <c r="AD137" s="25">
        <f t="shared" ca="1" si="41"/>
        <v>0</v>
      </c>
    </row>
    <row r="138" spans="4:30" x14ac:dyDescent="0.35">
      <c r="D138" s="20">
        <v>134</v>
      </c>
      <c r="E138" s="21">
        <f t="shared" ca="1" si="52"/>
        <v>48944</v>
      </c>
      <c r="F138" s="44">
        <f t="shared" ca="1" si="42"/>
        <v>49308</v>
      </c>
      <c r="G138" s="22" t="s">
        <v>119</v>
      </c>
      <c r="H138" s="44">
        <f t="shared" ca="1" si="53"/>
        <v>48944</v>
      </c>
      <c r="I138" s="45">
        <f t="shared" ca="1" si="43"/>
        <v>0</v>
      </c>
      <c r="J138" s="45">
        <f t="shared" ca="1" si="44"/>
        <v>0</v>
      </c>
      <c r="K138" s="45">
        <f t="shared" ca="1" si="45"/>
        <v>0</v>
      </c>
      <c r="L138" s="45"/>
      <c r="M138" s="45">
        <f t="shared" ca="1" si="54"/>
        <v>0</v>
      </c>
      <c r="N138" s="257">
        <f t="shared" ca="1" si="46"/>
        <v>0</v>
      </c>
      <c r="O138" s="23"/>
      <c r="P138" s="255">
        <f t="shared" ca="1" si="47"/>
        <v>0</v>
      </c>
      <c r="Q138" s="163">
        <f t="shared" ca="1" si="48"/>
        <v>0</v>
      </c>
      <c r="R138" s="164">
        <f ca="1">NPV(Q137,K138:$K$244) + ($A$13+$A$14+$A$15)/POWER(1+Q137,$A$28-D138+1)</f>
        <v>0</v>
      </c>
      <c r="S138" s="164">
        <f ca="1">NPV(Q138,K138:$K$244) + ($A$13+$A$14+$A$15)/POWER(1+Q138,$A$28-D138+1)</f>
        <v>0</v>
      </c>
      <c r="T138" s="45">
        <f t="shared" ca="1" si="49"/>
        <v>0</v>
      </c>
      <c r="U138" s="45">
        <f t="shared" ca="1" si="55"/>
        <v>0</v>
      </c>
      <c r="V138" s="45">
        <f t="shared" ca="1" si="56"/>
        <v>0</v>
      </c>
      <c r="W138" s="45">
        <f t="shared" ca="1" si="50"/>
        <v>0</v>
      </c>
      <c r="X138" s="25">
        <f t="shared" ca="1" si="39"/>
        <v>0</v>
      </c>
      <c r="Z138" s="28">
        <f t="shared" ca="1" si="57"/>
        <v>0</v>
      </c>
      <c r="AA138" s="233"/>
      <c r="AB138" s="45">
        <f t="shared" ca="1" si="51"/>
        <v>0</v>
      </c>
      <c r="AC138" s="45">
        <f t="shared" ca="1" si="40"/>
        <v>0</v>
      </c>
      <c r="AD138" s="25">
        <f t="shared" ca="1" si="41"/>
        <v>0</v>
      </c>
    </row>
    <row r="139" spans="4:30" x14ac:dyDescent="0.35">
      <c r="D139" s="20">
        <v>135</v>
      </c>
      <c r="E139" s="21">
        <f t="shared" ca="1" si="52"/>
        <v>49309</v>
      </c>
      <c r="F139" s="44">
        <f t="shared" ca="1" si="42"/>
        <v>49673</v>
      </c>
      <c r="G139" s="22" t="s">
        <v>119</v>
      </c>
      <c r="H139" s="44">
        <f t="shared" ca="1" si="53"/>
        <v>49309</v>
      </c>
      <c r="I139" s="45">
        <f t="shared" ca="1" si="43"/>
        <v>0</v>
      </c>
      <c r="J139" s="45">
        <f t="shared" ca="1" si="44"/>
        <v>0</v>
      </c>
      <c r="K139" s="45">
        <f t="shared" ca="1" si="45"/>
        <v>0</v>
      </c>
      <c r="L139" s="45"/>
      <c r="M139" s="45">
        <f t="shared" ca="1" si="54"/>
        <v>0</v>
      </c>
      <c r="N139" s="257">
        <f t="shared" ca="1" si="46"/>
        <v>0</v>
      </c>
      <c r="O139" s="23"/>
      <c r="P139" s="255">
        <f t="shared" ca="1" si="47"/>
        <v>0</v>
      </c>
      <c r="Q139" s="163">
        <f t="shared" ca="1" si="48"/>
        <v>0</v>
      </c>
      <c r="R139" s="164">
        <f ca="1">NPV(Q138,K139:$K$244) + ($A$13+$A$14+$A$15)/POWER(1+Q138,$A$28-D139+1)</f>
        <v>0</v>
      </c>
      <c r="S139" s="164">
        <f ca="1">NPV(Q139,K139:$K$244) + ($A$13+$A$14+$A$15)/POWER(1+Q139,$A$28-D139+1)</f>
        <v>0</v>
      </c>
      <c r="T139" s="45">
        <f t="shared" ca="1" si="49"/>
        <v>0</v>
      </c>
      <c r="U139" s="45">
        <f t="shared" ca="1" si="55"/>
        <v>0</v>
      </c>
      <c r="V139" s="45">
        <f t="shared" ca="1" si="56"/>
        <v>0</v>
      </c>
      <c r="W139" s="45">
        <f t="shared" ca="1" si="50"/>
        <v>0</v>
      </c>
      <c r="X139" s="25">
        <f t="shared" ca="1" si="39"/>
        <v>0</v>
      </c>
      <c r="Z139" s="28">
        <f t="shared" ca="1" si="57"/>
        <v>0</v>
      </c>
      <c r="AA139" s="233"/>
      <c r="AB139" s="45">
        <f t="shared" ca="1" si="51"/>
        <v>0</v>
      </c>
      <c r="AC139" s="45">
        <f t="shared" ca="1" si="40"/>
        <v>0</v>
      </c>
      <c r="AD139" s="25">
        <f t="shared" ca="1" si="41"/>
        <v>0</v>
      </c>
    </row>
    <row r="140" spans="4:30" x14ac:dyDescent="0.35">
      <c r="D140" s="20">
        <v>136</v>
      </c>
      <c r="E140" s="21">
        <f t="shared" ca="1" si="52"/>
        <v>49674</v>
      </c>
      <c r="F140" s="44">
        <f t="shared" ca="1" si="42"/>
        <v>50039</v>
      </c>
      <c r="G140" s="22" t="s">
        <v>119</v>
      </c>
      <c r="H140" s="44">
        <f t="shared" ca="1" si="53"/>
        <v>49674</v>
      </c>
      <c r="I140" s="45">
        <f t="shared" ca="1" si="43"/>
        <v>0</v>
      </c>
      <c r="J140" s="45">
        <f t="shared" ca="1" si="44"/>
        <v>0</v>
      </c>
      <c r="K140" s="45">
        <f t="shared" ca="1" si="45"/>
        <v>0</v>
      </c>
      <c r="L140" s="45"/>
      <c r="M140" s="45">
        <f t="shared" ca="1" si="54"/>
        <v>0</v>
      </c>
      <c r="N140" s="257">
        <f t="shared" ca="1" si="46"/>
        <v>0</v>
      </c>
      <c r="O140" s="23"/>
      <c r="P140" s="255">
        <f t="shared" ca="1" si="47"/>
        <v>0</v>
      </c>
      <c r="Q140" s="163">
        <f t="shared" ca="1" si="48"/>
        <v>0</v>
      </c>
      <c r="R140" s="164">
        <f ca="1">NPV(Q139,K140:$K$244) + ($A$13+$A$14+$A$15)/POWER(1+Q139,$A$28-D140+1)</f>
        <v>0</v>
      </c>
      <c r="S140" s="164">
        <f ca="1">NPV(Q140,K140:$K$244) + ($A$13+$A$14+$A$15)/POWER(1+Q140,$A$28-D140+1)</f>
        <v>0</v>
      </c>
      <c r="T140" s="45">
        <f t="shared" ca="1" si="49"/>
        <v>0</v>
      </c>
      <c r="U140" s="45">
        <f t="shared" ca="1" si="55"/>
        <v>0</v>
      </c>
      <c r="V140" s="45">
        <f t="shared" ca="1" si="56"/>
        <v>0</v>
      </c>
      <c r="W140" s="45">
        <f t="shared" ca="1" si="50"/>
        <v>0</v>
      </c>
      <c r="X140" s="25">
        <f t="shared" ca="1" si="39"/>
        <v>0</v>
      </c>
      <c r="Z140" s="28">
        <f t="shared" ca="1" si="57"/>
        <v>0</v>
      </c>
      <c r="AA140" s="233"/>
      <c r="AB140" s="45">
        <f t="shared" ca="1" si="51"/>
        <v>0</v>
      </c>
      <c r="AC140" s="45">
        <f t="shared" ca="1" si="40"/>
        <v>0</v>
      </c>
      <c r="AD140" s="25">
        <f t="shared" ca="1" si="41"/>
        <v>0</v>
      </c>
    </row>
    <row r="141" spans="4:30" x14ac:dyDescent="0.35">
      <c r="D141" s="20">
        <v>137</v>
      </c>
      <c r="E141" s="21">
        <f t="shared" ca="1" si="52"/>
        <v>50040</v>
      </c>
      <c r="F141" s="44">
        <f t="shared" ca="1" si="42"/>
        <v>50404</v>
      </c>
      <c r="G141" s="22" t="s">
        <v>119</v>
      </c>
      <c r="H141" s="44">
        <f t="shared" ca="1" si="53"/>
        <v>50040</v>
      </c>
      <c r="I141" s="45">
        <f t="shared" ca="1" si="43"/>
        <v>0</v>
      </c>
      <c r="J141" s="45">
        <f t="shared" ca="1" si="44"/>
        <v>0</v>
      </c>
      <c r="K141" s="45">
        <f t="shared" ca="1" si="45"/>
        <v>0</v>
      </c>
      <c r="L141" s="45"/>
      <c r="M141" s="45">
        <f t="shared" ca="1" si="54"/>
        <v>0</v>
      </c>
      <c r="N141" s="257">
        <f t="shared" ca="1" si="46"/>
        <v>0</v>
      </c>
      <c r="O141" s="23"/>
      <c r="P141" s="255">
        <f t="shared" ca="1" si="47"/>
        <v>0</v>
      </c>
      <c r="Q141" s="163">
        <f t="shared" ca="1" si="48"/>
        <v>0</v>
      </c>
      <c r="R141" s="164">
        <f ca="1">NPV(Q140,K141:$K$244) + ($A$13+$A$14+$A$15)/POWER(1+Q140,$A$28-D141+1)</f>
        <v>0</v>
      </c>
      <c r="S141" s="164">
        <f ca="1">NPV(Q141,K141:$K$244) + ($A$13+$A$14+$A$15)/POWER(1+Q141,$A$28-D141+1)</f>
        <v>0</v>
      </c>
      <c r="T141" s="45">
        <f t="shared" ca="1" si="49"/>
        <v>0</v>
      </c>
      <c r="U141" s="45">
        <f t="shared" ca="1" si="55"/>
        <v>0</v>
      </c>
      <c r="V141" s="45">
        <f t="shared" ca="1" si="56"/>
        <v>0</v>
      </c>
      <c r="W141" s="45">
        <f t="shared" ca="1" si="50"/>
        <v>0</v>
      </c>
      <c r="X141" s="25">
        <f t="shared" ca="1" si="39"/>
        <v>0</v>
      </c>
      <c r="Z141" s="28">
        <f t="shared" ca="1" si="57"/>
        <v>0</v>
      </c>
      <c r="AA141" s="233"/>
      <c r="AB141" s="45">
        <f t="shared" ca="1" si="51"/>
        <v>0</v>
      </c>
      <c r="AC141" s="45">
        <f t="shared" ca="1" si="40"/>
        <v>0</v>
      </c>
      <c r="AD141" s="25">
        <f t="shared" ca="1" si="41"/>
        <v>0</v>
      </c>
    </row>
    <row r="142" spans="4:30" x14ac:dyDescent="0.35">
      <c r="D142" s="20">
        <v>138</v>
      </c>
      <c r="E142" s="21">
        <f t="shared" ca="1" si="52"/>
        <v>50405</v>
      </c>
      <c r="F142" s="44">
        <f t="shared" ca="1" si="42"/>
        <v>50769</v>
      </c>
      <c r="G142" s="22" t="s">
        <v>119</v>
      </c>
      <c r="H142" s="44">
        <f t="shared" ca="1" si="53"/>
        <v>50405</v>
      </c>
      <c r="I142" s="45">
        <f t="shared" ca="1" si="43"/>
        <v>0</v>
      </c>
      <c r="J142" s="45">
        <f t="shared" ca="1" si="44"/>
        <v>0</v>
      </c>
      <c r="K142" s="45">
        <f t="shared" ca="1" si="45"/>
        <v>0</v>
      </c>
      <c r="L142" s="45"/>
      <c r="M142" s="45">
        <f t="shared" ca="1" si="54"/>
        <v>0</v>
      </c>
      <c r="N142" s="257">
        <f t="shared" ca="1" si="46"/>
        <v>0</v>
      </c>
      <c r="O142" s="23"/>
      <c r="P142" s="255">
        <f t="shared" ca="1" si="47"/>
        <v>0</v>
      </c>
      <c r="Q142" s="163">
        <f t="shared" ca="1" si="48"/>
        <v>0</v>
      </c>
      <c r="R142" s="164">
        <f ca="1">NPV(Q141,K142:$K$244) + ($A$13+$A$14+$A$15)/POWER(1+Q141,$A$28-D142+1)</f>
        <v>0</v>
      </c>
      <c r="S142" s="164">
        <f ca="1">NPV(Q142,K142:$K$244) + ($A$13+$A$14+$A$15)/POWER(1+Q142,$A$28-D142+1)</f>
        <v>0</v>
      </c>
      <c r="T142" s="45">
        <f t="shared" ca="1" si="49"/>
        <v>0</v>
      </c>
      <c r="U142" s="45">
        <f t="shared" ca="1" si="55"/>
        <v>0</v>
      </c>
      <c r="V142" s="45">
        <f t="shared" ca="1" si="56"/>
        <v>0</v>
      </c>
      <c r="W142" s="45">
        <f t="shared" ca="1" si="50"/>
        <v>0</v>
      </c>
      <c r="X142" s="25">
        <f t="shared" ca="1" si="39"/>
        <v>0</v>
      </c>
      <c r="Z142" s="28">
        <f t="shared" ca="1" si="57"/>
        <v>0</v>
      </c>
      <c r="AA142" s="233"/>
      <c r="AB142" s="45">
        <f t="shared" ca="1" si="51"/>
        <v>0</v>
      </c>
      <c r="AC142" s="45">
        <f t="shared" ca="1" si="40"/>
        <v>0</v>
      </c>
      <c r="AD142" s="25">
        <f t="shared" ca="1" si="41"/>
        <v>0</v>
      </c>
    </row>
    <row r="143" spans="4:30" x14ac:dyDescent="0.35">
      <c r="D143" s="20">
        <v>139</v>
      </c>
      <c r="E143" s="21">
        <f t="shared" ca="1" si="52"/>
        <v>50770</v>
      </c>
      <c r="F143" s="44">
        <f t="shared" ca="1" si="42"/>
        <v>51134</v>
      </c>
      <c r="G143" s="22" t="s">
        <v>119</v>
      </c>
      <c r="H143" s="44">
        <f t="shared" ca="1" si="53"/>
        <v>50770</v>
      </c>
      <c r="I143" s="45">
        <f t="shared" ca="1" si="43"/>
        <v>0</v>
      </c>
      <c r="J143" s="45">
        <f t="shared" ca="1" si="44"/>
        <v>0</v>
      </c>
      <c r="K143" s="45">
        <f t="shared" ca="1" si="45"/>
        <v>0</v>
      </c>
      <c r="L143" s="45"/>
      <c r="M143" s="45">
        <f t="shared" ca="1" si="54"/>
        <v>0</v>
      </c>
      <c r="N143" s="257">
        <f t="shared" ca="1" si="46"/>
        <v>0</v>
      </c>
      <c r="O143" s="23"/>
      <c r="P143" s="255">
        <f t="shared" ca="1" si="47"/>
        <v>0</v>
      </c>
      <c r="Q143" s="163">
        <f t="shared" ca="1" si="48"/>
        <v>0</v>
      </c>
      <c r="R143" s="164">
        <f ca="1">NPV(Q142,K143:$K$244) + ($A$13+$A$14+$A$15)/POWER(1+Q142,$A$28-D143+1)</f>
        <v>0</v>
      </c>
      <c r="S143" s="164">
        <f ca="1">NPV(Q143,K143:$K$244) + ($A$13+$A$14+$A$15)/POWER(1+Q143,$A$28-D143+1)</f>
        <v>0</v>
      </c>
      <c r="T143" s="45">
        <f t="shared" ca="1" si="49"/>
        <v>0</v>
      </c>
      <c r="U143" s="45">
        <f t="shared" ca="1" si="55"/>
        <v>0</v>
      </c>
      <c r="V143" s="45">
        <f t="shared" ca="1" si="56"/>
        <v>0</v>
      </c>
      <c r="W143" s="45">
        <f t="shared" ca="1" si="50"/>
        <v>0</v>
      </c>
      <c r="X143" s="25">
        <f t="shared" ca="1" si="39"/>
        <v>0</v>
      </c>
      <c r="Z143" s="28">
        <f t="shared" ca="1" si="57"/>
        <v>0</v>
      </c>
      <c r="AA143" s="233"/>
      <c r="AB143" s="45">
        <f t="shared" ca="1" si="51"/>
        <v>0</v>
      </c>
      <c r="AC143" s="45">
        <f t="shared" ca="1" si="40"/>
        <v>0</v>
      </c>
      <c r="AD143" s="25">
        <f t="shared" ca="1" si="41"/>
        <v>0</v>
      </c>
    </row>
    <row r="144" spans="4:30" x14ac:dyDescent="0.35">
      <c r="D144" s="20">
        <v>140</v>
      </c>
      <c r="E144" s="21">
        <f t="shared" ca="1" si="52"/>
        <v>51135</v>
      </c>
      <c r="F144" s="44">
        <f t="shared" ca="1" si="42"/>
        <v>51500</v>
      </c>
      <c r="G144" s="22" t="s">
        <v>119</v>
      </c>
      <c r="H144" s="44">
        <f t="shared" ca="1" si="53"/>
        <v>51135</v>
      </c>
      <c r="I144" s="45">
        <f t="shared" ca="1" si="43"/>
        <v>0</v>
      </c>
      <c r="J144" s="45">
        <f t="shared" ca="1" si="44"/>
        <v>0</v>
      </c>
      <c r="K144" s="45">
        <f t="shared" ca="1" si="45"/>
        <v>0</v>
      </c>
      <c r="L144" s="45"/>
      <c r="M144" s="45">
        <f t="shared" ca="1" si="54"/>
        <v>0</v>
      </c>
      <c r="N144" s="257">
        <f t="shared" ca="1" si="46"/>
        <v>0</v>
      </c>
      <c r="O144" s="23"/>
      <c r="P144" s="255">
        <f t="shared" ca="1" si="47"/>
        <v>0</v>
      </c>
      <c r="Q144" s="163">
        <f t="shared" ca="1" si="48"/>
        <v>0</v>
      </c>
      <c r="R144" s="164">
        <f ca="1">NPV(Q143,K144:$K$244) + ($A$13+$A$14+$A$15)/POWER(1+Q143,$A$28-D144+1)</f>
        <v>0</v>
      </c>
      <c r="S144" s="164">
        <f ca="1">NPV(Q144,K144:$K$244) + ($A$13+$A$14+$A$15)/POWER(1+Q144,$A$28-D144+1)</f>
        <v>0</v>
      </c>
      <c r="T144" s="45">
        <f t="shared" ca="1" si="49"/>
        <v>0</v>
      </c>
      <c r="U144" s="45">
        <f t="shared" ca="1" si="55"/>
        <v>0</v>
      </c>
      <c r="V144" s="45">
        <f t="shared" ca="1" si="56"/>
        <v>0</v>
      </c>
      <c r="W144" s="45">
        <f t="shared" ca="1" si="50"/>
        <v>0</v>
      </c>
      <c r="X144" s="25">
        <f t="shared" ca="1" si="39"/>
        <v>0</v>
      </c>
      <c r="Z144" s="28">
        <f t="shared" ca="1" si="57"/>
        <v>0</v>
      </c>
      <c r="AA144" s="233"/>
      <c r="AB144" s="45">
        <f t="shared" ca="1" si="51"/>
        <v>0</v>
      </c>
      <c r="AC144" s="45">
        <f t="shared" ca="1" si="40"/>
        <v>0</v>
      </c>
      <c r="AD144" s="25">
        <f t="shared" ca="1" si="41"/>
        <v>0</v>
      </c>
    </row>
    <row r="145" spans="4:30" x14ac:dyDescent="0.35">
      <c r="D145" s="20">
        <v>141</v>
      </c>
      <c r="E145" s="21">
        <f t="shared" ca="1" si="52"/>
        <v>51501</v>
      </c>
      <c r="F145" s="44">
        <f t="shared" ca="1" si="42"/>
        <v>51865</v>
      </c>
      <c r="G145" s="22" t="s">
        <v>119</v>
      </c>
      <c r="H145" s="44">
        <f t="shared" ca="1" si="53"/>
        <v>51501</v>
      </c>
      <c r="I145" s="45">
        <f t="shared" ca="1" si="43"/>
        <v>0</v>
      </c>
      <c r="J145" s="45">
        <f t="shared" ca="1" si="44"/>
        <v>0</v>
      </c>
      <c r="K145" s="45">
        <f t="shared" ca="1" si="45"/>
        <v>0</v>
      </c>
      <c r="L145" s="45"/>
      <c r="M145" s="45">
        <f t="shared" ca="1" si="54"/>
        <v>0</v>
      </c>
      <c r="N145" s="257">
        <f t="shared" ca="1" si="46"/>
        <v>0</v>
      </c>
      <c r="O145" s="23"/>
      <c r="P145" s="255">
        <f t="shared" ca="1" si="47"/>
        <v>0</v>
      </c>
      <c r="Q145" s="163">
        <f t="shared" ca="1" si="48"/>
        <v>0</v>
      </c>
      <c r="R145" s="164">
        <f ca="1">NPV(Q144,K145:$K$244) + ($A$13+$A$14+$A$15)/POWER(1+Q144,$A$28-D145+1)</f>
        <v>0</v>
      </c>
      <c r="S145" s="164">
        <f ca="1">NPV(Q145,K145:$K$244) + ($A$13+$A$14+$A$15)/POWER(1+Q145,$A$28-D145+1)</f>
        <v>0</v>
      </c>
      <c r="T145" s="45">
        <f t="shared" ca="1" si="49"/>
        <v>0</v>
      </c>
      <c r="U145" s="45">
        <f t="shared" ca="1" si="55"/>
        <v>0</v>
      </c>
      <c r="V145" s="45">
        <f t="shared" ca="1" si="56"/>
        <v>0</v>
      </c>
      <c r="W145" s="45">
        <f t="shared" ca="1" si="50"/>
        <v>0</v>
      </c>
      <c r="X145" s="25">
        <f t="shared" ca="1" si="39"/>
        <v>0</v>
      </c>
      <c r="Z145" s="28">
        <f t="shared" ca="1" si="57"/>
        <v>0</v>
      </c>
      <c r="AA145" s="233"/>
      <c r="AB145" s="45">
        <f t="shared" ca="1" si="51"/>
        <v>0</v>
      </c>
      <c r="AC145" s="45">
        <f t="shared" ca="1" si="40"/>
        <v>0</v>
      </c>
      <c r="AD145" s="25">
        <f t="shared" ca="1" si="41"/>
        <v>0</v>
      </c>
    </row>
    <row r="146" spans="4:30" x14ac:dyDescent="0.35">
      <c r="D146" s="20">
        <v>142</v>
      </c>
      <c r="E146" s="21">
        <f t="shared" ca="1" si="52"/>
        <v>51866</v>
      </c>
      <c r="F146" s="44">
        <f t="shared" ca="1" si="42"/>
        <v>52230</v>
      </c>
      <c r="G146" s="22" t="s">
        <v>119</v>
      </c>
      <c r="H146" s="44">
        <f t="shared" ca="1" si="53"/>
        <v>51866</v>
      </c>
      <c r="I146" s="45">
        <f t="shared" ca="1" si="43"/>
        <v>0</v>
      </c>
      <c r="J146" s="45">
        <f t="shared" ca="1" si="44"/>
        <v>0</v>
      </c>
      <c r="K146" s="45">
        <f t="shared" ca="1" si="45"/>
        <v>0</v>
      </c>
      <c r="L146" s="45"/>
      <c r="M146" s="45">
        <f t="shared" ca="1" si="54"/>
        <v>0</v>
      </c>
      <c r="N146" s="257">
        <f t="shared" ca="1" si="46"/>
        <v>0</v>
      </c>
      <c r="O146" s="23"/>
      <c r="P146" s="255">
        <f t="shared" ca="1" si="47"/>
        <v>0</v>
      </c>
      <c r="Q146" s="163">
        <f t="shared" ca="1" si="48"/>
        <v>0</v>
      </c>
      <c r="R146" s="164">
        <f ca="1">NPV(Q145,K146:$K$244) + ($A$13+$A$14+$A$15)/POWER(1+Q145,$A$28-D146+1)</f>
        <v>0</v>
      </c>
      <c r="S146" s="164">
        <f ca="1">NPV(Q146,K146:$K$244) + ($A$13+$A$14+$A$15)/POWER(1+Q146,$A$28-D146+1)</f>
        <v>0</v>
      </c>
      <c r="T146" s="45">
        <f t="shared" ca="1" si="49"/>
        <v>0</v>
      </c>
      <c r="U146" s="45">
        <f t="shared" ca="1" si="55"/>
        <v>0</v>
      </c>
      <c r="V146" s="45">
        <f t="shared" ca="1" si="56"/>
        <v>0</v>
      </c>
      <c r="W146" s="45">
        <f t="shared" ca="1" si="50"/>
        <v>0</v>
      </c>
      <c r="X146" s="25">
        <f t="shared" ca="1" si="39"/>
        <v>0</v>
      </c>
      <c r="Z146" s="28">
        <f t="shared" ca="1" si="57"/>
        <v>0</v>
      </c>
      <c r="AA146" s="233"/>
      <c r="AB146" s="45">
        <f t="shared" ca="1" si="51"/>
        <v>0</v>
      </c>
      <c r="AC146" s="45">
        <f t="shared" ca="1" si="40"/>
        <v>0</v>
      </c>
      <c r="AD146" s="25">
        <f t="shared" ca="1" si="41"/>
        <v>0</v>
      </c>
    </row>
    <row r="147" spans="4:30" x14ac:dyDescent="0.35">
      <c r="D147" s="20">
        <v>143</v>
      </c>
      <c r="E147" s="21">
        <f t="shared" ca="1" si="52"/>
        <v>52231</v>
      </c>
      <c r="F147" s="44">
        <f t="shared" ca="1" si="42"/>
        <v>52595</v>
      </c>
      <c r="G147" s="22" t="s">
        <v>119</v>
      </c>
      <c r="H147" s="44">
        <f t="shared" ca="1" si="53"/>
        <v>52231</v>
      </c>
      <c r="I147" s="45">
        <f t="shared" ca="1" si="43"/>
        <v>0</v>
      </c>
      <c r="J147" s="45">
        <f t="shared" ca="1" si="44"/>
        <v>0</v>
      </c>
      <c r="K147" s="45">
        <f t="shared" ca="1" si="45"/>
        <v>0</v>
      </c>
      <c r="L147" s="45"/>
      <c r="M147" s="45">
        <f t="shared" ca="1" si="54"/>
        <v>0</v>
      </c>
      <c r="N147" s="257">
        <f t="shared" ca="1" si="46"/>
        <v>0</v>
      </c>
      <c r="O147" s="23"/>
      <c r="P147" s="255">
        <f t="shared" ca="1" si="47"/>
        <v>0</v>
      </c>
      <c r="Q147" s="163">
        <f t="shared" ca="1" si="48"/>
        <v>0</v>
      </c>
      <c r="R147" s="164">
        <f ca="1">NPV(Q146,K147:$K$244) + ($A$13+$A$14+$A$15)/POWER(1+Q146,$A$28-D147+1)</f>
        <v>0</v>
      </c>
      <c r="S147" s="164">
        <f ca="1">NPV(Q147,K147:$K$244) + ($A$13+$A$14+$A$15)/POWER(1+Q147,$A$28-D147+1)</f>
        <v>0</v>
      </c>
      <c r="T147" s="45">
        <f t="shared" ca="1" si="49"/>
        <v>0</v>
      </c>
      <c r="U147" s="45">
        <f t="shared" ca="1" si="55"/>
        <v>0</v>
      </c>
      <c r="V147" s="45">
        <f t="shared" ca="1" si="56"/>
        <v>0</v>
      </c>
      <c r="W147" s="45">
        <f t="shared" ca="1" si="50"/>
        <v>0</v>
      </c>
      <c r="X147" s="25">
        <f t="shared" ca="1" si="39"/>
        <v>0</v>
      </c>
      <c r="Z147" s="28">
        <f t="shared" ca="1" si="57"/>
        <v>0</v>
      </c>
      <c r="AA147" s="233"/>
      <c r="AB147" s="45">
        <f t="shared" ca="1" si="51"/>
        <v>0</v>
      </c>
      <c r="AC147" s="45">
        <f t="shared" ca="1" si="40"/>
        <v>0</v>
      </c>
      <c r="AD147" s="25">
        <f t="shared" ca="1" si="41"/>
        <v>0</v>
      </c>
    </row>
    <row r="148" spans="4:30" x14ac:dyDescent="0.35">
      <c r="D148" s="20">
        <v>144</v>
      </c>
      <c r="E148" s="21">
        <f t="shared" ca="1" si="52"/>
        <v>52596</v>
      </c>
      <c r="F148" s="44">
        <f t="shared" ca="1" si="42"/>
        <v>52961</v>
      </c>
      <c r="G148" s="22" t="s">
        <v>119</v>
      </c>
      <c r="H148" s="44">
        <f t="shared" ca="1" si="53"/>
        <v>52596</v>
      </c>
      <c r="I148" s="45">
        <f t="shared" ca="1" si="43"/>
        <v>0</v>
      </c>
      <c r="J148" s="45">
        <f t="shared" ca="1" si="44"/>
        <v>0</v>
      </c>
      <c r="K148" s="45">
        <f t="shared" ca="1" si="45"/>
        <v>0</v>
      </c>
      <c r="L148" s="45"/>
      <c r="M148" s="45">
        <f t="shared" ca="1" si="54"/>
        <v>0</v>
      </c>
      <c r="N148" s="257">
        <f t="shared" ca="1" si="46"/>
        <v>0</v>
      </c>
      <c r="O148" s="23"/>
      <c r="P148" s="255">
        <f t="shared" ca="1" si="47"/>
        <v>0</v>
      </c>
      <c r="Q148" s="163">
        <f t="shared" ca="1" si="48"/>
        <v>0</v>
      </c>
      <c r="R148" s="164">
        <f ca="1">NPV(Q147,K148:$K$244) + ($A$13+$A$14+$A$15)/POWER(1+Q147,$A$28-D148+1)</f>
        <v>0</v>
      </c>
      <c r="S148" s="164">
        <f ca="1">NPV(Q148,K148:$K$244) + ($A$13+$A$14+$A$15)/POWER(1+Q148,$A$28-D148+1)</f>
        <v>0</v>
      </c>
      <c r="T148" s="45">
        <f t="shared" ca="1" si="49"/>
        <v>0</v>
      </c>
      <c r="U148" s="45">
        <f t="shared" ca="1" si="55"/>
        <v>0</v>
      </c>
      <c r="V148" s="45">
        <f t="shared" ca="1" si="56"/>
        <v>0</v>
      </c>
      <c r="W148" s="45">
        <f t="shared" ca="1" si="50"/>
        <v>0</v>
      </c>
      <c r="X148" s="25">
        <f t="shared" ca="1" si="39"/>
        <v>0</v>
      </c>
      <c r="Z148" s="28">
        <f t="shared" ca="1" si="57"/>
        <v>0</v>
      </c>
      <c r="AA148" s="233"/>
      <c r="AB148" s="45">
        <f t="shared" ca="1" si="51"/>
        <v>0</v>
      </c>
      <c r="AC148" s="45">
        <f t="shared" ca="1" si="40"/>
        <v>0</v>
      </c>
      <c r="AD148" s="25">
        <f t="shared" ca="1" si="41"/>
        <v>0</v>
      </c>
    </row>
    <row r="149" spans="4:30" x14ac:dyDescent="0.35">
      <c r="D149" s="20">
        <v>145</v>
      </c>
      <c r="E149" s="21">
        <f t="shared" ca="1" si="52"/>
        <v>52962</v>
      </c>
      <c r="F149" s="44">
        <f t="shared" ca="1" si="42"/>
        <v>53326</v>
      </c>
      <c r="G149" s="22" t="s">
        <v>119</v>
      </c>
      <c r="H149" s="44">
        <f t="shared" ca="1" si="53"/>
        <v>52962</v>
      </c>
      <c r="I149" s="45">
        <f t="shared" ca="1" si="43"/>
        <v>0</v>
      </c>
      <c r="J149" s="45">
        <f t="shared" ca="1" si="44"/>
        <v>0</v>
      </c>
      <c r="K149" s="45">
        <f t="shared" ca="1" si="45"/>
        <v>0</v>
      </c>
      <c r="L149" s="45"/>
      <c r="M149" s="45">
        <f t="shared" ca="1" si="54"/>
        <v>0</v>
      </c>
      <c r="N149" s="257">
        <f t="shared" ca="1" si="46"/>
        <v>0</v>
      </c>
      <c r="O149" s="23"/>
      <c r="P149" s="255">
        <f t="shared" ca="1" si="47"/>
        <v>0</v>
      </c>
      <c r="Q149" s="163">
        <f t="shared" ca="1" si="48"/>
        <v>0</v>
      </c>
      <c r="R149" s="164">
        <f ca="1">NPV(Q148,K149:$K$244) + ($A$13+$A$14+$A$15)/POWER(1+Q148,$A$28-D149+1)</f>
        <v>0</v>
      </c>
      <c r="S149" s="164">
        <f ca="1">NPV(Q149,K149:$K$244) + ($A$13+$A$14+$A$15)/POWER(1+Q149,$A$28-D149+1)</f>
        <v>0</v>
      </c>
      <c r="T149" s="45">
        <f t="shared" ca="1" si="49"/>
        <v>0</v>
      </c>
      <c r="U149" s="45">
        <f t="shared" ca="1" si="55"/>
        <v>0</v>
      </c>
      <c r="V149" s="45">
        <f t="shared" ca="1" si="56"/>
        <v>0</v>
      </c>
      <c r="W149" s="45">
        <f t="shared" ca="1" si="50"/>
        <v>0</v>
      </c>
      <c r="X149" s="25">
        <f t="shared" ca="1" si="39"/>
        <v>0</v>
      </c>
      <c r="Z149" s="28">
        <f t="shared" ca="1" si="57"/>
        <v>0</v>
      </c>
      <c r="AA149" s="233"/>
      <c r="AB149" s="45">
        <f t="shared" ca="1" si="51"/>
        <v>0</v>
      </c>
      <c r="AC149" s="45">
        <f t="shared" ca="1" si="40"/>
        <v>0</v>
      </c>
      <c r="AD149" s="25">
        <f t="shared" ca="1" si="41"/>
        <v>0</v>
      </c>
    </row>
    <row r="150" spans="4:30" x14ac:dyDescent="0.35">
      <c r="D150" s="20">
        <v>146</v>
      </c>
      <c r="E150" s="21">
        <f t="shared" ca="1" si="52"/>
        <v>53327</v>
      </c>
      <c r="F150" s="44">
        <f t="shared" ca="1" si="42"/>
        <v>53691</v>
      </c>
      <c r="G150" s="22" t="s">
        <v>119</v>
      </c>
      <c r="H150" s="44">
        <f t="shared" ca="1" si="53"/>
        <v>53327</v>
      </c>
      <c r="I150" s="45">
        <f t="shared" ca="1" si="43"/>
        <v>0</v>
      </c>
      <c r="J150" s="45">
        <f t="shared" ca="1" si="44"/>
        <v>0</v>
      </c>
      <c r="K150" s="45">
        <f t="shared" ca="1" si="45"/>
        <v>0</v>
      </c>
      <c r="L150" s="45"/>
      <c r="M150" s="45">
        <f t="shared" ca="1" si="54"/>
        <v>0</v>
      </c>
      <c r="N150" s="257">
        <f t="shared" ca="1" si="46"/>
        <v>0</v>
      </c>
      <c r="O150" s="23"/>
      <c r="P150" s="255">
        <f t="shared" ca="1" si="47"/>
        <v>0</v>
      </c>
      <c r="Q150" s="163">
        <f t="shared" ca="1" si="48"/>
        <v>0</v>
      </c>
      <c r="R150" s="164">
        <f ca="1">NPV(Q149,K150:$K$244) + ($A$13+$A$14+$A$15)/POWER(1+Q149,$A$28-D150+1)</f>
        <v>0</v>
      </c>
      <c r="S150" s="164">
        <f ca="1">NPV(Q150,K150:$K$244) + ($A$13+$A$14+$A$15)/POWER(1+Q150,$A$28-D150+1)</f>
        <v>0</v>
      </c>
      <c r="T150" s="45">
        <f t="shared" ca="1" si="49"/>
        <v>0</v>
      </c>
      <c r="U150" s="45">
        <f t="shared" ca="1" si="55"/>
        <v>0</v>
      </c>
      <c r="V150" s="45">
        <f t="shared" ca="1" si="56"/>
        <v>0</v>
      </c>
      <c r="W150" s="45">
        <f t="shared" ca="1" si="50"/>
        <v>0</v>
      </c>
      <c r="X150" s="25">
        <f t="shared" ca="1" si="39"/>
        <v>0</v>
      </c>
      <c r="Z150" s="28">
        <f t="shared" ca="1" si="57"/>
        <v>0</v>
      </c>
      <c r="AA150" s="233"/>
      <c r="AB150" s="45">
        <f t="shared" ca="1" si="51"/>
        <v>0</v>
      </c>
      <c r="AC150" s="45">
        <f t="shared" ca="1" si="40"/>
        <v>0</v>
      </c>
      <c r="AD150" s="25">
        <f t="shared" ca="1" si="41"/>
        <v>0</v>
      </c>
    </row>
    <row r="151" spans="4:30" x14ac:dyDescent="0.35">
      <c r="D151" s="20">
        <v>147</v>
      </c>
      <c r="E151" s="21">
        <f t="shared" ca="1" si="52"/>
        <v>53692</v>
      </c>
      <c r="F151" s="44">
        <f t="shared" ca="1" si="42"/>
        <v>54056</v>
      </c>
      <c r="G151" s="22" t="s">
        <v>119</v>
      </c>
      <c r="H151" s="44">
        <f t="shared" ca="1" si="53"/>
        <v>53692</v>
      </c>
      <c r="I151" s="45">
        <f t="shared" ca="1" si="43"/>
        <v>0</v>
      </c>
      <c r="J151" s="45">
        <f t="shared" ca="1" si="44"/>
        <v>0</v>
      </c>
      <c r="K151" s="45">
        <f t="shared" ca="1" si="45"/>
        <v>0</v>
      </c>
      <c r="L151" s="45"/>
      <c r="M151" s="45">
        <f t="shared" ca="1" si="54"/>
        <v>0</v>
      </c>
      <c r="N151" s="257">
        <f t="shared" ca="1" si="46"/>
        <v>0</v>
      </c>
      <c r="O151" s="23"/>
      <c r="P151" s="255">
        <f t="shared" ca="1" si="47"/>
        <v>0</v>
      </c>
      <c r="Q151" s="163">
        <f t="shared" ca="1" si="48"/>
        <v>0</v>
      </c>
      <c r="R151" s="164">
        <f ca="1">NPV(Q150,K151:$K$244) + ($A$13+$A$14+$A$15)/POWER(1+Q150,$A$28-D151+1)</f>
        <v>0</v>
      </c>
      <c r="S151" s="164">
        <f ca="1">NPV(Q151,K151:$K$244) + ($A$13+$A$14+$A$15)/POWER(1+Q151,$A$28-D151+1)</f>
        <v>0</v>
      </c>
      <c r="T151" s="45">
        <f t="shared" ca="1" si="49"/>
        <v>0</v>
      </c>
      <c r="U151" s="45">
        <f t="shared" ca="1" si="55"/>
        <v>0</v>
      </c>
      <c r="V151" s="45">
        <f t="shared" ca="1" si="56"/>
        <v>0</v>
      </c>
      <c r="W151" s="45">
        <f t="shared" ca="1" si="50"/>
        <v>0</v>
      </c>
      <c r="X151" s="25">
        <f t="shared" ca="1" si="39"/>
        <v>0</v>
      </c>
      <c r="Z151" s="28">
        <f t="shared" ca="1" si="57"/>
        <v>0</v>
      </c>
      <c r="AA151" s="233"/>
      <c r="AB151" s="45">
        <f t="shared" ca="1" si="51"/>
        <v>0</v>
      </c>
      <c r="AC151" s="45">
        <f t="shared" ca="1" si="40"/>
        <v>0</v>
      </c>
      <c r="AD151" s="25">
        <f t="shared" ca="1" si="41"/>
        <v>0</v>
      </c>
    </row>
    <row r="152" spans="4:30" x14ac:dyDescent="0.35">
      <c r="D152" s="20">
        <v>148</v>
      </c>
      <c r="E152" s="21">
        <f t="shared" ca="1" si="52"/>
        <v>54057</v>
      </c>
      <c r="F152" s="44">
        <f t="shared" ca="1" si="42"/>
        <v>54422</v>
      </c>
      <c r="G152" s="22" t="s">
        <v>119</v>
      </c>
      <c r="H152" s="44">
        <f t="shared" ca="1" si="53"/>
        <v>54057</v>
      </c>
      <c r="I152" s="45">
        <f t="shared" ca="1" si="43"/>
        <v>0</v>
      </c>
      <c r="J152" s="45">
        <f t="shared" ca="1" si="44"/>
        <v>0</v>
      </c>
      <c r="K152" s="45">
        <f t="shared" ca="1" si="45"/>
        <v>0</v>
      </c>
      <c r="L152" s="45"/>
      <c r="M152" s="45">
        <f t="shared" ca="1" si="54"/>
        <v>0</v>
      </c>
      <c r="N152" s="257">
        <f t="shared" ca="1" si="46"/>
        <v>0</v>
      </c>
      <c r="O152" s="23"/>
      <c r="P152" s="255">
        <f t="shared" ca="1" si="47"/>
        <v>0</v>
      </c>
      <c r="Q152" s="163">
        <f t="shared" ca="1" si="48"/>
        <v>0</v>
      </c>
      <c r="R152" s="164">
        <f ca="1">NPV(Q151,K152:$K$244) + ($A$13+$A$14+$A$15)/POWER(1+Q151,$A$28-D152+1)</f>
        <v>0</v>
      </c>
      <c r="S152" s="164">
        <f ca="1">NPV(Q152,K152:$K$244) + ($A$13+$A$14+$A$15)/POWER(1+Q152,$A$28-D152+1)</f>
        <v>0</v>
      </c>
      <c r="T152" s="45">
        <f t="shared" ca="1" si="49"/>
        <v>0</v>
      </c>
      <c r="U152" s="45">
        <f t="shared" ca="1" si="55"/>
        <v>0</v>
      </c>
      <c r="V152" s="45">
        <f t="shared" ca="1" si="56"/>
        <v>0</v>
      </c>
      <c r="W152" s="45">
        <f t="shared" ca="1" si="50"/>
        <v>0</v>
      </c>
      <c r="X152" s="25">
        <f t="shared" ca="1" si="39"/>
        <v>0</v>
      </c>
      <c r="Z152" s="28">
        <f t="shared" ca="1" si="57"/>
        <v>0</v>
      </c>
      <c r="AA152" s="233"/>
      <c r="AB152" s="45">
        <f t="shared" ca="1" si="51"/>
        <v>0</v>
      </c>
      <c r="AC152" s="45">
        <f t="shared" ca="1" si="40"/>
        <v>0</v>
      </c>
      <c r="AD152" s="25">
        <f t="shared" ca="1" si="41"/>
        <v>0</v>
      </c>
    </row>
    <row r="153" spans="4:30" x14ac:dyDescent="0.35">
      <c r="D153" s="20">
        <v>149</v>
      </c>
      <c r="E153" s="21">
        <f t="shared" ca="1" si="52"/>
        <v>54423</v>
      </c>
      <c r="F153" s="44">
        <f t="shared" ca="1" si="42"/>
        <v>54787</v>
      </c>
      <c r="G153" s="22" t="s">
        <v>119</v>
      </c>
      <c r="H153" s="44">
        <f t="shared" ca="1" si="53"/>
        <v>54423</v>
      </c>
      <c r="I153" s="45">
        <f t="shared" ca="1" si="43"/>
        <v>0</v>
      </c>
      <c r="J153" s="45">
        <f t="shared" ca="1" si="44"/>
        <v>0</v>
      </c>
      <c r="K153" s="45">
        <f t="shared" ca="1" si="45"/>
        <v>0</v>
      </c>
      <c r="L153" s="45"/>
      <c r="M153" s="45">
        <f t="shared" ca="1" si="54"/>
        <v>0</v>
      </c>
      <c r="N153" s="257">
        <f t="shared" ca="1" si="46"/>
        <v>0</v>
      </c>
      <c r="O153" s="23"/>
      <c r="P153" s="255">
        <f t="shared" ca="1" si="47"/>
        <v>0</v>
      </c>
      <c r="Q153" s="163">
        <f t="shared" ca="1" si="48"/>
        <v>0</v>
      </c>
      <c r="R153" s="164">
        <f ca="1">NPV(Q152,K153:$K$244) + ($A$13+$A$14+$A$15)/POWER(1+Q152,$A$28-D153+1)</f>
        <v>0</v>
      </c>
      <c r="S153" s="164">
        <f ca="1">NPV(Q153,K153:$K$244) + ($A$13+$A$14+$A$15)/POWER(1+Q153,$A$28-D153+1)</f>
        <v>0</v>
      </c>
      <c r="T153" s="45">
        <f t="shared" ca="1" si="49"/>
        <v>0</v>
      </c>
      <c r="U153" s="45">
        <f t="shared" ca="1" si="55"/>
        <v>0</v>
      </c>
      <c r="V153" s="45">
        <f t="shared" ca="1" si="56"/>
        <v>0</v>
      </c>
      <c r="W153" s="45">
        <f t="shared" ca="1" si="50"/>
        <v>0</v>
      </c>
      <c r="X153" s="25">
        <f t="shared" ca="1" si="39"/>
        <v>0</v>
      </c>
      <c r="Z153" s="28">
        <f t="shared" ca="1" si="57"/>
        <v>0</v>
      </c>
      <c r="AA153" s="233"/>
      <c r="AB153" s="45">
        <f t="shared" ca="1" si="51"/>
        <v>0</v>
      </c>
      <c r="AC153" s="45">
        <f t="shared" ca="1" si="40"/>
        <v>0</v>
      </c>
      <c r="AD153" s="25">
        <f t="shared" ca="1" si="41"/>
        <v>0</v>
      </c>
    </row>
    <row r="154" spans="4:30" x14ac:dyDescent="0.35">
      <c r="D154" s="20">
        <v>150</v>
      </c>
      <c r="E154" s="21">
        <f t="shared" ca="1" si="52"/>
        <v>54788</v>
      </c>
      <c r="F154" s="44">
        <f t="shared" ca="1" si="42"/>
        <v>55152</v>
      </c>
      <c r="G154" s="22" t="s">
        <v>119</v>
      </c>
      <c r="H154" s="44">
        <f t="shared" ca="1" si="53"/>
        <v>54788</v>
      </c>
      <c r="I154" s="45">
        <f t="shared" ca="1" si="43"/>
        <v>0</v>
      </c>
      <c r="J154" s="45">
        <f t="shared" ca="1" si="44"/>
        <v>0</v>
      </c>
      <c r="K154" s="45">
        <f t="shared" ca="1" si="45"/>
        <v>0</v>
      </c>
      <c r="L154" s="45"/>
      <c r="M154" s="45">
        <f t="shared" ca="1" si="54"/>
        <v>0</v>
      </c>
      <c r="N154" s="257">
        <f t="shared" ca="1" si="46"/>
        <v>0</v>
      </c>
      <c r="O154" s="23"/>
      <c r="P154" s="255">
        <f t="shared" ca="1" si="47"/>
        <v>0</v>
      </c>
      <c r="Q154" s="163">
        <f t="shared" ca="1" si="48"/>
        <v>0</v>
      </c>
      <c r="R154" s="164">
        <f ca="1">NPV(Q153,K154:$K$244) + ($A$13+$A$14+$A$15)/POWER(1+Q153,$A$28-D154+1)</f>
        <v>0</v>
      </c>
      <c r="S154" s="164">
        <f ca="1">NPV(Q154,K154:$K$244) + ($A$13+$A$14+$A$15)/POWER(1+Q154,$A$28-D154+1)</f>
        <v>0</v>
      </c>
      <c r="T154" s="45">
        <f t="shared" ca="1" si="49"/>
        <v>0</v>
      </c>
      <c r="U154" s="45">
        <f t="shared" ca="1" si="55"/>
        <v>0</v>
      </c>
      <c r="V154" s="45">
        <f t="shared" ca="1" si="56"/>
        <v>0</v>
      </c>
      <c r="W154" s="45">
        <f t="shared" ca="1" si="50"/>
        <v>0</v>
      </c>
      <c r="X154" s="25">
        <f t="shared" ca="1" si="39"/>
        <v>0</v>
      </c>
      <c r="Z154" s="28">
        <f t="shared" ca="1" si="57"/>
        <v>0</v>
      </c>
      <c r="AA154" s="233"/>
      <c r="AB154" s="45">
        <f t="shared" ca="1" si="51"/>
        <v>0</v>
      </c>
      <c r="AC154" s="45">
        <f t="shared" ca="1" si="40"/>
        <v>0</v>
      </c>
      <c r="AD154" s="25">
        <f t="shared" ca="1" si="41"/>
        <v>0</v>
      </c>
    </row>
    <row r="155" spans="4:30" x14ac:dyDescent="0.35">
      <c r="D155" s="20">
        <v>151</v>
      </c>
      <c r="E155" s="21">
        <f t="shared" ca="1" si="52"/>
        <v>55153</v>
      </c>
      <c r="F155" s="44">
        <f t="shared" ca="1" si="42"/>
        <v>55517</v>
      </c>
      <c r="G155" s="22" t="s">
        <v>119</v>
      </c>
      <c r="H155" s="44">
        <f t="shared" ca="1" si="53"/>
        <v>55153</v>
      </c>
      <c r="I155" s="45">
        <f t="shared" ca="1" si="43"/>
        <v>0</v>
      </c>
      <c r="J155" s="45">
        <f t="shared" ca="1" si="44"/>
        <v>0</v>
      </c>
      <c r="K155" s="45">
        <f t="shared" ca="1" si="45"/>
        <v>0</v>
      </c>
      <c r="L155" s="45"/>
      <c r="M155" s="45">
        <f t="shared" ca="1" si="54"/>
        <v>0</v>
      </c>
      <c r="N155" s="257">
        <f t="shared" ca="1" si="46"/>
        <v>0</v>
      </c>
      <c r="O155" s="23"/>
      <c r="P155" s="255">
        <f t="shared" ca="1" si="47"/>
        <v>0</v>
      </c>
      <c r="Q155" s="163">
        <f t="shared" ca="1" si="48"/>
        <v>0</v>
      </c>
      <c r="R155" s="164">
        <f ca="1">NPV(Q154,K155:$K$244) + ($A$13+$A$14+$A$15)/POWER(1+Q154,$A$28-D155+1)</f>
        <v>0</v>
      </c>
      <c r="S155" s="164">
        <f ca="1">NPV(Q155,K155:$K$244) + ($A$13+$A$14+$A$15)/POWER(1+Q155,$A$28-D155+1)</f>
        <v>0</v>
      </c>
      <c r="T155" s="45">
        <f t="shared" ca="1" si="49"/>
        <v>0</v>
      </c>
      <c r="U155" s="45">
        <f t="shared" ca="1" si="55"/>
        <v>0</v>
      </c>
      <c r="V155" s="45">
        <f t="shared" ca="1" si="56"/>
        <v>0</v>
      </c>
      <c r="W155" s="45">
        <f t="shared" ca="1" si="50"/>
        <v>0</v>
      </c>
      <c r="X155" s="25">
        <f t="shared" ca="1" si="39"/>
        <v>0</v>
      </c>
      <c r="Z155" s="28">
        <f t="shared" ca="1" si="57"/>
        <v>0</v>
      </c>
      <c r="AA155" s="233"/>
      <c r="AB155" s="45">
        <f t="shared" ca="1" si="51"/>
        <v>0</v>
      </c>
      <c r="AC155" s="45">
        <f t="shared" ca="1" si="40"/>
        <v>0</v>
      </c>
      <c r="AD155" s="25">
        <f t="shared" ca="1" si="41"/>
        <v>0</v>
      </c>
    </row>
    <row r="156" spans="4:30" x14ac:dyDescent="0.35">
      <c r="D156" s="20">
        <v>152</v>
      </c>
      <c r="E156" s="21">
        <f t="shared" ca="1" si="52"/>
        <v>55518</v>
      </c>
      <c r="F156" s="44">
        <f t="shared" ca="1" si="42"/>
        <v>55883</v>
      </c>
      <c r="G156" s="22" t="s">
        <v>119</v>
      </c>
      <c r="H156" s="44">
        <f t="shared" ca="1" si="53"/>
        <v>55518</v>
      </c>
      <c r="I156" s="45">
        <f t="shared" ca="1" si="43"/>
        <v>0</v>
      </c>
      <c r="J156" s="45">
        <f t="shared" ca="1" si="44"/>
        <v>0</v>
      </c>
      <c r="K156" s="45">
        <f t="shared" ca="1" si="45"/>
        <v>0</v>
      </c>
      <c r="L156" s="45"/>
      <c r="M156" s="45">
        <f t="shared" ca="1" si="54"/>
        <v>0</v>
      </c>
      <c r="N156" s="257">
        <f t="shared" ca="1" si="46"/>
        <v>0</v>
      </c>
      <c r="O156" s="23"/>
      <c r="P156" s="255">
        <f t="shared" ca="1" si="47"/>
        <v>0</v>
      </c>
      <c r="Q156" s="163">
        <f t="shared" ca="1" si="48"/>
        <v>0</v>
      </c>
      <c r="R156" s="164">
        <f ca="1">NPV(Q155,K156:$K$244) + ($A$13+$A$14+$A$15)/POWER(1+Q155,$A$28-D156+1)</f>
        <v>0</v>
      </c>
      <c r="S156" s="164">
        <f ca="1">NPV(Q156,K156:$K$244) + ($A$13+$A$14+$A$15)/POWER(1+Q156,$A$28-D156+1)</f>
        <v>0</v>
      </c>
      <c r="T156" s="45">
        <f t="shared" ca="1" si="49"/>
        <v>0</v>
      </c>
      <c r="U156" s="45">
        <f t="shared" ca="1" si="55"/>
        <v>0</v>
      </c>
      <c r="V156" s="45">
        <f t="shared" ca="1" si="56"/>
        <v>0</v>
      </c>
      <c r="W156" s="45">
        <f t="shared" ca="1" si="50"/>
        <v>0</v>
      </c>
      <c r="X156" s="25">
        <f t="shared" ca="1" si="39"/>
        <v>0</v>
      </c>
      <c r="Z156" s="28">
        <f t="shared" ca="1" si="57"/>
        <v>0</v>
      </c>
      <c r="AA156" s="233"/>
      <c r="AB156" s="45">
        <f t="shared" ca="1" si="51"/>
        <v>0</v>
      </c>
      <c r="AC156" s="45">
        <f t="shared" ca="1" si="40"/>
        <v>0</v>
      </c>
      <c r="AD156" s="25">
        <f t="shared" ca="1" si="41"/>
        <v>0</v>
      </c>
    </row>
    <row r="157" spans="4:30" x14ac:dyDescent="0.35">
      <c r="D157" s="20">
        <v>153</v>
      </c>
      <c r="E157" s="21">
        <f t="shared" ca="1" si="52"/>
        <v>55884</v>
      </c>
      <c r="F157" s="44">
        <f t="shared" ca="1" si="42"/>
        <v>56248</v>
      </c>
      <c r="G157" s="22" t="s">
        <v>119</v>
      </c>
      <c r="H157" s="44">
        <f t="shared" ca="1" si="53"/>
        <v>55884</v>
      </c>
      <c r="I157" s="45">
        <f t="shared" ca="1" si="43"/>
        <v>0</v>
      </c>
      <c r="J157" s="45">
        <f t="shared" ca="1" si="44"/>
        <v>0</v>
      </c>
      <c r="K157" s="45">
        <f t="shared" ca="1" si="45"/>
        <v>0</v>
      </c>
      <c r="L157" s="45"/>
      <c r="M157" s="45">
        <f t="shared" ca="1" si="54"/>
        <v>0</v>
      </c>
      <c r="N157" s="257">
        <f t="shared" ca="1" si="46"/>
        <v>0</v>
      </c>
      <c r="O157" s="23"/>
      <c r="P157" s="255">
        <f t="shared" ca="1" si="47"/>
        <v>0</v>
      </c>
      <c r="Q157" s="163">
        <f t="shared" ca="1" si="48"/>
        <v>0</v>
      </c>
      <c r="R157" s="164">
        <f ca="1">NPV(Q156,K157:$K$244) + ($A$13+$A$14+$A$15)/POWER(1+Q156,$A$28-D157+1)</f>
        <v>0</v>
      </c>
      <c r="S157" s="164">
        <f ca="1">NPV(Q157,K157:$K$244) + ($A$13+$A$14+$A$15)/POWER(1+Q157,$A$28-D157+1)</f>
        <v>0</v>
      </c>
      <c r="T157" s="45">
        <f t="shared" ca="1" si="49"/>
        <v>0</v>
      </c>
      <c r="U157" s="45">
        <f t="shared" ca="1" si="55"/>
        <v>0</v>
      </c>
      <c r="V157" s="45">
        <f t="shared" ca="1" si="56"/>
        <v>0</v>
      </c>
      <c r="W157" s="45">
        <f t="shared" ca="1" si="50"/>
        <v>0</v>
      </c>
      <c r="X157" s="25">
        <f t="shared" ca="1" si="39"/>
        <v>0</v>
      </c>
      <c r="Z157" s="28">
        <f t="shared" ca="1" si="57"/>
        <v>0</v>
      </c>
      <c r="AA157" s="233"/>
      <c r="AB157" s="45">
        <f t="shared" ca="1" si="51"/>
        <v>0</v>
      </c>
      <c r="AC157" s="45">
        <f t="shared" ca="1" si="40"/>
        <v>0</v>
      </c>
      <c r="AD157" s="25">
        <f t="shared" ca="1" si="41"/>
        <v>0</v>
      </c>
    </row>
    <row r="158" spans="4:30" x14ac:dyDescent="0.35">
      <c r="D158" s="20">
        <v>154</v>
      </c>
      <c r="E158" s="21">
        <f t="shared" ca="1" si="52"/>
        <v>56249</v>
      </c>
      <c r="F158" s="44">
        <f t="shared" ca="1" si="42"/>
        <v>56613</v>
      </c>
      <c r="G158" s="22" t="s">
        <v>119</v>
      </c>
      <c r="H158" s="44">
        <f t="shared" ca="1" si="53"/>
        <v>56249</v>
      </c>
      <c r="I158" s="45">
        <f t="shared" ca="1" si="43"/>
        <v>0</v>
      </c>
      <c r="J158" s="45">
        <f t="shared" ca="1" si="44"/>
        <v>0</v>
      </c>
      <c r="K158" s="45">
        <f t="shared" ca="1" si="45"/>
        <v>0</v>
      </c>
      <c r="L158" s="45"/>
      <c r="M158" s="45">
        <f t="shared" ca="1" si="54"/>
        <v>0</v>
      </c>
      <c r="N158" s="257">
        <f t="shared" ca="1" si="46"/>
        <v>0</v>
      </c>
      <c r="O158" s="23"/>
      <c r="P158" s="255">
        <f t="shared" ca="1" si="47"/>
        <v>0</v>
      </c>
      <c r="Q158" s="163">
        <f t="shared" ca="1" si="48"/>
        <v>0</v>
      </c>
      <c r="R158" s="164">
        <f ca="1">NPV(Q157,K158:$K$244) + ($A$13+$A$14+$A$15)/POWER(1+Q157,$A$28-D158+1)</f>
        <v>0</v>
      </c>
      <c r="S158" s="164">
        <f ca="1">NPV(Q158,K158:$K$244) + ($A$13+$A$14+$A$15)/POWER(1+Q158,$A$28-D158+1)</f>
        <v>0</v>
      </c>
      <c r="T158" s="45">
        <f t="shared" ca="1" si="49"/>
        <v>0</v>
      </c>
      <c r="U158" s="45">
        <f t="shared" ca="1" si="55"/>
        <v>0</v>
      </c>
      <c r="V158" s="45">
        <f t="shared" ca="1" si="56"/>
        <v>0</v>
      </c>
      <c r="W158" s="45">
        <f t="shared" ca="1" si="50"/>
        <v>0</v>
      </c>
      <c r="X158" s="25">
        <f t="shared" ca="1" si="39"/>
        <v>0</v>
      </c>
      <c r="Z158" s="28">
        <f t="shared" ca="1" si="57"/>
        <v>0</v>
      </c>
      <c r="AA158" s="233"/>
      <c r="AB158" s="45">
        <f t="shared" ca="1" si="51"/>
        <v>0</v>
      </c>
      <c r="AC158" s="45">
        <f t="shared" ca="1" si="40"/>
        <v>0</v>
      </c>
      <c r="AD158" s="25">
        <f t="shared" ca="1" si="41"/>
        <v>0</v>
      </c>
    </row>
    <row r="159" spans="4:30" x14ac:dyDescent="0.35">
      <c r="D159" s="20">
        <v>155</v>
      </c>
      <c r="E159" s="21">
        <f t="shared" ca="1" si="52"/>
        <v>56614</v>
      </c>
      <c r="F159" s="44">
        <f t="shared" ca="1" si="42"/>
        <v>56978</v>
      </c>
      <c r="G159" s="22" t="s">
        <v>119</v>
      </c>
      <c r="H159" s="44">
        <f t="shared" ca="1" si="53"/>
        <v>56614</v>
      </c>
      <c r="I159" s="45">
        <f t="shared" ca="1" si="43"/>
        <v>0</v>
      </c>
      <c r="J159" s="45">
        <f t="shared" ca="1" si="44"/>
        <v>0</v>
      </c>
      <c r="K159" s="45">
        <f t="shared" ca="1" si="45"/>
        <v>0</v>
      </c>
      <c r="L159" s="45"/>
      <c r="M159" s="45">
        <f t="shared" ca="1" si="54"/>
        <v>0</v>
      </c>
      <c r="N159" s="257">
        <f t="shared" ca="1" si="46"/>
        <v>0</v>
      </c>
      <c r="O159" s="23"/>
      <c r="P159" s="255">
        <f t="shared" ca="1" si="47"/>
        <v>0</v>
      </c>
      <c r="Q159" s="163">
        <f t="shared" ca="1" si="48"/>
        <v>0</v>
      </c>
      <c r="R159" s="164">
        <f ca="1">NPV(Q158,K159:$K$244) + ($A$13+$A$14+$A$15)/POWER(1+Q158,$A$28-D159+1)</f>
        <v>0</v>
      </c>
      <c r="S159" s="164">
        <f ca="1">NPV(Q159,K159:$K$244) + ($A$13+$A$14+$A$15)/POWER(1+Q159,$A$28-D159+1)</f>
        <v>0</v>
      </c>
      <c r="T159" s="45">
        <f t="shared" ca="1" si="49"/>
        <v>0</v>
      </c>
      <c r="U159" s="45">
        <f t="shared" ca="1" si="55"/>
        <v>0</v>
      </c>
      <c r="V159" s="45">
        <f t="shared" ca="1" si="56"/>
        <v>0</v>
      </c>
      <c r="W159" s="45">
        <f t="shared" ca="1" si="50"/>
        <v>0</v>
      </c>
      <c r="X159" s="25">
        <f t="shared" ca="1" si="39"/>
        <v>0</v>
      </c>
      <c r="Z159" s="28">
        <f t="shared" ca="1" si="57"/>
        <v>0</v>
      </c>
      <c r="AA159" s="233"/>
      <c r="AB159" s="45">
        <f t="shared" ca="1" si="51"/>
        <v>0</v>
      </c>
      <c r="AC159" s="45">
        <f t="shared" ca="1" si="40"/>
        <v>0</v>
      </c>
      <c r="AD159" s="25">
        <f t="shared" ca="1" si="41"/>
        <v>0</v>
      </c>
    </row>
    <row r="160" spans="4:30" x14ac:dyDescent="0.35">
      <c r="D160" s="20">
        <v>156</v>
      </c>
      <c r="E160" s="21">
        <f t="shared" ca="1" si="52"/>
        <v>56979</v>
      </c>
      <c r="F160" s="44">
        <f t="shared" ca="1" si="42"/>
        <v>57344</v>
      </c>
      <c r="G160" s="22" t="s">
        <v>119</v>
      </c>
      <c r="H160" s="44">
        <f t="shared" ca="1" si="53"/>
        <v>56979</v>
      </c>
      <c r="I160" s="45">
        <f t="shared" ca="1" si="43"/>
        <v>0</v>
      </c>
      <c r="J160" s="45">
        <f t="shared" ca="1" si="44"/>
        <v>0</v>
      </c>
      <c r="K160" s="45">
        <f t="shared" ca="1" si="45"/>
        <v>0</v>
      </c>
      <c r="L160" s="45"/>
      <c r="M160" s="45">
        <f t="shared" ca="1" si="54"/>
        <v>0</v>
      </c>
      <c r="N160" s="257">
        <f t="shared" ca="1" si="46"/>
        <v>0</v>
      </c>
      <c r="O160" s="23"/>
      <c r="P160" s="255">
        <f t="shared" ca="1" si="47"/>
        <v>0</v>
      </c>
      <c r="Q160" s="163">
        <f t="shared" ca="1" si="48"/>
        <v>0</v>
      </c>
      <c r="R160" s="164">
        <f ca="1">NPV(Q159,K160:$K$244) + ($A$13+$A$14+$A$15)/POWER(1+Q159,$A$28-D160+1)</f>
        <v>0</v>
      </c>
      <c r="S160" s="164">
        <f ca="1">NPV(Q160,K160:$K$244) + ($A$13+$A$14+$A$15)/POWER(1+Q160,$A$28-D160+1)</f>
        <v>0</v>
      </c>
      <c r="T160" s="45">
        <f t="shared" ca="1" si="49"/>
        <v>0</v>
      </c>
      <c r="U160" s="45">
        <f t="shared" ca="1" si="55"/>
        <v>0</v>
      </c>
      <c r="V160" s="45">
        <f t="shared" ca="1" si="56"/>
        <v>0</v>
      </c>
      <c r="W160" s="45">
        <f t="shared" ca="1" si="50"/>
        <v>0</v>
      </c>
      <c r="X160" s="25">
        <f t="shared" ca="1" si="39"/>
        <v>0</v>
      </c>
      <c r="Z160" s="28">
        <f t="shared" ca="1" si="57"/>
        <v>0</v>
      </c>
      <c r="AA160" s="233"/>
      <c r="AB160" s="45">
        <f t="shared" ca="1" si="51"/>
        <v>0</v>
      </c>
      <c r="AC160" s="45">
        <f t="shared" ca="1" si="40"/>
        <v>0</v>
      </c>
      <c r="AD160" s="25">
        <f t="shared" ca="1" si="41"/>
        <v>0</v>
      </c>
    </row>
    <row r="161" spans="4:30" x14ac:dyDescent="0.35">
      <c r="D161" s="20">
        <v>157</v>
      </c>
      <c r="E161" s="21">
        <f t="shared" ca="1" si="52"/>
        <v>57345</v>
      </c>
      <c r="F161" s="44">
        <f t="shared" ca="1" si="42"/>
        <v>57709</v>
      </c>
      <c r="G161" s="22" t="s">
        <v>119</v>
      </c>
      <c r="H161" s="44">
        <f t="shared" ca="1" si="53"/>
        <v>57345</v>
      </c>
      <c r="I161" s="45">
        <f t="shared" ca="1" si="43"/>
        <v>0</v>
      </c>
      <c r="J161" s="45">
        <f t="shared" ca="1" si="44"/>
        <v>0</v>
      </c>
      <c r="K161" s="45">
        <f t="shared" ca="1" si="45"/>
        <v>0</v>
      </c>
      <c r="L161" s="45"/>
      <c r="M161" s="45">
        <f t="shared" ca="1" si="54"/>
        <v>0</v>
      </c>
      <c r="N161" s="257">
        <f t="shared" ca="1" si="46"/>
        <v>0</v>
      </c>
      <c r="O161" s="23"/>
      <c r="P161" s="255">
        <f t="shared" ca="1" si="47"/>
        <v>0</v>
      </c>
      <c r="Q161" s="163">
        <f t="shared" ca="1" si="48"/>
        <v>0</v>
      </c>
      <c r="R161" s="164">
        <f ca="1">NPV(Q160,K161:$K$244) + ($A$13+$A$14+$A$15)/POWER(1+Q160,$A$28-D161+1)</f>
        <v>0</v>
      </c>
      <c r="S161" s="164">
        <f ca="1">NPV(Q161,K161:$K$244) + ($A$13+$A$14+$A$15)/POWER(1+Q161,$A$28-D161+1)</f>
        <v>0</v>
      </c>
      <c r="T161" s="45">
        <f t="shared" ca="1" si="49"/>
        <v>0</v>
      </c>
      <c r="U161" s="45">
        <f t="shared" ca="1" si="55"/>
        <v>0</v>
      </c>
      <c r="V161" s="45">
        <f t="shared" ca="1" si="56"/>
        <v>0</v>
      </c>
      <c r="W161" s="45">
        <f t="shared" ca="1" si="50"/>
        <v>0</v>
      </c>
      <c r="X161" s="25">
        <f t="shared" ca="1" si="39"/>
        <v>0</v>
      </c>
      <c r="Z161" s="28">
        <f t="shared" ca="1" si="57"/>
        <v>0</v>
      </c>
      <c r="AA161" s="233"/>
      <c r="AB161" s="45">
        <f t="shared" ca="1" si="51"/>
        <v>0</v>
      </c>
      <c r="AC161" s="45">
        <f t="shared" ca="1" si="40"/>
        <v>0</v>
      </c>
      <c r="AD161" s="25">
        <f t="shared" ca="1" si="41"/>
        <v>0</v>
      </c>
    </row>
    <row r="162" spans="4:30" x14ac:dyDescent="0.35">
      <c r="D162" s="20">
        <v>158</v>
      </c>
      <c r="E162" s="21">
        <f t="shared" ca="1" si="52"/>
        <v>57710</v>
      </c>
      <c r="F162" s="44">
        <f t="shared" ca="1" si="42"/>
        <v>58074</v>
      </c>
      <c r="G162" s="22" t="s">
        <v>119</v>
      </c>
      <c r="H162" s="44">
        <f t="shared" ca="1" si="53"/>
        <v>57710</v>
      </c>
      <c r="I162" s="45">
        <f t="shared" ca="1" si="43"/>
        <v>0</v>
      </c>
      <c r="J162" s="45">
        <f t="shared" ca="1" si="44"/>
        <v>0</v>
      </c>
      <c r="K162" s="45">
        <f t="shared" ca="1" si="45"/>
        <v>0</v>
      </c>
      <c r="L162" s="45"/>
      <c r="M162" s="45">
        <f t="shared" ca="1" si="54"/>
        <v>0</v>
      </c>
      <c r="N162" s="257">
        <f t="shared" ca="1" si="46"/>
        <v>0</v>
      </c>
      <c r="O162" s="23"/>
      <c r="P162" s="255">
        <f t="shared" ca="1" si="47"/>
        <v>0</v>
      </c>
      <c r="Q162" s="163">
        <f t="shared" ca="1" si="48"/>
        <v>0</v>
      </c>
      <c r="R162" s="164">
        <f ca="1">NPV(Q161,K162:$K$244) + ($A$13+$A$14+$A$15)/POWER(1+Q161,$A$28-D162+1)</f>
        <v>0</v>
      </c>
      <c r="S162" s="164">
        <f ca="1">NPV(Q162,K162:$K$244) + ($A$13+$A$14+$A$15)/POWER(1+Q162,$A$28-D162+1)</f>
        <v>0</v>
      </c>
      <c r="T162" s="45">
        <f t="shared" ca="1" si="49"/>
        <v>0</v>
      </c>
      <c r="U162" s="45">
        <f t="shared" ca="1" si="55"/>
        <v>0</v>
      </c>
      <c r="V162" s="45">
        <f t="shared" ca="1" si="56"/>
        <v>0</v>
      </c>
      <c r="W162" s="45">
        <f t="shared" ca="1" si="50"/>
        <v>0</v>
      </c>
      <c r="X162" s="25">
        <f t="shared" ca="1" si="39"/>
        <v>0</v>
      </c>
      <c r="Z162" s="28">
        <f t="shared" ca="1" si="57"/>
        <v>0</v>
      </c>
      <c r="AA162" s="233"/>
      <c r="AB162" s="45">
        <f t="shared" ca="1" si="51"/>
        <v>0</v>
      </c>
      <c r="AC162" s="45">
        <f t="shared" ca="1" si="40"/>
        <v>0</v>
      </c>
      <c r="AD162" s="25">
        <f t="shared" ca="1" si="41"/>
        <v>0</v>
      </c>
    </row>
    <row r="163" spans="4:30" x14ac:dyDescent="0.35">
      <c r="D163" s="20">
        <v>159</v>
      </c>
      <c r="E163" s="21">
        <f t="shared" ca="1" si="52"/>
        <v>58075</v>
      </c>
      <c r="F163" s="44">
        <f t="shared" ca="1" si="42"/>
        <v>58439</v>
      </c>
      <c r="G163" s="22" t="s">
        <v>119</v>
      </c>
      <c r="H163" s="44">
        <f t="shared" ca="1" si="53"/>
        <v>58075</v>
      </c>
      <c r="I163" s="45">
        <f t="shared" ca="1" si="43"/>
        <v>0</v>
      </c>
      <c r="J163" s="45">
        <f t="shared" ca="1" si="44"/>
        <v>0</v>
      </c>
      <c r="K163" s="45">
        <f t="shared" ca="1" si="45"/>
        <v>0</v>
      </c>
      <c r="L163" s="45"/>
      <c r="M163" s="45">
        <f t="shared" ca="1" si="54"/>
        <v>0</v>
      </c>
      <c r="N163" s="257">
        <f t="shared" ca="1" si="46"/>
        <v>0</v>
      </c>
      <c r="O163" s="23"/>
      <c r="P163" s="255">
        <f t="shared" ca="1" si="47"/>
        <v>0</v>
      </c>
      <c r="Q163" s="163">
        <f t="shared" ca="1" si="48"/>
        <v>0</v>
      </c>
      <c r="R163" s="164">
        <f ca="1">NPV(Q162,K163:$K$244) + ($A$13+$A$14+$A$15)/POWER(1+Q162,$A$28-D163+1)</f>
        <v>0</v>
      </c>
      <c r="S163" s="164">
        <f ca="1">NPV(Q163,K163:$K$244) + ($A$13+$A$14+$A$15)/POWER(1+Q163,$A$28-D163+1)</f>
        <v>0</v>
      </c>
      <c r="T163" s="45">
        <f t="shared" ca="1" si="49"/>
        <v>0</v>
      </c>
      <c r="U163" s="45">
        <f t="shared" ca="1" si="55"/>
        <v>0</v>
      </c>
      <c r="V163" s="45">
        <f t="shared" ca="1" si="56"/>
        <v>0</v>
      </c>
      <c r="W163" s="45">
        <f t="shared" ca="1" si="50"/>
        <v>0</v>
      </c>
      <c r="X163" s="25">
        <f t="shared" ca="1" si="39"/>
        <v>0</v>
      </c>
      <c r="Z163" s="28">
        <f t="shared" ca="1" si="57"/>
        <v>0</v>
      </c>
      <c r="AA163" s="233"/>
      <c r="AB163" s="45">
        <f t="shared" ca="1" si="51"/>
        <v>0</v>
      </c>
      <c r="AC163" s="45">
        <f t="shared" ca="1" si="40"/>
        <v>0</v>
      </c>
      <c r="AD163" s="25">
        <f t="shared" ca="1" si="41"/>
        <v>0</v>
      </c>
    </row>
    <row r="164" spans="4:30" x14ac:dyDescent="0.35">
      <c r="D164" s="20">
        <v>160</v>
      </c>
      <c r="E164" s="21">
        <f t="shared" ca="1" si="52"/>
        <v>58440</v>
      </c>
      <c r="F164" s="44">
        <f t="shared" ca="1" si="42"/>
        <v>58805</v>
      </c>
      <c r="G164" s="22" t="s">
        <v>119</v>
      </c>
      <c r="H164" s="44">
        <f t="shared" ca="1" si="53"/>
        <v>58440</v>
      </c>
      <c r="I164" s="45">
        <f t="shared" ca="1" si="43"/>
        <v>0</v>
      </c>
      <c r="J164" s="45">
        <f t="shared" ca="1" si="44"/>
        <v>0</v>
      </c>
      <c r="K164" s="45">
        <f t="shared" ca="1" si="45"/>
        <v>0</v>
      </c>
      <c r="L164" s="45"/>
      <c r="M164" s="45">
        <f t="shared" ca="1" si="54"/>
        <v>0</v>
      </c>
      <c r="N164" s="257">
        <f t="shared" ca="1" si="46"/>
        <v>0</v>
      </c>
      <c r="O164" s="23"/>
      <c r="P164" s="255">
        <f t="shared" ca="1" si="47"/>
        <v>0</v>
      </c>
      <c r="Q164" s="163">
        <f t="shared" ca="1" si="48"/>
        <v>0</v>
      </c>
      <c r="R164" s="164">
        <f ca="1">NPV(Q163,K164:$K$244) + ($A$13+$A$14+$A$15)/POWER(1+Q163,$A$28-D164+1)</f>
        <v>0</v>
      </c>
      <c r="S164" s="164">
        <f ca="1">NPV(Q164,K164:$K$244) + ($A$13+$A$14+$A$15)/POWER(1+Q164,$A$28-D164+1)</f>
        <v>0</v>
      </c>
      <c r="T164" s="45">
        <f t="shared" ca="1" si="49"/>
        <v>0</v>
      </c>
      <c r="U164" s="45">
        <f t="shared" ca="1" si="55"/>
        <v>0</v>
      </c>
      <c r="V164" s="45">
        <f t="shared" ca="1" si="56"/>
        <v>0</v>
      </c>
      <c r="W164" s="45">
        <f t="shared" ca="1" si="50"/>
        <v>0</v>
      </c>
      <c r="X164" s="25">
        <f t="shared" ca="1" si="39"/>
        <v>0</v>
      </c>
      <c r="Z164" s="28">
        <f t="shared" ca="1" si="57"/>
        <v>0</v>
      </c>
      <c r="AA164" s="233"/>
      <c r="AB164" s="45">
        <f t="shared" ca="1" si="51"/>
        <v>0</v>
      </c>
      <c r="AC164" s="45">
        <f t="shared" ca="1" si="40"/>
        <v>0</v>
      </c>
      <c r="AD164" s="25">
        <f t="shared" ca="1" si="41"/>
        <v>0</v>
      </c>
    </row>
    <row r="165" spans="4:30" x14ac:dyDescent="0.35">
      <c r="D165" s="20">
        <v>161</v>
      </c>
      <c r="E165" s="21">
        <f t="shared" ca="1" si="52"/>
        <v>58806</v>
      </c>
      <c r="F165" s="44">
        <f t="shared" ca="1" si="42"/>
        <v>59170</v>
      </c>
      <c r="G165" s="22" t="s">
        <v>119</v>
      </c>
      <c r="H165" s="44">
        <f t="shared" ca="1" si="53"/>
        <v>58806</v>
      </c>
      <c r="I165" s="45">
        <f t="shared" ca="1" si="43"/>
        <v>0</v>
      </c>
      <c r="J165" s="45">
        <f t="shared" ca="1" si="44"/>
        <v>0</v>
      </c>
      <c r="K165" s="45">
        <f t="shared" ca="1" si="45"/>
        <v>0</v>
      </c>
      <c r="L165" s="45"/>
      <c r="M165" s="45">
        <f t="shared" ca="1" si="54"/>
        <v>0</v>
      </c>
      <c r="N165" s="257">
        <f t="shared" ca="1" si="46"/>
        <v>0</v>
      </c>
      <c r="O165" s="23"/>
      <c r="P165" s="255">
        <f t="shared" ca="1" si="47"/>
        <v>0</v>
      </c>
      <c r="Q165" s="163">
        <f t="shared" ca="1" si="48"/>
        <v>0</v>
      </c>
      <c r="R165" s="164">
        <f ca="1">NPV(Q164,K165:$K$244) + ($A$13+$A$14+$A$15)/POWER(1+Q164,$A$28-D165+1)</f>
        <v>0</v>
      </c>
      <c r="S165" s="164">
        <f ca="1">NPV(Q165,K165:$K$244) + ($A$13+$A$14+$A$15)/POWER(1+Q165,$A$28-D165+1)</f>
        <v>0</v>
      </c>
      <c r="T165" s="45">
        <f t="shared" ca="1" si="49"/>
        <v>0</v>
      </c>
      <c r="U165" s="45">
        <f t="shared" ca="1" si="55"/>
        <v>0</v>
      </c>
      <c r="V165" s="45">
        <f t="shared" ca="1" si="56"/>
        <v>0</v>
      </c>
      <c r="W165" s="45">
        <f t="shared" ca="1" si="50"/>
        <v>0</v>
      </c>
      <c r="X165" s="25">
        <f t="shared" ca="1" si="39"/>
        <v>0</v>
      </c>
      <c r="Z165" s="28">
        <f t="shared" ca="1" si="57"/>
        <v>0</v>
      </c>
      <c r="AA165" s="233"/>
      <c r="AB165" s="45">
        <f t="shared" ca="1" si="51"/>
        <v>0</v>
      </c>
      <c r="AC165" s="45">
        <f t="shared" ca="1" si="40"/>
        <v>0</v>
      </c>
      <c r="AD165" s="25">
        <f t="shared" ca="1" si="41"/>
        <v>0</v>
      </c>
    </row>
    <row r="166" spans="4:30" x14ac:dyDescent="0.35">
      <c r="D166" s="20">
        <v>162</v>
      </c>
      <c r="E166" s="21">
        <f t="shared" ca="1" si="52"/>
        <v>59171</v>
      </c>
      <c r="F166" s="44">
        <f t="shared" ca="1" si="42"/>
        <v>59535</v>
      </c>
      <c r="G166" s="22" t="s">
        <v>119</v>
      </c>
      <c r="H166" s="44">
        <f t="shared" ca="1" si="53"/>
        <v>59171</v>
      </c>
      <c r="I166" s="45">
        <f t="shared" ca="1" si="43"/>
        <v>0</v>
      </c>
      <c r="J166" s="45">
        <f t="shared" ca="1" si="44"/>
        <v>0</v>
      </c>
      <c r="K166" s="45">
        <f t="shared" ca="1" si="45"/>
        <v>0</v>
      </c>
      <c r="L166" s="45"/>
      <c r="M166" s="45">
        <f t="shared" ca="1" si="54"/>
        <v>0</v>
      </c>
      <c r="N166" s="257">
        <f t="shared" ca="1" si="46"/>
        <v>0</v>
      </c>
      <c r="O166" s="23"/>
      <c r="P166" s="255">
        <f t="shared" ca="1" si="47"/>
        <v>0</v>
      </c>
      <c r="Q166" s="163">
        <f t="shared" ca="1" si="48"/>
        <v>0</v>
      </c>
      <c r="R166" s="164">
        <f ca="1">NPV(Q165,K166:$K$244) + ($A$13+$A$14+$A$15)/POWER(1+Q165,$A$28-D166+1)</f>
        <v>0</v>
      </c>
      <c r="S166" s="164">
        <f ca="1">NPV(Q166,K166:$K$244) + ($A$13+$A$14+$A$15)/POWER(1+Q166,$A$28-D166+1)</f>
        <v>0</v>
      </c>
      <c r="T166" s="45">
        <f t="shared" ca="1" si="49"/>
        <v>0</v>
      </c>
      <c r="U166" s="45">
        <f t="shared" ca="1" si="55"/>
        <v>0</v>
      </c>
      <c r="V166" s="45">
        <f t="shared" ca="1" si="56"/>
        <v>0</v>
      </c>
      <c r="W166" s="45">
        <f t="shared" ca="1" si="50"/>
        <v>0</v>
      </c>
      <c r="X166" s="25">
        <f t="shared" ca="1" si="39"/>
        <v>0</v>
      </c>
      <c r="Z166" s="28">
        <f t="shared" ca="1" si="57"/>
        <v>0</v>
      </c>
      <c r="AA166" s="233"/>
      <c r="AB166" s="45">
        <f t="shared" ca="1" si="51"/>
        <v>0</v>
      </c>
      <c r="AC166" s="45">
        <f t="shared" ca="1" si="40"/>
        <v>0</v>
      </c>
      <c r="AD166" s="25">
        <f t="shared" ca="1" si="41"/>
        <v>0</v>
      </c>
    </row>
    <row r="167" spans="4:30" x14ac:dyDescent="0.35">
      <c r="D167" s="20">
        <v>163</v>
      </c>
      <c r="E167" s="21">
        <f t="shared" ca="1" si="52"/>
        <v>59536</v>
      </c>
      <c r="F167" s="44">
        <f t="shared" ca="1" si="42"/>
        <v>59900</v>
      </c>
      <c r="G167" s="22" t="s">
        <v>119</v>
      </c>
      <c r="H167" s="44">
        <f t="shared" ca="1" si="53"/>
        <v>59536</v>
      </c>
      <c r="I167" s="45">
        <f t="shared" ca="1" si="43"/>
        <v>0</v>
      </c>
      <c r="J167" s="45">
        <f t="shared" ca="1" si="44"/>
        <v>0</v>
      </c>
      <c r="K167" s="45">
        <f t="shared" ca="1" si="45"/>
        <v>0</v>
      </c>
      <c r="L167" s="45"/>
      <c r="M167" s="45">
        <f t="shared" ca="1" si="54"/>
        <v>0</v>
      </c>
      <c r="N167" s="257">
        <f t="shared" ca="1" si="46"/>
        <v>0</v>
      </c>
      <c r="O167" s="23"/>
      <c r="P167" s="255">
        <f t="shared" ca="1" si="47"/>
        <v>0</v>
      </c>
      <c r="Q167" s="163">
        <f t="shared" ca="1" si="48"/>
        <v>0</v>
      </c>
      <c r="R167" s="164">
        <f ca="1">NPV(Q166,K167:$K$244) + ($A$13+$A$14+$A$15)/POWER(1+Q166,$A$28-D167+1)</f>
        <v>0</v>
      </c>
      <c r="S167" s="164">
        <f ca="1">NPV(Q167,K167:$K$244) + ($A$13+$A$14+$A$15)/POWER(1+Q167,$A$28-D167+1)</f>
        <v>0</v>
      </c>
      <c r="T167" s="45">
        <f t="shared" ca="1" si="49"/>
        <v>0</v>
      </c>
      <c r="U167" s="45">
        <f t="shared" ca="1" si="55"/>
        <v>0</v>
      </c>
      <c r="V167" s="45">
        <f t="shared" ca="1" si="56"/>
        <v>0</v>
      </c>
      <c r="W167" s="45">
        <f t="shared" ca="1" si="50"/>
        <v>0</v>
      </c>
      <c r="X167" s="25">
        <f t="shared" ca="1" si="39"/>
        <v>0</v>
      </c>
      <c r="Z167" s="28">
        <f t="shared" ca="1" si="57"/>
        <v>0</v>
      </c>
      <c r="AA167" s="233"/>
      <c r="AB167" s="45">
        <f t="shared" ca="1" si="51"/>
        <v>0</v>
      </c>
      <c r="AC167" s="45">
        <f t="shared" ca="1" si="40"/>
        <v>0</v>
      </c>
      <c r="AD167" s="25">
        <f t="shared" ca="1" si="41"/>
        <v>0</v>
      </c>
    </row>
    <row r="168" spans="4:30" x14ac:dyDescent="0.35">
      <c r="D168" s="20">
        <v>164</v>
      </c>
      <c r="E168" s="21">
        <f t="shared" ca="1" si="52"/>
        <v>59901</v>
      </c>
      <c r="F168" s="44">
        <f t="shared" ca="1" si="42"/>
        <v>60266</v>
      </c>
      <c r="G168" s="22" t="s">
        <v>119</v>
      </c>
      <c r="H168" s="44">
        <f t="shared" ca="1" si="53"/>
        <v>59901</v>
      </c>
      <c r="I168" s="45">
        <f t="shared" ca="1" si="43"/>
        <v>0</v>
      </c>
      <c r="J168" s="45">
        <f t="shared" ca="1" si="44"/>
        <v>0</v>
      </c>
      <c r="K168" s="45">
        <f t="shared" ca="1" si="45"/>
        <v>0</v>
      </c>
      <c r="L168" s="45"/>
      <c r="M168" s="45">
        <f t="shared" ca="1" si="54"/>
        <v>0</v>
      </c>
      <c r="N168" s="257">
        <f t="shared" ca="1" si="46"/>
        <v>0</v>
      </c>
      <c r="O168" s="23"/>
      <c r="P168" s="255">
        <f t="shared" ca="1" si="47"/>
        <v>0</v>
      </c>
      <c r="Q168" s="163">
        <f t="shared" ca="1" si="48"/>
        <v>0</v>
      </c>
      <c r="R168" s="164">
        <f ca="1">NPV(Q167,K168:$K$244) + ($A$13+$A$14+$A$15)/POWER(1+Q167,$A$28-D168+1)</f>
        <v>0</v>
      </c>
      <c r="S168" s="164">
        <f ca="1">NPV(Q168,K168:$K$244) + ($A$13+$A$14+$A$15)/POWER(1+Q168,$A$28-D168+1)</f>
        <v>0</v>
      </c>
      <c r="T168" s="45">
        <f t="shared" ca="1" si="49"/>
        <v>0</v>
      </c>
      <c r="U168" s="45">
        <f t="shared" ca="1" si="55"/>
        <v>0</v>
      </c>
      <c r="V168" s="45">
        <f t="shared" ca="1" si="56"/>
        <v>0</v>
      </c>
      <c r="W168" s="45">
        <f t="shared" ca="1" si="50"/>
        <v>0</v>
      </c>
      <c r="X168" s="25">
        <f t="shared" ca="1" si="39"/>
        <v>0</v>
      </c>
      <c r="Z168" s="28">
        <f t="shared" ca="1" si="57"/>
        <v>0</v>
      </c>
      <c r="AA168" s="233"/>
      <c r="AB168" s="45">
        <f t="shared" ca="1" si="51"/>
        <v>0</v>
      </c>
      <c r="AC168" s="45">
        <f t="shared" ca="1" si="40"/>
        <v>0</v>
      </c>
      <c r="AD168" s="25">
        <f t="shared" ca="1" si="41"/>
        <v>0</v>
      </c>
    </row>
    <row r="169" spans="4:30" x14ac:dyDescent="0.35">
      <c r="D169" s="20">
        <v>165</v>
      </c>
      <c r="E169" s="21">
        <f t="shared" ca="1" si="52"/>
        <v>60267</v>
      </c>
      <c r="F169" s="44">
        <f t="shared" ca="1" si="42"/>
        <v>60631</v>
      </c>
      <c r="G169" s="22" t="s">
        <v>119</v>
      </c>
      <c r="H169" s="44">
        <f t="shared" ca="1" si="53"/>
        <v>60267</v>
      </c>
      <c r="I169" s="45">
        <f t="shared" ca="1" si="43"/>
        <v>0</v>
      </c>
      <c r="J169" s="45">
        <f t="shared" ca="1" si="44"/>
        <v>0</v>
      </c>
      <c r="K169" s="45">
        <f t="shared" ca="1" si="45"/>
        <v>0</v>
      </c>
      <c r="L169" s="45"/>
      <c r="M169" s="45">
        <f t="shared" ca="1" si="54"/>
        <v>0</v>
      </c>
      <c r="N169" s="257">
        <f t="shared" ca="1" si="46"/>
        <v>0</v>
      </c>
      <c r="O169" s="23"/>
      <c r="P169" s="255">
        <f t="shared" ca="1" si="47"/>
        <v>0</v>
      </c>
      <c r="Q169" s="163">
        <f t="shared" ca="1" si="48"/>
        <v>0</v>
      </c>
      <c r="R169" s="164">
        <f ca="1">NPV(Q168,K169:$K$244) + ($A$13+$A$14+$A$15)/POWER(1+Q168,$A$28-D169+1)</f>
        <v>0</v>
      </c>
      <c r="S169" s="164">
        <f ca="1">NPV(Q169,K169:$K$244) + ($A$13+$A$14+$A$15)/POWER(1+Q169,$A$28-D169+1)</f>
        <v>0</v>
      </c>
      <c r="T169" s="45">
        <f t="shared" ca="1" si="49"/>
        <v>0</v>
      </c>
      <c r="U169" s="45">
        <f t="shared" ca="1" si="55"/>
        <v>0</v>
      </c>
      <c r="V169" s="45">
        <f t="shared" ca="1" si="56"/>
        <v>0</v>
      </c>
      <c r="W169" s="45">
        <f t="shared" ca="1" si="50"/>
        <v>0</v>
      </c>
      <c r="X169" s="25">
        <f t="shared" ca="1" si="39"/>
        <v>0</v>
      </c>
      <c r="Z169" s="28">
        <f t="shared" ca="1" si="57"/>
        <v>0</v>
      </c>
      <c r="AA169" s="233"/>
      <c r="AB169" s="45">
        <f t="shared" ca="1" si="51"/>
        <v>0</v>
      </c>
      <c r="AC169" s="45">
        <f t="shared" ca="1" si="40"/>
        <v>0</v>
      </c>
      <c r="AD169" s="25">
        <f t="shared" ca="1" si="41"/>
        <v>0</v>
      </c>
    </row>
    <row r="170" spans="4:30" x14ac:dyDescent="0.35">
      <c r="D170" s="20">
        <v>166</v>
      </c>
      <c r="E170" s="21">
        <f t="shared" ca="1" si="52"/>
        <v>60632</v>
      </c>
      <c r="F170" s="44">
        <f t="shared" ca="1" si="42"/>
        <v>60996</v>
      </c>
      <c r="G170" s="22" t="s">
        <v>119</v>
      </c>
      <c r="H170" s="44">
        <f t="shared" ca="1" si="53"/>
        <v>60632</v>
      </c>
      <c r="I170" s="45">
        <f t="shared" ca="1" si="43"/>
        <v>0</v>
      </c>
      <c r="J170" s="45">
        <f t="shared" ca="1" si="44"/>
        <v>0</v>
      </c>
      <c r="K170" s="45">
        <f t="shared" ca="1" si="45"/>
        <v>0</v>
      </c>
      <c r="L170" s="45"/>
      <c r="M170" s="45">
        <f t="shared" ca="1" si="54"/>
        <v>0</v>
      </c>
      <c r="N170" s="257">
        <f t="shared" ca="1" si="46"/>
        <v>0</v>
      </c>
      <c r="O170" s="23"/>
      <c r="P170" s="255">
        <f t="shared" ca="1" si="47"/>
        <v>0</v>
      </c>
      <c r="Q170" s="163">
        <f t="shared" ca="1" si="48"/>
        <v>0</v>
      </c>
      <c r="R170" s="164">
        <f ca="1">NPV(Q169,K170:$K$244) + ($A$13+$A$14+$A$15)/POWER(1+Q169,$A$28-D170+1)</f>
        <v>0</v>
      </c>
      <c r="S170" s="164">
        <f ca="1">NPV(Q170,K170:$K$244) + ($A$13+$A$14+$A$15)/POWER(1+Q170,$A$28-D170+1)</f>
        <v>0</v>
      </c>
      <c r="T170" s="45">
        <f t="shared" ca="1" si="49"/>
        <v>0</v>
      </c>
      <c r="U170" s="45">
        <f t="shared" ca="1" si="55"/>
        <v>0</v>
      </c>
      <c r="V170" s="45">
        <f t="shared" ca="1" si="56"/>
        <v>0</v>
      </c>
      <c r="W170" s="45">
        <f t="shared" ca="1" si="50"/>
        <v>0</v>
      </c>
      <c r="X170" s="25">
        <f t="shared" ca="1" si="39"/>
        <v>0</v>
      </c>
      <c r="Z170" s="28">
        <f t="shared" ca="1" si="57"/>
        <v>0</v>
      </c>
      <c r="AA170" s="233"/>
      <c r="AB170" s="45">
        <f t="shared" ca="1" si="51"/>
        <v>0</v>
      </c>
      <c r="AC170" s="45">
        <f t="shared" ca="1" si="40"/>
        <v>0</v>
      </c>
      <c r="AD170" s="25">
        <f t="shared" ca="1" si="41"/>
        <v>0</v>
      </c>
    </row>
    <row r="171" spans="4:30" x14ac:dyDescent="0.35">
      <c r="D171" s="20">
        <v>167</v>
      </c>
      <c r="E171" s="21">
        <f t="shared" ca="1" si="52"/>
        <v>60997</v>
      </c>
      <c r="F171" s="44">
        <f t="shared" ca="1" si="42"/>
        <v>61361</v>
      </c>
      <c r="G171" s="22" t="s">
        <v>119</v>
      </c>
      <c r="H171" s="44">
        <f t="shared" ca="1" si="53"/>
        <v>60997</v>
      </c>
      <c r="I171" s="45">
        <f t="shared" ca="1" si="43"/>
        <v>0</v>
      </c>
      <c r="J171" s="45">
        <f t="shared" ca="1" si="44"/>
        <v>0</v>
      </c>
      <c r="K171" s="45">
        <f t="shared" ca="1" si="45"/>
        <v>0</v>
      </c>
      <c r="L171" s="45"/>
      <c r="M171" s="45">
        <f t="shared" ca="1" si="54"/>
        <v>0</v>
      </c>
      <c r="N171" s="257">
        <f t="shared" ca="1" si="46"/>
        <v>0</v>
      </c>
      <c r="O171" s="23"/>
      <c r="P171" s="255">
        <f t="shared" ca="1" si="47"/>
        <v>0</v>
      </c>
      <c r="Q171" s="163">
        <f t="shared" ca="1" si="48"/>
        <v>0</v>
      </c>
      <c r="R171" s="164">
        <f ca="1">NPV(Q170,K171:$K$244) + ($A$13+$A$14+$A$15)/POWER(1+Q170,$A$28-D171+1)</f>
        <v>0</v>
      </c>
      <c r="S171" s="164">
        <f ca="1">NPV(Q171,K171:$K$244) + ($A$13+$A$14+$A$15)/POWER(1+Q171,$A$28-D171+1)</f>
        <v>0</v>
      </c>
      <c r="T171" s="45">
        <f t="shared" ca="1" si="49"/>
        <v>0</v>
      </c>
      <c r="U171" s="45">
        <f t="shared" ca="1" si="55"/>
        <v>0</v>
      </c>
      <c r="V171" s="45">
        <f t="shared" ca="1" si="56"/>
        <v>0</v>
      </c>
      <c r="W171" s="45">
        <f t="shared" ca="1" si="50"/>
        <v>0</v>
      </c>
      <c r="X171" s="25">
        <f t="shared" ca="1" si="39"/>
        <v>0</v>
      </c>
      <c r="Z171" s="28">
        <f t="shared" ca="1" si="57"/>
        <v>0</v>
      </c>
      <c r="AA171" s="233"/>
      <c r="AB171" s="45">
        <f t="shared" ca="1" si="51"/>
        <v>0</v>
      </c>
      <c r="AC171" s="45">
        <f t="shared" ca="1" si="40"/>
        <v>0</v>
      </c>
      <c r="AD171" s="25">
        <f t="shared" ca="1" si="41"/>
        <v>0</v>
      </c>
    </row>
    <row r="172" spans="4:30" x14ac:dyDescent="0.35">
      <c r="D172" s="20">
        <v>168</v>
      </c>
      <c r="E172" s="21">
        <f t="shared" ca="1" si="52"/>
        <v>61362</v>
      </c>
      <c r="F172" s="44">
        <f t="shared" ca="1" si="42"/>
        <v>61727</v>
      </c>
      <c r="G172" s="22" t="s">
        <v>119</v>
      </c>
      <c r="H172" s="44">
        <f t="shared" ca="1" si="53"/>
        <v>61362</v>
      </c>
      <c r="I172" s="45">
        <f t="shared" ca="1" si="43"/>
        <v>0</v>
      </c>
      <c r="J172" s="45">
        <f t="shared" ca="1" si="44"/>
        <v>0</v>
      </c>
      <c r="K172" s="45">
        <f t="shared" ca="1" si="45"/>
        <v>0</v>
      </c>
      <c r="L172" s="45"/>
      <c r="M172" s="45">
        <f t="shared" ca="1" si="54"/>
        <v>0</v>
      </c>
      <c r="N172" s="257">
        <f t="shared" ca="1" si="46"/>
        <v>0</v>
      </c>
      <c r="O172" s="23"/>
      <c r="P172" s="255">
        <f t="shared" ca="1" si="47"/>
        <v>0</v>
      </c>
      <c r="Q172" s="163">
        <f t="shared" ca="1" si="48"/>
        <v>0</v>
      </c>
      <c r="R172" s="164">
        <f ca="1">NPV(Q171,K172:$K$244) + ($A$13+$A$14+$A$15)/POWER(1+Q171,$A$28-D172+1)</f>
        <v>0</v>
      </c>
      <c r="S172" s="164">
        <f ca="1">NPV(Q172,K172:$K$244) + ($A$13+$A$14+$A$15)/POWER(1+Q172,$A$28-D172+1)</f>
        <v>0</v>
      </c>
      <c r="T172" s="45">
        <f t="shared" ca="1" si="49"/>
        <v>0</v>
      </c>
      <c r="U172" s="45">
        <f t="shared" ca="1" si="55"/>
        <v>0</v>
      </c>
      <c r="V172" s="45">
        <f t="shared" ca="1" si="56"/>
        <v>0</v>
      </c>
      <c r="W172" s="45">
        <f t="shared" ca="1" si="50"/>
        <v>0</v>
      </c>
      <c r="X172" s="25">
        <f t="shared" ca="1" si="39"/>
        <v>0</v>
      </c>
      <c r="Z172" s="28">
        <f t="shared" ca="1" si="57"/>
        <v>0</v>
      </c>
      <c r="AA172" s="233"/>
      <c r="AB172" s="45">
        <f t="shared" ca="1" si="51"/>
        <v>0</v>
      </c>
      <c r="AC172" s="45">
        <f t="shared" ca="1" si="40"/>
        <v>0</v>
      </c>
      <c r="AD172" s="25">
        <f t="shared" ca="1" si="41"/>
        <v>0</v>
      </c>
    </row>
    <row r="173" spans="4:30" x14ac:dyDescent="0.35">
      <c r="D173" s="20">
        <v>169</v>
      </c>
      <c r="E173" s="21">
        <f t="shared" ca="1" si="52"/>
        <v>61728</v>
      </c>
      <c r="F173" s="44">
        <f t="shared" ca="1" si="42"/>
        <v>62092</v>
      </c>
      <c r="G173" s="22" t="s">
        <v>119</v>
      </c>
      <c r="H173" s="44">
        <f t="shared" ca="1" si="53"/>
        <v>61728</v>
      </c>
      <c r="I173" s="45">
        <f t="shared" ca="1" si="43"/>
        <v>0</v>
      </c>
      <c r="J173" s="45">
        <f t="shared" ca="1" si="44"/>
        <v>0</v>
      </c>
      <c r="K173" s="45">
        <f t="shared" ca="1" si="45"/>
        <v>0</v>
      </c>
      <c r="L173" s="45"/>
      <c r="M173" s="45">
        <f t="shared" ca="1" si="54"/>
        <v>0</v>
      </c>
      <c r="N173" s="257">
        <f t="shared" ca="1" si="46"/>
        <v>0</v>
      </c>
      <c r="O173" s="23"/>
      <c r="P173" s="255">
        <f t="shared" ca="1" si="47"/>
        <v>0</v>
      </c>
      <c r="Q173" s="163">
        <f t="shared" ca="1" si="48"/>
        <v>0</v>
      </c>
      <c r="R173" s="164">
        <f ca="1">NPV(Q172,K173:$K$244) + ($A$13+$A$14+$A$15)/POWER(1+Q172,$A$28-D173+1)</f>
        <v>0</v>
      </c>
      <c r="S173" s="164">
        <f ca="1">NPV(Q173,K173:$K$244) + ($A$13+$A$14+$A$15)/POWER(1+Q173,$A$28-D173+1)</f>
        <v>0</v>
      </c>
      <c r="T173" s="45">
        <f t="shared" ca="1" si="49"/>
        <v>0</v>
      </c>
      <c r="U173" s="45">
        <f t="shared" ca="1" si="55"/>
        <v>0</v>
      </c>
      <c r="V173" s="45">
        <f t="shared" ca="1" si="56"/>
        <v>0</v>
      </c>
      <c r="W173" s="45">
        <f t="shared" ca="1" si="50"/>
        <v>0</v>
      </c>
      <c r="X173" s="25">
        <f t="shared" ca="1" si="39"/>
        <v>0</v>
      </c>
      <c r="Z173" s="28">
        <f t="shared" ca="1" si="57"/>
        <v>0</v>
      </c>
      <c r="AA173" s="233"/>
      <c r="AB173" s="45">
        <f t="shared" ca="1" si="51"/>
        <v>0</v>
      </c>
      <c r="AC173" s="45">
        <f t="shared" ca="1" si="40"/>
        <v>0</v>
      </c>
      <c r="AD173" s="25">
        <f t="shared" ca="1" si="41"/>
        <v>0</v>
      </c>
    </row>
    <row r="174" spans="4:30" x14ac:dyDescent="0.35">
      <c r="D174" s="20">
        <v>170</v>
      </c>
      <c r="E174" s="21">
        <f t="shared" ca="1" si="52"/>
        <v>62093</v>
      </c>
      <c r="F174" s="44">
        <f t="shared" ca="1" si="42"/>
        <v>62457</v>
      </c>
      <c r="G174" s="22" t="s">
        <v>119</v>
      </c>
      <c r="H174" s="44">
        <f t="shared" ca="1" si="53"/>
        <v>62093</v>
      </c>
      <c r="I174" s="45">
        <f t="shared" ca="1" si="43"/>
        <v>0</v>
      </c>
      <c r="J174" s="45">
        <f t="shared" ca="1" si="44"/>
        <v>0</v>
      </c>
      <c r="K174" s="45">
        <f t="shared" ca="1" si="45"/>
        <v>0</v>
      </c>
      <c r="L174" s="45"/>
      <c r="M174" s="45">
        <f t="shared" ca="1" si="54"/>
        <v>0</v>
      </c>
      <c r="N174" s="257">
        <f t="shared" ca="1" si="46"/>
        <v>0</v>
      </c>
      <c r="O174" s="23"/>
      <c r="P174" s="255">
        <f t="shared" ca="1" si="47"/>
        <v>0</v>
      </c>
      <c r="Q174" s="163">
        <f t="shared" ca="1" si="48"/>
        <v>0</v>
      </c>
      <c r="R174" s="164">
        <f ca="1">NPV(Q173,K174:$K$244) + ($A$13+$A$14+$A$15)/POWER(1+Q173,$A$28-D174+1)</f>
        <v>0</v>
      </c>
      <c r="S174" s="164">
        <f ca="1">NPV(Q174,K174:$K$244) + ($A$13+$A$14+$A$15)/POWER(1+Q174,$A$28-D174+1)</f>
        <v>0</v>
      </c>
      <c r="T174" s="45">
        <f t="shared" ca="1" si="49"/>
        <v>0</v>
      </c>
      <c r="U174" s="45">
        <f t="shared" ca="1" si="55"/>
        <v>0</v>
      </c>
      <c r="V174" s="45">
        <f t="shared" ca="1" si="56"/>
        <v>0</v>
      </c>
      <c r="W174" s="45">
        <f t="shared" ca="1" si="50"/>
        <v>0</v>
      </c>
      <c r="X174" s="25">
        <f t="shared" ca="1" si="39"/>
        <v>0</v>
      </c>
      <c r="Z174" s="28">
        <f t="shared" ca="1" si="57"/>
        <v>0</v>
      </c>
      <c r="AA174" s="233"/>
      <c r="AB174" s="45">
        <f t="shared" ca="1" si="51"/>
        <v>0</v>
      </c>
      <c r="AC174" s="45">
        <f t="shared" ca="1" si="40"/>
        <v>0</v>
      </c>
      <c r="AD174" s="25">
        <f t="shared" ca="1" si="41"/>
        <v>0</v>
      </c>
    </row>
    <row r="175" spans="4:30" x14ac:dyDescent="0.35">
      <c r="D175" s="20">
        <v>171</v>
      </c>
      <c r="E175" s="21">
        <f t="shared" ca="1" si="52"/>
        <v>62458</v>
      </c>
      <c r="F175" s="44">
        <f t="shared" ca="1" si="42"/>
        <v>62822</v>
      </c>
      <c r="G175" s="22" t="s">
        <v>119</v>
      </c>
      <c r="H175" s="44">
        <f t="shared" ca="1" si="53"/>
        <v>62458</v>
      </c>
      <c r="I175" s="45">
        <f t="shared" ca="1" si="43"/>
        <v>0</v>
      </c>
      <c r="J175" s="45">
        <f t="shared" ca="1" si="44"/>
        <v>0</v>
      </c>
      <c r="K175" s="45">
        <f t="shared" ca="1" si="45"/>
        <v>0</v>
      </c>
      <c r="L175" s="45"/>
      <c r="M175" s="45">
        <f t="shared" ca="1" si="54"/>
        <v>0</v>
      </c>
      <c r="N175" s="257">
        <f t="shared" ca="1" si="46"/>
        <v>0</v>
      </c>
      <c r="O175" s="23"/>
      <c r="P175" s="255">
        <f t="shared" ca="1" si="47"/>
        <v>0</v>
      </c>
      <c r="Q175" s="163">
        <f t="shared" ca="1" si="48"/>
        <v>0</v>
      </c>
      <c r="R175" s="164">
        <f ca="1">NPV(Q174,K175:$K$244) + ($A$13+$A$14+$A$15)/POWER(1+Q174,$A$28-D175+1)</f>
        <v>0</v>
      </c>
      <c r="S175" s="164">
        <f ca="1">NPV(Q175,K175:$K$244) + ($A$13+$A$14+$A$15)/POWER(1+Q175,$A$28-D175+1)</f>
        <v>0</v>
      </c>
      <c r="T175" s="45">
        <f t="shared" ca="1" si="49"/>
        <v>0</v>
      </c>
      <c r="U175" s="45">
        <f t="shared" ca="1" si="55"/>
        <v>0</v>
      </c>
      <c r="V175" s="45">
        <f t="shared" ca="1" si="56"/>
        <v>0</v>
      </c>
      <c r="W175" s="45">
        <f t="shared" ca="1" si="50"/>
        <v>0</v>
      </c>
      <c r="X175" s="25">
        <f t="shared" ca="1" si="39"/>
        <v>0</v>
      </c>
      <c r="Z175" s="28">
        <f t="shared" ca="1" si="57"/>
        <v>0</v>
      </c>
      <c r="AA175" s="233"/>
      <c r="AB175" s="45">
        <f t="shared" ca="1" si="51"/>
        <v>0</v>
      </c>
      <c r="AC175" s="45">
        <f t="shared" ca="1" si="40"/>
        <v>0</v>
      </c>
      <c r="AD175" s="25">
        <f t="shared" ca="1" si="41"/>
        <v>0</v>
      </c>
    </row>
    <row r="176" spans="4:30" x14ac:dyDescent="0.35">
      <c r="D176" s="20">
        <v>172</v>
      </c>
      <c r="E176" s="21">
        <f t="shared" ca="1" si="52"/>
        <v>62823</v>
      </c>
      <c r="F176" s="44">
        <f t="shared" ca="1" si="42"/>
        <v>63188</v>
      </c>
      <c r="G176" s="22" t="s">
        <v>119</v>
      </c>
      <c r="H176" s="44">
        <f t="shared" ca="1" si="53"/>
        <v>62823</v>
      </c>
      <c r="I176" s="45">
        <f t="shared" ca="1" si="43"/>
        <v>0</v>
      </c>
      <c r="J176" s="45">
        <f t="shared" ca="1" si="44"/>
        <v>0</v>
      </c>
      <c r="K176" s="45">
        <f t="shared" ca="1" si="45"/>
        <v>0</v>
      </c>
      <c r="L176" s="45"/>
      <c r="M176" s="45">
        <f t="shared" ca="1" si="54"/>
        <v>0</v>
      </c>
      <c r="N176" s="257">
        <f t="shared" ca="1" si="46"/>
        <v>0</v>
      </c>
      <c r="O176" s="23"/>
      <c r="P176" s="255">
        <f t="shared" ca="1" si="47"/>
        <v>0</v>
      </c>
      <c r="Q176" s="163">
        <f t="shared" ca="1" si="48"/>
        <v>0</v>
      </c>
      <c r="R176" s="164">
        <f ca="1">NPV(Q175,K176:$K$244) + ($A$13+$A$14+$A$15)/POWER(1+Q175,$A$28-D176+1)</f>
        <v>0</v>
      </c>
      <c r="S176" s="164">
        <f ca="1">NPV(Q176,K176:$K$244) + ($A$13+$A$14+$A$15)/POWER(1+Q176,$A$28-D176+1)</f>
        <v>0</v>
      </c>
      <c r="T176" s="45">
        <f t="shared" ca="1" si="49"/>
        <v>0</v>
      </c>
      <c r="U176" s="45">
        <f t="shared" ca="1" si="55"/>
        <v>0</v>
      </c>
      <c r="V176" s="45">
        <f t="shared" ca="1" si="56"/>
        <v>0</v>
      </c>
      <c r="W176" s="45">
        <f t="shared" ca="1" si="50"/>
        <v>0</v>
      </c>
      <c r="X176" s="25">
        <f t="shared" ca="1" si="39"/>
        <v>0</v>
      </c>
      <c r="Z176" s="28">
        <f t="shared" ca="1" si="57"/>
        <v>0</v>
      </c>
      <c r="AA176" s="233"/>
      <c r="AB176" s="45">
        <f t="shared" ca="1" si="51"/>
        <v>0</v>
      </c>
      <c r="AC176" s="45">
        <f t="shared" ca="1" si="40"/>
        <v>0</v>
      </c>
      <c r="AD176" s="25">
        <f t="shared" ca="1" si="41"/>
        <v>0</v>
      </c>
    </row>
    <row r="177" spans="4:30" x14ac:dyDescent="0.35">
      <c r="D177" s="20">
        <v>173</v>
      </c>
      <c r="E177" s="21">
        <f t="shared" ca="1" si="52"/>
        <v>63189</v>
      </c>
      <c r="F177" s="44">
        <f t="shared" ca="1" si="42"/>
        <v>63553</v>
      </c>
      <c r="G177" s="22" t="s">
        <v>119</v>
      </c>
      <c r="H177" s="44">
        <f t="shared" ca="1" si="53"/>
        <v>63189</v>
      </c>
      <c r="I177" s="45">
        <f t="shared" ca="1" si="43"/>
        <v>0</v>
      </c>
      <c r="J177" s="45">
        <f t="shared" ca="1" si="44"/>
        <v>0</v>
      </c>
      <c r="K177" s="45">
        <f t="shared" ca="1" si="45"/>
        <v>0</v>
      </c>
      <c r="L177" s="45"/>
      <c r="M177" s="45">
        <f t="shared" ca="1" si="54"/>
        <v>0</v>
      </c>
      <c r="N177" s="257">
        <f t="shared" ca="1" si="46"/>
        <v>0</v>
      </c>
      <c r="O177" s="23"/>
      <c r="P177" s="255">
        <f t="shared" ca="1" si="47"/>
        <v>0</v>
      </c>
      <c r="Q177" s="163">
        <f t="shared" ca="1" si="48"/>
        <v>0</v>
      </c>
      <c r="R177" s="164">
        <f ca="1">NPV(Q176,K177:$K$244) + ($A$13+$A$14+$A$15)/POWER(1+Q176,$A$28-D177+1)</f>
        <v>0</v>
      </c>
      <c r="S177" s="164">
        <f ca="1">NPV(Q177,K177:$K$244) + ($A$13+$A$14+$A$15)/POWER(1+Q177,$A$28-D177+1)</f>
        <v>0</v>
      </c>
      <c r="T177" s="45">
        <f t="shared" ca="1" si="49"/>
        <v>0</v>
      </c>
      <c r="U177" s="45">
        <f t="shared" ca="1" si="55"/>
        <v>0</v>
      </c>
      <c r="V177" s="45">
        <f t="shared" ca="1" si="56"/>
        <v>0</v>
      </c>
      <c r="W177" s="45">
        <f t="shared" ca="1" si="50"/>
        <v>0</v>
      </c>
      <c r="X177" s="25">
        <f t="shared" ca="1" si="39"/>
        <v>0</v>
      </c>
      <c r="Z177" s="28">
        <f t="shared" ca="1" si="57"/>
        <v>0</v>
      </c>
      <c r="AA177" s="233"/>
      <c r="AB177" s="45">
        <f t="shared" ca="1" si="51"/>
        <v>0</v>
      </c>
      <c r="AC177" s="45">
        <f t="shared" ca="1" si="40"/>
        <v>0</v>
      </c>
      <c r="AD177" s="25">
        <f t="shared" ca="1" si="41"/>
        <v>0</v>
      </c>
    </row>
    <row r="178" spans="4:30" x14ac:dyDescent="0.35">
      <c r="D178" s="20">
        <v>174</v>
      </c>
      <c r="E178" s="21">
        <f t="shared" ca="1" si="52"/>
        <v>63554</v>
      </c>
      <c r="F178" s="44">
        <f t="shared" ca="1" si="42"/>
        <v>63918</v>
      </c>
      <c r="G178" s="22" t="s">
        <v>119</v>
      </c>
      <c r="H178" s="44">
        <f t="shared" ca="1" si="53"/>
        <v>63554</v>
      </c>
      <c r="I178" s="45">
        <f t="shared" ca="1" si="43"/>
        <v>0</v>
      </c>
      <c r="J178" s="45">
        <f t="shared" ca="1" si="44"/>
        <v>0</v>
      </c>
      <c r="K178" s="45">
        <f t="shared" ca="1" si="45"/>
        <v>0</v>
      </c>
      <c r="L178" s="45"/>
      <c r="M178" s="45">
        <f t="shared" ca="1" si="54"/>
        <v>0</v>
      </c>
      <c r="N178" s="257">
        <f t="shared" ca="1" si="46"/>
        <v>0</v>
      </c>
      <c r="O178" s="23"/>
      <c r="P178" s="255">
        <f t="shared" ca="1" si="47"/>
        <v>0</v>
      </c>
      <c r="Q178" s="163">
        <f t="shared" ca="1" si="48"/>
        <v>0</v>
      </c>
      <c r="R178" s="164">
        <f ca="1">NPV(Q177,K178:$K$244) + ($A$13+$A$14+$A$15)/POWER(1+Q177,$A$28-D178+1)</f>
        <v>0</v>
      </c>
      <c r="S178" s="164">
        <f ca="1">NPV(Q178,K178:$K$244) + ($A$13+$A$14+$A$15)/POWER(1+Q178,$A$28-D178+1)</f>
        <v>0</v>
      </c>
      <c r="T178" s="45">
        <f t="shared" ca="1" si="49"/>
        <v>0</v>
      </c>
      <c r="U178" s="45">
        <f t="shared" ca="1" si="55"/>
        <v>0</v>
      </c>
      <c r="V178" s="45">
        <f t="shared" ca="1" si="56"/>
        <v>0</v>
      </c>
      <c r="W178" s="45">
        <f t="shared" ca="1" si="50"/>
        <v>0</v>
      </c>
      <c r="X178" s="25">
        <f t="shared" ca="1" si="39"/>
        <v>0</v>
      </c>
      <c r="Z178" s="28">
        <f t="shared" ca="1" si="57"/>
        <v>0</v>
      </c>
      <c r="AA178" s="233"/>
      <c r="AB178" s="45">
        <f t="shared" ca="1" si="51"/>
        <v>0</v>
      </c>
      <c r="AC178" s="45">
        <f t="shared" ca="1" si="40"/>
        <v>0</v>
      </c>
      <c r="AD178" s="25">
        <f t="shared" ca="1" si="41"/>
        <v>0</v>
      </c>
    </row>
    <row r="179" spans="4:30" x14ac:dyDescent="0.35">
      <c r="D179" s="20">
        <v>175</v>
      </c>
      <c r="E179" s="21">
        <f t="shared" ca="1" si="52"/>
        <v>63919</v>
      </c>
      <c r="F179" s="44">
        <f t="shared" ca="1" si="42"/>
        <v>64283</v>
      </c>
      <c r="G179" s="22" t="s">
        <v>119</v>
      </c>
      <c r="H179" s="44">
        <f t="shared" ca="1" si="53"/>
        <v>63919</v>
      </c>
      <c r="I179" s="45">
        <f t="shared" ca="1" si="43"/>
        <v>0</v>
      </c>
      <c r="J179" s="45">
        <f t="shared" ca="1" si="44"/>
        <v>0</v>
      </c>
      <c r="K179" s="45">
        <f t="shared" ca="1" si="45"/>
        <v>0</v>
      </c>
      <c r="L179" s="45"/>
      <c r="M179" s="45">
        <f t="shared" ca="1" si="54"/>
        <v>0</v>
      </c>
      <c r="N179" s="257">
        <f t="shared" ca="1" si="46"/>
        <v>0</v>
      </c>
      <c r="O179" s="23"/>
      <c r="P179" s="255">
        <f t="shared" ca="1" si="47"/>
        <v>0</v>
      </c>
      <c r="Q179" s="163">
        <f t="shared" ca="1" si="48"/>
        <v>0</v>
      </c>
      <c r="R179" s="164">
        <f ca="1">NPV(Q178,K179:$K$244) + ($A$13+$A$14+$A$15)/POWER(1+Q178,$A$28-D179+1)</f>
        <v>0</v>
      </c>
      <c r="S179" s="164">
        <f ca="1">NPV(Q179,K179:$K$244) + ($A$13+$A$14+$A$15)/POWER(1+Q179,$A$28-D179+1)</f>
        <v>0</v>
      </c>
      <c r="T179" s="45">
        <f t="shared" ca="1" si="49"/>
        <v>0</v>
      </c>
      <c r="U179" s="45">
        <f t="shared" ca="1" si="55"/>
        <v>0</v>
      </c>
      <c r="V179" s="45">
        <f t="shared" ca="1" si="56"/>
        <v>0</v>
      </c>
      <c r="W179" s="45">
        <f t="shared" ca="1" si="50"/>
        <v>0</v>
      </c>
      <c r="X179" s="25">
        <f t="shared" ca="1" si="39"/>
        <v>0</v>
      </c>
      <c r="Z179" s="28">
        <f t="shared" ca="1" si="57"/>
        <v>0</v>
      </c>
      <c r="AA179" s="233"/>
      <c r="AB179" s="45">
        <f t="shared" ca="1" si="51"/>
        <v>0</v>
      </c>
      <c r="AC179" s="45">
        <f t="shared" ca="1" si="40"/>
        <v>0</v>
      </c>
      <c r="AD179" s="25">
        <f t="shared" ca="1" si="41"/>
        <v>0</v>
      </c>
    </row>
    <row r="180" spans="4:30" x14ac:dyDescent="0.35">
      <c r="D180" s="20">
        <v>176</v>
      </c>
      <c r="E180" s="21">
        <f t="shared" ca="1" si="52"/>
        <v>64284</v>
      </c>
      <c r="F180" s="44">
        <f t="shared" ca="1" si="42"/>
        <v>64649</v>
      </c>
      <c r="G180" s="22" t="s">
        <v>119</v>
      </c>
      <c r="H180" s="44">
        <f t="shared" ca="1" si="53"/>
        <v>64284</v>
      </c>
      <c r="I180" s="45">
        <f t="shared" ca="1" si="43"/>
        <v>0</v>
      </c>
      <c r="J180" s="45">
        <f t="shared" ca="1" si="44"/>
        <v>0</v>
      </c>
      <c r="K180" s="45">
        <f t="shared" ca="1" si="45"/>
        <v>0</v>
      </c>
      <c r="L180" s="45"/>
      <c r="M180" s="45">
        <f t="shared" ca="1" si="54"/>
        <v>0</v>
      </c>
      <c r="N180" s="257">
        <f t="shared" ca="1" si="46"/>
        <v>0</v>
      </c>
      <c r="O180" s="23"/>
      <c r="P180" s="255">
        <f t="shared" ca="1" si="47"/>
        <v>0</v>
      </c>
      <c r="Q180" s="163">
        <f t="shared" ca="1" si="48"/>
        <v>0</v>
      </c>
      <c r="R180" s="164">
        <f ca="1">NPV(Q179,K180:$K$244) + ($A$13+$A$14+$A$15)/POWER(1+Q179,$A$28-D180+1)</f>
        <v>0</v>
      </c>
      <c r="S180" s="164">
        <f ca="1">NPV(Q180,K180:$K$244) + ($A$13+$A$14+$A$15)/POWER(1+Q180,$A$28-D180+1)</f>
        <v>0</v>
      </c>
      <c r="T180" s="45">
        <f t="shared" ca="1" si="49"/>
        <v>0</v>
      </c>
      <c r="U180" s="45">
        <f t="shared" ca="1" si="55"/>
        <v>0</v>
      </c>
      <c r="V180" s="45">
        <f t="shared" ca="1" si="56"/>
        <v>0</v>
      </c>
      <c r="W180" s="45">
        <f t="shared" ca="1" si="50"/>
        <v>0</v>
      </c>
      <c r="X180" s="25">
        <f t="shared" ca="1" si="39"/>
        <v>0</v>
      </c>
      <c r="Z180" s="28">
        <f t="shared" ca="1" si="57"/>
        <v>0</v>
      </c>
      <c r="AA180" s="233"/>
      <c r="AB180" s="45">
        <f t="shared" ca="1" si="51"/>
        <v>0</v>
      </c>
      <c r="AC180" s="45">
        <f t="shared" ca="1" si="40"/>
        <v>0</v>
      </c>
      <c r="AD180" s="25">
        <f t="shared" ca="1" si="41"/>
        <v>0</v>
      </c>
    </row>
    <row r="181" spans="4:30" x14ac:dyDescent="0.35">
      <c r="D181" s="20">
        <v>177</v>
      </c>
      <c r="E181" s="21">
        <f t="shared" ca="1" si="52"/>
        <v>64650</v>
      </c>
      <c r="F181" s="44">
        <f t="shared" ca="1" si="42"/>
        <v>65014</v>
      </c>
      <c r="G181" s="22" t="s">
        <v>119</v>
      </c>
      <c r="H181" s="44">
        <f t="shared" ca="1" si="53"/>
        <v>64650</v>
      </c>
      <c r="I181" s="45">
        <f t="shared" ca="1" si="43"/>
        <v>0</v>
      </c>
      <c r="J181" s="45">
        <f t="shared" ca="1" si="44"/>
        <v>0</v>
      </c>
      <c r="K181" s="45">
        <f t="shared" ca="1" si="45"/>
        <v>0</v>
      </c>
      <c r="L181" s="45"/>
      <c r="M181" s="45">
        <f t="shared" ca="1" si="54"/>
        <v>0</v>
      </c>
      <c r="N181" s="257">
        <f t="shared" ca="1" si="46"/>
        <v>0</v>
      </c>
      <c r="O181" s="23"/>
      <c r="P181" s="255">
        <f t="shared" ca="1" si="47"/>
        <v>0</v>
      </c>
      <c r="Q181" s="163">
        <f t="shared" ca="1" si="48"/>
        <v>0</v>
      </c>
      <c r="R181" s="164">
        <f ca="1">NPV(Q180,K181:$K$244) + ($A$13+$A$14+$A$15)/POWER(1+Q180,$A$28-D181+1)</f>
        <v>0</v>
      </c>
      <c r="S181" s="164">
        <f ca="1">NPV(Q181,K181:$K$244) + ($A$13+$A$14+$A$15)/POWER(1+Q181,$A$28-D181+1)</f>
        <v>0</v>
      </c>
      <c r="T181" s="45">
        <f t="shared" ca="1" si="49"/>
        <v>0</v>
      </c>
      <c r="U181" s="45">
        <f t="shared" ca="1" si="55"/>
        <v>0</v>
      </c>
      <c r="V181" s="45">
        <f t="shared" ca="1" si="56"/>
        <v>0</v>
      </c>
      <c r="W181" s="45">
        <f t="shared" ca="1" si="50"/>
        <v>0</v>
      </c>
      <c r="X181" s="25">
        <f t="shared" ca="1" si="39"/>
        <v>0</v>
      </c>
      <c r="Z181" s="28">
        <f t="shared" ca="1" si="57"/>
        <v>0</v>
      </c>
      <c r="AA181" s="233"/>
      <c r="AB181" s="45">
        <f t="shared" ca="1" si="51"/>
        <v>0</v>
      </c>
      <c r="AC181" s="45">
        <f t="shared" ca="1" si="40"/>
        <v>0</v>
      </c>
      <c r="AD181" s="25">
        <f t="shared" ca="1" si="41"/>
        <v>0</v>
      </c>
    </row>
    <row r="182" spans="4:30" x14ac:dyDescent="0.35">
      <c r="D182" s="20">
        <v>178</v>
      </c>
      <c r="E182" s="21">
        <f t="shared" ca="1" si="52"/>
        <v>65015</v>
      </c>
      <c r="F182" s="44">
        <f t="shared" ca="1" si="42"/>
        <v>65379</v>
      </c>
      <c r="G182" s="22" t="s">
        <v>119</v>
      </c>
      <c r="H182" s="44">
        <f t="shared" ca="1" si="53"/>
        <v>65015</v>
      </c>
      <c r="I182" s="45">
        <f t="shared" ca="1" si="43"/>
        <v>0</v>
      </c>
      <c r="J182" s="45">
        <f t="shared" ca="1" si="44"/>
        <v>0</v>
      </c>
      <c r="K182" s="45">
        <f t="shared" ca="1" si="45"/>
        <v>0</v>
      </c>
      <c r="L182" s="45"/>
      <c r="M182" s="45">
        <f t="shared" ca="1" si="54"/>
        <v>0</v>
      </c>
      <c r="N182" s="257">
        <f t="shared" ca="1" si="46"/>
        <v>0</v>
      </c>
      <c r="O182" s="23"/>
      <c r="P182" s="255">
        <f t="shared" ca="1" si="47"/>
        <v>0</v>
      </c>
      <c r="Q182" s="163">
        <f t="shared" ca="1" si="48"/>
        <v>0</v>
      </c>
      <c r="R182" s="164">
        <f ca="1">NPV(Q181,K182:$K$244) + ($A$13+$A$14+$A$15)/POWER(1+Q181,$A$28-D182+1)</f>
        <v>0</v>
      </c>
      <c r="S182" s="164">
        <f ca="1">NPV(Q182,K182:$K$244) + ($A$13+$A$14+$A$15)/POWER(1+Q182,$A$28-D182+1)</f>
        <v>0</v>
      </c>
      <c r="T182" s="45">
        <f t="shared" ca="1" si="49"/>
        <v>0</v>
      </c>
      <c r="U182" s="45">
        <f t="shared" ca="1" si="55"/>
        <v>0</v>
      </c>
      <c r="V182" s="45">
        <f t="shared" ca="1" si="56"/>
        <v>0</v>
      </c>
      <c r="W182" s="45">
        <f t="shared" ca="1" si="50"/>
        <v>0</v>
      </c>
      <c r="X182" s="25">
        <f t="shared" ca="1" si="39"/>
        <v>0</v>
      </c>
      <c r="Z182" s="28">
        <f t="shared" ca="1" si="57"/>
        <v>0</v>
      </c>
      <c r="AA182" s="233"/>
      <c r="AB182" s="45">
        <f t="shared" ca="1" si="51"/>
        <v>0</v>
      </c>
      <c r="AC182" s="45">
        <f t="shared" ca="1" si="40"/>
        <v>0</v>
      </c>
      <c r="AD182" s="25">
        <f t="shared" ca="1" si="41"/>
        <v>0</v>
      </c>
    </row>
    <row r="183" spans="4:30" x14ac:dyDescent="0.35">
      <c r="D183" s="20">
        <v>179</v>
      </c>
      <c r="E183" s="21">
        <f t="shared" ca="1" si="52"/>
        <v>65380</v>
      </c>
      <c r="F183" s="44">
        <f t="shared" ca="1" si="42"/>
        <v>65744</v>
      </c>
      <c r="G183" s="22" t="s">
        <v>119</v>
      </c>
      <c r="H183" s="44">
        <f t="shared" ca="1" si="53"/>
        <v>65380</v>
      </c>
      <c r="I183" s="45">
        <f t="shared" ca="1" si="43"/>
        <v>0</v>
      </c>
      <c r="J183" s="45">
        <f t="shared" ca="1" si="44"/>
        <v>0</v>
      </c>
      <c r="K183" s="45">
        <f t="shared" ca="1" si="45"/>
        <v>0</v>
      </c>
      <c r="L183" s="45"/>
      <c r="M183" s="45">
        <f t="shared" ca="1" si="54"/>
        <v>0</v>
      </c>
      <c r="N183" s="257">
        <f t="shared" ca="1" si="46"/>
        <v>0</v>
      </c>
      <c r="O183" s="23"/>
      <c r="P183" s="255">
        <f t="shared" ca="1" si="47"/>
        <v>0</v>
      </c>
      <c r="Q183" s="163">
        <f t="shared" ca="1" si="48"/>
        <v>0</v>
      </c>
      <c r="R183" s="164">
        <f ca="1">NPV(Q182,K183:$K$244) + ($A$13+$A$14+$A$15)/POWER(1+Q182,$A$28-D183+1)</f>
        <v>0</v>
      </c>
      <c r="S183" s="164">
        <f ca="1">NPV(Q183,K183:$K$244) + ($A$13+$A$14+$A$15)/POWER(1+Q183,$A$28-D183+1)</f>
        <v>0</v>
      </c>
      <c r="T183" s="45">
        <f t="shared" ca="1" si="49"/>
        <v>0</v>
      </c>
      <c r="U183" s="45">
        <f t="shared" ca="1" si="55"/>
        <v>0</v>
      </c>
      <c r="V183" s="45">
        <f t="shared" ca="1" si="56"/>
        <v>0</v>
      </c>
      <c r="W183" s="45">
        <f t="shared" ca="1" si="50"/>
        <v>0</v>
      </c>
      <c r="X183" s="25">
        <f t="shared" ca="1" si="39"/>
        <v>0</v>
      </c>
      <c r="Z183" s="28">
        <f t="shared" ca="1" si="57"/>
        <v>0</v>
      </c>
      <c r="AA183" s="233"/>
      <c r="AB183" s="45">
        <f t="shared" ca="1" si="51"/>
        <v>0</v>
      </c>
      <c r="AC183" s="45">
        <f t="shared" ca="1" si="40"/>
        <v>0</v>
      </c>
      <c r="AD183" s="25">
        <f t="shared" ca="1" si="41"/>
        <v>0</v>
      </c>
    </row>
    <row r="184" spans="4:30" x14ac:dyDescent="0.35">
      <c r="D184" s="20">
        <v>180</v>
      </c>
      <c r="E184" s="21">
        <f t="shared" ca="1" si="52"/>
        <v>65745</v>
      </c>
      <c r="F184" s="44">
        <f t="shared" ca="1" si="42"/>
        <v>66110</v>
      </c>
      <c r="G184" s="22" t="s">
        <v>119</v>
      </c>
      <c r="H184" s="44">
        <f t="shared" ca="1" si="53"/>
        <v>65745</v>
      </c>
      <c r="I184" s="45">
        <f t="shared" ca="1" si="43"/>
        <v>0</v>
      </c>
      <c r="J184" s="45">
        <f t="shared" ca="1" si="44"/>
        <v>0</v>
      </c>
      <c r="K184" s="45">
        <f t="shared" ca="1" si="45"/>
        <v>0</v>
      </c>
      <c r="L184" s="45"/>
      <c r="M184" s="45">
        <f t="shared" ca="1" si="54"/>
        <v>0</v>
      </c>
      <c r="N184" s="257">
        <f t="shared" ca="1" si="46"/>
        <v>0</v>
      </c>
      <c r="O184" s="23"/>
      <c r="P184" s="255">
        <f t="shared" ca="1" si="47"/>
        <v>0</v>
      </c>
      <c r="Q184" s="163">
        <f t="shared" ca="1" si="48"/>
        <v>0</v>
      </c>
      <c r="R184" s="164">
        <f ca="1">NPV(Q183,K184:$K$244) + ($A$13+$A$14+$A$15)/POWER(1+Q183,$A$28-D184+1)</f>
        <v>0</v>
      </c>
      <c r="S184" s="164">
        <f ca="1">NPV(Q184,K184:$K$244) + ($A$13+$A$14+$A$15)/POWER(1+Q184,$A$28-D184+1)</f>
        <v>0</v>
      </c>
      <c r="T184" s="45">
        <f t="shared" ca="1" si="49"/>
        <v>0</v>
      </c>
      <c r="U184" s="45">
        <f t="shared" ca="1" si="55"/>
        <v>0</v>
      </c>
      <c r="V184" s="45">
        <f t="shared" ca="1" si="56"/>
        <v>0</v>
      </c>
      <c r="W184" s="45">
        <f t="shared" ca="1" si="50"/>
        <v>0</v>
      </c>
      <c r="X184" s="25">
        <f t="shared" ca="1" si="39"/>
        <v>0</v>
      </c>
      <c r="Z184" s="28">
        <f t="shared" ca="1" si="57"/>
        <v>0</v>
      </c>
      <c r="AA184" s="233"/>
      <c r="AB184" s="45">
        <f t="shared" ca="1" si="51"/>
        <v>0</v>
      </c>
      <c r="AC184" s="45">
        <f t="shared" ca="1" si="40"/>
        <v>0</v>
      </c>
      <c r="AD184" s="25">
        <f t="shared" ca="1" si="41"/>
        <v>0</v>
      </c>
    </row>
    <row r="185" spans="4:30" x14ac:dyDescent="0.35">
      <c r="D185" s="20">
        <v>181</v>
      </c>
      <c r="E185" s="21">
        <f t="shared" ca="1" si="52"/>
        <v>66111</v>
      </c>
      <c r="F185" s="44">
        <f t="shared" ca="1" si="42"/>
        <v>66475</v>
      </c>
      <c r="G185" s="22" t="s">
        <v>119</v>
      </c>
      <c r="H185" s="44">
        <f t="shared" ca="1" si="53"/>
        <v>66111</v>
      </c>
      <c r="I185" s="45">
        <f t="shared" ca="1" si="43"/>
        <v>0</v>
      </c>
      <c r="J185" s="45">
        <f t="shared" ca="1" si="44"/>
        <v>0</v>
      </c>
      <c r="K185" s="45">
        <f t="shared" ca="1" si="45"/>
        <v>0</v>
      </c>
      <c r="L185" s="45"/>
      <c r="M185" s="45">
        <f t="shared" ca="1" si="54"/>
        <v>0</v>
      </c>
      <c r="N185" s="257">
        <f t="shared" ca="1" si="46"/>
        <v>0</v>
      </c>
      <c r="O185" s="23"/>
      <c r="P185" s="255">
        <f t="shared" ca="1" si="47"/>
        <v>0</v>
      </c>
      <c r="Q185" s="163">
        <f t="shared" ca="1" si="48"/>
        <v>0</v>
      </c>
      <c r="R185" s="164">
        <f ca="1">NPV(Q184,K185:$K$244) + ($A$13+$A$14+$A$15)/POWER(1+Q184,$A$28-D185+1)</f>
        <v>0</v>
      </c>
      <c r="S185" s="164">
        <f ca="1">NPV(Q185,K185:$K$244) + ($A$13+$A$14+$A$15)/POWER(1+Q185,$A$28-D185+1)</f>
        <v>0</v>
      </c>
      <c r="T185" s="45">
        <f t="shared" ca="1" si="49"/>
        <v>0</v>
      </c>
      <c r="U185" s="45">
        <f t="shared" ca="1" si="55"/>
        <v>0</v>
      </c>
      <c r="V185" s="45">
        <f t="shared" ca="1" si="56"/>
        <v>0</v>
      </c>
      <c r="W185" s="45">
        <f t="shared" ca="1" si="50"/>
        <v>0</v>
      </c>
      <c r="X185" s="25">
        <f t="shared" ca="1" si="39"/>
        <v>0</v>
      </c>
      <c r="Z185" s="28">
        <f t="shared" ca="1" si="57"/>
        <v>0</v>
      </c>
      <c r="AA185" s="233"/>
      <c r="AB185" s="45">
        <f t="shared" ca="1" si="51"/>
        <v>0</v>
      </c>
      <c r="AC185" s="45">
        <f t="shared" ca="1" si="40"/>
        <v>0</v>
      </c>
      <c r="AD185" s="25">
        <f t="shared" ca="1" si="41"/>
        <v>0</v>
      </c>
    </row>
    <row r="186" spans="4:30" x14ac:dyDescent="0.35">
      <c r="D186" s="20">
        <v>182</v>
      </c>
      <c r="E186" s="21">
        <f t="shared" ca="1" si="52"/>
        <v>66476</v>
      </c>
      <c r="F186" s="44">
        <f t="shared" ca="1" si="42"/>
        <v>66840</v>
      </c>
      <c r="G186" s="22" t="s">
        <v>119</v>
      </c>
      <c r="H186" s="44">
        <f t="shared" ca="1" si="53"/>
        <v>66476</v>
      </c>
      <c r="I186" s="45">
        <f t="shared" ca="1" si="43"/>
        <v>0</v>
      </c>
      <c r="J186" s="45">
        <f t="shared" ca="1" si="44"/>
        <v>0</v>
      </c>
      <c r="K186" s="45">
        <f t="shared" ca="1" si="45"/>
        <v>0</v>
      </c>
      <c r="L186" s="45"/>
      <c r="M186" s="45">
        <f t="shared" ca="1" si="54"/>
        <v>0</v>
      </c>
      <c r="N186" s="257">
        <f t="shared" ca="1" si="46"/>
        <v>0</v>
      </c>
      <c r="O186" s="23"/>
      <c r="P186" s="255">
        <f t="shared" ca="1" si="47"/>
        <v>0</v>
      </c>
      <c r="Q186" s="163">
        <f t="shared" ca="1" si="48"/>
        <v>0</v>
      </c>
      <c r="R186" s="164">
        <f ca="1">NPV(Q185,K186:$K$244) + ($A$13+$A$14+$A$15)/POWER(1+Q185,$A$28-D186+1)</f>
        <v>0</v>
      </c>
      <c r="S186" s="164">
        <f ca="1">NPV(Q186,K186:$K$244) + ($A$13+$A$14+$A$15)/POWER(1+Q186,$A$28-D186+1)</f>
        <v>0</v>
      </c>
      <c r="T186" s="45">
        <f t="shared" ca="1" si="49"/>
        <v>0</v>
      </c>
      <c r="U186" s="45">
        <f t="shared" ca="1" si="55"/>
        <v>0</v>
      </c>
      <c r="V186" s="45">
        <f t="shared" ca="1" si="56"/>
        <v>0</v>
      </c>
      <c r="W186" s="45">
        <f t="shared" ca="1" si="50"/>
        <v>0</v>
      </c>
      <c r="X186" s="25">
        <f t="shared" ca="1" si="39"/>
        <v>0</v>
      </c>
      <c r="Z186" s="28">
        <f t="shared" ca="1" si="57"/>
        <v>0</v>
      </c>
      <c r="AA186" s="233"/>
      <c r="AB186" s="45">
        <f t="shared" ca="1" si="51"/>
        <v>0</v>
      </c>
      <c r="AC186" s="45">
        <f t="shared" ca="1" si="40"/>
        <v>0</v>
      </c>
      <c r="AD186" s="25">
        <f t="shared" ca="1" si="41"/>
        <v>0</v>
      </c>
    </row>
    <row r="187" spans="4:30" x14ac:dyDescent="0.35">
      <c r="D187" s="20">
        <v>183</v>
      </c>
      <c r="E187" s="21">
        <f t="shared" ca="1" si="52"/>
        <v>66841</v>
      </c>
      <c r="F187" s="44">
        <f t="shared" ca="1" si="42"/>
        <v>67205</v>
      </c>
      <c r="G187" s="22" t="s">
        <v>119</v>
      </c>
      <c r="H187" s="44">
        <f t="shared" ca="1" si="53"/>
        <v>66841</v>
      </c>
      <c r="I187" s="45">
        <f t="shared" ca="1" si="43"/>
        <v>0</v>
      </c>
      <c r="J187" s="45">
        <f t="shared" ca="1" si="44"/>
        <v>0</v>
      </c>
      <c r="K187" s="45">
        <f t="shared" ca="1" si="45"/>
        <v>0</v>
      </c>
      <c r="L187" s="45"/>
      <c r="M187" s="45">
        <f t="shared" ca="1" si="54"/>
        <v>0</v>
      </c>
      <c r="N187" s="257">
        <f t="shared" ca="1" si="46"/>
        <v>0</v>
      </c>
      <c r="O187" s="23"/>
      <c r="P187" s="255">
        <f t="shared" ca="1" si="47"/>
        <v>0</v>
      </c>
      <c r="Q187" s="163">
        <f t="shared" ca="1" si="48"/>
        <v>0</v>
      </c>
      <c r="R187" s="164">
        <f ca="1">NPV(Q186,K187:$K$244) + ($A$13+$A$14+$A$15)/POWER(1+Q186,$A$28-D187+1)</f>
        <v>0</v>
      </c>
      <c r="S187" s="164">
        <f ca="1">NPV(Q187,K187:$K$244) + ($A$13+$A$14+$A$15)/POWER(1+Q187,$A$28-D187+1)</f>
        <v>0</v>
      </c>
      <c r="T187" s="45">
        <f t="shared" ca="1" si="49"/>
        <v>0</v>
      </c>
      <c r="U187" s="45">
        <f t="shared" ca="1" si="55"/>
        <v>0</v>
      </c>
      <c r="V187" s="45">
        <f t="shared" ca="1" si="56"/>
        <v>0</v>
      </c>
      <c r="W187" s="45">
        <f t="shared" ca="1" si="50"/>
        <v>0</v>
      </c>
      <c r="X187" s="25">
        <f t="shared" ca="1" si="39"/>
        <v>0</v>
      </c>
      <c r="Z187" s="28">
        <f t="shared" ca="1" si="57"/>
        <v>0</v>
      </c>
      <c r="AA187" s="233"/>
      <c r="AB187" s="45">
        <f t="shared" ca="1" si="51"/>
        <v>0</v>
      </c>
      <c r="AC187" s="45">
        <f t="shared" ca="1" si="40"/>
        <v>0</v>
      </c>
      <c r="AD187" s="25">
        <f t="shared" ca="1" si="41"/>
        <v>0</v>
      </c>
    </row>
    <row r="188" spans="4:30" x14ac:dyDescent="0.35">
      <c r="D188" s="20">
        <v>184</v>
      </c>
      <c r="E188" s="21">
        <f t="shared" ca="1" si="52"/>
        <v>67206</v>
      </c>
      <c r="F188" s="44">
        <f t="shared" ca="1" si="42"/>
        <v>67571</v>
      </c>
      <c r="G188" s="22" t="s">
        <v>119</v>
      </c>
      <c r="H188" s="44">
        <f t="shared" ca="1" si="53"/>
        <v>67206</v>
      </c>
      <c r="I188" s="45">
        <f t="shared" ca="1" si="43"/>
        <v>0</v>
      </c>
      <c r="J188" s="45">
        <f t="shared" ca="1" si="44"/>
        <v>0</v>
      </c>
      <c r="K188" s="45">
        <f t="shared" ca="1" si="45"/>
        <v>0</v>
      </c>
      <c r="L188" s="45"/>
      <c r="M188" s="45">
        <f t="shared" ca="1" si="54"/>
        <v>0</v>
      </c>
      <c r="N188" s="257">
        <f t="shared" ca="1" si="46"/>
        <v>0</v>
      </c>
      <c r="O188" s="23"/>
      <c r="P188" s="255">
        <f t="shared" ca="1" si="47"/>
        <v>0</v>
      </c>
      <c r="Q188" s="163">
        <f t="shared" ca="1" si="48"/>
        <v>0</v>
      </c>
      <c r="R188" s="164">
        <f ca="1">NPV(Q187,K188:$K$244) + ($A$13+$A$14+$A$15)/POWER(1+Q187,$A$28-D188+1)</f>
        <v>0</v>
      </c>
      <c r="S188" s="164">
        <f ca="1">NPV(Q188,K188:$K$244) + ($A$13+$A$14+$A$15)/POWER(1+Q188,$A$28-D188+1)</f>
        <v>0</v>
      </c>
      <c r="T188" s="45">
        <f t="shared" ca="1" si="49"/>
        <v>0</v>
      </c>
      <c r="U188" s="45">
        <f t="shared" ca="1" si="55"/>
        <v>0</v>
      </c>
      <c r="V188" s="45">
        <f t="shared" ca="1" si="56"/>
        <v>0</v>
      </c>
      <c r="W188" s="45">
        <f t="shared" ca="1" si="50"/>
        <v>0</v>
      </c>
      <c r="X188" s="25">
        <f t="shared" ca="1" si="39"/>
        <v>0</v>
      </c>
      <c r="Z188" s="28">
        <f t="shared" ca="1" si="57"/>
        <v>0</v>
      </c>
      <c r="AA188" s="233"/>
      <c r="AB188" s="45">
        <f t="shared" ca="1" si="51"/>
        <v>0</v>
      </c>
      <c r="AC188" s="45">
        <f t="shared" ca="1" si="40"/>
        <v>0</v>
      </c>
      <c r="AD188" s="25">
        <f t="shared" ca="1" si="41"/>
        <v>0</v>
      </c>
    </row>
    <row r="189" spans="4:30" x14ac:dyDescent="0.35">
      <c r="D189" s="20">
        <v>185</v>
      </c>
      <c r="E189" s="21">
        <f t="shared" ca="1" si="52"/>
        <v>67572</v>
      </c>
      <c r="F189" s="44">
        <f t="shared" ca="1" si="42"/>
        <v>67936</v>
      </c>
      <c r="G189" s="22" t="s">
        <v>119</v>
      </c>
      <c r="H189" s="44">
        <f t="shared" ca="1" si="53"/>
        <v>67572</v>
      </c>
      <c r="I189" s="45">
        <f t="shared" ca="1" si="43"/>
        <v>0</v>
      </c>
      <c r="J189" s="45">
        <f t="shared" ca="1" si="44"/>
        <v>0</v>
      </c>
      <c r="K189" s="45">
        <f t="shared" ca="1" si="45"/>
        <v>0</v>
      </c>
      <c r="L189" s="45"/>
      <c r="M189" s="45">
        <f t="shared" ca="1" si="54"/>
        <v>0</v>
      </c>
      <c r="N189" s="257">
        <f t="shared" ca="1" si="46"/>
        <v>0</v>
      </c>
      <c r="O189" s="23"/>
      <c r="P189" s="255">
        <f t="shared" ca="1" si="47"/>
        <v>0</v>
      </c>
      <c r="Q189" s="163">
        <f t="shared" ca="1" si="48"/>
        <v>0</v>
      </c>
      <c r="R189" s="164">
        <f ca="1">NPV(Q188,K189:$K$244) + ($A$13+$A$14+$A$15)/POWER(1+Q188,$A$28-D189+1)</f>
        <v>0</v>
      </c>
      <c r="S189" s="164">
        <f ca="1">NPV(Q189,K189:$K$244) + ($A$13+$A$14+$A$15)/POWER(1+Q189,$A$28-D189+1)</f>
        <v>0</v>
      </c>
      <c r="T189" s="45">
        <f t="shared" ca="1" si="49"/>
        <v>0</v>
      </c>
      <c r="U189" s="45">
        <f t="shared" ca="1" si="55"/>
        <v>0</v>
      </c>
      <c r="V189" s="45">
        <f t="shared" ca="1" si="56"/>
        <v>0</v>
      </c>
      <c r="W189" s="45">
        <f t="shared" ca="1" si="50"/>
        <v>0</v>
      </c>
      <c r="X189" s="25">
        <f t="shared" ca="1" si="39"/>
        <v>0</v>
      </c>
      <c r="Z189" s="28">
        <f t="shared" ca="1" si="57"/>
        <v>0</v>
      </c>
      <c r="AA189" s="233"/>
      <c r="AB189" s="45">
        <f t="shared" ca="1" si="51"/>
        <v>0</v>
      </c>
      <c r="AC189" s="45">
        <f t="shared" ca="1" si="40"/>
        <v>0</v>
      </c>
      <c r="AD189" s="25">
        <f t="shared" ca="1" si="41"/>
        <v>0</v>
      </c>
    </row>
    <row r="190" spans="4:30" x14ac:dyDescent="0.35">
      <c r="D190" s="20">
        <v>186</v>
      </c>
      <c r="E190" s="21">
        <f t="shared" ca="1" si="52"/>
        <v>67937</v>
      </c>
      <c r="F190" s="44">
        <f t="shared" ca="1" si="42"/>
        <v>68301</v>
      </c>
      <c r="G190" s="22" t="s">
        <v>119</v>
      </c>
      <c r="H190" s="44">
        <f t="shared" ca="1" si="53"/>
        <v>67937</v>
      </c>
      <c r="I190" s="45">
        <f t="shared" ca="1" si="43"/>
        <v>0</v>
      </c>
      <c r="J190" s="45">
        <f t="shared" ca="1" si="44"/>
        <v>0</v>
      </c>
      <c r="K190" s="45">
        <f t="shared" ca="1" si="45"/>
        <v>0</v>
      </c>
      <c r="L190" s="45"/>
      <c r="M190" s="45">
        <f t="shared" ca="1" si="54"/>
        <v>0</v>
      </c>
      <c r="N190" s="257">
        <f t="shared" ca="1" si="46"/>
        <v>0</v>
      </c>
      <c r="O190" s="23"/>
      <c r="P190" s="255">
        <f t="shared" ca="1" si="47"/>
        <v>0</v>
      </c>
      <c r="Q190" s="163">
        <f t="shared" ca="1" si="48"/>
        <v>0</v>
      </c>
      <c r="R190" s="164">
        <f ca="1">NPV(Q189,K190:$K$244) + ($A$13+$A$14+$A$15)/POWER(1+Q189,$A$28-D190+1)</f>
        <v>0</v>
      </c>
      <c r="S190" s="164">
        <f ca="1">NPV(Q190,K190:$K$244) + ($A$13+$A$14+$A$15)/POWER(1+Q190,$A$28-D190+1)</f>
        <v>0</v>
      </c>
      <c r="T190" s="45">
        <f t="shared" ca="1" si="49"/>
        <v>0</v>
      </c>
      <c r="U190" s="45">
        <f t="shared" ca="1" si="55"/>
        <v>0</v>
      </c>
      <c r="V190" s="45">
        <f t="shared" ca="1" si="56"/>
        <v>0</v>
      </c>
      <c r="W190" s="45">
        <f t="shared" ca="1" si="50"/>
        <v>0</v>
      </c>
      <c r="X190" s="25">
        <f t="shared" ca="1" si="39"/>
        <v>0</v>
      </c>
      <c r="Z190" s="28">
        <f t="shared" ca="1" si="57"/>
        <v>0</v>
      </c>
      <c r="AA190" s="233"/>
      <c r="AB190" s="45">
        <f t="shared" ca="1" si="51"/>
        <v>0</v>
      </c>
      <c r="AC190" s="45">
        <f t="shared" ca="1" si="40"/>
        <v>0</v>
      </c>
      <c r="AD190" s="25">
        <f t="shared" ca="1" si="41"/>
        <v>0</v>
      </c>
    </row>
    <row r="191" spans="4:30" x14ac:dyDescent="0.35">
      <c r="D191" s="20">
        <v>187</v>
      </c>
      <c r="E191" s="21">
        <f t="shared" ca="1" si="52"/>
        <v>68302</v>
      </c>
      <c r="F191" s="44">
        <f t="shared" ca="1" si="42"/>
        <v>68666</v>
      </c>
      <c r="G191" s="22" t="s">
        <v>119</v>
      </c>
      <c r="H191" s="44">
        <f t="shared" ca="1" si="53"/>
        <v>68302</v>
      </c>
      <c r="I191" s="45">
        <f t="shared" ca="1" si="43"/>
        <v>0</v>
      </c>
      <c r="J191" s="45">
        <f t="shared" ca="1" si="44"/>
        <v>0</v>
      </c>
      <c r="K191" s="45">
        <f t="shared" ca="1" si="45"/>
        <v>0</v>
      </c>
      <c r="L191" s="45"/>
      <c r="M191" s="45">
        <f t="shared" ca="1" si="54"/>
        <v>0</v>
      </c>
      <c r="N191" s="257">
        <f t="shared" ca="1" si="46"/>
        <v>0</v>
      </c>
      <c r="O191" s="23"/>
      <c r="P191" s="255">
        <f t="shared" ca="1" si="47"/>
        <v>0</v>
      </c>
      <c r="Q191" s="163">
        <f t="shared" ca="1" si="48"/>
        <v>0</v>
      </c>
      <c r="R191" s="164">
        <f ca="1">NPV(Q190,K191:$K$244) + ($A$13+$A$14+$A$15)/POWER(1+Q190,$A$28-D191+1)</f>
        <v>0</v>
      </c>
      <c r="S191" s="164">
        <f ca="1">NPV(Q191,K191:$K$244) + ($A$13+$A$14+$A$15)/POWER(1+Q191,$A$28-D191+1)</f>
        <v>0</v>
      </c>
      <c r="T191" s="45">
        <f t="shared" ca="1" si="49"/>
        <v>0</v>
      </c>
      <c r="U191" s="45">
        <f t="shared" ca="1" si="55"/>
        <v>0</v>
      </c>
      <c r="V191" s="45">
        <f t="shared" ca="1" si="56"/>
        <v>0</v>
      </c>
      <c r="W191" s="45">
        <f t="shared" ca="1" si="50"/>
        <v>0</v>
      </c>
      <c r="X191" s="25">
        <f t="shared" ca="1" si="39"/>
        <v>0</v>
      </c>
      <c r="Z191" s="28">
        <f t="shared" ca="1" si="57"/>
        <v>0</v>
      </c>
      <c r="AA191" s="233"/>
      <c r="AB191" s="45">
        <f t="shared" ca="1" si="51"/>
        <v>0</v>
      </c>
      <c r="AC191" s="45">
        <f t="shared" ca="1" si="40"/>
        <v>0</v>
      </c>
      <c r="AD191" s="25">
        <f t="shared" ca="1" si="41"/>
        <v>0</v>
      </c>
    </row>
    <row r="192" spans="4:30" x14ac:dyDescent="0.35">
      <c r="D192" s="20">
        <v>188</v>
      </c>
      <c r="E192" s="21">
        <f t="shared" ca="1" si="52"/>
        <v>68667</v>
      </c>
      <c r="F192" s="44">
        <f t="shared" ca="1" si="42"/>
        <v>69032</v>
      </c>
      <c r="G192" s="22" t="s">
        <v>119</v>
      </c>
      <c r="H192" s="44">
        <f t="shared" ca="1" si="53"/>
        <v>68667</v>
      </c>
      <c r="I192" s="45">
        <f t="shared" ca="1" si="43"/>
        <v>0</v>
      </c>
      <c r="J192" s="45">
        <f t="shared" ca="1" si="44"/>
        <v>0</v>
      </c>
      <c r="K192" s="45">
        <f t="shared" ca="1" si="45"/>
        <v>0</v>
      </c>
      <c r="L192" s="45"/>
      <c r="M192" s="45">
        <f t="shared" ca="1" si="54"/>
        <v>0</v>
      </c>
      <c r="N192" s="257">
        <f t="shared" ca="1" si="46"/>
        <v>0</v>
      </c>
      <c r="O192" s="23"/>
      <c r="P192" s="255">
        <f t="shared" ca="1" si="47"/>
        <v>0</v>
      </c>
      <c r="Q192" s="163">
        <f t="shared" ca="1" si="48"/>
        <v>0</v>
      </c>
      <c r="R192" s="164">
        <f ca="1">NPV(Q191,K192:$K$244) + ($A$13+$A$14+$A$15)/POWER(1+Q191,$A$28-D192+1)</f>
        <v>0</v>
      </c>
      <c r="S192" s="164">
        <f ca="1">NPV(Q192,K192:$K$244) + ($A$13+$A$14+$A$15)/POWER(1+Q192,$A$28-D192+1)</f>
        <v>0</v>
      </c>
      <c r="T192" s="45">
        <f t="shared" ca="1" si="49"/>
        <v>0</v>
      </c>
      <c r="U192" s="45">
        <f t="shared" ca="1" si="55"/>
        <v>0</v>
      </c>
      <c r="V192" s="45">
        <f t="shared" ca="1" si="56"/>
        <v>0</v>
      </c>
      <c r="W192" s="45">
        <f t="shared" ca="1" si="50"/>
        <v>0</v>
      </c>
      <c r="X192" s="25">
        <f t="shared" ca="1" si="39"/>
        <v>0</v>
      </c>
      <c r="Z192" s="28">
        <f t="shared" ca="1" si="57"/>
        <v>0</v>
      </c>
      <c r="AA192" s="233"/>
      <c r="AB192" s="45">
        <f t="shared" ca="1" si="51"/>
        <v>0</v>
      </c>
      <c r="AC192" s="45">
        <f t="shared" ca="1" si="40"/>
        <v>0</v>
      </c>
      <c r="AD192" s="25">
        <f t="shared" ca="1" si="41"/>
        <v>0</v>
      </c>
    </row>
    <row r="193" spans="4:30" x14ac:dyDescent="0.35">
      <c r="D193" s="20">
        <v>189</v>
      </c>
      <c r="E193" s="21">
        <f t="shared" ca="1" si="52"/>
        <v>69033</v>
      </c>
      <c r="F193" s="44">
        <f t="shared" ca="1" si="42"/>
        <v>69397</v>
      </c>
      <c r="G193" s="22" t="s">
        <v>119</v>
      </c>
      <c r="H193" s="44">
        <f t="shared" ca="1" si="53"/>
        <v>69033</v>
      </c>
      <c r="I193" s="45">
        <f t="shared" ca="1" si="43"/>
        <v>0</v>
      </c>
      <c r="J193" s="45">
        <f t="shared" ca="1" si="44"/>
        <v>0</v>
      </c>
      <c r="K193" s="45">
        <f t="shared" ca="1" si="45"/>
        <v>0</v>
      </c>
      <c r="L193" s="45"/>
      <c r="M193" s="45">
        <f t="shared" ca="1" si="54"/>
        <v>0</v>
      </c>
      <c r="N193" s="257">
        <f t="shared" ca="1" si="46"/>
        <v>0</v>
      </c>
      <c r="O193" s="23"/>
      <c r="P193" s="255">
        <f t="shared" ca="1" si="47"/>
        <v>0</v>
      </c>
      <c r="Q193" s="163">
        <f t="shared" ca="1" si="48"/>
        <v>0</v>
      </c>
      <c r="R193" s="164">
        <f ca="1">NPV(Q192,K193:$K$244) + ($A$13+$A$14+$A$15)/POWER(1+Q192,$A$28-D193+1)</f>
        <v>0</v>
      </c>
      <c r="S193" s="164">
        <f ca="1">NPV(Q193,K193:$K$244) + ($A$13+$A$14+$A$15)/POWER(1+Q193,$A$28-D193+1)</f>
        <v>0</v>
      </c>
      <c r="T193" s="45">
        <f t="shared" ca="1" si="49"/>
        <v>0</v>
      </c>
      <c r="U193" s="45">
        <f t="shared" ca="1" si="55"/>
        <v>0</v>
      </c>
      <c r="V193" s="45">
        <f t="shared" ca="1" si="56"/>
        <v>0</v>
      </c>
      <c r="W193" s="45">
        <f t="shared" ca="1" si="50"/>
        <v>0</v>
      </c>
      <c r="X193" s="25">
        <f t="shared" ca="1" si="39"/>
        <v>0</v>
      </c>
      <c r="Z193" s="28">
        <f t="shared" ca="1" si="57"/>
        <v>0</v>
      </c>
      <c r="AA193" s="233"/>
      <c r="AB193" s="45">
        <f t="shared" ca="1" si="51"/>
        <v>0</v>
      </c>
      <c r="AC193" s="45">
        <f t="shared" ca="1" si="40"/>
        <v>0</v>
      </c>
      <c r="AD193" s="25">
        <f t="shared" ca="1" si="41"/>
        <v>0</v>
      </c>
    </row>
    <row r="194" spans="4:30" x14ac:dyDescent="0.35">
      <c r="D194" s="20">
        <v>190</v>
      </c>
      <c r="E194" s="21">
        <f t="shared" ca="1" si="52"/>
        <v>69398</v>
      </c>
      <c r="F194" s="44">
        <f t="shared" ca="1" si="42"/>
        <v>69762</v>
      </c>
      <c r="G194" s="22" t="s">
        <v>119</v>
      </c>
      <c r="H194" s="44">
        <f t="shared" ca="1" si="53"/>
        <v>69398</v>
      </c>
      <c r="I194" s="45">
        <f t="shared" ca="1" si="43"/>
        <v>0</v>
      </c>
      <c r="J194" s="45">
        <f t="shared" ca="1" si="44"/>
        <v>0</v>
      </c>
      <c r="K194" s="45">
        <f t="shared" ca="1" si="45"/>
        <v>0</v>
      </c>
      <c r="L194" s="45"/>
      <c r="M194" s="45">
        <f t="shared" ca="1" si="54"/>
        <v>0</v>
      </c>
      <c r="N194" s="257">
        <f t="shared" ca="1" si="46"/>
        <v>0</v>
      </c>
      <c r="O194" s="23"/>
      <c r="P194" s="255">
        <f t="shared" ca="1" si="47"/>
        <v>0</v>
      </c>
      <c r="Q194" s="163">
        <f t="shared" ca="1" si="48"/>
        <v>0</v>
      </c>
      <c r="R194" s="164">
        <f ca="1">NPV(Q193,K194:$K$244) + ($A$13+$A$14+$A$15)/POWER(1+Q193,$A$28-D194+1)</f>
        <v>0</v>
      </c>
      <c r="S194" s="164">
        <f ca="1">NPV(Q194,K194:$K$244) + ($A$13+$A$14+$A$15)/POWER(1+Q194,$A$28-D194+1)</f>
        <v>0</v>
      </c>
      <c r="T194" s="45">
        <f t="shared" ca="1" si="49"/>
        <v>0</v>
      </c>
      <c r="U194" s="45">
        <f t="shared" ca="1" si="55"/>
        <v>0</v>
      </c>
      <c r="V194" s="45">
        <f t="shared" ca="1" si="56"/>
        <v>0</v>
      </c>
      <c r="W194" s="45">
        <f t="shared" ca="1" si="50"/>
        <v>0</v>
      </c>
      <c r="X194" s="25">
        <f t="shared" ca="1" si="39"/>
        <v>0</v>
      </c>
      <c r="Z194" s="28">
        <f t="shared" ca="1" si="57"/>
        <v>0</v>
      </c>
      <c r="AA194" s="233"/>
      <c r="AB194" s="45">
        <f t="shared" ca="1" si="51"/>
        <v>0</v>
      </c>
      <c r="AC194" s="45">
        <f t="shared" ca="1" si="40"/>
        <v>0</v>
      </c>
      <c r="AD194" s="25">
        <f t="shared" ca="1" si="41"/>
        <v>0</v>
      </c>
    </row>
    <row r="195" spans="4:30" x14ac:dyDescent="0.35">
      <c r="D195" s="20">
        <v>191</v>
      </c>
      <c r="E195" s="21">
        <f t="shared" ca="1" si="52"/>
        <v>69763</v>
      </c>
      <c r="F195" s="44">
        <f t="shared" ca="1" si="42"/>
        <v>70127</v>
      </c>
      <c r="G195" s="22" t="s">
        <v>119</v>
      </c>
      <c r="H195" s="44">
        <f t="shared" ca="1" si="53"/>
        <v>69763</v>
      </c>
      <c r="I195" s="45">
        <f t="shared" ca="1" si="43"/>
        <v>0</v>
      </c>
      <c r="J195" s="45">
        <f t="shared" ca="1" si="44"/>
        <v>0</v>
      </c>
      <c r="K195" s="45">
        <f t="shared" ca="1" si="45"/>
        <v>0</v>
      </c>
      <c r="L195" s="45"/>
      <c r="M195" s="45">
        <f t="shared" ca="1" si="54"/>
        <v>0</v>
      </c>
      <c r="N195" s="257">
        <f t="shared" ca="1" si="46"/>
        <v>0</v>
      </c>
      <c r="O195" s="23"/>
      <c r="P195" s="255">
        <f t="shared" ca="1" si="47"/>
        <v>0</v>
      </c>
      <c r="Q195" s="163">
        <f t="shared" ca="1" si="48"/>
        <v>0</v>
      </c>
      <c r="R195" s="164">
        <f ca="1">NPV(Q194,K195:$K$244) + ($A$13+$A$14+$A$15)/POWER(1+Q194,$A$28-D195+1)</f>
        <v>0</v>
      </c>
      <c r="S195" s="164">
        <f ca="1">NPV(Q195,K195:$K$244) + ($A$13+$A$14+$A$15)/POWER(1+Q195,$A$28-D195+1)</f>
        <v>0</v>
      </c>
      <c r="T195" s="45">
        <f t="shared" ca="1" si="49"/>
        <v>0</v>
      </c>
      <c r="U195" s="45">
        <f t="shared" ca="1" si="55"/>
        <v>0</v>
      </c>
      <c r="V195" s="45">
        <f t="shared" ca="1" si="56"/>
        <v>0</v>
      </c>
      <c r="W195" s="45">
        <f t="shared" ca="1" si="50"/>
        <v>0</v>
      </c>
      <c r="X195" s="25">
        <f t="shared" ca="1" si="39"/>
        <v>0</v>
      </c>
      <c r="Z195" s="28">
        <f t="shared" ca="1" si="57"/>
        <v>0</v>
      </c>
      <c r="AA195" s="233"/>
      <c r="AB195" s="45">
        <f t="shared" ca="1" si="51"/>
        <v>0</v>
      </c>
      <c r="AC195" s="45">
        <f t="shared" ca="1" si="40"/>
        <v>0</v>
      </c>
      <c r="AD195" s="25">
        <f t="shared" ca="1" si="41"/>
        <v>0</v>
      </c>
    </row>
    <row r="196" spans="4:30" x14ac:dyDescent="0.35">
      <c r="D196" s="20">
        <v>192</v>
      </c>
      <c r="E196" s="21">
        <f t="shared" ca="1" si="52"/>
        <v>70128</v>
      </c>
      <c r="F196" s="44">
        <f t="shared" ca="1" si="42"/>
        <v>70493</v>
      </c>
      <c r="G196" s="22" t="s">
        <v>119</v>
      </c>
      <c r="H196" s="44">
        <f t="shared" ca="1" si="53"/>
        <v>70128</v>
      </c>
      <c r="I196" s="45">
        <f t="shared" ca="1" si="43"/>
        <v>0</v>
      </c>
      <c r="J196" s="45">
        <f t="shared" ca="1" si="44"/>
        <v>0</v>
      </c>
      <c r="K196" s="45">
        <f t="shared" ca="1" si="45"/>
        <v>0</v>
      </c>
      <c r="L196" s="45"/>
      <c r="M196" s="45">
        <f t="shared" ca="1" si="54"/>
        <v>0</v>
      </c>
      <c r="N196" s="257">
        <f t="shared" ca="1" si="46"/>
        <v>0</v>
      </c>
      <c r="O196" s="23"/>
      <c r="P196" s="255">
        <f t="shared" ca="1" si="47"/>
        <v>0</v>
      </c>
      <c r="Q196" s="163">
        <f t="shared" ca="1" si="48"/>
        <v>0</v>
      </c>
      <c r="R196" s="164">
        <f ca="1">NPV(Q195,K196:$K$244) + ($A$13+$A$14+$A$15)/POWER(1+Q195,$A$28-D196+1)</f>
        <v>0</v>
      </c>
      <c r="S196" s="164">
        <f ca="1">NPV(Q196,K196:$K$244) + ($A$13+$A$14+$A$15)/POWER(1+Q196,$A$28-D196+1)</f>
        <v>0</v>
      </c>
      <c r="T196" s="45">
        <f t="shared" ca="1" si="49"/>
        <v>0</v>
      </c>
      <c r="U196" s="45">
        <f t="shared" ca="1" si="55"/>
        <v>0</v>
      </c>
      <c r="V196" s="45">
        <f t="shared" ca="1" si="56"/>
        <v>0</v>
      </c>
      <c r="W196" s="45">
        <f t="shared" ca="1" si="50"/>
        <v>0</v>
      </c>
      <c r="X196" s="25">
        <f t="shared" ref="X196:X244" ca="1" si="58">T196+W196+U196+V196</f>
        <v>0</v>
      </c>
      <c r="Z196" s="28">
        <f t="shared" ca="1" si="57"/>
        <v>0</v>
      </c>
      <c r="AA196" s="233"/>
      <c r="AB196" s="45">
        <f t="shared" ca="1" si="51"/>
        <v>0</v>
      </c>
      <c r="AC196" s="45">
        <f t="shared" ref="AC196:AC244" ca="1" si="59">W196</f>
        <v>0</v>
      </c>
      <c r="AD196" s="25">
        <f t="shared" ref="AD196:AD244" ca="1" si="60">Z196-AA196-AB196+AC196</f>
        <v>0</v>
      </c>
    </row>
    <row r="197" spans="4:30" x14ac:dyDescent="0.35">
      <c r="D197" s="20">
        <v>193</v>
      </c>
      <c r="E197" s="21">
        <f t="shared" ca="1" si="52"/>
        <v>70494</v>
      </c>
      <c r="F197" s="44">
        <f t="shared" ref="F197:F244" ca="1" si="61">E198-1</f>
        <v>70858</v>
      </c>
      <c r="G197" s="22" t="s">
        <v>119</v>
      </c>
      <c r="H197" s="44">
        <f t="shared" ca="1" si="53"/>
        <v>70494</v>
      </c>
      <c r="I197" s="45">
        <f t="shared" ref="I197:I244" ca="1" si="62">IF(D197&gt;$A$28,0,$A$9)</f>
        <v>0</v>
      </c>
      <c r="J197" s="45">
        <f t="shared" ref="J197:J244" ca="1" si="63">IF(D197&gt;$A$28,0,$A$10)</f>
        <v>0</v>
      </c>
      <c r="K197" s="45">
        <f t="shared" ref="K197:K244" ca="1" si="64">IF(D197&gt;$A$28,0,$A$11)</f>
        <v>0</v>
      </c>
      <c r="L197" s="45"/>
      <c r="M197" s="45">
        <f t="shared" ca="1" si="54"/>
        <v>0</v>
      </c>
      <c r="N197" s="257">
        <f t="shared" ref="N197:N244" ca="1" si="65">$A$6</f>
        <v>0</v>
      </c>
      <c r="O197" s="23"/>
      <c r="P197" s="255">
        <f t="shared" ref="P197:P244" ca="1" si="66">$A$7</f>
        <v>0</v>
      </c>
      <c r="Q197" s="163">
        <f t="shared" ref="Q197:Q244" ca="1" si="67">$A$8</f>
        <v>0</v>
      </c>
      <c r="R197" s="164">
        <f ca="1">NPV(Q196,K197:$K$244) + ($A$13+$A$14+$A$15)/POWER(1+Q196,$A$28-D197+1)</f>
        <v>0</v>
      </c>
      <c r="S197" s="164">
        <f ca="1">NPV(Q197,K197:$K$244) + ($A$13+$A$14+$A$15)/POWER(1+Q197,$A$28-D197+1)</f>
        <v>0</v>
      </c>
      <c r="T197" s="45">
        <f t="shared" ref="T197:T244" ca="1" si="68">IF(ISBLANK(G197),0,X196)</f>
        <v>0</v>
      </c>
      <c r="U197" s="45">
        <f t="shared" ca="1" si="55"/>
        <v>0</v>
      </c>
      <c r="V197" s="45">
        <f t="shared" ca="1" si="56"/>
        <v>0</v>
      </c>
      <c r="W197" s="45">
        <f t="shared" ref="W197:W244" ca="1" si="69">S197-R197</f>
        <v>0</v>
      </c>
      <c r="X197" s="25">
        <f t="shared" ca="1" si="58"/>
        <v>0</v>
      </c>
      <c r="Z197" s="28">
        <f t="shared" ca="1" si="57"/>
        <v>0</v>
      </c>
      <c r="AA197" s="233"/>
      <c r="AB197" s="45">
        <f t="shared" ref="AB197:AB244" ca="1" si="70">IFERROR(Z197/($A$42-D197+1),0)</f>
        <v>0</v>
      </c>
      <c r="AC197" s="45">
        <f t="shared" ca="1" si="59"/>
        <v>0</v>
      </c>
      <c r="AD197" s="25">
        <f t="shared" ca="1" si="60"/>
        <v>0</v>
      </c>
    </row>
    <row r="198" spans="4:30" x14ac:dyDescent="0.35">
      <c r="D198" s="20">
        <v>194</v>
      </c>
      <c r="E198" s="21">
        <f t="shared" ref="E198:E244" ca="1" si="71">EOMONTH(H198,0)</f>
        <v>70859</v>
      </c>
      <c r="F198" s="44">
        <f t="shared" ca="1" si="61"/>
        <v>71223</v>
      </c>
      <c r="G198" s="22" t="s">
        <v>119</v>
      </c>
      <c r="H198" s="44">
        <f t="shared" ref="H198:H244" ca="1" si="72">EDATE(H197,12)</f>
        <v>70859</v>
      </c>
      <c r="I198" s="45">
        <f t="shared" ca="1" si="62"/>
        <v>0</v>
      </c>
      <c r="J198" s="45">
        <f t="shared" ca="1" si="63"/>
        <v>0</v>
      </c>
      <c r="K198" s="45">
        <f t="shared" ca="1" si="64"/>
        <v>0</v>
      </c>
      <c r="L198" s="45"/>
      <c r="M198" s="45">
        <f t="shared" ref="M198:M244" ca="1" si="73">K198+L198</f>
        <v>0</v>
      </c>
      <c r="N198" s="257">
        <f t="shared" ca="1" si="65"/>
        <v>0</v>
      </c>
      <c r="O198" s="23"/>
      <c r="P198" s="255">
        <f t="shared" ca="1" si="66"/>
        <v>0</v>
      </c>
      <c r="Q198" s="163">
        <f t="shared" ca="1" si="67"/>
        <v>0</v>
      </c>
      <c r="R198" s="164">
        <f ca="1">NPV(Q197,K198:$K$244) + ($A$13+$A$14+$A$15)/POWER(1+Q197,$A$28-D198+1)</f>
        <v>0</v>
      </c>
      <c r="S198" s="164">
        <f ca="1">NPV(Q198,K198:$K$244) + ($A$13+$A$14+$A$15)/POWER(1+Q198,$A$28-D198+1)</f>
        <v>0</v>
      </c>
      <c r="T198" s="45">
        <f t="shared" ca="1" si="68"/>
        <v>0</v>
      </c>
      <c r="U198" s="45">
        <f t="shared" ref="U198:U244" ca="1" si="74">S198*Q198</f>
        <v>0</v>
      </c>
      <c r="V198" s="45">
        <f t="shared" ref="V198:V244" ca="1" si="75">-(K198+L198)</f>
        <v>0</v>
      </c>
      <c r="W198" s="45">
        <f t="shared" ca="1" si="69"/>
        <v>0</v>
      </c>
      <c r="X198" s="25">
        <f t="shared" ca="1" si="58"/>
        <v>0</v>
      </c>
      <c r="Z198" s="28">
        <f t="shared" ref="Z198:Z244" ca="1" si="76">AD197</f>
        <v>0</v>
      </c>
      <c r="AA198" s="233"/>
      <c r="AB198" s="45">
        <f t="shared" ca="1" si="70"/>
        <v>0</v>
      </c>
      <c r="AC198" s="45">
        <f t="shared" ca="1" si="59"/>
        <v>0</v>
      </c>
      <c r="AD198" s="25">
        <f t="shared" ca="1" si="60"/>
        <v>0</v>
      </c>
    </row>
    <row r="199" spans="4:30" x14ac:dyDescent="0.35">
      <c r="D199" s="20">
        <v>195</v>
      </c>
      <c r="E199" s="21">
        <f t="shared" ca="1" si="71"/>
        <v>71224</v>
      </c>
      <c r="F199" s="44">
        <f t="shared" ca="1" si="61"/>
        <v>71588</v>
      </c>
      <c r="G199" s="22" t="s">
        <v>119</v>
      </c>
      <c r="H199" s="44">
        <f t="shared" ca="1" si="72"/>
        <v>71224</v>
      </c>
      <c r="I199" s="45">
        <f t="shared" ca="1" si="62"/>
        <v>0</v>
      </c>
      <c r="J199" s="45">
        <f t="shared" ca="1" si="63"/>
        <v>0</v>
      </c>
      <c r="K199" s="45">
        <f t="shared" ca="1" si="64"/>
        <v>0</v>
      </c>
      <c r="L199" s="45"/>
      <c r="M199" s="45">
        <f t="shared" ca="1" si="73"/>
        <v>0</v>
      </c>
      <c r="N199" s="257">
        <f t="shared" ca="1" si="65"/>
        <v>0</v>
      </c>
      <c r="O199" s="23"/>
      <c r="P199" s="255">
        <f t="shared" ca="1" si="66"/>
        <v>0</v>
      </c>
      <c r="Q199" s="163">
        <f t="shared" ca="1" si="67"/>
        <v>0</v>
      </c>
      <c r="R199" s="164">
        <f ca="1">NPV(Q198,K199:$K$244) + ($A$13+$A$14+$A$15)/POWER(1+Q198,$A$28-D199+1)</f>
        <v>0</v>
      </c>
      <c r="S199" s="164">
        <f ca="1">NPV(Q199,K199:$K$244) + ($A$13+$A$14+$A$15)/POWER(1+Q199,$A$28-D199+1)</f>
        <v>0</v>
      </c>
      <c r="T199" s="45">
        <f t="shared" ca="1" si="68"/>
        <v>0</v>
      </c>
      <c r="U199" s="45">
        <f t="shared" ca="1" si="74"/>
        <v>0</v>
      </c>
      <c r="V199" s="45">
        <f t="shared" ca="1" si="75"/>
        <v>0</v>
      </c>
      <c r="W199" s="45">
        <f t="shared" ca="1" si="69"/>
        <v>0</v>
      </c>
      <c r="X199" s="25">
        <f t="shared" ca="1" si="58"/>
        <v>0</v>
      </c>
      <c r="Z199" s="28">
        <f t="shared" ca="1" si="76"/>
        <v>0</v>
      </c>
      <c r="AA199" s="233"/>
      <c r="AB199" s="45">
        <f t="shared" ca="1" si="70"/>
        <v>0</v>
      </c>
      <c r="AC199" s="45">
        <f t="shared" ca="1" si="59"/>
        <v>0</v>
      </c>
      <c r="AD199" s="25">
        <f t="shared" ca="1" si="60"/>
        <v>0</v>
      </c>
    </row>
    <row r="200" spans="4:30" x14ac:dyDescent="0.35">
      <c r="D200" s="20">
        <v>196</v>
      </c>
      <c r="E200" s="21">
        <f t="shared" ca="1" si="71"/>
        <v>71589</v>
      </c>
      <c r="F200" s="44">
        <f t="shared" ca="1" si="61"/>
        <v>71954</v>
      </c>
      <c r="G200" s="22" t="s">
        <v>119</v>
      </c>
      <c r="H200" s="44">
        <f t="shared" ca="1" si="72"/>
        <v>71589</v>
      </c>
      <c r="I200" s="45">
        <f t="shared" ca="1" si="62"/>
        <v>0</v>
      </c>
      <c r="J200" s="45">
        <f t="shared" ca="1" si="63"/>
        <v>0</v>
      </c>
      <c r="K200" s="45">
        <f t="shared" ca="1" si="64"/>
        <v>0</v>
      </c>
      <c r="L200" s="45"/>
      <c r="M200" s="45">
        <f t="shared" ca="1" si="73"/>
        <v>0</v>
      </c>
      <c r="N200" s="257">
        <f t="shared" ca="1" si="65"/>
        <v>0</v>
      </c>
      <c r="O200" s="23"/>
      <c r="P200" s="255">
        <f t="shared" ca="1" si="66"/>
        <v>0</v>
      </c>
      <c r="Q200" s="163">
        <f t="shared" ca="1" si="67"/>
        <v>0</v>
      </c>
      <c r="R200" s="164">
        <f ca="1">NPV(Q199,K200:$K$244) + ($A$13+$A$14+$A$15)/POWER(1+Q199,$A$28-D200+1)</f>
        <v>0</v>
      </c>
      <c r="S200" s="164">
        <f ca="1">NPV(Q200,K200:$K$244) + ($A$13+$A$14+$A$15)/POWER(1+Q200,$A$28-D200+1)</f>
        <v>0</v>
      </c>
      <c r="T200" s="45">
        <f t="shared" ca="1" si="68"/>
        <v>0</v>
      </c>
      <c r="U200" s="45">
        <f t="shared" ca="1" si="74"/>
        <v>0</v>
      </c>
      <c r="V200" s="45">
        <f t="shared" ca="1" si="75"/>
        <v>0</v>
      </c>
      <c r="W200" s="45">
        <f t="shared" ca="1" si="69"/>
        <v>0</v>
      </c>
      <c r="X200" s="25">
        <f t="shared" ca="1" si="58"/>
        <v>0</v>
      </c>
      <c r="Z200" s="28">
        <f t="shared" ca="1" si="76"/>
        <v>0</v>
      </c>
      <c r="AA200" s="233"/>
      <c r="AB200" s="45">
        <f t="shared" ca="1" si="70"/>
        <v>0</v>
      </c>
      <c r="AC200" s="45">
        <f t="shared" ca="1" si="59"/>
        <v>0</v>
      </c>
      <c r="AD200" s="25">
        <f t="shared" ca="1" si="60"/>
        <v>0</v>
      </c>
    </row>
    <row r="201" spans="4:30" x14ac:dyDescent="0.35">
      <c r="D201" s="20">
        <v>197</v>
      </c>
      <c r="E201" s="21">
        <f t="shared" ca="1" si="71"/>
        <v>71955</v>
      </c>
      <c r="F201" s="44">
        <f t="shared" ca="1" si="61"/>
        <v>72319</v>
      </c>
      <c r="G201" s="22" t="s">
        <v>119</v>
      </c>
      <c r="H201" s="44">
        <f t="shared" ca="1" si="72"/>
        <v>71955</v>
      </c>
      <c r="I201" s="45">
        <f t="shared" ca="1" si="62"/>
        <v>0</v>
      </c>
      <c r="J201" s="45">
        <f t="shared" ca="1" si="63"/>
        <v>0</v>
      </c>
      <c r="K201" s="45">
        <f t="shared" ca="1" si="64"/>
        <v>0</v>
      </c>
      <c r="L201" s="45"/>
      <c r="M201" s="45">
        <f t="shared" ca="1" si="73"/>
        <v>0</v>
      </c>
      <c r="N201" s="257">
        <f t="shared" ca="1" si="65"/>
        <v>0</v>
      </c>
      <c r="O201" s="23"/>
      <c r="P201" s="255">
        <f t="shared" ca="1" si="66"/>
        <v>0</v>
      </c>
      <c r="Q201" s="163">
        <f t="shared" ca="1" si="67"/>
        <v>0</v>
      </c>
      <c r="R201" s="164">
        <f ca="1">NPV(Q200,K201:$K$244) + ($A$13+$A$14+$A$15)/POWER(1+Q200,$A$28-D201+1)</f>
        <v>0</v>
      </c>
      <c r="S201" s="164">
        <f ca="1">NPV(Q201,K201:$K$244) + ($A$13+$A$14+$A$15)/POWER(1+Q201,$A$28-D201+1)</f>
        <v>0</v>
      </c>
      <c r="T201" s="45">
        <f t="shared" ca="1" si="68"/>
        <v>0</v>
      </c>
      <c r="U201" s="45">
        <f t="shared" ca="1" si="74"/>
        <v>0</v>
      </c>
      <c r="V201" s="45">
        <f t="shared" ca="1" si="75"/>
        <v>0</v>
      </c>
      <c r="W201" s="45">
        <f t="shared" ca="1" si="69"/>
        <v>0</v>
      </c>
      <c r="X201" s="25">
        <f t="shared" ca="1" si="58"/>
        <v>0</v>
      </c>
      <c r="Z201" s="28">
        <f t="shared" ca="1" si="76"/>
        <v>0</v>
      </c>
      <c r="AA201" s="233"/>
      <c r="AB201" s="45">
        <f t="shared" ca="1" si="70"/>
        <v>0</v>
      </c>
      <c r="AC201" s="45">
        <f t="shared" ca="1" si="59"/>
        <v>0</v>
      </c>
      <c r="AD201" s="25">
        <f t="shared" ca="1" si="60"/>
        <v>0</v>
      </c>
    </row>
    <row r="202" spans="4:30" x14ac:dyDescent="0.35">
      <c r="D202" s="20">
        <v>198</v>
      </c>
      <c r="E202" s="21">
        <f t="shared" ca="1" si="71"/>
        <v>72320</v>
      </c>
      <c r="F202" s="44">
        <f t="shared" ca="1" si="61"/>
        <v>72684</v>
      </c>
      <c r="G202" s="22" t="s">
        <v>119</v>
      </c>
      <c r="H202" s="44">
        <f t="shared" ca="1" si="72"/>
        <v>72320</v>
      </c>
      <c r="I202" s="45">
        <f t="shared" ca="1" si="62"/>
        <v>0</v>
      </c>
      <c r="J202" s="45">
        <f t="shared" ca="1" si="63"/>
        <v>0</v>
      </c>
      <c r="K202" s="45">
        <f t="shared" ca="1" si="64"/>
        <v>0</v>
      </c>
      <c r="L202" s="45"/>
      <c r="M202" s="45">
        <f t="shared" ca="1" si="73"/>
        <v>0</v>
      </c>
      <c r="N202" s="257">
        <f t="shared" ca="1" si="65"/>
        <v>0</v>
      </c>
      <c r="O202" s="23"/>
      <c r="P202" s="255">
        <f t="shared" ca="1" si="66"/>
        <v>0</v>
      </c>
      <c r="Q202" s="163">
        <f t="shared" ca="1" si="67"/>
        <v>0</v>
      </c>
      <c r="R202" s="164">
        <f ca="1">NPV(Q201,K202:$K$244) + ($A$13+$A$14+$A$15)/POWER(1+Q201,$A$28-D202+1)</f>
        <v>0</v>
      </c>
      <c r="S202" s="164">
        <f ca="1">NPV(Q202,K202:$K$244) + ($A$13+$A$14+$A$15)/POWER(1+Q202,$A$28-D202+1)</f>
        <v>0</v>
      </c>
      <c r="T202" s="45">
        <f t="shared" ca="1" si="68"/>
        <v>0</v>
      </c>
      <c r="U202" s="45">
        <f t="shared" ca="1" si="74"/>
        <v>0</v>
      </c>
      <c r="V202" s="45">
        <f t="shared" ca="1" si="75"/>
        <v>0</v>
      </c>
      <c r="W202" s="45">
        <f t="shared" ca="1" si="69"/>
        <v>0</v>
      </c>
      <c r="X202" s="25">
        <f t="shared" ca="1" si="58"/>
        <v>0</v>
      </c>
      <c r="Z202" s="28">
        <f t="shared" ca="1" si="76"/>
        <v>0</v>
      </c>
      <c r="AA202" s="233"/>
      <c r="AB202" s="45">
        <f t="shared" ca="1" si="70"/>
        <v>0</v>
      </c>
      <c r="AC202" s="45">
        <f t="shared" ca="1" si="59"/>
        <v>0</v>
      </c>
      <c r="AD202" s="25">
        <f t="shared" ca="1" si="60"/>
        <v>0</v>
      </c>
    </row>
    <row r="203" spans="4:30" x14ac:dyDescent="0.35">
      <c r="D203" s="20">
        <v>199</v>
      </c>
      <c r="E203" s="21">
        <f t="shared" ca="1" si="71"/>
        <v>72685</v>
      </c>
      <c r="F203" s="44">
        <f t="shared" ca="1" si="61"/>
        <v>73049</v>
      </c>
      <c r="G203" s="22" t="s">
        <v>119</v>
      </c>
      <c r="H203" s="44">
        <f t="shared" ca="1" si="72"/>
        <v>72685</v>
      </c>
      <c r="I203" s="45">
        <f t="shared" ca="1" si="62"/>
        <v>0</v>
      </c>
      <c r="J203" s="45">
        <f t="shared" ca="1" si="63"/>
        <v>0</v>
      </c>
      <c r="K203" s="45">
        <f t="shared" ca="1" si="64"/>
        <v>0</v>
      </c>
      <c r="L203" s="45"/>
      <c r="M203" s="45">
        <f t="shared" ca="1" si="73"/>
        <v>0</v>
      </c>
      <c r="N203" s="257">
        <f t="shared" ca="1" si="65"/>
        <v>0</v>
      </c>
      <c r="O203" s="23"/>
      <c r="P203" s="255">
        <f t="shared" ca="1" si="66"/>
        <v>0</v>
      </c>
      <c r="Q203" s="163">
        <f t="shared" ca="1" si="67"/>
        <v>0</v>
      </c>
      <c r="R203" s="164">
        <f ca="1">NPV(Q202,K203:$K$244) + ($A$13+$A$14+$A$15)/POWER(1+Q202,$A$28-D203+1)</f>
        <v>0</v>
      </c>
      <c r="S203" s="164">
        <f ca="1">NPV(Q203,K203:$K$244) + ($A$13+$A$14+$A$15)/POWER(1+Q203,$A$28-D203+1)</f>
        <v>0</v>
      </c>
      <c r="T203" s="45">
        <f t="shared" ca="1" si="68"/>
        <v>0</v>
      </c>
      <c r="U203" s="45">
        <f t="shared" ca="1" si="74"/>
        <v>0</v>
      </c>
      <c r="V203" s="45">
        <f t="shared" ca="1" si="75"/>
        <v>0</v>
      </c>
      <c r="W203" s="45">
        <f t="shared" ca="1" si="69"/>
        <v>0</v>
      </c>
      <c r="X203" s="25">
        <f t="shared" ca="1" si="58"/>
        <v>0</v>
      </c>
      <c r="Z203" s="28">
        <f t="shared" ca="1" si="76"/>
        <v>0</v>
      </c>
      <c r="AA203" s="233"/>
      <c r="AB203" s="45">
        <f t="shared" ca="1" si="70"/>
        <v>0</v>
      </c>
      <c r="AC203" s="45">
        <f t="shared" ca="1" si="59"/>
        <v>0</v>
      </c>
      <c r="AD203" s="25">
        <f t="shared" ca="1" si="60"/>
        <v>0</v>
      </c>
    </row>
    <row r="204" spans="4:30" x14ac:dyDescent="0.35">
      <c r="D204" s="20">
        <v>200</v>
      </c>
      <c r="E204" s="21">
        <f t="shared" ca="1" si="71"/>
        <v>73050</v>
      </c>
      <c r="F204" s="44">
        <f t="shared" ca="1" si="61"/>
        <v>73414</v>
      </c>
      <c r="G204" s="22" t="s">
        <v>119</v>
      </c>
      <c r="H204" s="44">
        <f t="shared" ca="1" si="72"/>
        <v>73050</v>
      </c>
      <c r="I204" s="45">
        <f t="shared" ca="1" si="62"/>
        <v>0</v>
      </c>
      <c r="J204" s="45">
        <f t="shared" ca="1" si="63"/>
        <v>0</v>
      </c>
      <c r="K204" s="45">
        <f t="shared" ca="1" si="64"/>
        <v>0</v>
      </c>
      <c r="L204" s="45"/>
      <c r="M204" s="45">
        <f t="shared" ca="1" si="73"/>
        <v>0</v>
      </c>
      <c r="N204" s="257">
        <f t="shared" ca="1" si="65"/>
        <v>0</v>
      </c>
      <c r="O204" s="23"/>
      <c r="P204" s="255">
        <f t="shared" ca="1" si="66"/>
        <v>0</v>
      </c>
      <c r="Q204" s="163">
        <f t="shared" ca="1" si="67"/>
        <v>0</v>
      </c>
      <c r="R204" s="164">
        <f ca="1">NPV(Q203,K204:$K$244) + ($A$13+$A$14+$A$15)/POWER(1+Q203,$A$28-D204+1)</f>
        <v>0</v>
      </c>
      <c r="S204" s="164">
        <f ca="1">NPV(Q204,K204:$K$244) + ($A$13+$A$14+$A$15)/POWER(1+Q204,$A$28-D204+1)</f>
        <v>0</v>
      </c>
      <c r="T204" s="45">
        <f t="shared" ca="1" si="68"/>
        <v>0</v>
      </c>
      <c r="U204" s="45">
        <f t="shared" ca="1" si="74"/>
        <v>0</v>
      </c>
      <c r="V204" s="45">
        <f t="shared" ca="1" si="75"/>
        <v>0</v>
      </c>
      <c r="W204" s="45">
        <f t="shared" ca="1" si="69"/>
        <v>0</v>
      </c>
      <c r="X204" s="25">
        <f t="shared" ca="1" si="58"/>
        <v>0</v>
      </c>
      <c r="Z204" s="28">
        <f t="shared" ca="1" si="76"/>
        <v>0</v>
      </c>
      <c r="AA204" s="233"/>
      <c r="AB204" s="45">
        <f t="shared" ca="1" si="70"/>
        <v>0</v>
      </c>
      <c r="AC204" s="45">
        <f t="shared" ca="1" si="59"/>
        <v>0</v>
      </c>
      <c r="AD204" s="25">
        <f t="shared" ca="1" si="60"/>
        <v>0</v>
      </c>
    </row>
    <row r="205" spans="4:30" x14ac:dyDescent="0.35">
      <c r="D205" s="20">
        <v>201</v>
      </c>
      <c r="E205" s="21">
        <f t="shared" ca="1" si="71"/>
        <v>73415</v>
      </c>
      <c r="F205" s="44">
        <f t="shared" ca="1" si="61"/>
        <v>73779</v>
      </c>
      <c r="G205" s="22" t="s">
        <v>119</v>
      </c>
      <c r="H205" s="44">
        <f t="shared" ca="1" si="72"/>
        <v>73415</v>
      </c>
      <c r="I205" s="45">
        <f t="shared" ca="1" si="62"/>
        <v>0</v>
      </c>
      <c r="J205" s="45">
        <f t="shared" ca="1" si="63"/>
        <v>0</v>
      </c>
      <c r="K205" s="45">
        <f t="shared" ca="1" si="64"/>
        <v>0</v>
      </c>
      <c r="L205" s="45"/>
      <c r="M205" s="45">
        <f t="shared" ca="1" si="73"/>
        <v>0</v>
      </c>
      <c r="N205" s="257">
        <f t="shared" ca="1" si="65"/>
        <v>0</v>
      </c>
      <c r="O205" s="23"/>
      <c r="P205" s="255">
        <f t="shared" ca="1" si="66"/>
        <v>0</v>
      </c>
      <c r="Q205" s="163">
        <f t="shared" ca="1" si="67"/>
        <v>0</v>
      </c>
      <c r="R205" s="164">
        <f ca="1">NPV(Q204,K205:$K$244) + ($A$13+$A$14+$A$15)/POWER(1+Q204,$A$28-D205+1)</f>
        <v>0</v>
      </c>
      <c r="S205" s="164">
        <f ca="1">NPV(Q205,K205:$K$244) + ($A$13+$A$14+$A$15)/POWER(1+Q205,$A$28-D205+1)</f>
        <v>0</v>
      </c>
      <c r="T205" s="45">
        <f t="shared" ca="1" si="68"/>
        <v>0</v>
      </c>
      <c r="U205" s="45">
        <f t="shared" ca="1" si="74"/>
        <v>0</v>
      </c>
      <c r="V205" s="45">
        <f t="shared" ca="1" si="75"/>
        <v>0</v>
      </c>
      <c r="W205" s="45">
        <f t="shared" ca="1" si="69"/>
        <v>0</v>
      </c>
      <c r="X205" s="25">
        <f t="shared" ca="1" si="58"/>
        <v>0</v>
      </c>
      <c r="Z205" s="28">
        <f t="shared" ca="1" si="76"/>
        <v>0</v>
      </c>
      <c r="AA205" s="233"/>
      <c r="AB205" s="45">
        <f t="shared" ca="1" si="70"/>
        <v>0</v>
      </c>
      <c r="AC205" s="45">
        <f t="shared" ca="1" si="59"/>
        <v>0</v>
      </c>
      <c r="AD205" s="25">
        <f t="shared" ca="1" si="60"/>
        <v>0</v>
      </c>
    </row>
    <row r="206" spans="4:30" x14ac:dyDescent="0.35">
      <c r="D206" s="20">
        <v>202</v>
      </c>
      <c r="E206" s="21">
        <f t="shared" ca="1" si="71"/>
        <v>73780</v>
      </c>
      <c r="F206" s="44">
        <f t="shared" ca="1" si="61"/>
        <v>74144</v>
      </c>
      <c r="G206" s="22" t="s">
        <v>119</v>
      </c>
      <c r="H206" s="44">
        <f t="shared" ca="1" si="72"/>
        <v>73780</v>
      </c>
      <c r="I206" s="45">
        <f t="shared" ca="1" si="62"/>
        <v>0</v>
      </c>
      <c r="J206" s="45">
        <f t="shared" ca="1" si="63"/>
        <v>0</v>
      </c>
      <c r="K206" s="45">
        <f t="shared" ca="1" si="64"/>
        <v>0</v>
      </c>
      <c r="L206" s="45"/>
      <c r="M206" s="45">
        <f t="shared" ca="1" si="73"/>
        <v>0</v>
      </c>
      <c r="N206" s="257">
        <f t="shared" ca="1" si="65"/>
        <v>0</v>
      </c>
      <c r="O206" s="23"/>
      <c r="P206" s="255">
        <f t="shared" ca="1" si="66"/>
        <v>0</v>
      </c>
      <c r="Q206" s="163">
        <f t="shared" ca="1" si="67"/>
        <v>0</v>
      </c>
      <c r="R206" s="164">
        <f ca="1">NPV(Q205,K206:$K$244) + ($A$13+$A$14+$A$15)/POWER(1+Q205,$A$28-D206+1)</f>
        <v>0</v>
      </c>
      <c r="S206" s="164">
        <f ca="1">NPV(Q206,K206:$K$244) + ($A$13+$A$14+$A$15)/POWER(1+Q206,$A$28-D206+1)</f>
        <v>0</v>
      </c>
      <c r="T206" s="45">
        <f t="shared" ca="1" si="68"/>
        <v>0</v>
      </c>
      <c r="U206" s="45">
        <f t="shared" ca="1" si="74"/>
        <v>0</v>
      </c>
      <c r="V206" s="45">
        <f t="shared" ca="1" si="75"/>
        <v>0</v>
      </c>
      <c r="W206" s="45">
        <f t="shared" ca="1" si="69"/>
        <v>0</v>
      </c>
      <c r="X206" s="25">
        <f t="shared" ca="1" si="58"/>
        <v>0</v>
      </c>
      <c r="Z206" s="28">
        <f t="shared" ca="1" si="76"/>
        <v>0</v>
      </c>
      <c r="AA206" s="233"/>
      <c r="AB206" s="45">
        <f t="shared" ca="1" si="70"/>
        <v>0</v>
      </c>
      <c r="AC206" s="45">
        <f t="shared" ca="1" si="59"/>
        <v>0</v>
      </c>
      <c r="AD206" s="25">
        <f t="shared" ca="1" si="60"/>
        <v>0</v>
      </c>
    </row>
    <row r="207" spans="4:30" x14ac:dyDescent="0.35">
      <c r="D207" s="20">
        <v>203</v>
      </c>
      <c r="E207" s="21">
        <f t="shared" ca="1" si="71"/>
        <v>74145</v>
      </c>
      <c r="F207" s="44">
        <f t="shared" ca="1" si="61"/>
        <v>74509</v>
      </c>
      <c r="G207" s="22" t="s">
        <v>119</v>
      </c>
      <c r="H207" s="44">
        <f t="shared" ca="1" si="72"/>
        <v>74145</v>
      </c>
      <c r="I207" s="45">
        <f t="shared" ca="1" si="62"/>
        <v>0</v>
      </c>
      <c r="J207" s="45">
        <f t="shared" ca="1" si="63"/>
        <v>0</v>
      </c>
      <c r="K207" s="45">
        <f t="shared" ca="1" si="64"/>
        <v>0</v>
      </c>
      <c r="L207" s="45"/>
      <c r="M207" s="45">
        <f t="shared" ca="1" si="73"/>
        <v>0</v>
      </c>
      <c r="N207" s="257">
        <f t="shared" ca="1" si="65"/>
        <v>0</v>
      </c>
      <c r="O207" s="23"/>
      <c r="P207" s="255">
        <f t="shared" ca="1" si="66"/>
        <v>0</v>
      </c>
      <c r="Q207" s="163">
        <f t="shared" ca="1" si="67"/>
        <v>0</v>
      </c>
      <c r="R207" s="164">
        <f ca="1">NPV(Q206,K207:$K$244) + ($A$13+$A$14+$A$15)/POWER(1+Q206,$A$28-D207+1)</f>
        <v>0</v>
      </c>
      <c r="S207" s="164">
        <f ca="1">NPV(Q207,K207:$K$244) + ($A$13+$A$14+$A$15)/POWER(1+Q207,$A$28-D207+1)</f>
        <v>0</v>
      </c>
      <c r="T207" s="45">
        <f t="shared" ca="1" si="68"/>
        <v>0</v>
      </c>
      <c r="U207" s="45">
        <f t="shared" ca="1" si="74"/>
        <v>0</v>
      </c>
      <c r="V207" s="45">
        <f t="shared" ca="1" si="75"/>
        <v>0</v>
      </c>
      <c r="W207" s="45">
        <f t="shared" ca="1" si="69"/>
        <v>0</v>
      </c>
      <c r="X207" s="25">
        <f t="shared" ca="1" si="58"/>
        <v>0</v>
      </c>
      <c r="Z207" s="28">
        <f t="shared" ca="1" si="76"/>
        <v>0</v>
      </c>
      <c r="AA207" s="233"/>
      <c r="AB207" s="45">
        <f t="shared" ca="1" si="70"/>
        <v>0</v>
      </c>
      <c r="AC207" s="45">
        <f t="shared" ca="1" si="59"/>
        <v>0</v>
      </c>
      <c r="AD207" s="25">
        <f t="shared" ca="1" si="60"/>
        <v>0</v>
      </c>
    </row>
    <row r="208" spans="4:30" x14ac:dyDescent="0.35">
      <c r="D208" s="20">
        <v>204</v>
      </c>
      <c r="E208" s="21">
        <f t="shared" ca="1" si="71"/>
        <v>74510</v>
      </c>
      <c r="F208" s="44">
        <f t="shared" ca="1" si="61"/>
        <v>74875</v>
      </c>
      <c r="G208" s="22" t="s">
        <v>119</v>
      </c>
      <c r="H208" s="44">
        <f t="shared" ca="1" si="72"/>
        <v>74510</v>
      </c>
      <c r="I208" s="45">
        <f t="shared" ca="1" si="62"/>
        <v>0</v>
      </c>
      <c r="J208" s="45">
        <f t="shared" ca="1" si="63"/>
        <v>0</v>
      </c>
      <c r="K208" s="45">
        <f t="shared" ca="1" si="64"/>
        <v>0</v>
      </c>
      <c r="L208" s="45"/>
      <c r="M208" s="45">
        <f t="shared" ca="1" si="73"/>
        <v>0</v>
      </c>
      <c r="N208" s="257">
        <f t="shared" ca="1" si="65"/>
        <v>0</v>
      </c>
      <c r="O208" s="23"/>
      <c r="P208" s="255">
        <f t="shared" ca="1" si="66"/>
        <v>0</v>
      </c>
      <c r="Q208" s="163">
        <f t="shared" ca="1" si="67"/>
        <v>0</v>
      </c>
      <c r="R208" s="164">
        <f ca="1">NPV(Q207,K208:$K$244) + ($A$13+$A$14+$A$15)/POWER(1+Q207,$A$28-D208+1)</f>
        <v>0</v>
      </c>
      <c r="S208" s="164">
        <f ca="1">NPV(Q208,K208:$K$244) + ($A$13+$A$14+$A$15)/POWER(1+Q208,$A$28-D208+1)</f>
        <v>0</v>
      </c>
      <c r="T208" s="45">
        <f t="shared" ca="1" si="68"/>
        <v>0</v>
      </c>
      <c r="U208" s="45">
        <f t="shared" ca="1" si="74"/>
        <v>0</v>
      </c>
      <c r="V208" s="45">
        <f t="shared" ca="1" si="75"/>
        <v>0</v>
      </c>
      <c r="W208" s="45">
        <f t="shared" ca="1" si="69"/>
        <v>0</v>
      </c>
      <c r="X208" s="25">
        <f t="shared" ca="1" si="58"/>
        <v>0</v>
      </c>
      <c r="Z208" s="28">
        <f t="shared" ca="1" si="76"/>
        <v>0</v>
      </c>
      <c r="AA208" s="233"/>
      <c r="AB208" s="45">
        <f t="shared" ca="1" si="70"/>
        <v>0</v>
      </c>
      <c r="AC208" s="45">
        <f t="shared" ca="1" si="59"/>
        <v>0</v>
      </c>
      <c r="AD208" s="25">
        <f t="shared" ca="1" si="60"/>
        <v>0</v>
      </c>
    </row>
    <row r="209" spans="4:30" x14ac:dyDescent="0.35">
      <c r="D209" s="20">
        <v>205</v>
      </c>
      <c r="E209" s="21">
        <f t="shared" ca="1" si="71"/>
        <v>74876</v>
      </c>
      <c r="F209" s="44">
        <f t="shared" ca="1" si="61"/>
        <v>75240</v>
      </c>
      <c r="G209" s="22" t="s">
        <v>119</v>
      </c>
      <c r="H209" s="44">
        <f t="shared" ca="1" si="72"/>
        <v>74876</v>
      </c>
      <c r="I209" s="45">
        <f t="shared" ca="1" si="62"/>
        <v>0</v>
      </c>
      <c r="J209" s="45">
        <f t="shared" ca="1" si="63"/>
        <v>0</v>
      </c>
      <c r="K209" s="45">
        <f t="shared" ca="1" si="64"/>
        <v>0</v>
      </c>
      <c r="L209" s="45"/>
      <c r="M209" s="45">
        <f t="shared" ca="1" si="73"/>
        <v>0</v>
      </c>
      <c r="N209" s="257">
        <f t="shared" ca="1" si="65"/>
        <v>0</v>
      </c>
      <c r="O209" s="23"/>
      <c r="P209" s="255">
        <f t="shared" ca="1" si="66"/>
        <v>0</v>
      </c>
      <c r="Q209" s="163">
        <f t="shared" ca="1" si="67"/>
        <v>0</v>
      </c>
      <c r="R209" s="164">
        <f ca="1">NPV(Q208,K209:$K$244) + ($A$13+$A$14+$A$15)/POWER(1+Q208,$A$28-D209+1)</f>
        <v>0</v>
      </c>
      <c r="S209" s="164">
        <f ca="1">NPV(Q209,K209:$K$244) + ($A$13+$A$14+$A$15)/POWER(1+Q209,$A$28-D209+1)</f>
        <v>0</v>
      </c>
      <c r="T209" s="45">
        <f t="shared" ca="1" si="68"/>
        <v>0</v>
      </c>
      <c r="U209" s="45">
        <f t="shared" ca="1" si="74"/>
        <v>0</v>
      </c>
      <c r="V209" s="45">
        <f t="shared" ca="1" si="75"/>
        <v>0</v>
      </c>
      <c r="W209" s="45">
        <f t="shared" ca="1" si="69"/>
        <v>0</v>
      </c>
      <c r="X209" s="25">
        <f t="shared" ca="1" si="58"/>
        <v>0</v>
      </c>
      <c r="Z209" s="28">
        <f t="shared" ca="1" si="76"/>
        <v>0</v>
      </c>
      <c r="AA209" s="233"/>
      <c r="AB209" s="45">
        <f t="shared" ca="1" si="70"/>
        <v>0</v>
      </c>
      <c r="AC209" s="45">
        <f t="shared" ca="1" si="59"/>
        <v>0</v>
      </c>
      <c r="AD209" s="25">
        <f t="shared" ca="1" si="60"/>
        <v>0</v>
      </c>
    </row>
    <row r="210" spans="4:30" x14ac:dyDescent="0.35">
      <c r="D210" s="20">
        <v>206</v>
      </c>
      <c r="E210" s="21">
        <f t="shared" ca="1" si="71"/>
        <v>75241</v>
      </c>
      <c r="F210" s="44">
        <f t="shared" ca="1" si="61"/>
        <v>75605</v>
      </c>
      <c r="G210" s="22" t="s">
        <v>119</v>
      </c>
      <c r="H210" s="44">
        <f t="shared" ca="1" si="72"/>
        <v>75241</v>
      </c>
      <c r="I210" s="45">
        <f t="shared" ca="1" si="62"/>
        <v>0</v>
      </c>
      <c r="J210" s="45">
        <f t="shared" ca="1" si="63"/>
        <v>0</v>
      </c>
      <c r="K210" s="45">
        <f t="shared" ca="1" si="64"/>
        <v>0</v>
      </c>
      <c r="L210" s="45"/>
      <c r="M210" s="45">
        <f t="shared" ca="1" si="73"/>
        <v>0</v>
      </c>
      <c r="N210" s="257">
        <f t="shared" ca="1" si="65"/>
        <v>0</v>
      </c>
      <c r="O210" s="23"/>
      <c r="P210" s="255">
        <f t="shared" ca="1" si="66"/>
        <v>0</v>
      </c>
      <c r="Q210" s="163">
        <f t="shared" ca="1" si="67"/>
        <v>0</v>
      </c>
      <c r="R210" s="164">
        <f ca="1">NPV(Q209,K210:$K$244) + ($A$13+$A$14+$A$15)/POWER(1+Q209,$A$28-D210+1)</f>
        <v>0</v>
      </c>
      <c r="S210" s="164">
        <f ca="1">NPV(Q210,K210:$K$244) + ($A$13+$A$14+$A$15)/POWER(1+Q210,$A$28-D210+1)</f>
        <v>0</v>
      </c>
      <c r="T210" s="45">
        <f t="shared" ca="1" si="68"/>
        <v>0</v>
      </c>
      <c r="U210" s="45">
        <f t="shared" ca="1" si="74"/>
        <v>0</v>
      </c>
      <c r="V210" s="45">
        <f t="shared" ca="1" si="75"/>
        <v>0</v>
      </c>
      <c r="W210" s="45">
        <f t="shared" ca="1" si="69"/>
        <v>0</v>
      </c>
      <c r="X210" s="25">
        <f t="shared" ca="1" si="58"/>
        <v>0</v>
      </c>
      <c r="Z210" s="28">
        <f t="shared" ca="1" si="76"/>
        <v>0</v>
      </c>
      <c r="AA210" s="233"/>
      <c r="AB210" s="45">
        <f t="shared" ca="1" si="70"/>
        <v>0</v>
      </c>
      <c r="AC210" s="45">
        <f t="shared" ca="1" si="59"/>
        <v>0</v>
      </c>
      <c r="AD210" s="25">
        <f t="shared" ca="1" si="60"/>
        <v>0</v>
      </c>
    </row>
    <row r="211" spans="4:30" x14ac:dyDescent="0.35">
      <c r="D211" s="20">
        <v>207</v>
      </c>
      <c r="E211" s="21">
        <f t="shared" ca="1" si="71"/>
        <v>75606</v>
      </c>
      <c r="F211" s="44">
        <f t="shared" ca="1" si="61"/>
        <v>75970</v>
      </c>
      <c r="G211" s="22" t="s">
        <v>119</v>
      </c>
      <c r="H211" s="44">
        <f t="shared" ca="1" si="72"/>
        <v>75606</v>
      </c>
      <c r="I211" s="45">
        <f t="shared" ca="1" si="62"/>
        <v>0</v>
      </c>
      <c r="J211" s="45">
        <f t="shared" ca="1" si="63"/>
        <v>0</v>
      </c>
      <c r="K211" s="45">
        <f t="shared" ca="1" si="64"/>
        <v>0</v>
      </c>
      <c r="L211" s="45"/>
      <c r="M211" s="45">
        <f t="shared" ca="1" si="73"/>
        <v>0</v>
      </c>
      <c r="N211" s="257">
        <f t="shared" ca="1" si="65"/>
        <v>0</v>
      </c>
      <c r="O211" s="23"/>
      <c r="P211" s="255">
        <f t="shared" ca="1" si="66"/>
        <v>0</v>
      </c>
      <c r="Q211" s="163">
        <f t="shared" ca="1" si="67"/>
        <v>0</v>
      </c>
      <c r="R211" s="164">
        <f ca="1">NPV(Q210,K211:$K$244) + ($A$13+$A$14+$A$15)/POWER(1+Q210,$A$28-D211+1)</f>
        <v>0</v>
      </c>
      <c r="S211" s="164">
        <f ca="1">NPV(Q211,K211:$K$244) + ($A$13+$A$14+$A$15)/POWER(1+Q211,$A$28-D211+1)</f>
        <v>0</v>
      </c>
      <c r="T211" s="45">
        <f t="shared" ca="1" si="68"/>
        <v>0</v>
      </c>
      <c r="U211" s="45">
        <f t="shared" ca="1" si="74"/>
        <v>0</v>
      </c>
      <c r="V211" s="45">
        <f t="shared" ca="1" si="75"/>
        <v>0</v>
      </c>
      <c r="W211" s="45">
        <f t="shared" ca="1" si="69"/>
        <v>0</v>
      </c>
      <c r="X211" s="25">
        <f t="shared" ca="1" si="58"/>
        <v>0</v>
      </c>
      <c r="Z211" s="28">
        <f t="shared" ca="1" si="76"/>
        <v>0</v>
      </c>
      <c r="AA211" s="233"/>
      <c r="AB211" s="45">
        <f t="shared" ca="1" si="70"/>
        <v>0</v>
      </c>
      <c r="AC211" s="45">
        <f t="shared" ca="1" si="59"/>
        <v>0</v>
      </c>
      <c r="AD211" s="25">
        <f t="shared" ca="1" si="60"/>
        <v>0</v>
      </c>
    </row>
    <row r="212" spans="4:30" x14ac:dyDescent="0.35">
      <c r="D212" s="20">
        <v>208</v>
      </c>
      <c r="E212" s="21">
        <f t="shared" ca="1" si="71"/>
        <v>75971</v>
      </c>
      <c r="F212" s="44">
        <f t="shared" ca="1" si="61"/>
        <v>76336</v>
      </c>
      <c r="G212" s="22" t="s">
        <v>119</v>
      </c>
      <c r="H212" s="44">
        <f t="shared" ca="1" si="72"/>
        <v>75971</v>
      </c>
      <c r="I212" s="45">
        <f t="shared" ca="1" si="62"/>
        <v>0</v>
      </c>
      <c r="J212" s="45">
        <f t="shared" ca="1" si="63"/>
        <v>0</v>
      </c>
      <c r="K212" s="45">
        <f t="shared" ca="1" si="64"/>
        <v>0</v>
      </c>
      <c r="L212" s="45"/>
      <c r="M212" s="45">
        <f t="shared" ca="1" si="73"/>
        <v>0</v>
      </c>
      <c r="N212" s="257">
        <f t="shared" ca="1" si="65"/>
        <v>0</v>
      </c>
      <c r="O212" s="23"/>
      <c r="P212" s="255">
        <f t="shared" ca="1" si="66"/>
        <v>0</v>
      </c>
      <c r="Q212" s="163">
        <f t="shared" ca="1" si="67"/>
        <v>0</v>
      </c>
      <c r="R212" s="164">
        <f ca="1">NPV(Q211,K212:$K$244) + ($A$13+$A$14+$A$15)/POWER(1+Q211,$A$28-D212+1)</f>
        <v>0</v>
      </c>
      <c r="S212" s="164">
        <f ca="1">NPV(Q212,K212:$K$244) + ($A$13+$A$14+$A$15)/POWER(1+Q212,$A$28-D212+1)</f>
        <v>0</v>
      </c>
      <c r="T212" s="45">
        <f t="shared" ca="1" si="68"/>
        <v>0</v>
      </c>
      <c r="U212" s="45">
        <f t="shared" ca="1" si="74"/>
        <v>0</v>
      </c>
      <c r="V212" s="45">
        <f t="shared" ca="1" si="75"/>
        <v>0</v>
      </c>
      <c r="W212" s="45">
        <f t="shared" ca="1" si="69"/>
        <v>0</v>
      </c>
      <c r="X212" s="25">
        <f t="shared" ca="1" si="58"/>
        <v>0</v>
      </c>
      <c r="Z212" s="28">
        <f t="shared" ca="1" si="76"/>
        <v>0</v>
      </c>
      <c r="AA212" s="233"/>
      <c r="AB212" s="45">
        <f t="shared" ca="1" si="70"/>
        <v>0</v>
      </c>
      <c r="AC212" s="45">
        <f t="shared" ca="1" si="59"/>
        <v>0</v>
      </c>
      <c r="AD212" s="25">
        <f t="shared" ca="1" si="60"/>
        <v>0</v>
      </c>
    </row>
    <row r="213" spans="4:30" x14ac:dyDescent="0.35">
      <c r="D213" s="20">
        <v>209</v>
      </c>
      <c r="E213" s="21">
        <f t="shared" ca="1" si="71"/>
        <v>76337</v>
      </c>
      <c r="F213" s="44">
        <f t="shared" ca="1" si="61"/>
        <v>76701</v>
      </c>
      <c r="G213" s="22" t="s">
        <v>119</v>
      </c>
      <c r="H213" s="44">
        <f t="shared" ca="1" si="72"/>
        <v>76337</v>
      </c>
      <c r="I213" s="45">
        <f t="shared" ca="1" si="62"/>
        <v>0</v>
      </c>
      <c r="J213" s="45">
        <f t="shared" ca="1" si="63"/>
        <v>0</v>
      </c>
      <c r="K213" s="45">
        <f t="shared" ca="1" si="64"/>
        <v>0</v>
      </c>
      <c r="L213" s="45"/>
      <c r="M213" s="45">
        <f t="shared" ca="1" si="73"/>
        <v>0</v>
      </c>
      <c r="N213" s="257">
        <f t="shared" ca="1" si="65"/>
        <v>0</v>
      </c>
      <c r="O213" s="23"/>
      <c r="P213" s="255">
        <f t="shared" ca="1" si="66"/>
        <v>0</v>
      </c>
      <c r="Q213" s="163">
        <f t="shared" ca="1" si="67"/>
        <v>0</v>
      </c>
      <c r="R213" s="164">
        <f ca="1">NPV(Q212,K213:$K$244) + ($A$13+$A$14+$A$15)/POWER(1+Q212,$A$28-D213+1)</f>
        <v>0</v>
      </c>
      <c r="S213" s="164">
        <f ca="1">NPV(Q213,K213:$K$244) + ($A$13+$A$14+$A$15)/POWER(1+Q213,$A$28-D213+1)</f>
        <v>0</v>
      </c>
      <c r="T213" s="45">
        <f t="shared" ca="1" si="68"/>
        <v>0</v>
      </c>
      <c r="U213" s="45">
        <f t="shared" ca="1" si="74"/>
        <v>0</v>
      </c>
      <c r="V213" s="45">
        <f t="shared" ca="1" si="75"/>
        <v>0</v>
      </c>
      <c r="W213" s="45">
        <f t="shared" ca="1" si="69"/>
        <v>0</v>
      </c>
      <c r="X213" s="25">
        <f t="shared" ca="1" si="58"/>
        <v>0</v>
      </c>
      <c r="Z213" s="28">
        <f t="shared" ca="1" si="76"/>
        <v>0</v>
      </c>
      <c r="AA213" s="233"/>
      <c r="AB213" s="45">
        <f t="shared" ca="1" si="70"/>
        <v>0</v>
      </c>
      <c r="AC213" s="45">
        <f t="shared" ca="1" si="59"/>
        <v>0</v>
      </c>
      <c r="AD213" s="25">
        <f t="shared" ca="1" si="60"/>
        <v>0</v>
      </c>
    </row>
    <row r="214" spans="4:30" x14ac:dyDescent="0.35">
      <c r="D214" s="20">
        <v>210</v>
      </c>
      <c r="E214" s="21">
        <f t="shared" ca="1" si="71"/>
        <v>76702</v>
      </c>
      <c r="F214" s="44">
        <f t="shared" ca="1" si="61"/>
        <v>77066</v>
      </c>
      <c r="G214" s="22" t="s">
        <v>119</v>
      </c>
      <c r="H214" s="44">
        <f t="shared" ca="1" si="72"/>
        <v>76702</v>
      </c>
      <c r="I214" s="45">
        <f t="shared" ca="1" si="62"/>
        <v>0</v>
      </c>
      <c r="J214" s="45">
        <f t="shared" ca="1" si="63"/>
        <v>0</v>
      </c>
      <c r="K214" s="45">
        <f t="shared" ca="1" si="64"/>
        <v>0</v>
      </c>
      <c r="L214" s="45"/>
      <c r="M214" s="45">
        <f t="shared" ca="1" si="73"/>
        <v>0</v>
      </c>
      <c r="N214" s="257">
        <f t="shared" ca="1" si="65"/>
        <v>0</v>
      </c>
      <c r="O214" s="23"/>
      <c r="P214" s="255">
        <f t="shared" ca="1" si="66"/>
        <v>0</v>
      </c>
      <c r="Q214" s="163">
        <f t="shared" ca="1" si="67"/>
        <v>0</v>
      </c>
      <c r="R214" s="164">
        <f ca="1">NPV(Q213,K214:$K$244) + ($A$13+$A$14+$A$15)/POWER(1+Q213,$A$28-D214+1)</f>
        <v>0</v>
      </c>
      <c r="S214" s="164">
        <f ca="1">NPV(Q214,K214:$K$244) + ($A$13+$A$14+$A$15)/POWER(1+Q214,$A$28-D214+1)</f>
        <v>0</v>
      </c>
      <c r="T214" s="45">
        <f t="shared" ca="1" si="68"/>
        <v>0</v>
      </c>
      <c r="U214" s="45">
        <f t="shared" ca="1" si="74"/>
        <v>0</v>
      </c>
      <c r="V214" s="45">
        <f t="shared" ca="1" si="75"/>
        <v>0</v>
      </c>
      <c r="W214" s="45">
        <f t="shared" ca="1" si="69"/>
        <v>0</v>
      </c>
      <c r="X214" s="25">
        <f t="shared" ca="1" si="58"/>
        <v>0</v>
      </c>
      <c r="Z214" s="28">
        <f t="shared" ca="1" si="76"/>
        <v>0</v>
      </c>
      <c r="AA214" s="233"/>
      <c r="AB214" s="45">
        <f t="shared" ca="1" si="70"/>
        <v>0</v>
      </c>
      <c r="AC214" s="45">
        <f t="shared" ca="1" si="59"/>
        <v>0</v>
      </c>
      <c r="AD214" s="25">
        <f t="shared" ca="1" si="60"/>
        <v>0</v>
      </c>
    </row>
    <row r="215" spans="4:30" x14ac:dyDescent="0.35">
      <c r="D215" s="20">
        <v>211</v>
      </c>
      <c r="E215" s="21">
        <f t="shared" ca="1" si="71"/>
        <v>77067</v>
      </c>
      <c r="F215" s="44">
        <f t="shared" ca="1" si="61"/>
        <v>77431</v>
      </c>
      <c r="G215" s="22" t="s">
        <v>119</v>
      </c>
      <c r="H215" s="44">
        <f t="shared" ca="1" si="72"/>
        <v>77067</v>
      </c>
      <c r="I215" s="45">
        <f t="shared" ca="1" si="62"/>
        <v>0</v>
      </c>
      <c r="J215" s="45">
        <f t="shared" ca="1" si="63"/>
        <v>0</v>
      </c>
      <c r="K215" s="45">
        <f t="shared" ca="1" si="64"/>
        <v>0</v>
      </c>
      <c r="L215" s="45"/>
      <c r="M215" s="45">
        <f t="shared" ca="1" si="73"/>
        <v>0</v>
      </c>
      <c r="N215" s="257">
        <f t="shared" ca="1" si="65"/>
        <v>0</v>
      </c>
      <c r="O215" s="23"/>
      <c r="P215" s="255">
        <f t="shared" ca="1" si="66"/>
        <v>0</v>
      </c>
      <c r="Q215" s="163">
        <f t="shared" ca="1" si="67"/>
        <v>0</v>
      </c>
      <c r="R215" s="164">
        <f ca="1">NPV(Q214,K215:$K$244) + ($A$13+$A$14+$A$15)/POWER(1+Q214,$A$28-D215+1)</f>
        <v>0</v>
      </c>
      <c r="S215" s="164">
        <f ca="1">NPV(Q215,K215:$K$244) + ($A$13+$A$14+$A$15)/POWER(1+Q215,$A$28-D215+1)</f>
        <v>0</v>
      </c>
      <c r="T215" s="45">
        <f t="shared" ca="1" si="68"/>
        <v>0</v>
      </c>
      <c r="U215" s="45">
        <f t="shared" ca="1" si="74"/>
        <v>0</v>
      </c>
      <c r="V215" s="45">
        <f t="shared" ca="1" si="75"/>
        <v>0</v>
      </c>
      <c r="W215" s="45">
        <f t="shared" ca="1" si="69"/>
        <v>0</v>
      </c>
      <c r="X215" s="25">
        <f t="shared" ca="1" si="58"/>
        <v>0</v>
      </c>
      <c r="Z215" s="28">
        <f t="shared" ca="1" si="76"/>
        <v>0</v>
      </c>
      <c r="AA215" s="233"/>
      <c r="AB215" s="45">
        <f t="shared" ca="1" si="70"/>
        <v>0</v>
      </c>
      <c r="AC215" s="45">
        <f t="shared" ca="1" si="59"/>
        <v>0</v>
      </c>
      <c r="AD215" s="25">
        <f t="shared" ca="1" si="60"/>
        <v>0</v>
      </c>
    </row>
    <row r="216" spans="4:30" x14ac:dyDescent="0.35">
      <c r="D216" s="20">
        <v>212</v>
      </c>
      <c r="E216" s="21">
        <f t="shared" ca="1" si="71"/>
        <v>77432</v>
      </c>
      <c r="F216" s="44">
        <f t="shared" ca="1" si="61"/>
        <v>77797</v>
      </c>
      <c r="G216" s="22" t="s">
        <v>119</v>
      </c>
      <c r="H216" s="44">
        <f t="shared" ca="1" si="72"/>
        <v>77432</v>
      </c>
      <c r="I216" s="45">
        <f t="shared" ca="1" si="62"/>
        <v>0</v>
      </c>
      <c r="J216" s="45">
        <f t="shared" ca="1" si="63"/>
        <v>0</v>
      </c>
      <c r="K216" s="45">
        <f t="shared" ca="1" si="64"/>
        <v>0</v>
      </c>
      <c r="L216" s="45"/>
      <c r="M216" s="45">
        <f t="shared" ca="1" si="73"/>
        <v>0</v>
      </c>
      <c r="N216" s="257">
        <f t="shared" ca="1" si="65"/>
        <v>0</v>
      </c>
      <c r="O216" s="23"/>
      <c r="P216" s="255">
        <f t="shared" ca="1" si="66"/>
        <v>0</v>
      </c>
      <c r="Q216" s="163">
        <f t="shared" ca="1" si="67"/>
        <v>0</v>
      </c>
      <c r="R216" s="164">
        <f ca="1">NPV(Q215,K216:$K$244) + ($A$13+$A$14+$A$15)/POWER(1+Q215,$A$28-D216+1)</f>
        <v>0</v>
      </c>
      <c r="S216" s="164">
        <f ca="1">NPV(Q216,K216:$K$244) + ($A$13+$A$14+$A$15)/POWER(1+Q216,$A$28-D216+1)</f>
        <v>0</v>
      </c>
      <c r="T216" s="45">
        <f t="shared" ca="1" si="68"/>
        <v>0</v>
      </c>
      <c r="U216" s="45">
        <f t="shared" ca="1" si="74"/>
        <v>0</v>
      </c>
      <c r="V216" s="45">
        <f t="shared" ca="1" si="75"/>
        <v>0</v>
      </c>
      <c r="W216" s="45">
        <f t="shared" ca="1" si="69"/>
        <v>0</v>
      </c>
      <c r="X216" s="25">
        <f t="shared" ca="1" si="58"/>
        <v>0</v>
      </c>
      <c r="Z216" s="28">
        <f t="shared" ca="1" si="76"/>
        <v>0</v>
      </c>
      <c r="AA216" s="233"/>
      <c r="AB216" s="45">
        <f t="shared" ca="1" si="70"/>
        <v>0</v>
      </c>
      <c r="AC216" s="45">
        <f t="shared" ca="1" si="59"/>
        <v>0</v>
      </c>
      <c r="AD216" s="25">
        <f t="shared" ca="1" si="60"/>
        <v>0</v>
      </c>
    </row>
    <row r="217" spans="4:30" x14ac:dyDescent="0.35">
      <c r="D217" s="20">
        <v>213</v>
      </c>
      <c r="E217" s="21">
        <f t="shared" ca="1" si="71"/>
        <v>77798</v>
      </c>
      <c r="F217" s="44">
        <f t="shared" ca="1" si="61"/>
        <v>78162</v>
      </c>
      <c r="G217" s="22" t="s">
        <v>119</v>
      </c>
      <c r="H217" s="44">
        <f t="shared" ca="1" si="72"/>
        <v>77798</v>
      </c>
      <c r="I217" s="45">
        <f t="shared" ca="1" si="62"/>
        <v>0</v>
      </c>
      <c r="J217" s="45">
        <f t="shared" ca="1" si="63"/>
        <v>0</v>
      </c>
      <c r="K217" s="45">
        <f t="shared" ca="1" si="64"/>
        <v>0</v>
      </c>
      <c r="L217" s="45"/>
      <c r="M217" s="45">
        <f t="shared" ca="1" si="73"/>
        <v>0</v>
      </c>
      <c r="N217" s="257">
        <f t="shared" ca="1" si="65"/>
        <v>0</v>
      </c>
      <c r="O217" s="23"/>
      <c r="P217" s="255">
        <f t="shared" ca="1" si="66"/>
        <v>0</v>
      </c>
      <c r="Q217" s="163">
        <f t="shared" ca="1" si="67"/>
        <v>0</v>
      </c>
      <c r="R217" s="164">
        <f ca="1">NPV(Q216,K217:$K$244) + ($A$13+$A$14+$A$15)/POWER(1+Q216,$A$28-D217+1)</f>
        <v>0</v>
      </c>
      <c r="S217" s="164">
        <f ca="1">NPV(Q217,K217:$K$244) + ($A$13+$A$14+$A$15)/POWER(1+Q217,$A$28-D217+1)</f>
        <v>0</v>
      </c>
      <c r="T217" s="45">
        <f t="shared" ca="1" si="68"/>
        <v>0</v>
      </c>
      <c r="U217" s="45">
        <f t="shared" ca="1" si="74"/>
        <v>0</v>
      </c>
      <c r="V217" s="45">
        <f t="shared" ca="1" si="75"/>
        <v>0</v>
      </c>
      <c r="W217" s="45">
        <f t="shared" ca="1" si="69"/>
        <v>0</v>
      </c>
      <c r="X217" s="25">
        <f t="shared" ca="1" si="58"/>
        <v>0</v>
      </c>
      <c r="Z217" s="28">
        <f t="shared" ca="1" si="76"/>
        <v>0</v>
      </c>
      <c r="AA217" s="233"/>
      <c r="AB217" s="45">
        <f t="shared" ca="1" si="70"/>
        <v>0</v>
      </c>
      <c r="AC217" s="45">
        <f t="shared" ca="1" si="59"/>
        <v>0</v>
      </c>
      <c r="AD217" s="25">
        <f t="shared" ca="1" si="60"/>
        <v>0</v>
      </c>
    </row>
    <row r="218" spans="4:30" x14ac:dyDescent="0.35">
      <c r="D218" s="20">
        <v>214</v>
      </c>
      <c r="E218" s="21">
        <f t="shared" ca="1" si="71"/>
        <v>78163</v>
      </c>
      <c r="F218" s="44">
        <f t="shared" ca="1" si="61"/>
        <v>78527</v>
      </c>
      <c r="G218" s="22" t="s">
        <v>119</v>
      </c>
      <c r="H218" s="44">
        <f t="shared" ca="1" si="72"/>
        <v>78163</v>
      </c>
      <c r="I218" s="45">
        <f t="shared" ca="1" si="62"/>
        <v>0</v>
      </c>
      <c r="J218" s="45">
        <f t="shared" ca="1" si="63"/>
        <v>0</v>
      </c>
      <c r="K218" s="45">
        <f t="shared" ca="1" si="64"/>
        <v>0</v>
      </c>
      <c r="L218" s="45"/>
      <c r="M218" s="45">
        <f t="shared" ca="1" si="73"/>
        <v>0</v>
      </c>
      <c r="N218" s="257">
        <f t="shared" ca="1" si="65"/>
        <v>0</v>
      </c>
      <c r="O218" s="23"/>
      <c r="P218" s="255">
        <f t="shared" ca="1" si="66"/>
        <v>0</v>
      </c>
      <c r="Q218" s="163">
        <f t="shared" ca="1" si="67"/>
        <v>0</v>
      </c>
      <c r="R218" s="164">
        <f ca="1">NPV(Q217,K218:$K$244) + ($A$13+$A$14+$A$15)/POWER(1+Q217,$A$28-D218+1)</f>
        <v>0</v>
      </c>
      <c r="S218" s="164">
        <f ca="1">NPV(Q218,K218:$K$244) + ($A$13+$A$14+$A$15)/POWER(1+Q218,$A$28-D218+1)</f>
        <v>0</v>
      </c>
      <c r="T218" s="45">
        <f t="shared" ca="1" si="68"/>
        <v>0</v>
      </c>
      <c r="U218" s="45">
        <f t="shared" ca="1" si="74"/>
        <v>0</v>
      </c>
      <c r="V218" s="45">
        <f t="shared" ca="1" si="75"/>
        <v>0</v>
      </c>
      <c r="W218" s="45">
        <f t="shared" ca="1" si="69"/>
        <v>0</v>
      </c>
      <c r="X218" s="25">
        <f t="shared" ca="1" si="58"/>
        <v>0</v>
      </c>
      <c r="Z218" s="28">
        <f t="shared" ca="1" si="76"/>
        <v>0</v>
      </c>
      <c r="AA218" s="233"/>
      <c r="AB218" s="45">
        <f t="shared" ca="1" si="70"/>
        <v>0</v>
      </c>
      <c r="AC218" s="45">
        <f t="shared" ca="1" si="59"/>
        <v>0</v>
      </c>
      <c r="AD218" s="25">
        <f t="shared" ca="1" si="60"/>
        <v>0</v>
      </c>
    </row>
    <row r="219" spans="4:30" x14ac:dyDescent="0.35">
      <c r="D219" s="20">
        <v>215</v>
      </c>
      <c r="E219" s="21">
        <f t="shared" ca="1" si="71"/>
        <v>78528</v>
      </c>
      <c r="F219" s="44">
        <f t="shared" ca="1" si="61"/>
        <v>78892</v>
      </c>
      <c r="G219" s="22" t="s">
        <v>119</v>
      </c>
      <c r="H219" s="44">
        <f t="shared" ca="1" si="72"/>
        <v>78528</v>
      </c>
      <c r="I219" s="45">
        <f t="shared" ca="1" si="62"/>
        <v>0</v>
      </c>
      <c r="J219" s="45">
        <f t="shared" ca="1" si="63"/>
        <v>0</v>
      </c>
      <c r="K219" s="45">
        <f t="shared" ca="1" si="64"/>
        <v>0</v>
      </c>
      <c r="L219" s="45"/>
      <c r="M219" s="45">
        <f t="shared" ca="1" si="73"/>
        <v>0</v>
      </c>
      <c r="N219" s="257">
        <f t="shared" ca="1" si="65"/>
        <v>0</v>
      </c>
      <c r="O219" s="23"/>
      <c r="P219" s="255">
        <f t="shared" ca="1" si="66"/>
        <v>0</v>
      </c>
      <c r="Q219" s="163">
        <f t="shared" ca="1" si="67"/>
        <v>0</v>
      </c>
      <c r="R219" s="164">
        <f ca="1">NPV(Q218,K219:$K$244) + ($A$13+$A$14+$A$15)/POWER(1+Q218,$A$28-D219+1)</f>
        <v>0</v>
      </c>
      <c r="S219" s="164">
        <f ca="1">NPV(Q219,K219:$K$244) + ($A$13+$A$14+$A$15)/POWER(1+Q219,$A$28-D219+1)</f>
        <v>0</v>
      </c>
      <c r="T219" s="45">
        <f t="shared" ca="1" si="68"/>
        <v>0</v>
      </c>
      <c r="U219" s="45">
        <f t="shared" ca="1" si="74"/>
        <v>0</v>
      </c>
      <c r="V219" s="45">
        <f t="shared" ca="1" si="75"/>
        <v>0</v>
      </c>
      <c r="W219" s="45">
        <f t="shared" ca="1" si="69"/>
        <v>0</v>
      </c>
      <c r="X219" s="25">
        <f t="shared" ca="1" si="58"/>
        <v>0</v>
      </c>
      <c r="Z219" s="28">
        <f t="shared" ca="1" si="76"/>
        <v>0</v>
      </c>
      <c r="AA219" s="233"/>
      <c r="AB219" s="45">
        <f t="shared" ca="1" si="70"/>
        <v>0</v>
      </c>
      <c r="AC219" s="45">
        <f t="shared" ca="1" si="59"/>
        <v>0</v>
      </c>
      <c r="AD219" s="25">
        <f t="shared" ca="1" si="60"/>
        <v>0</v>
      </c>
    </row>
    <row r="220" spans="4:30" x14ac:dyDescent="0.35">
      <c r="D220" s="20">
        <v>216</v>
      </c>
      <c r="E220" s="21">
        <f t="shared" ca="1" si="71"/>
        <v>78893</v>
      </c>
      <c r="F220" s="44">
        <f t="shared" ca="1" si="61"/>
        <v>79258</v>
      </c>
      <c r="G220" s="22" t="s">
        <v>119</v>
      </c>
      <c r="H220" s="44">
        <f t="shared" ca="1" si="72"/>
        <v>78893</v>
      </c>
      <c r="I220" s="45">
        <f t="shared" ca="1" si="62"/>
        <v>0</v>
      </c>
      <c r="J220" s="45">
        <f t="shared" ca="1" si="63"/>
        <v>0</v>
      </c>
      <c r="K220" s="45">
        <f t="shared" ca="1" si="64"/>
        <v>0</v>
      </c>
      <c r="L220" s="45"/>
      <c r="M220" s="45">
        <f t="shared" ca="1" si="73"/>
        <v>0</v>
      </c>
      <c r="N220" s="257">
        <f t="shared" ca="1" si="65"/>
        <v>0</v>
      </c>
      <c r="O220" s="23"/>
      <c r="P220" s="255">
        <f t="shared" ca="1" si="66"/>
        <v>0</v>
      </c>
      <c r="Q220" s="163">
        <f t="shared" ca="1" si="67"/>
        <v>0</v>
      </c>
      <c r="R220" s="164">
        <f ca="1">NPV(Q219,K220:$K$244) + ($A$13+$A$14+$A$15)/POWER(1+Q219,$A$28-D220+1)</f>
        <v>0</v>
      </c>
      <c r="S220" s="164">
        <f ca="1">NPV(Q220,K220:$K$244) + ($A$13+$A$14+$A$15)/POWER(1+Q220,$A$28-D220+1)</f>
        <v>0</v>
      </c>
      <c r="T220" s="45">
        <f t="shared" ca="1" si="68"/>
        <v>0</v>
      </c>
      <c r="U220" s="45">
        <f t="shared" ca="1" si="74"/>
        <v>0</v>
      </c>
      <c r="V220" s="45">
        <f t="shared" ca="1" si="75"/>
        <v>0</v>
      </c>
      <c r="W220" s="45">
        <f t="shared" ca="1" si="69"/>
        <v>0</v>
      </c>
      <c r="X220" s="25">
        <f t="shared" ca="1" si="58"/>
        <v>0</v>
      </c>
      <c r="Z220" s="28">
        <f t="shared" ca="1" si="76"/>
        <v>0</v>
      </c>
      <c r="AA220" s="233"/>
      <c r="AB220" s="45">
        <f t="shared" ca="1" si="70"/>
        <v>0</v>
      </c>
      <c r="AC220" s="45">
        <f t="shared" ca="1" si="59"/>
        <v>0</v>
      </c>
      <c r="AD220" s="25">
        <f t="shared" ca="1" si="60"/>
        <v>0</v>
      </c>
    </row>
    <row r="221" spans="4:30" x14ac:dyDescent="0.35">
      <c r="D221" s="20">
        <v>217</v>
      </c>
      <c r="E221" s="21">
        <f t="shared" ca="1" si="71"/>
        <v>79259</v>
      </c>
      <c r="F221" s="44">
        <f t="shared" ca="1" si="61"/>
        <v>79623</v>
      </c>
      <c r="G221" s="22" t="s">
        <v>119</v>
      </c>
      <c r="H221" s="44">
        <f t="shared" ca="1" si="72"/>
        <v>79259</v>
      </c>
      <c r="I221" s="45">
        <f t="shared" ca="1" si="62"/>
        <v>0</v>
      </c>
      <c r="J221" s="45">
        <f t="shared" ca="1" si="63"/>
        <v>0</v>
      </c>
      <c r="K221" s="45">
        <f t="shared" ca="1" si="64"/>
        <v>0</v>
      </c>
      <c r="L221" s="45"/>
      <c r="M221" s="45">
        <f t="shared" ca="1" si="73"/>
        <v>0</v>
      </c>
      <c r="N221" s="257">
        <f t="shared" ca="1" si="65"/>
        <v>0</v>
      </c>
      <c r="O221" s="23"/>
      <c r="P221" s="255">
        <f t="shared" ca="1" si="66"/>
        <v>0</v>
      </c>
      <c r="Q221" s="163">
        <f t="shared" ca="1" si="67"/>
        <v>0</v>
      </c>
      <c r="R221" s="164">
        <f ca="1">NPV(Q220,K221:$K$244) + ($A$13+$A$14+$A$15)/POWER(1+Q220,$A$28-D221+1)</f>
        <v>0</v>
      </c>
      <c r="S221" s="164">
        <f ca="1">NPV(Q221,K221:$K$244) + ($A$13+$A$14+$A$15)/POWER(1+Q221,$A$28-D221+1)</f>
        <v>0</v>
      </c>
      <c r="T221" s="45">
        <f t="shared" ca="1" si="68"/>
        <v>0</v>
      </c>
      <c r="U221" s="45">
        <f t="shared" ca="1" si="74"/>
        <v>0</v>
      </c>
      <c r="V221" s="45">
        <f t="shared" ca="1" si="75"/>
        <v>0</v>
      </c>
      <c r="W221" s="45">
        <f t="shared" ca="1" si="69"/>
        <v>0</v>
      </c>
      <c r="X221" s="25">
        <f t="shared" ca="1" si="58"/>
        <v>0</v>
      </c>
      <c r="Z221" s="28">
        <f t="shared" ca="1" si="76"/>
        <v>0</v>
      </c>
      <c r="AA221" s="233"/>
      <c r="AB221" s="45">
        <f t="shared" ca="1" si="70"/>
        <v>0</v>
      </c>
      <c r="AC221" s="45">
        <f t="shared" ca="1" si="59"/>
        <v>0</v>
      </c>
      <c r="AD221" s="25">
        <f t="shared" ca="1" si="60"/>
        <v>0</v>
      </c>
    </row>
    <row r="222" spans="4:30" x14ac:dyDescent="0.35">
      <c r="D222" s="20">
        <v>218</v>
      </c>
      <c r="E222" s="21">
        <f t="shared" ca="1" si="71"/>
        <v>79624</v>
      </c>
      <c r="F222" s="44">
        <f t="shared" ca="1" si="61"/>
        <v>79988</v>
      </c>
      <c r="G222" s="22" t="s">
        <v>119</v>
      </c>
      <c r="H222" s="44">
        <f t="shared" ca="1" si="72"/>
        <v>79624</v>
      </c>
      <c r="I222" s="45">
        <f t="shared" ca="1" si="62"/>
        <v>0</v>
      </c>
      <c r="J222" s="45">
        <f t="shared" ca="1" si="63"/>
        <v>0</v>
      </c>
      <c r="K222" s="45">
        <f t="shared" ca="1" si="64"/>
        <v>0</v>
      </c>
      <c r="L222" s="45"/>
      <c r="M222" s="45">
        <f t="shared" ca="1" si="73"/>
        <v>0</v>
      </c>
      <c r="N222" s="257">
        <f t="shared" ca="1" si="65"/>
        <v>0</v>
      </c>
      <c r="O222" s="23"/>
      <c r="P222" s="255">
        <f t="shared" ca="1" si="66"/>
        <v>0</v>
      </c>
      <c r="Q222" s="163">
        <f t="shared" ca="1" si="67"/>
        <v>0</v>
      </c>
      <c r="R222" s="164">
        <f ca="1">NPV(Q221,K222:$K$244) + ($A$13+$A$14+$A$15)/POWER(1+Q221,$A$28-D222+1)</f>
        <v>0</v>
      </c>
      <c r="S222" s="164">
        <f ca="1">NPV(Q222,K222:$K$244) + ($A$13+$A$14+$A$15)/POWER(1+Q222,$A$28-D222+1)</f>
        <v>0</v>
      </c>
      <c r="T222" s="45">
        <f t="shared" ca="1" si="68"/>
        <v>0</v>
      </c>
      <c r="U222" s="45">
        <f t="shared" ca="1" si="74"/>
        <v>0</v>
      </c>
      <c r="V222" s="45">
        <f t="shared" ca="1" si="75"/>
        <v>0</v>
      </c>
      <c r="W222" s="45">
        <f t="shared" ca="1" si="69"/>
        <v>0</v>
      </c>
      <c r="X222" s="25">
        <f t="shared" ca="1" si="58"/>
        <v>0</v>
      </c>
      <c r="Z222" s="28">
        <f t="shared" ca="1" si="76"/>
        <v>0</v>
      </c>
      <c r="AA222" s="233"/>
      <c r="AB222" s="45">
        <f t="shared" ca="1" si="70"/>
        <v>0</v>
      </c>
      <c r="AC222" s="45">
        <f t="shared" ca="1" si="59"/>
        <v>0</v>
      </c>
      <c r="AD222" s="25">
        <f t="shared" ca="1" si="60"/>
        <v>0</v>
      </c>
    </row>
    <row r="223" spans="4:30" x14ac:dyDescent="0.35">
      <c r="D223" s="20">
        <v>219</v>
      </c>
      <c r="E223" s="21">
        <f t="shared" ca="1" si="71"/>
        <v>79989</v>
      </c>
      <c r="F223" s="44">
        <f t="shared" ca="1" si="61"/>
        <v>80353</v>
      </c>
      <c r="G223" s="22" t="s">
        <v>119</v>
      </c>
      <c r="H223" s="44">
        <f t="shared" ca="1" si="72"/>
        <v>79989</v>
      </c>
      <c r="I223" s="45">
        <f t="shared" ca="1" si="62"/>
        <v>0</v>
      </c>
      <c r="J223" s="45">
        <f t="shared" ca="1" si="63"/>
        <v>0</v>
      </c>
      <c r="K223" s="45">
        <f t="shared" ca="1" si="64"/>
        <v>0</v>
      </c>
      <c r="L223" s="45"/>
      <c r="M223" s="45">
        <f t="shared" ca="1" si="73"/>
        <v>0</v>
      </c>
      <c r="N223" s="257">
        <f t="shared" ca="1" si="65"/>
        <v>0</v>
      </c>
      <c r="O223" s="23"/>
      <c r="P223" s="255">
        <f t="shared" ca="1" si="66"/>
        <v>0</v>
      </c>
      <c r="Q223" s="163">
        <f t="shared" ca="1" si="67"/>
        <v>0</v>
      </c>
      <c r="R223" s="164">
        <f ca="1">NPV(Q222,K223:$K$244) + ($A$13+$A$14+$A$15)/POWER(1+Q222,$A$28-D223+1)</f>
        <v>0</v>
      </c>
      <c r="S223" s="164">
        <f ca="1">NPV(Q223,K223:$K$244) + ($A$13+$A$14+$A$15)/POWER(1+Q223,$A$28-D223+1)</f>
        <v>0</v>
      </c>
      <c r="T223" s="45">
        <f t="shared" ca="1" si="68"/>
        <v>0</v>
      </c>
      <c r="U223" s="45">
        <f t="shared" ca="1" si="74"/>
        <v>0</v>
      </c>
      <c r="V223" s="45">
        <f t="shared" ca="1" si="75"/>
        <v>0</v>
      </c>
      <c r="W223" s="45">
        <f t="shared" ca="1" si="69"/>
        <v>0</v>
      </c>
      <c r="X223" s="25">
        <f t="shared" ca="1" si="58"/>
        <v>0</v>
      </c>
      <c r="Z223" s="28">
        <f t="shared" ca="1" si="76"/>
        <v>0</v>
      </c>
      <c r="AA223" s="233"/>
      <c r="AB223" s="45">
        <f t="shared" ca="1" si="70"/>
        <v>0</v>
      </c>
      <c r="AC223" s="45">
        <f t="shared" ca="1" si="59"/>
        <v>0</v>
      </c>
      <c r="AD223" s="25">
        <f t="shared" ca="1" si="60"/>
        <v>0</v>
      </c>
    </row>
    <row r="224" spans="4:30" x14ac:dyDescent="0.35">
      <c r="D224" s="20">
        <v>220</v>
      </c>
      <c r="E224" s="21">
        <f t="shared" ca="1" si="71"/>
        <v>80354</v>
      </c>
      <c r="F224" s="44">
        <f t="shared" ca="1" si="61"/>
        <v>80719</v>
      </c>
      <c r="G224" s="22" t="s">
        <v>119</v>
      </c>
      <c r="H224" s="44">
        <f t="shared" ca="1" si="72"/>
        <v>80354</v>
      </c>
      <c r="I224" s="45">
        <f t="shared" ca="1" si="62"/>
        <v>0</v>
      </c>
      <c r="J224" s="45">
        <f t="shared" ca="1" si="63"/>
        <v>0</v>
      </c>
      <c r="K224" s="45">
        <f t="shared" ca="1" si="64"/>
        <v>0</v>
      </c>
      <c r="L224" s="45"/>
      <c r="M224" s="45">
        <f t="shared" ca="1" si="73"/>
        <v>0</v>
      </c>
      <c r="N224" s="257">
        <f t="shared" ca="1" si="65"/>
        <v>0</v>
      </c>
      <c r="O224" s="23"/>
      <c r="P224" s="255">
        <f t="shared" ca="1" si="66"/>
        <v>0</v>
      </c>
      <c r="Q224" s="163">
        <f t="shared" ca="1" si="67"/>
        <v>0</v>
      </c>
      <c r="R224" s="164">
        <f ca="1">NPV(Q223,K224:$K$244) + ($A$13+$A$14+$A$15)/POWER(1+Q223,$A$28-D224+1)</f>
        <v>0</v>
      </c>
      <c r="S224" s="164">
        <f ca="1">NPV(Q224,K224:$K$244) + ($A$13+$A$14+$A$15)/POWER(1+Q224,$A$28-D224+1)</f>
        <v>0</v>
      </c>
      <c r="T224" s="45">
        <f t="shared" ca="1" si="68"/>
        <v>0</v>
      </c>
      <c r="U224" s="45">
        <f t="shared" ca="1" si="74"/>
        <v>0</v>
      </c>
      <c r="V224" s="45">
        <f t="shared" ca="1" si="75"/>
        <v>0</v>
      </c>
      <c r="W224" s="45">
        <f t="shared" ca="1" si="69"/>
        <v>0</v>
      </c>
      <c r="X224" s="25">
        <f t="shared" ca="1" si="58"/>
        <v>0</v>
      </c>
      <c r="Z224" s="28">
        <f t="shared" ca="1" si="76"/>
        <v>0</v>
      </c>
      <c r="AA224" s="233"/>
      <c r="AB224" s="45">
        <f t="shared" ca="1" si="70"/>
        <v>0</v>
      </c>
      <c r="AC224" s="45">
        <f t="shared" ca="1" si="59"/>
        <v>0</v>
      </c>
      <c r="AD224" s="25">
        <f t="shared" ca="1" si="60"/>
        <v>0</v>
      </c>
    </row>
    <row r="225" spans="4:30" x14ac:dyDescent="0.35">
      <c r="D225" s="20">
        <v>221</v>
      </c>
      <c r="E225" s="21">
        <f t="shared" ca="1" si="71"/>
        <v>80720</v>
      </c>
      <c r="F225" s="44">
        <f t="shared" ca="1" si="61"/>
        <v>81084</v>
      </c>
      <c r="G225" s="22" t="s">
        <v>119</v>
      </c>
      <c r="H225" s="44">
        <f t="shared" ca="1" si="72"/>
        <v>80720</v>
      </c>
      <c r="I225" s="45">
        <f t="shared" ca="1" si="62"/>
        <v>0</v>
      </c>
      <c r="J225" s="45">
        <f t="shared" ca="1" si="63"/>
        <v>0</v>
      </c>
      <c r="K225" s="45">
        <f t="shared" ca="1" si="64"/>
        <v>0</v>
      </c>
      <c r="L225" s="45"/>
      <c r="M225" s="45">
        <f t="shared" ca="1" si="73"/>
        <v>0</v>
      </c>
      <c r="N225" s="257">
        <f t="shared" ca="1" si="65"/>
        <v>0</v>
      </c>
      <c r="O225" s="23"/>
      <c r="P225" s="255">
        <f t="shared" ca="1" si="66"/>
        <v>0</v>
      </c>
      <c r="Q225" s="163">
        <f t="shared" ca="1" si="67"/>
        <v>0</v>
      </c>
      <c r="R225" s="164">
        <f ca="1">NPV(Q224,K225:$K$244) + ($A$13+$A$14+$A$15)/POWER(1+Q224,$A$28-D225+1)</f>
        <v>0</v>
      </c>
      <c r="S225" s="164">
        <f ca="1">NPV(Q225,K225:$K$244) + ($A$13+$A$14+$A$15)/POWER(1+Q225,$A$28-D225+1)</f>
        <v>0</v>
      </c>
      <c r="T225" s="45">
        <f t="shared" ca="1" si="68"/>
        <v>0</v>
      </c>
      <c r="U225" s="45">
        <f t="shared" ca="1" si="74"/>
        <v>0</v>
      </c>
      <c r="V225" s="45">
        <f t="shared" ca="1" si="75"/>
        <v>0</v>
      </c>
      <c r="W225" s="45">
        <f t="shared" ca="1" si="69"/>
        <v>0</v>
      </c>
      <c r="X225" s="25">
        <f t="shared" ca="1" si="58"/>
        <v>0</v>
      </c>
      <c r="Z225" s="28">
        <f t="shared" ca="1" si="76"/>
        <v>0</v>
      </c>
      <c r="AA225" s="233"/>
      <c r="AB225" s="45">
        <f t="shared" ca="1" si="70"/>
        <v>0</v>
      </c>
      <c r="AC225" s="45">
        <f t="shared" ca="1" si="59"/>
        <v>0</v>
      </c>
      <c r="AD225" s="25">
        <f t="shared" ca="1" si="60"/>
        <v>0</v>
      </c>
    </row>
    <row r="226" spans="4:30" x14ac:dyDescent="0.35">
      <c r="D226" s="20">
        <v>222</v>
      </c>
      <c r="E226" s="21">
        <f t="shared" ca="1" si="71"/>
        <v>81085</v>
      </c>
      <c r="F226" s="44">
        <f t="shared" ca="1" si="61"/>
        <v>81449</v>
      </c>
      <c r="G226" s="22" t="s">
        <v>119</v>
      </c>
      <c r="H226" s="44">
        <f t="shared" ca="1" si="72"/>
        <v>81085</v>
      </c>
      <c r="I226" s="45">
        <f t="shared" ca="1" si="62"/>
        <v>0</v>
      </c>
      <c r="J226" s="45">
        <f t="shared" ca="1" si="63"/>
        <v>0</v>
      </c>
      <c r="K226" s="45">
        <f t="shared" ca="1" si="64"/>
        <v>0</v>
      </c>
      <c r="L226" s="45"/>
      <c r="M226" s="45">
        <f t="shared" ca="1" si="73"/>
        <v>0</v>
      </c>
      <c r="N226" s="257">
        <f t="shared" ca="1" si="65"/>
        <v>0</v>
      </c>
      <c r="O226" s="23"/>
      <c r="P226" s="255">
        <f t="shared" ca="1" si="66"/>
        <v>0</v>
      </c>
      <c r="Q226" s="163">
        <f t="shared" ca="1" si="67"/>
        <v>0</v>
      </c>
      <c r="R226" s="164">
        <f ca="1">NPV(Q225,K226:$K$244) + ($A$13+$A$14+$A$15)/POWER(1+Q225,$A$28-D226+1)</f>
        <v>0</v>
      </c>
      <c r="S226" s="164">
        <f ca="1">NPV(Q226,K226:$K$244) + ($A$13+$A$14+$A$15)/POWER(1+Q226,$A$28-D226+1)</f>
        <v>0</v>
      </c>
      <c r="T226" s="45">
        <f t="shared" ca="1" si="68"/>
        <v>0</v>
      </c>
      <c r="U226" s="45">
        <f t="shared" ca="1" si="74"/>
        <v>0</v>
      </c>
      <c r="V226" s="45">
        <f t="shared" ca="1" si="75"/>
        <v>0</v>
      </c>
      <c r="W226" s="45">
        <f t="shared" ca="1" si="69"/>
        <v>0</v>
      </c>
      <c r="X226" s="25">
        <f t="shared" ca="1" si="58"/>
        <v>0</v>
      </c>
      <c r="Z226" s="28">
        <f t="shared" ca="1" si="76"/>
        <v>0</v>
      </c>
      <c r="AA226" s="233"/>
      <c r="AB226" s="45">
        <f t="shared" ca="1" si="70"/>
        <v>0</v>
      </c>
      <c r="AC226" s="45">
        <f t="shared" ca="1" si="59"/>
        <v>0</v>
      </c>
      <c r="AD226" s="25">
        <f t="shared" ca="1" si="60"/>
        <v>0</v>
      </c>
    </row>
    <row r="227" spans="4:30" x14ac:dyDescent="0.35">
      <c r="D227" s="20">
        <v>223</v>
      </c>
      <c r="E227" s="21">
        <f t="shared" ca="1" si="71"/>
        <v>81450</v>
      </c>
      <c r="F227" s="44">
        <f t="shared" ca="1" si="61"/>
        <v>81814</v>
      </c>
      <c r="G227" s="22" t="s">
        <v>119</v>
      </c>
      <c r="H227" s="44">
        <f t="shared" ca="1" si="72"/>
        <v>81450</v>
      </c>
      <c r="I227" s="45">
        <f t="shared" ca="1" si="62"/>
        <v>0</v>
      </c>
      <c r="J227" s="45">
        <f t="shared" ca="1" si="63"/>
        <v>0</v>
      </c>
      <c r="K227" s="45">
        <f t="shared" ca="1" si="64"/>
        <v>0</v>
      </c>
      <c r="L227" s="45"/>
      <c r="M227" s="45">
        <f t="shared" ca="1" si="73"/>
        <v>0</v>
      </c>
      <c r="N227" s="257">
        <f t="shared" ca="1" si="65"/>
        <v>0</v>
      </c>
      <c r="O227" s="23"/>
      <c r="P227" s="255">
        <f t="shared" ca="1" si="66"/>
        <v>0</v>
      </c>
      <c r="Q227" s="163">
        <f t="shared" ca="1" si="67"/>
        <v>0</v>
      </c>
      <c r="R227" s="164">
        <f ca="1">NPV(Q226,K227:$K$244) + ($A$13+$A$14+$A$15)/POWER(1+Q226,$A$28-D227+1)</f>
        <v>0</v>
      </c>
      <c r="S227" s="164">
        <f ca="1">NPV(Q227,K227:$K$244) + ($A$13+$A$14+$A$15)/POWER(1+Q227,$A$28-D227+1)</f>
        <v>0</v>
      </c>
      <c r="T227" s="45">
        <f t="shared" ca="1" si="68"/>
        <v>0</v>
      </c>
      <c r="U227" s="45">
        <f t="shared" ca="1" si="74"/>
        <v>0</v>
      </c>
      <c r="V227" s="45">
        <f t="shared" ca="1" si="75"/>
        <v>0</v>
      </c>
      <c r="W227" s="45">
        <f t="shared" ca="1" si="69"/>
        <v>0</v>
      </c>
      <c r="X227" s="25">
        <f t="shared" ca="1" si="58"/>
        <v>0</v>
      </c>
      <c r="Z227" s="28">
        <f t="shared" ca="1" si="76"/>
        <v>0</v>
      </c>
      <c r="AA227" s="233"/>
      <c r="AB227" s="45">
        <f t="shared" ca="1" si="70"/>
        <v>0</v>
      </c>
      <c r="AC227" s="45">
        <f t="shared" ca="1" si="59"/>
        <v>0</v>
      </c>
      <c r="AD227" s="25">
        <f t="shared" ca="1" si="60"/>
        <v>0</v>
      </c>
    </row>
    <row r="228" spans="4:30" x14ac:dyDescent="0.35">
      <c r="D228" s="20">
        <v>224</v>
      </c>
      <c r="E228" s="21">
        <f t="shared" ca="1" si="71"/>
        <v>81815</v>
      </c>
      <c r="F228" s="44">
        <f t="shared" ca="1" si="61"/>
        <v>82180</v>
      </c>
      <c r="G228" s="22" t="s">
        <v>119</v>
      </c>
      <c r="H228" s="44">
        <f t="shared" ca="1" si="72"/>
        <v>81815</v>
      </c>
      <c r="I228" s="45">
        <f t="shared" ca="1" si="62"/>
        <v>0</v>
      </c>
      <c r="J228" s="45">
        <f t="shared" ca="1" si="63"/>
        <v>0</v>
      </c>
      <c r="K228" s="45">
        <f t="shared" ca="1" si="64"/>
        <v>0</v>
      </c>
      <c r="L228" s="45"/>
      <c r="M228" s="45">
        <f t="shared" ca="1" si="73"/>
        <v>0</v>
      </c>
      <c r="N228" s="257">
        <f t="shared" ca="1" si="65"/>
        <v>0</v>
      </c>
      <c r="O228" s="23"/>
      <c r="P228" s="255">
        <f t="shared" ca="1" si="66"/>
        <v>0</v>
      </c>
      <c r="Q228" s="163">
        <f t="shared" ca="1" si="67"/>
        <v>0</v>
      </c>
      <c r="R228" s="164">
        <f ca="1">NPV(Q227,K228:$K$244) + ($A$13+$A$14+$A$15)/POWER(1+Q227,$A$28-D228+1)</f>
        <v>0</v>
      </c>
      <c r="S228" s="164">
        <f ca="1">NPV(Q228,K228:$K$244) + ($A$13+$A$14+$A$15)/POWER(1+Q228,$A$28-D228+1)</f>
        <v>0</v>
      </c>
      <c r="T228" s="45">
        <f t="shared" ca="1" si="68"/>
        <v>0</v>
      </c>
      <c r="U228" s="45">
        <f t="shared" ca="1" si="74"/>
        <v>0</v>
      </c>
      <c r="V228" s="45">
        <f t="shared" ca="1" si="75"/>
        <v>0</v>
      </c>
      <c r="W228" s="45">
        <f t="shared" ca="1" si="69"/>
        <v>0</v>
      </c>
      <c r="X228" s="25">
        <f t="shared" ca="1" si="58"/>
        <v>0</v>
      </c>
      <c r="Z228" s="28">
        <f t="shared" ca="1" si="76"/>
        <v>0</v>
      </c>
      <c r="AA228" s="233"/>
      <c r="AB228" s="45">
        <f t="shared" ca="1" si="70"/>
        <v>0</v>
      </c>
      <c r="AC228" s="45">
        <f t="shared" ca="1" si="59"/>
        <v>0</v>
      </c>
      <c r="AD228" s="25">
        <f t="shared" ca="1" si="60"/>
        <v>0</v>
      </c>
    </row>
    <row r="229" spans="4:30" x14ac:dyDescent="0.35">
      <c r="D229" s="20">
        <v>225</v>
      </c>
      <c r="E229" s="21">
        <f t="shared" ca="1" si="71"/>
        <v>82181</v>
      </c>
      <c r="F229" s="44">
        <f t="shared" ca="1" si="61"/>
        <v>82545</v>
      </c>
      <c r="G229" s="22" t="s">
        <v>119</v>
      </c>
      <c r="H229" s="44">
        <f t="shared" ca="1" si="72"/>
        <v>82181</v>
      </c>
      <c r="I229" s="45">
        <f t="shared" ca="1" si="62"/>
        <v>0</v>
      </c>
      <c r="J229" s="45">
        <f t="shared" ca="1" si="63"/>
        <v>0</v>
      </c>
      <c r="K229" s="45">
        <f t="shared" ca="1" si="64"/>
        <v>0</v>
      </c>
      <c r="L229" s="45"/>
      <c r="M229" s="45">
        <f t="shared" ca="1" si="73"/>
        <v>0</v>
      </c>
      <c r="N229" s="257">
        <f t="shared" ca="1" si="65"/>
        <v>0</v>
      </c>
      <c r="O229" s="23"/>
      <c r="P229" s="255">
        <f t="shared" ca="1" si="66"/>
        <v>0</v>
      </c>
      <c r="Q229" s="163">
        <f t="shared" ca="1" si="67"/>
        <v>0</v>
      </c>
      <c r="R229" s="164">
        <f ca="1">NPV(Q228,K229:$K$244) + ($A$13+$A$14+$A$15)/POWER(1+Q228,$A$28-D229+1)</f>
        <v>0</v>
      </c>
      <c r="S229" s="164">
        <f ca="1">NPV(Q229,K229:$K$244) + ($A$13+$A$14+$A$15)/POWER(1+Q229,$A$28-D229+1)</f>
        <v>0</v>
      </c>
      <c r="T229" s="45">
        <f t="shared" ca="1" si="68"/>
        <v>0</v>
      </c>
      <c r="U229" s="45">
        <f t="shared" ca="1" si="74"/>
        <v>0</v>
      </c>
      <c r="V229" s="45">
        <f t="shared" ca="1" si="75"/>
        <v>0</v>
      </c>
      <c r="W229" s="45">
        <f t="shared" ca="1" si="69"/>
        <v>0</v>
      </c>
      <c r="X229" s="25">
        <f t="shared" ca="1" si="58"/>
        <v>0</v>
      </c>
      <c r="Z229" s="28">
        <f t="shared" ca="1" si="76"/>
        <v>0</v>
      </c>
      <c r="AA229" s="233"/>
      <c r="AB229" s="45">
        <f t="shared" ca="1" si="70"/>
        <v>0</v>
      </c>
      <c r="AC229" s="45">
        <f t="shared" ca="1" si="59"/>
        <v>0</v>
      </c>
      <c r="AD229" s="25">
        <f t="shared" ca="1" si="60"/>
        <v>0</v>
      </c>
    </row>
    <row r="230" spans="4:30" x14ac:dyDescent="0.35">
      <c r="D230" s="20">
        <v>226</v>
      </c>
      <c r="E230" s="21">
        <f t="shared" ca="1" si="71"/>
        <v>82546</v>
      </c>
      <c r="F230" s="44">
        <f t="shared" ca="1" si="61"/>
        <v>82910</v>
      </c>
      <c r="G230" s="22" t="s">
        <v>119</v>
      </c>
      <c r="H230" s="44">
        <f t="shared" ca="1" si="72"/>
        <v>82546</v>
      </c>
      <c r="I230" s="45">
        <f t="shared" ca="1" si="62"/>
        <v>0</v>
      </c>
      <c r="J230" s="45">
        <f t="shared" ca="1" si="63"/>
        <v>0</v>
      </c>
      <c r="K230" s="45">
        <f t="shared" ca="1" si="64"/>
        <v>0</v>
      </c>
      <c r="L230" s="45"/>
      <c r="M230" s="45">
        <f t="shared" ca="1" si="73"/>
        <v>0</v>
      </c>
      <c r="N230" s="257">
        <f t="shared" ca="1" si="65"/>
        <v>0</v>
      </c>
      <c r="O230" s="23"/>
      <c r="P230" s="255">
        <f t="shared" ca="1" si="66"/>
        <v>0</v>
      </c>
      <c r="Q230" s="163">
        <f t="shared" ca="1" si="67"/>
        <v>0</v>
      </c>
      <c r="R230" s="164">
        <f ca="1">NPV(Q229,K230:$K$244) + ($A$13+$A$14+$A$15)/POWER(1+Q229,$A$28-D230+1)</f>
        <v>0</v>
      </c>
      <c r="S230" s="164">
        <f ca="1">NPV(Q230,K230:$K$244) + ($A$13+$A$14+$A$15)/POWER(1+Q230,$A$28-D230+1)</f>
        <v>0</v>
      </c>
      <c r="T230" s="45">
        <f t="shared" ca="1" si="68"/>
        <v>0</v>
      </c>
      <c r="U230" s="45">
        <f t="shared" ca="1" si="74"/>
        <v>0</v>
      </c>
      <c r="V230" s="45">
        <f t="shared" ca="1" si="75"/>
        <v>0</v>
      </c>
      <c r="W230" s="45">
        <f t="shared" ca="1" si="69"/>
        <v>0</v>
      </c>
      <c r="X230" s="25">
        <f t="shared" ca="1" si="58"/>
        <v>0</v>
      </c>
      <c r="Z230" s="28">
        <f t="shared" ca="1" si="76"/>
        <v>0</v>
      </c>
      <c r="AA230" s="233"/>
      <c r="AB230" s="45">
        <f t="shared" ca="1" si="70"/>
        <v>0</v>
      </c>
      <c r="AC230" s="45">
        <f t="shared" ca="1" si="59"/>
        <v>0</v>
      </c>
      <c r="AD230" s="25">
        <f t="shared" ca="1" si="60"/>
        <v>0</v>
      </c>
    </row>
    <row r="231" spans="4:30" x14ac:dyDescent="0.35">
      <c r="D231" s="20">
        <v>227</v>
      </c>
      <c r="E231" s="21">
        <f t="shared" ca="1" si="71"/>
        <v>82911</v>
      </c>
      <c r="F231" s="44">
        <f t="shared" ca="1" si="61"/>
        <v>83275</v>
      </c>
      <c r="G231" s="22" t="s">
        <v>119</v>
      </c>
      <c r="H231" s="44">
        <f t="shared" ca="1" si="72"/>
        <v>82911</v>
      </c>
      <c r="I231" s="45">
        <f t="shared" ca="1" si="62"/>
        <v>0</v>
      </c>
      <c r="J231" s="45">
        <f t="shared" ca="1" si="63"/>
        <v>0</v>
      </c>
      <c r="K231" s="45">
        <f t="shared" ca="1" si="64"/>
        <v>0</v>
      </c>
      <c r="L231" s="45"/>
      <c r="M231" s="45">
        <f t="shared" ca="1" si="73"/>
        <v>0</v>
      </c>
      <c r="N231" s="257">
        <f t="shared" ca="1" si="65"/>
        <v>0</v>
      </c>
      <c r="O231" s="23"/>
      <c r="P231" s="255">
        <f t="shared" ca="1" si="66"/>
        <v>0</v>
      </c>
      <c r="Q231" s="163">
        <f t="shared" ca="1" si="67"/>
        <v>0</v>
      </c>
      <c r="R231" s="164">
        <f ca="1">NPV(Q230,K231:$K$244) + ($A$13+$A$14+$A$15)/POWER(1+Q230,$A$28-D231+1)</f>
        <v>0</v>
      </c>
      <c r="S231" s="164">
        <f ca="1">NPV(Q231,K231:$K$244) + ($A$13+$A$14+$A$15)/POWER(1+Q231,$A$28-D231+1)</f>
        <v>0</v>
      </c>
      <c r="T231" s="45">
        <f t="shared" ca="1" si="68"/>
        <v>0</v>
      </c>
      <c r="U231" s="45">
        <f t="shared" ca="1" si="74"/>
        <v>0</v>
      </c>
      <c r="V231" s="45">
        <f t="shared" ca="1" si="75"/>
        <v>0</v>
      </c>
      <c r="W231" s="45">
        <f t="shared" ca="1" si="69"/>
        <v>0</v>
      </c>
      <c r="X231" s="25">
        <f t="shared" ca="1" si="58"/>
        <v>0</v>
      </c>
      <c r="Z231" s="28">
        <f t="shared" ca="1" si="76"/>
        <v>0</v>
      </c>
      <c r="AA231" s="233"/>
      <c r="AB231" s="45">
        <f t="shared" ca="1" si="70"/>
        <v>0</v>
      </c>
      <c r="AC231" s="45">
        <f t="shared" ca="1" si="59"/>
        <v>0</v>
      </c>
      <c r="AD231" s="25">
        <f t="shared" ca="1" si="60"/>
        <v>0</v>
      </c>
    </row>
    <row r="232" spans="4:30" x14ac:dyDescent="0.35">
      <c r="D232" s="20">
        <v>228</v>
      </c>
      <c r="E232" s="21">
        <f t="shared" ca="1" si="71"/>
        <v>83276</v>
      </c>
      <c r="F232" s="44">
        <f t="shared" ca="1" si="61"/>
        <v>83641</v>
      </c>
      <c r="G232" s="22" t="s">
        <v>119</v>
      </c>
      <c r="H232" s="44">
        <f t="shared" ca="1" si="72"/>
        <v>83276</v>
      </c>
      <c r="I232" s="45">
        <f t="shared" ca="1" si="62"/>
        <v>0</v>
      </c>
      <c r="J232" s="45">
        <f t="shared" ca="1" si="63"/>
        <v>0</v>
      </c>
      <c r="K232" s="45">
        <f t="shared" ca="1" si="64"/>
        <v>0</v>
      </c>
      <c r="L232" s="45"/>
      <c r="M232" s="45">
        <f t="shared" ca="1" si="73"/>
        <v>0</v>
      </c>
      <c r="N232" s="257">
        <f t="shared" ca="1" si="65"/>
        <v>0</v>
      </c>
      <c r="O232" s="23"/>
      <c r="P232" s="255">
        <f t="shared" ca="1" si="66"/>
        <v>0</v>
      </c>
      <c r="Q232" s="163">
        <f t="shared" ca="1" si="67"/>
        <v>0</v>
      </c>
      <c r="R232" s="164">
        <f ca="1">NPV(Q231,K232:$K$244) + ($A$13+$A$14+$A$15)/POWER(1+Q231,$A$28-D232+1)</f>
        <v>0</v>
      </c>
      <c r="S232" s="164">
        <f ca="1">NPV(Q232,K232:$K$244) + ($A$13+$A$14+$A$15)/POWER(1+Q232,$A$28-D232+1)</f>
        <v>0</v>
      </c>
      <c r="T232" s="45">
        <f t="shared" ca="1" si="68"/>
        <v>0</v>
      </c>
      <c r="U232" s="45">
        <f t="shared" ca="1" si="74"/>
        <v>0</v>
      </c>
      <c r="V232" s="45">
        <f t="shared" ca="1" si="75"/>
        <v>0</v>
      </c>
      <c r="W232" s="45">
        <f t="shared" ca="1" si="69"/>
        <v>0</v>
      </c>
      <c r="X232" s="25">
        <f t="shared" ca="1" si="58"/>
        <v>0</v>
      </c>
      <c r="Z232" s="28">
        <f t="shared" ca="1" si="76"/>
        <v>0</v>
      </c>
      <c r="AA232" s="233"/>
      <c r="AB232" s="45">
        <f t="shared" ca="1" si="70"/>
        <v>0</v>
      </c>
      <c r="AC232" s="45">
        <f t="shared" ca="1" si="59"/>
        <v>0</v>
      </c>
      <c r="AD232" s="25">
        <f t="shared" ca="1" si="60"/>
        <v>0</v>
      </c>
    </row>
    <row r="233" spans="4:30" x14ac:dyDescent="0.35">
      <c r="D233" s="20">
        <v>229</v>
      </c>
      <c r="E233" s="21">
        <f t="shared" ca="1" si="71"/>
        <v>83642</v>
      </c>
      <c r="F233" s="44">
        <f t="shared" ca="1" si="61"/>
        <v>84006</v>
      </c>
      <c r="G233" s="22" t="s">
        <v>119</v>
      </c>
      <c r="H233" s="44">
        <f t="shared" ca="1" si="72"/>
        <v>83642</v>
      </c>
      <c r="I233" s="45">
        <f t="shared" ca="1" si="62"/>
        <v>0</v>
      </c>
      <c r="J233" s="45">
        <f t="shared" ca="1" si="63"/>
        <v>0</v>
      </c>
      <c r="K233" s="45">
        <f t="shared" ca="1" si="64"/>
        <v>0</v>
      </c>
      <c r="L233" s="45"/>
      <c r="M233" s="45">
        <f t="shared" ca="1" si="73"/>
        <v>0</v>
      </c>
      <c r="N233" s="257">
        <f t="shared" ca="1" si="65"/>
        <v>0</v>
      </c>
      <c r="O233" s="23"/>
      <c r="P233" s="255">
        <f t="shared" ca="1" si="66"/>
        <v>0</v>
      </c>
      <c r="Q233" s="163">
        <f t="shared" ca="1" si="67"/>
        <v>0</v>
      </c>
      <c r="R233" s="164">
        <f ca="1">NPV(Q232,K233:$K$244) + ($A$13+$A$14+$A$15)/POWER(1+Q232,$A$28-D233+1)</f>
        <v>0</v>
      </c>
      <c r="S233" s="164">
        <f ca="1">NPV(Q233,K233:$K$244) + ($A$13+$A$14+$A$15)/POWER(1+Q233,$A$28-D233+1)</f>
        <v>0</v>
      </c>
      <c r="T233" s="45">
        <f t="shared" ca="1" si="68"/>
        <v>0</v>
      </c>
      <c r="U233" s="45">
        <f t="shared" ca="1" si="74"/>
        <v>0</v>
      </c>
      <c r="V233" s="45">
        <f t="shared" ca="1" si="75"/>
        <v>0</v>
      </c>
      <c r="W233" s="45">
        <f t="shared" ca="1" si="69"/>
        <v>0</v>
      </c>
      <c r="X233" s="25">
        <f t="shared" ca="1" si="58"/>
        <v>0</v>
      </c>
      <c r="Z233" s="28">
        <f t="shared" ca="1" si="76"/>
        <v>0</v>
      </c>
      <c r="AA233" s="233"/>
      <c r="AB233" s="45">
        <f t="shared" ca="1" si="70"/>
        <v>0</v>
      </c>
      <c r="AC233" s="45">
        <f t="shared" ca="1" si="59"/>
        <v>0</v>
      </c>
      <c r="AD233" s="25">
        <f t="shared" ca="1" si="60"/>
        <v>0</v>
      </c>
    </row>
    <row r="234" spans="4:30" x14ac:dyDescent="0.35">
      <c r="D234" s="20">
        <v>230</v>
      </c>
      <c r="E234" s="21">
        <f t="shared" ca="1" si="71"/>
        <v>84007</v>
      </c>
      <c r="F234" s="44">
        <f t="shared" ca="1" si="61"/>
        <v>84371</v>
      </c>
      <c r="G234" s="22" t="s">
        <v>119</v>
      </c>
      <c r="H234" s="44">
        <f t="shared" ca="1" si="72"/>
        <v>84007</v>
      </c>
      <c r="I234" s="45">
        <f t="shared" ca="1" si="62"/>
        <v>0</v>
      </c>
      <c r="J234" s="45">
        <f t="shared" ca="1" si="63"/>
        <v>0</v>
      </c>
      <c r="K234" s="45">
        <f t="shared" ca="1" si="64"/>
        <v>0</v>
      </c>
      <c r="L234" s="45"/>
      <c r="M234" s="45">
        <f t="shared" ca="1" si="73"/>
        <v>0</v>
      </c>
      <c r="N234" s="257">
        <f t="shared" ca="1" si="65"/>
        <v>0</v>
      </c>
      <c r="O234" s="23"/>
      <c r="P234" s="255">
        <f t="shared" ca="1" si="66"/>
        <v>0</v>
      </c>
      <c r="Q234" s="163">
        <f t="shared" ca="1" si="67"/>
        <v>0</v>
      </c>
      <c r="R234" s="164">
        <f ca="1">NPV(Q233,K234:$K$244) + ($A$13+$A$14+$A$15)/POWER(1+Q233,$A$28-D234+1)</f>
        <v>0</v>
      </c>
      <c r="S234" s="164">
        <f ca="1">NPV(Q234,K234:$K$244) + ($A$13+$A$14+$A$15)/POWER(1+Q234,$A$28-D234+1)</f>
        <v>0</v>
      </c>
      <c r="T234" s="45">
        <f t="shared" ca="1" si="68"/>
        <v>0</v>
      </c>
      <c r="U234" s="45">
        <f t="shared" ca="1" si="74"/>
        <v>0</v>
      </c>
      <c r="V234" s="45">
        <f t="shared" ca="1" si="75"/>
        <v>0</v>
      </c>
      <c r="W234" s="45">
        <f t="shared" ca="1" si="69"/>
        <v>0</v>
      </c>
      <c r="X234" s="25">
        <f t="shared" ca="1" si="58"/>
        <v>0</v>
      </c>
      <c r="Z234" s="28">
        <f t="shared" ca="1" si="76"/>
        <v>0</v>
      </c>
      <c r="AA234" s="233"/>
      <c r="AB234" s="45">
        <f t="shared" ca="1" si="70"/>
        <v>0</v>
      </c>
      <c r="AC234" s="45">
        <f t="shared" ca="1" si="59"/>
        <v>0</v>
      </c>
      <c r="AD234" s="25">
        <f t="shared" ca="1" si="60"/>
        <v>0</v>
      </c>
    </row>
    <row r="235" spans="4:30" x14ac:dyDescent="0.35">
      <c r="D235" s="20">
        <v>231</v>
      </c>
      <c r="E235" s="21">
        <f t="shared" ca="1" si="71"/>
        <v>84372</v>
      </c>
      <c r="F235" s="44">
        <f t="shared" ca="1" si="61"/>
        <v>84736</v>
      </c>
      <c r="G235" s="22" t="s">
        <v>119</v>
      </c>
      <c r="H235" s="44">
        <f t="shared" ca="1" si="72"/>
        <v>84372</v>
      </c>
      <c r="I235" s="45">
        <f t="shared" ca="1" si="62"/>
        <v>0</v>
      </c>
      <c r="J235" s="45">
        <f t="shared" ca="1" si="63"/>
        <v>0</v>
      </c>
      <c r="K235" s="45">
        <f t="shared" ca="1" si="64"/>
        <v>0</v>
      </c>
      <c r="L235" s="45"/>
      <c r="M235" s="45">
        <f t="shared" ca="1" si="73"/>
        <v>0</v>
      </c>
      <c r="N235" s="257">
        <f t="shared" ca="1" si="65"/>
        <v>0</v>
      </c>
      <c r="O235" s="23"/>
      <c r="P235" s="255">
        <f t="shared" ca="1" si="66"/>
        <v>0</v>
      </c>
      <c r="Q235" s="163">
        <f t="shared" ca="1" si="67"/>
        <v>0</v>
      </c>
      <c r="R235" s="164">
        <f ca="1">NPV(Q234,K235:$K$244) + ($A$13+$A$14+$A$15)/POWER(1+Q234,$A$28-D235+1)</f>
        <v>0</v>
      </c>
      <c r="S235" s="164">
        <f ca="1">NPV(Q235,K235:$K$244) + ($A$13+$A$14+$A$15)/POWER(1+Q235,$A$28-D235+1)</f>
        <v>0</v>
      </c>
      <c r="T235" s="45">
        <f t="shared" ca="1" si="68"/>
        <v>0</v>
      </c>
      <c r="U235" s="45">
        <f t="shared" ca="1" si="74"/>
        <v>0</v>
      </c>
      <c r="V235" s="45">
        <f t="shared" ca="1" si="75"/>
        <v>0</v>
      </c>
      <c r="W235" s="45">
        <f t="shared" ca="1" si="69"/>
        <v>0</v>
      </c>
      <c r="X235" s="25">
        <f t="shared" ca="1" si="58"/>
        <v>0</v>
      </c>
      <c r="Z235" s="28">
        <f t="shared" ca="1" si="76"/>
        <v>0</v>
      </c>
      <c r="AA235" s="233"/>
      <c r="AB235" s="45">
        <f t="shared" ca="1" si="70"/>
        <v>0</v>
      </c>
      <c r="AC235" s="45">
        <f t="shared" ca="1" si="59"/>
        <v>0</v>
      </c>
      <c r="AD235" s="25">
        <f t="shared" ca="1" si="60"/>
        <v>0</v>
      </c>
    </row>
    <row r="236" spans="4:30" x14ac:dyDescent="0.35">
      <c r="D236" s="20">
        <v>232</v>
      </c>
      <c r="E236" s="21">
        <f t="shared" ca="1" si="71"/>
        <v>84737</v>
      </c>
      <c r="F236" s="44">
        <f t="shared" ca="1" si="61"/>
        <v>85102</v>
      </c>
      <c r="G236" s="22" t="s">
        <v>119</v>
      </c>
      <c r="H236" s="44">
        <f t="shared" ca="1" si="72"/>
        <v>84737</v>
      </c>
      <c r="I236" s="45">
        <f t="shared" ca="1" si="62"/>
        <v>0</v>
      </c>
      <c r="J236" s="45">
        <f t="shared" ca="1" si="63"/>
        <v>0</v>
      </c>
      <c r="K236" s="45">
        <f t="shared" ca="1" si="64"/>
        <v>0</v>
      </c>
      <c r="L236" s="45"/>
      <c r="M236" s="45">
        <f t="shared" ca="1" si="73"/>
        <v>0</v>
      </c>
      <c r="N236" s="257">
        <f t="shared" ca="1" si="65"/>
        <v>0</v>
      </c>
      <c r="O236" s="23"/>
      <c r="P236" s="255">
        <f t="shared" ca="1" si="66"/>
        <v>0</v>
      </c>
      <c r="Q236" s="163">
        <f t="shared" ca="1" si="67"/>
        <v>0</v>
      </c>
      <c r="R236" s="164">
        <f ca="1">NPV(Q235,K236:$K$244) + ($A$13+$A$14+$A$15)/POWER(1+Q235,$A$28-D236+1)</f>
        <v>0</v>
      </c>
      <c r="S236" s="164">
        <f ca="1">NPV(Q236,K236:$K$244) + ($A$13+$A$14+$A$15)/POWER(1+Q236,$A$28-D236+1)</f>
        <v>0</v>
      </c>
      <c r="T236" s="45">
        <f t="shared" ca="1" si="68"/>
        <v>0</v>
      </c>
      <c r="U236" s="45">
        <f t="shared" ca="1" si="74"/>
        <v>0</v>
      </c>
      <c r="V236" s="45">
        <f t="shared" ca="1" si="75"/>
        <v>0</v>
      </c>
      <c r="W236" s="45">
        <f t="shared" ca="1" si="69"/>
        <v>0</v>
      </c>
      <c r="X236" s="25">
        <f t="shared" ca="1" si="58"/>
        <v>0</v>
      </c>
      <c r="Z236" s="28">
        <f t="shared" ca="1" si="76"/>
        <v>0</v>
      </c>
      <c r="AA236" s="233"/>
      <c r="AB236" s="45">
        <f t="shared" ca="1" si="70"/>
        <v>0</v>
      </c>
      <c r="AC236" s="45">
        <f t="shared" ca="1" si="59"/>
        <v>0</v>
      </c>
      <c r="AD236" s="25">
        <f t="shared" ca="1" si="60"/>
        <v>0</v>
      </c>
    </row>
    <row r="237" spans="4:30" x14ac:dyDescent="0.35">
      <c r="D237" s="20">
        <v>233</v>
      </c>
      <c r="E237" s="21">
        <f t="shared" ca="1" si="71"/>
        <v>85103</v>
      </c>
      <c r="F237" s="44">
        <f t="shared" ca="1" si="61"/>
        <v>85467</v>
      </c>
      <c r="G237" s="22" t="s">
        <v>119</v>
      </c>
      <c r="H237" s="44">
        <f t="shared" ca="1" si="72"/>
        <v>85103</v>
      </c>
      <c r="I237" s="45">
        <f t="shared" ca="1" si="62"/>
        <v>0</v>
      </c>
      <c r="J237" s="45">
        <f t="shared" ca="1" si="63"/>
        <v>0</v>
      </c>
      <c r="K237" s="45">
        <f t="shared" ca="1" si="64"/>
        <v>0</v>
      </c>
      <c r="L237" s="45"/>
      <c r="M237" s="45">
        <f t="shared" ca="1" si="73"/>
        <v>0</v>
      </c>
      <c r="N237" s="257">
        <f t="shared" ca="1" si="65"/>
        <v>0</v>
      </c>
      <c r="O237" s="23"/>
      <c r="P237" s="255">
        <f t="shared" ca="1" si="66"/>
        <v>0</v>
      </c>
      <c r="Q237" s="163">
        <f t="shared" ca="1" si="67"/>
        <v>0</v>
      </c>
      <c r="R237" s="164">
        <f ca="1">NPV(Q236,K237:$K$244) + ($A$13+$A$14+$A$15)/POWER(1+Q236,$A$28-D237+1)</f>
        <v>0</v>
      </c>
      <c r="S237" s="164">
        <f ca="1">NPV(Q237,K237:$K$244) + ($A$13+$A$14+$A$15)/POWER(1+Q237,$A$28-D237+1)</f>
        <v>0</v>
      </c>
      <c r="T237" s="45">
        <f t="shared" ca="1" si="68"/>
        <v>0</v>
      </c>
      <c r="U237" s="45">
        <f t="shared" ca="1" si="74"/>
        <v>0</v>
      </c>
      <c r="V237" s="45">
        <f t="shared" ca="1" si="75"/>
        <v>0</v>
      </c>
      <c r="W237" s="45">
        <f t="shared" ca="1" si="69"/>
        <v>0</v>
      </c>
      <c r="X237" s="25">
        <f t="shared" ca="1" si="58"/>
        <v>0</v>
      </c>
      <c r="Z237" s="28">
        <f t="shared" ca="1" si="76"/>
        <v>0</v>
      </c>
      <c r="AA237" s="233"/>
      <c r="AB237" s="45">
        <f t="shared" ca="1" si="70"/>
        <v>0</v>
      </c>
      <c r="AC237" s="45">
        <f t="shared" ca="1" si="59"/>
        <v>0</v>
      </c>
      <c r="AD237" s="25">
        <f t="shared" ca="1" si="60"/>
        <v>0</v>
      </c>
    </row>
    <row r="238" spans="4:30" x14ac:dyDescent="0.35">
      <c r="D238" s="20">
        <v>234</v>
      </c>
      <c r="E238" s="21">
        <f t="shared" ca="1" si="71"/>
        <v>85468</v>
      </c>
      <c r="F238" s="44">
        <f t="shared" ca="1" si="61"/>
        <v>85832</v>
      </c>
      <c r="G238" s="22" t="s">
        <v>119</v>
      </c>
      <c r="H238" s="44">
        <f t="shared" ca="1" si="72"/>
        <v>85468</v>
      </c>
      <c r="I238" s="45">
        <f t="shared" ca="1" si="62"/>
        <v>0</v>
      </c>
      <c r="J238" s="45">
        <f t="shared" ca="1" si="63"/>
        <v>0</v>
      </c>
      <c r="K238" s="45">
        <f t="shared" ca="1" si="64"/>
        <v>0</v>
      </c>
      <c r="L238" s="45"/>
      <c r="M238" s="45">
        <f t="shared" ca="1" si="73"/>
        <v>0</v>
      </c>
      <c r="N238" s="257">
        <f t="shared" ca="1" si="65"/>
        <v>0</v>
      </c>
      <c r="O238" s="23"/>
      <c r="P238" s="255">
        <f t="shared" ca="1" si="66"/>
        <v>0</v>
      </c>
      <c r="Q238" s="163">
        <f t="shared" ca="1" si="67"/>
        <v>0</v>
      </c>
      <c r="R238" s="164">
        <f ca="1">NPV(Q237,K238:$K$244) + ($A$13+$A$14+$A$15)/POWER(1+Q237,$A$28-D238+1)</f>
        <v>0</v>
      </c>
      <c r="S238" s="164">
        <f ca="1">NPV(Q238,K238:$K$244) + ($A$13+$A$14+$A$15)/POWER(1+Q238,$A$28-D238+1)</f>
        <v>0</v>
      </c>
      <c r="T238" s="45">
        <f t="shared" ca="1" si="68"/>
        <v>0</v>
      </c>
      <c r="U238" s="45">
        <f t="shared" ca="1" si="74"/>
        <v>0</v>
      </c>
      <c r="V238" s="45">
        <f t="shared" ca="1" si="75"/>
        <v>0</v>
      </c>
      <c r="W238" s="45">
        <f t="shared" ca="1" si="69"/>
        <v>0</v>
      </c>
      <c r="X238" s="25">
        <f t="shared" ca="1" si="58"/>
        <v>0</v>
      </c>
      <c r="Z238" s="28">
        <f t="shared" ca="1" si="76"/>
        <v>0</v>
      </c>
      <c r="AA238" s="233"/>
      <c r="AB238" s="45">
        <f t="shared" ca="1" si="70"/>
        <v>0</v>
      </c>
      <c r="AC238" s="45">
        <f t="shared" ca="1" si="59"/>
        <v>0</v>
      </c>
      <c r="AD238" s="25">
        <f t="shared" ca="1" si="60"/>
        <v>0</v>
      </c>
    </row>
    <row r="239" spans="4:30" x14ac:dyDescent="0.35">
      <c r="D239" s="20">
        <v>235</v>
      </c>
      <c r="E239" s="21">
        <f t="shared" ca="1" si="71"/>
        <v>85833</v>
      </c>
      <c r="F239" s="44">
        <f t="shared" ca="1" si="61"/>
        <v>86197</v>
      </c>
      <c r="G239" s="22" t="s">
        <v>119</v>
      </c>
      <c r="H239" s="44">
        <f t="shared" ca="1" si="72"/>
        <v>85833</v>
      </c>
      <c r="I239" s="45">
        <f t="shared" ca="1" si="62"/>
        <v>0</v>
      </c>
      <c r="J239" s="45">
        <f t="shared" ca="1" si="63"/>
        <v>0</v>
      </c>
      <c r="K239" s="45">
        <f t="shared" ca="1" si="64"/>
        <v>0</v>
      </c>
      <c r="L239" s="45"/>
      <c r="M239" s="45">
        <f t="shared" ca="1" si="73"/>
        <v>0</v>
      </c>
      <c r="N239" s="257">
        <f t="shared" ca="1" si="65"/>
        <v>0</v>
      </c>
      <c r="O239" s="23"/>
      <c r="P239" s="255">
        <f t="shared" ca="1" si="66"/>
        <v>0</v>
      </c>
      <c r="Q239" s="163">
        <f t="shared" ca="1" si="67"/>
        <v>0</v>
      </c>
      <c r="R239" s="164">
        <f ca="1">NPV(Q238,K239:$K$244) + ($A$13+$A$14+$A$15)/POWER(1+Q238,$A$28-D239+1)</f>
        <v>0</v>
      </c>
      <c r="S239" s="164">
        <f ca="1">NPV(Q239,K239:$K$244) + ($A$13+$A$14+$A$15)/POWER(1+Q239,$A$28-D239+1)</f>
        <v>0</v>
      </c>
      <c r="T239" s="45">
        <f t="shared" ca="1" si="68"/>
        <v>0</v>
      </c>
      <c r="U239" s="45">
        <f t="shared" ca="1" si="74"/>
        <v>0</v>
      </c>
      <c r="V239" s="45">
        <f t="shared" ca="1" si="75"/>
        <v>0</v>
      </c>
      <c r="W239" s="45">
        <f t="shared" ca="1" si="69"/>
        <v>0</v>
      </c>
      <c r="X239" s="25">
        <f t="shared" ca="1" si="58"/>
        <v>0</v>
      </c>
      <c r="Z239" s="28">
        <f t="shared" ca="1" si="76"/>
        <v>0</v>
      </c>
      <c r="AA239" s="233"/>
      <c r="AB239" s="45">
        <f t="shared" ca="1" si="70"/>
        <v>0</v>
      </c>
      <c r="AC239" s="45">
        <f t="shared" ca="1" si="59"/>
        <v>0</v>
      </c>
      <c r="AD239" s="25">
        <f t="shared" ca="1" si="60"/>
        <v>0</v>
      </c>
    </row>
    <row r="240" spans="4:30" x14ac:dyDescent="0.35">
      <c r="D240" s="20">
        <v>236</v>
      </c>
      <c r="E240" s="21">
        <f t="shared" ca="1" si="71"/>
        <v>86198</v>
      </c>
      <c r="F240" s="44">
        <f t="shared" ca="1" si="61"/>
        <v>86563</v>
      </c>
      <c r="G240" s="22" t="s">
        <v>119</v>
      </c>
      <c r="H240" s="44">
        <f t="shared" ca="1" si="72"/>
        <v>86198</v>
      </c>
      <c r="I240" s="45">
        <f t="shared" ca="1" si="62"/>
        <v>0</v>
      </c>
      <c r="J240" s="45">
        <f t="shared" ca="1" si="63"/>
        <v>0</v>
      </c>
      <c r="K240" s="45">
        <f t="shared" ca="1" si="64"/>
        <v>0</v>
      </c>
      <c r="L240" s="45"/>
      <c r="M240" s="45">
        <f t="shared" ca="1" si="73"/>
        <v>0</v>
      </c>
      <c r="N240" s="257">
        <f t="shared" ca="1" si="65"/>
        <v>0</v>
      </c>
      <c r="O240" s="23"/>
      <c r="P240" s="255">
        <f t="shared" ca="1" si="66"/>
        <v>0</v>
      </c>
      <c r="Q240" s="163">
        <f t="shared" ca="1" si="67"/>
        <v>0</v>
      </c>
      <c r="R240" s="164">
        <f ca="1">NPV(Q239,K240:$K$244) + ($A$13+$A$14+$A$15)/POWER(1+Q239,$A$28-D240+1)</f>
        <v>0</v>
      </c>
      <c r="S240" s="164">
        <f ca="1">NPV(Q240,K240:$K$244) + ($A$13+$A$14+$A$15)/POWER(1+Q240,$A$28-D240+1)</f>
        <v>0</v>
      </c>
      <c r="T240" s="45">
        <f t="shared" ca="1" si="68"/>
        <v>0</v>
      </c>
      <c r="U240" s="45">
        <f t="shared" ca="1" si="74"/>
        <v>0</v>
      </c>
      <c r="V240" s="45">
        <f t="shared" ca="1" si="75"/>
        <v>0</v>
      </c>
      <c r="W240" s="45">
        <f t="shared" ca="1" si="69"/>
        <v>0</v>
      </c>
      <c r="X240" s="25">
        <f t="shared" ca="1" si="58"/>
        <v>0</v>
      </c>
      <c r="Z240" s="28">
        <f t="shared" ca="1" si="76"/>
        <v>0</v>
      </c>
      <c r="AA240" s="233"/>
      <c r="AB240" s="45">
        <f t="shared" ca="1" si="70"/>
        <v>0</v>
      </c>
      <c r="AC240" s="45">
        <f t="shared" ca="1" si="59"/>
        <v>0</v>
      </c>
      <c r="AD240" s="25">
        <f t="shared" ca="1" si="60"/>
        <v>0</v>
      </c>
    </row>
    <row r="241" spans="4:30" x14ac:dyDescent="0.35">
      <c r="D241" s="20">
        <v>237</v>
      </c>
      <c r="E241" s="21">
        <f t="shared" ca="1" si="71"/>
        <v>86564</v>
      </c>
      <c r="F241" s="44">
        <f t="shared" ca="1" si="61"/>
        <v>86928</v>
      </c>
      <c r="G241" s="22" t="s">
        <v>119</v>
      </c>
      <c r="H241" s="44">
        <f t="shared" ca="1" si="72"/>
        <v>86564</v>
      </c>
      <c r="I241" s="45">
        <f t="shared" ca="1" si="62"/>
        <v>0</v>
      </c>
      <c r="J241" s="45">
        <f t="shared" ca="1" si="63"/>
        <v>0</v>
      </c>
      <c r="K241" s="45">
        <f t="shared" ca="1" si="64"/>
        <v>0</v>
      </c>
      <c r="L241" s="45"/>
      <c r="M241" s="45">
        <f t="shared" ca="1" si="73"/>
        <v>0</v>
      </c>
      <c r="N241" s="257">
        <f t="shared" ca="1" si="65"/>
        <v>0</v>
      </c>
      <c r="O241" s="23"/>
      <c r="P241" s="255">
        <f t="shared" ca="1" si="66"/>
        <v>0</v>
      </c>
      <c r="Q241" s="163">
        <f t="shared" ca="1" si="67"/>
        <v>0</v>
      </c>
      <c r="R241" s="164">
        <f ca="1">NPV(Q240,K241:$K$244) + ($A$13+$A$14+$A$15)/POWER(1+Q240,$A$28-D241+1)</f>
        <v>0</v>
      </c>
      <c r="S241" s="164">
        <f ca="1">NPV(Q241,K241:$K$244) + ($A$13+$A$14+$A$15)/POWER(1+Q241,$A$28-D241+1)</f>
        <v>0</v>
      </c>
      <c r="T241" s="45">
        <f t="shared" ca="1" si="68"/>
        <v>0</v>
      </c>
      <c r="U241" s="45">
        <f t="shared" ca="1" si="74"/>
        <v>0</v>
      </c>
      <c r="V241" s="45">
        <f t="shared" ca="1" si="75"/>
        <v>0</v>
      </c>
      <c r="W241" s="45">
        <f t="shared" ca="1" si="69"/>
        <v>0</v>
      </c>
      <c r="X241" s="25">
        <f t="shared" ca="1" si="58"/>
        <v>0</v>
      </c>
      <c r="Z241" s="28">
        <f t="shared" ca="1" si="76"/>
        <v>0</v>
      </c>
      <c r="AA241" s="233"/>
      <c r="AB241" s="45">
        <f t="shared" ca="1" si="70"/>
        <v>0</v>
      </c>
      <c r="AC241" s="45">
        <f t="shared" ca="1" si="59"/>
        <v>0</v>
      </c>
      <c r="AD241" s="25">
        <f t="shared" ca="1" si="60"/>
        <v>0</v>
      </c>
    </row>
    <row r="242" spans="4:30" x14ac:dyDescent="0.35">
      <c r="D242" s="20">
        <v>238</v>
      </c>
      <c r="E242" s="21">
        <f t="shared" ca="1" si="71"/>
        <v>86929</v>
      </c>
      <c r="F242" s="44">
        <f t="shared" ca="1" si="61"/>
        <v>87293</v>
      </c>
      <c r="G242" s="22" t="s">
        <v>119</v>
      </c>
      <c r="H242" s="44">
        <f t="shared" ca="1" si="72"/>
        <v>86929</v>
      </c>
      <c r="I242" s="45">
        <f t="shared" ca="1" si="62"/>
        <v>0</v>
      </c>
      <c r="J242" s="45">
        <f t="shared" ca="1" si="63"/>
        <v>0</v>
      </c>
      <c r="K242" s="45">
        <f t="shared" ca="1" si="64"/>
        <v>0</v>
      </c>
      <c r="L242" s="45"/>
      <c r="M242" s="45">
        <f t="shared" ca="1" si="73"/>
        <v>0</v>
      </c>
      <c r="N242" s="257">
        <f t="shared" ca="1" si="65"/>
        <v>0</v>
      </c>
      <c r="O242" s="23"/>
      <c r="P242" s="255">
        <f t="shared" ca="1" si="66"/>
        <v>0</v>
      </c>
      <c r="Q242" s="163">
        <f t="shared" ca="1" si="67"/>
        <v>0</v>
      </c>
      <c r="R242" s="164">
        <f ca="1">NPV(Q241,K242:$K$244) + ($A$13+$A$14+$A$15)/POWER(1+Q241,$A$28-D242+1)</f>
        <v>0</v>
      </c>
      <c r="S242" s="164">
        <f ca="1">NPV(Q242,K242:$K$244) + ($A$13+$A$14+$A$15)/POWER(1+Q242,$A$28-D242+1)</f>
        <v>0</v>
      </c>
      <c r="T242" s="45">
        <f t="shared" ca="1" si="68"/>
        <v>0</v>
      </c>
      <c r="U242" s="45">
        <f t="shared" ca="1" si="74"/>
        <v>0</v>
      </c>
      <c r="V242" s="45">
        <f t="shared" ca="1" si="75"/>
        <v>0</v>
      </c>
      <c r="W242" s="45">
        <f t="shared" ca="1" si="69"/>
        <v>0</v>
      </c>
      <c r="X242" s="25">
        <f t="shared" ca="1" si="58"/>
        <v>0</v>
      </c>
      <c r="Z242" s="28">
        <f t="shared" ca="1" si="76"/>
        <v>0</v>
      </c>
      <c r="AA242" s="233"/>
      <c r="AB242" s="45">
        <f t="shared" ca="1" si="70"/>
        <v>0</v>
      </c>
      <c r="AC242" s="45">
        <f t="shared" ca="1" si="59"/>
        <v>0</v>
      </c>
      <c r="AD242" s="25">
        <f t="shared" ca="1" si="60"/>
        <v>0</v>
      </c>
    </row>
    <row r="243" spans="4:30" x14ac:dyDescent="0.35">
      <c r="D243" s="20">
        <v>239</v>
      </c>
      <c r="E243" s="21">
        <f t="shared" ca="1" si="71"/>
        <v>87294</v>
      </c>
      <c r="F243" s="44">
        <f t="shared" ca="1" si="61"/>
        <v>87658</v>
      </c>
      <c r="G243" s="22" t="s">
        <v>119</v>
      </c>
      <c r="H243" s="44">
        <f t="shared" ca="1" si="72"/>
        <v>87294</v>
      </c>
      <c r="I243" s="45">
        <f t="shared" ca="1" si="62"/>
        <v>0</v>
      </c>
      <c r="J243" s="45">
        <f t="shared" ca="1" si="63"/>
        <v>0</v>
      </c>
      <c r="K243" s="45">
        <f t="shared" ca="1" si="64"/>
        <v>0</v>
      </c>
      <c r="L243" s="45"/>
      <c r="M243" s="45">
        <f t="shared" ca="1" si="73"/>
        <v>0</v>
      </c>
      <c r="N243" s="257">
        <f t="shared" ca="1" si="65"/>
        <v>0</v>
      </c>
      <c r="O243" s="23"/>
      <c r="P243" s="255">
        <f t="shared" ca="1" si="66"/>
        <v>0</v>
      </c>
      <c r="Q243" s="163">
        <f t="shared" ca="1" si="67"/>
        <v>0</v>
      </c>
      <c r="R243" s="164">
        <f ca="1">NPV(Q242,K243:$K$244) + ($A$13+$A$14+$A$15)/POWER(1+Q242,$A$28-D243+1)</f>
        <v>0</v>
      </c>
      <c r="S243" s="164">
        <f ca="1">NPV(Q243,K243:$K$244) + ($A$13+$A$14+$A$15)/POWER(1+Q243,$A$28-D243+1)</f>
        <v>0</v>
      </c>
      <c r="T243" s="45">
        <f t="shared" ca="1" si="68"/>
        <v>0</v>
      </c>
      <c r="U243" s="45">
        <f t="shared" ca="1" si="74"/>
        <v>0</v>
      </c>
      <c r="V243" s="45">
        <f t="shared" ca="1" si="75"/>
        <v>0</v>
      </c>
      <c r="W243" s="45">
        <f t="shared" ca="1" si="69"/>
        <v>0</v>
      </c>
      <c r="X243" s="25">
        <f t="shared" ca="1" si="58"/>
        <v>0</v>
      </c>
      <c r="Z243" s="28">
        <f t="shared" ca="1" si="76"/>
        <v>0</v>
      </c>
      <c r="AA243" s="233"/>
      <c r="AB243" s="45">
        <f t="shared" ca="1" si="70"/>
        <v>0</v>
      </c>
      <c r="AC243" s="45">
        <f t="shared" ca="1" si="59"/>
        <v>0</v>
      </c>
      <c r="AD243" s="25">
        <f t="shared" ca="1" si="60"/>
        <v>0</v>
      </c>
    </row>
    <row r="244" spans="4:30" ht="15" thickBot="1" x14ac:dyDescent="0.4">
      <c r="D244" s="20">
        <v>240</v>
      </c>
      <c r="E244" s="40">
        <f t="shared" ca="1" si="71"/>
        <v>87659</v>
      </c>
      <c r="F244" s="47">
        <f t="shared" si="61"/>
        <v>-1</v>
      </c>
      <c r="G244" s="46" t="s">
        <v>119</v>
      </c>
      <c r="H244" s="44">
        <f t="shared" ca="1" si="72"/>
        <v>87659</v>
      </c>
      <c r="I244" s="41">
        <f t="shared" ca="1" si="62"/>
        <v>0</v>
      </c>
      <c r="J244" s="41">
        <f t="shared" ca="1" si="63"/>
        <v>0</v>
      </c>
      <c r="K244" s="41">
        <f t="shared" ca="1" si="64"/>
        <v>0</v>
      </c>
      <c r="L244" s="41"/>
      <c r="M244" s="41">
        <f t="shared" ca="1" si="73"/>
        <v>0</v>
      </c>
      <c r="N244" s="258">
        <f t="shared" ca="1" si="65"/>
        <v>0</v>
      </c>
      <c r="O244" s="23"/>
      <c r="P244" s="256">
        <f t="shared" ca="1" si="66"/>
        <v>0</v>
      </c>
      <c r="Q244" s="166">
        <f t="shared" ca="1" si="67"/>
        <v>0</v>
      </c>
      <c r="R244" s="164">
        <f ca="1">NPV(Q243,K244:$K$244) + ($A$13+$A$14+$A$15)/POWER(1+Q243,$A$28-D244+1)</f>
        <v>0</v>
      </c>
      <c r="S244" s="164">
        <f ca="1">NPV(Q244,K244:$K$244) + ($A$13+$A$14+$A$15)/POWER(1+Q244,$A$28-D244+1)</f>
        <v>0</v>
      </c>
      <c r="T244" s="41">
        <f t="shared" ca="1" si="68"/>
        <v>0</v>
      </c>
      <c r="U244" s="45">
        <f t="shared" ca="1" si="74"/>
        <v>0</v>
      </c>
      <c r="V244" s="41">
        <f t="shared" ca="1" si="75"/>
        <v>0</v>
      </c>
      <c r="W244" s="41">
        <f t="shared" ca="1" si="69"/>
        <v>0</v>
      </c>
      <c r="X244" s="42">
        <f t="shared" ca="1" si="58"/>
        <v>0</v>
      </c>
      <c r="Z244" s="43">
        <f t="shared" ca="1" si="76"/>
        <v>0</v>
      </c>
      <c r="AA244" s="234"/>
      <c r="AB244" s="41">
        <f t="shared" ca="1" si="70"/>
        <v>0</v>
      </c>
      <c r="AC244" s="41">
        <f t="shared" ca="1" si="59"/>
        <v>0</v>
      </c>
      <c r="AD244" s="42">
        <f t="shared" ca="1" si="60"/>
        <v>0</v>
      </c>
    </row>
    <row r="245" spans="4:30" x14ac:dyDescent="0.35">
      <c r="D245" s="159"/>
      <c r="E245" s="157"/>
      <c r="F245" s="157"/>
      <c r="G245" s="157"/>
      <c r="H245" s="157"/>
      <c r="I245" s="158"/>
      <c r="J245" s="158"/>
      <c r="K245" s="158"/>
      <c r="L245" s="158"/>
      <c r="M245" s="158"/>
      <c r="N245" s="23"/>
      <c r="O245" s="23"/>
      <c r="P245" s="23"/>
      <c r="Q245" s="160"/>
      <c r="R245" s="161"/>
      <c r="S245" s="161"/>
      <c r="T245" s="158"/>
      <c r="U245" s="158"/>
      <c r="V245" s="158"/>
      <c r="W245" s="158"/>
      <c r="X245" s="158"/>
      <c r="Y245" s="158"/>
      <c r="Z245" s="158"/>
      <c r="AA245" s="162"/>
      <c r="AB245" s="158"/>
      <c r="AC245" s="158"/>
      <c r="AD245" s="158"/>
    </row>
    <row r="246" spans="4:30" x14ac:dyDescent="0.35">
      <c r="D246" s="159"/>
      <c r="E246" s="157"/>
      <c r="F246" s="157"/>
      <c r="G246" s="157"/>
      <c r="H246" s="157"/>
      <c r="I246" s="158"/>
      <c r="J246" s="158"/>
      <c r="K246" s="158"/>
      <c r="L246" s="158"/>
      <c r="M246" s="158"/>
      <c r="N246" s="23"/>
      <c r="O246" s="23"/>
      <c r="P246" s="23"/>
      <c r="Q246" s="160"/>
      <c r="R246" s="161"/>
      <c r="S246" s="161"/>
      <c r="T246" s="158"/>
      <c r="U246" s="158"/>
      <c r="V246" s="158"/>
      <c r="W246" s="158"/>
      <c r="X246" s="158"/>
      <c r="Y246" s="158"/>
      <c r="Z246" s="158"/>
      <c r="AA246" s="162"/>
      <c r="AB246" s="158"/>
      <c r="AC246" s="158"/>
      <c r="AD246" s="158"/>
    </row>
    <row r="247" spans="4:30" x14ac:dyDescent="0.35">
      <c r="D247" s="159"/>
      <c r="E247" s="157"/>
      <c r="F247" s="157"/>
      <c r="G247" s="157"/>
      <c r="H247" s="157"/>
      <c r="I247" s="158"/>
      <c r="J247" s="158"/>
      <c r="K247" s="158"/>
      <c r="L247" s="158"/>
      <c r="M247" s="158"/>
      <c r="N247" s="23"/>
      <c r="O247" s="23"/>
      <c r="P247" s="23"/>
      <c r="Q247" s="160"/>
      <c r="R247" s="161"/>
      <c r="S247" s="161"/>
      <c r="T247" s="158"/>
      <c r="U247" s="158"/>
      <c r="V247" s="158"/>
      <c r="W247" s="158"/>
      <c r="X247" s="158"/>
      <c r="Y247" s="158"/>
      <c r="Z247" s="158"/>
      <c r="AA247" s="162"/>
      <c r="AB247" s="158"/>
      <c r="AC247" s="158"/>
      <c r="AD247" s="158"/>
    </row>
    <row r="248" spans="4:30" x14ac:dyDescent="0.35">
      <c r="D248" s="159"/>
      <c r="E248" s="157"/>
      <c r="F248" s="157"/>
      <c r="G248" s="157"/>
      <c r="H248" s="157"/>
      <c r="I248" s="158"/>
      <c r="J248" s="158"/>
      <c r="K248" s="158"/>
      <c r="L248" s="158"/>
      <c r="M248" s="158"/>
      <c r="N248" s="23"/>
      <c r="O248" s="23"/>
      <c r="P248" s="23"/>
      <c r="Q248" s="160"/>
      <c r="R248" s="161"/>
      <c r="S248" s="161"/>
      <c r="T248" s="158"/>
      <c r="U248" s="158"/>
      <c r="V248" s="158"/>
      <c r="W248" s="158"/>
      <c r="X248" s="158"/>
      <c r="Y248" s="158"/>
      <c r="Z248" s="158"/>
      <c r="AA248" s="162"/>
      <c r="AB248" s="158"/>
      <c r="AC248" s="158"/>
      <c r="AD248" s="158"/>
    </row>
    <row r="249" spans="4:30" x14ac:dyDescent="0.35">
      <c r="D249" s="159"/>
      <c r="E249" s="157"/>
      <c r="F249" s="157"/>
      <c r="G249" s="157"/>
      <c r="H249" s="157"/>
      <c r="I249" s="158"/>
      <c r="J249" s="158"/>
      <c r="K249" s="158"/>
      <c r="L249" s="158"/>
      <c r="M249" s="158"/>
      <c r="N249" s="23"/>
      <c r="O249" s="23"/>
      <c r="P249" s="23"/>
      <c r="Q249" s="160"/>
      <c r="R249" s="161"/>
      <c r="S249" s="161"/>
      <c r="T249" s="158"/>
      <c r="U249" s="158"/>
      <c r="V249" s="158"/>
      <c r="W249" s="158"/>
      <c r="X249" s="158"/>
      <c r="Y249" s="158"/>
      <c r="Z249" s="158"/>
      <c r="AA249" s="162"/>
      <c r="AB249" s="158"/>
      <c r="AC249" s="158"/>
      <c r="AD249" s="158"/>
    </row>
    <row r="250" spans="4:30" x14ac:dyDescent="0.35">
      <c r="D250" s="159"/>
      <c r="E250" s="157"/>
      <c r="F250" s="157"/>
      <c r="G250" s="157"/>
      <c r="H250" s="157"/>
      <c r="I250" s="158"/>
      <c r="J250" s="158"/>
      <c r="K250" s="158"/>
      <c r="L250" s="158"/>
      <c r="M250" s="158"/>
      <c r="N250" s="23"/>
      <c r="O250" s="23"/>
      <c r="P250" s="23"/>
      <c r="Q250" s="160"/>
      <c r="R250" s="161"/>
      <c r="S250" s="161"/>
      <c r="T250" s="158"/>
      <c r="U250" s="158"/>
      <c r="V250" s="158"/>
      <c r="W250" s="158"/>
      <c r="X250" s="158"/>
      <c r="Y250" s="158"/>
      <c r="Z250" s="158"/>
      <c r="AA250" s="162"/>
      <c r="AB250" s="158"/>
      <c r="AC250" s="158"/>
      <c r="AD250" s="158"/>
    </row>
    <row r="251" spans="4:30" x14ac:dyDescent="0.35">
      <c r="D251" s="159"/>
      <c r="E251" s="157"/>
      <c r="F251" s="157"/>
      <c r="G251" s="157"/>
      <c r="H251" s="157"/>
      <c r="I251" s="158"/>
      <c r="J251" s="158"/>
      <c r="K251" s="158"/>
      <c r="L251" s="158"/>
      <c r="M251" s="158"/>
      <c r="N251" s="23"/>
      <c r="O251" s="23"/>
      <c r="P251" s="23"/>
      <c r="Q251" s="160"/>
      <c r="R251" s="161"/>
      <c r="S251" s="161"/>
      <c r="T251" s="158"/>
      <c r="U251" s="158"/>
      <c r="V251" s="158"/>
      <c r="W251" s="158"/>
      <c r="X251" s="158"/>
      <c r="Y251" s="158"/>
      <c r="Z251" s="158"/>
      <c r="AA251" s="162"/>
      <c r="AB251" s="158"/>
      <c r="AC251" s="158"/>
      <c r="AD251" s="158"/>
    </row>
    <row r="252" spans="4:30" x14ac:dyDescent="0.35">
      <c r="D252" s="159"/>
      <c r="E252" s="157"/>
      <c r="F252" s="157"/>
      <c r="G252" s="157"/>
      <c r="H252" s="157"/>
      <c r="I252" s="158"/>
      <c r="J252" s="158"/>
      <c r="K252" s="158"/>
      <c r="L252" s="158"/>
      <c r="M252" s="158"/>
      <c r="N252" s="23"/>
      <c r="O252" s="23"/>
      <c r="P252" s="23"/>
      <c r="Q252" s="160"/>
      <c r="R252" s="161"/>
      <c r="S252" s="161"/>
      <c r="T252" s="158"/>
      <c r="U252" s="158"/>
      <c r="V252" s="158"/>
      <c r="W252" s="158"/>
      <c r="X252" s="158"/>
      <c r="Y252" s="158"/>
      <c r="Z252" s="158"/>
      <c r="AA252" s="162"/>
      <c r="AB252" s="158"/>
      <c r="AC252" s="158"/>
      <c r="AD252" s="158"/>
    </row>
    <row r="253" spans="4:30" x14ac:dyDescent="0.35">
      <c r="D253" s="159"/>
      <c r="E253" s="157"/>
      <c r="F253" s="157"/>
      <c r="G253" s="157"/>
      <c r="H253" s="157"/>
      <c r="I253" s="158"/>
      <c r="J253" s="158"/>
      <c r="K253" s="158"/>
      <c r="L253" s="158"/>
      <c r="M253" s="158"/>
      <c r="N253" s="23"/>
      <c r="O253" s="23"/>
      <c r="P253" s="23"/>
      <c r="Q253" s="160"/>
      <c r="R253" s="161"/>
      <c r="S253" s="161"/>
      <c r="T253" s="158"/>
      <c r="U253" s="158"/>
      <c r="V253" s="158"/>
      <c r="W253" s="158"/>
      <c r="X253" s="158"/>
      <c r="Y253" s="158"/>
      <c r="Z253" s="158"/>
      <c r="AA253" s="162"/>
      <c r="AB253" s="158"/>
      <c r="AC253" s="158"/>
      <c r="AD253" s="158"/>
    </row>
    <row r="254" spans="4:30" x14ac:dyDescent="0.35">
      <c r="D254" s="159"/>
      <c r="E254" s="157"/>
      <c r="F254" s="157"/>
      <c r="G254" s="157"/>
      <c r="H254" s="157"/>
      <c r="I254" s="158"/>
      <c r="J254" s="158"/>
      <c r="K254" s="158"/>
      <c r="L254" s="158"/>
      <c r="M254" s="158"/>
      <c r="N254" s="23"/>
      <c r="O254" s="23"/>
      <c r="P254" s="23"/>
      <c r="Q254" s="160"/>
      <c r="R254" s="161"/>
      <c r="S254" s="161"/>
      <c r="T254" s="158"/>
      <c r="U254" s="158"/>
      <c r="V254" s="158"/>
      <c r="W254" s="158"/>
      <c r="X254" s="158"/>
      <c r="Y254" s="158"/>
      <c r="Z254" s="158"/>
      <c r="AA254" s="162"/>
      <c r="AB254" s="158"/>
      <c r="AC254" s="158"/>
      <c r="AD254" s="158"/>
    </row>
    <row r="255" spans="4:30" x14ac:dyDescent="0.35">
      <c r="D255" s="159"/>
      <c r="E255" s="157"/>
      <c r="F255" s="157"/>
      <c r="G255" s="157"/>
      <c r="H255" s="157"/>
      <c r="I255" s="158"/>
      <c r="J255" s="158"/>
      <c r="K255" s="158"/>
      <c r="L255" s="158"/>
      <c r="M255" s="158"/>
      <c r="N255" s="23"/>
      <c r="O255" s="23"/>
      <c r="P255" s="23"/>
      <c r="Q255" s="160"/>
      <c r="R255" s="161"/>
      <c r="S255" s="161"/>
      <c r="T255" s="158"/>
      <c r="U255" s="158"/>
      <c r="V255" s="158"/>
      <c r="W255" s="158"/>
      <c r="X255" s="158"/>
      <c r="Y255" s="158"/>
      <c r="Z255" s="158"/>
      <c r="AA255" s="162"/>
      <c r="AB255" s="158"/>
      <c r="AC255" s="158"/>
      <c r="AD255" s="158"/>
    </row>
    <row r="256" spans="4:30" x14ac:dyDescent="0.35">
      <c r="D256" s="159"/>
      <c r="E256" s="157"/>
      <c r="F256" s="157"/>
      <c r="G256" s="157"/>
      <c r="H256" s="157"/>
      <c r="I256" s="158"/>
      <c r="J256" s="158"/>
      <c r="K256" s="158"/>
      <c r="L256" s="158"/>
      <c r="M256" s="158"/>
      <c r="N256" s="23"/>
      <c r="O256" s="23"/>
      <c r="P256" s="23"/>
      <c r="Q256" s="160"/>
      <c r="R256" s="161"/>
      <c r="S256" s="161"/>
      <c r="T256" s="158"/>
      <c r="U256" s="158"/>
      <c r="V256" s="158"/>
      <c r="W256" s="158"/>
      <c r="X256" s="158"/>
      <c r="Y256" s="158"/>
      <c r="Z256" s="158"/>
      <c r="AA256" s="162"/>
      <c r="AB256" s="158"/>
      <c r="AC256" s="158"/>
      <c r="AD256" s="158"/>
    </row>
    <row r="257" spans="4:30" x14ac:dyDescent="0.35">
      <c r="D257" s="159"/>
      <c r="E257" s="157"/>
      <c r="F257" s="157"/>
      <c r="G257" s="157"/>
      <c r="H257" s="157"/>
      <c r="I257" s="158"/>
      <c r="J257" s="158"/>
      <c r="K257" s="158"/>
      <c r="L257" s="158"/>
      <c r="M257" s="158"/>
      <c r="N257" s="23"/>
      <c r="O257" s="23"/>
      <c r="P257" s="23"/>
      <c r="Q257" s="160"/>
      <c r="R257" s="161"/>
      <c r="S257" s="161"/>
      <c r="T257" s="158"/>
      <c r="U257" s="158"/>
      <c r="V257" s="158"/>
      <c r="W257" s="158"/>
      <c r="X257" s="158"/>
      <c r="Y257" s="158"/>
      <c r="Z257" s="158"/>
      <c r="AA257" s="162"/>
      <c r="AB257" s="158"/>
      <c r="AC257" s="158"/>
      <c r="AD257" s="158"/>
    </row>
    <row r="258" spans="4:30" x14ac:dyDescent="0.35">
      <c r="D258" s="159"/>
      <c r="E258" s="157"/>
      <c r="F258" s="157"/>
      <c r="G258" s="157"/>
      <c r="H258" s="157"/>
      <c r="I258" s="158"/>
      <c r="J258" s="158"/>
      <c r="K258" s="158"/>
      <c r="L258" s="158"/>
      <c r="M258" s="158"/>
      <c r="N258" s="23"/>
      <c r="O258" s="23"/>
      <c r="P258" s="23"/>
      <c r="Q258" s="160"/>
      <c r="R258" s="161"/>
      <c r="S258" s="161"/>
      <c r="T258" s="158"/>
      <c r="U258" s="158"/>
      <c r="V258" s="158"/>
      <c r="W258" s="158"/>
      <c r="X258" s="158"/>
      <c r="Y258" s="158"/>
      <c r="Z258" s="158"/>
      <c r="AA258" s="162"/>
      <c r="AB258" s="158"/>
      <c r="AC258" s="158"/>
      <c r="AD258" s="158"/>
    </row>
    <row r="259" spans="4:30" x14ac:dyDescent="0.35">
      <c r="D259" s="159"/>
      <c r="E259" s="157"/>
      <c r="F259" s="157"/>
      <c r="G259" s="157"/>
      <c r="H259" s="157"/>
      <c r="I259" s="158"/>
      <c r="J259" s="158"/>
      <c r="K259" s="158"/>
      <c r="L259" s="158"/>
      <c r="M259" s="158"/>
      <c r="N259" s="23"/>
      <c r="O259" s="23"/>
      <c r="P259" s="23"/>
      <c r="Q259" s="160"/>
      <c r="R259" s="161"/>
      <c r="S259" s="161"/>
      <c r="T259" s="158"/>
      <c r="U259" s="158"/>
      <c r="V259" s="158"/>
      <c r="W259" s="158"/>
      <c r="X259" s="158"/>
      <c r="Y259" s="158"/>
      <c r="Z259" s="158"/>
      <c r="AA259" s="162"/>
      <c r="AB259" s="158"/>
      <c r="AC259" s="158"/>
      <c r="AD259" s="158"/>
    </row>
    <row r="260" spans="4:30" x14ac:dyDescent="0.35">
      <c r="D260" s="159"/>
      <c r="E260" s="157"/>
      <c r="F260" s="157"/>
      <c r="G260" s="157"/>
      <c r="H260" s="157"/>
      <c r="I260" s="158"/>
      <c r="J260" s="158"/>
      <c r="K260" s="158"/>
      <c r="L260" s="158"/>
      <c r="M260" s="158"/>
      <c r="N260" s="23"/>
      <c r="O260" s="23"/>
      <c r="P260" s="23"/>
      <c r="Q260" s="160"/>
      <c r="R260" s="161"/>
      <c r="S260" s="161"/>
      <c r="T260" s="158"/>
      <c r="U260" s="158"/>
      <c r="V260" s="158"/>
      <c r="W260" s="158"/>
      <c r="X260" s="158"/>
      <c r="Y260" s="158"/>
      <c r="Z260" s="158"/>
      <c r="AA260" s="162"/>
      <c r="AB260" s="158"/>
      <c r="AC260" s="158"/>
      <c r="AD260" s="158"/>
    </row>
    <row r="261" spans="4:30" x14ac:dyDescent="0.35">
      <c r="D261" s="159"/>
      <c r="E261" s="157"/>
      <c r="F261" s="157"/>
      <c r="G261" s="157"/>
      <c r="H261" s="157"/>
      <c r="I261" s="158"/>
      <c r="J261" s="158"/>
      <c r="K261" s="158"/>
      <c r="L261" s="158"/>
      <c r="M261" s="158"/>
      <c r="N261" s="23"/>
      <c r="O261" s="23"/>
      <c r="P261" s="23"/>
      <c r="Q261" s="160"/>
      <c r="R261" s="161"/>
      <c r="S261" s="161"/>
      <c r="T261" s="158"/>
      <c r="U261" s="158"/>
      <c r="V261" s="158"/>
      <c r="W261" s="158"/>
      <c r="X261" s="158"/>
      <c r="Y261" s="158"/>
      <c r="Z261" s="158"/>
      <c r="AA261" s="162"/>
      <c r="AB261" s="158"/>
      <c r="AC261" s="158"/>
      <c r="AD261" s="158"/>
    </row>
    <row r="262" spans="4:30" x14ac:dyDescent="0.35">
      <c r="D262" s="159"/>
      <c r="E262" s="157"/>
      <c r="F262" s="157"/>
      <c r="G262" s="157"/>
      <c r="H262" s="157"/>
      <c r="I262" s="158"/>
      <c r="J262" s="158"/>
      <c r="K262" s="158"/>
      <c r="L262" s="158"/>
      <c r="M262" s="158"/>
      <c r="N262" s="23"/>
      <c r="O262" s="23"/>
      <c r="P262" s="23"/>
      <c r="Q262" s="160"/>
      <c r="R262" s="161"/>
      <c r="S262" s="161"/>
      <c r="T262" s="158"/>
      <c r="U262" s="158"/>
      <c r="V262" s="158"/>
      <c r="W262" s="158"/>
      <c r="X262" s="158"/>
      <c r="Y262" s="158"/>
      <c r="Z262" s="158"/>
      <c r="AA262" s="162"/>
      <c r="AB262" s="158"/>
      <c r="AC262" s="158"/>
      <c r="AD262" s="158"/>
    </row>
    <row r="263" spans="4:30" x14ac:dyDescent="0.35">
      <c r="D263" s="159"/>
      <c r="E263" s="157"/>
      <c r="F263" s="157"/>
      <c r="G263" s="157"/>
      <c r="H263" s="157"/>
      <c r="I263" s="158"/>
      <c r="J263" s="158"/>
      <c r="K263" s="158"/>
      <c r="L263" s="158"/>
      <c r="M263" s="158"/>
      <c r="N263" s="23"/>
      <c r="O263" s="23"/>
      <c r="P263" s="23"/>
      <c r="Q263" s="160"/>
      <c r="R263" s="161"/>
      <c r="S263" s="161"/>
      <c r="T263" s="158"/>
      <c r="U263" s="158"/>
      <c r="V263" s="158"/>
      <c r="W263" s="158"/>
      <c r="X263" s="158"/>
      <c r="Y263" s="158"/>
      <c r="Z263" s="158"/>
      <c r="AA263" s="162"/>
      <c r="AB263" s="158"/>
      <c r="AC263" s="158"/>
      <c r="AD263" s="158"/>
    </row>
    <row r="264" spans="4:30" x14ac:dyDescent="0.35">
      <c r="D264" s="159"/>
      <c r="E264" s="157"/>
      <c r="F264" s="157"/>
      <c r="G264" s="157"/>
      <c r="H264" s="157"/>
      <c r="I264" s="158"/>
      <c r="J264" s="158"/>
      <c r="K264" s="158"/>
      <c r="L264" s="158"/>
      <c r="M264" s="158"/>
      <c r="N264" s="23"/>
      <c r="O264" s="23"/>
      <c r="P264" s="23"/>
      <c r="Q264" s="160"/>
      <c r="R264" s="161"/>
      <c r="S264" s="161"/>
      <c r="T264" s="158"/>
      <c r="U264" s="158"/>
      <c r="V264" s="158"/>
      <c r="W264" s="158"/>
      <c r="X264" s="158"/>
      <c r="Y264" s="158"/>
      <c r="Z264" s="158"/>
      <c r="AA264" s="162"/>
      <c r="AB264" s="158"/>
      <c r="AC264" s="158"/>
      <c r="AD264" s="158"/>
    </row>
    <row r="265" spans="4:30" x14ac:dyDescent="0.35">
      <c r="D265" s="159"/>
      <c r="E265" s="157"/>
      <c r="F265" s="157"/>
      <c r="G265" s="157"/>
      <c r="H265" s="157"/>
      <c r="I265" s="158"/>
      <c r="J265" s="158"/>
      <c r="K265" s="158"/>
      <c r="L265" s="158"/>
      <c r="M265" s="158"/>
      <c r="N265" s="23"/>
      <c r="O265" s="23"/>
      <c r="P265" s="23"/>
      <c r="Q265" s="160"/>
      <c r="R265" s="161"/>
      <c r="S265" s="161"/>
      <c r="T265" s="158"/>
      <c r="U265" s="158"/>
      <c r="V265" s="158"/>
      <c r="W265" s="158"/>
      <c r="X265" s="158"/>
      <c r="Y265" s="158"/>
      <c r="Z265" s="158"/>
      <c r="AA265" s="162"/>
      <c r="AB265" s="158"/>
      <c r="AC265" s="158"/>
      <c r="AD265" s="158"/>
    </row>
    <row r="266" spans="4:30" x14ac:dyDescent="0.35">
      <c r="D266" s="159"/>
      <c r="E266" s="157"/>
      <c r="F266" s="157"/>
      <c r="G266" s="157"/>
      <c r="H266" s="157"/>
      <c r="I266" s="158"/>
      <c r="J266" s="158"/>
      <c r="K266" s="158"/>
      <c r="L266" s="158"/>
      <c r="M266" s="158"/>
      <c r="N266" s="23"/>
      <c r="O266" s="23"/>
      <c r="P266" s="23"/>
      <c r="Q266" s="160"/>
      <c r="R266" s="161"/>
      <c r="S266" s="161"/>
      <c r="T266" s="158"/>
      <c r="U266" s="158"/>
      <c r="V266" s="158"/>
      <c r="W266" s="158"/>
      <c r="X266" s="158"/>
      <c r="Y266" s="158"/>
      <c r="Z266" s="158"/>
      <c r="AA266" s="162"/>
      <c r="AB266" s="158"/>
      <c r="AC266" s="158"/>
      <c r="AD266" s="158"/>
    </row>
    <row r="267" spans="4:30" x14ac:dyDescent="0.35">
      <c r="D267" s="159"/>
      <c r="E267" s="157"/>
      <c r="F267" s="157"/>
      <c r="G267" s="157"/>
      <c r="H267" s="157"/>
      <c r="I267" s="158"/>
      <c r="J267" s="158"/>
      <c r="K267" s="158"/>
      <c r="L267" s="158"/>
      <c r="M267" s="158"/>
      <c r="N267" s="23"/>
      <c r="O267" s="23"/>
      <c r="P267" s="23"/>
      <c r="Q267" s="160"/>
      <c r="R267" s="161"/>
      <c r="S267" s="161"/>
      <c r="T267" s="158"/>
      <c r="U267" s="158"/>
      <c r="V267" s="158"/>
      <c r="W267" s="158"/>
      <c r="X267" s="158"/>
      <c r="Y267" s="158"/>
      <c r="Z267" s="158"/>
      <c r="AA267" s="162"/>
      <c r="AB267" s="158"/>
      <c r="AC267" s="158"/>
      <c r="AD267" s="158"/>
    </row>
    <row r="268" spans="4:30" x14ac:dyDescent="0.35">
      <c r="D268" s="159"/>
      <c r="E268" s="157"/>
      <c r="F268" s="157"/>
      <c r="G268" s="157"/>
      <c r="H268" s="157"/>
      <c r="I268" s="158"/>
      <c r="J268" s="158"/>
      <c r="K268" s="158"/>
      <c r="L268" s="158"/>
      <c r="M268" s="158"/>
      <c r="N268" s="23"/>
      <c r="O268" s="23"/>
      <c r="P268" s="23"/>
      <c r="Q268" s="160"/>
      <c r="R268" s="161"/>
      <c r="S268" s="161"/>
      <c r="T268" s="158"/>
      <c r="U268" s="158"/>
      <c r="V268" s="158"/>
      <c r="W268" s="158"/>
      <c r="X268" s="158"/>
      <c r="Y268" s="158"/>
      <c r="Z268" s="158"/>
      <c r="AA268" s="162"/>
      <c r="AB268" s="158"/>
      <c r="AC268" s="158"/>
      <c r="AD268" s="158"/>
    </row>
    <row r="269" spans="4:30" x14ac:dyDescent="0.35">
      <c r="D269" s="159"/>
      <c r="E269" s="157"/>
      <c r="F269" s="157"/>
      <c r="G269" s="157"/>
      <c r="H269" s="157"/>
      <c r="I269" s="158"/>
      <c r="J269" s="158"/>
      <c r="K269" s="158"/>
      <c r="L269" s="158"/>
      <c r="M269" s="158"/>
      <c r="N269" s="23"/>
      <c r="O269" s="23"/>
      <c r="P269" s="23"/>
      <c r="Q269" s="160"/>
      <c r="R269" s="161"/>
      <c r="S269" s="161"/>
      <c r="T269" s="158"/>
      <c r="U269" s="158"/>
      <c r="V269" s="158"/>
      <c r="W269" s="158"/>
      <c r="X269" s="158"/>
      <c r="Y269" s="158"/>
      <c r="Z269" s="158"/>
      <c r="AA269" s="162"/>
      <c r="AB269" s="158"/>
      <c r="AC269" s="158"/>
      <c r="AD269" s="158"/>
    </row>
    <row r="270" spans="4:30" x14ac:dyDescent="0.35">
      <c r="D270" s="159"/>
      <c r="E270" s="157"/>
      <c r="F270" s="157"/>
      <c r="G270" s="157"/>
      <c r="H270" s="157"/>
      <c r="I270" s="158"/>
      <c r="J270" s="158"/>
      <c r="K270" s="158"/>
      <c r="L270" s="158"/>
      <c r="M270" s="158"/>
      <c r="N270" s="23"/>
      <c r="O270" s="23"/>
      <c r="P270" s="23"/>
      <c r="Q270" s="160"/>
      <c r="R270" s="161"/>
      <c r="S270" s="161"/>
      <c r="T270" s="158"/>
      <c r="U270" s="158"/>
      <c r="V270" s="158"/>
      <c r="W270" s="158"/>
      <c r="X270" s="158"/>
      <c r="Y270" s="158"/>
      <c r="Z270" s="158"/>
      <c r="AA270" s="162"/>
      <c r="AB270" s="158"/>
      <c r="AC270" s="158"/>
      <c r="AD270" s="158"/>
    </row>
    <row r="271" spans="4:30" x14ac:dyDescent="0.35">
      <c r="D271" s="159"/>
      <c r="E271" s="157"/>
      <c r="F271" s="157"/>
      <c r="G271" s="157"/>
      <c r="H271" s="157"/>
      <c r="I271" s="158"/>
      <c r="J271" s="158"/>
      <c r="K271" s="158"/>
      <c r="L271" s="158"/>
      <c r="M271" s="158"/>
      <c r="N271" s="23"/>
      <c r="O271" s="23"/>
      <c r="P271" s="23"/>
      <c r="Q271" s="160"/>
      <c r="R271" s="161"/>
      <c r="S271" s="161"/>
      <c r="T271" s="158"/>
      <c r="U271" s="158"/>
      <c r="V271" s="158"/>
      <c r="W271" s="158"/>
      <c r="X271" s="158"/>
      <c r="Y271" s="158"/>
      <c r="Z271" s="158"/>
      <c r="AA271" s="162"/>
      <c r="AB271" s="158"/>
      <c r="AC271" s="158"/>
      <c r="AD271" s="158"/>
    </row>
    <row r="272" spans="4:30" x14ac:dyDescent="0.35">
      <c r="D272" s="159"/>
      <c r="E272" s="157"/>
      <c r="F272" s="157"/>
      <c r="G272" s="157"/>
      <c r="H272" s="157"/>
      <c r="I272" s="158"/>
      <c r="J272" s="158"/>
      <c r="K272" s="158"/>
      <c r="L272" s="158"/>
      <c r="M272" s="158"/>
      <c r="N272" s="23"/>
      <c r="O272" s="23"/>
      <c r="P272" s="23"/>
      <c r="Q272" s="160"/>
      <c r="R272" s="161"/>
      <c r="S272" s="161"/>
      <c r="T272" s="158"/>
      <c r="U272" s="158"/>
      <c r="V272" s="158"/>
      <c r="W272" s="158"/>
      <c r="X272" s="158"/>
      <c r="Y272" s="158"/>
      <c r="Z272" s="158"/>
      <c r="AA272" s="162"/>
      <c r="AB272" s="158"/>
      <c r="AC272" s="158"/>
      <c r="AD272" s="158"/>
    </row>
    <row r="273" spans="4:30" x14ac:dyDescent="0.35">
      <c r="D273" s="159"/>
      <c r="E273" s="157"/>
      <c r="F273" s="157"/>
      <c r="G273" s="157"/>
      <c r="H273" s="157"/>
      <c r="I273" s="158"/>
      <c r="J273" s="158"/>
      <c r="K273" s="158"/>
      <c r="L273" s="158"/>
      <c r="M273" s="158"/>
      <c r="N273" s="23"/>
      <c r="O273" s="23"/>
      <c r="P273" s="23"/>
      <c r="Q273" s="160"/>
      <c r="R273" s="161"/>
      <c r="S273" s="161"/>
      <c r="T273" s="158"/>
      <c r="U273" s="158"/>
      <c r="V273" s="158"/>
      <c r="W273" s="158"/>
      <c r="X273" s="158"/>
      <c r="Y273" s="158"/>
      <c r="Z273" s="158"/>
      <c r="AA273" s="162"/>
      <c r="AB273" s="158"/>
      <c r="AC273" s="158"/>
      <c r="AD273" s="158"/>
    </row>
    <row r="274" spans="4:30" x14ac:dyDescent="0.35">
      <c r="D274" s="159"/>
      <c r="E274" s="157"/>
      <c r="F274" s="157"/>
      <c r="G274" s="157"/>
      <c r="H274" s="157"/>
      <c r="I274" s="158"/>
      <c r="J274" s="158"/>
      <c r="K274" s="158"/>
      <c r="L274" s="158"/>
      <c r="M274" s="158"/>
      <c r="N274" s="23"/>
      <c r="O274" s="23"/>
      <c r="P274" s="23"/>
      <c r="Q274" s="160"/>
      <c r="R274" s="161"/>
      <c r="S274" s="161"/>
      <c r="T274" s="158"/>
      <c r="U274" s="158"/>
      <c r="V274" s="158"/>
      <c r="W274" s="158"/>
      <c r="X274" s="158"/>
      <c r="Y274" s="158"/>
      <c r="Z274" s="158"/>
      <c r="AA274" s="162"/>
      <c r="AB274" s="158"/>
      <c r="AC274" s="158"/>
      <c r="AD274" s="158"/>
    </row>
    <row r="275" spans="4:30" x14ac:dyDescent="0.35">
      <c r="D275" s="159"/>
      <c r="E275" s="157"/>
      <c r="F275" s="157"/>
      <c r="G275" s="157"/>
      <c r="H275" s="157"/>
      <c r="I275" s="158"/>
      <c r="J275" s="158"/>
      <c r="K275" s="158"/>
      <c r="L275" s="158"/>
      <c r="M275" s="158"/>
      <c r="N275" s="23"/>
      <c r="O275" s="23"/>
      <c r="P275" s="23"/>
      <c r="Q275" s="160"/>
      <c r="R275" s="161"/>
      <c r="S275" s="161"/>
      <c r="T275" s="158"/>
      <c r="U275" s="158"/>
      <c r="V275" s="158"/>
      <c r="W275" s="158"/>
      <c r="X275" s="158"/>
      <c r="Y275" s="158"/>
      <c r="Z275" s="158"/>
      <c r="AA275" s="162"/>
      <c r="AB275" s="158"/>
      <c r="AC275" s="158"/>
      <c r="AD275" s="158"/>
    </row>
    <row r="276" spans="4:30" x14ac:dyDescent="0.35">
      <c r="D276" s="159"/>
      <c r="E276" s="157"/>
      <c r="F276" s="157"/>
      <c r="G276" s="157"/>
      <c r="H276" s="157"/>
      <c r="I276" s="158"/>
      <c r="J276" s="158"/>
      <c r="K276" s="158"/>
      <c r="L276" s="158"/>
      <c r="M276" s="158"/>
      <c r="N276" s="23"/>
      <c r="O276" s="23"/>
      <c r="P276" s="23"/>
      <c r="Q276" s="160"/>
      <c r="R276" s="161"/>
      <c r="S276" s="161"/>
      <c r="T276" s="158"/>
      <c r="U276" s="158"/>
      <c r="V276" s="158"/>
      <c r="W276" s="158"/>
      <c r="X276" s="158"/>
      <c r="Y276" s="158"/>
      <c r="Z276" s="158"/>
      <c r="AA276" s="162"/>
      <c r="AB276" s="158"/>
      <c r="AC276" s="158"/>
      <c r="AD276" s="158"/>
    </row>
    <row r="277" spans="4:30" x14ac:dyDescent="0.35">
      <c r="D277" s="159"/>
      <c r="E277" s="157"/>
      <c r="F277" s="157"/>
      <c r="G277" s="157"/>
      <c r="H277" s="157"/>
      <c r="I277" s="158"/>
      <c r="J277" s="158"/>
      <c r="K277" s="158"/>
      <c r="L277" s="158"/>
      <c r="M277" s="158"/>
      <c r="N277" s="23"/>
      <c r="O277" s="23"/>
      <c r="P277" s="23"/>
      <c r="Q277" s="160"/>
      <c r="R277" s="161"/>
      <c r="S277" s="161"/>
      <c r="T277" s="158"/>
      <c r="U277" s="158"/>
      <c r="V277" s="158"/>
      <c r="W277" s="158"/>
      <c r="X277" s="158"/>
      <c r="Y277" s="158"/>
      <c r="Z277" s="158"/>
      <c r="AA277" s="162"/>
      <c r="AB277" s="158"/>
      <c r="AC277" s="158"/>
      <c r="AD277" s="158"/>
    </row>
    <row r="278" spans="4:30" x14ac:dyDescent="0.35">
      <c r="D278" s="159"/>
      <c r="E278" s="157"/>
      <c r="F278" s="157"/>
      <c r="G278" s="157"/>
      <c r="H278" s="157"/>
      <c r="I278" s="158"/>
      <c r="J278" s="158"/>
      <c r="K278" s="158"/>
      <c r="L278" s="158"/>
      <c r="M278" s="158"/>
      <c r="N278" s="23"/>
      <c r="O278" s="23"/>
      <c r="P278" s="23"/>
      <c r="Q278" s="160"/>
      <c r="R278" s="161"/>
      <c r="S278" s="161"/>
      <c r="T278" s="158"/>
      <c r="U278" s="158"/>
      <c r="V278" s="158"/>
      <c r="W278" s="158"/>
      <c r="X278" s="158"/>
      <c r="Y278" s="158"/>
      <c r="Z278" s="158"/>
      <c r="AA278" s="162"/>
      <c r="AB278" s="158"/>
      <c r="AC278" s="158"/>
      <c r="AD278" s="158"/>
    </row>
    <row r="279" spans="4:30" x14ac:dyDescent="0.35">
      <c r="D279" s="159"/>
      <c r="E279" s="157"/>
      <c r="F279" s="157"/>
      <c r="G279" s="157"/>
      <c r="H279" s="157"/>
      <c r="I279" s="158"/>
      <c r="J279" s="158"/>
      <c r="K279" s="158"/>
      <c r="L279" s="158"/>
      <c r="M279" s="158"/>
      <c r="N279" s="23"/>
      <c r="O279" s="23"/>
      <c r="P279" s="23"/>
      <c r="Q279" s="160"/>
      <c r="R279" s="161"/>
      <c r="S279" s="161"/>
      <c r="T279" s="158"/>
      <c r="U279" s="158"/>
      <c r="V279" s="158"/>
      <c r="W279" s="158"/>
      <c r="X279" s="158"/>
      <c r="Y279" s="158"/>
      <c r="Z279" s="158"/>
      <c r="AA279" s="162"/>
      <c r="AB279" s="158"/>
      <c r="AC279" s="158"/>
      <c r="AD279" s="158"/>
    </row>
    <row r="280" spans="4:30" x14ac:dyDescent="0.35">
      <c r="D280" s="159"/>
      <c r="E280" s="157"/>
      <c r="F280" s="157"/>
      <c r="G280" s="157"/>
      <c r="H280" s="157"/>
      <c r="I280" s="158"/>
      <c r="J280" s="158"/>
      <c r="K280" s="158"/>
      <c r="L280" s="158"/>
      <c r="M280" s="158"/>
      <c r="N280" s="23"/>
      <c r="O280" s="23"/>
      <c r="P280" s="23"/>
      <c r="Q280" s="160"/>
      <c r="R280" s="161"/>
      <c r="S280" s="161"/>
      <c r="T280" s="158"/>
      <c r="U280" s="158"/>
      <c r="V280" s="158"/>
      <c r="W280" s="158"/>
      <c r="X280" s="158"/>
      <c r="Y280" s="158"/>
      <c r="Z280" s="158"/>
      <c r="AA280" s="162"/>
      <c r="AB280" s="158"/>
      <c r="AC280" s="158"/>
      <c r="AD280" s="158"/>
    </row>
    <row r="281" spans="4:30" x14ac:dyDescent="0.35">
      <c r="D281" s="159"/>
      <c r="E281" s="157"/>
      <c r="F281" s="157"/>
      <c r="G281" s="157"/>
      <c r="H281" s="157"/>
      <c r="I281" s="158"/>
      <c r="J281" s="158"/>
      <c r="K281" s="158"/>
      <c r="L281" s="158"/>
      <c r="M281" s="158"/>
      <c r="N281" s="23"/>
      <c r="O281" s="23"/>
      <c r="P281" s="23"/>
      <c r="Q281" s="160"/>
      <c r="R281" s="161"/>
      <c r="S281" s="161"/>
      <c r="T281" s="158"/>
      <c r="U281" s="158"/>
      <c r="V281" s="158"/>
      <c r="W281" s="158"/>
      <c r="X281" s="158"/>
      <c r="Y281" s="158"/>
      <c r="Z281" s="158"/>
      <c r="AA281" s="162"/>
      <c r="AB281" s="158"/>
      <c r="AC281" s="158"/>
      <c r="AD281" s="158"/>
    </row>
    <row r="282" spans="4:30" x14ac:dyDescent="0.35">
      <c r="D282" s="159"/>
      <c r="E282" s="157"/>
      <c r="F282" s="157"/>
      <c r="G282" s="157"/>
      <c r="H282" s="157"/>
      <c r="I282" s="158"/>
      <c r="J282" s="158"/>
      <c r="K282" s="158"/>
      <c r="L282" s="158"/>
      <c r="M282" s="158"/>
      <c r="N282" s="23"/>
      <c r="O282" s="23"/>
      <c r="P282" s="23"/>
      <c r="Q282" s="160"/>
      <c r="R282" s="161"/>
      <c r="S282" s="161"/>
      <c r="T282" s="158"/>
      <c r="U282" s="158"/>
      <c r="V282" s="158"/>
      <c r="W282" s="158"/>
      <c r="X282" s="158"/>
      <c r="Y282" s="158"/>
      <c r="Z282" s="158"/>
      <c r="AA282" s="162"/>
      <c r="AB282" s="158"/>
      <c r="AC282" s="158"/>
      <c r="AD282" s="158"/>
    </row>
    <row r="283" spans="4:30" x14ac:dyDescent="0.35">
      <c r="D283" s="159"/>
      <c r="E283" s="157"/>
      <c r="F283" s="157"/>
      <c r="G283" s="157"/>
      <c r="H283" s="157"/>
      <c r="I283" s="158"/>
      <c r="J283" s="158"/>
      <c r="K283" s="158"/>
      <c r="L283" s="158"/>
      <c r="M283" s="158"/>
      <c r="N283" s="23"/>
      <c r="O283" s="23"/>
      <c r="P283" s="23"/>
      <c r="Q283" s="160"/>
      <c r="R283" s="161"/>
      <c r="S283" s="161"/>
      <c r="T283" s="158"/>
      <c r="U283" s="158"/>
      <c r="V283" s="158"/>
      <c r="W283" s="158"/>
      <c r="X283" s="158"/>
      <c r="Y283" s="158"/>
      <c r="Z283" s="158"/>
      <c r="AA283" s="162"/>
      <c r="AB283" s="158"/>
      <c r="AC283" s="158"/>
      <c r="AD283" s="158"/>
    </row>
    <row r="284" spans="4:30" x14ac:dyDescent="0.35">
      <c r="D284" s="159"/>
      <c r="E284" s="157"/>
      <c r="F284" s="157"/>
      <c r="G284" s="157"/>
      <c r="H284" s="157"/>
      <c r="I284" s="158"/>
      <c r="J284" s="158"/>
      <c r="K284" s="158"/>
      <c r="L284" s="158"/>
      <c r="M284" s="158"/>
      <c r="N284" s="23"/>
      <c r="O284" s="23"/>
      <c r="P284" s="23"/>
      <c r="Q284" s="160"/>
      <c r="R284" s="161"/>
      <c r="S284" s="161"/>
      <c r="T284" s="158"/>
      <c r="U284" s="158"/>
      <c r="V284" s="158"/>
      <c r="W284" s="158"/>
      <c r="X284" s="158"/>
      <c r="Y284" s="158"/>
      <c r="Z284" s="158"/>
      <c r="AA284" s="162"/>
      <c r="AB284" s="158"/>
      <c r="AC284" s="158"/>
      <c r="AD284" s="158"/>
    </row>
    <row r="285" spans="4:30" x14ac:dyDescent="0.35">
      <c r="D285" s="159"/>
      <c r="E285" s="157"/>
      <c r="F285" s="157"/>
      <c r="G285" s="157"/>
      <c r="H285" s="157"/>
      <c r="I285" s="158"/>
      <c r="J285" s="158"/>
      <c r="K285" s="158"/>
      <c r="L285" s="158"/>
      <c r="M285" s="158"/>
      <c r="N285" s="23"/>
      <c r="O285" s="23"/>
      <c r="P285" s="23"/>
      <c r="Q285" s="160"/>
      <c r="R285" s="161"/>
      <c r="S285" s="161"/>
      <c r="T285" s="158"/>
      <c r="U285" s="158"/>
      <c r="V285" s="158"/>
      <c r="W285" s="158"/>
      <c r="X285" s="158"/>
      <c r="Y285" s="158"/>
      <c r="Z285" s="158"/>
      <c r="AA285" s="162"/>
      <c r="AB285" s="158"/>
      <c r="AC285" s="158"/>
      <c r="AD285" s="158"/>
    </row>
    <row r="286" spans="4:30" x14ac:dyDescent="0.35">
      <c r="D286" s="159"/>
      <c r="E286" s="157"/>
      <c r="F286" s="157"/>
      <c r="G286" s="157"/>
      <c r="H286" s="157"/>
      <c r="I286" s="158"/>
      <c r="J286" s="158"/>
      <c r="K286" s="158"/>
      <c r="L286" s="158"/>
      <c r="M286" s="158"/>
      <c r="N286" s="23"/>
      <c r="O286" s="23"/>
      <c r="P286" s="23"/>
      <c r="Q286" s="160"/>
      <c r="R286" s="161"/>
      <c r="S286" s="161"/>
      <c r="T286" s="158"/>
      <c r="U286" s="158"/>
      <c r="V286" s="158"/>
      <c r="W286" s="158"/>
      <c r="X286" s="158"/>
      <c r="Y286" s="158"/>
      <c r="Z286" s="158"/>
      <c r="AA286" s="162"/>
      <c r="AB286" s="158"/>
      <c r="AC286" s="158"/>
      <c r="AD286" s="158"/>
    </row>
    <row r="287" spans="4:30" x14ac:dyDescent="0.35">
      <c r="D287" s="159"/>
      <c r="E287" s="157"/>
      <c r="F287" s="157"/>
      <c r="G287" s="157"/>
      <c r="H287" s="157"/>
      <c r="I287" s="158"/>
      <c r="J287" s="158"/>
      <c r="K287" s="158"/>
      <c r="L287" s="158"/>
      <c r="M287" s="158"/>
      <c r="N287" s="23"/>
      <c r="O287" s="23"/>
      <c r="P287" s="23"/>
      <c r="Q287" s="160"/>
      <c r="R287" s="161"/>
      <c r="S287" s="161"/>
      <c r="T287" s="158"/>
      <c r="U287" s="158"/>
      <c r="V287" s="158"/>
      <c r="W287" s="158"/>
      <c r="X287" s="158"/>
      <c r="Y287" s="158"/>
      <c r="Z287" s="158"/>
      <c r="AA287" s="162"/>
      <c r="AB287" s="158"/>
      <c r="AC287" s="158"/>
      <c r="AD287" s="158"/>
    </row>
    <row r="288" spans="4:30" x14ac:dyDescent="0.35">
      <c r="D288" s="159"/>
      <c r="E288" s="157"/>
      <c r="F288" s="157"/>
      <c r="G288" s="157"/>
      <c r="H288" s="157"/>
      <c r="I288" s="158"/>
      <c r="J288" s="158"/>
      <c r="K288" s="158"/>
      <c r="L288" s="158"/>
      <c r="M288" s="158"/>
      <c r="N288" s="23"/>
      <c r="O288" s="23"/>
      <c r="P288" s="23"/>
      <c r="Q288" s="160"/>
      <c r="R288" s="161"/>
      <c r="S288" s="161"/>
      <c r="T288" s="158"/>
      <c r="U288" s="158"/>
      <c r="V288" s="158"/>
      <c r="W288" s="158"/>
      <c r="X288" s="158"/>
      <c r="Y288" s="158"/>
      <c r="Z288" s="158"/>
      <c r="AA288" s="162"/>
      <c r="AB288" s="158"/>
      <c r="AC288" s="158"/>
      <c r="AD288" s="158"/>
    </row>
    <row r="289" spans="4:30" x14ac:dyDescent="0.35">
      <c r="D289" s="159"/>
      <c r="E289" s="157"/>
      <c r="F289" s="157"/>
      <c r="G289" s="157"/>
      <c r="H289" s="157"/>
      <c r="I289" s="158"/>
      <c r="J289" s="158"/>
      <c r="K289" s="158"/>
      <c r="L289" s="158"/>
      <c r="M289" s="158"/>
      <c r="N289" s="23"/>
      <c r="O289" s="23"/>
      <c r="P289" s="23"/>
      <c r="Q289" s="160"/>
      <c r="R289" s="161"/>
      <c r="S289" s="161"/>
      <c r="T289" s="158"/>
      <c r="U289" s="158"/>
      <c r="V289" s="158"/>
      <c r="W289" s="158"/>
      <c r="X289" s="158"/>
      <c r="Y289" s="158"/>
      <c r="Z289" s="158"/>
      <c r="AA289" s="162"/>
      <c r="AB289" s="158"/>
      <c r="AC289" s="158"/>
      <c r="AD289" s="158"/>
    </row>
    <row r="290" spans="4:30" x14ac:dyDescent="0.35">
      <c r="D290" s="159"/>
      <c r="E290" s="157"/>
      <c r="F290" s="157"/>
      <c r="G290" s="157"/>
      <c r="H290" s="157"/>
      <c r="I290" s="158"/>
      <c r="J290" s="158"/>
      <c r="K290" s="158"/>
      <c r="L290" s="158"/>
      <c r="M290" s="158"/>
      <c r="N290" s="23"/>
      <c r="O290" s="23"/>
      <c r="P290" s="23"/>
      <c r="Q290" s="160"/>
      <c r="R290" s="161"/>
      <c r="S290" s="161"/>
      <c r="T290" s="158"/>
      <c r="U290" s="158"/>
      <c r="V290" s="158"/>
      <c r="W290" s="158"/>
      <c r="X290" s="158"/>
      <c r="Y290" s="158"/>
      <c r="Z290" s="158"/>
      <c r="AA290" s="162"/>
      <c r="AB290" s="158"/>
      <c r="AC290" s="158"/>
      <c r="AD290" s="158"/>
    </row>
    <row r="291" spans="4:30" x14ac:dyDescent="0.35">
      <c r="D291" s="159"/>
      <c r="E291" s="157"/>
      <c r="F291" s="157"/>
      <c r="G291" s="157"/>
      <c r="H291" s="157"/>
      <c r="I291" s="158"/>
      <c r="J291" s="158"/>
      <c r="K291" s="158"/>
      <c r="L291" s="158"/>
      <c r="M291" s="158"/>
      <c r="N291" s="23"/>
      <c r="O291" s="23"/>
      <c r="P291" s="23"/>
      <c r="Q291" s="160"/>
      <c r="R291" s="161"/>
      <c r="S291" s="161"/>
      <c r="T291" s="158"/>
      <c r="U291" s="158"/>
      <c r="V291" s="158"/>
      <c r="W291" s="158"/>
      <c r="X291" s="158"/>
      <c r="Y291" s="158"/>
      <c r="Z291" s="158"/>
      <c r="AA291" s="162"/>
      <c r="AB291" s="158"/>
      <c r="AC291" s="158"/>
      <c r="AD291" s="158"/>
    </row>
    <row r="292" spans="4:30" x14ac:dyDescent="0.35">
      <c r="D292" s="159"/>
      <c r="E292" s="157"/>
      <c r="F292" s="157"/>
      <c r="G292" s="157"/>
      <c r="H292" s="157"/>
      <c r="I292" s="158"/>
      <c r="J292" s="158"/>
      <c r="K292" s="158"/>
      <c r="L292" s="158"/>
      <c r="M292" s="158"/>
      <c r="N292" s="23"/>
      <c r="O292" s="23"/>
      <c r="P292" s="23"/>
      <c r="Q292" s="160"/>
      <c r="R292" s="161"/>
      <c r="S292" s="161"/>
      <c r="T292" s="158"/>
      <c r="U292" s="158"/>
      <c r="V292" s="158"/>
      <c r="W292" s="158"/>
      <c r="X292" s="158"/>
      <c r="Y292" s="158"/>
      <c r="Z292" s="158"/>
      <c r="AA292" s="162"/>
      <c r="AB292" s="158"/>
      <c r="AC292" s="158"/>
      <c r="AD292" s="158"/>
    </row>
    <row r="293" spans="4:30" x14ac:dyDescent="0.35">
      <c r="D293" s="159"/>
      <c r="E293" s="157"/>
      <c r="F293" s="157"/>
      <c r="G293" s="157"/>
      <c r="H293" s="157"/>
      <c r="I293" s="158"/>
      <c r="J293" s="158"/>
      <c r="K293" s="158"/>
      <c r="L293" s="158"/>
      <c r="M293" s="158"/>
      <c r="N293" s="23"/>
      <c r="O293" s="23"/>
      <c r="P293" s="23"/>
      <c r="Q293" s="160"/>
      <c r="R293" s="161"/>
      <c r="S293" s="161"/>
      <c r="T293" s="158"/>
      <c r="U293" s="158"/>
      <c r="V293" s="158"/>
      <c r="W293" s="158"/>
      <c r="X293" s="158"/>
      <c r="Y293" s="158"/>
      <c r="Z293" s="158"/>
      <c r="AA293" s="162"/>
      <c r="AB293" s="158"/>
      <c r="AC293" s="158"/>
      <c r="AD293" s="158"/>
    </row>
    <row r="294" spans="4:30" x14ac:dyDescent="0.35">
      <c r="D294" s="159"/>
      <c r="E294" s="157"/>
      <c r="F294" s="157"/>
      <c r="G294" s="157"/>
      <c r="H294" s="157"/>
      <c r="I294" s="158"/>
      <c r="J294" s="158"/>
      <c r="K294" s="158"/>
      <c r="L294" s="158"/>
      <c r="M294" s="158"/>
      <c r="N294" s="23"/>
      <c r="O294" s="23"/>
      <c r="P294" s="23"/>
      <c r="Q294" s="160"/>
      <c r="R294" s="161"/>
      <c r="S294" s="161"/>
      <c r="T294" s="158"/>
      <c r="U294" s="158"/>
      <c r="V294" s="158"/>
      <c r="W294" s="158"/>
      <c r="X294" s="158"/>
      <c r="Y294" s="158"/>
      <c r="Z294" s="158"/>
      <c r="AA294" s="162"/>
      <c r="AB294" s="158"/>
      <c r="AC294" s="158"/>
      <c r="AD294" s="158"/>
    </row>
    <row r="295" spans="4:30" x14ac:dyDescent="0.35">
      <c r="D295" s="159"/>
      <c r="E295" s="157"/>
      <c r="F295" s="157"/>
      <c r="G295" s="157"/>
      <c r="H295" s="157"/>
      <c r="I295" s="158"/>
      <c r="J295" s="158"/>
      <c r="K295" s="158"/>
      <c r="L295" s="158"/>
      <c r="M295" s="158"/>
      <c r="N295" s="23"/>
      <c r="O295" s="23"/>
      <c r="P295" s="23"/>
      <c r="Q295" s="160"/>
      <c r="R295" s="161"/>
      <c r="S295" s="161"/>
      <c r="T295" s="158"/>
      <c r="U295" s="158"/>
      <c r="V295" s="158"/>
      <c r="W295" s="158"/>
      <c r="X295" s="158"/>
      <c r="Y295" s="158"/>
      <c r="Z295" s="158"/>
      <c r="AA295" s="162"/>
      <c r="AB295" s="158"/>
      <c r="AC295" s="158"/>
      <c r="AD295" s="158"/>
    </row>
    <row r="296" spans="4:30" x14ac:dyDescent="0.35">
      <c r="D296" s="159"/>
      <c r="E296" s="157"/>
      <c r="F296" s="157"/>
      <c r="G296" s="157"/>
      <c r="H296" s="157"/>
      <c r="I296" s="158"/>
      <c r="J296" s="158"/>
      <c r="K296" s="158"/>
      <c r="L296" s="158"/>
      <c r="M296" s="158"/>
      <c r="N296" s="23"/>
      <c r="O296" s="23"/>
      <c r="P296" s="23"/>
      <c r="Q296" s="160"/>
      <c r="R296" s="161"/>
      <c r="S296" s="161"/>
      <c r="T296" s="158"/>
      <c r="U296" s="158"/>
      <c r="V296" s="158"/>
      <c r="W296" s="158"/>
      <c r="X296" s="158"/>
      <c r="Y296" s="158"/>
      <c r="Z296" s="158"/>
      <c r="AA296" s="162"/>
      <c r="AB296" s="158"/>
      <c r="AC296" s="158"/>
      <c r="AD296" s="158"/>
    </row>
    <row r="297" spans="4:30" x14ac:dyDescent="0.35">
      <c r="D297" s="159"/>
      <c r="E297" s="157"/>
      <c r="F297" s="157"/>
      <c r="G297" s="157"/>
      <c r="H297" s="157"/>
      <c r="I297" s="158"/>
      <c r="J297" s="158"/>
      <c r="K297" s="158"/>
      <c r="L297" s="158"/>
      <c r="M297" s="158"/>
      <c r="N297" s="23"/>
      <c r="O297" s="23"/>
      <c r="P297" s="23"/>
      <c r="Q297" s="160"/>
      <c r="R297" s="161"/>
      <c r="S297" s="161"/>
      <c r="T297" s="158"/>
      <c r="U297" s="158"/>
      <c r="V297" s="158"/>
      <c r="W297" s="158"/>
      <c r="X297" s="158"/>
      <c r="Y297" s="158"/>
      <c r="Z297" s="158"/>
      <c r="AA297" s="162"/>
      <c r="AB297" s="158"/>
      <c r="AC297" s="158"/>
      <c r="AD297" s="158"/>
    </row>
    <row r="298" spans="4:30" x14ac:dyDescent="0.35">
      <c r="D298" s="159"/>
      <c r="E298" s="157"/>
      <c r="F298" s="157"/>
      <c r="G298" s="157"/>
      <c r="H298" s="157"/>
      <c r="I298" s="158"/>
      <c r="J298" s="158"/>
      <c r="K298" s="158"/>
      <c r="L298" s="158"/>
      <c r="M298" s="158"/>
      <c r="N298" s="23"/>
      <c r="O298" s="23"/>
      <c r="P298" s="23"/>
      <c r="Q298" s="160"/>
      <c r="R298" s="161"/>
      <c r="S298" s="161"/>
      <c r="T298" s="158"/>
      <c r="U298" s="158"/>
      <c r="V298" s="158"/>
      <c r="W298" s="158"/>
      <c r="X298" s="158"/>
      <c r="Y298" s="158"/>
      <c r="Z298" s="158"/>
      <c r="AA298" s="162"/>
      <c r="AB298" s="158"/>
      <c r="AC298" s="158"/>
      <c r="AD298" s="158"/>
    </row>
    <row r="299" spans="4:30" x14ac:dyDescent="0.35">
      <c r="D299" s="159"/>
      <c r="E299" s="157"/>
      <c r="F299" s="157"/>
      <c r="G299" s="157"/>
      <c r="H299" s="157"/>
      <c r="I299" s="158"/>
      <c r="J299" s="158"/>
      <c r="K299" s="158"/>
      <c r="L299" s="158"/>
      <c r="M299" s="158"/>
      <c r="N299" s="23"/>
      <c r="O299" s="23"/>
      <c r="P299" s="23"/>
      <c r="Q299" s="160"/>
      <c r="R299" s="161"/>
      <c r="S299" s="161"/>
      <c r="T299" s="158"/>
      <c r="U299" s="158"/>
      <c r="V299" s="158"/>
      <c r="W299" s="158"/>
      <c r="X299" s="158"/>
      <c r="Y299" s="158"/>
      <c r="Z299" s="158"/>
      <c r="AA299" s="162"/>
      <c r="AB299" s="158"/>
      <c r="AC299" s="158"/>
      <c r="AD299" s="158"/>
    </row>
    <row r="300" spans="4:30" x14ac:dyDescent="0.35">
      <c r="D300" s="159"/>
      <c r="E300" s="157"/>
      <c r="F300" s="157"/>
      <c r="G300" s="157"/>
      <c r="H300" s="157"/>
      <c r="I300" s="158"/>
      <c r="J300" s="158"/>
      <c r="K300" s="158"/>
      <c r="L300" s="158"/>
      <c r="M300" s="158"/>
      <c r="N300" s="23"/>
      <c r="O300" s="23"/>
      <c r="P300" s="23"/>
      <c r="Q300" s="160"/>
      <c r="R300" s="161"/>
      <c r="S300" s="161"/>
      <c r="T300" s="158"/>
      <c r="U300" s="158"/>
      <c r="V300" s="158"/>
      <c r="W300" s="158"/>
      <c r="X300" s="158"/>
      <c r="Y300" s="158"/>
      <c r="Z300" s="158"/>
      <c r="AA300" s="162"/>
      <c r="AB300" s="158"/>
      <c r="AC300" s="158"/>
      <c r="AD300" s="158"/>
    </row>
    <row r="301" spans="4:30" x14ac:dyDescent="0.35">
      <c r="D301" s="159"/>
      <c r="E301" s="157"/>
      <c r="F301" s="157"/>
      <c r="G301" s="157"/>
      <c r="H301" s="157"/>
      <c r="I301" s="158"/>
      <c r="J301" s="158"/>
      <c r="K301" s="158"/>
      <c r="L301" s="158"/>
      <c r="M301" s="158"/>
      <c r="N301" s="23"/>
      <c r="O301" s="23"/>
      <c r="P301" s="23"/>
      <c r="Q301" s="160"/>
      <c r="R301" s="161"/>
      <c r="S301" s="161"/>
      <c r="T301" s="158"/>
      <c r="U301" s="158"/>
      <c r="V301" s="158"/>
      <c r="W301" s="158"/>
      <c r="X301" s="158"/>
      <c r="Y301" s="158"/>
      <c r="Z301" s="158"/>
      <c r="AA301" s="162"/>
      <c r="AB301" s="158"/>
      <c r="AC301" s="158"/>
      <c r="AD301" s="158"/>
    </row>
    <row r="302" spans="4:30" x14ac:dyDescent="0.35">
      <c r="D302" s="159"/>
      <c r="E302" s="157"/>
      <c r="F302" s="157"/>
      <c r="G302" s="157"/>
      <c r="H302" s="157"/>
      <c r="I302" s="158"/>
      <c r="J302" s="158"/>
      <c r="K302" s="158"/>
      <c r="L302" s="158"/>
      <c r="M302" s="158"/>
      <c r="N302" s="23"/>
      <c r="O302" s="23"/>
      <c r="P302" s="23"/>
      <c r="Q302" s="160"/>
      <c r="R302" s="161"/>
      <c r="S302" s="161"/>
      <c r="T302" s="158"/>
      <c r="U302" s="158"/>
      <c r="V302" s="158"/>
      <c r="W302" s="158"/>
      <c r="X302" s="158"/>
      <c r="Y302" s="158"/>
      <c r="Z302" s="158"/>
      <c r="AA302" s="162"/>
      <c r="AB302" s="158"/>
      <c r="AC302" s="158"/>
      <c r="AD302" s="158"/>
    </row>
    <row r="303" spans="4:30" x14ac:dyDescent="0.35">
      <c r="D303" s="159"/>
      <c r="E303" s="157"/>
      <c r="F303" s="157"/>
      <c r="G303" s="157"/>
      <c r="H303" s="157"/>
      <c r="I303" s="158"/>
      <c r="J303" s="158"/>
      <c r="K303" s="158"/>
      <c r="L303" s="158"/>
      <c r="M303" s="158"/>
      <c r="N303" s="23"/>
      <c r="O303" s="23"/>
      <c r="P303" s="23"/>
      <c r="Q303" s="160"/>
      <c r="R303" s="161"/>
      <c r="S303" s="161"/>
      <c r="T303" s="158"/>
      <c r="U303" s="158"/>
      <c r="V303" s="158"/>
      <c r="W303" s="158"/>
      <c r="X303" s="158"/>
      <c r="Y303" s="158"/>
      <c r="Z303" s="158"/>
      <c r="AA303" s="162"/>
      <c r="AB303" s="158"/>
      <c r="AC303" s="158"/>
      <c r="AD303" s="158"/>
    </row>
  </sheetData>
  <mergeCells count="8">
    <mergeCell ref="Z2:AD2"/>
    <mergeCell ref="A4:B4"/>
    <mergeCell ref="A23:B23"/>
    <mergeCell ref="A30:B30"/>
    <mergeCell ref="D2:D3"/>
    <mergeCell ref="E2:E3"/>
    <mergeCell ref="G2:N2"/>
    <mergeCell ref="P2:X2"/>
  </mergeCell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7B963E-8C5A-4001-BAE3-209AF2CD7ADB}">
  <sheetPr>
    <tabColor theme="1"/>
  </sheetPr>
  <dimension ref="A1:AE303"/>
  <sheetViews>
    <sheetView workbookViewId="0"/>
  </sheetViews>
  <sheetFormatPr defaultColWidth="8.6328125" defaultRowHeight="14.5" outlineLevelCol="1" x14ac:dyDescent="0.35"/>
  <cols>
    <col min="1" max="1" width="21.453125" style="5" customWidth="1"/>
    <col min="2" max="2" width="66.36328125" style="5" customWidth="1"/>
    <col min="3" max="3" width="4.6328125" style="1" customWidth="1"/>
    <col min="4" max="4" width="7.36328125" style="5" customWidth="1"/>
    <col min="5" max="6" width="11.453125" style="5" customWidth="1"/>
    <col min="7" max="7" width="16.6328125" style="5" customWidth="1" outlineLevel="1"/>
    <col min="8" max="8" width="11.36328125" style="5" customWidth="1" outlineLevel="1"/>
    <col min="9" max="9" width="10.6328125" style="2" customWidth="1" outlineLevel="1"/>
    <col min="10" max="10" width="12.54296875" style="2" customWidth="1" outlineLevel="1"/>
    <col min="11" max="13" width="11.54296875" style="2" customWidth="1" outlineLevel="1"/>
    <col min="14" max="14" width="11.6328125" style="3" customWidth="1" outlineLevel="1"/>
    <col min="15" max="15" width="4.453125" style="3" customWidth="1"/>
    <col min="16" max="16" width="12.6328125" style="3" customWidth="1" outlineLevel="1"/>
    <col min="17" max="17" width="8.6328125" style="1" outlineLevel="1"/>
    <col min="18" max="18" width="14.36328125" style="4" customWidth="1" outlineLevel="1"/>
    <col min="19" max="19" width="16" style="4" customWidth="1" outlineLevel="1"/>
    <col min="20" max="20" width="14.6328125" style="2" bestFit="1" customWidth="1" outlineLevel="1"/>
    <col min="21" max="21" width="12.6328125" style="2" customWidth="1" outlineLevel="1"/>
    <col min="22" max="22" width="12.54296875" style="2" customWidth="1" outlineLevel="1"/>
    <col min="23" max="23" width="15.90625" style="2" customWidth="1" outlineLevel="1"/>
    <col min="24" max="24" width="13.36328125" style="2" customWidth="1" outlineLevel="1"/>
    <col min="25" max="25" width="4" style="2" customWidth="1"/>
    <col min="26" max="26" width="14.6328125" style="2" bestFit="1" customWidth="1" outlineLevel="1"/>
    <col min="27" max="27" width="12.36328125" style="2" customWidth="1" outlineLevel="1"/>
    <col min="28" max="28" width="14.453125" style="2" customWidth="1" outlineLevel="1"/>
    <col min="29" max="29" width="11.6328125" style="2" customWidth="1" outlineLevel="1"/>
    <col min="30" max="30" width="12.6328125" style="2" bestFit="1" customWidth="1" outlineLevel="1"/>
    <col min="31" max="31" width="3.6328125" style="5" customWidth="1"/>
    <col min="32" max="32" width="12.453125" style="5" customWidth="1"/>
    <col min="33" max="33" width="58.453125" style="5" customWidth="1"/>
    <col min="34" max="16384" width="8.6328125" style="5"/>
  </cols>
  <sheetData>
    <row r="1" spans="1:31" ht="22.25" customHeight="1" thickBot="1" x14ac:dyDescent="0.5">
      <c r="A1" s="236" t="s">
        <v>0</v>
      </c>
      <c r="B1" s="237"/>
      <c r="D1" s="236" t="s">
        <v>1</v>
      </c>
      <c r="E1" s="236"/>
      <c r="F1" s="236"/>
      <c r="G1" s="236"/>
      <c r="H1" s="236"/>
      <c r="I1" s="236"/>
    </row>
    <row r="2" spans="1:31" s="6" customFormat="1" ht="19.25" customHeight="1" x14ac:dyDescent="0.35">
      <c r="C2" s="7"/>
      <c r="D2" s="460" t="s">
        <v>2</v>
      </c>
      <c r="E2" s="462" t="s">
        <v>3</v>
      </c>
      <c r="F2" s="235"/>
      <c r="G2" s="464" t="s">
        <v>4</v>
      </c>
      <c r="H2" s="465"/>
      <c r="I2" s="465"/>
      <c r="J2" s="465"/>
      <c r="K2" s="465"/>
      <c r="L2" s="465"/>
      <c r="M2" s="465"/>
      <c r="N2" s="466"/>
      <c r="O2" s="8"/>
      <c r="P2" s="467" t="s">
        <v>5</v>
      </c>
      <c r="Q2" s="468"/>
      <c r="R2" s="468"/>
      <c r="S2" s="468"/>
      <c r="T2" s="468"/>
      <c r="U2" s="468"/>
      <c r="V2" s="468"/>
      <c r="W2" s="468"/>
      <c r="X2" s="469"/>
      <c r="Y2" s="8"/>
      <c r="Z2" s="453" t="s">
        <v>6</v>
      </c>
      <c r="AA2" s="454"/>
      <c r="AB2" s="454"/>
      <c r="AC2" s="454"/>
      <c r="AD2" s="455"/>
      <c r="AE2" s="8"/>
    </row>
    <row r="3" spans="1:31" ht="66.650000000000006" customHeight="1" thickBot="1" x14ac:dyDescent="0.4">
      <c r="A3" s="248" t="s">
        <v>71</v>
      </c>
      <c r="B3" s="249" t="str">
        <f ca="1">RIGHT(CELL("filename",A1),LEN(CELL("filename",A1))-FIND("]",CELL("filename",A1)))</f>
        <v>Lease24</v>
      </c>
      <c r="D3" s="461"/>
      <c r="E3" s="463"/>
      <c r="F3" s="406"/>
      <c r="G3" s="9" t="s">
        <v>7</v>
      </c>
      <c r="H3" s="9" t="s">
        <v>8</v>
      </c>
      <c r="I3" s="10" t="s">
        <v>9</v>
      </c>
      <c r="J3" s="10" t="s">
        <v>10</v>
      </c>
      <c r="K3" s="10" t="s">
        <v>11</v>
      </c>
      <c r="L3" s="49" t="s">
        <v>67</v>
      </c>
      <c r="M3" s="10" t="s">
        <v>12</v>
      </c>
      <c r="N3" s="11" t="s">
        <v>13</v>
      </c>
      <c r="O3" s="12"/>
      <c r="P3" s="13" t="s">
        <v>14</v>
      </c>
      <c r="Q3" s="14" t="s">
        <v>15</v>
      </c>
      <c r="R3" s="15" t="s">
        <v>16</v>
      </c>
      <c r="S3" s="15" t="s">
        <v>17</v>
      </c>
      <c r="T3" s="10" t="s">
        <v>18</v>
      </c>
      <c r="U3" s="10" t="s">
        <v>19</v>
      </c>
      <c r="V3" s="10" t="s">
        <v>20</v>
      </c>
      <c r="W3" s="10" t="s">
        <v>21</v>
      </c>
      <c r="X3" s="16" t="s">
        <v>22</v>
      </c>
      <c r="Y3" s="17"/>
      <c r="Z3" s="18" t="s">
        <v>18</v>
      </c>
      <c r="AA3" s="10" t="s">
        <v>23</v>
      </c>
      <c r="AB3" s="10" t="s">
        <v>24</v>
      </c>
      <c r="AC3" s="10" t="s">
        <v>25</v>
      </c>
      <c r="AD3" s="16" t="s">
        <v>22</v>
      </c>
    </row>
    <row r="4" spans="1:31" ht="15.5" x14ac:dyDescent="0.35">
      <c r="A4" s="456" t="s">
        <v>26</v>
      </c>
      <c r="B4" s="457"/>
      <c r="C4" s="19"/>
      <c r="D4" s="20"/>
      <c r="E4" s="21">
        <f t="shared" ref="E4" ca="1" si="0">EOMONTH($H$4,D4)</f>
        <v>31</v>
      </c>
      <c r="F4" s="44">
        <f ca="1">E5-1</f>
        <v>365</v>
      </c>
      <c r="G4" s="22" t="s">
        <v>27</v>
      </c>
      <c r="H4" s="44">
        <f ca="1">A5</f>
        <v>0</v>
      </c>
      <c r="I4" s="45"/>
      <c r="J4" s="45"/>
      <c r="K4" s="45"/>
      <c r="L4" s="45"/>
      <c r="M4" s="45"/>
      <c r="N4" s="257">
        <f ca="1">$A$6</f>
        <v>0</v>
      </c>
      <c r="O4" s="23"/>
      <c r="P4" s="255">
        <f ca="1">$A$7</f>
        <v>0</v>
      </c>
      <c r="Q4" s="163">
        <f ca="1">$A$8</f>
        <v>0</v>
      </c>
      <c r="R4" s="164"/>
      <c r="S4" s="164"/>
      <c r="T4" s="165">
        <f ca="1">A21</f>
        <v>0</v>
      </c>
      <c r="U4" s="45"/>
      <c r="V4" s="45"/>
      <c r="W4" s="45">
        <f>S4-R4</f>
        <v>0</v>
      </c>
      <c r="X4" s="25">
        <f t="shared" ref="X4:X67" ca="1" si="1">T4+W4+U4+V4</f>
        <v>0</v>
      </c>
      <c r="Z4" s="26">
        <f ca="1">A36</f>
        <v>0</v>
      </c>
      <c r="AA4" s="45"/>
      <c r="AB4" s="45"/>
      <c r="AC4" s="45">
        <f t="shared" ref="AC4:AC67" si="2">W4</f>
        <v>0</v>
      </c>
      <c r="AD4" s="25">
        <f t="shared" ref="AD4:AD67" ca="1" si="3">Z4-AA4-AB4+AC4</f>
        <v>0</v>
      </c>
    </row>
    <row r="5" spans="1:31" x14ac:dyDescent="0.35">
      <c r="A5" s="103">
        <f ca="1">VLOOKUP(B3,'Input Table'!B:L,3,0)</f>
        <v>0</v>
      </c>
      <c r="B5" s="27" t="s">
        <v>28</v>
      </c>
      <c r="D5" s="20">
        <v>1</v>
      </c>
      <c r="E5" s="21">
        <f ca="1">EOMONTH(H5,0)</f>
        <v>366</v>
      </c>
      <c r="F5" s="44">
        <f t="shared" ref="F5:F68" ca="1" si="4">E6-1</f>
        <v>730</v>
      </c>
      <c r="G5" s="22" t="s">
        <v>119</v>
      </c>
      <c r="H5" s="44">
        <f ca="1">EDATE(H4,12)</f>
        <v>366</v>
      </c>
      <c r="I5" s="45">
        <f t="shared" ref="I5:I68" ca="1" si="5">IF(D5&gt;$A$28,0,$A$9)</f>
        <v>0</v>
      </c>
      <c r="J5" s="45">
        <f t="shared" ref="J5:J68" ca="1" si="6">IF(D5&gt;$A$28,0,$A$10)</f>
        <v>0</v>
      </c>
      <c r="K5" s="45">
        <f t="shared" ref="K5:K68" ca="1" si="7">IF(D5&gt;$A$28,0,$A$11)</f>
        <v>0</v>
      </c>
      <c r="L5" s="158"/>
      <c r="M5" s="45">
        <f ca="1">K5+L5</f>
        <v>0</v>
      </c>
      <c r="N5" s="257">
        <f t="shared" ref="N5:N68" ca="1" si="8">$A$6</f>
        <v>0</v>
      </c>
      <c r="O5" s="23"/>
      <c r="P5" s="255">
        <f t="shared" ref="P5:P68" ca="1" si="9">$A$7</f>
        <v>0</v>
      </c>
      <c r="Q5" s="163">
        <f t="shared" ref="Q5:Q68" ca="1" si="10">$A$8</f>
        <v>0</v>
      </c>
      <c r="R5" s="164">
        <f ca="1">NPV(Q4,K5:$K$244) + ($A$13+$A$14+$A$15)/POWER(1+Q4,$A$28-D5+1)</f>
        <v>0</v>
      </c>
      <c r="S5" s="164">
        <f ca="1">NPV(Q5,K5:$K$244) + ($A$13+$A$14+$A$15)/POWER(1+Q5,$A$28-D5+1)</f>
        <v>0</v>
      </c>
      <c r="T5" s="45">
        <f t="shared" ref="T5:T68" ca="1" si="11">IF(ISBLANK(G5),0,X4)</f>
        <v>0</v>
      </c>
      <c r="U5" s="45">
        <f ca="1">S5*Q5</f>
        <v>0</v>
      </c>
      <c r="V5" s="45">
        <f ca="1">-(K5+L5)</f>
        <v>0</v>
      </c>
      <c r="W5" s="45">
        <f t="shared" ref="W5:W68" ca="1" si="12">S5-R5</f>
        <v>0</v>
      </c>
      <c r="X5" s="25">
        <f ca="1">T5+W5+U5+V5</f>
        <v>0</v>
      </c>
      <c r="Z5" s="28">
        <f ca="1">AD4</f>
        <v>0</v>
      </c>
      <c r="AA5" s="233"/>
      <c r="AB5" s="45">
        <f t="shared" ref="AB5:AB68" ca="1" si="13">IFERROR(Z5/($A$42-D5+1),0)</f>
        <v>0</v>
      </c>
      <c r="AC5" s="45">
        <f t="shared" ca="1" si="2"/>
        <v>0</v>
      </c>
      <c r="AD5" s="25">
        <f t="shared" ca="1" si="3"/>
        <v>0</v>
      </c>
    </row>
    <row r="6" spans="1:31" x14ac:dyDescent="0.35">
      <c r="A6" s="104">
        <f ca="1">VLOOKUP(B3,'Input Table'!B:L,4,0)</f>
        <v>0</v>
      </c>
      <c r="B6" s="27" t="s">
        <v>29</v>
      </c>
      <c r="D6" s="20">
        <v>2</v>
      </c>
      <c r="E6" s="21">
        <f t="shared" ref="E6:E69" ca="1" si="14">EOMONTH(H6,0)</f>
        <v>731</v>
      </c>
      <c r="F6" s="44">
        <f t="shared" ca="1" si="4"/>
        <v>1095</v>
      </c>
      <c r="G6" s="22" t="s">
        <v>119</v>
      </c>
      <c r="H6" s="44">
        <f t="shared" ref="H6:H69" ca="1" si="15">EDATE(H5,12)</f>
        <v>731</v>
      </c>
      <c r="I6" s="45">
        <f t="shared" ca="1" si="5"/>
        <v>0</v>
      </c>
      <c r="J6" s="45">
        <f t="shared" ca="1" si="6"/>
        <v>0</v>
      </c>
      <c r="K6" s="45">
        <f t="shared" ca="1" si="7"/>
        <v>0</v>
      </c>
      <c r="L6" s="45"/>
      <c r="M6" s="45">
        <f t="shared" ref="M6:M69" ca="1" si="16">K6+L6</f>
        <v>0</v>
      </c>
      <c r="N6" s="257">
        <f t="shared" ca="1" si="8"/>
        <v>0</v>
      </c>
      <c r="O6" s="23"/>
      <c r="P6" s="255">
        <f t="shared" ca="1" si="9"/>
        <v>0</v>
      </c>
      <c r="Q6" s="163">
        <f t="shared" ca="1" si="10"/>
        <v>0</v>
      </c>
      <c r="R6" s="164">
        <f ca="1">NPV(Q5,K6:$K$244) + ($A$13+$A$14+$A$15)/POWER(1+Q5,$A$28-D6+1)</f>
        <v>0</v>
      </c>
      <c r="S6" s="164">
        <f ca="1">NPV(Q6,K6:$K$244) + ($A$13+$A$14+$A$15)/POWER(1+Q6,$A$28-D6+1)</f>
        <v>0</v>
      </c>
      <c r="T6" s="45">
        <f t="shared" ca="1" si="11"/>
        <v>0</v>
      </c>
      <c r="U6" s="45">
        <f t="shared" ref="U6:U69" ca="1" si="17">S6*Q6</f>
        <v>0</v>
      </c>
      <c r="V6" s="45">
        <f t="shared" ref="V6:V69" ca="1" si="18">-(K6+L6)</f>
        <v>0</v>
      </c>
      <c r="W6" s="45">
        <f t="shared" ca="1" si="12"/>
        <v>0</v>
      </c>
      <c r="X6" s="25">
        <f t="shared" ca="1" si="1"/>
        <v>0</v>
      </c>
      <c r="Z6" s="28">
        <f t="shared" ref="Z6:Z69" ca="1" si="19">AD5</f>
        <v>0</v>
      </c>
      <c r="AA6" s="233"/>
      <c r="AB6" s="45">
        <f t="shared" ca="1" si="13"/>
        <v>0</v>
      </c>
      <c r="AC6" s="45">
        <f t="shared" ca="1" si="2"/>
        <v>0</v>
      </c>
      <c r="AD6" s="25">
        <f t="shared" ca="1" si="3"/>
        <v>0</v>
      </c>
    </row>
    <row r="7" spans="1:31" x14ac:dyDescent="0.35">
      <c r="A7" s="104">
        <f ca="1">VLOOKUP(B3,'Input Table'!B:L,5,0)</f>
        <v>0</v>
      </c>
      <c r="B7" s="27" t="s">
        <v>30</v>
      </c>
      <c r="D7" s="20">
        <v>3</v>
      </c>
      <c r="E7" s="21">
        <f t="shared" ca="1" si="14"/>
        <v>1096</v>
      </c>
      <c r="F7" s="44">
        <f t="shared" ca="1" si="4"/>
        <v>1460</v>
      </c>
      <c r="G7" s="22" t="s">
        <v>119</v>
      </c>
      <c r="H7" s="44">
        <f t="shared" ca="1" si="15"/>
        <v>1096</v>
      </c>
      <c r="I7" s="45">
        <f t="shared" ca="1" si="5"/>
        <v>0</v>
      </c>
      <c r="J7" s="45">
        <f t="shared" ca="1" si="6"/>
        <v>0</v>
      </c>
      <c r="K7" s="45">
        <f t="shared" ca="1" si="7"/>
        <v>0</v>
      </c>
      <c r="L7" s="45"/>
      <c r="M7" s="45">
        <f t="shared" ca="1" si="16"/>
        <v>0</v>
      </c>
      <c r="N7" s="257">
        <f t="shared" ca="1" si="8"/>
        <v>0</v>
      </c>
      <c r="O7" s="23"/>
      <c r="P7" s="255">
        <f t="shared" ca="1" si="9"/>
        <v>0</v>
      </c>
      <c r="Q7" s="163">
        <f t="shared" ca="1" si="10"/>
        <v>0</v>
      </c>
      <c r="R7" s="164">
        <f ca="1">NPV(Q6,K7:$K$244) + ($A$13+$A$14+$A$15)/POWER(1+Q6,$A$28-D7+1)</f>
        <v>0</v>
      </c>
      <c r="S7" s="164">
        <f ca="1">NPV(Q7,K7:$K$244) + ($A$13+$A$14+$A$15)/POWER(1+Q7,$A$28-D7+1)</f>
        <v>0</v>
      </c>
      <c r="T7" s="45">
        <f t="shared" ca="1" si="11"/>
        <v>0</v>
      </c>
      <c r="U7" s="45">
        <f t="shared" ca="1" si="17"/>
        <v>0</v>
      </c>
      <c r="V7" s="45">
        <f t="shared" ca="1" si="18"/>
        <v>0</v>
      </c>
      <c r="W7" s="45">
        <f t="shared" ca="1" si="12"/>
        <v>0</v>
      </c>
      <c r="X7" s="25">
        <f ca="1">T7+W7+U7+V7</f>
        <v>0</v>
      </c>
      <c r="Z7" s="28">
        <f t="shared" ca="1" si="19"/>
        <v>0</v>
      </c>
      <c r="AA7" s="233"/>
      <c r="AB7" s="45">
        <f t="shared" ca="1" si="13"/>
        <v>0</v>
      </c>
      <c r="AC7" s="45">
        <f t="shared" ca="1" si="2"/>
        <v>0</v>
      </c>
      <c r="AD7" s="25">
        <f t="shared" ca="1" si="3"/>
        <v>0</v>
      </c>
    </row>
    <row r="8" spans="1:31" x14ac:dyDescent="0.35">
      <c r="A8" s="246">
        <f ca="1">IF(A6=0,A7,A6)</f>
        <v>0</v>
      </c>
      <c r="B8" s="48" t="s">
        <v>15</v>
      </c>
      <c r="D8" s="20">
        <v>4</v>
      </c>
      <c r="E8" s="21">
        <f t="shared" ca="1" si="14"/>
        <v>1461</v>
      </c>
      <c r="F8" s="44">
        <f t="shared" ca="1" si="4"/>
        <v>1826</v>
      </c>
      <c r="G8" s="22" t="s">
        <v>119</v>
      </c>
      <c r="H8" s="44">
        <f t="shared" ca="1" si="15"/>
        <v>1461</v>
      </c>
      <c r="I8" s="45">
        <f t="shared" ca="1" si="5"/>
        <v>0</v>
      </c>
      <c r="J8" s="45">
        <f t="shared" ca="1" si="6"/>
        <v>0</v>
      </c>
      <c r="K8" s="45">
        <f t="shared" ca="1" si="7"/>
        <v>0</v>
      </c>
      <c r="L8" s="45"/>
      <c r="M8" s="45">
        <f t="shared" ca="1" si="16"/>
        <v>0</v>
      </c>
      <c r="N8" s="257">
        <f t="shared" ca="1" si="8"/>
        <v>0</v>
      </c>
      <c r="O8" s="23"/>
      <c r="P8" s="255">
        <f t="shared" ca="1" si="9"/>
        <v>0</v>
      </c>
      <c r="Q8" s="163">
        <f t="shared" ca="1" si="10"/>
        <v>0</v>
      </c>
      <c r="R8" s="164">
        <f ca="1">NPV(Q7,K8:$K$244) + ($A$13+$A$14+$A$15)/POWER(1+Q7,$A$28-D8+1)</f>
        <v>0</v>
      </c>
      <c r="S8" s="164">
        <f ca="1">NPV(Q8,K8:$K$244) + ($A$13+$A$14+$A$15)/POWER(1+Q8,$A$28-D8+1)</f>
        <v>0</v>
      </c>
      <c r="T8" s="45">
        <f ca="1">IF(ISBLANK(G8),0,X7)</f>
        <v>0</v>
      </c>
      <c r="U8" s="45">
        <f ca="1">S8*Q8</f>
        <v>0</v>
      </c>
      <c r="V8" s="45">
        <f t="shared" ca="1" si="18"/>
        <v>0</v>
      </c>
      <c r="W8" s="45">
        <f t="shared" ca="1" si="12"/>
        <v>0</v>
      </c>
      <c r="X8" s="25">
        <f t="shared" ca="1" si="1"/>
        <v>0</v>
      </c>
      <c r="Z8" s="28">
        <f t="shared" ca="1" si="19"/>
        <v>0</v>
      </c>
      <c r="AA8" s="233"/>
      <c r="AB8" s="45">
        <f t="shared" ca="1" si="13"/>
        <v>0</v>
      </c>
      <c r="AC8" s="45">
        <f t="shared" ca="1" si="2"/>
        <v>0</v>
      </c>
      <c r="AD8" s="25">
        <f t="shared" ca="1" si="3"/>
        <v>0</v>
      </c>
    </row>
    <row r="9" spans="1:31" x14ac:dyDescent="0.35">
      <c r="A9" s="105">
        <f ca="1">VLOOKUP($B$3,'Input Table'!B:L,6,0)</f>
        <v>0</v>
      </c>
      <c r="B9" s="27" t="s">
        <v>282</v>
      </c>
      <c r="D9" s="20">
        <v>5</v>
      </c>
      <c r="E9" s="21">
        <f t="shared" ca="1" si="14"/>
        <v>1827</v>
      </c>
      <c r="F9" s="44">
        <f t="shared" ca="1" si="4"/>
        <v>2191</v>
      </c>
      <c r="G9" s="22" t="s">
        <v>119</v>
      </c>
      <c r="H9" s="44">
        <f t="shared" ca="1" si="15"/>
        <v>1827</v>
      </c>
      <c r="I9" s="45">
        <f t="shared" ca="1" si="5"/>
        <v>0</v>
      </c>
      <c r="J9" s="45">
        <f t="shared" ca="1" si="6"/>
        <v>0</v>
      </c>
      <c r="K9" s="45">
        <f t="shared" ca="1" si="7"/>
        <v>0</v>
      </c>
      <c r="L9" s="45"/>
      <c r="M9" s="45">
        <f t="shared" ca="1" si="16"/>
        <v>0</v>
      </c>
      <c r="N9" s="257">
        <f t="shared" ca="1" si="8"/>
        <v>0</v>
      </c>
      <c r="O9" s="23"/>
      <c r="P9" s="255">
        <f t="shared" ca="1" si="9"/>
        <v>0</v>
      </c>
      <c r="Q9" s="163">
        <f t="shared" ca="1" si="10"/>
        <v>0</v>
      </c>
      <c r="R9" s="164">
        <f ca="1">NPV(Q8,K9:$K$244) + ($A$13+$A$14+$A$15)/POWER(1+Q8,$A$28-D9+1)</f>
        <v>0</v>
      </c>
      <c r="S9" s="164">
        <f ca="1">NPV(Q9,K9:$K$244) + ($A$13+$A$14+$A$15)/POWER(1+Q9,$A$28-D9+1)</f>
        <v>0</v>
      </c>
      <c r="T9" s="45">
        <f t="shared" ca="1" si="11"/>
        <v>0</v>
      </c>
      <c r="U9" s="45">
        <f t="shared" ca="1" si="17"/>
        <v>0</v>
      </c>
      <c r="V9" s="45">
        <f t="shared" ca="1" si="18"/>
        <v>0</v>
      </c>
      <c r="W9" s="45">
        <f t="shared" ca="1" si="12"/>
        <v>0</v>
      </c>
      <c r="X9" s="25">
        <f t="shared" ca="1" si="1"/>
        <v>0</v>
      </c>
      <c r="Z9" s="28">
        <f t="shared" ca="1" si="19"/>
        <v>0</v>
      </c>
      <c r="AA9" s="233"/>
      <c r="AB9" s="45">
        <f t="shared" ca="1" si="13"/>
        <v>0</v>
      </c>
      <c r="AC9" s="45">
        <f t="shared" ca="1" si="2"/>
        <v>0</v>
      </c>
      <c r="AD9" s="25">
        <f t="shared" ca="1" si="3"/>
        <v>0</v>
      </c>
    </row>
    <row r="10" spans="1:31" x14ac:dyDescent="0.35">
      <c r="A10" s="105">
        <f ca="1">VLOOKUP($B$3,'Input Table'!B:L,7,0)</f>
        <v>0</v>
      </c>
      <c r="B10" s="27" t="s">
        <v>32</v>
      </c>
      <c r="D10" s="20">
        <v>6</v>
      </c>
      <c r="E10" s="21">
        <f t="shared" ca="1" si="14"/>
        <v>2192</v>
      </c>
      <c r="F10" s="44">
        <f t="shared" ca="1" si="4"/>
        <v>2556</v>
      </c>
      <c r="G10" s="22" t="s">
        <v>119</v>
      </c>
      <c r="H10" s="44">
        <f t="shared" ca="1" si="15"/>
        <v>2192</v>
      </c>
      <c r="I10" s="45">
        <f t="shared" ca="1" si="5"/>
        <v>0</v>
      </c>
      <c r="J10" s="45">
        <f t="shared" ca="1" si="6"/>
        <v>0</v>
      </c>
      <c r="K10" s="45">
        <f t="shared" ca="1" si="7"/>
        <v>0</v>
      </c>
      <c r="L10" s="45"/>
      <c r="M10" s="45">
        <f t="shared" ca="1" si="16"/>
        <v>0</v>
      </c>
      <c r="N10" s="257">
        <f t="shared" ca="1" si="8"/>
        <v>0</v>
      </c>
      <c r="O10" s="23"/>
      <c r="P10" s="255">
        <f t="shared" ca="1" si="9"/>
        <v>0</v>
      </c>
      <c r="Q10" s="163">
        <f t="shared" ca="1" si="10"/>
        <v>0</v>
      </c>
      <c r="R10" s="164">
        <f ca="1">NPV(Q9,K10:$K$244) + ($A$13+$A$14+$A$15)/POWER(1+Q9,$A$28-D10+1)</f>
        <v>0</v>
      </c>
      <c r="S10" s="164">
        <f ca="1">NPV(Q10,K10:$K$244) + ($A$13+$A$14+$A$15)/POWER(1+Q10,$A$28-D10+1)</f>
        <v>0</v>
      </c>
      <c r="T10" s="45">
        <f t="shared" ca="1" si="11"/>
        <v>0</v>
      </c>
      <c r="U10" s="45">
        <f t="shared" ca="1" si="17"/>
        <v>0</v>
      </c>
      <c r="V10" s="45">
        <f t="shared" ca="1" si="18"/>
        <v>0</v>
      </c>
      <c r="W10" s="45">
        <f t="shared" ca="1" si="12"/>
        <v>0</v>
      </c>
      <c r="X10" s="25">
        <f ca="1">T10+W10+U10+V10</f>
        <v>0</v>
      </c>
      <c r="Z10" s="28">
        <f t="shared" ca="1" si="19"/>
        <v>0</v>
      </c>
      <c r="AA10" s="233"/>
      <c r="AB10" s="45">
        <f t="shared" ca="1" si="13"/>
        <v>0</v>
      </c>
      <c r="AC10" s="45">
        <f t="shared" ca="1" si="2"/>
        <v>0</v>
      </c>
      <c r="AD10" s="25">
        <f t="shared" ca="1" si="3"/>
        <v>0</v>
      </c>
    </row>
    <row r="11" spans="1:31" x14ac:dyDescent="0.35">
      <c r="A11" s="105">
        <f ca="1">A9-A10</f>
        <v>0</v>
      </c>
      <c r="B11" s="27" t="s">
        <v>33</v>
      </c>
      <c r="D11" s="20">
        <v>7</v>
      </c>
      <c r="E11" s="21">
        <f t="shared" ca="1" si="14"/>
        <v>2557</v>
      </c>
      <c r="F11" s="44">
        <f t="shared" ca="1" si="4"/>
        <v>2921</v>
      </c>
      <c r="G11" s="22" t="s">
        <v>119</v>
      </c>
      <c r="H11" s="44">
        <f t="shared" ca="1" si="15"/>
        <v>2557</v>
      </c>
      <c r="I11" s="45">
        <f t="shared" ca="1" si="5"/>
        <v>0</v>
      </c>
      <c r="J11" s="45">
        <f t="shared" ca="1" si="6"/>
        <v>0</v>
      </c>
      <c r="K11" s="45">
        <f t="shared" ca="1" si="7"/>
        <v>0</v>
      </c>
      <c r="L11" s="45"/>
      <c r="M11" s="45">
        <f t="shared" ca="1" si="16"/>
        <v>0</v>
      </c>
      <c r="N11" s="257">
        <f t="shared" ca="1" si="8"/>
        <v>0</v>
      </c>
      <c r="O11" s="23"/>
      <c r="P11" s="255">
        <f t="shared" ca="1" si="9"/>
        <v>0</v>
      </c>
      <c r="Q11" s="163">
        <f t="shared" ca="1" si="10"/>
        <v>0</v>
      </c>
      <c r="R11" s="164">
        <f ca="1">NPV(Q10,K11:$K$244) + ($A$13+$A$14+$A$15)/POWER(1+Q10,$A$28-D11+1)</f>
        <v>0</v>
      </c>
      <c r="S11" s="164">
        <f ca="1">NPV(Q11,K11:$K$244) + ($A$13+$A$14+$A$15)/POWER(1+Q11,$A$28-D11+1)</f>
        <v>0</v>
      </c>
      <c r="T11" s="45">
        <f ca="1">IF(ISBLANK(G11),0,X10)</f>
        <v>0</v>
      </c>
      <c r="U11" s="45">
        <f ca="1">S11*Q11</f>
        <v>0</v>
      </c>
      <c r="V11" s="45">
        <f t="shared" ca="1" si="18"/>
        <v>0</v>
      </c>
      <c r="W11" s="45">
        <f t="shared" ca="1" si="12"/>
        <v>0</v>
      </c>
      <c r="X11" s="25">
        <f ca="1">T11+W11+U11+V11</f>
        <v>0</v>
      </c>
      <c r="Z11" s="28">
        <f t="shared" ca="1" si="19"/>
        <v>0</v>
      </c>
      <c r="AA11" s="233"/>
      <c r="AB11" s="45">
        <f t="shared" ca="1" si="13"/>
        <v>0</v>
      </c>
      <c r="AC11" s="45">
        <f t="shared" ca="1" si="2"/>
        <v>0</v>
      </c>
      <c r="AD11" s="25">
        <f t="shared" ca="1" si="3"/>
        <v>0</v>
      </c>
    </row>
    <row r="12" spans="1:31" x14ac:dyDescent="0.35">
      <c r="A12" s="112">
        <f ca="1">VLOOKUP($B$3,'Input Table'!B:L,8,0)</f>
        <v>0</v>
      </c>
      <c r="B12" s="48" t="s">
        <v>34</v>
      </c>
      <c r="D12" s="20">
        <v>8</v>
      </c>
      <c r="E12" s="21">
        <f t="shared" ca="1" si="14"/>
        <v>2922</v>
      </c>
      <c r="F12" s="44">
        <f t="shared" ca="1" si="4"/>
        <v>3287</v>
      </c>
      <c r="G12" s="22" t="s">
        <v>119</v>
      </c>
      <c r="H12" s="44">
        <f t="shared" ca="1" si="15"/>
        <v>2922</v>
      </c>
      <c r="I12" s="45">
        <f t="shared" ca="1" si="5"/>
        <v>0</v>
      </c>
      <c r="J12" s="45">
        <f t="shared" ca="1" si="6"/>
        <v>0</v>
      </c>
      <c r="K12" s="45">
        <f t="shared" ca="1" si="7"/>
        <v>0</v>
      </c>
      <c r="L12" s="45"/>
      <c r="M12" s="45">
        <f t="shared" ca="1" si="16"/>
        <v>0</v>
      </c>
      <c r="N12" s="257">
        <f t="shared" ca="1" si="8"/>
        <v>0</v>
      </c>
      <c r="O12" s="23"/>
      <c r="P12" s="255">
        <f t="shared" ca="1" si="9"/>
        <v>0</v>
      </c>
      <c r="Q12" s="163">
        <f t="shared" ca="1" si="10"/>
        <v>0</v>
      </c>
      <c r="R12" s="164">
        <f ca="1">NPV(Q11,K12:$K$244) + ($A$13+$A$14+$A$15)/POWER(1+Q11,$A$28-D12+1)</f>
        <v>0</v>
      </c>
      <c r="S12" s="164">
        <f ca="1">NPV(Q12,K12:$K$244) + ($A$13+$A$14+$A$15)/POWER(1+Q12,$A$28-D12+1)</f>
        <v>0</v>
      </c>
      <c r="T12" s="45">
        <f t="shared" ca="1" si="11"/>
        <v>0</v>
      </c>
      <c r="U12" s="45">
        <f t="shared" ca="1" si="17"/>
        <v>0</v>
      </c>
      <c r="V12" s="45">
        <f t="shared" ca="1" si="18"/>
        <v>0</v>
      </c>
      <c r="W12" s="45">
        <f t="shared" ca="1" si="12"/>
        <v>0</v>
      </c>
      <c r="X12" s="25">
        <f t="shared" ca="1" si="1"/>
        <v>0</v>
      </c>
      <c r="Z12" s="28">
        <f t="shared" ca="1" si="19"/>
        <v>0</v>
      </c>
      <c r="AA12" s="233"/>
      <c r="AB12" s="45">
        <f t="shared" ca="1" si="13"/>
        <v>0</v>
      </c>
      <c r="AC12" s="45">
        <f t="shared" ca="1" si="2"/>
        <v>0</v>
      </c>
      <c r="AD12" s="25">
        <f t="shared" ca="1" si="3"/>
        <v>0</v>
      </c>
    </row>
    <row r="13" spans="1:31" x14ac:dyDescent="0.35">
      <c r="A13" s="105">
        <f ca="1">VLOOKUP($B$3,'Input Table'!B:L,9,0)</f>
        <v>0</v>
      </c>
      <c r="B13" s="27" t="s">
        <v>35</v>
      </c>
      <c r="D13" s="20">
        <v>9</v>
      </c>
      <c r="E13" s="21">
        <f t="shared" ca="1" si="14"/>
        <v>3288</v>
      </c>
      <c r="F13" s="44">
        <f t="shared" ca="1" si="4"/>
        <v>3652</v>
      </c>
      <c r="G13" s="22" t="s">
        <v>119</v>
      </c>
      <c r="H13" s="44">
        <f t="shared" ca="1" si="15"/>
        <v>3288</v>
      </c>
      <c r="I13" s="45">
        <f t="shared" ca="1" si="5"/>
        <v>0</v>
      </c>
      <c r="J13" s="45">
        <f t="shared" ca="1" si="6"/>
        <v>0</v>
      </c>
      <c r="K13" s="45">
        <f t="shared" ca="1" si="7"/>
        <v>0</v>
      </c>
      <c r="L13" s="45"/>
      <c r="M13" s="45">
        <f t="shared" ca="1" si="16"/>
        <v>0</v>
      </c>
      <c r="N13" s="257">
        <f t="shared" ca="1" si="8"/>
        <v>0</v>
      </c>
      <c r="O13" s="23"/>
      <c r="P13" s="255">
        <f t="shared" ca="1" si="9"/>
        <v>0</v>
      </c>
      <c r="Q13" s="163">
        <f t="shared" ca="1" si="10"/>
        <v>0</v>
      </c>
      <c r="R13" s="164">
        <f ca="1">NPV(Q12,K13:$K$244) + ($A$13+$A$14+$A$15)/POWER(1+Q12,$A$28-D13+1)</f>
        <v>0</v>
      </c>
      <c r="S13" s="164">
        <f ca="1">NPV(Q13,K13:$K$244) + ($A$13+$A$14+$A$15)/POWER(1+Q13,$A$28-D13+1)</f>
        <v>0</v>
      </c>
      <c r="T13" s="45">
        <f t="shared" ca="1" si="11"/>
        <v>0</v>
      </c>
      <c r="U13" s="45">
        <f t="shared" ca="1" si="17"/>
        <v>0</v>
      </c>
      <c r="V13" s="45">
        <f t="shared" ca="1" si="18"/>
        <v>0</v>
      </c>
      <c r="W13" s="45">
        <f t="shared" ca="1" si="12"/>
        <v>0</v>
      </c>
      <c r="X13" s="25">
        <f t="shared" ca="1" si="1"/>
        <v>0</v>
      </c>
      <c r="Z13" s="28">
        <f t="shared" ca="1" si="19"/>
        <v>0</v>
      </c>
      <c r="AA13" s="233"/>
      <c r="AB13" s="45">
        <f t="shared" ca="1" si="13"/>
        <v>0</v>
      </c>
      <c r="AC13" s="45">
        <f t="shared" ca="1" si="2"/>
        <v>0</v>
      </c>
      <c r="AD13" s="25">
        <f t="shared" ca="1" si="3"/>
        <v>0</v>
      </c>
    </row>
    <row r="14" spans="1:31" x14ac:dyDescent="0.35">
      <c r="A14" s="105">
        <f ca="1">VLOOKUP($B$3,'Input Table'!B:L,10,0)</f>
        <v>0</v>
      </c>
      <c r="B14" s="27" t="s">
        <v>36</v>
      </c>
      <c r="D14" s="20">
        <v>10</v>
      </c>
      <c r="E14" s="21">
        <f t="shared" ca="1" si="14"/>
        <v>3653</v>
      </c>
      <c r="F14" s="44">
        <f t="shared" ca="1" si="4"/>
        <v>4017</v>
      </c>
      <c r="G14" s="22" t="s">
        <v>119</v>
      </c>
      <c r="H14" s="44">
        <f t="shared" ca="1" si="15"/>
        <v>3653</v>
      </c>
      <c r="I14" s="45">
        <f t="shared" ca="1" si="5"/>
        <v>0</v>
      </c>
      <c r="J14" s="45">
        <f t="shared" ca="1" si="6"/>
        <v>0</v>
      </c>
      <c r="K14" s="45">
        <f t="shared" ca="1" si="7"/>
        <v>0</v>
      </c>
      <c r="L14" s="45"/>
      <c r="M14" s="45">
        <f t="shared" ca="1" si="16"/>
        <v>0</v>
      </c>
      <c r="N14" s="257">
        <f t="shared" ca="1" si="8"/>
        <v>0</v>
      </c>
      <c r="O14" s="23"/>
      <c r="P14" s="255">
        <f t="shared" ca="1" si="9"/>
        <v>0</v>
      </c>
      <c r="Q14" s="163">
        <f t="shared" ca="1" si="10"/>
        <v>0</v>
      </c>
      <c r="R14" s="164">
        <f ca="1">NPV(Q13,K14:$K$244) + ($A$13+$A$14+$A$15)/POWER(1+Q13,$A$28-D14+1)</f>
        <v>0</v>
      </c>
      <c r="S14" s="164">
        <f ca="1">NPV(Q14,K14:$K$244) + ($A$13+$A$14+$A$15)/POWER(1+Q14,$A$28-D14+1)</f>
        <v>0</v>
      </c>
      <c r="T14" s="45">
        <f t="shared" ca="1" si="11"/>
        <v>0</v>
      </c>
      <c r="U14" s="45">
        <f t="shared" ca="1" si="17"/>
        <v>0</v>
      </c>
      <c r="V14" s="45">
        <f t="shared" ca="1" si="18"/>
        <v>0</v>
      </c>
      <c r="W14" s="45">
        <f t="shared" ca="1" si="12"/>
        <v>0</v>
      </c>
      <c r="X14" s="25">
        <f t="shared" ca="1" si="1"/>
        <v>0</v>
      </c>
      <c r="Z14" s="28">
        <f t="shared" ca="1" si="19"/>
        <v>0</v>
      </c>
      <c r="AA14" s="233"/>
      <c r="AB14" s="45">
        <f t="shared" ca="1" si="13"/>
        <v>0</v>
      </c>
      <c r="AC14" s="45">
        <f t="shared" ca="1" si="2"/>
        <v>0</v>
      </c>
      <c r="AD14" s="25">
        <f t="shared" ca="1" si="3"/>
        <v>0</v>
      </c>
    </row>
    <row r="15" spans="1:31" x14ac:dyDescent="0.35">
      <c r="A15" s="105">
        <f ca="1">VLOOKUP($B$3,'Input Table'!B:L,11,0)</f>
        <v>0</v>
      </c>
      <c r="B15" s="27" t="s">
        <v>37</v>
      </c>
      <c r="D15" s="20">
        <v>11</v>
      </c>
      <c r="E15" s="21">
        <f t="shared" ca="1" si="14"/>
        <v>4018</v>
      </c>
      <c r="F15" s="44">
        <f t="shared" ca="1" si="4"/>
        <v>4382</v>
      </c>
      <c r="G15" s="22" t="s">
        <v>119</v>
      </c>
      <c r="H15" s="44">
        <f t="shared" ca="1" si="15"/>
        <v>4018</v>
      </c>
      <c r="I15" s="45">
        <f t="shared" ca="1" si="5"/>
        <v>0</v>
      </c>
      <c r="J15" s="45">
        <f t="shared" ca="1" si="6"/>
        <v>0</v>
      </c>
      <c r="K15" s="45">
        <f t="shared" ca="1" si="7"/>
        <v>0</v>
      </c>
      <c r="L15" s="45"/>
      <c r="M15" s="45">
        <f t="shared" ca="1" si="16"/>
        <v>0</v>
      </c>
      <c r="N15" s="257">
        <f t="shared" ca="1" si="8"/>
        <v>0</v>
      </c>
      <c r="O15" s="23"/>
      <c r="P15" s="255">
        <f t="shared" ca="1" si="9"/>
        <v>0</v>
      </c>
      <c r="Q15" s="163">
        <f t="shared" ca="1" si="10"/>
        <v>0</v>
      </c>
      <c r="R15" s="164">
        <f ca="1">NPV(Q14,K15:$K$244) + ($A$13+$A$14+$A$15)/POWER(1+Q14,$A$28-D15+1)</f>
        <v>0</v>
      </c>
      <c r="S15" s="164">
        <f ca="1">NPV(Q15,K15:$K$244) + ($A$13+$A$14+$A$15)/POWER(1+Q15,$A$28-D15+1)</f>
        <v>0</v>
      </c>
      <c r="T15" s="45">
        <f t="shared" ca="1" si="11"/>
        <v>0</v>
      </c>
      <c r="U15" s="45">
        <f t="shared" ca="1" si="17"/>
        <v>0</v>
      </c>
      <c r="V15" s="45">
        <f t="shared" ca="1" si="18"/>
        <v>0</v>
      </c>
      <c r="W15" s="45">
        <f t="shared" ca="1" si="12"/>
        <v>0</v>
      </c>
      <c r="X15" s="25">
        <f t="shared" ca="1" si="1"/>
        <v>0</v>
      </c>
      <c r="Z15" s="28">
        <f t="shared" ca="1" si="19"/>
        <v>0</v>
      </c>
      <c r="AA15" s="233"/>
      <c r="AB15" s="45">
        <f t="shared" ca="1" si="13"/>
        <v>0</v>
      </c>
      <c r="AC15" s="45">
        <f t="shared" ca="1" si="2"/>
        <v>0</v>
      </c>
      <c r="AD15" s="25">
        <f t="shared" ca="1" si="3"/>
        <v>0</v>
      </c>
    </row>
    <row r="16" spans="1:31" x14ac:dyDescent="0.35">
      <c r="A16" s="250">
        <f ca="1">-PV($A$8,$A$28,A11)</f>
        <v>0</v>
      </c>
      <c r="B16" s="48" t="s">
        <v>38</v>
      </c>
      <c r="D16" s="20">
        <v>12</v>
      </c>
      <c r="E16" s="21">
        <f t="shared" ca="1" si="14"/>
        <v>4383</v>
      </c>
      <c r="F16" s="44">
        <f t="shared" ca="1" si="4"/>
        <v>4748</v>
      </c>
      <c r="G16" s="22" t="s">
        <v>119</v>
      </c>
      <c r="H16" s="44">
        <f t="shared" ca="1" si="15"/>
        <v>4383</v>
      </c>
      <c r="I16" s="45">
        <f t="shared" ca="1" si="5"/>
        <v>0</v>
      </c>
      <c r="J16" s="45">
        <f t="shared" ca="1" si="6"/>
        <v>0</v>
      </c>
      <c r="K16" s="45">
        <f t="shared" ca="1" si="7"/>
        <v>0</v>
      </c>
      <c r="L16" s="45"/>
      <c r="M16" s="45">
        <f t="shared" ca="1" si="16"/>
        <v>0</v>
      </c>
      <c r="N16" s="257">
        <f t="shared" ca="1" si="8"/>
        <v>0</v>
      </c>
      <c r="O16" s="23"/>
      <c r="P16" s="255">
        <f t="shared" ca="1" si="9"/>
        <v>0</v>
      </c>
      <c r="Q16" s="163">
        <f t="shared" ca="1" si="10"/>
        <v>0</v>
      </c>
      <c r="R16" s="164">
        <f ca="1">NPV(Q15,K16:$K$244) + ($A$13+$A$14+$A$15)/POWER(1+Q15,$A$28-D16+1)</f>
        <v>0</v>
      </c>
      <c r="S16" s="164">
        <f ca="1">NPV(Q16,K16:$K$244) + ($A$13+$A$14+$A$15)/POWER(1+Q16,$A$28-D16+1)</f>
        <v>0</v>
      </c>
      <c r="T16" s="45">
        <f t="shared" ca="1" si="11"/>
        <v>0</v>
      </c>
      <c r="U16" s="45">
        <f t="shared" ca="1" si="17"/>
        <v>0</v>
      </c>
      <c r="V16" s="45">
        <f t="shared" ca="1" si="18"/>
        <v>0</v>
      </c>
      <c r="W16" s="45">
        <v>0</v>
      </c>
      <c r="X16" s="25">
        <f t="shared" ca="1" si="1"/>
        <v>0</v>
      </c>
      <c r="Z16" s="28">
        <f t="shared" ca="1" si="19"/>
        <v>0</v>
      </c>
      <c r="AA16" s="233"/>
      <c r="AB16" s="45">
        <f t="shared" ca="1" si="13"/>
        <v>0</v>
      </c>
      <c r="AC16" s="45">
        <v>0</v>
      </c>
      <c r="AD16" s="25">
        <f t="shared" ca="1" si="3"/>
        <v>0</v>
      </c>
    </row>
    <row r="17" spans="1:30" x14ac:dyDescent="0.35">
      <c r="A17" s="247">
        <v>0</v>
      </c>
      <c r="B17" s="48" t="s">
        <v>273</v>
      </c>
      <c r="D17" s="20">
        <v>13</v>
      </c>
      <c r="E17" s="21">
        <f t="shared" ca="1" si="14"/>
        <v>4749</v>
      </c>
      <c r="F17" s="44">
        <f t="shared" ca="1" si="4"/>
        <v>5113</v>
      </c>
      <c r="G17" s="22" t="s">
        <v>119</v>
      </c>
      <c r="H17" s="44">
        <f t="shared" ca="1" si="15"/>
        <v>4749</v>
      </c>
      <c r="I17" s="45">
        <f t="shared" ca="1" si="5"/>
        <v>0</v>
      </c>
      <c r="J17" s="45">
        <f t="shared" ca="1" si="6"/>
        <v>0</v>
      </c>
      <c r="K17" s="45">
        <f t="shared" ca="1" si="7"/>
        <v>0</v>
      </c>
      <c r="L17" s="45"/>
      <c r="M17" s="45">
        <f t="shared" ca="1" si="16"/>
        <v>0</v>
      </c>
      <c r="N17" s="257">
        <f t="shared" ca="1" si="8"/>
        <v>0</v>
      </c>
      <c r="O17" s="23"/>
      <c r="P17" s="255">
        <f t="shared" ca="1" si="9"/>
        <v>0</v>
      </c>
      <c r="Q17" s="163">
        <f t="shared" ca="1" si="10"/>
        <v>0</v>
      </c>
      <c r="R17" s="164">
        <f ca="1">NPV(Q16,K17:$K$244) + ($A$13+$A$14+$A$15)/POWER(1+Q16,$A$28-D17+1)</f>
        <v>0</v>
      </c>
      <c r="S17" s="164">
        <f ca="1">NPV(Q17,K17:$K$244) + ($A$13+$A$14+$A$15)/POWER(1+Q17,$A$28-D17+1)</f>
        <v>0</v>
      </c>
      <c r="T17" s="45">
        <f t="shared" ca="1" si="11"/>
        <v>0</v>
      </c>
      <c r="U17" s="45">
        <f t="shared" ca="1" si="17"/>
        <v>0</v>
      </c>
      <c r="V17" s="45">
        <f t="shared" ca="1" si="18"/>
        <v>0</v>
      </c>
      <c r="W17" s="45">
        <f t="shared" ca="1" si="12"/>
        <v>0</v>
      </c>
      <c r="X17" s="25">
        <f t="shared" ca="1" si="1"/>
        <v>0</v>
      </c>
      <c r="Z17" s="28">
        <f t="shared" ca="1" si="19"/>
        <v>0</v>
      </c>
      <c r="AA17" s="233"/>
      <c r="AB17" s="45">
        <f t="shared" ca="1" si="13"/>
        <v>0</v>
      </c>
      <c r="AC17" s="45">
        <f t="shared" ca="1" si="2"/>
        <v>0</v>
      </c>
      <c r="AD17" s="25">
        <f t="shared" ca="1" si="3"/>
        <v>0</v>
      </c>
    </row>
    <row r="18" spans="1:30" x14ac:dyDescent="0.35">
      <c r="A18" s="247">
        <f ca="1">A13/POWER(1+$A$8,$A$28)</f>
        <v>0</v>
      </c>
      <c r="B18" s="48" t="s">
        <v>39</v>
      </c>
      <c r="D18" s="20">
        <v>14</v>
      </c>
      <c r="E18" s="21">
        <f t="shared" ca="1" si="14"/>
        <v>5114</v>
      </c>
      <c r="F18" s="44">
        <f t="shared" ca="1" si="4"/>
        <v>5478</v>
      </c>
      <c r="G18" s="22" t="s">
        <v>119</v>
      </c>
      <c r="H18" s="44">
        <f t="shared" ca="1" si="15"/>
        <v>5114</v>
      </c>
      <c r="I18" s="45">
        <f t="shared" ca="1" si="5"/>
        <v>0</v>
      </c>
      <c r="J18" s="45">
        <f t="shared" ca="1" si="6"/>
        <v>0</v>
      </c>
      <c r="K18" s="45">
        <f t="shared" ca="1" si="7"/>
        <v>0</v>
      </c>
      <c r="L18" s="45"/>
      <c r="M18" s="45">
        <f t="shared" ca="1" si="16"/>
        <v>0</v>
      </c>
      <c r="N18" s="257">
        <f t="shared" ca="1" si="8"/>
        <v>0</v>
      </c>
      <c r="O18" s="23"/>
      <c r="P18" s="255">
        <f t="shared" ca="1" si="9"/>
        <v>0</v>
      </c>
      <c r="Q18" s="163">
        <f t="shared" ca="1" si="10"/>
        <v>0</v>
      </c>
      <c r="R18" s="164">
        <f ca="1">NPV(Q17,K18:$K$244) + ($A$13+$A$14+$A$15)/POWER(1+Q17,$A$28-D18+1)</f>
        <v>0</v>
      </c>
      <c r="S18" s="164">
        <f ca="1">NPV(Q18,K18:$K$244) + ($A$13+$A$14+$A$15)/POWER(1+Q18,$A$28-D18+1)</f>
        <v>0</v>
      </c>
      <c r="T18" s="45">
        <f t="shared" ca="1" si="11"/>
        <v>0</v>
      </c>
      <c r="U18" s="45">
        <f t="shared" ca="1" si="17"/>
        <v>0</v>
      </c>
      <c r="V18" s="45">
        <f t="shared" ca="1" si="18"/>
        <v>0</v>
      </c>
      <c r="W18" s="45">
        <v>0</v>
      </c>
      <c r="X18" s="25">
        <f t="shared" ca="1" si="1"/>
        <v>0</v>
      </c>
      <c r="Z18" s="28">
        <f t="shared" ca="1" si="19"/>
        <v>0</v>
      </c>
      <c r="AA18" s="233"/>
      <c r="AB18" s="45">
        <f t="shared" ca="1" si="13"/>
        <v>0</v>
      </c>
      <c r="AC18" s="45">
        <f t="shared" si="2"/>
        <v>0</v>
      </c>
      <c r="AD18" s="25">
        <f t="shared" ca="1" si="3"/>
        <v>0</v>
      </c>
    </row>
    <row r="19" spans="1:30" x14ac:dyDescent="0.35">
      <c r="A19" s="247">
        <f ca="1">A14/POWER(1+$A$8,$A$28)</f>
        <v>0</v>
      </c>
      <c r="B19" s="48" t="s">
        <v>40</v>
      </c>
      <c r="C19" s="29"/>
      <c r="D19" s="20">
        <v>15</v>
      </c>
      <c r="E19" s="21">
        <f t="shared" ca="1" si="14"/>
        <v>5479</v>
      </c>
      <c r="F19" s="44">
        <f t="shared" ca="1" si="4"/>
        <v>5843</v>
      </c>
      <c r="G19" s="22" t="s">
        <v>119</v>
      </c>
      <c r="H19" s="44">
        <f t="shared" ca="1" si="15"/>
        <v>5479</v>
      </c>
      <c r="I19" s="45">
        <f t="shared" ca="1" si="5"/>
        <v>0</v>
      </c>
      <c r="J19" s="45">
        <f t="shared" ca="1" si="6"/>
        <v>0</v>
      </c>
      <c r="K19" s="45">
        <f t="shared" ca="1" si="7"/>
        <v>0</v>
      </c>
      <c r="L19" s="45"/>
      <c r="M19" s="45">
        <f t="shared" ca="1" si="16"/>
        <v>0</v>
      </c>
      <c r="N19" s="257">
        <f t="shared" ca="1" si="8"/>
        <v>0</v>
      </c>
      <c r="O19" s="23"/>
      <c r="P19" s="255">
        <f t="shared" ca="1" si="9"/>
        <v>0</v>
      </c>
      <c r="Q19" s="163">
        <f t="shared" ca="1" si="10"/>
        <v>0</v>
      </c>
      <c r="R19" s="164">
        <f ca="1">NPV(Q18,K19:$K$244) + ($A$13+$A$14+$A$15)/POWER(1+Q18,$A$28-D19+1)</f>
        <v>0</v>
      </c>
      <c r="S19" s="164">
        <f ca="1">NPV(Q19,K19:$K$244) + ($A$13+$A$14+$A$15)/POWER(1+Q19,$A$28-D19+1)</f>
        <v>0</v>
      </c>
      <c r="T19" s="45">
        <f t="shared" ca="1" si="11"/>
        <v>0</v>
      </c>
      <c r="U19" s="45">
        <f t="shared" ca="1" si="17"/>
        <v>0</v>
      </c>
      <c r="V19" s="45">
        <f t="shared" ca="1" si="18"/>
        <v>0</v>
      </c>
      <c r="W19" s="45">
        <f t="shared" ca="1" si="12"/>
        <v>0</v>
      </c>
      <c r="X19" s="25">
        <f t="shared" ca="1" si="1"/>
        <v>0</v>
      </c>
      <c r="Z19" s="28">
        <f t="shared" ca="1" si="19"/>
        <v>0</v>
      </c>
      <c r="AA19" s="233"/>
      <c r="AB19" s="45">
        <f t="shared" ca="1" si="13"/>
        <v>0</v>
      </c>
      <c r="AC19" s="45">
        <f t="shared" ca="1" si="2"/>
        <v>0</v>
      </c>
      <c r="AD19" s="25">
        <f t="shared" ca="1" si="3"/>
        <v>0</v>
      </c>
    </row>
    <row r="20" spans="1:30" x14ac:dyDescent="0.35">
      <c r="A20" s="247">
        <f ca="1">A15/POWER(1+$A$8,$A$28)</f>
        <v>0</v>
      </c>
      <c r="B20" s="48" t="s">
        <v>41</v>
      </c>
      <c r="D20" s="20">
        <v>16</v>
      </c>
      <c r="E20" s="21">
        <f t="shared" ca="1" si="14"/>
        <v>5844</v>
      </c>
      <c r="F20" s="44">
        <f t="shared" ca="1" si="4"/>
        <v>6209</v>
      </c>
      <c r="G20" s="22" t="s">
        <v>119</v>
      </c>
      <c r="H20" s="44">
        <f t="shared" ca="1" si="15"/>
        <v>5844</v>
      </c>
      <c r="I20" s="45">
        <f t="shared" ca="1" si="5"/>
        <v>0</v>
      </c>
      <c r="J20" s="45">
        <f t="shared" ca="1" si="6"/>
        <v>0</v>
      </c>
      <c r="K20" s="45">
        <f t="shared" ca="1" si="7"/>
        <v>0</v>
      </c>
      <c r="L20" s="45"/>
      <c r="M20" s="45">
        <f t="shared" ca="1" si="16"/>
        <v>0</v>
      </c>
      <c r="N20" s="257">
        <f t="shared" ca="1" si="8"/>
        <v>0</v>
      </c>
      <c r="O20" s="23"/>
      <c r="P20" s="255">
        <f t="shared" ca="1" si="9"/>
        <v>0</v>
      </c>
      <c r="Q20" s="163">
        <f t="shared" ca="1" si="10"/>
        <v>0</v>
      </c>
      <c r="R20" s="164">
        <f ca="1">NPV(Q19,K20:$K$244) + ($A$13+$A$14+$A$15)/POWER(1+Q19,$A$28-D20+1)</f>
        <v>0</v>
      </c>
      <c r="S20" s="164">
        <f ca="1">NPV(Q20,K20:$K$244) + ($A$13+$A$14+$A$15)/POWER(1+Q20,$A$28-D20+1)</f>
        <v>0</v>
      </c>
      <c r="T20" s="45">
        <f t="shared" ca="1" si="11"/>
        <v>0</v>
      </c>
      <c r="U20" s="45">
        <f t="shared" ca="1" si="17"/>
        <v>0</v>
      </c>
      <c r="V20" s="45">
        <f t="shared" ca="1" si="18"/>
        <v>0</v>
      </c>
      <c r="W20" s="45">
        <f t="shared" ca="1" si="12"/>
        <v>0</v>
      </c>
      <c r="X20" s="25">
        <f t="shared" ca="1" si="1"/>
        <v>0</v>
      </c>
      <c r="Z20" s="28">
        <f t="shared" ca="1" si="19"/>
        <v>0</v>
      </c>
      <c r="AA20" s="233"/>
      <c r="AB20" s="45">
        <f t="shared" ca="1" si="13"/>
        <v>0</v>
      </c>
      <c r="AC20" s="45">
        <f t="shared" ca="1" si="2"/>
        <v>0</v>
      </c>
      <c r="AD20" s="25">
        <f t="shared" ca="1" si="3"/>
        <v>0</v>
      </c>
    </row>
    <row r="21" spans="1:30" ht="15" thickBot="1" x14ac:dyDescent="0.4">
      <c r="A21" s="273">
        <f ca="1">SUM(A16:A20)</f>
        <v>0</v>
      </c>
      <c r="B21" s="30" t="s">
        <v>42</v>
      </c>
      <c r="D21" s="20">
        <v>17</v>
      </c>
      <c r="E21" s="21">
        <f t="shared" ca="1" si="14"/>
        <v>6210</v>
      </c>
      <c r="F21" s="44">
        <f t="shared" ca="1" si="4"/>
        <v>6574</v>
      </c>
      <c r="G21" s="22" t="s">
        <v>119</v>
      </c>
      <c r="H21" s="44">
        <f t="shared" ca="1" si="15"/>
        <v>6210</v>
      </c>
      <c r="I21" s="45">
        <f t="shared" ca="1" si="5"/>
        <v>0</v>
      </c>
      <c r="J21" s="45">
        <f t="shared" ca="1" si="6"/>
        <v>0</v>
      </c>
      <c r="K21" s="45">
        <f t="shared" ca="1" si="7"/>
        <v>0</v>
      </c>
      <c r="L21" s="45"/>
      <c r="M21" s="45">
        <f t="shared" ca="1" si="16"/>
        <v>0</v>
      </c>
      <c r="N21" s="257">
        <f t="shared" ca="1" si="8"/>
        <v>0</v>
      </c>
      <c r="O21" s="23"/>
      <c r="P21" s="255">
        <f t="shared" ca="1" si="9"/>
        <v>0</v>
      </c>
      <c r="Q21" s="163">
        <f t="shared" ca="1" si="10"/>
        <v>0</v>
      </c>
      <c r="R21" s="164">
        <f ca="1">NPV(Q20,K21:$K$244) + ($A$13+$A$14+$A$15)/POWER(1+Q20,$A$28-D21+1)</f>
        <v>0</v>
      </c>
      <c r="S21" s="164">
        <f ca="1">NPV(Q21,K21:$K$244) + ($A$13+$A$14+$A$15)/POWER(1+Q21,$A$28-D21+1)</f>
        <v>0</v>
      </c>
      <c r="T21" s="45">
        <f t="shared" ca="1" si="11"/>
        <v>0</v>
      </c>
      <c r="U21" s="45">
        <f t="shared" ca="1" si="17"/>
        <v>0</v>
      </c>
      <c r="V21" s="45">
        <f t="shared" ca="1" si="18"/>
        <v>0</v>
      </c>
      <c r="W21" s="45">
        <f t="shared" ca="1" si="12"/>
        <v>0</v>
      </c>
      <c r="X21" s="25">
        <f t="shared" ca="1" si="1"/>
        <v>0</v>
      </c>
      <c r="Z21" s="28">
        <f t="shared" ca="1" si="19"/>
        <v>0</v>
      </c>
      <c r="AA21" s="233"/>
      <c r="AB21" s="45">
        <f t="shared" ca="1" si="13"/>
        <v>0</v>
      </c>
      <c r="AC21" s="45">
        <f t="shared" ca="1" si="2"/>
        <v>0</v>
      </c>
      <c r="AD21" s="25">
        <f t="shared" ca="1" si="3"/>
        <v>0</v>
      </c>
    </row>
    <row r="22" spans="1:30" ht="15" thickBot="1" x14ac:dyDescent="0.4">
      <c r="D22" s="20">
        <v>18</v>
      </c>
      <c r="E22" s="21">
        <f t="shared" ca="1" si="14"/>
        <v>6575</v>
      </c>
      <c r="F22" s="44">
        <f t="shared" ca="1" si="4"/>
        <v>6939</v>
      </c>
      <c r="G22" s="22" t="s">
        <v>119</v>
      </c>
      <c r="H22" s="44">
        <f t="shared" ca="1" si="15"/>
        <v>6575</v>
      </c>
      <c r="I22" s="45">
        <f t="shared" ca="1" si="5"/>
        <v>0</v>
      </c>
      <c r="J22" s="45">
        <f t="shared" ca="1" si="6"/>
        <v>0</v>
      </c>
      <c r="K22" s="45">
        <f t="shared" ca="1" si="7"/>
        <v>0</v>
      </c>
      <c r="L22" s="45"/>
      <c r="M22" s="45">
        <f t="shared" ca="1" si="16"/>
        <v>0</v>
      </c>
      <c r="N22" s="257">
        <f t="shared" ca="1" si="8"/>
        <v>0</v>
      </c>
      <c r="O22" s="23"/>
      <c r="P22" s="255">
        <f t="shared" ca="1" si="9"/>
        <v>0</v>
      </c>
      <c r="Q22" s="163">
        <f t="shared" ca="1" si="10"/>
        <v>0</v>
      </c>
      <c r="R22" s="164">
        <f ca="1">NPV(Q21,K22:$K$244) + ($A$13+$A$14+$A$15)/POWER(1+Q21,$A$28-D22+1)</f>
        <v>0</v>
      </c>
      <c r="S22" s="164">
        <f ca="1">NPV(Q22,K22:$K$244) + ($A$13+$A$14+$A$15)/POWER(1+Q22,$A$28-D22+1)</f>
        <v>0</v>
      </c>
      <c r="T22" s="45">
        <f t="shared" ca="1" si="11"/>
        <v>0</v>
      </c>
      <c r="U22" s="45">
        <f t="shared" ca="1" si="17"/>
        <v>0</v>
      </c>
      <c r="V22" s="45">
        <f t="shared" ca="1" si="18"/>
        <v>0</v>
      </c>
      <c r="W22" s="45">
        <f t="shared" ca="1" si="12"/>
        <v>0</v>
      </c>
      <c r="X22" s="25">
        <f t="shared" ca="1" si="1"/>
        <v>0</v>
      </c>
      <c r="Z22" s="28">
        <f t="shared" ca="1" si="19"/>
        <v>0</v>
      </c>
      <c r="AA22" s="233"/>
      <c r="AB22" s="45">
        <f t="shared" ca="1" si="13"/>
        <v>0</v>
      </c>
      <c r="AC22" s="45">
        <f t="shared" ca="1" si="2"/>
        <v>0</v>
      </c>
      <c r="AD22" s="25">
        <f t="shared" ca="1" si="3"/>
        <v>0</v>
      </c>
    </row>
    <row r="23" spans="1:30" ht="15.5" x14ac:dyDescent="0.35">
      <c r="A23" s="458" t="s">
        <v>43</v>
      </c>
      <c r="B23" s="459"/>
      <c r="D23" s="20">
        <v>19</v>
      </c>
      <c r="E23" s="21">
        <f t="shared" ca="1" si="14"/>
        <v>6940</v>
      </c>
      <c r="F23" s="44">
        <f t="shared" ca="1" si="4"/>
        <v>7304</v>
      </c>
      <c r="G23" s="22" t="s">
        <v>119</v>
      </c>
      <c r="H23" s="44">
        <f t="shared" ca="1" si="15"/>
        <v>6940</v>
      </c>
      <c r="I23" s="45">
        <f t="shared" ca="1" si="5"/>
        <v>0</v>
      </c>
      <c r="J23" s="45">
        <f t="shared" ca="1" si="6"/>
        <v>0</v>
      </c>
      <c r="K23" s="45">
        <f t="shared" ca="1" si="7"/>
        <v>0</v>
      </c>
      <c r="L23" s="45"/>
      <c r="M23" s="45">
        <f t="shared" ca="1" si="16"/>
        <v>0</v>
      </c>
      <c r="N23" s="257">
        <f t="shared" ca="1" si="8"/>
        <v>0</v>
      </c>
      <c r="O23" s="23"/>
      <c r="P23" s="255">
        <f t="shared" ca="1" si="9"/>
        <v>0</v>
      </c>
      <c r="Q23" s="163">
        <f t="shared" ca="1" si="10"/>
        <v>0</v>
      </c>
      <c r="R23" s="164">
        <f ca="1">NPV(Q22,K23:$K$244) + ($A$13+$A$14+$A$15)/POWER(1+Q22,$A$28-D23+1)</f>
        <v>0</v>
      </c>
      <c r="S23" s="164">
        <f ca="1">NPV(Q23,K23:$K$244) + ($A$13+$A$14+$A$15)/POWER(1+Q23,$A$28-D23+1)</f>
        <v>0</v>
      </c>
      <c r="T23" s="45">
        <f t="shared" ca="1" si="11"/>
        <v>0</v>
      </c>
      <c r="U23" s="45">
        <f t="shared" ca="1" si="17"/>
        <v>0</v>
      </c>
      <c r="V23" s="45">
        <f t="shared" ca="1" si="18"/>
        <v>0</v>
      </c>
      <c r="W23" s="45">
        <f t="shared" ca="1" si="12"/>
        <v>0</v>
      </c>
      <c r="X23" s="25">
        <f t="shared" ca="1" si="1"/>
        <v>0</v>
      </c>
      <c r="Z23" s="28">
        <f t="shared" ca="1" si="19"/>
        <v>0</v>
      </c>
      <c r="AA23" s="233"/>
      <c r="AB23" s="45">
        <f t="shared" ca="1" si="13"/>
        <v>0</v>
      </c>
      <c r="AC23" s="45">
        <f t="shared" ca="1" si="2"/>
        <v>0</v>
      </c>
      <c r="AD23" s="25">
        <f t="shared" ca="1" si="3"/>
        <v>0</v>
      </c>
    </row>
    <row r="24" spans="1:30" x14ac:dyDescent="0.35">
      <c r="A24" s="106">
        <f ca="1">VLOOKUP($B$3,'Input Table'!B:V,12,0)</f>
        <v>0</v>
      </c>
      <c r="B24" s="27" t="s">
        <v>280</v>
      </c>
      <c r="D24" s="20">
        <v>20</v>
      </c>
      <c r="E24" s="21">
        <f t="shared" ca="1" si="14"/>
        <v>7305</v>
      </c>
      <c r="F24" s="44">
        <f t="shared" ca="1" si="4"/>
        <v>7670</v>
      </c>
      <c r="G24" s="22" t="s">
        <v>119</v>
      </c>
      <c r="H24" s="44">
        <f t="shared" ca="1" si="15"/>
        <v>7305</v>
      </c>
      <c r="I24" s="45">
        <f t="shared" ca="1" si="5"/>
        <v>0</v>
      </c>
      <c r="J24" s="45">
        <f t="shared" ca="1" si="6"/>
        <v>0</v>
      </c>
      <c r="K24" s="45">
        <f t="shared" ca="1" si="7"/>
        <v>0</v>
      </c>
      <c r="L24" s="45"/>
      <c r="M24" s="45">
        <f t="shared" ca="1" si="16"/>
        <v>0</v>
      </c>
      <c r="N24" s="257">
        <f t="shared" ca="1" si="8"/>
        <v>0</v>
      </c>
      <c r="O24" s="23"/>
      <c r="P24" s="255">
        <f t="shared" ca="1" si="9"/>
        <v>0</v>
      </c>
      <c r="Q24" s="163">
        <f t="shared" ca="1" si="10"/>
        <v>0</v>
      </c>
      <c r="R24" s="164">
        <f ca="1">NPV(Q23,K24:$K$244) + ($A$13+$A$14+$A$15)/POWER(1+Q23,$A$28-D24+1)</f>
        <v>0</v>
      </c>
      <c r="S24" s="164">
        <f ca="1">NPV(Q24,K24:$K$244) + ($A$13+$A$14+$A$15)/POWER(1+Q24,$A$28-D24+1)</f>
        <v>0</v>
      </c>
      <c r="T24" s="45">
        <f t="shared" ca="1" si="11"/>
        <v>0</v>
      </c>
      <c r="U24" s="45">
        <f t="shared" ca="1" si="17"/>
        <v>0</v>
      </c>
      <c r="V24" s="45">
        <f t="shared" ca="1" si="18"/>
        <v>0</v>
      </c>
      <c r="W24" s="45">
        <f t="shared" ca="1" si="12"/>
        <v>0</v>
      </c>
      <c r="X24" s="25">
        <f t="shared" ca="1" si="1"/>
        <v>0</v>
      </c>
      <c r="Z24" s="28">
        <f t="shared" ca="1" si="19"/>
        <v>0</v>
      </c>
      <c r="AA24" s="233"/>
      <c r="AB24" s="45">
        <f t="shared" ca="1" si="13"/>
        <v>0</v>
      </c>
      <c r="AC24" s="45">
        <f t="shared" ca="1" si="2"/>
        <v>0</v>
      </c>
      <c r="AD24" s="25">
        <f t="shared" ca="1" si="3"/>
        <v>0</v>
      </c>
    </row>
    <row r="25" spans="1:30" x14ac:dyDescent="0.35">
      <c r="A25" s="106">
        <f ca="1">VLOOKUP($B$3,'Input Table'!B:V,13,0)</f>
        <v>0</v>
      </c>
      <c r="B25" s="27" t="s">
        <v>281</v>
      </c>
      <c r="C25" s="29"/>
      <c r="D25" s="20">
        <v>21</v>
      </c>
      <c r="E25" s="21">
        <f t="shared" ca="1" si="14"/>
        <v>7671</v>
      </c>
      <c r="F25" s="44">
        <f t="shared" ca="1" si="4"/>
        <v>8035</v>
      </c>
      <c r="G25" s="22" t="s">
        <v>119</v>
      </c>
      <c r="H25" s="44">
        <f t="shared" ca="1" si="15"/>
        <v>7671</v>
      </c>
      <c r="I25" s="45">
        <f t="shared" ca="1" si="5"/>
        <v>0</v>
      </c>
      <c r="J25" s="45">
        <f t="shared" ca="1" si="6"/>
        <v>0</v>
      </c>
      <c r="K25" s="45">
        <f t="shared" ca="1" si="7"/>
        <v>0</v>
      </c>
      <c r="L25" s="45"/>
      <c r="M25" s="45">
        <f t="shared" ca="1" si="16"/>
        <v>0</v>
      </c>
      <c r="N25" s="257">
        <f t="shared" ca="1" si="8"/>
        <v>0</v>
      </c>
      <c r="O25" s="23"/>
      <c r="P25" s="255">
        <f t="shared" ca="1" si="9"/>
        <v>0</v>
      </c>
      <c r="Q25" s="163">
        <f t="shared" ca="1" si="10"/>
        <v>0</v>
      </c>
      <c r="R25" s="164">
        <f ca="1">NPV(Q24,K25:$K$244) + ($A$13+$A$14+$A$15)/POWER(1+Q24,$A$28-D25+1)</f>
        <v>0</v>
      </c>
      <c r="S25" s="164">
        <f ca="1">NPV(Q25,K25:$K$244) + ($A$13+$A$14+$A$15)/POWER(1+Q25,$A$28-D25+1)</f>
        <v>0</v>
      </c>
      <c r="T25" s="45">
        <f t="shared" ca="1" si="11"/>
        <v>0</v>
      </c>
      <c r="U25" s="45">
        <f t="shared" ca="1" si="17"/>
        <v>0</v>
      </c>
      <c r="V25" s="45">
        <f t="shared" ca="1" si="18"/>
        <v>0</v>
      </c>
      <c r="W25" s="45">
        <f t="shared" ca="1" si="12"/>
        <v>0</v>
      </c>
      <c r="X25" s="25">
        <f t="shared" ca="1" si="1"/>
        <v>0</v>
      </c>
      <c r="Z25" s="28">
        <f t="shared" ca="1" si="19"/>
        <v>0</v>
      </c>
      <c r="AA25" s="233"/>
      <c r="AB25" s="45">
        <f t="shared" ca="1" si="13"/>
        <v>0</v>
      </c>
      <c r="AC25" s="45">
        <f t="shared" ca="1" si="2"/>
        <v>0</v>
      </c>
      <c r="AD25" s="25">
        <f t="shared" ca="1" si="3"/>
        <v>0</v>
      </c>
    </row>
    <row r="26" spans="1:30" x14ac:dyDescent="0.35">
      <c r="A26" s="106">
        <f ca="1">VLOOKUP($B$3,'Input Table'!B:V,14,0)</f>
        <v>0</v>
      </c>
      <c r="B26" s="27" t="s">
        <v>361</v>
      </c>
      <c r="D26" s="20">
        <v>22</v>
      </c>
      <c r="E26" s="21">
        <f t="shared" ca="1" si="14"/>
        <v>8036</v>
      </c>
      <c r="F26" s="44">
        <f t="shared" ca="1" si="4"/>
        <v>8400</v>
      </c>
      <c r="G26" s="22" t="s">
        <v>119</v>
      </c>
      <c r="H26" s="44">
        <f t="shared" ca="1" si="15"/>
        <v>8036</v>
      </c>
      <c r="I26" s="45">
        <f t="shared" ca="1" si="5"/>
        <v>0</v>
      </c>
      <c r="J26" s="45">
        <f t="shared" ca="1" si="6"/>
        <v>0</v>
      </c>
      <c r="K26" s="45">
        <f t="shared" ca="1" si="7"/>
        <v>0</v>
      </c>
      <c r="L26" s="45"/>
      <c r="M26" s="45">
        <f t="shared" ca="1" si="16"/>
        <v>0</v>
      </c>
      <c r="N26" s="257">
        <f t="shared" ca="1" si="8"/>
        <v>0</v>
      </c>
      <c r="O26" s="23"/>
      <c r="P26" s="255">
        <f t="shared" ca="1" si="9"/>
        <v>0</v>
      </c>
      <c r="Q26" s="163">
        <f t="shared" ca="1" si="10"/>
        <v>0</v>
      </c>
      <c r="R26" s="164">
        <f ca="1">NPV(Q25,K26:$K$244) + ($A$13+$A$14+$A$15)/POWER(1+Q25,$A$28-D26+1)</f>
        <v>0</v>
      </c>
      <c r="S26" s="164">
        <f ca="1">NPV(Q26,K26:$K$244) + ($A$13+$A$14+$A$15)/POWER(1+Q26,$A$28-D26+1)</f>
        <v>0</v>
      </c>
      <c r="T26" s="45">
        <f t="shared" ca="1" si="11"/>
        <v>0</v>
      </c>
      <c r="U26" s="45">
        <f t="shared" ca="1" si="17"/>
        <v>0</v>
      </c>
      <c r="V26" s="45">
        <f t="shared" ca="1" si="18"/>
        <v>0</v>
      </c>
      <c r="W26" s="45">
        <f t="shared" ca="1" si="12"/>
        <v>0</v>
      </c>
      <c r="X26" s="25">
        <f t="shared" ca="1" si="1"/>
        <v>0</v>
      </c>
      <c r="Z26" s="28">
        <f t="shared" ca="1" si="19"/>
        <v>0</v>
      </c>
      <c r="AA26" s="233"/>
      <c r="AB26" s="45">
        <f t="shared" ca="1" si="13"/>
        <v>0</v>
      </c>
      <c r="AC26" s="45">
        <f t="shared" ca="1" si="2"/>
        <v>0</v>
      </c>
      <c r="AD26" s="25">
        <f t="shared" ca="1" si="3"/>
        <v>0</v>
      </c>
    </row>
    <row r="27" spans="1:30" x14ac:dyDescent="0.35">
      <c r="A27" s="106">
        <f ca="1">VLOOKUP($B$3,'Input Table'!B:V,15,0)</f>
        <v>0</v>
      </c>
      <c r="B27" s="48" t="s">
        <v>345</v>
      </c>
      <c r="C27" s="19"/>
      <c r="D27" s="20">
        <v>23</v>
      </c>
      <c r="E27" s="21">
        <f t="shared" ca="1" si="14"/>
        <v>8401</v>
      </c>
      <c r="F27" s="44">
        <f t="shared" ca="1" si="4"/>
        <v>8765</v>
      </c>
      <c r="G27" s="22" t="s">
        <v>119</v>
      </c>
      <c r="H27" s="44">
        <f t="shared" ca="1" si="15"/>
        <v>8401</v>
      </c>
      <c r="I27" s="45">
        <f t="shared" ca="1" si="5"/>
        <v>0</v>
      </c>
      <c r="J27" s="45">
        <f t="shared" ca="1" si="6"/>
        <v>0</v>
      </c>
      <c r="K27" s="45">
        <f t="shared" ca="1" si="7"/>
        <v>0</v>
      </c>
      <c r="L27" s="45"/>
      <c r="M27" s="45">
        <f t="shared" ca="1" si="16"/>
        <v>0</v>
      </c>
      <c r="N27" s="257">
        <f t="shared" ca="1" si="8"/>
        <v>0</v>
      </c>
      <c r="O27" s="23"/>
      <c r="P27" s="255">
        <f t="shared" ca="1" si="9"/>
        <v>0</v>
      </c>
      <c r="Q27" s="163">
        <f t="shared" ca="1" si="10"/>
        <v>0</v>
      </c>
      <c r="R27" s="164">
        <f ca="1">NPV(Q26,K27:$K$244) + ($A$13+$A$14+$A$15)/POWER(1+Q26,$A$28-D27+1)</f>
        <v>0</v>
      </c>
      <c r="S27" s="164">
        <f ca="1">NPV(Q27,K27:$K$244) + ($A$13+$A$14+$A$15)/POWER(1+Q27,$A$28-D27+1)</f>
        <v>0</v>
      </c>
      <c r="T27" s="45">
        <f t="shared" ca="1" si="11"/>
        <v>0</v>
      </c>
      <c r="U27" s="45">
        <f t="shared" ca="1" si="17"/>
        <v>0</v>
      </c>
      <c r="V27" s="45">
        <f t="shared" ca="1" si="18"/>
        <v>0</v>
      </c>
      <c r="W27" s="45">
        <f t="shared" ca="1" si="12"/>
        <v>0</v>
      </c>
      <c r="X27" s="25">
        <f t="shared" ca="1" si="1"/>
        <v>0</v>
      </c>
      <c r="Z27" s="28">
        <f t="shared" ca="1" si="19"/>
        <v>0</v>
      </c>
      <c r="AA27" s="233"/>
      <c r="AB27" s="45">
        <f t="shared" ca="1" si="13"/>
        <v>0</v>
      </c>
      <c r="AC27" s="45">
        <f t="shared" ca="1" si="2"/>
        <v>0</v>
      </c>
      <c r="AD27" s="25">
        <f t="shared" ca="1" si="3"/>
        <v>0</v>
      </c>
    </row>
    <row r="28" spans="1:30" ht="15" thickBot="1" x14ac:dyDescent="0.4">
      <c r="A28" s="107">
        <f ca="1">IF(A27&lt;&gt;0,A27,IF(OR(A24&lt;&gt;0,A25=0),A24+A26,A25+A26))</f>
        <v>0</v>
      </c>
      <c r="B28" s="30" t="s">
        <v>256</v>
      </c>
      <c r="D28" s="20">
        <v>24</v>
      </c>
      <c r="E28" s="21">
        <f t="shared" ca="1" si="14"/>
        <v>8766</v>
      </c>
      <c r="F28" s="44">
        <f t="shared" ca="1" si="4"/>
        <v>9131</v>
      </c>
      <c r="G28" s="22" t="s">
        <v>119</v>
      </c>
      <c r="H28" s="44">
        <f t="shared" ca="1" si="15"/>
        <v>8766</v>
      </c>
      <c r="I28" s="45">
        <f t="shared" ca="1" si="5"/>
        <v>0</v>
      </c>
      <c r="J28" s="45">
        <f t="shared" ca="1" si="6"/>
        <v>0</v>
      </c>
      <c r="K28" s="45">
        <f t="shared" ca="1" si="7"/>
        <v>0</v>
      </c>
      <c r="L28" s="45"/>
      <c r="M28" s="45">
        <f t="shared" ca="1" si="16"/>
        <v>0</v>
      </c>
      <c r="N28" s="257">
        <f t="shared" ca="1" si="8"/>
        <v>0</v>
      </c>
      <c r="O28" s="23"/>
      <c r="P28" s="255">
        <f t="shared" ca="1" si="9"/>
        <v>0</v>
      </c>
      <c r="Q28" s="163">
        <f t="shared" ca="1" si="10"/>
        <v>0</v>
      </c>
      <c r="R28" s="164">
        <f ca="1">NPV(Q27,K28:$K$244) + ($A$13+$A$14+$A$15)/POWER(1+Q27,$A$28-D28+1)</f>
        <v>0</v>
      </c>
      <c r="S28" s="164">
        <f ca="1">NPV(Q28,K28:$K$244) + ($A$13+$A$14+$A$15)/POWER(1+Q28,$A$28-D28+1)</f>
        <v>0</v>
      </c>
      <c r="T28" s="45">
        <f t="shared" ca="1" si="11"/>
        <v>0</v>
      </c>
      <c r="U28" s="45">
        <f t="shared" ca="1" si="17"/>
        <v>0</v>
      </c>
      <c r="V28" s="45">
        <f t="shared" ca="1" si="18"/>
        <v>0</v>
      </c>
      <c r="W28" s="45">
        <f t="shared" ca="1" si="12"/>
        <v>0</v>
      </c>
      <c r="X28" s="25">
        <f t="shared" ca="1" si="1"/>
        <v>0</v>
      </c>
      <c r="Z28" s="28">
        <f t="shared" ca="1" si="19"/>
        <v>0</v>
      </c>
      <c r="AA28" s="233"/>
      <c r="AB28" s="45">
        <f t="shared" ca="1" si="13"/>
        <v>0</v>
      </c>
      <c r="AC28" s="45">
        <f t="shared" ca="1" si="2"/>
        <v>0</v>
      </c>
      <c r="AD28" s="25">
        <f t="shared" ca="1" si="3"/>
        <v>0</v>
      </c>
    </row>
    <row r="29" spans="1:30" ht="15" thickBot="1" x14ac:dyDescent="0.4">
      <c r="D29" s="20">
        <v>25</v>
      </c>
      <c r="E29" s="21">
        <f t="shared" ca="1" si="14"/>
        <v>9132</v>
      </c>
      <c r="F29" s="44">
        <f t="shared" ca="1" si="4"/>
        <v>9496</v>
      </c>
      <c r="G29" s="22" t="s">
        <v>119</v>
      </c>
      <c r="H29" s="44">
        <f t="shared" ca="1" si="15"/>
        <v>9132</v>
      </c>
      <c r="I29" s="45">
        <f t="shared" ca="1" si="5"/>
        <v>0</v>
      </c>
      <c r="J29" s="45">
        <f t="shared" ca="1" si="6"/>
        <v>0</v>
      </c>
      <c r="K29" s="45">
        <f t="shared" ca="1" si="7"/>
        <v>0</v>
      </c>
      <c r="L29" s="45"/>
      <c r="M29" s="45">
        <f t="shared" ca="1" si="16"/>
        <v>0</v>
      </c>
      <c r="N29" s="257">
        <f t="shared" ca="1" si="8"/>
        <v>0</v>
      </c>
      <c r="O29" s="23"/>
      <c r="P29" s="255">
        <f t="shared" ca="1" si="9"/>
        <v>0</v>
      </c>
      <c r="Q29" s="163">
        <f t="shared" ca="1" si="10"/>
        <v>0</v>
      </c>
      <c r="R29" s="164">
        <f ca="1">NPV(Q28,K29:$K$244) + ($A$13+$A$14+$A$15)/POWER(1+Q28,$A$28-D29+1)</f>
        <v>0</v>
      </c>
      <c r="S29" s="164">
        <f ca="1">NPV(Q29,K29:$K$244) + ($A$13+$A$14+$A$15)/POWER(1+Q29,$A$28-D29+1)</f>
        <v>0</v>
      </c>
      <c r="T29" s="45">
        <f t="shared" ca="1" si="11"/>
        <v>0</v>
      </c>
      <c r="U29" s="45">
        <f t="shared" ca="1" si="17"/>
        <v>0</v>
      </c>
      <c r="V29" s="45">
        <f t="shared" ca="1" si="18"/>
        <v>0</v>
      </c>
      <c r="W29" s="45">
        <f t="shared" ca="1" si="12"/>
        <v>0</v>
      </c>
      <c r="X29" s="25">
        <f t="shared" ca="1" si="1"/>
        <v>0</v>
      </c>
      <c r="Z29" s="28">
        <f t="shared" ca="1" si="19"/>
        <v>0</v>
      </c>
      <c r="AA29" s="233"/>
      <c r="AB29" s="45">
        <f t="shared" ca="1" si="13"/>
        <v>0</v>
      </c>
      <c r="AC29" s="45">
        <f t="shared" ca="1" si="2"/>
        <v>0</v>
      </c>
      <c r="AD29" s="25">
        <f t="shared" ca="1" si="3"/>
        <v>0</v>
      </c>
    </row>
    <row r="30" spans="1:30" ht="15.5" x14ac:dyDescent="0.35">
      <c r="A30" s="458" t="s">
        <v>45</v>
      </c>
      <c r="B30" s="459"/>
      <c r="D30" s="20">
        <v>26</v>
      </c>
      <c r="E30" s="21">
        <f t="shared" ca="1" si="14"/>
        <v>9497</v>
      </c>
      <c r="F30" s="44">
        <f t="shared" ca="1" si="4"/>
        <v>9861</v>
      </c>
      <c r="G30" s="22" t="s">
        <v>119</v>
      </c>
      <c r="H30" s="44">
        <f t="shared" ca="1" si="15"/>
        <v>9497</v>
      </c>
      <c r="I30" s="45">
        <f t="shared" ca="1" si="5"/>
        <v>0</v>
      </c>
      <c r="J30" s="45">
        <f t="shared" ca="1" si="6"/>
        <v>0</v>
      </c>
      <c r="K30" s="45">
        <f t="shared" ca="1" si="7"/>
        <v>0</v>
      </c>
      <c r="L30" s="45"/>
      <c r="M30" s="45">
        <f t="shared" ca="1" si="16"/>
        <v>0</v>
      </c>
      <c r="N30" s="257">
        <f t="shared" ca="1" si="8"/>
        <v>0</v>
      </c>
      <c r="O30" s="23"/>
      <c r="P30" s="255">
        <f t="shared" ca="1" si="9"/>
        <v>0</v>
      </c>
      <c r="Q30" s="163">
        <f t="shared" ca="1" si="10"/>
        <v>0</v>
      </c>
      <c r="R30" s="164">
        <f ca="1">NPV(Q29,K30:$K$244) + ($A$13+$A$14+$A$15)/POWER(1+Q29,$A$28-D30+1)</f>
        <v>0</v>
      </c>
      <c r="S30" s="164">
        <f ca="1">NPV(Q30,K30:$K$244) + ($A$13+$A$14+$A$15)/POWER(1+Q30,$A$28-D30+1)</f>
        <v>0</v>
      </c>
      <c r="T30" s="45">
        <f t="shared" ca="1" si="11"/>
        <v>0</v>
      </c>
      <c r="U30" s="45">
        <f t="shared" ca="1" si="17"/>
        <v>0</v>
      </c>
      <c r="V30" s="45">
        <f t="shared" ca="1" si="18"/>
        <v>0</v>
      </c>
      <c r="W30" s="45">
        <f t="shared" ca="1" si="12"/>
        <v>0</v>
      </c>
      <c r="X30" s="25">
        <f t="shared" ca="1" si="1"/>
        <v>0</v>
      </c>
      <c r="Z30" s="28">
        <f t="shared" ca="1" si="19"/>
        <v>0</v>
      </c>
      <c r="AA30" s="233"/>
      <c r="AB30" s="45">
        <f t="shared" ca="1" si="13"/>
        <v>0</v>
      </c>
      <c r="AC30" s="45">
        <f t="shared" ca="1" si="2"/>
        <v>0</v>
      </c>
      <c r="AD30" s="25">
        <f t="shared" ca="1" si="3"/>
        <v>0</v>
      </c>
    </row>
    <row r="31" spans="1:30" x14ac:dyDescent="0.35">
      <c r="A31" s="105">
        <f ca="1">T4</f>
        <v>0</v>
      </c>
      <c r="B31" s="27" t="s">
        <v>46</v>
      </c>
      <c r="D31" s="20">
        <v>27</v>
      </c>
      <c r="E31" s="21">
        <f t="shared" ca="1" si="14"/>
        <v>9862</v>
      </c>
      <c r="F31" s="44">
        <f t="shared" ca="1" si="4"/>
        <v>10226</v>
      </c>
      <c r="G31" s="22" t="s">
        <v>119</v>
      </c>
      <c r="H31" s="44">
        <f t="shared" ca="1" si="15"/>
        <v>9862</v>
      </c>
      <c r="I31" s="45">
        <f t="shared" ca="1" si="5"/>
        <v>0</v>
      </c>
      <c r="J31" s="45">
        <f t="shared" ca="1" si="6"/>
        <v>0</v>
      </c>
      <c r="K31" s="45">
        <f t="shared" ca="1" si="7"/>
        <v>0</v>
      </c>
      <c r="L31" s="45"/>
      <c r="M31" s="45">
        <f t="shared" ca="1" si="16"/>
        <v>0</v>
      </c>
      <c r="N31" s="257">
        <f t="shared" ca="1" si="8"/>
        <v>0</v>
      </c>
      <c r="O31" s="23"/>
      <c r="P31" s="255">
        <f t="shared" ca="1" si="9"/>
        <v>0</v>
      </c>
      <c r="Q31" s="163">
        <f t="shared" ca="1" si="10"/>
        <v>0</v>
      </c>
      <c r="R31" s="164">
        <f ca="1">NPV(Q30,K31:$K$244) + ($A$13+$A$14+$A$15)/POWER(1+Q30,$A$28-D31+1)</f>
        <v>0</v>
      </c>
      <c r="S31" s="164">
        <f ca="1">NPV(Q31,K31:$K$244) + ($A$13+$A$14+$A$15)/POWER(1+Q31,$A$28-D31+1)</f>
        <v>0</v>
      </c>
      <c r="T31" s="45">
        <f t="shared" ca="1" si="11"/>
        <v>0</v>
      </c>
      <c r="U31" s="45">
        <f t="shared" ca="1" si="17"/>
        <v>0</v>
      </c>
      <c r="V31" s="45">
        <f t="shared" ca="1" si="18"/>
        <v>0</v>
      </c>
      <c r="W31" s="45">
        <f t="shared" ca="1" si="12"/>
        <v>0</v>
      </c>
      <c r="X31" s="25">
        <f t="shared" ca="1" si="1"/>
        <v>0</v>
      </c>
      <c r="Z31" s="28">
        <f t="shared" ca="1" si="19"/>
        <v>0</v>
      </c>
      <c r="AA31" s="233"/>
      <c r="AB31" s="45">
        <f t="shared" ca="1" si="13"/>
        <v>0</v>
      </c>
      <c r="AC31" s="45">
        <f t="shared" ca="1" si="2"/>
        <v>0</v>
      </c>
      <c r="AD31" s="25">
        <f t="shared" ca="1" si="3"/>
        <v>0</v>
      </c>
    </row>
    <row r="32" spans="1:30" x14ac:dyDescent="0.35">
      <c r="A32" s="105">
        <f ca="1">VLOOKUP($B$3,'Input Table'!B:V,16,0)</f>
        <v>0</v>
      </c>
      <c r="B32" s="27" t="s">
        <v>47</v>
      </c>
      <c r="C32" s="29"/>
      <c r="D32" s="20">
        <v>28</v>
      </c>
      <c r="E32" s="21">
        <f t="shared" ca="1" si="14"/>
        <v>10227</v>
      </c>
      <c r="F32" s="44">
        <f t="shared" ca="1" si="4"/>
        <v>10592</v>
      </c>
      <c r="G32" s="22" t="s">
        <v>119</v>
      </c>
      <c r="H32" s="44">
        <f t="shared" ca="1" si="15"/>
        <v>10227</v>
      </c>
      <c r="I32" s="45">
        <f t="shared" ca="1" si="5"/>
        <v>0</v>
      </c>
      <c r="J32" s="45">
        <f t="shared" ca="1" si="6"/>
        <v>0</v>
      </c>
      <c r="K32" s="45">
        <f t="shared" ca="1" si="7"/>
        <v>0</v>
      </c>
      <c r="L32" s="45"/>
      <c r="M32" s="45">
        <f t="shared" ca="1" si="16"/>
        <v>0</v>
      </c>
      <c r="N32" s="257">
        <f t="shared" ca="1" si="8"/>
        <v>0</v>
      </c>
      <c r="O32" s="23"/>
      <c r="P32" s="255">
        <f t="shared" ca="1" si="9"/>
        <v>0</v>
      </c>
      <c r="Q32" s="163">
        <f t="shared" ca="1" si="10"/>
        <v>0</v>
      </c>
      <c r="R32" s="164">
        <f ca="1">NPV(Q31,K32:$K$244) + ($A$13+$A$14+$A$15)/POWER(1+Q31,$A$28-D32+1)</f>
        <v>0</v>
      </c>
      <c r="S32" s="164">
        <f ca="1">NPV(Q32,K32:$K$244) + ($A$13+$A$14+$A$15)/POWER(1+Q32,$A$28-D32+1)</f>
        <v>0</v>
      </c>
      <c r="T32" s="45">
        <f t="shared" ca="1" si="11"/>
        <v>0</v>
      </c>
      <c r="U32" s="45">
        <f t="shared" ca="1" si="17"/>
        <v>0</v>
      </c>
      <c r="V32" s="45">
        <f t="shared" ca="1" si="18"/>
        <v>0</v>
      </c>
      <c r="W32" s="45">
        <f t="shared" ca="1" si="12"/>
        <v>0</v>
      </c>
      <c r="X32" s="25">
        <f t="shared" ca="1" si="1"/>
        <v>0</v>
      </c>
      <c r="Z32" s="28">
        <f t="shared" ca="1" si="19"/>
        <v>0</v>
      </c>
      <c r="AA32" s="233"/>
      <c r="AB32" s="45">
        <f t="shared" ca="1" si="13"/>
        <v>0</v>
      </c>
      <c r="AC32" s="45">
        <f t="shared" ca="1" si="2"/>
        <v>0</v>
      </c>
      <c r="AD32" s="25">
        <f t="shared" ca="1" si="3"/>
        <v>0</v>
      </c>
    </row>
    <row r="33" spans="1:30" x14ac:dyDescent="0.35">
      <c r="A33" s="105">
        <f ca="1">VLOOKUP($B$3,'Input Table'!B:V,17,0)</f>
        <v>0</v>
      </c>
      <c r="B33" s="27" t="s">
        <v>48</v>
      </c>
      <c r="D33" s="20">
        <v>29</v>
      </c>
      <c r="E33" s="21">
        <f t="shared" ca="1" si="14"/>
        <v>10593</v>
      </c>
      <c r="F33" s="44">
        <f t="shared" ca="1" si="4"/>
        <v>10957</v>
      </c>
      <c r="G33" s="22" t="s">
        <v>119</v>
      </c>
      <c r="H33" s="44">
        <f t="shared" ca="1" si="15"/>
        <v>10593</v>
      </c>
      <c r="I33" s="45">
        <f t="shared" ca="1" si="5"/>
        <v>0</v>
      </c>
      <c r="J33" s="45">
        <f t="shared" ca="1" si="6"/>
        <v>0</v>
      </c>
      <c r="K33" s="45">
        <f t="shared" ca="1" si="7"/>
        <v>0</v>
      </c>
      <c r="L33" s="45"/>
      <c r="M33" s="45">
        <f t="shared" ca="1" si="16"/>
        <v>0</v>
      </c>
      <c r="N33" s="257">
        <f t="shared" ca="1" si="8"/>
        <v>0</v>
      </c>
      <c r="O33" s="23"/>
      <c r="P33" s="255">
        <f t="shared" ca="1" si="9"/>
        <v>0</v>
      </c>
      <c r="Q33" s="163">
        <f t="shared" ca="1" si="10"/>
        <v>0</v>
      </c>
      <c r="R33" s="164">
        <f ca="1">NPV(Q32,K33:$K$244) + ($A$13+$A$14+$A$15)/POWER(1+Q32,$A$28-D33+1)</f>
        <v>0</v>
      </c>
      <c r="S33" s="164">
        <f ca="1">NPV(Q33,K33:$K$244) + ($A$13+$A$14+$A$15)/POWER(1+Q33,$A$28-D33+1)</f>
        <v>0</v>
      </c>
      <c r="T33" s="45">
        <f t="shared" ca="1" si="11"/>
        <v>0</v>
      </c>
      <c r="U33" s="45">
        <f t="shared" ca="1" si="17"/>
        <v>0</v>
      </c>
      <c r="V33" s="45">
        <f t="shared" ca="1" si="18"/>
        <v>0</v>
      </c>
      <c r="W33" s="45">
        <f t="shared" ca="1" si="12"/>
        <v>0</v>
      </c>
      <c r="X33" s="25">
        <f t="shared" ca="1" si="1"/>
        <v>0</v>
      </c>
      <c r="Z33" s="28">
        <f t="shared" ca="1" si="19"/>
        <v>0</v>
      </c>
      <c r="AA33" s="233"/>
      <c r="AB33" s="45">
        <f t="shared" ca="1" si="13"/>
        <v>0</v>
      </c>
      <c r="AC33" s="45">
        <f t="shared" ca="1" si="2"/>
        <v>0</v>
      </c>
      <c r="AD33" s="25">
        <f t="shared" ca="1" si="3"/>
        <v>0</v>
      </c>
    </row>
    <row r="34" spans="1:30" x14ac:dyDescent="0.35">
      <c r="A34" s="112">
        <f ca="1">-VLOOKUP($B$3,'Input Table'!B:V,18,0)</f>
        <v>0</v>
      </c>
      <c r="B34" s="27" t="s">
        <v>267</v>
      </c>
      <c r="C34" s="31"/>
      <c r="D34" s="20">
        <v>30</v>
      </c>
      <c r="E34" s="21">
        <f t="shared" ca="1" si="14"/>
        <v>10958</v>
      </c>
      <c r="F34" s="44">
        <f t="shared" ca="1" si="4"/>
        <v>11322</v>
      </c>
      <c r="G34" s="22" t="s">
        <v>119</v>
      </c>
      <c r="H34" s="44">
        <f t="shared" ca="1" si="15"/>
        <v>10958</v>
      </c>
      <c r="I34" s="45">
        <f t="shared" ca="1" si="5"/>
        <v>0</v>
      </c>
      <c r="J34" s="45">
        <f t="shared" ca="1" si="6"/>
        <v>0</v>
      </c>
      <c r="K34" s="45">
        <f t="shared" ca="1" si="7"/>
        <v>0</v>
      </c>
      <c r="L34" s="45"/>
      <c r="M34" s="45">
        <f t="shared" ca="1" si="16"/>
        <v>0</v>
      </c>
      <c r="N34" s="257">
        <f t="shared" ca="1" si="8"/>
        <v>0</v>
      </c>
      <c r="O34" s="23"/>
      <c r="P34" s="255">
        <f t="shared" ca="1" si="9"/>
        <v>0</v>
      </c>
      <c r="Q34" s="163">
        <f t="shared" ca="1" si="10"/>
        <v>0</v>
      </c>
      <c r="R34" s="164">
        <f ca="1">NPV(Q33,K34:$K$244) + ($A$13+$A$14+$A$15)/POWER(1+Q33,$A$28-D34+1)</f>
        <v>0</v>
      </c>
      <c r="S34" s="164">
        <f ca="1">NPV(Q34,K34:$K$244) + ($A$13+$A$14+$A$15)/POWER(1+Q34,$A$28-D34+1)</f>
        <v>0</v>
      </c>
      <c r="T34" s="45">
        <f t="shared" ca="1" si="11"/>
        <v>0</v>
      </c>
      <c r="U34" s="45">
        <f t="shared" ca="1" si="17"/>
        <v>0</v>
      </c>
      <c r="V34" s="45">
        <f t="shared" ca="1" si="18"/>
        <v>0</v>
      </c>
      <c r="W34" s="45">
        <f t="shared" ca="1" si="12"/>
        <v>0</v>
      </c>
      <c r="X34" s="25">
        <f t="shared" ca="1" si="1"/>
        <v>0</v>
      </c>
      <c r="Z34" s="28">
        <f t="shared" ca="1" si="19"/>
        <v>0</v>
      </c>
      <c r="AA34" s="233"/>
      <c r="AB34" s="45">
        <f t="shared" ca="1" si="13"/>
        <v>0</v>
      </c>
      <c r="AC34" s="45">
        <f t="shared" ca="1" si="2"/>
        <v>0</v>
      </c>
      <c r="AD34" s="25">
        <f t="shared" ca="1" si="3"/>
        <v>0</v>
      </c>
    </row>
    <row r="35" spans="1:30" x14ac:dyDescent="0.35">
      <c r="A35" s="105">
        <f ca="1">VLOOKUP($B$3,'Input Table'!B:V,19,0)</f>
        <v>0</v>
      </c>
      <c r="B35" s="27" t="s">
        <v>49</v>
      </c>
      <c r="C35" s="31"/>
      <c r="D35" s="20">
        <v>31</v>
      </c>
      <c r="E35" s="21">
        <f t="shared" ca="1" si="14"/>
        <v>11323</v>
      </c>
      <c r="F35" s="44">
        <f t="shared" ca="1" si="4"/>
        <v>11687</v>
      </c>
      <c r="G35" s="22" t="s">
        <v>119</v>
      </c>
      <c r="H35" s="44">
        <f t="shared" ca="1" si="15"/>
        <v>11323</v>
      </c>
      <c r="I35" s="45">
        <f t="shared" ca="1" si="5"/>
        <v>0</v>
      </c>
      <c r="J35" s="45">
        <f t="shared" ca="1" si="6"/>
        <v>0</v>
      </c>
      <c r="K35" s="45">
        <f t="shared" ca="1" si="7"/>
        <v>0</v>
      </c>
      <c r="L35" s="45"/>
      <c r="M35" s="45">
        <f t="shared" ca="1" si="16"/>
        <v>0</v>
      </c>
      <c r="N35" s="257">
        <f t="shared" ca="1" si="8"/>
        <v>0</v>
      </c>
      <c r="O35" s="23"/>
      <c r="P35" s="255">
        <f t="shared" ca="1" si="9"/>
        <v>0</v>
      </c>
      <c r="Q35" s="163">
        <f t="shared" ca="1" si="10"/>
        <v>0</v>
      </c>
      <c r="R35" s="164">
        <f ca="1">NPV(Q34,K35:$K$244) + ($A$13+$A$14+$A$15)/POWER(1+Q34,$A$28-D35+1)</f>
        <v>0</v>
      </c>
      <c r="S35" s="164">
        <f ca="1">NPV(Q35,K35:$K$244) + ($A$13+$A$14+$A$15)/POWER(1+Q35,$A$28-D35+1)</f>
        <v>0</v>
      </c>
      <c r="T35" s="45">
        <f ca="1">IF(ISBLANK(G35),0,X34)</f>
        <v>0</v>
      </c>
      <c r="U35" s="45">
        <f t="shared" ca="1" si="17"/>
        <v>0</v>
      </c>
      <c r="V35" s="45">
        <f t="shared" ca="1" si="18"/>
        <v>0</v>
      </c>
      <c r="W35" s="45">
        <f t="shared" ca="1" si="12"/>
        <v>0</v>
      </c>
      <c r="X35" s="25">
        <f t="shared" ca="1" si="1"/>
        <v>0</v>
      </c>
      <c r="Z35" s="28">
        <f ca="1">AD34</f>
        <v>0</v>
      </c>
      <c r="AA35" s="233"/>
      <c r="AB35" s="45">
        <f t="shared" ca="1" si="13"/>
        <v>0</v>
      </c>
      <c r="AC35" s="45">
        <f t="shared" ca="1" si="2"/>
        <v>0</v>
      </c>
      <c r="AD35" s="25">
        <f t="shared" ca="1" si="3"/>
        <v>0</v>
      </c>
    </row>
    <row r="36" spans="1:30" ht="15" thickBot="1" x14ac:dyDescent="0.4">
      <c r="A36" s="111">
        <f ca="1">SUM(A31:A35)</f>
        <v>0</v>
      </c>
      <c r="B36" s="32" t="s">
        <v>50</v>
      </c>
      <c r="D36" s="20">
        <v>32</v>
      </c>
      <c r="E36" s="21">
        <f t="shared" ca="1" si="14"/>
        <v>11688</v>
      </c>
      <c r="F36" s="44">
        <f t="shared" ca="1" si="4"/>
        <v>12053</v>
      </c>
      <c r="G36" s="22" t="s">
        <v>119</v>
      </c>
      <c r="H36" s="44">
        <f t="shared" ca="1" si="15"/>
        <v>11688</v>
      </c>
      <c r="I36" s="45">
        <f t="shared" ca="1" si="5"/>
        <v>0</v>
      </c>
      <c r="J36" s="45">
        <f t="shared" ca="1" si="6"/>
        <v>0</v>
      </c>
      <c r="K36" s="45">
        <f t="shared" ca="1" si="7"/>
        <v>0</v>
      </c>
      <c r="L36" s="45"/>
      <c r="M36" s="45">
        <f t="shared" ca="1" si="16"/>
        <v>0</v>
      </c>
      <c r="N36" s="257">
        <f t="shared" ca="1" si="8"/>
        <v>0</v>
      </c>
      <c r="O36" s="23"/>
      <c r="P36" s="255">
        <f t="shared" ca="1" si="9"/>
        <v>0</v>
      </c>
      <c r="Q36" s="163">
        <f t="shared" ca="1" si="10"/>
        <v>0</v>
      </c>
      <c r="R36" s="164">
        <f ca="1">NPV(Q35,K36:$K$244) + ($A$13+$A$14+$A$15)/POWER(1+Q35,$A$28-D36+1)</f>
        <v>0</v>
      </c>
      <c r="S36" s="164">
        <f ca="1">NPV(Q36,K36:$K$244) + ($A$13+$A$14+$A$15)/POWER(1+Q36,$A$28-D36+1)</f>
        <v>0</v>
      </c>
      <c r="T36" s="45">
        <f t="shared" ca="1" si="11"/>
        <v>0</v>
      </c>
      <c r="U36" s="45">
        <f t="shared" ca="1" si="17"/>
        <v>0</v>
      </c>
      <c r="V36" s="45">
        <f t="shared" ca="1" si="18"/>
        <v>0</v>
      </c>
      <c r="W36" s="45">
        <f t="shared" ca="1" si="12"/>
        <v>0</v>
      </c>
      <c r="X36" s="25">
        <f t="shared" ca="1" si="1"/>
        <v>0</v>
      </c>
      <c r="Z36" s="28">
        <f t="shared" ca="1" si="19"/>
        <v>0</v>
      </c>
      <c r="AA36" s="233"/>
      <c r="AB36" s="45">
        <f t="shared" ca="1" si="13"/>
        <v>0</v>
      </c>
      <c r="AC36" s="45">
        <f t="shared" ca="1" si="2"/>
        <v>0</v>
      </c>
      <c r="AD36" s="25">
        <f t="shared" ca="1" si="3"/>
        <v>0</v>
      </c>
    </row>
    <row r="37" spans="1:30" ht="14.75" customHeight="1" thickBot="1" x14ac:dyDescent="0.4">
      <c r="A37" s="24"/>
      <c r="B37" s="33"/>
      <c r="C37" s="29"/>
      <c r="D37" s="20">
        <v>33</v>
      </c>
      <c r="E37" s="21">
        <f t="shared" ca="1" si="14"/>
        <v>12054</v>
      </c>
      <c r="F37" s="44">
        <f t="shared" ca="1" si="4"/>
        <v>12418</v>
      </c>
      <c r="G37" s="22" t="s">
        <v>119</v>
      </c>
      <c r="H37" s="44">
        <f t="shared" ca="1" si="15"/>
        <v>12054</v>
      </c>
      <c r="I37" s="45">
        <f t="shared" ca="1" si="5"/>
        <v>0</v>
      </c>
      <c r="J37" s="45">
        <f t="shared" ca="1" si="6"/>
        <v>0</v>
      </c>
      <c r="K37" s="45">
        <f t="shared" ca="1" si="7"/>
        <v>0</v>
      </c>
      <c r="L37" s="45"/>
      <c r="M37" s="45">
        <f t="shared" ca="1" si="16"/>
        <v>0</v>
      </c>
      <c r="N37" s="257">
        <f t="shared" ca="1" si="8"/>
        <v>0</v>
      </c>
      <c r="O37" s="23"/>
      <c r="P37" s="255">
        <f t="shared" ca="1" si="9"/>
        <v>0</v>
      </c>
      <c r="Q37" s="163">
        <f t="shared" ca="1" si="10"/>
        <v>0</v>
      </c>
      <c r="R37" s="164">
        <f ca="1">NPV(Q36,K37:$K$244) + ($A$13+$A$14+$A$15)/POWER(1+Q36,$A$28-D37+1)</f>
        <v>0</v>
      </c>
      <c r="S37" s="164">
        <f ca="1">NPV(Q37,K37:$K$244) + ($A$13+$A$14+$A$15)/POWER(1+Q37,$A$28-D37+1)</f>
        <v>0</v>
      </c>
      <c r="T37" s="45">
        <f t="shared" ca="1" si="11"/>
        <v>0</v>
      </c>
      <c r="U37" s="45">
        <f t="shared" ca="1" si="17"/>
        <v>0</v>
      </c>
      <c r="V37" s="45">
        <f t="shared" ca="1" si="18"/>
        <v>0</v>
      </c>
      <c r="W37" s="45">
        <f t="shared" ca="1" si="12"/>
        <v>0</v>
      </c>
      <c r="X37" s="25">
        <f t="shared" ca="1" si="1"/>
        <v>0</v>
      </c>
      <c r="Z37" s="28">
        <f t="shared" ca="1" si="19"/>
        <v>0</v>
      </c>
      <c r="AA37" s="233"/>
      <c r="AB37" s="45">
        <f t="shared" ca="1" si="13"/>
        <v>0</v>
      </c>
      <c r="AC37" s="45">
        <f t="shared" ca="1" si="2"/>
        <v>0</v>
      </c>
      <c r="AD37" s="25">
        <f t="shared" ca="1" si="3"/>
        <v>0</v>
      </c>
    </row>
    <row r="38" spans="1:30" ht="14.75" customHeight="1" x14ac:dyDescent="0.35">
      <c r="A38" s="404" t="s">
        <v>51</v>
      </c>
      <c r="B38" s="405"/>
      <c r="D38" s="20">
        <v>34</v>
      </c>
      <c r="E38" s="21">
        <f t="shared" ca="1" si="14"/>
        <v>12419</v>
      </c>
      <c r="F38" s="44">
        <f t="shared" ca="1" si="4"/>
        <v>12783</v>
      </c>
      <c r="G38" s="22" t="s">
        <v>119</v>
      </c>
      <c r="H38" s="44">
        <f t="shared" ca="1" si="15"/>
        <v>12419</v>
      </c>
      <c r="I38" s="45">
        <f t="shared" ca="1" si="5"/>
        <v>0</v>
      </c>
      <c r="J38" s="45">
        <f t="shared" ca="1" si="6"/>
        <v>0</v>
      </c>
      <c r="K38" s="45">
        <f t="shared" ca="1" si="7"/>
        <v>0</v>
      </c>
      <c r="L38" s="45"/>
      <c r="M38" s="45">
        <f t="shared" ca="1" si="16"/>
        <v>0</v>
      </c>
      <c r="N38" s="257">
        <f t="shared" ca="1" si="8"/>
        <v>0</v>
      </c>
      <c r="O38" s="23"/>
      <c r="P38" s="255">
        <f t="shared" ca="1" si="9"/>
        <v>0</v>
      </c>
      <c r="Q38" s="163">
        <f t="shared" ca="1" si="10"/>
        <v>0</v>
      </c>
      <c r="R38" s="164">
        <f ca="1">NPV(Q37,K38:$K$244) + ($A$13+$A$14+$A$15)/POWER(1+Q37,$A$28-D38+1)</f>
        <v>0</v>
      </c>
      <c r="S38" s="164">
        <f ca="1">NPV(Q38,K38:$K$244) + ($A$13+$A$14+$A$15)/POWER(1+Q38,$A$28-D38+1)</f>
        <v>0</v>
      </c>
      <c r="T38" s="45">
        <f t="shared" ca="1" si="11"/>
        <v>0</v>
      </c>
      <c r="U38" s="45">
        <f t="shared" ca="1" si="17"/>
        <v>0</v>
      </c>
      <c r="V38" s="45">
        <f t="shared" ca="1" si="18"/>
        <v>0</v>
      </c>
      <c r="W38" s="45">
        <f t="shared" ca="1" si="12"/>
        <v>0</v>
      </c>
      <c r="X38" s="25">
        <f t="shared" ca="1" si="1"/>
        <v>0</v>
      </c>
      <c r="Z38" s="28">
        <f t="shared" ca="1" si="19"/>
        <v>0</v>
      </c>
      <c r="AA38" s="233"/>
      <c r="AB38" s="45">
        <f t="shared" ca="1" si="13"/>
        <v>0</v>
      </c>
      <c r="AC38" s="45">
        <f t="shared" ca="1" si="2"/>
        <v>0</v>
      </c>
      <c r="AD38" s="25">
        <f t="shared" ca="1" si="3"/>
        <v>0</v>
      </c>
    </row>
    <row r="39" spans="1:30" ht="14.75" customHeight="1" x14ac:dyDescent="0.35">
      <c r="A39" s="108" t="str">
        <f ca="1">VLOOKUP($B$3,'Input Table'!B:V,20,0)</f>
        <v>Please Select</v>
      </c>
      <c r="B39" s="34" t="s">
        <v>53</v>
      </c>
      <c r="D39" s="20">
        <v>35</v>
      </c>
      <c r="E39" s="21">
        <f t="shared" ca="1" si="14"/>
        <v>12784</v>
      </c>
      <c r="F39" s="44">
        <f t="shared" ca="1" si="4"/>
        <v>13148</v>
      </c>
      <c r="G39" s="22" t="s">
        <v>119</v>
      </c>
      <c r="H39" s="44">
        <f t="shared" ca="1" si="15"/>
        <v>12784</v>
      </c>
      <c r="I39" s="45">
        <f t="shared" ca="1" si="5"/>
        <v>0</v>
      </c>
      <c r="J39" s="45">
        <f t="shared" ca="1" si="6"/>
        <v>0</v>
      </c>
      <c r="K39" s="45">
        <f t="shared" ca="1" si="7"/>
        <v>0</v>
      </c>
      <c r="L39" s="45"/>
      <c r="M39" s="45">
        <f t="shared" ca="1" si="16"/>
        <v>0</v>
      </c>
      <c r="N39" s="257">
        <f t="shared" ca="1" si="8"/>
        <v>0</v>
      </c>
      <c r="O39" s="23"/>
      <c r="P39" s="255">
        <f t="shared" ca="1" si="9"/>
        <v>0</v>
      </c>
      <c r="Q39" s="163">
        <f t="shared" ca="1" si="10"/>
        <v>0</v>
      </c>
      <c r="R39" s="164">
        <f ca="1">NPV(Q38,K39:$K$244) + ($A$13+$A$14+$A$15)/POWER(1+Q38,$A$28-D39+1)</f>
        <v>0</v>
      </c>
      <c r="S39" s="164">
        <f ca="1">NPV(Q39,K39:$K$244) + ($A$13+$A$14+$A$15)/POWER(1+Q39,$A$28-D39+1)</f>
        <v>0</v>
      </c>
      <c r="T39" s="45">
        <f t="shared" ca="1" si="11"/>
        <v>0</v>
      </c>
      <c r="U39" s="45">
        <f t="shared" ca="1" si="17"/>
        <v>0</v>
      </c>
      <c r="V39" s="45">
        <f t="shared" ca="1" si="18"/>
        <v>0</v>
      </c>
      <c r="W39" s="45">
        <f t="shared" ca="1" si="12"/>
        <v>0</v>
      </c>
      <c r="X39" s="25">
        <f t="shared" ca="1" si="1"/>
        <v>0</v>
      </c>
      <c r="Z39" s="28">
        <f t="shared" ca="1" si="19"/>
        <v>0</v>
      </c>
      <c r="AA39" s="233"/>
      <c r="AB39" s="45">
        <f t="shared" ca="1" si="13"/>
        <v>0</v>
      </c>
      <c r="AC39" s="45">
        <f t="shared" ca="1" si="2"/>
        <v>0</v>
      </c>
      <c r="AD39" s="25">
        <f t="shared" ca="1" si="3"/>
        <v>0</v>
      </c>
    </row>
    <row r="40" spans="1:30" x14ac:dyDescent="0.35">
      <c r="A40" s="106">
        <f ca="1">VLOOKUP($B$3,'Input Table'!B:V,21,0)</f>
        <v>0</v>
      </c>
      <c r="B40" s="34" t="s">
        <v>265</v>
      </c>
      <c r="D40" s="20">
        <v>36</v>
      </c>
      <c r="E40" s="21">
        <f t="shared" ca="1" si="14"/>
        <v>13149</v>
      </c>
      <c r="F40" s="44">
        <f t="shared" ca="1" si="4"/>
        <v>13514</v>
      </c>
      <c r="G40" s="22" t="s">
        <v>119</v>
      </c>
      <c r="H40" s="44">
        <f t="shared" ca="1" si="15"/>
        <v>13149</v>
      </c>
      <c r="I40" s="45">
        <f t="shared" ca="1" si="5"/>
        <v>0</v>
      </c>
      <c r="J40" s="45">
        <f t="shared" ca="1" si="6"/>
        <v>0</v>
      </c>
      <c r="K40" s="45">
        <f t="shared" ca="1" si="7"/>
        <v>0</v>
      </c>
      <c r="L40" s="45"/>
      <c r="M40" s="45">
        <f t="shared" ca="1" si="16"/>
        <v>0</v>
      </c>
      <c r="N40" s="257">
        <f t="shared" ca="1" si="8"/>
        <v>0</v>
      </c>
      <c r="O40" s="23"/>
      <c r="P40" s="255">
        <f t="shared" ca="1" si="9"/>
        <v>0</v>
      </c>
      <c r="Q40" s="163">
        <f t="shared" ca="1" si="10"/>
        <v>0</v>
      </c>
      <c r="R40" s="164">
        <f ca="1">NPV(Q39,K40:$K$244) + ($A$13+$A$14+$A$15)/POWER(1+Q39,$A$28-D40+1)</f>
        <v>0</v>
      </c>
      <c r="S40" s="164">
        <f ca="1">NPV(Q40,K40:$K$244) + ($A$13+$A$14+$A$15)/POWER(1+Q40,$A$28-D40+1)</f>
        <v>0</v>
      </c>
      <c r="T40" s="45">
        <f t="shared" ca="1" si="11"/>
        <v>0</v>
      </c>
      <c r="U40" s="45">
        <f t="shared" ca="1" si="17"/>
        <v>0</v>
      </c>
      <c r="V40" s="45">
        <f t="shared" ca="1" si="18"/>
        <v>0</v>
      </c>
      <c r="W40" s="45">
        <f t="shared" ca="1" si="12"/>
        <v>0</v>
      </c>
      <c r="X40" s="25">
        <f t="shared" ca="1" si="1"/>
        <v>0</v>
      </c>
      <c r="Z40" s="28">
        <f t="shared" ca="1" si="19"/>
        <v>0</v>
      </c>
      <c r="AA40" s="233"/>
      <c r="AB40" s="45">
        <f t="shared" ca="1" si="13"/>
        <v>0</v>
      </c>
      <c r="AC40" s="45">
        <f t="shared" ca="1" si="2"/>
        <v>0</v>
      </c>
      <c r="AD40" s="25">
        <f t="shared" ca="1" si="3"/>
        <v>0</v>
      </c>
    </row>
    <row r="41" spans="1:30" x14ac:dyDescent="0.35">
      <c r="A41" s="109">
        <f ca="1">A28</f>
        <v>0</v>
      </c>
      <c r="B41" s="27" t="s">
        <v>255</v>
      </c>
      <c r="D41" s="20">
        <v>37</v>
      </c>
      <c r="E41" s="21">
        <f t="shared" ca="1" si="14"/>
        <v>13515</v>
      </c>
      <c r="F41" s="44">
        <f t="shared" ca="1" si="4"/>
        <v>13879</v>
      </c>
      <c r="G41" s="22" t="s">
        <v>119</v>
      </c>
      <c r="H41" s="44">
        <f t="shared" ca="1" si="15"/>
        <v>13515</v>
      </c>
      <c r="I41" s="45">
        <f t="shared" ca="1" si="5"/>
        <v>0</v>
      </c>
      <c r="J41" s="45">
        <f t="shared" ca="1" si="6"/>
        <v>0</v>
      </c>
      <c r="K41" s="45">
        <f t="shared" ca="1" si="7"/>
        <v>0</v>
      </c>
      <c r="L41" s="45"/>
      <c r="M41" s="45">
        <f t="shared" ca="1" si="16"/>
        <v>0</v>
      </c>
      <c r="N41" s="257">
        <f t="shared" ca="1" si="8"/>
        <v>0</v>
      </c>
      <c r="O41" s="23"/>
      <c r="P41" s="255">
        <f t="shared" ca="1" si="9"/>
        <v>0</v>
      </c>
      <c r="Q41" s="163">
        <f t="shared" ca="1" si="10"/>
        <v>0</v>
      </c>
      <c r="R41" s="164">
        <f ca="1">NPV(Q40,K41:$K$244) + ($A$13+$A$14+$A$15)/POWER(1+Q40,$A$28-D41+1)</f>
        <v>0</v>
      </c>
      <c r="S41" s="164">
        <f ca="1">NPV(Q41,K41:$K$244) + ($A$13+$A$14+$A$15)/POWER(1+Q41,$A$28-D41+1)</f>
        <v>0</v>
      </c>
      <c r="T41" s="45">
        <f t="shared" ca="1" si="11"/>
        <v>0</v>
      </c>
      <c r="U41" s="45">
        <f t="shared" ca="1" si="17"/>
        <v>0</v>
      </c>
      <c r="V41" s="45">
        <f t="shared" ca="1" si="18"/>
        <v>0</v>
      </c>
      <c r="W41" s="45">
        <f t="shared" ca="1" si="12"/>
        <v>0</v>
      </c>
      <c r="X41" s="25">
        <f t="shared" ca="1" si="1"/>
        <v>0</v>
      </c>
      <c r="Z41" s="28">
        <f t="shared" ca="1" si="19"/>
        <v>0</v>
      </c>
      <c r="AA41" s="233"/>
      <c r="AB41" s="45">
        <f t="shared" ca="1" si="13"/>
        <v>0</v>
      </c>
      <c r="AC41" s="45">
        <f t="shared" ca="1" si="2"/>
        <v>0</v>
      </c>
      <c r="AD41" s="25">
        <f t="shared" ca="1" si="3"/>
        <v>0</v>
      </c>
    </row>
    <row r="42" spans="1:30" ht="15" thickBot="1" x14ac:dyDescent="0.4">
      <c r="A42" s="35">
        <f ca="1">IF(A39="Yes",A40,A41)</f>
        <v>0</v>
      </c>
      <c r="B42" s="32" t="s">
        <v>55</v>
      </c>
      <c r="D42" s="20">
        <v>38</v>
      </c>
      <c r="E42" s="21">
        <f t="shared" ca="1" si="14"/>
        <v>13880</v>
      </c>
      <c r="F42" s="44">
        <f t="shared" ca="1" si="4"/>
        <v>14244</v>
      </c>
      <c r="G42" s="22" t="s">
        <v>119</v>
      </c>
      <c r="H42" s="44">
        <f t="shared" ca="1" si="15"/>
        <v>13880</v>
      </c>
      <c r="I42" s="45">
        <f t="shared" ca="1" si="5"/>
        <v>0</v>
      </c>
      <c r="J42" s="45">
        <f t="shared" ca="1" si="6"/>
        <v>0</v>
      </c>
      <c r="K42" s="45">
        <f t="shared" ca="1" si="7"/>
        <v>0</v>
      </c>
      <c r="L42" s="45"/>
      <c r="M42" s="45">
        <f t="shared" ca="1" si="16"/>
        <v>0</v>
      </c>
      <c r="N42" s="257">
        <f t="shared" ca="1" si="8"/>
        <v>0</v>
      </c>
      <c r="O42" s="23"/>
      <c r="P42" s="255">
        <f t="shared" ca="1" si="9"/>
        <v>0</v>
      </c>
      <c r="Q42" s="163">
        <f t="shared" ca="1" si="10"/>
        <v>0</v>
      </c>
      <c r="R42" s="164">
        <f ca="1">NPV(Q41,K42:$K$244) + ($A$13+$A$14+$A$15)/POWER(1+Q41,$A$28-D42+1)</f>
        <v>0</v>
      </c>
      <c r="S42" s="164">
        <f ca="1">NPV(Q42,K42:$K$244) + ($A$13+$A$14+$A$15)/POWER(1+Q42,$A$28-D42+1)</f>
        <v>0</v>
      </c>
      <c r="T42" s="45">
        <f t="shared" ca="1" si="11"/>
        <v>0</v>
      </c>
      <c r="U42" s="45">
        <f t="shared" ca="1" si="17"/>
        <v>0</v>
      </c>
      <c r="V42" s="45">
        <f t="shared" ca="1" si="18"/>
        <v>0</v>
      </c>
      <c r="W42" s="45">
        <f t="shared" ca="1" si="12"/>
        <v>0</v>
      </c>
      <c r="X42" s="25">
        <f t="shared" ca="1" si="1"/>
        <v>0</v>
      </c>
      <c r="Z42" s="28">
        <f t="shared" ca="1" si="19"/>
        <v>0</v>
      </c>
      <c r="AA42" s="233"/>
      <c r="AB42" s="45">
        <f t="shared" ca="1" si="13"/>
        <v>0</v>
      </c>
      <c r="AC42" s="45">
        <f t="shared" ca="1" si="2"/>
        <v>0</v>
      </c>
      <c r="AD42" s="25">
        <f t="shared" ca="1" si="3"/>
        <v>0</v>
      </c>
    </row>
    <row r="43" spans="1:30" x14ac:dyDescent="0.35">
      <c r="D43" s="20">
        <v>39</v>
      </c>
      <c r="E43" s="21">
        <f t="shared" ca="1" si="14"/>
        <v>14245</v>
      </c>
      <c r="F43" s="44">
        <f t="shared" ca="1" si="4"/>
        <v>14609</v>
      </c>
      <c r="G43" s="22" t="s">
        <v>119</v>
      </c>
      <c r="H43" s="44">
        <f t="shared" ca="1" si="15"/>
        <v>14245</v>
      </c>
      <c r="I43" s="45">
        <f t="shared" ca="1" si="5"/>
        <v>0</v>
      </c>
      <c r="J43" s="45">
        <f t="shared" ca="1" si="6"/>
        <v>0</v>
      </c>
      <c r="K43" s="45">
        <f t="shared" ca="1" si="7"/>
        <v>0</v>
      </c>
      <c r="L43" s="45"/>
      <c r="M43" s="45">
        <f t="shared" ca="1" si="16"/>
        <v>0</v>
      </c>
      <c r="N43" s="257">
        <f t="shared" ca="1" si="8"/>
        <v>0</v>
      </c>
      <c r="O43" s="23"/>
      <c r="P43" s="255">
        <f t="shared" ca="1" si="9"/>
        <v>0</v>
      </c>
      <c r="Q43" s="163">
        <f t="shared" ca="1" si="10"/>
        <v>0</v>
      </c>
      <c r="R43" s="164">
        <f ca="1">NPV(Q42,K43:$K$244) + ($A$13+$A$14+$A$15)/POWER(1+Q42,$A$28-D43+1)</f>
        <v>0</v>
      </c>
      <c r="S43" s="164">
        <f ca="1">NPV(Q43,K43:$K$244) + ($A$13+$A$14+$A$15)/POWER(1+Q43,$A$28-D43+1)</f>
        <v>0</v>
      </c>
      <c r="T43" s="45">
        <f t="shared" ca="1" si="11"/>
        <v>0</v>
      </c>
      <c r="U43" s="45">
        <f t="shared" ca="1" si="17"/>
        <v>0</v>
      </c>
      <c r="V43" s="45">
        <f t="shared" ca="1" si="18"/>
        <v>0</v>
      </c>
      <c r="W43" s="45">
        <f t="shared" ca="1" si="12"/>
        <v>0</v>
      </c>
      <c r="X43" s="25">
        <f t="shared" ca="1" si="1"/>
        <v>0</v>
      </c>
      <c r="Z43" s="28">
        <f t="shared" ca="1" si="19"/>
        <v>0</v>
      </c>
      <c r="AA43" s="233"/>
      <c r="AB43" s="45">
        <f t="shared" ca="1" si="13"/>
        <v>0</v>
      </c>
      <c r="AC43" s="45">
        <f t="shared" ca="1" si="2"/>
        <v>0</v>
      </c>
      <c r="AD43" s="25">
        <f t="shared" ca="1" si="3"/>
        <v>0</v>
      </c>
    </row>
    <row r="44" spans="1:30" x14ac:dyDescent="0.35">
      <c r="D44" s="20">
        <v>40</v>
      </c>
      <c r="E44" s="21">
        <f t="shared" ca="1" si="14"/>
        <v>14610</v>
      </c>
      <c r="F44" s="44">
        <f t="shared" ca="1" si="4"/>
        <v>14975</v>
      </c>
      <c r="G44" s="22" t="s">
        <v>119</v>
      </c>
      <c r="H44" s="44">
        <f t="shared" ca="1" si="15"/>
        <v>14610</v>
      </c>
      <c r="I44" s="45">
        <f t="shared" ca="1" si="5"/>
        <v>0</v>
      </c>
      <c r="J44" s="45">
        <f t="shared" ca="1" si="6"/>
        <v>0</v>
      </c>
      <c r="K44" s="45">
        <f t="shared" ca="1" si="7"/>
        <v>0</v>
      </c>
      <c r="L44" s="45"/>
      <c r="M44" s="45">
        <f t="shared" ca="1" si="16"/>
        <v>0</v>
      </c>
      <c r="N44" s="257">
        <f t="shared" ca="1" si="8"/>
        <v>0</v>
      </c>
      <c r="O44" s="23"/>
      <c r="P44" s="255">
        <f t="shared" ca="1" si="9"/>
        <v>0</v>
      </c>
      <c r="Q44" s="163">
        <f t="shared" ca="1" si="10"/>
        <v>0</v>
      </c>
      <c r="R44" s="164">
        <f ca="1">NPV(Q43,K44:$K$244) + ($A$13+$A$14+$A$15)/POWER(1+Q43,$A$28-D44+1)</f>
        <v>0</v>
      </c>
      <c r="S44" s="164">
        <f ca="1">NPV(Q44,K44:$K$244) + ($A$13+$A$14+$A$15)/POWER(1+Q44,$A$28-D44+1)</f>
        <v>0</v>
      </c>
      <c r="T44" s="45">
        <f t="shared" ca="1" si="11"/>
        <v>0</v>
      </c>
      <c r="U44" s="45">
        <f t="shared" ca="1" si="17"/>
        <v>0</v>
      </c>
      <c r="V44" s="45">
        <f t="shared" ca="1" si="18"/>
        <v>0</v>
      </c>
      <c r="W44" s="45">
        <f t="shared" ca="1" si="12"/>
        <v>0</v>
      </c>
      <c r="X44" s="25">
        <f t="shared" ca="1" si="1"/>
        <v>0</v>
      </c>
      <c r="Z44" s="28">
        <f t="shared" ca="1" si="19"/>
        <v>0</v>
      </c>
      <c r="AA44" s="233"/>
      <c r="AB44" s="45">
        <f t="shared" ca="1" si="13"/>
        <v>0</v>
      </c>
      <c r="AC44" s="45">
        <f t="shared" ca="1" si="2"/>
        <v>0</v>
      </c>
      <c r="AD44" s="25">
        <f t="shared" ca="1" si="3"/>
        <v>0</v>
      </c>
    </row>
    <row r="45" spans="1:30" x14ac:dyDescent="0.35">
      <c r="D45" s="20">
        <v>41</v>
      </c>
      <c r="E45" s="21">
        <f t="shared" ca="1" si="14"/>
        <v>14976</v>
      </c>
      <c r="F45" s="44">
        <f t="shared" ca="1" si="4"/>
        <v>15340</v>
      </c>
      <c r="G45" s="22" t="s">
        <v>119</v>
      </c>
      <c r="H45" s="44">
        <f t="shared" ca="1" si="15"/>
        <v>14976</v>
      </c>
      <c r="I45" s="45">
        <f t="shared" ca="1" si="5"/>
        <v>0</v>
      </c>
      <c r="J45" s="45">
        <f t="shared" ca="1" si="6"/>
        <v>0</v>
      </c>
      <c r="K45" s="45">
        <f t="shared" ca="1" si="7"/>
        <v>0</v>
      </c>
      <c r="L45" s="45"/>
      <c r="M45" s="45">
        <f t="shared" ca="1" si="16"/>
        <v>0</v>
      </c>
      <c r="N45" s="257">
        <f t="shared" ca="1" si="8"/>
        <v>0</v>
      </c>
      <c r="O45" s="23"/>
      <c r="P45" s="255">
        <f t="shared" ca="1" si="9"/>
        <v>0</v>
      </c>
      <c r="Q45" s="163">
        <f t="shared" ca="1" si="10"/>
        <v>0</v>
      </c>
      <c r="R45" s="164">
        <f ca="1">NPV(Q44,K45:$K$244) + ($A$13+$A$14+$A$15)/POWER(1+Q44,$A$28-D45+1)</f>
        <v>0</v>
      </c>
      <c r="S45" s="164">
        <f ca="1">NPV(Q45,K45:$K$244) + ($A$13+$A$14+$A$15)/POWER(1+Q45,$A$28-D45+1)</f>
        <v>0</v>
      </c>
      <c r="T45" s="45">
        <f t="shared" ca="1" si="11"/>
        <v>0</v>
      </c>
      <c r="U45" s="45">
        <f t="shared" ca="1" si="17"/>
        <v>0</v>
      </c>
      <c r="V45" s="45">
        <f t="shared" ca="1" si="18"/>
        <v>0</v>
      </c>
      <c r="W45" s="45">
        <f t="shared" ca="1" si="12"/>
        <v>0</v>
      </c>
      <c r="X45" s="25">
        <f t="shared" ca="1" si="1"/>
        <v>0</v>
      </c>
      <c r="Z45" s="28">
        <f t="shared" ca="1" si="19"/>
        <v>0</v>
      </c>
      <c r="AA45" s="233"/>
      <c r="AB45" s="45">
        <f t="shared" ca="1" si="13"/>
        <v>0</v>
      </c>
      <c r="AC45" s="45">
        <f t="shared" ca="1" si="2"/>
        <v>0</v>
      </c>
      <c r="AD45" s="25">
        <f t="shared" ca="1" si="3"/>
        <v>0</v>
      </c>
    </row>
    <row r="46" spans="1:30" x14ac:dyDescent="0.35">
      <c r="A46" s="238"/>
      <c r="B46" s="239" t="s">
        <v>56</v>
      </c>
      <c r="D46" s="20">
        <v>42</v>
      </c>
      <c r="E46" s="21">
        <f t="shared" ca="1" si="14"/>
        <v>15341</v>
      </c>
      <c r="F46" s="44">
        <f t="shared" ca="1" si="4"/>
        <v>15705</v>
      </c>
      <c r="G46" s="22" t="s">
        <v>119</v>
      </c>
      <c r="H46" s="44">
        <f t="shared" ca="1" si="15"/>
        <v>15341</v>
      </c>
      <c r="I46" s="45">
        <f t="shared" ca="1" si="5"/>
        <v>0</v>
      </c>
      <c r="J46" s="45">
        <f t="shared" ca="1" si="6"/>
        <v>0</v>
      </c>
      <c r="K46" s="45">
        <f t="shared" ca="1" si="7"/>
        <v>0</v>
      </c>
      <c r="L46" s="45"/>
      <c r="M46" s="45">
        <f t="shared" ca="1" si="16"/>
        <v>0</v>
      </c>
      <c r="N46" s="257">
        <f t="shared" ca="1" si="8"/>
        <v>0</v>
      </c>
      <c r="O46" s="23"/>
      <c r="P46" s="255">
        <f t="shared" ca="1" si="9"/>
        <v>0</v>
      </c>
      <c r="Q46" s="163">
        <f t="shared" ca="1" si="10"/>
        <v>0</v>
      </c>
      <c r="R46" s="164">
        <f ca="1">NPV(Q45,K46:$K$244) + ($A$13+$A$14+$A$15)/POWER(1+Q45,$A$28-D46+1)</f>
        <v>0</v>
      </c>
      <c r="S46" s="164">
        <f ca="1">NPV(Q46,K46:$K$244) + ($A$13+$A$14+$A$15)/POWER(1+Q46,$A$28-D46+1)</f>
        <v>0</v>
      </c>
      <c r="T46" s="45">
        <f t="shared" ca="1" si="11"/>
        <v>0</v>
      </c>
      <c r="U46" s="45">
        <f t="shared" ca="1" si="17"/>
        <v>0</v>
      </c>
      <c r="V46" s="45">
        <f t="shared" ca="1" si="18"/>
        <v>0</v>
      </c>
      <c r="W46" s="45">
        <f t="shared" ca="1" si="12"/>
        <v>0</v>
      </c>
      <c r="X46" s="25">
        <f t="shared" ca="1" si="1"/>
        <v>0</v>
      </c>
      <c r="Z46" s="28">
        <f t="shared" ca="1" si="19"/>
        <v>0</v>
      </c>
      <c r="AA46" s="233"/>
      <c r="AB46" s="45">
        <f t="shared" ca="1" si="13"/>
        <v>0</v>
      </c>
      <c r="AC46" s="45">
        <f t="shared" ca="1" si="2"/>
        <v>0</v>
      </c>
      <c r="AD46" s="25">
        <f t="shared" ca="1" si="3"/>
        <v>0</v>
      </c>
    </row>
    <row r="47" spans="1:30" x14ac:dyDescent="0.35">
      <c r="A47" s="240">
        <f ca="1">A21</f>
        <v>0</v>
      </c>
      <c r="B47" s="241" t="s">
        <v>57</v>
      </c>
      <c r="D47" s="20">
        <v>43</v>
      </c>
      <c r="E47" s="21">
        <f t="shared" ca="1" si="14"/>
        <v>15706</v>
      </c>
      <c r="F47" s="44">
        <f t="shared" ca="1" si="4"/>
        <v>16070</v>
      </c>
      <c r="G47" s="22" t="s">
        <v>119</v>
      </c>
      <c r="H47" s="44">
        <f t="shared" ca="1" si="15"/>
        <v>15706</v>
      </c>
      <c r="I47" s="45">
        <f t="shared" ca="1" si="5"/>
        <v>0</v>
      </c>
      <c r="J47" s="45">
        <f t="shared" ca="1" si="6"/>
        <v>0</v>
      </c>
      <c r="K47" s="45">
        <f t="shared" ca="1" si="7"/>
        <v>0</v>
      </c>
      <c r="L47" s="45"/>
      <c r="M47" s="45">
        <f t="shared" ca="1" si="16"/>
        <v>0</v>
      </c>
      <c r="N47" s="257">
        <f t="shared" ca="1" si="8"/>
        <v>0</v>
      </c>
      <c r="O47" s="23"/>
      <c r="P47" s="255">
        <f t="shared" ca="1" si="9"/>
        <v>0</v>
      </c>
      <c r="Q47" s="163">
        <f t="shared" ca="1" si="10"/>
        <v>0</v>
      </c>
      <c r="R47" s="164">
        <f ca="1">NPV(Q46,K47:$K$244) + ($A$13+$A$14+$A$15)/POWER(1+Q46,$A$28-D47+1)</f>
        <v>0</v>
      </c>
      <c r="S47" s="164">
        <f ca="1">NPV(Q47,K47:$K$244) + ($A$13+$A$14+$A$15)/POWER(1+Q47,$A$28-D47+1)</f>
        <v>0</v>
      </c>
      <c r="T47" s="45">
        <f t="shared" ca="1" si="11"/>
        <v>0</v>
      </c>
      <c r="U47" s="45">
        <f t="shared" ca="1" si="17"/>
        <v>0</v>
      </c>
      <c r="V47" s="45">
        <f t="shared" ca="1" si="18"/>
        <v>0</v>
      </c>
      <c r="W47" s="45">
        <f t="shared" ca="1" si="12"/>
        <v>0</v>
      </c>
      <c r="X47" s="25">
        <f t="shared" ca="1" si="1"/>
        <v>0</v>
      </c>
      <c r="Z47" s="28">
        <f t="shared" ca="1" si="19"/>
        <v>0</v>
      </c>
      <c r="AA47" s="233"/>
      <c r="AB47" s="45">
        <f t="shared" ca="1" si="13"/>
        <v>0</v>
      </c>
      <c r="AC47" s="45">
        <f t="shared" ca="1" si="2"/>
        <v>0</v>
      </c>
      <c r="AD47" s="25">
        <f t="shared" ca="1" si="3"/>
        <v>0</v>
      </c>
    </row>
    <row r="48" spans="1:30" x14ac:dyDescent="0.35">
      <c r="A48" s="240">
        <f ca="1">SUM(U5:U244)</f>
        <v>0</v>
      </c>
      <c r="B48" s="242" t="s">
        <v>58</v>
      </c>
      <c r="D48" s="20">
        <v>44</v>
      </c>
      <c r="E48" s="21">
        <f t="shared" ca="1" si="14"/>
        <v>16071</v>
      </c>
      <c r="F48" s="44">
        <f t="shared" ca="1" si="4"/>
        <v>16436</v>
      </c>
      <c r="G48" s="22" t="s">
        <v>119</v>
      </c>
      <c r="H48" s="44">
        <f t="shared" ca="1" si="15"/>
        <v>16071</v>
      </c>
      <c r="I48" s="45">
        <f t="shared" ca="1" si="5"/>
        <v>0</v>
      </c>
      <c r="J48" s="45">
        <f t="shared" ca="1" si="6"/>
        <v>0</v>
      </c>
      <c r="K48" s="45">
        <f t="shared" ca="1" si="7"/>
        <v>0</v>
      </c>
      <c r="L48" s="45"/>
      <c r="M48" s="45">
        <f t="shared" ca="1" si="16"/>
        <v>0</v>
      </c>
      <c r="N48" s="257">
        <f t="shared" ca="1" si="8"/>
        <v>0</v>
      </c>
      <c r="O48" s="23"/>
      <c r="P48" s="255">
        <f t="shared" ca="1" si="9"/>
        <v>0</v>
      </c>
      <c r="Q48" s="163">
        <f t="shared" ca="1" si="10"/>
        <v>0</v>
      </c>
      <c r="R48" s="164">
        <f ca="1">NPV(Q47,K48:$K$244) + ($A$13+$A$14+$A$15)/POWER(1+Q47,$A$28-D48+1)</f>
        <v>0</v>
      </c>
      <c r="S48" s="164">
        <f ca="1">NPV(Q48,K48:$K$244) + ($A$13+$A$14+$A$15)/POWER(1+Q48,$A$28-D48+1)</f>
        <v>0</v>
      </c>
      <c r="T48" s="45">
        <f t="shared" ca="1" si="11"/>
        <v>0</v>
      </c>
      <c r="U48" s="45">
        <f t="shared" ca="1" si="17"/>
        <v>0</v>
      </c>
      <c r="V48" s="45">
        <f t="shared" ca="1" si="18"/>
        <v>0</v>
      </c>
      <c r="W48" s="45">
        <f t="shared" ca="1" si="12"/>
        <v>0</v>
      </c>
      <c r="X48" s="25">
        <f t="shared" ca="1" si="1"/>
        <v>0</v>
      </c>
      <c r="Z48" s="28">
        <f t="shared" ca="1" si="19"/>
        <v>0</v>
      </c>
      <c r="AA48" s="233"/>
      <c r="AB48" s="45">
        <f t="shared" ca="1" si="13"/>
        <v>0</v>
      </c>
      <c r="AC48" s="45">
        <f t="shared" ca="1" si="2"/>
        <v>0</v>
      </c>
      <c r="AD48" s="25">
        <f t="shared" ca="1" si="3"/>
        <v>0</v>
      </c>
    </row>
    <row r="49" spans="1:30" x14ac:dyDescent="0.35">
      <c r="A49" s="240">
        <f ca="1">SUM(W5:W244)</f>
        <v>0</v>
      </c>
      <c r="B49" s="241" t="s">
        <v>59</v>
      </c>
      <c r="D49" s="20">
        <v>45</v>
      </c>
      <c r="E49" s="21">
        <f t="shared" ca="1" si="14"/>
        <v>16437</v>
      </c>
      <c r="F49" s="44">
        <f t="shared" ca="1" si="4"/>
        <v>16801</v>
      </c>
      <c r="G49" s="22" t="s">
        <v>119</v>
      </c>
      <c r="H49" s="44">
        <f t="shared" ca="1" si="15"/>
        <v>16437</v>
      </c>
      <c r="I49" s="45">
        <f t="shared" ca="1" si="5"/>
        <v>0</v>
      </c>
      <c r="J49" s="45">
        <f t="shared" ca="1" si="6"/>
        <v>0</v>
      </c>
      <c r="K49" s="45">
        <f t="shared" ca="1" si="7"/>
        <v>0</v>
      </c>
      <c r="L49" s="45"/>
      <c r="M49" s="45">
        <f t="shared" ca="1" si="16"/>
        <v>0</v>
      </c>
      <c r="N49" s="257">
        <f t="shared" ca="1" si="8"/>
        <v>0</v>
      </c>
      <c r="O49" s="23"/>
      <c r="P49" s="255">
        <f t="shared" ca="1" si="9"/>
        <v>0</v>
      </c>
      <c r="Q49" s="163">
        <f t="shared" ca="1" si="10"/>
        <v>0</v>
      </c>
      <c r="R49" s="164">
        <f ca="1">NPV(Q48,K49:$K$244) + ($A$13+$A$14+$A$15)/POWER(1+Q48,$A$28-D49+1)</f>
        <v>0</v>
      </c>
      <c r="S49" s="164">
        <f ca="1">NPV(Q49,K49:$K$244) + ($A$13+$A$14+$A$15)/POWER(1+Q49,$A$28-D49+1)</f>
        <v>0</v>
      </c>
      <c r="T49" s="45">
        <f t="shared" ca="1" si="11"/>
        <v>0</v>
      </c>
      <c r="U49" s="45">
        <f t="shared" ca="1" si="17"/>
        <v>0</v>
      </c>
      <c r="V49" s="45">
        <f t="shared" ca="1" si="18"/>
        <v>0</v>
      </c>
      <c r="W49" s="45">
        <f t="shared" ca="1" si="12"/>
        <v>0</v>
      </c>
      <c r="X49" s="25">
        <f t="shared" ca="1" si="1"/>
        <v>0</v>
      </c>
      <c r="Z49" s="28">
        <f t="shared" ca="1" si="19"/>
        <v>0</v>
      </c>
      <c r="AA49" s="233"/>
      <c r="AB49" s="45">
        <f t="shared" ca="1" si="13"/>
        <v>0</v>
      </c>
      <c r="AC49" s="45">
        <f t="shared" ca="1" si="2"/>
        <v>0</v>
      </c>
      <c r="AD49" s="25">
        <f t="shared" ca="1" si="3"/>
        <v>0</v>
      </c>
    </row>
    <row r="50" spans="1:30" x14ac:dyDescent="0.35">
      <c r="A50" s="240">
        <f ca="1">SUM(V5:V244)</f>
        <v>0</v>
      </c>
      <c r="B50" s="242" t="s">
        <v>60</v>
      </c>
      <c r="D50" s="20">
        <v>46</v>
      </c>
      <c r="E50" s="21">
        <f t="shared" ca="1" si="14"/>
        <v>16802</v>
      </c>
      <c r="F50" s="44">
        <f t="shared" ca="1" si="4"/>
        <v>17166</v>
      </c>
      <c r="G50" s="22" t="s">
        <v>119</v>
      </c>
      <c r="H50" s="44">
        <f t="shared" ca="1" si="15"/>
        <v>16802</v>
      </c>
      <c r="I50" s="45">
        <f t="shared" ca="1" si="5"/>
        <v>0</v>
      </c>
      <c r="J50" s="45">
        <f t="shared" ca="1" si="6"/>
        <v>0</v>
      </c>
      <c r="K50" s="45">
        <f t="shared" ca="1" si="7"/>
        <v>0</v>
      </c>
      <c r="L50" s="45"/>
      <c r="M50" s="45">
        <f t="shared" ca="1" si="16"/>
        <v>0</v>
      </c>
      <c r="N50" s="257">
        <f t="shared" ca="1" si="8"/>
        <v>0</v>
      </c>
      <c r="O50" s="23"/>
      <c r="P50" s="255">
        <f t="shared" ca="1" si="9"/>
        <v>0</v>
      </c>
      <c r="Q50" s="163">
        <f t="shared" ca="1" si="10"/>
        <v>0</v>
      </c>
      <c r="R50" s="164">
        <f ca="1">NPV(Q49,K50:$K$244) + ($A$13+$A$14+$A$15)/POWER(1+Q49,$A$28-D50+1)</f>
        <v>0</v>
      </c>
      <c r="S50" s="164">
        <f ca="1">NPV(Q50,K50:$K$244) + ($A$13+$A$14+$A$15)/POWER(1+Q50,$A$28-D50+1)</f>
        <v>0</v>
      </c>
      <c r="T50" s="45">
        <f t="shared" ca="1" si="11"/>
        <v>0</v>
      </c>
      <c r="U50" s="45">
        <f t="shared" ca="1" si="17"/>
        <v>0</v>
      </c>
      <c r="V50" s="45">
        <f t="shared" ca="1" si="18"/>
        <v>0</v>
      </c>
      <c r="W50" s="45">
        <f t="shared" ca="1" si="12"/>
        <v>0</v>
      </c>
      <c r="X50" s="25">
        <f t="shared" ca="1" si="1"/>
        <v>0</v>
      </c>
      <c r="Z50" s="28">
        <f t="shared" ca="1" si="19"/>
        <v>0</v>
      </c>
      <c r="AA50" s="233"/>
      <c r="AB50" s="45">
        <f t="shared" ca="1" si="13"/>
        <v>0</v>
      </c>
      <c r="AC50" s="45">
        <f t="shared" ca="1" si="2"/>
        <v>0</v>
      </c>
      <c r="AD50" s="25">
        <f t="shared" ca="1" si="3"/>
        <v>0</v>
      </c>
    </row>
    <row r="51" spans="1:30" x14ac:dyDescent="0.35">
      <c r="A51" s="240">
        <f ca="1">-(A13+A14+A15)</f>
        <v>0</v>
      </c>
      <c r="B51" s="243" t="s">
        <v>61</v>
      </c>
      <c r="C51" s="36"/>
      <c r="D51" s="20">
        <v>47</v>
      </c>
      <c r="E51" s="21">
        <f t="shared" ca="1" si="14"/>
        <v>17167</v>
      </c>
      <c r="F51" s="44">
        <f t="shared" ca="1" si="4"/>
        <v>17531</v>
      </c>
      <c r="G51" s="22" t="s">
        <v>119</v>
      </c>
      <c r="H51" s="44">
        <f t="shared" ca="1" si="15"/>
        <v>17167</v>
      </c>
      <c r="I51" s="45">
        <f t="shared" ca="1" si="5"/>
        <v>0</v>
      </c>
      <c r="J51" s="45">
        <f t="shared" ca="1" si="6"/>
        <v>0</v>
      </c>
      <c r="K51" s="45">
        <f t="shared" ca="1" si="7"/>
        <v>0</v>
      </c>
      <c r="L51" s="45"/>
      <c r="M51" s="45">
        <f t="shared" ca="1" si="16"/>
        <v>0</v>
      </c>
      <c r="N51" s="257">
        <f t="shared" ca="1" si="8"/>
        <v>0</v>
      </c>
      <c r="O51" s="23"/>
      <c r="P51" s="255">
        <f t="shared" ca="1" si="9"/>
        <v>0</v>
      </c>
      <c r="Q51" s="163">
        <f t="shared" ca="1" si="10"/>
        <v>0</v>
      </c>
      <c r="R51" s="164">
        <f ca="1">NPV(Q50,K51:$K$244) + ($A$13+$A$14+$A$15)/POWER(1+Q50,$A$28-D51+1)</f>
        <v>0</v>
      </c>
      <c r="S51" s="164">
        <f ca="1">NPV(Q51,K51:$K$244) + ($A$13+$A$14+$A$15)/POWER(1+Q51,$A$28-D51+1)</f>
        <v>0</v>
      </c>
      <c r="T51" s="45">
        <f t="shared" ca="1" si="11"/>
        <v>0</v>
      </c>
      <c r="U51" s="45">
        <f t="shared" ca="1" si="17"/>
        <v>0</v>
      </c>
      <c r="V51" s="45">
        <f t="shared" ca="1" si="18"/>
        <v>0</v>
      </c>
      <c r="W51" s="45">
        <f t="shared" ca="1" si="12"/>
        <v>0</v>
      </c>
      <c r="X51" s="25">
        <f t="shared" ca="1" si="1"/>
        <v>0</v>
      </c>
      <c r="Z51" s="28">
        <f t="shared" ca="1" si="19"/>
        <v>0</v>
      </c>
      <c r="AA51" s="233"/>
      <c r="AB51" s="45">
        <f t="shared" ca="1" si="13"/>
        <v>0</v>
      </c>
      <c r="AC51" s="45">
        <f t="shared" ca="1" si="2"/>
        <v>0</v>
      </c>
      <c r="AD51" s="25">
        <f t="shared" ca="1" si="3"/>
        <v>0</v>
      </c>
    </row>
    <row r="52" spans="1:30" x14ac:dyDescent="0.35">
      <c r="A52" s="244">
        <f ca="1">SUM(A47:A51)</f>
        <v>0</v>
      </c>
      <c r="B52" s="245" t="s">
        <v>254</v>
      </c>
      <c r="C52" s="38"/>
      <c r="D52" s="20">
        <v>48</v>
      </c>
      <c r="E52" s="21">
        <f t="shared" ca="1" si="14"/>
        <v>17532</v>
      </c>
      <c r="F52" s="44">
        <f t="shared" ca="1" si="4"/>
        <v>17897</v>
      </c>
      <c r="G52" s="22" t="s">
        <v>119</v>
      </c>
      <c r="H52" s="44">
        <f t="shared" ca="1" si="15"/>
        <v>17532</v>
      </c>
      <c r="I52" s="45">
        <f t="shared" ca="1" si="5"/>
        <v>0</v>
      </c>
      <c r="J52" s="45">
        <f t="shared" ca="1" si="6"/>
        <v>0</v>
      </c>
      <c r="K52" s="45">
        <f t="shared" ca="1" si="7"/>
        <v>0</v>
      </c>
      <c r="L52" s="45"/>
      <c r="M52" s="45">
        <f t="shared" ca="1" si="16"/>
        <v>0</v>
      </c>
      <c r="N52" s="257">
        <f t="shared" ca="1" si="8"/>
        <v>0</v>
      </c>
      <c r="O52" s="23"/>
      <c r="P52" s="255">
        <f t="shared" ca="1" si="9"/>
        <v>0</v>
      </c>
      <c r="Q52" s="163">
        <f t="shared" ca="1" si="10"/>
        <v>0</v>
      </c>
      <c r="R52" s="164">
        <f ca="1">NPV(Q51,K52:$K$244) + ($A$13+$A$14+$A$15)/POWER(1+Q51,$A$28-D52+1)</f>
        <v>0</v>
      </c>
      <c r="S52" s="164">
        <f ca="1">NPV(Q52,K52:$K$244) + ($A$13+$A$14+$A$15)/POWER(1+Q52,$A$28-D52+1)</f>
        <v>0</v>
      </c>
      <c r="T52" s="45">
        <f t="shared" ca="1" si="11"/>
        <v>0</v>
      </c>
      <c r="U52" s="45">
        <f t="shared" ca="1" si="17"/>
        <v>0</v>
      </c>
      <c r="V52" s="45">
        <f t="shared" ca="1" si="18"/>
        <v>0</v>
      </c>
      <c r="W52" s="45">
        <f t="shared" ca="1" si="12"/>
        <v>0</v>
      </c>
      <c r="X52" s="25">
        <f t="shared" ca="1" si="1"/>
        <v>0</v>
      </c>
      <c r="Z52" s="28">
        <f t="shared" ca="1" si="19"/>
        <v>0</v>
      </c>
      <c r="AA52" s="233"/>
      <c r="AB52" s="45">
        <f t="shared" ca="1" si="13"/>
        <v>0</v>
      </c>
      <c r="AC52" s="45">
        <f t="shared" ca="1" si="2"/>
        <v>0</v>
      </c>
      <c r="AD52" s="25">
        <f t="shared" ca="1" si="3"/>
        <v>0</v>
      </c>
    </row>
    <row r="53" spans="1:30" x14ac:dyDescent="0.35">
      <c r="A53" s="37"/>
      <c r="B53" s="37"/>
      <c r="C53" s="39"/>
      <c r="D53" s="20">
        <v>49</v>
      </c>
      <c r="E53" s="21">
        <f t="shared" ca="1" si="14"/>
        <v>17898</v>
      </c>
      <c r="F53" s="44">
        <f t="shared" ca="1" si="4"/>
        <v>18262</v>
      </c>
      <c r="G53" s="22" t="s">
        <v>119</v>
      </c>
      <c r="H53" s="44">
        <f t="shared" ca="1" si="15"/>
        <v>17898</v>
      </c>
      <c r="I53" s="45">
        <f t="shared" ca="1" si="5"/>
        <v>0</v>
      </c>
      <c r="J53" s="45">
        <f t="shared" ca="1" si="6"/>
        <v>0</v>
      </c>
      <c r="K53" s="45">
        <f t="shared" ca="1" si="7"/>
        <v>0</v>
      </c>
      <c r="L53" s="45"/>
      <c r="M53" s="45">
        <f t="shared" ca="1" si="16"/>
        <v>0</v>
      </c>
      <c r="N53" s="257">
        <f t="shared" ca="1" si="8"/>
        <v>0</v>
      </c>
      <c r="O53" s="23"/>
      <c r="P53" s="255">
        <f t="shared" ca="1" si="9"/>
        <v>0</v>
      </c>
      <c r="Q53" s="163">
        <f t="shared" ca="1" si="10"/>
        <v>0</v>
      </c>
      <c r="R53" s="164">
        <f ca="1">NPV(Q52,K53:$K$244) + ($A$13+$A$14+$A$15)/POWER(1+Q52,$A$28-D53+1)</f>
        <v>0</v>
      </c>
      <c r="S53" s="164">
        <f ca="1">NPV(Q53,K53:$K$244) + ($A$13+$A$14+$A$15)/POWER(1+Q53,$A$28-D53+1)</f>
        <v>0</v>
      </c>
      <c r="T53" s="45">
        <f t="shared" ca="1" si="11"/>
        <v>0</v>
      </c>
      <c r="U53" s="45">
        <f t="shared" ca="1" si="17"/>
        <v>0</v>
      </c>
      <c r="V53" s="45">
        <f t="shared" ca="1" si="18"/>
        <v>0</v>
      </c>
      <c r="W53" s="45">
        <f t="shared" ca="1" si="12"/>
        <v>0</v>
      </c>
      <c r="X53" s="25">
        <f t="shared" ca="1" si="1"/>
        <v>0</v>
      </c>
      <c r="Z53" s="28">
        <f t="shared" ca="1" si="19"/>
        <v>0</v>
      </c>
      <c r="AA53" s="233"/>
      <c r="AB53" s="45">
        <f t="shared" ca="1" si="13"/>
        <v>0</v>
      </c>
      <c r="AC53" s="45">
        <f t="shared" ca="1" si="2"/>
        <v>0</v>
      </c>
      <c r="AD53" s="25">
        <f t="shared" ca="1" si="3"/>
        <v>0</v>
      </c>
    </row>
    <row r="54" spans="1:30" x14ac:dyDescent="0.35">
      <c r="A54" s="238"/>
      <c r="B54" s="239" t="s">
        <v>62</v>
      </c>
      <c r="C54" s="38"/>
      <c r="D54" s="20">
        <v>50</v>
      </c>
      <c r="E54" s="21">
        <f t="shared" ca="1" si="14"/>
        <v>18263</v>
      </c>
      <c r="F54" s="44">
        <f t="shared" ca="1" si="4"/>
        <v>18627</v>
      </c>
      <c r="G54" s="22" t="s">
        <v>119</v>
      </c>
      <c r="H54" s="44">
        <f t="shared" ca="1" si="15"/>
        <v>18263</v>
      </c>
      <c r="I54" s="45">
        <f t="shared" ca="1" si="5"/>
        <v>0</v>
      </c>
      <c r="J54" s="45">
        <f t="shared" ca="1" si="6"/>
        <v>0</v>
      </c>
      <c r="K54" s="45">
        <f t="shared" ca="1" si="7"/>
        <v>0</v>
      </c>
      <c r="L54" s="45"/>
      <c r="M54" s="45">
        <f t="shared" ca="1" si="16"/>
        <v>0</v>
      </c>
      <c r="N54" s="257">
        <f t="shared" ca="1" si="8"/>
        <v>0</v>
      </c>
      <c r="O54" s="23"/>
      <c r="P54" s="255">
        <f t="shared" ca="1" si="9"/>
        <v>0</v>
      </c>
      <c r="Q54" s="163">
        <f t="shared" ca="1" si="10"/>
        <v>0</v>
      </c>
      <c r="R54" s="164">
        <f ca="1">NPV(Q53,K54:$K$244) + ($A$13+$A$14+$A$15)/POWER(1+Q53,$A$28-D54+1)</f>
        <v>0</v>
      </c>
      <c r="S54" s="164">
        <f ca="1">NPV(Q54,K54:$K$244) + ($A$13+$A$14+$A$15)/POWER(1+Q54,$A$28-D54+1)</f>
        <v>0</v>
      </c>
      <c r="T54" s="45">
        <f t="shared" ca="1" si="11"/>
        <v>0</v>
      </c>
      <c r="U54" s="45">
        <f t="shared" ca="1" si="17"/>
        <v>0</v>
      </c>
      <c r="V54" s="45">
        <f t="shared" ca="1" si="18"/>
        <v>0</v>
      </c>
      <c r="W54" s="45">
        <f t="shared" ca="1" si="12"/>
        <v>0</v>
      </c>
      <c r="X54" s="25">
        <f t="shared" ca="1" si="1"/>
        <v>0</v>
      </c>
      <c r="Z54" s="28">
        <f t="shared" ca="1" si="19"/>
        <v>0</v>
      </c>
      <c r="AA54" s="233"/>
      <c r="AB54" s="45">
        <f t="shared" ca="1" si="13"/>
        <v>0</v>
      </c>
      <c r="AC54" s="45">
        <f t="shared" ca="1" si="2"/>
        <v>0</v>
      </c>
      <c r="AD54" s="25">
        <f t="shared" ca="1" si="3"/>
        <v>0</v>
      </c>
    </row>
    <row r="55" spans="1:30" x14ac:dyDescent="0.35">
      <c r="A55" s="240">
        <f ca="1">A36</f>
        <v>0</v>
      </c>
      <c r="B55" s="241" t="s">
        <v>57</v>
      </c>
      <c r="C55" s="39"/>
      <c r="D55" s="20">
        <v>51</v>
      </c>
      <c r="E55" s="21">
        <f t="shared" ca="1" si="14"/>
        <v>18628</v>
      </c>
      <c r="F55" s="44">
        <f t="shared" ca="1" si="4"/>
        <v>18992</v>
      </c>
      <c r="G55" s="22" t="s">
        <v>119</v>
      </c>
      <c r="H55" s="44">
        <f t="shared" ca="1" si="15"/>
        <v>18628</v>
      </c>
      <c r="I55" s="45">
        <f t="shared" ca="1" si="5"/>
        <v>0</v>
      </c>
      <c r="J55" s="45">
        <f t="shared" ca="1" si="6"/>
        <v>0</v>
      </c>
      <c r="K55" s="45">
        <f t="shared" ca="1" si="7"/>
        <v>0</v>
      </c>
      <c r="L55" s="45"/>
      <c r="M55" s="45">
        <f t="shared" ca="1" si="16"/>
        <v>0</v>
      </c>
      <c r="N55" s="257">
        <f t="shared" ca="1" si="8"/>
        <v>0</v>
      </c>
      <c r="O55" s="23"/>
      <c r="P55" s="255">
        <f t="shared" ca="1" si="9"/>
        <v>0</v>
      </c>
      <c r="Q55" s="163">
        <f t="shared" ca="1" si="10"/>
        <v>0</v>
      </c>
      <c r="R55" s="164">
        <f ca="1">NPV(Q54,K55:$K$244) + ($A$13+$A$14+$A$15)/POWER(1+Q54,$A$28-D55+1)</f>
        <v>0</v>
      </c>
      <c r="S55" s="164">
        <f ca="1">NPV(Q55,K55:$K$244) + ($A$13+$A$14+$A$15)/POWER(1+Q55,$A$28-D55+1)</f>
        <v>0</v>
      </c>
      <c r="T55" s="45">
        <f t="shared" ca="1" si="11"/>
        <v>0</v>
      </c>
      <c r="U55" s="45">
        <f t="shared" ca="1" si="17"/>
        <v>0</v>
      </c>
      <c r="V55" s="45">
        <f t="shared" ca="1" si="18"/>
        <v>0</v>
      </c>
      <c r="W55" s="45">
        <f t="shared" ca="1" si="12"/>
        <v>0</v>
      </c>
      <c r="X55" s="25">
        <f t="shared" ca="1" si="1"/>
        <v>0</v>
      </c>
      <c r="Z55" s="28">
        <f t="shared" ca="1" si="19"/>
        <v>0</v>
      </c>
      <c r="AA55" s="233"/>
      <c r="AB55" s="45">
        <f t="shared" ca="1" si="13"/>
        <v>0</v>
      </c>
      <c r="AC55" s="45">
        <f t="shared" ca="1" si="2"/>
        <v>0</v>
      </c>
      <c r="AD55" s="25">
        <f t="shared" ca="1" si="3"/>
        <v>0</v>
      </c>
    </row>
    <row r="56" spans="1:30" x14ac:dyDescent="0.35">
      <c r="A56" s="240">
        <f>-SUM(AA5:AA244)</f>
        <v>0</v>
      </c>
      <c r="B56" s="241" t="s">
        <v>63</v>
      </c>
      <c r="D56" s="20">
        <v>52</v>
      </c>
      <c r="E56" s="21">
        <f t="shared" ca="1" si="14"/>
        <v>18993</v>
      </c>
      <c r="F56" s="44">
        <f t="shared" ca="1" si="4"/>
        <v>19358</v>
      </c>
      <c r="G56" s="22" t="s">
        <v>119</v>
      </c>
      <c r="H56" s="44">
        <f t="shared" ca="1" si="15"/>
        <v>18993</v>
      </c>
      <c r="I56" s="45">
        <f t="shared" ca="1" si="5"/>
        <v>0</v>
      </c>
      <c r="J56" s="45">
        <f t="shared" ca="1" si="6"/>
        <v>0</v>
      </c>
      <c r="K56" s="45">
        <f t="shared" ca="1" si="7"/>
        <v>0</v>
      </c>
      <c r="L56" s="45"/>
      <c r="M56" s="45">
        <f t="shared" ca="1" si="16"/>
        <v>0</v>
      </c>
      <c r="N56" s="257">
        <f t="shared" ca="1" si="8"/>
        <v>0</v>
      </c>
      <c r="O56" s="23"/>
      <c r="P56" s="255">
        <f t="shared" ca="1" si="9"/>
        <v>0</v>
      </c>
      <c r="Q56" s="163">
        <f t="shared" ca="1" si="10"/>
        <v>0</v>
      </c>
      <c r="R56" s="164">
        <f ca="1">NPV(Q55,K56:$K$244) + ($A$13+$A$14+$A$15)/POWER(1+Q55,$A$28-D56+1)</f>
        <v>0</v>
      </c>
      <c r="S56" s="164">
        <f ca="1">NPV(Q56,K56:$K$244) + ($A$13+$A$14+$A$15)/POWER(1+Q56,$A$28-D56+1)</f>
        <v>0</v>
      </c>
      <c r="T56" s="45">
        <f t="shared" ca="1" si="11"/>
        <v>0</v>
      </c>
      <c r="U56" s="45">
        <f t="shared" ca="1" si="17"/>
        <v>0</v>
      </c>
      <c r="V56" s="45">
        <f t="shared" ca="1" si="18"/>
        <v>0</v>
      </c>
      <c r="W56" s="45">
        <f t="shared" ca="1" si="12"/>
        <v>0</v>
      </c>
      <c r="X56" s="25">
        <f t="shared" ca="1" si="1"/>
        <v>0</v>
      </c>
      <c r="Z56" s="28">
        <f t="shared" ca="1" si="19"/>
        <v>0</v>
      </c>
      <c r="AA56" s="233"/>
      <c r="AB56" s="45">
        <f t="shared" ca="1" si="13"/>
        <v>0</v>
      </c>
      <c r="AC56" s="45">
        <f t="shared" ca="1" si="2"/>
        <v>0</v>
      </c>
      <c r="AD56" s="25">
        <f t="shared" ca="1" si="3"/>
        <v>0</v>
      </c>
    </row>
    <row r="57" spans="1:30" x14ac:dyDescent="0.35">
      <c r="A57" s="240">
        <f ca="1">-SUM(AB5:AB244)</f>
        <v>0</v>
      </c>
      <c r="B57" s="241" t="s">
        <v>64</v>
      </c>
      <c r="C57" s="29"/>
      <c r="D57" s="20">
        <v>53</v>
      </c>
      <c r="E57" s="21">
        <f t="shared" ca="1" si="14"/>
        <v>19359</v>
      </c>
      <c r="F57" s="44">
        <f t="shared" ca="1" si="4"/>
        <v>19723</v>
      </c>
      <c r="G57" s="22" t="s">
        <v>119</v>
      </c>
      <c r="H57" s="44">
        <f t="shared" ca="1" si="15"/>
        <v>19359</v>
      </c>
      <c r="I57" s="45">
        <f t="shared" ca="1" si="5"/>
        <v>0</v>
      </c>
      <c r="J57" s="45">
        <f t="shared" ca="1" si="6"/>
        <v>0</v>
      </c>
      <c r="K57" s="45">
        <f t="shared" ca="1" si="7"/>
        <v>0</v>
      </c>
      <c r="L57" s="45"/>
      <c r="M57" s="45">
        <f t="shared" ca="1" si="16"/>
        <v>0</v>
      </c>
      <c r="N57" s="257">
        <f t="shared" ca="1" si="8"/>
        <v>0</v>
      </c>
      <c r="O57" s="23"/>
      <c r="P57" s="255">
        <f t="shared" ca="1" si="9"/>
        <v>0</v>
      </c>
      <c r="Q57" s="163">
        <f t="shared" ca="1" si="10"/>
        <v>0</v>
      </c>
      <c r="R57" s="164">
        <f ca="1">NPV(Q56,K57:$K$244) + ($A$13+$A$14+$A$15)/POWER(1+Q56,$A$28-D57+1)</f>
        <v>0</v>
      </c>
      <c r="S57" s="164">
        <f ca="1">NPV(Q57,K57:$K$244) + ($A$13+$A$14+$A$15)/POWER(1+Q57,$A$28-D57+1)</f>
        <v>0</v>
      </c>
      <c r="T57" s="45">
        <f t="shared" ca="1" si="11"/>
        <v>0</v>
      </c>
      <c r="U57" s="45">
        <f t="shared" ca="1" si="17"/>
        <v>0</v>
      </c>
      <c r="V57" s="45">
        <f t="shared" ca="1" si="18"/>
        <v>0</v>
      </c>
      <c r="W57" s="45">
        <f t="shared" ca="1" si="12"/>
        <v>0</v>
      </c>
      <c r="X57" s="25">
        <f t="shared" ca="1" si="1"/>
        <v>0</v>
      </c>
      <c r="Z57" s="28">
        <f t="shared" ca="1" si="19"/>
        <v>0</v>
      </c>
      <c r="AA57" s="233"/>
      <c r="AB57" s="45">
        <f t="shared" ca="1" si="13"/>
        <v>0</v>
      </c>
      <c r="AC57" s="45">
        <f t="shared" ca="1" si="2"/>
        <v>0</v>
      </c>
      <c r="AD57" s="25">
        <f t="shared" ca="1" si="3"/>
        <v>0</v>
      </c>
    </row>
    <row r="58" spans="1:30" x14ac:dyDescent="0.35">
      <c r="A58" s="240">
        <f ca="1">SUM(AC5:AC244)</f>
        <v>0</v>
      </c>
      <c r="B58" s="241" t="s">
        <v>65</v>
      </c>
      <c r="D58" s="20">
        <v>54</v>
      </c>
      <c r="E58" s="21">
        <f t="shared" ca="1" si="14"/>
        <v>19724</v>
      </c>
      <c r="F58" s="44">
        <f t="shared" ca="1" si="4"/>
        <v>20088</v>
      </c>
      <c r="G58" s="22" t="s">
        <v>119</v>
      </c>
      <c r="H58" s="44">
        <f t="shared" ca="1" si="15"/>
        <v>19724</v>
      </c>
      <c r="I58" s="45">
        <f t="shared" ca="1" si="5"/>
        <v>0</v>
      </c>
      <c r="J58" s="45">
        <f t="shared" ca="1" si="6"/>
        <v>0</v>
      </c>
      <c r="K58" s="45">
        <f t="shared" ca="1" si="7"/>
        <v>0</v>
      </c>
      <c r="L58" s="45"/>
      <c r="M58" s="45">
        <f t="shared" ca="1" si="16"/>
        <v>0</v>
      </c>
      <c r="N58" s="257">
        <f t="shared" ca="1" si="8"/>
        <v>0</v>
      </c>
      <c r="O58" s="23"/>
      <c r="P58" s="255">
        <f t="shared" ca="1" si="9"/>
        <v>0</v>
      </c>
      <c r="Q58" s="163">
        <f t="shared" ca="1" si="10"/>
        <v>0</v>
      </c>
      <c r="R58" s="164">
        <f ca="1">NPV(Q57,K58:$K$244) + ($A$13+$A$14+$A$15)/POWER(1+Q57,$A$28-D58+1)</f>
        <v>0</v>
      </c>
      <c r="S58" s="164">
        <f ca="1">NPV(Q58,K58:$K$244) + ($A$13+$A$14+$A$15)/POWER(1+Q58,$A$28-D58+1)</f>
        <v>0</v>
      </c>
      <c r="T58" s="45">
        <f t="shared" ca="1" si="11"/>
        <v>0</v>
      </c>
      <c r="U58" s="45">
        <f t="shared" ca="1" si="17"/>
        <v>0</v>
      </c>
      <c r="V58" s="45">
        <f t="shared" ca="1" si="18"/>
        <v>0</v>
      </c>
      <c r="W58" s="45">
        <f t="shared" ca="1" si="12"/>
        <v>0</v>
      </c>
      <c r="X58" s="25">
        <f t="shared" ca="1" si="1"/>
        <v>0</v>
      </c>
      <c r="Z58" s="28">
        <f t="shared" ca="1" si="19"/>
        <v>0</v>
      </c>
      <c r="AA58" s="233"/>
      <c r="AB58" s="45">
        <f t="shared" ca="1" si="13"/>
        <v>0</v>
      </c>
      <c r="AC58" s="45">
        <f t="shared" ca="1" si="2"/>
        <v>0</v>
      </c>
      <c r="AD58" s="25">
        <f t="shared" ca="1" si="3"/>
        <v>0</v>
      </c>
    </row>
    <row r="59" spans="1:30" x14ac:dyDescent="0.35">
      <c r="A59" s="244">
        <f ca="1">SUM(A55:A58)</f>
        <v>0</v>
      </c>
      <c r="B59" s="245" t="s">
        <v>254</v>
      </c>
      <c r="C59" s="36"/>
      <c r="D59" s="20">
        <v>55</v>
      </c>
      <c r="E59" s="21">
        <f t="shared" ca="1" si="14"/>
        <v>20089</v>
      </c>
      <c r="F59" s="44">
        <f t="shared" ca="1" si="4"/>
        <v>20453</v>
      </c>
      <c r="G59" s="22" t="s">
        <v>119</v>
      </c>
      <c r="H59" s="44">
        <f t="shared" ca="1" si="15"/>
        <v>20089</v>
      </c>
      <c r="I59" s="45">
        <f t="shared" ca="1" si="5"/>
        <v>0</v>
      </c>
      <c r="J59" s="45">
        <f t="shared" ca="1" si="6"/>
        <v>0</v>
      </c>
      <c r="K59" s="45">
        <f t="shared" ca="1" si="7"/>
        <v>0</v>
      </c>
      <c r="L59" s="45"/>
      <c r="M59" s="45">
        <f t="shared" ca="1" si="16"/>
        <v>0</v>
      </c>
      <c r="N59" s="257">
        <f t="shared" ca="1" si="8"/>
        <v>0</v>
      </c>
      <c r="O59" s="23"/>
      <c r="P59" s="255">
        <f t="shared" ca="1" si="9"/>
        <v>0</v>
      </c>
      <c r="Q59" s="163">
        <f t="shared" ca="1" si="10"/>
        <v>0</v>
      </c>
      <c r="R59" s="164">
        <f ca="1">NPV(Q58,K59:$K$244) + ($A$13+$A$14+$A$15)/POWER(1+Q58,$A$28-D59+1)</f>
        <v>0</v>
      </c>
      <c r="S59" s="164">
        <f ca="1">NPV(Q59,K59:$K$244) + ($A$13+$A$14+$A$15)/POWER(1+Q59,$A$28-D59+1)</f>
        <v>0</v>
      </c>
      <c r="T59" s="45">
        <f t="shared" ca="1" si="11"/>
        <v>0</v>
      </c>
      <c r="U59" s="45">
        <f t="shared" ca="1" si="17"/>
        <v>0</v>
      </c>
      <c r="V59" s="45">
        <f t="shared" ca="1" si="18"/>
        <v>0</v>
      </c>
      <c r="W59" s="45">
        <f t="shared" ca="1" si="12"/>
        <v>0</v>
      </c>
      <c r="X59" s="25">
        <f t="shared" ca="1" si="1"/>
        <v>0</v>
      </c>
      <c r="Z59" s="28">
        <f t="shared" ca="1" si="19"/>
        <v>0</v>
      </c>
      <c r="AA59" s="233"/>
      <c r="AB59" s="45">
        <f t="shared" ca="1" si="13"/>
        <v>0</v>
      </c>
      <c r="AC59" s="45">
        <f t="shared" ca="1" si="2"/>
        <v>0</v>
      </c>
      <c r="AD59" s="25">
        <f t="shared" ca="1" si="3"/>
        <v>0</v>
      </c>
    </row>
    <row r="60" spans="1:30" x14ac:dyDescent="0.35">
      <c r="C60" s="38"/>
      <c r="D60" s="20">
        <v>56</v>
      </c>
      <c r="E60" s="21">
        <f t="shared" ca="1" si="14"/>
        <v>20454</v>
      </c>
      <c r="F60" s="44">
        <f t="shared" ca="1" si="4"/>
        <v>20819</v>
      </c>
      <c r="G60" s="22" t="s">
        <v>119</v>
      </c>
      <c r="H60" s="44">
        <f t="shared" ca="1" si="15"/>
        <v>20454</v>
      </c>
      <c r="I60" s="45">
        <f t="shared" ca="1" si="5"/>
        <v>0</v>
      </c>
      <c r="J60" s="45">
        <f t="shared" ca="1" si="6"/>
        <v>0</v>
      </c>
      <c r="K60" s="45">
        <f t="shared" ca="1" si="7"/>
        <v>0</v>
      </c>
      <c r="L60" s="45"/>
      <c r="M60" s="45">
        <f t="shared" ca="1" si="16"/>
        <v>0</v>
      </c>
      <c r="N60" s="257">
        <f t="shared" ca="1" si="8"/>
        <v>0</v>
      </c>
      <c r="O60" s="23"/>
      <c r="P60" s="255">
        <f t="shared" ca="1" si="9"/>
        <v>0</v>
      </c>
      <c r="Q60" s="163">
        <f t="shared" ca="1" si="10"/>
        <v>0</v>
      </c>
      <c r="R60" s="164">
        <f ca="1">NPV(Q59,K60:$K$244) + ($A$13+$A$14+$A$15)/POWER(1+Q59,$A$28-D60+1)</f>
        <v>0</v>
      </c>
      <c r="S60" s="164">
        <f ca="1">NPV(Q60,K60:$K$244) + ($A$13+$A$14+$A$15)/POWER(1+Q60,$A$28-D60+1)</f>
        <v>0</v>
      </c>
      <c r="T60" s="45">
        <f t="shared" ca="1" si="11"/>
        <v>0</v>
      </c>
      <c r="U60" s="45">
        <f t="shared" ca="1" si="17"/>
        <v>0</v>
      </c>
      <c r="V60" s="45">
        <f t="shared" ca="1" si="18"/>
        <v>0</v>
      </c>
      <c r="W60" s="45">
        <f t="shared" ca="1" si="12"/>
        <v>0</v>
      </c>
      <c r="X60" s="25">
        <f t="shared" ca="1" si="1"/>
        <v>0</v>
      </c>
      <c r="Z60" s="28">
        <f t="shared" ca="1" si="19"/>
        <v>0</v>
      </c>
      <c r="AA60" s="233"/>
      <c r="AB60" s="45">
        <f t="shared" ca="1" si="13"/>
        <v>0</v>
      </c>
      <c r="AC60" s="45">
        <f t="shared" ca="1" si="2"/>
        <v>0</v>
      </c>
      <c r="AD60" s="25">
        <f t="shared" ca="1" si="3"/>
        <v>0</v>
      </c>
    </row>
    <row r="61" spans="1:30" x14ac:dyDescent="0.35">
      <c r="C61" s="38"/>
      <c r="D61" s="20">
        <v>57</v>
      </c>
      <c r="E61" s="21">
        <f t="shared" ca="1" si="14"/>
        <v>20820</v>
      </c>
      <c r="F61" s="44">
        <f t="shared" ca="1" si="4"/>
        <v>21184</v>
      </c>
      <c r="G61" s="22" t="s">
        <v>119</v>
      </c>
      <c r="H61" s="44">
        <f t="shared" ca="1" si="15"/>
        <v>20820</v>
      </c>
      <c r="I61" s="45">
        <f t="shared" ca="1" si="5"/>
        <v>0</v>
      </c>
      <c r="J61" s="45">
        <f t="shared" ca="1" si="6"/>
        <v>0</v>
      </c>
      <c r="K61" s="45">
        <f t="shared" ca="1" si="7"/>
        <v>0</v>
      </c>
      <c r="L61" s="45"/>
      <c r="M61" s="45">
        <f t="shared" ca="1" si="16"/>
        <v>0</v>
      </c>
      <c r="N61" s="257">
        <f t="shared" ca="1" si="8"/>
        <v>0</v>
      </c>
      <c r="O61" s="23"/>
      <c r="P61" s="255">
        <f t="shared" ca="1" si="9"/>
        <v>0</v>
      </c>
      <c r="Q61" s="163">
        <f t="shared" ca="1" si="10"/>
        <v>0</v>
      </c>
      <c r="R61" s="164">
        <f ca="1">NPV(Q60,K61:$K$244) + ($A$13+$A$14+$A$15)/POWER(1+Q60,$A$28-D61+1)</f>
        <v>0</v>
      </c>
      <c r="S61" s="164">
        <f ca="1">NPV(Q61,K61:$K$244) + ($A$13+$A$14+$A$15)/POWER(1+Q61,$A$28-D61+1)</f>
        <v>0</v>
      </c>
      <c r="T61" s="45">
        <f t="shared" ca="1" si="11"/>
        <v>0</v>
      </c>
      <c r="U61" s="45">
        <f t="shared" ca="1" si="17"/>
        <v>0</v>
      </c>
      <c r="V61" s="45">
        <f t="shared" ca="1" si="18"/>
        <v>0</v>
      </c>
      <c r="W61" s="45">
        <f t="shared" ca="1" si="12"/>
        <v>0</v>
      </c>
      <c r="X61" s="25">
        <f t="shared" ca="1" si="1"/>
        <v>0</v>
      </c>
      <c r="Z61" s="28">
        <f t="shared" ca="1" si="19"/>
        <v>0</v>
      </c>
      <c r="AA61" s="233"/>
      <c r="AB61" s="45">
        <f t="shared" ca="1" si="13"/>
        <v>0</v>
      </c>
      <c r="AC61" s="45">
        <f t="shared" ca="1" si="2"/>
        <v>0</v>
      </c>
      <c r="AD61" s="25">
        <f t="shared" ca="1" si="3"/>
        <v>0</v>
      </c>
    </row>
    <row r="62" spans="1:30" x14ac:dyDescent="0.35">
      <c r="C62" s="38"/>
      <c r="D62" s="20">
        <v>58</v>
      </c>
      <c r="E62" s="21">
        <f t="shared" ca="1" si="14"/>
        <v>21185</v>
      </c>
      <c r="F62" s="44">
        <f t="shared" ca="1" si="4"/>
        <v>21549</v>
      </c>
      <c r="G62" s="22" t="s">
        <v>119</v>
      </c>
      <c r="H62" s="44">
        <f t="shared" ca="1" si="15"/>
        <v>21185</v>
      </c>
      <c r="I62" s="45">
        <f t="shared" ca="1" si="5"/>
        <v>0</v>
      </c>
      <c r="J62" s="45">
        <f t="shared" ca="1" si="6"/>
        <v>0</v>
      </c>
      <c r="K62" s="45">
        <f t="shared" ca="1" si="7"/>
        <v>0</v>
      </c>
      <c r="L62" s="45"/>
      <c r="M62" s="45">
        <f t="shared" ca="1" si="16"/>
        <v>0</v>
      </c>
      <c r="N62" s="257">
        <f t="shared" ca="1" si="8"/>
        <v>0</v>
      </c>
      <c r="O62" s="23"/>
      <c r="P62" s="255">
        <f t="shared" ca="1" si="9"/>
        <v>0</v>
      </c>
      <c r="Q62" s="163">
        <f t="shared" ca="1" si="10"/>
        <v>0</v>
      </c>
      <c r="R62" s="164">
        <f ca="1">NPV(Q61,K62:$K$244) + ($A$13+$A$14+$A$15)/POWER(1+Q61,$A$28-D62+1)</f>
        <v>0</v>
      </c>
      <c r="S62" s="164">
        <f ca="1">NPV(Q62,K62:$K$244) + ($A$13+$A$14+$A$15)/POWER(1+Q62,$A$28-D62+1)</f>
        <v>0</v>
      </c>
      <c r="T62" s="45">
        <f t="shared" ca="1" si="11"/>
        <v>0</v>
      </c>
      <c r="U62" s="45">
        <f t="shared" ca="1" si="17"/>
        <v>0</v>
      </c>
      <c r="V62" s="45">
        <f t="shared" ca="1" si="18"/>
        <v>0</v>
      </c>
      <c r="W62" s="45">
        <f t="shared" ca="1" si="12"/>
        <v>0</v>
      </c>
      <c r="X62" s="25">
        <f t="shared" ca="1" si="1"/>
        <v>0</v>
      </c>
      <c r="Z62" s="28">
        <f t="shared" ca="1" si="19"/>
        <v>0</v>
      </c>
      <c r="AA62" s="233"/>
      <c r="AB62" s="45">
        <f t="shared" ca="1" si="13"/>
        <v>0</v>
      </c>
      <c r="AC62" s="45">
        <f t="shared" ca="1" si="2"/>
        <v>0</v>
      </c>
      <c r="AD62" s="25">
        <f t="shared" ca="1" si="3"/>
        <v>0</v>
      </c>
    </row>
    <row r="63" spans="1:30" x14ac:dyDescent="0.35">
      <c r="C63" s="38"/>
      <c r="D63" s="20">
        <v>59</v>
      </c>
      <c r="E63" s="21">
        <f t="shared" ca="1" si="14"/>
        <v>21550</v>
      </c>
      <c r="F63" s="44">
        <f t="shared" ca="1" si="4"/>
        <v>21914</v>
      </c>
      <c r="G63" s="22" t="s">
        <v>119</v>
      </c>
      <c r="H63" s="44">
        <f t="shared" ca="1" si="15"/>
        <v>21550</v>
      </c>
      <c r="I63" s="45">
        <f t="shared" ca="1" si="5"/>
        <v>0</v>
      </c>
      <c r="J63" s="45">
        <f t="shared" ca="1" si="6"/>
        <v>0</v>
      </c>
      <c r="K63" s="45">
        <f t="shared" ca="1" si="7"/>
        <v>0</v>
      </c>
      <c r="L63" s="45"/>
      <c r="M63" s="45">
        <f t="shared" ca="1" si="16"/>
        <v>0</v>
      </c>
      <c r="N63" s="257">
        <f t="shared" ca="1" si="8"/>
        <v>0</v>
      </c>
      <c r="O63" s="23"/>
      <c r="P63" s="255">
        <f t="shared" ca="1" si="9"/>
        <v>0</v>
      </c>
      <c r="Q63" s="163">
        <f t="shared" ca="1" si="10"/>
        <v>0</v>
      </c>
      <c r="R63" s="164">
        <f ca="1">NPV(Q62,K63:$K$244) + ($A$13+$A$14+$A$15)/POWER(1+Q62,$A$28-D63+1)</f>
        <v>0</v>
      </c>
      <c r="S63" s="164">
        <f ca="1">NPV(Q63,K63:$K$244) + ($A$13+$A$14+$A$15)/POWER(1+Q63,$A$28-D63+1)</f>
        <v>0</v>
      </c>
      <c r="T63" s="45">
        <f t="shared" ca="1" si="11"/>
        <v>0</v>
      </c>
      <c r="U63" s="45">
        <f t="shared" ca="1" si="17"/>
        <v>0</v>
      </c>
      <c r="V63" s="45">
        <f t="shared" ca="1" si="18"/>
        <v>0</v>
      </c>
      <c r="W63" s="45">
        <f t="shared" ca="1" si="12"/>
        <v>0</v>
      </c>
      <c r="X63" s="25">
        <f t="shared" ca="1" si="1"/>
        <v>0</v>
      </c>
      <c r="Z63" s="28">
        <f t="shared" ca="1" si="19"/>
        <v>0</v>
      </c>
      <c r="AA63" s="233"/>
      <c r="AB63" s="45">
        <f t="shared" ca="1" si="13"/>
        <v>0</v>
      </c>
      <c r="AC63" s="45">
        <f t="shared" ca="1" si="2"/>
        <v>0</v>
      </c>
      <c r="AD63" s="25">
        <f t="shared" ca="1" si="3"/>
        <v>0</v>
      </c>
    </row>
    <row r="64" spans="1:30" x14ac:dyDescent="0.35">
      <c r="C64" s="29"/>
      <c r="D64" s="20">
        <v>60</v>
      </c>
      <c r="E64" s="21">
        <f t="shared" ca="1" si="14"/>
        <v>21915</v>
      </c>
      <c r="F64" s="44">
        <f t="shared" ca="1" si="4"/>
        <v>22280</v>
      </c>
      <c r="G64" s="22" t="s">
        <v>119</v>
      </c>
      <c r="H64" s="44">
        <f t="shared" ca="1" si="15"/>
        <v>21915</v>
      </c>
      <c r="I64" s="45">
        <f t="shared" ca="1" si="5"/>
        <v>0</v>
      </c>
      <c r="J64" s="45">
        <f t="shared" ca="1" si="6"/>
        <v>0</v>
      </c>
      <c r="K64" s="45">
        <f t="shared" ca="1" si="7"/>
        <v>0</v>
      </c>
      <c r="L64" s="45"/>
      <c r="M64" s="45">
        <f t="shared" ca="1" si="16"/>
        <v>0</v>
      </c>
      <c r="N64" s="257">
        <f t="shared" ca="1" si="8"/>
        <v>0</v>
      </c>
      <c r="O64" s="23"/>
      <c r="P64" s="255">
        <f t="shared" ca="1" si="9"/>
        <v>0</v>
      </c>
      <c r="Q64" s="163">
        <f t="shared" ca="1" si="10"/>
        <v>0</v>
      </c>
      <c r="R64" s="164">
        <f ca="1">NPV(Q63,K64:$K$244) + ($A$13+$A$14+$A$15)/POWER(1+Q63,$A$28-D64+1)</f>
        <v>0</v>
      </c>
      <c r="S64" s="164">
        <f ca="1">NPV(Q64,K64:$K$244) + ($A$13+$A$14+$A$15)/POWER(1+Q64,$A$28-D64+1)</f>
        <v>0</v>
      </c>
      <c r="T64" s="45">
        <f t="shared" ca="1" si="11"/>
        <v>0</v>
      </c>
      <c r="U64" s="45">
        <f t="shared" ca="1" si="17"/>
        <v>0</v>
      </c>
      <c r="V64" s="45">
        <f t="shared" ca="1" si="18"/>
        <v>0</v>
      </c>
      <c r="W64" s="45">
        <f t="shared" ca="1" si="12"/>
        <v>0</v>
      </c>
      <c r="X64" s="25">
        <f t="shared" ca="1" si="1"/>
        <v>0</v>
      </c>
      <c r="Z64" s="28">
        <f t="shared" ca="1" si="19"/>
        <v>0</v>
      </c>
      <c r="AA64" s="233"/>
      <c r="AB64" s="45">
        <f t="shared" ca="1" si="13"/>
        <v>0</v>
      </c>
      <c r="AC64" s="45">
        <f t="shared" ca="1" si="2"/>
        <v>0</v>
      </c>
      <c r="AD64" s="25">
        <f t="shared" ca="1" si="3"/>
        <v>0</v>
      </c>
    </row>
    <row r="65" spans="4:30" x14ac:dyDescent="0.35">
      <c r="D65" s="20">
        <v>61</v>
      </c>
      <c r="E65" s="21">
        <f t="shared" ca="1" si="14"/>
        <v>22281</v>
      </c>
      <c r="F65" s="44">
        <f t="shared" ca="1" si="4"/>
        <v>22645</v>
      </c>
      <c r="G65" s="22" t="s">
        <v>119</v>
      </c>
      <c r="H65" s="44">
        <f t="shared" ca="1" si="15"/>
        <v>22281</v>
      </c>
      <c r="I65" s="45">
        <f t="shared" ca="1" si="5"/>
        <v>0</v>
      </c>
      <c r="J65" s="45">
        <f t="shared" ca="1" si="6"/>
        <v>0</v>
      </c>
      <c r="K65" s="45">
        <f t="shared" ca="1" si="7"/>
        <v>0</v>
      </c>
      <c r="L65" s="45"/>
      <c r="M65" s="45">
        <f t="shared" ca="1" si="16"/>
        <v>0</v>
      </c>
      <c r="N65" s="257">
        <f t="shared" ca="1" si="8"/>
        <v>0</v>
      </c>
      <c r="O65" s="23"/>
      <c r="P65" s="255">
        <f t="shared" ca="1" si="9"/>
        <v>0</v>
      </c>
      <c r="Q65" s="163">
        <f t="shared" ca="1" si="10"/>
        <v>0</v>
      </c>
      <c r="R65" s="164">
        <f ca="1">NPV(Q64,K65:$K$244) + ($A$13+$A$14+$A$15)/POWER(1+Q64,$A$28-D65+1)</f>
        <v>0</v>
      </c>
      <c r="S65" s="164">
        <f ca="1">NPV(Q65,K65:$K$244) + ($A$13+$A$14+$A$15)/POWER(1+Q65,$A$28-D65+1)</f>
        <v>0</v>
      </c>
      <c r="T65" s="45">
        <f t="shared" ca="1" si="11"/>
        <v>0</v>
      </c>
      <c r="U65" s="45">
        <f t="shared" ca="1" si="17"/>
        <v>0</v>
      </c>
      <c r="V65" s="45">
        <f t="shared" ca="1" si="18"/>
        <v>0</v>
      </c>
      <c r="W65" s="45">
        <f t="shared" ca="1" si="12"/>
        <v>0</v>
      </c>
      <c r="X65" s="25">
        <f t="shared" ca="1" si="1"/>
        <v>0</v>
      </c>
      <c r="Z65" s="28">
        <f t="shared" ca="1" si="19"/>
        <v>0</v>
      </c>
      <c r="AA65" s="233"/>
      <c r="AB65" s="45">
        <f t="shared" ca="1" si="13"/>
        <v>0</v>
      </c>
      <c r="AC65" s="45">
        <f t="shared" ca="1" si="2"/>
        <v>0</v>
      </c>
      <c r="AD65" s="25">
        <f t="shared" ca="1" si="3"/>
        <v>0</v>
      </c>
    </row>
    <row r="66" spans="4:30" x14ac:dyDescent="0.35">
      <c r="D66" s="20">
        <v>62</v>
      </c>
      <c r="E66" s="21">
        <f t="shared" ca="1" si="14"/>
        <v>22646</v>
      </c>
      <c r="F66" s="44">
        <f t="shared" ca="1" si="4"/>
        <v>23010</v>
      </c>
      <c r="G66" s="22" t="s">
        <v>119</v>
      </c>
      <c r="H66" s="44">
        <f t="shared" ca="1" si="15"/>
        <v>22646</v>
      </c>
      <c r="I66" s="45">
        <f t="shared" ca="1" si="5"/>
        <v>0</v>
      </c>
      <c r="J66" s="45">
        <f t="shared" ca="1" si="6"/>
        <v>0</v>
      </c>
      <c r="K66" s="45">
        <f t="shared" ca="1" si="7"/>
        <v>0</v>
      </c>
      <c r="L66" s="45"/>
      <c r="M66" s="45">
        <f t="shared" ca="1" si="16"/>
        <v>0</v>
      </c>
      <c r="N66" s="257">
        <f t="shared" ca="1" si="8"/>
        <v>0</v>
      </c>
      <c r="O66" s="23"/>
      <c r="P66" s="255">
        <f t="shared" ca="1" si="9"/>
        <v>0</v>
      </c>
      <c r="Q66" s="163">
        <f t="shared" ca="1" si="10"/>
        <v>0</v>
      </c>
      <c r="R66" s="164">
        <f ca="1">NPV(Q65,K66:$K$244) + ($A$13+$A$14+$A$15)/POWER(1+Q65,$A$28-D66+1)</f>
        <v>0</v>
      </c>
      <c r="S66" s="164">
        <f ca="1">NPV(Q66,K66:$K$244) + ($A$13+$A$14+$A$15)/POWER(1+Q66,$A$28-D66+1)</f>
        <v>0</v>
      </c>
      <c r="T66" s="45">
        <f t="shared" ca="1" si="11"/>
        <v>0</v>
      </c>
      <c r="U66" s="45">
        <f t="shared" ca="1" si="17"/>
        <v>0</v>
      </c>
      <c r="V66" s="45">
        <f t="shared" ca="1" si="18"/>
        <v>0</v>
      </c>
      <c r="W66" s="45">
        <f t="shared" ca="1" si="12"/>
        <v>0</v>
      </c>
      <c r="X66" s="25">
        <f t="shared" ca="1" si="1"/>
        <v>0</v>
      </c>
      <c r="Z66" s="28">
        <f t="shared" ca="1" si="19"/>
        <v>0</v>
      </c>
      <c r="AA66" s="233"/>
      <c r="AB66" s="45">
        <f t="shared" ca="1" si="13"/>
        <v>0</v>
      </c>
      <c r="AC66" s="45">
        <f t="shared" ca="1" si="2"/>
        <v>0</v>
      </c>
      <c r="AD66" s="25">
        <f t="shared" ca="1" si="3"/>
        <v>0</v>
      </c>
    </row>
    <row r="67" spans="4:30" x14ac:dyDescent="0.35">
      <c r="D67" s="20">
        <v>63</v>
      </c>
      <c r="E67" s="21">
        <f t="shared" ca="1" si="14"/>
        <v>23011</v>
      </c>
      <c r="F67" s="44">
        <f t="shared" ca="1" si="4"/>
        <v>23375</v>
      </c>
      <c r="G67" s="22" t="s">
        <v>119</v>
      </c>
      <c r="H67" s="44">
        <f t="shared" ca="1" si="15"/>
        <v>23011</v>
      </c>
      <c r="I67" s="45">
        <f t="shared" ca="1" si="5"/>
        <v>0</v>
      </c>
      <c r="J67" s="45">
        <f t="shared" ca="1" si="6"/>
        <v>0</v>
      </c>
      <c r="K67" s="45">
        <f t="shared" ca="1" si="7"/>
        <v>0</v>
      </c>
      <c r="L67" s="45"/>
      <c r="M67" s="45">
        <f t="shared" ca="1" si="16"/>
        <v>0</v>
      </c>
      <c r="N67" s="257">
        <f t="shared" ca="1" si="8"/>
        <v>0</v>
      </c>
      <c r="O67" s="23"/>
      <c r="P67" s="255">
        <f t="shared" ca="1" si="9"/>
        <v>0</v>
      </c>
      <c r="Q67" s="163">
        <f t="shared" ca="1" si="10"/>
        <v>0</v>
      </c>
      <c r="R67" s="164">
        <f ca="1">NPV(Q66,K67:$K$244) + ($A$13+$A$14+$A$15)/POWER(1+Q66,$A$28-D67+1)</f>
        <v>0</v>
      </c>
      <c r="S67" s="164">
        <f ca="1">NPV(Q67,K67:$K$244) + ($A$13+$A$14+$A$15)/POWER(1+Q67,$A$28-D67+1)</f>
        <v>0</v>
      </c>
      <c r="T67" s="45">
        <f t="shared" ca="1" si="11"/>
        <v>0</v>
      </c>
      <c r="U67" s="45">
        <f t="shared" ca="1" si="17"/>
        <v>0</v>
      </c>
      <c r="V67" s="45">
        <f t="shared" ca="1" si="18"/>
        <v>0</v>
      </c>
      <c r="W67" s="45">
        <f t="shared" ca="1" si="12"/>
        <v>0</v>
      </c>
      <c r="X67" s="25">
        <f t="shared" ca="1" si="1"/>
        <v>0</v>
      </c>
      <c r="Z67" s="28">
        <f t="shared" ca="1" si="19"/>
        <v>0</v>
      </c>
      <c r="AA67" s="233"/>
      <c r="AB67" s="45">
        <f t="shared" ca="1" si="13"/>
        <v>0</v>
      </c>
      <c r="AC67" s="45">
        <f t="shared" ca="1" si="2"/>
        <v>0</v>
      </c>
      <c r="AD67" s="25">
        <f t="shared" ca="1" si="3"/>
        <v>0</v>
      </c>
    </row>
    <row r="68" spans="4:30" x14ac:dyDescent="0.35">
      <c r="D68" s="20">
        <v>64</v>
      </c>
      <c r="E68" s="21">
        <f t="shared" ca="1" si="14"/>
        <v>23376</v>
      </c>
      <c r="F68" s="44">
        <f t="shared" ca="1" si="4"/>
        <v>23741</v>
      </c>
      <c r="G68" s="22" t="s">
        <v>119</v>
      </c>
      <c r="H68" s="44">
        <f t="shared" ca="1" si="15"/>
        <v>23376</v>
      </c>
      <c r="I68" s="45">
        <f t="shared" ca="1" si="5"/>
        <v>0</v>
      </c>
      <c r="J68" s="45">
        <f t="shared" ca="1" si="6"/>
        <v>0</v>
      </c>
      <c r="K68" s="45">
        <f t="shared" ca="1" si="7"/>
        <v>0</v>
      </c>
      <c r="L68" s="45"/>
      <c r="M68" s="45">
        <f t="shared" ca="1" si="16"/>
        <v>0</v>
      </c>
      <c r="N68" s="257">
        <f t="shared" ca="1" si="8"/>
        <v>0</v>
      </c>
      <c r="O68" s="23"/>
      <c r="P68" s="255">
        <f t="shared" ca="1" si="9"/>
        <v>0</v>
      </c>
      <c r="Q68" s="163">
        <f t="shared" ca="1" si="10"/>
        <v>0</v>
      </c>
      <c r="R68" s="164">
        <f ca="1">NPV(Q67,K68:$K$244) + ($A$13+$A$14+$A$15)/POWER(1+Q67,$A$28-D68+1)</f>
        <v>0</v>
      </c>
      <c r="S68" s="164">
        <f ca="1">NPV(Q68,K68:$K$244) + ($A$13+$A$14+$A$15)/POWER(1+Q68,$A$28-D68+1)</f>
        <v>0</v>
      </c>
      <c r="T68" s="45">
        <f t="shared" ca="1" si="11"/>
        <v>0</v>
      </c>
      <c r="U68" s="45">
        <f t="shared" ca="1" si="17"/>
        <v>0</v>
      </c>
      <c r="V68" s="45">
        <f t="shared" ca="1" si="18"/>
        <v>0</v>
      </c>
      <c r="W68" s="45">
        <f t="shared" ca="1" si="12"/>
        <v>0</v>
      </c>
      <c r="X68" s="25">
        <f t="shared" ref="X68:X131" ca="1" si="20">T68+W68+U68+V68</f>
        <v>0</v>
      </c>
      <c r="Z68" s="28">
        <f t="shared" ca="1" si="19"/>
        <v>0</v>
      </c>
      <c r="AA68" s="233"/>
      <c r="AB68" s="45">
        <f t="shared" ca="1" si="13"/>
        <v>0</v>
      </c>
      <c r="AC68" s="45">
        <f t="shared" ref="AC68:AC131" ca="1" si="21">W68</f>
        <v>0</v>
      </c>
      <c r="AD68" s="25">
        <f t="shared" ref="AD68:AD131" ca="1" si="22">Z68-AA68-AB68+AC68</f>
        <v>0</v>
      </c>
    </row>
    <row r="69" spans="4:30" x14ac:dyDescent="0.35">
      <c r="D69" s="20">
        <v>65</v>
      </c>
      <c r="E69" s="21">
        <f t="shared" ca="1" si="14"/>
        <v>23742</v>
      </c>
      <c r="F69" s="44">
        <f t="shared" ref="F69:F132" ca="1" si="23">E70-1</f>
        <v>24106</v>
      </c>
      <c r="G69" s="22" t="s">
        <v>119</v>
      </c>
      <c r="H69" s="44">
        <f t="shared" ca="1" si="15"/>
        <v>23742</v>
      </c>
      <c r="I69" s="45">
        <f t="shared" ref="I69:I132" ca="1" si="24">IF(D69&gt;$A$28,0,$A$9)</f>
        <v>0</v>
      </c>
      <c r="J69" s="45">
        <f t="shared" ref="J69:J132" ca="1" si="25">IF(D69&gt;$A$28,0,$A$10)</f>
        <v>0</v>
      </c>
      <c r="K69" s="45">
        <f t="shared" ref="K69:K132" ca="1" si="26">IF(D69&gt;$A$28,0,$A$11)</f>
        <v>0</v>
      </c>
      <c r="L69" s="45"/>
      <c r="M69" s="45">
        <f t="shared" ca="1" si="16"/>
        <v>0</v>
      </c>
      <c r="N69" s="257">
        <f t="shared" ref="N69:N132" ca="1" si="27">$A$6</f>
        <v>0</v>
      </c>
      <c r="O69" s="23"/>
      <c r="P69" s="255">
        <f t="shared" ref="P69:P132" ca="1" si="28">$A$7</f>
        <v>0</v>
      </c>
      <c r="Q69" s="163">
        <f t="shared" ref="Q69:Q132" ca="1" si="29">$A$8</f>
        <v>0</v>
      </c>
      <c r="R69" s="164">
        <f ca="1">NPV(Q68,K69:$K$244) + ($A$13+$A$14+$A$15)/POWER(1+Q68,$A$28-D69+1)</f>
        <v>0</v>
      </c>
      <c r="S69" s="164">
        <f ca="1">NPV(Q69,K69:$K$244) + ($A$13+$A$14+$A$15)/POWER(1+Q69,$A$28-D69+1)</f>
        <v>0</v>
      </c>
      <c r="T69" s="45">
        <f t="shared" ref="T69:T132" ca="1" si="30">IF(ISBLANK(G69),0,X68)</f>
        <v>0</v>
      </c>
      <c r="U69" s="45">
        <f t="shared" ca="1" si="17"/>
        <v>0</v>
      </c>
      <c r="V69" s="45">
        <f t="shared" ca="1" si="18"/>
        <v>0</v>
      </c>
      <c r="W69" s="45">
        <f t="shared" ref="W69:W132" ca="1" si="31">S69-R69</f>
        <v>0</v>
      </c>
      <c r="X69" s="25">
        <f t="shared" ca="1" si="20"/>
        <v>0</v>
      </c>
      <c r="Z69" s="28">
        <f t="shared" ca="1" si="19"/>
        <v>0</v>
      </c>
      <c r="AA69" s="233"/>
      <c r="AB69" s="45">
        <f t="shared" ref="AB69:AB132" ca="1" si="32">IFERROR(Z69/($A$42-D69+1),0)</f>
        <v>0</v>
      </c>
      <c r="AC69" s="45">
        <f t="shared" ca="1" si="21"/>
        <v>0</v>
      </c>
      <c r="AD69" s="25">
        <f t="shared" ca="1" si="22"/>
        <v>0</v>
      </c>
    </row>
    <row r="70" spans="4:30" x14ac:dyDescent="0.35">
      <c r="D70" s="20">
        <v>66</v>
      </c>
      <c r="E70" s="21">
        <f t="shared" ref="E70:E133" ca="1" si="33">EOMONTH(H70,0)</f>
        <v>24107</v>
      </c>
      <c r="F70" s="44">
        <f t="shared" ca="1" si="23"/>
        <v>24471</v>
      </c>
      <c r="G70" s="22" t="s">
        <v>119</v>
      </c>
      <c r="H70" s="44">
        <f t="shared" ref="H70:H133" ca="1" si="34">EDATE(H69,12)</f>
        <v>24107</v>
      </c>
      <c r="I70" s="45">
        <f t="shared" ca="1" si="24"/>
        <v>0</v>
      </c>
      <c r="J70" s="45">
        <f t="shared" ca="1" si="25"/>
        <v>0</v>
      </c>
      <c r="K70" s="45">
        <f t="shared" ca="1" si="26"/>
        <v>0</v>
      </c>
      <c r="L70" s="45"/>
      <c r="M70" s="45">
        <f t="shared" ref="M70:M133" ca="1" si="35">K70+L70</f>
        <v>0</v>
      </c>
      <c r="N70" s="257">
        <f t="shared" ca="1" si="27"/>
        <v>0</v>
      </c>
      <c r="O70" s="23"/>
      <c r="P70" s="255">
        <f t="shared" ca="1" si="28"/>
        <v>0</v>
      </c>
      <c r="Q70" s="163">
        <f t="shared" ca="1" si="29"/>
        <v>0</v>
      </c>
      <c r="R70" s="164">
        <f ca="1">NPV(Q69,K70:$K$244) + ($A$13+$A$14+$A$15)/POWER(1+Q69,$A$28-D70+1)</f>
        <v>0</v>
      </c>
      <c r="S70" s="164">
        <f ca="1">NPV(Q70,K70:$K$244) + ($A$13+$A$14+$A$15)/POWER(1+Q70,$A$28-D70+1)</f>
        <v>0</v>
      </c>
      <c r="T70" s="45">
        <f t="shared" ca="1" si="30"/>
        <v>0</v>
      </c>
      <c r="U70" s="45">
        <f t="shared" ref="U70:U133" ca="1" si="36">S70*Q70</f>
        <v>0</v>
      </c>
      <c r="V70" s="45">
        <f t="shared" ref="V70:V133" ca="1" si="37">-(K70+L70)</f>
        <v>0</v>
      </c>
      <c r="W70" s="45">
        <f t="shared" ca="1" si="31"/>
        <v>0</v>
      </c>
      <c r="X70" s="25">
        <f t="shared" ca="1" si="20"/>
        <v>0</v>
      </c>
      <c r="Z70" s="28">
        <f t="shared" ref="Z70:Z133" ca="1" si="38">AD69</f>
        <v>0</v>
      </c>
      <c r="AA70" s="233"/>
      <c r="AB70" s="45">
        <f t="shared" ca="1" si="32"/>
        <v>0</v>
      </c>
      <c r="AC70" s="45">
        <f t="shared" ca="1" si="21"/>
        <v>0</v>
      </c>
      <c r="AD70" s="25">
        <f t="shared" ca="1" si="22"/>
        <v>0</v>
      </c>
    </row>
    <row r="71" spans="4:30" x14ac:dyDescent="0.35">
      <c r="D71" s="20">
        <v>67</v>
      </c>
      <c r="E71" s="21">
        <f t="shared" ca="1" si="33"/>
        <v>24472</v>
      </c>
      <c r="F71" s="44">
        <f t="shared" ca="1" si="23"/>
        <v>24836</v>
      </c>
      <c r="G71" s="22" t="s">
        <v>119</v>
      </c>
      <c r="H71" s="44">
        <f t="shared" ca="1" si="34"/>
        <v>24472</v>
      </c>
      <c r="I71" s="45">
        <f t="shared" ca="1" si="24"/>
        <v>0</v>
      </c>
      <c r="J71" s="45">
        <f t="shared" ca="1" si="25"/>
        <v>0</v>
      </c>
      <c r="K71" s="45">
        <f t="shared" ca="1" si="26"/>
        <v>0</v>
      </c>
      <c r="L71" s="45"/>
      <c r="M71" s="45">
        <f t="shared" ca="1" si="35"/>
        <v>0</v>
      </c>
      <c r="N71" s="257">
        <f t="shared" ca="1" si="27"/>
        <v>0</v>
      </c>
      <c r="O71" s="23"/>
      <c r="P71" s="255">
        <f t="shared" ca="1" si="28"/>
        <v>0</v>
      </c>
      <c r="Q71" s="163">
        <f t="shared" ca="1" si="29"/>
        <v>0</v>
      </c>
      <c r="R71" s="164">
        <f ca="1">NPV(Q70,K71:$K$244) + ($A$13+$A$14+$A$15)/POWER(1+Q70,$A$28-D71+1)</f>
        <v>0</v>
      </c>
      <c r="S71" s="164">
        <f ca="1">NPV(Q71,K71:$K$244) + ($A$13+$A$14+$A$15)/POWER(1+Q71,$A$28-D71+1)</f>
        <v>0</v>
      </c>
      <c r="T71" s="45">
        <f t="shared" ca="1" si="30"/>
        <v>0</v>
      </c>
      <c r="U71" s="45">
        <f t="shared" ca="1" si="36"/>
        <v>0</v>
      </c>
      <c r="V71" s="45">
        <f t="shared" ca="1" si="37"/>
        <v>0</v>
      </c>
      <c r="W71" s="45">
        <f t="shared" ca="1" si="31"/>
        <v>0</v>
      </c>
      <c r="X71" s="25">
        <f t="shared" ca="1" si="20"/>
        <v>0</v>
      </c>
      <c r="Z71" s="28">
        <f t="shared" ca="1" si="38"/>
        <v>0</v>
      </c>
      <c r="AA71" s="233"/>
      <c r="AB71" s="45">
        <f t="shared" ca="1" si="32"/>
        <v>0</v>
      </c>
      <c r="AC71" s="45">
        <f t="shared" ca="1" si="21"/>
        <v>0</v>
      </c>
      <c r="AD71" s="25">
        <f t="shared" ca="1" si="22"/>
        <v>0</v>
      </c>
    </row>
    <row r="72" spans="4:30" x14ac:dyDescent="0.35">
      <c r="D72" s="20">
        <v>68</v>
      </c>
      <c r="E72" s="21">
        <f t="shared" ca="1" si="33"/>
        <v>24837</v>
      </c>
      <c r="F72" s="44">
        <f t="shared" ca="1" si="23"/>
        <v>25202</v>
      </c>
      <c r="G72" s="22" t="s">
        <v>119</v>
      </c>
      <c r="H72" s="44">
        <f t="shared" ca="1" si="34"/>
        <v>24837</v>
      </c>
      <c r="I72" s="45">
        <f t="shared" ca="1" si="24"/>
        <v>0</v>
      </c>
      <c r="J72" s="45">
        <f t="shared" ca="1" si="25"/>
        <v>0</v>
      </c>
      <c r="K72" s="45">
        <f t="shared" ca="1" si="26"/>
        <v>0</v>
      </c>
      <c r="L72" s="45"/>
      <c r="M72" s="45">
        <f t="shared" ca="1" si="35"/>
        <v>0</v>
      </c>
      <c r="N72" s="257">
        <f t="shared" ca="1" si="27"/>
        <v>0</v>
      </c>
      <c r="O72" s="23"/>
      <c r="P72" s="255">
        <f t="shared" ca="1" si="28"/>
        <v>0</v>
      </c>
      <c r="Q72" s="163">
        <f t="shared" ca="1" si="29"/>
        <v>0</v>
      </c>
      <c r="R72" s="164">
        <f ca="1">NPV(Q71,K72:$K$244) + ($A$13+$A$14+$A$15)/POWER(1+Q71,$A$28-D72+1)</f>
        <v>0</v>
      </c>
      <c r="S72" s="164">
        <f ca="1">NPV(Q72,K72:$K$244) + ($A$13+$A$14+$A$15)/POWER(1+Q72,$A$28-D72+1)</f>
        <v>0</v>
      </c>
      <c r="T72" s="45">
        <f t="shared" ca="1" si="30"/>
        <v>0</v>
      </c>
      <c r="U72" s="45">
        <f t="shared" ca="1" si="36"/>
        <v>0</v>
      </c>
      <c r="V72" s="45">
        <f t="shared" ca="1" si="37"/>
        <v>0</v>
      </c>
      <c r="W72" s="45">
        <f t="shared" ca="1" si="31"/>
        <v>0</v>
      </c>
      <c r="X72" s="25">
        <f t="shared" ca="1" si="20"/>
        <v>0</v>
      </c>
      <c r="Z72" s="28">
        <f t="shared" ca="1" si="38"/>
        <v>0</v>
      </c>
      <c r="AA72" s="233"/>
      <c r="AB72" s="45">
        <f t="shared" ca="1" si="32"/>
        <v>0</v>
      </c>
      <c r="AC72" s="45">
        <f t="shared" ca="1" si="21"/>
        <v>0</v>
      </c>
      <c r="AD72" s="25">
        <f t="shared" ca="1" si="22"/>
        <v>0</v>
      </c>
    </row>
    <row r="73" spans="4:30" x14ac:dyDescent="0.35">
      <c r="D73" s="20">
        <v>69</v>
      </c>
      <c r="E73" s="21">
        <f t="shared" ca="1" si="33"/>
        <v>25203</v>
      </c>
      <c r="F73" s="44">
        <f t="shared" ca="1" si="23"/>
        <v>25567</v>
      </c>
      <c r="G73" s="22" t="s">
        <v>119</v>
      </c>
      <c r="H73" s="44">
        <f t="shared" ca="1" si="34"/>
        <v>25203</v>
      </c>
      <c r="I73" s="45">
        <f t="shared" ca="1" si="24"/>
        <v>0</v>
      </c>
      <c r="J73" s="45">
        <f t="shared" ca="1" si="25"/>
        <v>0</v>
      </c>
      <c r="K73" s="45">
        <f t="shared" ca="1" si="26"/>
        <v>0</v>
      </c>
      <c r="L73" s="45"/>
      <c r="M73" s="45">
        <f t="shared" ca="1" si="35"/>
        <v>0</v>
      </c>
      <c r="N73" s="257">
        <f t="shared" ca="1" si="27"/>
        <v>0</v>
      </c>
      <c r="O73" s="23"/>
      <c r="P73" s="255">
        <f t="shared" ca="1" si="28"/>
        <v>0</v>
      </c>
      <c r="Q73" s="163">
        <f t="shared" ca="1" si="29"/>
        <v>0</v>
      </c>
      <c r="R73" s="164">
        <f ca="1">NPV(Q72,K73:$K$244) + ($A$13+$A$14+$A$15)/POWER(1+Q72,$A$28-D73+1)</f>
        <v>0</v>
      </c>
      <c r="S73" s="164">
        <f ca="1">NPV(Q73,K73:$K$244) + ($A$13+$A$14+$A$15)/POWER(1+Q73,$A$28-D73+1)</f>
        <v>0</v>
      </c>
      <c r="T73" s="45">
        <f t="shared" ca="1" si="30"/>
        <v>0</v>
      </c>
      <c r="U73" s="45">
        <f t="shared" ca="1" si="36"/>
        <v>0</v>
      </c>
      <c r="V73" s="45">
        <f t="shared" ca="1" si="37"/>
        <v>0</v>
      </c>
      <c r="W73" s="45">
        <f t="shared" ca="1" si="31"/>
        <v>0</v>
      </c>
      <c r="X73" s="25">
        <f t="shared" ca="1" si="20"/>
        <v>0</v>
      </c>
      <c r="Z73" s="28">
        <f t="shared" ca="1" si="38"/>
        <v>0</v>
      </c>
      <c r="AA73" s="233"/>
      <c r="AB73" s="45">
        <f t="shared" ca="1" si="32"/>
        <v>0</v>
      </c>
      <c r="AC73" s="45">
        <f t="shared" ca="1" si="21"/>
        <v>0</v>
      </c>
      <c r="AD73" s="25">
        <f t="shared" ca="1" si="22"/>
        <v>0</v>
      </c>
    </row>
    <row r="74" spans="4:30" x14ac:dyDescent="0.35">
      <c r="D74" s="20">
        <v>70</v>
      </c>
      <c r="E74" s="21">
        <f t="shared" ca="1" si="33"/>
        <v>25568</v>
      </c>
      <c r="F74" s="44">
        <f t="shared" ca="1" si="23"/>
        <v>25932</v>
      </c>
      <c r="G74" s="22" t="s">
        <v>119</v>
      </c>
      <c r="H74" s="44">
        <f t="shared" ca="1" si="34"/>
        <v>25568</v>
      </c>
      <c r="I74" s="45">
        <f t="shared" ca="1" si="24"/>
        <v>0</v>
      </c>
      <c r="J74" s="45">
        <f t="shared" ca="1" si="25"/>
        <v>0</v>
      </c>
      <c r="K74" s="45">
        <f t="shared" ca="1" si="26"/>
        <v>0</v>
      </c>
      <c r="L74" s="45"/>
      <c r="M74" s="45">
        <f t="shared" ca="1" si="35"/>
        <v>0</v>
      </c>
      <c r="N74" s="257">
        <f t="shared" ca="1" si="27"/>
        <v>0</v>
      </c>
      <c r="O74" s="23"/>
      <c r="P74" s="255">
        <f t="shared" ca="1" si="28"/>
        <v>0</v>
      </c>
      <c r="Q74" s="163">
        <f t="shared" ca="1" si="29"/>
        <v>0</v>
      </c>
      <c r="R74" s="164">
        <f ca="1">NPV(Q73,K74:$K$244) + ($A$13+$A$14+$A$15)/POWER(1+Q73,$A$28-D74+1)</f>
        <v>0</v>
      </c>
      <c r="S74" s="164">
        <f ca="1">NPV(Q74,K74:$K$244) + ($A$13+$A$14+$A$15)/POWER(1+Q74,$A$28-D74+1)</f>
        <v>0</v>
      </c>
      <c r="T74" s="45">
        <f t="shared" ca="1" si="30"/>
        <v>0</v>
      </c>
      <c r="U74" s="45">
        <f t="shared" ca="1" si="36"/>
        <v>0</v>
      </c>
      <c r="V74" s="45">
        <f t="shared" ca="1" si="37"/>
        <v>0</v>
      </c>
      <c r="W74" s="45">
        <f t="shared" ca="1" si="31"/>
        <v>0</v>
      </c>
      <c r="X74" s="25">
        <f t="shared" ca="1" si="20"/>
        <v>0</v>
      </c>
      <c r="Z74" s="28">
        <f t="shared" ca="1" si="38"/>
        <v>0</v>
      </c>
      <c r="AA74" s="233"/>
      <c r="AB74" s="45">
        <f t="shared" ca="1" si="32"/>
        <v>0</v>
      </c>
      <c r="AC74" s="45">
        <f t="shared" ca="1" si="21"/>
        <v>0</v>
      </c>
      <c r="AD74" s="25">
        <f t="shared" ca="1" si="22"/>
        <v>0</v>
      </c>
    </row>
    <row r="75" spans="4:30" x14ac:dyDescent="0.35">
      <c r="D75" s="20">
        <v>71</v>
      </c>
      <c r="E75" s="21">
        <f t="shared" ca="1" si="33"/>
        <v>25933</v>
      </c>
      <c r="F75" s="44">
        <f t="shared" ca="1" si="23"/>
        <v>26297</v>
      </c>
      <c r="G75" s="22" t="s">
        <v>119</v>
      </c>
      <c r="H75" s="44">
        <f t="shared" ca="1" si="34"/>
        <v>25933</v>
      </c>
      <c r="I75" s="45">
        <f t="shared" ca="1" si="24"/>
        <v>0</v>
      </c>
      <c r="J75" s="45">
        <f t="shared" ca="1" si="25"/>
        <v>0</v>
      </c>
      <c r="K75" s="45">
        <f t="shared" ca="1" si="26"/>
        <v>0</v>
      </c>
      <c r="L75" s="45"/>
      <c r="M75" s="45">
        <f t="shared" ca="1" si="35"/>
        <v>0</v>
      </c>
      <c r="N75" s="257">
        <f t="shared" ca="1" si="27"/>
        <v>0</v>
      </c>
      <c r="O75" s="23"/>
      <c r="P75" s="255">
        <f t="shared" ca="1" si="28"/>
        <v>0</v>
      </c>
      <c r="Q75" s="163">
        <f t="shared" ca="1" si="29"/>
        <v>0</v>
      </c>
      <c r="R75" s="164">
        <f ca="1">NPV(Q74,K75:$K$244) + ($A$13+$A$14+$A$15)/POWER(1+Q74,$A$28-D75+1)</f>
        <v>0</v>
      </c>
      <c r="S75" s="164">
        <f ca="1">NPV(Q75,K75:$K$244) + ($A$13+$A$14+$A$15)/POWER(1+Q75,$A$28-D75+1)</f>
        <v>0</v>
      </c>
      <c r="T75" s="45">
        <f t="shared" ca="1" si="30"/>
        <v>0</v>
      </c>
      <c r="U75" s="45">
        <f t="shared" ca="1" si="36"/>
        <v>0</v>
      </c>
      <c r="V75" s="45">
        <f t="shared" ca="1" si="37"/>
        <v>0</v>
      </c>
      <c r="W75" s="45">
        <f t="shared" ca="1" si="31"/>
        <v>0</v>
      </c>
      <c r="X75" s="25">
        <f t="shared" ca="1" si="20"/>
        <v>0</v>
      </c>
      <c r="Z75" s="28">
        <f t="shared" ca="1" si="38"/>
        <v>0</v>
      </c>
      <c r="AA75" s="233"/>
      <c r="AB75" s="45">
        <f t="shared" ca="1" si="32"/>
        <v>0</v>
      </c>
      <c r="AC75" s="45">
        <f t="shared" ca="1" si="21"/>
        <v>0</v>
      </c>
      <c r="AD75" s="25">
        <f t="shared" ca="1" si="22"/>
        <v>0</v>
      </c>
    </row>
    <row r="76" spans="4:30" x14ac:dyDescent="0.35">
      <c r="D76" s="20">
        <v>72</v>
      </c>
      <c r="E76" s="21">
        <f t="shared" ca="1" si="33"/>
        <v>26298</v>
      </c>
      <c r="F76" s="44">
        <f t="shared" ca="1" si="23"/>
        <v>26663</v>
      </c>
      <c r="G76" s="22" t="s">
        <v>119</v>
      </c>
      <c r="H76" s="44">
        <f t="shared" ca="1" si="34"/>
        <v>26298</v>
      </c>
      <c r="I76" s="45">
        <f t="shared" ca="1" si="24"/>
        <v>0</v>
      </c>
      <c r="J76" s="45">
        <f t="shared" ca="1" si="25"/>
        <v>0</v>
      </c>
      <c r="K76" s="45">
        <f t="shared" ca="1" si="26"/>
        <v>0</v>
      </c>
      <c r="L76" s="45"/>
      <c r="M76" s="45">
        <f t="shared" ca="1" si="35"/>
        <v>0</v>
      </c>
      <c r="N76" s="257">
        <f t="shared" ca="1" si="27"/>
        <v>0</v>
      </c>
      <c r="O76" s="23"/>
      <c r="P76" s="255">
        <f t="shared" ca="1" si="28"/>
        <v>0</v>
      </c>
      <c r="Q76" s="163">
        <f t="shared" ca="1" si="29"/>
        <v>0</v>
      </c>
      <c r="R76" s="164">
        <f ca="1">NPV(Q75,K76:$K$244) + ($A$13+$A$14+$A$15)/POWER(1+Q75,$A$28-D76+1)</f>
        <v>0</v>
      </c>
      <c r="S76" s="164">
        <f ca="1">NPV(Q76,K76:$K$244) + ($A$13+$A$14+$A$15)/POWER(1+Q76,$A$28-D76+1)</f>
        <v>0</v>
      </c>
      <c r="T76" s="45">
        <f t="shared" ca="1" si="30"/>
        <v>0</v>
      </c>
      <c r="U76" s="45">
        <f t="shared" ca="1" si="36"/>
        <v>0</v>
      </c>
      <c r="V76" s="45">
        <f t="shared" ca="1" si="37"/>
        <v>0</v>
      </c>
      <c r="W76" s="45">
        <f t="shared" ca="1" si="31"/>
        <v>0</v>
      </c>
      <c r="X76" s="25">
        <f t="shared" ca="1" si="20"/>
        <v>0</v>
      </c>
      <c r="Z76" s="28">
        <f t="shared" ca="1" si="38"/>
        <v>0</v>
      </c>
      <c r="AA76" s="233"/>
      <c r="AB76" s="45">
        <f t="shared" ca="1" si="32"/>
        <v>0</v>
      </c>
      <c r="AC76" s="45">
        <f t="shared" ca="1" si="21"/>
        <v>0</v>
      </c>
      <c r="AD76" s="25">
        <f t="shared" ca="1" si="22"/>
        <v>0</v>
      </c>
    </row>
    <row r="77" spans="4:30" x14ac:dyDescent="0.35">
      <c r="D77" s="20">
        <v>73</v>
      </c>
      <c r="E77" s="21">
        <f t="shared" ca="1" si="33"/>
        <v>26664</v>
      </c>
      <c r="F77" s="44">
        <f t="shared" ca="1" si="23"/>
        <v>27028</v>
      </c>
      <c r="G77" s="22" t="s">
        <v>119</v>
      </c>
      <c r="H77" s="44">
        <f t="shared" ca="1" si="34"/>
        <v>26664</v>
      </c>
      <c r="I77" s="45">
        <f t="shared" ca="1" si="24"/>
        <v>0</v>
      </c>
      <c r="J77" s="45">
        <f t="shared" ca="1" si="25"/>
        <v>0</v>
      </c>
      <c r="K77" s="45">
        <f t="shared" ca="1" si="26"/>
        <v>0</v>
      </c>
      <c r="L77" s="45"/>
      <c r="M77" s="45">
        <f t="shared" ca="1" si="35"/>
        <v>0</v>
      </c>
      <c r="N77" s="257">
        <f t="shared" ca="1" si="27"/>
        <v>0</v>
      </c>
      <c r="O77" s="23"/>
      <c r="P77" s="255">
        <f t="shared" ca="1" si="28"/>
        <v>0</v>
      </c>
      <c r="Q77" s="163">
        <f t="shared" ca="1" si="29"/>
        <v>0</v>
      </c>
      <c r="R77" s="164">
        <f ca="1">NPV(Q76,K77:$K$244) + ($A$13+$A$14+$A$15)/POWER(1+Q76,$A$28-D77+1)</f>
        <v>0</v>
      </c>
      <c r="S77" s="164">
        <f ca="1">NPV(Q77,K77:$K$244) + ($A$13+$A$14+$A$15)/POWER(1+Q77,$A$28-D77+1)</f>
        <v>0</v>
      </c>
      <c r="T77" s="45">
        <f t="shared" ca="1" si="30"/>
        <v>0</v>
      </c>
      <c r="U77" s="45">
        <f t="shared" ca="1" si="36"/>
        <v>0</v>
      </c>
      <c r="V77" s="45">
        <f t="shared" ca="1" si="37"/>
        <v>0</v>
      </c>
      <c r="W77" s="45">
        <f t="shared" ca="1" si="31"/>
        <v>0</v>
      </c>
      <c r="X77" s="25">
        <f t="shared" ca="1" si="20"/>
        <v>0</v>
      </c>
      <c r="Z77" s="28">
        <f t="shared" ca="1" si="38"/>
        <v>0</v>
      </c>
      <c r="AA77" s="233"/>
      <c r="AB77" s="45">
        <f t="shared" ca="1" si="32"/>
        <v>0</v>
      </c>
      <c r="AC77" s="45">
        <f t="shared" ca="1" si="21"/>
        <v>0</v>
      </c>
      <c r="AD77" s="25">
        <f t="shared" ca="1" si="22"/>
        <v>0</v>
      </c>
    </row>
    <row r="78" spans="4:30" x14ac:dyDescent="0.35">
      <c r="D78" s="20">
        <v>74</v>
      </c>
      <c r="E78" s="21">
        <f t="shared" ca="1" si="33"/>
        <v>27029</v>
      </c>
      <c r="F78" s="44">
        <f t="shared" ca="1" si="23"/>
        <v>27393</v>
      </c>
      <c r="G78" s="22" t="s">
        <v>119</v>
      </c>
      <c r="H78" s="44">
        <f t="shared" ca="1" si="34"/>
        <v>27029</v>
      </c>
      <c r="I78" s="45">
        <f t="shared" ca="1" si="24"/>
        <v>0</v>
      </c>
      <c r="J78" s="45">
        <f t="shared" ca="1" si="25"/>
        <v>0</v>
      </c>
      <c r="K78" s="45">
        <f t="shared" ca="1" si="26"/>
        <v>0</v>
      </c>
      <c r="L78" s="45"/>
      <c r="M78" s="45">
        <f t="shared" ca="1" si="35"/>
        <v>0</v>
      </c>
      <c r="N78" s="257">
        <f t="shared" ca="1" si="27"/>
        <v>0</v>
      </c>
      <c r="O78" s="23"/>
      <c r="P78" s="255">
        <f t="shared" ca="1" si="28"/>
        <v>0</v>
      </c>
      <c r="Q78" s="163">
        <f t="shared" ca="1" si="29"/>
        <v>0</v>
      </c>
      <c r="R78" s="164">
        <f ca="1">NPV(Q77,K78:$K$244) + ($A$13+$A$14+$A$15)/POWER(1+Q77,$A$28-D78+1)</f>
        <v>0</v>
      </c>
      <c r="S78" s="164">
        <f ca="1">NPV(Q78,K78:$K$244) + ($A$13+$A$14+$A$15)/POWER(1+Q78,$A$28-D78+1)</f>
        <v>0</v>
      </c>
      <c r="T78" s="45">
        <f t="shared" ca="1" si="30"/>
        <v>0</v>
      </c>
      <c r="U78" s="45">
        <f t="shared" ca="1" si="36"/>
        <v>0</v>
      </c>
      <c r="V78" s="45">
        <f t="shared" ca="1" si="37"/>
        <v>0</v>
      </c>
      <c r="W78" s="45">
        <f t="shared" ca="1" si="31"/>
        <v>0</v>
      </c>
      <c r="X78" s="25">
        <f t="shared" ca="1" si="20"/>
        <v>0</v>
      </c>
      <c r="Z78" s="28">
        <f t="shared" ca="1" si="38"/>
        <v>0</v>
      </c>
      <c r="AA78" s="233"/>
      <c r="AB78" s="45">
        <f t="shared" ca="1" si="32"/>
        <v>0</v>
      </c>
      <c r="AC78" s="45">
        <f t="shared" ca="1" si="21"/>
        <v>0</v>
      </c>
      <c r="AD78" s="25">
        <f t="shared" ca="1" si="22"/>
        <v>0</v>
      </c>
    </row>
    <row r="79" spans="4:30" x14ac:dyDescent="0.35">
      <c r="D79" s="20">
        <v>75</v>
      </c>
      <c r="E79" s="21">
        <f t="shared" ca="1" si="33"/>
        <v>27394</v>
      </c>
      <c r="F79" s="44">
        <f t="shared" ca="1" si="23"/>
        <v>27758</v>
      </c>
      <c r="G79" s="22" t="s">
        <v>119</v>
      </c>
      <c r="H79" s="44">
        <f t="shared" ca="1" si="34"/>
        <v>27394</v>
      </c>
      <c r="I79" s="45">
        <f t="shared" ca="1" si="24"/>
        <v>0</v>
      </c>
      <c r="J79" s="45">
        <f t="shared" ca="1" si="25"/>
        <v>0</v>
      </c>
      <c r="K79" s="45">
        <f t="shared" ca="1" si="26"/>
        <v>0</v>
      </c>
      <c r="L79" s="45"/>
      <c r="M79" s="45">
        <f t="shared" ca="1" si="35"/>
        <v>0</v>
      </c>
      <c r="N79" s="257">
        <f t="shared" ca="1" si="27"/>
        <v>0</v>
      </c>
      <c r="O79" s="23"/>
      <c r="P79" s="255">
        <f t="shared" ca="1" si="28"/>
        <v>0</v>
      </c>
      <c r="Q79" s="163">
        <f t="shared" ca="1" si="29"/>
        <v>0</v>
      </c>
      <c r="R79" s="164">
        <f ca="1">NPV(Q78,K79:$K$244) + ($A$13+$A$14+$A$15)/POWER(1+Q78,$A$28-D79+1)</f>
        <v>0</v>
      </c>
      <c r="S79" s="164">
        <f ca="1">NPV(Q79,K79:$K$244) + ($A$13+$A$14+$A$15)/POWER(1+Q79,$A$28-D79+1)</f>
        <v>0</v>
      </c>
      <c r="T79" s="45">
        <f t="shared" ca="1" si="30"/>
        <v>0</v>
      </c>
      <c r="U79" s="45">
        <f t="shared" ca="1" si="36"/>
        <v>0</v>
      </c>
      <c r="V79" s="45">
        <f t="shared" ca="1" si="37"/>
        <v>0</v>
      </c>
      <c r="W79" s="45">
        <f t="shared" ca="1" si="31"/>
        <v>0</v>
      </c>
      <c r="X79" s="25">
        <f t="shared" ca="1" si="20"/>
        <v>0</v>
      </c>
      <c r="Z79" s="28">
        <f t="shared" ca="1" si="38"/>
        <v>0</v>
      </c>
      <c r="AA79" s="233"/>
      <c r="AB79" s="45">
        <f t="shared" ca="1" si="32"/>
        <v>0</v>
      </c>
      <c r="AC79" s="45">
        <f t="shared" ca="1" si="21"/>
        <v>0</v>
      </c>
      <c r="AD79" s="25">
        <f t="shared" ca="1" si="22"/>
        <v>0</v>
      </c>
    </row>
    <row r="80" spans="4:30" x14ac:dyDescent="0.35">
      <c r="D80" s="20">
        <v>76</v>
      </c>
      <c r="E80" s="21">
        <f t="shared" ca="1" si="33"/>
        <v>27759</v>
      </c>
      <c r="F80" s="44">
        <f t="shared" ca="1" si="23"/>
        <v>28124</v>
      </c>
      <c r="G80" s="22" t="s">
        <v>119</v>
      </c>
      <c r="H80" s="44">
        <f t="shared" ca="1" si="34"/>
        <v>27759</v>
      </c>
      <c r="I80" s="45">
        <f t="shared" ca="1" si="24"/>
        <v>0</v>
      </c>
      <c r="J80" s="45">
        <f t="shared" ca="1" si="25"/>
        <v>0</v>
      </c>
      <c r="K80" s="45">
        <f t="shared" ca="1" si="26"/>
        <v>0</v>
      </c>
      <c r="L80" s="45"/>
      <c r="M80" s="45">
        <f t="shared" ca="1" si="35"/>
        <v>0</v>
      </c>
      <c r="N80" s="257">
        <f t="shared" ca="1" si="27"/>
        <v>0</v>
      </c>
      <c r="O80" s="23"/>
      <c r="P80" s="255">
        <f t="shared" ca="1" si="28"/>
        <v>0</v>
      </c>
      <c r="Q80" s="163">
        <f t="shared" ca="1" si="29"/>
        <v>0</v>
      </c>
      <c r="R80" s="164">
        <f ca="1">NPV(Q79,K80:$K$244) + ($A$13+$A$14+$A$15)/POWER(1+Q79,$A$28-D80+1)</f>
        <v>0</v>
      </c>
      <c r="S80" s="164">
        <f ca="1">NPV(Q80,K80:$K$244) + ($A$13+$A$14+$A$15)/POWER(1+Q80,$A$28-D80+1)</f>
        <v>0</v>
      </c>
      <c r="T80" s="45">
        <f t="shared" ca="1" si="30"/>
        <v>0</v>
      </c>
      <c r="U80" s="45">
        <f t="shared" ca="1" si="36"/>
        <v>0</v>
      </c>
      <c r="V80" s="45">
        <f t="shared" ca="1" si="37"/>
        <v>0</v>
      </c>
      <c r="W80" s="45">
        <f t="shared" ca="1" si="31"/>
        <v>0</v>
      </c>
      <c r="X80" s="25">
        <f t="shared" ca="1" si="20"/>
        <v>0</v>
      </c>
      <c r="Z80" s="28">
        <f t="shared" ca="1" si="38"/>
        <v>0</v>
      </c>
      <c r="AA80" s="233"/>
      <c r="AB80" s="45">
        <f t="shared" ca="1" si="32"/>
        <v>0</v>
      </c>
      <c r="AC80" s="45">
        <f t="shared" ca="1" si="21"/>
        <v>0</v>
      </c>
      <c r="AD80" s="25">
        <f t="shared" ca="1" si="22"/>
        <v>0</v>
      </c>
    </row>
    <row r="81" spans="4:30" x14ac:dyDescent="0.35">
      <c r="D81" s="20">
        <v>77</v>
      </c>
      <c r="E81" s="21">
        <f t="shared" ca="1" si="33"/>
        <v>28125</v>
      </c>
      <c r="F81" s="44">
        <f t="shared" ca="1" si="23"/>
        <v>28489</v>
      </c>
      <c r="G81" s="22" t="s">
        <v>119</v>
      </c>
      <c r="H81" s="44">
        <f t="shared" ca="1" si="34"/>
        <v>28125</v>
      </c>
      <c r="I81" s="45">
        <f t="shared" ca="1" si="24"/>
        <v>0</v>
      </c>
      <c r="J81" s="45">
        <f t="shared" ca="1" si="25"/>
        <v>0</v>
      </c>
      <c r="K81" s="45">
        <f t="shared" ca="1" si="26"/>
        <v>0</v>
      </c>
      <c r="L81" s="45"/>
      <c r="M81" s="45">
        <f t="shared" ca="1" si="35"/>
        <v>0</v>
      </c>
      <c r="N81" s="257">
        <f t="shared" ca="1" si="27"/>
        <v>0</v>
      </c>
      <c r="O81" s="23"/>
      <c r="P81" s="255">
        <f t="shared" ca="1" si="28"/>
        <v>0</v>
      </c>
      <c r="Q81" s="163">
        <f t="shared" ca="1" si="29"/>
        <v>0</v>
      </c>
      <c r="R81" s="164">
        <f ca="1">NPV(Q80,K81:$K$244) + ($A$13+$A$14+$A$15)/POWER(1+Q80,$A$28-D81+1)</f>
        <v>0</v>
      </c>
      <c r="S81" s="164">
        <f ca="1">NPV(Q81,K81:$K$244) + ($A$13+$A$14+$A$15)/POWER(1+Q81,$A$28-D81+1)</f>
        <v>0</v>
      </c>
      <c r="T81" s="45">
        <f t="shared" ca="1" si="30"/>
        <v>0</v>
      </c>
      <c r="U81" s="45">
        <f t="shared" ca="1" si="36"/>
        <v>0</v>
      </c>
      <c r="V81" s="45">
        <f t="shared" ca="1" si="37"/>
        <v>0</v>
      </c>
      <c r="W81" s="45">
        <f t="shared" ca="1" si="31"/>
        <v>0</v>
      </c>
      <c r="X81" s="25">
        <f t="shared" ca="1" si="20"/>
        <v>0</v>
      </c>
      <c r="Z81" s="28">
        <f t="shared" ca="1" si="38"/>
        <v>0</v>
      </c>
      <c r="AA81" s="233"/>
      <c r="AB81" s="45">
        <f t="shared" ca="1" si="32"/>
        <v>0</v>
      </c>
      <c r="AC81" s="45">
        <f t="shared" ca="1" si="21"/>
        <v>0</v>
      </c>
      <c r="AD81" s="25">
        <f t="shared" ca="1" si="22"/>
        <v>0</v>
      </c>
    </row>
    <row r="82" spans="4:30" x14ac:dyDescent="0.35">
      <c r="D82" s="20">
        <v>78</v>
      </c>
      <c r="E82" s="21">
        <f t="shared" ca="1" si="33"/>
        <v>28490</v>
      </c>
      <c r="F82" s="44">
        <f t="shared" ca="1" si="23"/>
        <v>28854</v>
      </c>
      <c r="G82" s="22" t="s">
        <v>119</v>
      </c>
      <c r="H82" s="44">
        <f t="shared" ca="1" si="34"/>
        <v>28490</v>
      </c>
      <c r="I82" s="45">
        <f t="shared" ca="1" si="24"/>
        <v>0</v>
      </c>
      <c r="J82" s="45">
        <f t="shared" ca="1" si="25"/>
        <v>0</v>
      </c>
      <c r="K82" s="45">
        <f t="shared" ca="1" si="26"/>
        <v>0</v>
      </c>
      <c r="L82" s="45"/>
      <c r="M82" s="45">
        <f t="shared" ca="1" si="35"/>
        <v>0</v>
      </c>
      <c r="N82" s="257">
        <f t="shared" ca="1" si="27"/>
        <v>0</v>
      </c>
      <c r="O82" s="23"/>
      <c r="P82" s="255">
        <f t="shared" ca="1" si="28"/>
        <v>0</v>
      </c>
      <c r="Q82" s="163">
        <f t="shared" ca="1" si="29"/>
        <v>0</v>
      </c>
      <c r="R82" s="164">
        <f ca="1">NPV(Q81,K82:$K$244) + ($A$13+$A$14+$A$15)/POWER(1+Q81,$A$28-D82+1)</f>
        <v>0</v>
      </c>
      <c r="S82" s="164">
        <f ca="1">NPV(Q82,K82:$K$244) + ($A$13+$A$14+$A$15)/POWER(1+Q82,$A$28-D82+1)</f>
        <v>0</v>
      </c>
      <c r="T82" s="45">
        <f t="shared" ca="1" si="30"/>
        <v>0</v>
      </c>
      <c r="U82" s="45">
        <f t="shared" ca="1" si="36"/>
        <v>0</v>
      </c>
      <c r="V82" s="45">
        <f t="shared" ca="1" si="37"/>
        <v>0</v>
      </c>
      <c r="W82" s="45">
        <f t="shared" ca="1" si="31"/>
        <v>0</v>
      </c>
      <c r="X82" s="25">
        <f t="shared" ca="1" si="20"/>
        <v>0</v>
      </c>
      <c r="Z82" s="28">
        <f t="shared" ca="1" si="38"/>
        <v>0</v>
      </c>
      <c r="AA82" s="233"/>
      <c r="AB82" s="45">
        <f t="shared" ca="1" si="32"/>
        <v>0</v>
      </c>
      <c r="AC82" s="45">
        <f t="shared" ca="1" si="21"/>
        <v>0</v>
      </c>
      <c r="AD82" s="25">
        <f t="shared" ca="1" si="22"/>
        <v>0</v>
      </c>
    </row>
    <row r="83" spans="4:30" x14ac:dyDescent="0.35">
      <c r="D83" s="20">
        <v>79</v>
      </c>
      <c r="E83" s="21">
        <f t="shared" ca="1" si="33"/>
        <v>28855</v>
      </c>
      <c r="F83" s="44">
        <f t="shared" ca="1" si="23"/>
        <v>29219</v>
      </c>
      <c r="G83" s="22" t="s">
        <v>119</v>
      </c>
      <c r="H83" s="44">
        <f t="shared" ca="1" si="34"/>
        <v>28855</v>
      </c>
      <c r="I83" s="45">
        <f t="shared" ca="1" si="24"/>
        <v>0</v>
      </c>
      <c r="J83" s="45">
        <f t="shared" ca="1" si="25"/>
        <v>0</v>
      </c>
      <c r="K83" s="45">
        <f t="shared" ca="1" si="26"/>
        <v>0</v>
      </c>
      <c r="L83" s="45"/>
      <c r="M83" s="45">
        <f t="shared" ca="1" si="35"/>
        <v>0</v>
      </c>
      <c r="N83" s="257">
        <f t="shared" ca="1" si="27"/>
        <v>0</v>
      </c>
      <c r="O83" s="23"/>
      <c r="P83" s="255">
        <f t="shared" ca="1" si="28"/>
        <v>0</v>
      </c>
      <c r="Q83" s="163">
        <f t="shared" ca="1" si="29"/>
        <v>0</v>
      </c>
      <c r="R83" s="164">
        <f ca="1">NPV(Q82,K83:$K$244) + ($A$13+$A$14+$A$15)/POWER(1+Q82,$A$28-D83+1)</f>
        <v>0</v>
      </c>
      <c r="S83" s="164">
        <f ca="1">NPV(Q83,K83:$K$244) + ($A$13+$A$14+$A$15)/POWER(1+Q83,$A$28-D83+1)</f>
        <v>0</v>
      </c>
      <c r="T83" s="45">
        <f t="shared" ca="1" si="30"/>
        <v>0</v>
      </c>
      <c r="U83" s="45">
        <f t="shared" ca="1" si="36"/>
        <v>0</v>
      </c>
      <c r="V83" s="45">
        <f t="shared" ca="1" si="37"/>
        <v>0</v>
      </c>
      <c r="W83" s="45">
        <f t="shared" ca="1" si="31"/>
        <v>0</v>
      </c>
      <c r="X83" s="25">
        <f t="shared" ca="1" si="20"/>
        <v>0</v>
      </c>
      <c r="Z83" s="28">
        <f t="shared" ca="1" si="38"/>
        <v>0</v>
      </c>
      <c r="AA83" s="233"/>
      <c r="AB83" s="45">
        <f t="shared" ca="1" si="32"/>
        <v>0</v>
      </c>
      <c r="AC83" s="45">
        <f t="shared" ca="1" si="21"/>
        <v>0</v>
      </c>
      <c r="AD83" s="25">
        <f t="shared" ca="1" si="22"/>
        <v>0</v>
      </c>
    </row>
    <row r="84" spans="4:30" x14ac:dyDescent="0.35">
      <c r="D84" s="20">
        <v>80</v>
      </c>
      <c r="E84" s="21">
        <f t="shared" ca="1" si="33"/>
        <v>29220</v>
      </c>
      <c r="F84" s="44">
        <f t="shared" ca="1" si="23"/>
        <v>29585</v>
      </c>
      <c r="G84" s="22" t="s">
        <v>119</v>
      </c>
      <c r="H84" s="44">
        <f t="shared" ca="1" si="34"/>
        <v>29220</v>
      </c>
      <c r="I84" s="45">
        <f t="shared" ca="1" si="24"/>
        <v>0</v>
      </c>
      <c r="J84" s="45">
        <f t="shared" ca="1" si="25"/>
        <v>0</v>
      </c>
      <c r="K84" s="45">
        <f t="shared" ca="1" si="26"/>
        <v>0</v>
      </c>
      <c r="L84" s="45"/>
      <c r="M84" s="45">
        <f t="shared" ca="1" si="35"/>
        <v>0</v>
      </c>
      <c r="N84" s="257">
        <f t="shared" ca="1" si="27"/>
        <v>0</v>
      </c>
      <c r="O84" s="23"/>
      <c r="P84" s="255">
        <f t="shared" ca="1" si="28"/>
        <v>0</v>
      </c>
      <c r="Q84" s="163">
        <f t="shared" ca="1" si="29"/>
        <v>0</v>
      </c>
      <c r="R84" s="164">
        <f ca="1">NPV(Q83,K84:$K$244) + ($A$13+$A$14+$A$15)/POWER(1+Q83,$A$28-D84+1)</f>
        <v>0</v>
      </c>
      <c r="S84" s="164">
        <f ca="1">NPV(Q84,K84:$K$244) + ($A$13+$A$14+$A$15)/POWER(1+Q84,$A$28-D84+1)</f>
        <v>0</v>
      </c>
      <c r="T84" s="45">
        <f t="shared" ca="1" si="30"/>
        <v>0</v>
      </c>
      <c r="U84" s="45">
        <f t="shared" ca="1" si="36"/>
        <v>0</v>
      </c>
      <c r="V84" s="45">
        <f t="shared" ca="1" si="37"/>
        <v>0</v>
      </c>
      <c r="W84" s="45">
        <f t="shared" ca="1" si="31"/>
        <v>0</v>
      </c>
      <c r="X84" s="25">
        <f t="shared" ca="1" si="20"/>
        <v>0</v>
      </c>
      <c r="Z84" s="28">
        <f t="shared" ca="1" si="38"/>
        <v>0</v>
      </c>
      <c r="AA84" s="233"/>
      <c r="AB84" s="45">
        <f t="shared" ca="1" si="32"/>
        <v>0</v>
      </c>
      <c r="AC84" s="45">
        <f t="shared" ca="1" si="21"/>
        <v>0</v>
      </c>
      <c r="AD84" s="25">
        <f t="shared" ca="1" si="22"/>
        <v>0</v>
      </c>
    </row>
    <row r="85" spans="4:30" x14ac:dyDescent="0.35">
      <c r="D85" s="20">
        <v>81</v>
      </c>
      <c r="E85" s="21">
        <f t="shared" ca="1" si="33"/>
        <v>29586</v>
      </c>
      <c r="F85" s="44">
        <f t="shared" ca="1" si="23"/>
        <v>29950</v>
      </c>
      <c r="G85" s="22" t="s">
        <v>119</v>
      </c>
      <c r="H85" s="44">
        <f t="shared" ca="1" si="34"/>
        <v>29586</v>
      </c>
      <c r="I85" s="45">
        <f t="shared" ca="1" si="24"/>
        <v>0</v>
      </c>
      <c r="J85" s="45">
        <f t="shared" ca="1" si="25"/>
        <v>0</v>
      </c>
      <c r="K85" s="45">
        <f t="shared" ca="1" si="26"/>
        <v>0</v>
      </c>
      <c r="L85" s="45"/>
      <c r="M85" s="45">
        <f t="shared" ca="1" si="35"/>
        <v>0</v>
      </c>
      <c r="N85" s="257">
        <f t="shared" ca="1" si="27"/>
        <v>0</v>
      </c>
      <c r="O85" s="23"/>
      <c r="P85" s="255">
        <f t="shared" ca="1" si="28"/>
        <v>0</v>
      </c>
      <c r="Q85" s="163">
        <f t="shared" ca="1" si="29"/>
        <v>0</v>
      </c>
      <c r="R85" s="164">
        <f ca="1">NPV(Q84,K85:$K$244) + ($A$13+$A$14+$A$15)/POWER(1+Q84,$A$28-D85+1)</f>
        <v>0</v>
      </c>
      <c r="S85" s="164">
        <f ca="1">NPV(Q85,K85:$K$244) + ($A$13+$A$14+$A$15)/POWER(1+Q85,$A$28-D85+1)</f>
        <v>0</v>
      </c>
      <c r="T85" s="45">
        <f t="shared" ca="1" si="30"/>
        <v>0</v>
      </c>
      <c r="U85" s="45">
        <f t="shared" ca="1" si="36"/>
        <v>0</v>
      </c>
      <c r="V85" s="45">
        <f t="shared" ca="1" si="37"/>
        <v>0</v>
      </c>
      <c r="W85" s="45">
        <f t="shared" ca="1" si="31"/>
        <v>0</v>
      </c>
      <c r="X85" s="25">
        <f t="shared" ca="1" si="20"/>
        <v>0</v>
      </c>
      <c r="Z85" s="28">
        <f t="shared" ca="1" si="38"/>
        <v>0</v>
      </c>
      <c r="AA85" s="233"/>
      <c r="AB85" s="45">
        <f t="shared" ca="1" si="32"/>
        <v>0</v>
      </c>
      <c r="AC85" s="45">
        <f t="shared" ca="1" si="21"/>
        <v>0</v>
      </c>
      <c r="AD85" s="25">
        <f t="shared" ca="1" si="22"/>
        <v>0</v>
      </c>
    </row>
    <row r="86" spans="4:30" x14ac:dyDescent="0.35">
      <c r="D86" s="20">
        <v>82</v>
      </c>
      <c r="E86" s="21">
        <f t="shared" ca="1" si="33"/>
        <v>29951</v>
      </c>
      <c r="F86" s="44">
        <f t="shared" ca="1" si="23"/>
        <v>30315</v>
      </c>
      <c r="G86" s="22" t="s">
        <v>119</v>
      </c>
      <c r="H86" s="44">
        <f t="shared" ca="1" si="34"/>
        <v>29951</v>
      </c>
      <c r="I86" s="45">
        <f t="shared" ca="1" si="24"/>
        <v>0</v>
      </c>
      <c r="J86" s="45">
        <f t="shared" ca="1" si="25"/>
        <v>0</v>
      </c>
      <c r="K86" s="45">
        <f t="shared" ca="1" si="26"/>
        <v>0</v>
      </c>
      <c r="L86" s="45"/>
      <c r="M86" s="45">
        <f t="shared" ca="1" si="35"/>
        <v>0</v>
      </c>
      <c r="N86" s="257">
        <f t="shared" ca="1" si="27"/>
        <v>0</v>
      </c>
      <c r="O86" s="23"/>
      <c r="P86" s="255">
        <f t="shared" ca="1" si="28"/>
        <v>0</v>
      </c>
      <c r="Q86" s="163">
        <f t="shared" ca="1" si="29"/>
        <v>0</v>
      </c>
      <c r="R86" s="164">
        <f ca="1">NPV(Q85,K86:$K$244) + ($A$13+$A$14+$A$15)/POWER(1+Q85,$A$28-D86+1)</f>
        <v>0</v>
      </c>
      <c r="S86" s="164">
        <f ca="1">NPV(Q86,K86:$K$244) + ($A$13+$A$14+$A$15)/POWER(1+Q86,$A$28-D86+1)</f>
        <v>0</v>
      </c>
      <c r="T86" s="45">
        <f t="shared" ca="1" si="30"/>
        <v>0</v>
      </c>
      <c r="U86" s="45">
        <f t="shared" ca="1" si="36"/>
        <v>0</v>
      </c>
      <c r="V86" s="45">
        <f t="shared" ca="1" si="37"/>
        <v>0</v>
      </c>
      <c r="W86" s="45">
        <f t="shared" ca="1" si="31"/>
        <v>0</v>
      </c>
      <c r="X86" s="25">
        <f t="shared" ca="1" si="20"/>
        <v>0</v>
      </c>
      <c r="Z86" s="28">
        <f t="shared" ca="1" si="38"/>
        <v>0</v>
      </c>
      <c r="AA86" s="233"/>
      <c r="AB86" s="45">
        <f t="shared" ca="1" si="32"/>
        <v>0</v>
      </c>
      <c r="AC86" s="45">
        <f t="shared" ca="1" si="21"/>
        <v>0</v>
      </c>
      <c r="AD86" s="25">
        <f t="shared" ca="1" si="22"/>
        <v>0</v>
      </c>
    </row>
    <row r="87" spans="4:30" x14ac:dyDescent="0.35">
      <c r="D87" s="20">
        <v>83</v>
      </c>
      <c r="E87" s="21">
        <f t="shared" ca="1" si="33"/>
        <v>30316</v>
      </c>
      <c r="F87" s="44">
        <f t="shared" ca="1" si="23"/>
        <v>30680</v>
      </c>
      <c r="G87" s="22" t="s">
        <v>119</v>
      </c>
      <c r="H87" s="44">
        <f t="shared" ca="1" si="34"/>
        <v>30316</v>
      </c>
      <c r="I87" s="45">
        <f t="shared" ca="1" si="24"/>
        <v>0</v>
      </c>
      <c r="J87" s="45">
        <f t="shared" ca="1" si="25"/>
        <v>0</v>
      </c>
      <c r="K87" s="45">
        <f t="shared" ca="1" si="26"/>
        <v>0</v>
      </c>
      <c r="L87" s="45"/>
      <c r="M87" s="45">
        <f t="shared" ca="1" si="35"/>
        <v>0</v>
      </c>
      <c r="N87" s="257">
        <f t="shared" ca="1" si="27"/>
        <v>0</v>
      </c>
      <c r="O87" s="23"/>
      <c r="P87" s="255">
        <f t="shared" ca="1" si="28"/>
        <v>0</v>
      </c>
      <c r="Q87" s="163">
        <f t="shared" ca="1" si="29"/>
        <v>0</v>
      </c>
      <c r="R87" s="164">
        <f ca="1">NPV(Q86,K87:$K$244) + ($A$13+$A$14+$A$15)/POWER(1+Q86,$A$28-D87+1)</f>
        <v>0</v>
      </c>
      <c r="S87" s="164">
        <f ca="1">NPV(Q87,K87:$K$244) + ($A$13+$A$14+$A$15)/POWER(1+Q87,$A$28-D87+1)</f>
        <v>0</v>
      </c>
      <c r="T87" s="45">
        <f t="shared" ca="1" si="30"/>
        <v>0</v>
      </c>
      <c r="U87" s="45">
        <f t="shared" ca="1" si="36"/>
        <v>0</v>
      </c>
      <c r="V87" s="45">
        <f t="shared" ca="1" si="37"/>
        <v>0</v>
      </c>
      <c r="W87" s="45">
        <f t="shared" ca="1" si="31"/>
        <v>0</v>
      </c>
      <c r="X87" s="25">
        <f t="shared" ca="1" si="20"/>
        <v>0</v>
      </c>
      <c r="Z87" s="28">
        <f t="shared" ca="1" si="38"/>
        <v>0</v>
      </c>
      <c r="AA87" s="233"/>
      <c r="AB87" s="45">
        <f t="shared" ca="1" si="32"/>
        <v>0</v>
      </c>
      <c r="AC87" s="45">
        <f t="shared" ca="1" si="21"/>
        <v>0</v>
      </c>
      <c r="AD87" s="25">
        <f t="shared" ca="1" si="22"/>
        <v>0</v>
      </c>
    </row>
    <row r="88" spans="4:30" x14ac:dyDescent="0.35">
      <c r="D88" s="20">
        <v>84</v>
      </c>
      <c r="E88" s="21">
        <f t="shared" ca="1" si="33"/>
        <v>30681</v>
      </c>
      <c r="F88" s="44">
        <f t="shared" ca="1" si="23"/>
        <v>31046</v>
      </c>
      <c r="G88" s="22" t="s">
        <v>119</v>
      </c>
      <c r="H88" s="44">
        <f t="shared" ca="1" si="34"/>
        <v>30681</v>
      </c>
      <c r="I88" s="45">
        <f t="shared" ca="1" si="24"/>
        <v>0</v>
      </c>
      <c r="J88" s="45">
        <f t="shared" ca="1" si="25"/>
        <v>0</v>
      </c>
      <c r="K88" s="45">
        <f t="shared" ca="1" si="26"/>
        <v>0</v>
      </c>
      <c r="L88" s="45"/>
      <c r="M88" s="45">
        <f t="shared" ca="1" si="35"/>
        <v>0</v>
      </c>
      <c r="N88" s="257">
        <f t="shared" ca="1" si="27"/>
        <v>0</v>
      </c>
      <c r="O88" s="23"/>
      <c r="P88" s="255">
        <f t="shared" ca="1" si="28"/>
        <v>0</v>
      </c>
      <c r="Q88" s="163">
        <f t="shared" ca="1" si="29"/>
        <v>0</v>
      </c>
      <c r="R88" s="164">
        <f ca="1">NPV(Q87,K88:$K$244) + ($A$13+$A$14+$A$15)/POWER(1+Q87,$A$28-D88+1)</f>
        <v>0</v>
      </c>
      <c r="S88" s="164">
        <f ca="1">NPV(Q88,K88:$K$244) + ($A$13+$A$14+$A$15)/POWER(1+Q88,$A$28-D88+1)</f>
        <v>0</v>
      </c>
      <c r="T88" s="45">
        <f t="shared" ca="1" si="30"/>
        <v>0</v>
      </c>
      <c r="U88" s="45">
        <f t="shared" ca="1" si="36"/>
        <v>0</v>
      </c>
      <c r="V88" s="45">
        <f t="shared" ca="1" si="37"/>
        <v>0</v>
      </c>
      <c r="W88" s="45">
        <f t="shared" ca="1" si="31"/>
        <v>0</v>
      </c>
      <c r="X88" s="25">
        <f t="shared" ca="1" si="20"/>
        <v>0</v>
      </c>
      <c r="Z88" s="28">
        <f t="shared" ca="1" si="38"/>
        <v>0</v>
      </c>
      <c r="AA88" s="233"/>
      <c r="AB88" s="45">
        <f t="shared" ca="1" si="32"/>
        <v>0</v>
      </c>
      <c r="AC88" s="45">
        <f t="shared" ca="1" si="21"/>
        <v>0</v>
      </c>
      <c r="AD88" s="25">
        <f t="shared" ca="1" si="22"/>
        <v>0</v>
      </c>
    </row>
    <row r="89" spans="4:30" x14ac:dyDescent="0.35">
      <c r="D89" s="20">
        <v>85</v>
      </c>
      <c r="E89" s="21">
        <f t="shared" ca="1" si="33"/>
        <v>31047</v>
      </c>
      <c r="F89" s="44">
        <f t="shared" ca="1" si="23"/>
        <v>31411</v>
      </c>
      <c r="G89" s="22" t="s">
        <v>119</v>
      </c>
      <c r="H89" s="44">
        <f t="shared" ca="1" si="34"/>
        <v>31047</v>
      </c>
      <c r="I89" s="45">
        <f t="shared" ca="1" si="24"/>
        <v>0</v>
      </c>
      <c r="J89" s="45">
        <f t="shared" ca="1" si="25"/>
        <v>0</v>
      </c>
      <c r="K89" s="45">
        <f t="shared" ca="1" si="26"/>
        <v>0</v>
      </c>
      <c r="L89" s="45"/>
      <c r="M89" s="45">
        <f t="shared" ca="1" si="35"/>
        <v>0</v>
      </c>
      <c r="N89" s="257">
        <f t="shared" ca="1" si="27"/>
        <v>0</v>
      </c>
      <c r="O89" s="23"/>
      <c r="P89" s="255">
        <f t="shared" ca="1" si="28"/>
        <v>0</v>
      </c>
      <c r="Q89" s="163">
        <f t="shared" ca="1" si="29"/>
        <v>0</v>
      </c>
      <c r="R89" s="164">
        <f ca="1">NPV(Q88,K89:$K$244) + ($A$13+$A$14+$A$15)/POWER(1+Q88,$A$28-D89+1)</f>
        <v>0</v>
      </c>
      <c r="S89" s="164">
        <f ca="1">NPV(Q89,K89:$K$244) + ($A$13+$A$14+$A$15)/POWER(1+Q89,$A$28-D89+1)</f>
        <v>0</v>
      </c>
      <c r="T89" s="45">
        <f t="shared" ca="1" si="30"/>
        <v>0</v>
      </c>
      <c r="U89" s="45">
        <f t="shared" ca="1" si="36"/>
        <v>0</v>
      </c>
      <c r="V89" s="45">
        <f t="shared" ca="1" si="37"/>
        <v>0</v>
      </c>
      <c r="W89" s="45">
        <f t="shared" ca="1" si="31"/>
        <v>0</v>
      </c>
      <c r="X89" s="25">
        <f t="shared" ca="1" si="20"/>
        <v>0</v>
      </c>
      <c r="Z89" s="28">
        <f t="shared" ca="1" si="38"/>
        <v>0</v>
      </c>
      <c r="AA89" s="233"/>
      <c r="AB89" s="45">
        <f t="shared" ca="1" si="32"/>
        <v>0</v>
      </c>
      <c r="AC89" s="45">
        <f t="shared" ca="1" si="21"/>
        <v>0</v>
      </c>
      <c r="AD89" s="25">
        <f t="shared" ca="1" si="22"/>
        <v>0</v>
      </c>
    </row>
    <row r="90" spans="4:30" x14ac:dyDescent="0.35">
      <c r="D90" s="20">
        <v>86</v>
      </c>
      <c r="E90" s="21">
        <f t="shared" ca="1" si="33"/>
        <v>31412</v>
      </c>
      <c r="F90" s="44">
        <f t="shared" ca="1" si="23"/>
        <v>31776</v>
      </c>
      <c r="G90" s="22" t="s">
        <v>119</v>
      </c>
      <c r="H90" s="44">
        <f t="shared" ca="1" si="34"/>
        <v>31412</v>
      </c>
      <c r="I90" s="45">
        <f t="shared" ca="1" si="24"/>
        <v>0</v>
      </c>
      <c r="J90" s="45">
        <f t="shared" ca="1" si="25"/>
        <v>0</v>
      </c>
      <c r="K90" s="45">
        <f t="shared" ca="1" si="26"/>
        <v>0</v>
      </c>
      <c r="L90" s="45"/>
      <c r="M90" s="45">
        <f t="shared" ca="1" si="35"/>
        <v>0</v>
      </c>
      <c r="N90" s="257">
        <f t="shared" ca="1" si="27"/>
        <v>0</v>
      </c>
      <c r="O90" s="23"/>
      <c r="P90" s="255">
        <f t="shared" ca="1" si="28"/>
        <v>0</v>
      </c>
      <c r="Q90" s="163">
        <f t="shared" ca="1" si="29"/>
        <v>0</v>
      </c>
      <c r="R90" s="164">
        <f ca="1">NPV(Q89,K90:$K$244) + ($A$13+$A$14+$A$15)/POWER(1+Q89,$A$28-D90+1)</f>
        <v>0</v>
      </c>
      <c r="S90" s="164">
        <f ca="1">NPV(Q90,K90:$K$244) + ($A$13+$A$14+$A$15)/POWER(1+Q90,$A$28-D90+1)</f>
        <v>0</v>
      </c>
      <c r="T90" s="45">
        <f t="shared" ca="1" si="30"/>
        <v>0</v>
      </c>
      <c r="U90" s="45">
        <f t="shared" ca="1" si="36"/>
        <v>0</v>
      </c>
      <c r="V90" s="45">
        <f t="shared" ca="1" si="37"/>
        <v>0</v>
      </c>
      <c r="W90" s="45">
        <f t="shared" ca="1" si="31"/>
        <v>0</v>
      </c>
      <c r="X90" s="25">
        <f t="shared" ca="1" si="20"/>
        <v>0</v>
      </c>
      <c r="Z90" s="28">
        <f t="shared" ca="1" si="38"/>
        <v>0</v>
      </c>
      <c r="AA90" s="233"/>
      <c r="AB90" s="45">
        <f t="shared" ca="1" si="32"/>
        <v>0</v>
      </c>
      <c r="AC90" s="45">
        <f t="shared" ca="1" si="21"/>
        <v>0</v>
      </c>
      <c r="AD90" s="25">
        <f t="shared" ca="1" si="22"/>
        <v>0</v>
      </c>
    </row>
    <row r="91" spans="4:30" x14ac:dyDescent="0.35">
      <c r="D91" s="20">
        <v>87</v>
      </c>
      <c r="E91" s="21">
        <f t="shared" ca="1" si="33"/>
        <v>31777</v>
      </c>
      <c r="F91" s="44">
        <f t="shared" ca="1" si="23"/>
        <v>32141</v>
      </c>
      <c r="G91" s="22" t="s">
        <v>119</v>
      </c>
      <c r="H91" s="44">
        <f t="shared" ca="1" si="34"/>
        <v>31777</v>
      </c>
      <c r="I91" s="45">
        <f t="shared" ca="1" si="24"/>
        <v>0</v>
      </c>
      <c r="J91" s="45">
        <f t="shared" ca="1" si="25"/>
        <v>0</v>
      </c>
      <c r="K91" s="45">
        <f t="shared" ca="1" si="26"/>
        <v>0</v>
      </c>
      <c r="L91" s="45"/>
      <c r="M91" s="45">
        <f t="shared" ca="1" si="35"/>
        <v>0</v>
      </c>
      <c r="N91" s="257">
        <f t="shared" ca="1" si="27"/>
        <v>0</v>
      </c>
      <c r="O91" s="23"/>
      <c r="P91" s="255">
        <f t="shared" ca="1" si="28"/>
        <v>0</v>
      </c>
      <c r="Q91" s="163">
        <f t="shared" ca="1" si="29"/>
        <v>0</v>
      </c>
      <c r="R91" s="164">
        <f ca="1">NPV(Q90,K91:$K$244) + ($A$13+$A$14+$A$15)/POWER(1+Q90,$A$28-D91+1)</f>
        <v>0</v>
      </c>
      <c r="S91" s="164">
        <f ca="1">NPV(Q91,K91:$K$244) + ($A$13+$A$14+$A$15)/POWER(1+Q91,$A$28-D91+1)</f>
        <v>0</v>
      </c>
      <c r="T91" s="45">
        <f t="shared" ca="1" si="30"/>
        <v>0</v>
      </c>
      <c r="U91" s="45">
        <f t="shared" ca="1" si="36"/>
        <v>0</v>
      </c>
      <c r="V91" s="45">
        <f t="shared" ca="1" si="37"/>
        <v>0</v>
      </c>
      <c r="W91" s="45">
        <f t="shared" ca="1" si="31"/>
        <v>0</v>
      </c>
      <c r="X91" s="25">
        <f t="shared" ca="1" si="20"/>
        <v>0</v>
      </c>
      <c r="Z91" s="28">
        <f t="shared" ca="1" si="38"/>
        <v>0</v>
      </c>
      <c r="AA91" s="233"/>
      <c r="AB91" s="45">
        <f t="shared" ca="1" si="32"/>
        <v>0</v>
      </c>
      <c r="AC91" s="45">
        <f t="shared" ca="1" si="21"/>
        <v>0</v>
      </c>
      <c r="AD91" s="25">
        <f t="shared" ca="1" si="22"/>
        <v>0</v>
      </c>
    </row>
    <row r="92" spans="4:30" x14ac:dyDescent="0.35">
      <c r="D92" s="20">
        <v>88</v>
      </c>
      <c r="E92" s="21">
        <f t="shared" ca="1" si="33"/>
        <v>32142</v>
      </c>
      <c r="F92" s="44">
        <f t="shared" ca="1" si="23"/>
        <v>32507</v>
      </c>
      <c r="G92" s="22" t="s">
        <v>119</v>
      </c>
      <c r="H92" s="44">
        <f t="shared" ca="1" si="34"/>
        <v>32142</v>
      </c>
      <c r="I92" s="45">
        <f t="shared" ca="1" si="24"/>
        <v>0</v>
      </c>
      <c r="J92" s="45">
        <f t="shared" ca="1" si="25"/>
        <v>0</v>
      </c>
      <c r="K92" s="45">
        <f t="shared" ca="1" si="26"/>
        <v>0</v>
      </c>
      <c r="L92" s="45"/>
      <c r="M92" s="45">
        <f t="shared" ca="1" si="35"/>
        <v>0</v>
      </c>
      <c r="N92" s="257">
        <f t="shared" ca="1" si="27"/>
        <v>0</v>
      </c>
      <c r="O92" s="23"/>
      <c r="P92" s="255">
        <f t="shared" ca="1" si="28"/>
        <v>0</v>
      </c>
      <c r="Q92" s="163">
        <f t="shared" ca="1" si="29"/>
        <v>0</v>
      </c>
      <c r="R92" s="164">
        <f ca="1">NPV(Q91,K92:$K$244) + ($A$13+$A$14+$A$15)/POWER(1+Q91,$A$28-D92+1)</f>
        <v>0</v>
      </c>
      <c r="S92" s="164">
        <f ca="1">NPV(Q92,K92:$K$244) + ($A$13+$A$14+$A$15)/POWER(1+Q92,$A$28-D92+1)</f>
        <v>0</v>
      </c>
      <c r="T92" s="45">
        <f t="shared" ca="1" si="30"/>
        <v>0</v>
      </c>
      <c r="U92" s="45">
        <f t="shared" ca="1" si="36"/>
        <v>0</v>
      </c>
      <c r="V92" s="45">
        <f t="shared" ca="1" si="37"/>
        <v>0</v>
      </c>
      <c r="W92" s="45">
        <f t="shared" ca="1" si="31"/>
        <v>0</v>
      </c>
      <c r="X92" s="25">
        <f t="shared" ca="1" si="20"/>
        <v>0</v>
      </c>
      <c r="Z92" s="28">
        <f t="shared" ca="1" si="38"/>
        <v>0</v>
      </c>
      <c r="AA92" s="233"/>
      <c r="AB92" s="45">
        <f t="shared" ca="1" si="32"/>
        <v>0</v>
      </c>
      <c r="AC92" s="45">
        <f t="shared" ca="1" si="21"/>
        <v>0</v>
      </c>
      <c r="AD92" s="25">
        <f t="shared" ca="1" si="22"/>
        <v>0</v>
      </c>
    </row>
    <row r="93" spans="4:30" x14ac:dyDescent="0.35">
      <c r="D93" s="20">
        <v>89</v>
      </c>
      <c r="E93" s="21">
        <f t="shared" ca="1" si="33"/>
        <v>32508</v>
      </c>
      <c r="F93" s="44">
        <f t="shared" ca="1" si="23"/>
        <v>32872</v>
      </c>
      <c r="G93" s="22" t="s">
        <v>119</v>
      </c>
      <c r="H93" s="44">
        <f t="shared" ca="1" si="34"/>
        <v>32508</v>
      </c>
      <c r="I93" s="45">
        <f t="shared" ca="1" si="24"/>
        <v>0</v>
      </c>
      <c r="J93" s="45">
        <f t="shared" ca="1" si="25"/>
        <v>0</v>
      </c>
      <c r="K93" s="45">
        <f t="shared" ca="1" si="26"/>
        <v>0</v>
      </c>
      <c r="L93" s="45"/>
      <c r="M93" s="45">
        <f t="shared" ca="1" si="35"/>
        <v>0</v>
      </c>
      <c r="N93" s="257">
        <f t="shared" ca="1" si="27"/>
        <v>0</v>
      </c>
      <c r="O93" s="23"/>
      <c r="P93" s="255">
        <f t="shared" ca="1" si="28"/>
        <v>0</v>
      </c>
      <c r="Q93" s="163">
        <f t="shared" ca="1" si="29"/>
        <v>0</v>
      </c>
      <c r="R93" s="164">
        <f ca="1">NPV(Q92,K93:$K$244) + ($A$13+$A$14+$A$15)/POWER(1+Q92,$A$28-D93+1)</f>
        <v>0</v>
      </c>
      <c r="S93" s="164">
        <f ca="1">NPV(Q93,K93:$K$244) + ($A$13+$A$14+$A$15)/POWER(1+Q93,$A$28-D93+1)</f>
        <v>0</v>
      </c>
      <c r="T93" s="45">
        <f t="shared" ca="1" si="30"/>
        <v>0</v>
      </c>
      <c r="U93" s="45">
        <f t="shared" ca="1" si="36"/>
        <v>0</v>
      </c>
      <c r="V93" s="45">
        <f t="shared" ca="1" si="37"/>
        <v>0</v>
      </c>
      <c r="W93" s="45">
        <f t="shared" ca="1" si="31"/>
        <v>0</v>
      </c>
      <c r="X93" s="25">
        <f t="shared" ca="1" si="20"/>
        <v>0</v>
      </c>
      <c r="Z93" s="28">
        <f t="shared" ca="1" si="38"/>
        <v>0</v>
      </c>
      <c r="AA93" s="233"/>
      <c r="AB93" s="45">
        <f t="shared" ca="1" si="32"/>
        <v>0</v>
      </c>
      <c r="AC93" s="45">
        <f t="shared" ca="1" si="21"/>
        <v>0</v>
      </c>
      <c r="AD93" s="25">
        <f t="shared" ca="1" si="22"/>
        <v>0</v>
      </c>
    </row>
    <row r="94" spans="4:30" x14ac:dyDescent="0.35">
      <c r="D94" s="20">
        <v>90</v>
      </c>
      <c r="E94" s="21">
        <f t="shared" ca="1" si="33"/>
        <v>32873</v>
      </c>
      <c r="F94" s="44">
        <f t="shared" ca="1" si="23"/>
        <v>33237</v>
      </c>
      <c r="G94" s="22" t="s">
        <v>119</v>
      </c>
      <c r="H94" s="44">
        <f t="shared" ca="1" si="34"/>
        <v>32873</v>
      </c>
      <c r="I94" s="45">
        <f t="shared" ca="1" si="24"/>
        <v>0</v>
      </c>
      <c r="J94" s="45">
        <f t="shared" ca="1" si="25"/>
        <v>0</v>
      </c>
      <c r="K94" s="45">
        <f t="shared" ca="1" si="26"/>
        <v>0</v>
      </c>
      <c r="L94" s="45"/>
      <c r="M94" s="45">
        <f t="shared" ca="1" si="35"/>
        <v>0</v>
      </c>
      <c r="N94" s="257">
        <f t="shared" ca="1" si="27"/>
        <v>0</v>
      </c>
      <c r="O94" s="23"/>
      <c r="P94" s="255">
        <f t="shared" ca="1" si="28"/>
        <v>0</v>
      </c>
      <c r="Q94" s="163">
        <f t="shared" ca="1" si="29"/>
        <v>0</v>
      </c>
      <c r="R94" s="164">
        <f ca="1">NPV(Q93,K94:$K$244) + ($A$13+$A$14+$A$15)/POWER(1+Q93,$A$28-D94+1)</f>
        <v>0</v>
      </c>
      <c r="S94" s="164">
        <f ca="1">NPV(Q94,K94:$K$244) + ($A$13+$A$14+$A$15)/POWER(1+Q94,$A$28-D94+1)</f>
        <v>0</v>
      </c>
      <c r="T94" s="45">
        <f t="shared" ca="1" si="30"/>
        <v>0</v>
      </c>
      <c r="U94" s="45">
        <f t="shared" ca="1" si="36"/>
        <v>0</v>
      </c>
      <c r="V94" s="45">
        <f t="shared" ca="1" si="37"/>
        <v>0</v>
      </c>
      <c r="W94" s="45">
        <f t="shared" ca="1" si="31"/>
        <v>0</v>
      </c>
      <c r="X94" s="25">
        <f t="shared" ca="1" si="20"/>
        <v>0</v>
      </c>
      <c r="Z94" s="28">
        <f t="shared" ca="1" si="38"/>
        <v>0</v>
      </c>
      <c r="AA94" s="233"/>
      <c r="AB94" s="45">
        <f t="shared" ca="1" si="32"/>
        <v>0</v>
      </c>
      <c r="AC94" s="45">
        <f t="shared" ca="1" si="21"/>
        <v>0</v>
      </c>
      <c r="AD94" s="25">
        <f t="shared" ca="1" si="22"/>
        <v>0</v>
      </c>
    </row>
    <row r="95" spans="4:30" x14ac:dyDescent="0.35">
      <c r="D95" s="20">
        <v>91</v>
      </c>
      <c r="E95" s="21">
        <f t="shared" ca="1" si="33"/>
        <v>33238</v>
      </c>
      <c r="F95" s="44">
        <f t="shared" ca="1" si="23"/>
        <v>33602</v>
      </c>
      <c r="G95" s="22" t="s">
        <v>119</v>
      </c>
      <c r="H95" s="44">
        <f t="shared" ca="1" si="34"/>
        <v>33238</v>
      </c>
      <c r="I95" s="45">
        <f t="shared" ca="1" si="24"/>
        <v>0</v>
      </c>
      <c r="J95" s="45">
        <f t="shared" ca="1" si="25"/>
        <v>0</v>
      </c>
      <c r="K95" s="45">
        <f t="shared" ca="1" si="26"/>
        <v>0</v>
      </c>
      <c r="L95" s="45"/>
      <c r="M95" s="45">
        <f t="shared" ca="1" si="35"/>
        <v>0</v>
      </c>
      <c r="N95" s="257">
        <f t="shared" ca="1" si="27"/>
        <v>0</v>
      </c>
      <c r="O95" s="23"/>
      <c r="P95" s="255">
        <f t="shared" ca="1" si="28"/>
        <v>0</v>
      </c>
      <c r="Q95" s="163">
        <f t="shared" ca="1" si="29"/>
        <v>0</v>
      </c>
      <c r="R95" s="164">
        <f ca="1">NPV(Q94,K95:$K$244) + ($A$13+$A$14+$A$15)/POWER(1+Q94,$A$28-D95+1)</f>
        <v>0</v>
      </c>
      <c r="S95" s="164">
        <f ca="1">NPV(Q95,K95:$K$244) + ($A$13+$A$14+$A$15)/POWER(1+Q95,$A$28-D95+1)</f>
        <v>0</v>
      </c>
      <c r="T95" s="45">
        <f t="shared" ca="1" si="30"/>
        <v>0</v>
      </c>
      <c r="U95" s="45">
        <f t="shared" ca="1" si="36"/>
        <v>0</v>
      </c>
      <c r="V95" s="45">
        <f t="shared" ca="1" si="37"/>
        <v>0</v>
      </c>
      <c r="W95" s="45">
        <f t="shared" ca="1" si="31"/>
        <v>0</v>
      </c>
      <c r="X95" s="25">
        <f t="shared" ca="1" si="20"/>
        <v>0</v>
      </c>
      <c r="Z95" s="28">
        <f t="shared" ca="1" si="38"/>
        <v>0</v>
      </c>
      <c r="AA95" s="233"/>
      <c r="AB95" s="45">
        <f t="shared" ca="1" si="32"/>
        <v>0</v>
      </c>
      <c r="AC95" s="45">
        <f t="shared" ca="1" si="21"/>
        <v>0</v>
      </c>
      <c r="AD95" s="25">
        <f t="shared" ca="1" si="22"/>
        <v>0</v>
      </c>
    </row>
    <row r="96" spans="4:30" x14ac:dyDescent="0.35">
      <c r="D96" s="20">
        <v>92</v>
      </c>
      <c r="E96" s="21">
        <f t="shared" ca="1" si="33"/>
        <v>33603</v>
      </c>
      <c r="F96" s="44">
        <f t="shared" ca="1" si="23"/>
        <v>33968</v>
      </c>
      <c r="G96" s="22" t="s">
        <v>119</v>
      </c>
      <c r="H96" s="44">
        <f t="shared" ca="1" si="34"/>
        <v>33603</v>
      </c>
      <c r="I96" s="45">
        <f t="shared" ca="1" si="24"/>
        <v>0</v>
      </c>
      <c r="J96" s="45">
        <f t="shared" ca="1" si="25"/>
        <v>0</v>
      </c>
      <c r="K96" s="45">
        <f t="shared" ca="1" si="26"/>
        <v>0</v>
      </c>
      <c r="L96" s="45"/>
      <c r="M96" s="45">
        <f t="shared" ca="1" si="35"/>
        <v>0</v>
      </c>
      <c r="N96" s="257">
        <f t="shared" ca="1" si="27"/>
        <v>0</v>
      </c>
      <c r="O96" s="23"/>
      <c r="P96" s="255">
        <f t="shared" ca="1" si="28"/>
        <v>0</v>
      </c>
      <c r="Q96" s="163">
        <f t="shared" ca="1" si="29"/>
        <v>0</v>
      </c>
      <c r="R96" s="164">
        <f ca="1">NPV(Q95,K96:$K$244) + ($A$13+$A$14+$A$15)/POWER(1+Q95,$A$28-D96+1)</f>
        <v>0</v>
      </c>
      <c r="S96" s="164">
        <f ca="1">NPV(Q96,K96:$K$244) + ($A$13+$A$14+$A$15)/POWER(1+Q96,$A$28-D96+1)</f>
        <v>0</v>
      </c>
      <c r="T96" s="45">
        <f t="shared" ca="1" si="30"/>
        <v>0</v>
      </c>
      <c r="U96" s="45">
        <f t="shared" ca="1" si="36"/>
        <v>0</v>
      </c>
      <c r="V96" s="45">
        <f t="shared" ca="1" si="37"/>
        <v>0</v>
      </c>
      <c r="W96" s="45">
        <f t="shared" ca="1" si="31"/>
        <v>0</v>
      </c>
      <c r="X96" s="25">
        <f t="shared" ca="1" si="20"/>
        <v>0</v>
      </c>
      <c r="Z96" s="28">
        <f t="shared" ca="1" si="38"/>
        <v>0</v>
      </c>
      <c r="AA96" s="233"/>
      <c r="AB96" s="45">
        <f t="shared" ca="1" si="32"/>
        <v>0</v>
      </c>
      <c r="AC96" s="45">
        <f t="shared" ca="1" si="21"/>
        <v>0</v>
      </c>
      <c r="AD96" s="25">
        <f t="shared" ca="1" si="22"/>
        <v>0</v>
      </c>
    </row>
    <row r="97" spans="4:30" x14ac:dyDescent="0.35">
      <c r="D97" s="20">
        <v>93</v>
      </c>
      <c r="E97" s="21">
        <f t="shared" ca="1" si="33"/>
        <v>33969</v>
      </c>
      <c r="F97" s="44">
        <f t="shared" ca="1" si="23"/>
        <v>34333</v>
      </c>
      <c r="G97" s="22" t="s">
        <v>119</v>
      </c>
      <c r="H97" s="44">
        <f t="shared" ca="1" si="34"/>
        <v>33969</v>
      </c>
      <c r="I97" s="45">
        <f t="shared" ca="1" si="24"/>
        <v>0</v>
      </c>
      <c r="J97" s="45">
        <f t="shared" ca="1" si="25"/>
        <v>0</v>
      </c>
      <c r="K97" s="45">
        <f t="shared" ca="1" si="26"/>
        <v>0</v>
      </c>
      <c r="L97" s="45"/>
      <c r="M97" s="45">
        <f t="shared" ca="1" si="35"/>
        <v>0</v>
      </c>
      <c r="N97" s="257">
        <f t="shared" ca="1" si="27"/>
        <v>0</v>
      </c>
      <c r="O97" s="23"/>
      <c r="P97" s="255">
        <f t="shared" ca="1" si="28"/>
        <v>0</v>
      </c>
      <c r="Q97" s="163">
        <f t="shared" ca="1" si="29"/>
        <v>0</v>
      </c>
      <c r="R97" s="164">
        <f ca="1">NPV(Q96,K97:$K$244) + ($A$13+$A$14+$A$15)/POWER(1+Q96,$A$28-D97+1)</f>
        <v>0</v>
      </c>
      <c r="S97" s="164">
        <f ca="1">NPV(Q97,K97:$K$244) + ($A$13+$A$14+$A$15)/POWER(1+Q97,$A$28-D97+1)</f>
        <v>0</v>
      </c>
      <c r="T97" s="45">
        <f t="shared" ca="1" si="30"/>
        <v>0</v>
      </c>
      <c r="U97" s="45">
        <f t="shared" ca="1" si="36"/>
        <v>0</v>
      </c>
      <c r="V97" s="45">
        <f t="shared" ca="1" si="37"/>
        <v>0</v>
      </c>
      <c r="W97" s="45">
        <f t="shared" ca="1" si="31"/>
        <v>0</v>
      </c>
      <c r="X97" s="25">
        <f t="shared" ca="1" si="20"/>
        <v>0</v>
      </c>
      <c r="Z97" s="28">
        <f t="shared" ca="1" si="38"/>
        <v>0</v>
      </c>
      <c r="AA97" s="233"/>
      <c r="AB97" s="45">
        <f t="shared" ca="1" si="32"/>
        <v>0</v>
      </c>
      <c r="AC97" s="45">
        <f t="shared" ca="1" si="21"/>
        <v>0</v>
      </c>
      <c r="AD97" s="25">
        <f t="shared" ca="1" si="22"/>
        <v>0</v>
      </c>
    </row>
    <row r="98" spans="4:30" x14ac:dyDescent="0.35">
      <c r="D98" s="20">
        <v>94</v>
      </c>
      <c r="E98" s="21">
        <f t="shared" ca="1" si="33"/>
        <v>34334</v>
      </c>
      <c r="F98" s="44">
        <f t="shared" ca="1" si="23"/>
        <v>34698</v>
      </c>
      <c r="G98" s="22" t="s">
        <v>119</v>
      </c>
      <c r="H98" s="44">
        <f t="shared" ca="1" si="34"/>
        <v>34334</v>
      </c>
      <c r="I98" s="45">
        <f t="shared" ca="1" si="24"/>
        <v>0</v>
      </c>
      <c r="J98" s="45">
        <f t="shared" ca="1" si="25"/>
        <v>0</v>
      </c>
      <c r="K98" s="45">
        <f t="shared" ca="1" si="26"/>
        <v>0</v>
      </c>
      <c r="L98" s="45"/>
      <c r="M98" s="45">
        <f t="shared" ca="1" si="35"/>
        <v>0</v>
      </c>
      <c r="N98" s="257">
        <f t="shared" ca="1" si="27"/>
        <v>0</v>
      </c>
      <c r="O98" s="23"/>
      <c r="P98" s="255">
        <f t="shared" ca="1" si="28"/>
        <v>0</v>
      </c>
      <c r="Q98" s="163">
        <f t="shared" ca="1" si="29"/>
        <v>0</v>
      </c>
      <c r="R98" s="164">
        <f ca="1">NPV(Q97,K98:$K$244) + ($A$13+$A$14+$A$15)/POWER(1+Q97,$A$28-D98+1)</f>
        <v>0</v>
      </c>
      <c r="S98" s="164">
        <f ca="1">NPV(Q98,K98:$K$244) + ($A$13+$A$14+$A$15)/POWER(1+Q98,$A$28-D98+1)</f>
        <v>0</v>
      </c>
      <c r="T98" s="45">
        <f t="shared" ca="1" si="30"/>
        <v>0</v>
      </c>
      <c r="U98" s="45">
        <f t="shared" ca="1" si="36"/>
        <v>0</v>
      </c>
      <c r="V98" s="45">
        <f t="shared" ca="1" si="37"/>
        <v>0</v>
      </c>
      <c r="W98" s="45">
        <f t="shared" ca="1" si="31"/>
        <v>0</v>
      </c>
      <c r="X98" s="25">
        <f t="shared" ca="1" si="20"/>
        <v>0</v>
      </c>
      <c r="Z98" s="28">
        <f t="shared" ca="1" si="38"/>
        <v>0</v>
      </c>
      <c r="AA98" s="233"/>
      <c r="AB98" s="45">
        <f t="shared" ca="1" si="32"/>
        <v>0</v>
      </c>
      <c r="AC98" s="45">
        <f t="shared" ca="1" si="21"/>
        <v>0</v>
      </c>
      <c r="AD98" s="25">
        <f t="shared" ca="1" si="22"/>
        <v>0</v>
      </c>
    </row>
    <row r="99" spans="4:30" x14ac:dyDescent="0.35">
      <c r="D99" s="20">
        <v>95</v>
      </c>
      <c r="E99" s="21">
        <f t="shared" ca="1" si="33"/>
        <v>34699</v>
      </c>
      <c r="F99" s="44">
        <f t="shared" ca="1" si="23"/>
        <v>35063</v>
      </c>
      <c r="G99" s="22" t="s">
        <v>119</v>
      </c>
      <c r="H99" s="44">
        <f t="shared" ca="1" si="34"/>
        <v>34699</v>
      </c>
      <c r="I99" s="45">
        <f t="shared" ca="1" si="24"/>
        <v>0</v>
      </c>
      <c r="J99" s="45">
        <f t="shared" ca="1" si="25"/>
        <v>0</v>
      </c>
      <c r="K99" s="45">
        <f t="shared" ca="1" si="26"/>
        <v>0</v>
      </c>
      <c r="L99" s="45"/>
      <c r="M99" s="45">
        <f t="shared" ca="1" si="35"/>
        <v>0</v>
      </c>
      <c r="N99" s="257">
        <f t="shared" ca="1" si="27"/>
        <v>0</v>
      </c>
      <c r="O99" s="23"/>
      <c r="P99" s="255">
        <f t="shared" ca="1" si="28"/>
        <v>0</v>
      </c>
      <c r="Q99" s="163">
        <f t="shared" ca="1" si="29"/>
        <v>0</v>
      </c>
      <c r="R99" s="164">
        <f ca="1">NPV(Q98,K99:$K$244) + ($A$13+$A$14+$A$15)/POWER(1+Q98,$A$28-D99+1)</f>
        <v>0</v>
      </c>
      <c r="S99" s="164">
        <f ca="1">NPV(Q99,K99:$K$244) + ($A$13+$A$14+$A$15)/POWER(1+Q99,$A$28-D99+1)</f>
        <v>0</v>
      </c>
      <c r="T99" s="45">
        <f t="shared" ca="1" si="30"/>
        <v>0</v>
      </c>
      <c r="U99" s="45">
        <f t="shared" ca="1" si="36"/>
        <v>0</v>
      </c>
      <c r="V99" s="45">
        <f t="shared" ca="1" si="37"/>
        <v>0</v>
      </c>
      <c r="W99" s="45">
        <f t="shared" ca="1" si="31"/>
        <v>0</v>
      </c>
      <c r="X99" s="25">
        <f t="shared" ca="1" si="20"/>
        <v>0</v>
      </c>
      <c r="Z99" s="28">
        <f t="shared" ca="1" si="38"/>
        <v>0</v>
      </c>
      <c r="AA99" s="233"/>
      <c r="AB99" s="45">
        <f t="shared" ca="1" si="32"/>
        <v>0</v>
      </c>
      <c r="AC99" s="45">
        <f t="shared" ca="1" si="21"/>
        <v>0</v>
      </c>
      <c r="AD99" s="25">
        <f t="shared" ca="1" si="22"/>
        <v>0</v>
      </c>
    </row>
    <row r="100" spans="4:30" x14ac:dyDescent="0.35">
      <c r="D100" s="20">
        <v>96</v>
      </c>
      <c r="E100" s="21">
        <f t="shared" ca="1" si="33"/>
        <v>35064</v>
      </c>
      <c r="F100" s="44">
        <f t="shared" ca="1" si="23"/>
        <v>35429</v>
      </c>
      <c r="G100" s="22" t="s">
        <v>119</v>
      </c>
      <c r="H100" s="44">
        <f t="shared" ca="1" si="34"/>
        <v>35064</v>
      </c>
      <c r="I100" s="45">
        <f t="shared" ca="1" si="24"/>
        <v>0</v>
      </c>
      <c r="J100" s="45">
        <f t="shared" ca="1" si="25"/>
        <v>0</v>
      </c>
      <c r="K100" s="45">
        <f t="shared" ca="1" si="26"/>
        <v>0</v>
      </c>
      <c r="L100" s="45"/>
      <c r="M100" s="45">
        <f t="shared" ca="1" si="35"/>
        <v>0</v>
      </c>
      <c r="N100" s="257">
        <f t="shared" ca="1" si="27"/>
        <v>0</v>
      </c>
      <c r="O100" s="23"/>
      <c r="P100" s="255">
        <f t="shared" ca="1" si="28"/>
        <v>0</v>
      </c>
      <c r="Q100" s="163">
        <f t="shared" ca="1" si="29"/>
        <v>0</v>
      </c>
      <c r="R100" s="164">
        <f ca="1">NPV(Q99,K100:$K$244) + ($A$13+$A$14+$A$15)/POWER(1+Q99,$A$28-D100+1)</f>
        <v>0</v>
      </c>
      <c r="S100" s="164">
        <f ca="1">NPV(Q100,K100:$K$244) + ($A$13+$A$14+$A$15)/POWER(1+Q100,$A$28-D100+1)</f>
        <v>0</v>
      </c>
      <c r="T100" s="45">
        <f t="shared" ca="1" si="30"/>
        <v>0</v>
      </c>
      <c r="U100" s="45">
        <f t="shared" ca="1" si="36"/>
        <v>0</v>
      </c>
      <c r="V100" s="45">
        <f t="shared" ca="1" si="37"/>
        <v>0</v>
      </c>
      <c r="W100" s="45">
        <f t="shared" ca="1" si="31"/>
        <v>0</v>
      </c>
      <c r="X100" s="25">
        <f t="shared" ca="1" si="20"/>
        <v>0</v>
      </c>
      <c r="Z100" s="28">
        <f t="shared" ca="1" si="38"/>
        <v>0</v>
      </c>
      <c r="AA100" s="233"/>
      <c r="AB100" s="45">
        <f t="shared" ca="1" si="32"/>
        <v>0</v>
      </c>
      <c r="AC100" s="45">
        <f t="shared" ca="1" si="21"/>
        <v>0</v>
      </c>
      <c r="AD100" s="25">
        <f t="shared" ca="1" si="22"/>
        <v>0</v>
      </c>
    </row>
    <row r="101" spans="4:30" x14ac:dyDescent="0.35">
      <c r="D101" s="20">
        <v>97</v>
      </c>
      <c r="E101" s="21">
        <f t="shared" ca="1" si="33"/>
        <v>35430</v>
      </c>
      <c r="F101" s="44">
        <f t="shared" ca="1" si="23"/>
        <v>35794</v>
      </c>
      <c r="G101" s="22" t="s">
        <v>119</v>
      </c>
      <c r="H101" s="44">
        <f t="shared" ca="1" si="34"/>
        <v>35430</v>
      </c>
      <c r="I101" s="45">
        <f t="shared" ca="1" si="24"/>
        <v>0</v>
      </c>
      <c r="J101" s="45">
        <f t="shared" ca="1" si="25"/>
        <v>0</v>
      </c>
      <c r="K101" s="45">
        <f t="shared" ca="1" si="26"/>
        <v>0</v>
      </c>
      <c r="L101" s="45"/>
      <c r="M101" s="45">
        <f t="shared" ca="1" si="35"/>
        <v>0</v>
      </c>
      <c r="N101" s="257">
        <f t="shared" ca="1" si="27"/>
        <v>0</v>
      </c>
      <c r="O101" s="23"/>
      <c r="P101" s="255">
        <f t="shared" ca="1" si="28"/>
        <v>0</v>
      </c>
      <c r="Q101" s="163">
        <f t="shared" ca="1" si="29"/>
        <v>0</v>
      </c>
      <c r="R101" s="164">
        <f ca="1">NPV(Q100,K101:$K$244) + ($A$13+$A$14+$A$15)/POWER(1+Q100,$A$28-D101+1)</f>
        <v>0</v>
      </c>
      <c r="S101" s="164">
        <f ca="1">NPV(Q101,K101:$K$244) + ($A$13+$A$14+$A$15)/POWER(1+Q101,$A$28-D101+1)</f>
        <v>0</v>
      </c>
      <c r="T101" s="45">
        <f t="shared" ca="1" si="30"/>
        <v>0</v>
      </c>
      <c r="U101" s="45">
        <f t="shared" ca="1" si="36"/>
        <v>0</v>
      </c>
      <c r="V101" s="45">
        <f t="shared" ca="1" si="37"/>
        <v>0</v>
      </c>
      <c r="W101" s="45">
        <f t="shared" ca="1" si="31"/>
        <v>0</v>
      </c>
      <c r="X101" s="25">
        <f t="shared" ca="1" si="20"/>
        <v>0</v>
      </c>
      <c r="Z101" s="28">
        <f t="shared" ca="1" si="38"/>
        <v>0</v>
      </c>
      <c r="AA101" s="233"/>
      <c r="AB101" s="45">
        <f t="shared" ca="1" si="32"/>
        <v>0</v>
      </c>
      <c r="AC101" s="45">
        <f t="shared" ca="1" si="21"/>
        <v>0</v>
      </c>
      <c r="AD101" s="25">
        <f t="shared" ca="1" si="22"/>
        <v>0</v>
      </c>
    </row>
    <row r="102" spans="4:30" x14ac:dyDescent="0.35">
      <c r="D102" s="20">
        <v>98</v>
      </c>
      <c r="E102" s="21">
        <f t="shared" ca="1" si="33"/>
        <v>35795</v>
      </c>
      <c r="F102" s="44">
        <f t="shared" ca="1" si="23"/>
        <v>36159</v>
      </c>
      <c r="G102" s="22" t="s">
        <v>119</v>
      </c>
      <c r="H102" s="44">
        <f t="shared" ca="1" si="34"/>
        <v>35795</v>
      </c>
      <c r="I102" s="45">
        <f t="shared" ca="1" si="24"/>
        <v>0</v>
      </c>
      <c r="J102" s="45">
        <f t="shared" ca="1" si="25"/>
        <v>0</v>
      </c>
      <c r="K102" s="45">
        <f t="shared" ca="1" si="26"/>
        <v>0</v>
      </c>
      <c r="L102" s="45"/>
      <c r="M102" s="45">
        <f t="shared" ca="1" si="35"/>
        <v>0</v>
      </c>
      <c r="N102" s="257">
        <f t="shared" ca="1" si="27"/>
        <v>0</v>
      </c>
      <c r="O102" s="23"/>
      <c r="P102" s="255">
        <f t="shared" ca="1" si="28"/>
        <v>0</v>
      </c>
      <c r="Q102" s="163">
        <f t="shared" ca="1" si="29"/>
        <v>0</v>
      </c>
      <c r="R102" s="164">
        <f ca="1">NPV(Q101,K102:$K$244) + ($A$13+$A$14+$A$15)/POWER(1+Q101,$A$28-D102+1)</f>
        <v>0</v>
      </c>
      <c r="S102" s="164">
        <f ca="1">NPV(Q102,K102:$K$244) + ($A$13+$A$14+$A$15)/POWER(1+Q102,$A$28-D102+1)</f>
        <v>0</v>
      </c>
      <c r="T102" s="45">
        <f t="shared" ca="1" si="30"/>
        <v>0</v>
      </c>
      <c r="U102" s="45">
        <f t="shared" ca="1" si="36"/>
        <v>0</v>
      </c>
      <c r="V102" s="45">
        <f t="shared" ca="1" si="37"/>
        <v>0</v>
      </c>
      <c r="W102" s="45">
        <f t="shared" ca="1" si="31"/>
        <v>0</v>
      </c>
      <c r="X102" s="25">
        <f t="shared" ca="1" si="20"/>
        <v>0</v>
      </c>
      <c r="Z102" s="28">
        <f t="shared" ca="1" si="38"/>
        <v>0</v>
      </c>
      <c r="AA102" s="233"/>
      <c r="AB102" s="45">
        <f t="shared" ca="1" si="32"/>
        <v>0</v>
      </c>
      <c r="AC102" s="45">
        <f t="shared" ca="1" si="21"/>
        <v>0</v>
      </c>
      <c r="AD102" s="25">
        <f t="shared" ca="1" si="22"/>
        <v>0</v>
      </c>
    </row>
    <row r="103" spans="4:30" x14ac:dyDescent="0.35">
      <c r="D103" s="20">
        <v>99</v>
      </c>
      <c r="E103" s="21">
        <f t="shared" ca="1" si="33"/>
        <v>36160</v>
      </c>
      <c r="F103" s="44">
        <f t="shared" ca="1" si="23"/>
        <v>36524</v>
      </c>
      <c r="G103" s="22" t="s">
        <v>119</v>
      </c>
      <c r="H103" s="44">
        <f t="shared" ca="1" si="34"/>
        <v>36160</v>
      </c>
      <c r="I103" s="45">
        <f t="shared" ca="1" si="24"/>
        <v>0</v>
      </c>
      <c r="J103" s="45">
        <f t="shared" ca="1" si="25"/>
        <v>0</v>
      </c>
      <c r="K103" s="45">
        <f t="shared" ca="1" si="26"/>
        <v>0</v>
      </c>
      <c r="L103" s="45"/>
      <c r="M103" s="45">
        <f t="shared" ca="1" si="35"/>
        <v>0</v>
      </c>
      <c r="N103" s="257">
        <f t="shared" ca="1" si="27"/>
        <v>0</v>
      </c>
      <c r="O103" s="23"/>
      <c r="P103" s="255">
        <f t="shared" ca="1" si="28"/>
        <v>0</v>
      </c>
      <c r="Q103" s="163">
        <f t="shared" ca="1" si="29"/>
        <v>0</v>
      </c>
      <c r="R103" s="164">
        <f ca="1">NPV(Q102,K103:$K$244) + ($A$13+$A$14+$A$15)/POWER(1+Q102,$A$28-D103+1)</f>
        <v>0</v>
      </c>
      <c r="S103" s="164">
        <f ca="1">NPV(Q103,K103:$K$244) + ($A$13+$A$14+$A$15)/POWER(1+Q103,$A$28-D103+1)</f>
        <v>0</v>
      </c>
      <c r="T103" s="45">
        <f t="shared" ca="1" si="30"/>
        <v>0</v>
      </c>
      <c r="U103" s="45">
        <f t="shared" ca="1" si="36"/>
        <v>0</v>
      </c>
      <c r="V103" s="45">
        <f t="shared" ca="1" si="37"/>
        <v>0</v>
      </c>
      <c r="W103" s="45">
        <f t="shared" ca="1" si="31"/>
        <v>0</v>
      </c>
      <c r="X103" s="25">
        <f t="shared" ca="1" si="20"/>
        <v>0</v>
      </c>
      <c r="Z103" s="28">
        <f t="shared" ca="1" si="38"/>
        <v>0</v>
      </c>
      <c r="AA103" s="233"/>
      <c r="AB103" s="45">
        <f t="shared" ca="1" si="32"/>
        <v>0</v>
      </c>
      <c r="AC103" s="45">
        <f t="shared" ca="1" si="21"/>
        <v>0</v>
      </c>
      <c r="AD103" s="25">
        <f t="shared" ca="1" si="22"/>
        <v>0</v>
      </c>
    </row>
    <row r="104" spans="4:30" x14ac:dyDescent="0.35">
      <c r="D104" s="20">
        <v>100</v>
      </c>
      <c r="E104" s="21">
        <f t="shared" ca="1" si="33"/>
        <v>36525</v>
      </c>
      <c r="F104" s="44">
        <f t="shared" ca="1" si="23"/>
        <v>36890</v>
      </c>
      <c r="G104" s="22" t="s">
        <v>119</v>
      </c>
      <c r="H104" s="44">
        <f t="shared" ca="1" si="34"/>
        <v>36525</v>
      </c>
      <c r="I104" s="45">
        <f t="shared" ca="1" si="24"/>
        <v>0</v>
      </c>
      <c r="J104" s="45">
        <f t="shared" ca="1" si="25"/>
        <v>0</v>
      </c>
      <c r="K104" s="45">
        <f t="shared" ca="1" si="26"/>
        <v>0</v>
      </c>
      <c r="L104" s="45"/>
      <c r="M104" s="45">
        <f t="shared" ca="1" si="35"/>
        <v>0</v>
      </c>
      <c r="N104" s="257">
        <f t="shared" ca="1" si="27"/>
        <v>0</v>
      </c>
      <c r="O104" s="23"/>
      <c r="P104" s="255">
        <f t="shared" ca="1" si="28"/>
        <v>0</v>
      </c>
      <c r="Q104" s="163">
        <f t="shared" ca="1" si="29"/>
        <v>0</v>
      </c>
      <c r="R104" s="164">
        <f ca="1">NPV(Q103,K104:$K$244) + ($A$13+$A$14+$A$15)/POWER(1+Q103,$A$28-D104+1)</f>
        <v>0</v>
      </c>
      <c r="S104" s="164">
        <f ca="1">NPV(Q104,K104:$K$244) + ($A$13+$A$14+$A$15)/POWER(1+Q104,$A$28-D104+1)</f>
        <v>0</v>
      </c>
      <c r="T104" s="45">
        <f t="shared" ca="1" si="30"/>
        <v>0</v>
      </c>
      <c r="U104" s="45">
        <f t="shared" ca="1" si="36"/>
        <v>0</v>
      </c>
      <c r="V104" s="45">
        <f t="shared" ca="1" si="37"/>
        <v>0</v>
      </c>
      <c r="W104" s="45">
        <f t="shared" ca="1" si="31"/>
        <v>0</v>
      </c>
      <c r="X104" s="25">
        <f t="shared" ca="1" si="20"/>
        <v>0</v>
      </c>
      <c r="Z104" s="28">
        <f t="shared" ca="1" si="38"/>
        <v>0</v>
      </c>
      <c r="AA104" s="233"/>
      <c r="AB104" s="45">
        <f t="shared" ca="1" si="32"/>
        <v>0</v>
      </c>
      <c r="AC104" s="45">
        <f t="shared" ca="1" si="21"/>
        <v>0</v>
      </c>
      <c r="AD104" s="25">
        <f t="shared" ca="1" si="22"/>
        <v>0</v>
      </c>
    </row>
    <row r="105" spans="4:30" x14ac:dyDescent="0.35">
      <c r="D105" s="20">
        <v>101</v>
      </c>
      <c r="E105" s="21">
        <f t="shared" ca="1" si="33"/>
        <v>36891</v>
      </c>
      <c r="F105" s="44">
        <f t="shared" ca="1" si="23"/>
        <v>37255</v>
      </c>
      <c r="G105" s="22" t="s">
        <v>119</v>
      </c>
      <c r="H105" s="44">
        <f t="shared" ca="1" si="34"/>
        <v>36891</v>
      </c>
      <c r="I105" s="45">
        <f t="shared" ca="1" si="24"/>
        <v>0</v>
      </c>
      <c r="J105" s="45">
        <f t="shared" ca="1" si="25"/>
        <v>0</v>
      </c>
      <c r="K105" s="45">
        <f t="shared" ca="1" si="26"/>
        <v>0</v>
      </c>
      <c r="L105" s="45"/>
      <c r="M105" s="45">
        <f t="shared" ca="1" si="35"/>
        <v>0</v>
      </c>
      <c r="N105" s="257">
        <f t="shared" ca="1" si="27"/>
        <v>0</v>
      </c>
      <c r="O105" s="23"/>
      <c r="P105" s="255">
        <f t="shared" ca="1" si="28"/>
        <v>0</v>
      </c>
      <c r="Q105" s="163">
        <f t="shared" ca="1" si="29"/>
        <v>0</v>
      </c>
      <c r="R105" s="164">
        <f ca="1">NPV(Q104,K105:$K$244) + ($A$13+$A$14+$A$15)/POWER(1+Q104,$A$28-D105+1)</f>
        <v>0</v>
      </c>
      <c r="S105" s="164">
        <f ca="1">NPV(Q105,K105:$K$244) + ($A$13+$A$14+$A$15)/POWER(1+Q105,$A$28-D105+1)</f>
        <v>0</v>
      </c>
      <c r="T105" s="45">
        <f t="shared" ca="1" si="30"/>
        <v>0</v>
      </c>
      <c r="U105" s="45">
        <f t="shared" ca="1" si="36"/>
        <v>0</v>
      </c>
      <c r="V105" s="45">
        <f t="shared" ca="1" si="37"/>
        <v>0</v>
      </c>
      <c r="W105" s="45">
        <f t="shared" ca="1" si="31"/>
        <v>0</v>
      </c>
      <c r="X105" s="25">
        <f t="shared" ca="1" si="20"/>
        <v>0</v>
      </c>
      <c r="Z105" s="28">
        <f t="shared" ca="1" si="38"/>
        <v>0</v>
      </c>
      <c r="AA105" s="233"/>
      <c r="AB105" s="45">
        <f t="shared" ca="1" si="32"/>
        <v>0</v>
      </c>
      <c r="AC105" s="45">
        <f t="shared" ca="1" si="21"/>
        <v>0</v>
      </c>
      <c r="AD105" s="25">
        <f t="shared" ca="1" si="22"/>
        <v>0</v>
      </c>
    </row>
    <row r="106" spans="4:30" x14ac:dyDescent="0.35">
      <c r="D106" s="20">
        <v>102</v>
      </c>
      <c r="E106" s="21">
        <f t="shared" ca="1" si="33"/>
        <v>37256</v>
      </c>
      <c r="F106" s="44">
        <f t="shared" ca="1" si="23"/>
        <v>37620</v>
      </c>
      <c r="G106" s="22" t="s">
        <v>119</v>
      </c>
      <c r="H106" s="44">
        <f t="shared" ca="1" si="34"/>
        <v>37256</v>
      </c>
      <c r="I106" s="45">
        <f t="shared" ca="1" si="24"/>
        <v>0</v>
      </c>
      <c r="J106" s="45">
        <f t="shared" ca="1" si="25"/>
        <v>0</v>
      </c>
      <c r="K106" s="45">
        <f t="shared" ca="1" si="26"/>
        <v>0</v>
      </c>
      <c r="L106" s="45"/>
      <c r="M106" s="45">
        <f t="shared" ca="1" si="35"/>
        <v>0</v>
      </c>
      <c r="N106" s="257">
        <f t="shared" ca="1" si="27"/>
        <v>0</v>
      </c>
      <c r="O106" s="23"/>
      <c r="P106" s="255">
        <f t="shared" ca="1" si="28"/>
        <v>0</v>
      </c>
      <c r="Q106" s="163">
        <f t="shared" ca="1" si="29"/>
        <v>0</v>
      </c>
      <c r="R106" s="164">
        <f ca="1">NPV(Q105,K106:$K$244) + ($A$13+$A$14+$A$15)/POWER(1+Q105,$A$28-D106+1)</f>
        <v>0</v>
      </c>
      <c r="S106" s="164">
        <f ca="1">NPV(Q106,K106:$K$244) + ($A$13+$A$14+$A$15)/POWER(1+Q106,$A$28-D106+1)</f>
        <v>0</v>
      </c>
      <c r="T106" s="45">
        <f t="shared" ca="1" si="30"/>
        <v>0</v>
      </c>
      <c r="U106" s="45">
        <f t="shared" ca="1" si="36"/>
        <v>0</v>
      </c>
      <c r="V106" s="45">
        <f t="shared" ca="1" si="37"/>
        <v>0</v>
      </c>
      <c r="W106" s="45">
        <f t="shared" ca="1" si="31"/>
        <v>0</v>
      </c>
      <c r="X106" s="25">
        <f t="shared" ca="1" si="20"/>
        <v>0</v>
      </c>
      <c r="Z106" s="28">
        <f t="shared" ca="1" si="38"/>
        <v>0</v>
      </c>
      <c r="AA106" s="233"/>
      <c r="AB106" s="45">
        <f t="shared" ca="1" si="32"/>
        <v>0</v>
      </c>
      <c r="AC106" s="45">
        <f t="shared" ca="1" si="21"/>
        <v>0</v>
      </c>
      <c r="AD106" s="25">
        <f t="shared" ca="1" si="22"/>
        <v>0</v>
      </c>
    </row>
    <row r="107" spans="4:30" x14ac:dyDescent="0.35">
      <c r="D107" s="20">
        <v>103</v>
      </c>
      <c r="E107" s="21">
        <f t="shared" ca="1" si="33"/>
        <v>37621</v>
      </c>
      <c r="F107" s="44">
        <f t="shared" ca="1" si="23"/>
        <v>37985</v>
      </c>
      <c r="G107" s="22" t="s">
        <v>119</v>
      </c>
      <c r="H107" s="44">
        <f t="shared" ca="1" si="34"/>
        <v>37621</v>
      </c>
      <c r="I107" s="45">
        <f t="shared" ca="1" si="24"/>
        <v>0</v>
      </c>
      <c r="J107" s="45">
        <f t="shared" ca="1" si="25"/>
        <v>0</v>
      </c>
      <c r="K107" s="45">
        <f t="shared" ca="1" si="26"/>
        <v>0</v>
      </c>
      <c r="L107" s="45"/>
      <c r="M107" s="45">
        <f t="shared" ca="1" si="35"/>
        <v>0</v>
      </c>
      <c r="N107" s="257">
        <f t="shared" ca="1" si="27"/>
        <v>0</v>
      </c>
      <c r="O107" s="23"/>
      <c r="P107" s="255">
        <f t="shared" ca="1" si="28"/>
        <v>0</v>
      </c>
      <c r="Q107" s="163">
        <f t="shared" ca="1" si="29"/>
        <v>0</v>
      </c>
      <c r="R107" s="164">
        <f ca="1">NPV(Q106,K107:$K$244) + ($A$13+$A$14+$A$15)/POWER(1+Q106,$A$28-D107+1)</f>
        <v>0</v>
      </c>
      <c r="S107" s="164">
        <f ca="1">NPV(Q107,K107:$K$244) + ($A$13+$A$14+$A$15)/POWER(1+Q107,$A$28-D107+1)</f>
        <v>0</v>
      </c>
      <c r="T107" s="45">
        <f t="shared" ca="1" si="30"/>
        <v>0</v>
      </c>
      <c r="U107" s="45">
        <f t="shared" ca="1" si="36"/>
        <v>0</v>
      </c>
      <c r="V107" s="45">
        <f t="shared" ca="1" si="37"/>
        <v>0</v>
      </c>
      <c r="W107" s="45">
        <f t="shared" ca="1" si="31"/>
        <v>0</v>
      </c>
      <c r="X107" s="25">
        <f t="shared" ca="1" si="20"/>
        <v>0</v>
      </c>
      <c r="Z107" s="28">
        <f t="shared" ca="1" si="38"/>
        <v>0</v>
      </c>
      <c r="AA107" s="233"/>
      <c r="AB107" s="45">
        <f t="shared" ca="1" si="32"/>
        <v>0</v>
      </c>
      <c r="AC107" s="45">
        <f t="shared" ca="1" si="21"/>
        <v>0</v>
      </c>
      <c r="AD107" s="25">
        <f t="shared" ca="1" si="22"/>
        <v>0</v>
      </c>
    </row>
    <row r="108" spans="4:30" x14ac:dyDescent="0.35">
      <c r="D108" s="20">
        <v>104</v>
      </c>
      <c r="E108" s="21">
        <f t="shared" ca="1" si="33"/>
        <v>37986</v>
      </c>
      <c r="F108" s="44">
        <f t="shared" ca="1" si="23"/>
        <v>38351</v>
      </c>
      <c r="G108" s="22" t="s">
        <v>119</v>
      </c>
      <c r="H108" s="44">
        <f t="shared" ca="1" si="34"/>
        <v>37986</v>
      </c>
      <c r="I108" s="45">
        <f t="shared" ca="1" si="24"/>
        <v>0</v>
      </c>
      <c r="J108" s="45">
        <f t="shared" ca="1" si="25"/>
        <v>0</v>
      </c>
      <c r="K108" s="45">
        <f t="shared" ca="1" si="26"/>
        <v>0</v>
      </c>
      <c r="L108" s="45"/>
      <c r="M108" s="45">
        <f t="shared" ca="1" si="35"/>
        <v>0</v>
      </c>
      <c r="N108" s="257">
        <f t="shared" ca="1" si="27"/>
        <v>0</v>
      </c>
      <c r="O108" s="23"/>
      <c r="P108" s="255">
        <f t="shared" ca="1" si="28"/>
        <v>0</v>
      </c>
      <c r="Q108" s="163">
        <f t="shared" ca="1" si="29"/>
        <v>0</v>
      </c>
      <c r="R108" s="164">
        <f ca="1">NPV(Q107,K108:$K$244) + ($A$13+$A$14+$A$15)/POWER(1+Q107,$A$28-D108+1)</f>
        <v>0</v>
      </c>
      <c r="S108" s="164">
        <f ca="1">NPV(Q108,K108:$K$244) + ($A$13+$A$14+$A$15)/POWER(1+Q108,$A$28-D108+1)</f>
        <v>0</v>
      </c>
      <c r="T108" s="45">
        <f t="shared" ca="1" si="30"/>
        <v>0</v>
      </c>
      <c r="U108" s="45">
        <f t="shared" ca="1" si="36"/>
        <v>0</v>
      </c>
      <c r="V108" s="45">
        <f t="shared" ca="1" si="37"/>
        <v>0</v>
      </c>
      <c r="W108" s="45">
        <f t="shared" ca="1" si="31"/>
        <v>0</v>
      </c>
      <c r="X108" s="25">
        <f t="shared" ca="1" si="20"/>
        <v>0</v>
      </c>
      <c r="Z108" s="28">
        <f t="shared" ca="1" si="38"/>
        <v>0</v>
      </c>
      <c r="AA108" s="233"/>
      <c r="AB108" s="45">
        <f t="shared" ca="1" si="32"/>
        <v>0</v>
      </c>
      <c r="AC108" s="45">
        <f t="shared" ca="1" si="21"/>
        <v>0</v>
      </c>
      <c r="AD108" s="25">
        <f t="shared" ca="1" si="22"/>
        <v>0</v>
      </c>
    </row>
    <row r="109" spans="4:30" x14ac:dyDescent="0.35">
      <c r="D109" s="20">
        <v>105</v>
      </c>
      <c r="E109" s="21">
        <f t="shared" ca="1" si="33"/>
        <v>38352</v>
      </c>
      <c r="F109" s="44">
        <f t="shared" ca="1" si="23"/>
        <v>38716</v>
      </c>
      <c r="G109" s="22" t="s">
        <v>119</v>
      </c>
      <c r="H109" s="44">
        <f t="shared" ca="1" si="34"/>
        <v>38352</v>
      </c>
      <c r="I109" s="45">
        <f t="shared" ca="1" si="24"/>
        <v>0</v>
      </c>
      <c r="J109" s="45">
        <f t="shared" ca="1" si="25"/>
        <v>0</v>
      </c>
      <c r="K109" s="45">
        <f t="shared" ca="1" si="26"/>
        <v>0</v>
      </c>
      <c r="L109" s="45"/>
      <c r="M109" s="45">
        <f t="shared" ca="1" si="35"/>
        <v>0</v>
      </c>
      <c r="N109" s="257">
        <f t="shared" ca="1" si="27"/>
        <v>0</v>
      </c>
      <c r="O109" s="23"/>
      <c r="P109" s="255">
        <f t="shared" ca="1" si="28"/>
        <v>0</v>
      </c>
      <c r="Q109" s="163">
        <f t="shared" ca="1" si="29"/>
        <v>0</v>
      </c>
      <c r="R109" s="164">
        <f ca="1">NPV(Q108,K109:$K$244) + ($A$13+$A$14+$A$15)/POWER(1+Q108,$A$28-D109+1)</f>
        <v>0</v>
      </c>
      <c r="S109" s="164">
        <f ca="1">NPV(Q109,K109:$K$244) + ($A$13+$A$14+$A$15)/POWER(1+Q109,$A$28-D109+1)</f>
        <v>0</v>
      </c>
      <c r="T109" s="45">
        <f t="shared" ca="1" si="30"/>
        <v>0</v>
      </c>
      <c r="U109" s="45">
        <f t="shared" ca="1" si="36"/>
        <v>0</v>
      </c>
      <c r="V109" s="45">
        <f t="shared" ca="1" si="37"/>
        <v>0</v>
      </c>
      <c r="W109" s="45">
        <f t="shared" ca="1" si="31"/>
        <v>0</v>
      </c>
      <c r="X109" s="25">
        <f t="shared" ca="1" si="20"/>
        <v>0</v>
      </c>
      <c r="Z109" s="28">
        <f t="shared" ca="1" si="38"/>
        <v>0</v>
      </c>
      <c r="AA109" s="233"/>
      <c r="AB109" s="45">
        <f t="shared" ca="1" si="32"/>
        <v>0</v>
      </c>
      <c r="AC109" s="45">
        <f t="shared" ca="1" si="21"/>
        <v>0</v>
      </c>
      <c r="AD109" s="25">
        <f t="shared" ca="1" si="22"/>
        <v>0</v>
      </c>
    </row>
    <row r="110" spans="4:30" x14ac:dyDescent="0.35">
      <c r="D110" s="20">
        <v>106</v>
      </c>
      <c r="E110" s="21">
        <f t="shared" ca="1" si="33"/>
        <v>38717</v>
      </c>
      <c r="F110" s="44">
        <f t="shared" ca="1" si="23"/>
        <v>39081</v>
      </c>
      <c r="G110" s="22" t="s">
        <v>119</v>
      </c>
      <c r="H110" s="44">
        <f t="shared" ca="1" si="34"/>
        <v>38717</v>
      </c>
      <c r="I110" s="45">
        <f t="shared" ca="1" si="24"/>
        <v>0</v>
      </c>
      <c r="J110" s="45">
        <f t="shared" ca="1" si="25"/>
        <v>0</v>
      </c>
      <c r="K110" s="45">
        <f t="shared" ca="1" si="26"/>
        <v>0</v>
      </c>
      <c r="L110" s="45"/>
      <c r="M110" s="45">
        <f t="shared" ca="1" si="35"/>
        <v>0</v>
      </c>
      <c r="N110" s="257">
        <f t="shared" ca="1" si="27"/>
        <v>0</v>
      </c>
      <c r="O110" s="23"/>
      <c r="P110" s="255">
        <f t="shared" ca="1" si="28"/>
        <v>0</v>
      </c>
      <c r="Q110" s="163">
        <f t="shared" ca="1" si="29"/>
        <v>0</v>
      </c>
      <c r="R110" s="164">
        <f ca="1">NPV(Q109,K110:$K$244) + ($A$13+$A$14+$A$15)/POWER(1+Q109,$A$28-D110+1)</f>
        <v>0</v>
      </c>
      <c r="S110" s="164">
        <f ca="1">NPV(Q110,K110:$K$244) + ($A$13+$A$14+$A$15)/POWER(1+Q110,$A$28-D110+1)</f>
        <v>0</v>
      </c>
      <c r="T110" s="45">
        <f t="shared" ca="1" si="30"/>
        <v>0</v>
      </c>
      <c r="U110" s="45">
        <f t="shared" ca="1" si="36"/>
        <v>0</v>
      </c>
      <c r="V110" s="45">
        <f t="shared" ca="1" si="37"/>
        <v>0</v>
      </c>
      <c r="W110" s="45">
        <f t="shared" ca="1" si="31"/>
        <v>0</v>
      </c>
      <c r="X110" s="25">
        <f t="shared" ca="1" si="20"/>
        <v>0</v>
      </c>
      <c r="Z110" s="28">
        <f t="shared" ca="1" si="38"/>
        <v>0</v>
      </c>
      <c r="AA110" s="233"/>
      <c r="AB110" s="45">
        <f t="shared" ca="1" si="32"/>
        <v>0</v>
      </c>
      <c r="AC110" s="45">
        <f t="shared" ca="1" si="21"/>
        <v>0</v>
      </c>
      <c r="AD110" s="25">
        <f t="shared" ca="1" si="22"/>
        <v>0</v>
      </c>
    </row>
    <row r="111" spans="4:30" x14ac:dyDescent="0.35">
      <c r="D111" s="20">
        <v>107</v>
      </c>
      <c r="E111" s="21">
        <f t="shared" ca="1" si="33"/>
        <v>39082</v>
      </c>
      <c r="F111" s="44">
        <f t="shared" ca="1" si="23"/>
        <v>39446</v>
      </c>
      <c r="G111" s="22" t="s">
        <v>119</v>
      </c>
      <c r="H111" s="44">
        <f t="shared" ca="1" si="34"/>
        <v>39082</v>
      </c>
      <c r="I111" s="45">
        <f t="shared" ca="1" si="24"/>
        <v>0</v>
      </c>
      <c r="J111" s="45">
        <f t="shared" ca="1" si="25"/>
        <v>0</v>
      </c>
      <c r="K111" s="45">
        <f t="shared" ca="1" si="26"/>
        <v>0</v>
      </c>
      <c r="L111" s="45"/>
      <c r="M111" s="45">
        <f t="shared" ca="1" si="35"/>
        <v>0</v>
      </c>
      <c r="N111" s="257">
        <f t="shared" ca="1" si="27"/>
        <v>0</v>
      </c>
      <c r="O111" s="23"/>
      <c r="P111" s="255">
        <f t="shared" ca="1" si="28"/>
        <v>0</v>
      </c>
      <c r="Q111" s="163">
        <f t="shared" ca="1" si="29"/>
        <v>0</v>
      </c>
      <c r="R111" s="164">
        <f ca="1">NPV(Q110,K111:$K$244) + ($A$13+$A$14+$A$15)/POWER(1+Q110,$A$28-D111+1)</f>
        <v>0</v>
      </c>
      <c r="S111" s="164">
        <f ca="1">NPV(Q111,K111:$K$244) + ($A$13+$A$14+$A$15)/POWER(1+Q111,$A$28-D111+1)</f>
        <v>0</v>
      </c>
      <c r="T111" s="45">
        <f t="shared" ca="1" si="30"/>
        <v>0</v>
      </c>
      <c r="U111" s="45">
        <f t="shared" ca="1" si="36"/>
        <v>0</v>
      </c>
      <c r="V111" s="45">
        <f t="shared" ca="1" si="37"/>
        <v>0</v>
      </c>
      <c r="W111" s="45">
        <f t="shared" ca="1" si="31"/>
        <v>0</v>
      </c>
      <c r="X111" s="25">
        <f t="shared" ca="1" si="20"/>
        <v>0</v>
      </c>
      <c r="Z111" s="28">
        <f t="shared" ca="1" si="38"/>
        <v>0</v>
      </c>
      <c r="AA111" s="233"/>
      <c r="AB111" s="45">
        <f t="shared" ca="1" si="32"/>
        <v>0</v>
      </c>
      <c r="AC111" s="45">
        <f t="shared" ca="1" si="21"/>
        <v>0</v>
      </c>
      <c r="AD111" s="25">
        <f t="shared" ca="1" si="22"/>
        <v>0</v>
      </c>
    </row>
    <row r="112" spans="4:30" x14ac:dyDescent="0.35">
      <c r="D112" s="20">
        <v>108</v>
      </c>
      <c r="E112" s="21">
        <f t="shared" ca="1" si="33"/>
        <v>39447</v>
      </c>
      <c r="F112" s="44">
        <f t="shared" ca="1" si="23"/>
        <v>39812</v>
      </c>
      <c r="G112" s="22" t="s">
        <v>119</v>
      </c>
      <c r="H112" s="44">
        <f t="shared" ca="1" si="34"/>
        <v>39447</v>
      </c>
      <c r="I112" s="45">
        <f t="shared" ca="1" si="24"/>
        <v>0</v>
      </c>
      <c r="J112" s="45">
        <f t="shared" ca="1" si="25"/>
        <v>0</v>
      </c>
      <c r="K112" s="45">
        <f t="shared" ca="1" si="26"/>
        <v>0</v>
      </c>
      <c r="L112" s="45"/>
      <c r="M112" s="45">
        <f t="shared" ca="1" si="35"/>
        <v>0</v>
      </c>
      <c r="N112" s="257">
        <f t="shared" ca="1" si="27"/>
        <v>0</v>
      </c>
      <c r="O112" s="23"/>
      <c r="P112" s="255">
        <f t="shared" ca="1" si="28"/>
        <v>0</v>
      </c>
      <c r="Q112" s="163">
        <f t="shared" ca="1" si="29"/>
        <v>0</v>
      </c>
      <c r="R112" s="164">
        <f ca="1">NPV(Q111,K112:$K$244) + ($A$13+$A$14+$A$15)/POWER(1+Q111,$A$28-D112+1)</f>
        <v>0</v>
      </c>
      <c r="S112" s="164">
        <f ca="1">NPV(Q112,K112:$K$244) + ($A$13+$A$14+$A$15)/POWER(1+Q112,$A$28-D112+1)</f>
        <v>0</v>
      </c>
      <c r="T112" s="45">
        <f t="shared" ca="1" si="30"/>
        <v>0</v>
      </c>
      <c r="U112" s="45">
        <f t="shared" ca="1" si="36"/>
        <v>0</v>
      </c>
      <c r="V112" s="45">
        <f t="shared" ca="1" si="37"/>
        <v>0</v>
      </c>
      <c r="W112" s="45">
        <f t="shared" ca="1" si="31"/>
        <v>0</v>
      </c>
      <c r="X112" s="25">
        <f t="shared" ca="1" si="20"/>
        <v>0</v>
      </c>
      <c r="Z112" s="28">
        <f t="shared" ca="1" si="38"/>
        <v>0</v>
      </c>
      <c r="AA112" s="233"/>
      <c r="AB112" s="45">
        <f t="shared" ca="1" si="32"/>
        <v>0</v>
      </c>
      <c r="AC112" s="45">
        <f t="shared" ca="1" si="21"/>
        <v>0</v>
      </c>
      <c r="AD112" s="25">
        <f t="shared" ca="1" si="22"/>
        <v>0</v>
      </c>
    </row>
    <row r="113" spans="4:30" x14ac:dyDescent="0.35">
      <c r="D113" s="20">
        <v>109</v>
      </c>
      <c r="E113" s="21">
        <f t="shared" ca="1" si="33"/>
        <v>39813</v>
      </c>
      <c r="F113" s="44">
        <f t="shared" ca="1" si="23"/>
        <v>40177</v>
      </c>
      <c r="G113" s="22" t="s">
        <v>119</v>
      </c>
      <c r="H113" s="44">
        <f t="shared" ca="1" si="34"/>
        <v>39813</v>
      </c>
      <c r="I113" s="45">
        <f t="shared" ca="1" si="24"/>
        <v>0</v>
      </c>
      <c r="J113" s="45">
        <f t="shared" ca="1" si="25"/>
        <v>0</v>
      </c>
      <c r="K113" s="45">
        <f t="shared" ca="1" si="26"/>
        <v>0</v>
      </c>
      <c r="L113" s="45"/>
      <c r="M113" s="45">
        <f t="shared" ca="1" si="35"/>
        <v>0</v>
      </c>
      <c r="N113" s="257">
        <f t="shared" ca="1" si="27"/>
        <v>0</v>
      </c>
      <c r="O113" s="23"/>
      <c r="P113" s="255">
        <f t="shared" ca="1" si="28"/>
        <v>0</v>
      </c>
      <c r="Q113" s="163">
        <f t="shared" ca="1" si="29"/>
        <v>0</v>
      </c>
      <c r="R113" s="164">
        <f ca="1">NPV(Q112,K113:$K$244) + ($A$13+$A$14+$A$15)/POWER(1+Q112,$A$28-D113+1)</f>
        <v>0</v>
      </c>
      <c r="S113" s="164">
        <f ca="1">NPV(Q113,K113:$K$244) + ($A$13+$A$14+$A$15)/POWER(1+Q113,$A$28-D113+1)</f>
        <v>0</v>
      </c>
      <c r="T113" s="45">
        <f t="shared" ca="1" si="30"/>
        <v>0</v>
      </c>
      <c r="U113" s="45">
        <f t="shared" ca="1" si="36"/>
        <v>0</v>
      </c>
      <c r="V113" s="45">
        <f t="shared" ca="1" si="37"/>
        <v>0</v>
      </c>
      <c r="W113" s="45">
        <f t="shared" ca="1" si="31"/>
        <v>0</v>
      </c>
      <c r="X113" s="25">
        <f t="shared" ca="1" si="20"/>
        <v>0</v>
      </c>
      <c r="Z113" s="28">
        <f t="shared" ca="1" si="38"/>
        <v>0</v>
      </c>
      <c r="AA113" s="233"/>
      <c r="AB113" s="45">
        <f t="shared" ca="1" si="32"/>
        <v>0</v>
      </c>
      <c r="AC113" s="45">
        <f t="shared" ca="1" si="21"/>
        <v>0</v>
      </c>
      <c r="AD113" s="25">
        <f t="shared" ca="1" si="22"/>
        <v>0</v>
      </c>
    </row>
    <row r="114" spans="4:30" x14ac:dyDescent="0.35">
      <c r="D114" s="20">
        <v>110</v>
      </c>
      <c r="E114" s="21">
        <f t="shared" ca="1" si="33"/>
        <v>40178</v>
      </c>
      <c r="F114" s="44">
        <f t="shared" ca="1" si="23"/>
        <v>40542</v>
      </c>
      <c r="G114" s="22" t="s">
        <v>119</v>
      </c>
      <c r="H114" s="44">
        <f t="shared" ca="1" si="34"/>
        <v>40178</v>
      </c>
      <c r="I114" s="45">
        <f t="shared" ca="1" si="24"/>
        <v>0</v>
      </c>
      <c r="J114" s="45">
        <f t="shared" ca="1" si="25"/>
        <v>0</v>
      </c>
      <c r="K114" s="45">
        <f t="shared" ca="1" si="26"/>
        <v>0</v>
      </c>
      <c r="L114" s="45"/>
      <c r="M114" s="45">
        <f t="shared" ca="1" si="35"/>
        <v>0</v>
      </c>
      <c r="N114" s="257">
        <f t="shared" ca="1" si="27"/>
        <v>0</v>
      </c>
      <c r="O114" s="23"/>
      <c r="P114" s="255">
        <f t="shared" ca="1" si="28"/>
        <v>0</v>
      </c>
      <c r="Q114" s="163">
        <f t="shared" ca="1" si="29"/>
        <v>0</v>
      </c>
      <c r="R114" s="164">
        <f ca="1">NPV(Q113,K114:$K$244) + ($A$13+$A$14+$A$15)/POWER(1+Q113,$A$28-D114+1)</f>
        <v>0</v>
      </c>
      <c r="S114" s="164">
        <f ca="1">NPV(Q114,K114:$K$244) + ($A$13+$A$14+$A$15)/POWER(1+Q114,$A$28-D114+1)</f>
        <v>0</v>
      </c>
      <c r="T114" s="45">
        <f t="shared" ca="1" si="30"/>
        <v>0</v>
      </c>
      <c r="U114" s="45">
        <f t="shared" ca="1" si="36"/>
        <v>0</v>
      </c>
      <c r="V114" s="45">
        <f t="shared" ca="1" si="37"/>
        <v>0</v>
      </c>
      <c r="W114" s="45">
        <f t="shared" ca="1" si="31"/>
        <v>0</v>
      </c>
      <c r="X114" s="25">
        <f t="shared" ca="1" si="20"/>
        <v>0</v>
      </c>
      <c r="Z114" s="28">
        <f t="shared" ca="1" si="38"/>
        <v>0</v>
      </c>
      <c r="AA114" s="233"/>
      <c r="AB114" s="45">
        <f t="shared" ca="1" si="32"/>
        <v>0</v>
      </c>
      <c r="AC114" s="45">
        <f t="shared" ca="1" si="21"/>
        <v>0</v>
      </c>
      <c r="AD114" s="25">
        <f t="shared" ca="1" si="22"/>
        <v>0</v>
      </c>
    </row>
    <row r="115" spans="4:30" x14ac:dyDescent="0.35">
      <c r="D115" s="20">
        <v>111</v>
      </c>
      <c r="E115" s="21">
        <f t="shared" ca="1" si="33"/>
        <v>40543</v>
      </c>
      <c r="F115" s="44">
        <f t="shared" ca="1" si="23"/>
        <v>40907</v>
      </c>
      <c r="G115" s="22" t="s">
        <v>119</v>
      </c>
      <c r="H115" s="44">
        <f t="shared" ca="1" si="34"/>
        <v>40543</v>
      </c>
      <c r="I115" s="45">
        <f t="shared" ca="1" si="24"/>
        <v>0</v>
      </c>
      <c r="J115" s="45">
        <f t="shared" ca="1" si="25"/>
        <v>0</v>
      </c>
      <c r="K115" s="45">
        <f t="shared" ca="1" si="26"/>
        <v>0</v>
      </c>
      <c r="L115" s="45"/>
      <c r="M115" s="45">
        <f t="shared" ca="1" si="35"/>
        <v>0</v>
      </c>
      <c r="N115" s="257">
        <f t="shared" ca="1" si="27"/>
        <v>0</v>
      </c>
      <c r="O115" s="23"/>
      <c r="P115" s="255">
        <f t="shared" ca="1" si="28"/>
        <v>0</v>
      </c>
      <c r="Q115" s="163">
        <f t="shared" ca="1" si="29"/>
        <v>0</v>
      </c>
      <c r="R115" s="164">
        <f ca="1">NPV(Q114,K115:$K$244) + ($A$13+$A$14+$A$15)/POWER(1+Q114,$A$28-D115+1)</f>
        <v>0</v>
      </c>
      <c r="S115" s="164">
        <f ca="1">NPV(Q115,K115:$K$244) + ($A$13+$A$14+$A$15)/POWER(1+Q115,$A$28-D115+1)</f>
        <v>0</v>
      </c>
      <c r="T115" s="45">
        <f t="shared" ca="1" si="30"/>
        <v>0</v>
      </c>
      <c r="U115" s="45">
        <f t="shared" ca="1" si="36"/>
        <v>0</v>
      </c>
      <c r="V115" s="45">
        <f t="shared" ca="1" si="37"/>
        <v>0</v>
      </c>
      <c r="W115" s="45">
        <f t="shared" ca="1" si="31"/>
        <v>0</v>
      </c>
      <c r="X115" s="25">
        <f t="shared" ca="1" si="20"/>
        <v>0</v>
      </c>
      <c r="Z115" s="28">
        <f t="shared" ca="1" si="38"/>
        <v>0</v>
      </c>
      <c r="AA115" s="233"/>
      <c r="AB115" s="45">
        <f t="shared" ca="1" si="32"/>
        <v>0</v>
      </c>
      <c r="AC115" s="45">
        <f t="shared" ca="1" si="21"/>
        <v>0</v>
      </c>
      <c r="AD115" s="25">
        <f t="shared" ca="1" si="22"/>
        <v>0</v>
      </c>
    </row>
    <row r="116" spans="4:30" x14ac:dyDescent="0.35">
      <c r="D116" s="20">
        <v>112</v>
      </c>
      <c r="E116" s="21">
        <f t="shared" ca="1" si="33"/>
        <v>40908</v>
      </c>
      <c r="F116" s="44">
        <f t="shared" ca="1" si="23"/>
        <v>41273</v>
      </c>
      <c r="G116" s="22" t="s">
        <v>119</v>
      </c>
      <c r="H116" s="44">
        <f t="shared" ca="1" si="34"/>
        <v>40908</v>
      </c>
      <c r="I116" s="45">
        <f t="shared" ca="1" si="24"/>
        <v>0</v>
      </c>
      <c r="J116" s="45">
        <f t="shared" ca="1" si="25"/>
        <v>0</v>
      </c>
      <c r="K116" s="45">
        <f t="shared" ca="1" si="26"/>
        <v>0</v>
      </c>
      <c r="L116" s="45"/>
      <c r="M116" s="45">
        <f t="shared" ca="1" si="35"/>
        <v>0</v>
      </c>
      <c r="N116" s="257">
        <f t="shared" ca="1" si="27"/>
        <v>0</v>
      </c>
      <c r="O116" s="23"/>
      <c r="P116" s="255">
        <f t="shared" ca="1" si="28"/>
        <v>0</v>
      </c>
      <c r="Q116" s="163">
        <f t="shared" ca="1" si="29"/>
        <v>0</v>
      </c>
      <c r="R116" s="164">
        <f ca="1">NPV(Q115,K116:$K$244) + ($A$13+$A$14+$A$15)/POWER(1+Q115,$A$28-D116+1)</f>
        <v>0</v>
      </c>
      <c r="S116" s="164">
        <f ca="1">NPV(Q116,K116:$K$244) + ($A$13+$A$14+$A$15)/POWER(1+Q116,$A$28-D116+1)</f>
        <v>0</v>
      </c>
      <c r="T116" s="45">
        <f t="shared" ca="1" si="30"/>
        <v>0</v>
      </c>
      <c r="U116" s="45">
        <f t="shared" ca="1" si="36"/>
        <v>0</v>
      </c>
      <c r="V116" s="45">
        <f t="shared" ca="1" si="37"/>
        <v>0</v>
      </c>
      <c r="W116" s="45">
        <f t="shared" ca="1" si="31"/>
        <v>0</v>
      </c>
      <c r="X116" s="25">
        <f t="shared" ca="1" si="20"/>
        <v>0</v>
      </c>
      <c r="Z116" s="28">
        <f t="shared" ca="1" si="38"/>
        <v>0</v>
      </c>
      <c r="AA116" s="233"/>
      <c r="AB116" s="45">
        <f t="shared" ca="1" si="32"/>
        <v>0</v>
      </c>
      <c r="AC116" s="45">
        <f t="shared" ca="1" si="21"/>
        <v>0</v>
      </c>
      <c r="AD116" s="25">
        <f t="shared" ca="1" si="22"/>
        <v>0</v>
      </c>
    </row>
    <row r="117" spans="4:30" x14ac:dyDescent="0.35">
      <c r="D117" s="20">
        <v>113</v>
      </c>
      <c r="E117" s="21">
        <f t="shared" ca="1" si="33"/>
        <v>41274</v>
      </c>
      <c r="F117" s="44">
        <f t="shared" ca="1" si="23"/>
        <v>41638</v>
      </c>
      <c r="G117" s="22" t="s">
        <v>119</v>
      </c>
      <c r="H117" s="44">
        <f t="shared" ca="1" si="34"/>
        <v>41274</v>
      </c>
      <c r="I117" s="45">
        <f t="shared" ca="1" si="24"/>
        <v>0</v>
      </c>
      <c r="J117" s="45">
        <f t="shared" ca="1" si="25"/>
        <v>0</v>
      </c>
      <c r="K117" s="45">
        <f t="shared" ca="1" si="26"/>
        <v>0</v>
      </c>
      <c r="L117" s="45"/>
      <c r="M117" s="45">
        <f t="shared" ca="1" si="35"/>
        <v>0</v>
      </c>
      <c r="N117" s="257">
        <f t="shared" ca="1" si="27"/>
        <v>0</v>
      </c>
      <c r="O117" s="23"/>
      <c r="P117" s="255">
        <f t="shared" ca="1" si="28"/>
        <v>0</v>
      </c>
      <c r="Q117" s="163">
        <f t="shared" ca="1" si="29"/>
        <v>0</v>
      </c>
      <c r="R117" s="164">
        <f ca="1">NPV(Q116,K117:$K$244) + ($A$13+$A$14+$A$15)/POWER(1+Q116,$A$28-D117+1)</f>
        <v>0</v>
      </c>
      <c r="S117" s="164">
        <f ca="1">NPV(Q117,K117:$K$244) + ($A$13+$A$14+$A$15)/POWER(1+Q117,$A$28-D117+1)</f>
        <v>0</v>
      </c>
      <c r="T117" s="45">
        <f t="shared" ca="1" si="30"/>
        <v>0</v>
      </c>
      <c r="U117" s="45">
        <f t="shared" ca="1" si="36"/>
        <v>0</v>
      </c>
      <c r="V117" s="45">
        <f t="shared" ca="1" si="37"/>
        <v>0</v>
      </c>
      <c r="W117" s="45">
        <f t="shared" ca="1" si="31"/>
        <v>0</v>
      </c>
      <c r="X117" s="25">
        <f t="shared" ca="1" si="20"/>
        <v>0</v>
      </c>
      <c r="Z117" s="28">
        <f t="shared" ca="1" si="38"/>
        <v>0</v>
      </c>
      <c r="AA117" s="233"/>
      <c r="AB117" s="45">
        <f t="shared" ca="1" si="32"/>
        <v>0</v>
      </c>
      <c r="AC117" s="45">
        <f t="shared" ca="1" si="21"/>
        <v>0</v>
      </c>
      <c r="AD117" s="25">
        <f t="shared" ca="1" si="22"/>
        <v>0</v>
      </c>
    </row>
    <row r="118" spans="4:30" x14ac:dyDescent="0.35">
      <c r="D118" s="20">
        <v>114</v>
      </c>
      <c r="E118" s="21">
        <f t="shared" ca="1" si="33"/>
        <v>41639</v>
      </c>
      <c r="F118" s="44">
        <f t="shared" ca="1" si="23"/>
        <v>42003</v>
      </c>
      <c r="G118" s="22" t="s">
        <v>119</v>
      </c>
      <c r="H118" s="44">
        <f t="shared" ca="1" si="34"/>
        <v>41639</v>
      </c>
      <c r="I118" s="45">
        <f t="shared" ca="1" si="24"/>
        <v>0</v>
      </c>
      <c r="J118" s="45">
        <f t="shared" ca="1" si="25"/>
        <v>0</v>
      </c>
      <c r="K118" s="45">
        <f t="shared" ca="1" si="26"/>
        <v>0</v>
      </c>
      <c r="L118" s="45"/>
      <c r="M118" s="45">
        <f t="shared" ca="1" si="35"/>
        <v>0</v>
      </c>
      <c r="N118" s="257">
        <f t="shared" ca="1" si="27"/>
        <v>0</v>
      </c>
      <c r="O118" s="23"/>
      <c r="P118" s="255">
        <f t="shared" ca="1" si="28"/>
        <v>0</v>
      </c>
      <c r="Q118" s="163">
        <f t="shared" ca="1" si="29"/>
        <v>0</v>
      </c>
      <c r="R118" s="164">
        <f ca="1">NPV(Q117,K118:$K$244) + ($A$13+$A$14+$A$15)/POWER(1+Q117,$A$28-D118+1)</f>
        <v>0</v>
      </c>
      <c r="S118" s="164">
        <f ca="1">NPV(Q118,K118:$K$244) + ($A$13+$A$14+$A$15)/POWER(1+Q118,$A$28-D118+1)</f>
        <v>0</v>
      </c>
      <c r="T118" s="45">
        <f t="shared" ca="1" si="30"/>
        <v>0</v>
      </c>
      <c r="U118" s="45">
        <f t="shared" ca="1" si="36"/>
        <v>0</v>
      </c>
      <c r="V118" s="45">
        <f t="shared" ca="1" si="37"/>
        <v>0</v>
      </c>
      <c r="W118" s="45">
        <f t="shared" ca="1" si="31"/>
        <v>0</v>
      </c>
      <c r="X118" s="25">
        <f t="shared" ca="1" si="20"/>
        <v>0</v>
      </c>
      <c r="Z118" s="28">
        <f t="shared" ca="1" si="38"/>
        <v>0</v>
      </c>
      <c r="AA118" s="233"/>
      <c r="AB118" s="45">
        <f t="shared" ca="1" si="32"/>
        <v>0</v>
      </c>
      <c r="AC118" s="45">
        <f t="shared" ca="1" si="21"/>
        <v>0</v>
      </c>
      <c r="AD118" s="25">
        <f t="shared" ca="1" si="22"/>
        <v>0</v>
      </c>
    </row>
    <row r="119" spans="4:30" x14ac:dyDescent="0.35">
      <c r="D119" s="20">
        <v>115</v>
      </c>
      <c r="E119" s="21">
        <f t="shared" ca="1" si="33"/>
        <v>42004</v>
      </c>
      <c r="F119" s="44">
        <f t="shared" ca="1" si="23"/>
        <v>42368</v>
      </c>
      <c r="G119" s="22" t="s">
        <v>119</v>
      </c>
      <c r="H119" s="44">
        <f t="shared" ca="1" si="34"/>
        <v>42004</v>
      </c>
      <c r="I119" s="45">
        <f t="shared" ca="1" si="24"/>
        <v>0</v>
      </c>
      <c r="J119" s="45">
        <f t="shared" ca="1" si="25"/>
        <v>0</v>
      </c>
      <c r="K119" s="45">
        <f t="shared" ca="1" si="26"/>
        <v>0</v>
      </c>
      <c r="L119" s="45"/>
      <c r="M119" s="45">
        <f t="shared" ca="1" si="35"/>
        <v>0</v>
      </c>
      <c r="N119" s="257">
        <f t="shared" ca="1" si="27"/>
        <v>0</v>
      </c>
      <c r="O119" s="23"/>
      <c r="P119" s="255">
        <f t="shared" ca="1" si="28"/>
        <v>0</v>
      </c>
      <c r="Q119" s="163">
        <f t="shared" ca="1" si="29"/>
        <v>0</v>
      </c>
      <c r="R119" s="164">
        <f ca="1">NPV(Q118,K119:$K$244) + ($A$13+$A$14+$A$15)/POWER(1+Q118,$A$28-D119+1)</f>
        <v>0</v>
      </c>
      <c r="S119" s="164">
        <f ca="1">NPV(Q119,K119:$K$244) + ($A$13+$A$14+$A$15)/POWER(1+Q119,$A$28-D119+1)</f>
        <v>0</v>
      </c>
      <c r="T119" s="45">
        <f t="shared" ca="1" si="30"/>
        <v>0</v>
      </c>
      <c r="U119" s="45">
        <f t="shared" ca="1" si="36"/>
        <v>0</v>
      </c>
      <c r="V119" s="45">
        <f t="shared" ca="1" si="37"/>
        <v>0</v>
      </c>
      <c r="W119" s="45">
        <f t="shared" ca="1" si="31"/>
        <v>0</v>
      </c>
      <c r="X119" s="25">
        <f t="shared" ca="1" si="20"/>
        <v>0</v>
      </c>
      <c r="Z119" s="28">
        <f t="shared" ca="1" si="38"/>
        <v>0</v>
      </c>
      <c r="AA119" s="233"/>
      <c r="AB119" s="45">
        <f t="shared" ca="1" si="32"/>
        <v>0</v>
      </c>
      <c r="AC119" s="45">
        <f t="shared" ca="1" si="21"/>
        <v>0</v>
      </c>
      <c r="AD119" s="25">
        <f t="shared" ca="1" si="22"/>
        <v>0</v>
      </c>
    </row>
    <row r="120" spans="4:30" x14ac:dyDescent="0.35">
      <c r="D120" s="20">
        <v>116</v>
      </c>
      <c r="E120" s="21">
        <f t="shared" ca="1" si="33"/>
        <v>42369</v>
      </c>
      <c r="F120" s="44">
        <f t="shared" ca="1" si="23"/>
        <v>42734</v>
      </c>
      <c r="G120" s="22" t="s">
        <v>119</v>
      </c>
      <c r="H120" s="44">
        <f t="shared" ca="1" si="34"/>
        <v>42369</v>
      </c>
      <c r="I120" s="45">
        <f t="shared" ca="1" si="24"/>
        <v>0</v>
      </c>
      <c r="J120" s="45">
        <f t="shared" ca="1" si="25"/>
        <v>0</v>
      </c>
      <c r="K120" s="45">
        <f t="shared" ca="1" si="26"/>
        <v>0</v>
      </c>
      <c r="L120" s="45"/>
      <c r="M120" s="45">
        <f t="shared" ca="1" si="35"/>
        <v>0</v>
      </c>
      <c r="N120" s="257">
        <f t="shared" ca="1" si="27"/>
        <v>0</v>
      </c>
      <c r="O120" s="23"/>
      <c r="P120" s="255">
        <f t="shared" ca="1" si="28"/>
        <v>0</v>
      </c>
      <c r="Q120" s="163">
        <f t="shared" ca="1" si="29"/>
        <v>0</v>
      </c>
      <c r="R120" s="164">
        <f ca="1">NPV(Q119,K120:$K$244) + ($A$13+$A$14+$A$15)/POWER(1+Q119,$A$28-D120+1)</f>
        <v>0</v>
      </c>
      <c r="S120" s="164">
        <f ca="1">NPV(Q120,K120:$K$244) + ($A$13+$A$14+$A$15)/POWER(1+Q120,$A$28-D120+1)</f>
        <v>0</v>
      </c>
      <c r="T120" s="45">
        <f t="shared" ca="1" si="30"/>
        <v>0</v>
      </c>
      <c r="U120" s="45">
        <f t="shared" ca="1" si="36"/>
        <v>0</v>
      </c>
      <c r="V120" s="45">
        <f t="shared" ca="1" si="37"/>
        <v>0</v>
      </c>
      <c r="W120" s="45">
        <f t="shared" ca="1" si="31"/>
        <v>0</v>
      </c>
      <c r="X120" s="25">
        <f t="shared" ca="1" si="20"/>
        <v>0</v>
      </c>
      <c r="Z120" s="28">
        <f t="shared" ca="1" si="38"/>
        <v>0</v>
      </c>
      <c r="AA120" s="233"/>
      <c r="AB120" s="45">
        <f t="shared" ca="1" si="32"/>
        <v>0</v>
      </c>
      <c r="AC120" s="45">
        <f t="shared" ca="1" si="21"/>
        <v>0</v>
      </c>
      <c r="AD120" s="25">
        <f t="shared" ca="1" si="22"/>
        <v>0</v>
      </c>
    </row>
    <row r="121" spans="4:30" x14ac:dyDescent="0.35">
      <c r="D121" s="20">
        <v>117</v>
      </c>
      <c r="E121" s="21">
        <f t="shared" ca="1" si="33"/>
        <v>42735</v>
      </c>
      <c r="F121" s="44">
        <f t="shared" ca="1" si="23"/>
        <v>43099</v>
      </c>
      <c r="G121" s="22" t="s">
        <v>119</v>
      </c>
      <c r="H121" s="44">
        <f t="shared" ca="1" si="34"/>
        <v>42735</v>
      </c>
      <c r="I121" s="45">
        <f t="shared" ca="1" si="24"/>
        <v>0</v>
      </c>
      <c r="J121" s="45">
        <f t="shared" ca="1" si="25"/>
        <v>0</v>
      </c>
      <c r="K121" s="45">
        <f t="shared" ca="1" si="26"/>
        <v>0</v>
      </c>
      <c r="L121" s="45"/>
      <c r="M121" s="45">
        <f t="shared" ca="1" si="35"/>
        <v>0</v>
      </c>
      <c r="N121" s="257">
        <f t="shared" ca="1" si="27"/>
        <v>0</v>
      </c>
      <c r="O121" s="23"/>
      <c r="P121" s="255">
        <f t="shared" ca="1" si="28"/>
        <v>0</v>
      </c>
      <c r="Q121" s="163">
        <f t="shared" ca="1" si="29"/>
        <v>0</v>
      </c>
      <c r="R121" s="164">
        <f ca="1">NPV(Q120,K121:$K$244) + ($A$13+$A$14+$A$15)/POWER(1+Q120,$A$28-D121+1)</f>
        <v>0</v>
      </c>
      <c r="S121" s="164">
        <f ca="1">NPV(Q121,K121:$K$244) + ($A$13+$A$14+$A$15)/POWER(1+Q121,$A$28-D121+1)</f>
        <v>0</v>
      </c>
      <c r="T121" s="45">
        <f t="shared" ca="1" si="30"/>
        <v>0</v>
      </c>
      <c r="U121" s="45">
        <f t="shared" ca="1" si="36"/>
        <v>0</v>
      </c>
      <c r="V121" s="45">
        <f t="shared" ca="1" si="37"/>
        <v>0</v>
      </c>
      <c r="W121" s="45">
        <f t="shared" ca="1" si="31"/>
        <v>0</v>
      </c>
      <c r="X121" s="25">
        <f t="shared" ca="1" si="20"/>
        <v>0</v>
      </c>
      <c r="Z121" s="28">
        <f t="shared" ca="1" si="38"/>
        <v>0</v>
      </c>
      <c r="AA121" s="233"/>
      <c r="AB121" s="45">
        <f t="shared" ca="1" si="32"/>
        <v>0</v>
      </c>
      <c r="AC121" s="45">
        <f t="shared" ca="1" si="21"/>
        <v>0</v>
      </c>
      <c r="AD121" s="25">
        <f t="shared" ca="1" si="22"/>
        <v>0</v>
      </c>
    </row>
    <row r="122" spans="4:30" x14ac:dyDescent="0.35">
      <c r="D122" s="20">
        <v>118</v>
      </c>
      <c r="E122" s="21">
        <f t="shared" ca="1" si="33"/>
        <v>43100</v>
      </c>
      <c r="F122" s="44">
        <f t="shared" ca="1" si="23"/>
        <v>43464</v>
      </c>
      <c r="G122" s="22" t="s">
        <v>119</v>
      </c>
      <c r="H122" s="44">
        <f t="shared" ca="1" si="34"/>
        <v>43100</v>
      </c>
      <c r="I122" s="45">
        <f t="shared" ca="1" si="24"/>
        <v>0</v>
      </c>
      <c r="J122" s="45">
        <f t="shared" ca="1" si="25"/>
        <v>0</v>
      </c>
      <c r="K122" s="45">
        <f t="shared" ca="1" si="26"/>
        <v>0</v>
      </c>
      <c r="L122" s="45"/>
      <c r="M122" s="45">
        <f t="shared" ca="1" si="35"/>
        <v>0</v>
      </c>
      <c r="N122" s="257">
        <f t="shared" ca="1" si="27"/>
        <v>0</v>
      </c>
      <c r="O122" s="23"/>
      <c r="P122" s="255">
        <f t="shared" ca="1" si="28"/>
        <v>0</v>
      </c>
      <c r="Q122" s="163">
        <f t="shared" ca="1" si="29"/>
        <v>0</v>
      </c>
      <c r="R122" s="164">
        <f ca="1">NPV(Q121,K122:$K$244) + ($A$13+$A$14+$A$15)/POWER(1+Q121,$A$28-D122+1)</f>
        <v>0</v>
      </c>
      <c r="S122" s="164">
        <f ca="1">NPV(Q122,K122:$K$244) + ($A$13+$A$14+$A$15)/POWER(1+Q122,$A$28-D122+1)</f>
        <v>0</v>
      </c>
      <c r="T122" s="45">
        <f t="shared" ca="1" si="30"/>
        <v>0</v>
      </c>
      <c r="U122" s="45">
        <f t="shared" ca="1" si="36"/>
        <v>0</v>
      </c>
      <c r="V122" s="45">
        <f t="shared" ca="1" si="37"/>
        <v>0</v>
      </c>
      <c r="W122" s="45">
        <f t="shared" ca="1" si="31"/>
        <v>0</v>
      </c>
      <c r="X122" s="25">
        <f t="shared" ca="1" si="20"/>
        <v>0</v>
      </c>
      <c r="Z122" s="28">
        <f t="shared" ca="1" si="38"/>
        <v>0</v>
      </c>
      <c r="AA122" s="233"/>
      <c r="AB122" s="45">
        <f t="shared" ca="1" si="32"/>
        <v>0</v>
      </c>
      <c r="AC122" s="45">
        <f t="shared" ca="1" si="21"/>
        <v>0</v>
      </c>
      <c r="AD122" s="25">
        <f t="shared" ca="1" si="22"/>
        <v>0</v>
      </c>
    </row>
    <row r="123" spans="4:30" x14ac:dyDescent="0.35">
      <c r="D123" s="20">
        <v>119</v>
      </c>
      <c r="E123" s="21">
        <f t="shared" ca="1" si="33"/>
        <v>43465</v>
      </c>
      <c r="F123" s="44">
        <f t="shared" ca="1" si="23"/>
        <v>43829</v>
      </c>
      <c r="G123" s="22" t="s">
        <v>119</v>
      </c>
      <c r="H123" s="44">
        <f t="shared" ca="1" si="34"/>
        <v>43465</v>
      </c>
      <c r="I123" s="45">
        <f t="shared" ca="1" si="24"/>
        <v>0</v>
      </c>
      <c r="J123" s="45">
        <f t="shared" ca="1" si="25"/>
        <v>0</v>
      </c>
      <c r="K123" s="45">
        <f t="shared" ca="1" si="26"/>
        <v>0</v>
      </c>
      <c r="L123" s="45"/>
      <c r="M123" s="45">
        <f t="shared" ca="1" si="35"/>
        <v>0</v>
      </c>
      <c r="N123" s="257">
        <f t="shared" ca="1" si="27"/>
        <v>0</v>
      </c>
      <c r="O123" s="23"/>
      <c r="P123" s="255">
        <f t="shared" ca="1" si="28"/>
        <v>0</v>
      </c>
      <c r="Q123" s="163">
        <f t="shared" ca="1" si="29"/>
        <v>0</v>
      </c>
      <c r="R123" s="164">
        <f ca="1">NPV(Q122,K123:$K$244) + ($A$13+$A$14+$A$15)/POWER(1+Q122,$A$28-D123+1)</f>
        <v>0</v>
      </c>
      <c r="S123" s="164">
        <f ca="1">NPV(Q123,K123:$K$244) + ($A$13+$A$14+$A$15)/POWER(1+Q123,$A$28-D123+1)</f>
        <v>0</v>
      </c>
      <c r="T123" s="45">
        <f t="shared" ca="1" si="30"/>
        <v>0</v>
      </c>
      <c r="U123" s="45">
        <f t="shared" ca="1" si="36"/>
        <v>0</v>
      </c>
      <c r="V123" s="45">
        <f t="shared" ca="1" si="37"/>
        <v>0</v>
      </c>
      <c r="W123" s="45">
        <f t="shared" ca="1" si="31"/>
        <v>0</v>
      </c>
      <c r="X123" s="25">
        <f t="shared" ca="1" si="20"/>
        <v>0</v>
      </c>
      <c r="Z123" s="28">
        <f t="shared" ca="1" si="38"/>
        <v>0</v>
      </c>
      <c r="AA123" s="233"/>
      <c r="AB123" s="45">
        <f t="shared" ca="1" si="32"/>
        <v>0</v>
      </c>
      <c r="AC123" s="45">
        <f t="shared" ca="1" si="21"/>
        <v>0</v>
      </c>
      <c r="AD123" s="25">
        <f t="shared" ca="1" si="22"/>
        <v>0</v>
      </c>
    </row>
    <row r="124" spans="4:30" x14ac:dyDescent="0.35">
      <c r="D124" s="20">
        <v>120</v>
      </c>
      <c r="E124" s="21">
        <f t="shared" ca="1" si="33"/>
        <v>43830</v>
      </c>
      <c r="F124" s="44">
        <f t="shared" ca="1" si="23"/>
        <v>44195</v>
      </c>
      <c r="G124" s="22" t="s">
        <v>119</v>
      </c>
      <c r="H124" s="44">
        <f t="shared" ca="1" si="34"/>
        <v>43830</v>
      </c>
      <c r="I124" s="45">
        <f t="shared" ca="1" si="24"/>
        <v>0</v>
      </c>
      <c r="J124" s="45">
        <f t="shared" ca="1" si="25"/>
        <v>0</v>
      </c>
      <c r="K124" s="45">
        <f t="shared" ca="1" si="26"/>
        <v>0</v>
      </c>
      <c r="L124" s="45"/>
      <c r="M124" s="45">
        <f t="shared" ca="1" si="35"/>
        <v>0</v>
      </c>
      <c r="N124" s="257">
        <f t="shared" ca="1" si="27"/>
        <v>0</v>
      </c>
      <c r="O124" s="23"/>
      <c r="P124" s="255">
        <f t="shared" ca="1" si="28"/>
        <v>0</v>
      </c>
      <c r="Q124" s="163">
        <f t="shared" ca="1" si="29"/>
        <v>0</v>
      </c>
      <c r="R124" s="164">
        <f ca="1">NPV(Q123,K124:$K$244) + ($A$13+$A$14+$A$15)/POWER(1+Q123,$A$28-D124+1)</f>
        <v>0</v>
      </c>
      <c r="S124" s="164">
        <f ca="1">NPV(Q124,K124:$K$244) + ($A$13+$A$14+$A$15)/POWER(1+Q124,$A$28-D124+1)</f>
        <v>0</v>
      </c>
      <c r="T124" s="45">
        <f t="shared" ca="1" si="30"/>
        <v>0</v>
      </c>
      <c r="U124" s="45">
        <f t="shared" ca="1" si="36"/>
        <v>0</v>
      </c>
      <c r="V124" s="45">
        <f t="shared" ca="1" si="37"/>
        <v>0</v>
      </c>
      <c r="W124" s="45">
        <f t="shared" ca="1" si="31"/>
        <v>0</v>
      </c>
      <c r="X124" s="25">
        <f t="shared" ca="1" si="20"/>
        <v>0</v>
      </c>
      <c r="Z124" s="28">
        <f t="shared" ca="1" si="38"/>
        <v>0</v>
      </c>
      <c r="AA124" s="233"/>
      <c r="AB124" s="45">
        <f t="shared" ca="1" si="32"/>
        <v>0</v>
      </c>
      <c r="AC124" s="45">
        <f t="shared" ca="1" si="21"/>
        <v>0</v>
      </c>
      <c r="AD124" s="25">
        <f t="shared" ca="1" si="22"/>
        <v>0</v>
      </c>
    </row>
    <row r="125" spans="4:30" x14ac:dyDescent="0.35">
      <c r="D125" s="20">
        <v>121</v>
      </c>
      <c r="E125" s="21">
        <f t="shared" ca="1" si="33"/>
        <v>44196</v>
      </c>
      <c r="F125" s="44">
        <f t="shared" ca="1" si="23"/>
        <v>44560</v>
      </c>
      <c r="G125" s="22" t="s">
        <v>119</v>
      </c>
      <c r="H125" s="44">
        <f t="shared" ca="1" si="34"/>
        <v>44196</v>
      </c>
      <c r="I125" s="45">
        <f t="shared" ca="1" si="24"/>
        <v>0</v>
      </c>
      <c r="J125" s="45">
        <f t="shared" ca="1" si="25"/>
        <v>0</v>
      </c>
      <c r="K125" s="45">
        <f t="shared" ca="1" si="26"/>
        <v>0</v>
      </c>
      <c r="L125" s="45"/>
      <c r="M125" s="45">
        <f t="shared" ca="1" si="35"/>
        <v>0</v>
      </c>
      <c r="N125" s="257">
        <f t="shared" ca="1" si="27"/>
        <v>0</v>
      </c>
      <c r="O125" s="23"/>
      <c r="P125" s="255">
        <f t="shared" ca="1" si="28"/>
        <v>0</v>
      </c>
      <c r="Q125" s="163">
        <f t="shared" ca="1" si="29"/>
        <v>0</v>
      </c>
      <c r="R125" s="164">
        <f ca="1">NPV(Q124,K125:$K$244) + ($A$13+$A$14+$A$15)/POWER(1+Q124,$A$28-D125+1)</f>
        <v>0</v>
      </c>
      <c r="S125" s="164">
        <f ca="1">NPV(Q125,K125:$K$244) + ($A$13+$A$14+$A$15)/POWER(1+Q125,$A$28-D125+1)</f>
        <v>0</v>
      </c>
      <c r="T125" s="45">
        <f t="shared" ca="1" si="30"/>
        <v>0</v>
      </c>
      <c r="U125" s="45">
        <f t="shared" ca="1" si="36"/>
        <v>0</v>
      </c>
      <c r="V125" s="45">
        <f t="shared" ca="1" si="37"/>
        <v>0</v>
      </c>
      <c r="W125" s="45">
        <f t="shared" ca="1" si="31"/>
        <v>0</v>
      </c>
      <c r="X125" s="25">
        <f t="shared" ca="1" si="20"/>
        <v>0</v>
      </c>
      <c r="Z125" s="28">
        <f t="shared" ca="1" si="38"/>
        <v>0</v>
      </c>
      <c r="AA125" s="233"/>
      <c r="AB125" s="45">
        <f t="shared" ca="1" si="32"/>
        <v>0</v>
      </c>
      <c r="AC125" s="45">
        <f t="shared" ca="1" si="21"/>
        <v>0</v>
      </c>
      <c r="AD125" s="25">
        <f t="shared" ca="1" si="22"/>
        <v>0</v>
      </c>
    </row>
    <row r="126" spans="4:30" x14ac:dyDescent="0.35">
      <c r="D126" s="20">
        <v>122</v>
      </c>
      <c r="E126" s="21">
        <f t="shared" ca="1" si="33"/>
        <v>44561</v>
      </c>
      <c r="F126" s="44">
        <f t="shared" ca="1" si="23"/>
        <v>44925</v>
      </c>
      <c r="G126" s="22" t="s">
        <v>119</v>
      </c>
      <c r="H126" s="44">
        <f t="shared" ca="1" si="34"/>
        <v>44561</v>
      </c>
      <c r="I126" s="45">
        <f t="shared" ca="1" si="24"/>
        <v>0</v>
      </c>
      <c r="J126" s="45">
        <f t="shared" ca="1" si="25"/>
        <v>0</v>
      </c>
      <c r="K126" s="45">
        <f t="shared" ca="1" si="26"/>
        <v>0</v>
      </c>
      <c r="L126" s="45"/>
      <c r="M126" s="45">
        <f t="shared" ca="1" si="35"/>
        <v>0</v>
      </c>
      <c r="N126" s="257">
        <f t="shared" ca="1" si="27"/>
        <v>0</v>
      </c>
      <c r="O126" s="23"/>
      <c r="P126" s="255">
        <f t="shared" ca="1" si="28"/>
        <v>0</v>
      </c>
      <c r="Q126" s="163">
        <f t="shared" ca="1" si="29"/>
        <v>0</v>
      </c>
      <c r="R126" s="164">
        <f ca="1">NPV(Q125,K126:$K$244) + ($A$13+$A$14+$A$15)/POWER(1+Q125,$A$28-D126+1)</f>
        <v>0</v>
      </c>
      <c r="S126" s="164">
        <f ca="1">NPV(Q126,K126:$K$244) + ($A$13+$A$14+$A$15)/POWER(1+Q126,$A$28-D126+1)</f>
        <v>0</v>
      </c>
      <c r="T126" s="45">
        <f t="shared" ca="1" si="30"/>
        <v>0</v>
      </c>
      <c r="U126" s="45">
        <f t="shared" ca="1" si="36"/>
        <v>0</v>
      </c>
      <c r="V126" s="45">
        <f t="shared" ca="1" si="37"/>
        <v>0</v>
      </c>
      <c r="W126" s="45">
        <f t="shared" ca="1" si="31"/>
        <v>0</v>
      </c>
      <c r="X126" s="25">
        <f t="shared" ca="1" si="20"/>
        <v>0</v>
      </c>
      <c r="Z126" s="28">
        <f t="shared" ca="1" si="38"/>
        <v>0</v>
      </c>
      <c r="AA126" s="233"/>
      <c r="AB126" s="45">
        <f t="shared" ca="1" si="32"/>
        <v>0</v>
      </c>
      <c r="AC126" s="45">
        <f t="shared" ca="1" si="21"/>
        <v>0</v>
      </c>
      <c r="AD126" s="25">
        <f t="shared" ca="1" si="22"/>
        <v>0</v>
      </c>
    </row>
    <row r="127" spans="4:30" x14ac:dyDescent="0.35">
      <c r="D127" s="20">
        <v>123</v>
      </c>
      <c r="E127" s="21">
        <f t="shared" ca="1" si="33"/>
        <v>44926</v>
      </c>
      <c r="F127" s="44">
        <f t="shared" ca="1" si="23"/>
        <v>45290</v>
      </c>
      <c r="G127" s="22" t="s">
        <v>119</v>
      </c>
      <c r="H127" s="44">
        <f t="shared" ca="1" si="34"/>
        <v>44926</v>
      </c>
      <c r="I127" s="45">
        <f t="shared" ca="1" si="24"/>
        <v>0</v>
      </c>
      <c r="J127" s="45">
        <f t="shared" ca="1" si="25"/>
        <v>0</v>
      </c>
      <c r="K127" s="45">
        <f t="shared" ca="1" si="26"/>
        <v>0</v>
      </c>
      <c r="L127" s="45"/>
      <c r="M127" s="45">
        <f t="shared" ca="1" si="35"/>
        <v>0</v>
      </c>
      <c r="N127" s="257">
        <f t="shared" ca="1" si="27"/>
        <v>0</v>
      </c>
      <c r="O127" s="23"/>
      <c r="P127" s="255">
        <f t="shared" ca="1" si="28"/>
        <v>0</v>
      </c>
      <c r="Q127" s="163">
        <f t="shared" ca="1" si="29"/>
        <v>0</v>
      </c>
      <c r="R127" s="164">
        <f ca="1">NPV(Q126,K127:$K$244) + ($A$13+$A$14+$A$15)/POWER(1+Q126,$A$28-D127+1)</f>
        <v>0</v>
      </c>
      <c r="S127" s="164">
        <f ca="1">NPV(Q127,K127:$K$244) + ($A$13+$A$14+$A$15)/POWER(1+Q127,$A$28-D127+1)</f>
        <v>0</v>
      </c>
      <c r="T127" s="45">
        <f t="shared" ca="1" si="30"/>
        <v>0</v>
      </c>
      <c r="U127" s="45">
        <f t="shared" ca="1" si="36"/>
        <v>0</v>
      </c>
      <c r="V127" s="45">
        <f t="shared" ca="1" si="37"/>
        <v>0</v>
      </c>
      <c r="W127" s="45">
        <f t="shared" ca="1" si="31"/>
        <v>0</v>
      </c>
      <c r="X127" s="25">
        <f t="shared" ca="1" si="20"/>
        <v>0</v>
      </c>
      <c r="Z127" s="28">
        <f t="shared" ca="1" si="38"/>
        <v>0</v>
      </c>
      <c r="AA127" s="233"/>
      <c r="AB127" s="45">
        <f t="shared" ca="1" si="32"/>
        <v>0</v>
      </c>
      <c r="AC127" s="45">
        <f t="shared" ca="1" si="21"/>
        <v>0</v>
      </c>
      <c r="AD127" s="25">
        <f t="shared" ca="1" si="22"/>
        <v>0</v>
      </c>
    </row>
    <row r="128" spans="4:30" x14ac:dyDescent="0.35">
      <c r="D128" s="20">
        <v>124</v>
      </c>
      <c r="E128" s="21">
        <f t="shared" ca="1" si="33"/>
        <v>45291</v>
      </c>
      <c r="F128" s="44">
        <f t="shared" ca="1" si="23"/>
        <v>45656</v>
      </c>
      <c r="G128" s="22" t="s">
        <v>119</v>
      </c>
      <c r="H128" s="44">
        <f t="shared" ca="1" si="34"/>
        <v>45291</v>
      </c>
      <c r="I128" s="45">
        <f t="shared" ca="1" si="24"/>
        <v>0</v>
      </c>
      <c r="J128" s="45">
        <f t="shared" ca="1" si="25"/>
        <v>0</v>
      </c>
      <c r="K128" s="45">
        <f t="shared" ca="1" si="26"/>
        <v>0</v>
      </c>
      <c r="L128" s="45"/>
      <c r="M128" s="45">
        <f t="shared" ca="1" si="35"/>
        <v>0</v>
      </c>
      <c r="N128" s="257">
        <f t="shared" ca="1" si="27"/>
        <v>0</v>
      </c>
      <c r="O128" s="23"/>
      <c r="P128" s="255">
        <f t="shared" ca="1" si="28"/>
        <v>0</v>
      </c>
      <c r="Q128" s="163">
        <f t="shared" ca="1" si="29"/>
        <v>0</v>
      </c>
      <c r="R128" s="164">
        <f ca="1">NPV(Q127,K128:$K$244) + ($A$13+$A$14+$A$15)/POWER(1+Q127,$A$28-D128+1)</f>
        <v>0</v>
      </c>
      <c r="S128" s="164">
        <f ca="1">NPV(Q128,K128:$K$244) + ($A$13+$A$14+$A$15)/POWER(1+Q128,$A$28-D128+1)</f>
        <v>0</v>
      </c>
      <c r="T128" s="45">
        <f t="shared" ca="1" si="30"/>
        <v>0</v>
      </c>
      <c r="U128" s="45">
        <f t="shared" ca="1" si="36"/>
        <v>0</v>
      </c>
      <c r="V128" s="45">
        <f t="shared" ca="1" si="37"/>
        <v>0</v>
      </c>
      <c r="W128" s="45">
        <f t="shared" ca="1" si="31"/>
        <v>0</v>
      </c>
      <c r="X128" s="25">
        <f t="shared" ca="1" si="20"/>
        <v>0</v>
      </c>
      <c r="Z128" s="28">
        <f t="shared" ca="1" si="38"/>
        <v>0</v>
      </c>
      <c r="AA128" s="233"/>
      <c r="AB128" s="45">
        <f t="shared" ca="1" si="32"/>
        <v>0</v>
      </c>
      <c r="AC128" s="45">
        <f t="shared" ca="1" si="21"/>
        <v>0</v>
      </c>
      <c r="AD128" s="25">
        <f t="shared" ca="1" si="22"/>
        <v>0</v>
      </c>
    </row>
    <row r="129" spans="4:30" x14ac:dyDescent="0.35">
      <c r="D129" s="20">
        <v>125</v>
      </c>
      <c r="E129" s="21">
        <f t="shared" ca="1" si="33"/>
        <v>45657</v>
      </c>
      <c r="F129" s="44">
        <f t="shared" ca="1" si="23"/>
        <v>46021</v>
      </c>
      <c r="G129" s="22" t="s">
        <v>119</v>
      </c>
      <c r="H129" s="44">
        <f t="shared" ca="1" si="34"/>
        <v>45657</v>
      </c>
      <c r="I129" s="45">
        <f t="shared" ca="1" si="24"/>
        <v>0</v>
      </c>
      <c r="J129" s="45">
        <f t="shared" ca="1" si="25"/>
        <v>0</v>
      </c>
      <c r="K129" s="45">
        <f t="shared" ca="1" si="26"/>
        <v>0</v>
      </c>
      <c r="L129" s="45"/>
      <c r="M129" s="45">
        <f t="shared" ca="1" si="35"/>
        <v>0</v>
      </c>
      <c r="N129" s="257">
        <f t="shared" ca="1" si="27"/>
        <v>0</v>
      </c>
      <c r="O129" s="23"/>
      <c r="P129" s="255">
        <f t="shared" ca="1" si="28"/>
        <v>0</v>
      </c>
      <c r="Q129" s="163">
        <f t="shared" ca="1" si="29"/>
        <v>0</v>
      </c>
      <c r="R129" s="164">
        <f ca="1">NPV(Q128,K129:$K$244) + ($A$13+$A$14+$A$15)/POWER(1+Q128,$A$28-D129+1)</f>
        <v>0</v>
      </c>
      <c r="S129" s="164">
        <f ca="1">NPV(Q129,K129:$K$244) + ($A$13+$A$14+$A$15)/POWER(1+Q129,$A$28-D129+1)</f>
        <v>0</v>
      </c>
      <c r="T129" s="45">
        <f t="shared" ca="1" si="30"/>
        <v>0</v>
      </c>
      <c r="U129" s="45">
        <f t="shared" ca="1" si="36"/>
        <v>0</v>
      </c>
      <c r="V129" s="45">
        <f t="shared" ca="1" si="37"/>
        <v>0</v>
      </c>
      <c r="W129" s="45">
        <f t="shared" ca="1" si="31"/>
        <v>0</v>
      </c>
      <c r="X129" s="25">
        <f t="shared" ca="1" si="20"/>
        <v>0</v>
      </c>
      <c r="Z129" s="28">
        <f t="shared" ca="1" si="38"/>
        <v>0</v>
      </c>
      <c r="AA129" s="233"/>
      <c r="AB129" s="45">
        <f t="shared" ca="1" si="32"/>
        <v>0</v>
      </c>
      <c r="AC129" s="45">
        <f t="shared" ca="1" si="21"/>
        <v>0</v>
      </c>
      <c r="AD129" s="25">
        <f t="shared" ca="1" si="22"/>
        <v>0</v>
      </c>
    </row>
    <row r="130" spans="4:30" x14ac:dyDescent="0.35">
      <c r="D130" s="20">
        <v>126</v>
      </c>
      <c r="E130" s="21">
        <f t="shared" ca="1" si="33"/>
        <v>46022</v>
      </c>
      <c r="F130" s="44">
        <f t="shared" ca="1" si="23"/>
        <v>46386</v>
      </c>
      <c r="G130" s="22" t="s">
        <v>119</v>
      </c>
      <c r="H130" s="44">
        <f t="shared" ca="1" si="34"/>
        <v>46022</v>
      </c>
      <c r="I130" s="45">
        <f t="shared" ca="1" si="24"/>
        <v>0</v>
      </c>
      <c r="J130" s="45">
        <f t="shared" ca="1" si="25"/>
        <v>0</v>
      </c>
      <c r="K130" s="45">
        <f t="shared" ca="1" si="26"/>
        <v>0</v>
      </c>
      <c r="L130" s="45"/>
      <c r="M130" s="45">
        <f t="shared" ca="1" si="35"/>
        <v>0</v>
      </c>
      <c r="N130" s="257">
        <f t="shared" ca="1" si="27"/>
        <v>0</v>
      </c>
      <c r="O130" s="23"/>
      <c r="P130" s="255">
        <f t="shared" ca="1" si="28"/>
        <v>0</v>
      </c>
      <c r="Q130" s="163">
        <f t="shared" ca="1" si="29"/>
        <v>0</v>
      </c>
      <c r="R130" s="164">
        <f ca="1">NPV(Q129,K130:$K$244) + ($A$13+$A$14+$A$15)/POWER(1+Q129,$A$28-D130+1)</f>
        <v>0</v>
      </c>
      <c r="S130" s="164">
        <f ca="1">NPV(Q130,K130:$K$244) + ($A$13+$A$14+$A$15)/POWER(1+Q130,$A$28-D130+1)</f>
        <v>0</v>
      </c>
      <c r="T130" s="45">
        <f t="shared" ca="1" si="30"/>
        <v>0</v>
      </c>
      <c r="U130" s="45">
        <f t="shared" ca="1" si="36"/>
        <v>0</v>
      </c>
      <c r="V130" s="45">
        <f t="shared" ca="1" si="37"/>
        <v>0</v>
      </c>
      <c r="W130" s="45">
        <f t="shared" ca="1" si="31"/>
        <v>0</v>
      </c>
      <c r="X130" s="25">
        <f t="shared" ca="1" si="20"/>
        <v>0</v>
      </c>
      <c r="Z130" s="28">
        <f t="shared" ca="1" si="38"/>
        <v>0</v>
      </c>
      <c r="AA130" s="233"/>
      <c r="AB130" s="45">
        <f t="shared" ca="1" si="32"/>
        <v>0</v>
      </c>
      <c r="AC130" s="45">
        <f t="shared" ca="1" si="21"/>
        <v>0</v>
      </c>
      <c r="AD130" s="25">
        <f t="shared" ca="1" si="22"/>
        <v>0</v>
      </c>
    </row>
    <row r="131" spans="4:30" x14ac:dyDescent="0.35">
      <c r="D131" s="20">
        <v>127</v>
      </c>
      <c r="E131" s="21">
        <f t="shared" ca="1" si="33"/>
        <v>46387</v>
      </c>
      <c r="F131" s="44">
        <f t="shared" ca="1" si="23"/>
        <v>46751</v>
      </c>
      <c r="G131" s="22" t="s">
        <v>119</v>
      </c>
      <c r="H131" s="44">
        <f t="shared" ca="1" si="34"/>
        <v>46387</v>
      </c>
      <c r="I131" s="45">
        <f t="shared" ca="1" si="24"/>
        <v>0</v>
      </c>
      <c r="J131" s="45">
        <f t="shared" ca="1" si="25"/>
        <v>0</v>
      </c>
      <c r="K131" s="45">
        <f t="shared" ca="1" si="26"/>
        <v>0</v>
      </c>
      <c r="L131" s="45"/>
      <c r="M131" s="45">
        <f t="shared" ca="1" si="35"/>
        <v>0</v>
      </c>
      <c r="N131" s="257">
        <f t="shared" ca="1" si="27"/>
        <v>0</v>
      </c>
      <c r="O131" s="23"/>
      <c r="P131" s="255">
        <f t="shared" ca="1" si="28"/>
        <v>0</v>
      </c>
      <c r="Q131" s="163">
        <f t="shared" ca="1" si="29"/>
        <v>0</v>
      </c>
      <c r="R131" s="164">
        <f ca="1">NPV(Q130,K131:$K$244) + ($A$13+$A$14+$A$15)/POWER(1+Q130,$A$28-D131+1)</f>
        <v>0</v>
      </c>
      <c r="S131" s="164">
        <f ca="1">NPV(Q131,K131:$K$244) + ($A$13+$A$14+$A$15)/POWER(1+Q131,$A$28-D131+1)</f>
        <v>0</v>
      </c>
      <c r="T131" s="45">
        <f t="shared" ca="1" si="30"/>
        <v>0</v>
      </c>
      <c r="U131" s="45">
        <f t="shared" ca="1" si="36"/>
        <v>0</v>
      </c>
      <c r="V131" s="45">
        <f t="shared" ca="1" si="37"/>
        <v>0</v>
      </c>
      <c r="W131" s="45">
        <f t="shared" ca="1" si="31"/>
        <v>0</v>
      </c>
      <c r="X131" s="25">
        <f t="shared" ca="1" si="20"/>
        <v>0</v>
      </c>
      <c r="Z131" s="28">
        <f t="shared" ca="1" si="38"/>
        <v>0</v>
      </c>
      <c r="AA131" s="233"/>
      <c r="AB131" s="45">
        <f t="shared" ca="1" si="32"/>
        <v>0</v>
      </c>
      <c r="AC131" s="45">
        <f t="shared" ca="1" si="21"/>
        <v>0</v>
      </c>
      <c r="AD131" s="25">
        <f t="shared" ca="1" si="22"/>
        <v>0</v>
      </c>
    </row>
    <row r="132" spans="4:30" x14ac:dyDescent="0.35">
      <c r="D132" s="20">
        <v>128</v>
      </c>
      <c r="E132" s="21">
        <f t="shared" ca="1" si="33"/>
        <v>46752</v>
      </c>
      <c r="F132" s="44">
        <f t="shared" ca="1" si="23"/>
        <v>47117</v>
      </c>
      <c r="G132" s="22" t="s">
        <v>119</v>
      </c>
      <c r="H132" s="44">
        <f t="shared" ca="1" si="34"/>
        <v>46752</v>
      </c>
      <c r="I132" s="45">
        <f t="shared" ca="1" si="24"/>
        <v>0</v>
      </c>
      <c r="J132" s="45">
        <f t="shared" ca="1" si="25"/>
        <v>0</v>
      </c>
      <c r="K132" s="45">
        <f t="shared" ca="1" si="26"/>
        <v>0</v>
      </c>
      <c r="L132" s="45"/>
      <c r="M132" s="45">
        <f t="shared" ca="1" si="35"/>
        <v>0</v>
      </c>
      <c r="N132" s="257">
        <f t="shared" ca="1" si="27"/>
        <v>0</v>
      </c>
      <c r="O132" s="23"/>
      <c r="P132" s="255">
        <f t="shared" ca="1" si="28"/>
        <v>0</v>
      </c>
      <c r="Q132" s="163">
        <f t="shared" ca="1" si="29"/>
        <v>0</v>
      </c>
      <c r="R132" s="164">
        <f ca="1">NPV(Q131,K132:$K$244) + ($A$13+$A$14+$A$15)/POWER(1+Q131,$A$28-D132+1)</f>
        <v>0</v>
      </c>
      <c r="S132" s="164">
        <f ca="1">NPV(Q132,K132:$K$244) + ($A$13+$A$14+$A$15)/POWER(1+Q132,$A$28-D132+1)</f>
        <v>0</v>
      </c>
      <c r="T132" s="45">
        <f t="shared" ca="1" si="30"/>
        <v>0</v>
      </c>
      <c r="U132" s="45">
        <f t="shared" ca="1" si="36"/>
        <v>0</v>
      </c>
      <c r="V132" s="45">
        <f t="shared" ca="1" si="37"/>
        <v>0</v>
      </c>
      <c r="W132" s="45">
        <f t="shared" ca="1" si="31"/>
        <v>0</v>
      </c>
      <c r="X132" s="25">
        <f t="shared" ref="X132:X195" ca="1" si="39">T132+W132+U132+V132</f>
        <v>0</v>
      </c>
      <c r="Z132" s="28">
        <f t="shared" ca="1" si="38"/>
        <v>0</v>
      </c>
      <c r="AA132" s="233"/>
      <c r="AB132" s="45">
        <f t="shared" ca="1" si="32"/>
        <v>0</v>
      </c>
      <c r="AC132" s="45">
        <f t="shared" ref="AC132:AC195" ca="1" si="40">W132</f>
        <v>0</v>
      </c>
      <c r="AD132" s="25">
        <f t="shared" ref="AD132:AD195" ca="1" si="41">Z132-AA132-AB132+AC132</f>
        <v>0</v>
      </c>
    </row>
    <row r="133" spans="4:30" x14ac:dyDescent="0.35">
      <c r="D133" s="20">
        <v>129</v>
      </c>
      <c r="E133" s="21">
        <f t="shared" ca="1" si="33"/>
        <v>47118</v>
      </c>
      <c r="F133" s="44">
        <f t="shared" ref="F133:F196" ca="1" si="42">E134-1</f>
        <v>47482</v>
      </c>
      <c r="G133" s="22" t="s">
        <v>119</v>
      </c>
      <c r="H133" s="44">
        <f t="shared" ca="1" si="34"/>
        <v>47118</v>
      </c>
      <c r="I133" s="45">
        <f t="shared" ref="I133:I196" ca="1" si="43">IF(D133&gt;$A$28,0,$A$9)</f>
        <v>0</v>
      </c>
      <c r="J133" s="45">
        <f t="shared" ref="J133:J196" ca="1" si="44">IF(D133&gt;$A$28,0,$A$10)</f>
        <v>0</v>
      </c>
      <c r="K133" s="45">
        <f t="shared" ref="K133:K196" ca="1" si="45">IF(D133&gt;$A$28,0,$A$11)</f>
        <v>0</v>
      </c>
      <c r="L133" s="45"/>
      <c r="M133" s="45">
        <f t="shared" ca="1" si="35"/>
        <v>0</v>
      </c>
      <c r="N133" s="257">
        <f t="shared" ref="N133:N196" ca="1" si="46">$A$6</f>
        <v>0</v>
      </c>
      <c r="O133" s="23"/>
      <c r="P133" s="255">
        <f t="shared" ref="P133:P196" ca="1" si="47">$A$7</f>
        <v>0</v>
      </c>
      <c r="Q133" s="163">
        <f t="shared" ref="Q133:Q196" ca="1" si="48">$A$8</f>
        <v>0</v>
      </c>
      <c r="R133" s="164">
        <f ca="1">NPV(Q132,K133:$K$244) + ($A$13+$A$14+$A$15)/POWER(1+Q132,$A$28-D133+1)</f>
        <v>0</v>
      </c>
      <c r="S133" s="164">
        <f ca="1">NPV(Q133,K133:$K$244) + ($A$13+$A$14+$A$15)/POWER(1+Q133,$A$28-D133+1)</f>
        <v>0</v>
      </c>
      <c r="T133" s="45">
        <f t="shared" ref="T133:T196" ca="1" si="49">IF(ISBLANK(G133),0,X132)</f>
        <v>0</v>
      </c>
      <c r="U133" s="45">
        <f t="shared" ca="1" si="36"/>
        <v>0</v>
      </c>
      <c r="V133" s="45">
        <f t="shared" ca="1" si="37"/>
        <v>0</v>
      </c>
      <c r="W133" s="45">
        <f t="shared" ref="W133:W196" ca="1" si="50">S133-R133</f>
        <v>0</v>
      </c>
      <c r="X133" s="25">
        <f t="shared" ca="1" si="39"/>
        <v>0</v>
      </c>
      <c r="Z133" s="28">
        <f t="shared" ca="1" si="38"/>
        <v>0</v>
      </c>
      <c r="AA133" s="233"/>
      <c r="AB133" s="45">
        <f t="shared" ref="AB133:AB196" ca="1" si="51">IFERROR(Z133/($A$42-D133+1),0)</f>
        <v>0</v>
      </c>
      <c r="AC133" s="45">
        <f t="shared" ca="1" si="40"/>
        <v>0</v>
      </c>
      <c r="AD133" s="25">
        <f t="shared" ca="1" si="41"/>
        <v>0</v>
      </c>
    </row>
    <row r="134" spans="4:30" x14ac:dyDescent="0.35">
      <c r="D134" s="20">
        <v>130</v>
      </c>
      <c r="E134" s="21">
        <f t="shared" ref="E134:E197" ca="1" si="52">EOMONTH(H134,0)</f>
        <v>47483</v>
      </c>
      <c r="F134" s="44">
        <f t="shared" ca="1" si="42"/>
        <v>47847</v>
      </c>
      <c r="G134" s="22" t="s">
        <v>119</v>
      </c>
      <c r="H134" s="44">
        <f t="shared" ref="H134:H197" ca="1" si="53">EDATE(H133,12)</f>
        <v>47483</v>
      </c>
      <c r="I134" s="45">
        <f t="shared" ca="1" si="43"/>
        <v>0</v>
      </c>
      <c r="J134" s="45">
        <f t="shared" ca="1" si="44"/>
        <v>0</v>
      </c>
      <c r="K134" s="45">
        <f t="shared" ca="1" si="45"/>
        <v>0</v>
      </c>
      <c r="L134" s="45"/>
      <c r="M134" s="45">
        <f t="shared" ref="M134:M197" ca="1" si="54">K134+L134</f>
        <v>0</v>
      </c>
      <c r="N134" s="257">
        <f t="shared" ca="1" si="46"/>
        <v>0</v>
      </c>
      <c r="O134" s="23"/>
      <c r="P134" s="255">
        <f t="shared" ca="1" si="47"/>
        <v>0</v>
      </c>
      <c r="Q134" s="163">
        <f t="shared" ca="1" si="48"/>
        <v>0</v>
      </c>
      <c r="R134" s="164">
        <f ca="1">NPV(Q133,K134:$K$244) + ($A$13+$A$14+$A$15)/POWER(1+Q133,$A$28-D134+1)</f>
        <v>0</v>
      </c>
      <c r="S134" s="164">
        <f ca="1">NPV(Q134,K134:$K$244) + ($A$13+$A$14+$A$15)/POWER(1+Q134,$A$28-D134+1)</f>
        <v>0</v>
      </c>
      <c r="T134" s="45">
        <f t="shared" ca="1" si="49"/>
        <v>0</v>
      </c>
      <c r="U134" s="45">
        <f t="shared" ref="U134:U197" ca="1" si="55">S134*Q134</f>
        <v>0</v>
      </c>
      <c r="V134" s="45">
        <f t="shared" ref="V134:V197" ca="1" si="56">-(K134+L134)</f>
        <v>0</v>
      </c>
      <c r="W134" s="45">
        <f t="shared" ca="1" si="50"/>
        <v>0</v>
      </c>
      <c r="X134" s="25">
        <f t="shared" ca="1" si="39"/>
        <v>0</v>
      </c>
      <c r="Z134" s="28">
        <f t="shared" ref="Z134:Z197" ca="1" si="57">AD133</f>
        <v>0</v>
      </c>
      <c r="AA134" s="233"/>
      <c r="AB134" s="45">
        <f t="shared" ca="1" si="51"/>
        <v>0</v>
      </c>
      <c r="AC134" s="45">
        <f t="shared" ca="1" si="40"/>
        <v>0</v>
      </c>
      <c r="AD134" s="25">
        <f t="shared" ca="1" si="41"/>
        <v>0</v>
      </c>
    </row>
    <row r="135" spans="4:30" x14ac:dyDescent="0.35">
      <c r="D135" s="20">
        <v>131</v>
      </c>
      <c r="E135" s="21">
        <f t="shared" ca="1" si="52"/>
        <v>47848</v>
      </c>
      <c r="F135" s="44">
        <f t="shared" ca="1" si="42"/>
        <v>48212</v>
      </c>
      <c r="G135" s="22" t="s">
        <v>119</v>
      </c>
      <c r="H135" s="44">
        <f t="shared" ca="1" si="53"/>
        <v>47848</v>
      </c>
      <c r="I135" s="45">
        <f t="shared" ca="1" si="43"/>
        <v>0</v>
      </c>
      <c r="J135" s="45">
        <f t="shared" ca="1" si="44"/>
        <v>0</v>
      </c>
      <c r="K135" s="45">
        <f t="shared" ca="1" si="45"/>
        <v>0</v>
      </c>
      <c r="L135" s="45"/>
      <c r="M135" s="45">
        <f t="shared" ca="1" si="54"/>
        <v>0</v>
      </c>
      <c r="N135" s="257">
        <f t="shared" ca="1" si="46"/>
        <v>0</v>
      </c>
      <c r="O135" s="23"/>
      <c r="P135" s="255">
        <f t="shared" ca="1" si="47"/>
        <v>0</v>
      </c>
      <c r="Q135" s="163">
        <f t="shared" ca="1" si="48"/>
        <v>0</v>
      </c>
      <c r="R135" s="164">
        <f ca="1">NPV(Q134,K135:$K$244) + ($A$13+$A$14+$A$15)/POWER(1+Q134,$A$28-D135+1)</f>
        <v>0</v>
      </c>
      <c r="S135" s="164">
        <f ca="1">NPV(Q135,K135:$K$244) + ($A$13+$A$14+$A$15)/POWER(1+Q135,$A$28-D135+1)</f>
        <v>0</v>
      </c>
      <c r="T135" s="45">
        <f t="shared" ca="1" si="49"/>
        <v>0</v>
      </c>
      <c r="U135" s="45">
        <f t="shared" ca="1" si="55"/>
        <v>0</v>
      </c>
      <c r="V135" s="45">
        <f t="shared" ca="1" si="56"/>
        <v>0</v>
      </c>
      <c r="W135" s="45">
        <f t="shared" ca="1" si="50"/>
        <v>0</v>
      </c>
      <c r="X135" s="25">
        <f t="shared" ca="1" si="39"/>
        <v>0</v>
      </c>
      <c r="Z135" s="28">
        <f t="shared" ca="1" si="57"/>
        <v>0</v>
      </c>
      <c r="AA135" s="233"/>
      <c r="AB135" s="45">
        <f t="shared" ca="1" si="51"/>
        <v>0</v>
      </c>
      <c r="AC135" s="45">
        <f t="shared" ca="1" si="40"/>
        <v>0</v>
      </c>
      <c r="AD135" s="25">
        <f t="shared" ca="1" si="41"/>
        <v>0</v>
      </c>
    </row>
    <row r="136" spans="4:30" x14ac:dyDescent="0.35">
      <c r="D136" s="20">
        <v>132</v>
      </c>
      <c r="E136" s="21">
        <f t="shared" ca="1" si="52"/>
        <v>48213</v>
      </c>
      <c r="F136" s="44">
        <f t="shared" ca="1" si="42"/>
        <v>48578</v>
      </c>
      <c r="G136" s="22" t="s">
        <v>119</v>
      </c>
      <c r="H136" s="44">
        <f t="shared" ca="1" si="53"/>
        <v>48213</v>
      </c>
      <c r="I136" s="45">
        <f t="shared" ca="1" si="43"/>
        <v>0</v>
      </c>
      <c r="J136" s="45">
        <f t="shared" ca="1" si="44"/>
        <v>0</v>
      </c>
      <c r="K136" s="45">
        <f t="shared" ca="1" si="45"/>
        <v>0</v>
      </c>
      <c r="L136" s="45"/>
      <c r="M136" s="45">
        <f t="shared" ca="1" si="54"/>
        <v>0</v>
      </c>
      <c r="N136" s="257">
        <f t="shared" ca="1" si="46"/>
        <v>0</v>
      </c>
      <c r="O136" s="23"/>
      <c r="P136" s="255">
        <f t="shared" ca="1" si="47"/>
        <v>0</v>
      </c>
      <c r="Q136" s="163">
        <f t="shared" ca="1" si="48"/>
        <v>0</v>
      </c>
      <c r="R136" s="164">
        <f ca="1">NPV(Q135,K136:$K$244) + ($A$13+$A$14+$A$15)/POWER(1+Q135,$A$28-D136+1)</f>
        <v>0</v>
      </c>
      <c r="S136" s="164">
        <f ca="1">NPV(Q136,K136:$K$244) + ($A$13+$A$14+$A$15)/POWER(1+Q136,$A$28-D136+1)</f>
        <v>0</v>
      </c>
      <c r="T136" s="45">
        <f t="shared" ca="1" si="49"/>
        <v>0</v>
      </c>
      <c r="U136" s="45">
        <f t="shared" ca="1" si="55"/>
        <v>0</v>
      </c>
      <c r="V136" s="45">
        <f t="shared" ca="1" si="56"/>
        <v>0</v>
      </c>
      <c r="W136" s="45">
        <f t="shared" ca="1" si="50"/>
        <v>0</v>
      </c>
      <c r="X136" s="25">
        <f t="shared" ca="1" si="39"/>
        <v>0</v>
      </c>
      <c r="Z136" s="28">
        <f t="shared" ca="1" si="57"/>
        <v>0</v>
      </c>
      <c r="AA136" s="233"/>
      <c r="AB136" s="45">
        <f t="shared" ca="1" si="51"/>
        <v>0</v>
      </c>
      <c r="AC136" s="45">
        <f t="shared" ca="1" si="40"/>
        <v>0</v>
      </c>
      <c r="AD136" s="25">
        <f t="shared" ca="1" si="41"/>
        <v>0</v>
      </c>
    </row>
    <row r="137" spans="4:30" x14ac:dyDescent="0.35">
      <c r="D137" s="20">
        <v>133</v>
      </c>
      <c r="E137" s="21">
        <f t="shared" ca="1" si="52"/>
        <v>48579</v>
      </c>
      <c r="F137" s="44">
        <f t="shared" ca="1" si="42"/>
        <v>48943</v>
      </c>
      <c r="G137" s="22" t="s">
        <v>119</v>
      </c>
      <c r="H137" s="44">
        <f t="shared" ca="1" si="53"/>
        <v>48579</v>
      </c>
      <c r="I137" s="45">
        <f t="shared" ca="1" si="43"/>
        <v>0</v>
      </c>
      <c r="J137" s="45">
        <f t="shared" ca="1" si="44"/>
        <v>0</v>
      </c>
      <c r="K137" s="45">
        <f t="shared" ca="1" si="45"/>
        <v>0</v>
      </c>
      <c r="L137" s="45"/>
      <c r="M137" s="45">
        <f t="shared" ca="1" si="54"/>
        <v>0</v>
      </c>
      <c r="N137" s="257">
        <f t="shared" ca="1" si="46"/>
        <v>0</v>
      </c>
      <c r="O137" s="23"/>
      <c r="P137" s="255">
        <f t="shared" ca="1" si="47"/>
        <v>0</v>
      </c>
      <c r="Q137" s="163">
        <f t="shared" ca="1" si="48"/>
        <v>0</v>
      </c>
      <c r="R137" s="164">
        <f ca="1">NPV(Q136,K137:$K$244) + ($A$13+$A$14+$A$15)/POWER(1+Q136,$A$28-D137+1)</f>
        <v>0</v>
      </c>
      <c r="S137" s="164">
        <f ca="1">NPV(Q137,K137:$K$244) + ($A$13+$A$14+$A$15)/POWER(1+Q137,$A$28-D137+1)</f>
        <v>0</v>
      </c>
      <c r="T137" s="45">
        <f t="shared" ca="1" si="49"/>
        <v>0</v>
      </c>
      <c r="U137" s="45">
        <f t="shared" ca="1" si="55"/>
        <v>0</v>
      </c>
      <c r="V137" s="45">
        <f t="shared" ca="1" si="56"/>
        <v>0</v>
      </c>
      <c r="W137" s="45">
        <f t="shared" ca="1" si="50"/>
        <v>0</v>
      </c>
      <c r="X137" s="25">
        <f t="shared" ca="1" si="39"/>
        <v>0</v>
      </c>
      <c r="Z137" s="28">
        <f t="shared" ca="1" si="57"/>
        <v>0</v>
      </c>
      <c r="AA137" s="233"/>
      <c r="AB137" s="45">
        <f t="shared" ca="1" si="51"/>
        <v>0</v>
      </c>
      <c r="AC137" s="45">
        <f t="shared" ca="1" si="40"/>
        <v>0</v>
      </c>
      <c r="AD137" s="25">
        <f t="shared" ca="1" si="41"/>
        <v>0</v>
      </c>
    </row>
    <row r="138" spans="4:30" x14ac:dyDescent="0.35">
      <c r="D138" s="20">
        <v>134</v>
      </c>
      <c r="E138" s="21">
        <f t="shared" ca="1" si="52"/>
        <v>48944</v>
      </c>
      <c r="F138" s="44">
        <f t="shared" ca="1" si="42"/>
        <v>49308</v>
      </c>
      <c r="G138" s="22" t="s">
        <v>119</v>
      </c>
      <c r="H138" s="44">
        <f t="shared" ca="1" si="53"/>
        <v>48944</v>
      </c>
      <c r="I138" s="45">
        <f t="shared" ca="1" si="43"/>
        <v>0</v>
      </c>
      <c r="J138" s="45">
        <f t="shared" ca="1" si="44"/>
        <v>0</v>
      </c>
      <c r="K138" s="45">
        <f t="shared" ca="1" si="45"/>
        <v>0</v>
      </c>
      <c r="L138" s="45"/>
      <c r="M138" s="45">
        <f t="shared" ca="1" si="54"/>
        <v>0</v>
      </c>
      <c r="N138" s="257">
        <f t="shared" ca="1" si="46"/>
        <v>0</v>
      </c>
      <c r="O138" s="23"/>
      <c r="P138" s="255">
        <f t="shared" ca="1" si="47"/>
        <v>0</v>
      </c>
      <c r="Q138" s="163">
        <f t="shared" ca="1" si="48"/>
        <v>0</v>
      </c>
      <c r="R138" s="164">
        <f ca="1">NPV(Q137,K138:$K$244) + ($A$13+$A$14+$A$15)/POWER(1+Q137,$A$28-D138+1)</f>
        <v>0</v>
      </c>
      <c r="S138" s="164">
        <f ca="1">NPV(Q138,K138:$K$244) + ($A$13+$A$14+$A$15)/POWER(1+Q138,$A$28-D138+1)</f>
        <v>0</v>
      </c>
      <c r="T138" s="45">
        <f t="shared" ca="1" si="49"/>
        <v>0</v>
      </c>
      <c r="U138" s="45">
        <f t="shared" ca="1" si="55"/>
        <v>0</v>
      </c>
      <c r="V138" s="45">
        <f t="shared" ca="1" si="56"/>
        <v>0</v>
      </c>
      <c r="W138" s="45">
        <f t="shared" ca="1" si="50"/>
        <v>0</v>
      </c>
      <c r="X138" s="25">
        <f t="shared" ca="1" si="39"/>
        <v>0</v>
      </c>
      <c r="Z138" s="28">
        <f t="shared" ca="1" si="57"/>
        <v>0</v>
      </c>
      <c r="AA138" s="233"/>
      <c r="AB138" s="45">
        <f t="shared" ca="1" si="51"/>
        <v>0</v>
      </c>
      <c r="AC138" s="45">
        <f t="shared" ca="1" si="40"/>
        <v>0</v>
      </c>
      <c r="AD138" s="25">
        <f t="shared" ca="1" si="41"/>
        <v>0</v>
      </c>
    </row>
    <row r="139" spans="4:30" x14ac:dyDescent="0.35">
      <c r="D139" s="20">
        <v>135</v>
      </c>
      <c r="E139" s="21">
        <f t="shared" ca="1" si="52"/>
        <v>49309</v>
      </c>
      <c r="F139" s="44">
        <f t="shared" ca="1" si="42"/>
        <v>49673</v>
      </c>
      <c r="G139" s="22" t="s">
        <v>119</v>
      </c>
      <c r="H139" s="44">
        <f t="shared" ca="1" si="53"/>
        <v>49309</v>
      </c>
      <c r="I139" s="45">
        <f t="shared" ca="1" si="43"/>
        <v>0</v>
      </c>
      <c r="J139" s="45">
        <f t="shared" ca="1" si="44"/>
        <v>0</v>
      </c>
      <c r="K139" s="45">
        <f t="shared" ca="1" si="45"/>
        <v>0</v>
      </c>
      <c r="L139" s="45"/>
      <c r="M139" s="45">
        <f t="shared" ca="1" si="54"/>
        <v>0</v>
      </c>
      <c r="N139" s="257">
        <f t="shared" ca="1" si="46"/>
        <v>0</v>
      </c>
      <c r="O139" s="23"/>
      <c r="P139" s="255">
        <f t="shared" ca="1" si="47"/>
        <v>0</v>
      </c>
      <c r="Q139" s="163">
        <f t="shared" ca="1" si="48"/>
        <v>0</v>
      </c>
      <c r="R139" s="164">
        <f ca="1">NPV(Q138,K139:$K$244) + ($A$13+$A$14+$A$15)/POWER(1+Q138,$A$28-D139+1)</f>
        <v>0</v>
      </c>
      <c r="S139" s="164">
        <f ca="1">NPV(Q139,K139:$K$244) + ($A$13+$A$14+$A$15)/POWER(1+Q139,$A$28-D139+1)</f>
        <v>0</v>
      </c>
      <c r="T139" s="45">
        <f t="shared" ca="1" si="49"/>
        <v>0</v>
      </c>
      <c r="U139" s="45">
        <f t="shared" ca="1" si="55"/>
        <v>0</v>
      </c>
      <c r="V139" s="45">
        <f t="shared" ca="1" si="56"/>
        <v>0</v>
      </c>
      <c r="W139" s="45">
        <f t="shared" ca="1" si="50"/>
        <v>0</v>
      </c>
      <c r="X139" s="25">
        <f t="shared" ca="1" si="39"/>
        <v>0</v>
      </c>
      <c r="Z139" s="28">
        <f t="shared" ca="1" si="57"/>
        <v>0</v>
      </c>
      <c r="AA139" s="233"/>
      <c r="AB139" s="45">
        <f t="shared" ca="1" si="51"/>
        <v>0</v>
      </c>
      <c r="AC139" s="45">
        <f t="shared" ca="1" si="40"/>
        <v>0</v>
      </c>
      <c r="AD139" s="25">
        <f t="shared" ca="1" si="41"/>
        <v>0</v>
      </c>
    </row>
    <row r="140" spans="4:30" x14ac:dyDescent="0.35">
      <c r="D140" s="20">
        <v>136</v>
      </c>
      <c r="E140" s="21">
        <f t="shared" ca="1" si="52"/>
        <v>49674</v>
      </c>
      <c r="F140" s="44">
        <f t="shared" ca="1" si="42"/>
        <v>50039</v>
      </c>
      <c r="G140" s="22" t="s">
        <v>119</v>
      </c>
      <c r="H140" s="44">
        <f t="shared" ca="1" si="53"/>
        <v>49674</v>
      </c>
      <c r="I140" s="45">
        <f t="shared" ca="1" si="43"/>
        <v>0</v>
      </c>
      <c r="J140" s="45">
        <f t="shared" ca="1" si="44"/>
        <v>0</v>
      </c>
      <c r="K140" s="45">
        <f t="shared" ca="1" si="45"/>
        <v>0</v>
      </c>
      <c r="L140" s="45"/>
      <c r="M140" s="45">
        <f t="shared" ca="1" si="54"/>
        <v>0</v>
      </c>
      <c r="N140" s="257">
        <f t="shared" ca="1" si="46"/>
        <v>0</v>
      </c>
      <c r="O140" s="23"/>
      <c r="P140" s="255">
        <f t="shared" ca="1" si="47"/>
        <v>0</v>
      </c>
      <c r="Q140" s="163">
        <f t="shared" ca="1" si="48"/>
        <v>0</v>
      </c>
      <c r="R140" s="164">
        <f ca="1">NPV(Q139,K140:$K$244) + ($A$13+$A$14+$A$15)/POWER(1+Q139,$A$28-D140+1)</f>
        <v>0</v>
      </c>
      <c r="S140" s="164">
        <f ca="1">NPV(Q140,K140:$K$244) + ($A$13+$A$14+$A$15)/POWER(1+Q140,$A$28-D140+1)</f>
        <v>0</v>
      </c>
      <c r="T140" s="45">
        <f t="shared" ca="1" si="49"/>
        <v>0</v>
      </c>
      <c r="U140" s="45">
        <f t="shared" ca="1" si="55"/>
        <v>0</v>
      </c>
      <c r="V140" s="45">
        <f t="shared" ca="1" si="56"/>
        <v>0</v>
      </c>
      <c r="W140" s="45">
        <f t="shared" ca="1" si="50"/>
        <v>0</v>
      </c>
      <c r="X140" s="25">
        <f t="shared" ca="1" si="39"/>
        <v>0</v>
      </c>
      <c r="Z140" s="28">
        <f t="shared" ca="1" si="57"/>
        <v>0</v>
      </c>
      <c r="AA140" s="233"/>
      <c r="AB140" s="45">
        <f t="shared" ca="1" si="51"/>
        <v>0</v>
      </c>
      <c r="AC140" s="45">
        <f t="shared" ca="1" si="40"/>
        <v>0</v>
      </c>
      <c r="AD140" s="25">
        <f t="shared" ca="1" si="41"/>
        <v>0</v>
      </c>
    </row>
    <row r="141" spans="4:30" x14ac:dyDescent="0.35">
      <c r="D141" s="20">
        <v>137</v>
      </c>
      <c r="E141" s="21">
        <f t="shared" ca="1" si="52"/>
        <v>50040</v>
      </c>
      <c r="F141" s="44">
        <f t="shared" ca="1" si="42"/>
        <v>50404</v>
      </c>
      <c r="G141" s="22" t="s">
        <v>119</v>
      </c>
      <c r="H141" s="44">
        <f t="shared" ca="1" si="53"/>
        <v>50040</v>
      </c>
      <c r="I141" s="45">
        <f t="shared" ca="1" si="43"/>
        <v>0</v>
      </c>
      <c r="J141" s="45">
        <f t="shared" ca="1" si="44"/>
        <v>0</v>
      </c>
      <c r="K141" s="45">
        <f t="shared" ca="1" si="45"/>
        <v>0</v>
      </c>
      <c r="L141" s="45"/>
      <c r="M141" s="45">
        <f t="shared" ca="1" si="54"/>
        <v>0</v>
      </c>
      <c r="N141" s="257">
        <f t="shared" ca="1" si="46"/>
        <v>0</v>
      </c>
      <c r="O141" s="23"/>
      <c r="P141" s="255">
        <f t="shared" ca="1" si="47"/>
        <v>0</v>
      </c>
      <c r="Q141" s="163">
        <f t="shared" ca="1" si="48"/>
        <v>0</v>
      </c>
      <c r="R141" s="164">
        <f ca="1">NPV(Q140,K141:$K$244) + ($A$13+$A$14+$A$15)/POWER(1+Q140,$A$28-D141+1)</f>
        <v>0</v>
      </c>
      <c r="S141" s="164">
        <f ca="1">NPV(Q141,K141:$K$244) + ($A$13+$A$14+$A$15)/POWER(1+Q141,$A$28-D141+1)</f>
        <v>0</v>
      </c>
      <c r="T141" s="45">
        <f t="shared" ca="1" si="49"/>
        <v>0</v>
      </c>
      <c r="U141" s="45">
        <f t="shared" ca="1" si="55"/>
        <v>0</v>
      </c>
      <c r="V141" s="45">
        <f t="shared" ca="1" si="56"/>
        <v>0</v>
      </c>
      <c r="W141" s="45">
        <f t="shared" ca="1" si="50"/>
        <v>0</v>
      </c>
      <c r="X141" s="25">
        <f t="shared" ca="1" si="39"/>
        <v>0</v>
      </c>
      <c r="Z141" s="28">
        <f t="shared" ca="1" si="57"/>
        <v>0</v>
      </c>
      <c r="AA141" s="233"/>
      <c r="AB141" s="45">
        <f t="shared" ca="1" si="51"/>
        <v>0</v>
      </c>
      <c r="AC141" s="45">
        <f t="shared" ca="1" si="40"/>
        <v>0</v>
      </c>
      <c r="AD141" s="25">
        <f t="shared" ca="1" si="41"/>
        <v>0</v>
      </c>
    </row>
    <row r="142" spans="4:30" x14ac:dyDescent="0.35">
      <c r="D142" s="20">
        <v>138</v>
      </c>
      <c r="E142" s="21">
        <f t="shared" ca="1" si="52"/>
        <v>50405</v>
      </c>
      <c r="F142" s="44">
        <f t="shared" ca="1" si="42"/>
        <v>50769</v>
      </c>
      <c r="G142" s="22" t="s">
        <v>119</v>
      </c>
      <c r="H142" s="44">
        <f t="shared" ca="1" si="53"/>
        <v>50405</v>
      </c>
      <c r="I142" s="45">
        <f t="shared" ca="1" si="43"/>
        <v>0</v>
      </c>
      <c r="J142" s="45">
        <f t="shared" ca="1" si="44"/>
        <v>0</v>
      </c>
      <c r="K142" s="45">
        <f t="shared" ca="1" si="45"/>
        <v>0</v>
      </c>
      <c r="L142" s="45"/>
      <c r="M142" s="45">
        <f t="shared" ca="1" si="54"/>
        <v>0</v>
      </c>
      <c r="N142" s="257">
        <f t="shared" ca="1" si="46"/>
        <v>0</v>
      </c>
      <c r="O142" s="23"/>
      <c r="P142" s="255">
        <f t="shared" ca="1" si="47"/>
        <v>0</v>
      </c>
      <c r="Q142" s="163">
        <f t="shared" ca="1" si="48"/>
        <v>0</v>
      </c>
      <c r="R142" s="164">
        <f ca="1">NPV(Q141,K142:$K$244) + ($A$13+$A$14+$A$15)/POWER(1+Q141,$A$28-D142+1)</f>
        <v>0</v>
      </c>
      <c r="S142" s="164">
        <f ca="1">NPV(Q142,K142:$K$244) + ($A$13+$A$14+$A$15)/POWER(1+Q142,$A$28-D142+1)</f>
        <v>0</v>
      </c>
      <c r="T142" s="45">
        <f t="shared" ca="1" si="49"/>
        <v>0</v>
      </c>
      <c r="U142" s="45">
        <f t="shared" ca="1" si="55"/>
        <v>0</v>
      </c>
      <c r="V142" s="45">
        <f t="shared" ca="1" si="56"/>
        <v>0</v>
      </c>
      <c r="W142" s="45">
        <f t="shared" ca="1" si="50"/>
        <v>0</v>
      </c>
      <c r="X142" s="25">
        <f t="shared" ca="1" si="39"/>
        <v>0</v>
      </c>
      <c r="Z142" s="28">
        <f t="shared" ca="1" si="57"/>
        <v>0</v>
      </c>
      <c r="AA142" s="233"/>
      <c r="AB142" s="45">
        <f t="shared" ca="1" si="51"/>
        <v>0</v>
      </c>
      <c r="AC142" s="45">
        <f t="shared" ca="1" si="40"/>
        <v>0</v>
      </c>
      <c r="AD142" s="25">
        <f t="shared" ca="1" si="41"/>
        <v>0</v>
      </c>
    </row>
    <row r="143" spans="4:30" x14ac:dyDescent="0.35">
      <c r="D143" s="20">
        <v>139</v>
      </c>
      <c r="E143" s="21">
        <f t="shared" ca="1" si="52"/>
        <v>50770</v>
      </c>
      <c r="F143" s="44">
        <f t="shared" ca="1" si="42"/>
        <v>51134</v>
      </c>
      <c r="G143" s="22" t="s">
        <v>119</v>
      </c>
      <c r="H143" s="44">
        <f t="shared" ca="1" si="53"/>
        <v>50770</v>
      </c>
      <c r="I143" s="45">
        <f t="shared" ca="1" si="43"/>
        <v>0</v>
      </c>
      <c r="J143" s="45">
        <f t="shared" ca="1" si="44"/>
        <v>0</v>
      </c>
      <c r="K143" s="45">
        <f t="shared" ca="1" si="45"/>
        <v>0</v>
      </c>
      <c r="L143" s="45"/>
      <c r="M143" s="45">
        <f t="shared" ca="1" si="54"/>
        <v>0</v>
      </c>
      <c r="N143" s="257">
        <f t="shared" ca="1" si="46"/>
        <v>0</v>
      </c>
      <c r="O143" s="23"/>
      <c r="P143" s="255">
        <f t="shared" ca="1" si="47"/>
        <v>0</v>
      </c>
      <c r="Q143" s="163">
        <f t="shared" ca="1" si="48"/>
        <v>0</v>
      </c>
      <c r="R143" s="164">
        <f ca="1">NPV(Q142,K143:$K$244) + ($A$13+$A$14+$A$15)/POWER(1+Q142,$A$28-D143+1)</f>
        <v>0</v>
      </c>
      <c r="S143" s="164">
        <f ca="1">NPV(Q143,K143:$K$244) + ($A$13+$A$14+$A$15)/POWER(1+Q143,$A$28-D143+1)</f>
        <v>0</v>
      </c>
      <c r="T143" s="45">
        <f t="shared" ca="1" si="49"/>
        <v>0</v>
      </c>
      <c r="U143" s="45">
        <f t="shared" ca="1" si="55"/>
        <v>0</v>
      </c>
      <c r="V143" s="45">
        <f t="shared" ca="1" si="56"/>
        <v>0</v>
      </c>
      <c r="W143" s="45">
        <f t="shared" ca="1" si="50"/>
        <v>0</v>
      </c>
      <c r="X143" s="25">
        <f t="shared" ca="1" si="39"/>
        <v>0</v>
      </c>
      <c r="Z143" s="28">
        <f t="shared" ca="1" si="57"/>
        <v>0</v>
      </c>
      <c r="AA143" s="233"/>
      <c r="AB143" s="45">
        <f t="shared" ca="1" si="51"/>
        <v>0</v>
      </c>
      <c r="AC143" s="45">
        <f t="shared" ca="1" si="40"/>
        <v>0</v>
      </c>
      <c r="AD143" s="25">
        <f t="shared" ca="1" si="41"/>
        <v>0</v>
      </c>
    </row>
    <row r="144" spans="4:30" x14ac:dyDescent="0.35">
      <c r="D144" s="20">
        <v>140</v>
      </c>
      <c r="E144" s="21">
        <f t="shared" ca="1" si="52"/>
        <v>51135</v>
      </c>
      <c r="F144" s="44">
        <f t="shared" ca="1" si="42"/>
        <v>51500</v>
      </c>
      <c r="G144" s="22" t="s">
        <v>119</v>
      </c>
      <c r="H144" s="44">
        <f t="shared" ca="1" si="53"/>
        <v>51135</v>
      </c>
      <c r="I144" s="45">
        <f t="shared" ca="1" si="43"/>
        <v>0</v>
      </c>
      <c r="J144" s="45">
        <f t="shared" ca="1" si="44"/>
        <v>0</v>
      </c>
      <c r="K144" s="45">
        <f t="shared" ca="1" si="45"/>
        <v>0</v>
      </c>
      <c r="L144" s="45"/>
      <c r="M144" s="45">
        <f t="shared" ca="1" si="54"/>
        <v>0</v>
      </c>
      <c r="N144" s="257">
        <f t="shared" ca="1" si="46"/>
        <v>0</v>
      </c>
      <c r="O144" s="23"/>
      <c r="P144" s="255">
        <f t="shared" ca="1" si="47"/>
        <v>0</v>
      </c>
      <c r="Q144" s="163">
        <f t="shared" ca="1" si="48"/>
        <v>0</v>
      </c>
      <c r="R144" s="164">
        <f ca="1">NPV(Q143,K144:$K$244) + ($A$13+$A$14+$A$15)/POWER(1+Q143,$A$28-D144+1)</f>
        <v>0</v>
      </c>
      <c r="S144" s="164">
        <f ca="1">NPV(Q144,K144:$K$244) + ($A$13+$A$14+$A$15)/POWER(1+Q144,$A$28-D144+1)</f>
        <v>0</v>
      </c>
      <c r="T144" s="45">
        <f t="shared" ca="1" si="49"/>
        <v>0</v>
      </c>
      <c r="U144" s="45">
        <f t="shared" ca="1" si="55"/>
        <v>0</v>
      </c>
      <c r="V144" s="45">
        <f t="shared" ca="1" si="56"/>
        <v>0</v>
      </c>
      <c r="W144" s="45">
        <f t="shared" ca="1" si="50"/>
        <v>0</v>
      </c>
      <c r="X144" s="25">
        <f t="shared" ca="1" si="39"/>
        <v>0</v>
      </c>
      <c r="Z144" s="28">
        <f t="shared" ca="1" si="57"/>
        <v>0</v>
      </c>
      <c r="AA144" s="233"/>
      <c r="AB144" s="45">
        <f t="shared" ca="1" si="51"/>
        <v>0</v>
      </c>
      <c r="AC144" s="45">
        <f t="shared" ca="1" si="40"/>
        <v>0</v>
      </c>
      <c r="AD144" s="25">
        <f t="shared" ca="1" si="41"/>
        <v>0</v>
      </c>
    </row>
    <row r="145" spans="4:30" x14ac:dyDescent="0.35">
      <c r="D145" s="20">
        <v>141</v>
      </c>
      <c r="E145" s="21">
        <f t="shared" ca="1" si="52"/>
        <v>51501</v>
      </c>
      <c r="F145" s="44">
        <f t="shared" ca="1" si="42"/>
        <v>51865</v>
      </c>
      <c r="G145" s="22" t="s">
        <v>119</v>
      </c>
      <c r="H145" s="44">
        <f t="shared" ca="1" si="53"/>
        <v>51501</v>
      </c>
      <c r="I145" s="45">
        <f t="shared" ca="1" si="43"/>
        <v>0</v>
      </c>
      <c r="J145" s="45">
        <f t="shared" ca="1" si="44"/>
        <v>0</v>
      </c>
      <c r="K145" s="45">
        <f t="shared" ca="1" si="45"/>
        <v>0</v>
      </c>
      <c r="L145" s="45"/>
      <c r="M145" s="45">
        <f t="shared" ca="1" si="54"/>
        <v>0</v>
      </c>
      <c r="N145" s="257">
        <f t="shared" ca="1" si="46"/>
        <v>0</v>
      </c>
      <c r="O145" s="23"/>
      <c r="P145" s="255">
        <f t="shared" ca="1" si="47"/>
        <v>0</v>
      </c>
      <c r="Q145" s="163">
        <f t="shared" ca="1" si="48"/>
        <v>0</v>
      </c>
      <c r="R145" s="164">
        <f ca="1">NPV(Q144,K145:$K$244) + ($A$13+$A$14+$A$15)/POWER(1+Q144,$A$28-D145+1)</f>
        <v>0</v>
      </c>
      <c r="S145" s="164">
        <f ca="1">NPV(Q145,K145:$K$244) + ($A$13+$A$14+$A$15)/POWER(1+Q145,$A$28-D145+1)</f>
        <v>0</v>
      </c>
      <c r="T145" s="45">
        <f t="shared" ca="1" si="49"/>
        <v>0</v>
      </c>
      <c r="U145" s="45">
        <f t="shared" ca="1" si="55"/>
        <v>0</v>
      </c>
      <c r="V145" s="45">
        <f t="shared" ca="1" si="56"/>
        <v>0</v>
      </c>
      <c r="W145" s="45">
        <f t="shared" ca="1" si="50"/>
        <v>0</v>
      </c>
      <c r="X145" s="25">
        <f t="shared" ca="1" si="39"/>
        <v>0</v>
      </c>
      <c r="Z145" s="28">
        <f t="shared" ca="1" si="57"/>
        <v>0</v>
      </c>
      <c r="AA145" s="233"/>
      <c r="AB145" s="45">
        <f t="shared" ca="1" si="51"/>
        <v>0</v>
      </c>
      <c r="AC145" s="45">
        <f t="shared" ca="1" si="40"/>
        <v>0</v>
      </c>
      <c r="AD145" s="25">
        <f t="shared" ca="1" si="41"/>
        <v>0</v>
      </c>
    </row>
    <row r="146" spans="4:30" x14ac:dyDescent="0.35">
      <c r="D146" s="20">
        <v>142</v>
      </c>
      <c r="E146" s="21">
        <f t="shared" ca="1" si="52"/>
        <v>51866</v>
      </c>
      <c r="F146" s="44">
        <f t="shared" ca="1" si="42"/>
        <v>52230</v>
      </c>
      <c r="G146" s="22" t="s">
        <v>119</v>
      </c>
      <c r="H146" s="44">
        <f t="shared" ca="1" si="53"/>
        <v>51866</v>
      </c>
      <c r="I146" s="45">
        <f t="shared" ca="1" si="43"/>
        <v>0</v>
      </c>
      <c r="J146" s="45">
        <f t="shared" ca="1" si="44"/>
        <v>0</v>
      </c>
      <c r="K146" s="45">
        <f t="shared" ca="1" si="45"/>
        <v>0</v>
      </c>
      <c r="L146" s="45"/>
      <c r="M146" s="45">
        <f t="shared" ca="1" si="54"/>
        <v>0</v>
      </c>
      <c r="N146" s="257">
        <f t="shared" ca="1" si="46"/>
        <v>0</v>
      </c>
      <c r="O146" s="23"/>
      <c r="P146" s="255">
        <f t="shared" ca="1" si="47"/>
        <v>0</v>
      </c>
      <c r="Q146" s="163">
        <f t="shared" ca="1" si="48"/>
        <v>0</v>
      </c>
      <c r="R146" s="164">
        <f ca="1">NPV(Q145,K146:$K$244) + ($A$13+$A$14+$A$15)/POWER(1+Q145,$A$28-D146+1)</f>
        <v>0</v>
      </c>
      <c r="S146" s="164">
        <f ca="1">NPV(Q146,K146:$K$244) + ($A$13+$A$14+$A$15)/POWER(1+Q146,$A$28-D146+1)</f>
        <v>0</v>
      </c>
      <c r="T146" s="45">
        <f t="shared" ca="1" si="49"/>
        <v>0</v>
      </c>
      <c r="U146" s="45">
        <f t="shared" ca="1" si="55"/>
        <v>0</v>
      </c>
      <c r="V146" s="45">
        <f t="shared" ca="1" si="56"/>
        <v>0</v>
      </c>
      <c r="W146" s="45">
        <f t="shared" ca="1" si="50"/>
        <v>0</v>
      </c>
      <c r="X146" s="25">
        <f t="shared" ca="1" si="39"/>
        <v>0</v>
      </c>
      <c r="Z146" s="28">
        <f t="shared" ca="1" si="57"/>
        <v>0</v>
      </c>
      <c r="AA146" s="233"/>
      <c r="AB146" s="45">
        <f t="shared" ca="1" si="51"/>
        <v>0</v>
      </c>
      <c r="AC146" s="45">
        <f t="shared" ca="1" si="40"/>
        <v>0</v>
      </c>
      <c r="AD146" s="25">
        <f t="shared" ca="1" si="41"/>
        <v>0</v>
      </c>
    </row>
    <row r="147" spans="4:30" x14ac:dyDescent="0.35">
      <c r="D147" s="20">
        <v>143</v>
      </c>
      <c r="E147" s="21">
        <f t="shared" ca="1" si="52"/>
        <v>52231</v>
      </c>
      <c r="F147" s="44">
        <f t="shared" ca="1" si="42"/>
        <v>52595</v>
      </c>
      <c r="G147" s="22" t="s">
        <v>119</v>
      </c>
      <c r="H147" s="44">
        <f t="shared" ca="1" si="53"/>
        <v>52231</v>
      </c>
      <c r="I147" s="45">
        <f t="shared" ca="1" si="43"/>
        <v>0</v>
      </c>
      <c r="J147" s="45">
        <f t="shared" ca="1" si="44"/>
        <v>0</v>
      </c>
      <c r="K147" s="45">
        <f t="shared" ca="1" si="45"/>
        <v>0</v>
      </c>
      <c r="L147" s="45"/>
      <c r="M147" s="45">
        <f t="shared" ca="1" si="54"/>
        <v>0</v>
      </c>
      <c r="N147" s="257">
        <f t="shared" ca="1" si="46"/>
        <v>0</v>
      </c>
      <c r="O147" s="23"/>
      <c r="P147" s="255">
        <f t="shared" ca="1" si="47"/>
        <v>0</v>
      </c>
      <c r="Q147" s="163">
        <f t="shared" ca="1" si="48"/>
        <v>0</v>
      </c>
      <c r="R147" s="164">
        <f ca="1">NPV(Q146,K147:$K$244) + ($A$13+$A$14+$A$15)/POWER(1+Q146,$A$28-D147+1)</f>
        <v>0</v>
      </c>
      <c r="S147" s="164">
        <f ca="1">NPV(Q147,K147:$K$244) + ($A$13+$A$14+$A$15)/POWER(1+Q147,$A$28-D147+1)</f>
        <v>0</v>
      </c>
      <c r="T147" s="45">
        <f t="shared" ca="1" si="49"/>
        <v>0</v>
      </c>
      <c r="U147" s="45">
        <f t="shared" ca="1" si="55"/>
        <v>0</v>
      </c>
      <c r="V147" s="45">
        <f t="shared" ca="1" si="56"/>
        <v>0</v>
      </c>
      <c r="W147" s="45">
        <f t="shared" ca="1" si="50"/>
        <v>0</v>
      </c>
      <c r="X147" s="25">
        <f t="shared" ca="1" si="39"/>
        <v>0</v>
      </c>
      <c r="Z147" s="28">
        <f t="shared" ca="1" si="57"/>
        <v>0</v>
      </c>
      <c r="AA147" s="233"/>
      <c r="AB147" s="45">
        <f t="shared" ca="1" si="51"/>
        <v>0</v>
      </c>
      <c r="AC147" s="45">
        <f t="shared" ca="1" si="40"/>
        <v>0</v>
      </c>
      <c r="AD147" s="25">
        <f t="shared" ca="1" si="41"/>
        <v>0</v>
      </c>
    </row>
    <row r="148" spans="4:30" x14ac:dyDescent="0.35">
      <c r="D148" s="20">
        <v>144</v>
      </c>
      <c r="E148" s="21">
        <f t="shared" ca="1" si="52"/>
        <v>52596</v>
      </c>
      <c r="F148" s="44">
        <f t="shared" ca="1" si="42"/>
        <v>52961</v>
      </c>
      <c r="G148" s="22" t="s">
        <v>119</v>
      </c>
      <c r="H148" s="44">
        <f t="shared" ca="1" si="53"/>
        <v>52596</v>
      </c>
      <c r="I148" s="45">
        <f t="shared" ca="1" si="43"/>
        <v>0</v>
      </c>
      <c r="J148" s="45">
        <f t="shared" ca="1" si="44"/>
        <v>0</v>
      </c>
      <c r="K148" s="45">
        <f t="shared" ca="1" si="45"/>
        <v>0</v>
      </c>
      <c r="L148" s="45"/>
      <c r="M148" s="45">
        <f t="shared" ca="1" si="54"/>
        <v>0</v>
      </c>
      <c r="N148" s="257">
        <f t="shared" ca="1" si="46"/>
        <v>0</v>
      </c>
      <c r="O148" s="23"/>
      <c r="P148" s="255">
        <f t="shared" ca="1" si="47"/>
        <v>0</v>
      </c>
      <c r="Q148" s="163">
        <f t="shared" ca="1" si="48"/>
        <v>0</v>
      </c>
      <c r="R148" s="164">
        <f ca="1">NPV(Q147,K148:$K$244) + ($A$13+$A$14+$A$15)/POWER(1+Q147,$A$28-D148+1)</f>
        <v>0</v>
      </c>
      <c r="S148" s="164">
        <f ca="1">NPV(Q148,K148:$K$244) + ($A$13+$A$14+$A$15)/POWER(1+Q148,$A$28-D148+1)</f>
        <v>0</v>
      </c>
      <c r="T148" s="45">
        <f t="shared" ca="1" si="49"/>
        <v>0</v>
      </c>
      <c r="U148" s="45">
        <f t="shared" ca="1" si="55"/>
        <v>0</v>
      </c>
      <c r="V148" s="45">
        <f t="shared" ca="1" si="56"/>
        <v>0</v>
      </c>
      <c r="W148" s="45">
        <f t="shared" ca="1" si="50"/>
        <v>0</v>
      </c>
      <c r="X148" s="25">
        <f t="shared" ca="1" si="39"/>
        <v>0</v>
      </c>
      <c r="Z148" s="28">
        <f t="shared" ca="1" si="57"/>
        <v>0</v>
      </c>
      <c r="AA148" s="233"/>
      <c r="AB148" s="45">
        <f t="shared" ca="1" si="51"/>
        <v>0</v>
      </c>
      <c r="AC148" s="45">
        <f t="shared" ca="1" si="40"/>
        <v>0</v>
      </c>
      <c r="AD148" s="25">
        <f t="shared" ca="1" si="41"/>
        <v>0</v>
      </c>
    </row>
    <row r="149" spans="4:30" x14ac:dyDescent="0.35">
      <c r="D149" s="20">
        <v>145</v>
      </c>
      <c r="E149" s="21">
        <f t="shared" ca="1" si="52"/>
        <v>52962</v>
      </c>
      <c r="F149" s="44">
        <f t="shared" ca="1" si="42"/>
        <v>53326</v>
      </c>
      <c r="G149" s="22" t="s">
        <v>119</v>
      </c>
      <c r="H149" s="44">
        <f t="shared" ca="1" si="53"/>
        <v>52962</v>
      </c>
      <c r="I149" s="45">
        <f t="shared" ca="1" si="43"/>
        <v>0</v>
      </c>
      <c r="J149" s="45">
        <f t="shared" ca="1" si="44"/>
        <v>0</v>
      </c>
      <c r="K149" s="45">
        <f t="shared" ca="1" si="45"/>
        <v>0</v>
      </c>
      <c r="L149" s="45"/>
      <c r="M149" s="45">
        <f t="shared" ca="1" si="54"/>
        <v>0</v>
      </c>
      <c r="N149" s="257">
        <f t="shared" ca="1" si="46"/>
        <v>0</v>
      </c>
      <c r="O149" s="23"/>
      <c r="P149" s="255">
        <f t="shared" ca="1" si="47"/>
        <v>0</v>
      </c>
      <c r="Q149" s="163">
        <f t="shared" ca="1" si="48"/>
        <v>0</v>
      </c>
      <c r="R149" s="164">
        <f ca="1">NPV(Q148,K149:$K$244) + ($A$13+$A$14+$A$15)/POWER(1+Q148,$A$28-D149+1)</f>
        <v>0</v>
      </c>
      <c r="S149" s="164">
        <f ca="1">NPV(Q149,K149:$K$244) + ($A$13+$A$14+$A$15)/POWER(1+Q149,$A$28-D149+1)</f>
        <v>0</v>
      </c>
      <c r="T149" s="45">
        <f t="shared" ca="1" si="49"/>
        <v>0</v>
      </c>
      <c r="U149" s="45">
        <f t="shared" ca="1" si="55"/>
        <v>0</v>
      </c>
      <c r="V149" s="45">
        <f t="shared" ca="1" si="56"/>
        <v>0</v>
      </c>
      <c r="W149" s="45">
        <f t="shared" ca="1" si="50"/>
        <v>0</v>
      </c>
      <c r="X149" s="25">
        <f t="shared" ca="1" si="39"/>
        <v>0</v>
      </c>
      <c r="Z149" s="28">
        <f t="shared" ca="1" si="57"/>
        <v>0</v>
      </c>
      <c r="AA149" s="233"/>
      <c r="AB149" s="45">
        <f t="shared" ca="1" si="51"/>
        <v>0</v>
      </c>
      <c r="AC149" s="45">
        <f t="shared" ca="1" si="40"/>
        <v>0</v>
      </c>
      <c r="AD149" s="25">
        <f t="shared" ca="1" si="41"/>
        <v>0</v>
      </c>
    </row>
    <row r="150" spans="4:30" x14ac:dyDescent="0.35">
      <c r="D150" s="20">
        <v>146</v>
      </c>
      <c r="E150" s="21">
        <f t="shared" ca="1" si="52"/>
        <v>53327</v>
      </c>
      <c r="F150" s="44">
        <f t="shared" ca="1" si="42"/>
        <v>53691</v>
      </c>
      <c r="G150" s="22" t="s">
        <v>119</v>
      </c>
      <c r="H150" s="44">
        <f t="shared" ca="1" si="53"/>
        <v>53327</v>
      </c>
      <c r="I150" s="45">
        <f t="shared" ca="1" si="43"/>
        <v>0</v>
      </c>
      <c r="J150" s="45">
        <f t="shared" ca="1" si="44"/>
        <v>0</v>
      </c>
      <c r="K150" s="45">
        <f t="shared" ca="1" si="45"/>
        <v>0</v>
      </c>
      <c r="L150" s="45"/>
      <c r="M150" s="45">
        <f t="shared" ca="1" si="54"/>
        <v>0</v>
      </c>
      <c r="N150" s="257">
        <f t="shared" ca="1" si="46"/>
        <v>0</v>
      </c>
      <c r="O150" s="23"/>
      <c r="P150" s="255">
        <f t="shared" ca="1" si="47"/>
        <v>0</v>
      </c>
      <c r="Q150" s="163">
        <f t="shared" ca="1" si="48"/>
        <v>0</v>
      </c>
      <c r="R150" s="164">
        <f ca="1">NPV(Q149,K150:$K$244) + ($A$13+$A$14+$A$15)/POWER(1+Q149,$A$28-D150+1)</f>
        <v>0</v>
      </c>
      <c r="S150" s="164">
        <f ca="1">NPV(Q150,K150:$K$244) + ($A$13+$A$14+$A$15)/POWER(1+Q150,$A$28-D150+1)</f>
        <v>0</v>
      </c>
      <c r="T150" s="45">
        <f t="shared" ca="1" si="49"/>
        <v>0</v>
      </c>
      <c r="U150" s="45">
        <f t="shared" ca="1" si="55"/>
        <v>0</v>
      </c>
      <c r="V150" s="45">
        <f t="shared" ca="1" si="56"/>
        <v>0</v>
      </c>
      <c r="W150" s="45">
        <f t="shared" ca="1" si="50"/>
        <v>0</v>
      </c>
      <c r="X150" s="25">
        <f t="shared" ca="1" si="39"/>
        <v>0</v>
      </c>
      <c r="Z150" s="28">
        <f t="shared" ca="1" si="57"/>
        <v>0</v>
      </c>
      <c r="AA150" s="233"/>
      <c r="AB150" s="45">
        <f t="shared" ca="1" si="51"/>
        <v>0</v>
      </c>
      <c r="AC150" s="45">
        <f t="shared" ca="1" si="40"/>
        <v>0</v>
      </c>
      <c r="AD150" s="25">
        <f t="shared" ca="1" si="41"/>
        <v>0</v>
      </c>
    </row>
    <row r="151" spans="4:30" x14ac:dyDescent="0.35">
      <c r="D151" s="20">
        <v>147</v>
      </c>
      <c r="E151" s="21">
        <f t="shared" ca="1" si="52"/>
        <v>53692</v>
      </c>
      <c r="F151" s="44">
        <f t="shared" ca="1" si="42"/>
        <v>54056</v>
      </c>
      <c r="G151" s="22" t="s">
        <v>119</v>
      </c>
      <c r="H151" s="44">
        <f t="shared" ca="1" si="53"/>
        <v>53692</v>
      </c>
      <c r="I151" s="45">
        <f t="shared" ca="1" si="43"/>
        <v>0</v>
      </c>
      <c r="J151" s="45">
        <f t="shared" ca="1" si="44"/>
        <v>0</v>
      </c>
      <c r="K151" s="45">
        <f t="shared" ca="1" si="45"/>
        <v>0</v>
      </c>
      <c r="L151" s="45"/>
      <c r="M151" s="45">
        <f t="shared" ca="1" si="54"/>
        <v>0</v>
      </c>
      <c r="N151" s="257">
        <f t="shared" ca="1" si="46"/>
        <v>0</v>
      </c>
      <c r="O151" s="23"/>
      <c r="P151" s="255">
        <f t="shared" ca="1" si="47"/>
        <v>0</v>
      </c>
      <c r="Q151" s="163">
        <f t="shared" ca="1" si="48"/>
        <v>0</v>
      </c>
      <c r="R151" s="164">
        <f ca="1">NPV(Q150,K151:$K$244) + ($A$13+$A$14+$A$15)/POWER(1+Q150,$A$28-D151+1)</f>
        <v>0</v>
      </c>
      <c r="S151" s="164">
        <f ca="1">NPV(Q151,K151:$K$244) + ($A$13+$A$14+$A$15)/POWER(1+Q151,$A$28-D151+1)</f>
        <v>0</v>
      </c>
      <c r="T151" s="45">
        <f t="shared" ca="1" si="49"/>
        <v>0</v>
      </c>
      <c r="U151" s="45">
        <f t="shared" ca="1" si="55"/>
        <v>0</v>
      </c>
      <c r="V151" s="45">
        <f t="shared" ca="1" si="56"/>
        <v>0</v>
      </c>
      <c r="W151" s="45">
        <f t="shared" ca="1" si="50"/>
        <v>0</v>
      </c>
      <c r="X151" s="25">
        <f t="shared" ca="1" si="39"/>
        <v>0</v>
      </c>
      <c r="Z151" s="28">
        <f t="shared" ca="1" si="57"/>
        <v>0</v>
      </c>
      <c r="AA151" s="233"/>
      <c r="AB151" s="45">
        <f t="shared" ca="1" si="51"/>
        <v>0</v>
      </c>
      <c r="AC151" s="45">
        <f t="shared" ca="1" si="40"/>
        <v>0</v>
      </c>
      <c r="AD151" s="25">
        <f t="shared" ca="1" si="41"/>
        <v>0</v>
      </c>
    </row>
    <row r="152" spans="4:30" x14ac:dyDescent="0.35">
      <c r="D152" s="20">
        <v>148</v>
      </c>
      <c r="E152" s="21">
        <f t="shared" ca="1" si="52"/>
        <v>54057</v>
      </c>
      <c r="F152" s="44">
        <f t="shared" ca="1" si="42"/>
        <v>54422</v>
      </c>
      <c r="G152" s="22" t="s">
        <v>119</v>
      </c>
      <c r="H152" s="44">
        <f t="shared" ca="1" si="53"/>
        <v>54057</v>
      </c>
      <c r="I152" s="45">
        <f t="shared" ca="1" si="43"/>
        <v>0</v>
      </c>
      <c r="J152" s="45">
        <f t="shared" ca="1" si="44"/>
        <v>0</v>
      </c>
      <c r="K152" s="45">
        <f t="shared" ca="1" si="45"/>
        <v>0</v>
      </c>
      <c r="L152" s="45"/>
      <c r="M152" s="45">
        <f t="shared" ca="1" si="54"/>
        <v>0</v>
      </c>
      <c r="N152" s="257">
        <f t="shared" ca="1" si="46"/>
        <v>0</v>
      </c>
      <c r="O152" s="23"/>
      <c r="P152" s="255">
        <f t="shared" ca="1" si="47"/>
        <v>0</v>
      </c>
      <c r="Q152" s="163">
        <f t="shared" ca="1" si="48"/>
        <v>0</v>
      </c>
      <c r="R152" s="164">
        <f ca="1">NPV(Q151,K152:$K$244) + ($A$13+$A$14+$A$15)/POWER(1+Q151,$A$28-D152+1)</f>
        <v>0</v>
      </c>
      <c r="S152" s="164">
        <f ca="1">NPV(Q152,K152:$K$244) + ($A$13+$A$14+$A$15)/POWER(1+Q152,$A$28-D152+1)</f>
        <v>0</v>
      </c>
      <c r="T152" s="45">
        <f t="shared" ca="1" si="49"/>
        <v>0</v>
      </c>
      <c r="U152" s="45">
        <f t="shared" ca="1" si="55"/>
        <v>0</v>
      </c>
      <c r="V152" s="45">
        <f t="shared" ca="1" si="56"/>
        <v>0</v>
      </c>
      <c r="W152" s="45">
        <f t="shared" ca="1" si="50"/>
        <v>0</v>
      </c>
      <c r="X152" s="25">
        <f t="shared" ca="1" si="39"/>
        <v>0</v>
      </c>
      <c r="Z152" s="28">
        <f t="shared" ca="1" si="57"/>
        <v>0</v>
      </c>
      <c r="AA152" s="233"/>
      <c r="AB152" s="45">
        <f t="shared" ca="1" si="51"/>
        <v>0</v>
      </c>
      <c r="AC152" s="45">
        <f t="shared" ca="1" si="40"/>
        <v>0</v>
      </c>
      <c r="AD152" s="25">
        <f t="shared" ca="1" si="41"/>
        <v>0</v>
      </c>
    </row>
    <row r="153" spans="4:30" x14ac:dyDescent="0.35">
      <c r="D153" s="20">
        <v>149</v>
      </c>
      <c r="E153" s="21">
        <f t="shared" ca="1" si="52"/>
        <v>54423</v>
      </c>
      <c r="F153" s="44">
        <f t="shared" ca="1" si="42"/>
        <v>54787</v>
      </c>
      <c r="G153" s="22" t="s">
        <v>119</v>
      </c>
      <c r="H153" s="44">
        <f t="shared" ca="1" si="53"/>
        <v>54423</v>
      </c>
      <c r="I153" s="45">
        <f t="shared" ca="1" si="43"/>
        <v>0</v>
      </c>
      <c r="J153" s="45">
        <f t="shared" ca="1" si="44"/>
        <v>0</v>
      </c>
      <c r="K153" s="45">
        <f t="shared" ca="1" si="45"/>
        <v>0</v>
      </c>
      <c r="L153" s="45"/>
      <c r="M153" s="45">
        <f t="shared" ca="1" si="54"/>
        <v>0</v>
      </c>
      <c r="N153" s="257">
        <f t="shared" ca="1" si="46"/>
        <v>0</v>
      </c>
      <c r="O153" s="23"/>
      <c r="P153" s="255">
        <f t="shared" ca="1" si="47"/>
        <v>0</v>
      </c>
      <c r="Q153" s="163">
        <f t="shared" ca="1" si="48"/>
        <v>0</v>
      </c>
      <c r="R153" s="164">
        <f ca="1">NPV(Q152,K153:$K$244) + ($A$13+$A$14+$A$15)/POWER(1+Q152,$A$28-D153+1)</f>
        <v>0</v>
      </c>
      <c r="S153" s="164">
        <f ca="1">NPV(Q153,K153:$K$244) + ($A$13+$A$14+$A$15)/POWER(1+Q153,$A$28-D153+1)</f>
        <v>0</v>
      </c>
      <c r="T153" s="45">
        <f t="shared" ca="1" si="49"/>
        <v>0</v>
      </c>
      <c r="U153" s="45">
        <f t="shared" ca="1" si="55"/>
        <v>0</v>
      </c>
      <c r="V153" s="45">
        <f t="shared" ca="1" si="56"/>
        <v>0</v>
      </c>
      <c r="W153" s="45">
        <f t="shared" ca="1" si="50"/>
        <v>0</v>
      </c>
      <c r="X153" s="25">
        <f t="shared" ca="1" si="39"/>
        <v>0</v>
      </c>
      <c r="Z153" s="28">
        <f t="shared" ca="1" si="57"/>
        <v>0</v>
      </c>
      <c r="AA153" s="233"/>
      <c r="AB153" s="45">
        <f t="shared" ca="1" si="51"/>
        <v>0</v>
      </c>
      <c r="AC153" s="45">
        <f t="shared" ca="1" si="40"/>
        <v>0</v>
      </c>
      <c r="AD153" s="25">
        <f t="shared" ca="1" si="41"/>
        <v>0</v>
      </c>
    </row>
    <row r="154" spans="4:30" x14ac:dyDescent="0.35">
      <c r="D154" s="20">
        <v>150</v>
      </c>
      <c r="E154" s="21">
        <f t="shared" ca="1" si="52"/>
        <v>54788</v>
      </c>
      <c r="F154" s="44">
        <f t="shared" ca="1" si="42"/>
        <v>55152</v>
      </c>
      <c r="G154" s="22" t="s">
        <v>119</v>
      </c>
      <c r="H154" s="44">
        <f t="shared" ca="1" si="53"/>
        <v>54788</v>
      </c>
      <c r="I154" s="45">
        <f t="shared" ca="1" si="43"/>
        <v>0</v>
      </c>
      <c r="J154" s="45">
        <f t="shared" ca="1" si="44"/>
        <v>0</v>
      </c>
      <c r="K154" s="45">
        <f t="shared" ca="1" si="45"/>
        <v>0</v>
      </c>
      <c r="L154" s="45"/>
      <c r="M154" s="45">
        <f t="shared" ca="1" si="54"/>
        <v>0</v>
      </c>
      <c r="N154" s="257">
        <f t="shared" ca="1" si="46"/>
        <v>0</v>
      </c>
      <c r="O154" s="23"/>
      <c r="P154" s="255">
        <f t="shared" ca="1" si="47"/>
        <v>0</v>
      </c>
      <c r="Q154" s="163">
        <f t="shared" ca="1" si="48"/>
        <v>0</v>
      </c>
      <c r="R154" s="164">
        <f ca="1">NPV(Q153,K154:$K$244) + ($A$13+$A$14+$A$15)/POWER(1+Q153,$A$28-D154+1)</f>
        <v>0</v>
      </c>
      <c r="S154" s="164">
        <f ca="1">NPV(Q154,K154:$K$244) + ($A$13+$A$14+$A$15)/POWER(1+Q154,$A$28-D154+1)</f>
        <v>0</v>
      </c>
      <c r="T154" s="45">
        <f t="shared" ca="1" si="49"/>
        <v>0</v>
      </c>
      <c r="U154" s="45">
        <f t="shared" ca="1" si="55"/>
        <v>0</v>
      </c>
      <c r="V154" s="45">
        <f t="shared" ca="1" si="56"/>
        <v>0</v>
      </c>
      <c r="W154" s="45">
        <f t="shared" ca="1" si="50"/>
        <v>0</v>
      </c>
      <c r="X154" s="25">
        <f t="shared" ca="1" si="39"/>
        <v>0</v>
      </c>
      <c r="Z154" s="28">
        <f t="shared" ca="1" si="57"/>
        <v>0</v>
      </c>
      <c r="AA154" s="233"/>
      <c r="AB154" s="45">
        <f t="shared" ca="1" si="51"/>
        <v>0</v>
      </c>
      <c r="AC154" s="45">
        <f t="shared" ca="1" si="40"/>
        <v>0</v>
      </c>
      <c r="AD154" s="25">
        <f t="shared" ca="1" si="41"/>
        <v>0</v>
      </c>
    </row>
    <row r="155" spans="4:30" x14ac:dyDescent="0.35">
      <c r="D155" s="20">
        <v>151</v>
      </c>
      <c r="E155" s="21">
        <f t="shared" ca="1" si="52"/>
        <v>55153</v>
      </c>
      <c r="F155" s="44">
        <f t="shared" ca="1" si="42"/>
        <v>55517</v>
      </c>
      <c r="G155" s="22" t="s">
        <v>119</v>
      </c>
      <c r="H155" s="44">
        <f t="shared" ca="1" si="53"/>
        <v>55153</v>
      </c>
      <c r="I155" s="45">
        <f t="shared" ca="1" si="43"/>
        <v>0</v>
      </c>
      <c r="J155" s="45">
        <f t="shared" ca="1" si="44"/>
        <v>0</v>
      </c>
      <c r="K155" s="45">
        <f t="shared" ca="1" si="45"/>
        <v>0</v>
      </c>
      <c r="L155" s="45"/>
      <c r="M155" s="45">
        <f t="shared" ca="1" si="54"/>
        <v>0</v>
      </c>
      <c r="N155" s="257">
        <f t="shared" ca="1" si="46"/>
        <v>0</v>
      </c>
      <c r="O155" s="23"/>
      <c r="P155" s="255">
        <f t="shared" ca="1" si="47"/>
        <v>0</v>
      </c>
      <c r="Q155" s="163">
        <f t="shared" ca="1" si="48"/>
        <v>0</v>
      </c>
      <c r="R155" s="164">
        <f ca="1">NPV(Q154,K155:$K$244) + ($A$13+$A$14+$A$15)/POWER(1+Q154,$A$28-D155+1)</f>
        <v>0</v>
      </c>
      <c r="S155" s="164">
        <f ca="1">NPV(Q155,K155:$K$244) + ($A$13+$A$14+$A$15)/POWER(1+Q155,$A$28-D155+1)</f>
        <v>0</v>
      </c>
      <c r="T155" s="45">
        <f t="shared" ca="1" si="49"/>
        <v>0</v>
      </c>
      <c r="U155" s="45">
        <f t="shared" ca="1" si="55"/>
        <v>0</v>
      </c>
      <c r="V155" s="45">
        <f t="shared" ca="1" si="56"/>
        <v>0</v>
      </c>
      <c r="W155" s="45">
        <f t="shared" ca="1" si="50"/>
        <v>0</v>
      </c>
      <c r="X155" s="25">
        <f t="shared" ca="1" si="39"/>
        <v>0</v>
      </c>
      <c r="Z155" s="28">
        <f t="shared" ca="1" si="57"/>
        <v>0</v>
      </c>
      <c r="AA155" s="233"/>
      <c r="AB155" s="45">
        <f t="shared" ca="1" si="51"/>
        <v>0</v>
      </c>
      <c r="AC155" s="45">
        <f t="shared" ca="1" si="40"/>
        <v>0</v>
      </c>
      <c r="AD155" s="25">
        <f t="shared" ca="1" si="41"/>
        <v>0</v>
      </c>
    </row>
    <row r="156" spans="4:30" x14ac:dyDescent="0.35">
      <c r="D156" s="20">
        <v>152</v>
      </c>
      <c r="E156" s="21">
        <f t="shared" ca="1" si="52"/>
        <v>55518</v>
      </c>
      <c r="F156" s="44">
        <f t="shared" ca="1" si="42"/>
        <v>55883</v>
      </c>
      <c r="G156" s="22" t="s">
        <v>119</v>
      </c>
      <c r="H156" s="44">
        <f t="shared" ca="1" si="53"/>
        <v>55518</v>
      </c>
      <c r="I156" s="45">
        <f t="shared" ca="1" si="43"/>
        <v>0</v>
      </c>
      <c r="J156" s="45">
        <f t="shared" ca="1" si="44"/>
        <v>0</v>
      </c>
      <c r="K156" s="45">
        <f t="shared" ca="1" si="45"/>
        <v>0</v>
      </c>
      <c r="L156" s="45"/>
      <c r="M156" s="45">
        <f t="shared" ca="1" si="54"/>
        <v>0</v>
      </c>
      <c r="N156" s="257">
        <f t="shared" ca="1" si="46"/>
        <v>0</v>
      </c>
      <c r="O156" s="23"/>
      <c r="P156" s="255">
        <f t="shared" ca="1" si="47"/>
        <v>0</v>
      </c>
      <c r="Q156" s="163">
        <f t="shared" ca="1" si="48"/>
        <v>0</v>
      </c>
      <c r="R156" s="164">
        <f ca="1">NPV(Q155,K156:$K$244) + ($A$13+$A$14+$A$15)/POWER(1+Q155,$A$28-D156+1)</f>
        <v>0</v>
      </c>
      <c r="S156" s="164">
        <f ca="1">NPV(Q156,K156:$K$244) + ($A$13+$A$14+$A$15)/POWER(1+Q156,$A$28-D156+1)</f>
        <v>0</v>
      </c>
      <c r="T156" s="45">
        <f t="shared" ca="1" si="49"/>
        <v>0</v>
      </c>
      <c r="U156" s="45">
        <f t="shared" ca="1" si="55"/>
        <v>0</v>
      </c>
      <c r="V156" s="45">
        <f t="shared" ca="1" si="56"/>
        <v>0</v>
      </c>
      <c r="W156" s="45">
        <f t="shared" ca="1" si="50"/>
        <v>0</v>
      </c>
      <c r="X156" s="25">
        <f t="shared" ca="1" si="39"/>
        <v>0</v>
      </c>
      <c r="Z156" s="28">
        <f t="shared" ca="1" si="57"/>
        <v>0</v>
      </c>
      <c r="AA156" s="233"/>
      <c r="AB156" s="45">
        <f t="shared" ca="1" si="51"/>
        <v>0</v>
      </c>
      <c r="AC156" s="45">
        <f t="shared" ca="1" si="40"/>
        <v>0</v>
      </c>
      <c r="AD156" s="25">
        <f t="shared" ca="1" si="41"/>
        <v>0</v>
      </c>
    </row>
    <row r="157" spans="4:30" x14ac:dyDescent="0.35">
      <c r="D157" s="20">
        <v>153</v>
      </c>
      <c r="E157" s="21">
        <f t="shared" ca="1" si="52"/>
        <v>55884</v>
      </c>
      <c r="F157" s="44">
        <f t="shared" ca="1" si="42"/>
        <v>56248</v>
      </c>
      <c r="G157" s="22" t="s">
        <v>119</v>
      </c>
      <c r="H157" s="44">
        <f t="shared" ca="1" si="53"/>
        <v>55884</v>
      </c>
      <c r="I157" s="45">
        <f t="shared" ca="1" si="43"/>
        <v>0</v>
      </c>
      <c r="J157" s="45">
        <f t="shared" ca="1" si="44"/>
        <v>0</v>
      </c>
      <c r="K157" s="45">
        <f t="shared" ca="1" si="45"/>
        <v>0</v>
      </c>
      <c r="L157" s="45"/>
      <c r="M157" s="45">
        <f t="shared" ca="1" si="54"/>
        <v>0</v>
      </c>
      <c r="N157" s="257">
        <f t="shared" ca="1" si="46"/>
        <v>0</v>
      </c>
      <c r="O157" s="23"/>
      <c r="P157" s="255">
        <f t="shared" ca="1" si="47"/>
        <v>0</v>
      </c>
      <c r="Q157" s="163">
        <f t="shared" ca="1" si="48"/>
        <v>0</v>
      </c>
      <c r="R157" s="164">
        <f ca="1">NPV(Q156,K157:$K$244) + ($A$13+$A$14+$A$15)/POWER(1+Q156,$A$28-D157+1)</f>
        <v>0</v>
      </c>
      <c r="S157" s="164">
        <f ca="1">NPV(Q157,K157:$K$244) + ($A$13+$A$14+$A$15)/POWER(1+Q157,$A$28-D157+1)</f>
        <v>0</v>
      </c>
      <c r="T157" s="45">
        <f t="shared" ca="1" si="49"/>
        <v>0</v>
      </c>
      <c r="U157" s="45">
        <f t="shared" ca="1" si="55"/>
        <v>0</v>
      </c>
      <c r="V157" s="45">
        <f t="shared" ca="1" si="56"/>
        <v>0</v>
      </c>
      <c r="W157" s="45">
        <f t="shared" ca="1" si="50"/>
        <v>0</v>
      </c>
      <c r="X157" s="25">
        <f t="shared" ca="1" si="39"/>
        <v>0</v>
      </c>
      <c r="Z157" s="28">
        <f t="shared" ca="1" si="57"/>
        <v>0</v>
      </c>
      <c r="AA157" s="233"/>
      <c r="AB157" s="45">
        <f t="shared" ca="1" si="51"/>
        <v>0</v>
      </c>
      <c r="AC157" s="45">
        <f t="shared" ca="1" si="40"/>
        <v>0</v>
      </c>
      <c r="AD157" s="25">
        <f t="shared" ca="1" si="41"/>
        <v>0</v>
      </c>
    </row>
    <row r="158" spans="4:30" x14ac:dyDescent="0.35">
      <c r="D158" s="20">
        <v>154</v>
      </c>
      <c r="E158" s="21">
        <f t="shared" ca="1" si="52"/>
        <v>56249</v>
      </c>
      <c r="F158" s="44">
        <f t="shared" ca="1" si="42"/>
        <v>56613</v>
      </c>
      <c r="G158" s="22" t="s">
        <v>119</v>
      </c>
      <c r="H158" s="44">
        <f t="shared" ca="1" si="53"/>
        <v>56249</v>
      </c>
      <c r="I158" s="45">
        <f t="shared" ca="1" si="43"/>
        <v>0</v>
      </c>
      <c r="J158" s="45">
        <f t="shared" ca="1" si="44"/>
        <v>0</v>
      </c>
      <c r="K158" s="45">
        <f t="shared" ca="1" si="45"/>
        <v>0</v>
      </c>
      <c r="L158" s="45"/>
      <c r="M158" s="45">
        <f t="shared" ca="1" si="54"/>
        <v>0</v>
      </c>
      <c r="N158" s="257">
        <f t="shared" ca="1" si="46"/>
        <v>0</v>
      </c>
      <c r="O158" s="23"/>
      <c r="P158" s="255">
        <f t="shared" ca="1" si="47"/>
        <v>0</v>
      </c>
      <c r="Q158" s="163">
        <f t="shared" ca="1" si="48"/>
        <v>0</v>
      </c>
      <c r="R158" s="164">
        <f ca="1">NPV(Q157,K158:$K$244) + ($A$13+$A$14+$A$15)/POWER(1+Q157,$A$28-D158+1)</f>
        <v>0</v>
      </c>
      <c r="S158" s="164">
        <f ca="1">NPV(Q158,K158:$K$244) + ($A$13+$A$14+$A$15)/POWER(1+Q158,$A$28-D158+1)</f>
        <v>0</v>
      </c>
      <c r="T158" s="45">
        <f t="shared" ca="1" si="49"/>
        <v>0</v>
      </c>
      <c r="U158" s="45">
        <f t="shared" ca="1" si="55"/>
        <v>0</v>
      </c>
      <c r="V158" s="45">
        <f t="shared" ca="1" si="56"/>
        <v>0</v>
      </c>
      <c r="W158" s="45">
        <f t="shared" ca="1" si="50"/>
        <v>0</v>
      </c>
      <c r="X158" s="25">
        <f t="shared" ca="1" si="39"/>
        <v>0</v>
      </c>
      <c r="Z158" s="28">
        <f t="shared" ca="1" si="57"/>
        <v>0</v>
      </c>
      <c r="AA158" s="233"/>
      <c r="AB158" s="45">
        <f t="shared" ca="1" si="51"/>
        <v>0</v>
      </c>
      <c r="AC158" s="45">
        <f t="shared" ca="1" si="40"/>
        <v>0</v>
      </c>
      <c r="AD158" s="25">
        <f t="shared" ca="1" si="41"/>
        <v>0</v>
      </c>
    </row>
    <row r="159" spans="4:30" x14ac:dyDescent="0.35">
      <c r="D159" s="20">
        <v>155</v>
      </c>
      <c r="E159" s="21">
        <f t="shared" ca="1" si="52"/>
        <v>56614</v>
      </c>
      <c r="F159" s="44">
        <f t="shared" ca="1" si="42"/>
        <v>56978</v>
      </c>
      <c r="G159" s="22" t="s">
        <v>119</v>
      </c>
      <c r="H159" s="44">
        <f t="shared" ca="1" si="53"/>
        <v>56614</v>
      </c>
      <c r="I159" s="45">
        <f t="shared" ca="1" si="43"/>
        <v>0</v>
      </c>
      <c r="J159" s="45">
        <f t="shared" ca="1" si="44"/>
        <v>0</v>
      </c>
      <c r="K159" s="45">
        <f t="shared" ca="1" si="45"/>
        <v>0</v>
      </c>
      <c r="L159" s="45"/>
      <c r="M159" s="45">
        <f t="shared" ca="1" si="54"/>
        <v>0</v>
      </c>
      <c r="N159" s="257">
        <f t="shared" ca="1" si="46"/>
        <v>0</v>
      </c>
      <c r="O159" s="23"/>
      <c r="P159" s="255">
        <f t="shared" ca="1" si="47"/>
        <v>0</v>
      </c>
      <c r="Q159" s="163">
        <f t="shared" ca="1" si="48"/>
        <v>0</v>
      </c>
      <c r="R159" s="164">
        <f ca="1">NPV(Q158,K159:$K$244) + ($A$13+$A$14+$A$15)/POWER(1+Q158,$A$28-D159+1)</f>
        <v>0</v>
      </c>
      <c r="S159" s="164">
        <f ca="1">NPV(Q159,K159:$K$244) + ($A$13+$A$14+$A$15)/POWER(1+Q159,$A$28-D159+1)</f>
        <v>0</v>
      </c>
      <c r="T159" s="45">
        <f t="shared" ca="1" si="49"/>
        <v>0</v>
      </c>
      <c r="U159" s="45">
        <f t="shared" ca="1" si="55"/>
        <v>0</v>
      </c>
      <c r="V159" s="45">
        <f t="shared" ca="1" si="56"/>
        <v>0</v>
      </c>
      <c r="W159" s="45">
        <f t="shared" ca="1" si="50"/>
        <v>0</v>
      </c>
      <c r="X159" s="25">
        <f t="shared" ca="1" si="39"/>
        <v>0</v>
      </c>
      <c r="Z159" s="28">
        <f t="shared" ca="1" si="57"/>
        <v>0</v>
      </c>
      <c r="AA159" s="233"/>
      <c r="AB159" s="45">
        <f t="shared" ca="1" si="51"/>
        <v>0</v>
      </c>
      <c r="AC159" s="45">
        <f t="shared" ca="1" si="40"/>
        <v>0</v>
      </c>
      <c r="AD159" s="25">
        <f t="shared" ca="1" si="41"/>
        <v>0</v>
      </c>
    </row>
    <row r="160" spans="4:30" x14ac:dyDescent="0.35">
      <c r="D160" s="20">
        <v>156</v>
      </c>
      <c r="E160" s="21">
        <f t="shared" ca="1" si="52"/>
        <v>56979</v>
      </c>
      <c r="F160" s="44">
        <f t="shared" ca="1" si="42"/>
        <v>57344</v>
      </c>
      <c r="G160" s="22" t="s">
        <v>119</v>
      </c>
      <c r="H160" s="44">
        <f t="shared" ca="1" si="53"/>
        <v>56979</v>
      </c>
      <c r="I160" s="45">
        <f t="shared" ca="1" si="43"/>
        <v>0</v>
      </c>
      <c r="J160" s="45">
        <f t="shared" ca="1" si="44"/>
        <v>0</v>
      </c>
      <c r="K160" s="45">
        <f t="shared" ca="1" si="45"/>
        <v>0</v>
      </c>
      <c r="L160" s="45"/>
      <c r="M160" s="45">
        <f t="shared" ca="1" si="54"/>
        <v>0</v>
      </c>
      <c r="N160" s="257">
        <f t="shared" ca="1" si="46"/>
        <v>0</v>
      </c>
      <c r="O160" s="23"/>
      <c r="P160" s="255">
        <f t="shared" ca="1" si="47"/>
        <v>0</v>
      </c>
      <c r="Q160" s="163">
        <f t="shared" ca="1" si="48"/>
        <v>0</v>
      </c>
      <c r="R160" s="164">
        <f ca="1">NPV(Q159,K160:$K$244) + ($A$13+$A$14+$A$15)/POWER(1+Q159,$A$28-D160+1)</f>
        <v>0</v>
      </c>
      <c r="S160" s="164">
        <f ca="1">NPV(Q160,K160:$K$244) + ($A$13+$A$14+$A$15)/POWER(1+Q160,$A$28-D160+1)</f>
        <v>0</v>
      </c>
      <c r="T160" s="45">
        <f t="shared" ca="1" si="49"/>
        <v>0</v>
      </c>
      <c r="U160" s="45">
        <f t="shared" ca="1" si="55"/>
        <v>0</v>
      </c>
      <c r="V160" s="45">
        <f t="shared" ca="1" si="56"/>
        <v>0</v>
      </c>
      <c r="W160" s="45">
        <f t="shared" ca="1" si="50"/>
        <v>0</v>
      </c>
      <c r="X160" s="25">
        <f t="shared" ca="1" si="39"/>
        <v>0</v>
      </c>
      <c r="Z160" s="28">
        <f t="shared" ca="1" si="57"/>
        <v>0</v>
      </c>
      <c r="AA160" s="233"/>
      <c r="AB160" s="45">
        <f t="shared" ca="1" si="51"/>
        <v>0</v>
      </c>
      <c r="AC160" s="45">
        <f t="shared" ca="1" si="40"/>
        <v>0</v>
      </c>
      <c r="AD160" s="25">
        <f t="shared" ca="1" si="41"/>
        <v>0</v>
      </c>
    </row>
    <row r="161" spans="4:30" x14ac:dyDescent="0.35">
      <c r="D161" s="20">
        <v>157</v>
      </c>
      <c r="E161" s="21">
        <f t="shared" ca="1" si="52"/>
        <v>57345</v>
      </c>
      <c r="F161" s="44">
        <f t="shared" ca="1" si="42"/>
        <v>57709</v>
      </c>
      <c r="G161" s="22" t="s">
        <v>119</v>
      </c>
      <c r="H161" s="44">
        <f t="shared" ca="1" si="53"/>
        <v>57345</v>
      </c>
      <c r="I161" s="45">
        <f t="shared" ca="1" si="43"/>
        <v>0</v>
      </c>
      <c r="J161" s="45">
        <f t="shared" ca="1" si="44"/>
        <v>0</v>
      </c>
      <c r="K161" s="45">
        <f t="shared" ca="1" si="45"/>
        <v>0</v>
      </c>
      <c r="L161" s="45"/>
      <c r="M161" s="45">
        <f t="shared" ca="1" si="54"/>
        <v>0</v>
      </c>
      <c r="N161" s="257">
        <f t="shared" ca="1" si="46"/>
        <v>0</v>
      </c>
      <c r="O161" s="23"/>
      <c r="P161" s="255">
        <f t="shared" ca="1" si="47"/>
        <v>0</v>
      </c>
      <c r="Q161" s="163">
        <f t="shared" ca="1" si="48"/>
        <v>0</v>
      </c>
      <c r="R161" s="164">
        <f ca="1">NPV(Q160,K161:$K$244) + ($A$13+$A$14+$A$15)/POWER(1+Q160,$A$28-D161+1)</f>
        <v>0</v>
      </c>
      <c r="S161" s="164">
        <f ca="1">NPV(Q161,K161:$K$244) + ($A$13+$A$14+$A$15)/POWER(1+Q161,$A$28-D161+1)</f>
        <v>0</v>
      </c>
      <c r="T161" s="45">
        <f t="shared" ca="1" si="49"/>
        <v>0</v>
      </c>
      <c r="U161" s="45">
        <f t="shared" ca="1" si="55"/>
        <v>0</v>
      </c>
      <c r="V161" s="45">
        <f t="shared" ca="1" si="56"/>
        <v>0</v>
      </c>
      <c r="W161" s="45">
        <f t="shared" ca="1" si="50"/>
        <v>0</v>
      </c>
      <c r="X161" s="25">
        <f t="shared" ca="1" si="39"/>
        <v>0</v>
      </c>
      <c r="Z161" s="28">
        <f t="shared" ca="1" si="57"/>
        <v>0</v>
      </c>
      <c r="AA161" s="233"/>
      <c r="AB161" s="45">
        <f t="shared" ca="1" si="51"/>
        <v>0</v>
      </c>
      <c r="AC161" s="45">
        <f t="shared" ca="1" si="40"/>
        <v>0</v>
      </c>
      <c r="AD161" s="25">
        <f t="shared" ca="1" si="41"/>
        <v>0</v>
      </c>
    </row>
    <row r="162" spans="4:30" x14ac:dyDescent="0.35">
      <c r="D162" s="20">
        <v>158</v>
      </c>
      <c r="E162" s="21">
        <f t="shared" ca="1" si="52"/>
        <v>57710</v>
      </c>
      <c r="F162" s="44">
        <f t="shared" ca="1" si="42"/>
        <v>58074</v>
      </c>
      <c r="G162" s="22" t="s">
        <v>119</v>
      </c>
      <c r="H162" s="44">
        <f t="shared" ca="1" si="53"/>
        <v>57710</v>
      </c>
      <c r="I162" s="45">
        <f t="shared" ca="1" si="43"/>
        <v>0</v>
      </c>
      <c r="J162" s="45">
        <f t="shared" ca="1" si="44"/>
        <v>0</v>
      </c>
      <c r="K162" s="45">
        <f t="shared" ca="1" si="45"/>
        <v>0</v>
      </c>
      <c r="L162" s="45"/>
      <c r="M162" s="45">
        <f t="shared" ca="1" si="54"/>
        <v>0</v>
      </c>
      <c r="N162" s="257">
        <f t="shared" ca="1" si="46"/>
        <v>0</v>
      </c>
      <c r="O162" s="23"/>
      <c r="P162" s="255">
        <f t="shared" ca="1" si="47"/>
        <v>0</v>
      </c>
      <c r="Q162" s="163">
        <f t="shared" ca="1" si="48"/>
        <v>0</v>
      </c>
      <c r="R162" s="164">
        <f ca="1">NPV(Q161,K162:$K$244) + ($A$13+$A$14+$A$15)/POWER(1+Q161,$A$28-D162+1)</f>
        <v>0</v>
      </c>
      <c r="S162" s="164">
        <f ca="1">NPV(Q162,K162:$K$244) + ($A$13+$A$14+$A$15)/POWER(1+Q162,$A$28-D162+1)</f>
        <v>0</v>
      </c>
      <c r="T162" s="45">
        <f t="shared" ca="1" si="49"/>
        <v>0</v>
      </c>
      <c r="U162" s="45">
        <f t="shared" ca="1" si="55"/>
        <v>0</v>
      </c>
      <c r="V162" s="45">
        <f t="shared" ca="1" si="56"/>
        <v>0</v>
      </c>
      <c r="W162" s="45">
        <f t="shared" ca="1" si="50"/>
        <v>0</v>
      </c>
      <c r="X162" s="25">
        <f t="shared" ca="1" si="39"/>
        <v>0</v>
      </c>
      <c r="Z162" s="28">
        <f t="shared" ca="1" si="57"/>
        <v>0</v>
      </c>
      <c r="AA162" s="233"/>
      <c r="AB162" s="45">
        <f t="shared" ca="1" si="51"/>
        <v>0</v>
      </c>
      <c r="AC162" s="45">
        <f t="shared" ca="1" si="40"/>
        <v>0</v>
      </c>
      <c r="AD162" s="25">
        <f t="shared" ca="1" si="41"/>
        <v>0</v>
      </c>
    </row>
    <row r="163" spans="4:30" x14ac:dyDescent="0.35">
      <c r="D163" s="20">
        <v>159</v>
      </c>
      <c r="E163" s="21">
        <f t="shared" ca="1" si="52"/>
        <v>58075</v>
      </c>
      <c r="F163" s="44">
        <f t="shared" ca="1" si="42"/>
        <v>58439</v>
      </c>
      <c r="G163" s="22" t="s">
        <v>119</v>
      </c>
      <c r="H163" s="44">
        <f t="shared" ca="1" si="53"/>
        <v>58075</v>
      </c>
      <c r="I163" s="45">
        <f t="shared" ca="1" si="43"/>
        <v>0</v>
      </c>
      <c r="J163" s="45">
        <f t="shared" ca="1" si="44"/>
        <v>0</v>
      </c>
      <c r="K163" s="45">
        <f t="shared" ca="1" si="45"/>
        <v>0</v>
      </c>
      <c r="L163" s="45"/>
      <c r="M163" s="45">
        <f t="shared" ca="1" si="54"/>
        <v>0</v>
      </c>
      <c r="N163" s="257">
        <f t="shared" ca="1" si="46"/>
        <v>0</v>
      </c>
      <c r="O163" s="23"/>
      <c r="P163" s="255">
        <f t="shared" ca="1" si="47"/>
        <v>0</v>
      </c>
      <c r="Q163" s="163">
        <f t="shared" ca="1" si="48"/>
        <v>0</v>
      </c>
      <c r="R163" s="164">
        <f ca="1">NPV(Q162,K163:$K$244) + ($A$13+$A$14+$A$15)/POWER(1+Q162,$A$28-D163+1)</f>
        <v>0</v>
      </c>
      <c r="S163" s="164">
        <f ca="1">NPV(Q163,K163:$K$244) + ($A$13+$A$14+$A$15)/POWER(1+Q163,$A$28-D163+1)</f>
        <v>0</v>
      </c>
      <c r="T163" s="45">
        <f t="shared" ca="1" si="49"/>
        <v>0</v>
      </c>
      <c r="U163" s="45">
        <f t="shared" ca="1" si="55"/>
        <v>0</v>
      </c>
      <c r="V163" s="45">
        <f t="shared" ca="1" si="56"/>
        <v>0</v>
      </c>
      <c r="W163" s="45">
        <f t="shared" ca="1" si="50"/>
        <v>0</v>
      </c>
      <c r="X163" s="25">
        <f t="shared" ca="1" si="39"/>
        <v>0</v>
      </c>
      <c r="Z163" s="28">
        <f t="shared" ca="1" si="57"/>
        <v>0</v>
      </c>
      <c r="AA163" s="233"/>
      <c r="AB163" s="45">
        <f t="shared" ca="1" si="51"/>
        <v>0</v>
      </c>
      <c r="AC163" s="45">
        <f t="shared" ca="1" si="40"/>
        <v>0</v>
      </c>
      <c r="AD163" s="25">
        <f t="shared" ca="1" si="41"/>
        <v>0</v>
      </c>
    </row>
    <row r="164" spans="4:30" x14ac:dyDescent="0.35">
      <c r="D164" s="20">
        <v>160</v>
      </c>
      <c r="E164" s="21">
        <f t="shared" ca="1" si="52"/>
        <v>58440</v>
      </c>
      <c r="F164" s="44">
        <f t="shared" ca="1" si="42"/>
        <v>58805</v>
      </c>
      <c r="G164" s="22" t="s">
        <v>119</v>
      </c>
      <c r="H164" s="44">
        <f t="shared" ca="1" si="53"/>
        <v>58440</v>
      </c>
      <c r="I164" s="45">
        <f t="shared" ca="1" si="43"/>
        <v>0</v>
      </c>
      <c r="J164" s="45">
        <f t="shared" ca="1" si="44"/>
        <v>0</v>
      </c>
      <c r="K164" s="45">
        <f t="shared" ca="1" si="45"/>
        <v>0</v>
      </c>
      <c r="L164" s="45"/>
      <c r="M164" s="45">
        <f t="shared" ca="1" si="54"/>
        <v>0</v>
      </c>
      <c r="N164" s="257">
        <f t="shared" ca="1" si="46"/>
        <v>0</v>
      </c>
      <c r="O164" s="23"/>
      <c r="P164" s="255">
        <f t="shared" ca="1" si="47"/>
        <v>0</v>
      </c>
      <c r="Q164" s="163">
        <f t="shared" ca="1" si="48"/>
        <v>0</v>
      </c>
      <c r="R164" s="164">
        <f ca="1">NPV(Q163,K164:$K$244) + ($A$13+$A$14+$A$15)/POWER(1+Q163,$A$28-D164+1)</f>
        <v>0</v>
      </c>
      <c r="S164" s="164">
        <f ca="1">NPV(Q164,K164:$K$244) + ($A$13+$A$14+$A$15)/POWER(1+Q164,$A$28-D164+1)</f>
        <v>0</v>
      </c>
      <c r="T164" s="45">
        <f t="shared" ca="1" si="49"/>
        <v>0</v>
      </c>
      <c r="U164" s="45">
        <f t="shared" ca="1" si="55"/>
        <v>0</v>
      </c>
      <c r="V164" s="45">
        <f t="shared" ca="1" si="56"/>
        <v>0</v>
      </c>
      <c r="W164" s="45">
        <f t="shared" ca="1" si="50"/>
        <v>0</v>
      </c>
      <c r="X164" s="25">
        <f t="shared" ca="1" si="39"/>
        <v>0</v>
      </c>
      <c r="Z164" s="28">
        <f t="shared" ca="1" si="57"/>
        <v>0</v>
      </c>
      <c r="AA164" s="233"/>
      <c r="AB164" s="45">
        <f t="shared" ca="1" si="51"/>
        <v>0</v>
      </c>
      <c r="AC164" s="45">
        <f t="shared" ca="1" si="40"/>
        <v>0</v>
      </c>
      <c r="AD164" s="25">
        <f t="shared" ca="1" si="41"/>
        <v>0</v>
      </c>
    </row>
    <row r="165" spans="4:30" x14ac:dyDescent="0.35">
      <c r="D165" s="20">
        <v>161</v>
      </c>
      <c r="E165" s="21">
        <f t="shared" ca="1" si="52"/>
        <v>58806</v>
      </c>
      <c r="F165" s="44">
        <f t="shared" ca="1" si="42"/>
        <v>59170</v>
      </c>
      <c r="G165" s="22" t="s">
        <v>119</v>
      </c>
      <c r="H165" s="44">
        <f t="shared" ca="1" si="53"/>
        <v>58806</v>
      </c>
      <c r="I165" s="45">
        <f t="shared" ca="1" si="43"/>
        <v>0</v>
      </c>
      <c r="J165" s="45">
        <f t="shared" ca="1" si="44"/>
        <v>0</v>
      </c>
      <c r="K165" s="45">
        <f t="shared" ca="1" si="45"/>
        <v>0</v>
      </c>
      <c r="L165" s="45"/>
      <c r="M165" s="45">
        <f t="shared" ca="1" si="54"/>
        <v>0</v>
      </c>
      <c r="N165" s="257">
        <f t="shared" ca="1" si="46"/>
        <v>0</v>
      </c>
      <c r="O165" s="23"/>
      <c r="P165" s="255">
        <f t="shared" ca="1" si="47"/>
        <v>0</v>
      </c>
      <c r="Q165" s="163">
        <f t="shared" ca="1" si="48"/>
        <v>0</v>
      </c>
      <c r="R165" s="164">
        <f ca="1">NPV(Q164,K165:$K$244) + ($A$13+$A$14+$A$15)/POWER(1+Q164,$A$28-D165+1)</f>
        <v>0</v>
      </c>
      <c r="S165" s="164">
        <f ca="1">NPV(Q165,K165:$K$244) + ($A$13+$A$14+$A$15)/POWER(1+Q165,$A$28-D165+1)</f>
        <v>0</v>
      </c>
      <c r="T165" s="45">
        <f t="shared" ca="1" si="49"/>
        <v>0</v>
      </c>
      <c r="U165" s="45">
        <f t="shared" ca="1" si="55"/>
        <v>0</v>
      </c>
      <c r="V165" s="45">
        <f t="shared" ca="1" si="56"/>
        <v>0</v>
      </c>
      <c r="W165" s="45">
        <f t="shared" ca="1" si="50"/>
        <v>0</v>
      </c>
      <c r="X165" s="25">
        <f t="shared" ca="1" si="39"/>
        <v>0</v>
      </c>
      <c r="Z165" s="28">
        <f t="shared" ca="1" si="57"/>
        <v>0</v>
      </c>
      <c r="AA165" s="233"/>
      <c r="AB165" s="45">
        <f t="shared" ca="1" si="51"/>
        <v>0</v>
      </c>
      <c r="AC165" s="45">
        <f t="shared" ca="1" si="40"/>
        <v>0</v>
      </c>
      <c r="AD165" s="25">
        <f t="shared" ca="1" si="41"/>
        <v>0</v>
      </c>
    </row>
    <row r="166" spans="4:30" x14ac:dyDescent="0.35">
      <c r="D166" s="20">
        <v>162</v>
      </c>
      <c r="E166" s="21">
        <f t="shared" ca="1" si="52"/>
        <v>59171</v>
      </c>
      <c r="F166" s="44">
        <f t="shared" ca="1" si="42"/>
        <v>59535</v>
      </c>
      <c r="G166" s="22" t="s">
        <v>119</v>
      </c>
      <c r="H166" s="44">
        <f t="shared" ca="1" si="53"/>
        <v>59171</v>
      </c>
      <c r="I166" s="45">
        <f t="shared" ca="1" si="43"/>
        <v>0</v>
      </c>
      <c r="J166" s="45">
        <f t="shared" ca="1" si="44"/>
        <v>0</v>
      </c>
      <c r="K166" s="45">
        <f t="shared" ca="1" si="45"/>
        <v>0</v>
      </c>
      <c r="L166" s="45"/>
      <c r="M166" s="45">
        <f t="shared" ca="1" si="54"/>
        <v>0</v>
      </c>
      <c r="N166" s="257">
        <f t="shared" ca="1" si="46"/>
        <v>0</v>
      </c>
      <c r="O166" s="23"/>
      <c r="P166" s="255">
        <f t="shared" ca="1" si="47"/>
        <v>0</v>
      </c>
      <c r="Q166" s="163">
        <f t="shared" ca="1" si="48"/>
        <v>0</v>
      </c>
      <c r="R166" s="164">
        <f ca="1">NPV(Q165,K166:$K$244) + ($A$13+$A$14+$A$15)/POWER(1+Q165,$A$28-D166+1)</f>
        <v>0</v>
      </c>
      <c r="S166" s="164">
        <f ca="1">NPV(Q166,K166:$K$244) + ($A$13+$A$14+$A$15)/POWER(1+Q166,$A$28-D166+1)</f>
        <v>0</v>
      </c>
      <c r="T166" s="45">
        <f t="shared" ca="1" si="49"/>
        <v>0</v>
      </c>
      <c r="U166" s="45">
        <f t="shared" ca="1" si="55"/>
        <v>0</v>
      </c>
      <c r="V166" s="45">
        <f t="shared" ca="1" si="56"/>
        <v>0</v>
      </c>
      <c r="W166" s="45">
        <f t="shared" ca="1" si="50"/>
        <v>0</v>
      </c>
      <c r="X166" s="25">
        <f t="shared" ca="1" si="39"/>
        <v>0</v>
      </c>
      <c r="Z166" s="28">
        <f t="shared" ca="1" si="57"/>
        <v>0</v>
      </c>
      <c r="AA166" s="233"/>
      <c r="AB166" s="45">
        <f t="shared" ca="1" si="51"/>
        <v>0</v>
      </c>
      <c r="AC166" s="45">
        <f t="shared" ca="1" si="40"/>
        <v>0</v>
      </c>
      <c r="AD166" s="25">
        <f t="shared" ca="1" si="41"/>
        <v>0</v>
      </c>
    </row>
    <row r="167" spans="4:30" x14ac:dyDescent="0.35">
      <c r="D167" s="20">
        <v>163</v>
      </c>
      <c r="E167" s="21">
        <f t="shared" ca="1" si="52"/>
        <v>59536</v>
      </c>
      <c r="F167" s="44">
        <f t="shared" ca="1" si="42"/>
        <v>59900</v>
      </c>
      <c r="G167" s="22" t="s">
        <v>119</v>
      </c>
      <c r="H167" s="44">
        <f t="shared" ca="1" si="53"/>
        <v>59536</v>
      </c>
      <c r="I167" s="45">
        <f t="shared" ca="1" si="43"/>
        <v>0</v>
      </c>
      <c r="J167" s="45">
        <f t="shared" ca="1" si="44"/>
        <v>0</v>
      </c>
      <c r="K167" s="45">
        <f t="shared" ca="1" si="45"/>
        <v>0</v>
      </c>
      <c r="L167" s="45"/>
      <c r="M167" s="45">
        <f t="shared" ca="1" si="54"/>
        <v>0</v>
      </c>
      <c r="N167" s="257">
        <f t="shared" ca="1" si="46"/>
        <v>0</v>
      </c>
      <c r="O167" s="23"/>
      <c r="P167" s="255">
        <f t="shared" ca="1" si="47"/>
        <v>0</v>
      </c>
      <c r="Q167" s="163">
        <f t="shared" ca="1" si="48"/>
        <v>0</v>
      </c>
      <c r="R167" s="164">
        <f ca="1">NPV(Q166,K167:$K$244) + ($A$13+$A$14+$A$15)/POWER(1+Q166,$A$28-D167+1)</f>
        <v>0</v>
      </c>
      <c r="S167" s="164">
        <f ca="1">NPV(Q167,K167:$K$244) + ($A$13+$A$14+$A$15)/POWER(1+Q167,$A$28-D167+1)</f>
        <v>0</v>
      </c>
      <c r="T167" s="45">
        <f t="shared" ca="1" si="49"/>
        <v>0</v>
      </c>
      <c r="U167" s="45">
        <f t="shared" ca="1" si="55"/>
        <v>0</v>
      </c>
      <c r="V167" s="45">
        <f t="shared" ca="1" si="56"/>
        <v>0</v>
      </c>
      <c r="W167" s="45">
        <f t="shared" ca="1" si="50"/>
        <v>0</v>
      </c>
      <c r="X167" s="25">
        <f t="shared" ca="1" si="39"/>
        <v>0</v>
      </c>
      <c r="Z167" s="28">
        <f t="shared" ca="1" si="57"/>
        <v>0</v>
      </c>
      <c r="AA167" s="233"/>
      <c r="AB167" s="45">
        <f t="shared" ca="1" si="51"/>
        <v>0</v>
      </c>
      <c r="AC167" s="45">
        <f t="shared" ca="1" si="40"/>
        <v>0</v>
      </c>
      <c r="AD167" s="25">
        <f t="shared" ca="1" si="41"/>
        <v>0</v>
      </c>
    </row>
    <row r="168" spans="4:30" x14ac:dyDescent="0.35">
      <c r="D168" s="20">
        <v>164</v>
      </c>
      <c r="E168" s="21">
        <f t="shared" ca="1" si="52"/>
        <v>59901</v>
      </c>
      <c r="F168" s="44">
        <f t="shared" ca="1" si="42"/>
        <v>60266</v>
      </c>
      <c r="G168" s="22" t="s">
        <v>119</v>
      </c>
      <c r="H168" s="44">
        <f t="shared" ca="1" si="53"/>
        <v>59901</v>
      </c>
      <c r="I168" s="45">
        <f t="shared" ca="1" si="43"/>
        <v>0</v>
      </c>
      <c r="J168" s="45">
        <f t="shared" ca="1" si="44"/>
        <v>0</v>
      </c>
      <c r="K168" s="45">
        <f t="shared" ca="1" si="45"/>
        <v>0</v>
      </c>
      <c r="L168" s="45"/>
      <c r="M168" s="45">
        <f t="shared" ca="1" si="54"/>
        <v>0</v>
      </c>
      <c r="N168" s="257">
        <f t="shared" ca="1" si="46"/>
        <v>0</v>
      </c>
      <c r="O168" s="23"/>
      <c r="P168" s="255">
        <f t="shared" ca="1" si="47"/>
        <v>0</v>
      </c>
      <c r="Q168" s="163">
        <f t="shared" ca="1" si="48"/>
        <v>0</v>
      </c>
      <c r="R168" s="164">
        <f ca="1">NPV(Q167,K168:$K$244) + ($A$13+$A$14+$A$15)/POWER(1+Q167,$A$28-D168+1)</f>
        <v>0</v>
      </c>
      <c r="S168" s="164">
        <f ca="1">NPV(Q168,K168:$K$244) + ($A$13+$A$14+$A$15)/POWER(1+Q168,$A$28-D168+1)</f>
        <v>0</v>
      </c>
      <c r="T168" s="45">
        <f t="shared" ca="1" si="49"/>
        <v>0</v>
      </c>
      <c r="U168" s="45">
        <f t="shared" ca="1" si="55"/>
        <v>0</v>
      </c>
      <c r="V168" s="45">
        <f t="shared" ca="1" si="56"/>
        <v>0</v>
      </c>
      <c r="W168" s="45">
        <f t="shared" ca="1" si="50"/>
        <v>0</v>
      </c>
      <c r="X168" s="25">
        <f t="shared" ca="1" si="39"/>
        <v>0</v>
      </c>
      <c r="Z168" s="28">
        <f t="shared" ca="1" si="57"/>
        <v>0</v>
      </c>
      <c r="AA168" s="233"/>
      <c r="AB168" s="45">
        <f t="shared" ca="1" si="51"/>
        <v>0</v>
      </c>
      <c r="AC168" s="45">
        <f t="shared" ca="1" si="40"/>
        <v>0</v>
      </c>
      <c r="AD168" s="25">
        <f t="shared" ca="1" si="41"/>
        <v>0</v>
      </c>
    </row>
    <row r="169" spans="4:30" x14ac:dyDescent="0.35">
      <c r="D169" s="20">
        <v>165</v>
      </c>
      <c r="E169" s="21">
        <f t="shared" ca="1" si="52"/>
        <v>60267</v>
      </c>
      <c r="F169" s="44">
        <f t="shared" ca="1" si="42"/>
        <v>60631</v>
      </c>
      <c r="G169" s="22" t="s">
        <v>119</v>
      </c>
      <c r="H169" s="44">
        <f t="shared" ca="1" si="53"/>
        <v>60267</v>
      </c>
      <c r="I169" s="45">
        <f t="shared" ca="1" si="43"/>
        <v>0</v>
      </c>
      <c r="J169" s="45">
        <f t="shared" ca="1" si="44"/>
        <v>0</v>
      </c>
      <c r="K169" s="45">
        <f t="shared" ca="1" si="45"/>
        <v>0</v>
      </c>
      <c r="L169" s="45"/>
      <c r="M169" s="45">
        <f t="shared" ca="1" si="54"/>
        <v>0</v>
      </c>
      <c r="N169" s="257">
        <f t="shared" ca="1" si="46"/>
        <v>0</v>
      </c>
      <c r="O169" s="23"/>
      <c r="P169" s="255">
        <f t="shared" ca="1" si="47"/>
        <v>0</v>
      </c>
      <c r="Q169" s="163">
        <f t="shared" ca="1" si="48"/>
        <v>0</v>
      </c>
      <c r="R169" s="164">
        <f ca="1">NPV(Q168,K169:$K$244) + ($A$13+$A$14+$A$15)/POWER(1+Q168,$A$28-D169+1)</f>
        <v>0</v>
      </c>
      <c r="S169" s="164">
        <f ca="1">NPV(Q169,K169:$K$244) + ($A$13+$A$14+$A$15)/POWER(1+Q169,$A$28-D169+1)</f>
        <v>0</v>
      </c>
      <c r="T169" s="45">
        <f t="shared" ca="1" si="49"/>
        <v>0</v>
      </c>
      <c r="U169" s="45">
        <f t="shared" ca="1" si="55"/>
        <v>0</v>
      </c>
      <c r="V169" s="45">
        <f t="shared" ca="1" si="56"/>
        <v>0</v>
      </c>
      <c r="W169" s="45">
        <f t="shared" ca="1" si="50"/>
        <v>0</v>
      </c>
      <c r="X169" s="25">
        <f t="shared" ca="1" si="39"/>
        <v>0</v>
      </c>
      <c r="Z169" s="28">
        <f t="shared" ca="1" si="57"/>
        <v>0</v>
      </c>
      <c r="AA169" s="233"/>
      <c r="AB169" s="45">
        <f t="shared" ca="1" si="51"/>
        <v>0</v>
      </c>
      <c r="AC169" s="45">
        <f t="shared" ca="1" si="40"/>
        <v>0</v>
      </c>
      <c r="AD169" s="25">
        <f t="shared" ca="1" si="41"/>
        <v>0</v>
      </c>
    </row>
    <row r="170" spans="4:30" x14ac:dyDescent="0.35">
      <c r="D170" s="20">
        <v>166</v>
      </c>
      <c r="E170" s="21">
        <f t="shared" ca="1" si="52"/>
        <v>60632</v>
      </c>
      <c r="F170" s="44">
        <f t="shared" ca="1" si="42"/>
        <v>60996</v>
      </c>
      <c r="G170" s="22" t="s">
        <v>119</v>
      </c>
      <c r="H170" s="44">
        <f t="shared" ca="1" si="53"/>
        <v>60632</v>
      </c>
      <c r="I170" s="45">
        <f t="shared" ca="1" si="43"/>
        <v>0</v>
      </c>
      <c r="J170" s="45">
        <f t="shared" ca="1" si="44"/>
        <v>0</v>
      </c>
      <c r="K170" s="45">
        <f t="shared" ca="1" si="45"/>
        <v>0</v>
      </c>
      <c r="L170" s="45"/>
      <c r="M170" s="45">
        <f t="shared" ca="1" si="54"/>
        <v>0</v>
      </c>
      <c r="N170" s="257">
        <f t="shared" ca="1" si="46"/>
        <v>0</v>
      </c>
      <c r="O170" s="23"/>
      <c r="P170" s="255">
        <f t="shared" ca="1" si="47"/>
        <v>0</v>
      </c>
      <c r="Q170" s="163">
        <f t="shared" ca="1" si="48"/>
        <v>0</v>
      </c>
      <c r="R170" s="164">
        <f ca="1">NPV(Q169,K170:$K$244) + ($A$13+$A$14+$A$15)/POWER(1+Q169,$A$28-D170+1)</f>
        <v>0</v>
      </c>
      <c r="S170" s="164">
        <f ca="1">NPV(Q170,K170:$K$244) + ($A$13+$A$14+$A$15)/POWER(1+Q170,$A$28-D170+1)</f>
        <v>0</v>
      </c>
      <c r="T170" s="45">
        <f t="shared" ca="1" si="49"/>
        <v>0</v>
      </c>
      <c r="U170" s="45">
        <f t="shared" ca="1" si="55"/>
        <v>0</v>
      </c>
      <c r="V170" s="45">
        <f t="shared" ca="1" si="56"/>
        <v>0</v>
      </c>
      <c r="W170" s="45">
        <f t="shared" ca="1" si="50"/>
        <v>0</v>
      </c>
      <c r="X170" s="25">
        <f t="shared" ca="1" si="39"/>
        <v>0</v>
      </c>
      <c r="Z170" s="28">
        <f t="shared" ca="1" si="57"/>
        <v>0</v>
      </c>
      <c r="AA170" s="233"/>
      <c r="AB170" s="45">
        <f t="shared" ca="1" si="51"/>
        <v>0</v>
      </c>
      <c r="AC170" s="45">
        <f t="shared" ca="1" si="40"/>
        <v>0</v>
      </c>
      <c r="AD170" s="25">
        <f t="shared" ca="1" si="41"/>
        <v>0</v>
      </c>
    </row>
    <row r="171" spans="4:30" x14ac:dyDescent="0.35">
      <c r="D171" s="20">
        <v>167</v>
      </c>
      <c r="E171" s="21">
        <f t="shared" ca="1" si="52"/>
        <v>60997</v>
      </c>
      <c r="F171" s="44">
        <f t="shared" ca="1" si="42"/>
        <v>61361</v>
      </c>
      <c r="G171" s="22" t="s">
        <v>119</v>
      </c>
      <c r="H171" s="44">
        <f t="shared" ca="1" si="53"/>
        <v>60997</v>
      </c>
      <c r="I171" s="45">
        <f t="shared" ca="1" si="43"/>
        <v>0</v>
      </c>
      <c r="J171" s="45">
        <f t="shared" ca="1" si="44"/>
        <v>0</v>
      </c>
      <c r="K171" s="45">
        <f t="shared" ca="1" si="45"/>
        <v>0</v>
      </c>
      <c r="L171" s="45"/>
      <c r="M171" s="45">
        <f t="shared" ca="1" si="54"/>
        <v>0</v>
      </c>
      <c r="N171" s="257">
        <f t="shared" ca="1" si="46"/>
        <v>0</v>
      </c>
      <c r="O171" s="23"/>
      <c r="P171" s="255">
        <f t="shared" ca="1" si="47"/>
        <v>0</v>
      </c>
      <c r="Q171" s="163">
        <f t="shared" ca="1" si="48"/>
        <v>0</v>
      </c>
      <c r="R171" s="164">
        <f ca="1">NPV(Q170,K171:$K$244) + ($A$13+$A$14+$A$15)/POWER(1+Q170,$A$28-D171+1)</f>
        <v>0</v>
      </c>
      <c r="S171" s="164">
        <f ca="1">NPV(Q171,K171:$K$244) + ($A$13+$A$14+$A$15)/POWER(1+Q171,$A$28-D171+1)</f>
        <v>0</v>
      </c>
      <c r="T171" s="45">
        <f t="shared" ca="1" si="49"/>
        <v>0</v>
      </c>
      <c r="U171" s="45">
        <f t="shared" ca="1" si="55"/>
        <v>0</v>
      </c>
      <c r="V171" s="45">
        <f t="shared" ca="1" si="56"/>
        <v>0</v>
      </c>
      <c r="W171" s="45">
        <f t="shared" ca="1" si="50"/>
        <v>0</v>
      </c>
      <c r="X171" s="25">
        <f t="shared" ca="1" si="39"/>
        <v>0</v>
      </c>
      <c r="Z171" s="28">
        <f t="shared" ca="1" si="57"/>
        <v>0</v>
      </c>
      <c r="AA171" s="233"/>
      <c r="AB171" s="45">
        <f t="shared" ca="1" si="51"/>
        <v>0</v>
      </c>
      <c r="AC171" s="45">
        <f t="shared" ca="1" si="40"/>
        <v>0</v>
      </c>
      <c r="AD171" s="25">
        <f t="shared" ca="1" si="41"/>
        <v>0</v>
      </c>
    </row>
    <row r="172" spans="4:30" x14ac:dyDescent="0.35">
      <c r="D172" s="20">
        <v>168</v>
      </c>
      <c r="E172" s="21">
        <f t="shared" ca="1" si="52"/>
        <v>61362</v>
      </c>
      <c r="F172" s="44">
        <f t="shared" ca="1" si="42"/>
        <v>61727</v>
      </c>
      <c r="G172" s="22" t="s">
        <v>119</v>
      </c>
      <c r="H172" s="44">
        <f t="shared" ca="1" si="53"/>
        <v>61362</v>
      </c>
      <c r="I172" s="45">
        <f t="shared" ca="1" si="43"/>
        <v>0</v>
      </c>
      <c r="J172" s="45">
        <f t="shared" ca="1" si="44"/>
        <v>0</v>
      </c>
      <c r="K172" s="45">
        <f t="shared" ca="1" si="45"/>
        <v>0</v>
      </c>
      <c r="L172" s="45"/>
      <c r="M172" s="45">
        <f t="shared" ca="1" si="54"/>
        <v>0</v>
      </c>
      <c r="N172" s="257">
        <f t="shared" ca="1" si="46"/>
        <v>0</v>
      </c>
      <c r="O172" s="23"/>
      <c r="P172" s="255">
        <f t="shared" ca="1" si="47"/>
        <v>0</v>
      </c>
      <c r="Q172" s="163">
        <f t="shared" ca="1" si="48"/>
        <v>0</v>
      </c>
      <c r="R172" s="164">
        <f ca="1">NPV(Q171,K172:$K$244) + ($A$13+$A$14+$A$15)/POWER(1+Q171,$A$28-D172+1)</f>
        <v>0</v>
      </c>
      <c r="S172" s="164">
        <f ca="1">NPV(Q172,K172:$K$244) + ($A$13+$A$14+$A$15)/POWER(1+Q172,$A$28-D172+1)</f>
        <v>0</v>
      </c>
      <c r="T172" s="45">
        <f t="shared" ca="1" si="49"/>
        <v>0</v>
      </c>
      <c r="U172" s="45">
        <f t="shared" ca="1" si="55"/>
        <v>0</v>
      </c>
      <c r="V172" s="45">
        <f t="shared" ca="1" si="56"/>
        <v>0</v>
      </c>
      <c r="W172" s="45">
        <f t="shared" ca="1" si="50"/>
        <v>0</v>
      </c>
      <c r="X172" s="25">
        <f t="shared" ca="1" si="39"/>
        <v>0</v>
      </c>
      <c r="Z172" s="28">
        <f t="shared" ca="1" si="57"/>
        <v>0</v>
      </c>
      <c r="AA172" s="233"/>
      <c r="AB172" s="45">
        <f t="shared" ca="1" si="51"/>
        <v>0</v>
      </c>
      <c r="AC172" s="45">
        <f t="shared" ca="1" si="40"/>
        <v>0</v>
      </c>
      <c r="AD172" s="25">
        <f t="shared" ca="1" si="41"/>
        <v>0</v>
      </c>
    </row>
    <row r="173" spans="4:30" x14ac:dyDescent="0.35">
      <c r="D173" s="20">
        <v>169</v>
      </c>
      <c r="E173" s="21">
        <f t="shared" ca="1" si="52"/>
        <v>61728</v>
      </c>
      <c r="F173" s="44">
        <f t="shared" ca="1" si="42"/>
        <v>62092</v>
      </c>
      <c r="G173" s="22" t="s">
        <v>119</v>
      </c>
      <c r="H173" s="44">
        <f t="shared" ca="1" si="53"/>
        <v>61728</v>
      </c>
      <c r="I173" s="45">
        <f t="shared" ca="1" si="43"/>
        <v>0</v>
      </c>
      <c r="J173" s="45">
        <f t="shared" ca="1" si="44"/>
        <v>0</v>
      </c>
      <c r="K173" s="45">
        <f t="shared" ca="1" si="45"/>
        <v>0</v>
      </c>
      <c r="L173" s="45"/>
      <c r="M173" s="45">
        <f t="shared" ca="1" si="54"/>
        <v>0</v>
      </c>
      <c r="N173" s="257">
        <f t="shared" ca="1" si="46"/>
        <v>0</v>
      </c>
      <c r="O173" s="23"/>
      <c r="P173" s="255">
        <f t="shared" ca="1" si="47"/>
        <v>0</v>
      </c>
      <c r="Q173" s="163">
        <f t="shared" ca="1" si="48"/>
        <v>0</v>
      </c>
      <c r="R173" s="164">
        <f ca="1">NPV(Q172,K173:$K$244) + ($A$13+$A$14+$A$15)/POWER(1+Q172,$A$28-D173+1)</f>
        <v>0</v>
      </c>
      <c r="S173" s="164">
        <f ca="1">NPV(Q173,K173:$K$244) + ($A$13+$A$14+$A$15)/POWER(1+Q173,$A$28-D173+1)</f>
        <v>0</v>
      </c>
      <c r="T173" s="45">
        <f t="shared" ca="1" si="49"/>
        <v>0</v>
      </c>
      <c r="U173" s="45">
        <f t="shared" ca="1" si="55"/>
        <v>0</v>
      </c>
      <c r="V173" s="45">
        <f t="shared" ca="1" si="56"/>
        <v>0</v>
      </c>
      <c r="W173" s="45">
        <f t="shared" ca="1" si="50"/>
        <v>0</v>
      </c>
      <c r="X173" s="25">
        <f t="shared" ca="1" si="39"/>
        <v>0</v>
      </c>
      <c r="Z173" s="28">
        <f t="shared" ca="1" si="57"/>
        <v>0</v>
      </c>
      <c r="AA173" s="233"/>
      <c r="AB173" s="45">
        <f t="shared" ca="1" si="51"/>
        <v>0</v>
      </c>
      <c r="AC173" s="45">
        <f t="shared" ca="1" si="40"/>
        <v>0</v>
      </c>
      <c r="AD173" s="25">
        <f t="shared" ca="1" si="41"/>
        <v>0</v>
      </c>
    </row>
    <row r="174" spans="4:30" x14ac:dyDescent="0.35">
      <c r="D174" s="20">
        <v>170</v>
      </c>
      <c r="E174" s="21">
        <f t="shared" ca="1" si="52"/>
        <v>62093</v>
      </c>
      <c r="F174" s="44">
        <f t="shared" ca="1" si="42"/>
        <v>62457</v>
      </c>
      <c r="G174" s="22" t="s">
        <v>119</v>
      </c>
      <c r="H174" s="44">
        <f t="shared" ca="1" si="53"/>
        <v>62093</v>
      </c>
      <c r="I174" s="45">
        <f t="shared" ca="1" si="43"/>
        <v>0</v>
      </c>
      <c r="J174" s="45">
        <f t="shared" ca="1" si="44"/>
        <v>0</v>
      </c>
      <c r="K174" s="45">
        <f t="shared" ca="1" si="45"/>
        <v>0</v>
      </c>
      <c r="L174" s="45"/>
      <c r="M174" s="45">
        <f t="shared" ca="1" si="54"/>
        <v>0</v>
      </c>
      <c r="N174" s="257">
        <f t="shared" ca="1" si="46"/>
        <v>0</v>
      </c>
      <c r="O174" s="23"/>
      <c r="P174" s="255">
        <f t="shared" ca="1" si="47"/>
        <v>0</v>
      </c>
      <c r="Q174" s="163">
        <f t="shared" ca="1" si="48"/>
        <v>0</v>
      </c>
      <c r="R174" s="164">
        <f ca="1">NPV(Q173,K174:$K$244) + ($A$13+$A$14+$A$15)/POWER(1+Q173,$A$28-D174+1)</f>
        <v>0</v>
      </c>
      <c r="S174" s="164">
        <f ca="1">NPV(Q174,K174:$K$244) + ($A$13+$A$14+$A$15)/POWER(1+Q174,$A$28-D174+1)</f>
        <v>0</v>
      </c>
      <c r="T174" s="45">
        <f t="shared" ca="1" si="49"/>
        <v>0</v>
      </c>
      <c r="U174" s="45">
        <f t="shared" ca="1" si="55"/>
        <v>0</v>
      </c>
      <c r="V174" s="45">
        <f t="shared" ca="1" si="56"/>
        <v>0</v>
      </c>
      <c r="W174" s="45">
        <f t="shared" ca="1" si="50"/>
        <v>0</v>
      </c>
      <c r="X174" s="25">
        <f t="shared" ca="1" si="39"/>
        <v>0</v>
      </c>
      <c r="Z174" s="28">
        <f t="shared" ca="1" si="57"/>
        <v>0</v>
      </c>
      <c r="AA174" s="233"/>
      <c r="AB174" s="45">
        <f t="shared" ca="1" si="51"/>
        <v>0</v>
      </c>
      <c r="AC174" s="45">
        <f t="shared" ca="1" si="40"/>
        <v>0</v>
      </c>
      <c r="AD174" s="25">
        <f t="shared" ca="1" si="41"/>
        <v>0</v>
      </c>
    </row>
    <row r="175" spans="4:30" x14ac:dyDescent="0.35">
      <c r="D175" s="20">
        <v>171</v>
      </c>
      <c r="E175" s="21">
        <f t="shared" ca="1" si="52"/>
        <v>62458</v>
      </c>
      <c r="F175" s="44">
        <f t="shared" ca="1" si="42"/>
        <v>62822</v>
      </c>
      <c r="G175" s="22" t="s">
        <v>119</v>
      </c>
      <c r="H175" s="44">
        <f t="shared" ca="1" si="53"/>
        <v>62458</v>
      </c>
      <c r="I175" s="45">
        <f t="shared" ca="1" si="43"/>
        <v>0</v>
      </c>
      <c r="J175" s="45">
        <f t="shared" ca="1" si="44"/>
        <v>0</v>
      </c>
      <c r="K175" s="45">
        <f t="shared" ca="1" si="45"/>
        <v>0</v>
      </c>
      <c r="L175" s="45"/>
      <c r="M175" s="45">
        <f t="shared" ca="1" si="54"/>
        <v>0</v>
      </c>
      <c r="N175" s="257">
        <f t="shared" ca="1" si="46"/>
        <v>0</v>
      </c>
      <c r="O175" s="23"/>
      <c r="P175" s="255">
        <f t="shared" ca="1" si="47"/>
        <v>0</v>
      </c>
      <c r="Q175" s="163">
        <f t="shared" ca="1" si="48"/>
        <v>0</v>
      </c>
      <c r="R175" s="164">
        <f ca="1">NPV(Q174,K175:$K$244) + ($A$13+$A$14+$A$15)/POWER(1+Q174,$A$28-D175+1)</f>
        <v>0</v>
      </c>
      <c r="S175" s="164">
        <f ca="1">NPV(Q175,K175:$K$244) + ($A$13+$A$14+$A$15)/POWER(1+Q175,$A$28-D175+1)</f>
        <v>0</v>
      </c>
      <c r="T175" s="45">
        <f t="shared" ca="1" si="49"/>
        <v>0</v>
      </c>
      <c r="U175" s="45">
        <f t="shared" ca="1" si="55"/>
        <v>0</v>
      </c>
      <c r="V175" s="45">
        <f t="shared" ca="1" si="56"/>
        <v>0</v>
      </c>
      <c r="W175" s="45">
        <f t="shared" ca="1" si="50"/>
        <v>0</v>
      </c>
      <c r="X175" s="25">
        <f t="shared" ca="1" si="39"/>
        <v>0</v>
      </c>
      <c r="Z175" s="28">
        <f t="shared" ca="1" si="57"/>
        <v>0</v>
      </c>
      <c r="AA175" s="233"/>
      <c r="AB175" s="45">
        <f t="shared" ca="1" si="51"/>
        <v>0</v>
      </c>
      <c r="AC175" s="45">
        <f t="shared" ca="1" si="40"/>
        <v>0</v>
      </c>
      <c r="AD175" s="25">
        <f t="shared" ca="1" si="41"/>
        <v>0</v>
      </c>
    </row>
    <row r="176" spans="4:30" x14ac:dyDescent="0.35">
      <c r="D176" s="20">
        <v>172</v>
      </c>
      <c r="E176" s="21">
        <f t="shared" ca="1" si="52"/>
        <v>62823</v>
      </c>
      <c r="F176" s="44">
        <f t="shared" ca="1" si="42"/>
        <v>63188</v>
      </c>
      <c r="G176" s="22" t="s">
        <v>119</v>
      </c>
      <c r="H176" s="44">
        <f t="shared" ca="1" si="53"/>
        <v>62823</v>
      </c>
      <c r="I176" s="45">
        <f t="shared" ca="1" si="43"/>
        <v>0</v>
      </c>
      <c r="J176" s="45">
        <f t="shared" ca="1" si="44"/>
        <v>0</v>
      </c>
      <c r="K176" s="45">
        <f t="shared" ca="1" si="45"/>
        <v>0</v>
      </c>
      <c r="L176" s="45"/>
      <c r="M176" s="45">
        <f t="shared" ca="1" si="54"/>
        <v>0</v>
      </c>
      <c r="N176" s="257">
        <f t="shared" ca="1" si="46"/>
        <v>0</v>
      </c>
      <c r="O176" s="23"/>
      <c r="P176" s="255">
        <f t="shared" ca="1" si="47"/>
        <v>0</v>
      </c>
      <c r="Q176" s="163">
        <f t="shared" ca="1" si="48"/>
        <v>0</v>
      </c>
      <c r="R176" s="164">
        <f ca="1">NPV(Q175,K176:$K$244) + ($A$13+$A$14+$A$15)/POWER(1+Q175,$A$28-D176+1)</f>
        <v>0</v>
      </c>
      <c r="S176" s="164">
        <f ca="1">NPV(Q176,K176:$K$244) + ($A$13+$A$14+$A$15)/POWER(1+Q176,$A$28-D176+1)</f>
        <v>0</v>
      </c>
      <c r="T176" s="45">
        <f t="shared" ca="1" si="49"/>
        <v>0</v>
      </c>
      <c r="U176" s="45">
        <f t="shared" ca="1" si="55"/>
        <v>0</v>
      </c>
      <c r="V176" s="45">
        <f t="shared" ca="1" si="56"/>
        <v>0</v>
      </c>
      <c r="W176" s="45">
        <f t="shared" ca="1" si="50"/>
        <v>0</v>
      </c>
      <c r="X176" s="25">
        <f t="shared" ca="1" si="39"/>
        <v>0</v>
      </c>
      <c r="Z176" s="28">
        <f t="shared" ca="1" si="57"/>
        <v>0</v>
      </c>
      <c r="AA176" s="233"/>
      <c r="AB176" s="45">
        <f t="shared" ca="1" si="51"/>
        <v>0</v>
      </c>
      <c r="AC176" s="45">
        <f t="shared" ca="1" si="40"/>
        <v>0</v>
      </c>
      <c r="AD176" s="25">
        <f t="shared" ca="1" si="41"/>
        <v>0</v>
      </c>
    </row>
    <row r="177" spans="4:30" x14ac:dyDescent="0.35">
      <c r="D177" s="20">
        <v>173</v>
      </c>
      <c r="E177" s="21">
        <f t="shared" ca="1" si="52"/>
        <v>63189</v>
      </c>
      <c r="F177" s="44">
        <f t="shared" ca="1" si="42"/>
        <v>63553</v>
      </c>
      <c r="G177" s="22" t="s">
        <v>119</v>
      </c>
      <c r="H177" s="44">
        <f t="shared" ca="1" si="53"/>
        <v>63189</v>
      </c>
      <c r="I177" s="45">
        <f t="shared" ca="1" si="43"/>
        <v>0</v>
      </c>
      <c r="J177" s="45">
        <f t="shared" ca="1" si="44"/>
        <v>0</v>
      </c>
      <c r="K177" s="45">
        <f t="shared" ca="1" si="45"/>
        <v>0</v>
      </c>
      <c r="L177" s="45"/>
      <c r="M177" s="45">
        <f t="shared" ca="1" si="54"/>
        <v>0</v>
      </c>
      <c r="N177" s="257">
        <f t="shared" ca="1" si="46"/>
        <v>0</v>
      </c>
      <c r="O177" s="23"/>
      <c r="P177" s="255">
        <f t="shared" ca="1" si="47"/>
        <v>0</v>
      </c>
      <c r="Q177" s="163">
        <f t="shared" ca="1" si="48"/>
        <v>0</v>
      </c>
      <c r="R177" s="164">
        <f ca="1">NPV(Q176,K177:$K$244) + ($A$13+$A$14+$A$15)/POWER(1+Q176,$A$28-D177+1)</f>
        <v>0</v>
      </c>
      <c r="S177" s="164">
        <f ca="1">NPV(Q177,K177:$K$244) + ($A$13+$A$14+$A$15)/POWER(1+Q177,$A$28-D177+1)</f>
        <v>0</v>
      </c>
      <c r="T177" s="45">
        <f t="shared" ca="1" si="49"/>
        <v>0</v>
      </c>
      <c r="U177" s="45">
        <f t="shared" ca="1" si="55"/>
        <v>0</v>
      </c>
      <c r="V177" s="45">
        <f t="shared" ca="1" si="56"/>
        <v>0</v>
      </c>
      <c r="W177" s="45">
        <f t="shared" ca="1" si="50"/>
        <v>0</v>
      </c>
      <c r="X177" s="25">
        <f t="shared" ca="1" si="39"/>
        <v>0</v>
      </c>
      <c r="Z177" s="28">
        <f t="shared" ca="1" si="57"/>
        <v>0</v>
      </c>
      <c r="AA177" s="233"/>
      <c r="AB177" s="45">
        <f t="shared" ca="1" si="51"/>
        <v>0</v>
      </c>
      <c r="AC177" s="45">
        <f t="shared" ca="1" si="40"/>
        <v>0</v>
      </c>
      <c r="AD177" s="25">
        <f t="shared" ca="1" si="41"/>
        <v>0</v>
      </c>
    </row>
    <row r="178" spans="4:30" x14ac:dyDescent="0.35">
      <c r="D178" s="20">
        <v>174</v>
      </c>
      <c r="E178" s="21">
        <f t="shared" ca="1" si="52"/>
        <v>63554</v>
      </c>
      <c r="F178" s="44">
        <f t="shared" ca="1" si="42"/>
        <v>63918</v>
      </c>
      <c r="G178" s="22" t="s">
        <v>119</v>
      </c>
      <c r="H178" s="44">
        <f t="shared" ca="1" si="53"/>
        <v>63554</v>
      </c>
      <c r="I178" s="45">
        <f t="shared" ca="1" si="43"/>
        <v>0</v>
      </c>
      <c r="J178" s="45">
        <f t="shared" ca="1" si="44"/>
        <v>0</v>
      </c>
      <c r="K178" s="45">
        <f t="shared" ca="1" si="45"/>
        <v>0</v>
      </c>
      <c r="L178" s="45"/>
      <c r="M178" s="45">
        <f t="shared" ca="1" si="54"/>
        <v>0</v>
      </c>
      <c r="N178" s="257">
        <f t="shared" ca="1" si="46"/>
        <v>0</v>
      </c>
      <c r="O178" s="23"/>
      <c r="P178" s="255">
        <f t="shared" ca="1" si="47"/>
        <v>0</v>
      </c>
      <c r="Q178" s="163">
        <f t="shared" ca="1" si="48"/>
        <v>0</v>
      </c>
      <c r="R178" s="164">
        <f ca="1">NPV(Q177,K178:$K$244) + ($A$13+$A$14+$A$15)/POWER(1+Q177,$A$28-D178+1)</f>
        <v>0</v>
      </c>
      <c r="S178" s="164">
        <f ca="1">NPV(Q178,K178:$K$244) + ($A$13+$A$14+$A$15)/POWER(1+Q178,$A$28-D178+1)</f>
        <v>0</v>
      </c>
      <c r="T178" s="45">
        <f t="shared" ca="1" si="49"/>
        <v>0</v>
      </c>
      <c r="U178" s="45">
        <f t="shared" ca="1" si="55"/>
        <v>0</v>
      </c>
      <c r="V178" s="45">
        <f t="shared" ca="1" si="56"/>
        <v>0</v>
      </c>
      <c r="W178" s="45">
        <f t="shared" ca="1" si="50"/>
        <v>0</v>
      </c>
      <c r="X178" s="25">
        <f t="shared" ca="1" si="39"/>
        <v>0</v>
      </c>
      <c r="Z178" s="28">
        <f t="shared" ca="1" si="57"/>
        <v>0</v>
      </c>
      <c r="AA178" s="233"/>
      <c r="AB178" s="45">
        <f t="shared" ca="1" si="51"/>
        <v>0</v>
      </c>
      <c r="AC178" s="45">
        <f t="shared" ca="1" si="40"/>
        <v>0</v>
      </c>
      <c r="AD178" s="25">
        <f t="shared" ca="1" si="41"/>
        <v>0</v>
      </c>
    </row>
    <row r="179" spans="4:30" x14ac:dyDescent="0.35">
      <c r="D179" s="20">
        <v>175</v>
      </c>
      <c r="E179" s="21">
        <f t="shared" ca="1" si="52"/>
        <v>63919</v>
      </c>
      <c r="F179" s="44">
        <f t="shared" ca="1" si="42"/>
        <v>64283</v>
      </c>
      <c r="G179" s="22" t="s">
        <v>119</v>
      </c>
      <c r="H179" s="44">
        <f t="shared" ca="1" si="53"/>
        <v>63919</v>
      </c>
      <c r="I179" s="45">
        <f t="shared" ca="1" si="43"/>
        <v>0</v>
      </c>
      <c r="J179" s="45">
        <f t="shared" ca="1" si="44"/>
        <v>0</v>
      </c>
      <c r="K179" s="45">
        <f t="shared" ca="1" si="45"/>
        <v>0</v>
      </c>
      <c r="L179" s="45"/>
      <c r="M179" s="45">
        <f t="shared" ca="1" si="54"/>
        <v>0</v>
      </c>
      <c r="N179" s="257">
        <f t="shared" ca="1" si="46"/>
        <v>0</v>
      </c>
      <c r="O179" s="23"/>
      <c r="P179" s="255">
        <f t="shared" ca="1" si="47"/>
        <v>0</v>
      </c>
      <c r="Q179" s="163">
        <f t="shared" ca="1" si="48"/>
        <v>0</v>
      </c>
      <c r="R179" s="164">
        <f ca="1">NPV(Q178,K179:$K$244) + ($A$13+$A$14+$A$15)/POWER(1+Q178,$A$28-D179+1)</f>
        <v>0</v>
      </c>
      <c r="S179" s="164">
        <f ca="1">NPV(Q179,K179:$K$244) + ($A$13+$A$14+$A$15)/POWER(1+Q179,$A$28-D179+1)</f>
        <v>0</v>
      </c>
      <c r="T179" s="45">
        <f t="shared" ca="1" si="49"/>
        <v>0</v>
      </c>
      <c r="U179" s="45">
        <f t="shared" ca="1" si="55"/>
        <v>0</v>
      </c>
      <c r="V179" s="45">
        <f t="shared" ca="1" si="56"/>
        <v>0</v>
      </c>
      <c r="W179" s="45">
        <f t="shared" ca="1" si="50"/>
        <v>0</v>
      </c>
      <c r="X179" s="25">
        <f t="shared" ca="1" si="39"/>
        <v>0</v>
      </c>
      <c r="Z179" s="28">
        <f t="shared" ca="1" si="57"/>
        <v>0</v>
      </c>
      <c r="AA179" s="233"/>
      <c r="AB179" s="45">
        <f t="shared" ca="1" si="51"/>
        <v>0</v>
      </c>
      <c r="AC179" s="45">
        <f t="shared" ca="1" si="40"/>
        <v>0</v>
      </c>
      <c r="AD179" s="25">
        <f t="shared" ca="1" si="41"/>
        <v>0</v>
      </c>
    </row>
    <row r="180" spans="4:30" x14ac:dyDescent="0.35">
      <c r="D180" s="20">
        <v>176</v>
      </c>
      <c r="E180" s="21">
        <f t="shared" ca="1" si="52"/>
        <v>64284</v>
      </c>
      <c r="F180" s="44">
        <f t="shared" ca="1" si="42"/>
        <v>64649</v>
      </c>
      <c r="G180" s="22" t="s">
        <v>119</v>
      </c>
      <c r="H180" s="44">
        <f t="shared" ca="1" si="53"/>
        <v>64284</v>
      </c>
      <c r="I180" s="45">
        <f t="shared" ca="1" si="43"/>
        <v>0</v>
      </c>
      <c r="J180" s="45">
        <f t="shared" ca="1" si="44"/>
        <v>0</v>
      </c>
      <c r="K180" s="45">
        <f t="shared" ca="1" si="45"/>
        <v>0</v>
      </c>
      <c r="L180" s="45"/>
      <c r="M180" s="45">
        <f t="shared" ca="1" si="54"/>
        <v>0</v>
      </c>
      <c r="N180" s="257">
        <f t="shared" ca="1" si="46"/>
        <v>0</v>
      </c>
      <c r="O180" s="23"/>
      <c r="P180" s="255">
        <f t="shared" ca="1" si="47"/>
        <v>0</v>
      </c>
      <c r="Q180" s="163">
        <f t="shared" ca="1" si="48"/>
        <v>0</v>
      </c>
      <c r="R180" s="164">
        <f ca="1">NPV(Q179,K180:$K$244) + ($A$13+$A$14+$A$15)/POWER(1+Q179,$A$28-D180+1)</f>
        <v>0</v>
      </c>
      <c r="S180" s="164">
        <f ca="1">NPV(Q180,K180:$K$244) + ($A$13+$A$14+$A$15)/POWER(1+Q180,$A$28-D180+1)</f>
        <v>0</v>
      </c>
      <c r="T180" s="45">
        <f t="shared" ca="1" si="49"/>
        <v>0</v>
      </c>
      <c r="U180" s="45">
        <f t="shared" ca="1" si="55"/>
        <v>0</v>
      </c>
      <c r="V180" s="45">
        <f t="shared" ca="1" si="56"/>
        <v>0</v>
      </c>
      <c r="W180" s="45">
        <f t="shared" ca="1" si="50"/>
        <v>0</v>
      </c>
      <c r="X180" s="25">
        <f t="shared" ca="1" si="39"/>
        <v>0</v>
      </c>
      <c r="Z180" s="28">
        <f t="shared" ca="1" si="57"/>
        <v>0</v>
      </c>
      <c r="AA180" s="233"/>
      <c r="AB180" s="45">
        <f t="shared" ca="1" si="51"/>
        <v>0</v>
      </c>
      <c r="AC180" s="45">
        <f t="shared" ca="1" si="40"/>
        <v>0</v>
      </c>
      <c r="AD180" s="25">
        <f t="shared" ca="1" si="41"/>
        <v>0</v>
      </c>
    </row>
    <row r="181" spans="4:30" x14ac:dyDescent="0.35">
      <c r="D181" s="20">
        <v>177</v>
      </c>
      <c r="E181" s="21">
        <f t="shared" ca="1" si="52"/>
        <v>64650</v>
      </c>
      <c r="F181" s="44">
        <f t="shared" ca="1" si="42"/>
        <v>65014</v>
      </c>
      <c r="G181" s="22" t="s">
        <v>119</v>
      </c>
      <c r="H181" s="44">
        <f t="shared" ca="1" si="53"/>
        <v>64650</v>
      </c>
      <c r="I181" s="45">
        <f t="shared" ca="1" si="43"/>
        <v>0</v>
      </c>
      <c r="J181" s="45">
        <f t="shared" ca="1" si="44"/>
        <v>0</v>
      </c>
      <c r="K181" s="45">
        <f t="shared" ca="1" si="45"/>
        <v>0</v>
      </c>
      <c r="L181" s="45"/>
      <c r="M181" s="45">
        <f t="shared" ca="1" si="54"/>
        <v>0</v>
      </c>
      <c r="N181" s="257">
        <f t="shared" ca="1" si="46"/>
        <v>0</v>
      </c>
      <c r="O181" s="23"/>
      <c r="P181" s="255">
        <f t="shared" ca="1" si="47"/>
        <v>0</v>
      </c>
      <c r="Q181" s="163">
        <f t="shared" ca="1" si="48"/>
        <v>0</v>
      </c>
      <c r="R181" s="164">
        <f ca="1">NPV(Q180,K181:$K$244) + ($A$13+$A$14+$A$15)/POWER(1+Q180,$A$28-D181+1)</f>
        <v>0</v>
      </c>
      <c r="S181" s="164">
        <f ca="1">NPV(Q181,K181:$K$244) + ($A$13+$A$14+$A$15)/POWER(1+Q181,$A$28-D181+1)</f>
        <v>0</v>
      </c>
      <c r="T181" s="45">
        <f t="shared" ca="1" si="49"/>
        <v>0</v>
      </c>
      <c r="U181" s="45">
        <f t="shared" ca="1" si="55"/>
        <v>0</v>
      </c>
      <c r="V181" s="45">
        <f t="shared" ca="1" si="56"/>
        <v>0</v>
      </c>
      <c r="W181" s="45">
        <f t="shared" ca="1" si="50"/>
        <v>0</v>
      </c>
      <c r="X181" s="25">
        <f t="shared" ca="1" si="39"/>
        <v>0</v>
      </c>
      <c r="Z181" s="28">
        <f t="shared" ca="1" si="57"/>
        <v>0</v>
      </c>
      <c r="AA181" s="233"/>
      <c r="AB181" s="45">
        <f t="shared" ca="1" si="51"/>
        <v>0</v>
      </c>
      <c r="AC181" s="45">
        <f t="shared" ca="1" si="40"/>
        <v>0</v>
      </c>
      <c r="AD181" s="25">
        <f t="shared" ca="1" si="41"/>
        <v>0</v>
      </c>
    </row>
    <row r="182" spans="4:30" x14ac:dyDescent="0.35">
      <c r="D182" s="20">
        <v>178</v>
      </c>
      <c r="E182" s="21">
        <f t="shared" ca="1" si="52"/>
        <v>65015</v>
      </c>
      <c r="F182" s="44">
        <f t="shared" ca="1" si="42"/>
        <v>65379</v>
      </c>
      <c r="G182" s="22" t="s">
        <v>119</v>
      </c>
      <c r="H182" s="44">
        <f t="shared" ca="1" si="53"/>
        <v>65015</v>
      </c>
      <c r="I182" s="45">
        <f t="shared" ca="1" si="43"/>
        <v>0</v>
      </c>
      <c r="J182" s="45">
        <f t="shared" ca="1" si="44"/>
        <v>0</v>
      </c>
      <c r="K182" s="45">
        <f t="shared" ca="1" si="45"/>
        <v>0</v>
      </c>
      <c r="L182" s="45"/>
      <c r="M182" s="45">
        <f t="shared" ca="1" si="54"/>
        <v>0</v>
      </c>
      <c r="N182" s="257">
        <f t="shared" ca="1" si="46"/>
        <v>0</v>
      </c>
      <c r="O182" s="23"/>
      <c r="P182" s="255">
        <f t="shared" ca="1" si="47"/>
        <v>0</v>
      </c>
      <c r="Q182" s="163">
        <f t="shared" ca="1" si="48"/>
        <v>0</v>
      </c>
      <c r="R182" s="164">
        <f ca="1">NPV(Q181,K182:$K$244) + ($A$13+$A$14+$A$15)/POWER(1+Q181,$A$28-D182+1)</f>
        <v>0</v>
      </c>
      <c r="S182" s="164">
        <f ca="1">NPV(Q182,K182:$K$244) + ($A$13+$A$14+$A$15)/POWER(1+Q182,$A$28-D182+1)</f>
        <v>0</v>
      </c>
      <c r="T182" s="45">
        <f t="shared" ca="1" si="49"/>
        <v>0</v>
      </c>
      <c r="U182" s="45">
        <f t="shared" ca="1" si="55"/>
        <v>0</v>
      </c>
      <c r="V182" s="45">
        <f t="shared" ca="1" si="56"/>
        <v>0</v>
      </c>
      <c r="W182" s="45">
        <f t="shared" ca="1" si="50"/>
        <v>0</v>
      </c>
      <c r="X182" s="25">
        <f t="shared" ca="1" si="39"/>
        <v>0</v>
      </c>
      <c r="Z182" s="28">
        <f t="shared" ca="1" si="57"/>
        <v>0</v>
      </c>
      <c r="AA182" s="233"/>
      <c r="AB182" s="45">
        <f t="shared" ca="1" si="51"/>
        <v>0</v>
      </c>
      <c r="AC182" s="45">
        <f t="shared" ca="1" si="40"/>
        <v>0</v>
      </c>
      <c r="AD182" s="25">
        <f t="shared" ca="1" si="41"/>
        <v>0</v>
      </c>
    </row>
    <row r="183" spans="4:30" x14ac:dyDescent="0.35">
      <c r="D183" s="20">
        <v>179</v>
      </c>
      <c r="E183" s="21">
        <f t="shared" ca="1" si="52"/>
        <v>65380</v>
      </c>
      <c r="F183" s="44">
        <f t="shared" ca="1" si="42"/>
        <v>65744</v>
      </c>
      <c r="G183" s="22" t="s">
        <v>119</v>
      </c>
      <c r="H183" s="44">
        <f t="shared" ca="1" si="53"/>
        <v>65380</v>
      </c>
      <c r="I183" s="45">
        <f t="shared" ca="1" si="43"/>
        <v>0</v>
      </c>
      <c r="J183" s="45">
        <f t="shared" ca="1" si="44"/>
        <v>0</v>
      </c>
      <c r="K183" s="45">
        <f t="shared" ca="1" si="45"/>
        <v>0</v>
      </c>
      <c r="L183" s="45"/>
      <c r="M183" s="45">
        <f t="shared" ca="1" si="54"/>
        <v>0</v>
      </c>
      <c r="N183" s="257">
        <f t="shared" ca="1" si="46"/>
        <v>0</v>
      </c>
      <c r="O183" s="23"/>
      <c r="P183" s="255">
        <f t="shared" ca="1" si="47"/>
        <v>0</v>
      </c>
      <c r="Q183" s="163">
        <f t="shared" ca="1" si="48"/>
        <v>0</v>
      </c>
      <c r="R183" s="164">
        <f ca="1">NPV(Q182,K183:$K$244) + ($A$13+$A$14+$A$15)/POWER(1+Q182,$A$28-D183+1)</f>
        <v>0</v>
      </c>
      <c r="S183" s="164">
        <f ca="1">NPV(Q183,K183:$K$244) + ($A$13+$A$14+$A$15)/POWER(1+Q183,$A$28-D183+1)</f>
        <v>0</v>
      </c>
      <c r="T183" s="45">
        <f t="shared" ca="1" si="49"/>
        <v>0</v>
      </c>
      <c r="U183" s="45">
        <f t="shared" ca="1" si="55"/>
        <v>0</v>
      </c>
      <c r="V183" s="45">
        <f t="shared" ca="1" si="56"/>
        <v>0</v>
      </c>
      <c r="W183" s="45">
        <f t="shared" ca="1" si="50"/>
        <v>0</v>
      </c>
      <c r="X183" s="25">
        <f t="shared" ca="1" si="39"/>
        <v>0</v>
      </c>
      <c r="Z183" s="28">
        <f t="shared" ca="1" si="57"/>
        <v>0</v>
      </c>
      <c r="AA183" s="233"/>
      <c r="AB183" s="45">
        <f t="shared" ca="1" si="51"/>
        <v>0</v>
      </c>
      <c r="AC183" s="45">
        <f t="shared" ca="1" si="40"/>
        <v>0</v>
      </c>
      <c r="AD183" s="25">
        <f t="shared" ca="1" si="41"/>
        <v>0</v>
      </c>
    </row>
    <row r="184" spans="4:30" x14ac:dyDescent="0.35">
      <c r="D184" s="20">
        <v>180</v>
      </c>
      <c r="E184" s="21">
        <f t="shared" ca="1" si="52"/>
        <v>65745</v>
      </c>
      <c r="F184" s="44">
        <f t="shared" ca="1" si="42"/>
        <v>66110</v>
      </c>
      <c r="G184" s="22" t="s">
        <v>119</v>
      </c>
      <c r="H184" s="44">
        <f t="shared" ca="1" si="53"/>
        <v>65745</v>
      </c>
      <c r="I184" s="45">
        <f t="shared" ca="1" si="43"/>
        <v>0</v>
      </c>
      <c r="J184" s="45">
        <f t="shared" ca="1" si="44"/>
        <v>0</v>
      </c>
      <c r="K184" s="45">
        <f t="shared" ca="1" si="45"/>
        <v>0</v>
      </c>
      <c r="L184" s="45"/>
      <c r="M184" s="45">
        <f t="shared" ca="1" si="54"/>
        <v>0</v>
      </c>
      <c r="N184" s="257">
        <f t="shared" ca="1" si="46"/>
        <v>0</v>
      </c>
      <c r="O184" s="23"/>
      <c r="P184" s="255">
        <f t="shared" ca="1" si="47"/>
        <v>0</v>
      </c>
      <c r="Q184" s="163">
        <f t="shared" ca="1" si="48"/>
        <v>0</v>
      </c>
      <c r="R184" s="164">
        <f ca="1">NPV(Q183,K184:$K$244) + ($A$13+$A$14+$A$15)/POWER(1+Q183,$A$28-D184+1)</f>
        <v>0</v>
      </c>
      <c r="S184" s="164">
        <f ca="1">NPV(Q184,K184:$K$244) + ($A$13+$A$14+$A$15)/POWER(1+Q184,$A$28-D184+1)</f>
        <v>0</v>
      </c>
      <c r="T184" s="45">
        <f t="shared" ca="1" si="49"/>
        <v>0</v>
      </c>
      <c r="U184" s="45">
        <f t="shared" ca="1" si="55"/>
        <v>0</v>
      </c>
      <c r="V184" s="45">
        <f t="shared" ca="1" si="56"/>
        <v>0</v>
      </c>
      <c r="W184" s="45">
        <f t="shared" ca="1" si="50"/>
        <v>0</v>
      </c>
      <c r="X184" s="25">
        <f t="shared" ca="1" si="39"/>
        <v>0</v>
      </c>
      <c r="Z184" s="28">
        <f t="shared" ca="1" si="57"/>
        <v>0</v>
      </c>
      <c r="AA184" s="233"/>
      <c r="AB184" s="45">
        <f t="shared" ca="1" si="51"/>
        <v>0</v>
      </c>
      <c r="AC184" s="45">
        <f t="shared" ca="1" si="40"/>
        <v>0</v>
      </c>
      <c r="AD184" s="25">
        <f t="shared" ca="1" si="41"/>
        <v>0</v>
      </c>
    </row>
    <row r="185" spans="4:30" x14ac:dyDescent="0.35">
      <c r="D185" s="20">
        <v>181</v>
      </c>
      <c r="E185" s="21">
        <f t="shared" ca="1" si="52"/>
        <v>66111</v>
      </c>
      <c r="F185" s="44">
        <f t="shared" ca="1" si="42"/>
        <v>66475</v>
      </c>
      <c r="G185" s="22" t="s">
        <v>119</v>
      </c>
      <c r="H185" s="44">
        <f t="shared" ca="1" si="53"/>
        <v>66111</v>
      </c>
      <c r="I185" s="45">
        <f t="shared" ca="1" si="43"/>
        <v>0</v>
      </c>
      <c r="J185" s="45">
        <f t="shared" ca="1" si="44"/>
        <v>0</v>
      </c>
      <c r="K185" s="45">
        <f t="shared" ca="1" si="45"/>
        <v>0</v>
      </c>
      <c r="L185" s="45"/>
      <c r="M185" s="45">
        <f t="shared" ca="1" si="54"/>
        <v>0</v>
      </c>
      <c r="N185" s="257">
        <f t="shared" ca="1" si="46"/>
        <v>0</v>
      </c>
      <c r="O185" s="23"/>
      <c r="P185" s="255">
        <f t="shared" ca="1" si="47"/>
        <v>0</v>
      </c>
      <c r="Q185" s="163">
        <f t="shared" ca="1" si="48"/>
        <v>0</v>
      </c>
      <c r="R185" s="164">
        <f ca="1">NPV(Q184,K185:$K$244) + ($A$13+$A$14+$A$15)/POWER(1+Q184,$A$28-D185+1)</f>
        <v>0</v>
      </c>
      <c r="S185" s="164">
        <f ca="1">NPV(Q185,K185:$K$244) + ($A$13+$A$14+$A$15)/POWER(1+Q185,$A$28-D185+1)</f>
        <v>0</v>
      </c>
      <c r="T185" s="45">
        <f t="shared" ca="1" si="49"/>
        <v>0</v>
      </c>
      <c r="U185" s="45">
        <f t="shared" ca="1" si="55"/>
        <v>0</v>
      </c>
      <c r="V185" s="45">
        <f t="shared" ca="1" si="56"/>
        <v>0</v>
      </c>
      <c r="W185" s="45">
        <f t="shared" ca="1" si="50"/>
        <v>0</v>
      </c>
      <c r="X185" s="25">
        <f t="shared" ca="1" si="39"/>
        <v>0</v>
      </c>
      <c r="Z185" s="28">
        <f t="shared" ca="1" si="57"/>
        <v>0</v>
      </c>
      <c r="AA185" s="233"/>
      <c r="AB185" s="45">
        <f t="shared" ca="1" si="51"/>
        <v>0</v>
      </c>
      <c r="AC185" s="45">
        <f t="shared" ca="1" si="40"/>
        <v>0</v>
      </c>
      <c r="AD185" s="25">
        <f t="shared" ca="1" si="41"/>
        <v>0</v>
      </c>
    </row>
    <row r="186" spans="4:30" x14ac:dyDescent="0.35">
      <c r="D186" s="20">
        <v>182</v>
      </c>
      <c r="E186" s="21">
        <f t="shared" ca="1" si="52"/>
        <v>66476</v>
      </c>
      <c r="F186" s="44">
        <f t="shared" ca="1" si="42"/>
        <v>66840</v>
      </c>
      <c r="G186" s="22" t="s">
        <v>119</v>
      </c>
      <c r="H186" s="44">
        <f t="shared" ca="1" si="53"/>
        <v>66476</v>
      </c>
      <c r="I186" s="45">
        <f t="shared" ca="1" si="43"/>
        <v>0</v>
      </c>
      <c r="J186" s="45">
        <f t="shared" ca="1" si="44"/>
        <v>0</v>
      </c>
      <c r="K186" s="45">
        <f t="shared" ca="1" si="45"/>
        <v>0</v>
      </c>
      <c r="L186" s="45"/>
      <c r="M186" s="45">
        <f t="shared" ca="1" si="54"/>
        <v>0</v>
      </c>
      <c r="N186" s="257">
        <f t="shared" ca="1" si="46"/>
        <v>0</v>
      </c>
      <c r="O186" s="23"/>
      <c r="P186" s="255">
        <f t="shared" ca="1" si="47"/>
        <v>0</v>
      </c>
      <c r="Q186" s="163">
        <f t="shared" ca="1" si="48"/>
        <v>0</v>
      </c>
      <c r="R186" s="164">
        <f ca="1">NPV(Q185,K186:$K$244) + ($A$13+$A$14+$A$15)/POWER(1+Q185,$A$28-D186+1)</f>
        <v>0</v>
      </c>
      <c r="S186" s="164">
        <f ca="1">NPV(Q186,K186:$K$244) + ($A$13+$A$14+$A$15)/POWER(1+Q186,$A$28-D186+1)</f>
        <v>0</v>
      </c>
      <c r="T186" s="45">
        <f t="shared" ca="1" si="49"/>
        <v>0</v>
      </c>
      <c r="U186" s="45">
        <f t="shared" ca="1" si="55"/>
        <v>0</v>
      </c>
      <c r="V186" s="45">
        <f t="shared" ca="1" si="56"/>
        <v>0</v>
      </c>
      <c r="W186" s="45">
        <f t="shared" ca="1" si="50"/>
        <v>0</v>
      </c>
      <c r="X186" s="25">
        <f t="shared" ca="1" si="39"/>
        <v>0</v>
      </c>
      <c r="Z186" s="28">
        <f t="shared" ca="1" si="57"/>
        <v>0</v>
      </c>
      <c r="AA186" s="233"/>
      <c r="AB186" s="45">
        <f t="shared" ca="1" si="51"/>
        <v>0</v>
      </c>
      <c r="AC186" s="45">
        <f t="shared" ca="1" si="40"/>
        <v>0</v>
      </c>
      <c r="AD186" s="25">
        <f t="shared" ca="1" si="41"/>
        <v>0</v>
      </c>
    </row>
    <row r="187" spans="4:30" x14ac:dyDescent="0.35">
      <c r="D187" s="20">
        <v>183</v>
      </c>
      <c r="E187" s="21">
        <f t="shared" ca="1" si="52"/>
        <v>66841</v>
      </c>
      <c r="F187" s="44">
        <f t="shared" ca="1" si="42"/>
        <v>67205</v>
      </c>
      <c r="G187" s="22" t="s">
        <v>119</v>
      </c>
      <c r="H187" s="44">
        <f t="shared" ca="1" si="53"/>
        <v>66841</v>
      </c>
      <c r="I187" s="45">
        <f t="shared" ca="1" si="43"/>
        <v>0</v>
      </c>
      <c r="J187" s="45">
        <f t="shared" ca="1" si="44"/>
        <v>0</v>
      </c>
      <c r="K187" s="45">
        <f t="shared" ca="1" si="45"/>
        <v>0</v>
      </c>
      <c r="L187" s="45"/>
      <c r="M187" s="45">
        <f t="shared" ca="1" si="54"/>
        <v>0</v>
      </c>
      <c r="N187" s="257">
        <f t="shared" ca="1" si="46"/>
        <v>0</v>
      </c>
      <c r="O187" s="23"/>
      <c r="P187" s="255">
        <f t="shared" ca="1" si="47"/>
        <v>0</v>
      </c>
      <c r="Q187" s="163">
        <f t="shared" ca="1" si="48"/>
        <v>0</v>
      </c>
      <c r="R187" s="164">
        <f ca="1">NPV(Q186,K187:$K$244) + ($A$13+$A$14+$A$15)/POWER(1+Q186,$A$28-D187+1)</f>
        <v>0</v>
      </c>
      <c r="S187" s="164">
        <f ca="1">NPV(Q187,K187:$K$244) + ($A$13+$A$14+$A$15)/POWER(1+Q187,$A$28-D187+1)</f>
        <v>0</v>
      </c>
      <c r="T187" s="45">
        <f t="shared" ca="1" si="49"/>
        <v>0</v>
      </c>
      <c r="U187" s="45">
        <f t="shared" ca="1" si="55"/>
        <v>0</v>
      </c>
      <c r="V187" s="45">
        <f t="shared" ca="1" si="56"/>
        <v>0</v>
      </c>
      <c r="W187" s="45">
        <f t="shared" ca="1" si="50"/>
        <v>0</v>
      </c>
      <c r="X187" s="25">
        <f t="shared" ca="1" si="39"/>
        <v>0</v>
      </c>
      <c r="Z187" s="28">
        <f t="shared" ca="1" si="57"/>
        <v>0</v>
      </c>
      <c r="AA187" s="233"/>
      <c r="AB187" s="45">
        <f t="shared" ca="1" si="51"/>
        <v>0</v>
      </c>
      <c r="AC187" s="45">
        <f t="shared" ca="1" si="40"/>
        <v>0</v>
      </c>
      <c r="AD187" s="25">
        <f t="shared" ca="1" si="41"/>
        <v>0</v>
      </c>
    </row>
    <row r="188" spans="4:30" x14ac:dyDescent="0.35">
      <c r="D188" s="20">
        <v>184</v>
      </c>
      <c r="E188" s="21">
        <f t="shared" ca="1" si="52"/>
        <v>67206</v>
      </c>
      <c r="F188" s="44">
        <f t="shared" ca="1" si="42"/>
        <v>67571</v>
      </c>
      <c r="G188" s="22" t="s">
        <v>119</v>
      </c>
      <c r="H188" s="44">
        <f t="shared" ca="1" si="53"/>
        <v>67206</v>
      </c>
      <c r="I188" s="45">
        <f t="shared" ca="1" si="43"/>
        <v>0</v>
      </c>
      <c r="J188" s="45">
        <f t="shared" ca="1" si="44"/>
        <v>0</v>
      </c>
      <c r="K188" s="45">
        <f t="shared" ca="1" si="45"/>
        <v>0</v>
      </c>
      <c r="L188" s="45"/>
      <c r="M188" s="45">
        <f t="shared" ca="1" si="54"/>
        <v>0</v>
      </c>
      <c r="N188" s="257">
        <f t="shared" ca="1" si="46"/>
        <v>0</v>
      </c>
      <c r="O188" s="23"/>
      <c r="P188" s="255">
        <f t="shared" ca="1" si="47"/>
        <v>0</v>
      </c>
      <c r="Q188" s="163">
        <f t="shared" ca="1" si="48"/>
        <v>0</v>
      </c>
      <c r="R188" s="164">
        <f ca="1">NPV(Q187,K188:$K$244) + ($A$13+$A$14+$A$15)/POWER(1+Q187,$A$28-D188+1)</f>
        <v>0</v>
      </c>
      <c r="S188" s="164">
        <f ca="1">NPV(Q188,K188:$K$244) + ($A$13+$A$14+$A$15)/POWER(1+Q188,$A$28-D188+1)</f>
        <v>0</v>
      </c>
      <c r="T188" s="45">
        <f t="shared" ca="1" si="49"/>
        <v>0</v>
      </c>
      <c r="U188" s="45">
        <f t="shared" ca="1" si="55"/>
        <v>0</v>
      </c>
      <c r="V188" s="45">
        <f t="shared" ca="1" si="56"/>
        <v>0</v>
      </c>
      <c r="W188" s="45">
        <f t="shared" ca="1" si="50"/>
        <v>0</v>
      </c>
      <c r="X188" s="25">
        <f t="shared" ca="1" si="39"/>
        <v>0</v>
      </c>
      <c r="Z188" s="28">
        <f t="shared" ca="1" si="57"/>
        <v>0</v>
      </c>
      <c r="AA188" s="233"/>
      <c r="AB188" s="45">
        <f t="shared" ca="1" si="51"/>
        <v>0</v>
      </c>
      <c r="AC188" s="45">
        <f t="shared" ca="1" si="40"/>
        <v>0</v>
      </c>
      <c r="AD188" s="25">
        <f t="shared" ca="1" si="41"/>
        <v>0</v>
      </c>
    </row>
    <row r="189" spans="4:30" x14ac:dyDescent="0.35">
      <c r="D189" s="20">
        <v>185</v>
      </c>
      <c r="E189" s="21">
        <f t="shared" ca="1" si="52"/>
        <v>67572</v>
      </c>
      <c r="F189" s="44">
        <f t="shared" ca="1" si="42"/>
        <v>67936</v>
      </c>
      <c r="G189" s="22" t="s">
        <v>119</v>
      </c>
      <c r="H189" s="44">
        <f t="shared" ca="1" si="53"/>
        <v>67572</v>
      </c>
      <c r="I189" s="45">
        <f t="shared" ca="1" si="43"/>
        <v>0</v>
      </c>
      <c r="J189" s="45">
        <f t="shared" ca="1" si="44"/>
        <v>0</v>
      </c>
      <c r="K189" s="45">
        <f t="shared" ca="1" si="45"/>
        <v>0</v>
      </c>
      <c r="L189" s="45"/>
      <c r="M189" s="45">
        <f t="shared" ca="1" si="54"/>
        <v>0</v>
      </c>
      <c r="N189" s="257">
        <f t="shared" ca="1" si="46"/>
        <v>0</v>
      </c>
      <c r="O189" s="23"/>
      <c r="P189" s="255">
        <f t="shared" ca="1" si="47"/>
        <v>0</v>
      </c>
      <c r="Q189" s="163">
        <f t="shared" ca="1" si="48"/>
        <v>0</v>
      </c>
      <c r="R189" s="164">
        <f ca="1">NPV(Q188,K189:$K$244) + ($A$13+$A$14+$A$15)/POWER(1+Q188,$A$28-D189+1)</f>
        <v>0</v>
      </c>
      <c r="S189" s="164">
        <f ca="1">NPV(Q189,K189:$K$244) + ($A$13+$A$14+$A$15)/POWER(1+Q189,$A$28-D189+1)</f>
        <v>0</v>
      </c>
      <c r="T189" s="45">
        <f t="shared" ca="1" si="49"/>
        <v>0</v>
      </c>
      <c r="U189" s="45">
        <f t="shared" ca="1" si="55"/>
        <v>0</v>
      </c>
      <c r="V189" s="45">
        <f t="shared" ca="1" si="56"/>
        <v>0</v>
      </c>
      <c r="W189" s="45">
        <f t="shared" ca="1" si="50"/>
        <v>0</v>
      </c>
      <c r="X189" s="25">
        <f t="shared" ca="1" si="39"/>
        <v>0</v>
      </c>
      <c r="Z189" s="28">
        <f t="shared" ca="1" si="57"/>
        <v>0</v>
      </c>
      <c r="AA189" s="233"/>
      <c r="AB189" s="45">
        <f t="shared" ca="1" si="51"/>
        <v>0</v>
      </c>
      <c r="AC189" s="45">
        <f t="shared" ca="1" si="40"/>
        <v>0</v>
      </c>
      <c r="AD189" s="25">
        <f t="shared" ca="1" si="41"/>
        <v>0</v>
      </c>
    </row>
    <row r="190" spans="4:30" x14ac:dyDescent="0.35">
      <c r="D190" s="20">
        <v>186</v>
      </c>
      <c r="E190" s="21">
        <f t="shared" ca="1" si="52"/>
        <v>67937</v>
      </c>
      <c r="F190" s="44">
        <f t="shared" ca="1" si="42"/>
        <v>68301</v>
      </c>
      <c r="G190" s="22" t="s">
        <v>119</v>
      </c>
      <c r="H190" s="44">
        <f t="shared" ca="1" si="53"/>
        <v>67937</v>
      </c>
      <c r="I190" s="45">
        <f t="shared" ca="1" si="43"/>
        <v>0</v>
      </c>
      <c r="J190" s="45">
        <f t="shared" ca="1" si="44"/>
        <v>0</v>
      </c>
      <c r="K190" s="45">
        <f t="shared" ca="1" si="45"/>
        <v>0</v>
      </c>
      <c r="L190" s="45"/>
      <c r="M190" s="45">
        <f t="shared" ca="1" si="54"/>
        <v>0</v>
      </c>
      <c r="N190" s="257">
        <f t="shared" ca="1" si="46"/>
        <v>0</v>
      </c>
      <c r="O190" s="23"/>
      <c r="P190" s="255">
        <f t="shared" ca="1" si="47"/>
        <v>0</v>
      </c>
      <c r="Q190" s="163">
        <f t="shared" ca="1" si="48"/>
        <v>0</v>
      </c>
      <c r="R190" s="164">
        <f ca="1">NPV(Q189,K190:$K$244) + ($A$13+$A$14+$A$15)/POWER(1+Q189,$A$28-D190+1)</f>
        <v>0</v>
      </c>
      <c r="S190" s="164">
        <f ca="1">NPV(Q190,K190:$K$244) + ($A$13+$A$14+$A$15)/POWER(1+Q190,$A$28-D190+1)</f>
        <v>0</v>
      </c>
      <c r="T190" s="45">
        <f t="shared" ca="1" si="49"/>
        <v>0</v>
      </c>
      <c r="U190" s="45">
        <f t="shared" ca="1" si="55"/>
        <v>0</v>
      </c>
      <c r="V190" s="45">
        <f t="shared" ca="1" si="56"/>
        <v>0</v>
      </c>
      <c r="W190" s="45">
        <f t="shared" ca="1" si="50"/>
        <v>0</v>
      </c>
      <c r="X190" s="25">
        <f t="shared" ca="1" si="39"/>
        <v>0</v>
      </c>
      <c r="Z190" s="28">
        <f t="shared" ca="1" si="57"/>
        <v>0</v>
      </c>
      <c r="AA190" s="233"/>
      <c r="AB190" s="45">
        <f t="shared" ca="1" si="51"/>
        <v>0</v>
      </c>
      <c r="AC190" s="45">
        <f t="shared" ca="1" si="40"/>
        <v>0</v>
      </c>
      <c r="AD190" s="25">
        <f t="shared" ca="1" si="41"/>
        <v>0</v>
      </c>
    </row>
    <row r="191" spans="4:30" x14ac:dyDescent="0.35">
      <c r="D191" s="20">
        <v>187</v>
      </c>
      <c r="E191" s="21">
        <f t="shared" ca="1" si="52"/>
        <v>68302</v>
      </c>
      <c r="F191" s="44">
        <f t="shared" ca="1" si="42"/>
        <v>68666</v>
      </c>
      <c r="G191" s="22" t="s">
        <v>119</v>
      </c>
      <c r="H191" s="44">
        <f t="shared" ca="1" si="53"/>
        <v>68302</v>
      </c>
      <c r="I191" s="45">
        <f t="shared" ca="1" si="43"/>
        <v>0</v>
      </c>
      <c r="J191" s="45">
        <f t="shared" ca="1" si="44"/>
        <v>0</v>
      </c>
      <c r="K191" s="45">
        <f t="shared" ca="1" si="45"/>
        <v>0</v>
      </c>
      <c r="L191" s="45"/>
      <c r="M191" s="45">
        <f t="shared" ca="1" si="54"/>
        <v>0</v>
      </c>
      <c r="N191" s="257">
        <f t="shared" ca="1" si="46"/>
        <v>0</v>
      </c>
      <c r="O191" s="23"/>
      <c r="P191" s="255">
        <f t="shared" ca="1" si="47"/>
        <v>0</v>
      </c>
      <c r="Q191" s="163">
        <f t="shared" ca="1" si="48"/>
        <v>0</v>
      </c>
      <c r="R191" s="164">
        <f ca="1">NPV(Q190,K191:$K$244) + ($A$13+$A$14+$A$15)/POWER(1+Q190,$A$28-D191+1)</f>
        <v>0</v>
      </c>
      <c r="S191" s="164">
        <f ca="1">NPV(Q191,K191:$K$244) + ($A$13+$A$14+$A$15)/POWER(1+Q191,$A$28-D191+1)</f>
        <v>0</v>
      </c>
      <c r="T191" s="45">
        <f t="shared" ca="1" si="49"/>
        <v>0</v>
      </c>
      <c r="U191" s="45">
        <f t="shared" ca="1" si="55"/>
        <v>0</v>
      </c>
      <c r="V191" s="45">
        <f t="shared" ca="1" si="56"/>
        <v>0</v>
      </c>
      <c r="W191" s="45">
        <f t="shared" ca="1" si="50"/>
        <v>0</v>
      </c>
      <c r="X191" s="25">
        <f t="shared" ca="1" si="39"/>
        <v>0</v>
      </c>
      <c r="Z191" s="28">
        <f t="shared" ca="1" si="57"/>
        <v>0</v>
      </c>
      <c r="AA191" s="233"/>
      <c r="AB191" s="45">
        <f t="shared" ca="1" si="51"/>
        <v>0</v>
      </c>
      <c r="AC191" s="45">
        <f t="shared" ca="1" si="40"/>
        <v>0</v>
      </c>
      <c r="AD191" s="25">
        <f t="shared" ca="1" si="41"/>
        <v>0</v>
      </c>
    </row>
    <row r="192" spans="4:30" x14ac:dyDescent="0.35">
      <c r="D192" s="20">
        <v>188</v>
      </c>
      <c r="E192" s="21">
        <f t="shared" ca="1" si="52"/>
        <v>68667</v>
      </c>
      <c r="F192" s="44">
        <f t="shared" ca="1" si="42"/>
        <v>69032</v>
      </c>
      <c r="G192" s="22" t="s">
        <v>119</v>
      </c>
      <c r="H192" s="44">
        <f t="shared" ca="1" si="53"/>
        <v>68667</v>
      </c>
      <c r="I192" s="45">
        <f t="shared" ca="1" si="43"/>
        <v>0</v>
      </c>
      <c r="J192" s="45">
        <f t="shared" ca="1" si="44"/>
        <v>0</v>
      </c>
      <c r="K192" s="45">
        <f t="shared" ca="1" si="45"/>
        <v>0</v>
      </c>
      <c r="L192" s="45"/>
      <c r="M192" s="45">
        <f t="shared" ca="1" si="54"/>
        <v>0</v>
      </c>
      <c r="N192" s="257">
        <f t="shared" ca="1" si="46"/>
        <v>0</v>
      </c>
      <c r="O192" s="23"/>
      <c r="P192" s="255">
        <f t="shared" ca="1" si="47"/>
        <v>0</v>
      </c>
      <c r="Q192" s="163">
        <f t="shared" ca="1" si="48"/>
        <v>0</v>
      </c>
      <c r="R192" s="164">
        <f ca="1">NPV(Q191,K192:$K$244) + ($A$13+$A$14+$A$15)/POWER(1+Q191,$A$28-D192+1)</f>
        <v>0</v>
      </c>
      <c r="S192" s="164">
        <f ca="1">NPV(Q192,K192:$K$244) + ($A$13+$A$14+$A$15)/POWER(1+Q192,$A$28-D192+1)</f>
        <v>0</v>
      </c>
      <c r="T192" s="45">
        <f t="shared" ca="1" si="49"/>
        <v>0</v>
      </c>
      <c r="U192" s="45">
        <f t="shared" ca="1" si="55"/>
        <v>0</v>
      </c>
      <c r="V192" s="45">
        <f t="shared" ca="1" si="56"/>
        <v>0</v>
      </c>
      <c r="W192" s="45">
        <f t="shared" ca="1" si="50"/>
        <v>0</v>
      </c>
      <c r="X192" s="25">
        <f t="shared" ca="1" si="39"/>
        <v>0</v>
      </c>
      <c r="Z192" s="28">
        <f t="shared" ca="1" si="57"/>
        <v>0</v>
      </c>
      <c r="AA192" s="233"/>
      <c r="AB192" s="45">
        <f t="shared" ca="1" si="51"/>
        <v>0</v>
      </c>
      <c r="AC192" s="45">
        <f t="shared" ca="1" si="40"/>
        <v>0</v>
      </c>
      <c r="AD192" s="25">
        <f t="shared" ca="1" si="41"/>
        <v>0</v>
      </c>
    </row>
    <row r="193" spans="4:30" x14ac:dyDescent="0.35">
      <c r="D193" s="20">
        <v>189</v>
      </c>
      <c r="E193" s="21">
        <f t="shared" ca="1" si="52"/>
        <v>69033</v>
      </c>
      <c r="F193" s="44">
        <f t="shared" ca="1" si="42"/>
        <v>69397</v>
      </c>
      <c r="G193" s="22" t="s">
        <v>119</v>
      </c>
      <c r="H193" s="44">
        <f t="shared" ca="1" si="53"/>
        <v>69033</v>
      </c>
      <c r="I193" s="45">
        <f t="shared" ca="1" si="43"/>
        <v>0</v>
      </c>
      <c r="J193" s="45">
        <f t="shared" ca="1" si="44"/>
        <v>0</v>
      </c>
      <c r="K193" s="45">
        <f t="shared" ca="1" si="45"/>
        <v>0</v>
      </c>
      <c r="L193" s="45"/>
      <c r="M193" s="45">
        <f t="shared" ca="1" si="54"/>
        <v>0</v>
      </c>
      <c r="N193" s="257">
        <f t="shared" ca="1" si="46"/>
        <v>0</v>
      </c>
      <c r="O193" s="23"/>
      <c r="P193" s="255">
        <f t="shared" ca="1" si="47"/>
        <v>0</v>
      </c>
      <c r="Q193" s="163">
        <f t="shared" ca="1" si="48"/>
        <v>0</v>
      </c>
      <c r="R193" s="164">
        <f ca="1">NPV(Q192,K193:$K$244) + ($A$13+$A$14+$A$15)/POWER(1+Q192,$A$28-D193+1)</f>
        <v>0</v>
      </c>
      <c r="S193" s="164">
        <f ca="1">NPV(Q193,K193:$K$244) + ($A$13+$A$14+$A$15)/POWER(1+Q193,$A$28-D193+1)</f>
        <v>0</v>
      </c>
      <c r="T193" s="45">
        <f t="shared" ca="1" si="49"/>
        <v>0</v>
      </c>
      <c r="U193" s="45">
        <f t="shared" ca="1" si="55"/>
        <v>0</v>
      </c>
      <c r="V193" s="45">
        <f t="shared" ca="1" si="56"/>
        <v>0</v>
      </c>
      <c r="W193" s="45">
        <f t="shared" ca="1" si="50"/>
        <v>0</v>
      </c>
      <c r="X193" s="25">
        <f t="shared" ca="1" si="39"/>
        <v>0</v>
      </c>
      <c r="Z193" s="28">
        <f t="shared" ca="1" si="57"/>
        <v>0</v>
      </c>
      <c r="AA193" s="233"/>
      <c r="AB193" s="45">
        <f t="shared" ca="1" si="51"/>
        <v>0</v>
      </c>
      <c r="AC193" s="45">
        <f t="shared" ca="1" si="40"/>
        <v>0</v>
      </c>
      <c r="AD193" s="25">
        <f t="shared" ca="1" si="41"/>
        <v>0</v>
      </c>
    </row>
    <row r="194" spans="4:30" x14ac:dyDescent="0.35">
      <c r="D194" s="20">
        <v>190</v>
      </c>
      <c r="E194" s="21">
        <f t="shared" ca="1" si="52"/>
        <v>69398</v>
      </c>
      <c r="F194" s="44">
        <f t="shared" ca="1" si="42"/>
        <v>69762</v>
      </c>
      <c r="G194" s="22" t="s">
        <v>119</v>
      </c>
      <c r="H194" s="44">
        <f t="shared" ca="1" si="53"/>
        <v>69398</v>
      </c>
      <c r="I194" s="45">
        <f t="shared" ca="1" si="43"/>
        <v>0</v>
      </c>
      <c r="J194" s="45">
        <f t="shared" ca="1" si="44"/>
        <v>0</v>
      </c>
      <c r="K194" s="45">
        <f t="shared" ca="1" si="45"/>
        <v>0</v>
      </c>
      <c r="L194" s="45"/>
      <c r="M194" s="45">
        <f t="shared" ca="1" si="54"/>
        <v>0</v>
      </c>
      <c r="N194" s="257">
        <f t="shared" ca="1" si="46"/>
        <v>0</v>
      </c>
      <c r="O194" s="23"/>
      <c r="P194" s="255">
        <f t="shared" ca="1" si="47"/>
        <v>0</v>
      </c>
      <c r="Q194" s="163">
        <f t="shared" ca="1" si="48"/>
        <v>0</v>
      </c>
      <c r="R194" s="164">
        <f ca="1">NPV(Q193,K194:$K$244) + ($A$13+$A$14+$A$15)/POWER(1+Q193,$A$28-D194+1)</f>
        <v>0</v>
      </c>
      <c r="S194" s="164">
        <f ca="1">NPV(Q194,K194:$K$244) + ($A$13+$A$14+$A$15)/POWER(1+Q194,$A$28-D194+1)</f>
        <v>0</v>
      </c>
      <c r="T194" s="45">
        <f t="shared" ca="1" si="49"/>
        <v>0</v>
      </c>
      <c r="U194" s="45">
        <f t="shared" ca="1" si="55"/>
        <v>0</v>
      </c>
      <c r="V194" s="45">
        <f t="shared" ca="1" si="56"/>
        <v>0</v>
      </c>
      <c r="W194" s="45">
        <f t="shared" ca="1" si="50"/>
        <v>0</v>
      </c>
      <c r="X194" s="25">
        <f t="shared" ca="1" si="39"/>
        <v>0</v>
      </c>
      <c r="Z194" s="28">
        <f t="shared" ca="1" si="57"/>
        <v>0</v>
      </c>
      <c r="AA194" s="233"/>
      <c r="AB194" s="45">
        <f t="shared" ca="1" si="51"/>
        <v>0</v>
      </c>
      <c r="AC194" s="45">
        <f t="shared" ca="1" si="40"/>
        <v>0</v>
      </c>
      <c r="AD194" s="25">
        <f t="shared" ca="1" si="41"/>
        <v>0</v>
      </c>
    </row>
    <row r="195" spans="4:30" x14ac:dyDescent="0.35">
      <c r="D195" s="20">
        <v>191</v>
      </c>
      <c r="E195" s="21">
        <f t="shared" ca="1" si="52"/>
        <v>69763</v>
      </c>
      <c r="F195" s="44">
        <f t="shared" ca="1" si="42"/>
        <v>70127</v>
      </c>
      <c r="G195" s="22" t="s">
        <v>119</v>
      </c>
      <c r="H195" s="44">
        <f t="shared" ca="1" si="53"/>
        <v>69763</v>
      </c>
      <c r="I195" s="45">
        <f t="shared" ca="1" si="43"/>
        <v>0</v>
      </c>
      <c r="J195" s="45">
        <f t="shared" ca="1" si="44"/>
        <v>0</v>
      </c>
      <c r="K195" s="45">
        <f t="shared" ca="1" si="45"/>
        <v>0</v>
      </c>
      <c r="L195" s="45"/>
      <c r="M195" s="45">
        <f t="shared" ca="1" si="54"/>
        <v>0</v>
      </c>
      <c r="N195" s="257">
        <f t="shared" ca="1" si="46"/>
        <v>0</v>
      </c>
      <c r="O195" s="23"/>
      <c r="P195" s="255">
        <f t="shared" ca="1" si="47"/>
        <v>0</v>
      </c>
      <c r="Q195" s="163">
        <f t="shared" ca="1" si="48"/>
        <v>0</v>
      </c>
      <c r="R195" s="164">
        <f ca="1">NPV(Q194,K195:$K$244) + ($A$13+$A$14+$A$15)/POWER(1+Q194,$A$28-D195+1)</f>
        <v>0</v>
      </c>
      <c r="S195" s="164">
        <f ca="1">NPV(Q195,K195:$K$244) + ($A$13+$A$14+$A$15)/POWER(1+Q195,$A$28-D195+1)</f>
        <v>0</v>
      </c>
      <c r="T195" s="45">
        <f t="shared" ca="1" si="49"/>
        <v>0</v>
      </c>
      <c r="U195" s="45">
        <f t="shared" ca="1" si="55"/>
        <v>0</v>
      </c>
      <c r="V195" s="45">
        <f t="shared" ca="1" si="56"/>
        <v>0</v>
      </c>
      <c r="W195" s="45">
        <f t="shared" ca="1" si="50"/>
        <v>0</v>
      </c>
      <c r="X195" s="25">
        <f t="shared" ca="1" si="39"/>
        <v>0</v>
      </c>
      <c r="Z195" s="28">
        <f t="shared" ca="1" si="57"/>
        <v>0</v>
      </c>
      <c r="AA195" s="233"/>
      <c r="AB195" s="45">
        <f t="shared" ca="1" si="51"/>
        <v>0</v>
      </c>
      <c r="AC195" s="45">
        <f t="shared" ca="1" si="40"/>
        <v>0</v>
      </c>
      <c r="AD195" s="25">
        <f t="shared" ca="1" si="41"/>
        <v>0</v>
      </c>
    </row>
    <row r="196" spans="4:30" x14ac:dyDescent="0.35">
      <c r="D196" s="20">
        <v>192</v>
      </c>
      <c r="E196" s="21">
        <f t="shared" ca="1" si="52"/>
        <v>70128</v>
      </c>
      <c r="F196" s="44">
        <f t="shared" ca="1" si="42"/>
        <v>70493</v>
      </c>
      <c r="G196" s="22" t="s">
        <v>119</v>
      </c>
      <c r="H196" s="44">
        <f t="shared" ca="1" si="53"/>
        <v>70128</v>
      </c>
      <c r="I196" s="45">
        <f t="shared" ca="1" si="43"/>
        <v>0</v>
      </c>
      <c r="J196" s="45">
        <f t="shared" ca="1" si="44"/>
        <v>0</v>
      </c>
      <c r="K196" s="45">
        <f t="shared" ca="1" si="45"/>
        <v>0</v>
      </c>
      <c r="L196" s="45"/>
      <c r="M196" s="45">
        <f t="shared" ca="1" si="54"/>
        <v>0</v>
      </c>
      <c r="N196" s="257">
        <f t="shared" ca="1" si="46"/>
        <v>0</v>
      </c>
      <c r="O196" s="23"/>
      <c r="P196" s="255">
        <f t="shared" ca="1" si="47"/>
        <v>0</v>
      </c>
      <c r="Q196" s="163">
        <f t="shared" ca="1" si="48"/>
        <v>0</v>
      </c>
      <c r="R196" s="164">
        <f ca="1">NPV(Q195,K196:$K$244) + ($A$13+$A$14+$A$15)/POWER(1+Q195,$A$28-D196+1)</f>
        <v>0</v>
      </c>
      <c r="S196" s="164">
        <f ca="1">NPV(Q196,K196:$K$244) + ($A$13+$A$14+$A$15)/POWER(1+Q196,$A$28-D196+1)</f>
        <v>0</v>
      </c>
      <c r="T196" s="45">
        <f t="shared" ca="1" si="49"/>
        <v>0</v>
      </c>
      <c r="U196" s="45">
        <f t="shared" ca="1" si="55"/>
        <v>0</v>
      </c>
      <c r="V196" s="45">
        <f t="shared" ca="1" si="56"/>
        <v>0</v>
      </c>
      <c r="W196" s="45">
        <f t="shared" ca="1" si="50"/>
        <v>0</v>
      </c>
      <c r="X196" s="25">
        <f t="shared" ref="X196:X244" ca="1" si="58">T196+W196+U196+V196</f>
        <v>0</v>
      </c>
      <c r="Z196" s="28">
        <f t="shared" ca="1" si="57"/>
        <v>0</v>
      </c>
      <c r="AA196" s="233"/>
      <c r="AB196" s="45">
        <f t="shared" ca="1" si="51"/>
        <v>0</v>
      </c>
      <c r="AC196" s="45">
        <f t="shared" ref="AC196:AC244" ca="1" si="59">W196</f>
        <v>0</v>
      </c>
      <c r="AD196" s="25">
        <f t="shared" ref="AD196:AD244" ca="1" si="60">Z196-AA196-AB196+AC196</f>
        <v>0</v>
      </c>
    </row>
    <row r="197" spans="4:30" x14ac:dyDescent="0.35">
      <c r="D197" s="20">
        <v>193</v>
      </c>
      <c r="E197" s="21">
        <f t="shared" ca="1" si="52"/>
        <v>70494</v>
      </c>
      <c r="F197" s="44">
        <f t="shared" ref="F197:F244" ca="1" si="61">E198-1</f>
        <v>70858</v>
      </c>
      <c r="G197" s="22" t="s">
        <v>119</v>
      </c>
      <c r="H197" s="44">
        <f t="shared" ca="1" si="53"/>
        <v>70494</v>
      </c>
      <c r="I197" s="45">
        <f t="shared" ref="I197:I244" ca="1" si="62">IF(D197&gt;$A$28,0,$A$9)</f>
        <v>0</v>
      </c>
      <c r="J197" s="45">
        <f t="shared" ref="J197:J244" ca="1" si="63">IF(D197&gt;$A$28,0,$A$10)</f>
        <v>0</v>
      </c>
      <c r="K197" s="45">
        <f t="shared" ref="K197:K244" ca="1" si="64">IF(D197&gt;$A$28,0,$A$11)</f>
        <v>0</v>
      </c>
      <c r="L197" s="45"/>
      <c r="M197" s="45">
        <f t="shared" ca="1" si="54"/>
        <v>0</v>
      </c>
      <c r="N197" s="257">
        <f t="shared" ref="N197:N244" ca="1" si="65">$A$6</f>
        <v>0</v>
      </c>
      <c r="O197" s="23"/>
      <c r="P197" s="255">
        <f t="shared" ref="P197:P244" ca="1" si="66">$A$7</f>
        <v>0</v>
      </c>
      <c r="Q197" s="163">
        <f t="shared" ref="Q197:Q244" ca="1" si="67">$A$8</f>
        <v>0</v>
      </c>
      <c r="R197" s="164">
        <f ca="1">NPV(Q196,K197:$K$244) + ($A$13+$A$14+$A$15)/POWER(1+Q196,$A$28-D197+1)</f>
        <v>0</v>
      </c>
      <c r="S197" s="164">
        <f ca="1">NPV(Q197,K197:$K$244) + ($A$13+$A$14+$A$15)/POWER(1+Q197,$A$28-D197+1)</f>
        <v>0</v>
      </c>
      <c r="T197" s="45">
        <f t="shared" ref="T197:T244" ca="1" si="68">IF(ISBLANK(G197),0,X196)</f>
        <v>0</v>
      </c>
      <c r="U197" s="45">
        <f t="shared" ca="1" si="55"/>
        <v>0</v>
      </c>
      <c r="V197" s="45">
        <f t="shared" ca="1" si="56"/>
        <v>0</v>
      </c>
      <c r="W197" s="45">
        <f t="shared" ref="W197:W244" ca="1" si="69">S197-R197</f>
        <v>0</v>
      </c>
      <c r="X197" s="25">
        <f t="shared" ca="1" si="58"/>
        <v>0</v>
      </c>
      <c r="Z197" s="28">
        <f t="shared" ca="1" si="57"/>
        <v>0</v>
      </c>
      <c r="AA197" s="233"/>
      <c r="AB197" s="45">
        <f t="shared" ref="AB197:AB244" ca="1" si="70">IFERROR(Z197/($A$42-D197+1),0)</f>
        <v>0</v>
      </c>
      <c r="AC197" s="45">
        <f t="shared" ca="1" si="59"/>
        <v>0</v>
      </c>
      <c r="AD197" s="25">
        <f t="shared" ca="1" si="60"/>
        <v>0</v>
      </c>
    </row>
    <row r="198" spans="4:30" x14ac:dyDescent="0.35">
      <c r="D198" s="20">
        <v>194</v>
      </c>
      <c r="E198" s="21">
        <f t="shared" ref="E198:E244" ca="1" si="71">EOMONTH(H198,0)</f>
        <v>70859</v>
      </c>
      <c r="F198" s="44">
        <f t="shared" ca="1" si="61"/>
        <v>71223</v>
      </c>
      <c r="G198" s="22" t="s">
        <v>119</v>
      </c>
      <c r="H198" s="44">
        <f t="shared" ref="H198:H244" ca="1" si="72">EDATE(H197,12)</f>
        <v>70859</v>
      </c>
      <c r="I198" s="45">
        <f t="shared" ca="1" si="62"/>
        <v>0</v>
      </c>
      <c r="J198" s="45">
        <f t="shared" ca="1" si="63"/>
        <v>0</v>
      </c>
      <c r="K198" s="45">
        <f t="shared" ca="1" si="64"/>
        <v>0</v>
      </c>
      <c r="L198" s="45"/>
      <c r="M198" s="45">
        <f t="shared" ref="M198:M244" ca="1" si="73">K198+L198</f>
        <v>0</v>
      </c>
      <c r="N198" s="257">
        <f t="shared" ca="1" si="65"/>
        <v>0</v>
      </c>
      <c r="O198" s="23"/>
      <c r="P198" s="255">
        <f t="shared" ca="1" si="66"/>
        <v>0</v>
      </c>
      <c r="Q198" s="163">
        <f t="shared" ca="1" si="67"/>
        <v>0</v>
      </c>
      <c r="R198" s="164">
        <f ca="1">NPV(Q197,K198:$K$244) + ($A$13+$A$14+$A$15)/POWER(1+Q197,$A$28-D198+1)</f>
        <v>0</v>
      </c>
      <c r="S198" s="164">
        <f ca="1">NPV(Q198,K198:$K$244) + ($A$13+$A$14+$A$15)/POWER(1+Q198,$A$28-D198+1)</f>
        <v>0</v>
      </c>
      <c r="T198" s="45">
        <f t="shared" ca="1" si="68"/>
        <v>0</v>
      </c>
      <c r="U198" s="45">
        <f t="shared" ref="U198:U244" ca="1" si="74">S198*Q198</f>
        <v>0</v>
      </c>
      <c r="V198" s="45">
        <f t="shared" ref="V198:V244" ca="1" si="75">-(K198+L198)</f>
        <v>0</v>
      </c>
      <c r="W198" s="45">
        <f t="shared" ca="1" si="69"/>
        <v>0</v>
      </c>
      <c r="X198" s="25">
        <f t="shared" ca="1" si="58"/>
        <v>0</v>
      </c>
      <c r="Z198" s="28">
        <f t="shared" ref="Z198:Z244" ca="1" si="76">AD197</f>
        <v>0</v>
      </c>
      <c r="AA198" s="233"/>
      <c r="AB198" s="45">
        <f t="shared" ca="1" si="70"/>
        <v>0</v>
      </c>
      <c r="AC198" s="45">
        <f t="shared" ca="1" si="59"/>
        <v>0</v>
      </c>
      <c r="AD198" s="25">
        <f t="shared" ca="1" si="60"/>
        <v>0</v>
      </c>
    </row>
    <row r="199" spans="4:30" x14ac:dyDescent="0.35">
      <c r="D199" s="20">
        <v>195</v>
      </c>
      <c r="E199" s="21">
        <f t="shared" ca="1" si="71"/>
        <v>71224</v>
      </c>
      <c r="F199" s="44">
        <f t="shared" ca="1" si="61"/>
        <v>71588</v>
      </c>
      <c r="G199" s="22" t="s">
        <v>119</v>
      </c>
      <c r="H199" s="44">
        <f t="shared" ca="1" si="72"/>
        <v>71224</v>
      </c>
      <c r="I199" s="45">
        <f t="shared" ca="1" si="62"/>
        <v>0</v>
      </c>
      <c r="J199" s="45">
        <f t="shared" ca="1" si="63"/>
        <v>0</v>
      </c>
      <c r="K199" s="45">
        <f t="shared" ca="1" si="64"/>
        <v>0</v>
      </c>
      <c r="L199" s="45"/>
      <c r="M199" s="45">
        <f t="shared" ca="1" si="73"/>
        <v>0</v>
      </c>
      <c r="N199" s="257">
        <f t="shared" ca="1" si="65"/>
        <v>0</v>
      </c>
      <c r="O199" s="23"/>
      <c r="P199" s="255">
        <f t="shared" ca="1" si="66"/>
        <v>0</v>
      </c>
      <c r="Q199" s="163">
        <f t="shared" ca="1" si="67"/>
        <v>0</v>
      </c>
      <c r="R199" s="164">
        <f ca="1">NPV(Q198,K199:$K$244) + ($A$13+$A$14+$A$15)/POWER(1+Q198,$A$28-D199+1)</f>
        <v>0</v>
      </c>
      <c r="S199" s="164">
        <f ca="1">NPV(Q199,K199:$K$244) + ($A$13+$A$14+$A$15)/POWER(1+Q199,$A$28-D199+1)</f>
        <v>0</v>
      </c>
      <c r="T199" s="45">
        <f t="shared" ca="1" si="68"/>
        <v>0</v>
      </c>
      <c r="U199" s="45">
        <f t="shared" ca="1" si="74"/>
        <v>0</v>
      </c>
      <c r="V199" s="45">
        <f t="shared" ca="1" si="75"/>
        <v>0</v>
      </c>
      <c r="W199" s="45">
        <f t="shared" ca="1" si="69"/>
        <v>0</v>
      </c>
      <c r="X199" s="25">
        <f t="shared" ca="1" si="58"/>
        <v>0</v>
      </c>
      <c r="Z199" s="28">
        <f t="shared" ca="1" si="76"/>
        <v>0</v>
      </c>
      <c r="AA199" s="233"/>
      <c r="AB199" s="45">
        <f t="shared" ca="1" si="70"/>
        <v>0</v>
      </c>
      <c r="AC199" s="45">
        <f t="shared" ca="1" si="59"/>
        <v>0</v>
      </c>
      <c r="AD199" s="25">
        <f t="shared" ca="1" si="60"/>
        <v>0</v>
      </c>
    </row>
    <row r="200" spans="4:30" x14ac:dyDescent="0.35">
      <c r="D200" s="20">
        <v>196</v>
      </c>
      <c r="E200" s="21">
        <f t="shared" ca="1" si="71"/>
        <v>71589</v>
      </c>
      <c r="F200" s="44">
        <f t="shared" ca="1" si="61"/>
        <v>71954</v>
      </c>
      <c r="G200" s="22" t="s">
        <v>119</v>
      </c>
      <c r="H200" s="44">
        <f t="shared" ca="1" si="72"/>
        <v>71589</v>
      </c>
      <c r="I200" s="45">
        <f t="shared" ca="1" si="62"/>
        <v>0</v>
      </c>
      <c r="J200" s="45">
        <f t="shared" ca="1" si="63"/>
        <v>0</v>
      </c>
      <c r="K200" s="45">
        <f t="shared" ca="1" si="64"/>
        <v>0</v>
      </c>
      <c r="L200" s="45"/>
      <c r="M200" s="45">
        <f t="shared" ca="1" si="73"/>
        <v>0</v>
      </c>
      <c r="N200" s="257">
        <f t="shared" ca="1" si="65"/>
        <v>0</v>
      </c>
      <c r="O200" s="23"/>
      <c r="P200" s="255">
        <f t="shared" ca="1" si="66"/>
        <v>0</v>
      </c>
      <c r="Q200" s="163">
        <f t="shared" ca="1" si="67"/>
        <v>0</v>
      </c>
      <c r="R200" s="164">
        <f ca="1">NPV(Q199,K200:$K$244) + ($A$13+$A$14+$A$15)/POWER(1+Q199,$A$28-D200+1)</f>
        <v>0</v>
      </c>
      <c r="S200" s="164">
        <f ca="1">NPV(Q200,K200:$K$244) + ($A$13+$A$14+$A$15)/POWER(1+Q200,$A$28-D200+1)</f>
        <v>0</v>
      </c>
      <c r="T200" s="45">
        <f t="shared" ca="1" si="68"/>
        <v>0</v>
      </c>
      <c r="U200" s="45">
        <f t="shared" ca="1" si="74"/>
        <v>0</v>
      </c>
      <c r="V200" s="45">
        <f t="shared" ca="1" si="75"/>
        <v>0</v>
      </c>
      <c r="W200" s="45">
        <f t="shared" ca="1" si="69"/>
        <v>0</v>
      </c>
      <c r="X200" s="25">
        <f t="shared" ca="1" si="58"/>
        <v>0</v>
      </c>
      <c r="Z200" s="28">
        <f t="shared" ca="1" si="76"/>
        <v>0</v>
      </c>
      <c r="AA200" s="233"/>
      <c r="AB200" s="45">
        <f t="shared" ca="1" si="70"/>
        <v>0</v>
      </c>
      <c r="AC200" s="45">
        <f t="shared" ca="1" si="59"/>
        <v>0</v>
      </c>
      <c r="AD200" s="25">
        <f t="shared" ca="1" si="60"/>
        <v>0</v>
      </c>
    </row>
    <row r="201" spans="4:30" x14ac:dyDescent="0.35">
      <c r="D201" s="20">
        <v>197</v>
      </c>
      <c r="E201" s="21">
        <f t="shared" ca="1" si="71"/>
        <v>71955</v>
      </c>
      <c r="F201" s="44">
        <f t="shared" ca="1" si="61"/>
        <v>72319</v>
      </c>
      <c r="G201" s="22" t="s">
        <v>119</v>
      </c>
      <c r="H201" s="44">
        <f t="shared" ca="1" si="72"/>
        <v>71955</v>
      </c>
      <c r="I201" s="45">
        <f t="shared" ca="1" si="62"/>
        <v>0</v>
      </c>
      <c r="J201" s="45">
        <f t="shared" ca="1" si="63"/>
        <v>0</v>
      </c>
      <c r="K201" s="45">
        <f t="shared" ca="1" si="64"/>
        <v>0</v>
      </c>
      <c r="L201" s="45"/>
      <c r="M201" s="45">
        <f t="shared" ca="1" si="73"/>
        <v>0</v>
      </c>
      <c r="N201" s="257">
        <f t="shared" ca="1" si="65"/>
        <v>0</v>
      </c>
      <c r="O201" s="23"/>
      <c r="P201" s="255">
        <f t="shared" ca="1" si="66"/>
        <v>0</v>
      </c>
      <c r="Q201" s="163">
        <f t="shared" ca="1" si="67"/>
        <v>0</v>
      </c>
      <c r="R201" s="164">
        <f ca="1">NPV(Q200,K201:$K$244) + ($A$13+$A$14+$A$15)/POWER(1+Q200,$A$28-D201+1)</f>
        <v>0</v>
      </c>
      <c r="S201" s="164">
        <f ca="1">NPV(Q201,K201:$K$244) + ($A$13+$A$14+$A$15)/POWER(1+Q201,$A$28-D201+1)</f>
        <v>0</v>
      </c>
      <c r="T201" s="45">
        <f t="shared" ca="1" si="68"/>
        <v>0</v>
      </c>
      <c r="U201" s="45">
        <f t="shared" ca="1" si="74"/>
        <v>0</v>
      </c>
      <c r="V201" s="45">
        <f t="shared" ca="1" si="75"/>
        <v>0</v>
      </c>
      <c r="W201" s="45">
        <f t="shared" ca="1" si="69"/>
        <v>0</v>
      </c>
      <c r="X201" s="25">
        <f t="shared" ca="1" si="58"/>
        <v>0</v>
      </c>
      <c r="Z201" s="28">
        <f t="shared" ca="1" si="76"/>
        <v>0</v>
      </c>
      <c r="AA201" s="233"/>
      <c r="AB201" s="45">
        <f t="shared" ca="1" si="70"/>
        <v>0</v>
      </c>
      <c r="AC201" s="45">
        <f t="shared" ca="1" si="59"/>
        <v>0</v>
      </c>
      <c r="AD201" s="25">
        <f t="shared" ca="1" si="60"/>
        <v>0</v>
      </c>
    </row>
    <row r="202" spans="4:30" x14ac:dyDescent="0.35">
      <c r="D202" s="20">
        <v>198</v>
      </c>
      <c r="E202" s="21">
        <f t="shared" ca="1" si="71"/>
        <v>72320</v>
      </c>
      <c r="F202" s="44">
        <f t="shared" ca="1" si="61"/>
        <v>72684</v>
      </c>
      <c r="G202" s="22" t="s">
        <v>119</v>
      </c>
      <c r="H202" s="44">
        <f t="shared" ca="1" si="72"/>
        <v>72320</v>
      </c>
      <c r="I202" s="45">
        <f t="shared" ca="1" si="62"/>
        <v>0</v>
      </c>
      <c r="J202" s="45">
        <f t="shared" ca="1" si="63"/>
        <v>0</v>
      </c>
      <c r="K202" s="45">
        <f t="shared" ca="1" si="64"/>
        <v>0</v>
      </c>
      <c r="L202" s="45"/>
      <c r="M202" s="45">
        <f t="shared" ca="1" si="73"/>
        <v>0</v>
      </c>
      <c r="N202" s="257">
        <f t="shared" ca="1" si="65"/>
        <v>0</v>
      </c>
      <c r="O202" s="23"/>
      <c r="P202" s="255">
        <f t="shared" ca="1" si="66"/>
        <v>0</v>
      </c>
      <c r="Q202" s="163">
        <f t="shared" ca="1" si="67"/>
        <v>0</v>
      </c>
      <c r="R202" s="164">
        <f ca="1">NPV(Q201,K202:$K$244) + ($A$13+$A$14+$A$15)/POWER(1+Q201,$A$28-D202+1)</f>
        <v>0</v>
      </c>
      <c r="S202" s="164">
        <f ca="1">NPV(Q202,K202:$K$244) + ($A$13+$A$14+$A$15)/POWER(1+Q202,$A$28-D202+1)</f>
        <v>0</v>
      </c>
      <c r="T202" s="45">
        <f t="shared" ca="1" si="68"/>
        <v>0</v>
      </c>
      <c r="U202" s="45">
        <f t="shared" ca="1" si="74"/>
        <v>0</v>
      </c>
      <c r="V202" s="45">
        <f t="shared" ca="1" si="75"/>
        <v>0</v>
      </c>
      <c r="W202" s="45">
        <f t="shared" ca="1" si="69"/>
        <v>0</v>
      </c>
      <c r="X202" s="25">
        <f t="shared" ca="1" si="58"/>
        <v>0</v>
      </c>
      <c r="Z202" s="28">
        <f t="shared" ca="1" si="76"/>
        <v>0</v>
      </c>
      <c r="AA202" s="233"/>
      <c r="AB202" s="45">
        <f t="shared" ca="1" si="70"/>
        <v>0</v>
      </c>
      <c r="AC202" s="45">
        <f t="shared" ca="1" si="59"/>
        <v>0</v>
      </c>
      <c r="AD202" s="25">
        <f t="shared" ca="1" si="60"/>
        <v>0</v>
      </c>
    </row>
    <row r="203" spans="4:30" x14ac:dyDescent="0.35">
      <c r="D203" s="20">
        <v>199</v>
      </c>
      <c r="E203" s="21">
        <f t="shared" ca="1" si="71"/>
        <v>72685</v>
      </c>
      <c r="F203" s="44">
        <f t="shared" ca="1" si="61"/>
        <v>73049</v>
      </c>
      <c r="G203" s="22" t="s">
        <v>119</v>
      </c>
      <c r="H203" s="44">
        <f t="shared" ca="1" si="72"/>
        <v>72685</v>
      </c>
      <c r="I203" s="45">
        <f t="shared" ca="1" si="62"/>
        <v>0</v>
      </c>
      <c r="J203" s="45">
        <f t="shared" ca="1" si="63"/>
        <v>0</v>
      </c>
      <c r="K203" s="45">
        <f t="shared" ca="1" si="64"/>
        <v>0</v>
      </c>
      <c r="L203" s="45"/>
      <c r="M203" s="45">
        <f t="shared" ca="1" si="73"/>
        <v>0</v>
      </c>
      <c r="N203" s="257">
        <f t="shared" ca="1" si="65"/>
        <v>0</v>
      </c>
      <c r="O203" s="23"/>
      <c r="P203" s="255">
        <f t="shared" ca="1" si="66"/>
        <v>0</v>
      </c>
      <c r="Q203" s="163">
        <f t="shared" ca="1" si="67"/>
        <v>0</v>
      </c>
      <c r="R203" s="164">
        <f ca="1">NPV(Q202,K203:$K$244) + ($A$13+$A$14+$A$15)/POWER(1+Q202,$A$28-D203+1)</f>
        <v>0</v>
      </c>
      <c r="S203" s="164">
        <f ca="1">NPV(Q203,K203:$K$244) + ($A$13+$A$14+$A$15)/POWER(1+Q203,$A$28-D203+1)</f>
        <v>0</v>
      </c>
      <c r="T203" s="45">
        <f t="shared" ca="1" si="68"/>
        <v>0</v>
      </c>
      <c r="U203" s="45">
        <f t="shared" ca="1" si="74"/>
        <v>0</v>
      </c>
      <c r="V203" s="45">
        <f t="shared" ca="1" si="75"/>
        <v>0</v>
      </c>
      <c r="W203" s="45">
        <f t="shared" ca="1" si="69"/>
        <v>0</v>
      </c>
      <c r="X203" s="25">
        <f t="shared" ca="1" si="58"/>
        <v>0</v>
      </c>
      <c r="Z203" s="28">
        <f t="shared" ca="1" si="76"/>
        <v>0</v>
      </c>
      <c r="AA203" s="233"/>
      <c r="AB203" s="45">
        <f t="shared" ca="1" si="70"/>
        <v>0</v>
      </c>
      <c r="AC203" s="45">
        <f t="shared" ca="1" si="59"/>
        <v>0</v>
      </c>
      <c r="AD203" s="25">
        <f t="shared" ca="1" si="60"/>
        <v>0</v>
      </c>
    </row>
    <row r="204" spans="4:30" x14ac:dyDescent="0.35">
      <c r="D204" s="20">
        <v>200</v>
      </c>
      <c r="E204" s="21">
        <f t="shared" ca="1" si="71"/>
        <v>73050</v>
      </c>
      <c r="F204" s="44">
        <f t="shared" ca="1" si="61"/>
        <v>73414</v>
      </c>
      <c r="G204" s="22" t="s">
        <v>119</v>
      </c>
      <c r="H204" s="44">
        <f t="shared" ca="1" si="72"/>
        <v>73050</v>
      </c>
      <c r="I204" s="45">
        <f t="shared" ca="1" si="62"/>
        <v>0</v>
      </c>
      <c r="J204" s="45">
        <f t="shared" ca="1" si="63"/>
        <v>0</v>
      </c>
      <c r="K204" s="45">
        <f t="shared" ca="1" si="64"/>
        <v>0</v>
      </c>
      <c r="L204" s="45"/>
      <c r="M204" s="45">
        <f t="shared" ca="1" si="73"/>
        <v>0</v>
      </c>
      <c r="N204" s="257">
        <f t="shared" ca="1" si="65"/>
        <v>0</v>
      </c>
      <c r="O204" s="23"/>
      <c r="P204" s="255">
        <f t="shared" ca="1" si="66"/>
        <v>0</v>
      </c>
      <c r="Q204" s="163">
        <f t="shared" ca="1" si="67"/>
        <v>0</v>
      </c>
      <c r="R204" s="164">
        <f ca="1">NPV(Q203,K204:$K$244) + ($A$13+$A$14+$A$15)/POWER(1+Q203,$A$28-D204+1)</f>
        <v>0</v>
      </c>
      <c r="S204" s="164">
        <f ca="1">NPV(Q204,K204:$K$244) + ($A$13+$A$14+$A$15)/POWER(1+Q204,$A$28-D204+1)</f>
        <v>0</v>
      </c>
      <c r="T204" s="45">
        <f t="shared" ca="1" si="68"/>
        <v>0</v>
      </c>
      <c r="U204" s="45">
        <f t="shared" ca="1" si="74"/>
        <v>0</v>
      </c>
      <c r="V204" s="45">
        <f t="shared" ca="1" si="75"/>
        <v>0</v>
      </c>
      <c r="W204" s="45">
        <f t="shared" ca="1" si="69"/>
        <v>0</v>
      </c>
      <c r="X204" s="25">
        <f t="shared" ca="1" si="58"/>
        <v>0</v>
      </c>
      <c r="Z204" s="28">
        <f t="shared" ca="1" si="76"/>
        <v>0</v>
      </c>
      <c r="AA204" s="233"/>
      <c r="AB204" s="45">
        <f t="shared" ca="1" si="70"/>
        <v>0</v>
      </c>
      <c r="AC204" s="45">
        <f t="shared" ca="1" si="59"/>
        <v>0</v>
      </c>
      <c r="AD204" s="25">
        <f t="shared" ca="1" si="60"/>
        <v>0</v>
      </c>
    </row>
    <row r="205" spans="4:30" x14ac:dyDescent="0.35">
      <c r="D205" s="20">
        <v>201</v>
      </c>
      <c r="E205" s="21">
        <f t="shared" ca="1" si="71"/>
        <v>73415</v>
      </c>
      <c r="F205" s="44">
        <f t="shared" ca="1" si="61"/>
        <v>73779</v>
      </c>
      <c r="G205" s="22" t="s">
        <v>119</v>
      </c>
      <c r="H205" s="44">
        <f t="shared" ca="1" si="72"/>
        <v>73415</v>
      </c>
      <c r="I205" s="45">
        <f t="shared" ca="1" si="62"/>
        <v>0</v>
      </c>
      <c r="J205" s="45">
        <f t="shared" ca="1" si="63"/>
        <v>0</v>
      </c>
      <c r="K205" s="45">
        <f t="shared" ca="1" si="64"/>
        <v>0</v>
      </c>
      <c r="L205" s="45"/>
      <c r="M205" s="45">
        <f t="shared" ca="1" si="73"/>
        <v>0</v>
      </c>
      <c r="N205" s="257">
        <f t="shared" ca="1" si="65"/>
        <v>0</v>
      </c>
      <c r="O205" s="23"/>
      <c r="P205" s="255">
        <f t="shared" ca="1" si="66"/>
        <v>0</v>
      </c>
      <c r="Q205" s="163">
        <f t="shared" ca="1" si="67"/>
        <v>0</v>
      </c>
      <c r="R205" s="164">
        <f ca="1">NPV(Q204,K205:$K$244) + ($A$13+$A$14+$A$15)/POWER(1+Q204,$A$28-D205+1)</f>
        <v>0</v>
      </c>
      <c r="S205" s="164">
        <f ca="1">NPV(Q205,K205:$K$244) + ($A$13+$A$14+$A$15)/POWER(1+Q205,$A$28-D205+1)</f>
        <v>0</v>
      </c>
      <c r="T205" s="45">
        <f t="shared" ca="1" si="68"/>
        <v>0</v>
      </c>
      <c r="U205" s="45">
        <f t="shared" ca="1" si="74"/>
        <v>0</v>
      </c>
      <c r="V205" s="45">
        <f t="shared" ca="1" si="75"/>
        <v>0</v>
      </c>
      <c r="W205" s="45">
        <f t="shared" ca="1" si="69"/>
        <v>0</v>
      </c>
      <c r="X205" s="25">
        <f t="shared" ca="1" si="58"/>
        <v>0</v>
      </c>
      <c r="Z205" s="28">
        <f t="shared" ca="1" si="76"/>
        <v>0</v>
      </c>
      <c r="AA205" s="233"/>
      <c r="AB205" s="45">
        <f t="shared" ca="1" si="70"/>
        <v>0</v>
      </c>
      <c r="AC205" s="45">
        <f t="shared" ca="1" si="59"/>
        <v>0</v>
      </c>
      <c r="AD205" s="25">
        <f t="shared" ca="1" si="60"/>
        <v>0</v>
      </c>
    </row>
    <row r="206" spans="4:30" x14ac:dyDescent="0.35">
      <c r="D206" s="20">
        <v>202</v>
      </c>
      <c r="E206" s="21">
        <f t="shared" ca="1" si="71"/>
        <v>73780</v>
      </c>
      <c r="F206" s="44">
        <f t="shared" ca="1" si="61"/>
        <v>74144</v>
      </c>
      <c r="G206" s="22" t="s">
        <v>119</v>
      </c>
      <c r="H206" s="44">
        <f t="shared" ca="1" si="72"/>
        <v>73780</v>
      </c>
      <c r="I206" s="45">
        <f t="shared" ca="1" si="62"/>
        <v>0</v>
      </c>
      <c r="J206" s="45">
        <f t="shared" ca="1" si="63"/>
        <v>0</v>
      </c>
      <c r="K206" s="45">
        <f t="shared" ca="1" si="64"/>
        <v>0</v>
      </c>
      <c r="L206" s="45"/>
      <c r="M206" s="45">
        <f t="shared" ca="1" si="73"/>
        <v>0</v>
      </c>
      <c r="N206" s="257">
        <f t="shared" ca="1" si="65"/>
        <v>0</v>
      </c>
      <c r="O206" s="23"/>
      <c r="P206" s="255">
        <f t="shared" ca="1" si="66"/>
        <v>0</v>
      </c>
      <c r="Q206" s="163">
        <f t="shared" ca="1" si="67"/>
        <v>0</v>
      </c>
      <c r="R206" s="164">
        <f ca="1">NPV(Q205,K206:$K$244) + ($A$13+$A$14+$A$15)/POWER(1+Q205,$A$28-D206+1)</f>
        <v>0</v>
      </c>
      <c r="S206" s="164">
        <f ca="1">NPV(Q206,K206:$K$244) + ($A$13+$A$14+$A$15)/POWER(1+Q206,$A$28-D206+1)</f>
        <v>0</v>
      </c>
      <c r="T206" s="45">
        <f t="shared" ca="1" si="68"/>
        <v>0</v>
      </c>
      <c r="U206" s="45">
        <f t="shared" ca="1" si="74"/>
        <v>0</v>
      </c>
      <c r="V206" s="45">
        <f t="shared" ca="1" si="75"/>
        <v>0</v>
      </c>
      <c r="W206" s="45">
        <f t="shared" ca="1" si="69"/>
        <v>0</v>
      </c>
      <c r="X206" s="25">
        <f t="shared" ca="1" si="58"/>
        <v>0</v>
      </c>
      <c r="Z206" s="28">
        <f t="shared" ca="1" si="76"/>
        <v>0</v>
      </c>
      <c r="AA206" s="233"/>
      <c r="AB206" s="45">
        <f t="shared" ca="1" si="70"/>
        <v>0</v>
      </c>
      <c r="AC206" s="45">
        <f t="shared" ca="1" si="59"/>
        <v>0</v>
      </c>
      <c r="AD206" s="25">
        <f t="shared" ca="1" si="60"/>
        <v>0</v>
      </c>
    </row>
    <row r="207" spans="4:30" x14ac:dyDescent="0.35">
      <c r="D207" s="20">
        <v>203</v>
      </c>
      <c r="E207" s="21">
        <f t="shared" ca="1" si="71"/>
        <v>74145</v>
      </c>
      <c r="F207" s="44">
        <f t="shared" ca="1" si="61"/>
        <v>74509</v>
      </c>
      <c r="G207" s="22" t="s">
        <v>119</v>
      </c>
      <c r="H207" s="44">
        <f t="shared" ca="1" si="72"/>
        <v>74145</v>
      </c>
      <c r="I207" s="45">
        <f t="shared" ca="1" si="62"/>
        <v>0</v>
      </c>
      <c r="J207" s="45">
        <f t="shared" ca="1" si="63"/>
        <v>0</v>
      </c>
      <c r="K207" s="45">
        <f t="shared" ca="1" si="64"/>
        <v>0</v>
      </c>
      <c r="L207" s="45"/>
      <c r="M207" s="45">
        <f t="shared" ca="1" si="73"/>
        <v>0</v>
      </c>
      <c r="N207" s="257">
        <f t="shared" ca="1" si="65"/>
        <v>0</v>
      </c>
      <c r="O207" s="23"/>
      <c r="P207" s="255">
        <f t="shared" ca="1" si="66"/>
        <v>0</v>
      </c>
      <c r="Q207" s="163">
        <f t="shared" ca="1" si="67"/>
        <v>0</v>
      </c>
      <c r="R207" s="164">
        <f ca="1">NPV(Q206,K207:$K$244) + ($A$13+$A$14+$A$15)/POWER(1+Q206,$A$28-D207+1)</f>
        <v>0</v>
      </c>
      <c r="S207" s="164">
        <f ca="1">NPV(Q207,K207:$K$244) + ($A$13+$A$14+$A$15)/POWER(1+Q207,$A$28-D207+1)</f>
        <v>0</v>
      </c>
      <c r="T207" s="45">
        <f t="shared" ca="1" si="68"/>
        <v>0</v>
      </c>
      <c r="U207" s="45">
        <f t="shared" ca="1" si="74"/>
        <v>0</v>
      </c>
      <c r="V207" s="45">
        <f t="shared" ca="1" si="75"/>
        <v>0</v>
      </c>
      <c r="W207" s="45">
        <f t="shared" ca="1" si="69"/>
        <v>0</v>
      </c>
      <c r="X207" s="25">
        <f t="shared" ca="1" si="58"/>
        <v>0</v>
      </c>
      <c r="Z207" s="28">
        <f t="shared" ca="1" si="76"/>
        <v>0</v>
      </c>
      <c r="AA207" s="233"/>
      <c r="AB207" s="45">
        <f t="shared" ca="1" si="70"/>
        <v>0</v>
      </c>
      <c r="AC207" s="45">
        <f t="shared" ca="1" si="59"/>
        <v>0</v>
      </c>
      <c r="AD207" s="25">
        <f t="shared" ca="1" si="60"/>
        <v>0</v>
      </c>
    </row>
    <row r="208" spans="4:30" x14ac:dyDescent="0.35">
      <c r="D208" s="20">
        <v>204</v>
      </c>
      <c r="E208" s="21">
        <f t="shared" ca="1" si="71"/>
        <v>74510</v>
      </c>
      <c r="F208" s="44">
        <f t="shared" ca="1" si="61"/>
        <v>74875</v>
      </c>
      <c r="G208" s="22" t="s">
        <v>119</v>
      </c>
      <c r="H208" s="44">
        <f t="shared" ca="1" si="72"/>
        <v>74510</v>
      </c>
      <c r="I208" s="45">
        <f t="shared" ca="1" si="62"/>
        <v>0</v>
      </c>
      <c r="J208" s="45">
        <f t="shared" ca="1" si="63"/>
        <v>0</v>
      </c>
      <c r="K208" s="45">
        <f t="shared" ca="1" si="64"/>
        <v>0</v>
      </c>
      <c r="L208" s="45"/>
      <c r="M208" s="45">
        <f t="shared" ca="1" si="73"/>
        <v>0</v>
      </c>
      <c r="N208" s="257">
        <f t="shared" ca="1" si="65"/>
        <v>0</v>
      </c>
      <c r="O208" s="23"/>
      <c r="P208" s="255">
        <f t="shared" ca="1" si="66"/>
        <v>0</v>
      </c>
      <c r="Q208" s="163">
        <f t="shared" ca="1" si="67"/>
        <v>0</v>
      </c>
      <c r="R208" s="164">
        <f ca="1">NPV(Q207,K208:$K$244) + ($A$13+$A$14+$A$15)/POWER(1+Q207,$A$28-D208+1)</f>
        <v>0</v>
      </c>
      <c r="S208" s="164">
        <f ca="1">NPV(Q208,K208:$K$244) + ($A$13+$A$14+$A$15)/POWER(1+Q208,$A$28-D208+1)</f>
        <v>0</v>
      </c>
      <c r="T208" s="45">
        <f t="shared" ca="1" si="68"/>
        <v>0</v>
      </c>
      <c r="U208" s="45">
        <f t="shared" ca="1" si="74"/>
        <v>0</v>
      </c>
      <c r="V208" s="45">
        <f t="shared" ca="1" si="75"/>
        <v>0</v>
      </c>
      <c r="W208" s="45">
        <f t="shared" ca="1" si="69"/>
        <v>0</v>
      </c>
      <c r="X208" s="25">
        <f t="shared" ca="1" si="58"/>
        <v>0</v>
      </c>
      <c r="Z208" s="28">
        <f t="shared" ca="1" si="76"/>
        <v>0</v>
      </c>
      <c r="AA208" s="233"/>
      <c r="AB208" s="45">
        <f t="shared" ca="1" si="70"/>
        <v>0</v>
      </c>
      <c r="AC208" s="45">
        <f t="shared" ca="1" si="59"/>
        <v>0</v>
      </c>
      <c r="AD208" s="25">
        <f t="shared" ca="1" si="60"/>
        <v>0</v>
      </c>
    </row>
    <row r="209" spans="4:30" x14ac:dyDescent="0.35">
      <c r="D209" s="20">
        <v>205</v>
      </c>
      <c r="E209" s="21">
        <f t="shared" ca="1" si="71"/>
        <v>74876</v>
      </c>
      <c r="F209" s="44">
        <f t="shared" ca="1" si="61"/>
        <v>75240</v>
      </c>
      <c r="G209" s="22" t="s">
        <v>119</v>
      </c>
      <c r="H209" s="44">
        <f t="shared" ca="1" si="72"/>
        <v>74876</v>
      </c>
      <c r="I209" s="45">
        <f t="shared" ca="1" si="62"/>
        <v>0</v>
      </c>
      <c r="J209" s="45">
        <f t="shared" ca="1" si="63"/>
        <v>0</v>
      </c>
      <c r="K209" s="45">
        <f t="shared" ca="1" si="64"/>
        <v>0</v>
      </c>
      <c r="L209" s="45"/>
      <c r="M209" s="45">
        <f t="shared" ca="1" si="73"/>
        <v>0</v>
      </c>
      <c r="N209" s="257">
        <f t="shared" ca="1" si="65"/>
        <v>0</v>
      </c>
      <c r="O209" s="23"/>
      <c r="P209" s="255">
        <f t="shared" ca="1" si="66"/>
        <v>0</v>
      </c>
      <c r="Q209" s="163">
        <f t="shared" ca="1" si="67"/>
        <v>0</v>
      </c>
      <c r="R209" s="164">
        <f ca="1">NPV(Q208,K209:$K$244) + ($A$13+$A$14+$A$15)/POWER(1+Q208,$A$28-D209+1)</f>
        <v>0</v>
      </c>
      <c r="S209" s="164">
        <f ca="1">NPV(Q209,K209:$K$244) + ($A$13+$A$14+$A$15)/POWER(1+Q209,$A$28-D209+1)</f>
        <v>0</v>
      </c>
      <c r="T209" s="45">
        <f t="shared" ca="1" si="68"/>
        <v>0</v>
      </c>
      <c r="U209" s="45">
        <f t="shared" ca="1" si="74"/>
        <v>0</v>
      </c>
      <c r="V209" s="45">
        <f t="shared" ca="1" si="75"/>
        <v>0</v>
      </c>
      <c r="W209" s="45">
        <f t="shared" ca="1" si="69"/>
        <v>0</v>
      </c>
      <c r="X209" s="25">
        <f t="shared" ca="1" si="58"/>
        <v>0</v>
      </c>
      <c r="Z209" s="28">
        <f t="shared" ca="1" si="76"/>
        <v>0</v>
      </c>
      <c r="AA209" s="233"/>
      <c r="AB209" s="45">
        <f t="shared" ca="1" si="70"/>
        <v>0</v>
      </c>
      <c r="AC209" s="45">
        <f t="shared" ca="1" si="59"/>
        <v>0</v>
      </c>
      <c r="AD209" s="25">
        <f t="shared" ca="1" si="60"/>
        <v>0</v>
      </c>
    </row>
    <row r="210" spans="4:30" x14ac:dyDescent="0.35">
      <c r="D210" s="20">
        <v>206</v>
      </c>
      <c r="E210" s="21">
        <f t="shared" ca="1" si="71"/>
        <v>75241</v>
      </c>
      <c r="F210" s="44">
        <f t="shared" ca="1" si="61"/>
        <v>75605</v>
      </c>
      <c r="G210" s="22" t="s">
        <v>119</v>
      </c>
      <c r="H210" s="44">
        <f t="shared" ca="1" si="72"/>
        <v>75241</v>
      </c>
      <c r="I210" s="45">
        <f t="shared" ca="1" si="62"/>
        <v>0</v>
      </c>
      <c r="J210" s="45">
        <f t="shared" ca="1" si="63"/>
        <v>0</v>
      </c>
      <c r="K210" s="45">
        <f t="shared" ca="1" si="64"/>
        <v>0</v>
      </c>
      <c r="L210" s="45"/>
      <c r="M210" s="45">
        <f t="shared" ca="1" si="73"/>
        <v>0</v>
      </c>
      <c r="N210" s="257">
        <f t="shared" ca="1" si="65"/>
        <v>0</v>
      </c>
      <c r="O210" s="23"/>
      <c r="P210" s="255">
        <f t="shared" ca="1" si="66"/>
        <v>0</v>
      </c>
      <c r="Q210" s="163">
        <f t="shared" ca="1" si="67"/>
        <v>0</v>
      </c>
      <c r="R210" s="164">
        <f ca="1">NPV(Q209,K210:$K$244) + ($A$13+$A$14+$A$15)/POWER(1+Q209,$A$28-D210+1)</f>
        <v>0</v>
      </c>
      <c r="S210" s="164">
        <f ca="1">NPV(Q210,K210:$K$244) + ($A$13+$A$14+$A$15)/POWER(1+Q210,$A$28-D210+1)</f>
        <v>0</v>
      </c>
      <c r="T210" s="45">
        <f t="shared" ca="1" si="68"/>
        <v>0</v>
      </c>
      <c r="U210" s="45">
        <f t="shared" ca="1" si="74"/>
        <v>0</v>
      </c>
      <c r="V210" s="45">
        <f t="shared" ca="1" si="75"/>
        <v>0</v>
      </c>
      <c r="W210" s="45">
        <f t="shared" ca="1" si="69"/>
        <v>0</v>
      </c>
      <c r="X210" s="25">
        <f t="shared" ca="1" si="58"/>
        <v>0</v>
      </c>
      <c r="Z210" s="28">
        <f t="shared" ca="1" si="76"/>
        <v>0</v>
      </c>
      <c r="AA210" s="233"/>
      <c r="AB210" s="45">
        <f t="shared" ca="1" si="70"/>
        <v>0</v>
      </c>
      <c r="AC210" s="45">
        <f t="shared" ca="1" si="59"/>
        <v>0</v>
      </c>
      <c r="AD210" s="25">
        <f t="shared" ca="1" si="60"/>
        <v>0</v>
      </c>
    </row>
    <row r="211" spans="4:30" x14ac:dyDescent="0.35">
      <c r="D211" s="20">
        <v>207</v>
      </c>
      <c r="E211" s="21">
        <f t="shared" ca="1" si="71"/>
        <v>75606</v>
      </c>
      <c r="F211" s="44">
        <f t="shared" ca="1" si="61"/>
        <v>75970</v>
      </c>
      <c r="G211" s="22" t="s">
        <v>119</v>
      </c>
      <c r="H211" s="44">
        <f t="shared" ca="1" si="72"/>
        <v>75606</v>
      </c>
      <c r="I211" s="45">
        <f t="shared" ca="1" si="62"/>
        <v>0</v>
      </c>
      <c r="J211" s="45">
        <f t="shared" ca="1" si="63"/>
        <v>0</v>
      </c>
      <c r="K211" s="45">
        <f t="shared" ca="1" si="64"/>
        <v>0</v>
      </c>
      <c r="L211" s="45"/>
      <c r="M211" s="45">
        <f t="shared" ca="1" si="73"/>
        <v>0</v>
      </c>
      <c r="N211" s="257">
        <f t="shared" ca="1" si="65"/>
        <v>0</v>
      </c>
      <c r="O211" s="23"/>
      <c r="P211" s="255">
        <f t="shared" ca="1" si="66"/>
        <v>0</v>
      </c>
      <c r="Q211" s="163">
        <f t="shared" ca="1" si="67"/>
        <v>0</v>
      </c>
      <c r="R211" s="164">
        <f ca="1">NPV(Q210,K211:$K$244) + ($A$13+$A$14+$A$15)/POWER(1+Q210,$A$28-D211+1)</f>
        <v>0</v>
      </c>
      <c r="S211" s="164">
        <f ca="1">NPV(Q211,K211:$K$244) + ($A$13+$A$14+$A$15)/POWER(1+Q211,$A$28-D211+1)</f>
        <v>0</v>
      </c>
      <c r="T211" s="45">
        <f t="shared" ca="1" si="68"/>
        <v>0</v>
      </c>
      <c r="U211" s="45">
        <f t="shared" ca="1" si="74"/>
        <v>0</v>
      </c>
      <c r="V211" s="45">
        <f t="shared" ca="1" si="75"/>
        <v>0</v>
      </c>
      <c r="W211" s="45">
        <f t="shared" ca="1" si="69"/>
        <v>0</v>
      </c>
      <c r="X211" s="25">
        <f t="shared" ca="1" si="58"/>
        <v>0</v>
      </c>
      <c r="Z211" s="28">
        <f t="shared" ca="1" si="76"/>
        <v>0</v>
      </c>
      <c r="AA211" s="233"/>
      <c r="AB211" s="45">
        <f t="shared" ca="1" si="70"/>
        <v>0</v>
      </c>
      <c r="AC211" s="45">
        <f t="shared" ca="1" si="59"/>
        <v>0</v>
      </c>
      <c r="AD211" s="25">
        <f t="shared" ca="1" si="60"/>
        <v>0</v>
      </c>
    </row>
    <row r="212" spans="4:30" x14ac:dyDescent="0.35">
      <c r="D212" s="20">
        <v>208</v>
      </c>
      <c r="E212" s="21">
        <f t="shared" ca="1" si="71"/>
        <v>75971</v>
      </c>
      <c r="F212" s="44">
        <f t="shared" ca="1" si="61"/>
        <v>76336</v>
      </c>
      <c r="G212" s="22" t="s">
        <v>119</v>
      </c>
      <c r="H212" s="44">
        <f t="shared" ca="1" si="72"/>
        <v>75971</v>
      </c>
      <c r="I212" s="45">
        <f t="shared" ca="1" si="62"/>
        <v>0</v>
      </c>
      <c r="J212" s="45">
        <f t="shared" ca="1" si="63"/>
        <v>0</v>
      </c>
      <c r="K212" s="45">
        <f t="shared" ca="1" si="64"/>
        <v>0</v>
      </c>
      <c r="L212" s="45"/>
      <c r="M212" s="45">
        <f t="shared" ca="1" si="73"/>
        <v>0</v>
      </c>
      <c r="N212" s="257">
        <f t="shared" ca="1" si="65"/>
        <v>0</v>
      </c>
      <c r="O212" s="23"/>
      <c r="P212" s="255">
        <f t="shared" ca="1" si="66"/>
        <v>0</v>
      </c>
      <c r="Q212" s="163">
        <f t="shared" ca="1" si="67"/>
        <v>0</v>
      </c>
      <c r="R212" s="164">
        <f ca="1">NPV(Q211,K212:$K$244) + ($A$13+$A$14+$A$15)/POWER(1+Q211,$A$28-D212+1)</f>
        <v>0</v>
      </c>
      <c r="S212" s="164">
        <f ca="1">NPV(Q212,K212:$K$244) + ($A$13+$A$14+$A$15)/POWER(1+Q212,$A$28-D212+1)</f>
        <v>0</v>
      </c>
      <c r="T212" s="45">
        <f t="shared" ca="1" si="68"/>
        <v>0</v>
      </c>
      <c r="U212" s="45">
        <f t="shared" ca="1" si="74"/>
        <v>0</v>
      </c>
      <c r="V212" s="45">
        <f t="shared" ca="1" si="75"/>
        <v>0</v>
      </c>
      <c r="W212" s="45">
        <f t="shared" ca="1" si="69"/>
        <v>0</v>
      </c>
      <c r="X212" s="25">
        <f t="shared" ca="1" si="58"/>
        <v>0</v>
      </c>
      <c r="Z212" s="28">
        <f t="shared" ca="1" si="76"/>
        <v>0</v>
      </c>
      <c r="AA212" s="233"/>
      <c r="AB212" s="45">
        <f t="shared" ca="1" si="70"/>
        <v>0</v>
      </c>
      <c r="AC212" s="45">
        <f t="shared" ca="1" si="59"/>
        <v>0</v>
      </c>
      <c r="AD212" s="25">
        <f t="shared" ca="1" si="60"/>
        <v>0</v>
      </c>
    </row>
    <row r="213" spans="4:30" x14ac:dyDescent="0.35">
      <c r="D213" s="20">
        <v>209</v>
      </c>
      <c r="E213" s="21">
        <f t="shared" ca="1" si="71"/>
        <v>76337</v>
      </c>
      <c r="F213" s="44">
        <f t="shared" ca="1" si="61"/>
        <v>76701</v>
      </c>
      <c r="G213" s="22" t="s">
        <v>119</v>
      </c>
      <c r="H213" s="44">
        <f t="shared" ca="1" si="72"/>
        <v>76337</v>
      </c>
      <c r="I213" s="45">
        <f t="shared" ca="1" si="62"/>
        <v>0</v>
      </c>
      <c r="J213" s="45">
        <f t="shared" ca="1" si="63"/>
        <v>0</v>
      </c>
      <c r="K213" s="45">
        <f t="shared" ca="1" si="64"/>
        <v>0</v>
      </c>
      <c r="L213" s="45"/>
      <c r="M213" s="45">
        <f t="shared" ca="1" si="73"/>
        <v>0</v>
      </c>
      <c r="N213" s="257">
        <f t="shared" ca="1" si="65"/>
        <v>0</v>
      </c>
      <c r="O213" s="23"/>
      <c r="P213" s="255">
        <f t="shared" ca="1" si="66"/>
        <v>0</v>
      </c>
      <c r="Q213" s="163">
        <f t="shared" ca="1" si="67"/>
        <v>0</v>
      </c>
      <c r="R213" s="164">
        <f ca="1">NPV(Q212,K213:$K$244) + ($A$13+$A$14+$A$15)/POWER(1+Q212,$A$28-D213+1)</f>
        <v>0</v>
      </c>
      <c r="S213" s="164">
        <f ca="1">NPV(Q213,K213:$K$244) + ($A$13+$A$14+$A$15)/POWER(1+Q213,$A$28-D213+1)</f>
        <v>0</v>
      </c>
      <c r="T213" s="45">
        <f t="shared" ca="1" si="68"/>
        <v>0</v>
      </c>
      <c r="U213" s="45">
        <f t="shared" ca="1" si="74"/>
        <v>0</v>
      </c>
      <c r="V213" s="45">
        <f t="shared" ca="1" si="75"/>
        <v>0</v>
      </c>
      <c r="W213" s="45">
        <f t="shared" ca="1" si="69"/>
        <v>0</v>
      </c>
      <c r="X213" s="25">
        <f t="shared" ca="1" si="58"/>
        <v>0</v>
      </c>
      <c r="Z213" s="28">
        <f t="shared" ca="1" si="76"/>
        <v>0</v>
      </c>
      <c r="AA213" s="233"/>
      <c r="AB213" s="45">
        <f t="shared" ca="1" si="70"/>
        <v>0</v>
      </c>
      <c r="AC213" s="45">
        <f t="shared" ca="1" si="59"/>
        <v>0</v>
      </c>
      <c r="AD213" s="25">
        <f t="shared" ca="1" si="60"/>
        <v>0</v>
      </c>
    </row>
    <row r="214" spans="4:30" x14ac:dyDescent="0.35">
      <c r="D214" s="20">
        <v>210</v>
      </c>
      <c r="E214" s="21">
        <f t="shared" ca="1" si="71"/>
        <v>76702</v>
      </c>
      <c r="F214" s="44">
        <f t="shared" ca="1" si="61"/>
        <v>77066</v>
      </c>
      <c r="G214" s="22" t="s">
        <v>119</v>
      </c>
      <c r="H214" s="44">
        <f t="shared" ca="1" si="72"/>
        <v>76702</v>
      </c>
      <c r="I214" s="45">
        <f t="shared" ca="1" si="62"/>
        <v>0</v>
      </c>
      <c r="J214" s="45">
        <f t="shared" ca="1" si="63"/>
        <v>0</v>
      </c>
      <c r="K214" s="45">
        <f t="shared" ca="1" si="64"/>
        <v>0</v>
      </c>
      <c r="L214" s="45"/>
      <c r="M214" s="45">
        <f t="shared" ca="1" si="73"/>
        <v>0</v>
      </c>
      <c r="N214" s="257">
        <f t="shared" ca="1" si="65"/>
        <v>0</v>
      </c>
      <c r="O214" s="23"/>
      <c r="P214" s="255">
        <f t="shared" ca="1" si="66"/>
        <v>0</v>
      </c>
      <c r="Q214" s="163">
        <f t="shared" ca="1" si="67"/>
        <v>0</v>
      </c>
      <c r="R214" s="164">
        <f ca="1">NPV(Q213,K214:$K$244) + ($A$13+$A$14+$A$15)/POWER(1+Q213,$A$28-D214+1)</f>
        <v>0</v>
      </c>
      <c r="S214" s="164">
        <f ca="1">NPV(Q214,K214:$K$244) + ($A$13+$A$14+$A$15)/POWER(1+Q214,$A$28-D214+1)</f>
        <v>0</v>
      </c>
      <c r="T214" s="45">
        <f t="shared" ca="1" si="68"/>
        <v>0</v>
      </c>
      <c r="U214" s="45">
        <f t="shared" ca="1" si="74"/>
        <v>0</v>
      </c>
      <c r="V214" s="45">
        <f t="shared" ca="1" si="75"/>
        <v>0</v>
      </c>
      <c r="W214" s="45">
        <f t="shared" ca="1" si="69"/>
        <v>0</v>
      </c>
      <c r="X214" s="25">
        <f t="shared" ca="1" si="58"/>
        <v>0</v>
      </c>
      <c r="Z214" s="28">
        <f t="shared" ca="1" si="76"/>
        <v>0</v>
      </c>
      <c r="AA214" s="233"/>
      <c r="AB214" s="45">
        <f t="shared" ca="1" si="70"/>
        <v>0</v>
      </c>
      <c r="AC214" s="45">
        <f t="shared" ca="1" si="59"/>
        <v>0</v>
      </c>
      <c r="AD214" s="25">
        <f t="shared" ca="1" si="60"/>
        <v>0</v>
      </c>
    </row>
    <row r="215" spans="4:30" x14ac:dyDescent="0.35">
      <c r="D215" s="20">
        <v>211</v>
      </c>
      <c r="E215" s="21">
        <f t="shared" ca="1" si="71"/>
        <v>77067</v>
      </c>
      <c r="F215" s="44">
        <f t="shared" ca="1" si="61"/>
        <v>77431</v>
      </c>
      <c r="G215" s="22" t="s">
        <v>119</v>
      </c>
      <c r="H215" s="44">
        <f t="shared" ca="1" si="72"/>
        <v>77067</v>
      </c>
      <c r="I215" s="45">
        <f t="shared" ca="1" si="62"/>
        <v>0</v>
      </c>
      <c r="J215" s="45">
        <f t="shared" ca="1" si="63"/>
        <v>0</v>
      </c>
      <c r="K215" s="45">
        <f t="shared" ca="1" si="64"/>
        <v>0</v>
      </c>
      <c r="L215" s="45"/>
      <c r="M215" s="45">
        <f t="shared" ca="1" si="73"/>
        <v>0</v>
      </c>
      <c r="N215" s="257">
        <f t="shared" ca="1" si="65"/>
        <v>0</v>
      </c>
      <c r="O215" s="23"/>
      <c r="P215" s="255">
        <f t="shared" ca="1" si="66"/>
        <v>0</v>
      </c>
      <c r="Q215" s="163">
        <f t="shared" ca="1" si="67"/>
        <v>0</v>
      </c>
      <c r="R215" s="164">
        <f ca="1">NPV(Q214,K215:$K$244) + ($A$13+$A$14+$A$15)/POWER(1+Q214,$A$28-D215+1)</f>
        <v>0</v>
      </c>
      <c r="S215" s="164">
        <f ca="1">NPV(Q215,K215:$K$244) + ($A$13+$A$14+$A$15)/POWER(1+Q215,$A$28-D215+1)</f>
        <v>0</v>
      </c>
      <c r="T215" s="45">
        <f t="shared" ca="1" si="68"/>
        <v>0</v>
      </c>
      <c r="U215" s="45">
        <f t="shared" ca="1" si="74"/>
        <v>0</v>
      </c>
      <c r="V215" s="45">
        <f t="shared" ca="1" si="75"/>
        <v>0</v>
      </c>
      <c r="W215" s="45">
        <f t="shared" ca="1" si="69"/>
        <v>0</v>
      </c>
      <c r="X215" s="25">
        <f t="shared" ca="1" si="58"/>
        <v>0</v>
      </c>
      <c r="Z215" s="28">
        <f t="shared" ca="1" si="76"/>
        <v>0</v>
      </c>
      <c r="AA215" s="233"/>
      <c r="AB215" s="45">
        <f t="shared" ca="1" si="70"/>
        <v>0</v>
      </c>
      <c r="AC215" s="45">
        <f t="shared" ca="1" si="59"/>
        <v>0</v>
      </c>
      <c r="AD215" s="25">
        <f t="shared" ca="1" si="60"/>
        <v>0</v>
      </c>
    </row>
    <row r="216" spans="4:30" x14ac:dyDescent="0.35">
      <c r="D216" s="20">
        <v>212</v>
      </c>
      <c r="E216" s="21">
        <f t="shared" ca="1" si="71"/>
        <v>77432</v>
      </c>
      <c r="F216" s="44">
        <f t="shared" ca="1" si="61"/>
        <v>77797</v>
      </c>
      <c r="G216" s="22" t="s">
        <v>119</v>
      </c>
      <c r="H216" s="44">
        <f t="shared" ca="1" si="72"/>
        <v>77432</v>
      </c>
      <c r="I216" s="45">
        <f t="shared" ca="1" si="62"/>
        <v>0</v>
      </c>
      <c r="J216" s="45">
        <f t="shared" ca="1" si="63"/>
        <v>0</v>
      </c>
      <c r="K216" s="45">
        <f t="shared" ca="1" si="64"/>
        <v>0</v>
      </c>
      <c r="L216" s="45"/>
      <c r="M216" s="45">
        <f t="shared" ca="1" si="73"/>
        <v>0</v>
      </c>
      <c r="N216" s="257">
        <f t="shared" ca="1" si="65"/>
        <v>0</v>
      </c>
      <c r="O216" s="23"/>
      <c r="P216" s="255">
        <f t="shared" ca="1" si="66"/>
        <v>0</v>
      </c>
      <c r="Q216" s="163">
        <f t="shared" ca="1" si="67"/>
        <v>0</v>
      </c>
      <c r="R216" s="164">
        <f ca="1">NPV(Q215,K216:$K$244) + ($A$13+$A$14+$A$15)/POWER(1+Q215,$A$28-D216+1)</f>
        <v>0</v>
      </c>
      <c r="S216" s="164">
        <f ca="1">NPV(Q216,K216:$K$244) + ($A$13+$A$14+$A$15)/POWER(1+Q216,$A$28-D216+1)</f>
        <v>0</v>
      </c>
      <c r="T216" s="45">
        <f t="shared" ca="1" si="68"/>
        <v>0</v>
      </c>
      <c r="U216" s="45">
        <f t="shared" ca="1" si="74"/>
        <v>0</v>
      </c>
      <c r="V216" s="45">
        <f t="shared" ca="1" si="75"/>
        <v>0</v>
      </c>
      <c r="W216" s="45">
        <f t="shared" ca="1" si="69"/>
        <v>0</v>
      </c>
      <c r="X216" s="25">
        <f t="shared" ca="1" si="58"/>
        <v>0</v>
      </c>
      <c r="Z216" s="28">
        <f t="shared" ca="1" si="76"/>
        <v>0</v>
      </c>
      <c r="AA216" s="233"/>
      <c r="AB216" s="45">
        <f t="shared" ca="1" si="70"/>
        <v>0</v>
      </c>
      <c r="AC216" s="45">
        <f t="shared" ca="1" si="59"/>
        <v>0</v>
      </c>
      <c r="AD216" s="25">
        <f t="shared" ca="1" si="60"/>
        <v>0</v>
      </c>
    </row>
    <row r="217" spans="4:30" x14ac:dyDescent="0.35">
      <c r="D217" s="20">
        <v>213</v>
      </c>
      <c r="E217" s="21">
        <f t="shared" ca="1" si="71"/>
        <v>77798</v>
      </c>
      <c r="F217" s="44">
        <f t="shared" ca="1" si="61"/>
        <v>78162</v>
      </c>
      <c r="G217" s="22" t="s">
        <v>119</v>
      </c>
      <c r="H217" s="44">
        <f t="shared" ca="1" si="72"/>
        <v>77798</v>
      </c>
      <c r="I217" s="45">
        <f t="shared" ca="1" si="62"/>
        <v>0</v>
      </c>
      <c r="J217" s="45">
        <f t="shared" ca="1" si="63"/>
        <v>0</v>
      </c>
      <c r="K217" s="45">
        <f t="shared" ca="1" si="64"/>
        <v>0</v>
      </c>
      <c r="L217" s="45"/>
      <c r="M217" s="45">
        <f t="shared" ca="1" si="73"/>
        <v>0</v>
      </c>
      <c r="N217" s="257">
        <f t="shared" ca="1" si="65"/>
        <v>0</v>
      </c>
      <c r="O217" s="23"/>
      <c r="P217" s="255">
        <f t="shared" ca="1" si="66"/>
        <v>0</v>
      </c>
      <c r="Q217" s="163">
        <f t="shared" ca="1" si="67"/>
        <v>0</v>
      </c>
      <c r="R217" s="164">
        <f ca="1">NPV(Q216,K217:$K$244) + ($A$13+$A$14+$A$15)/POWER(1+Q216,$A$28-D217+1)</f>
        <v>0</v>
      </c>
      <c r="S217" s="164">
        <f ca="1">NPV(Q217,K217:$K$244) + ($A$13+$A$14+$A$15)/POWER(1+Q217,$A$28-D217+1)</f>
        <v>0</v>
      </c>
      <c r="T217" s="45">
        <f t="shared" ca="1" si="68"/>
        <v>0</v>
      </c>
      <c r="U217" s="45">
        <f t="shared" ca="1" si="74"/>
        <v>0</v>
      </c>
      <c r="V217" s="45">
        <f t="shared" ca="1" si="75"/>
        <v>0</v>
      </c>
      <c r="W217" s="45">
        <f t="shared" ca="1" si="69"/>
        <v>0</v>
      </c>
      <c r="X217" s="25">
        <f t="shared" ca="1" si="58"/>
        <v>0</v>
      </c>
      <c r="Z217" s="28">
        <f t="shared" ca="1" si="76"/>
        <v>0</v>
      </c>
      <c r="AA217" s="233"/>
      <c r="AB217" s="45">
        <f t="shared" ca="1" si="70"/>
        <v>0</v>
      </c>
      <c r="AC217" s="45">
        <f t="shared" ca="1" si="59"/>
        <v>0</v>
      </c>
      <c r="AD217" s="25">
        <f t="shared" ca="1" si="60"/>
        <v>0</v>
      </c>
    </row>
    <row r="218" spans="4:30" x14ac:dyDescent="0.35">
      <c r="D218" s="20">
        <v>214</v>
      </c>
      <c r="E218" s="21">
        <f t="shared" ca="1" si="71"/>
        <v>78163</v>
      </c>
      <c r="F218" s="44">
        <f t="shared" ca="1" si="61"/>
        <v>78527</v>
      </c>
      <c r="G218" s="22" t="s">
        <v>119</v>
      </c>
      <c r="H218" s="44">
        <f t="shared" ca="1" si="72"/>
        <v>78163</v>
      </c>
      <c r="I218" s="45">
        <f t="shared" ca="1" si="62"/>
        <v>0</v>
      </c>
      <c r="J218" s="45">
        <f t="shared" ca="1" si="63"/>
        <v>0</v>
      </c>
      <c r="K218" s="45">
        <f t="shared" ca="1" si="64"/>
        <v>0</v>
      </c>
      <c r="L218" s="45"/>
      <c r="M218" s="45">
        <f t="shared" ca="1" si="73"/>
        <v>0</v>
      </c>
      <c r="N218" s="257">
        <f t="shared" ca="1" si="65"/>
        <v>0</v>
      </c>
      <c r="O218" s="23"/>
      <c r="P218" s="255">
        <f t="shared" ca="1" si="66"/>
        <v>0</v>
      </c>
      <c r="Q218" s="163">
        <f t="shared" ca="1" si="67"/>
        <v>0</v>
      </c>
      <c r="R218" s="164">
        <f ca="1">NPV(Q217,K218:$K$244) + ($A$13+$A$14+$A$15)/POWER(1+Q217,$A$28-D218+1)</f>
        <v>0</v>
      </c>
      <c r="S218" s="164">
        <f ca="1">NPV(Q218,K218:$K$244) + ($A$13+$A$14+$A$15)/POWER(1+Q218,$A$28-D218+1)</f>
        <v>0</v>
      </c>
      <c r="T218" s="45">
        <f t="shared" ca="1" si="68"/>
        <v>0</v>
      </c>
      <c r="U218" s="45">
        <f t="shared" ca="1" si="74"/>
        <v>0</v>
      </c>
      <c r="V218" s="45">
        <f t="shared" ca="1" si="75"/>
        <v>0</v>
      </c>
      <c r="W218" s="45">
        <f t="shared" ca="1" si="69"/>
        <v>0</v>
      </c>
      <c r="X218" s="25">
        <f t="shared" ca="1" si="58"/>
        <v>0</v>
      </c>
      <c r="Z218" s="28">
        <f t="shared" ca="1" si="76"/>
        <v>0</v>
      </c>
      <c r="AA218" s="233"/>
      <c r="AB218" s="45">
        <f t="shared" ca="1" si="70"/>
        <v>0</v>
      </c>
      <c r="AC218" s="45">
        <f t="shared" ca="1" si="59"/>
        <v>0</v>
      </c>
      <c r="AD218" s="25">
        <f t="shared" ca="1" si="60"/>
        <v>0</v>
      </c>
    </row>
    <row r="219" spans="4:30" x14ac:dyDescent="0.35">
      <c r="D219" s="20">
        <v>215</v>
      </c>
      <c r="E219" s="21">
        <f t="shared" ca="1" si="71"/>
        <v>78528</v>
      </c>
      <c r="F219" s="44">
        <f t="shared" ca="1" si="61"/>
        <v>78892</v>
      </c>
      <c r="G219" s="22" t="s">
        <v>119</v>
      </c>
      <c r="H219" s="44">
        <f t="shared" ca="1" si="72"/>
        <v>78528</v>
      </c>
      <c r="I219" s="45">
        <f t="shared" ca="1" si="62"/>
        <v>0</v>
      </c>
      <c r="J219" s="45">
        <f t="shared" ca="1" si="63"/>
        <v>0</v>
      </c>
      <c r="K219" s="45">
        <f t="shared" ca="1" si="64"/>
        <v>0</v>
      </c>
      <c r="L219" s="45"/>
      <c r="M219" s="45">
        <f t="shared" ca="1" si="73"/>
        <v>0</v>
      </c>
      <c r="N219" s="257">
        <f t="shared" ca="1" si="65"/>
        <v>0</v>
      </c>
      <c r="O219" s="23"/>
      <c r="P219" s="255">
        <f t="shared" ca="1" si="66"/>
        <v>0</v>
      </c>
      <c r="Q219" s="163">
        <f t="shared" ca="1" si="67"/>
        <v>0</v>
      </c>
      <c r="R219" s="164">
        <f ca="1">NPV(Q218,K219:$K$244) + ($A$13+$A$14+$A$15)/POWER(1+Q218,$A$28-D219+1)</f>
        <v>0</v>
      </c>
      <c r="S219" s="164">
        <f ca="1">NPV(Q219,K219:$K$244) + ($A$13+$A$14+$A$15)/POWER(1+Q219,$A$28-D219+1)</f>
        <v>0</v>
      </c>
      <c r="T219" s="45">
        <f t="shared" ca="1" si="68"/>
        <v>0</v>
      </c>
      <c r="U219" s="45">
        <f t="shared" ca="1" si="74"/>
        <v>0</v>
      </c>
      <c r="V219" s="45">
        <f t="shared" ca="1" si="75"/>
        <v>0</v>
      </c>
      <c r="W219" s="45">
        <f t="shared" ca="1" si="69"/>
        <v>0</v>
      </c>
      <c r="X219" s="25">
        <f t="shared" ca="1" si="58"/>
        <v>0</v>
      </c>
      <c r="Z219" s="28">
        <f t="shared" ca="1" si="76"/>
        <v>0</v>
      </c>
      <c r="AA219" s="233"/>
      <c r="AB219" s="45">
        <f t="shared" ca="1" si="70"/>
        <v>0</v>
      </c>
      <c r="AC219" s="45">
        <f t="shared" ca="1" si="59"/>
        <v>0</v>
      </c>
      <c r="AD219" s="25">
        <f t="shared" ca="1" si="60"/>
        <v>0</v>
      </c>
    </row>
    <row r="220" spans="4:30" x14ac:dyDescent="0.35">
      <c r="D220" s="20">
        <v>216</v>
      </c>
      <c r="E220" s="21">
        <f t="shared" ca="1" si="71"/>
        <v>78893</v>
      </c>
      <c r="F220" s="44">
        <f t="shared" ca="1" si="61"/>
        <v>79258</v>
      </c>
      <c r="G220" s="22" t="s">
        <v>119</v>
      </c>
      <c r="H220" s="44">
        <f t="shared" ca="1" si="72"/>
        <v>78893</v>
      </c>
      <c r="I220" s="45">
        <f t="shared" ca="1" si="62"/>
        <v>0</v>
      </c>
      <c r="J220" s="45">
        <f t="shared" ca="1" si="63"/>
        <v>0</v>
      </c>
      <c r="K220" s="45">
        <f t="shared" ca="1" si="64"/>
        <v>0</v>
      </c>
      <c r="L220" s="45"/>
      <c r="M220" s="45">
        <f t="shared" ca="1" si="73"/>
        <v>0</v>
      </c>
      <c r="N220" s="257">
        <f t="shared" ca="1" si="65"/>
        <v>0</v>
      </c>
      <c r="O220" s="23"/>
      <c r="P220" s="255">
        <f t="shared" ca="1" si="66"/>
        <v>0</v>
      </c>
      <c r="Q220" s="163">
        <f t="shared" ca="1" si="67"/>
        <v>0</v>
      </c>
      <c r="R220" s="164">
        <f ca="1">NPV(Q219,K220:$K$244) + ($A$13+$A$14+$A$15)/POWER(1+Q219,$A$28-D220+1)</f>
        <v>0</v>
      </c>
      <c r="S220" s="164">
        <f ca="1">NPV(Q220,K220:$K$244) + ($A$13+$A$14+$A$15)/POWER(1+Q220,$A$28-D220+1)</f>
        <v>0</v>
      </c>
      <c r="T220" s="45">
        <f t="shared" ca="1" si="68"/>
        <v>0</v>
      </c>
      <c r="U220" s="45">
        <f t="shared" ca="1" si="74"/>
        <v>0</v>
      </c>
      <c r="V220" s="45">
        <f t="shared" ca="1" si="75"/>
        <v>0</v>
      </c>
      <c r="W220" s="45">
        <f t="shared" ca="1" si="69"/>
        <v>0</v>
      </c>
      <c r="X220" s="25">
        <f t="shared" ca="1" si="58"/>
        <v>0</v>
      </c>
      <c r="Z220" s="28">
        <f t="shared" ca="1" si="76"/>
        <v>0</v>
      </c>
      <c r="AA220" s="233"/>
      <c r="AB220" s="45">
        <f t="shared" ca="1" si="70"/>
        <v>0</v>
      </c>
      <c r="AC220" s="45">
        <f t="shared" ca="1" si="59"/>
        <v>0</v>
      </c>
      <c r="AD220" s="25">
        <f t="shared" ca="1" si="60"/>
        <v>0</v>
      </c>
    </row>
    <row r="221" spans="4:30" x14ac:dyDescent="0.35">
      <c r="D221" s="20">
        <v>217</v>
      </c>
      <c r="E221" s="21">
        <f t="shared" ca="1" si="71"/>
        <v>79259</v>
      </c>
      <c r="F221" s="44">
        <f t="shared" ca="1" si="61"/>
        <v>79623</v>
      </c>
      <c r="G221" s="22" t="s">
        <v>119</v>
      </c>
      <c r="H221" s="44">
        <f t="shared" ca="1" si="72"/>
        <v>79259</v>
      </c>
      <c r="I221" s="45">
        <f t="shared" ca="1" si="62"/>
        <v>0</v>
      </c>
      <c r="J221" s="45">
        <f t="shared" ca="1" si="63"/>
        <v>0</v>
      </c>
      <c r="K221" s="45">
        <f t="shared" ca="1" si="64"/>
        <v>0</v>
      </c>
      <c r="L221" s="45"/>
      <c r="M221" s="45">
        <f t="shared" ca="1" si="73"/>
        <v>0</v>
      </c>
      <c r="N221" s="257">
        <f t="shared" ca="1" si="65"/>
        <v>0</v>
      </c>
      <c r="O221" s="23"/>
      <c r="P221" s="255">
        <f t="shared" ca="1" si="66"/>
        <v>0</v>
      </c>
      <c r="Q221" s="163">
        <f t="shared" ca="1" si="67"/>
        <v>0</v>
      </c>
      <c r="R221" s="164">
        <f ca="1">NPV(Q220,K221:$K$244) + ($A$13+$A$14+$A$15)/POWER(1+Q220,$A$28-D221+1)</f>
        <v>0</v>
      </c>
      <c r="S221" s="164">
        <f ca="1">NPV(Q221,K221:$K$244) + ($A$13+$A$14+$A$15)/POWER(1+Q221,$A$28-D221+1)</f>
        <v>0</v>
      </c>
      <c r="T221" s="45">
        <f t="shared" ca="1" si="68"/>
        <v>0</v>
      </c>
      <c r="U221" s="45">
        <f t="shared" ca="1" si="74"/>
        <v>0</v>
      </c>
      <c r="V221" s="45">
        <f t="shared" ca="1" si="75"/>
        <v>0</v>
      </c>
      <c r="W221" s="45">
        <f t="shared" ca="1" si="69"/>
        <v>0</v>
      </c>
      <c r="X221" s="25">
        <f t="shared" ca="1" si="58"/>
        <v>0</v>
      </c>
      <c r="Z221" s="28">
        <f t="shared" ca="1" si="76"/>
        <v>0</v>
      </c>
      <c r="AA221" s="233"/>
      <c r="AB221" s="45">
        <f t="shared" ca="1" si="70"/>
        <v>0</v>
      </c>
      <c r="AC221" s="45">
        <f t="shared" ca="1" si="59"/>
        <v>0</v>
      </c>
      <c r="AD221" s="25">
        <f t="shared" ca="1" si="60"/>
        <v>0</v>
      </c>
    </row>
    <row r="222" spans="4:30" x14ac:dyDescent="0.35">
      <c r="D222" s="20">
        <v>218</v>
      </c>
      <c r="E222" s="21">
        <f t="shared" ca="1" si="71"/>
        <v>79624</v>
      </c>
      <c r="F222" s="44">
        <f t="shared" ca="1" si="61"/>
        <v>79988</v>
      </c>
      <c r="G222" s="22" t="s">
        <v>119</v>
      </c>
      <c r="H222" s="44">
        <f t="shared" ca="1" si="72"/>
        <v>79624</v>
      </c>
      <c r="I222" s="45">
        <f t="shared" ca="1" si="62"/>
        <v>0</v>
      </c>
      <c r="J222" s="45">
        <f t="shared" ca="1" si="63"/>
        <v>0</v>
      </c>
      <c r="K222" s="45">
        <f t="shared" ca="1" si="64"/>
        <v>0</v>
      </c>
      <c r="L222" s="45"/>
      <c r="M222" s="45">
        <f t="shared" ca="1" si="73"/>
        <v>0</v>
      </c>
      <c r="N222" s="257">
        <f t="shared" ca="1" si="65"/>
        <v>0</v>
      </c>
      <c r="O222" s="23"/>
      <c r="P222" s="255">
        <f t="shared" ca="1" si="66"/>
        <v>0</v>
      </c>
      <c r="Q222" s="163">
        <f t="shared" ca="1" si="67"/>
        <v>0</v>
      </c>
      <c r="R222" s="164">
        <f ca="1">NPV(Q221,K222:$K$244) + ($A$13+$A$14+$A$15)/POWER(1+Q221,$A$28-D222+1)</f>
        <v>0</v>
      </c>
      <c r="S222" s="164">
        <f ca="1">NPV(Q222,K222:$K$244) + ($A$13+$A$14+$A$15)/POWER(1+Q222,$A$28-D222+1)</f>
        <v>0</v>
      </c>
      <c r="T222" s="45">
        <f t="shared" ca="1" si="68"/>
        <v>0</v>
      </c>
      <c r="U222" s="45">
        <f t="shared" ca="1" si="74"/>
        <v>0</v>
      </c>
      <c r="V222" s="45">
        <f t="shared" ca="1" si="75"/>
        <v>0</v>
      </c>
      <c r="W222" s="45">
        <f t="shared" ca="1" si="69"/>
        <v>0</v>
      </c>
      <c r="X222" s="25">
        <f t="shared" ca="1" si="58"/>
        <v>0</v>
      </c>
      <c r="Z222" s="28">
        <f t="shared" ca="1" si="76"/>
        <v>0</v>
      </c>
      <c r="AA222" s="233"/>
      <c r="AB222" s="45">
        <f t="shared" ca="1" si="70"/>
        <v>0</v>
      </c>
      <c r="AC222" s="45">
        <f t="shared" ca="1" si="59"/>
        <v>0</v>
      </c>
      <c r="AD222" s="25">
        <f t="shared" ca="1" si="60"/>
        <v>0</v>
      </c>
    </row>
    <row r="223" spans="4:30" x14ac:dyDescent="0.35">
      <c r="D223" s="20">
        <v>219</v>
      </c>
      <c r="E223" s="21">
        <f t="shared" ca="1" si="71"/>
        <v>79989</v>
      </c>
      <c r="F223" s="44">
        <f t="shared" ca="1" si="61"/>
        <v>80353</v>
      </c>
      <c r="G223" s="22" t="s">
        <v>119</v>
      </c>
      <c r="H223" s="44">
        <f t="shared" ca="1" si="72"/>
        <v>79989</v>
      </c>
      <c r="I223" s="45">
        <f t="shared" ca="1" si="62"/>
        <v>0</v>
      </c>
      <c r="J223" s="45">
        <f t="shared" ca="1" si="63"/>
        <v>0</v>
      </c>
      <c r="K223" s="45">
        <f t="shared" ca="1" si="64"/>
        <v>0</v>
      </c>
      <c r="L223" s="45"/>
      <c r="M223" s="45">
        <f t="shared" ca="1" si="73"/>
        <v>0</v>
      </c>
      <c r="N223" s="257">
        <f t="shared" ca="1" si="65"/>
        <v>0</v>
      </c>
      <c r="O223" s="23"/>
      <c r="P223" s="255">
        <f t="shared" ca="1" si="66"/>
        <v>0</v>
      </c>
      <c r="Q223" s="163">
        <f t="shared" ca="1" si="67"/>
        <v>0</v>
      </c>
      <c r="R223" s="164">
        <f ca="1">NPV(Q222,K223:$K$244) + ($A$13+$A$14+$A$15)/POWER(1+Q222,$A$28-D223+1)</f>
        <v>0</v>
      </c>
      <c r="S223" s="164">
        <f ca="1">NPV(Q223,K223:$K$244) + ($A$13+$A$14+$A$15)/POWER(1+Q223,$A$28-D223+1)</f>
        <v>0</v>
      </c>
      <c r="T223" s="45">
        <f t="shared" ca="1" si="68"/>
        <v>0</v>
      </c>
      <c r="U223" s="45">
        <f t="shared" ca="1" si="74"/>
        <v>0</v>
      </c>
      <c r="V223" s="45">
        <f t="shared" ca="1" si="75"/>
        <v>0</v>
      </c>
      <c r="W223" s="45">
        <f t="shared" ca="1" si="69"/>
        <v>0</v>
      </c>
      <c r="X223" s="25">
        <f t="shared" ca="1" si="58"/>
        <v>0</v>
      </c>
      <c r="Z223" s="28">
        <f t="shared" ca="1" si="76"/>
        <v>0</v>
      </c>
      <c r="AA223" s="233"/>
      <c r="AB223" s="45">
        <f t="shared" ca="1" si="70"/>
        <v>0</v>
      </c>
      <c r="AC223" s="45">
        <f t="shared" ca="1" si="59"/>
        <v>0</v>
      </c>
      <c r="AD223" s="25">
        <f t="shared" ca="1" si="60"/>
        <v>0</v>
      </c>
    </row>
    <row r="224" spans="4:30" x14ac:dyDescent="0.35">
      <c r="D224" s="20">
        <v>220</v>
      </c>
      <c r="E224" s="21">
        <f t="shared" ca="1" si="71"/>
        <v>80354</v>
      </c>
      <c r="F224" s="44">
        <f t="shared" ca="1" si="61"/>
        <v>80719</v>
      </c>
      <c r="G224" s="22" t="s">
        <v>119</v>
      </c>
      <c r="H224" s="44">
        <f t="shared" ca="1" si="72"/>
        <v>80354</v>
      </c>
      <c r="I224" s="45">
        <f t="shared" ca="1" si="62"/>
        <v>0</v>
      </c>
      <c r="J224" s="45">
        <f t="shared" ca="1" si="63"/>
        <v>0</v>
      </c>
      <c r="K224" s="45">
        <f t="shared" ca="1" si="64"/>
        <v>0</v>
      </c>
      <c r="L224" s="45"/>
      <c r="M224" s="45">
        <f t="shared" ca="1" si="73"/>
        <v>0</v>
      </c>
      <c r="N224" s="257">
        <f t="shared" ca="1" si="65"/>
        <v>0</v>
      </c>
      <c r="O224" s="23"/>
      <c r="P224" s="255">
        <f t="shared" ca="1" si="66"/>
        <v>0</v>
      </c>
      <c r="Q224" s="163">
        <f t="shared" ca="1" si="67"/>
        <v>0</v>
      </c>
      <c r="R224" s="164">
        <f ca="1">NPV(Q223,K224:$K$244) + ($A$13+$A$14+$A$15)/POWER(1+Q223,$A$28-D224+1)</f>
        <v>0</v>
      </c>
      <c r="S224" s="164">
        <f ca="1">NPV(Q224,K224:$K$244) + ($A$13+$A$14+$A$15)/POWER(1+Q224,$A$28-D224+1)</f>
        <v>0</v>
      </c>
      <c r="T224" s="45">
        <f t="shared" ca="1" si="68"/>
        <v>0</v>
      </c>
      <c r="U224" s="45">
        <f t="shared" ca="1" si="74"/>
        <v>0</v>
      </c>
      <c r="V224" s="45">
        <f t="shared" ca="1" si="75"/>
        <v>0</v>
      </c>
      <c r="W224" s="45">
        <f t="shared" ca="1" si="69"/>
        <v>0</v>
      </c>
      <c r="X224" s="25">
        <f t="shared" ca="1" si="58"/>
        <v>0</v>
      </c>
      <c r="Z224" s="28">
        <f t="shared" ca="1" si="76"/>
        <v>0</v>
      </c>
      <c r="AA224" s="233"/>
      <c r="AB224" s="45">
        <f t="shared" ca="1" si="70"/>
        <v>0</v>
      </c>
      <c r="AC224" s="45">
        <f t="shared" ca="1" si="59"/>
        <v>0</v>
      </c>
      <c r="AD224" s="25">
        <f t="shared" ca="1" si="60"/>
        <v>0</v>
      </c>
    </row>
    <row r="225" spans="4:30" x14ac:dyDescent="0.35">
      <c r="D225" s="20">
        <v>221</v>
      </c>
      <c r="E225" s="21">
        <f t="shared" ca="1" si="71"/>
        <v>80720</v>
      </c>
      <c r="F225" s="44">
        <f t="shared" ca="1" si="61"/>
        <v>81084</v>
      </c>
      <c r="G225" s="22" t="s">
        <v>119</v>
      </c>
      <c r="H225" s="44">
        <f t="shared" ca="1" si="72"/>
        <v>80720</v>
      </c>
      <c r="I225" s="45">
        <f t="shared" ca="1" si="62"/>
        <v>0</v>
      </c>
      <c r="J225" s="45">
        <f t="shared" ca="1" si="63"/>
        <v>0</v>
      </c>
      <c r="K225" s="45">
        <f t="shared" ca="1" si="64"/>
        <v>0</v>
      </c>
      <c r="L225" s="45"/>
      <c r="M225" s="45">
        <f t="shared" ca="1" si="73"/>
        <v>0</v>
      </c>
      <c r="N225" s="257">
        <f t="shared" ca="1" si="65"/>
        <v>0</v>
      </c>
      <c r="O225" s="23"/>
      <c r="P225" s="255">
        <f t="shared" ca="1" si="66"/>
        <v>0</v>
      </c>
      <c r="Q225" s="163">
        <f t="shared" ca="1" si="67"/>
        <v>0</v>
      </c>
      <c r="R225" s="164">
        <f ca="1">NPV(Q224,K225:$K$244) + ($A$13+$A$14+$A$15)/POWER(1+Q224,$A$28-D225+1)</f>
        <v>0</v>
      </c>
      <c r="S225" s="164">
        <f ca="1">NPV(Q225,K225:$K$244) + ($A$13+$A$14+$A$15)/POWER(1+Q225,$A$28-D225+1)</f>
        <v>0</v>
      </c>
      <c r="T225" s="45">
        <f t="shared" ca="1" si="68"/>
        <v>0</v>
      </c>
      <c r="U225" s="45">
        <f t="shared" ca="1" si="74"/>
        <v>0</v>
      </c>
      <c r="V225" s="45">
        <f t="shared" ca="1" si="75"/>
        <v>0</v>
      </c>
      <c r="W225" s="45">
        <f t="shared" ca="1" si="69"/>
        <v>0</v>
      </c>
      <c r="X225" s="25">
        <f t="shared" ca="1" si="58"/>
        <v>0</v>
      </c>
      <c r="Z225" s="28">
        <f t="shared" ca="1" si="76"/>
        <v>0</v>
      </c>
      <c r="AA225" s="233"/>
      <c r="AB225" s="45">
        <f t="shared" ca="1" si="70"/>
        <v>0</v>
      </c>
      <c r="AC225" s="45">
        <f t="shared" ca="1" si="59"/>
        <v>0</v>
      </c>
      <c r="AD225" s="25">
        <f t="shared" ca="1" si="60"/>
        <v>0</v>
      </c>
    </row>
    <row r="226" spans="4:30" x14ac:dyDescent="0.35">
      <c r="D226" s="20">
        <v>222</v>
      </c>
      <c r="E226" s="21">
        <f t="shared" ca="1" si="71"/>
        <v>81085</v>
      </c>
      <c r="F226" s="44">
        <f t="shared" ca="1" si="61"/>
        <v>81449</v>
      </c>
      <c r="G226" s="22" t="s">
        <v>119</v>
      </c>
      <c r="H226" s="44">
        <f t="shared" ca="1" si="72"/>
        <v>81085</v>
      </c>
      <c r="I226" s="45">
        <f t="shared" ca="1" si="62"/>
        <v>0</v>
      </c>
      <c r="J226" s="45">
        <f t="shared" ca="1" si="63"/>
        <v>0</v>
      </c>
      <c r="K226" s="45">
        <f t="shared" ca="1" si="64"/>
        <v>0</v>
      </c>
      <c r="L226" s="45"/>
      <c r="M226" s="45">
        <f t="shared" ca="1" si="73"/>
        <v>0</v>
      </c>
      <c r="N226" s="257">
        <f t="shared" ca="1" si="65"/>
        <v>0</v>
      </c>
      <c r="O226" s="23"/>
      <c r="P226" s="255">
        <f t="shared" ca="1" si="66"/>
        <v>0</v>
      </c>
      <c r="Q226" s="163">
        <f t="shared" ca="1" si="67"/>
        <v>0</v>
      </c>
      <c r="R226" s="164">
        <f ca="1">NPV(Q225,K226:$K$244) + ($A$13+$A$14+$A$15)/POWER(1+Q225,$A$28-D226+1)</f>
        <v>0</v>
      </c>
      <c r="S226" s="164">
        <f ca="1">NPV(Q226,K226:$K$244) + ($A$13+$A$14+$A$15)/POWER(1+Q226,$A$28-D226+1)</f>
        <v>0</v>
      </c>
      <c r="T226" s="45">
        <f t="shared" ca="1" si="68"/>
        <v>0</v>
      </c>
      <c r="U226" s="45">
        <f t="shared" ca="1" si="74"/>
        <v>0</v>
      </c>
      <c r="V226" s="45">
        <f t="shared" ca="1" si="75"/>
        <v>0</v>
      </c>
      <c r="W226" s="45">
        <f t="shared" ca="1" si="69"/>
        <v>0</v>
      </c>
      <c r="X226" s="25">
        <f t="shared" ca="1" si="58"/>
        <v>0</v>
      </c>
      <c r="Z226" s="28">
        <f t="shared" ca="1" si="76"/>
        <v>0</v>
      </c>
      <c r="AA226" s="233"/>
      <c r="AB226" s="45">
        <f t="shared" ca="1" si="70"/>
        <v>0</v>
      </c>
      <c r="AC226" s="45">
        <f t="shared" ca="1" si="59"/>
        <v>0</v>
      </c>
      <c r="AD226" s="25">
        <f t="shared" ca="1" si="60"/>
        <v>0</v>
      </c>
    </row>
    <row r="227" spans="4:30" x14ac:dyDescent="0.35">
      <c r="D227" s="20">
        <v>223</v>
      </c>
      <c r="E227" s="21">
        <f t="shared" ca="1" si="71"/>
        <v>81450</v>
      </c>
      <c r="F227" s="44">
        <f t="shared" ca="1" si="61"/>
        <v>81814</v>
      </c>
      <c r="G227" s="22" t="s">
        <v>119</v>
      </c>
      <c r="H227" s="44">
        <f t="shared" ca="1" si="72"/>
        <v>81450</v>
      </c>
      <c r="I227" s="45">
        <f t="shared" ca="1" si="62"/>
        <v>0</v>
      </c>
      <c r="J227" s="45">
        <f t="shared" ca="1" si="63"/>
        <v>0</v>
      </c>
      <c r="K227" s="45">
        <f t="shared" ca="1" si="64"/>
        <v>0</v>
      </c>
      <c r="L227" s="45"/>
      <c r="M227" s="45">
        <f t="shared" ca="1" si="73"/>
        <v>0</v>
      </c>
      <c r="N227" s="257">
        <f t="shared" ca="1" si="65"/>
        <v>0</v>
      </c>
      <c r="O227" s="23"/>
      <c r="P227" s="255">
        <f t="shared" ca="1" si="66"/>
        <v>0</v>
      </c>
      <c r="Q227" s="163">
        <f t="shared" ca="1" si="67"/>
        <v>0</v>
      </c>
      <c r="R227" s="164">
        <f ca="1">NPV(Q226,K227:$K$244) + ($A$13+$A$14+$A$15)/POWER(1+Q226,$A$28-D227+1)</f>
        <v>0</v>
      </c>
      <c r="S227" s="164">
        <f ca="1">NPV(Q227,K227:$K$244) + ($A$13+$A$14+$A$15)/POWER(1+Q227,$A$28-D227+1)</f>
        <v>0</v>
      </c>
      <c r="T227" s="45">
        <f t="shared" ca="1" si="68"/>
        <v>0</v>
      </c>
      <c r="U227" s="45">
        <f t="shared" ca="1" si="74"/>
        <v>0</v>
      </c>
      <c r="V227" s="45">
        <f t="shared" ca="1" si="75"/>
        <v>0</v>
      </c>
      <c r="W227" s="45">
        <f t="shared" ca="1" si="69"/>
        <v>0</v>
      </c>
      <c r="X227" s="25">
        <f t="shared" ca="1" si="58"/>
        <v>0</v>
      </c>
      <c r="Z227" s="28">
        <f t="shared" ca="1" si="76"/>
        <v>0</v>
      </c>
      <c r="AA227" s="233"/>
      <c r="AB227" s="45">
        <f t="shared" ca="1" si="70"/>
        <v>0</v>
      </c>
      <c r="AC227" s="45">
        <f t="shared" ca="1" si="59"/>
        <v>0</v>
      </c>
      <c r="AD227" s="25">
        <f t="shared" ca="1" si="60"/>
        <v>0</v>
      </c>
    </row>
    <row r="228" spans="4:30" x14ac:dyDescent="0.35">
      <c r="D228" s="20">
        <v>224</v>
      </c>
      <c r="E228" s="21">
        <f t="shared" ca="1" si="71"/>
        <v>81815</v>
      </c>
      <c r="F228" s="44">
        <f t="shared" ca="1" si="61"/>
        <v>82180</v>
      </c>
      <c r="G228" s="22" t="s">
        <v>119</v>
      </c>
      <c r="H228" s="44">
        <f t="shared" ca="1" si="72"/>
        <v>81815</v>
      </c>
      <c r="I228" s="45">
        <f t="shared" ca="1" si="62"/>
        <v>0</v>
      </c>
      <c r="J228" s="45">
        <f t="shared" ca="1" si="63"/>
        <v>0</v>
      </c>
      <c r="K228" s="45">
        <f t="shared" ca="1" si="64"/>
        <v>0</v>
      </c>
      <c r="L228" s="45"/>
      <c r="M228" s="45">
        <f t="shared" ca="1" si="73"/>
        <v>0</v>
      </c>
      <c r="N228" s="257">
        <f t="shared" ca="1" si="65"/>
        <v>0</v>
      </c>
      <c r="O228" s="23"/>
      <c r="P228" s="255">
        <f t="shared" ca="1" si="66"/>
        <v>0</v>
      </c>
      <c r="Q228" s="163">
        <f t="shared" ca="1" si="67"/>
        <v>0</v>
      </c>
      <c r="R228" s="164">
        <f ca="1">NPV(Q227,K228:$K$244) + ($A$13+$A$14+$A$15)/POWER(1+Q227,$A$28-D228+1)</f>
        <v>0</v>
      </c>
      <c r="S228" s="164">
        <f ca="1">NPV(Q228,K228:$K$244) + ($A$13+$A$14+$A$15)/POWER(1+Q228,$A$28-D228+1)</f>
        <v>0</v>
      </c>
      <c r="T228" s="45">
        <f t="shared" ca="1" si="68"/>
        <v>0</v>
      </c>
      <c r="U228" s="45">
        <f t="shared" ca="1" si="74"/>
        <v>0</v>
      </c>
      <c r="V228" s="45">
        <f t="shared" ca="1" si="75"/>
        <v>0</v>
      </c>
      <c r="W228" s="45">
        <f t="shared" ca="1" si="69"/>
        <v>0</v>
      </c>
      <c r="X228" s="25">
        <f t="shared" ca="1" si="58"/>
        <v>0</v>
      </c>
      <c r="Z228" s="28">
        <f t="shared" ca="1" si="76"/>
        <v>0</v>
      </c>
      <c r="AA228" s="233"/>
      <c r="AB228" s="45">
        <f t="shared" ca="1" si="70"/>
        <v>0</v>
      </c>
      <c r="AC228" s="45">
        <f t="shared" ca="1" si="59"/>
        <v>0</v>
      </c>
      <c r="AD228" s="25">
        <f t="shared" ca="1" si="60"/>
        <v>0</v>
      </c>
    </row>
    <row r="229" spans="4:30" x14ac:dyDescent="0.35">
      <c r="D229" s="20">
        <v>225</v>
      </c>
      <c r="E229" s="21">
        <f t="shared" ca="1" si="71"/>
        <v>82181</v>
      </c>
      <c r="F229" s="44">
        <f t="shared" ca="1" si="61"/>
        <v>82545</v>
      </c>
      <c r="G229" s="22" t="s">
        <v>119</v>
      </c>
      <c r="H229" s="44">
        <f t="shared" ca="1" si="72"/>
        <v>82181</v>
      </c>
      <c r="I229" s="45">
        <f t="shared" ca="1" si="62"/>
        <v>0</v>
      </c>
      <c r="J229" s="45">
        <f t="shared" ca="1" si="63"/>
        <v>0</v>
      </c>
      <c r="K229" s="45">
        <f t="shared" ca="1" si="64"/>
        <v>0</v>
      </c>
      <c r="L229" s="45"/>
      <c r="M229" s="45">
        <f t="shared" ca="1" si="73"/>
        <v>0</v>
      </c>
      <c r="N229" s="257">
        <f t="shared" ca="1" si="65"/>
        <v>0</v>
      </c>
      <c r="O229" s="23"/>
      <c r="P229" s="255">
        <f t="shared" ca="1" si="66"/>
        <v>0</v>
      </c>
      <c r="Q229" s="163">
        <f t="shared" ca="1" si="67"/>
        <v>0</v>
      </c>
      <c r="R229" s="164">
        <f ca="1">NPV(Q228,K229:$K$244) + ($A$13+$A$14+$A$15)/POWER(1+Q228,$A$28-D229+1)</f>
        <v>0</v>
      </c>
      <c r="S229" s="164">
        <f ca="1">NPV(Q229,K229:$K$244) + ($A$13+$A$14+$A$15)/POWER(1+Q229,$A$28-D229+1)</f>
        <v>0</v>
      </c>
      <c r="T229" s="45">
        <f t="shared" ca="1" si="68"/>
        <v>0</v>
      </c>
      <c r="U229" s="45">
        <f t="shared" ca="1" si="74"/>
        <v>0</v>
      </c>
      <c r="V229" s="45">
        <f t="shared" ca="1" si="75"/>
        <v>0</v>
      </c>
      <c r="W229" s="45">
        <f t="shared" ca="1" si="69"/>
        <v>0</v>
      </c>
      <c r="X229" s="25">
        <f t="shared" ca="1" si="58"/>
        <v>0</v>
      </c>
      <c r="Z229" s="28">
        <f t="shared" ca="1" si="76"/>
        <v>0</v>
      </c>
      <c r="AA229" s="233"/>
      <c r="AB229" s="45">
        <f t="shared" ca="1" si="70"/>
        <v>0</v>
      </c>
      <c r="AC229" s="45">
        <f t="shared" ca="1" si="59"/>
        <v>0</v>
      </c>
      <c r="AD229" s="25">
        <f t="shared" ca="1" si="60"/>
        <v>0</v>
      </c>
    </row>
    <row r="230" spans="4:30" x14ac:dyDescent="0.35">
      <c r="D230" s="20">
        <v>226</v>
      </c>
      <c r="E230" s="21">
        <f t="shared" ca="1" si="71"/>
        <v>82546</v>
      </c>
      <c r="F230" s="44">
        <f t="shared" ca="1" si="61"/>
        <v>82910</v>
      </c>
      <c r="G230" s="22" t="s">
        <v>119</v>
      </c>
      <c r="H230" s="44">
        <f t="shared" ca="1" si="72"/>
        <v>82546</v>
      </c>
      <c r="I230" s="45">
        <f t="shared" ca="1" si="62"/>
        <v>0</v>
      </c>
      <c r="J230" s="45">
        <f t="shared" ca="1" si="63"/>
        <v>0</v>
      </c>
      <c r="K230" s="45">
        <f t="shared" ca="1" si="64"/>
        <v>0</v>
      </c>
      <c r="L230" s="45"/>
      <c r="M230" s="45">
        <f t="shared" ca="1" si="73"/>
        <v>0</v>
      </c>
      <c r="N230" s="257">
        <f t="shared" ca="1" si="65"/>
        <v>0</v>
      </c>
      <c r="O230" s="23"/>
      <c r="P230" s="255">
        <f t="shared" ca="1" si="66"/>
        <v>0</v>
      </c>
      <c r="Q230" s="163">
        <f t="shared" ca="1" si="67"/>
        <v>0</v>
      </c>
      <c r="R230" s="164">
        <f ca="1">NPV(Q229,K230:$K$244) + ($A$13+$A$14+$A$15)/POWER(1+Q229,$A$28-D230+1)</f>
        <v>0</v>
      </c>
      <c r="S230" s="164">
        <f ca="1">NPV(Q230,K230:$K$244) + ($A$13+$A$14+$A$15)/POWER(1+Q230,$A$28-D230+1)</f>
        <v>0</v>
      </c>
      <c r="T230" s="45">
        <f t="shared" ca="1" si="68"/>
        <v>0</v>
      </c>
      <c r="U230" s="45">
        <f t="shared" ca="1" si="74"/>
        <v>0</v>
      </c>
      <c r="V230" s="45">
        <f t="shared" ca="1" si="75"/>
        <v>0</v>
      </c>
      <c r="W230" s="45">
        <f t="shared" ca="1" si="69"/>
        <v>0</v>
      </c>
      <c r="X230" s="25">
        <f t="shared" ca="1" si="58"/>
        <v>0</v>
      </c>
      <c r="Z230" s="28">
        <f t="shared" ca="1" si="76"/>
        <v>0</v>
      </c>
      <c r="AA230" s="233"/>
      <c r="AB230" s="45">
        <f t="shared" ca="1" si="70"/>
        <v>0</v>
      </c>
      <c r="AC230" s="45">
        <f t="shared" ca="1" si="59"/>
        <v>0</v>
      </c>
      <c r="AD230" s="25">
        <f t="shared" ca="1" si="60"/>
        <v>0</v>
      </c>
    </row>
    <row r="231" spans="4:30" x14ac:dyDescent="0.35">
      <c r="D231" s="20">
        <v>227</v>
      </c>
      <c r="E231" s="21">
        <f t="shared" ca="1" si="71"/>
        <v>82911</v>
      </c>
      <c r="F231" s="44">
        <f t="shared" ca="1" si="61"/>
        <v>83275</v>
      </c>
      <c r="G231" s="22" t="s">
        <v>119</v>
      </c>
      <c r="H231" s="44">
        <f t="shared" ca="1" si="72"/>
        <v>82911</v>
      </c>
      <c r="I231" s="45">
        <f t="shared" ca="1" si="62"/>
        <v>0</v>
      </c>
      <c r="J231" s="45">
        <f t="shared" ca="1" si="63"/>
        <v>0</v>
      </c>
      <c r="K231" s="45">
        <f t="shared" ca="1" si="64"/>
        <v>0</v>
      </c>
      <c r="L231" s="45"/>
      <c r="M231" s="45">
        <f t="shared" ca="1" si="73"/>
        <v>0</v>
      </c>
      <c r="N231" s="257">
        <f t="shared" ca="1" si="65"/>
        <v>0</v>
      </c>
      <c r="O231" s="23"/>
      <c r="P231" s="255">
        <f t="shared" ca="1" si="66"/>
        <v>0</v>
      </c>
      <c r="Q231" s="163">
        <f t="shared" ca="1" si="67"/>
        <v>0</v>
      </c>
      <c r="R231" s="164">
        <f ca="1">NPV(Q230,K231:$K$244) + ($A$13+$A$14+$A$15)/POWER(1+Q230,$A$28-D231+1)</f>
        <v>0</v>
      </c>
      <c r="S231" s="164">
        <f ca="1">NPV(Q231,K231:$K$244) + ($A$13+$A$14+$A$15)/POWER(1+Q231,$A$28-D231+1)</f>
        <v>0</v>
      </c>
      <c r="T231" s="45">
        <f t="shared" ca="1" si="68"/>
        <v>0</v>
      </c>
      <c r="U231" s="45">
        <f t="shared" ca="1" si="74"/>
        <v>0</v>
      </c>
      <c r="V231" s="45">
        <f t="shared" ca="1" si="75"/>
        <v>0</v>
      </c>
      <c r="W231" s="45">
        <f t="shared" ca="1" si="69"/>
        <v>0</v>
      </c>
      <c r="X231" s="25">
        <f t="shared" ca="1" si="58"/>
        <v>0</v>
      </c>
      <c r="Z231" s="28">
        <f t="shared" ca="1" si="76"/>
        <v>0</v>
      </c>
      <c r="AA231" s="233"/>
      <c r="AB231" s="45">
        <f t="shared" ca="1" si="70"/>
        <v>0</v>
      </c>
      <c r="AC231" s="45">
        <f t="shared" ca="1" si="59"/>
        <v>0</v>
      </c>
      <c r="AD231" s="25">
        <f t="shared" ca="1" si="60"/>
        <v>0</v>
      </c>
    </row>
    <row r="232" spans="4:30" x14ac:dyDescent="0.35">
      <c r="D232" s="20">
        <v>228</v>
      </c>
      <c r="E232" s="21">
        <f t="shared" ca="1" si="71"/>
        <v>83276</v>
      </c>
      <c r="F232" s="44">
        <f t="shared" ca="1" si="61"/>
        <v>83641</v>
      </c>
      <c r="G232" s="22" t="s">
        <v>119</v>
      </c>
      <c r="H232" s="44">
        <f t="shared" ca="1" si="72"/>
        <v>83276</v>
      </c>
      <c r="I232" s="45">
        <f t="shared" ca="1" si="62"/>
        <v>0</v>
      </c>
      <c r="J232" s="45">
        <f t="shared" ca="1" si="63"/>
        <v>0</v>
      </c>
      <c r="K232" s="45">
        <f t="shared" ca="1" si="64"/>
        <v>0</v>
      </c>
      <c r="L232" s="45"/>
      <c r="M232" s="45">
        <f t="shared" ca="1" si="73"/>
        <v>0</v>
      </c>
      <c r="N232" s="257">
        <f t="shared" ca="1" si="65"/>
        <v>0</v>
      </c>
      <c r="O232" s="23"/>
      <c r="P232" s="255">
        <f t="shared" ca="1" si="66"/>
        <v>0</v>
      </c>
      <c r="Q232" s="163">
        <f t="shared" ca="1" si="67"/>
        <v>0</v>
      </c>
      <c r="R232" s="164">
        <f ca="1">NPV(Q231,K232:$K$244) + ($A$13+$A$14+$A$15)/POWER(1+Q231,$A$28-D232+1)</f>
        <v>0</v>
      </c>
      <c r="S232" s="164">
        <f ca="1">NPV(Q232,K232:$K$244) + ($A$13+$A$14+$A$15)/POWER(1+Q232,$A$28-D232+1)</f>
        <v>0</v>
      </c>
      <c r="T232" s="45">
        <f t="shared" ca="1" si="68"/>
        <v>0</v>
      </c>
      <c r="U232" s="45">
        <f t="shared" ca="1" si="74"/>
        <v>0</v>
      </c>
      <c r="V232" s="45">
        <f t="shared" ca="1" si="75"/>
        <v>0</v>
      </c>
      <c r="W232" s="45">
        <f t="shared" ca="1" si="69"/>
        <v>0</v>
      </c>
      <c r="X232" s="25">
        <f t="shared" ca="1" si="58"/>
        <v>0</v>
      </c>
      <c r="Z232" s="28">
        <f t="shared" ca="1" si="76"/>
        <v>0</v>
      </c>
      <c r="AA232" s="233"/>
      <c r="AB232" s="45">
        <f t="shared" ca="1" si="70"/>
        <v>0</v>
      </c>
      <c r="AC232" s="45">
        <f t="shared" ca="1" si="59"/>
        <v>0</v>
      </c>
      <c r="AD232" s="25">
        <f t="shared" ca="1" si="60"/>
        <v>0</v>
      </c>
    </row>
    <row r="233" spans="4:30" x14ac:dyDescent="0.35">
      <c r="D233" s="20">
        <v>229</v>
      </c>
      <c r="E233" s="21">
        <f t="shared" ca="1" si="71"/>
        <v>83642</v>
      </c>
      <c r="F233" s="44">
        <f t="shared" ca="1" si="61"/>
        <v>84006</v>
      </c>
      <c r="G233" s="22" t="s">
        <v>119</v>
      </c>
      <c r="H233" s="44">
        <f t="shared" ca="1" si="72"/>
        <v>83642</v>
      </c>
      <c r="I233" s="45">
        <f t="shared" ca="1" si="62"/>
        <v>0</v>
      </c>
      <c r="J233" s="45">
        <f t="shared" ca="1" si="63"/>
        <v>0</v>
      </c>
      <c r="K233" s="45">
        <f t="shared" ca="1" si="64"/>
        <v>0</v>
      </c>
      <c r="L233" s="45"/>
      <c r="M233" s="45">
        <f t="shared" ca="1" si="73"/>
        <v>0</v>
      </c>
      <c r="N233" s="257">
        <f t="shared" ca="1" si="65"/>
        <v>0</v>
      </c>
      <c r="O233" s="23"/>
      <c r="P233" s="255">
        <f t="shared" ca="1" si="66"/>
        <v>0</v>
      </c>
      <c r="Q233" s="163">
        <f t="shared" ca="1" si="67"/>
        <v>0</v>
      </c>
      <c r="R233" s="164">
        <f ca="1">NPV(Q232,K233:$K$244) + ($A$13+$A$14+$A$15)/POWER(1+Q232,$A$28-D233+1)</f>
        <v>0</v>
      </c>
      <c r="S233" s="164">
        <f ca="1">NPV(Q233,K233:$K$244) + ($A$13+$A$14+$A$15)/POWER(1+Q233,$A$28-D233+1)</f>
        <v>0</v>
      </c>
      <c r="T233" s="45">
        <f t="shared" ca="1" si="68"/>
        <v>0</v>
      </c>
      <c r="U233" s="45">
        <f t="shared" ca="1" si="74"/>
        <v>0</v>
      </c>
      <c r="V233" s="45">
        <f t="shared" ca="1" si="75"/>
        <v>0</v>
      </c>
      <c r="W233" s="45">
        <f t="shared" ca="1" si="69"/>
        <v>0</v>
      </c>
      <c r="X233" s="25">
        <f t="shared" ca="1" si="58"/>
        <v>0</v>
      </c>
      <c r="Z233" s="28">
        <f t="shared" ca="1" si="76"/>
        <v>0</v>
      </c>
      <c r="AA233" s="233"/>
      <c r="AB233" s="45">
        <f t="shared" ca="1" si="70"/>
        <v>0</v>
      </c>
      <c r="AC233" s="45">
        <f t="shared" ca="1" si="59"/>
        <v>0</v>
      </c>
      <c r="AD233" s="25">
        <f t="shared" ca="1" si="60"/>
        <v>0</v>
      </c>
    </row>
    <row r="234" spans="4:30" x14ac:dyDescent="0.35">
      <c r="D234" s="20">
        <v>230</v>
      </c>
      <c r="E234" s="21">
        <f t="shared" ca="1" si="71"/>
        <v>84007</v>
      </c>
      <c r="F234" s="44">
        <f t="shared" ca="1" si="61"/>
        <v>84371</v>
      </c>
      <c r="G234" s="22" t="s">
        <v>119</v>
      </c>
      <c r="H234" s="44">
        <f t="shared" ca="1" si="72"/>
        <v>84007</v>
      </c>
      <c r="I234" s="45">
        <f t="shared" ca="1" si="62"/>
        <v>0</v>
      </c>
      <c r="J234" s="45">
        <f t="shared" ca="1" si="63"/>
        <v>0</v>
      </c>
      <c r="K234" s="45">
        <f t="shared" ca="1" si="64"/>
        <v>0</v>
      </c>
      <c r="L234" s="45"/>
      <c r="M234" s="45">
        <f t="shared" ca="1" si="73"/>
        <v>0</v>
      </c>
      <c r="N234" s="257">
        <f t="shared" ca="1" si="65"/>
        <v>0</v>
      </c>
      <c r="O234" s="23"/>
      <c r="P234" s="255">
        <f t="shared" ca="1" si="66"/>
        <v>0</v>
      </c>
      <c r="Q234" s="163">
        <f t="shared" ca="1" si="67"/>
        <v>0</v>
      </c>
      <c r="R234" s="164">
        <f ca="1">NPV(Q233,K234:$K$244) + ($A$13+$A$14+$A$15)/POWER(1+Q233,$A$28-D234+1)</f>
        <v>0</v>
      </c>
      <c r="S234" s="164">
        <f ca="1">NPV(Q234,K234:$K$244) + ($A$13+$A$14+$A$15)/POWER(1+Q234,$A$28-D234+1)</f>
        <v>0</v>
      </c>
      <c r="T234" s="45">
        <f t="shared" ca="1" si="68"/>
        <v>0</v>
      </c>
      <c r="U234" s="45">
        <f t="shared" ca="1" si="74"/>
        <v>0</v>
      </c>
      <c r="V234" s="45">
        <f t="shared" ca="1" si="75"/>
        <v>0</v>
      </c>
      <c r="W234" s="45">
        <f t="shared" ca="1" si="69"/>
        <v>0</v>
      </c>
      <c r="X234" s="25">
        <f t="shared" ca="1" si="58"/>
        <v>0</v>
      </c>
      <c r="Z234" s="28">
        <f t="shared" ca="1" si="76"/>
        <v>0</v>
      </c>
      <c r="AA234" s="233"/>
      <c r="AB234" s="45">
        <f t="shared" ca="1" si="70"/>
        <v>0</v>
      </c>
      <c r="AC234" s="45">
        <f t="shared" ca="1" si="59"/>
        <v>0</v>
      </c>
      <c r="AD234" s="25">
        <f t="shared" ca="1" si="60"/>
        <v>0</v>
      </c>
    </row>
    <row r="235" spans="4:30" x14ac:dyDescent="0.35">
      <c r="D235" s="20">
        <v>231</v>
      </c>
      <c r="E235" s="21">
        <f t="shared" ca="1" si="71"/>
        <v>84372</v>
      </c>
      <c r="F235" s="44">
        <f t="shared" ca="1" si="61"/>
        <v>84736</v>
      </c>
      <c r="G235" s="22" t="s">
        <v>119</v>
      </c>
      <c r="H235" s="44">
        <f t="shared" ca="1" si="72"/>
        <v>84372</v>
      </c>
      <c r="I235" s="45">
        <f t="shared" ca="1" si="62"/>
        <v>0</v>
      </c>
      <c r="J235" s="45">
        <f t="shared" ca="1" si="63"/>
        <v>0</v>
      </c>
      <c r="K235" s="45">
        <f t="shared" ca="1" si="64"/>
        <v>0</v>
      </c>
      <c r="L235" s="45"/>
      <c r="M235" s="45">
        <f t="shared" ca="1" si="73"/>
        <v>0</v>
      </c>
      <c r="N235" s="257">
        <f t="shared" ca="1" si="65"/>
        <v>0</v>
      </c>
      <c r="O235" s="23"/>
      <c r="P235" s="255">
        <f t="shared" ca="1" si="66"/>
        <v>0</v>
      </c>
      <c r="Q235" s="163">
        <f t="shared" ca="1" si="67"/>
        <v>0</v>
      </c>
      <c r="R235" s="164">
        <f ca="1">NPV(Q234,K235:$K$244) + ($A$13+$A$14+$A$15)/POWER(1+Q234,$A$28-D235+1)</f>
        <v>0</v>
      </c>
      <c r="S235" s="164">
        <f ca="1">NPV(Q235,K235:$K$244) + ($A$13+$A$14+$A$15)/POWER(1+Q235,$A$28-D235+1)</f>
        <v>0</v>
      </c>
      <c r="T235" s="45">
        <f t="shared" ca="1" si="68"/>
        <v>0</v>
      </c>
      <c r="U235" s="45">
        <f t="shared" ca="1" si="74"/>
        <v>0</v>
      </c>
      <c r="V235" s="45">
        <f t="shared" ca="1" si="75"/>
        <v>0</v>
      </c>
      <c r="W235" s="45">
        <f t="shared" ca="1" si="69"/>
        <v>0</v>
      </c>
      <c r="X235" s="25">
        <f t="shared" ca="1" si="58"/>
        <v>0</v>
      </c>
      <c r="Z235" s="28">
        <f t="shared" ca="1" si="76"/>
        <v>0</v>
      </c>
      <c r="AA235" s="233"/>
      <c r="AB235" s="45">
        <f t="shared" ca="1" si="70"/>
        <v>0</v>
      </c>
      <c r="AC235" s="45">
        <f t="shared" ca="1" si="59"/>
        <v>0</v>
      </c>
      <c r="AD235" s="25">
        <f t="shared" ca="1" si="60"/>
        <v>0</v>
      </c>
    </row>
    <row r="236" spans="4:30" x14ac:dyDescent="0.35">
      <c r="D236" s="20">
        <v>232</v>
      </c>
      <c r="E236" s="21">
        <f t="shared" ca="1" si="71"/>
        <v>84737</v>
      </c>
      <c r="F236" s="44">
        <f t="shared" ca="1" si="61"/>
        <v>85102</v>
      </c>
      <c r="G236" s="22" t="s">
        <v>119</v>
      </c>
      <c r="H236" s="44">
        <f t="shared" ca="1" si="72"/>
        <v>84737</v>
      </c>
      <c r="I236" s="45">
        <f t="shared" ca="1" si="62"/>
        <v>0</v>
      </c>
      <c r="J236" s="45">
        <f t="shared" ca="1" si="63"/>
        <v>0</v>
      </c>
      <c r="K236" s="45">
        <f t="shared" ca="1" si="64"/>
        <v>0</v>
      </c>
      <c r="L236" s="45"/>
      <c r="M236" s="45">
        <f t="shared" ca="1" si="73"/>
        <v>0</v>
      </c>
      <c r="N236" s="257">
        <f t="shared" ca="1" si="65"/>
        <v>0</v>
      </c>
      <c r="O236" s="23"/>
      <c r="P236" s="255">
        <f t="shared" ca="1" si="66"/>
        <v>0</v>
      </c>
      <c r="Q236" s="163">
        <f t="shared" ca="1" si="67"/>
        <v>0</v>
      </c>
      <c r="R236" s="164">
        <f ca="1">NPV(Q235,K236:$K$244) + ($A$13+$A$14+$A$15)/POWER(1+Q235,$A$28-D236+1)</f>
        <v>0</v>
      </c>
      <c r="S236" s="164">
        <f ca="1">NPV(Q236,K236:$K$244) + ($A$13+$A$14+$A$15)/POWER(1+Q236,$A$28-D236+1)</f>
        <v>0</v>
      </c>
      <c r="T236" s="45">
        <f t="shared" ca="1" si="68"/>
        <v>0</v>
      </c>
      <c r="U236" s="45">
        <f t="shared" ca="1" si="74"/>
        <v>0</v>
      </c>
      <c r="V236" s="45">
        <f t="shared" ca="1" si="75"/>
        <v>0</v>
      </c>
      <c r="W236" s="45">
        <f t="shared" ca="1" si="69"/>
        <v>0</v>
      </c>
      <c r="X236" s="25">
        <f t="shared" ca="1" si="58"/>
        <v>0</v>
      </c>
      <c r="Z236" s="28">
        <f t="shared" ca="1" si="76"/>
        <v>0</v>
      </c>
      <c r="AA236" s="233"/>
      <c r="AB236" s="45">
        <f t="shared" ca="1" si="70"/>
        <v>0</v>
      </c>
      <c r="AC236" s="45">
        <f t="shared" ca="1" si="59"/>
        <v>0</v>
      </c>
      <c r="AD236" s="25">
        <f t="shared" ca="1" si="60"/>
        <v>0</v>
      </c>
    </row>
    <row r="237" spans="4:30" x14ac:dyDescent="0.35">
      <c r="D237" s="20">
        <v>233</v>
      </c>
      <c r="E237" s="21">
        <f t="shared" ca="1" si="71"/>
        <v>85103</v>
      </c>
      <c r="F237" s="44">
        <f t="shared" ca="1" si="61"/>
        <v>85467</v>
      </c>
      <c r="G237" s="22" t="s">
        <v>119</v>
      </c>
      <c r="H237" s="44">
        <f t="shared" ca="1" si="72"/>
        <v>85103</v>
      </c>
      <c r="I237" s="45">
        <f t="shared" ca="1" si="62"/>
        <v>0</v>
      </c>
      <c r="J237" s="45">
        <f t="shared" ca="1" si="63"/>
        <v>0</v>
      </c>
      <c r="K237" s="45">
        <f t="shared" ca="1" si="64"/>
        <v>0</v>
      </c>
      <c r="L237" s="45"/>
      <c r="M237" s="45">
        <f t="shared" ca="1" si="73"/>
        <v>0</v>
      </c>
      <c r="N237" s="257">
        <f t="shared" ca="1" si="65"/>
        <v>0</v>
      </c>
      <c r="O237" s="23"/>
      <c r="P237" s="255">
        <f t="shared" ca="1" si="66"/>
        <v>0</v>
      </c>
      <c r="Q237" s="163">
        <f t="shared" ca="1" si="67"/>
        <v>0</v>
      </c>
      <c r="R237" s="164">
        <f ca="1">NPV(Q236,K237:$K$244) + ($A$13+$A$14+$A$15)/POWER(1+Q236,$A$28-D237+1)</f>
        <v>0</v>
      </c>
      <c r="S237" s="164">
        <f ca="1">NPV(Q237,K237:$K$244) + ($A$13+$A$14+$A$15)/POWER(1+Q237,$A$28-D237+1)</f>
        <v>0</v>
      </c>
      <c r="T237" s="45">
        <f t="shared" ca="1" si="68"/>
        <v>0</v>
      </c>
      <c r="U237" s="45">
        <f t="shared" ca="1" si="74"/>
        <v>0</v>
      </c>
      <c r="V237" s="45">
        <f t="shared" ca="1" si="75"/>
        <v>0</v>
      </c>
      <c r="W237" s="45">
        <f t="shared" ca="1" si="69"/>
        <v>0</v>
      </c>
      <c r="X237" s="25">
        <f t="shared" ca="1" si="58"/>
        <v>0</v>
      </c>
      <c r="Z237" s="28">
        <f t="shared" ca="1" si="76"/>
        <v>0</v>
      </c>
      <c r="AA237" s="233"/>
      <c r="AB237" s="45">
        <f t="shared" ca="1" si="70"/>
        <v>0</v>
      </c>
      <c r="AC237" s="45">
        <f t="shared" ca="1" si="59"/>
        <v>0</v>
      </c>
      <c r="AD237" s="25">
        <f t="shared" ca="1" si="60"/>
        <v>0</v>
      </c>
    </row>
    <row r="238" spans="4:30" x14ac:dyDescent="0.35">
      <c r="D238" s="20">
        <v>234</v>
      </c>
      <c r="E238" s="21">
        <f t="shared" ca="1" si="71"/>
        <v>85468</v>
      </c>
      <c r="F238" s="44">
        <f t="shared" ca="1" si="61"/>
        <v>85832</v>
      </c>
      <c r="G238" s="22" t="s">
        <v>119</v>
      </c>
      <c r="H238" s="44">
        <f t="shared" ca="1" si="72"/>
        <v>85468</v>
      </c>
      <c r="I238" s="45">
        <f t="shared" ca="1" si="62"/>
        <v>0</v>
      </c>
      <c r="J238" s="45">
        <f t="shared" ca="1" si="63"/>
        <v>0</v>
      </c>
      <c r="K238" s="45">
        <f t="shared" ca="1" si="64"/>
        <v>0</v>
      </c>
      <c r="L238" s="45"/>
      <c r="M238" s="45">
        <f t="shared" ca="1" si="73"/>
        <v>0</v>
      </c>
      <c r="N238" s="257">
        <f t="shared" ca="1" si="65"/>
        <v>0</v>
      </c>
      <c r="O238" s="23"/>
      <c r="P238" s="255">
        <f t="shared" ca="1" si="66"/>
        <v>0</v>
      </c>
      <c r="Q238" s="163">
        <f t="shared" ca="1" si="67"/>
        <v>0</v>
      </c>
      <c r="R238" s="164">
        <f ca="1">NPV(Q237,K238:$K$244) + ($A$13+$A$14+$A$15)/POWER(1+Q237,$A$28-D238+1)</f>
        <v>0</v>
      </c>
      <c r="S238" s="164">
        <f ca="1">NPV(Q238,K238:$K$244) + ($A$13+$A$14+$A$15)/POWER(1+Q238,$A$28-D238+1)</f>
        <v>0</v>
      </c>
      <c r="T238" s="45">
        <f t="shared" ca="1" si="68"/>
        <v>0</v>
      </c>
      <c r="U238" s="45">
        <f t="shared" ca="1" si="74"/>
        <v>0</v>
      </c>
      <c r="V238" s="45">
        <f t="shared" ca="1" si="75"/>
        <v>0</v>
      </c>
      <c r="W238" s="45">
        <f t="shared" ca="1" si="69"/>
        <v>0</v>
      </c>
      <c r="X238" s="25">
        <f t="shared" ca="1" si="58"/>
        <v>0</v>
      </c>
      <c r="Z238" s="28">
        <f t="shared" ca="1" si="76"/>
        <v>0</v>
      </c>
      <c r="AA238" s="233"/>
      <c r="AB238" s="45">
        <f t="shared" ca="1" si="70"/>
        <v>0</v>
      </c>
      <c r="AC238" s="45">
        <f t="shared" ca="1" si="59"/>
        <v>0</v>
      </c>
      <c r="AD238" s="25">
        <f t="shared" ca="1" si="60"/>
        <v>0</v>
      </c>
    </row>
    <row r="239" spans="4:30" x14ac:dyDescent="0.35">
      <c r="D239" s="20">
        <v>235</v>
      </c>
      <c r="E239" s="21">
        <f t="shared" ca="1" si="71"/>
        <v>85833</v>
      </c>
      <c r="F239" s="44">
        <f t="shared" ca="1" si="61"/>
        <v>86197</v>
      </c>
      <c r="G239" s="22" t="s">
        <v>119</v>
      </c>
      <c r="H239" s="44">
        <f t="shared" ca="1" si="72"/>
        <v>85833</v>
      </c>
      <c r="I239" s="45">
        <f t="shared" ca="1" si="62"/>
        <v>0</v>
      </c>
      <c r="J239" s="45">
        <f t="shared" ca="1" si="63"/>
        <v>0</v>
      </c>
      <c r="K239" s="45">
        <f t="shared" ca="1" si="64"/>
        <v>0</v>
      </c>
      <c r="L239" s="45"/>
      <c r="M239" s="45">
        <f t="shared" ca="1" si="73"/>
        <v>0</v>
      </c>
      <c r="N239" s="257">
        <f t="shared" ca="1" si="65"/>
        <v>0</v>
      </c>
      <c r="O239" s="23"/>
      <c r="P239" s="255">
        <f t="shared" ca="1" si="66"/>
        <v>0</v>
      </c>
      <c r="Q239" s="163">
        <f t="shared" ca="1" si="67"/>
        <v>0</v>
      </c>
      <c r="R239" s="164">
        <f ca="1">NPV(Q238,K239:$K$244) + ($A$13+$A$14+$A$15)/POWER(1+Q238,$A$28-D239+1)</f>
        <v>0</v>
      </c>
      <c r="S239" s="164">
        <f ca="1">NPV(Q239,K239:$K$244) + ($A$13+$A$14+$A$15)/POWER(1+Q239,$A$28-D239+1)</f>
        <v>0</v>
      </c>
      <c r="T239" s="45">
        <f t="shared" ca="1" si="68"/>
        <v>0</v>
      </c>
      <c r="U239" s="45">
        <f t="shared" ca="1" si="74"/>
        <v>0</v>
      </c>
      <c r="V239" s="45">
        <f t="shared" ca="1" si="75"/>
        <v>0</v>
      </c>
      <c r="W239" s="45">
        <f t="shared" ca="1" si="69"/>
        <v>0</v>
      </c>
      <c r="X239" s="25">
        <f t="shared" ca="1" si="58"/>
        <v>0</v>
      </c>
      <c r="Z239" s="28">
        <f t="shared" ca="1" si="76"/>
        <v>0</v>
      </c>
      <c r="AA239" s="233"/>
      <c r="AB239" s="45">
        <f t="shared" ca="1" si="70"/>
        <v>0</v>
      </c>
      <c r="AC239" s="45">
        <f t="shared" ca="1" si="59"/>
        <v>0</v>
      </c>
      <c r="AD239" s="25">
        <f t="shared" ca="1" si="60"/>
        <v>0</v>
      </c>
    </row>
    <row r="240" spans="4:30" x14ac:dyDescent="0.35">
      <c r="D240" s="20">
        <v>236</v>
      </c>
      <c r="E240" s="21">
        <f t="shared" ca="1" si="71"/>
        <v>86198</v>
      </c>
      <c r="F240" s="44">
        <f t="shared" ca="1" si="61"/>
        <v>86563</v>
      </c>
      <c r="G240" s="22" t="s">
        <v>119</v>
      </c>
      <c r="H240" s="44">
        <f t="shared" ca="1" si="72"/>
        <v>86198</v>
      </c>
      <c r="I240" s="45">
        <f t="shared" ca="1" si="62"/>
        <v>0</v>
      </c>
      <c r="J240" s="45">
        <f t="shared" ca="1" si="63"/>
        <v>0</v>
      </c>
      <c r="K240" s="45">
        <f t="shared" ca="1" si="64"/>
        <v>0</v>
      </c>
      <c r="L240" s="45"/>
      <c r="M240" s="45">
        <f t="shared" ca="1" si="73"/>
        <v>0</v>
      </c>
      <c r="N240" s="257">
        <f t="shared" ca="1" si="65"/>
        <v>0</v>
      </c>
      <c r="O240" s="23"/>
      <c r="P240" s="255">
        <f t="shared" ca="1" si="66"/>
        <v>0</v>
      </c>
      <c r="Q240" s="163">
        <f t="shared" ca="1" si="67"/>
        <v>0</v>
      </c>
      <c r="R240" s="164">
        <f ca="1">NPV(Q239,K240:$K$244) + ($A$13+$A$14+$A$15)/POWER(1+Q239,$A$28-D240+1)</f>
        <v>0</v>
      </c>
      <c r="S240" s="164">
        <f ca="1">NPV(Q240,K240:$K$244) + ($A$13+$A$14+$A$15)/POWER(1+Q240,$A$28-D240+1)</f>
        <v>0</v>
      </c>
      <c r="T240" s="45">
        <f t="shared" ca="1" si="68"/>
        <v>0</v>
      </c>
      <c r="U240" s="45">
        <f t="shared" ca="1" si="74"/>
        <v>0</v>
      </c>
      <c r="V240" s="45">
        <f t="shared" ca="1" si="75"/>
        <v>0</v>
      </c>
      <c r="W240" s="45">
        <f t="shared" ca="1" si="69"/>
        <v>0</v>
      </c>
      <c r="X240" s="25">
        <f t="shared" ca="1" si="58"/>
        <v>0</v>
      </c>
      <c r="Z240" s="28">
        <f t="shared" ca="1" si="76"/>
        <v>0</v>
      </c>
      <c r="AA240" s="233"/>
      <c r="AB240" s="45">
        <f t="shared" ca="1" si="70"/>
        <v>0</v>
      </c>
      <c r="AC240" s="45">
        <f t="shared" ca="1" si="59"/>
        <v>0</v>
      </c>
      <c r="AD240" s="25">
        <f t="shared" ca="1" si="60"/>
        <v>0</v>
      </c>
    </row>
    <row r="241" spans="4:30" x14ac:dyDescent="0.35">
      <c r="D241" s="20">
        <v>237</v>
      </c>
      <c r="E241" s="21">
        <f t="shared" ca="1" si="71"/>
        <v>86564</v>
      </c>
      <c r="F241" s="44">
        <f t="shared" ca="1" si="61"/>
        <v>86928</v>
      </c>
      <c r="G241" s="22" t="s">
        <v>119</v>
      </c>
      <c r="H241" s="44">
        <f t="shared" ca="1" si="72"/>
        <v>86564</v>
      </c>
      <c r="I241" s="45">
        <f t="shared" ca="1" si="62"/>
        <v>0</v>
      </c>
      <c r="J241" s="45">
        <f t="shared" ca="1" si="63"/>
        <v>0</v>
      </c>
      <c r="K241" s="45">
        <f t="shared" ca="1" si="64"/>
        <v>0</v>
      </c>
      <c r="L241" s="45"/>
      <c r="M241" s="45">
        <f t="shared" ca="1" si="73"/>
        <v>0</v>
      </c>
      <c r="N241" s="257">
        <f t="shared" ca="1" si="65"/>
        <v>0</v>
      </c>
      <c r="O241" s="23"/>
      <c r="P241" s="255">
        <f t="shared" ca="1" si="66"/>
        <v>0</v>
      </c>
      <c r="Q241" s="163">
        <f t="shared" ca="1" si="67"/>
        <v>0</v>
      </c>
      <c r="R241" s="164">
        <f ca="1">NPV(Q240,K241:$K$244) + ($A$13+$A$14+$A$15)/POWER(1+Q240,$A$28-D241+1)</f>
        <v>0</v>
      </c>
      <c r="S241" s="164">
        <f ca="1">NPV(Q241,K241:$K$244) + ($A$13+$A$14+$A$15)/POWER(1+Q241,$A$28-D241+1)</f>
        <v>0</v>
      </c>
      <c r="T241" s="45">
        <f t="shared" ca="1" si="68"/>
        <v>0</v>
      </c>
      <c r="U241" s="45">
        <f t="shared" ca="1" si="74"/>
        <v>0</v>
      </c>
      <c r="V241" s="45">
        <f t="shared" ca="1" si="75"/>
        <v>0</v>
      </c>
      <c r="W241" s="45">
        <f t="shared" ca="1" si="69"/>
        <v>0</v>
      </c>
      <c r="X241" s="25">
        <f t="shared" ca="1" si="58"/>
        <v>0</v>
      </c>
      <c r="Z241" s="28">
        <f t="shared" ca="1" si="76"/>
        <v>0</v>
      </c>
      <c r="AA241" s="233"/>
      <c r="AB241" s="45">
        <f t="shared" ca="1" si="70"/>
        <v>0</v>
      </c>
      <c r="AC241" s="45">
        <f t="shared" ca="1" si="59"/>
        <v>0</v>
      </c>
      <c r="AD241" s="25">
        <f t="shared" ca="1" si="60"/>
        <v>0</v>
      </c>
    </row>
    <row r="242" spans="4:30" x14ac:dyDescent="0.35">
      <c r="D242" s="20">
        <v>238</v>
      </c>
      <c r="E242" s="21">
        <f t="shared" ca="1" si="71"/>
        <v>86929</v>
      </c>
      <c r="F242" s="44">
        <f t="shared" ca="1" si="61"/>
        <v>87293</v>
      </c>
      <c r="G242" s="22" t="s">
        <v>119</v>
      </c>
      <c r="H242" s="44">
        <f t="shared" ca="1" si="72"/>
        <v>86929</v>
      </c>
      <c r="I242" s="45">
        <f t="shared" ca="1" si="62"/>
        <v>0</v>
      </c>
      <c r="J242" s="45">
        <f t="shared" ca="1" si="63"/>
        <v>0</v>
      </c>
      <c r="K242" s="45">
        <f t="shared" ca="1" si="64"/>
        <v>0</v>
      </c>
      <c r="L242" s="45"/>
      <c r="M242" s="45">
        <f t="shared" ca="1" si="73"/>
        <v>0</v>
      </c>
      <c r="N242" s="257">
        <f t="shared" ca="1" si="65"/>
        <v>0</v>
      </c>
      <c r="O242" s="23"/>
      <c r="P242" s="255">
        <f t="shared" ca="1" si="66"/>
        <v>0</v>
      </c>
      <c r="Q242" s="163">
        <f t="shared" ca="1" si="67"/>
        <v>0</v>
      </c>
      <c r="R242" s="164">
        <f ca="1">NPV(Q241,K242:$K$244) + ($A$13+$A$14+$A$15)/POWER(1+Q241,$A$28-D242+1)</f>
        <v>0</v>
      </c>
      <c r="S242" s="164">
        <f ca="1">NPV(Q242,K242:$K$244) + ($A$13+$A$14+$A$15)/POWER(1+Q242,$A$28-D242+1)</f>
        <v>0</v>
      </c>
      <c r="T242" s="45">
        <f t="shared" ca="1" si="68"/>
        <v>0</v>
      </c>
      <c r="U242" s="45">
        <f t="shared" ca="1" si="74"/>
        <v>0</v>
      </c>
      <c r="V242" s="45">
        <f t="shared" ca="1" si="75"/>
        <v>0</v>
      </c>
      <c r="W242" s="45">
        <f t="shared" ca="1" si="69"/>
        <v>0</v>
      </c>
      <c r="X242" s="25">
        <f t="shared" ca="1" si="58"/>
        <v>0</v>
      </c>
      <c r="Z242" s="28">
        <f t="shared" ca="1" si="76"/>
        <v>0</v>
      </c>
      <c r="AA242" s="233"/>
      <c r="AB242" s="45">
        <f t="shared" ca="1" si="70"/>
        <v>0</v>
      </c>
      <c r="AC242" s="45">
        <f t="shared" ca="1" si="59"/>
        <v>0</v>
      </c>
      <c r="AD242" s="25">
        <f t="shared" ca="1" si="60"/>
        <v>0</v>
      </c>
    </row>
    <row r="243" spans="4:30" x14ac:dyDescent="0.35">
      <c r="D243" s="20">
        <v>239</v>
      </c>
      <c r="E243" s="21">
        <f t="shared" ca="1" si="71"/>
        <v>87294</v>
      </c>
      <c r="F243" s="44">
        <f t="shared" ca="1" si="61"/>
        <v>87658</v>
      </c>
      <c r="G243" s="22" t="s">
        <v>119</v>
      </c>
      <c r="H243" s="44">
        <f t="shared" ca="1" si="72"/>
        <v>87294</v>
      </c>
      <c r="I243" s="45">
        <f t="shared" ca="1" si="62"/>
        <v>0</v>
      </c>
      <c r="J243" s="45">
        <f t="shared" ca="1" si="63"/>
        <v>0</v>
      </c>
      <c r="K243" s="45">
        <f t="shared" ca="1" si="64"/>
        <v>0</v>
      </c>
      <c r="L243" s="45"/>
      <c r="M243" s="45">
        <f t="shared" ca="1" si="73"/>
        <v>0</v>
      </c>
      <c r="N243" s="257">
        <f t="shared" ca="1" si="65"/>
        <v>0</v>
      </c>
      <c r="O243" s="23"/>
      <c r="P243" s="255">
        <f t="shared" ca="1" si="66"/>
        <v>0</v>
      </c>
      <c r="Q243" s="163">
        <f t="shared" ca="1" si="67"/>
        <v>0</v>
      </c>
      <c r="R243" s="164">
        <f ca="1">NPV(Q242,K243:$K$244) + ($A$13+$A$14+$A$15)/POWER(1+Q242,$A$28-D243+1)</f>
        <v>0</v>
      </c>
      <c r="S243" s="164">
        <f ca="1">NPV(Q243,K243:$K$244) + ($A$13+$A$14+$A$15)/POWER(1+Q243,$A$28-D243+1)</f>
        <v>0</v>
      </c>
      <c r="T243" s="45">
        <f t="shared" ca="1" si="68"/>
        <v>0</v>
      </c>
      <c r="U243" s="45">
        <f t="shared" ca="1" si="74"/>
        <v>0</v>
      </c>
      <c r="V243" s="45">
        <f t="shared" ca="1" si="75"/>
        <v>0</v>
      </c>
      <c r="W243" s="45">
        <f t="shared" ca="1" si="69"/>
        <v>0</v>
      </c>
      <c r="X243" s="25">
        <f t="shared" ca="1" si="58"/>
        <v>0</v>
      </c>
      <c r="Z243" s="28">
        <f t="shared" ca="1" si="76"/>
        <v>0</v>
      </c>
      <c r="AA243" s="233"/>
      <c r="AB243" s="45">
        <f t="shared" ca="1" si="70"/>
        <v>0</v>
      </c>
      <c r="AC243" s="45">
        <f t="shared" ca="1" si="59"/>
        <v>0</v>
      </c>
      <c r="AD243" s="25">
        <f t="shared" ca="1" si="60"/>
        <v>0</v>
      </c>
    </row>
    <row r="244" spans="4:30" ht="15" thickBot="1" x14ac:dyDescent="0.4">
      <c r="D244" s="20">
        <v>240</v>
      </c>
      <c r="E244" s="40">
        <f t="shared" ca="1" si="71"/>
        <v>87659</v>
      </c>
      <c r="F244" s="47">
        <f t="shared" si="61"/>
        <v>-1</v>
      </c>
      <c r="G244" s="46" t="s">
        <v>119</v>
      </c>
      <c r="H244" s="44">
        <f t="shared" ca="1" si="72"/>
        <v>87659</v>
      </c>
      <c r="I244" s="41">
        <f t="shared" ca="1" si="62"/>
        <v>0</v>
      </c>
      <c r="J244" s="41">
        <f t="shared" ca="1" si="63"/>
        <v>0</v>
      </c>
      <c r="K244" s="41">
        <f t="shared" ca="1" si="64"/>
        <v>0</v>
      </c>
      <c r="L244" s="41"/>
      <c r="M244" s="41">
        <f t="shared" ca="1" si="73"/>
        <v>0</v>
      </c>
      <c r="N244" s="258">
        <f t="shared" ca="1" si="65"/>
        <v>0</v>
      </c>
      <c r="O244" s="23"/>
      <c r="P244" s="256">
        <f t="shared" ca="1" si="66"/>
        <v>0</v>
      </c>
      <c r="Q244" s="166">
        <f t="shared" ca="1" si="67"/>
        <v>0</v>
      </c>
      <c r="R244" s="164">
        <f ca="1">NPV(Q243,K244:$K$244) + ($A$13+$A$14+$A$15)/POWER(1+Q243,$A$28-D244+1)</f>
        <v>0</v>
      </c>
      <c r="S244" s="164">
        <f ca="1">NPV(Q244,K244:$K$244) + ($A$13+$A$14+$A$15)/POWER(1+Q244,$A$28-D244+1)</f>
        <v>0</v>
      </c>
      <c r="T244" s="41">
        <f t="shared" ca="1" si="68"/>
        <v>0</v>
      </c>
      <c r="U244" s="45">
        <f t="shared" ca="1" si="74"/>
        <v>0</v>
      </c>
      <c r="V244" s="41">
        <f t="shared" ca="1" si="75"/>
        <v>0</v>
      </c>
      <c r="W244" s="41">
        <f t="shared" ca="1" si="69"/>
        <v>0</v>
      </c>
      <c r="X244" s="42">
        <f t="shared" ca="1" si="58"/>
        <v>0</v>
      </c>
      <c r="Z244" s="43">
        <f t="shared" ca="1" si="76"/>
        <v>0</v>
      </c>
      <c r="AA244" s="234"/>
      <c r="AB244" s="41">
        <f t="shared" ca="1" si="70"/>
        <v>0</v>
      </c>
      <c r="AC244" s="41">
        <f t="shared" ca="1" si="59"/>
        <v>0</v>
      </c>
      <c r="AD244" s="42">
        <f t="shared" ca="1" si="60"/>
        <v>0</v>
      </c>
    </row>
    <row r="245" spans="4:30" x14ac:dyDescent="0.35">
      <c r="D245" s="159"/>
      <c r="E245" s="157"/>
      <c r="F245" s="157"/>
      <c r="G245" s="157"/>
      <c r="H245" s="157"/>
      <c r="I245" s="158"/>
      <c r="J245" s="158"/>
      <c r="K245" s="158"/>
      <c r="L245" s="158"/>
      <c r="M245" s="158"/>
      <c r="N245" s="23"/>
      <c r="O245" s="23"/>
      <c r="P245" s="23"/>
      <c r="Q245" s="160"/>
      <c r="R245" s="161"/>
      <c r="S245" s="161"/>
      <c r="T245" s="158"/>
      <c r="U245" s="158"/>
      <c r="V245" s="158"/>
      <c r="W245" s="158"/>
      <c r="X245" s="158"/>
      <c r="Y245" s="158"/>
      <c r="Z245" s="158"/>
      <c r="AA245" s="162"/>
      <c r="AB245" s="158"/>
      <c r="AC245" s="158"/>
      <c r="AD245" s="158"/>
    </row>
    <row r="246" spans="4:30" x14ac:dyDescent="0.35">
      <c r="D246" s="159"/>
      <c r="E246" s="157"/>
      <c r="F246" s="157"/>
      <c r="G246" s="157"/>
      <c r="H246" s="157"/>
      <c r="I246" s="158"/>
      <c r="J246" s="158"/>
      <c r="K246" s="158"/>
      <c r="L246" s="158"/>
      <c r="M246" s="158"/>
      <c r="N246" s="23"/>
      <c r="O246" s="23"/>
      <c r="P246" s="23"/>
      <c r="Q246" s="160"/>
      <c r="R246" s="161"/>
      <c r="S246" s="161"/>
      <c r="T246" s="158"/>
      <c r="U246" s="158"/>
      <c r="V246" s="158"/>
      <c r="W246" s="158"/>
      <c r="X246" s="158"/>
      <c r="Y246" s="158"/>
      <c r="Z246" s="158"/>
      <c r="AA246" s="162"/>
      <c r="AB246" s="158"/>
      <c r="AC246" s="158"/>
      <c r="AD246" s="158"/>
    </row>
    <row r="247" spans="4:30" x14ac:dyDescent="0.35">
      <c r="D247" s="159"/>
      <c r="E247" s="157"/>
      <c r="F247" s="157"/>
      <c r="G247" s="157"/>
      <c r="H247" s="157"/>
      <c r="I247" s="158"/>
      <c r="J247" s="158"/>
      <c r="K247" s="158"/>
      <c r="L247" s="158"/>
      <c r="M247" s="158"/>
      <c r="N247" s="23"/>
      <c r="O247" s="23"/>
      <c r="P247" s="23"/>
      <c r="Q247" s="160"/>
      <c r="R247" s="161"/>
      <c r="S247" s="161"/>
      <c r="T247" s="158"/>
      <c r="U247" s="158"/>
      <c r="V247" s="158"/>
      <c r="W247" s="158"/>
      <c r="X247" s="158"/>
      <c r="Y247" s="158"/>
      <c r="Z247" s="158"/>
      <c r="AA247" s="162"/>
      <c r="AB247" s="158"/>
      <c r="AC247" s="158"/>
      <c r="AD247" s="158"/>
    </row>
    <row r="248" spans="4:30" x14ac:dyDescent="0.35">
      <c r="D248" s="159"/>
      <c r="E248" s="157"/>
      <c r="F248" s="157"/>
      <c r="G248" s="157"/>
      <c r="H248" s="157"/>
      <c r="I248" s="158"/>
      <c r="J248" s="158"/>
      <c r="K248" s="158"/>
      <c r="L248" s="158"/>
      <c r="M248" s="158"/>
      <c r="N248" s="23"/>
      <c r="O248" s="23"/>
      <c r="P248" s="23"/>
      <c r="Q248" s="160"/>
      <c r="R248" s="161"/>
      <c r="S248" s="161"/>
      <c r="T248" s="158"/>
      <c r="U248" s="158"/>
      <c r="V248" s="158"/>
      <c r="W248" s="158"/>
      <c r="X248" s="158"/>
      <c r="Y248" s="158"/>
      <c r="Z248" s="158"/>
      <c r="AA248" s="162"/>
      <c r="AB248" s="158"/>
      <c r="AC248" s="158"/>
      <c r="AD248" s="158"/>
    </row>
    <row r="249" spans="4:30" x14ac:dyDescent="0.35">
      <c r="D249" s="159"/>
      <c r="E249" s="157"/>
      <c r="F249" s="157"/>
      <c r="G249" s="157"/>
      <c r="H249" s="157"/>
      <c r="I249" s="158"/>
      <c r="J249" s="158"/>
      <c r="K249" s="158"/>
      <c r="L249" s="158"/>
      <c r="M249" s="158"/>
      <c r="N249" s="23"/>
      <c r="O249" s="23"/>
      <c r="P249" s="23"/>
      <c r="Q249" s="160"/>
      <c r="R249" s="161"/>
      <c r="S249" s="161"/>
      <c r="T249" s="158"/>
      <c r="U249" s="158"/>
      <c r="V249" s="158"/>
      <c r="W249" s="158"/>
      <c r="X249" s="158"/>
      <c r="Y249" s="158"/>
      <c r="Z249" s="158"/>
      <c r="AA249" s="162"/>
      <c r="AB249" s="158"/>
      <c r="AC249" s="158"/>
      <c r="AD249" s="158"/>
    </row>
    <row r="250" spans="4:30" x14ac:dyDescent="0.35">
      <c r="D250" s="159"/>
      <c r="E250" s="157"/>
      <c r="F250" s="157"/>
      <c r="G250" s="157"/>
      <c r="H250" s="157"/>
      <c r="I250" s="158"/>
      <c r="J250" s="158"/>
      <c r="K250" s="158"/>
      <c r="L250" s="158"/>
      <c r="M250" s="158"/>
      <c r="N250" s="23"/>
      <c r="O250" s="23"/>
      <c r="P250" s="23"/>
      <c r="Q250" s="160"/>
      <c r="R250" s="161"/>
      <c r="S250" s="161"/>
      <c r="T250" s="158"/>
      <c r="U250" s="158"/>
      <c r="V250" s="158"/>
      <c r="W250" s="158"/>
      <c r="X250" s="158"/>
      <c r="Y250" s="158"/>
      <c r="Z250" s="158"/>
      <c r="AA250" s="162"/>
      <c r="AB250" s="158"/>
      <c r="AC250" s="158"/>
      <c r="AD250" s="158"/>
    </row>
    <row r="251" spans="4:30" x14ac:dyDescent="0.35">
      <c r="D251" s="159"/>
      <c r="E251" s="157"/>
      <c r="F251" s="157"/>
      <c r="G251" s="157"/>
      <c r="H251" s="157"/>
      <c r="I251" s="158"/>
      <c r="J251" s="158"/>
      <c r="K251" s="158"/>
      <c r="L251" s="158"/>
      <c r="M251" s="158"/>
      <c r="N251" s="23"/>
      <c r="O251" s="23"/>
      <c r="P251" s="23"/>
      <c r="Q251" s="160"/>
      <c r="R251" s="161"/>
      <c r="S251" s="161"/>
      <c r="T251" s="158"/>
      <c r="U251" s="158"/>
      <c r="V251" s="158"/>
      <c r="W251" s="158"/>
      <c r="X251" s="158"/>
      <c r="Y251" s="158"/>
      <c r="Z251" s="158"/>
      <c r="AA251" s="162"/>
      <c r="AB251" s="158"/>
      <c r="AC251" s="158"/>
      <c r="AD251" s="158"/>
    </row>
    <row r="252" spans="4:30" x14ac:dyDescent="0.35">
      <c r="D252" s="159"/>
      <c r="E252" s="157"/>
      <c r="F252" s="157"/>
      <c r="G252" s="157"/>
      <c r="H252" s="157"/>
      <c r="I252" s="158"/>
      <c r="J252" s="158"/>
      <c r="K252" s="158"/>
      <c r="L252" s="158"/>
      <c r="M252" s="158"/>
      <c r="N252" s="23"/>
      <c r="O252" s="23"/>
      <c r="P252" s="23"/>
      <c r="Q252" s="160"/>
      <c r="R252" s="161"/>
      <c r="S252" s="161"/>
      <c r="T252" s="158"/>
      <c r="U252" s="158"/>
      <c r="V252" s="158"/>
      <c r="W252" s="158"/>
      <c r="X252" s="158"/>
      <c r="Y252" s="158"/>
      <c r="Z252" s="158"/>
      <c r="AA252" s="162"/>
      <c r="AB252" s="158"/>
      <c r="AC252" s="158"/>
      <c r="AD252" s="158"/>
    </row>
    <row r="253" spans="4:30" x14ac:dyDescent="0.35">
      <c r="D253" s="159"/>
      <c r="E253" s="157"/>
      <c r="F253" s="157"/>
      <c r="G253" s="157"/>
      <c r="H253" s="157"/>
      <c r="I253" s="158"/>
      <c r="J253" s="158"/>
      <c r="K253" s="158"/>
      <c r="L253" s="158"/>
      <c r="M253" s="158"/>
      <c r="N253" s="23"/>
      <c r="O253" s="23"/>
      <c r="P253" s="23"/>
      <c r="Q253" s="160"/>
      <c r="R253" s="161"/>
      <c r="S253" s="161"/>
      <c r="T253" s="158"/>
      <c r="U253" s="158"/>
      <c r="V253" s="158"/>
      <c r="W253" s="158"/>
      <c r="X253" s="158"/>
      <c r="Y253" s="158"/>
      <c r="Z253" s="158"/>
      <c r="AA253" s="162"/>
      <c r="AB253" s="158"/>
      <c r="AC253" s="158"/>
      <c r="AD253" s="158"/>
    </row>
    <row r="254" spans="4:30" x14ac:dyDescent="0.35">
      <c r="D254" s="159"/>
      <c r="E254" s="157"/>
      <c r="F254" s="157"/>
      <c r="G254" s="157"/>
      <c r="H254" s="157"/>
      <c r="I254" s="158"/>
      <c r="J254" s="158"/>
      <c r="K254" s="158"/>
      <c r="L254" s="158"/>
      <c r="M254" s="158"/>
      <c r="N254" s="23"/>
      <c r="O254" s="23"/>
      <c r="P254" s="23"/>
      <c r="Q254" s="160"/>
      <c r="R254" s="161"/>
      <c r="S254" s="161"/>
      <c r="T254" s="158"/>
      <c r="U254" s="158"/>
      <c r="V254" s="158"/>
      <c r="W254" s="158"/>
      <c r="X254" s="158"/>
      <c r="Y254" s="158"/>
      <c r="Z254" s="158"/>
      <c r="AA254" s="162"/>
      <c r="AB254" s="158"/>
      <c r="AC254" s="158"/>
      <c r="AD254" s="158"/>
    </row>
    <row r="255" spans="4:30" x14ac:dyDescent="0.35">
      <c r="D255" s="159"/>
      <c r="E255" s="157"/>
      <c r="F255" s="157"/>
      <c r="G255" s="157"/>
      <c r="H255" s="157"/>
      <c r="I255" s="158"/>
      <c r="J255" s="158"/>
      <c r="K255" s="158"/>
      <c r="L255" s="158"/>
      <c r="M255" s="158"/>
      <c r="N255" s="23"/>
      <c r="O255" s="23"/>
      <c r="P255" s="23"/>
      <c r="Q255" s="160"/>
      <c r="R255" s="161"/>
      <c r="S255" s="161"/>
      <c r="T255" s="158"/>
      <c r="U255" s="158"/>
      <c r="V255" s="158"/>
      <c r="W255" s="158"/>
      <c r="X255" s="158"/>
      <c r="Y255" s="158"/>
      <c r="Z255" s="158"/>
      <c r="AA255" s="162"/>
      <c r="AB255" s="158"/>
      <c r="AC255" s="158"/>
      <c r="AD255" s="158"/>
    </row>
    <row r="256" spans="4:30" x14ac:dyDescent="0.35">
      <c r="D256" s="159"/>
      <c r="E256" s="157"/>
      <c r="F256" s="157"/>
      <c r="G256" s="157"/>
      <c r="H256" s="157"/>
      <c r="I256" s="158"/>
      <c r="J256" s="158"/>
      <c r="K256" s="158"/>
      <c r="L256" s="158"/>
      <c r="M256" s="158"/>
      <c r="N256" s="23"/>
      <c r="O256" s="23"/>
      <c r="P256" s="23"/>
      <c r="Q256" s="160"/>
      <c r="R256" s="161"/>
      <c r="S256" s="161"/>
      <c r="T256" s="158"/>
      <c r="U256" s="158"/>
      <c r="V256" s="158"/>
      <c r="W256" s="158"/>
      <c r="X256" s="158"/>
      <c r="Y256" s="158"/>
      <c r="Z256" s="158"/>
      <c r="AA256" s="162"/>
      <c r="AB256" s="158"/>
      <c r="AC256" s="158"/>
      <c r="AD256" s="158"/>
    </row>
    <row r="257" spans="4:30" x14ac:dyDescent="0.35">
      <c r="D257" s="159"/>
      <c r="E257" s="157"/>
      <c r="F257" s="157"/>
      <c r="G257" s="157"/>
      <c r="H257" s="157"/>
      <c r="I257" s="158"/>
      <c r="J257" s="158"/>
      <c r="K257" s="158"/>
      <c r="L257" s="158"/>
      <c r="M257" s="158"/>
      <c r="N257" s="23"/>
      <c r="O257" s="23"/>
      <c r="P257" s="23"/>
      <c r="Q257" s="160"/>
      <c r="R257" s="161"/>
      <c r="S257" s="161"/>
      <c r="T257" s="158"/>
      <c r="U257" s="158"/>
      <c r="V257" s="158"/>
      <c r="W257" s="158"/>
      <c r="X257" s="158"/>
      <c r="Y257" s="158"/>
      <c r="Z257" s="158"/>
      <c r="AA257" s="162"/>
      <c r="AB257" s="158"/>
      <c r="AC257" s="158"/>
      <c r="AD257" s="158"/>
    </row>
    <row r="258" spans="4:30" x14ac:dyDescent="0.35">
      <c r="D258" s="159"/>
      <c r="E258" s="157"/>
      <c r="F258" s="157"/>
      <c r="G258" s="157"/>
      <c r="H258" s="157"/>
      <c r="I258" s="158"/>
      <c r="J258" s="158"/>
      <c r="K258" s="158"/>
      <c r="L258" s="158"/>
      <c r="M258" s="158"/>
      <c r="N258" s="23"/>
      <c r="O258" s="23"/>
      <c r="P258" s="23"/>
      <c r="Q258" s="160"/>
      <c r="R258" s="161"/>
      <c r="S258" s="161"/>
      <c r="T258" s="158"/>
      <c r="U258" s="158"/>
      <c r="V258" s="158"/>
      <c r="W258" s="158"/>
      <c r="X258" s="158"/>
      <c r="Y258" s="158"/>
      <c r="Z258" s="158"/>
      <c r="AA258" s="162"/>
      <c r="AB258" s="158"/>
      <c r="AC258" s="158"/>
      <c r="AD258" s="158"/>
    </row>
    <row r="259" spans="4:30" x14ac:dyDescent="0.35">
      <c r="D259" s="159"/>
      <c r="E259" s="157"/>
      <c r="F259" s="157"/>
      <c r="G259" s="157"/>
      <c r="H259" s="157"/>
      <c r="I259" s="158"/>
      <c r="J259" s="158"/>
      <c r="K259" s="158"/>
      <c r="L259" s="158"/>
      <c r="M259" s="158"/>
      <c r="N259" s="23"/>
      <c r="O259" s="23"/>
      <c r="P259" s="23"/>
      <c r="Q259" s="160"/>
      <c r="R259" s="161"/>
      <c r="S259" s="161"/>
      <c r="T259" s="158"/>
      <c r="U259" s="158"/>
      <c r="V259" s="158"/>
      <c r="W259" s="158"/>
      <c r="X259" s="158"/>
      <c r="Y259" s="158"/>
      <c r="Z259" s="158"/>
      <c r="AA259" s="162"/>
      <c r="AB259" s="158"/>
      <c r="AC259" s="158"/>
      <c r="AD259" s="158"/>
    </row>
    <row r="260" spans="4:30" x14ac:dyDescent="0.35">
      <c r="D260" s="159"/>
      <c r="E260" s="157"/>
      <c r="F260" s="157"/>
      <c r="G260" s="157"/>
      <c r="H260" s="157"/>
      <c r="I260" s="158"/>
      <c r="J260" s="158"/>
      <c r="K260" s="158"/>
      <c r="L260" s="158"/>
      <c r="M260" s="158"/>
      <c r="N260" s="23"/>
      <c r="O260" s="23"/>
      <c r="P260" s="23"/>
      <c r="Q260" s="160"/>
      <c r="R260" s="161"/>
      <c r="S260" s="161"/>
      <c r="T260" s="158"/>
      <c r="U260" s="158"/>
      <c r="V260" s="158"/>
      <c r="W260" s="158"/>
      <c r="X260" s="158"/>
      <c r="Y260" s="158"/>
      <c r="Z260" s="158"/>
      <c r="AA260" s="162"/>
      <c r="AB260" s="158"/>
      <c r="AC260" s="158"/>
      <c r="AD260" s="158"/>
    </row>
    <row r="261" spans="4:30" x14ac:dyDescent="0.35">
      <c r="D261" s="159"/>
      <c r="E261" s="157"/>
      <c r="F261" s="157"/>
      <c r="G261" s="157"/>
      <c r="H261" s="157"/>
      <c r="I261" s="158"/>
      <c r="J261" s="158"/>
      <c r="K261" s="158"/>
      <c r="L261" s="158"/>
      <c r="M261" s="158"/>
      <c r="N261" s="23"/>
      <c r="O261" s="23"/>
      <c r="P261" s="23"/>
      <c r="Q261" s="160"/>
      <c r="R261" s="161"/>
      <c r="S261" s="161"/>
      <c r="T261" s="158"/>
      <c r="U261" s="158"/>
      <c r="V261" s="158"/>
      <c r="W261" s="158"/>
      <c r="X261" s="158"/>
      <c r="Y261" s="158"/>
      <c r="Z261" s="158"/>
      <c r="AA261" s="162"/>
      <c r="AB261" s="158"/>
      <c r="AC261" s="158"/>
      <c r="AD261" s="158"/>
    </row>
    <row r="262" spans="4:30" x14ac:dyDescent="0.35">
      <c r="D262" s="159"/>
      <c r="E262" s="157"/>
      <c r="F262" s="157"/>
      <c r="G262" s="157"/>
      <c r="H262" s="157"/>
      <c r="I262" s="158"/>
      <c r="J262" s="158"/>
      <c r="K262" s="158"/>
      <c r="L262" s="158"/>
      <c r="M262" s="158"/>
      <c r="N262" s="23"/>
      <c r="O262" s="23"/>
      <c r="P262" s="23"/>
      <c r="Q262" s="160"/>
      <c r="R262" s="161"/>
      <c r="S262" s="161"/>
      <c r="T262" s="158"/>
      <c r="U262" s="158"/>
      <c r="V262" s="158"/>
      <c r="W262" s="158"/>
      <c r="X262" s="158"/>
      <c r="Y262" s="158"/>
      <c r="Z262" s="158"/>
      <c r="AA262" s="162"/>
      <c r="AB262" s="158"/>
      <c r="AC262" s="158"/>
      <c r="AD262" s="158"/>
    </row>
    <row r="263" spans="4:30" x14ac:dyDescent="0.35">
      <c r="D263" s="159"/>
      <c r="E263" s="157"/>
      <c r="F263" s="157"/>
      <c r="G263" s="157"/>
      <c r="H263" s="157"/>
      <c r="I263" s="158"/>
      <c r="J263" s="158"/>
      <c r="K263" s="158"/>
      <c r="L263" s="158"/>
      <c r="M263" s="158"/>
      <c r="N263" s="23"/>
      <c r="O263" s="23"/>
      <c r="P263" s="23"/>
      <c r="Q263" s="160"/>
      <c r="R263" s="161"/>
      <c r="S263" s="161"/>
      <c r="T263" s="158"/>
      <c r="U263" s="158"/>
      <c r="V263" s="158"/>
      <c r="W263" s="158"/>
      <c r="X263" s="158"/>
      <c r="Y263" s="158"/>
      <c r="Z263" s="158"/>
      <c r="AA263" s="162"/>
      <c r="AB263" s="158"/>
      <c r="AC263" s="158"/>
      <c r="AD263" s="158"/>
    </row>
    <row r="264" spans="4:30" x14ac:dyDescent="0.35">
      <c r="D264" s="159"/>
      <c r="E264" s="157"/>
      <c r="F264" s="157"/>
      <c r="G264" s="157"/>
      <c r="H264" s="157"/>
      <c r="I264" s="158"/>
      <c r="J264" s="158"/>
      <c r="K264" s="158"/>
      <c r="L264" s="158"/>
      <c r="M264" s="158"/>
      <c r="N264" s="23"/>
      <c r="O264" s="23"/>
      <c r="P264" s="23"/>
      <c r="Q264" s="160"/>
      <c r="R264" s="161"/>
      <c r="S264" s="161"/>
      <c r="T264" s="158"/>
      <c r="U264" s="158"/>
      <c r="V264" s="158"/>
      <c r="W264" s="158"/>
      <c r="X264" s="158"/>
      <c r="Y264" s="158"/>
      <c r="Z264" s="158"/>
      <c r="AA264" s="162"/>
      <c r="AB264" s="158"/>
      <c r="AC264" s="158"/>
      <c r="AD264" s="158"/>
    </row>
    <row r="265" spans="4:30" x14ac:dyDescent="0.35">
      <c r="D265" s="159"/>
      <c r="E265" s="157"/>
      <c r="F265" s="157"/>
      <c r="G265" s="157"/>
      <c r="H265" s="157"/>
      <c r="I265" s="158"/>
      <c r="J265" s="158"/>
      <c r="K265" s="158"/>
      <c r="L265" s="158"/>
      <c r="M265" s="158"/>
      <c r="N265" s="23"/>
      <c r="O265" s="23"/>
      <c r="P265" s="23"/>
      <c r="Q265" s="160"/>
      <c r="R265" s="161"/>
      <c r="S265" s="161"/>
      <c r="T265" s="158"/>
      <c r="U265" s="158"/>
      <c r="V265" s="158"/>
      <c r="W265" s="158"/>
      <c r="X265" s="158"/>
      <c r="Y265" s="158"/>
      <c r="Z265" s="158"/>
      <c r="AA265" s="162"/>
      <c r="AB265" s="158"/>
      <c r="AC265" s="158"/>
      <c r="AD265" s="158"/>
    </row>
    <row r="266" spans="4:30" x14ac:dyDescent="0.35">
      <c r="D266" s="159"/>
      <c r="E266" s="157"/>
      <c r="F266" s="157"/>
      <c r="G266" s="157"/>
      <c r="H266" s="157"/>
      <c r="I266" s="158"/>
      <c r="J266" s="158"/>
      <c r="K266" s="158"/>
      <c r="L266" s="158"/>
      <c r="M266" s="158"/>
      <c r="N266" s="23"/>
      <c r="O266" s="23"/>
      <c r="P266" s="23"/>
      <c r="Q266" s="160"/>
      <c r="R266" s="161"/>
      <c r="S266" s="161"/>
      <c r="T266" s="158"/>
      <c r="U266" s="158"/>
      <c r="V266" s="158"/>
      <c r="W266" s="158"/>
      <c r="X266" s="158"/>
      <c r="Y266" s="158"/>
      <c r="Z266" s="158"/>
      <c r="AA266" s="162"/>
      <c r="AB266" s="158"/>
      <c r="AC266" s="158"/>
      <c r="AD266" s="158"/>
    </row>
    <row r="267" spans="4:30" x14ac:dyDescent="0.35">
      <c r="D267" s="159"/>
      <c r="E267" s="157"/>
      <c r="F267" s="157"/>
      <c r="G267" s="157"/>
      <c r="H267" s="157"/>
      <c r="I267" s="158"/>
      <c r="J267" s="158"/>
      <c r="K267" s="158"/>
      <c r="L267" s="158"/>
      <c r="M267" s="158"/>
      <c r="N267" s="23"/>
      <c r="O267" s="23"/>
      <c r="P267" s="23"/>
      <c r="Q267" s="160"/>
      <c r="R267" s="161"/>
      <c r="S267" s="161"/>
      <c r="T267" s="158"/>
      <c r="U267" s="158"/>
      <c r="V267" s="158"/>
      <c r="W267" s="158"/>
      <c r="X267" s="158"/>
      <c r="Y267" s="158"/>
      <c r="Z267" s="158"/>
      <c r="AA267" s="162"/>
      <c r="AB267" s="158"/>
      <c r="AC267" s="158"/>
      <c r="AD267" s="158"/>
    </row>
    <row r="268" spans="4:30" x14ac:dyDescent="0.35">
      <c r="D268" s="159"/>
      <c r="E268" s="157"/>
      <c r="F268" s="157"/>
      <c r="G268" s="157"/>
      <c r="H268" s="157"/>
      <c r="I268" s="158"/>
      <c r="J268" s="158"/>
      <c r="K268" s="158"/>
      <c r="L268" s="158"/>
      <c r="M268" s="158"/>
      <c r="N268" s="23"/>
      <c r="O268" s="23"/>
      <c r="P268" s="23"/>
      <c r="Q268" s="160"/>
      <c r="R268" s="161"/>
      <c r="S268" s="161"/>
      <c r="T268" s="158"/>
      <c r="U268" s="158"/>
      <c r="V268" s="158"/>
      <c r="W268" s="158"/>
      <c r="X268" s="158"/>
      <c r="Y268" s="158"/>
      <c r="Z268" s="158"/>
      <c r="AA268" s="162"/>
      <c r="AB268" s="158"/>
      <c r="AC268" s="158"/>
      <c r="AD268" s="158"/>
    </row>
    <row r="269" spans="4:30" x14ac:dyDescent="0.35">
      <c r="D269" s="159"/>
      <c r="E269" s="157"/>
      <c r="F269" s="157"/>
      <c r="G269" s="157"/>
      <c r="H269" s="157"/>
      <c r="I269" s="158"/>
      <c r="J269" s="158"/>
      <c r="K269" s="158"/>
      <c r="L269" s="158"/>
      <c r="M269" s="158"/>
      <c r="N269" s="23"/>
      <c r="O269" s="23"/>
      <c r="P269" s="23"/>
      <c r="Q269" s="160"/>
      <c r="R269" s="161"/>
      <c r="S269" s="161"/>
      <c r="T269" s="158"/>
      <c r="U269" s="158"/>
      <c r="V269" s="158"/>
      <c r="W269" s="158"/>
      <c r="X269" s="158"/>
      <c r="Y269" s="158"/>
      <c r="Z269" s="158"/>
      <c r="AA269" s="162"/>
      <c r="AB269" s="158"/>
      <c r="AC269" s="158"/>
      <c r="AD269" s="158"/>
    </row>
    <row r="270" spans="4:30" x14ac:dyDescent="0.35">
      <c r="D270" s="159"/>
      <c r="E270" s="157"/>
      <c r="F270" s="157"/>
      <c r="G270" s="157"/>
      <c r="H270" s="157"/>
      <c r="I270" s="158"/>
      <c r="J270" s="158"/>
      <c r="K270" s="158"/>
      <c r="L270" s="158"/>
      <c r="M270" s="158"/>
      <c r="N270" s="23"/>
      <c r="O270" s="23"/>
      <c r="P270" s="23"/>
      <c r="Q270" s="160"/>
      <c r="R270" s="161"/>
      <c r="S270" s="161"/>
      <c r="T270" s="158"/>
      <c r="U270" s="158"/>
      <c r="V270" s="158"/>
      <c r="W270" s="158"/>
      <c r="X270" s="158"/>
      <c r="Y270" s="158"/>
      <c r="Z270" s="158"/>
      <c r="AA270" s="162"/>
      <c r="AB270" s="158"/>
      <c r="AC270" s="158"/>
      <c r="AD270" s="158"/>
    </row>
    <row r="271" spans="4:30" x14ac:dyDescent="0.35">
      <c r="D271" s="159"/>
      <c r="E271" s="157"/>
      <c r="F271" s="157"/>
      <c r="G271" s="157"/>
      <c r="H271" s="157"/>
      <c r="I271" s="158"/>
      <c r="J271" s="158"/>
      <c r="K271" s="158"/>
      <c r="L271" s="158"/>
      <c r="M271" s="158"/>
      <c r="N271" s="23"/>
      <c r="O271" s="23"/>
      <c r="P271" s="23"/>
      <c r="Q271" s="160"/>
      <c r="R271" s="161"/>
      <c r="S271" s="161"/>
      <c r="T271" s="158"/>
      <c r="U271" s="158"/>
      <c r="V271" s="158"/>
      <c r="W271" s="158"/>
      <c r="X271" s="158"/>
      <c r="Y271" s="158"/>
      <c r="Z271" s="158"/>
      <c r="AA271" s="162"/>
      <c r="AB271" s="158"/>
      <c r="AC271" s="158"/>
      <c r="AD271" s="158"/>
    </row>
    <row r="272" spans="4:30" x14ac:dyDescent="0.35">
      <c r="D272" s="159"/>
      <c r="E272" s="157"/>
      <c r="F272" s="157"/>
      <c r="G272" s="157"/>
      <c r="H272" s="157"/>
      <c r="I272" s="158"/>
      <c r="J272" s="158"/>
      <c r="K272" s="158"/>
      <c r="L272" s="158"/>
      <c r="M272" s="158"/>
      <c r="N272" s="23"/>
      <c r="O272" s="23"/>
      <c r="P272" s="23"/>
      <c r="Q272" s="160"/>
      <c r="R272" s="161"/>
      <c r="S272" s="161"/>
      <c r="T272" s="158"/>
      <c r="U272" s="158"/>
      <c r="V272" s="158"/>
      <c r="W272" s="158"/>
      <c r="X272" s="158"/>
      <c r="Y272" s="158"/>
      <c r="Z272" s="158"/>
      <c r="AA272" s="162"/>
      <c r="AB272" s="158"/>
      <c r="AC272" s="158"/>
      <c r="AD272" s="158"/>
    </row>
    <row r="273" spans="4:30" x14ac:dyDescent="0.35">
      <c r="D273" s="159"/>
      <c r="E273" s="157"/>
      <c r="F273" s="157"/>
      <c r="G273" s="157"/>
      <c r="H273" s="157"/>
      <c r="I273" s="158"/>
      <c r="J273" s="158"/>
      <c r="K273" s="158"/>
      <c r="L273" s="158"/>
      <c r="M273" s="158"/>
      <c r="N273" s="23"/>
      <c r="O273" s="23"/>
      <c r="P273" s="23"/>
      <c r="Q273" s="160"/>
      <c r="R273" s="161"/>
      <c r="S273" s="161"/>
      <c r="T273" s="158"/>
      <c r="U273" s="158"/>
      <c r="V273" s="158"/>
      <c r="W273" s="158"/>
      <c r="X273" s="158"/>
      <c r="Y273" s="158"/>
      <c r="Z273" s="158"/>
      <c r="AA273" s="162"/>
      <c r="AB273" s="158"/>
      <c r="AC273" s="158"/>
      <c r="AD273" s="158"/>
    </row>
    <row r="274" spans="4:30" x14ac:dyDescent="0.35">
      <c r="D274" s="159"/>
      <c r="E274" s="157"/>
      <c r="F274" s="157"/>
      <c r="G274" s="157"/>
      <c r="H274" s="157"/>
      <c r="I274" s="158"/>
      <c r="J274" s="158"/>
      <c r="K274" s="158"/>
      <c r="L274" s="158"/>
      <c r="M274" s="158"/>
      <c r="N274" s="23"/>
      <c r="O274" s="23"/>
      <c r="P274" s="23"/>
      <c r="Q274" s="160"/>
      <c r="R274" s="161"/>
      <c r="S274" s="161"/>
      <c r="T274" s="158"/>
      <c r="U274" s="158"/>
      <c r="V274" s="158"/>
      <c r="W274" s="158"/>
      <c r="X274" s="158"/>
      <c r="Y274" s="158"/>
      <c r="Z274" s="158"/>
      <c r="AA274" s="162"/>
      <c r="AB274" s="158"/>
      <c r="AC274" s="158"/>
      <c r="AD274" s="158"/>
    </row>
    <row r="275" spans="4:30" x14ac:dyDescent="0.35">
      <c r="D275" s="159"/>
      <c r="E275" s="157"/>
      <c r="F275" s="157"/>
      <c r="G275" s="157"/>
      <c r="H275" s="157"/>
      <c r="I275" s="158"/>
      <c r="J275" s="158"/>
      <c r="K275" s="158"/>
      <c r="L275" s="158"/>
      <c r="M275" s="158"/>
      <c r="N275" s="23"/>
      <c r="O275" s="23"/>
      <c r="P275" s="23"/>
      <c r="Q275" s="160"/>
      <c r="R275" s="161"/>
      <c r="S275" s="161"/>
      <c r="T275" s="158"/>
      <c r="U275" s="158"/>
      <c r="V275" s="158"/>
      <c r="W275" s="158"/>
      <c r="X275" s="158"/>
      <c r="Y275" s="158"/>
      <c r="Z275" s="158"/>
      <c r="AA275" s="162"/>
      <c r="AB275" s="158"/>
      <c r="AC275" s="158"/>
      <c r="AD275" s="158"/>
    </row>
    <row r="276" spans="4:30" x14ac:dyDescent="0.35">
      <c r="D276" s="159"/>
      <c r="E276" s="157"/>
      <c r="F276" s="157"/>
      <c r="G276" s="157"/>
      <c r="H276" s="157"/>
      <c r="I276" s="158"/>
      <c r="J276" s="158"/>
      <c r="K276" s="158"/>
      <c r="L276" s="158"/>
      <c r="M276" s="158"/>
      <c r="N276" s="23"/>
      <c r="O276" s="23"/>
      <c r="P276" s="23"/>
      <c r="Q276" s="160"/>
      <c r="R276" s="161"/>
      <c r="S276" s="161"/>
      <c r="T276" s="158"/>
      <c r="U276" s="158"/>
      <c r="V276" s="158"/>
      <c r="W276" s="158"/>
      <c r="X276" s="158"/>
      <c r="Y276" s="158"/>
      <c r="Z276" s="158"/>
      <c r="AA276" s="162"/>
      <c r="AB276" s="158"/>
      <c r="AC276" s="158"/>
      <c r="AD276" s="158"/>
    </row>
    <row r="277" spans="4:30" x14ac:dyDescent="0.35">
      <c r="D277" s="159"/>
      <c r="E277" s="157"/>
      <c r="F277" s="157"/>
      <c r="G277" s="157"/>
      <c r="H277" s="157"/>
      <c r="I277" s="158"/>
      <c r="J277" s="158"/>
      <c r="K277" s="158"/>
      <c r="L277" s="158"/>
      <c r="M277" s="158"/>
      <c r="N277" s="23"/>
      <c r="O277" s="23"/>
      <c r="P277" s="23"/>
      <c r="Q277" s="160"/>
      <c r="R277" s="161"/>
      <c r="S277" s="161"/>
      <c r="T277" s="158"/>
      <c r="U277" s="158"/>
      <c r="V277" s="158"/>
      <c r="W277" s="158"/>
      <c r="X277" s="158"/>
      <c r="Y277" s="158"/>
      <c r="Z277" s="158"/>
      <c r="AA277" s="162"/>
      <c r="AB277" s="158"/>
      <c r="AC277" s="158"/>
      <c r="AD277" s="158"/>
    </row>
    <row r="278" spans="4:30" x14ac:dyDescent="0.35">
      <c r="D278" s="159"/>
      <c r="E278" s="157"/>
      <c r="F278" s="157"/>
      <c r="G278" s="157"/>
      <c r="H278" s="157"/>
      <c r="I278" s="158"/>
      <c r="J278" s="158"/>
      <c r="K278" s="158"/>
      <c r="L278" s="158"/>
      <c r="M278" s="158"/>
      <c r="N278" s="23"/>
      <c r="O278" s="23"/>
      <c r="P278" s="23"/>
      <c r="Q278" s="160"/>
      <c r="R278" s="161"/>
      <c r="S278" s="161"/>
      <c r="T278" s="158"/>
      <c r="U278" s="158"/>
      <c r="V278" s="158"/>
      <c r="W278" s="158"/>
      <c r="X278" s="158"/>
      <c r="Y278" s="158"/>
      <c r="Z278" s="158"/>
      <c r="AA278" s="162"/>
      <c r="AB278" s="158"/>
      <c r="AC278" s="158"/>
      <c r="AD278" s="158"/>
    </row>
    <row r="279" spans="4:30" x14ac:dyDescent="0.35">
      <c r="D279" s="159"/>
      <c r="E279" s="157"/>
      <c r="F279" s="157"/>
      <c r="G279" s="157"/>
      <c r="H279" s="157"/>
      <c r="I279" s="158"/>
      <c r="J279" s="158"/>
      <c r="K279" s="158"/>
      <c r="L279" s="158"/>
      <c r="M279" s="158"/>
      <c r="N279" s="23"/>
      <c r="O279" s="23"/>
      <c r="P279" s="23"/>
      <c r="Q279" s="160"/>
      <c r="R279" s="161"/>
      <c r="S279" s="161"/>
      <c r="T279" s="158"/>
      <c r="U279" s="158"/>
      <c r="V279" s="158"/>
      <c r="W279" s="158"/>
      <c r="X279" s="158"/>
      <c r="Y279" s="158"/>
      <c r="Z279" s="158"/>
      <c r="AA279" s="162"/>
      <c r="AB279" s="158"/>
      <c r="AC279" s="158"/>
      <c r="AD279" s="158"/>
    </row>
    <row r="280" spans="4:30" x14ac:dyDescent="0.35">
      <c r="D280" s="159"/>
      <c r="E280" s="157"/>
      <c r="F280" s="157"/>
      <c r="G280" s="157"/>
      <c r="H280" s="157"/>
      <c r="I280" s="158"/>
      <c r="J280" s="158"/>
      <c r="K280" s="158"/>
      <c r="L280" s="158"/>
      <c r="M280" s="158"/>
      <c r="N280" s="23"/>
      <c r="O280" s="23"/>
      <c r="P280" s="23"/>
      <c r="Q280" s="160"/>
      <c r="R280" s="161"/>
      <c r="S280" s="161"/>
      <c r="T280" s="158"/>
      <c r="U280" s="158"/>
      <c r="V280" s="158"/>
      <c r="W280" s="158"/>
      <c r="X280" s="158"/>
      <c r="Y280" s="158"/>
      <c r="Z280" s="158"/>
      <c r="AA280" s="162"/>
      <c r="AB280" s="158"/>
      <c r="AC280" s="158"/>
      <c r="AD280" s="158"/>
    </row>
    <row r="281" spans="4:30" x14ac:dyDescent="0.35">
      <c r="D281" s="159"/>
      <c r="E281" s="157"/>
      <c r="F281" s="157"/>
      <c r="G281" s="157"/>
      <c r="H281" s="157"/>
      <c r="I281" s="158"/>
      <c r="J281" s="158"/>
      <c r="K281" s="158"/>
      <c r="L281" s="158"/>
      <c r="M281" s="158"/>
      <c r="N281" s="23"/>
      <c r="O281" s="23"/>
      <c r="P281" s="23"/>
      <c r="Q281" s="160"/>
      <c r="R281" s="161"/>
      <c r="S281" s="161"/>
      <c r="T281" s="158"/>
      <c r="U281" s="158"/>
      <c r="V281" s="158"/>
      <c r="W281" s="158"/>
      <c r="X281" s="158"/>
      <c r="Y281" s="158"/>
      <c r="Z281" s="158"/>
      <c r="AA281" s="162"/>
      <c r="AB281" s="158"/>
      <c r="AC281" s="158"/>
      <c r="AD281" s="158"/>
    </row>
    <row r="282" spans="4:30" x14ac:dyDescent="0.35">
      <c r="D282" s="159"/>
      <c r="E282" s="157"/>
      <c r="F282" s="157"/>
      <c r="G282" s="157"/>
      <c r="H282" s="157"/>
      <c r="I282" s="158"/>
      <c r="J282" s="158"/>
      <c r="K282" s="158"/>
      <c r="L282" s="158"/>
      <c r="M282" s="158"/>
      <c r="N282" s="23"/>
      <c r="O282" s="23"/>
      <c r="P282" s="23"/>
      <c r="Q282" s="160"/>
      <c r="R282" s="161"/>
      <c r="S282" s="161"/>
      <c r="T282" s="158"/>
      <c r="U282" s="158"/>
      <c r="V282" s="158"/>
      <c r="W282" s="158"/>
      <c r="X282" s="158"/>
      <c r="Y282" s="158"/>
      <c r="Z282" s="158"/>
      <c r="AA282" s="162"/>
      <c r="AB282" s="158"/>
      <c r="AC282" s="158"/>
      <c r="AD282" s="158"/>
    </row>
    <row r="283" spans="4:30" x14ac:dyDescent="0.35">
      <c r="D283" s="159"/>
      <c r="E283" s="157"/>
      <c r="F283" s="157"/>
      <c r="G283" s="157"/>
      <c r="H283" s="157"/>
      <c r="I283" s="158"/>
      <c r="J283" s="158"/>
      <c r="K283" s="158"/>
      <c r="L283" s="158"/>
      <c r="M283" s="158"/>
      <c r="N283" s="23"/>
      <c r="O283" s="23"/>
      <c r="P283" s="23"/>
      <c r="Q283" s="160"/>
      <c r="R283" s="161"/>
      <c r="S283" s="161"/>
      <c r="T283" s="158"/>
      <c r="U283" s="158"/>
      <c r="V283" s="158"/>
      <c r="W283" s="158"/>
      <c r="X283" s="158"/>
      <c r="Y283" s="158"/>
      <c r="Z283" s="158"/>
      <c r="AA283" s="162"/>
      <c r="AB283" s="158"/>
      <c r="AC283" s="158"/>
      <c r="AD283" s="158"/>
    </row>
    <row r="284" spans="4:30" x14ac:dyDescent="0.35">
      <c r="D284" s="159"/>
      <c r="E284" s="157"/>
      <c r="F284" s="157"/>
      <c r="G284" s="157"/>
      <c r="H284" s="157"/>
      <c r="I284" s="158"/>
      <c r="J284" s="158"/>
      <c r="K284" s="158"/>
      <c r="L284" s="158"/>
      <c r="M284" s="158"/>
      <c r="N284" s="23"/>
      <c r="O284" s="23"/>
      <c r="P284" s="23"/>
      <c r="Q284" s="160"/>
      <c r="R284" s="161"/>
      <c r="S284" s="161"/>
      <c r="T284" s="158"/>
      <c r="U284" s="158"/>
      <c r="V284" s="158"/>
      <c r="W284" s="158"/>
      <c r="X284" s="158"/>
      <c r="Y284" s="158"/>
      <c r="Z284" s="158"/>
      <c r="AA284" s="162"/>
      <c r="AB284" s="158"/>
      <c r="AC284" s="158"/>
      <c r="AD284" s="158"/>
    </row>
    <row r="285" spans="4:30" x14ac:dyDescent="0.35">
      <c r="D285" s="159"/>
      <c r="E285" s="157"/>
      <c r="F285" s="157"/>
      <c r="G285" s="157"/>
      <c r="H285" s="157"/>
      <c r="I285" s="158"/>
      <c r="J285" s="158"/>
      <c r="K285" s="158"/>
      <c r="L285" s="158"/>
      <c r="M285" s="158"/>
      <c r="N285" s="23"/>
      <c r="O285" s="23"/>
      <c r="P285" s="23"/>
      <c r="Q285" s="160"/>
      <c r="R285" s="161"/>
      <c r="S285" s="161"/>
      <c r="T285" s="158"/>
      <c r="U285" s="158"/>
      <c r="V285" s="158"/>
      <c r="W285" s="158"/>
      <c r="X285" s="158"/>
      <c r="Y285" s="158"/>
      <c r="Z285" s="158"/>
      <c r="AA285" s="162"/>
      <c r="AB285" s="158"/>
      <c r="AC285" s="158"/>
      <c r="AD285" s="158"/>
    </row>
    <row r="286" spans="4:30" x14ac:dyDescent="0.35">
      <c r="D286" s="159"/>
      <c r="E286" s="157"/>
      <c r="F286" s="157"/>
      <c r="G286" s="157"/>
      <c r="H286" s="157"/>
      <c r="I286" s="158"/>
      <c r="J286" s="158"/>
      <c r="K286" s="158"/>
      <c r="L286" s="158"/>
      <c r="M286" s="158"/>
      <c r="N286" s="23"/>
      <c r="O286" s="23"/>
      <c r="P286" s="23"/>
      <c r="Q286" s="160"/>
      <c r="R286" s="161"/>
      <c r="S286" s="161"/>
      <c r="T286" s="158"/>
      <c r="U286" s="158"/>
      <c r="V286" s="158"/>
      <c r="W286" s="158"/>
      <c r="X286" s="158"/>
      <c r="Y286" s="158"/>
      <c r="Z286" s="158"/>
      <c r="AA286" s="162"/>
      <c r="AB286" s="158"/>
      <c r="AC286" s="158"/>
      <c r="AD286" s="158"/>
    </row>
    <row r="287" spans="4:30" x14ac:dyDescent="0.35">
      <c r="D287" s="159"/>
      <c r="E287" s="157"/>
      <c r="F287" s="157"/>
      <c r="G287" s="157"/>
      <c r="H287" s="157"/>
      <c r="I287" s="158"/>
      <c r="J287" s="158"/>
      <c r="K287" s="158"/>
      <c r="L287" s="158"/>
      <c r="M287" s="158"/>
      <c r="N287" s="23"/>
      <c r="O287" s="23"/>
      <c r="P287" s="23"/>
      <c r="Q287" s="160"/>
      <c r="R287" s="161"/>
      <c r="S287" s="161"/>
      <c r="T287" s="158"/>
      <c r="U287" s="158"/>
      <c r="V287" s="158"/>
      <c r="W287" s="158"/>
      <c r="X287" s="158"/>
      <c r="Y287" s="158"/>
      <c r="Z287" s="158"/>
      <c r="AA287" s="162"/>
      <c r="AB287" s="158"/>
      <c r="AC287" s="158"/>
      <c r="AD287" s="158"/>
    </row>
    <row r="288" spans="4:30" x14ac:dyDescent="0.35">
      <c r="D288" s="159"/>
      <c r="E288" s="157"/>
      <c r="F288" s="157"/>
      <c r="G288" s="157"/>
      <c r="H288" s="157"/>
      <c r="I288" s="158"/>
      <c r="J288" s="158"/>
      <c r="K288" s="158"/>
      <c r="L288" s="158"/>
      <c r="M288" s="158"/>
      <c r="N288" s="23"/>
      <c r="O288" s="23"/>
      <c r="P288" s="23"/>
      <c r="Q288" s="160"/>
      <c r="R288" s="161"/>
      <c r="S288" s="161"/>
      <c r="T288" s="158"/>
      <c r="U288" s="158"/>
      <c r="V288" s="158"/>
      <c r="W288" s="158"/>
      <c r="X288" s="158"/>
      <c r="Y288" s="158"/>
      <c r="Z288" s="158"/>
      <c r="AA288" s="162"/>
      <c r="AB288" s="158"/>
      <c r="AC288" s="158"/>
      <c r="AD288" s="158"/>
    </row>
    <row r="289" spans="4:30" x14ac:dyDescent="0.35">
      <c r="D289" s="159"/>
      <c r="E289" s="157"/>
      <c r="F289" s="157"/>
      <c r="G289" s="157"/>
      <c r="H289" s="157"/>
      <c r="I289" s="158"/>
      <c r="J289" s="158"/>
      <c r="K289" s="158"/>
      <c r="L289" s="158"/>
      <c r="M289" s="158"/>
      <c r="N289" s="23"/>
      <c r="O289" s="23"/>
      <c r="P289" s="23"/>
      <c r="Q289" s="160"/>
      <c r="R289" s="161"/>
      <c r="S289" s="161"/>
      <c r="T289" s="158"/>
      <c r="U289" s="158"/>
      <c r="V289" s="158"/>
      <c r="W289" s="158"/>
      <c r="X289" s="158"/>
      <c r="Y289" s="158"/>
      <c r="Z289" s="158"/>
      <c r="AA289" s="162"/>
      <c r="AB289" s="158"/>
      <c r="AC289" s="158"/>
      <c r="AD289" s="158"/>
    </row>
    <row r="290" spans="4:30" x14ac:dyDescent="0.35">
      <c r="D290" s="159"/>
      <c r="E290" s="157"/>
      <c r="F290" s="157"/>
      <c r="G290" s="157"/>
      <c r="H290" s="157"/>
      <c r="I290" s="158"/>
      <c r="J290" s="158"/>
      <c r="K290" s="158"/>
      <c r="L290" s="158"/>
      <c r="M290" s="158"/>
      <c r="N290" s="23"/>
      <c r="O290" s="23"/>
      <c r="P290" s="23"/>
      <c r="Q290" s="160"/>
      <c r="R290" s="161"/>
      <c r="S290" s="161"/>
      <c r="T290" s="158"/>
      <c r="U290" s="158"/>
      <c r="V290" s="158"/>
      <c r="W290" s="158"/>
      <c r="X290" s="158"/>
      <c r="Y290" s="158"/>
      <c r="Z290" s="158"/>
      <c r="AA290" s="162"/>
      <c r="AB290" s="158"/>
      <c r="AC290" s="158"/>
      <c r="AD290" s="158"/>
    </row>
    <row r="291" spans="4:30" x14ac:dyDescent="0.35">
      <c r="D291" s="159"/>
      <c r="E291" s="157"/>
      <c r="F291" s="157"/>
      <c r="G291" s="157"/>
      <c r="H291" s="157"/>
      <c r="I291" s="158"/>
      <c r="J291" s="158"/>
      <c r="K291" s="158"/>
      <c r="L291" s="158"/>
      <c r="M291" s="158"/>
      <c r="N291" s="23"/>
      <c r="O291" s="23"/>
      <c r="P291" s="23"/>
      <c r="Q291" s="160"/>
      <c r="R291" s="161"/>
      <c r="S291" s="161"/>
      <c r="T291" s="158"/>
      <c r="U291" s="158"/>
      <c r="V291" s="158"/>
      <c r="W291" s="158"/>
      <c r="X291" s="158"/>
      <c r="Y291" s="158"/>
      <c r="Z291" s="158"/>
      <c r="AA291" s="162"/>
      <c r="AB291" s="158"/>
      <c r="AC291" s="158"/>
      <c r="AD291" s="158"/>
    </row>
    <row r="292" spans="4:30" x14ac:dyDescent="0.35">
      <c r="D292" s="159"/>
      <c r="E292" s="157"/>
      <c r="F292" s="157"/>
      <c r="G292" s="157"/>
      <c r="H292" s="157"/>
      <c r="I292" s="158"/>
      <c r="J292" s="158"/>
      <c r="K292" s="158"/>
      <c r="L292" s="158"/>
      <c r="M292" s="158"/>
      <c r="N292" s="23"/>
      <c r="O292" s="23"/>
      <c r="P292" s="23"/>
      <c r="Q292" s="160"/>
      <c r="R292" s="161"/>
      <c r="S292" s="161"/>
      <c r="T292" s="158"/>
      <c r="U292" s="158"/>
      <c r="V292" s="158"/>
      <c r="W292" s="158"/>
      <c r="X292" s="158"/>
      <c r="Y292" s="158"/>
      <c r="Z292" s="158"/>
      <c r="AA292" s="162"/>
      <c r="AB292" s="158"/>
      <c r="AC292" s="158"/>
      <c r="AD292" s="158"/>
    </row>
    <row r="293" spans="4:30" x14ac:dyDescent="0.35">
      <c r="D293" s="159"/>
      <c r="E293" s="157"/>
      <c r="F293" s="157"/>
      <c r="G293" s="157"/>
      <c r="H293" s="157"/>
      <c r="I293" s="158"/>
      <c r="J293" s="158"/>
      <c r="K293" s="158"/>
      <c r="L293" s="158"/>
      <c r="M293" s="158"/>
      <c r="N293" s="23"/>
      <c r="O293" s="23"/>
      <c r="P293" s="23"/>
      <c r="Q293" s="160"/>
      <c r="R293" s="161"/>
      <c r="S293" s="161"/>
      <c r="T293" s="158"/>
      <c r="U293" s="158"/>
      <c r="V293" s="158"/>
      <c r="W293" s="158"/>
      <c r="X293" s="158"/>
      <c r="Y293" s="158"/>
      <c r="Z293" s="158"/>
      <c r="AA293" s="162"/>
      <c r="AB293" s="158"/>
      <c r="AC293" s="158"/>
      <c r="AD293" s="158"/>
    </row>
    <row r="294" spans="4:30" x14ac:dyDescent="0.35">
      <c r="D294" s="159"/>
      <c r="E294" s="157"/>
      <c r="F294" s="157"/>
      <c r="G294" s="157"/>
      <c r="H294" s="157"/>
      <c r="I294" s="158"/>
      <c r="J294" s="158"/>
      <c r="K294" s="158"/>
      <c r="L294" s="158"/>
      <c r="M294" s="158"/>
      <c r="N294" s="23"/>
      <c r="O294" s="23"/>
      <c r="P294" s="23"/>
      <c r="Q294" s="160"/>
      <c r="R294" s="161"/>
      <c r="S294" s="161"/>
      <c r="T294" s="158"/>
      <c r="U294" s="158"/>
      <c r="V294" s="158"/>
      <c r="W294" s="158"/>
      <c r="X294" s="158"/>
      <c r="Y294" s="158"/>
      <c r="Z294" s="158"/>
      <c r="AA294" s="162"/>
      <c r="AB294" s="158"/>
      <c r="AC294" s="158"/>
      <c r="AD294" s="158"/>
    </row>
    <row r="295" spans="4:30" x14ac:dyDescent="0.35">
      <c r="D295" s="159"/>
      <c r="E295" s="157"/>
      <c r="F295" s="157"/>
      <c r="G295" s="157"/>
      <c r="H295" s="157"/>
      <c r="I295" s="158"/>
      <c r="J295" s="158"/>
      <c r="K295" s="158"/>
      <c r="L295" s="158"/>
      <c r="M295" s="158"/>
      <c r="N295" s="23"/>
      <c r="O295" s="23"/>
      <c r="P295" s="23"/>
      <c r="Q295" s="160"/>
      <c r="R295" s="161"/>
      <c r="S295" s="161"/>
      <c r="T295" s="158"/>
      <c r="U295" s="158"/>
      <c r="V295" s="158"/>
      <c r="W295" s="158"/>
      <c r="X295" s="158"/>
      <c r="Y295" s="158"/>
      <c r="Z295" s="158"/>
      <c r="AA295" s="162"/>
      <c r="AB295" s="158"/>
      <c r="AC295" s="158"/>
      <c r="AD295" s="158"/>
    </row>
    <row r="296" spans="4:30" x14ac:dyDescent="0.35">
      <c r="D296" s="159"/>
      <c r="E296" s="157"/>
      <c r="F296" s="157"/>
      <c r="G296" s="157"/>
      <c r="H296" s="157"/>
      <c r="I296" s="158"/>
      <c r="J296" s="158"/>
      <c r="K296" s="158"/>
      <c r="L296" s="158"/>
      <c r="M296" s="158"/>
      <c r="N296" s="23"/>
      <c r="O296" s="23"/>
      <c r="P296" s="23"/>
      <c r="Q296" s="160"/>
      <c r="R296" s="161"/>
      <c r="S296" s="161"/>
      <c r="T296" s="158"/>
      <c r="U296" s="158"/>
      <c r="V296" s="158"/>
      <c r="W296" s="158"/>
      <c r="X296" s="158"/>
      <c r="Y296" s="158"/>
      <c r="Z296" s="158"/>
      <c r="AA296" s="162"/>
      <c r="AB296" s="158"/>
      <c r="AC296" s="158"/>
      <c r="AD296" s="158"/>
    </row>
    <row r="297" spans="4:30" x14ac:dyDescent="0.35">
      <c r="D297" s="159"/>
      <c r="E297" s="157"/>
      <c r="F297" s="157"/>
      <c r="G297" s="157"/>
      <c r="H297" s="157"/>
      <c r="I297" s="158"/>
      <c r="J297" s="158"/>
      <c r="K297" s="158"/>
      <c r="L297" s="158"/>
      <c r="M297" s="158"/>
      <c r="N297" s="23"/>
      <c r="O297" s="23"/>
      <c r="P297" s="23"/>
      <c r="Q297" s="160"/>
      <c r="R297" s="161"/>
      <c r="S297" s="161"/>
      <c r="T297" s="158"/>
      <c r="U297" s="158"/>
      <c r="V297" s="158"/>
      <c r="W297" s="158"/>
      <c r="X297" s="158"/>
      <c r="Y297" s="158"/>
      <c r="Z297" s="158"/>
      <c r="AA297" s="162"/>
      <c r="AB297" s="158"/>
      <c r="AC297" s="158"/>
      <c r="AD297" s="158"/>
    </row>
    <row r="298" spans="4:30" x14ac:dyDescent="0.35">
      <c r="D298" s="159"/>
      <c r="E298" s="157"/>
      <c r="F298" s="157"/>
      <c r="G298" s="157"/>
      <c r="H298" s="157"/>
      <c r="I298" s="158"/>
      <c r="J298" s="158"/>
      <c r="K298" s="158"/>
      <c r="L298" s="158"/>
      <c r="M298" s="158"/>
      <c r="N298" s="23"/>
      <c r="O298" s="23"/>
      <c r="P298" s="23"/>
      <c r="Q298" s="160"/>
      <c r="R298" s="161"/>
      <c r="S298" s="161"/>
      <c r="T298" s="158"/>
      <c r="U298" s="158"/>
      <c r="V298" s="158"/>
      <c r="W298" s="158"/>
      <c r="X298" s="158"/>
      <c r="Y298" s="158"/>
      <c r="Z298" s="158"/>
      <c r="AA298" s="162"/>
      <c r="AB298" s="158"/>
      <c r="AC298" s="158"/>
      <c r="AD298" s="158"/>
    </row>
    <row r="299" spans="4:30" x14ac:dyDescent="0.35">
      <c r="D299" s="159"/>
      <c r="E299" s="157"/>
      <c r="F299" s="157"/>
      <c r="G299" s="157"/>
      <c r="H299" s="157"/>
      <c r="I299" s="158"/>
      <c r="J299" s="158"/>
      <c r="K299" s="158"/>
      <c r="L299" s="158"/>
      <c r="M299" s="158"/>
      <c r="N299" s="23"/>
      <c r="O299" s="23"/>
      <c r="P299" s="23"/>
      <c r="Q299" s="160"/>
      <c r="R299" s="161"/>
      <c r="S299" s="161"/>
      <c r="T299" s="158"/>
      <c r="U299" s="158"/>
      <c r="V299" s="158"/>
      <c r="W299" s="158"/>
      <c r="X299" s="158"/>
      <c r="Y299" s="158"/>
      <c r="Z299" s="158"/>
      <c r="AA299" s="162"/>
      <c r="AB299" s="158"/>
      <c r="AC299" s="158"/>
      <c r="AD299" s="158"/>
    </row>
    <row r="300" spans="4:30" x14ac:dyDescent="0.35">
      <c r="D300" s="159"/>
      <c r="E300" s="157"/>
      <c r="F300" s="157"/>
      <c r="G300" s="157"/>
      <c r="H300" s="157"/>
      <c r="I300" s="158"/>
      <c r="J300" s="158"/>
      <c r="K300" s="158"/>
      <c r="L300" s="158"/>
      <c r="M300" s="158"/>
      <c r="N300" s="23"/>
      <c r="O300" s="23"/>
      <c r="P300" s="23"/>
      <c r="Q300" s="160"/>
      <c r="R300" s="161"/>
      <c r="S300" s="161"/>
      <c r="T300" s="158"/>
      <c r="U300" s="158"/>
      <c r="V300" s="158"/>
      <c r="W300" s="158"/>
      <c r="X300" s="158"/>
      <c r="Y300" s="158"/>
      <c r="Z300" s="158"/>
      <c r="AA300" s="162"/>
      <c r="AB300" s="158"/>
      <c r="AC300" s="158"/>
      <c r="AD300" s="158"/>
    </row>
    <row r="301" spans="4:30" x14ac:dyDescent="0.35">
      <c r="D301" s="159"/>
      <c r="E301" s="157"/>
      <c r="F301" s="157"/>
      <c r="G301" s="157"/>
      <c r="H301" s="157"/>
      <c r="I301" s="158"/>
      <c r="J301" s="158"/>
      <c r="K301" s="158"/>
      <c r="L301" s="158"/>
      <c r="M301" s="158"/>
      <c r="N301" s="23"/>
      <c r="O301" s="23"/>
      <c r="P301" s="23"/>
      <c r="Q301" s="160"/>
      <c r="R301" s="161"/>
      <c r="S301" s="161"/>
      <c r="T301" s="158"/>
      <c r="U301" s="158"/>
      <c r="V301" s="158"/>
      <c r="W301" s="158"/>
      <c r="X301" s="158"/>
      <c r="Y301" s="158"/>
      <c r="Z301" s="158"/>
      <c r="AA301" s="162"/>
      <c r="AB301" s="158"/>
      <c r="AC301" s="158"/>
      <c r="AD301" s="158"/>
    </row>
    <row r="302" spans="4:30" x14ac:dyDescent="0.35">
      <c r="D302" s="159"/>
      <c r="E302" s="157"/>
      <c r="F302" s="157"/>
      <c r="G302" s="157"/>
      <c r="H302" s="157"/>
      <c r="I302" s="158"/>
      <c r="J302" s="158"/>
      <c r="K302" s="158"/>
      <c r="L302" s="158"/>
      <c r="M302" s="158"/>
      <c r="N302" s="23"/>
      <c r="O302" s="23"/>
      <c r="P302" s="23"/>
      <c r="Q302" s="160"/>
      <c r="R302" s="161"/>
      <c r="S302" s="161"/>
      <c r="T302" s="158"/>
      <c r="U302" s="158"/>
      <c r="V302" s="158"/>
      <c r="W302" s="158"/>
      <c r="X302" s="158"/>
      <c r="Y302" s="158"/>
      <c r="Z302" s="158"/>
      <c r="AA302" s="162"/>
      <c r="AB302" s="158"/>
      <c r="AC302" s="158"/>
      <c r="AD302" s="158"/>
    </row>
    <row r="303" spans="4:30" x14ac:dyDescent="0.35">
      <c r="D303" s="159"/>
      <c r="E303" s="157"/>
      <c r="F303" s="157"/>
      <c r="G303" s="157"/>
      <c r="H303" s="157"/>
      <c r="I303" s="158"/>
      <c r="J303" s="158"/>
      <c r="K303" s="158"/>
      <c r="L303" s="158"/>
      <c r="M303" s="158"/>
      <c r="N303" s="23"/>
      <c r="O303" s="23"/>
      <c r="P303" s="23"/>
      <c r="Q303" s="160"/>
      <c r="R303" s="161"/>
      <c r="S303" s="161"/>
      <c r="T303" s="158"/>
      <c r="U303" s="158"/>
      <c r="V303" s="158"/>
      <c r="W303" s="158"/>
      <c r="X303" s="158"/>
      <c r="Y303" s="158"/>
      <c r="Z303" s="158"/>
      <c r="AA303" s="162"/>
      <c r="AB303" s="158"/>
      <c r="AC303" s="158"/>
      <c r="AD303" s="158"/>
    </row>
  </sheetData>
  <mergeCells count="8">
    <mergeCell ref="Z2:AD2"/>
    <mergeCell ref="A4:B4"/>
    <mergeCell ref="A23:B23"/>
    <mergeCell ref="A30:B30"/>
    <mergeCell ref="D2:D3"/>
    <mergeCell ref="E2:E3"/>
    <mergeCell ref="G2:N2"/>
    <mergeCell ref="P2:X2"/>
  </mergeCell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DEFF00-0F08-4142-9188-F21991A2FE96}">
  <sheetPr>
    <tabColor theme="1"/>
  </sheetPr>
  <dimension ref="A1:AE303"/>
  <sheetViews>
    <sheetView workbookViewId="0"/>
  </sheetViews>
  <sheetFormatPr defaultColWidth="8.6328125" defaultRowHeight="14.5" outlineLevelCol="1" x14ac:dyDescent="0.35"/>
  <cols>
    <col min="1" max="1" width="21.453125" style="5" customWidth="1"/>
    <col min="2" max="2" width="66.36328125" style="5" customWidth="1"/>
    <col min="3" max="3" width="4.6328125" style="1" customWidth="1"/>
    <col min="4" max="4" width="7.36328125" style="5" customWidth="1"/>
    <col min="5" max="6" width="11.453125" style="5" customWidth="1"/>
    <col min="7" max="7" width="16.6328125" style="5" customWidth="1" outlineLevel="1"/>
    <col min="8" max="8" width="11.36328125" style="5" customWidth="1" outlineLevel="1"/>
    <col min="9" max="9" width="10.6328125" style="2" customWidth="1" outlineLevel="1"/>
    <col min="10" max="10" width="12.54296875" style="2" customWidth="1" outlineLevel="1"/>
    <col min="11" max="13" width="11.54296875" style="2" customWidth="1" outlineLevel="1"/>
    <col min="14" max="14" width="11.6328125" style="3" customWidth="1" outlineLevel="1"/>
    <col min="15" max="15" width="4.453125" style="3" customWidth="1"/>
    <col min="16" max="16" width="12.6328125" style="3" customWidth="1" outlineLevel="1"/>
    <col min="17" max="17" width="8.6328125" style="1" outlineLevel="1"/>
    <col min="18" max="18" width="14.36328125" style="4" customWidth="1" outlineLevel="1"/>
    <col min="19" max="19" width="16" style="4" customWidth="1" outlineLevel="1"/>
    <col min="20" max="20" width="14.6328125" style="2" bestFit="1" customWidth="1" outlineLevel="1"/>
    <col min="21" max="21" width="12.6328125" style="2" customWidth="1" outlineLevel="1"/>
    <col min="22" max="22" width="12.54296875" style="2" customWidth="1" outlineLevel="1"/>
    <col min="23" max="23" width="15.90625" style="2" customWidth="1" outlineLevel="1"/>
    <col min="24" max="24" width="13.36328125" style="2" customWidth="1" outlineLevel="1"/>
    <col min="25" max="25" width="4" style="2" customWidth="1"/>
    <col min="26" max="26" width="14.6328125" style="2" bestFit="1" customWidth="1" outlineLevel="1"/>
    <col min="27" max="27" width="12.36328125" style="2" customWidth="1" outlineLevel="1"/>
    <col min="28" max="28" width="14.453125" style="2" customWidth="1" outlineLevel="1"/>
    <col min="29" max="29" width="11.6328125" style="2" customWidth="1" outlineLevel="1"/>
    <col min="30" max="30" width="12.6328125" style="2" bestFit="1" customWidth="1" outlineLevel="1"/>
    <col min="31" max="31" width="3.6328125" style="5" customWidth="1"/>
    <col min="32" max="32" width="12.453125" style="5" customWidth="1"/>
    <col min="33" max="33" width="58.453125" style="5" customWidth="1"/>
    <col min="34" max="16384" width="8.6328125" style="5"/>
  </cols>
  <sheetData>
    <row r="1" spans="1:31" ht="22.25" customHeight="1" thickBot="1" x14ac:dyDescent="0.5">
      <c r="A1" s="236" t="s">
        <v>0</v>
      </c>
      <c r="B1" s="237"/>
      <c r="D1" s="236" t="s">
        <v>1</v>
      </c>
      <c r="E1" s="236"/>
      <c r="F1" s="236"/>
      <c r="G1" s="236"/>
      <c r="H1" s="236"/>
      <c r="I1" s="236"/>
    </row>
    <row r="2" spans="1:31" s="6" customFormat="1" ht="19.25" customHeight="1" x14ac:dyDescent="0.35">
      <c r="C2" s="7"/>
      <c r="D2" s="460" t="s">
        <v>2</v>
      </c>
      <c r="E2" s="462" t="s">
        <v>3</v>
      </c>
      <c r="F2" s="235"/>
      <c r="G2" s="464" t="s">
        <v>4</v>
      </c>
      <c r="H2" s="465"/>
      <c r="I2" s="465"/>
      <c r="J2" s="465"/>
      <c r="K2" s="465"/>
      <c r="L2" s="465"/>
      <c r="M2" s="465"/>
      <c r="N2" s="466"/>
      <c r="O2" s="8"/>
      <c r="P2" s="467" t="s">
        <v>5</v>
      </c>
      <c r="Q2" s="468"/>
      <c r="R2" s="468"/>
      <c r="S2" s="468"/>
      <c r="T2" s="468"/>
      <c r="U2" s="468"/>
      <c r="V2" s="468"/>
      <c r="W2" s="468"/>
      <c r="X2" s="469"/>
      <c r="Y2" s="8"/>
      <c r="Z2" s="453" t="s">
        <v>6</v>
      </c>
      <c r="AA2" s="454"/>
      <c r="AB2" s="454"/>
      <c r="AC2" s="454"/>
      <c r="AD2" s="455"/>
      <c r="AE2" s="8"/>
    </row>
    <row r="3" spans="1:31" ht="66.650000000000006" customHeight="1" thickBot="1" x14ac:dyDescent="0.4">
      <c r="A3" s="248" t="s">
        <v>71</v>
      </c>
      <c r="B3" s="249" t="str">
        <f ca="1">RIGHT(CELL("filename",A1),LEN(CELL("filename",A1))-FIND("]",CELL("filename",A1)))</f>
        <v>Lease25</v>
      </c>
      <c r="D3" s="461"/>
      <c r="E3" s="463"/>
      <c r="F3" s="406"/>
      <c r="G3" s="9" t="s">
        <v>7</v>
      </c>
      <c r="H3" s="9" t="s">
        <v>8</v>
      </c>
      <c r="I3" s="10" t="s">
        <v>9</v>
      </c>
      <c r="J3" s="10" t="s">
        <v>10</v>
      </c>
      <c r="K3" s="10" t="s">
        <v>11</v>
      </c>
      <c r="L3" s="49" t="s">
        <v>67</v>
      </c>
      <c r="M3" s="10" t="s">
        <v>12</v>
      </c>
      <c r="N3" s="11" t="s">
        <v>13</v>
      </c>
      <c r="O3" s="12"/>
      <c r="P3" s="13" t="s">
        <v>14</v>
      </c>
      <c r="Q3" s="14" t="s">
        <v>15</v>
      </c>
      <c r="R3" s="15" t="s">
        <v>16</v>
      </c>
      <c r="S3" s="15" t="s">
        <v>17</v>
      </c>
      <c r="T3" s="10" t="s">
        <v>18</v>
      </c>
      <c r="U3" s="10" t="s">
        <v>19</v>
      </c>
      <c r="V3" s="10" t="s">
        <v>20</v>
      </c>
      <c r="W3" s="10" t="s">
        <v>21</v>
      </c>
      <c r="X3" s="16" t="s">
        <v>22</v>
      </c>
      <c r="Y3" s="17"/>
      <c r="Z3" s="18" t="s">
        <v>18</v>
      </c>
      <c r="AA3" s="10" t="s">
        <v>23</v>
      </c>
      <c r="AB3" s="10" t="s">
        <v>24</v>
      </c>
      <c r="AC3" s="10" t="s">
        <v>25</v>
      </c>
      <c r="AD3" s="16" t="s">
        <v>22</v>
      </c>
    </row>
    <row r="4" spans="1:31" ht="15.5" x14ac:dyDescent="0.35">
      <c r="A4" s="456" t="s">
        <v>26</v>
      </c>
      <c r="B4" s="457"/>
      <c r="C4" s="19"/>
      <c r="D4" s="20"/>
      <c r="E4" s="21">
        <f t="shared" ref="E4" ca="1" si="0">EOMONTH($H$4,D4)</f>
        <v>31</v>
      </c>
      <c r="F4" s="44">
        <f ca="1">E5-1</f>
        <v>365</v>
      </c>
      <c r="G4" s="22" t="s">
        <v>27</v>
      </c>
      <c r="H4" s="44">
        <f ca="1">A5</f>
        <v>0</v>
      </c>
      <c r="I4" s="45"/>
      <c r="J4" s="45"/>
      <c r="K4" s="45"/>
      <c r="L4" s="45"/>
      <c r="M4" s="45"/>
      <c r="N4" s="257">
        <f ca="1">$A$6</f>
        <v>0</v>
      </c>
      <c r="O4" s="23"/>
      <c r="P4" s="255">
        <f ca="1">$A$7</f>
        <v>0</v>
      </c>
      <c r="Q4" s="163">
        <f ca="1">$A$8</f>
        <v>0</v>
      </c>
      <c r="R4" s="164"/>
      <c r="S4" s="164"/>
      <c r="T4" s="165">
        <f ca="1">A21</f>
        <v>0</v>
      </c>
      <c r="U4" s="45"/>
      <c r="V4" s="45"/>
      <c r="W4" s="45">
        <f>S4-R4</f>
        <v>0</v>
      </c>
      <c r="X4" s="25">
        <f t="shared" ref="X4:X67" ca="1" si="1">T4+W4+U4+V4</f>
        <v>0</v>
      </c>
      <c r="Z4" s="26">
        <f ca="1">A36</f>
        <v>0</v>
      </c>
      <c r="AA4" s="45"/>
      <c r="AB4" s="45"/>
      <c r="AC4" s="45">
        <f t="shared" ref="AC4:AC67" si="2">W4</f>
        <v>0</v>
      </c>
      <c r="AD4" s="25">
        <f t="shared" ref="AD4:AD67" ca="1" si="3">Z4-AA4-AB4+AC4</f>
        <v>0</v>
      </c>
    </row>
    <row r="5" spans="1:31" x14ac:dyDescent="0.35">
      <c r="A5" s="103">
        <f ca="1">VLOOKUP(B3,'Input Table'!B:L,3,0)</f>
        <v>0</v>
      </c>
      <c r="B5" s="27" t="s">
        <v>28</v>
      </c>
      <c r="D5" s="20">
        <v>1</v>
      </c>
      <c r="E5" s="21">
        <f ca="1">EOMONTH(H5,0)</f>
        <v>366</v>
      </c>
      <c r="F5" s="44">
        <f t="shared" ref="F5:F68" ca="1" si="4">E6-1</f>
        <v>730</v>
      </c>
      <c r="G5" s="22" t="s">
        <v>119</v>
      </c>
      <c r="H5" s="44">
        <f ca="1">EDATE(H4,12)</f>
        <v>366</v>
      </c>
      <c r="I5" s="45">
        <f t="shared" ref="I5:I68" ca="1" si="5">IF(D5&gt;$A$28,0,$A$9)</f>
        <v>0</v>
      </c>
      <c r="J5" s="45">
        <f t="shared" ref="J5:J68" ca="1" si="6">IF(D5&gt;$A$28,0,$A$10)</f>
        <v>0</v>
      </c>
      <c r="K5" s="45">
        <f t="shared" ref="K5:K68" ca="1" si="7">IF(D5&gt;$A$28,0,$A$11)</f>
        <v>0</v>
      </c>
      <c r="L5" s="158"/>
      <c r="M5" s="45">
        <f ca="1">K5+L5</f>
        <v>0</v>
      </c>
      <c r="N5" s="257">
        <f t="shared" ref="N5:N68" ca="1" si="8">$A$6</f>
        <v>0</v>
      </c>
      <c r="O5" s="23"/>
      <c r="P5" s="255">
        <f t="shared" ref="P5:P68" ca="1" si="9">$A$7</f>
        <v>0</v>
      </c>
      <c r="Q5" s="163">
        <f t="shared" ref="Q5:Q68" ca="1" si="10">$A$8</f>
        <v>0</v>
      </c>
      <c r="R5" s="164">
        <f ca="1">NPV(Q4,K5:$K$244) + ($A$13+$A$14+$A$15)/POWER(1+Q4,$A$28-D5+1)</f>
        <v>0</v>
      </c>
      <c r="S5" s="164">
        <f ca="1">NPV(Q5,K5:$K$244) + ($A$13+$A$14+$A$15)/POWER(1+Q5,$A$28-D5+1)</f>
        <v>0</v>
      </c>
      <c r="T5" s="45">
        <f t="shared" ref="T5:T68" ca="1" si="11">IF(ISBLANK(G5),0,X4)</f>
        <v>0</v>
      </c>
      <c r="U5" s="45">
        <f ca="1">S5*Q5</f>
        <v>0</v>
      </c>
      <c r="V5" s="45">
        <f ca="1">-(K5+L5)</f>
        <v>0</v>
      </c>
      <c r="W5" s="45">
        <f t="shared" ref="W5:W68" ca="1" si="12">S5-R5</f>
        <v>0</v>
      </c>
      <c r="X5" s="25">
        <f ca="1">T5+W5+U5+V5</f>
        <v>0</v>
      </c>
      <c r="Z5" s="28">
        <f ca="1">AD4</f>
        <v>0</v>
      </c>
      <c r="AA5" s="233"/>
      <c r="AB5" s="45">
        <f t="shared" ref="AB5:AB68" ca="1" si="13">IFERROR(Z5/($A$42-D5+1),0)</f>
        <v>0</v>
      </c>
      <c r="AC5" s="45">
        <f t="shared" ca="1" si="2"/>
        <v>0</v>
      </c>
      <c r="AD5" s="25">
        <f t="shared" ca="1" si="3"/>
        <v>0</v>
      </c>
    </row>
    <row r="6" spans="1:31" x14ac:dyDescent="0.35">
      <c r="A6" s="104">
        <f ca="1">VLOOKUP(B3,'Input Table'!B:L,4,0)</f>
        <v>0</v>
      </c>
      <c r="B6" s="27" t="s">
        <v>29</v>
      </c>
      <c r="D6" s="20">
        <v>2</v>
      </c>
      <c r="E6" s="21">
        <f t="shared" ref="E6:E69" ca="1" si="14">EOMONTH(H6,0)</f>
        <v>731</v>
      </c>
      <c r="F6" s="44">
        <f t="shared" ca="1" si="4"/>
        <v>1095</v>
      </c>
      <c r="G6" s="22" t="s">
        <v>119</v>
      </c>
      <c r="H6" s="44">
        <f t="shared" ref="H6:H69" ca="1" si="15">EDATE(H5,12)</f>
        <v>731</v>
      </c>
      <c r="I6" s="45">
        <f t="shared" ca="1" si="5"/>
        <v>0</v>
      </c>
      <c r="J6" s="45">
        <f t="shared" ca="1" si="6"/>
        <v>0</v>
      </c>
      <c r="K6" s="45">
        <f t="shared" ca="1" si="7"/>
        <v>0</v>
      </c>
      <c r="L6" s="45"/>
      <c r="M6" s="45">
        <f t="shared" ref="M6:M69" ca="1" si="16">K6+L6</f>
        <v>0</v>
      </c>
      <c r="N6" s="257">
        <f t="shared" ca="1" si="8"/>
        <v>0</v>
      </c>
      <c r="O6" s="23"/>
      <c r="P6" s="255">
        <f t="shared" ca="1" si="9"/>
        <v>0</v>
      </c>
      <c r="Q6" s="163">
        <f t="shared" ca="1" si="10"/>
        <v>0</v>
      </c>
      <c r="R6" s="164">
        <f ca="1">NPV(Q5,K6:$K$244) + ($A$13+$A$14+$A$15)/POWER(1+Q5,$A$28-D6+1)</f>
        <v>0</v>
      </c>
      <c r="S6" s="164">
        <f ca="1">NPV(Q6,K6:$K$244) + ($A$13+$A$14+$A$15)/POWER(1+Q6,$A$28-D6+1)</f>
        <v>0</v>
      </c>
      <c r="T6" s="45">
        <f t="shared" ca="1" si="11"/>
        <v>0</v>
      </c>
      <c r="U6" s="45">
        <f t="shared" ref="U6:U69" ca="1" si="17">S6*Q6</f>
        <v>0</v>
      </c>
      <c r="V6" s="45">
        <f t="shared" ref="V6:V69" ca="1" si="18">-(K6+L6)</f>
        <v>0</v>
      </c>
      <c r="W6" s="45">
        <f t="shared" ca="1" si="12"/>
        <v>0</v>
      </c>
      <c r="X6" s="25">
        <f t="shared" ca="1" si="1"/>
        <v>0</v>
      </c>
      <c r="Z6" s="28">
        <f t="shared" ref="Z6:Z69" ca="1" si="19">AD5</f>
        <v>0</v>
      </c>
      <c r="AA6" s="233"/>
      <c r="AB6" s="45">
        <f t="shared" ca="1" si="13"/>
        <v>0</v>
      </c>
      <c r="AC6" s="45">
        <f t="shared" ca="1" si="2"/>
        <v>0</v>
      </c>
      <c r="AD6" s="25">
        <f t="shared" ca="1" si="3"/>
        <v>0</v>
      </c>
    </row>
    <row r="7" spans="1:31" x14ac:dyDescent="0.35">
      <c r="A7" s="104">
        <f ca="1">VLOOKUP(B3,'Input Table'!B:L,5,0)</f>
        <v>0</v>
      </c>
      <c r="B7" s="27" t="s">
        <v>30</v>
      </c>
      <c r="D7" s="20">
        <v>3</v>
      </c>
      <c r="E7" s="21">
        <f t="shared" ca="1" si="14"/>
        <v>1096</v>
      </c>
      <c r="F7" s="44">
        <f t="shared" ca="1" si="4"/>
        <v>1460</v>
      </c>
      <c r="G7" s="22" t="s">
        <v>119</v>
      </c>
      <c r="H7" s="44">
        <f t="shared" ca="1" si="15"/>
        <v>1096</v>
      </c>
      <c r="I7" s="45">
        <f t="shared" ca="1" si="5"/>
        <v>0</v>
      </c>
      <c r="J7" s="45">
        <f t="shared" ca="1" si="6"/>
        <v>0</v>
      </c>
      <c r="K7" s="45">
        <f t="shared" ca="1" si="7"/>
        <v>0</v>
      </c>
      <c r="L7" s="45"/>
      <c r="M7" s="45">
        <f t="shared" ca="1" si="16"/>
        <v>0</v>
      </c>
      <c r="N7" s="257">
        <f t="shared" ca="1" si="8"/>
        <v>0</v>
      </c>
      <c r="O7" s="23"/>
      <c r="P7" s="255">
        <f t="shared" ca="1" si="9"/>
        <v>0</v>
      </c>
      <c r="Q7" s="163">
        <f t="shared" ca="1" si="10"/>
        <v>0</v>
      </c>
      <c r="R7" s="164">
        <f ca="1">NPV(Q6,K7:$K$244) + ($A$13+$A$14+$A$15)/POWER(1+Q6,$A$28-D7+1)</f>
        <v>0</v>
      </c>
      <c r="S7" s="164">
        <f ca="1">NPV(Q7,K7:$K$244) + ($A$13+$A$14+$A$15)/POWER(1+Q7,$A$28-D7+1)</f>
        <v>0</v>
      </c>
      <c r="T7" s="45">
        <f t="shared" ca="1" si="11"/>
        <v>0</v>
      </c>
      <c r="U7" s="45">
        <f t="shared" ca="1" si="17"/>
        <v>0</v>
      </c>
      <c r="V7" s="45">
        <f t="shared" ca="1" si="18"/>
        <v>0</v>
      </c>
      <c r="W7" s="45">
        <f t="shared" ca="1" si="12"/>
        <v>0</v>
      </c>
      <c r="X7" s="25">
        <f ca="1">T7+W7+U7+V7</f>
        <v>0</v>
      </c>
      <c r="Z7" s="28">
        <f t="shared" ca="1" si="19"/>
        <v>0</v>
      </c>
      <c r="AA7" s="233"/>
      <c r="AB7" s="45">
        <f t="shared" ca="1" si="13"/>
        <v>0</v>
      </c>
      <c r="AC7" s="45">
        <f t="shared" ca="1" si="2"/>
        <v>0</v>
      </c>
      <c r="AD7" s="25">
        <f t="shared" ca="1" si="3"/>
        <v>0</v>
      </c>
    </row>
    <row r="8" spans="1:31" x14ac:dyDescent="0.35">
      <c r="A8" s="246">
        <f ca="1">IF(A6=0,A7,A6)</f>
        <v>0</v>
      </c>
      <c r="B8" s="48" t="s">
        <v>15</v>
      </c>
      <c r="D8" s="20">
        <v>4</v>
      </c>
      <c r="E8" s="21">
        <f t="shared" ca="1" si="14"/>
        <v>1461</v>
      </c>
      <c r="F8" s="44">
        <f t="shared" ca="1" si="4"/>
        <v>1826</v>
      </c>
      <c r="G8" s="22" t="s">
        <v>119</v>
      </c>
      <c r="H8" s="44">
        <f t="shared" ca="1" si="15"/>
        <v>1461</v>
      </c>
      <c r="I8" s="45">
        <f t="shared" ca="1" si="5"/>
        <v>0</v>
      </c>
      <c r="J8" s="45">
        <f t="shared" ca="1" si="6"/>
        <v>0</v>
      </c>
      <c r="K8" s="45">
        <f t="shared" ca="1" si="7"/>
        <v>0</v>
      </c>
      <c r="L8" s="45"/>
      <c r="M8" s="45">
        <f t="shared" ca="1" si="16"/>
        <v>0</v>
      </c>
      <c r="N8" s="257">
        <f t="shared" ca="1" si="8"/>
        <v>0</v>
      </c>
      <c r="O8" s="23"/>
      <c r="P8" s="255">
        <f t="shared" ca="1" si="9"/>
        <v>0</v>
      </c>
      <c r="Q8" s="163">
        <f t="shared" ca="1" si="10"/>
        <v>0</v>
      </c>
      <c r="R8" s="164">
        <f ca="1">NPV(Q7,K8:$K$244) + ($A$13+$A$14+$A$15)/POWER(1+Q7,$A$28-D8+1)</f>
        <v>0</v>
      </c>
      <c r="S8" s="164">
        <f ca="1">NPV(Q8,K8:$K$244) + ($A$13+$A$14+$A$15)/POWER(1+Q8,$A$28-D8+1)</f>
        <v>0</v>
      </c>
      <c r="T8" s="45">
        <f ca="1">IF(ISBLANK(G8),0,X7)</f>
        <v>0</v>
      </c>
      <c r="U8" s="45">
        <f ca="1">S8*Q8</f>
        <v>0</v>
      </c>
      <c r="V8" s="45">
        <f t="shared" ca="1" si="18"/>
        <v>0</v>
      </c>
      <c r="W8" s="45">
        <f t="shared" ca="1" si="12"/>
        <v>0</v>
      </c>
      <c r="X8" s="25">
        <f t="shared" ca="1" si="1"/>
        <v>0</v>
      </c>
      <c r="Z8" s="28">
        <f t="shared" ca="1" si="19"/>
        <v>0</v>
      </c>
      <c r="AA8" s="233"/>
      <c r="AB8" s="45">
        <f t="shared" ca="1" si="13"/>
        <v>0</v>
      </c>
      <c r="AC8" s="45">
        <f t="shared" ca="1" si="2"/>
        <v>0</v>
      </c>
      <c r="AD8" s="25">
        <f t="shared" ca="1" si="3"/>
        <v>0</v>
      </c>
    </row>
    <row r="9" spans="1:31" x14ac:dyDescent="0.35">
      <c r="A9" s="105">
        <f ca="1">VLOOKUP($B$3,'Input Table'!B:L,6,0)</f>
        <v>0</v>
      </c>
      <c r="B9" s="27" t="s">
        <v>282</v>
      </c>
      <c r="D9" s="20">
        <v>5</v>
      </c>
      <c r="E9" s="21">
        <f t="shared" ca="1" si="14"/>
        <v>1827</v>
      </c>
      <c r="F9" s="44">
        <f t="shared" ca="1" si="4"/>
        <v>2191</v>
      </c>
      <c r="G9" s="22" t="s">
        <v>119</v>
      </c>
      <c r="H9" s="44">
        <f t="shared" ca="1" si="15"/>
        <v>1827</v>
      </c>
      <c r="I9" s="45">
        <f t="shared" ca="1" si="5"/>
        <v>0</v>
      </c>
      <c r="J9" s="45">
        <f t="shared" ca="1" si="6"/>
        <v>0</v>
      </c>
      <c r="K9" s="45">
        <f t="shared" ca="1" si="7"/>
        <v>0</v>
      </c>
      <c r="L9" s="45"/>
      <c r="M9" s="45">
        <f t="shared" ca="1" si="16"/>
        <v>0</v>
      </c>
      <c r="N9" s="257">
        <f t="shared" ca="1" si="8"/>
        <v>0</v>
      </c>
      <c r="O9" s="23"/>
      <c r="P9" s="255">
        <f t="shared" ca="1" si="9"/>
        <v>0</v>
      </c>
      <c r="Q9" s="163">
        <f t="shared" ca="1" si="10"/>
        <v>0</v>
      </c>
      <c r="R9" s="164">
        <f ca="1">NPV(Q8,K9:$K$244) + ($A$13+$A$14+$A$15)/POWER(1+Q8,$A$28-D9+1)</f>
        <v>0</v>
      </c>
      <c r="S9" s="164">
        <f ca="1">NPV(Q9,K9:$K$244) + ($A$13+$A$14+$A$15)/POWER(1+Q9,$A$28-D9+1)</f>
        <v>0</v>
      </c>
      <c r="T9" s="45">
        <f t="shared" ca="1" si="11"/>
        <v>0</v>
      </c>
      <c r="U9" s="45">
        <f t="shared" ca="1" si="17"/>
        <v>0</v>
      </c>
      <c r="V9" s="45">
        <f t="shared" ca="1" si="18"/>
        <v>0</v>
      </c>
      <c r="W9" s="45">
        <f t="shared" ca="1" si="12"/>
        <v>0</v>
      </c>
      <c r="X9" s="25">
        <f t="shared" ca="1" si="1"/>
        <v>0</v>
      </c>
      <c r="Z9" s="28">
        <f t="shared" ca="1" si="19"/>
        <v>0</v>
      </c>
      <c r="AA9" s="233"/>
      <c r="AB9" s="45">
        <f t="shared" ca="1" si="13"/>
        <v>0</v>
      </c>
      <c r="AC9" s="45">
        <f t="shared" ca="1" si="2"/>
        <v>0</v>
      </c>
      <c r="AD9" s="25">
        <f t="shared" ca="1" si="3"/>
        <v>0</v>
      </c>
    </row>
    <row r="10" spans="1:31" x14ac:dyDescent="0.35">
      <c r="A10" s="105">
        <f ca="1">VLOOKUP($B$3,'Input Table'!B:L,7,0)</f>
        <v>0</v>
      </c>
      <c r="B10" s="27" t="s">
        <v>32</v>
      </c>
      <c r="D10" s="20">
        <v>6</v>
      </c>
      <c r="E10" s="21">
        <f t="shared" ca="1" si="14"/>
        <v>2192</v>
      </c>
      <c r="F10" s="44">
        <f t="shared" ca="1" si="4"/>
        <v>2556</v>
      </c>
      <c r="G10" s="22" t="s">
        <v>119</v>
      </c>
      <c r="H10" s="44">
        <f t="shared" ca="1" si="15"/>
        <v>2192</v>
      </c>
      <c r="I10" s="45">
        <f t="shared" ca="1" si="5"/>
        <v>0</v>
      </c>
      <c r="J10" s="45">
        <f t="shared" ca="1" si="6"/>
        <v>0</v>
      </c>
      <c r="K10" s="45">
        <f t="shared" ca="1" si="7"/>
        <v>0</v>
      </c>
      <c r="L10" s="45"/>
      <c r="M10" s="45">
        <f t="shared" ca="1" si="16"/>
        <v>0</v>
      </c>
      <c r="N10" s="257">
        <f t="shared" ca="1" si="8"/>
        <v>0</v>
      </c>
      <c r="O10" s="23"/>
      <c r="P10" s="255">
        <f t="shared" ca="1" si="9"/>
        <v>0</v>
      </c>
      <c r="Q10" s="163">
        <f t="shared" ca="1" si="10"/>
        <v>0</v>
      </c>
      <c r="R10" s="164">
        <f ca="1">NPV(Q9,K10:$K$244) + ($A$13+$A$14+$A$15)/POWER(1+Q9,$A$28-D10+1)</f>
        <v>0</v>
      </c>
      <c r="S10" s="164">
        <f ca="1">NPV(Q10,K10:$K$244) + ($A$13+$A$14+$A$15)/POWER(1+Q10,$A$28-D10+1)</f>
        <v>0</v>
      </c>
      <c r="T10" s="45">
        <f t="shared" ca="1" si="11"/>
        <v>0</v>
      </c>
      <c r="U10" s="45">
        <f t="shared" ca="1" si="17"/>
        <v>0</v>
      </c>
      <c r="V10" s="45">
        <f t="shared" ca="1" si="18"/>
        <v>0</v>
      </c>
      <c r="W10" s="45">
        <f t="shared" ca="1" si="12"/>
        <v>0</v>
      </c>
      <c r="X10" s="25">
        <f ca="1">T10+W10+U10+V10</f>
        <v>0</v>
      </c>
      <c r="Z10" s="28">
        <f t="shared" ca="1" si="19"/>
        <v>0</v>
      </c>
      <c r="AA10" s="233"/>
      <c r="AB10" s="45">
        <f t="shared" ca="1" si="13"/>
        <v>0</v>
      </c>
      <c r="AC10" s="45">
        <f t="shared" ca="1" si="2"/>
        <v>0</v>
      </c>
      <c r="AD10" s="25">
        <f t="shared" ca="1" si="3"/>
        <v>0</v>
      </c>
    </row>
    <row r="11" spans="1:31" x14ac:dyDescent="0.35">
      <c r="A11" s="105">
        <f ca="1">A9-A10</f>
        <v>0</v>
      </c>
      <c r="B11" s="27" t="s">
        <v>33</v>
      </c>
      <c r="D11" s="20">
        <v>7</v>
      </c>
      <c r="E11" s="21">
        <f t="shared" ca="1" si="14"/>
        <v>2557</v>
      </c>
      <c r="F11" s="44">
        <f t="shared" ca="1" si="4"/>
        <v>2921</v>
      </c>
      <c r="G11" s="22" t="s">
        <v>119</v>
      </c>
      <c r="H11" s="44">
        <f t="shared" ca="1" si="15"/>
        <v>2557</v>
      </c>
      <c r="I11" s="45">
        <f t="shared" ca="1" si="5"/>
        <v>0</v>
      </c>
      <c r="J11" s="45">
        <f t="shared" ca="1" si="6"/>
        <v>0</v>
      </c>
      <c r="K11" s="45">
        <f t="shared" ca="1" si="7"/>
        <v>0</v>
      </c>
      <c r="L11" s="45"/>
      <c r="M11" s="45">
        <f t="shared" ca="1" si="16"/>
        <v>0</v>
      </c>
      <c r="N11" s="257">
        <f t="shared" ca="1" si="8"/>
        <v>0</v>
      </c>
      <c r="O11" s="23"/>
      <c r="P11" s="255">
        <f t="shared" ca="1" si="9"/>
        <v>0</v>
      </c>
      <c r="Q11" s="163">
        <f t="shared" ca="1" si="10"/>
        <v>0</v>
      </c>
      <c r="R11" s="164">
        <f ca="1">NPV(Q10,K11:$K$244) + ($A$13+$A$14+$A$15)/POWER(1+Q10,$A$28-D11+1)</f>
        <v>0</v>
      </c>
      <c r="S11" s="164">
        <f ca="1">NPV(Q11,K11:$K$244) + ($A$13+$A$14+$A$15)/POWER(1+Q11,$A$28-D11+1)</f>
        <v>0</v>
      </c>
      <c r="T11" s="45">
        <f ca="1">IF(ISBLANK(G11),0,X10)</f>
        <v>0</v>
      </c>
      <c r="U11" s="45">
        <f ca="1">S11*Q11</f>
        <v>0</v>
      </c>
      <c r="V11" s="45">
        <f t="shared" ca="1" si="18"/>
        <v>0</v>
      </c>
      <c r="W11" s="45">
        <f t="shared" ca="1" si="12"/>
        <v>0</v>
      </c>
      <c r="X11" s="25">
        <f ca="1">T11+W11+U11+V11</f>
        <v>0</v>
      </c>
      <c r="Z11" s="28">
        <f t="shared" ca="1" si="19"/>
        <v>0</v>
      </c>
      <c r="AA11" s="233"/>
      <c r="AB11" s="45">
        <f t="shared" ca="1" si="13"/>
        <v>0</v>
      </c>
      <c r="AC11" s="45">
        <f t="shared" ca="1" si="2"/>
        <v>0</v>
      </c>
      <c r="AD11" s="25">
        <f t="shared" ca="1" si="3"/>
        <v>0</v>
      </c>
    </row>
    <row r="12" spans="1:31" x14ac:dyDescent="0.35">
      <c r="A12" s="112">
        <f ca="1">VLOOKUP($B$3,'Input Table'!B:L,8,0)</f>
        <v>0</v>
      </c>
      <c r="B12" s="48" t="s">
        <v>34</v>
      </c>
      <c r="D12" s="20">
        <v>8</v>
      </c>
      <c r="E12" s="21">
        <f t="shared" ca="1" si="14"/>
        <v>2922</v>
      </c>
      <c r="F12" s="44">
        <f t="shared" ca="1" si="4"/>
        <v>3287</v>
      </c>
      <c r="G12" s="22" t="s">
        <v>119</v>
      </c>
      <c r="H12" s="44">
        <f t="shared" ca="1" si="15"/>
        <v>2922</v>
      </c>
      <c r="I12" s="45">
        <f t="shared" ca="1" si="5"/>
        <v>0</v>
      </c>
      <c r="J12" s="45">
        <f t="shared" ca="1" si="6"/>
        <v>0</v>
      </c>
      <c r="K12" s="45">
        <f t="shared" ca="1" si="7"/>
        <v>0</v>
      </c>
      <c r="L12" s="45"/>
      <c r="M12" s="45">
        <f t="shared" ca="1" si="16"/>
        <v>0</v>
      </c>
      <c r="N12" s="257">
        <f t="shared" ca="1" si="8"/>
        <v>0</v>
      </c>
      <c r="O12" s="23"/>
      <c r="P12" s="255">
        <f t="shared" ca="1" si="9"/>
        <v>0</v>
      </c>
      <c r="Q12" s="163">
        <f t="shared" ca="1" si="10"/>
        <v>0</v>
      </c>
      <c r="R12" s="164">
        <f ca="1">NPV(Q11,K12:$K$244) + ($A$13+$A$14+$A$15)/POWER(1+Q11,$A$28-D12+1)</f>
        <v>0</v>
      </c>
      <c r="S12" s="164">
        <f ca="1">NPV(Q12,K12:$K$244) + ($A$13+$A$14+$A$15)/POWER(1+Q12,$A$28-D12+1)</f>
        <v>0</v>
      </c>
      <c r="T12" s="45">
        <f t="shared" ca="1" si="11"/>
        <v>0</v>
      </c>
      <c r="U12" s="45">
        <f t="shared" ca="1" si="17"/>
        <v>0</v>
      </c>
      <c r="V12" s="45">
        <f t="shared" ca="1" si="18"/>
        <v>0</v>
      </c>
      <c r="W12" s="45">
        <f t="shared" ca="1" si="12"/>
        <v>0</v>
      </c>
      <c r="X12" s="25">
        <f t="shared" ca="1" si="1"/>
        <v>0</v>
      </c>
      <c r="Z12" s="28">
        <f t="shared" ca="1" si="19"/>
        <v>0</v>
      </c>
      <c r="AA12" s="233"/>
      <c r="AB12" s="45">
        <f t="shared" ca="1" si="13"/>
        <v>0</v>
      </c>
      <c r="AC12" s="45">
        <f t="shared" ca="1" si="2"/>
        <v>0</v>
      </c>
      <c r="AD12" s="25">
        <f t="shared" ca="1" si="3"/>
        <v>0</v>
      </c>
    </row>
    <row r="13" spans="1:31" x14ac:dyDescent="0.35">
      <c r="A13" s="105">
        <f ca="1">VLOOKUP($B$3,'Input Table'!B:L,9,0)</f>
        <v>0</v>
      </c>
      <c r="B13" s="27" t="s">
        <v>35</v>
      </c>
      <c r="D13" s="20">
        <v>9</v>
      </c>
      <c r="E13" s="21">
        <f t="shared" ca="1" si="14"/>
        <v>3288</v>
      </c>
      <c r="F13" s="44">
        <f t="shared" ca="1" si="4"/>
        <v>3652</v>
      </c>
      <c r="G13" s="22" t="s">
        <v>119</v>
      </c>
      <c r="H13" s="44">
        <f t="shared" ca="1" si="15"/>
        <v>3288</v>
      </c>
      <c r="I13" s="45">
        <f t="shared" ca="1" si="5"/>
        <v>0</v>
      </c>
      <c r="J13" s="45">
        <f t="shared" ca="1" si="6"/>
        <v>0</v>
      </c>
      <c r="K13" s="45">
        <f t="shared" ca="1" si="7"/>
        <v>0</v>
      </c>
      <c r="L13" s="45"/>
      <c r="M13" s="45">
        <f t="shared" ca="1" si="16"/>
        <v>0</v>
      </c>
      <c r="N13" s="257">
        <f t="shared" ca="1" si="8"/>
        <v>0</v>
      </c>
      <c r="O13" s="23"/>
      <c r="P13" s="255">
        <f t="shared" ca="1" si="9"/>
        <v>0</v>
      </c>
      <c r="Q13" s="163">
        <f t="shared" ca="1" si="10"/>
        <v>0</v>
      </c>
      <c r="R13" s="164">
        <f ca="1">NPV(Q12,K13:$K$244) + ($A$13+$A$14+$A$15)/POWER(1+Q12,$A$28-D13+1)</f>
        <v>0</v>
      </c>
      <c r="S13" s="164">
        <f ca="1">NPV(Q13,K13:$K$244) + ($A$13+$A$14+$A$15)/POWER(1+Q13,$A$28-D13+1)</f>
        <v>0</v>
      </c>
      <c r="T13" s="45">
        <f t="shared" ca="1" si="11"/>
        <v>0</v>
      </c>
      <c r="U13" s="45">
        <f t="shared" ca="1" si="17"/>
        <v>0</v>
      </c>
      <c r="V13" s="45">
        <f t="shared" ca="1" si="18"/>
        <v>0</v>
      </c>
      <c r="W13" s="45">
        <f t="shared" ca="1" si="12"/>
        <v>0</v>
      </c>
      <c r="X13" s="25">
        <f t="shared" ca="1" si="1"/>
        <v>0</v>
      </c>
      <c r="Z13" s="28">
        <f t="shared" ca="1" si="19"/>
        <v>0</v>
      </c>
      <c r="AA13" s="233"/>
      <c r="AB13" s="45">
        <f t="shared" ca="1" si="13"/>
        <v>0</v>
      </c>
      <c r="AC13" s="45">
        <f t="shared" ca="1" si="2"/>
        <v>0</v>
      </c>
      <c r="AD13" s="25">
        <f t="shared" ca="1" si="3"/>
        <v>0</v>
      </c>
    </row>
    <row r="14" spans="1:31" x14ac:dyDescent="0.35">
      <c r="A14" s="105">
        <f ca="1">VLOOKUP($B$3,'Input Table'!B:L,10,0)</f>
        <v>0</v>
      </c>
      <c r="B14" s="27" t="s">
        <v>36</v>
      </c>
      <c r="D14" s="20">
        <v>10</v>
      </c>
      <c r="E14" s="21">
        <f t="shared" ca="1" si="14"/>
        <v>3653</v>
      </c>
      <c r="F14" s="44">
        <f t="shared" ca="1" si="4"/>
        <v>4017</v>
      </c>
      <c r="G14" s="22" t="s">
        <v>119</v>
      </c>
      <c r="H14" s="44">
        <f t="shared" ca="1" si="15"/>
        <v>3653</v>
      </c>
      <c r="I14" s="45">
        <f t="shared" ca="1" si="5"/>
        <v>0</v>
      </c>
      <c r="J14" s="45">
        <f t="shared" ca="1" si="6"/>
        <v>0</v>
      </c>
      <c r="K14" s="45">
        <f t="shared" ca="1" si="7"/>
        <v>0</v>
      </c>
      <c r="L14" s="45"/>
      <c r="M14" s="45">
        <f t="shared" ca="1" si="16"/>
        <v>0</v>
      </c>
      <c r="N14" s="257">
        <f t="shared" ca="1" si="8"/>
        <v>0</v>
      </c>
      <c r="O14" s="23"/>
      <c r="P14" s="255">
        <f t="shared" ca="1" si="9"/>
        <v>0</v>
      </c>
      <c r="Q14" s="163">
        <f t="shared" ca="1" si="10"/>
        <v>0</v>
      </c>
      <c r="R14" s="164">
        <f ca="1">NPV(Q13,K14:$K$244) + ($A$13+$A$14+$A$15)/POWER(1+Q13,$A$28-D14+1)</f>
        <v>0</v>
      </c>
      <c r="S14" s="164">
        <f ca="1">NPV(Q14,K14:$K$244) + ($A$13+$A$14+$A$15)/POWER(1+Q14,$A$28-D14+1)</f>
        <v>0</v>
      </c>
      <c r="T14" s="45">
        <f t="shared" ca="1" si="11"/>
        <v>0</v>
      </c>
      <c r="U14" s="45">
        <f t="shared" ca="1" si="17"/>
        <v>0</v>
      </c>
      <c r="V14" s="45">
        <f t="shared" ca="1" si="18"/>
        <v>0</v>
      </c>
      <c r="W14" s="45">
        <f t="shared" ca="1" si="12"/>
        <v>0</v>
      </c>
      <c r="X14" s="25">
        <f t="shared" ca="1" si="1"/>
        <v>0</v>
      </c>
      <c r="Z14" s="28">
        <f t="shared" ca="1" si="19"/>
        <v>0</v>
      </c>
      <c r="AA14" s="233"/>
      <c r="AB14" s="45">
        <f t="shared" ca="1" si="13"/>
        <v>0</v>
      </c>
      <c r="AC14" s="45">
        <f t="shared" ca="1" si="2"/>
        <v>0</v>
      </c>
      <c r="AD14" s="25">
        <f t="shared" ca="1" si="3"/>
        <v>0</v>
      </c>
    </row>
    <row r="15" spans="1:31" x14ac:dyDescent="0.35">
      <c r="A15" s="105">
        <f ca="1">VLOOKUP($B$3,'Input Table'!B:L,11,0)</f>
        <v>0</v>
      </c>
      <c r="B15" s="27" t="s">
        <v>37</v>
      </c>
      <c r="D15" s="20">
        <v>11</v>
      </c>
      <c r="E15" s="21">
        <f t="shared" ca="1" si="14"/>
        <v>4018</v>
      </c>
      <c r="F15" s="44">
        <f t="shared" ca="1" si="4"/>
        <v>4382</v>
      </c>
      <c r="G15" s="22" t="s">
        <v>119</v>
      </c>
      <c r="H15" s="44">
        <f t="shared" ca="1" si="15"/>
        <v>4018</v>
      </c>
      <c r="I15" s="45">
        <f t="shared" ca="1" si="5"/>
        <v>0</v>
      </c>
      <c r="J15" s="45">
        <f t="shared" ca="1" si="6"/>
        <v>0</v>
      </c>
      <c r="K15" s="45">
        <f t="shared" ca="1" si="7"/>
        <v>0</v>
      </c>
      <c r="L15" s="45"/>
      <c r="M15" s="45">
        <f t="shared" ca="1" si="16"/>
        <v>0</v>
      </c>
      <c r="N15" s="257">
        <f t="shared" ca="1" si="8"/>
        <v>0</v>
      </c>
      <c r="O15" s="23"/>
      <c r="P15" s="255">
        <f t="shared" ca="1" si="9"/>
        <v>0</v>
      </c>
      <c r="Q15" s="163">
        <f t="shared" ca="1" si="10"/>
        <v>0</v>
      </c>
      <c r="R15" s="164">
        <f ca="1">NPV(Q14,K15:$K$244) + ($A$13+$A$14+$A$15)/POWER(1+Q14,$A$28-D15+1)</f>
        <v>0</v>
      </c>
      <c r="S15" s="164">
        <f ca="1">NPV(Q15,K15:$K$244) + ($A$13+$A$14+$A$15)/POWER(1+Q15,$A$28-D15+1)</f>
        <v>0</v>
      </c>
      <c r="T15" s="45">
        <f t="shared" ca="1" si="11"/>
        <v>0</v>
      </c>
      <c r="U15" s="45">
        <f t="shared" ca="1" si="17"/>
        <v>0</v>
      </c>
      <c r="V15" s="45">
        <f t="shared" ca="1" si="18"/>
        <v>0</v>
      </c>
      <c r="W15" s="45">
        <f t="shared" ca="1" si="12"/>
        <v>0</v>
      </c>
      <c r="X15" s="25">
        <f t="shared" ca="1" si="1"/>
        <v>0</v>
      </c>
      <c r="Z15" s="28">
        <f t="shared" ca="1" si="19"/>
        <v>0</v>
      </c>
      <c r="AA15" s="233"/>
      <c r="AB15" s="45">
        <f t="shared" ca="1" si="13"/>
        <v>0</v>
      </c>
      <c r="AC15" s="45">
        <f t="shared" ca="1" si="2"/>
        <v>0</v>
      </c>
      <c r="AD15" s="25">
        <f t="shared" ca="1" si="3"/>
        <v>0</v>
      </c>
    </row>
    <row r="16" spans="1:31" x14ac:dyDescent="0.35">
      <c r="A16" s="250">
        <f ca="1">-PV($A$8,$A$28,A11)</f>
        <v>0</v>
      </c>
      <c r="B16" s="48" t="s">
        <v>38</v>
      </c>
      <c r="D16" s="20">
        <v>12</v>
      </c>
      <c r="E16" s="21">
        <f t="shared" ca="1" si="14"/>
        <v>4383</v>
      </c>
      <c r="F16" s="44">
        <f t="shared" ca="1" si="4"/>
        <v>4748</v>
      </c>
      <c r="G16" s="22" t="s">
        <v>119</v>
      </c>
      <c r="H16" s="44">
        <f t="shared" ca="1" si="15"/>
        <v>4383</v>
      </c>
      <c r="I16" s="45">
        <f t="shared" ca="1" si="5"/>
        <v>0</v>
      </c>
      <c r="J16" s="45">
        <f t="shared" ca="1" si="6"/>
        <v>0</v>
      </c>
      <c r="K16" s="45">
        <f t="shared" ca="1" si="7"/>
        <v>0</v>
      </c>
      <c r="L16" s="45"/>
      <c r="M16" s="45">
        <f t="shared" ca="1" si="16"/>
        <v>0</v>
      </c>
      <c r="N16" s="257">
        <f t="shared" ca="1" si="8"/>
        <v>0</v>
      </c>
      <c r="O16" s="23"/>
      <c r="P16" s="255">
        <f t="shared" ca="1" si="9"/>
        <v>0</v>
      </c>
      <c r="Q16" s="163">
        <f t="shared" ca="1" si="10"/>
        <v>0</v>
      </c>
      <c r="R16" s="164">
        <f ca="1">NPV(Q15,K16:$K$244) + ($A$13+$A$14+$A$15)/POWER(1+Q15,$A$28-D16+1)</f>
        <v>0</v>
      </c>
      <c r="S16" s="164">
        <f ca="1">NPV(Q16,K16:$K$244) + ($A$13+$A$14+$A$15)/POWER(1+Q16,$A$28-D16+1)</f>
        <v>0</v>
      </c>
      <c r="T16" s="45">
        <f t="shared" ca="1" si="11"/>
        <v>0</v>
      </c>
      <c r="U16" s="45">
        <f t="shared" ca="1" si="17"/>
        <v>0</v>
      </c>
      <c r="V16" s="45">
        <f t="shared" ca="1" si="18"/>
        <v>0</v>
      </c>
      <c r="W16" s="45">
        <v>0</v>
      </c>
      <c r="X16" s="25">
        <f t="shared" ca="1" si="1"/>
        <v>0</v>
      </c>
      <c r="Z16" s="28">
        <f t="shared" ca="1" si="19"/>
        <v>0</v>
      </c>
      <c r="AA16" s="233"/>
      <c r="AB16" s="45">
        <f t="shared" ca="1" si="13"/>
        <v>0</v>
      </c>
      <c r="AC16" s="45">
        <v>0</v>
      </c>
      <c r="AD16" s="25">
        <f t="shared" ca="1" si="3"/>
        <v>0</v>
      </c>
    </row>
    <row r="17" spans="1:30" x14ac:dyDescent="0.35">
      <c r="A17" s="247">
        <v>0</v>
      </c>
      <c r="B17" s="48" t="s">
        <v>273</v>
      </c>
      <c r="D17" s="20">
        <v>13</v>
      </c>
      <c r="E17" s="21">
        <f t="shared" ca="1" si="14"/>
        <v>4749</v>
      </c>
      <c r="F17" s="44">
        <f t="shared" ca="1" si="4"/>
        <v>5113</v>
      </c>
      <c r="G17" s="22" t="s">
        <v>119</v>
      </c>
      <c r="H17" s="44">
        <f t="shared" ca="1" si="15"/>
        <v>4749</v>
      </c>
      <c r="I17" s="45">
        <f t="shared" ca="1" si="5"/>
        <v>0</v>
      </c>
      <c r="J17" s="45">
        <f t="shared" ca="1" si="6"/>
        <v>0</v>
      </c>
      <c r="K17" s="45">
        <f t="shared" ca="1" si="7"/>
        <v>0</v>
      </c>
      <c r="L17" s="45"/>
      <c r="M17" s="45">
        <f t="shared" ca="1" si="16"/>
        <v>0</v>
      </c>
      <c r="N17" s="257">
        <f t="shared" ca="1" si="8"/>
        <v>0</v>
      </c>
      <c r="O17" s="23"/>
      <c r="P17" s="255">
        <f t="shared" ca="1" si="9"/>
        <v>0</v>
      </c>
      <c r="Q17" s="163">
        <f t="shared" ca="1" si="10"/>
        <v>0</v>
      </c>
      <c r="R17" s="164">
        <f ca="1">NPV(Q16,K17:$K$244) + ($A$13+$A$14+$A$15)/POWER(1+Q16,$A$28-D17+1)</f>
        <v>0</v>
      </c>
      <c r="S17" s="164">
        <f ca="1">NPV(Q17,K17:$K$244) + ($A$13+$A$14+$A$15)/POWER(1+Q17,$A$28-D17+1)</f>
        <v>0</v>
      </c>
      <c r="T17" s="45">
        <f t="shared" ca="1" si="11"/>
        <v>0</v>
      </c>
      <c r="U17" s="45">
        <f t="shared" ca="1" si="17"/>
        <v>0</v>
      </c>
      <c r="V17" s="45">
        <f t="shared" ca="1" si="18"/>
        <v>0</v>
      </c>
      <c r="W17" s="45">
        <f t="shared" ca="1" si="12"/>
        <v>0</v>
      </c>
      <c r="X17" s="25">
        <f t="shared" ca="1" si="1"/>
        <v>0</v>
      </c>
      <c r="Z17" s="28">
        <f t="shared" ca="1" si="19"/>
        <v>0</v>
      </c>
      <c r="AA17" s="233"/>
      <c r="AB17" s="45">
        <f t="shared" ca="1" si="13"/>
        <v>0</v>
      </c>
      <c r="AC17" s="45">
        <f t="shared" ca="1" si="2"/>
        <v>0</v>
      </c>
      <c r="AD17" s="25">
        <f t="shared" ca="1" si="3"/>
        <v>0</v>
      </c>
    </row>
    <row r="18" spans="1:30" x14ac:dyDescent="0.35">
      <c r="A18" s="247">
        <f ca="1">A13/POWER(1+$A$8,$A$28)</f>
        <v>0</v>
      </c>
      <c r="B18" s="48" t="s">
        <v>39</v>
      </c>
      <c r="D18" s="20">
        <v>14</v>
      </c>
      <c r="E18" s="21">
        <f t="shared" ca="1" si="14"/>
        <v>5114</v>
      </c>
      <c r="F18" s="44">
        <f t="shared" ca="1" si="4"/>
        <v>5478</v>
      </c>
      <c r="G18" s="22" t="s">
        <v>119</v>
      </c>
      <c r="H18" s="44">
        <f t="shared" ca="1" si="15"/>
        <v>5114</v>
      </c>
      <c r="I18" s="45">
        <f t="shared" ca="1" si="5"/>
        <v>0</v>
      </c>
      <c r="J18" s="45">
        <f t="shared" ca="1" si="6"/>
        <v>0</v>
      </c>
      <c r="K18" s="45">
        <f t="shared" ca="1" si="7"/>
        <v>0</v>
      </c>
      <c r="L18" s="45"/>
      <c r="M18" s="45">
        <f t="shared" ca="1" si="16"/>
        <v>0</v>
      </c>
      <c r="N18" s="257">
        <f t="shared" ca="1" si="8"/>
        <v>0</v>
      </c>
      <c r="O18" s="23"/>
      <c r="P18" s="255">
        <f t="shared" ca="1" si="9"/>
        <v>0</v>
      </c>
      <c r="Q18" s="163">
        <f t="shared" ca="1" si="10"/>
        <v>0</v>
      </c>
      <c r="R18" s="164">
        <f ca="1">NPV(Q17,K18:$K$244) + ($A$13+$A$14+$A$15)/POWER(1+Q17,$A$28-D18+1)</f>
        <v>0</v>
      </c>
      <c r="S18" s="164">
        <f ca="1">NPV(Q18,K18:$K$244) + ($A$13+$A$14+$A$15)/POWER(1+Q18,$A$28-D18+1)</f>
        <v>0</v>
      </c>
      <c r="T18" s="45">
        <f t="shared" ca="1" si="11"/>
        <v>0</v>
      </c>
      <c r="U18" s="45">
        <f t="shared" ca="1" si="17"/>
        <v>0</v>
      </c>
      <c r="V18" s="45">
        <f t="shared" ca="1" si="18"/>
        <v>0</v>
      </c>
      <c r="W18" s="45">
        <v>0</v>
      </c>
      <c r="X18" s="25">
        <f t="shared" ca="1" si="1"/>
        <v>0</v>
      </c>
      <c r="Z18" s="28">
        <f t="shared" ca="1" si="19"/>
        <v>0</v>
      </c>
      <c r="AA18" s="233"/>
      <c r="AB18" s="45">
        <f t="shared" ca="1" si="13"/>
        <v>0</v>
      </c>
      <c r="AC18" s="45">
        <f t="shared" si="2"/>
        <v>0</v>
      </c>
      <c r="AD18" s="25">
        <f t="shared" ca="1" si="3"/>
        <v>0</v>
      </c>
    </row>
    <row r="19" spans="1:30" x14ac:dyDescent="0.35">
      <c r="A19" s="247">
        <f ca="1">A14/POWER(1+$A$8,$A$28)</f>
        <v>0</v>
      </c>
      <c r="B19" s="48" t="s">
        <v>40</v>
      </c>
      <c r="C19" s="29"/>
      <c r="D19" s="20">
        <v>15</v>
      </c>
      <c r="E19" s="21">
        <f t="shared" ca="1" si="14"/>
        <v>5479</v>
      </c>
      <c r="F19" s="44">
        <f t="shared" ca="1" si="4"/>
        <v>5843</v>
      </c>
      <c r="G19" s="22" t="s">
        <v>119</v>
      </c>
      <c r="H19" s="44">
        <f t="shared" ca="1" si="15"/>
        <v>5479</v>
      </c>
      <c r="I19" s="45">
        <f t="shared" ca="1" si="5"/>
        <v>0</v>
      </c>
      <c r="J19" s="45">
        <f t="shared" ca="1" si="6"/>
        <v>0</v>
      </c>
      <c r="K19" s="45">
        <f t="shared" ca="1" si="7"/>
        <v>0</v>
      </c>
      <c r="L19" s="45"/>
      <c r="M19" s="45">
        <f t="shared" ca="1" si="16"/>
        <v>0</v>
      </c>
      <c r="N19" s="257">
        <f t="shared" ca="1" si="8"/>
        <v>0</v>
      </c>
      <c r="O19" s="23"/>
      <c r="P19" s="255">
        <f t="shared" ca="1" si="9"/>
        <v>0</v>
      </c>
      <c r="Q19" s="163">
        <f t="shared" ca="1" si="10"/>
        <v>0</v>
      </c>
      <c r="R19" s="164">
        <f ca="1">NPV(Q18,K19:$K$244) + ($A$13+$A$14+$A$15)/POWER(1+Q18,$A$28-D19+1)</f>
        <v>0</v>
      </c>
      <c r="S19" s="164">
        <f ca="1">NPV(Q19,K19:$K$244) + ($A$13+$A$14+$A$15)/POWER(1+Q19,$A$28-D19+1)</f>
        <v>0</v>
      </c>
      <c r="T19" s="45">
        <f t="shared" ca="1" si="11"/>
        <v>0</v>
      </c>
      <c r="U19" s="45">
        <f t="shared" ca="1" si="17"/>
        <v>0</v>
      </c>
      <c r="V19" s="45">
        <f t="shared" ca="1" si="18"/>
        <v>0</v>
      </c>
      <c r="W19" s="45">
        <f t="shared" ca="1" si="12"/>
        <v>0</v>
      </c>
      <c r="X19" s="25">
        <f t="shared" ca="1" si="1"/>
        <v>0</v>
      </c>
      <c r="Z19" s="28">
        <f t="shared" ca="1" si="19"/>
        <v>0</v>
      </c>
      <c r="AA19" s="233"/>
      <c r="AB19" s="45">
        <f t="shared" ca="1" si="13"/>
        <v>0</v>
      </c>
      <c r="AC19" s="45">
        <f t="shared" ca="1" si="2"/>
        <v>0</v>
      </c>
      <c r="AD19" s="25">
        <f t="shared" ca="1" si="3"/>
        <v>0</v>
      </c>
    </row>
    <row r="20" spans="1:30" x14ac:dyDescent="0.35">
      <c r="A20" s="247">
        <f ca="1">A15/POWER(1+$A$8,$A$28)</f>
        <v>0</v>
      </c>
      <c r="B20" s="48" t="s">
        <v>41</v>
      </c>
      <c r="D20" s="20">
        <v>16</v>
      </c>
      <c r="E20" s="21">
        <f t="shared" ca="1" si="14"/>
        <v>5844</v>
      </c>
      <c r="F20" s="44">
        <f t="shared" ca="1" si="4"/>
        <v>6209</v>
      </c>
      <c r="G20" s="22" t="s">
        <v>119</v>
      </c>
      <c r="H20" s="44">
        <f t="shared" ca="1" si="15"/>
        <v>5844</v>
      </c>
      <c r="I20" s="45">
        <f t="shared" ca="1" si="5"/>
        <v>0</v>
      </c>
      <c r="J20" s="45">
        <f t="shared" ca="1" si="6"/>
        <v>0</v>
      </c>
      <c r="K20" s="45">
        <f t="shared" ca="1" si="7"/>
        <v>0</v>
      </c>
      <c r="L20" s="45"/>
      <c r="M20" s="45">
        <f t="shared" ca="1" si="16"/>
        <v>0</v>
      </c>
      <c r="N20" s="257">
        <f t="shared" ca="1" si="8"/>
        <v>0</v>
      </c>
      <c r="O20" s="23"/>
      <c r="P20" s="255">
        <f t="shared" ca="1" si="9"/>
        <v>0</v>
      </c>
      <c r="Q20" s="163">
        <f t="shared" ca="1" si="10"/>
        <v>0</v>
      </c>
      <c r="R20" s="164">
        <f ca="1">NPV(Q19,K20:$K$244) + ($A$13+$A$14+$A$15)/POWER(1+Q19,$A$28-D20+1)</f>
        <v>0</v>
      </c>
      <c r="S20" s="164">
        <f ca="1">NPV(Q20,K20:$K$244) + ($A$13+$A$14+$A$15)/POWER(1+Q20,$A$28-D20+1)</f>
        <v>0</v>
      </c>
      <c r="T20" s="45">
        <f t="shared" ca="1" si="11"/>
        <v>0</v>
      </c>
      <c r="U20" s="45">
        <f t="shared" ca="1" si="17"/>
        <v>0</v>
      </c>
      <c r="V20" s="45">
        <f t="shared" ca="1" si="18"/>
        <v>0</v>
      </c>
      <c r="W20" s="45">
        <f t="shared" ca="1" si="12"/>
        <v>0</v>
      </c>
      <c r="X20" s="25">
        <f t="shared" ca="1" si="1"/>
        <v>0</v>
      </c>
      <c r="Z20" s="28">
        <f t="shared" ca="1" si="19"/>
        <v>0</v>
      </c>
      <c r="AA20" s="233"/>
      <c r="AB20" s="45">
        <f t="shared" ca="1" si="13"/>
        <v>0</v>
      </c>
      <c r="AC20" s="45">
        <f t="shared" ca="1" si="2"/>
        <v>0</v>
      </c>
      <c r="AD20" s="25">
        <f t="shared" ca="1" si="3"/>
        <v>0</v>
      </c>
    </row>
    <row r="21" spans="1:30" ht="15" thickBot="1" x14ac:dyDescent="0.4">
      <c r="A21" s="273">
        <f ca="1">SUM(A16:A20)</f>
        <v>0</v>
      </c>
      <c r="B21" s="30" t="s">
        <v>42</v>
      </c>
      <c r="D21" s="20">
        <v>17</v>
      </c>
      <c r="E21" s="21">
        <f t="shared" ca="1" si="14"/>
        <v>6210</v>
      </c>
      <c r="F21" s="44">
        <f t="shared" ca="1" si="4"/>
        <v>6574</v>
      </c>
      <c r="G21" s="22" t="s">
        <v>119</v>
      </c>
      <c r="H21" s="44">
        <f t="shared" ca="1" si="15"/>
        <v>6210</v>
      </c>
      <c r="I21" s="45">
        <f t="shared" ca="1" si="5"/>
        <v>0</v>
      </c>
      <c r="J21" s="45">
        <f t="shared" ca="1" si="6"/>
        <v>0</v>
      </c>
      <c r="K21" s="45">
        <f t="shared" ca="1" si="7"/>
        <v>0</v>
      </c>
      <c r="L21" s="45"/>
      <c r="M21" s="45">
        <f t="shared" ca="1" si="16"/>
        <v>0</v>
      </c>
      <c r="N21" s="257">
        <f t="shared" ca="1" si="8"/>
        <v>0</v>
      </c>
      <c r="O21" s="23"/>
      <c r="P21" s="255">
        <f t="shared" ca="1" si="9"/>
        <v>0</v>
      </c>
      <c r="Q21" s="163">
        <f t="shared" ca="1" si="10"/>
        <v>0</v>
      </c>
      <c r="R21" s="164">
        <f ca="1">NPV(Q20,K21:$K$244) + ($A$13+$A$14+$A$15)/POWER(1+Q20,$A$28-D21+1)</f>
        <v>0</v>
      </c>
      <c r="S21" s="164">
        <f ca="1">NPV(Q21,K21:$K$244) + ($A$13+$A$14+$A$15)/POWER(1+Q21,$A$28-D21+1)</f>
        <v>0</v>
      </c>
      <c r="T21" s="45">
        <f t="shared" ca="1" si="11"/>
        <v>0</v>
      </c>
      <c r="U21" s="45">
        <f t="shared" ca="1" si="17"/>
        <v>0</v>
      </c>
      <c r="V21" s="45">
        <f t="shared" ca="1" si="18"/>
        <v>0</v>
      </c>
      <c r="W21" s="45">
        <f t="shared" ca="1" si="12"/>
        <v>0</v>
      </c>
      <c r="X21" s="25">
        <f t="shared" ca="1" si="1"/>
        <v>0</v>
      </c>
      <c r="Z21" s="28">
        <f t="shared" ca="1" si="19"/>
        <v>0</v>
      </c>
      <c r="AA21" s="233"/>
      <c r="AB21" s="45">
        <f t="shared" ca="1" si="13"/>
        <v>0</v>
      </c>
      <c r="AC21" s="45">
        <f t="shared" ca="1" si="2"/>
        <v>0</v>
      </c>
      <c r="AD21" s="25">
        <f t="shared" ca="1" si="3"/>
        <v>0</v>
      </c>
    </row>
    <row r="22" spans="1:30" ht="15" thickBot="1" x14ac:dyDescent="0.4">
      <c r="D22" s="20">
        <v>18</v>
      </c>
      <c r="E22" s="21">
        <f t="shared" ca="1" si="14"/>
        <v>6575</v>
      </c>
      <c r="F22" s="44">
        <f t="shared" ca="1" si="4"/>
        <v>6939</v>
      </c>
      <c r="G22" s="22" t="s">
        <v>119</v>
      </c>
      <c r="H22" s="44">
        <f t="shared" ca="1" si="15"/>
        <v>6575</v>
      </c>
      <c r="I22" s="45">
        <f t="shared" ca="1" si="5"/>
        <v>0</v>
      </c>
      <c r="J22" s="45">
        <f t="shared" ca="1" si="6"/>
        <v>0</v>
      </c>
      <c r="K22" s="45">
        <f t="shared" ca="1" si="7"/>
        <v>0</v>
      </c>
      <c r="L22" s="45"/>
      <c r="M22" s="45">
        <f t="shared" ca="1" si="16"/>
        <v>0</v>
      </c>
      <c r="N22" s="257">
        <f t="shared" ca="1" si="8"/>
        <v>0</v>
      </c>
      <c r="O22" s="23"/>
      <c r="P22" s="255">
        <f t="shared" ca="1" si="9"/>
        <v>0</v>
      </c>
      <c r="Q22" s="163">
        <f t="shared" ca="1" si="10"/>
        <v>0</v>
      </c>
      <c r="R22" s="164">
        <f ca="1">NPV(Q21,K22:$K$244) + ($A$13+$A$14+$A$15)/POWER(1+Q21,$A$28-D22+1)</f>
        <v>0</v>
      </c>
      <c r="S22" s="164">
        <f ca="1">NPV(Q22,K22:$K$244) + ($A$13+$A$14+$A$15)/POWER(1+Q22,$A$28-D22+1)</f>
        <v>0</v>
      </c>
      <c r="T22" s="45">
        <f t="shared" ca="1" si="11"/>
        <v>0</v>
      </c>
      <c r="U22" s="45">
        <f t="shared" ca="1" si="17"/>
        <v>0</v>
      </c>
      <c r="V22" s="45">
        <f t="shared" ca="1" si="18"/>
        <v>0</v>
      </c>
      <c r="W22" s="45">
        <f t="shared" ca="1" si="12"/>
        <v>0</v>
      </c>
      <c r="X22" s="25">
        <f t="shared" ca="1" si="1"/>
        <v>0</v>
      </c>
      <c r="Z22" s="28">
        <f t="shared" ca="1" si="19"/>
        <v>0</v>
      </c>
      <c r="AA22" s="233"/>
      <c r="AB22" s="45">
        <f t="shared" ca="1" si="13"/>
        <v>0</v>
      </c>
      <c r="AC22" s="45">
        <f t="shared" ca="1" si="2"/>
        <v>0</v>
      </c>
      <c r="AD22" s="25">
        <f t="shared" ca="1" si="3"/>
        <v>0</v>
      </c>
    </row>
    <row r="23" spans="1:30" ht="15.5" x14ac:dyDescent="0.35">
      <c r="A23" s="458" t="s">
        <v>43</v>
      </c>
      <c r="B23" s="459"/>
      <c r="D23" s="20">
        <v>19</v>
      </c>
      <c r="E23" s="21">
        <f t="shared" ca="1" si="14"/>
        <v>6940</v>
      </c>
      <c r="F23" s="44">
        <f t="shared" ca="1" si="4"/>
        <v>7304</v>
      </c>
      <c r="G23" s="22" t="s">
        <v>119</v>
      </c>
      <c r="H23" s="44">
        <f t="shared" ca="1" si="15"/>
        <v>6940</v>
      </c>
      <c r="I23" s="45">
        <f t="shared" ca="1" si="5"/>
        <v>0</v>
      </c>
      <c r="J23" s="45">
        <f t="shared" ca="1" si="6"/>
        <v>0</v>
      </c>
      <c r="K23" s="45">
        <f t="shared" ca="1" si="7"/>
        <v>0</v>
      </c>
      <c r="L23" s="45"/>
      <c r="M23" s="45">
        <f t="shared" ca="1" si="16"/>
        <v>0</v>
      </c>
      <c r="N23" s="257">
        <f t="shared" ca="1" si="8"/>
        <v>0</v>
      </c>
      <c r="O23" s="23"/>
      <c r="P23" s="255">
        <f t="shared" ca="1" si="9"/>
        <v>0</v>
      </c>
      <c r="Q23" s="163">
        <f t="shared" ca="1" si="10"/>
        <v>0</v>
      </c>
      <c r="R23" s="164">
        <f ca="1">NPV(Q22,K23:$K$244) + ($A$13+$A$14+$A$15)/POWER(1+Q22,$A$28-D23+1)</f>
        <v>0</v>
      </c>
      <c r="S23" s="164">
        <f ca="1">NPV(Q23,K23:$K$244) + ($A$13+$A$14+$A$15)/POWER(1+Q23,$A$28-D23+1)</f>
        <v>0</v>
      </c>
      <c r="T23" s="45">
        <f t="shared" ca="1" si="11"/>
        <v>0</v>
      </c>
      <c r="U23" s="45">
        <f t="shared" ca="1" si="17"/>
        <v>0</v>
      </c>
      <c r="V23" s="45">
        <f t="shared" ca="1" si="18"/>
        <v>0</v>
      </c>
      <c r="W23" s="45">
        <f t="shared" ca="1" si="12"/>
        <v>0</v>
      </c>
      <c r="X23" s="25">
        <f t="shared" ca="1" si="1"/>
        <v>0</v>
      </c>
      <c r="Z23" s="28">
        <f t="shared" ca="1" si="19"/>
        <v>0</v>
      </c>
      <c r="AA23" s="233"/>
      <c r="AB23" s="45">
        <f t="shared" ca="1" si="13"/>
        <v>0</v>
      </c>
      <c r="AC23" s="45">
        <f t="shared" ca="1" si="2"/>
        <v>0</v>
      </c>
      <c r="AD23" s="25">
        <f t="shared" ca="1" si="3"/>
        <v>0</v>
      </c>
    </row>
    <row r="24" spans="1:30" x14ac:dyDescent="0.35">
      <c r="A24" s="106">
        <f ca="1">VLOOKUP($B$3,'Input Table'!B:V,12,0)</f>
        <v>0</v>
      </c>
      <c r="B24" s="27" t="s">
        <v>280</v>
      </c>
      <c r="D24" s="20">
        <v>20</v>
      </c>
      <c r="E24" s="21">
        <f t="shared" ca="1" si="14"/>
        <v>7305</v>
      </c>
      <c r="F24" s="44">
        <f t="shared" ca="1" si="4"/>
        <v>7670</v>
      </c>
      <c r="G24" s="22" t="s">
        <v>119</v>
      </c>
      <c r="H24" s="44">
        <f t="shared" ca="1" si="15"/>
        <v>7305</v>
      </c>
      <c r="I24" s="45">
        <f t="shared" ca="1" si="5"/>
        <v>0</v>
      </c>
      <c r="J24" s="45">
        <f t="shared" ca="1" si="6"/>
        <v>0</v>
      </c>
      <c r="K24" s="45">
        <f t="shared" ca="1" si="7"/>
        <v>0</v>
      </c>
      <c r="L24" s="45"/>
      <c r="M24" s="45">
        <f t="shared" ca="1" si="16"/>
        <v>0</v>
      </c>
      <c r="N24" s="257">
        <f t="shared" ca="1" si="8"/>
        <v>0</v>
      </c>
      <c r="O24" s="23"/>
      <c r="P24" s="255">
        <f t="shared" ca="1" si="9"/>
        <v>0</v>
      </c>
      <c r="Q24" s="163">
        <f t="shared" ca="1" si="10"/>
        <v>0</v>
      </c>
      <c r="R24" s="164">
        <f ca="1">NPV(Q23,K24:$K$244) + ($A$13+$A$14+$A$15)/POWER(1+Q23,$A$28-D24+1)</f>
        <v>0</v>
      </c>
      <c r="S24" s="164">
        <f ca="1">NPV(Q24,K24:$K$244) + ($A$13+$A$14+$A$15)/POWER(1+Q24,$A$28-D24+1)</f>
        <v>0</v>
      </c>
      <c r="T24" s="45">
        <f t="shared" ca="1" si="11"/>
        <v>0</v>
      </c>
      <c r="U24" s="45">
        <f t="shared" ca="1" si="17"/>
        <v>0</v>
      </c>
      <c r="V24" s="45">
        <f t="shared" ca="1" si="18"/>
        <v>0</v>
      </c>
      <c r="W24" s="45">
        <f t="shared" ca="1" si="12"/>
        <v>0</v>
      </c>
      <c r="X24" s="25">
        <f t="shared" ca="1" si="1"/>
        <v>0</v>
      </c>
      <c r="Z24" s="28">
        <f t="shared" ca="1" si="19"/>
        <v>0</v>
      </c>
      <c r="AA24" s="233"/>
      <c r="AB24" s="45">
        <f t="shared" ca="1" si="13"/>
        <v>0</v>
      </c>
      <c r="AC24" s="45">
        <f t="shared" ca="1" si="2"/>
        <v>0</v>
      </c>
      <c r="AD24" s="25">
        <f t="shared" ca="1" si="3"/>
        <v>0</v>
      </c>
    </row>
    <row r="25" spans="1:30" x14ac:dyDescent="0.35">
      <c r="A25" s="106">
        <f ca="1">VLOOKUP($B$3,'Input Table'!B:V,13,0)</f>
        <v>0</v>
      </c>
      <c r="B25" s="27" t="s">
        <v>281</v>
      </c>
      <c r="C25" s="29"/>
      <c r="D25" s="20">
        <v>21</v>
      </c>
      <c r="E25" s="21">
        <f t="shared" ca="1" si="14"/>
        <v>7671</v>
      </c>
      <c r="F25" s="44">
        <f t="shared" ca="1" si="4"/>
        <v>8035</v>
      </c>
      <c r="G25" s="22" t="s">
        <v>119</v>
      </c>
      <c r="H25" s="44">
        <f t="shared" ca="1" si="15"/>
        <v>7671</v>
      </c>
      <c r="I25" s="45">
        <f t="shared" ca="1" si="5"/>
        <v>0</v>
      </c>
      <c r="J25" s="45">
        <f t="shared" ca="1" si="6"/>
        <v>0</v>
      </c>
      <c r="K25" s="45">
        <f t="shared" ca="1" si="7"/>
        <v>0</v>
      </c>
      <c r="L25" s="45"/>
      <c r="M25" s="45">
        <f t="shared" ca="1" si="16"/>
        <v>0</v>
      </c>
      <c r="N25" s="257">
        <f t="shared" ca="1" si="8"/>
        <v>0</v>
      </c>
      <c r="O25" s="23"/>
      <c r="P25" s="255">
        <f t="shared" ca="1" si="9"/>
        <v>0</v>
      </c>
      <c r="Q25" s="163">
        <f t="shared" ca="1" si="10"/>
        <v>0</v>
      </c>
      <c r="R25" s="164">
        <f ca="1">NPV(Q24,K25:$K$244) + ($A$13+$A$14+$A$15)/POWER(1+Q24,$A$28-D25+1)</f>
        <v>0</v>
      </c>
      <c r="S25" s="164">
        <f ca="1">NPV(Q25,K25:$K$244) + ($A$13+$A$14+$A$15)/POWER(1+Q25,$A$28-D25+1)</f>
        <v>0</v>
      </c>
      <c r="T25" s="45">
        <f t="shared" ca="1" si="11"/>
        <v>0</v>
      </c>
      <c r="U25" s="45">
        <f t="shared" ca="1" si="17"/>
        <v>0</v>
      </c>
      <c r="V25" s="45">
        <f t="shared" ca="1" si="18"/>
        <v>0</v>
      </c>
      <c r="W25" s="45">
        <f t="shared" ca="1" si="12"/>
        <v>0</v>
      </c>
      <c r="X25" s="25">
        <f t="shared" ca="1" si="1"/>
        <v>0</v>
      </c>
      <c r="Z25" s="28">
        <f t="shared" ca="1" si="19"/>
        <v>0</v>
      </c>
      <c r="AA25" s="233"/>
      <c r="AB25" s="45">
        <f t="shared" ca="1" si="13"/>
        <v>0</v>
      </c>
      <c r="AC25" s="45">
        <f t="shared" ca="1" si="2"/>
        <v>0</v>
      </c>
      <c r="AD25" s="25">
        <f t="shared" ca="1" si="3"/>
        <v>0</v>
      </c>
    </row>
    <row r="26" spans="1:30" x14ac:dyDescent="0.35">
      <c r="A26" s="106">
        <f ca="1">VLOOKUP($B$3,'Input Table'!B:V,14,0)</f>
        <v>0</v>
      </c>
      <c r="B26" s="27" t="s">
        <v>361</v>
      </c>
      <c r="D26" s="20">
        <v>22</v>
      </c>
      <c r="E26" s="21">
        <f t="shared" ca="1" si="14"/>
        <v>8036</v>
      </c>
      <c r="F26" s="44">
        <f t="shared" ca="1" si="4"/>
        <v>8400</v>
      </c>
      <c r="G26" s="22" t="s">
        <v>119</v>
      </c>
      <c r="H26" s="44">
        <f t="shared" ca="1" si="15"/>
        <v>8036</v>
      </c>
      <c r="I26" s="45">
        <f t="shared" ca="1" si="5"/>
        <v>0</v>
      </c>
      <c r="J26" s="45">
        <f t="shared" ca="1" si="6"/>
        <v>0</v>
      </c>
      <c r="K26" s="45">
        <f t="shared" ca="1" si="7"/>
        <v>0</v>
      </c>
      <c r="L26" s="45"/>
      <c r="M26" s="45">
        <f t="shared" ca="1" si="16"/>
        <v>0</v>
      </c>
      <c r="N26" s="257">
        <f t="shared" ca="1" si="8"/>
        <v>0</v>
      </c>
      <c r="O26" s="23"/>
      <c r="P26" s="255">
        <f t="shared" ca="1" si="9"/>
        <v>0</v>
      </c>
      <c r="Q26" s="163">
        <f t="shared" ca="1" si="10"/>
        <v>0</v>
      </c>
      <c r="R26" s="164">
        <f ca="1">NPV(Q25,K26:$K$244) + ($A$13+$A$14+$A$15)/POWER(1+Q25,$A$28-D26+1)</f>
        <v>0</v>
      </c>
      <c r="S26" s="164">
        <f ca="1">NPV(Q26,K26:$K$244) + ($A$13+$A$14+$A$15)/POWER(1+Q26,$A$28-D26+1)</f>
        <v>0</v>
      </c>
      <c r="T26" s="45">
        <f t="shared" ca="1" si="11"/>
        <v>0</v>
      </c>
      <c r="U26" s="45">
        <f t="shared" ca="1" si="17"/>
        <v>0</v>
      </c>
      <c r="V26" s="45">
        <f t="shared" ca="1" si="18"/>
        <v>0</v>
      </c>
      <c r="W26" s="45">
        <f t="shared" ca="1" si="12"/>
        <v>0</v>
      </c>
      <c r="X26" s="25">
        <f t="shared" ca="1" si="1"/>
        <v>0</v>
      </c>
      <c r="Z26" s="28">
        <f t="shared" ca="1" si="19"/>
        <v>0</v>
      </c>
      <c r="AA26" s="233"/>
      <c r="AB26" s="45">
        <f t="shared" ca="1" si="13"/>
        <v>0</v>
      </c>
      <c r="AC26" s="45">
        <f t="shared" ca="1" si="2"/>
        <v>0</v>
      </c>
      <c r="AD26" s="25">
        <f t="shared" ca="1" si="3"/>
        <v>0</v>
      </c>
    </row>
    <row r="27" spans="1:30" x14ac:dyDescent="0.35">
      <c r="A27" s="106">
        <f ca="1">VLOOKUP($B$3,'Input Table'!B:V,15,0)</f>
        <v>0</v>
      </c>
      <c r="B27" s="48" t="s">
        <v>345</v>
      </c>
      <c r="C27" s="19"/>
      <c r="D27" s="20">
        <v>23</v>
      </c>
      <c r="E27" s="21">
        <f t="shared" ca="1" si="14"/>
        <v>8401</v>
      </c>
      <c r="F27" s="44">
        <f t="shared" ca="1" si="4"/>
        <v>8765</v>
      </c>
      <c r="G27" s="22" t="s">
        <v>119</v>
      </c>
      <c r="H27" s="44">
        <f t="shared" ca="1" si="15"/>
        <v>8401</v>
      </c>
      <c r="I27" s="45">
        <f t="shared" ca="1" si="5"/>
        <v>0</v>
      </c>
      <c r="J27" s="45">
        <f t="shared" ca="1" si="6"/>
        <v>0</v>
      </c>
      <c r="K27" s="45">
        <f t="shared" ca="1" si="7"/>
        <v>0</v>
      </c>
      <c r="L27" s="45"/>
      <c r="M27" s="45">
        <f t="shared" ca="1" si="16"/>
        <v>0</v>
      </c>
      <c r="N27" s="257">
        <f t="shared" ca="1" si="8"/>
        <v>0</v>
      </c>
      <c r="O27" s="23"/>
      <c r="P27" s="255">
        <f t="shared" ca="1" si="9"/>
        <v>0</v>
      </c>
      <c r="Q27" s="163">
        <f t="shared" ca="1" si="10"/>
        <v>0</v>
      </c>
      <c r="R27" s="164">
        <f ca="1">NPV(Q26,K27:$K$244) + ($A$13+$A$14+$A$15)/POWER(1+Q26,$A$28-D27+1)</f>
        <v>0</v>
      </c>
      <c r="S27" s="164">
        <f ca="1">NPV(Q27,K27:$K$244) + ($A$13+$A$14+$A$15)/POWER(1+Q27,$A$28-D27+1)</f>
        <v>0</v>
      </c>
      <c r="T27" s="45">
        <f t="shared" ca="1" si="11"/>
        <v>0</v>
      </c>
      <c r="U27" s="45">
        <f t="shared" ca="1" si="17"/>
        <v>0</v>
      </c>
      <c r="V27" s="45">
        <f t="shared" ca="1" si="18"/>
        <v>0</v>
      </c>
      <c r="W27" s="45">
        <f t="shared" ca="1" si="12"/>
        <v>0</v>
      </c>
      <c r="X27" s="25">
        <f t="shared" ca="1" si="1"/>
        <v>0</v>
      </c>
      <c r="Z27" s="28">
        <f t="shared" ca="1" si="19"/>
        <v>0</v>
      </c>
      <c r="AA27" s="233"/>
      <c r="AB27" s="45">
        <f t="shared" ca="1" si="13"/>
        <v>0</v>
      </c>
      <c r="AC27" s="45">
        <f t="shared" ca="1" si="2"/>
        <v>0</v>
      </c>
      <c r="AD27" s="25">
        <f t="shared" ca="1" si="3"/>
        <v>0</v>
      </c>
    </row>
    <row r="28" spans="1:30" ht="15" thickBot="1" x14ac:dyDescent="0.4">
      <c r="A28" s="107">
        <f ca="1">IF(A27&lt;&gt;0,A27,IF(OR(A24&lt;&gt;0,A25=0),A24+A26,A25+A26))</f>
        <v>0</v>
      </c>
      <c r="B28" s="30" t="s">
        <v>256</v>
      </c>
      <c r="D28" s="20">
        <v>24</v>
      </c>
      <c r="E28" s="21">
        <f t="shared" ca="1" si="14"/>
        <v>8766</v>
      </c>
      <c r="F28" s="44">
        <f t="shared" ca="1" si="4"/>
        <v>9131</v>
      </c>
      <c r="G28" s="22" t="s">
        <v>119</v>
      </c>
      <c r="H28" s="44">
        <f t="shared" ca="1" si="15"/>
        <v>8766</v>
      </c>
      <c r="I28" s="45">
        <f t="shared" ca="1" si="5"/>
        <v>0</v>
      </c>
      <c r="J28" s="45">
        <f t="shared" ca="1" si="6"/>
        <v>0</v>
      </c>
      <c r="K28" s="45">
        <f t="shared" ca="1" si="7"/>
        <v>0</v>
      </c>
      <c r="L28" s="45"/>
      <c r="M28" s="45">
        <f t="shared" ca="1" si="16"/>
        <v>0</v>
      </c>
      <c r="N28" s="257">
        <f t="shared" ca="1" si="8"/>
        <v>0</v>
      </c>
      <c r="O28" s="23"/>
      <c r="P28" s="255">
        <f t="shared" ca="1" si="9"/>
        <v>0</v>
      </c>
      <c r="Q28" s="163">
        <f t="shared" ca="1" si="10"/>
        <v>0</v>
      </c>
      <c r="R28" s="164">
        <f ca="1">NPV(Q27,K28:$K$244) + ($A$13+$A$14+$A$15)/POWER(1+Q27,$A$28-D28+1)</f>
        <v>0</v>
      </c>
      <c r="S28" s="164">
        <f ca="1">NPV(Q28,K28:$K$244) + ($A$13+$A$14+$A$15)/POWER(1+Q28,$A$28-D28+1)</f>
        <v>0</v>
      </c>
      <c r="T28" s="45">
        <f t="shared" ca="1" si="11"/>
        <v>0</v>
      </c>
      <c r="U28" s="45">
        <f t="shared" ca="1" si="17"/>
        <v>0</v>
      </c>
      <c r="V28" s="45">
        <f t="shared" ca="1" si="18"/>
        <v>0</v>
      </c>
      <c r="W28" s="45">
        <f t="shared" ca="1" si="12"/>
        <v>0</v>
      </c>
      <c r="X28" s="25">
        <f t="shared" ca="1" si="1"/>
        <v>0</v>
      </c>
      <c r="Z28" s="28">
        <f t="shared" ca="1" si="19"/>
        <v>0</v>
      </c>
      <c r="AA28" s="233"/>
      <c r="AB28" s="45">
        <f t="shared" ca="1" si="13"/>
        <v>0</v>
      </c>
      <c r="AC28" s="45">
        <f t="shared" ca="1" si="2"/>
        <v>0</v>
      </c>
      <c r="AD28" s="25">
        <f t="shared" ca="1" si="3"/>
        <v>0</v>
      </c>
    </row>
    <row r="29" spans="1:30" ht="15" thickBot="1" x14ac:dyDescent="0.4">
      <c r="D29" s="20">
        <v>25</v>
      </c>
      <c r="E29" s="21">
        <f t="shared" ca="1" si="14"/>
        <v>9132</v>
      </c>
      <c r="F29" s="44">
        <f t="shared" ca="1" si="4"/>
        <v>9496</v>
      </c>
      <c r="G29" s="22" t="s">
        <v>119</v>
      </c>
      <c r="H29" s="44">
        <f t="shared" ca="1" si="15"/>
        <v>9132</v>
      </c>
      <c r="I29" s="45">
        <f t="shared" ca="1" si="5"/>
        <v>0</v>
      </c>
      <c r="J29" s="45">
        <f t="shared" ca="1" si="6"/>
        <v>0</v>
      </c>
      <c r="K29" s="45">
        <f t="shared" ca="1" si="7"/>
        <v>0</v>
      </c>
      <c r="L29" s="45"/>
      <c r="M29" s="45">
        <f t="shared" ca="1" si="16"/>
        <v>0</v>
      </c>
      <c r="N29" s="257">
        <f t="shared" ca="1" si="8"/>
        <v>0</v>
      </c>
      <c r="O29" s="23"/>
      <c r="P29" s="255">
        <f t="shared" ca="1" si="9"/>
        <v>0</v>
      </c>
      <c r="Q29" s="163">
        <f t="shared" ca="1" si="10"/>
        <v>0</v>
      </c>
      <c r="R29" s="164">
        <f ca="1">NPV(Q28,K29:$K$244) + ($A$13+$A$14+$A$15)/POWER(1+Q28,$A$28-D29+1)</f>
        <v>0</v>
      </c>
      <c r="S29" s="164">
        <f ca="1">NPV(Q29,K29:$K$244) + ($A$13+$A$14+$A$15)/POWER(1+Q29,$A$28-D29+1)</f>
        <v>0</v>
      </c>
      <c r="T29" s="45">
        <f t="shared" ca="1" si="11"/>
        <v>0</v>
      </c>
      <c r="U29" s="45">
        <f t="shared" ca="1" si="17"/>
        <v>0</v>
      </c>
      <c r="V29" s="45">
        <f t="shared" ca="1" si="18"/>
        <v>0</v>
      </c>
      <c r="W29" s="45">
        <f t="shared" ca="1" si="12"/>
        <v>0</v>
      </c>
      <c r="X29" s="25">
        <f t="shared" ca="1" si="1"/>
        <v>0</v>
      </c>
      <c r="Z29" s="28">
        <f t="shared" ca="1" si="19"/>
        <v>0</v>
      </c>
      <c r="AA29" s="233"/>
      <c r="AB29" s="45">
        <f t="shared" ca="1" si="13"/>
        <v>0</v>
      </c>
      <c r="AC29" s="45">
        <f t="shared" ca="1" si="2"/>
        <v>0</v>
      </c>
      <c r="AD29" s="25">
        <f t="shared" ca="1" si="3"/>
        <v>0</v>
      </c>
    </row>
    <row r="30" spans="1:30" ht="15.5" x14ac:dyDescent="0.35">
      <c r="A30" s="458" t="s">
        <v>45</v>
      </c>
      <c r="B30" s="459"/>
      <c r="D30" s="20">
        <v>26</v>
      </c>
      <c r="E30" s="21">
        <f t="shared" ca="1" si="14"/>
        <v>9497</v>
      </c>
      <c r="F30" s="44">
        <f t="shared" ca="1" si="4"/>
        <v>9861</v>
      </c>
      <c r="G30" s="22" t="s">
        <v>119</v>
      </c>
      <c r="H30" s="44">
        <f t="shared" ca="1" si="15"/>
        <v>9497</v>
      </c>
      <c r="I30" s="45">
        <f t="shared" ca="1" si="5"/>
        <v>0</v>
      </c>
      <c r="J30" s="45">
        <f t="shared" ca="1" si="6"/>
        <v>0</v>
      </c>
      <c r="K30" s="45">
        <f t="shared" ca="1" si="7"/>
        <v>0</v>
      </c>
      <c r="L30" s="45"/>
      <c r="M30" s="45">
        <f t="shared" ca="1" si="16"/>
        <v>0</v>
      </c>
      <c r="N30" s="257">
        <f t="shared" ca="1" si="8"/>
        <v>0</v>
      </c>
      <c r="O30" s="23"/>
      <c r="P30" s="255">
        <f t="shared" ca="1" si="9"/>
        <v>0</v>
      </c>
      <c r="Q30" s="163">
        <f t="shared" ca="1" si="10"/>
        <v>0</v>
      </c>
      <c r="R30" s="164">
        <f ca="1">NPV(Q29,K30:$K$244) + ($A$13+$A$14+$A$15)/POWER(1+Q29,$A$28-D30+1)</f>
        <v>0</v>
      </c>
      <c r="S30" s="164">
        <f ca="1">NPV(Q30,K30:$K$244) + ($A$13+$A$14+$A$15)/POWER(1+Q30,$A$28-D30+1)</f>
        <v>0</v>
      </c>
      <c r="T30" s="45">
        <f t="shared" ca="1" si="11"/>
        <v>0</v>
      </c>
      <c r="U30" s="45">
        <f t="shared" ca="1" si="17"/>
        <v>0</v>
      </c>
      <c r="V30" s="45">
        <f t="shared" ca="1" si="18"/>
        <v>0</v>
      </c>
      <c r="W30" s="45">
        <f t="shared" ca="1" si="12"/>
        <v>0</v>
      </c>
      <c r="X30" s="25">
        <f t="shared" ca="1" si="1"/>
        <v>0</v>
      </c>
      <c r="Z30" s="28">
        <f t="shared" ca="1" si="19"/>
        <v>0</v>
      </c>
      <c r="AA30" s="233"/>
      <c r="AB30" s="45">
        <f t="shared" ca="1" si="13"/>
        <v>0</v>
      </c>
      <c r="AC30" s="45">
        <f t="shared" ca="1" si="2"/>
        <v>0</v>
      </c>
      <c r="AD30" s="25">
        <f t="shared" ca="1" si="3"/>
        <v>0</v>
      </c>
    </row>
    <row r="31" spans="1:30" x14ac:dyDescent="0.35">
      <c r="A31" s="105">
        <f ca="1">T4</f>
        <v>0</v>
      </c>
      <c r="B31" s="27" t="s">
        <v>46</v>
      </c>
      <c r="D31" s="20">
        <v>27</v>
      </c>
      <c r="E31" s="21">
        <f t="shared" ca="1" si="14"/>
        <v>9862</v>
      </c>
      <c r="F31" s="44">
        <f t="shared" ca="1" si="4"/>
        <v>10226</v>
      </c>
      <c r="G31" s="22" t="s">
        <v>119</v>
      </c>
      <c r="H31" s="44">
        <f t="shared" ca="1" si="15"/>
        <v>9862</v>
      </c>
      <c r="I31" s="45">
        <f t="shared" ca="1" si="5"/>
        <v>0</v>
      </c>
      <c r="J31" s="45">
        <f t="shared" ca="1" si="6"/>
        <v>0</v>
      </c>
      <c r="K31" s="45">
        <f t="shared" ca="1" si="7"/>
        <v>0</v>
      </c>
      <c r="L31" s="45"/>
      <c r="M31" s="45">
        <f t="shared" ca="1" si="16"/>
        <v>0</v>
      </c>
      <c r="N31" s="257">
        <f t="shared" ca="1" si="8"/>
        <v>0</v>
      </c>
      <c r="O31" s="23"/>
      <c r="P31" s="255">
        <f t="shared" ca="1" si="9"/>
        <v>0</v>
      </c>
      <c r="Q31" s="163">
        <f t="shared" ca="1" si="10"/>
        <v>0</v>
      </c>
      <c r="R31" s="164">
        <f ca="1">NPV(Q30,K31:$K$244) + ($A$13+$A$14+$A$15)/POWER(1+Q30,$A$28-D31+1)</f>
        <v>0</v>
      </c>
      <c r="S31" s="164">
        <f ca="1">NPV(Q31,K31:$K$244) + ($A$13+$A$14+$A$15)/POWER(1+Q31,$A$28-D31+1)</f>
        <v>0</v>
      </c>
      <c r="T31" s="45">
        <f t="shared" ca="1" si="11"/>
        <v>0</v>
      </c>
      <c r="U31" s="45">
        <f t="shared" ca="1" si="17"/>
        <v>0</v>
      </c>
      <c r="V31" s="45">
        <f t="shared" ca="1" si="18"/>
        <v>0</v>
      </c>
      <c r="W31" s="45">
        <f t="shared" ca="1" si="12"/>
        <v>0</v>
      </c>
      <c r="X31" s="25">
        <f t="shared" ca="1" si="1"/>
        <v>0</v>
      </c>
      <c r="Z31" s="28">
        <f t="shared" ca="1" si="19"/>
        <v>0</v>
      </c>
      <c r="AA31" s="233"/>
      <c r="AB31" s="45">
        <f t="shared" ca="1" si="13"/>
        <v>0</v>
      </c>
      <c r="AC31" s="45">
        <f t="shared" ca="1" si="2"/>
        <v>0</v>
      </c>
      <c r="AD31" s="25">
        <f t="shared" ca="1" si="3"/>
        <v>0</v>
      </c>
    </row>
    <row r="32" spans="1:30" x14ac:dyDescent="0.35">
      <c r="A32" s="105">
        <f ca="1">VLOOKUP($B$3,'Input Table'!B:V,16,0)</f>
        <v>0</v>
      </c>
      <c r="B32" s="27" t="s">
        <v>47</v>
      </c>
      <c r="C32" s="29"/>
      <c r="D32" s="20">
        <v>28</v>
      </c>
      <c r="E32" s="21">
        <f t="shared" ca="1" si="14"/>
        <v>10227</v>
      </c>
      <c r="F32" s="44">
        <f t="shared" ca="1" si="4"/>
        <v>10592</v>
      </c>
      <c r="G32" s="22" t="s">
        <v>119</v>
      </c>
      <c r="H32" s="44">
        <f t="shared" ca="1" si="15"/>
        <v>10227</v>
      </c>
      <c r="I32" s="45">
        <f t="shared" ca="1" si="5"/>
        <v>0</v>
      </c>
      <c r="J32" s="45">
        <f t="shared" ca="1" si="6"/>
        <v>0</v>
      </c>
      <c r="K32" s="45">
        <f t="shared" ca="1" si="7"/>
        <v>0</v>
      </c>
      <c r="L32" s="45"/>
      <c r="M32" s="45">
        <f t="shared" ca="1" si="16"/>
        <v>0</v>
      </c>
      <c r="N32" s="257">
        <f t="shared" ca="1" si="8"/>
        <v>0</v>
      </c>
      <c r="O32" s="23"/>
      <c r="P32" s="255">
        <f t="shared" ca="1" si="9"/>
        <v>0</v>
      </c>
      <c r="Q32" s="163">
        <f t="shared" ca="1" si="10"/>
        <v>0</v>
      </c>
      <c r="R32" s="164">
        <f ca="1">NPV(Q31,K32:$K$244) + ($A$13+$A$14+$A$15)/POWER(1+Q31,$A$28-D32+1)</f>
        <v>0</v>
      </c>
      <c r="S32" s="164">
        <f ca="1">NPV(Q32,K32:$K$244) + ($A$13+$A$14+$A$15)/POWER(1+Q32,$A$28-D32+1)</f>
        <v>0</v>
      </c>
      <c r="T32" s="45">
        <f t="shared" ca="1" si="11"/>
        <v>0</v>
      </c>
      <c r="U32" s="45">
        <f t="shared" ca="1" si="17"/>
        <v>0</v>
      </c>
      <c r="V32" s="45">
        <f t="shared" ca="1" si="18"/>
        <v>0</v>
      </c>
      <c r="W32" s="45">
        <f t="shared" ca="1" si="12"/>
        <v>0</v>
      </c>
      <c r="X32" s="25">
        <f t="shared" ca="1" si="1"/>
        <v>0</v>
      </c>
      <c r="Z32" s="28">
        <f t="shared" ca="1" si="19"/>
        <v>0</v>
      </c>
      <c r="AA32" s="233"/>
      <c r="AB32" s="45">
        <f t="shared" ca="1" si="13"/>
        <v>0</v>
      </c>
      <c r="AC32" s="45">
        <f t="shared" ca="1" si="2"/>
        <v>0</v>
      </c>
      <c r="AD32" s="25">
        <f t="shared" ca="1" si="3"/>
        <v>0</v>
      </c>
    </row>
    <row r="33" spans="1:30" x14ac:dyDescent="0.35">
      <c r="A33" s="105">
        <f ca="1">VLOOKUP($B$3,'Input Table'!B:V,17,0)</f>
        <v>0</v>
      </c>
      <c r="B33" s="27" t="s">
        <v>48</v>
      </c>
      <c r="D33" s="20">
        <v>29</v>
      </c>
      <c r="E33" s="21">
        <f t="shared" ca="1" si="14"/>
        <v>10593</v>
      </c>
      <c r="F33" s="44">
        <f t="shared" ca="1" si="4"/>
        <v>10957</v>
      </c>
      <c r="G33" s="22" t="s">
        <v>119</v>
      </c>
      <c r="H33" s="44">
        <f t="shared" ca="1" si="15"/>
        <v>10593</v>
      </c>
      <c r="I33" s="45">
        <f t="shared" ca="1" si="5"/>
        <v>0</v>
      </c>
      <c r="J33" s="45">
        <f t="shared" ca="1" si="6"/>
        <v>0</v>
      </c>
      <c r="K33" s="45">
        <f t="shared" ca="1" si="7"/>
        <v>0</v>
      </c>
      <c r="L33" s="45"/>
      <c r="M33" s="45">
        <f t="shared" ca="1" si="16"/>
        <v>0</v>
      </c>
      <c r="N33" s="257">
        <f t="shared" ca="1" si="8"/>
        <v>0</v>
      </c>
      <c r="O33" s="23"/>
      <c r="P33" s="255">
        <f t="shared" ca="1" si="9"/>
        <v>0</v>
      </c>
      <c r="Q33" s="163">
        <f t="shared" ca="1" si="10"/>
        <v>0</v>
      </c>
      <c r="R33" s="164">
        <f ca="1">NPV(Q32,K33:$K$244) + ($A$13+$A$14+$A$15)/POWER(1+Q32,$A$28-D33+1)</f>
        <v>0</v>
      </c>
      <c r="S33" s="164">
        <f ca="1">NPV(Q33,K33:$K$244) + ($A$13+$A$14+$A$15)/POWER(1+Q33,$A$28-D33+1)</f>
        <v>0</v>
      </c>
      <c r="T33" s="45">
        <f t="shared" ca="1" si="11"/>
        <v>0</v>
      </c>
      <c r="U33" s="45">
        <f t="shared" ca="1" si="17"/>
        <v>0</v>
      </c>
      <c r="V33" s="45">
        <f t="shared" ca="1" si="18"/>
        <v>0</v>
      </c>
      <c r="W33" s="45">
        <f t="shared" ca="1" si="12"/>
        <v>0</v>
      </c>
      <c r="X33" s="25">
        <f t="shared" ca="1" si="1"/>
        <v>0</v>
      </c>
      <c r="Z33" s="28">
        <f t="shared" ca="1" si="19"/>
        <v>0</v>
      </c>
      <c r="AA33" s="233"/>
      <c r="AB33" s="45">
        <f t="shared" ca="1" si="13"/>
        <v>0</v>
      </c>
      <c r="AC33" s="45">
        <f t="shared" ca="1" si="2"/>
        <v>0</v>
      </c>
      <c r="AD33" s="25">
        <f t="shared" ca="1" si="3"/>
        <v>0</v>
      </c>
    </row>
    <row r="34" spans="1:30" x14ac:dyDescent="0.35">
      <c r="A34" s="112">
        <f ca="1">-VLOOKUP($B$3,'Input Table'!B:V,18,0)</f>
        <v>0</v>
      </c>
      <c r="B34" s="27" t="s">
        <v>267</v>
      </c>
      <c r="C34" s="31"/>
      <c r="D34" s="20">
        <v>30</v>
      </c>
      <c r="E34" s="21">
        <f t="shared" ca="1" si="14"/>
        <v>10958</v>
      </c>
      <c r="F34" s="44">
        <f t="shared" ca="1" si="4"/>
        <v>11322</v>
      </c>
      <c r="G34" s="22" t="s">
        <v>119</v>
      </c>
      <c r="H34" s="44">
        <f t="shared" ca="1" si="15"/>
        <v>10958</v>
      </c>
      <c r="I34" s="45">
        <f t="shared" ca="1" si="5"/>
        <v>0</v>
      </c>
      <c r="J34" s="45">
        <f t="shared" ca="1" si="6"/>
        <v>0</v>
      </c>
      <c r="K34" s="45">
        <f t="shared" ca="1" si="7"/>
        <v>0</v>
      </c>
      <c r="L34" s="45"/>
      <c r="M34" s="45">
        <f t="shared" ca="1" si="16"/>
        <v>0</v>
      </c>
      <c r="N34" s="257">
        <f t="shared" ca="1" si="8"/>
        <v>0</v>
      </c>
      <c r="O34" s="23"/>
      <c r="P34" s="255">
        <f t="shared" ca="1" si="9"/>
        <v>0</v>
      </c>
      <c r="Q34" s="163">
        <f t="shared" ca="1" si="10"/>
        <v>0</v>
      </c>
      <c r="R34" s="164">
        <f ca="1">NPV(Q33,K34:$K$244) + ($A$13+$A$14+$A$15)/POWER(1+Q33,$A$28-D34+1)</f>
        <v>0</v>
      </c>
      <c r="S34" s="164">
        <f ca="1">NPV(Q34,K34:$K$244) + ($A$13+$A$14+$A$15)/POWER(1+Q34,$A$28-D34+1)</f>
        <v>0</v>
      </c>
      <c r="T34" s="45">
        <f t="shared" ca="1" si="11"/>
        <v>0</v>
      </c>
      <c r="U34" s="45">
        <f t="shared" ca="1" si="17"/>
        <v>0</v>
      </c>
      <c r="V34" s="45">
        <f t="shared" ca="1" si="18"/>
        <v>0</v>
      </c>
      <c r="W34" s="45">
        <f t="shared" ca="1" si="12"/>
        <v>0</v>
      </c>
      <c r="X34" s="25">
        <f t="shared" ca="1" si="1"/>
        <v>0</v>
      </c>
      <c r="Z34" s="28">
        <f t="shared" ca="1" si="19"/>
        <v>0</v>
      </c>
      <c r="AA34" s="233"/>
      <c r="AB34" s="45">
        <f t="shared" ca="1" si="13"/>
        <v>0</v>
      </c>
      <c r="AC34" s="45">
        <f t="shared" ca="1" si="2"/>
        <v>0</v>
      </c>
      <c r="AD34" s="25">
        <f t="shared" ca="1" si="3"/>
        <v>0</v>
      </c>
    </row>
    <row r="35" spans="1:30" x14ac:dyDescent="0.35">
      <c r="A35" s="105">
        <f ca="1">VLOOKUP($B$3,'Input Table'!B:V,19,0)</f>
        <v>0</v>
      </c>
      <c r="B35" s="27" t="s">
        <v>49</v>
      </c>
      <c r="C35" s="31"/>
      <c r="D35" s="20">
        <v>31</v>
      </c>
      <c r="E35" s="21">
        <f t="shared" ca="1" si="14"/>
        <v>11323</v>
      </c>
      <c r="F35" s="44">
        <f t="shared" ca="1" si="4"/>
        <v>11687</v>
      </c>
      <c r="G35" s="22" t="s">
        <v>119</v>
      </c>
      <c r="H35" s="44">
        <f t="shared" ca="1" si="15"/>
        <v>11323</v>
      </c>
      <c r="I35" s="45">
        <f t="shared" ca="1" si="5"/>
        <v>0</v>
      </c>
      <c r="J35" s="45">
        <f t="shared" ca="1" si="6"/>
        <v>0</v>
      </c>
      <c r="K35" s="45">
        <f t="shared" ca="1" si="7"/>
        <v>0</v>
      </c>
      <c r="L35" s="45"/>
      <c r="M35" s="45">
        <f t="shared" ca="1" si="16"/>
        <v>0</v>
      </c>
      <c r="N35" s="257">
        <f t="shared" ca="1" si="8"/>
        <v>0</v>
      </c>
      <c r="O35" s="23"/>
      <c r="P35" s="255">
        <f t="shared" ca="1" si="9"/>
        <v>0</v>
      </c>
      <c r="Q35" s="163">
        <f t="shared" ca="1" si="10"/>
        <v>0</v>
      </c>
      <c r="R35" s="164">
        <f ca="1">NPV(Q34,K35:$K$244) + ($A$13+$A$14+$A$15)/POWER(1+Q34,$A$28-D35+1)</f>
        <v>0</v>
      </c>
      <c r="S35" s="164">
        <f ca="1">NPV(Q35,K35:$K$244) + ($A$13+$A$14+$A$15)/POWER(1+Q35,$A$28-D35+1)</f>
        <v>0</v>
      </c>
      <c r="T35" s="45">
        <f ca="1">IF(ISBLANK(G35),0,X34)</f>
        <v>0</v>
      </c>
      <c r="U35" s="45">
        <f t="shared" ca="1" si="17"/>
        <v>0</v>
      </c>
      <c r="V35" s="45">
        <f t="shared" ca="1" si="18"/>
        <v>0</v>
      </c>
      <c r="W35" s="45">
        <f t="shared" ca="1" si="12"/>
        <v>0</v>
      </c>
      <c r="X35" s="25">
        <f t="shared" ca="1" si="1"/>
        <v>0</v>
      </c>
      <c r="Z35" s="28">
        <f ca="1">AD34</f>
        <v>0</v>
      </c>
      <c r="AA35" s="233"/>
      <c r="AB35" s="45">
        <f t="shared" ca="1" si="13"/>
        <v>0</v>
      </c>
      <c r="AC35" s="45">
        <f t="shared" ca="1" si="2"/>
        <v>0</v>
      </c>
      <c r="AD35" s="25">
        <f t="shared" ca="1" si="3"/>
        <v>0</v>
      </c>
    </row>
    <row r="36" spans="1:30" ht="15" thickBot="1" x14ac:dyDescent="0.4">
      <c r="A36" s="111">
        <f ca="1">SUM(A31:A35)</f>
        <v>0</v>
      </c>
      <c r="B36" s="32" t="s">
        <v>50</v>
      </c>
      <c r="D36" s="20">
        <v>32</v>
      </c>
      <c r="E36" s="21">
        <f t="shared" ca="1" si="14"/>
        <v>11688</v>
      </c>
      <c r="F36" s="44">
        <f t="shared" ca="1" si="4"/>
        <v>12053</v>
      </c>
      <c r="G36" s="22" t="s">
        <v>119</v>
      </c>
      <c r="H36" s="44">
        <f t="shared" ca="1" si="15"/>
        <v>11688</v>
      </c>
      <c r="I36" s="45">
        <f t="shared" ca="1" si="5"/>
        <v>0</v>
      </c>
      <c r="J36" s="45">
        <f t="shared" ca="1" si="6"/>
        <v>0</v>
      </c>
      <c r="K36" s="45">
        <f t="shared" ca="1" si="7"/>
        <v>0</v>
      </c>
      <c r="L36" s="45"/>
      <c r="M36" s="45">
        <f t="shared" ca="1" si="16"/>
        <v>0</v>
      </c>
      <c r="N36" s="257">
        <f t="shared" ca="1" si="8"/>
        <v>0</v>
      </c>
      <c r="O36" s="23"/>
      <c r="P36" s="255">
        <f t="shared" ca="1" si="9"/>
        <v>0</v>
      </c>
      <c r="Q36" s="163">
        <f t="shared" ca="1" si="10"/>
        <v>0</v>
      </c>
      <c r="R36" s="164">
        <f ca="1">NPV(Q35,K36:$K$244) + ($A$13+$A$14+$A$15)/POWER(1+Q35,$A$28-D36+1)</f>
        <v>0</v>
      </c>
      <c r="S36" s="164">
        <f ca="1">NPV(Q36,K36:$K$244) + ($A$13+$A$14+$A$15)/POWER(1+Q36,$A$28-D36+1)</f>
        <v>0</v>
      </c>
      <c r="T36" s="45">
        <f t="shared" ca="1" si="11"/>
        <v>0</v>
      </c>
      <c r="U36" s="45">
        <f t="shared" ca="1" si="17"/>
        <v>0</v>
      </c>
      <c r="V36" s="45">
        <f t="shared" ca="1" si="18"/>
        <v>0</v>
      </c>
      <c r="W36" s="45">
        <f t="shared" ca="1" si="12"/>
        <v>0</v>
      </c>
      <c r="X36" s="25">
        <f t="shared" ca="1" si="1"/>
        <v>0</v>
      </c>
      <c r="Z36" s="28">
        <f t="shared" ca="1" si="19"/>
        <v>0</v>
      </c>
      <c r="AA36" s="233"/>
      <c r="AB36" s="45">
        <f t="shared" ca="1" si="13"/>
        <v>0</v>
      </c>
      <c r="AC36" s="45">
        <f t="shared" ca="1" si="2"/>
        <v>0</v>
      </c>
      <c r="AD36" s="25">
        <f t="shared" ca="1" si="3"/>
        <v>0</v>
      </c>
    </row>
    <row r="37" spans="1:30" ht="14.75" customHeight="1" thickBot="1" x14ac:dyDescent="0.4">
      <c r="A37" s="24"/>
      <c r="B37" s="33"/>
      <c r="C37" s="29"/>
      <c r="D37" s="20">
        <v>33</v>
      </c>
      <c r="E37" s="21">
        <f t="shared" ca="1" si="14"/>
        <v>12054</v>
      </c>
      <c r="F37" s="44">
        <f t="shared" ca="1" si="4"/>
        <v>12418</v>
      </c>
      <c r="G37" s="22" t="s">
        <v>119</v>
      </c>
      <c r="H37" s="44">
        <f t="shared" ca="1" si="15"/>
        <v>12054</v>
      </c>
      <c r="I37" s="45">
        <f t="shared" ca="1" si="5"/>
        <v>0</v>
      </c>
      <c r="J37" s="45">
        <f t="shared" ca="1" si="6"/>
        <v>0</v>
      </c>
      <c r="K37" s="45">
        <f t="shared" ca="1" si="7"/>
        <v>0</v>
      </c>
      <c r="L37" s="45"/>
      <c r="M37" s="45">
        <f t="shared" ca="1" si="16"/>
        <v>0</v>
      </c>
      <c r="N37" s="257">
        <f t="shared" ca="1" si="8"/>
        <v>0</v>
      </c>
      <c r="O37" s="23"/>
      <c r="P37" s="255">
        <f t="shared" ca="1" si="9"/>
        <v>0</v>
      </c>
      <c r="Q37" s="163">
        <f t="shared" ca="1" si="10"/>
        <v>0</v>
      </c>
      <c r="R37" s="164">
        <f ca="1">NPV(Q36,K37:$K$244) + ($A$13+$A$14+$A$15)/POWER(1+Q36,$A$28-D37+1)</f>
        <v>0</v>
      </c>
      <c r="S37" s="164">
        <f ca="1">NPV(Q37,K37:$K$244) + ($A$13+$A$14+$A$15)/POWER(1+Q37,$A$28-D37+1)</f>
        <v>0</v>
      </c>
      <c r="T37" s="45">
        <f t="shared" ca="1" si="11"/>
        <v>0</v>
      </c>
      <c r="U37" s="45">
        <f t="shared" ca="1" si="17"/>
        <v>0</v>
      </c>
      <c r="V37" s="45">
        <f t="shared" ca="1" si="18"/>
        <v>0</v>
      </c>
      <c r="W37" s="45">
        <f t="shared" ca="1" si="12"/>
        <v>0</v>
      </c>
      <c r="X37" s="25">
        <f t="shared" ca="1" si="1"/>
        <v>0</v>
      </c>
      <c r="Z37" s="28">
        <f t="shared" ca="1" si="19"/>
        <v>0</v>
      </c>
      <c r="AA37" s="233"/>
      <c r="AB37" s="45">
        <f t="shared" ca="1" si="13"/>
        <v>0</v>
      </c>
      <c r="AC37" s="45">
        <f t="shared" ca="1" si="2"/>
        <v>0</v>
      </c>
      <c r="AD37" s="25">
        <f t="shared" ca="1" si="3"/>
        <v>0</v>
      </c>
    </row>
    <row r="38" spans="1:30" ht="14.75" customHeight="1" x14ac:dyDescent="0.35">
      <c r="A38" s="404" t="s">
        <v>51</v>
      </c>
      <c r="B38" s="405"/>
      <c r="D38" s="20">
        <v>34</v>
      </c>
      <c r="E38" s="21">
        <f t="shared" ca="1" si="14"/>
        <v>12419</v>
      </c>
      <c r="F38" s="44">
        <f t="shared" ca="1" si="4"/>
        <v>12783</v>
      </c>
      <c r="G38" s="22" t="s">
        <v>119</v>
      </c>
      <c r="H38" s="44">
        <f t="shared" ca="1" si="15"/>
        <v>12419</v>
      </c>
      <c r="I38" s="45">
        <f t="shared" ca="1" si="5"/>
        <v>0</v>
      </c>
      <c r="J38" s="45">
        <f t="shared" ca="1" si="6"/>
        <v>0</v>
      </c>
      <c r="K38" s="45">
        <f t="shared" ca="1" si="7"/>
        <v>0</v>
      </c>
      <c r="L38" s="45"/>
      <c r="M38" s="45">
        <f t="shared" ca="1" si="16"/>
        <v>0</v>
      </c>
      <c r="N38" s="257">
        <f t="shared" ca="1" si="8"/>
        <v>0</v>
      </c>
      <c r="O38" s="23"/>
      <c r="P38" s="255">
        <f t="shared" ca="1" si="9"/>
        <v>0</v>
      </c>
      <c r="Q38" s="163">
        <f t="shared" ca="1" si="10"/>
        <v>0</v>
      </c>
      <c r="R38" s="164">
        <f ca="1">NPV(Q37,K38:$K$244) + ($A$13+$A$14+$A$15)/POWER(1+Q37,$A$28-D38+1)</f>
        <v>0</v>
      </c>
      <c r="S38" s="164">
        <f ca="1">NPV(Q38,K38:$K$244) + ($A$13+$A$14+$A$15)/POWER(1+Q38,$A$28-D38+1)</f>
        <v>0</v>
      </c>
      <c r="T38" s="45">
        <f t="shared" ca="1" si="11"/>
        <v>0</v>
      </c>
      <c r="U38" s="45">
        <f t="shared" ca="1" si="17"/>
        <v>0</v>
      </c>
      <c r="V38" s="45">
        <f t="shared" ca="1" si="18"/>
        <v>0</v>
      </c>
      <c r="W38" s="45">
        <f t="shared" ca="1" si="12"/>
        <v>0</v>
      </c>
      <c r="X38" s="25">
        <f t="shared" ca="1" si="1"/>
        <v>0</v>
      </c>
      <c r="Z38" s="28">
        <f t="shared" ca="1" si="19"/>
        <v>0</v>
      </c>
      <c r="AA38" s="233"/>
      <c r="AB38" s="45">
        <f t="shared" ca="1" si="13"/>
        <v>0</v>
      </c>
      <c r="AC38" s="45">
        <f t="shared" ca="1" si="2"/>
        <v>0</v>
      </c>
      <c r="AD38" s="25">
        <f t="shared" ca="1" si="3"/>
        <v>0</v>
      </c>
    </row>
    <row r="39" spans="1:30" ht="14.75" customHeight="1" x14ac:dyDescent="0.35">
      <c r="A39" s="108" t="str">
        <f ca="1">VLOOKUP($B$3,'Input Table'!B:V,20,0)</f>
        <v>Please Select</v>
      </c>
      <c r="B39" s="34" t="s">
        <v>53</v>
      </c>
      <c r="D39" s="20">
        <v>35</v>
      </c>
      <c r="E39" s="21">
        <f t="shared" ca="1" si="14"/>
        <v>12784</v>
      </c>
      <c r="F39" s="44">
        <f t="shared" ca="1" si="4"/>
        <v>13148</v>
      </c>
      <c r="G39" s="22" t="s">
        <v>119</v>
      </c>
      <c r="H39" s="44">
        <f t="shared" ca="1" si="15"/>
        <v>12784</v>
      </c>
      <c r="I39" s="45">
        <f t="shared" ca="1" si="5"/>
        <v>0</v>
      </c>
      <c r="J39" s="45">
        <f t="shared" ca="1" si="6"/>
        <v>0</v>
      </c>
      <c r="K39" s="45">
        <f t="shared" ca="1" si="7"/>
        <v>0</v>
      </c>
      <c r="L39" s="45"/>
      <c r="M39" s="45">
        <f t="shared" ca="1" si="16"/>
        <v>0</v>
      </c>
      <c r="N39" s="257">
        <f t="shared" ca="1" si="8"/>
        <v>0</v>
      </c>
      <c r="O39" s="23"/>
      <c r="P39" s="255">
        <f t="shared" ca="1" si="9"/>
        <v>0</v>
      </c>
      <c r="Q39" s="163">
        <f t="shared" ca="1" si="10"/>
        <v>0</v>
      </c>
      <c r="R39" s="164">
        <f ca="1">NPV(Q38,K39:$K$244) + ($A$13+$A$14+$A$15)/POWER(1+Q38,$A$28-D39+1)</f>
        <v>0</v>
      </c>
      <c r="S39" s="164">
        <f ca="1">NPV(Q39,K39:$K$244) + ($A$13+$A$14+$A$15)/POWER(1+Q39,$A$28-D39+1)</f>
        <v>0</v>
      </c>
      <c r="T39" s="45">
        <f t="shared" ca="1" si="11"/>
        <v>0</v>
      </c>
      <c r="U39" s="45">
        <f t="shared" ca="1" si="17"/>
        <v>0</v>
      </c>
      <c r="V39" s="45">
        <f t="shared" ca="1" si="18"/>
        <v>0</v>
      </c>
      <c r="W39" s="45">
        <f t="shared" ca="1" si="12"/>
        <v>0</v>
      </c>
      <c r="X39" s="25">
        <f t="shared" ca="1" si="1"/>
        <v>0</v>
      </c>
      <c r="Z39" s="28">
        <f t="shared" ca="1" si="19"/>
        <v>0</v>
      </c>
      <c r="AA39" s="233"/>
      <c r="AB39" s="45">
        <f t="shared" ca="1" si="13"/>
        <v>0</v>
      </c>
      <c r="AC39" s="45">
        <f t="shared" ca="1" si="2"/>
        <v>0</v>
      </c>
      <c r="AD39" s="25">
        <f t="shared" ca="1" si="3"/>
        <v>0</v>
      </c>
    </row>
    <row r="40" spans="1:30" x14ac:dyDescent="0.35">
      <c r="A40" s="106">
        <f ca="1">VLOOKUP($B$3,'Input Table'!B:V,21,0)</f>
        <v>0</v>
      </c>
      <c r="B40" s="34" t="s">
        <v>265</v>
      </c>
      <c r="D40" s="20">
        <v>36</v>
      </c>
      <c r="E40" s="21">
        <f t="shared" ca="1" si="14"/>
        <v>13149</v>
      </c>
      <c r="F40" s="44">
        <f t="shared" ca="1" si="4"/>
        <v>13514</v>
      </c>
      <c r="G40" s="22" t="s">
        <v>119</v>
      </c>
      <c r="H40" s="44">
        <f t="shared" ca="1" si="15"/>
        <v>13149</v>
      </c>
      <c r="I40" s="45">
        <f t="shared" ca="1" si="5"/>
        <v>0</v>
      </c>
      <c r="J40" s="45">
        <f t="shared" ca="1" si="6"/>
        <v>0</v>
      </c>
      <c r="K40" s="45">
        <f t="shared" ca="1" si="7"/>
        <v>0</v>
      </c>
      <c r="L40" s="45"/>
      <c r="M40" s="45">
        <f t="shared" ca="1" si="16"/>
        <v>0</v>
      </c>
      <c r="N40" s="257">
        <f t="shared" ca="1" si="8"/>
        <v>0</v>
      </c>
      <c r="O40" s="23"/>
      <c r="P40" s="255">
        <f t="shared" ca="1" si="9"/>
        <v>0</v>
      </c>
      <c r="Q40" s="163">
        <f t="shared" ca="1" si="10"/>
        <v>0</v>
      </c>
      <c r="R40" s="164">
        <f ca="1">NPV(Q39,K40:$K$244) + ($A$13+$A$14+$A$15)/POWER(1+Q39,$A$28-D40+1)</f>
        <v>0</v>
      </c>
      <c r="S40" s="164">
        <f ca="1">NPV(Q40,K40:$K$244) + ($A$13+$A$14+$A$15)/POWER(1+Q40,$A$28-D40+1)</f>
        <v>0</v>
      </c>
      <c r="T40" s="45">
        <f t="shared" ca="1" si="11"/>
        <v>0</v>
      </c>
      <c r="U40" s="45">
        <f t="shared" ca="1" si="17"/>
        <v>0</v>
      </c>
      <c r="V40" s="45">
        <f t="shared" ca="1" si="18"/>
        <v>0</v>
      </c>
      <c r="W40" s="45">
        <f t="shared" ca="1" si="12"/>
        <v>0</v>
      </c>
      <c r="X40" s="25">
        <f t="shared" ca="1" si="1"/>
        <v>0</v>
      </c>
      <c r="Z40" s="28">
        <f t="shared" ca="1" si="19"/>
        <v>0</v>
      </c>
      <c r="AA40" s="233"/>
      <c r="AB40" s="45">
        <f t="shared" ca="1" si="13"/>
        <v>0</v>
      </c>
      <c r="AC40" s="45">
        <f t="shared" ca="1" si="2"/>
        <v>0</v>
      </c>
      <c r="AD40" s="25">
        <f t="shared" ca="1" si="3"/>
        <v>0</v>
      </c>
    </row>
    <row r="41" spans="1:30" x14ac:dyDescent="0.35">
      <c r="A41" s="109">
        <f ca="1">A28</f>
        <v>0</v>
      </c>
      <c r="B41" s="27" t="s">
        <v>255</v>
      </c>
      <c r="D41" s="20">
        <v>37</v>
      </c>
      <c r="E41" s="21">
        <f t="shared" ca="1" si="14"/>
        <v>13515</v>
      </c>
      <c r="F41" s="44">
        <f t="shared" ca="1" si="4"/>
        <v>13879</v>
      </c>
      <c r="G41" s="22" t="s">
        <v>119</v>
      </c>
      <c r="H41" s="44">
        <f t="shared" ca="1" si="15"/>
        <v>13515</v>
      </c>
      <c r="I41" s="45">
        <f t="shared" ca="1" si="5"/>
        <v>0</v>
      </c>
      <c r="J41" s="45">
        <f t="shared" ca="1" si="6"/>
        <v>0</v>
      </c>
      <c r="K41" s="45">
        <f t="shared" ca="1" si="7"/>
        <v>0</v>
      </c>
      <c r="L41" s="45"/>
      <c r="M41" s="45">
        <f t="shared" ca="1" si="16"/>
        <v>0</v>
      </c>
      <c r="N41" s="257">
        <f t="shared" ca="1" si="8"/>
        <v>0</v>
      </c>
      <c r="O41" s="23"/>
      <c r="P41" s="255">
        <f t="shared" ca="1" si="9"/>
        <v>0</v>
      </c>
      <c r="Q41" s="163">
        <f t="shared" ca="1" si="10"/>
        <v>0</v>
      </c>
      <c r="R41" s="164">
        <f ca="1">NPV(Q40,K41:$K$244) + ($A$13+$A$14+$A$15)/POWER(1+Q40,$A$28-D41+1)</f>
        <v>0</v>
      </c>
      <c r="S41" s="164">
        <f ca="1">NPV(Q41,K41:$K$244) + ($A$13+$A$14+$A$15)/POWER(1+Q41,$A$28-D41+1)</f>
        <v>0</v>
      </c>
      <c r="T41" s="45">
        <f t="shared" ca="1" si="11"/>
        <v>0</v>
      </c>
      <c r="U41" s="45">
        <f t="shared" ca="1" si="17"/>
        <v>0</v>
      </c>
      <c r="V41" s="45">
        <f t="shared" ca="1" si="18"/>
        <v>0</v>
      </c>
      <c r="W41" s="45">
        <f t="shared" ca="1" si="12"/>
        <v>0</v>
      </c>
      <c r="X41" s="25">
        <f t="shared" ca="1" si="1"/>
        <v>0</v>
      </c>
      <c r="Z41" s="28">
        <f t="shared" ca="1" si="19"/>
        <v>0</v>
      </c>
      <c r="AA41" s="233"/>
      <c r="AB41" s="45">
        <f t="shared" ca="1" si="13"/>
        <v>0</v>
      </c>
      <c r="AC41" s="45">
        <f t="shared" ca="1" si="2"/>
        <v>0</v>
      </c>
      <c r="AD41" s="25">
        <f t="shared" ca="1" si="3"/>
        <v>0</v>
      </c>
    </row>
    <row r="42" spans="1:30" ht="15" thickBot="1" x14ac:dyDescent="0.4">
      <c r="A42" s="35">
        <f ca="1">IF(A39="Yes",A40,A41)</f>
        <v>0</v>
      </c>
      <c r="B42" s="32" t="s">
        <v>55</v>
      </c>
      <c r="D42" s="20">
        <v>38</v>
      </c>
      <c r="E42" s="21">
        <f t="shared" ca="1" si="14"/>
        <v>13880</v>
      </c>
      <c r="F42" s="44">
        <f t="shared" ca="1" si="4"/>
        <v>14244</v>
      </c>
      <c r="G42" s="22" t="s">
        <v>119</v>
      </c>
      <c r="H42" s="44">
        <f t="shared" ca="1" si="15"/>
        <v>13880</v>
      </c>
      <c r="I42" s="45">
        <f t="shared" ca="1" si="5"/>
        <v>0</v>
      </c>
      <c r="J42" s="45">
        <f t="shared" ca="1" si="6"/>
        <v>0</v>
      </c>
      <c r="K42" s="45">
        <f t="shared" ca="1" si="7"/>
        <v>0</v>
      </c>
      <c r="L42" s="45"/>
      <c r="M42" s="45">
        <f t="shared" ca="1" si="16"/>
        <v>0</v>
      </c>
      <c r="N42" s="257">
        <f t="shared" ca="1" si="8"/>
        <v>0</v>
      </c>
      <c r="O42" s="23"/>
      <c r="P42" s="255">
        <f t="shared" ca="1" si="9"/>
        <v>0</v>
      </c>
      <c r="Q42" s="163">
        <f t="shared" ca="1" si="10"/>
        <v>0</v>
      </c>
      <c r="R42" s="164">
        <f ca="1">NPV(Q41,K42:$K$244) + ($A$13+$A$14+$A$15)/POWER(1+Q41,$A$28-D42+1)</f>
        <v>0</v>
      </c>
      <c r="S42" s="164">
        <f ca="1">NPV(Q42,K42:$K$244) + ($A$13+$A$14+$A$15)/POWER(1+Q42,$A$28-D42+1)</f>
        <v>0</v>
      </c>
      <c r="T42" s="45">
        <f t="shared" ca="1" si="11"/>
        <v>0</v>
      </c>
      <c r="U42" s="45">
        <f t="shared" ca="1" si="17"/>
        <v>0</v>
      </c>
      <c r="V42" s="45">
        <f t="shared" ca="1" si="18"/>
        <v>0</v>
      </c>
      <c r="W42" s="45">
        <f t="shared" ca="1" si="12"/>
        <v>0</v>
      </c>
      <c r="X42" s="25">
        <f t="shared" ca="1" si="1"/>
        <v>0</v>
      </c>
      <c r="Z42" s="28">
        <f t="shared" ca="1" si="19"/>
        <v>0</v>
      </c>
      <c r="AA42" s="233"/>
      <c r="AB42" s="45">
        <f t="shared" ca="1" si="13"/>
        <v>0</v>
      </c>
      <c r="AC42" s="45">
        <f t="shared" ca="1" si="2"/>
        <v>0</v>
      </c>
      <c r="AD42" s="25">
        <f t="shared" ca="1" si="3"/>
        <v>0</v>
      </c>
    </row>
    <row r="43" spans="1:30" x14ac:dyDescent="0.35">
      <c r="D43" s="20">
        <v>39</v>
      </c>
      <c r="E43" s="21">
        <f t="shared" ca="1" si="14"/>
        <v>14245</v>
      </c>
      <c r="F43" s="44">
        <f t="shared" ca="1" si="4"/>
        <v>14609</v>
      </c>
      <c r="G43" s="22" t="s">
        <v>119</v>
      </c>
      <c r="H43" s="44">
        <f t="shared" ca="1" si="15"/>
        <v>14245</v>
      </c>
      <c r="I43" s="45">
        <f t="shared" ca="1" si="5"/>
        <v>0</v>
      </c>
      <c r="J43" s="45">
        <f t="shared" ca="1" si="6"/>
        <v>0</v>
      </c>
      <c r="K43" s="45">
        <f t="shared" ca="1" si="7"/>
        <v>0</v>
      </c>
      <c r="L43" s="45"/>
      <c r="M43" s="45">
        <f t="shared" ca="1" si="16"/>
        <v>0</v>
      </c>
      <c r="N43" s="257">
        <f t="shared" ca="1" si="8"/>
        <v>0</v>
      </c>
      <c r="O43" s="23"/>
      <c r="P43" s="255">
        <f t="shared" ca="1" si="9"/>
        <v>0</v>
      </c>
      <c r="Q43" s="163">
        <f t="shared" ca="1" si="10"/>
        <v>0</v>
      </c>
      <c r="R43" s="164">
        <f ca="1">NPV(Q42,K43:$K$244) + ($A$13+$A$14+$A$15)/POWER(1+Q42,$A$28-D43+1)</f>
        <v>0</v>
      </c>
      <c r="S43" s="164">
        <f ca="1">NPV(Q43,K43:$K$244) + ($A$13+$A$14+$A$15)/POWER(1+Q43,$A$28-D43+1)</f>
        <v>0</v>
      </c>
      <c r="T43" s="45">
        <f t="shared" ca="1" si="11"/>
        <v>0</v>
      </c>
      <c r="U43" s="45">
        <f t="shared" ca="1" si="17"/>
        <v>0</v>
      </c>
      <c r="V43" s="45">
        <f t="shared" ca="1" si="18"/>
        <v>0</v>
      </c>
      <c r="W43" s="45">
        <f t="shared" ca="1" si="12"/>
        <v>0</v>
      </c>
      <c r="X43" s="25">
        <f t="shared" ca="1" si="1"/>
        <v>0</v>
      </c>
      <c r="Z43" s="28">
        <f t="shared" ca="1" si="19"/>
        <v>0</v>
      </c>
      <c r="AA43" s="233"/>
      <c r="AB43" s="45">
        <f t="shared" ca="1" si="13"/>
        <v>0</v>
      </c>
      <c r="AC43" s="45">
        <f t="shared" ca="1" si="2"/>
        <v>0</v>
      </c>
      <c r="AD43" s="25">
        <f t="shared" ca="1" si="3"/>
        <v>0</v>
      </c>
    </row>
    <row r="44" spans="1:30" x14ac:dyDescent="0.35">
      <c r="D44" s="20">
        <v>40</v>
      </c>
      <c r="E44" s="21">
        <f t="shared" ca="1" si="14"/>
        <v>14610</v>
      </c>
      <c r="F44" s="44">
        <f t="shared" ca="1" si="4"/>
        <v>14975</v>
      </c>
      <c r="G44" s="22" t="s">
        <v>119</v>
      </c>
      <c r="H44" s="44">
        <f t="shared" ca="1" si="15"/>
        <v>14610</v>
      </c>
      <c r="I44" s="45">
        <f t="shared" ca="1" si="5"/>
        <v>0</v>
      </c>
      <c r="J44" s="45">
        <f t="shared" ca="1" si="6"/>
        <v>0</v>
      </c>
      <c r="K44" s="45">
        <f t="shared" ca="1" si="7"/>
        <v>0</v>
      </c>
      <c r="L44" s="45"/>
      <c r="M44" s="45">
        <f t="shared" ca="1" si="16"/>
        <v>0</v>
      </c>
      <c r="N44" s="257">
        <f t="shared" ca="1" si="8"/>
        <v>0</v>
      </c>
      <c r="O44" s="23"/>
      <c r="P44" s="255">
        <f t="shared" ca="1" si="9"/>
        <v>0</v>
      </c>
      <c r="Q44" s="163">
        <f t="shared" ca="1" si="10"/>
        <v>0</v>
      </c>
      <c r="R44" s="164">
        <f ca="1">NPV(Q43,K44:$K$244) + ($A$13+$A$14+$A$15)/POWER(1+Q43,$A$28-D44+1)</f>
        <v>0</v>
      </c>
      <c r="S44" s="164">
        <f ca="1">NPV(Q44,K44:$K$244) + ($A$13+$A$14+$A$15)/POWER(1+Q44,$A$28-D44+1)</f>
        <v>0</v>
      </c>
      <c r="T44" s="45">
        <f t="shared" ca="1" si="11"/>
        <v>0</v>
      </c>
      <c r="U44" s="45">
        <f t="shared" ca="1" si="17"/>
        <v>0</v>
      </c>
      <c r="V44" s="45">
        <f t="shared" ca="1" si="18"/>
        <v>0</v>
      </c>
      <c r="W44" s="45">
        <f t="shared" ca="1" si="12"/>
        <v>0</v>
      </c>
      <c r="X44" s="25">
        <f t="shared" ca="1" si="1"/>
        <v>0</v>
      </c>
      <c r="Z44" s="28">
        <f t="shared" ca="1" si="19"/>
        <v>0</v>
      </c>
      <c r="AA44" s="233"/>
      <c r="AB44" s="45">
        <f t="shared" ca="1" si="13"/>
        <v>0</v>
      </c>
      <c r="AC44" s="45">
        <f t="shared" ca="1" si="2"/>
        <v>0</v>
      </c>
      <c r="AD44" s="25">
        <f t="shared" ca="1" si="3"/>
        <v>0</v>
      </c>
    </row>
    <row r="45" spans="1:30" x14ac:dyDescent="0.35">
      <c r="D45" s="20">
        <v>41</v>
      </c>
      <c r="E45" s="21">
        <f t="shared" ca="1" si="14"/>
        <v>14976</v>
      </c>
      <c r="F45" s="44">
        <f t="shared" ca="1" si="4"/>
        <v>15340</v>
      </c>
      <c r="G45" s="22" t="s">
        <v>119</v>
      </c>
      <c r="H45" s="44">
        <f t="shared" ca="1" si="15"/>
        <v>14976</v>
      </c>
      <c r="I45" s="45">
        <f t="shared" ca="1" si="5"/>
        <v>0</v>
      </c>
      <c r="J45" s="45">
        <f t="shared" ca="1" si="6"/>
        <v>0</v>
      </c>
      <c r="K45" s="45">
        <f t="shared" ca="1" si="7"/>
        <v>0</v>
      </c>
      <c r="L45" s="45"/>
      <c r="M45" s="45">
        <f t="shared" ca="1" si="16"/>
        <v>0</v>
      </c>
      <c r="N45" s="257">
        <f t="shared" ca="1" si="8"/>
        <v>0</v>
      </c>
      <c r="O45" s="23"/>
      <c r="P45" s="255">
        <f t="shared" ca="1" si="9"/>
        <v>0</v>
      </c>
      <c r="Q45" s="163">
        <f t="shared" ca="1" si="10"/>
        <v>0</v>
      </c>
      <c r="R45" s="164">
        <f ca="1">NPV(Q44,K45:$K$244) + ($A$13+$A$14+$A$15)/POWER(1+Q44,$A$28-D45+1)</f>
        <v>0</v>
      </c>
      <c r="S45" s="164">
        <f ca="1">NPV(Q45,K45:$K$244) + ($A$13+$A$14+$A$15)/POWER(1+Q45,$A$28-D45+1)</f>
        <v>0</v>
      </c>
      <c r="T45" s="45">
        <f t="shared" ca="1" si="11"/>
        <v>0</v>
      </c>
      <c r="U45" s="45">
        <f t="shared" ca="1" si="17"/>
        <v>0</v>
      </c>
      <c r="V45" s="45">
        <f t="shared" ca="1" si="18"/>
        <v>0</v>
      </c>
      <c r="W45" s="45">
        <f t="shared" ca="1" si="12"/>
        <v>0</v>
      </c>
      <c r="X45" s="25">
        <f t="shared" ca="1" si="1"/>
        <v>0</v>
      </c>
      <c r="Z45" s="28">
        <f t="shared" ca="1" si="19"/>
        <v>0</v>
      </c>
      <c r="AA45" s="233"/>
      <c r="AB45" s="45">
        <f t="shared" ca="1" si="13"/>
        <v>0</v>
      </c>
      <c r="AC45" s="45">
        <f t="shared" ca="1" si="2"/>
        <v>0</v>
      </c>
      <c r="AD45" s="25">
        <f t="shared" ca="1" si="3"/>
        <v>0</v>
      </c>
    </row>
    <row r="46" spans="1:30" x14ac:dyDescent="0.35">
      <c r="A46" s="238"/>
      <c r="B46" s="239" t="s">
        <v>56</v>
      </c>
      <c r="D46" s="20">
        <v>42</v>
      </c>
      <c r="E46" s="21">
        <f t="shared" ca="1" si="14"/>
        <v>15341</v>
      </c>
      <c r="F46" s="44">
        <f t="shared" ca="1" si="4"/>
        <v>15705</v>
      </c>
      <c r="G46" s="22" t="s">
        <v>119</v>
      </c>
      <c r="H46" s="44">
        <f t="shared" ca="1" si="15"/>
        <v>15341</v>
      </c>
      <c r="I46" s="45">
        <f t="shared" ca="1" si="5"/>
        <v>0</v>
      </c>
      <c r="J46" s="45">
        <f t="shared" ca="1" si="6"/>
        <v>0</v>
      </c>
      <c r="K46" s="45">
        <f t="shared" ca="1" si="7"/>
        <v>0</v>
      </c>
      <c r="L46" s="45"/>
      <c r="M46" s="45">
        <f t="shared" ca="1" si="16"/>
        <v>0</v>
      </c>
      <c r="N46" s="257">
        <f t="shared" ca="1" si="8"/>
        <v>0</v>
      </c>
      <c r="O46" s="23"/>
      <c r="P46" s="255">
        <f t="shared" ca="1" si="9"/>
        <v>0</v>
      </c>
      <c r="Q46" s="163">
        <f t="shared" ca="1" si="10"/>
        <v>0</v>
      </c>
      <c r="R46" s="164">
        <f ca="1">NPV(Q45,K46:$K$244) + ($A$13+$A$14+$A$15)/POWER(1+Q45,$A$28-D46+1)</f>
        <v>0</v>
      </c>
      <c r="S46" s="164">
        <f ca="1">NPV(Q46,K46:$K$244) + ($A$13+$A$14+$A$15)/POWER(1+Q46,$A$28-D46+1)</f>
        <v>0</v>
      </c>
      <c r="T46" s="45">
        <f t="shared" ca="1" si="11"/>
        <v>0</v>
      </c>
      <c r="U46" s="45">
        <f t="shared" ca="1" si="17"/>
        <v>0</v>
      </c>
      <c r="V46" s="45">
        <f t="shared" ca="1" si="18"/>
        <v>0</v>
      </c>
      <c r="W46" s="45">
        <f t="shared" ca="1" si="12"/>
        <v>0</v>
      </c>
      <c r="X46" s="25">
        <f t="shared" ca="1" si="1"/>
        <v>0</v>
      </c>
      <c r="Z46" s="28">
        <f t="shared" ca="1" si="19"/>
        <v>0</v>
      </c>
      <c r="AA46" s="233"/>
      <c r="AB46" s="45">
        <f t="shared" ca="1" si="13"/>
        <v>0</v>
      </c>
      <c r="AC46" s="45">
        <f t="shared" ca="1" si="2"/>
        <v>0</v>
      </c>
      <c r="AD46" s="25">
        <f t="shared" ca="1" si="3"/>
        <v>0</v>
      </c>
    </row>
    <row r="47" spans="1:30" x14ac:dyDescent="0.35">
      <c r="A47" s="240">
        <f ca="1">A21</f>
        <v>0</v>
      </c>
      <c r="B47" s="241" t="s">
        <v>57</v>
      </c>
      <c r="D47" s="20">
        <v>43</v>
      </c>
      <c r="E47" s="21">
        <f t="shared" ca="1" si="14"/>
        <v>15706</v>
      </c>
      <c r="F47" s="44">
        <f t="shared" ca="1" si="4"/>
        <v>16070</v>
      </c>
      <c r="G47" s="22" t="s">
        <v>119</v>
      </c>
      <c r="H47" s="44">
        <f t="shared" ca="1" si="15"/>
        <v>15706</v>
      </c>
      <c r="I47" s="45">
        <f t="shared" ca="1" si="5"/>
        <v>0</v>
      </c>
      <c r="J47" s="45">
        <f t="shared" ca="1" si="6"/>
        <v>0</v>
      </c>
      <c r="K47" s="45">
        <f t="shared" ca="1" si="7"/>
        <v>0</v>
      </c>
      <c r="L47" s="45"/>
      <c r="M47" s="45">
        <f t="shared" ca="1" si="16"/>
        <v>0</v>
      </c>
      <c r="N47" s="257">
        <f t="shared" ca="1" si="8"/>
        <v>0</v>
      </c>
      <c r="O47" s="23"/>
      <c r="P47" s="255">
        <f t="shared" ca="1" si="9"/>
        <v>0</v>
      </c>
      <c r="Q47" s="163">
        <f t="shared" ca="1" si="10"/>
        <v>0</v>
      </c>
      <c r="R47" s="164">
        <f ca="1">NPV(Q46,K47:$K$244) + ($A$13+$A$14+$A$15)/POWER(1+Q46,$A$28-D47+1)</f>
        <v>0</v>
      </c>
      <c r="S47" s="164">
        <f ca="1">NPV(Q47,K47:$K$244) + ($A$13+$A$14+$A$15)/POWER(1+Q47,$A$28-D47+1)</f>
        <v>0</v>
      </c>
      <c r="T47" s="45">
        <f t="shared" ca="1" si="11"/>
        <v>0</v>
      </c>
      <c r="U47" s="45">
        <f t="shared" ca="1" si="17"/>
        <v>0</v>
      </c>
      <c r="V47" s="45">
        <f t="shared" ca="1" si="18"/>
        <v>0</v>
      </c>
      <c r="W47" s="45">
        <f t="shared" ca="1" si="12"/>
        <v>0</v>
      </c>
      <c r="X47" s="25">
        <f t="shared" ca="1" si="1"/>
        <v>0</v>
      </c>
      <c r="Z47" s="28">
        <f t="shared" ca="1" si="19"/>
        <v>0</v>
      </c>
      <c r="AA47" s="233"/>
      <c r="AB47" s="45">
        <f t="shared" ca="1" si="13"/>
        <v>0</v>
      </c>
      <c r="AC47" s="45">
        <f t="shared" ca="1" si="2"/>
        <v>0</v>
      </c>
      <c r="AD47" s="25">
        <f t="shared" ca="1" si="3"/>
        <v>0</v>
      </c>
    </row>
    <row r="48" spans="1:30" x14ac:dyDescent="0.35">
      <c r="A48" s="240">
        <f ca="1">SUM(U5:U244)</f>
        <v>0</v>
      </c>
      <c r="B48" s="242" t="s">
        <v>58</v>
      </c>
      <c r="D48" s="20">
        <v>44</v>
      </c>
      <c r="E48" s="21">
        <f t="shared" ca="1" si="14"/>
        <v>16071</v>
      </c>
      <c r="F48" s="44">
        <f t="shared" ca="1" si="4"/>
        <v>16436</v>
      </c>
      <c r="G48" s="22" t="s">
        <v>119</v>
      </c>
      <c r="H48" s="44">
        <f t="shared" ca="1" si="15"/>
        <v>16071</v>
      </c>
      <c r="I48" s="45">
        <f t="shared" ca="1" si="5"/>
        <v>0</v>
      </c>
      <c r="J48" s="45">
        <f t="shared" ca="1" si="6"/>
        <v>0</v>
      </c>
      <c r="K48" s="45">
        <f t="shared" ca="1" si="7"/>
        <v>0</v>
      </c>
      <c r="L48" s="45"/>
      <c r="M48" s="45">
        <f t="shared" ca="1" si="16"/>
        <v>0</v>
      </c>
      <c r="N48" s="257">
        <f t="shared" ca="1" si="8"/>
        <v>0</v>
      </c>
      <c r="O48" s="23"/>
      <c r="P48" s="255">
        <f t="shared" ca="1" si="9"/>
        <v>0</v>
      </c>
      <c r="Q48" s="163">
        <f t="shared" ca="1" si="10"/>
        <v>0</v>
      </c>
      <c r="R48" s="164">
        <f ca="1">NPV(Q47,K48:$K$244) + ($A$13+$A$14+$A$15)/POWER(1+Q47,$A$28-D48+1)</f>
        <v>0</v>
      </c>
      <c r="S48" s="164">
        <f ca="1">NPV(Q48,K48:$K$244) + ($A$13+$A$14+$A$15)/POWER(1+Q48,$A$28-D48+1)</f>
        <v>0</v>
      </c>
      <c r="T48" s="45">
        <f t="shared" ca="1" si="11"/>
        <v>0</v>
      </c>
      <c r="U48" s="45">
        <f t="shared" ca="1" si="17"/>
        <v>0</v>
      </c>
      <c r="V48" s="45">
        <f t="shared" ca="1" si="18"/>
        <v>0</v>
      </c>
      <c r="W48" s="45">
        <f t="shared" ca="1" si="12"/>
        <v>0</v>
      </c>
      <c r="X48" s="25">
        <f t="shared" ca="1" si="1"/>
        <v>0</v>
      </c>
      <c r="Z48" s="28">
        <f t="shared" ca="1" si="19"/>
        <v>0</v>
      </c>
      <c r="AA48" s="233"/>
      <c r="AB48" s="45">
        <f t="shared" ca="1" si="13"/>
        <v>0</v>
      </c>
      <c r="AC48" s="45">
        <f t="shared" ca="1" si="2"/>
        <v>0</v>
      </c>
      <c r="AD48" s="25">
        <f t="shared" ca="1" si="3"/>
        <v>0</v>
      </c>
    </row>
    <row r="49" spans="1:30" x14ac:dyDescent="0.35">
      <c r="A49" s="240">
        <f ca="1">SUM(W5:W244)</f>
        <v>0</v>
      </c>
      <c r="B49" s="241" t="s">
        <v>59</v>
      </c>
      <c r="D49" s="20">
        <v>45</v>
      </c>
      <c r="E49" s="21">
        <f t="shared" ca="1" si="14"/>
        <v>16437</v>
      </c>
      <c r="F49" s="44">
        <f t="shared" ca="1" si="4"/>
        <v>16801</v>
      </c>
      <c r="G49" s="22" t="s">
        <v>119</v>
      </c>
      <c r="H49" s="44">
        <f t="shared" ca="1" si="15"/>
        <v>16437</v>
      </c>
      <c r="I49" s="45">
        <f t="shared" ca="1" si="5"/>
        <v>0</v>
      </c>
      <c r="J49" s="45">
        <f t="shared" ca="1" si="6"/>
        <v>0</v>
      </c>
      <c r="K49" s="45">
        <f t="shared" ca="1" si="7"/>
        <v>0</v>
      </c>
      <c r="L49" s="45"/>
      <c r="M49" s="45">
        <f t="shared" ca="1" si="16"/>
        <v>0</v>
      </c>
      <c r="N49" s="257">
        <f t="shared" ca="1" si="8"/>
        <v>0</v>
      </c>
      <c r="O49" s="23"/>
      <c r="P49" s="255">
        <f t="shared" ca="1" si="9"/>
        <v>0</v>
      </c>
      <c r="Q49" s="163">
        <f t="shared" ca="1" si="10"/>
        <v>0</v>
      </c>
      <c r="R49" s="164">
        <f ca="1">NPV(Q48,K49:$K$244) + ($A$13+$A$14+$A$15)/POWER(1+Q48,$A$28-D49+1)</f>
        <v>0</v>
      </c>
      <c r="S49" s="164">
        <f ca="1">NPV(Q49,K49:$K$244) + ($A$13+$A$14+$A$15)/POWER(1+Q49,$A$28-D49+1)</f>
        <v>0</v>
      </c>
      <c r="T49" s="45">
        <f t="shared" ca="1" si="11"/>
        <v>0</v>
      </c>
      <c r="U49" s="45">
        <f t="shared" ca="1" si="17"/>
        <v>0</v>
      </c>
      <c r="V49" s="45">
        <f t="shared" ca="1" si="18"/>
        <v>0</v>
      </c>
      <c r="W49" s="45">
        <f t="shared" ca="1" si="12"/>
        <v>0</v>
      </c>
      <c r="X49" s="25">
        <f t="shared" ca="1" si="1"/>
        <v>0</v>
      </c>
      <c r="Z49" s="28">
        <f t="shared" ca="1" si="19"/>
        <v>0</v>
      </c>
      <c r="AA49" s="233"/>
      <c r="AB49" s="45">
        <f t="shared" ca="1" si="13"/>
        <v>0</v>
      </c>
      <c r="AC49" s="45">
        <f t="shared" ca="1" si="2"/>
        <v>0</v>
      </c>
      <c r="AD49" s="25">
        <f t="shared" ca="1" si="3"/>
        <v>0</v>
      </c>
    </row>
    <row r="50" spans="1:30" x14ac:dyDescent="0.35">
      <c r="A50" s="240">
        <f ca="1">SUM(V5:V244)</f>
        <v>0</v>
      </c>
      <c r="B50" s="242" t="s">
        <v>60</v>
      </c>
      <c r="D50" s="20">
        <v>46</v>
      </c>
      <c r="E50" s="21">
        <f t="shared" ca="1" si="14"/>
        <v>16802</v>
      </c>
      <c r="F50" s="44">
        <f t="shared" ca="1" si="4"/>
        <v>17166</v>
      </c>
      <c r="G50" s="22" t="s">
        <v>119</v>
      </c>
      <c r="H50" s="44">
        <f t="shared" ca="1" si="15"/>
        <v>16802</v>
      </c>
      <c r="I50" s="45">
        <f t="shared" ca="1" si="5"/>
        <v>0</v>
      </c>
      <c r="J50" s="45">
        <f t="shared" ca="1" si="6"/>
        <v>0</v>
      </c>
      <c r="K50" s="45">
        <f t="shared" ca="1" si="7"/>
        <v>0</v>
      </c>
      <c r="L50" s="45"/>
      <c r="M50" s="45">
        <f t="shared" ca="1" si="16"/>
        <v>0</v>
      </c>
      <c r="N50" s="257">
        <f t="shared" ca="1" si="8"/>
        <v>0</v>
      </c>
      <c r="O50" s="23"/>
      <c r="P50" s="255">
        <f t="shared" ca="1" si="9"/>
        <v>0</v>
      </c>
      <c r="Q50" s="163">
        <f t="shared" ca="1" si="10"/>
        <v>0</v>
      </c>
      <c r="R50" s="164">
        <f ca="1">NPV(Q49,K50:$K$244) + ($A$13+$A$14+$A$15)/POWER(1+Q49,$A$28-D50+1)</f>
        <v>0</v>
      </c>
      <c r="S50" s="164">
        <f ca="1">NPV(Q50,K50:$K$244) + ($A$13+$A$14+$A$15)/POWER(1+Q50,$A$28-D50+1)</f>
        <v>0</v>
      </c>
      <c r="T50" s="45">
        <f t="shared" ca="1" si="11"/>
        <v>0</v>
      </c>
      <c r="U50" s="45">
        <f t="shared" ca="1" si="17"/>
        <v>0</v>
      </c>
      <c r="V50" s="45">
        <f t="shared" ca="1" si="18"/>
        <v>0</v>
      </c>
      <c r="W50" s="45">
        <f t="shared" ca="1" si="12"/>
        <v>0</v>
      </c>
      <c r="X50" s="25">
        <f t="shared" ca="1" si="1"/>
        <v>0</v>
      </c>
      <c r="Z50" s="28">
        <f t="shared" ca="1" si="19"/>
        <v>0</v>
      </c>
      <c r="AA50" s="233"/>
      <c r="AB50" s="45">
        <f t="shared" ca="1" si="13"/>
        <v>0</v>
      </c>
      <c r="AC50" s="45">
        <f t="shared" ca="1" si="2"/>
        <v>0</v>
      </c>
      <c r="AD50" s="25">
        <f t="shared" ca="1" si="3"/>
        <v>0</v>
      </c>
    </row>
    <row r="51" spans="1:30" x14ac:dyDescent="0.35">
      <c r="A51" s="240">
        <f ca="1">-(A13+A14+A15)</f>
        <v>0</v>
      </c>
      <c r="B51" s="243" t="s">
        <v>61</v>
      </c>
      <c r="C51" s="36"/>
      <c r="D51" s="20">
        <v>47</v>
      </c>
      <c r="E51" s="21">
        <f t="shared" ca="1" si="14"/>
        <v>17167</v>
      </c>
      <c r="F51" s="44">
        <f t="shared" ca="1" si="4"/>
        <v>17531</v>
      </c>
      <c r="G51" s="22" t="s">
        <v>119</v>
      </c>
      <c r="H51" s="44">
        <f t="shared" ca="1" si="15"/>
        <v>17167</v>
      </c>
      <c r="I51" s="45">
        <f t="shared" ca="1" si="5"/>
        <v>0</v>
      </c>
      <c r="J51" s="45">
        <f t="shared" ca="1" si="6"/>
        <v>0</v>
      </c>
      <c r="K51" s="45">
        <f t="shared" ca="1" si="7"/>
        <v>0</v>
      </c>
      <c r="L51" s="45"/>
      <c r="M51" s="45">
        <f t="shared" ca="1" si="16"/>
        <v>0</v>
      </c>
      <c r="N51" s="257">
        <f t="shared" ca="1" si="8"/>
        <v>0</v>
      </c>
      <c r="O51" s="23"/>
      <c r="P51" s="255">
        <f t="shared" ca="1" si="9"/>
        <v>0</v>
      </c>
      <c r="Q51" s="163">
        <f t="shared" ca="1" si="10"/>
        <v>0</v>
      </c>
      <c r="R51" s="164">
        <f ca="1">NPV(Q50,K51:$K$244) + ($A$13+$A$14+$A$15)/POWER(1+Q50,$A$28-D51+1)</f>
        <v>0</v>
      </c>
      <c r="S51" s="164">
        <f ca="1">NPV(Q51,K51:$K$244) + ($A$13+$A$14+$A$15)/POWER(1+Q51,$A$28-D51+1)</f>
        <v>0</v>
      </c>
      <c r="T51" s="45">
        <f t="shared" ca="1" si="11"/>
        <v>0</v>
      </c>
      <c r="U51" s="45">
        <f t="shared" ca="1" si="17"/>
        <v>0</v>
      </c>
      <c r="V51" s="45">
        <f t="shared" ca="1" si="18"/>
        <v>0</v>
      </c>
      <c r="W51" s="45">
        <f t="shared" ca="1" si="12"/>
        <v>0</v>
      </c>
      <c r="X51" s="25">
        <f t="shared" ca="1" si="1"/>
        <v>0</v>
      </c>
      <c r="Z51" s="28">
        <f t="shared" ca="1" si="19"/>
        <v>0</v>
      </c>
      <c r="AA51" s="233"/>
      <c r="AB51" s="45">
        <f t="shared" ca="1" si="13"/>
        <v>0</v>
      </c>
      <c r="AC51" s="45">
        <f t="shared" ca="1" si="2"/>
        <v>0</v>
      </c>
      <c r="AD51" s="25">
        <f t="shared" ca="1" si="3"/>
        <v>0</v>
      </c>
    </row>
    <row r="52" spans="1:30" x14ac:dyDescent="0.35">
      <c r="A52" s="244">
        <f ca="1">SUM(A47:A51)</f>
        <v>0</v>
      </c>
      <c r="B52" s="245" t="s">
        <v>254</v>
      </c>
      <c r="C52" s="38"/>
      <c r="D52" s="20">
        <v>48</v>
      </c>
      <c r="E52" s="21">
        <f t="shared" ca="1" si="14"/>
        <v>17532</v>
      </c>
      <c r="F52" s="44">
        <f t="shared" ca="1" si="4"/>
        <v>17897</v>
      </c>
      <c r="G52" s="22" t="s">
        <v>119</v>
      </c>
      <c r="H52" s="44">
        <f t="shared" ca="1" si="15"/>
        <v>17532</v>
      </c>
      <c r="I52" s="45">
        <f t="shared" ca="1" si="5"/>
        <v>0</v>
      </c>
      <c r="J52" s="45">
        <f t="shared" ca="1" si="6"/>
        <v>0</v>
      </c>
      <c r="K52" s="45">
        <f t="shared" ca="1" si="7"/>
        <v>0</v>
      </c>
      <c r="L52" s="45"/>
      <c r="M52" s="45">
        <f t="shared" ca="1" si="16"/>
        <v>0</v>
      </c>
      <c r="N52" s="257">
        <f t="shared" ca="1" si="8"/>
        <v>0</v>
      </c>
      <c r="O52" s="23"/>
      <c r="P52" s="255">
        <f t="shared" ca="1" si="9"/>
        <v>0</v>
      </c>
      <c r="Q52" s="163">
        <f t="shared" ca="1" si="10"/>
        <v>0</v>
      </c>
      <c r="R52" s="164">
        <f ca="1">NPV(Q51,K52:$K$244) + ($A$13+$A$14+$A$15)/POWER(1+Q51,$A$28-D52+1)</f>
        <v>0</v>
      </c>
      <c r="S52" s="164">
        <f ca="1">NPV(Q52,K52:$K$244) + ($A$13+$A$14+$A$15)/POWER(1+Q52,$A$28-D52+1)</f>
        <v>0</v>
      </c>
      <c r="T52" s="45">
        <f t="shared" ca="1" si="11"/>
        <v>0</v>
      </c>
      <c r="U52" s="45">
        <f t="shared" ca="1" si="17"/>
        <v>0</v>
      </c>
      <c r="V52" s="45">
        <f t="shared" ca="1" si="18"/>
        <v>0</v>
      </c>
      <c r="W52" s="45">
        <f t="shared" ca="1" si="12"/>
        <v>0</v>
      </c>
      <c r="X52" s="25">
        <f t="shared" ca="1" si="1"/>
        <v>0</v>
      </c>
      <c r="Z52" s="28">
        <f t="shared" ca="1" si="19"/>
        <v>0</v>
      </c>
      <c r="AA52" s="233"/>
      <c r="AB52" s="45">
        <f t="shared" ca="1" si="13"/>
        <v>0</v>
      </c>
      <c r="AC52" s="45">
        <f t="shared" ca="1" si="2"/>
        <v>0</v>
      </c>
      <c r="AD52" s="25">
        <f t="shared" ca="1" si="3"/>
        <v>0</v>
      </c>
    </row>
    <row r="53" spans="1:30" x14ac:dyDescent="0.35">
      <c r="A53" s="37"/>
      <c r="B53" s="37"/>
      <c r="C53" s="39"/>
      <c r="D53" s="20">
        <v>49</v>
      </c>
      <c r="E53" s="21">
        <f t="shared" ca="1" si="14"/>
        <v>17898</v>
      </c>
      <c r="F53" s="44">
        <f t="shared" ca="1" si="4"/>
        <v>18262</v>
      </c>
      <c r="G53" s="22" t="s">
        <v>119</v>
      </c>
      <c r="H53" s="44">
        <f t="shared" ca="1" si="15"/>
        <v>17898</v>
      </c>
      <c r="I53" s="45">
        <f t="shared" ca="1" si="5"/>
        <v>0</v>
      </c>
      <c r="J53" s="45">
        <f t="shared" ca="1" si="6"/>
        <v>0</v>
      </c>
      <c r="K53" s="45">
        <f t="shared" ca="1" si="7"/>
        <v>0</v>
      </c>
      <c r="L53" s="45"/>
      <c r="M53" s="45">
        <f t="shared" ca="1" si="16"/>
        <v>0</v>
      </c>
      <c r="N53" s="257">
        <f t="shared" ca="1" si="8"/>
        <v>0</v>
      </c>
      <c r="O53" s="23"/>
      <c r="P53" s="255">
        <f t="shared" ca="1" si="9"/>
        <v>0</v>
      </c>
      <c r="Q53" s="163">
        <f t="shared" ca="1" si="10"/>
        <v>0</v>
      </c>
      <c r="R53" s="164">
        <f ca="1">NPV(Q52,K53:$K$244) + ($A$13+$A$14+$A$15)/POWER(1+Q52,$A$28-D53+1)</f>
        <v>0</v>
      </c>
      <c r="S53" s="164">
        <f ca="1">NPV(Q53,K53:$K$244) + ($A$13+$A$14+$A$15)/POWER(1+Q53,$A$28-D53+1)</f>
        <v>0</v>
      </c>
      <c r="T53" s="45">
        <f t="shared" ca="1" si="11"/>
        <v>0</v>
      </c>
      <c r="U53" s="45">
        <f t="shared" ca="1" si="17"/>
        <v>0</v>
      </c>
      <c r="V53" s="45">
        <f t="shared" ca="1" si="18"/>
        <v>0</v>
      </c>
      <c r="W53" s="45">
        <f t="shared" ca="1" si="12"/>
        <v>0</v>
      </c>
      <c r="X53" s="25">
        <f t="shared" ca="1" si="1"/>
        <v>0</v>
      </c>
      <c r="Z53" s="28">
        <f t="shared" ca="1" si="19"/>
        <v>0</v>
      </c>
      <c r="AA53" s="233"/>
      <c r="AB53" s="45">
        <f t="shared" ca="1" si="13"/>
        <v>0</v>
      </c>
      <c r="AC53" s="45">
        <f t="shared" ca="1" si="2"/>
        <v>0</v>
      </c>
      <c r="AD53" s="25">
        <f t="shared" ca="1" si="3"/>
        <v>0</v>
      </c>
    </row>
    <row r="54" spans="1:30" x14ac:dyDescent="0.35">
      <c r="A54" s="238"/>
      <c r="B54" s="239" t="s">
        <v>62</v>
      </c>
      <c r="C54" s="38"/>
      <c r="D54" s="20">
        <v>50</v>
      </c>
      <c r="E54" s="21">
        <f t="shared" ca="1" si="14"/>
        <v>18263</v>
      </c>
      <c r="F54" s="44">
        <f t="shared" ca="1" si="4"/>
        <v>18627</v>
      </c>
      <c r="G54" s="22" t="s">
        <v>119</v>
      </c>
      <c r="H54" s="44">
        <f t="shared" ca="1" si="15"/>
        <v>18263</v>
      </c>
      <c r="I54" s="45">
        <f t="shared" ca="1" si="5"/>
        <v>0</v>
      </c>
      <c r="J54" s="45">
        <f t="shared" ca="1" si="6"/>
        <v>0</v>
      </c>
      <c r="K54" s="45">
        <f t="shared" ca="1" si="7"/>
        <v>0</v>
      </c>
      <c r="L54" s="45"/>
      <c r="M54" s="45">
        <f t="shared" ca="1" si="16"/>
        <v>0</v>
      </c>
      <c r="N54" s="257">
        <f t="shared" ca="1" si="8"/>
        <v>0</v>
      </c>
      <c r="O54" s="23"/>
      <c r="P54" s="255">
        <f t="shared" ca="1" si="9"/>
        <v>0</v>
      </c>
      <c r="Q54" s="163">
        <f t="shared" ca="1" si="10"/>
        <v>0</v>
      </c>
      <c r="R54" s="164">
        <f ca="1">NPV(Q53,K54:$K$244) + ($A$13+$A$14+$A$15)/POWER(1+Q53,$A$28-D54+1)</f>
        <v>0</v>
      </c>
      <c r="S54" s="164">
        <f ca="1">NPV(Q54,K54:$K$244) + ($A$13+$A$14+$A$15)/POWER(1+Q54,$A$28-D54+1)</f>
        <v>0</v>
      </c>
      <c r="T54" s="45">
        <f t="shared" ca="1" si="11"/>
        <v>0</v>
      </c>
      <c r="U54" s="45">
        <f t="shared" ca="1" si="17"/>
        <v>0</v>
      </c>
      <c r="V54" s="45">
        <f t="shared" ca="1" si="18"/>
        <v>0</v>
      </c>
      <c r="W54" s="45">
        <f t="shared" ca="1" si="12"/>
        <v>0</v>
      </c>
      <c r="X54" s="25">
        <f t="shared" ca="1" si="1"/>
        <v>0</v>
      </c>
      <c r="Z54" s="28">
        <f t="shared" ca="1" si="19"/>
        <v>0</v>
      </c>
      <c r="AA54" s="233"/>
      <c r="AB54" s="45">
        <f t="shared" ca="1" si="13"/>
        <v>0</v>
      </c>
      <c r="AC54" s="45">
        <f t="shared" ca="1" si="2"/>
        <v>0</v>
      </c>
      <c r="AD54" s="25">
        <f t="shared" ca="1" si="3"/>
        <v>0</v>
      </c>
    </row>
    <row r="55" spans="1:30" x14ac:dyDescent="0.35">
      <c r="A55" s="240">
        <f ca="1">A36</f>
        <v>0</v>
      </c>
      <c r="B55" s="241" t="s">
        <v>57</v>
      </c>
      <c r="C55" s="39"/>
      <c r="D55" s="20">
        <v>51</v>
      </c>
      <c r="E55" s="21">
        <f t="shared" ca="1" si="14"/>
        <v>18628</v>
      </c>
      <c r="F55" s="44">
        <f t="shared" ca="1" si="4"/>
        <v>18992</v>
      </c>
      <c r="G55" s="22" t="s">
        <v>119</v>
      </c>
      <c r="H55" s="44">
        <f t="shared" ca="1" si="15"/>
        <v>18628</v>
      </c>
      <c r="I55" s="45">
        <f t="shared" ca="1" si="5"/>
        <v>0</v>
      </c>
      <c r="J55" s="45">
        <f t="shared" ca="1" si="6"/>
        <v>0</v>
      </c>
      <c r="K55" s="45">
        <f t="shared" ca="1" si="7"/>
        <v>0</v>
      </c>
      <c r="L55" s="45"/>
      <c r="M55" s="45">
        <f t="shared" ca="1" si="16"/>
        <v>0</v>
      </c>
      <c r="N55" s="257">
        <f t="shared" ca="1" si="8"/>
        <v>0</v>
      </c>
      <c r="O55" s="23"/>
      <c r="P55" s="255">
        <f t="shared" ca="1" si="9"/>
        <v>0</v>
      </c>
      <c r="Q55" s="163">
        <f t="shared" ca="1" si="10"/>
        <v>0</v>
      </c>
      <c r="R55" s="164">
        <f ca="1">NPV(Q54,K55:$K$244) + ($A$13+$A$14+$A$15)/POWER(1+Q54,$A$28-D55+1)</f>
        <v>0</v>
      </c>
      <c r="S55" s="164">
        <f ca="1">NPV(Q55,K55:$K$244) + ($A$13+$A$14+$A$15)/POWER(1+Q55,$A$28-D55+1)</f>
        <v>0</v>
      </c>
      <c r="T55" s="45">
        <f t="shared" ca="1" si="11"/>
        <v>0</v>
      </c>
      <c r="U55" s="45">
        <f t="shared" ca="1" si="17"/>
        <v>0</v>
      </c>
      <c r="V55" s="45">
        <f t="shared" ca="1" si="18"/>
        <v>0</v>
      </c>
      <c r="W55" s="45">
        <f t="shared" ca="1" si="12"/>
        <v>0</v>
      </c>
      <c r="X55" s="25">
        <f t="shared" ca="1" si="1"/>
        <v>0</v>
      </c>
      <c r="Z55" s="28">
        <f t="shared" ca="1" si="19"/>
        <v>0</v>
      </c>
      <c r="AA55" s="233"/>
      <c r="AB55" s="45">
        <f t="shared" ca="1" si="13"/>
        <v>0</v>
      </c>
      <c r="AC55" s="45">
        <f t="shared" ca="1" si="2"/>
        <v>0</v>
      </c>
      <c r="AD55" s="25">
        <f t="shared" ca="1" si="3"/>
        <v>0</v>
      </c>
    </row>
    <row r="56" spans="1:30" x14ac:dyDescent="0.35">
      <c r="A56" s="240">
        <f>-SUM(AA5:AA244)</f>
        <v>0</v>
      </c>
      <c r="B56" s="241" t="s">
        <v>63</v>
      </c>
      <c r="D56" s="20">
        <v>52</v>
      </c>
      <c r="E56" s="21">
        <f t="shared" ca="1" si="14"/>
        <v>18993</v>
      </c>
      <c r="F56" s="44">
        <f t="shared" ca="1" si="4"/>
        <v>19358</v>
      </c>
      <c r="G56" s="22" t="s">
        <v>119</v>
      </c>
      <c r="H56" s="44">
        <f t="shared" ca="1" si="15"/>
        <v>18993</v>
      </c>
      <c r="I56" s="45">
        <f t="shared" ca="1" si="5"/>
        <v>0</v>
      </c>
      <c r="J56" s="45">
        <f t="shared" ca="1" si="6"/>
        <v>0</v>
      </c>
      <c r="K56" s="45">
        <f t="shared" ca="1" si="7"/>
        <v>0</v>
      </c>
      <c r="L56" s="45"/>
      <c r="M56" s="45">
        <f t="shared" ca="1" si="16"/>
        <v>0</v>
      </c>
      <c r="N56" s="257">
        <f t="shared" ca="1" si="8"/>
        <v>0</v>
      </c>
      <c r="O56" s="23"/>
      <c r="P56" s="255">
        <f t="shared" ca="1" si="9"/>
        <v>0</v>
      </c>
      <c r="Q56" s="163">
        <f t="shared" ca="1" si="10"/>
        <v>0</v>
      </c>
      <c r="R56" s="164">
        <f ca="1">NPV(Q55,K56:$K$244) + ($A$13+$A$14+$A$15)/POWER(1+Q55,$A$28-D56+1)</f>
        <v>0</v>
      </c>
      <c r="S56" s="164">
        <f ca="1">NPV(Q56,K56:$K$244) + ($A$13+$A$14+$A$15)/POWER(1+Q56,$A$28-D56+1)</f>
        <v>0</v>
      </c>
      <c r="T56" s="45">
        <f t="shared" ca="1" si="11"/>
        <v>0</v>
      </c>
      <c r="U56" s="45">
        <f t="shared" ca="1" si="17"/>
        <v>0</v>
      </c>
      <c r="V56" s="45">
        <f t="shared" ca="1" si="18"/>
        <v>0</v>
      </c>
      <c r="W56" s="45">
        <f t="shared" ca="1" si="12"/>
        <v>0</v>
      </c>
      <c r="X56" s="25">
        <f t="shared" ca="1" si="1"/>
        <v>0</v>
      </c>
      <c r="Z56" s="28">
        <f t="shared" ca="1" si="19"/>
        <v>0</v>
      </c>
      <c r="AA56" s="233"/>
      <c r="AB56" s="45">
        <f t="shared" ca="1" si="13"/>
        <v>0</v>
      </c>
      <c r="AC56" s="45">
        <f t="shared" ca="1" si="2"/>
        <v>0</v>
      </c>
      <c r="AD56" s="25">
        <f t="shared" ca="1" si="3"/>
        <v>0</v>
      </c>
    </row>
    <row r="57" spans="1:30" x14ac:dyDescent="0.35">
      <c r="A57" s="240">
        <f ca="1">-SUM(AB5:AB244)</f>
        <v>0</v>
      </c>
      <c r="B57" s="241" t="s">
        <v>64</v>
      </c>
      <c r="C57" s="29"/>
      <c r="D57" s="20">
        <v>53</v>
      </c>
      <c r="E57" s="21">
        <f t="shared" ca="1" si="14"/>
        <v>19359</v>
      </c>
      <c r="F57" s="44">
        <f t="shared" ca="1" si="4"/>
        <v>19723</v>
      </c>
      <c r="G57" s="22" t="s">
        <v>119</v>
      </c>
      <c r="H57" s="44">
        <f t="shared" ca="1" si="15"/>
        <v>19359</v>
      </c>
      <c r="I57" s="45">
        <f t="shared" ca="1" si="5"/>
        <v>0</v>
      </c>
      <c r="J57" s="45">
        <f t="shared" ca="1" si="6"/>
        <v>0</v>
      </c>
      <c r="K57" s="45">
        <f t="shared" ca="1" si="7"/>
        <v>0</v>
      </c>
      <c r="L57" s="45"/>
      <c r="M57" s="45">
        <f t="shared" ca="1" si="16"/>
        <v>0</v>
      </c>
      <c r="N57" s="257">
        <f t="shared" ca="1" si="8"/>
        <v>0</v>
      </c>
      <c r="O57" s="23"/>
      <c r="P57" s="255">
        <f t="shared" ca="1" si="9"/>
        <v>0</v>
      </c>
      <c r="Q57" s="163">
        <f t="shared" ca="1" si="10"/>
        <v>0</v>
      </c>
      <c r="R57" s="164">
        <f ca="1">NPV(Q56,K57:$K$244) + ($A$13+$A$14+$A$15)/POWER(1+Q56,$A$28-D57+1)</f>
        <v>0</v>
      </c>
      <c r="S57" s="164">
        <f ca="1">NPV(Q57,K57:$K$244) + ($A$13+$A$14+$A$15)/POWER(1+Q57,$A$28-D57+1)</f>
        <v>0</v>
      </c>
      <c r="T57" s="45">
        <f t="shared" ca="1" si="11"/>
        <v>0</v>
      </c>
      <c r="U57" s="45">
        <f t="shared" ca="1" si="17"/>
        <v>0</v>
      </c>
      <c r="V57" s="45">
        <f t="shared" ca="1" si="18"/>
        <v>0</v>
      </c>
      <c r="W57" s="45">
        <f t="shared" ca="1" si="12"/>
        <v>0</v>
      </c>
      <c r="X57" s="25">
        <f t="shared" ca="1" si="1"/>
        <v>0</v>
      </c>
      <c r="Z57" s="28">
        <f t="shared" ca="1" si="19"/>
        <v>0</v>
      </c>
      <c r="AA57" s="233"/>
      <c r="AB57" s="45">
        <f t="shared" ca="1" si="13"/>
        <v>0</v>
      </c>
      <c r="AC57" s="45">
        <f t="shared" ca="1" si="2"/>
        <v>0</v>
      </c>
      <c r="AD57" s="25">
        <f t="shared" ca="1" si="3"/>
        <v>0</v>
      </c>
    </row>
    <row r="58" spans="1:30" x14ac:dyDescent="0.35">
      <c r="A58" s="240">
        <f ca="1">SUM(AC5:AC244)</f>
        <v>0</v>
      </c>
      <c r="B58" s="241" t="s">
        <v>65</v>
      </c>
      <c r="D58" s="20">
        <v>54</v>
      </c>
      <c r="E58" s="21">
        <f t="shared" ca="1" si="14"/>
        <v>19724</v>
      </c>
      <c r="F58" s="44">
        <f t="shared" ca="1" si="4"/>
        <v>20088</v>
      </c>
      <c r="G58" s="22" t="s">
        <v>119</v>
      </c>
      <c r="H58" s="44">
        <f t="shared" ca="1" si="15"/>
        <v>19724</v>
      </c>
      <c r="I58" s="45">
        <f t="shared" ca="1" si="5"/>
        <v>0</v>
      </c>
      <c r="J58" s="45">
        <f t="shared" ca="1" si="6"/>
        <v>0</v>
      </c>
      <c r="K58" s="45">
        <f t="shared" ca="1" si="7"/>
        <v>0</v>
      </c>
      <c r="L58" s="45"/>
      <c r="M58" s="45">
        <f t="shared" ca="1" si="16"/>
        <v>0</v>
      </c>
      <c r="N58" s="257">
        <f t="shared" ca="1" si="8"/>
        <v>0</v>
      </c>
      <c r="O58" s="23"/>
      <c r="P58" s="255">
        <f t="shared" ca="1" si="9"/>
        <v>0</v>
      </c>
      <c r="Q58" s="163">
        <f t="shared" ca="1" si="10"/>
        <v>0</v>
      </c>
      <c r="R58" s="164">
        <f ca="1">NPV(Q57,K58:$K$244) + ($A$13+$A$14+$A$15)/POWER(1+Q57,$A$28-D58+1)</f>
        <v>0</v>
      </c>
      <c r="S58" s="164">
        <f ca="1">NPV(Q58,K58:$K$244) + ($A$13+$A$14+$A$15)/POWER(1+Q58,$A$28-D58+1)</f>
        <v>0</v>
      </c>
      <c r="T58" s="45">
        <f t="shared" ca="1" si="11"/>
        <v>0</v>
      </c>
      <c r="U58" s="45">
        <f t="shared" ca="1" si="17"/>
        <v>0</v>
      </c>
      <c r="V58" s="45">
        <f t="shared" ca="1" si="18"/>
        <v>0</v>
      </c>
      <c r="W58" s="45">
        <f t="shared" ca="1" si="12"/>
        <v>0</v>
      </c>
      <c r="X58" s="25">
        <f t="shared" ca="1" si="1"/>
        <v>0</v>
      </c>
      <c r="Z58" s="28">
        <f t="shared" ca="1" si="19"/>
        <v>0</v>
      </c>
      <c r="AA58" s="233"/>
      <c r="AB58" s="45">
        <f t="shared" ca="1" si="13"/>
        <v>0</v>
      </c>
      <c r="AC58" s="45">
        <f t="shared" ca="1" si="2"/>
        <v>0</v>
      </c>
      <c r="AD58" s="25">
        <f t="shared" ca="1" si="3"/>
        <v>0</v>
      </c>
    </row>
    <row r="59" spans="1:30" x14ac:dyDescent="0.35">
      <c r="A59" s="244">
        <f ca="1">SUM(A55:A58)</f>
        <v>0</v>
      </c>
      <c r="B59" s="245" t="s">
        <v>254</v>
      </c>
      <c r="C59" s="36"/>
      <c r="D59" s="20">
        <v>55</v>
      </c>
      <c r="E59" s="21">
        <f t="shared" ca="1" si="14"/>
        <v>20089</v>
      </c>
      <c r="F59" s="44">
        <f t="shared" ca="1" si="4"/>
        <v>20453</v>
      </c>
      <c r="G59" s="22" t="s">
        <v>119</v>
      </c>
      <c r="H59" s="44">
        <f t="shared" ca="1" si="15"/>
        <v>20089</v>
      </c>
      <c r="I59" s="45">
        <f t="shared" ca="1" si="5"/>
        <v>0</v>
      </c>
      <c r="J59" s="45">
        <f t="shared" ca="1" si="6"/>
        <v>0</v>
      </c>
      <c r="K59" s="45">
        <f t="shared" ca="1" si="7"/>
        <v>0</v>
      </c>
      <c r="L59" s="45"/>
      <c r="M59" s="45">
        <f t="shared" ca="1" si="16"/>
        <v>0</v>
      </c>
      <c r="N59" s="257">
        <f t="shared" ca="1" si="8"/>
        <v>0</v>
      </c>
      <c r="O59" s="23"/>
      <c r="P59" s="255">
        <f t="shared" ca="1" si="9"/>
        <v>0</v>
      </c>
      <c r="Q59" s="163">
        <f t="shared" ca="1" si="10"/>
        <v>0</v>
      </c>
      <c r="R59" s="164">
        <f ca="1">NPV(Q58,K59:$K$244) + ($A$13+$A$14+$A$15)/POWER(1+Q58,$A$28-D59+1)</f>
        <v>0</v>
      </c>
      <c r="S59" s="164">
        <f ca="1">NPV(Q59,K59:$K$244) + ($A$13+$A$14+$A$15)/POWER(1+Q59,$A$28-D59+1)</f>
        <v>0</v>
      </c>
      <c r="T59" s="45">
        <f t="shared" ca="1" si="11"/>
        <v>0</v>
      </c>
      <c r="U59" s="45">
        <f t="shared" ca="1" si="17"/>
        <v>0</v>
      </c>
      <c r="V59" s="45">
        <f t="shared" ca="1" si="18"/>
        <v>0</v>
      </c>
      <c r="W59" s="45">
        <f t="shared" ca="1" si="12"/>
        <v>0</v>
      </c>
      <c r="X59" s="25">
        <f t="shared" ca="1" si="1"/>
        <v>0</v>
      </c>
      <c r="Z59" s="28">
        <f t="shared" ca="1" si="19"/>
        <v>0</v>
      </c>
      <c r="AA59" s="233"/>
      <c r="AB59" s="45">
        <f t="shared" ca="1" si="13"/>
        <v>0</v>
      </c>
      <c r="AC59" s="45">
        <f t="shared" ca="1" si="2"/>
        <v>0</v>
      </c>
      <c r="AD59" s="25">
        <f t="shared" ca="1" si="3"/>
        <v>0</v>
      </c>
    </row>
    <row r="60" spans="1:30" x14ac:dyDescent="0.35">
      <c r="C60" s="38"/>
      <c r="D60" s="20">
        <v>56</v>
      </c>
      <c r="E60" s="21">
        <f t="shared" ca="1" si="14"/>
        <v>20454</v>
      </c>
      <c r="F60" s="44">
        <f t="shared" ca="1" si="4"/>
        <v>20819</v>
      </c>
      <c r="G60" s="22" t="s">
        <v>119</v>
      </c>
      <c r="H60" s="44">
        <f t="shared" ca="1" si="15"/>
        <v>20454</v>
      </c>
      <c r="I60" s="45">
        <f t="shared" ca="1" si="5"/>
        <v>0</v>
      </c>
      <c r="J60" s="45">
        <f t="shared" ca="1" si="6"/>
        <v>0</v>
      </c>
      <c r="K60" s="45">
        <f t="shared" ca="1" si="7"/>
        <v>0</v>
      </c>
      <c r="L60" s="45"/>
      <c r="M60" s="45">
        <f t="shared" ca="1" si="16"/>
        <v>0</v>
      </c>
      <c r="N60" s="257">
        <f t="shared" ca="1" si="8"/>
        <v>0</v>
      </c>
      <c r="O60" s="23"/>
      <c r="P60" s="255">
        <f t="shared" ca="1" si="9"/>
        <v>0</v>
      </c>
      <c r="Q60" s="163">
        <f t="shared" ca="1" si="10"/>
        <v>0</v>
      </c>
      <c r="R60" s="164">
        <f ca="1">NPV(Q59,K60:$K$244) + ($A$13+$A$14+$A$15)/POWER(1+Q59,$A$28-D60+1)</f>
        <v>0</v>
      </c>
      <c r="S60" s="164">
        <f ca="1">NPV(Q60,K60:$K$244) + ($A$13+$A$14+$A$15)/POWER(1+Q60,$A$28-D60+1)</f>
        <v>0</v>
      </c>
      <c r="T60" s="45">
        <f t="shared" ca="1" si="11"/>
        <v>0</v>
      </c>
      <c r="U60" s="45">
        <f t="shared" ca="1" si="17"/>
        <v>0</v>
      </c>
      <c r="V60" s="45">
        <f t="shared" ca="1" si="18"/>
        <v>0</v>
      </c>
      <c r="W60" s="45">
        <f t="shared" ca="1" si="12"/>
        <v>0</v>
      </c>
      <c r="X60" s="25">
        <f t="shared" ca="1" si="1"/>
        <v>0</v>
      </c>
      <c r="Z60" s="28">
        <f t="shared" ca="1" si="19"/>
        <v>0</v>
      </c>
      <c r="AA60" s="233"/>
      <c r="AB60" s="45">
        <f t="shared" ca="1" si="13"/>
        <v>0</v>
      </c>
      <c r="AC60" s="45">
        <f t="shared" ca="1" si="2"/>
        <v>0</v>
      </c>
      <c r="AD60" s="25">
        <f t="shared" ca="1" si="3"/>
        <v>0</v>
      </c>
    </row>
    <row r="61" spans="1:30" x14ac:dyDescent="0.35">
      <c r="C61" s="38"/>
      <c r="D61" s="20">
        <v>57</v>
      </c>
      <c r="E61" s="21">
        <f t="shared" ca="1" si="14"/>
        <v>20820</v>
      </c>
      <c r="F61" s="44">
        <f t="shared" ca="1" si="4"/>
        <v>21184</v>
      </c>
      <c r="G61" s="22" t="s">
        <v>119</v>
      </c>
      <c r="H61" s="44">
        <f t="shared" ca="1" si="15"/>
        <v>20820</v>
      </c>
      <c r="I61" s="45">
        <f t="shared" ca="1" si="5"/>
        <v>0</v>
      </c>
      <c r="J61" s="45">
        <f t="shared" ca="1" si="6"/>
        <v>0</v>
      </c>
      <c r="K61" s="45">
        <f t="shared" ca="1" si="7"/>
        <v>0</v>
      </c>
      <c r="L61" s="45"/>
      <c r="M61" s="45">
        <f t="shared" ca="1" si="16"/>
        <v>0</v>
      </c>
      <c r="N61" s="257">
        <f t="shared" ca="1" si="8"/>
        <v>0</v>
      </c>
      <c r="O61" s="23"/>
      <c r="P61" s="255">
        <f t="shared" ca="1" si="9"/>
        <v>0</v>
      </c>
      <c r="Q61" s="163">
        <f t="shared" ca="1" si="10"/>
        <v>0</v>
      </c>
      <c r="R61" s="164">
        <f ca="1">NPV(Q60,K61:$K$244) + ($A$13+$A$14+$A$15)/POWER(1+Q60,$A$28-D61+1)</f>
        <v>0</v>
      </c>
      <c r="S61" s="164">
        <f ca="1">NPV(Q61,K61:$K$244) + ($A$13+$A$14+$A$15)/POWER(1+Q61,$A$28-D61+1)</f>
        <v>0</v>
      </c>
      <c r="T61" s="45">
        <f t="shared" ca="1" si="11"/>
        <v>0</v>
      </c>
      <c r="U61" s="45">
        <f t="shared" ca="1" si="17"/>
        <v>0</v>
      </c>
      <c r="V61" s="45">
        <f t="shared" ca="1" si="18"/>
        <v>0</v>
      </c>
      <c r="W61" s="45">
        <f t="shared" ca="1" si="12"/>
        <v>0</v>
      </c>
      <c r="X61" s="25">
        <f t="shared" ca="1" si="1"/>
        <v>0</v>
      </c>
      <c r="Z61" s="28">
        <f t="shared" ca="1" si="19"/>
        <v>0</v>
      </c>
      <c r="AA61" s="233"/>
      <c r="AB61" s="45">
        <f t="shared" ca="1" si="13"/>
        <v>0</v>
      </c>
      <c r="AC61" s="45">
        <f t="shared" ca="1" si="2"/>
        <v>0</v>
      </c>
      <c r="AD61" s="25">
        <f t="shared" ca="1" si="3"/>
        <v>0</v>
      </c>
    </row>
    <row r="62" spans="1:30" x14ac:dyDescent="0.35">
      <c r="C62" s="38"/>
      <c r="D62" s="20">
        <v>58</v>
      </c>
      <c r="E62" s="21">
        <f t="shared" ca="1" si="14"/>
        <v>21185</v>
      </c>
      <c r="F62" s="44">
        <f t="shared" ca="1" si="4"/>
        <v>21549</v>
      </c>
      <c r="G62" s="22" t="s">
        <v>119</v>
      </c>
      <c r="H62" s="44">
        <f t="shared" ca="1" si="15"/>
        <v>21185</v>
      </c>
      <c r="I62" s="45">
        <f t="shared" ca="1" si="5"/>
        <v>0</v>
      </c>
      <c r="J62" s="45">
        <f t="shared" ca="1" si="6"/>
        <v>0</v>
      </c>
      <c r="K62" s="45">
        <f t="shared" ca="1" si="7"/>
        <v>0</v>
      </c>
      <c r="L62" s="45"/>
      <c r="M62" s="45">
        <f t="shared" ca="1" si="16"/>
        <v>0</v>
      </c>
      <c r="N62" s="257">
        <f t="shared" ca="1" si="8"/>
        <v>0</v>
      </c>
      <c r="O62" s="23"/>
      <c r="P62" s="255">
        <f t="shared" ca="1" si="9"/>
        <v>0</v>
      </c>
      <c r="Q62" s="163">
        <f t="shared" ca="1" si="10"/>
        <v>0</v>
      </c>
      <c r="R62" s="164">
        <f ca="1">NPV(Q61,K62:$K$244) + ($A$13+$A$14+$A$15)/POWER(1+Q61,$A$28-D62+1)</f>
        <v>0</v>
      </c>
      <c r="S62" s="164">
        <f ca="1">NPV(Q62,K62:$K$244) + ($A$13+$A$14+$A$15)/POWER(1+Q62,$A$28-D62+1)</f>
        <v>0</v>
      </c>
      <c r="T62" s="45">
        <f t="shared" ca="1" si="11"/>
        <v>0</v>
      </c>
      <c r="U62" s="45">
        <f t="shared" ca="1" si="17"/>
        <v>0</v>
      </c>
      <c r="V62" s="45">
        <f t="shared" ca="1" si="18"/>
        <v>0</v>
      </c>
      <c r="W62" s="45">
        <f t="shared" ca="1" si="12"/>
        <v>0</v>
      </c>
      <c r="X62" s="25">
        <f t="shared" ca="1" si="1"/>
        <v>0</v>
      </c>
      <c r="Z62" s="28">
        <f t="shared" ca="1" si="19"/>
        <v>0</v>
      </c>
      <c r="AA62" s="233"/>
      <c r="AB62" s="45">
        <f t="shared" ca="1" si="13"/>
        <v>0</v>
      </c>
      <c r="AC62" s="45">
        <f t="shared" ca="1" si="2"/>
        <v>0</v>
      </c>
      <c r="AD62" s="25">
        <f t="shared" ca="1" si="3"/>
        <v>0</v>
      </c>
    </row>
    <row r="63" spans="1:30" x14ac:dyDescent="0.35">
      <c r="C63" s="38"/>
      <c r="D63" s="20">
        <v>59</v>
      </c>
      <c r="E63" s="21">
        <f t="shared" ca="1" si="14"/>
        <v>21550</v>
      </c>
      <c r="F63" s="44">
        <f t="shared" ca="1" si="4"/>
        <v>21914</v>
      </c>
      <c r="G63" s="22" t="s">
        <v>119</v>
      </c>
      <c r="H63" s="44">
        <f t="shared" ca="1" si="15"/>
        <v>21550</v>
      </c>
      <c r="I63" s="45">
        <f t="shared" ca="1" si="5"/>
        <v>0</v>
      </c>
      <c r="J63" s="45">
        <f t="shared" ca="1" si="6"/>
        <v>0</v>
      </c>
      <c r="K63" s="45">
        <f t="shared" ca="1" si="7"/>
        <v>0</v>
      </c>
      <c r="L63" s="45"/>
      <c r="M63" s="45">
        <f t="shared" ca="1" si="16"/>
        <v>0</v>
      </c>
      <c r="N63" s="257">
        <f t="shared" ca="1" si="8"/>
        <v>0</v>
      </c>
      <c r="O63" s="23"/>
      <c r="P63" s="255">
        <f t="shared" ca="1" si="9"/>
        <v>0</v>
      </c>
      <c r="Q63" s="163">
        <f t="shared" ca="1" si="10"/>
        <v>0</v>
      </c>
      <c r="R63" s="164">
        <f ca="1">NPV(Q62,K63:$K$244) + ($A$13+$A$14+$A$15)/POWER(1+Q62,$A$28-D63+1)</f>
        <v>0</v>
      </c>
      <c r="S63" s="164">
        <f ca="1">NPV(Q63,K63:$K$244) + ($A$13+$A$14+$A$15)/POWER(1+Q63,$A$28-D63+1)</f>
        <v>0</v>
      </c>
      <c r="T63" s="45">
        <f t="shared" ca="1" si="11"/>
        <v>0</v>
      </c>
      <c r="U63" s="45">
        <f t="shared" ca="1" si="17"/>
        <v>0</v>
      </c>
      <c r="V63" s="45">
        <f t="shared" ca="1" si="18"/>
        <v>0</v>
      </c>
      <c r="W63" s="45">
        <f t="shared" ca="1" si="12"/>
        <v>0</v>
      </c>
      <c r="X63" s="25">
        <f t="shared" ca="1" si="1"/>
        <v>0</v>
      </c>
      <c r="Z63" s="28">
        <f t="shared" ca="1" si="19"/>
        <v>0</v>
      </c>
      <c r="AA63" s="233"/>
      <c r="AB63" s="45">
        <f t="shared" ca="1" si="13"/>
        <v>0</v>
      </c>
      <c r="AC63" s="45">
        <f t="shared" ca="1" si="2"/>
        <v>0</v>
      </c>
      <c r="AD63" s="25">
        <f t="shared" ca="1" si="3"/>
        <v>0</v>
      </c>
    </row>
    <row r="64" spans="1:30" x14ac:dyDescent="0.35">
      <c r="C64" s="29"/>
      <c r="D64" s="20">
        <v>60</v>
      </c>
      <c r="E64" s="21">
        <f t="shared" ca="1" si="14"/>
        <v>21915</v>
      </c>
      <c r="F64" s="44">
        <f t="shared" ca="1" si="4"/>
        <v>22280</v>
      </c>
      <c r="G64" s="22" t="s">
        <v>119</v>
      </c>
      <c r="H64" s="44">
        <f t="shared" ca="1" si="15"/>
        <v>21915</v>
      </c>
      <c r="I64" s="45">
        <f t="shared" ca="1" si="5"/>
        <v>0</v>
      </c>
      <c r="J64" s="45">
        <f t="shared" ca="1" si="6"/>
        <v>0</v>
      </c>
      <c r="K64" s="45">
        <f t="shared" ca="1" si="7"/>
        <v>0</v>
      </c>
      <c r="L64" s="45"/>
      <c r="M64" s="45">
        <f t="shared" ca="1" si="16"/>
        <v>0</v>
      </c>
      <c r="N64" s="257">
        <f t="shared" ca="1" si="8"/>
        <v>0</v>
      </c>
      <c r="O64" s="23"/>
      <c r="P64" s="255">
        <f t="shared" ca="1" si="9"/>
        <v>0</v>
      </c>
      <c r="Q64" s="163">
        <f t="shared" ca="1" si="10"/>
        <v>0</v>
      </c>
      <c r="R64" s="164">
        <f ca="1">NPV(Q63,K64:$K$244) + ($A$13+$A$14+$A$15)/POWER(1+Q63,$A$28-D64+1)</f>
        <v>0</v>
      </c>
      <c r="S64" s="164">
        <f ca="1">NPV(Q64,K64:$K$244) + ($A$13+$A$14+$A$15)/POWER(1+Q64,$A$28-D64+1)</f>
        <v>0</v>
      </c>
      <c r="T64" s="45">
        <f t="shared" ca="1" si="11"/>
        <v>0</v>
      </c>
      <c r="U64" s="45">
        <f t="shared" ca="1" si="17"/>
        <v>0</v>
      </c>
      <c r="V64" s="45">
        <f t="shared" ca="1" si="18"/>
        <v>0</v>
      </c>
      <c r="W64" s="45">
        <f t="shared" ca="1" si="12"/>
        <v>0</v>
      </c>
      <c r="X64" s="25">
        <f t="shared" ca="1" si="1"/>
        <v>0</v>
      </c>
      <c r="Z64" s="28">
        <f t="shared" ca="1" si="19"/>
        <v>0</v>
      </c>
      <c r="AA64" s="233"/>
      <c r="AB64" s="45">
        <f t="shared" ca="1" si="13"/>
        <v>0</v>
      </c>
      <c r="AC64" s="45">
        <f t="shared" ca="1" si="2"/>
        <v>0</v>
      </c>
      <c r="AD64" s="25">
        <f t="shared" ca="1" si="3"/>
        <v>0</v>
      </c>
    </row>
    <row r="65" spans="4:30" x14ac:dyDescent="0.35">
      <c r="D65" s="20">
        <v>61</v>
      </c>
      <c r="E65" s="21">
        <f t="shared" ca="1" si="14"/>
        <v>22281</v>
      </c>
      <c r="F65" s="44">
        <f t="shared" ca="1" si="4"/>
        <v>22645</v>
      </c>
      <c r="G65" s="22" t="s">
        <v>119</v>
      </c>
      <c r="H65" s="44">
        <f t="shared" ca="1" si="15"/>
        <v>22281</v>
      </c>
      <c r="I65" s="45">
        <f t="shared" ca="1" si="5"/>
        <v>0</v>
      </c>
      <c r="J65" s="45">
        <f t="shared" ca="1" si="6"/>
        <v>0</v>
      </c>
      <c r="K65" s="45">
        <f t="shared" ca="1" si="7"/>
        <v>0</v>
      </c>
      <c r="L65" s="45"/>
      <c r="M65" s="45">
        <f t="shared" ca="1" si="16"/>
        <v>0</v>
      </c>
      <c r="N65" s="257">
        <f t="shared" ca="1" si="8"/>
        <v>0</v>
      </c>
      <c r="O65" s="23"/>
      <c r="P65" s="255">
        <f t="shared" ca="1" si="9"/>
        <v>0</v>
      </c>
      <c r="Q65" s="163">
        <f t="shared" ca="1" si="10"/>
        <v>0</v>
      </c>
      <c r="R65" s="164">
        <f ca="1">NPV(Q64,K65:$K$244) + ($A$13+$A$14+$A$15)/POWER(1+Q64,$A$28-D65+1)</f>
        <v>0</v>
      </c>
      <c r="S65" s="164">
        <f ca="1">NPV(Q65,K65:$K$244) + ($A$13+$A$14+$A$15)/POWER(1+Q65,$A$28-D65+1)</f>
        <v>0</v>
      </c>
      <c r="T65" s="45">
        <f t="shared" ca="1" si="11"/>
        <v>0</v>
      </c>
      <c r="U65" s="45">
        <f t="shared" ca="1" si="17"/>
        <v>0</v>
      </c>
      <c r="V65" s="45">
        <f t="shared" ca="1" si="18"/>
        <v>0</v>
      </c>
      <c r="W65" s="45">
        <f t="shared" ca="1" si="12"/>
        <v>0</v>
      </c>
      <c r="X65" s="25">
        <f t="shared" ca="1" si="1"/>
        <v>0</v>
      </c>
      <c r="Z65" s="28">
        <f t="shared" ca="1" si="19"/>
        <v>0</v>
      </c>
      <c r="AA65" s="233"/>
      <c r="AB65" s="45">
        <f t="shared" ca="1" si="13"/>
        <v>0</v>
      </c>
      <c r="AC65" s="45">
        <f t="shared" ca="1" si="2"/>
        <v>0</v>
      </c>
      <c r="AD65" s="25">
        <f t="shared" ca="1" si="3"/>
        <v>0</v>
      </c>
    </row>
    <row r="66" spans="4:30" x14ac:dyDescent="0.35">
      <c r="D66" s="20">
        <v>62</v>
      </c>
      <c r="E66" s="21">
        <f t="shared" ca="1" si="14"/>
        <v>22646</v>
      </c>
      <c r="F66" s="44">
        <f t="shared" ca="1" si="4"/>
        <v>23010</v>
      </c>
      <c r="G66" s="22" t="s">
        <v>119</v>
      </c>
      <c r="H66" s="44">
        <f t="shared" ca="1" si="15"/>
        <v>22646</v>
      </c>
      <c r="I66" s="45">
        <f t="shared" ca="1" si="5"/>
        <v>0</v>
      </c>
      <c r="J66" s="45">
        <f t="shared" ca="1" si="6"/>
        <v>0</v>
      </c>
      <c r="K66" s="45">
        <f t="shared" ca="1" si="7"/>
        <v>0</v>
      </c>
      <c r="L66" s="45"/>
      <c r="M66" s="45">
        <f t="shared" ca="1" si="16"/>
        <v>0</v>
      </c>
      <c r="N66" s="257">
        <f t="shared" ca="1" si="8"/>
        <v>0</v>
      </c>
      <c r="O66" s="23"/>
      <c r="P66" s="255">
        <f t="shared" ca="1" si="9"/>
        <v>0</v>
      </c>
      <c r="Q66" s="163">
        <f t="shared" ca="1" si="10"/>
        <v>0</v>
      </c>
      <c r="R66" s="164">
        <f ca="1">NPV(Q65,K66:$K$244) + ($A$13+$A$14+$A$15)/POWER(1+Q65,$A$28-D66+1)</f>
        <v>0</v>
      </c>
      <c r="S66" s="164">
        <f ca="1">NPV(Q66,K66:$K$244) + ($A$13+$A$14+$A$15)/POWER(1+Q66,$A$28-D66+1)</f>
        <v>0</v>
      </c>
      <c r="T66" s="45">
        <f t="shared" ca="1" si="11"/>
        <v>0</v>
      </c>
      <c r="U66" s="45">
        <f t="shared" ca="1" si="17"/>
        <v>0</v>
      </c>
      <c r="V66" s="45">
        <f t="shared" ca="1" si="18"/>
        <v>0</v>
      </c>
      <c r="W66" s="45">
        <f t="shared" ca="1" si="12"/>
        <v>0</v>
      </c>
      <c r="X66" s="25">
        <f t="shared" ca="1" si="1"/>
        <v>0</v>
      </c>
      <c r="Z66" s="28">
        <f t="shared" ca="1" si="19"/>
        <v>0</v>
      </c>
      <c r="AA66" s="233"/>
      <c r="AB66" s="45">
        <f t="shared" ca="1" si="13"/>
        <v>0</v>
      </c>
      <c r="AC66" s="45">
        <f t="shared" ca="1" si="2"/>
        <v>0</v>
      </c>
      <c r="AD66" s="25">
        <f t="shared" ca="1" si="3"/>
        <v>0</v>
      </c>
    </row>
    <row r="67" spans="4:30" x14ac:dyDescent="0.35">
      <c r="D67" s="20">
        <v>63</v>
      </c>
      <c r="E67" s="21">
        <f t="shared" ca="1" si="14"/>
        <v>23011</v>
      </c>
      <c r="F67" s="44">
        <f t="shared" ca="1" si="4"/>
        <v>23375</v>
      </c>
      <c r="G67" s="22" t="s">
        <v>119</v>
      </c>
      <c r="H67" s="44">
        <f t="shared" ca="1" si="15"/>
        <v>23011</v>
      </c>
      <c r="I67" s="45">
        <f t="shared" ca="1" si="5"/>
        <v>0</v>
      </c>
      <c r="J67" s="45">
        <f t="shared" ca="1" si="6"/>
        <v>0</v>
      </c>
      <c r="K67" s="45">
        <f t="shared" ca="1" si="7"/>
        <v>0</v>
      </c>
      <c r="L67" s="45"/>
      <c r="M67" s="45">
        <f t="shared" ca="1" si="16"/>
        <v>0</v>
      </c>
      <c r="N67" s="257">
        <f t="shared" ca="1" si="8"/>
        <v>0</v>
      </c>
      <c r="O67" s="23"/>
      <c r="P67" s="255">
        <f t="shared" ca="1" si="9"/>
        <v>0</v>
      </c>
      <c r="Q67" s="163">
        <f t="shared" ca="1" si="10"/>
        <v>0</v>
      </c>
      <c r="R67" s="164">
        <f ca="1">NPV(Q66,K67:$K$244) + ($A$13+$A$14+$A$15)/POWER(1+Q66,$A$28-D67+1)</f>
        <v>0</v>
      </c>
      <c r="S67" s="164">
        <f ca="1">NPV(Q67,K67:$K$244) + ($A$13+$A$14+$A$15)/POWER(1+Q67,$A$28-D67+1)</f>
        <v>0</v>
      </c>
      <c r="T67" s="45">
        <f t="shared" ca="1" si="11"/>
        <v>0</v>
      </c>
      <c r="U67" s="45">
        <f t="shared" ca="1" si="17"/>
        <v>0</v>
      </c>
      <c r="V67" s="45">
        <f t="shared" ca="1" si="18"/>
        <v>0</v>
      </c>
      <c r="W67" s="45">
        <f t="shared" ca="1" si="12"/>
        <v>0</v>
      </c>
      <c r="X67" s="25">
        <f t="shared" ca="1" si="1"/>
        <v>0</v>
      </c>
      <c r="Z67" s="28">
        <f t="shared" ca="1" si="19"/>
        <v>0</v>
      </c>
      <c r="AA67" s="233"/>
      <c r="AB67" s="45">
        <f t="shared" ca="1" si="13"/>
        <v>0</v>
      </c>
      <c r="AC67" s="45">
        <f t="shared" ca="1" si="2"/>
        <v>0</v>
      </c>
      <c r="AD67" s="25">
        <f t="shared" ca="1" si="3"/>
        <v>0</v>
      </c>
    </row>
    <row r="68" spans="4:30" x14ac:dyDescent="0.35">
      <c r="D68" s="20">
        <v>64</v>
      </c>
      <c r="E68" s="21">
        <f t="shared" ca="1" si="14"/>
        <v>23376</v>
      </c>
      <c r="F68" s="44">
        <f t="shared" ca="1" si="4"/>
        <v>23741</v>
      </c>
      <c r="G68" s="22" t="s">
        <v>119</v>
      </c>
      <c r="H68" s="44">
        <f t="shared" ca="1" si="15"/>
        <v>23376</v>
      </c>
      <c r="I68" s="45">
        <f t="shared" ca="1" si="5"/>
        <v>0</v>
      </c>
      <c r="J68" s="45">
        <f t="shared" ca="1" si="6"/>
        <v>0</v>
      </c>
      <c r="K68" s="45">
        <f t="shared" ca="1" si="7"/>
        <v>0</v>
      </c>
      <c r="L68" s="45"/>
      <c r="M68" s="45">
        <f t="shared" ca="1" si="16"/>
        <v>0</v>
      </c>
      <c r="N68" s="257">
        <f t="shared" ca="1" si="8"/>
        <v>0</v>
      </c>
      <c r="O68" s="23"/>
      <c r="P68" s="255">
        <f t="shared" ca="1" si="9"/>
        <v>0</v>
      </c>
      <c r="Q68" s="163">
        <f t="shared" ca="1" si="10"/>
        <v>0</v>
      </c>
      <c r="R68" s="164">
        <f ca="1">NPV(Q67,K68:$K$244) + ($A$13+$A$14+$A$15)/POWER(1+Q67,$A$28-D68+1)</f>
        <v>0</v>
      </c>
      <c r="S68" s="164">
        <f ca="1">NPV(Q68,K68:$K$244) + ($A$13+$A$14+$A$15)/POWER(1+Q68,$A$28-D68+1)</f>
        <v>0</v>
      </c>
      <c r="T68" s="45">
        <f t="shared" ca="1" si="11"/>
        <v>0</v>
      </c>
      <c r="U68" s="45">
        <f t="shared" ca="1" si="17"/>
        <v>0</v>
      </c>
      <c r="V68" s="45">
        <f t="shared" ca="1" si="18"/>
        <v>0</v>
      </c>
      <c r="W68" s="45">
        <f t="shared" ca="1" si="12"/>
        <v>0</v>
      </c>
      <c r="X68" s="25">
        <f t="shared" ref="X68:X131" ca="1" si="20">T68+W68+U68+V68</f>
        <v>0</v>
      </c>
      <c r="Z68" s="28">
        <f t="shared" ca="1" si="19"/>
        <v>0</v>
      </c>
      <c r="AA68" s="233"/>
      <c r="AB68" s="45">
        <f t="shared" ca="1" si="13"/>
        <v>0</v>
      </c>
      <c r="AC68" s="45">
        <f t="shared" ref="AC68:AC131" ca="1" si="21">W68</f>
        <v>0</v>
      </c>
      <c r="AD68" s="25">
        <f t="shared" ref="AD68:AD131" ca="1" si="22">Z68-AA68-AB68+AC68</f>
        <v>0</v>
      </c>
    </row>
    <row r="69" spans="4:30" x14ac:dyDescent="0.35">
      <c r="D69" s="20">
        <v>65</v>
      </c>
      <c r="E69" s="21">
        <f t="shared" ca="1" si="14"/>
        <v>23742</v>
      </c>
      <c r="F69" s="44">
        <f t="shared" ref="F69:F132" ca="1" si="23">E70-1</f>
        <v>24106</v>
      </c>
      <c r="G69" s="22" t="s">
        <v>119</v>
      </c>
      <c r="H69" s="44">
        <f t="shared" ca="1" si="15"/>
        <v>23742</v>
      </c>
      <c r="I69" s="45">
        <f t="shared" ref="I69:I132" ca="1" si="24">IF(D69&gt;$A$28,0,$A$9)</f>
        <v>0</v>
      </c>
      <c r="J69" s="45">
        <f t="shared" ref="J69:J132" ca="1" si="25">IF(D69&gt;$A$28,0,$A$10)</f>
        <v>0</v>
      </c>
      <c r="K69" s="45">
        <f t="shared" ref="K69:K132" ca="1" si="26">IF(D69&gt;$A$28,0,$A$11)</f>
        <v>0</v>
      </c>
      <c r="L69" s="45"/>
      <c r="M69" s="45">
        <f t="shared" ca="1" si="16"/>
        <v>0</v>
      </c>
      <c r="N69" s="257">
        <f t="shared" ref="N69:N132" ca="1" si="27">$A$6</f>
        <v>0</v>
      </c>
      <c r="O69" s="23"/>
      <c r="P69" s="255">
        <f t="shared" ref="P69:P132" ca="1" si="28">$A$7</f>
        <v>0</v>
      </c>
      <c r="Q69" s="163">
        <f t="shared" ref="Q69:Q132" ca="1" si="29">$A$8</f>
        <v>0</v>
      </c>
      <c r="R69" s="164">
        <f ca="1">NPV(Q68,K69:$K$244) + ($A$13+$A$14+$A$15)/POWER(1+Q68,$A$28-D69+1)</f>
        <v>0</v>
      </c>
      <c r="S69" s="164">
        <f ca="1">NPV(Q69,K69:$K$244) + ($A$13+$A$14+$A$15)/POWER(1+Q69,$A$28-D69+1)</f>
        <v>0</v>
      </c>
      <c r="T69" s="45">
        <f t="shared" ref="T69:T132" ca="1" si="30">IF(ISBLANK(G69),0,X68)</f>
        <v>0</v>
      </c>
      <c r="U69" s="45">
        <f t="shared" ca="1" si="17"/>
        <v>0</v>
      </c>
      <c r="V69" s="45">
        <f t="shared" ca="1" si="18"/>
        <v>0</v>
      </c>
      <c r="W69" s="45">
        <f t="shared" ref="W69:W132" ca="1" si="31">S69-R69</f>
        <v>0</v>
      </c>
      <c r="X69" s="25">
        <f t="shared" ca="1" si="20"/>
        <v>0</v>
      </c>
      <c r="Z69" s="28">
        <f t="shared" ca="1" si="19"/>
        <v>0</v>
      </c>
      <c r="AA69" s="233"/>
      <c r="AB69" s="45">
        <f t="shared" ref="AB69:AB132" ca="1" si="32">IFERROR(Z69/($A$42-D69+1),0)</f>
        <v>0</v>
      </c>
      <c r="AC69" s="45">
        <f t="shared" ca="1" si="21"/>
        <v>0</v>
      </c>
      <c r="AD69" s="25">
        <f t="shared" ca="1" si="22"/>
        <v>0</v>
      </c>
    </row>
    <row r="70" spans="4:30" x14ac:dyDescent="0.35">
      <c r="D70" s="20">
        <v>66</v>
      </c>
      <c r="E70" s="21">
        <f t="shared" ref="E70:E133" ca="1" si="33">EOMONTH(H70,0)</f>
        <v>24107</v>
      </c>
      <c r="F70" s="44">
        <f t="shared" ca="1" si="23"/>
        <v>24471</v>
      </c>
      <c r="G70" s="22" t="s">
        <v>119</v>
      </c>
      <c r="H70" s="44">
        <f t="shared" ref="H70:H133" ca="1" si="34">EDATE(H69,12)</f>
        <v>24107</v>
      </c>
      <c r="I70" s="45">
        <f t="shared" ca="1" si="24"/>
        <v>0</v>
      </c>
      <c r="J70" s="45">
        <f t="shared" ca="1" si="25"/>
        <v>0</v>
      </c>
      <c r="K70" s="45">
        <f t="shared" ca="1" si="26"/>
        <v>0</v>
      </c>
      <c r="L70" s="45"/>
      <c r="M70" s="45">
        <f t="shared" ref="M70:M133" ca="1" si="35">K70+L70</f>
        <v>0</v>
      </c>
      <c r="N70" s="257">
        <f t="shared" ca="1" si="27"/>
        <v>0</v>
      </c>
      <c r="O70" s="23"/>
      <c r="P70" s="255">
        <f t="shared" ca="1" si="28"/>
        <v>0</v>
      </c>
      <c r="Q70" s="163">
        <f t="shared" ca="1" si="29"/>
        <v>0</v>
      </c>
      <c r="R70" s="164">
        <f ca="1">NPV(Q69,K70:$K$244) + ($A$13+$A$14+$A$15)/POWER(1+Q69,$A$28-D70+1)</f>
        <v>0</v>
      </c>
      <c r="S70" s="164">
        <f ca="1">NPV(Q70,K70:$K$244) + ($A$13+$A$14+$A$15)/POWER(1+Q70,$A$28-D70+1)</f>
        <v>0</v>
      </c>
      <c r="T70" s="45">
        <f t="shared" ca="1" si="30"/>
        <v>0</v>
      </c>
      <c r="U70" s="45">
        <f t="shared" ref="U70:U133" ca="1" si="36">S70*Q70</f>
        <v>0</v>
      </c>
      <c r="V70" s="45">
        <f t="shared" ref="V70:V133" ca="1" si="37">-(K70+L70)</f>
        <v>0</v>
      </c>
      <c r="W70" s="45">
        <f t="shared" ca="1" si="31"/>
        <v>0</v>
      </c>
      <c r="X70" s="25">
        <f t="shared" ca="1" si="20"/>
        <v>0</v>
      </c>
      <c r="Z70" s="28">
        <f t="shared" ref="Z70:Z133" ca="1" si="38">AD69</f>
        <v>0</v>
      </c>
      <c r="AA70" s="233"/>
      <c r="AB70" s="45">
        <f t="shared" ca="1" si="32"/>
        <v>0</v>
      </c>
      <c r="AC70" s="45">
        <f t="shared" ca="1" si="21"/>
        <v>0</v>
      </c>
      <c r="AD70" s="25">
        <f t="shared" ca="1" si="22"/>
        <v>0</v>
      </c>
    </row>
    <row r="71" spans="4:30" x14ac:dyDescent="0.35">
      <c r="D71" s="20">
        <v>67</v>
      </c>
      <c r="E71" s="21">
        <f t="shared" ca="1" si="33"/>
        <v>24472</v>
      </c>
      <c r="F71" s="44">
        <f t="shared" ca="1" si="23"/>
        <v>24836</v>
      </c>
      <c r="G71" s="22" t="s">
        <v>119</v>
      </c>
      <c r="H71" s="44">
        <f t="shared" ca="1" si="34"/>
        <v>24472</v>
      </c>
      <c r="I71" s="45">
        <f t="shared" ca="1" si="24"/>
        <v>0</v>
      </c>
      <c r="J71" s="45">
        <f t="shared" ca="1" si="25"/>
        <v>0</v>
      </c>
      <c r="K71" s="45">
        <f t="shared" ca="1" si="26"/>
        <v>0</v>
      </c>
      <c r="L71" s="45"/>
      <c r="M71" s="45">
        <f t="shared" ca="1" si="35"/>
        <v>0</v>
      </c>
      <c r="N71" s="257">
        <f t="shared" ca="1" si="27"/>
        <v>0</v>
      </c>
      <c r="O71" s="23"/>
      <c r="P71" s="255">
        <f t="shared" ca="1" si="28"/>
        <v>0</v>
      </c>
      <c r="Q71" s="163">
        <f t="shared" ca="1" si="29"/>
        <v>0</v>
      </c>
      <c r="R71" s="164">
        <f ca="1">NPV(Q70,K71:$K$244) + ($A$13+$A$14+$A$15)/POWER(1+Q70,$A$28-D71+1)</f>
        <v>0</v>
      </c>
      <c r="S71" s="164">
        <f ca="1">NPV(Q71,K71:$K$244) + ($A$13+$A$14+$A$15)/POWER(1+Q71,$A$28-D71+1)</f>
        <v>0</v>
      </c>
      <c r="T71" s="45">
        <f t="shared" ca="1" si="30"/>
        <v>0</v>
      </c>
      <c r="U71" s="45">
        <f t="shared" ca="1" si="36"/>
        <v>0</v>
      </c>
      <c r="V71" s="45">
        <f t="shared" ca="1" si="37"/>
        <v>0</v>
      </c>
      <c r="W71" s="45">
        <f t="shared" ca="1" si="31"/>
        <v>0</v>
      </c>
      <c r="X71" s="25">
        <f t="shared" ca="1" si="20"/>
        <v>0</v>
      </c>
      <c r="Z71" s="28">
        <f t="shared" ca="1" si="38"/>
        <v>0</v>
      </c>
      <c r="AA71" s="233"/>
      <c r="AB71" s="45">
        <f t="shared" ca="1" si="32"/>
        <v>0</v>
      </c>
      <c r="AC71" s="45">
        <f t="shared" ca="1" si="21"/>
        <v>0</v>
      </c>
      <c r="AD71" s="25">
        <f t="shared" ca="1" si="22"/>
        <v>0</v>
      </c>
    </row>
    <row r="72" spans="4:30" x14ac:dyDescent="0.35">
      <c r="D72" s="20">
        <v>68</v>
      </c>
      <c r="E72" s="21">
        <f t="shared" ca="1" si="33"/>
        <v>24837</v>
      </c>
      <c r="F72" s="44">
        <f t="shared" ca="1" si="23"/>
        <v>25202</v>
      </c>
      <c r="G72" s="22" t="s">
        <v>119</v>
      </c>
      <c r="H72" s="44">
        <f t="shared" ca="1" si="34"/>
        <v>24837</v>
      </c>
      <c r="I72" s="45">
        <f t="shared" ca="1" si="24"/>
        <v>0</v>
      </c>
      <c r="J72" s="45">
        <f t="shared" ca="1" si="25"/>
        <v>0</v>
      </c>
      <c r="K72" s="45">
        <f t="shared" ca="1" si="26"/>
        <v>0</v>
      </c>
      <c r="L72" s="45"/>
      <c r="M72" s="45">
        <f t="shared" ca="1" si="35"/>
        <v>0</v>
      </c>
      <c r="N72" s="257">
        <f t="shared" ca="1" si="27"/>
        <v>0</v>
      </c>
      <c r="O72" s="23"/>
      <c r="P72" s="255">
        <f t="shared" ca="1" si="28"/>
        <v>0</v>
      </c>
      <c r="Q72" s="163">
        <f t="shared" ca="1" si="29"/>
        <v>0</v>
      </c>
      <c r="R72" s="164">
        <f ca="1">NPV(Q71,K72:$K$244) + ($A$13+$A$14+$A$15)/POWER(1+Q71,$A$28-D72+1)</f>
        <v>0</v>
      </c>
      <c r="S72" s="164">
        <f ca="1">NPV(Q72,K72:$K$244) + ($A$13+$A$14+$A$15)/POWER(1+Q72,$A$28-D72+1)</f>
        <v>0</v>
      </c>
      <c r="T72" s="45">
        <f t="shared" ca="1" si="30"/>
        <v>0</v>
      </c>
      <c r="U72" s="45">
        <f t="shared" ca="1" si="36"/>
        <v>0</v>
      </c>
      <c r="V72" s="45">
        <f t="shared" ca="1" si="37"/>
        <v>0</v>
      </c>
      <c r="W72" s="45">
        <f t="shared" ca="1" si="31"/>
        <v>0</v>
      </c>
      <c r="X72" s="25">
        <f t="shared" ca="1" si="20"/>
        <v>0</v>
      </c>
      <c r="Z72" s="28">
        <f t="shared" ca="1" si="38"/>
        <v>0</v>
      </c>
      <c r="AA72" s="233"/>
      <c r="AB72" s="45">
        <f t="shared" ca="1" si="32"/>
        <v>0</v>
      </c>
      <c r="AC72" s="45">
        <f t="shared" ca="1" si="21"/>
        <v>0</v>
      </c>
      <c r="AD72" s="25">
        <f t="shared" ca="1" si="22"/>
        <v>0</v>
      </c>
    </row>
    <row r="73" spans="4:30" x14ac:dyDescent="0.35">
      <c r="D73" s="20">
        <v>69</v>
      </c>
      <c r="E73" s="21">
        <f t="shared" ca="1" si="33"/>
        <v>25203</v>
      </c>
      <c r="F73" s="44">
        <f t="shared" ca="1" si="23"/>
        <v>25567</v>
      </c>
      <c r="G73" s="22" t="s">
        <v>119</v>
      </c>
      <c r="H73" s="44">
        <f t="shared" ca="1" si="34"/>
        <v>25203</v>
      </c>
      <c r="I73" s="45">
        <f t="shared" ca="1" si="24"/>
        <v>0</v>
      </c>
      <c r="J73" s="45">
        <f t="shared" ca="1" si="25"/>
        <v>0</v>
      </c>
      <c r="K73" s="45">
        <f t="shared" ca="1" si="26"/>
        <v>0</v>
      </c>
      <c r="L73" s="45"/>
      <c r="M73" s="45">
        <f t="shared" ca="1" si="35"/>
        <v>0</v>
      </c>
      <c r="N73" s="257">
        <f t="shared" ca="1" si="27"/>
        <v>0</v>
      </c>
      <c r="O73" s="23"/>
      <c r="P73" s="255">
        <f t="shared" ca="1" si="28"/>
        <v>0</v>
      </c>
      <c r="Q73" s="163">
        <f t="shared" ca="1" si="29"/>
        <v>0</v>
      </c>
      <c r="R73" s="164">
        <f ca="1">NPV(Q72,K73:$K$244) + ($A$13+$A$14+$A$15)/POWER(1+Q72,$A$28-D73+1)</f>
        <v>0</v>
      </c>
      <c r="S73" s="164">
        <f ca="1">NPV(Q73,K73:$K$244) + ($A$13+$A$14+$A$15)/POWER(1+Q73,$A$28-D73+1)</f>
        <v>0</v>
      </c>
      <c r="T73" s="45">
        <f t="shared" ca="1" si="30"/>
        <v>0</v>
      </c>
      <c r="U73" s="45">
        <f t="shared" ca="1" si="36"/>
        <v>0</v>
      </c>
      <c r="V73" s="45">
        <f t="shared" ca="1" si="37"/>
        <v>0</v>
      </c>
      <c r="W73" s="45">
        <f t="shared" ca="1" si="31"/>
        <v>0</v>
      </c>
      <c r="X73" s="25">
        <f t="shared" ca="1" si="20"/>
        <v>0</v>
      </c>
      <c r="Z73" s="28">
        <f t="shared" ca="1" si="38"/>
        <v>0</v>
      </c>
      <c r="AA73" s="233"/>
      <c r="AB73" s="45">
        <f t="shared" ca="1" si="32"/>
        <v>0</v>
      </c>
      <c r="AC73" s="45">
        <f t="shared" ca="1" si="21"/>
        <v>0</v>
      </c>
      <c r="AD73" s="25">
        <f t="shared" ca="1" si="22"/>
        <v>0</v>
      </c>
    </row>
    <row r="74" spans="4:30" x14ac:dyDescent="0.35">
      <c r="D74" s="20">
        <v>70</v>
      </c>
      <c r="E74" s="21">
        <f t="shared" ca="1" si="33"/>
        <v>25568</v>
      </c>
      <c r="F74" s="44">
        <f t="shared" ca="1" si="23"/>
        <v>25932</v>
      </c>
      <c r="G74" s="22" t="s">
        <v>119</v>
      </c>
      <c r="H74" s="44">
        <f t="shared" ca="1" si="34"/>
        <v>25568</v>
      </c>
      <c r="I74" s="45">
        <f t="shared" ca="1" si="24"/>
        <v>0</v>
      </c>
      <c r="J74" s="45">
        <f t="shared" ca="1" si="25"/>
        <v>0</v>
      </c>
      <c r="K74" s="45">
        <f t="shared" ca="1" si="26"/>
        <v>0</v>
      </c>
      <c r="L74" s="45"/>
      <c r="M74" s="45">
        <f t="shared" ca="1" si="35"/>
        <v>0</v>
      </c>
      <c r="N74" s="257">
        <f t="shared" ca="1" si="27"/>
        <v>0</v>
      </c>
      <c r="O74" s="23"/>
      <c r="P74" s="255">
        <f t="shared" ca="1" si="28"/>
        <v>0</v>
      </c>
      <c r="Q74" s="163">
        <f t="shared" ca="1" si="29"/>
        <v>0</v>
      </c>
      <c r="R74" s="164">
        <f ca="1">NPV(Q73,K74:$K$244) + ($A$13+$A$14+$A$15)/POWER(1+Q73,$A$28-D74+1)</f>
        <v>0</v>
      </c>
      <c r="S74" s="164">
        <f ca="1">NPV(Q74,K74:$K$244) + ($A$13+$A$14+$A$15)/POWER(1+Q74,$A$28-D74+1)</f>
        <v>0</v>
      </c>
      <c r="T74" s="45">
        <f t="shared" ca="1" si="30"/>
        <v>0</v>
      </c>
      <c r="U74" s="45">
        <f t="shared" ca="1" si="36"/>
        <v>0</v>
      </c>
      <c r="V74" s="45">
        <f t="shared" ca="1" si="37"/>
        <v>0</v>
      </c>
      <c r="W74" s="45">
        <f t="shared" ca="1" si="31"/>
        <v>0</v>
      </c>
      <c r="X74" s="25">
        <f t="shared" ca="1" si="20"/>
        <v>0</v>
      </c>
      <c r="Z74" s="28">
        <f t="shared" ca="1" si="38"/>
        <v>0</v>
      </c>
      <c r="AA74" s="233"/>
      <c r="AB74" s="45">
        <f t="shared" ca="1" si="32"/>
        <v>0</v>
      </c>
      <c r="AC74" s="45">
        <f t="shared" ca="1" si="21"/>
        <v>0</v>
      </c>
      <c r="AD74" s="25">
        <f t="shared" ca="1" si="22"/>
        <v>0</v>
      </c>
    </row>
    <row r="75" spans="4:30" x14ac:dyDescent="0.35">
      <c r="D75" s="20">
        <v>71</v>
      </c>
      <c r="E75" s="21">
        <f t="shared" ca="1" si="33"/>
        <v>25933</v>
      </c>
      <c r="F75" s="44">
        <f t="shared" ca="1" si="23"/>
        <v>26297</v>
      </c>
      <c r="G75" s="22" t="s">
        <v>119</v>
      </c>
      <c r="H75" s="44">
        <f t="shared" ca="1" si="34"/>
        <v>25933</v>
      </c>
      <c r="I75" s="45">
        <f t="shared" ca="1" si="24"/>
        <v>0</v>
      </c>
      <c r="J75" s="45">
        <f t="shared" ca="1" si="25"/>
        <v>0</v>
      </c>
      <c r="K75" s="45">
        <f t="shared" ca="1" si="26"/>
        <v>0</v>
      </c>
      <c r="L75" s="45"/>
      <c r="M75" s="45">
        <f t="shared" ca="1" si="35"/>
        <v>0</v>
      </c>
      <c r="N75" s="257">
        <f t="shared" ca="1" si="27"/>
        <v>0</v>
      </c>
      <c r="O75" s="23"/>
      <c r="P75" s="255">
        <f t="shared" ca="1" si="28"/>
        <v>0</v>
      </c>
      <c r="Q75" s="163">
        <f t="shared" ca="1" si="29"/>
        <v>0</v>
      </c>
      <c r="R75" s="164">
        <f ca="1">NPV(Q74,K75:$K$244) + ($A$13+$A$14+$A$15)/POWER(1+Q74,$A$28-D75+1)</f>
        <v>0</v>
      </c>
      <c r="S75" s="164">
        <f ca="1">NPV(Q75,K75:$K$244) + ($A$13+$A$14+$A$15)/POWER(1+Q75,$A$28-D75+1)</f>
        <v>0</v>
      </c>
      <c r="T75" s="45">
        <f t="shared" ca="1" si="30"/>
        <v>0</v>
      </c>
      <c r="U75" s="45">
        <f t="shared" ca="1" si="36"/>
        <v>0</v>
      </c>
      <c r="V75" s="45">
        <f t="shared" ca="1" si="37"/>
        <v>0</v>
      </c>
      <c r="W75" s="45">
        <f t="shared" ca="1" si="31"/>
        <v>0</v>
      </c>
      <c r="X75" s="25">
        <f t="shared" ca="1" si="20"/>
        <v>0</v>
      </c>
      <c r="Z75" s="28">
        <f t="shared" ca="1" si="38"/>
        <v>0</v>
      </c>
      <c r="AA75" s="233"/>
      <c r="AB75" s="45">
        <f t="shared" ca="1" si="32"/>
        <v>0</v>
      </c>
      <c r="AC75" s="45">
        <f t="shared" ca="1" si="21"/>
        <v>0</v>
      </c>
      <c r="AD75" s="25">
        <f t="shared" ca="1" si="22"/>
        <v>0</v>
      </c>
    </row>
    <row r="76" spans="4:30" x14ac:dyDescent="0.35">
      <c r="D76" s="20">
        <v>72</v>
      </c>
      <c r="E76" s="21">
        <f t="shared" ca="1" si="33"/>
        <v>26298</v>
      </c>
      <c r="F76" s="44">
        <f t="shared" ca="1" si="23"/>
        <v>26663</v>
      </c>
      <c r="G76" s="22" t="s">
        <v>119</v>
      </c>
      <c r="H76" s="44">
        <f t="shared" ca="1" si="34"/>
        <v>26298</v>
      </c>
      <c r="I76" s="45">
        <f t="shared" ca="1" si="24"/>
        <v>0</v>
      </c>
      <c r="J76" s="45">
        <f t="shared" ca="1" si="25"/>
        <v>0</v>
      </c>
      <c r="K76" s="45">
        <f t="shared" ca="1" si="26"/>
        <v>0</v>
      </c>
      <c r="L76" s="45"/>
      <c r="M76" s="45">
        <f t="shared" ca="1" si="35"/>
        <v>0</v>
      </c>
      <c r="N76" s="257">
        <f t="shared" ca="1" si="27"/>
        <v>0</v>
      </c>
      <c r="O76" s="23"/>
      <c r="P76" s="255">
        <f t="shared" ca="1" si="28"/>
        <v>0</v>
      </c>
      <c r="Q76" s="163">
        <f t="shared" ca="1" si="29"/>
        <v>0</v>
      </c>
      <c r="R76" s="164">
        <f ca="1">NPV(Q75,K76:$K$244) + ($A$13+$A$14+$A$15)/POWER(1+Q75,$A$28-D76+1)</f>
        <v>0</v>
      </c>
      <c r="S76" s="164">
        <f ca="1">NPV(Q76,K76:$K$244) + ($A$13+$A$14+$A$15)/POWER(1+Q76,$A$28-D76+1)</f>
        <v>0</v>
      </c>
      <c r="T76" s="45">
        <f t="shared" ca="1" si="30"/>
        <v>0</v>
      </c>
      <c r="U76" s="45">
        <f t="shared" ca="1" si="36"/>
        <v>0</v>
      </c>
      <c r="V76" s="45">
        <f t="shared" ca="1" si="37"/>
        <v>0</v>
      </c>
      <c r="W76" s="45">
        <f t="shared" ca="1" si="31"/>
        <v>0</v>
      </c>
      <c r="X76" s="25">
        <f t="shared" ca="1" si="20"/>
        <v>0</v>
      </c>
      <c r="Z76" s="28">
        <f t="shared" ca="1" si="38"/>
        <v>0</v>
      </c>
      <c r="AA76" s="233"/>
      <c r="AB76" s="45">
        <f t="shared" ca="1" si="32"/>
        <v>0</v>
      </c>
      <c r="AC76" s="45">
        <f t="shared" ca="1" si="21"/>
        <v>0</v>
      </c>
      <c r="AD76" s="25">
        <f t="shared" ca="1" si="22"/>
        <v>0</v>
      </c>
    </row>
    <row r="77" spans="4:30" x14ac:dyDescent="0.35">
      <c r="D77" s="20">
        <v>73</v>
      </c>
      <c r="E77" s="21">
        <f t="shared" ca="1" si="33"/>
        <v>26664</v>
      </c>
      <c r="F77" s="44">
        <f t="shared" ca="1" si="23"/>
        <v>27028</v>
      </c>
      <c r="G77" s="22" t="s">
        <v>119</v>
      </c>
      <c r="H77" s="44">
        <f t="shared" ca="1" si="34"/>
        <v>26664</v>
      </c>
      <c r="I77" s="45">
        <f t="shared" ca="1" si="24"/>
        <v>0</v>
      </c>
      <c r="J77" s="45">
        <f t="shared" ca="1" si="25"/>
        <v>0</v>
      </c>
      <c r="K77" s="45">
        <f t="shared" ca="1" si="26"/>
        <v>0</v>
      </c>
      <c r="L77" s="45"/>
      <c r="M77" s="45">
        <f t="shared" ca="1" si="35"/>
        <v>0</v>
      </c>
      <c r="N77" s="257">
        <f t="shared" ca="1" si="27"/>
        <v>0</v>
      </c>
      <c r="O77" s="23"/>
      <c r="P77" s="255">
        <f t="shared" ca="1" si="28"/>
        <v>0</v>
      </c>
      <c r="Q77" s="163">
        <f t="shared" ca="1" si="29"/>
        <v>0</v>
      </c>
      <c r="R77" s="164">
        <f ca="1">NPV(Q76,K77:$K$244) + ($A$13+$A$14+$A$15)/POWER(1+Q76,$A$28-D77+1)</f>
        <v>0</v>
      </c>
      <c r="S77" s="164">
        <f ca="1">NPV(Q77,K77:$K$244) + ($A$13+$A$14+$A$15)/POWER(1+Q77,$A$28-D77+1)</f>
        <v>0</v>
      </c>
      <c r="T77" s="45">
        <f t="shared" ca="1" si="30"/>
        <v>0</v>
      </c>
      <c r="U77" s="45">
        <f t="shared" ca="1" si="36"/>
        <v>0</v>
      </c>
      <c r="V77" s="45">
        <f t="shared" ca="1" si="37"/>
        <v>0</v>
      </c>
      <c r="W77" s="45">
        <f t="shared" ca="1" si="31"/>
        <v>0</v>
      </c>
      <c r="X77" s="25">
        <f t="shared" ca="1" si="20"/>
        <v>0</v>
      </c>
      <c r="Z77" s="28">
        <f t="shared" ca="1" si="38"/>
        <v>0</v>
      </c>
      <c r="AA77" s="233"/>
      <c r="AB77" s="45">
        <f t="shared" ca="1" si="32"/>
        <v>0</v>
      </c>
      <c r="AC77" s="45">
        <f t="shared" ca="1" si="21"/>
        <v>0</v>
      </c>
      <c r="AD77" s="25">
        <f t="shared" ca="1" si="22"/>
        <v>0</v>
      </c>
    </row>
    <row r="78" spans="4:30" x14ac:dyDescent="0.35">
      <c r="D78" s="20">
        <v>74</v>
      </c>
      <c r="E78" s="21">
        <f t="shared" ca="1" si="33"/>
        <v>27029</v>
      </c>
      <c r="F78" s="44">
        <f t="shared" ca="1" si="23"/>
        <v>27393</v>
      </c>
      <c r="G78" s="22" t="s">
        <v>119</v>
      </c>
      <c r="H78" s="44">
        <f t="shared" ca="1" si="34"/>
        <v>27029</v>
      </c>
      <c r="I78" s="45">
        <f t="shared" ca="1" si="24"/>
        <v>0</v>
      </c>
      <c r="J78" s="45">
        <f t="shared" ca="1" si="25"/>
        <v>0</v>
      </c>
      <c r="K78" s="45">
        <f t="shared" ca="1" si="26"/>
        <v>0</v>
      </c>
      <c r="L78" s="45"/>
      <c r="M78" s="45">
        <f t="shared" ca="1" si="35"/>
        <v>0</v>
      </c>
      <c r="N78" s="257">
        <f t="shared" ca="1" si="27"/>
        <v>0</v>
      </c>
      <c r="O78" s="23"/>
      <c r="P78" s="255">
        <f t="shared" ca="1" si="28"/>
        <v>0</v>
      </c>
      <c r="Q78" s="163">
        <f t="shared" ca="1" si="29"/>
        <v>0</v>
      </c>
      <c r="R78" s="164">
        <f ca="1">NPV(Q77,K78:$K$244) + ($A$13+$A$14+$A$15)/POWER(1+Q77,$A$28-D78+1)</f>
        <v>0</v>
      </c>
      <c r="S78" s="164">
        <f ca="1">NPV(Q78,K78:$K$244) + ($A$13+$A$14+$A$15)/POWER(1+Q78,$A$28-D78+1)</f>
        <v>0</v>
      </c>
      <c r="T78" s="45">
        <f t="shared" ca="1" si="30"/>
        <v>0</v>
      </c>
      <c r="U78" s="45">
        <f t="shared" ca="1" si="36"/>
        <v>0</v>
      </c>
      <c r="V78" s="45">
        <f t="shared" ca="1" si="37"/>
        <v>0</v>
      </c>
      <c r="W78" s="45">
        <f t="shared" ca="1" si="31"/>
        <v>0</v>
      </c>
      <c r="X78" s="25">
        <f t="shared" ca="1" si="20"/>
        <v>0</v>
      </c>
      <c r="Z78" s="28">
        <f t="shared" ca="1" si="38"/>
        <v>0</v>
      </c>
      <c r="AA78" s="233"/>
      <c r="AB78" s="45">
        <f t="shared" ca="1" si="32"/>
        <v>0</v>
      </c>
      <c r="AC78" s="45">
        <f t="shared" ca="1" si="21"/>
        <v>0</v>
      </c>
      <c r="AD78" s="25">
        <f t="shared" ca="1" si="22"/>
        <v>0</v>
      </c>
    </row>
    <row r="79" spans="4:30" x14ac:dyDescent="0.35">
      <c r="D79" s="20">
        <v>75</v>
      </c>
      <c r="E79" s="21">
        <f t="shared" ca="1" si="33"/>
        <v>27394</v>
      </c>
      <c r="F79" s="44">
        <f t="shared" ca="1" si="23"/>
        <v>27758</v>
      </c>
      <c r="G79" s="22" t="s">
        <v>119</v>
      </c>
      <c r="H79" s="44">
        <f t="shared" ca="1" si="34"/>
        <v>27394</v>
      </c>
      <c r="I79" s="45">
        <f t="shared" ca="1" si="24"/>
        <v>0</v>
      </c>
      <c r="J79" s="45">
        <f t="shared" ca="1" si="25"/>
        <v>0</v>
      </c>
      <c r="K79" s="45">
        <f t="shared" ca="1" si="26"/>
        <v>0</v>
      </c>
      <c r="L79" s="45"/>
      <c r="M79" s="45">
        <f t="shared" ca="1" si="35"/>
        <v>0</v>
      </c>
      <c r="N79" s="257">
        <f t="shared" ca="1" si="27"/>
        <v>0</v>
      </c>
      <c r="O79" s="23"/>
      <c r="P79" s="255">
        <f t="shared" ca="1" si="28"/>
        <v>0</v>
      </c>
      <c r="Q79" s="163">
        <f t="shared" ca="1" si="29"/>
        <v>0</v>
      </c>
      <c r="R79" s="164">
        <f ca="1">NPV(Q78,K79:$K$244) + ($A$13+$A$14+$A$15)/POWER(1+Q78,$A$28-D79+1)</f>
        <v>0</v>
      </c>
      <c r="S79" s="164">
        <f ca="1">NPV(Q79,K79:$K$244) + ($A$13+$A$14+$A$15)/POWER(1+Q79,$A$28-D79+1)</f>
        <v>0</v>
      </c>
      <c r="T79" s="45">
        <f t="shared" ca="1" si="30"/>
        <v>0</v>
      </c>
      <c r="U79" s="45">
        <f t="shared" ca="1" si="36"/>
        <v>0</v>
      </c>
      <c r="V79" s="45">
        <f t="shared" ca="1" si="37"/>
        <v>0</v>
      </c>
      <c r="W79" s="45">
        <f t="shared" ca="1" si="31"/>
        <v>0</v>
      </c>
      <c r="X79" s="25">
        <f t="shared" ca="1" si="20"/>
        <v>0</v>
      </c>
      <c r="Z79" s="28">
        <f t="shared" ca="1" si="38"/>
        <v>0</v>
      </c>
      <c r="AA79" s="233"/>
      <c r="AB79" s="45">
        <f t="shared" ca="1" si="32"/>
        <v>0</v>
      </c>
      <c r="AC79" s="45">
        <f t="shared" ca="1" si="21"/>
        <v>0</v>
      </c>
      <c r="AD79" s="25">
        <f t="shared" ca="1" si="22"/>
        <v>0</v>
      </c>
    </row>
    <row r="80" spans="4:30" x14ac:dyDescent="0.35">
      <c r="D80" s="20">
        <v>76</v>
      </c>
      <c r="E80" s="21">
        <f t="shared" ca="1" si="33"/>
        <v>27759</v>
      </c>
      <c r="F80" s="44">
        <f t="shared" ca="1" si="23"/>
        <v>28124</v>
      </c>
      <c r="G80" s="22" t="s">
        <v>119</v>
      </c>
      <c r="H80" s="44">
        <f t="shared" ca="1" si="34"/>
        <v>27759</v>
      </c>
      <c r="I80" s="45">
        <f t="shared" ca="1" si="24"/>
        <v>0</v>
      </c>
      <c r="J80" s="45">
        <f t="shared" ca="1" si="25"/>
        <v>0</v>
      </c>
      <c r="K80" s="45">
        <f t="shared" ca="1" si="26"/>
        <v>0</v>
      </c>
      <c r="L80" s="45"/>
      <c r="M80" s="45">
        <f t="shared" ca="1" si="35"/>
        <v>0</v>
      </c>
      <c r="N80" s="257">
        <f t="shared" ca="1" si="27"/>
        <v>0</v>
      </c>
      <c r="O80" s="23"/>
      <c r="P80" s="255">
        <f t="shared" ca="1" si="28"/>
        <v>0</v>
      </c>
      <c r="Q80" s="163">
        <f t="shared" ca="1" si="29"/>
        <v>0</v>
      </c>
      <c r="R80" s="164">
        <f ca="1">NPV(Q79,K80:$K$244) + ($A$13+$A$14+$A$15)/POWER(1+Q79,$A$28-D80+1)</f>
        <v>0</v>
      </c>
      <c r="S80" s="164">
        <f ca="1">NPV(Q80,K80:$K$244) + ($A$13+$A$14+$A$15)/POWER(1+Q80,$A$28-D80+1)</f>
        <v>0</v>
      </c>
      <c r="T80" s="45">
        <f t="shared" ca="1" si="30"/>
        <v>0</v>
      </c>
      <c r="U80" s="45">
        <f t="shared" ca="1" si="36"/>
        <v>0</v>
      </c>
      <c r="V80" s="45">
        <f t="shared" ca="1" si="37"/>
        <v>0</v>
      </c>
      <c r="W80" s="45">
        <f t="shared" ca="1" si="31"/>
        <v>0</v>
      </c>
      <c r="X80" s="25">
        <f t="shared" ca="1" si="20"/>
        <v>0</v>
      </c>
      <c r="Z80" s="28">
        <f t="shared" ca="1" si="38"/>
        <v>0</v>
      </c>
      <c r="AA80" s="233"/>
      <c r="AB80" s="45">
        <f t="shared" ca="1" si="32"/>
        <v>0</v>
      </c>
      <c r="AC80" s="45">
        <f t="shared" ca="1" si="21"/>
        <v>0</v>
      </c>
      <c r="AD80" s="25">
        <f t="shared" ca="1" si="22"/>
        <v>0</v>
      </c>
    </row>
    <row r="81" spans="4:30" x14ac:dyDescent="0.35">
      <c r="D81" s="20">
        <v>77</v>
      </c>
      <c r="E81" s="21">
        <f t="shared" ca="1" si="33"/>
        <v>28125</v>
      </c>
      <c r="F81" s="44">
        <f t="shared" ca="1" si="23"/>
        <v>28489</v>
      </c>
      <c r="G81" s="22" t="s">
        <v>119</v>
      </c>
      <c r="H81" s="44">
        <f t="shared" ca="1" si="34"/>
        <v>28125</v>
      </c>
      <c r="I81" s="45">
        <f t="shared" ca="1" si="24"/>
        <v>0</v>
      </c>
      <c r="J81" s="45">
        <f t="shared" ca="1" si="25"/>
        <v>0</v>
      </c>
      <c r="K81" s="45">
        <f t="shared" ca="1" si="26"/>
        <v>0</v>
      </c>
      <c r="L81" s="45"/>
      <c r="M81" s="45">
        <f t="shared" ca="1" si="35"/>
        <v>0</v>
      </c>
      <c r="N81" s="257">
        <f t="shared" ca="1" si="27"/>
        <v>0</v>
      </c>
      <c r="O81" s="23"/>
      <c r="P81" s="255">
        <f t="shared" ca="1" si="28"/>
        <v>0</v>
      </c>
      <c r="Q81" s="163">
        <f t="shared" ca="1" si="29"/>
        <v>0</v>
      </c>
      <c r="R81" s="164">
        <f ca="1">NPV(Q80,K81:$K$244) + ($A$13+$A$14+$A$15)/POWER(1+Q80,$A$28-D81+1)</f>
        <v>0</v>
      </c>
      <c r="S81" s="164">
        <f ca="1">NPV(Q81,K81:$K$244) + ($A$13+$A$14+$A$15)/POWER(1+Q81,$A$28-D81+1)</f>
        <v>0</v>
      </c>
      <c r="T81" s="45">
        <f t="shared" ca="1" si="30"/>
        <v>0</v>
      </c>
      <c r="U81" s="45">
        <f t="shared" ca="1" si="36"/>
        <v>0</v>
      </c>
      <c r="V81" s="45">
        <f t="shared" ca="1" si="37"/>
        <v>0</v>
      </c>
      <c r="W81" s="45">
        <f t="shared" ca="1" si="31"/>
        <v>0</v>
      </c>
      <c r="X81" s="25">
        <f t="shared" ca="1" si="20"/>
        <v>0</v>
      </c>
      <c r="Z81" s="28">
        <f t="shared" ca="1" si="38"/>
        <v>0</v>
      </c>
      <c r="AA81" s="233"/>
      <c r="AB81" s="45">
        <f t="shared" ca="1" si="32"/>
        <v>0</v>
      </c>
      <c r="AC81" s="45">
        <f t="shared" ca="1" si="21"/>
        <v>0</v>
      </c>
      <c r="AD81" s="25">
        <f t="shared" ca="1" si="22"/>
        <v>0</v>
      </c>
    </row>
    <row r="82" spans="4:30" x14ac:dyDescent="0.35">
      <c r="D82" s="20">
        <v>78</v>
      </c>
      <c r="E82" s="21">
        <f t="shared" ca="1" si="33"/>
        <v>28490</v>
      </c>
      <c r="F82" s="44">
        <f t="shared" ca="1" si="23"/>
        <v>28854</v>
      </c>
      <c r="G82" s="22" t="s">
        <v>119</v>
      </c>
      <c r="H82" s="44">
        <f t="shared" ca="1" si="34"/>
        <v>28490</v>
      </c>
      <c r="I82" s="45">
        <f t="shared" ca="1" si="24"/>
        <v>0</v>
      </c>
      <c r="J82" s="45">
        <f t="shared" ca="1" si="25"/>
        <v>0</v>
      </c>
      <c r="K82" s="45">
        <f t="shared" ca="1" si="26"/>
        <v>0</v>
      </c>
      <c r="L82" s="45"/>
      <c r="M82" s="45">
        <f t="shared" ca="1" si="35"/>
        <v>0</v>
      </c>
      <c r="N82" s="257">
        <f t="shared" ca="1" si="27"/>
        <v>0</v>
      </c>
      <c r="O82" s="23"/>
      <c r="P82" s="255">
        <f t="shared" ca="1" si="28"/>
        <v>0</v>
      </c>
      <c r="Q82" s="163">
        <f t="shared" ca="1" si="29"/>
        <v>0</v>
      </c>
      <c r="R82" s="164">
        <f ca="1">NPV(Q81,K82:$K$244) + ($A$13+$A$14+$A$15)/POWER(1+Q81,$A$28-D82+1)</f>
        <v>0</v>
      </c>
      <c r="S82" s="164">
        <f ca="1">NPV(Q82,K82:$K$244) + ($A$13+$A$14+$A$15)/POWER(1+Q82,$A$28-D82+1)</f>
        <v>0</v>
      </c>
      <c r="T82" s="45">
        <f t="shared" ca="1" si="30"/>
        <v>0</v>
      </c>
      <c r="U82" s="45">
        <f t="shared" ca="1" si="36"/>
        <v>0</v>
      </c>
      <c r="V82" s="45">
        <f t="shared" ca="1" si="37"/>
        <v>0</v>
      </c>
      <c r="W82" s="45">
        <f t="shared" ca="1" si="31"/>
        <v>0</v>
      </c>
      <c r="X82" s="25">
        <f t="shared" ca="1" si="20"/>
        <v>0</v>
      </c>
      <c r="Z82" s="28">
        <f t="shared" ca="1" si="38"/>
        <v>0</v>
      </c>
      <c r="AA82" s="233"/>
      <c r="AB82" s="45">
        <f t="shared" ca="1" si="32"/>
        <v>0</v>
      </c>
      <c r="AC82" s="45">
        <f t="shared" ca="1" si="21"/>
        <v>0</v>
      </c>
      <c r="AD82" s="25">
        <f t="shared" ca="1" si="22"/>
        <v>0</v>
      </c>
    </row>
    <row r="83" spans="4:30" x14ac:dyDescent="0.35">
      <c r="D83" s="20">
        <v>79</v>
      </c>
      <c r="E83" s="21">
        <f t="shared" ca="1" si="33"/>
        <v>28855</v>
      </c>
      <c r="F83" s="44">
        <f t="shared" ca="1" si="23"/>
        <v>29219</v>
      </c>
      <c r="G83" s="22" t="s">
        <v>119</v>
      </c>
      <c r="H83" s="44">
        <f t="shared" ca="1" si="34"/>
        <v>28855</v>
      </c>
      <c r="I83" s="45">
        <f t="shared" ca="1" si="24"/>
        <v>0</v>
      </c>
      <c r="J83" s="45">
        <f t="shared" ca="1" si="25"/>
        <v>0</v>
      </c>
      <c r="K83" s="45">
        <f t="shared" ca="1" si="26"/>
        <v>0</v>
      </c>
      <c r="L83" s="45"/>
      <c r="M83" s="45">
        <f t="shared" ca="1" si="35"/>
        <v>0</v>
      </c>
      <c r="N83" s="257">
        <f t="shared" ca="1" si="27"/>
        <v>0</v>
      </c>
      <c r="O83" s="23"/>
      <c r="P83" s="255">
        <f t="shared" ca="1" si="28"/>
        <v>0</v>
      </c>
      <c r="Q83" s="163">
        <f t="shared" ca="1" si="29"/>
        <v>0</v>
      </c>
      <c r="R83" s="164">
        <f ca="1">NPV(Q82,K83:$K$244) + ($A$13+$A$14+$A$15)/POWER(1+Q82,$A$28-D83+1)</f>
        <v>0</v>
      </c>
      <c r="S83" s="164">
        <f ca="1">NPV(Q83,K83:$K$244) + ($A$13+$A$14+$A$15)/POWER(1+Q83,$A$28-D83+1)</f>
        <v>0</v>
      </c>
      <c r="T83" s="45">
        <f t="shared" ca="1" si="30"/>
        <v>0</v>
      </c>
      <c r="U83" s="45">
        <f t="shared" ca="1" si="36"/>
        <v>0</v>
      </c>
      <c r="V83" s="45">
        <f t="shared" ca="1" si="37"/>
        <v>0</v>
      </c>
      <c r="W83" s="45">
        <f t="shared" ca="1" si="31"/>
        <v>0</v>
      </c>
      <c r="X83" s="25">
        <f t="shared" ca="1" si="20"/>
        <v>0</v>
      </c>
      <c r="Z83" s="28">
        <f t="shared" ca="1" si="38"/>
        <v>0</v>
      </c>
      <c r="AA83" s="233"/>
      <c r="AB83" s="45">
        <f t="shared" ca="1" si="32"/>
        <v>0</v>
      </c>
      <c r="AC83" s="45">
        <f t="shared" ca="1" si="21"/>
        <v>0</v>
      </c>
      <c r="AD83" s="25">
        <f t="shared" ca="1" si="22"/>
        <v>0</v>
      </c>
    </row>
    <row r="84" spans="4:30" x14ac:dyDescent="0.35">
      <c r="D84" s="20">
        <v>80</v>
      </c>
      <c r="E84" s="21">
        <f t="shared" ca="1" si="33"/>
        <v>29220</v>
      </c>
      <c r="F84" s="44">
        <f t="shared" ca="1" si="23"/>
        <v>29585</v>
      </c>
      <c r="G84" s="22" t="s">
        <v>119</v>
      </c>
      <c r="H84" s="44">
        <f t="shared" ca="1" si="34"/>
        <v>29220</v>
      </c>
      <c r="I84" s="45">
        <f t="shared" ca="1" si="24"/>
        <v>0</v>
      </c>
      <c r="J84" s="45">
        <f t="shared" ca="1" si="25"/>
        <v>0</v>
      </c>
      <c r="K84" s="45">
        <f t="shared" ca="1" si="26"/>
        <v>0</v>
      </c>
      <c r="L84" s="45"/>
      <c r="M84" s="45">
        <f t="shared" ca="1" si="35"/>
        <v>0</v>
      </c>
      <c r="N84" s="257">
        <f t="shared" ca="1" si="27"/>
        <v>0</v>
      </c>
      <c r="O84" s="23"/>
      <c r="P84" s="255">
        <f t="shared" ca="1" si="28"/>
        <v>0</v>
      </c>
      <c r="Q84" s="163">
        <f t="shared" ca="1" si="29"/>
        <v>0</v>
      </c>
      <c r="R84" s="164">
        <f ca="1">NPV(Q83,K84:$K$244) + ($A$13+$A$14+$A$15)/POWER(1+Q83,$A$28-D84+1)</f>
        <v>0</v>
      </c>
      <c r="S84" s="164">
        <f ca="1">NPV(Q84,K84:$K$244) + ($A$13+$A$14+$A$15)/POWER(1+Q84,$A$28-D84+1)</f>
        <v>0</v>
      </c>
      <c r="T84" s="45">
        <f t="shared" ca="1" si="30"/>
        <v>0</v>
      </c>
      <c r="U84" s="45">
        <f t="shared" ca="1" si="36"/>
        <v>0</v>
      </c>
      <c r="V84" s="45">
        <f t="shared" ca="1" si="37"/>
        <v>0</v>
      </c>
      <c r="W84" s="45">
        <f t="shared" ca="1" si="31"/>
        <v>0</v>
      </c>
      <c r="X84" s="25">
        <f t="shared" ca="1" si="20"/>
        <v>0</v>
      </c>
      <c r="Z84" s="28">
        <f t="shared" ca="1" si="38"/>
        <v>0</v>
      </c>
      <c r="AA84" s="233"/>
      <c r="AB84" s="45">
        <f t="shared" ca="1" si="32"/>
        <v>0</v>
      </c>
      <c r="AC84" s="45">
        <f t="shared" ca="1" si="21"/>
        <v>0</v>
      </c>
      <c r="AD84" s="25">
        <f t="shared" ca="1" si="22"/>
        <v>0</v>
      </c>
    </row>
    <row r="85" spans="4:30" x14ac:dyDescent="0.35">
      <c r="D85" s="20">
        <v>81</v>
      </c>
      <c r="E85" s="21">
        <f t="shared" ca="1" si="33"/>
        <v>29586</v>
      </c>
      <c r="F85" s="44">
        <f t="shared" ca="1" si="23"/>
        <v>29950</v>
      </c>
      <c r="G85" s="22" t="s">
        <v>119</v>
      </c>
      <c r="H85" s="44">
        <f t="shared" ca="1" si="34"/>
        <v>29586</v>
      </c>
      <c r="I85" s="45">
        <f t="shared" ca="1" si="24"/>
        <v>0</v>
      </c>
      <c r="J85" s="45">
        <f t="shared" ca="1" si="25"/>
        <v>0</v>
      </c>
      <c r="K85" s="45">
        <f t="shared" ca="1" si="26"/>
        <v>0</v>
      </c>
      <c r="L85" s="45"/>
      <c r="M85" s="45">
        <f t="shared" ca="1" si="35"/>
        <v>0</v>
      </c>
      <c r="N85" s="257">
        <f t="shared" ca="1" si="27"/>
        <v>0</v>
      </c>
      <c r="O85" s="23"/>
      <c r="P85" s="255">
        <f t="shared" ca="1" si="28"/>
        <v>0</v>
      </c>
      <c r="Q85" s="163">
        <f t="shared" ca="1" si="29"/>
        <v>0</v>
      </c>
      <c r="R85" s="164">
        <f ca="1">NPV(Q84,K85:$K$244) + ($A$13+$A$14+$A$15)/POWER(1+Q84,$A$28-D85+1)</f>
        <v>0</v>
      </c>
      <c r="S85" s="164">
        <f ca="1">NPV(Q85,K85:$K$244) + ($A$13+$A$14+$A$15)/POWER(1+Q85,$A$28-D85+1)</f>
        <v>0</v>
      </c>
      <c r="T85" s="45">
        <f t="shared" ca="1" si="30"/>
        <v>0</v>
      </c>
      <c r="U85" s="45">
        <f t="shared" ca="1" si="36"/>
        <v>0</v>
      </c>
      <c r="V85" s="45">
        <f t="shared" ca="1" si="37"/>
        <v>0</v>
      </c>
      <c r="W85" s="45">
        <f t="shared" ca="1" si="31"/>
        <v>0</v>
      </c>
      <c r="X85" s="25">
        <f t="shared" ca="1" si="20"/>
        <v>0</v>
      </c>
      <c r="Z85" s="28">
        <f t="shared" ca="1" si="38"/>
        <v>0</v>
      </c>
      <c r="AA85" s="233"/>
      <c r="AB85" s="45">
        <f t="shared" ca="1" si="32"/>
        <v>0</v>
      </c>
      <c r="AC85" s="45">
        <f t="shared" ca="1" si="21"/>
        <v>0</v>
      </c>
      <c r="AD85" s="25">
        <f t="shared" ca="1" si="22"/>
        <v>0</v>
      </c>
    </row>
    <row r="86" spans="4:30" x14ac:dyDescent="0.35">
      <c r="D86" s="20">
        <v>82</v>
      </c>
      <c r="E86" s="21">
        <f t="shared" ca="1" si="33"/>
        <v>29951</v>
      </c>
      <c r="F86" s="44">
        <f t="shared" ca="1" si="23"/>
        <v>30315</v>
      </c>
      <c r="G86" s="22" t="s">
        <v>119</v>
      </c>
      <c r="H86" s="44">
        <f t="shared" ca="1" si="34"/>
        <v>29951</v>
      </c>
      <c r="I86" s="45">
        <f t="shared" ca="1" si="24"/>
        <v>0</v>
      </c>
      <c r="J86" s="45">
        <f t="shared" ca="1" si="25"/>
        <v>0</v>
      </c>
      <c r="K86" s="45">
        <f t="shared" ca="1" si="26"/>
        <v>0</v>
      </c>
      <c r="L86" s="45"/>
      <c r="M86" s="45">
        <f t="shared" ca="1" si="35"/>
        <v>0</v>
      </c>
      <c r="N86" s="257">
        <f t="shared" ca="1" si="27"/>
        <v>0</v>
      </c>
      <c r="O86" s="23"/>
      <c r="P86" s="255">
        <f t="shared" ca="1" si="28"/>
        <v>0</v>
      </c>
      <c r="Q86" s="163">
        <f t="shared" ca="1" si="29"/>
        <v>0</v>
      </c>
      <c r="R86" s="164">
        <f ca="1">NPV(Q85,K86:$K$244) + ($A$13+$A$14+$A$15)/POWER(1+Q85,$A$28-D86+1)</f>
        <v>0</v>
      </c>
      <c r="S86" s="164">
        <f ca="1">NPV(Q86,K86:$K$244) + ($A$13+$A$14+$A$15)/POWER(1+Q86,$A$28-D86+1)</f>
        <v>0</v>
      </c>
      <c r="T86" s="45">
        <f t="shared" ca="1" si="30"/>
        <v>0</v>
      </c>
      <c r="U86" s="45">
        <f t="shared" ca="1" si="36"/>
        <v>0</v>
      </c>
      <c r="V86" s="45">
        <f t="shared" ca="1" si="37"/>
        <v>0</v>
      </c>
      <c r="W86" s="45">
        <f t="shared" ca="1" si="31"/>
        <v>0</v>
      </c>
      <c r="X86" s="25">
        <f t="shared" ca="1" si="20"/>
        <v>0</v>
      </c>
      <c r="Z86" s="28">
        <f t="shared" ca="1" si="38"/>
        <v>0</v>
      </c>
      <c r="AA86" s="233"/>
      <c r="AB86" s="45">
        <f t="shared" ca="1" si="32"/>
        <v>0</v>
      </c>
      <c r="AC86" s="45">
        <f t="shared" ca="1" si="21"/>
        <v>0</v>
      </c>
      <c r="AD86" s="25">
        <f t="shared" ca="1" si="22"/>
        <v>0</v>
      </c>
    </row>
    <row r="87" spans="4:30" x14ac:dyDescent="0.35">
      <c r="D87" s="20">
        <v>83</v>
      </c>
      <c r="E87" s="21">
        <f t="shared" ca="1" si="33"/>
        <v>30316</v>
      </c>
      <c r="F87" s="44">
        <f t="shared" ca="1" si="23"/>
        <v>30680</v>
      </c>
      <c r="G87" s="22" t="s">
        <v>119</v>
      </c>
      <c r="H87" s="44">
        <f t="shared" ca="1" si="34"/>
        <v>30316</v>
      </c>
      <c r="I87" s="45">
        <f t="shared" ca="1" si="24"/>
        <v>0</v>
      </c>
      <c r="J87" s="45">
        <f t="shared" ca="1" si="25"/>
        <v>0</v>
      </c>
      <c r="K87" s="45">
        <f t="shared" ca="1" si="26"/>
        <v>0</v>
      </c>
      <c r="L87" s="45"/>
      <c r="M87" s="45">
        <f t="shared" ca="1" si="35"/>
        <v>0</v>
      </c>
      <c r="N87" s="257">
        <f t="shared" ca="1" si="27"/>
        <v>0</v>
      </c>
      <c r="O87" s="23"/>
      <c r="P87" s="255">
        <f t="shared" ca="1" si="28"/>
        <v>0</v>
      </c>
      <c r="Q87" s="163">
        <f t="shared" ca="1" si="29"/>
        <v>0</v>
      </c>
      <c r="R87" s="164">
        <f ca="1">NPV(Q86,K87:$K$244) + ($A$13+$A$14+$A$15)/POWER(1+Q86,$A$28-D87+1)</f>
        <v>0</v>
      </c>
      <c r="S87" s="164">
        <f ca="1">NPV(Q87,K87:$K$244) + ($A$13+$A$14+$A$15)/POWER(1+Q87,$A$28-D87+1)</f>
        <v>0</v>
      </c>
      <c r="T87" s="45">
        <f t="shared" ca="1" si="30"/>
        <v>0</v>
      </c>
      <c r="U87" s="45">
        <f t="shared" ca="1" si="36"/>
        <v>0</v>
      </c>
      <c r="V87" s="45">
        <f t="shared" ca="1" si="37"/>
        <v>0</v>
      </c>
      <c r="W87" s="45">
        <f t="shared" ca="1" si="31"/>
        <v>0</v>
      </c>
      <c r="X87" s="25">
        <f t="shared" ca="1" si="20"/>
        <v>0</v>
      </c>
      <c r="Z87" s="28">
        <f t="shared" ca="1" si="38"/>
        <v>0</v>
      </c>
      <c r="AA87" s="233"/>
      <c r="AB87" s="45">
        <f t="shared" ca="1" si="32"/>
        <v>0</v>
      </c>
      <c r="AC87" s="45">
        <f t="shared" ca="1" si="21"/>
        <v>0</v>
      </c>
      <c r="AD87" s="25">
        <f t="shared" ca="1" si="22"/>
        <v>0</v>
      </c>
    </row>
    <row r="88" spans="4:30" x14ac:dyDescent="0.35">
      <c r="D88" s="20">
        <v>84</v>
      </c>
      <c r="E88" s="21">
        <f t="shared" ca="1" si="33"/>
        <v>30681</v>
      </c>
      <c r="F88" s="44">
        <f t="shared" ca="1" si="23"/>
        <v>31046</v>
      </c>
      <c r="G88" s="22" t="s">
        <v>119</v>
      </c>
      <c r="H88" s="44">
        <f t="shared" ca="1" si="34"/>
        <v>30681</v>
      </c>
      <c r="I88" s="45">
        <f t="shared" ca="1" si="24"/>
        <v>0</v>
      </c>
      <c r="J88" s="45">
        <f t="shared" ca="1" si="25"/>
        <v>0</v>
      </c>
      <c r="K88" s="45">
        <f t="shared" ca="1" si="26"/>
        <v>0</v>
      </c>
      <c r="L88" s="45"/>
      <c r="M88" s="45">
        <f t="shared" ca="1" si="35"/>
        <v>0</v>
      </c>
      <c r="N88" s="257">
        <f t="shared" ca="1" si="27"/>
        <v>0</v>
      </c>
      <c r="O88" s="23"/>
      <c r="P88" s="255">
        <f t="shared" ca="1" si="28"/>
        <v>0</v>
      </c>
      <c r="Q88" s="163">
        <f t="shared" ca="1" si="29"/>
        <v>0</v>
      </c>
      <c r="R88" s="164">
        <f ca="1">NPV(Q87,K88:$K$244) + ($A$13+$A$14+$A$15)/POWER(1+Q87,$A$28-D88+1)</f>
        <v>0</v>
      </c>
      <c r="S88" s="164">
        <f ca="1">NPV(Q88,K88:$K$244) + ($A$13+$A$14+$A$15)/POWER(1+Q88,$A$28-D88+1)</f>
        <v>0</v>
      </c>
      <c r="T88" s="45">
        <f t="shared" ca="1" si="30"/>
        <v>0</v>
      </c>
      <c r="U88" s="45">
        <f t="shared" ca="1" si="36"/>
        <v>0</v>
      </c>
      <c r="V88" s="45">
        <f t="shared" ca="1" si="37"/>
        <v>0</v>
      </c>
      <c r="W88" s="45">
        <f t="shared" ca="1" si="31"/>
        <v>0</v>
      </c>
      <c r="X88" s="25">
        <f t="shared" ca="1" si="20"/>
        <v>0</v>
      </c>
      <c r="Z88" s="28">
        <f t="shared" ca="1" si="38"/>
        <v>0</v>
      </c>
      <c r="AA88" s="233"/>
      <c r="AB88" s="45">
        <f t="shared" ca="1" si="32"/>
        <v>0</v>
      </c>
      <c r="AC88" s="45">
        <f t="shared" ca="1" si="21"/>
        <v>0</v>
      </c>
      <c r="AD88" s="25">
        <f t="shared" ca="1" si="22"/>
        <v>0</v>
      </c>
    </row>
    <row r="89" spans="4:30" x14ac:dyDescent="0.35">
      <c r="D89" s="20">
        <v>85</v>
      </c>
      <c r="E89" s="21">
        <f t="shared" ca="1" si="33"/>
        <v>31047</v>
      </c>
      <c r="F89" s="44">
        <f t="shared" ca="1" si="23"/>
        <v>31411</v>
      </c>
      <c r="G89" s="22" t="s">
        <v>119</v>
      </c>
      <c r="H89" s="44">
        <f t="shared" ca="1" si="34"/>
        <v>31047</v>
      </c>
      <c r="I89" s="45">
        <f t="shared" ca="1" si="24"/>
        <v>0</v>
      </c>
      <c r="J89" s="45">
        <f t="shared" ca="1" si="25"/>
        <v>0</v>
      </c>
      <c r="K89" s="45">
        <f t="shared" ca="1" si="26"/>
        <v>0</v>
      </c>
      <c r="L89" s="45"/>
      <c r="M89" s="45">
        <f t="shared" ca="1" si="35"/>
        <v>0</v>
      </c>
      <c r="N89" s="257">
        <f t="shared" ca="1" si="27"/>
        <v>0</v>
      </c>
      <c r="O89" s="23"/>
      <c r="P89" s="255">
        <f t="shared" ca="1" si="28"/>
        <v>0</v>
      </c>
      <c r="Q89" s="163">
        <f t="shared" ca="1" si="29"/>
        <v>0</v>
      </c>
      <c r="R89" s="164">
        <f ca="1">NPV(Q88,K89:$K$244) + ($A$13+$A$14+$A$15)/POWER(1+Q88,$A$28-D89+1)</f>
        <v>0</v>
      </c>
      <c r="S89" s="164">
        <f ca="1">NPV(Q89,K89:$K$244) + ($A$13+$A$14+$A$15)/POWER(1+Q89,$A$28-D89+1)</f>
        <v>0</v>
      </c>
      <c r="T89" s="45">
        <f t="shared" ca="1" si="30"/>
        <v>0</v>
      </c>
      <c r="U89" s="45">
        <f t="shared" ca="1" si="36"/>
        <v>0</v>
      </c>
      <c r="V89" s="45">
        <f t="shared" ca="1" si="37"/>
        <v>0</v>
      </c>
      <c r="W89" s="45">
        <f t="shared" ca="1" si="31"/>
        <v>0</v>
      </c>
      <c r="X89" s="25">
        <f t="shared" ca="1" si="20"/>
        <v>0</v>
      </c>
      <c r="Z89" s="28">
        <f t="shared" ca="1" si="38"/>
        <v>0</v>
      </c>
      <c r="AA89" s="233"/>
      <c r="AB89" s="45">
        <f t="shared" ca="1" si="32"/>
        <v>0</v>
      </c>
      <c r="AC89" s="45">
        <f t="shared" ca="1" si="21"/>
        <v>0</v>
      </c>
      <c r="AD89" s="25">
        <f t="shared" ca="1" si="22"/>
        <v>0</v>
      </c>
    </row>
    <row r="90" spans="4:30" x14ac:dyDescent="0.35">
      <c r="D90" s="20">
        <v>86</v>
      </c>
      <c r="E90" s="21">
        <f t="shared" ca="1" si="33"/>
        <v>31412</v>
      </c>
      <c r="F90" s="44">
        <f t="shared" ca="1" si="23"/>
        <v>31776</v>
      </c>
      <c r="G90" s="22" t="s">
        <v>119</v>
      </c>
      <c r="H90" s="44">
        <f t="shared" ca="1" si="34"/>
        <v>31412</v>
      </c>
      <c r="I90" s="45">
        <f t="shared" ca="1" si="24"/>
        <v>0</v>
      </c>
      <c r="J90" s="45">
        <f t="shared" ca="1" si="25"/>
        <v>0</v>
      </c>
      <c r="K90" s="45">
        <f t="shared" ca="1" si="26"/>
        <v>0</v>
      </c>
      <c r="L90" s="45"/>
      <c r="M90" s="45">
        <f t="shared" ca="1" si="35"/>
        <v>0</v>
      </c>
      <c r="N90" s="257">
        <f t="shared" ca="1" si="27"/>
        <v>0</v>
      </c>
      <c r="O90" s="23"/>
      <c r="P90" s="255">
        <f t="shared" ca="1" si="28"/>
        <v>0</v>
      </c>
      <c r="Q90" s="163">
        <f t="shared" ca="1" si="29"/>
        <v>0</v>
      </c>
      <c r="R90" s="164">
        <f ca="1">NPV(Q89,K90:$K$244) + ($A$13+$A$14+$A$15)/POWER(1+Q89,$A$28-D90+1)</f>
        <v>0</v>
      </c>
      <c r="S90" s="164">
        <f ca="1">NPV(Q90,K90:$K$244) + ($A$13+$A$14+$A$15)/POWER(1+Q90,$A$28-D90+1)</f>
        <v>0</v>
      </c>
      <c r="T90" s="45">
        <f t="shared" ca="1" si="30"/>
        <v>0</v>
      </c>
      <c r="U90" s="45">
        <f t="shared" ca="1" si="36"/>
        <v>0</v>
      </c>
      <c r="V90" s="45">
        <f t="shared" ca="1" si="37"/>
        <v>0</v>
      </c>
      <c r="W90" s="45">
        <f t="shared" ca="1" si="31"/>
        <v>0</v>
      </c>
      <c r="X90" s="25">
        <f t="shared" ca="1" si="20"/>
        <v>0</v>
      </c>
      <c r="Z90" s="28">
        <f t="shared" ca="1" si="38"/>
        <v>0</v>
      </c>
      <c r="AA90" s="233"/>
      <c r="AB90" s="45">
        <f t="shared" ca="1" si="32"/>
        <v>0</v>
      </c>
      <c r="AC90" s="45">
        <f t="shared" ca="1" si="21"/>
        <v>0</v>
      </c>
      <c r="AD90" s="25">
        <f t="shared" ca="1" si="22"/>
        <v>0</v>
      </c>
    </row>
    <row r="91" spans="4:30" x14ac:dyDescent="0.35">
      <c r="D91" s="20">
        <v>87</v>
      </c>
      <c r="E91" s="21">
        <f t="shared" ca="1" si="33"/>
        <v>31777</v>
      </c>
      <c r="F91" s="44">
        <f t="shared" ca="1" si="23"/>
        <v>32141</v>
      </c>
      <c r="G91" s="22" t="s">
        <v>119</v>
      </c>
      <c r="H91" s="44">
        <f t="shared" ca="1" si="34"/>
        <v>31777</v>
      </c>
      <c r="I91" s="45">
        <f t="shared" ca="1" si="24"/>
        <v>0</v>
      </c>
      <c r="J91" s="45">
        <f t="shared" ca="1" si="25"/>
        <v>0</v>
      </c>
      <c r="K91" s="45">
        <f t="shared" ca="1" si="26"/>
        <v>0</v>
      </c>
      <c r="L91" s="45"/>
      <c r="M91" s="45">
        <f t="shared" ca="1" si="35"/>
        <v>0</v>
      </c>
      <c r="N91" s="257">
        <f t="shared" ca="1" si="27"/>
        <v>0</v>
      </c>
      <c r="O91" s="23"/>
      <c r="P91" s="255">
        <f t="shared" ca="1" si="28"/>
        <v>0</v>
      </c>
      <c r="Q91" s="163">
        <f t="shared" ca="1" si="29"/>
        <v>0</v>
      </c>
      <c r="R91" s="164">
        <f ca="1">NPV(Q90,K91:$K$244) + ($A$13+$A$14+$A$15)/POWER(1+Q90,$A$28-D91+1)</f>
        <v>0</v>
      </c>
      <c r="S91" s="164">
        <f ca="1">NPV(Q91,K91:$K$244) + ($A$13+$A$14+$A$15)/POWER(1+Q91,$A$28-D91+1)</f>
        <v>0</v>
      </c>
      <c r="T91" s="45">
        <f t="shared" ca="1" si="30"/>
        <v>0</v>
      </c>
      <c r="U91" s="45">
        <f t="shared" ca="1" si="36"/>
        <v>0</v>
      </c>
      <c r="V91" s="45">
        <f t="shared" ca="1" si="37"/>
        <v>0</v>
      </c>
      <c r="W91" s="45">
        <f t="shared" ca="1" si="31"/>
        <v>0</v>
      </c>
      <c r="X91" s="25">
        <f t="shared" ca="1" si="20"/>
        <v>0</v>
      </c>
      <c r="Z91" s="28">
        <f t="shared" ca="1" si="38"/>
        <v>0</v>
      </c>
      <c r="AA91" s="233"/>
      <c r="AB91" s="45">
        <f t="shared" ca="1" si="32"/>
        <v>0</v>
      </c>
      <c r="AC91" s="45">
        <f t="shared" ca="1" si="21"/>
        <v>0</v>
      </c>
      <c r="AD91" s="25">
        <f t="shared" ca="1" si="22"/>
        <v>0</v>
      </c>
    </row>
    <row r="92" spans="4:30" x14ac:dyDescent="0.35">
      <c r="D92" s="20">
        <v>88</v>
      </c>
      <c r="E92" s="21">
        <f t="shared" ca="1" si="33"/>
        <v>32142</v>
      </c>
      <c r="F92" s="44">
        <f t="shared" ca="1" si="23"/>
        <v>32507</v>
      </c>
      <c r="G92" s="22" t="s">
        <v>119</v>
      </c>
      <c r="H92" s="44">
        <f t="shared" ca="1" si="34"/>
        <v>32142</v>
      </c>
      <c r="I92" s="45">
        <f t="shared" ca="1" si="24"/>
        <v>0</v>
      </c>
      <c r="J92" s="45">
        <f t="shared" ca="1" si="25"/>
        <v>0</v>
      </c>
      <c r="K92" s="45">
        <f t="shared" ca="1" si="26"/>
        <v>0</v>
      </c>
      <c r="L92" s="45"/>
      <c r="M92" s="45">
        <f t="shared" ca="1" si="35"/>
        <v>0</v>
      </c>
      <c r="N92" s="257">
        <f t="shared" ca="1" si="27"/>
        <v>0</v>
      </c>
      <c r="O92" s="23"/>
      <c r="P92" s="255">
        <f t="shared" ca="1" si="28"/>
        <v>0</v>
      </c>
      <c r="Q92" s="163">
        <f t="shared" ca="1" si="29"/>
        <v>0</v>
      </c>
      <c r="R92" s="164">
        <f ca="1">NPV(Q91,K92:$K$244) + ($A$13+$A$14+$A$15)/POWER(1+Q91,$A$28-D92+1)</f>
        <v>0</v>
      </c>
      <c r="S92" s="164">
        <f ca="1">NPV(Q92,K92:$K$244) + ($A$13+$A$14+$A$15)/POWER(1+Q92,$A$28-D92+1)</f>
        <v>0</v>
      </c>
      <c r="T92" s="45">
        <f t="shared" ca="1" si="30"/>
        <v>0</v>
      </c>
      <c r="U92" s="45">
        <f t="shared" ca="1" si="36"/>
        <v>0</v>
      </c>
      <c r="V92" s="45">
        <f t="shared" ca="1" si="37"/>
        <v>0</v>
      </c>
      <c r="W92" s="45">
        <f t="shared" ca="1" si="31"/>
        <v>0</v>
      </c>
      <c r="X92" s="25">
        <f t="shared" ca="1" si="20"/>
        <v>0</v>
      </c>
      <c r="Z92" s="28">
        <f t="shared" ca="1" si="38"/>
        <v>0</v>
      </c>
      <c r="AA92" s="233"/>
      <c r="AB92" s="45">
        <f t="shared" ca="1" si="32"/>
        <v>0</v>
      </c>
      <c r="AC92" s="45">
        <f t="shared" ca="1" si="21"/>
        <v>0</v>
      </c>
      <c r="AD92" s="25">
        <f t="shared" ca="1" si="22"/>
        <v>0</v>
      </c>
    </row>
    <row r="93" spans="4:30" x14ac:dyDescent="0.35">
      <c r="D93" s="20">
        <v>89</v>
      </c>
      <c r="E93" s="21">
        <f t="shared" ca="1" si="33"/>
        <v>32508</v>
      </c>
      <c r="F93" s="44">
        <f t="shared" ca="1" si="23"/>
        <v>32872</v>
      </c>
      <c r="G93" s="22" t="s">
        <v>119</v>
      </c>
      <c r="H93" s="44">
        <f t="shared" ca="1" si="34"/>
        <v>32508</v>
      </c>
      <c r="I93" s="45">
        <f t="shared" ca="1" si="24"/>
        <v>0</v>
      </c>
      <c r="J93" s="45">
        <f t="shared" ca="1" si="25"/>
        <v>0</v>
      </c>
      <c r="K93" s="45">
        <f t="shared" ca="1" si="26"/>
        <v>0</v>
      </c>
      <c r="L93" s="45"/>
      <c r="M93" s="45">
        <f t="shared" ca="1" si="35"/>
        <v>0</v>
      </c>
      <c r="N93" s="257">
        <f t="shared" ca="1" si="27"/>
        <v>0</v>
      </c>
      <c r="O93" s="23"/>
      <c r="P93" s="255">
        <f t="shared" ca="1" si="28"/>
        <v>0</v>
      </c>
      <c r="Q93" s="163">
        <f t="shared" ca="1" si="29"/>
        <v>0</v>
      </c>
      <c r="R93" s="164">
        <f ca="1">NPV(Q92,K93:$K$244) + ($A$13+$A$14+$A$15)/POWER(1+Q92,$A$28-D93+1)</f>
        <v>0</v>
      </c>
      <c r="S93" s="164">
        <f ca="1">NPV(Q93,K93:$K$244) + ($A$13+$A$14+$A$15)/POWER(1+Q93,$A$28-D93+1)</f>
        <v>0</v>
      </c>
      <c r="T93" s="45">
        <f t="shared" ca="1" si="30"/>
        <v>0</v>
      </c>
      <c r="U93" s="45">
        <f t="shared" ca="1" si="36"/>
        <v>0</v>
      </c>
      <c r="V93" s="45">
        <f t="shared" ca="1" si="37"/>
        <v>0</v>
      </c>
      <c r="W93" s="45">
        <f t="shared" ca="1" si="31"/>
        <v>0</v>
      </c>
      <c r="X93" s="25">
        <f t="shared" ca="1" si="20"/>
        <v>0</v>
      </c>
      <c r="Z93" s="28">
        <f t="shared" ca="1" si="38"/>
        <v>0</v>
      </c>
      <c r="AA93" s="233"/>
      <c r="AB93" s="45">
        <f t="shared" ca="1" si="32"/>
        <v>0</v>
      </c>
      <c r="AC93" s="45">
        <f t="shared" ca="1" si="21"/>
        <v>0</v>
      </c>
      <c r="AD93" s="25">
        <f t="shared" ca="1" si="22"/>
        <v>0</v>
      </c>
    </row>
    <row r="94" spans="4:30" x14ac:dyDescent="0.35">
      <c r="D94" s="20">
        <v>90</v>
      </c>
      <c r="E94" s="21">
        <f t="shared" ca="1" si="33"/>
        <v>32873</v>
      </c>
      <c r="F94" s="44">
        <f t="shared" ca="1" si="23"/>
        <v>33237</v>
      </c>
      <c r="G94" s="22" t="s">
        <v>119</v>
      </c>
      <c r="H94" s="44">
        <f t="shared" ca="1" si="34"/>
        <v>32873</v>
      </c>
      <c r="I94" s="45">
        <f t="shared" ca="1" si="24"/>
        <v>0</v>
      </c>
      <c r="J94" s="45">
        <f t="shared" ca="1" si="25"/>
        <v>0</v>
      </c>
      <c r="K94" s="45">
        <f t="shared" ca="1" si="26"/>
        <v>0</v>
      </c>
      <c r="L94" s="45"/>
      <c r="M94" s="45">
        <f t="shared" ca="1" si="35"/>
        <v>0</v>
      </c>
      <c r="N94" s="257">
        <f t="shared" ca="1" si="27"/>
        <v>0</v>
      </c>
      <c r="O94" s="23"/>
      <c r="P94" s="255">
        <f t="shared" ca="1" si="28"/>
        <v>0</v>
      </c>
      <c r="Q94" s="163">
        <f t="shared" ca="1" si="29"/>
        <v>0</v>
      </c>
      <c r="R94" s="164">
        <f ca="1">NPV(Q93,K94:$K$244) + ($A$13+$A$14+$A$15)/POWER(1+Q93,$A$28-D94+1)</f>
        <v>0</v>
      </c>
      <c r="S94" s="164">
        <f ca="1">NPV(Q94,K94:$K$244) + ($A$13+$A$14+$A$15)/POWER(1+Q94,$A$28-D94+1)</f>
        <v>0</v>
      </c>
      <c r="T94" s="45">
        <f t="shared" ca="1" si="30"/>
        <v>0</v>
      </c>
      <c r="U94" s="45">
        <f t="shared" ca="1" si="36"/>
        <v>0</v>
      </c>
      <c r="V94" s="45">
        <f t="shared" ca="1" si="37"/>
        <v>0</v>
      </c>
      <c r="W94" s="45">
        <f t="shared" ca="1" si="31"/>
        <v>0</v>
      </c>
      <c r="X94" s="25">
        <f t="shared" ca="1" si="20"/>
        <v>0</v>
      </c>
      <c r="Z94" s="28">
        <f t="shared" ca="1" si="38"/>
        <v>0</v>
      </c>
      <c r="AA94" s="233"/>
      <c r="AB94" s="45">
        <f t="shared" ca="1" si="32"/>
        <v>0</v>
      </c>
      <c r="AC94" s="45">
        <f t="shared" ca="1" si="21"/>
        <v>0</v>
      </c>
      <c r="AD94" s="25">
        <f t="shared" ca="1" si="22"/>
        <v>0</v>
      </c>
    </row>
    <row r="95" spans="4:30" x14ac:dyDescent="0.35">
      <c r="D95" s="20">
        <v>91</v>
      </c>
      <c r="E95" s="21">
        <f t="shared" ca="1" si="33"/>
        <v>33238</v>
      </c>
      <c r="F95" s="44">
        <f t="shared" ca="1" si="23"/>
        <v>33602</v>
      </c>
      <c r="G95" s="22" t="s">
        <v>119</v>
      </c>
      <c r="H95" s="44">
        <f t="shared" ca="1" si="34"/>
        <v>33238</v>
      </c>
      <c r="I95" s="45">
        <f t="shared" ca="1" si="24"/>
        <v>0</v>
      </c>
      <c r="J95" s="45">
        <f t="shared" ca="1" si="25"/>
        <v>0</v>
      </c>
      <c r="K95" s="45">
        <f t="shared" ca="1" si="26"/>
        <v>0</v>
      </c>
      <c r="L95" s="45"/>
      <c r="M95" s="45">
        <f t="shared" ca="1" si="35"/>
        <v>0</v>
      </c>
      <c r="N95" s="257">
        <f t="shared" ca="1" si="27"/>
        <v>0</v>
      </c>
      <c r="O95" s="23"/>
      <c r="P95" s="255">
        <f t="shared" ca="1" si="28"/>
        <v>0</v>
      </c>
      <c r="Q95" s="163">
        <f t="shared" ca="1" si="29"/>
        <v>0</v>
      </c>
      <c r="R95" s="164">
        <f ca="1">NPV(Q94,K95:$K$244) + ($A$13+$A$14+$A$15)/POWER(1+Q94,$A$28-D95+1)</f>
        <v>0</v>
      </c>
      <c r="S95" s="164">
        <f ca="1">NPV(Q95,K95:$K$244) + ($A$13+$A$14+$A$15)/POWER(1+Q95,$A$28-D95+1)</f>
        <v>0</v>
      </c>
      <c r="T95" s="45">
        <f t="shared" ca="1" si="30"/>
        <v>0</v>
      </c>
      <c r="U95" s="45">
        <f t="shared" ca="1" si="36"/>
        <v>0</v>
      </c>
      <c r="V95" s="45">
        <f t="shared" ca="1" si="37"/>
        <v>0</v>
      </c>
      <c r="W95" s="45">
        <f t="shared" ca="1" si="31"/>
        <v>0</v>
      </c>
      <c r="X95" s="25">
        <f t="shared" ca="1" si="20"/>
        <v>0</v>
      </c>
      <c r="Z95" s="28">
        <f t="shared" ca="1" si="38"/>
        <v>0</v>
      </c>
      <c r="AA95" s="233"/>
      <c r="AB95" s="45">
        <f t="shared" ca="1" si="32"/>
        <v>0</v>
      </c>
      <c r="AC95" s="45">
        <f t="shared" ca="1" si="21"/>
        <v>0</v>
      </c>
      <c r="AD95" s="25">
        <f t="shared" ca="1" si="22"/>
        <v>0</v>
      </c>
    </row>
    <row r="96" spans="4:30" x14ac:dyDescent="0.35">
      <c r="D96" s="20">
        <v>92</v>
      </c>
      <c r="E96" s="21">
        <f t="shared" ca="1" si="33"/>
        <v>33603</v>
      </c>
      <c r="F96" s="44">
        <f t="shared" ca="1" si="23"/>
        <v>33968</v>
      </c>
      <c r="G96" s="22" t="s">
        <v>119</v>
      </c>
      <c r="H96" s="44">
        <f t="shared" ca="1" si="34"/>
        <v>33603</v>
      </c>
      <c r="I96" s="45">
        <f t="shared" ca="1" si="24"/>
        <v>0</v>
      </c>
      <c r="J96" s="45">
        <f t="shared" ca="1" si="25"/>
        <v>0</v>
      </c>
      <c r="K96" s="45">
        <f t="shared" ca="1" si="26"/>
        <v>0</v>
      </c>
      <c r="L96" s="45"/>
      <c r="M96" s="45">
        <f t="shared" ca="1" si="35"/>
        <v>0</v>
      </c>
      <c r="N96" s="257">
        <f t="shared" ca="1" si="27"/>
        <v>0</v>
      </c>
      <c r="O96" s="23"/>
      <c r="P96" s="255">
        <f t="shared" ca="1" si="28"/>
        <v>0</v>
      </c>
      <c r="Q96" s="163">
        <f t="shared" ca="1" si="29"/>
        <v>0</v>
      </c>
      <c r="R96" s="164">
        <f ca="1">NPV(Q95,K96:$K$244) + ($A$13+$A$14+$A$15)/POWER(1+Q95,$A$28-D96+1)</f>
        <v>0</v>
      </c>
      <c r="S96" s="164">
        <f ca="1">NPV(Q96,K96:$K$244) + ($A$13+$A$14+$A$15)/POWER(1+Q96,$A$28-D96+1)</f>
        <v>0</v>
      </c>
      <c r="T96" s="45">
        <f t="shared" ca="1" si="30"/>
        <v>0</v>
      </c>
      <c r="U96" s="45">
        <f t="shared" ca="1" si="36"/>
        <v>0</v>
      </c>
      <c r="V96" s="45">
        <f t="shared" ca="1" si="37"/>
        <v>0</v>
      </c>
      <c r="W96" s="45">
        <f t="shared" ca="1" si="31"/>
        <v>0</v>
      </c>
      <c r="X96" s="25">
        <f t="shared" ca="1" si="20"/>
        <v>0</v>
      </c>
      <c r="Z96" s="28">
        <f t="shared" ca="1" si="38"/>
        <v>0</v>
      </c>
      <c r="AA96" s="233"/>
      <c r="AB96" s="45">
        <f t="shared" ca="1" si="32"/>
        <v>0</v>
      </c>
      <c r="AC96" s="45">
        <f t="shared" ca="1" si="21"/>
        <v>0</v>
      </c>
      <c r="AD96" s="25">
        <f t="shared" ca="1" si="22"/>
        <v>0</v>
      </c>
    </row>
    <row r="97" spans="4:30" x14ac:dyDescent="0.35">
      <c r="D97" s="20">
        <v>93</v>
      </c>
      <c r="E97" s="21">
        <f t="shared" ca="1" si="33"/>
        <v>33969</v>
      </c>
      <c r="F97" s="44">
        <f t="shared" ca="1" si="23"/>
        <v>34333</v>
      </c>
      <c r="G97" s="22" t="s">
        <v>119</v>
      </c>
      <c r="H97" s="44">
        <f t="shared" ca="1" si="34"/>
        <v>33969</v>
      </c>
      <c r="I97" s="45">
        <f t="shared" ca="1" si="24"/>
        <v>0</v>
      </c>
      <c r="J97" s="45">
        <f t="shared" ca="1" si="25"/>
        <v>0</v>
      </c>
      <c r="K97" s="45">
        <f t="shared" ca="1" si="26"/>
        <v>0</v>
      </c>
      <c r="L97" s="45"/>
      <c r="M97" s="45">
        <f t="shared" ca="1" si="35"/>
        <v>0</v>
      </c>
      <c r="N97" s="257">
        <f t="shared" ca="1" si="27"/>
        <v>0</v>
      </c>
      <c r="O97" s="23"/>
      <c r="P97" s="255">
        <f t="shared" ca="1" si="28"/>
        <v>0</v>
      </c>
      <c r="Q97" s="163">
        <f t="shared" ca="1" si="29"/>
        <v>0</v>
      </c>
      <c r="R97" s="164">
        <f ca="1">NPV(Q96,K97:$K$244) + ($A$13+$A$14+$A$15)/POWER(1+Q96,$A$28-D97+1)</f>
        <v>0</v>
      </c>
      <c r="S97" s="164">
        <f ca="1">NPV(Q97,K97:$K$244) + ($A$13+$A$14+$A$15)/POWER(1+Q97,$A$28-D97+1)</f>
        <v>0</v>
      </c>
      <c r="T97" s="45">
        <f t="shared" ca="1" si="30"/>
        <v>0</v>
      </c>
      <c r="U97" s="45">
        <f t="shared" ca="1" si="36"/>
        <v>0</v>
      </c>
      <c r="V97" s="45">
        <f t="shared" ca="1" si="37"/>
        <v>0</v>
      </c>
      <c r="W97" s="45">
        <f t="shared" ca="1" si="31"/>
        <v>0</v>
      </c>
      <c r="X97" s="25">
        <f t="shared" ca="1" si="20"/>
        <v>0</v>
      </c>
      <c r="Z97" s="28">
        <f t="shared" ca="1" si="38"/>
        <v>0</v>
      </c>
      <c r="AA97" s="233"/>
      <c r="AB97" s="45">
        <f t="shared" ca="1" si="32"/>
        <v>0</v>
      </c>
      <c r="AC97" s="45">
        <f t="shared" ca="1" si="21"/>
        <v>0</v>
      </c>
      <c r="AD97" s="25">
        <f t="shared" ca="1" si="22"/>
        <v>0</v>
      </c>
    </row>
    <row r="98" spans="4:30" x14ac:dyDescent="0.35">
      <c r="D98" s="20">
        <v>94</v>
      </c>
      <c r="E98" s="21">
        <f t="shared" ca="1" si="33"/>
        <v>34334</v>
      </c>
      <c r="F98" s="44">
        <f t="shared" ca="1" si="23"/>
        <v>34698</v>
      </c>
      <c r="G98" s="22" t="s">
        <v>119</v>
      </c>
      <c r="H98" s="44">
        <f t="shared" ca="1" si="34"/>
        <v>34334</v>
      </c>
      <c r="I98" s="45">
        <f t="shared" ca="1" si="24"/>
        <v>0</v>
      </c>
      <c r="J98" s="45">
        <f t="shared" ca="1" si="25"/>
        <v>0</v>
      </c>
      <c r="K98" s="45">
        <f t="shared" ca="1" si="26"/>
        <v>0</v>
      </c>
      <c r="L98" s="45"/>
      <c r="M98" s="45">
        <f t="shared" ca="1" si="35"/>
        <v>0</v>
      </c>
      <c r="N98" s="257">
        <f t="shared" ca="1" si="27"/>
        <v>0</v>
      </c>
      <c r="O98" s="23"/>
      <c r="P98" s="255">
        <f t="shared" ca="1" si="28"/>
        <v>0</v>
      </c>
      <c r="Q98" s="163">
        <f t="shared" ca="1" si="29"/>
        <v>0</v>
      </c>
      <c r="R98" s="164">
        <f ca="1">NPV(Q97,K98:$K$244) + ($A$13+$A$14+$A$15)/POWER(1+Q97,$A$28-D98+1)</f>
        <v>0</v>
      </c>
      <c r="S98" s="164">
        <f ca="1">NPV(Q98,K98:$K$244) + ($A$13+$A$14+$A$15)/POWER(1+Q98,$A$28-D98+1)</f>
        <v>0</v>
      </c>
      <c r="T98" s="45">
        <f t="shared" ca="1" si="30"/>
        <v>0</v>
      </c>
      <c r="U98" s="45">
        <f t="shared" ca="1" si="36"/>
        <v>0</v>
      </c>
      <c r="V98" s="45">
        <f t="shared" ca="1" si="37"/>
        <v>0</v>
      </c>
      <c r="W98" s="45">
        <f t="shared" ca="1" si="31"/>
        <v>0</v>
      </c>
      <c r="X98" s="25">
        <f t="shared" ca="1" si="20"/>
        <v>0</v>
      </c>
      <c r="Z98" s="28">
        <f t="shared" ca="1" si="38"/>
        <v>0</v>
      </c>
      <c r="AA98" s="233"/>
      <c r="AB98" s="45">
        <f t="shared" ca="1" si="32"/>
        <v>0</v>
      </c>
      <c r="AC98" s="45">
        <f t="shared" ca="1" si="21"/>
        <v>0</v>
      </c>
      <c r="AD98" s="25">
        <f t="shared" ca="1" si="22"/>
        <v>0</v>
      </c>
    </row>
    <row r="99" spans="4:30" x14ac:dyDescent="0.35">
      <c r="D99" s="20">
        <v>95</v>
      </c>
      <c r="E99" s="21">
        <f t="shared" ca="1" si="33"/>
        <v>34699</v>
      </c>
      <c r="F99" s="44">
        <f t="shared" ca="1" si="23"/>
        <v>35063</v>
      </c>
      <c r="G99" s="22" t="s">
        <v>119</v>
      </c>
      <c r="H99" s="44">
        <f t="shared" ca="1" si="34"/>
        <v>34699</v>
      </c>
      <c r="I99" s="45">
        <f t="shared" ca="1" si="24"/>
        <v>0</v>
      </c>
      <c r="J99" s="45">
        <f t="shared" ca="1" si="25"/>
        <v>0</v>
      </c>
      <c r="K99" s="45">
        <f t="shared" ca="1" si="26"/>
        <v>0</v>
      </c>
      <c r="L99" s="45"/>
      <c r="M99" s="45">
        <f t="shared" ca="1" si="35"/>
        <v>0</v>
      </c>
      <c r="N99" s="257">
        <f t="shared" ca="1" si="27"/>
        <v>0</v>
      </c>
      <c r="O99" s="23"/>
      <c r="P99" s="255">
        <f t="shared" ca="1" si="28"/>
        <v>0</v>
      </c>
      <c r="Q99" s="163">
        <f t="shared" ca="1" si="29"/>
        <v>0</v>
      </c>
      <c r="R99" s="164">
        <f ca="1">NPV(Q98,K99:$K$244) + ($A$13+$A$14+$A$15)/POWER(1+Q98,$A$28-D99+1)</f>
        <v>0</v>
      </c>
      <c r="S99" s="164">
        <f ca="1">NPV(Q99,K99:$K$244) + ($A$13+$A$14+$A$15)/POWER(1+Q99,$A$28-D99+1)</f>
        <v>0</v>
      </c>
      <c r="T99" s="45">
        <f t="shared" ca="1" si="30"/>
        <v>0</v>
      </c>
      <c r="U99" s="45">
        <f t="shared" ca="1" si="36"/>
        <v>0</v>
      </c>
      <c r="V99" s="45">
        <f t="shared" ca="1" si="37"/>
        <v>0</v>
      </c>
      <c r="W99" s="45">
        <f t="shared" ca="1" si="31"/>
        <v>0</v>
      </c>
      <c r="X99" s="25">
        <f t="shared" ca="1" si="20"/>
        <v>0</v>
      </c>
      <c r="Z99" s="28">
        <f t="shared" ca="1" si="38"/>
        <v>0</v>
      </c>
      <c r="AA99" s="233"/>
      <c r="AB99" s="45">
        <f t="shared" ca="1" si="32"/>
        <v>0</v>
      </c>
      <c r="AC99" s="45">
        <f t="shared" ca="1" si="21"/>
        <v>0</v>
      </c>
      <c r="AD99" s="25">
        <f t="shared" ca="1" si="22"/>
        <v>0</v>
      </c>
    </row>
    <row r="100" spans="4:30" x14ac:dyDescent="0.35">
      <c r="D100" s="20">
        <v>96</v>
      </c>
      <c r="E100" s="21">
        <f t="shared" ca="1" si="33"/>
        <v>35064</v>
      </c>
      <c r="F100" s="44">
        <f t="shared" ca="1" si="23"/>
        <v>35429</v>
      </c>
      <c r="G100" s="22" t="s">
        <v>119</v>
      </c>
      <c r="H100" s="44">
        <f t="shared" ca="1" si="34"/>
        <v>35064</v>
      </c>
      <c r="I100" s="45">
        <f t="shared" ca="1" si="24"/>
        <v>0</v>
      </c>
      <c r="J100" s="45">
        <f t="shared" ca="1" si="25"/>
        <v>0</v>
      </c>
      <c r="K100" s="45">
        <f t="shared" ca="1" si="26"/>
        <v>0</v>
      </c>
      <c r="L100" s="45"/>
      <c r="M100" s="45">
        <f t="shared" ca="1" si="35"/>
        <v>0</v>
      </c>
      <c r="N100" s="257">
        <f t="shared" ca="1" si="27"/>
        <v>0</v>
      </c>
      <c r="O100" s="23"/>
      <c r="P100" s="255">
        <f t="shared" ca="1" si="28"/>
        <v>0</v>
      </c>
      <c r="Q100" s="163">
        <f t="shared" ca="1" si="29"/>
        <v>0</v>
      </c>
      <c r="R100" s="164">
        <f ca="1">NPV(Q99,K100:$K$244) + ($A$13+$A$14+$A$15)/POWER(1+Q99,$A$28-D100+1)</f>
        <v>0</v>
      </c>
      <c r="S100" s="164">
        <f ca="1">NPV(Q100,K100:$K$244) + ($A$13+$A$14+$A$15)/POWER(1+Q100,$A$28-D100+1)</f>
        <v>0</v>
      </c>
      <c r="T100" s="45">
        <f t="shared" ca="1" si="30"/>
        <v>0</v>
      </c>
      <c r="U100" s="45">
        <f t="shared" ca="1" si="36"/>
        <v>0</v>
      </c>
      <c r="V100" s="45">
        <f t="shared" ca="1" si="37"/>
        <v>0</v>
      </c>
      <c r="W100" s="45">
        <f t="shared" ca="1" si="31"/>
        <v>0</v>
      </c>
      <c r="X100" s="25">
        <f t="shared" ca="1" si="20"/>
        <v>0</v>
      </c>
      <c r="Z100" s="28">
        <f t="shared" ca="1" si="38"/>
        <v>0</v>
      </c>
      <c r="AA100" s="233"/>
      <c r="AB100" s="45">
        <f t="shared" ca="1" si="32"/>
        <v>0</v>
      </c>
      <c r="AC100" s="45">
        <f t="shared" ca="1" si="21"/>
        <v>0</v>
      </c>
      <c r="AD100" s="25">
        <f t="shared" ca="1" si="22"/>
        <v>0</v>
      </c>
    </row>
    <row r="101" spans="4:30" x14ac:dyDescent="0.35">
      <c r="D101" s="20">
        <v>97</v>
      </c>
      <c r="E101" s="21">
        <f t="shared" ca="1" si="33"/>
        <v>35430</v>
      </c>
      <c r="F101" s="44">
        <f t="shared" ca="1" si="23"/>
        <v>35794</v>
      </c>
      <c r="G101" s="22" t="s">
        <v>119</v>
      </c>
      <c r="H101" s="44">
        <f t="shared" ca="1" si="34"/>
        <v>35430</v>
      </c>
      <c r="I101" s="45">
        <f t="shared" ca="1" si="24"/>
        <v>0</v>
      </c>
      <c r="J101" s="45">
        <f t="shared" ca="1" si="25"/>
        <v>0</v>
      </c>
      <c r="K101" s="45">
        <f t="shared" ca="1" si="26"/>
        <v>0</v>
      </c>
      <c r="L101" s="45"/>
      <c r="M101" s="45">
        <f t="shared" ca="1" si="35"/>
        <v>0</v>
      </c>
      <c r="N101" s="257">
        <f t="shared" ca="1" si="27"/>
        <v>0</v>
      </c>
      <c r="O101" s="23"/>
      <c r="P101" s="255">
        <f t="shared" ca="1" si="28"/>
        <v>0</v>
      </c>
      <c r="Q101" s="163">
        <f t="shared" ca="1" si="29"/>
        <v>0</v>
      </c>
      <c r="R101" s="164">
        <f ca="1">NPV(Q100,K101:$K$244) + ($A$13+$A$14+$A$15)/POWER(1+Q100,$A$28-D101+1)</f>
        <v>0</v>
      </c>
      <c r="S101" s="164">
        <f ca="1">NPV(Q101,K101:$K$244) + ($A$13+$A$14+$A$15)/POWER(1+Q101,$A$28-D101+1)</f>
        <v>0</v>
      </c>
      <c r="T101" s="45">
        <f t="shared" ca="1" si="30"/>
        <v>0</v>
      </c>
      <c r="U101" s="45">
        <f t="shared" ca="1" si="36"/>
        <v>0</v>
      </c>
      <c r="V101" s="45">
        <f t="shared" ca="1" si="37"/>
        <v>0</v>
      </c>
      <c r="W101" s="45">
        <f t="shared" ca="1" si="31"/>
        <v>0</v>
      </c>
      <c r="X101" s="25">
        <f t="shared" ca="1" si="20"/>
        <v>0</v>
      </c>
      <c r="Z101" s="28">
        <f t="shared" ca="1" si="38"/>
        <v>0</v>
      </c>
      <c r="AA101" s="233"/>
      <c r="AB101" s="45">
        <f t="shared" ca="1" si="32"/>
        <v>0</v>
      </c>
      <c r="AC101" s="45">
        <f t="shared" ca="1" si="21"/>
        <v>0</v>
      </c>
      <c r="AD101" s="25">
        <f t="shared" ca="1" si="22"/>
        <v>0</v>
      </c>
    </row>
    <row r="102" spans="4:30" x14ac:dyDescent="0.35">
      <c r="D102" s="20">
        <v>98</v>
      </c>
      <c r="E102" s="21">
        <f t="shared" ca="1" si="33"/>
        <v>35795</v>
      </c>
      <c r="F102" s="44">
        <f t="shared" ca="1" si="23"/>
        <v>36159</v>
      </c>
      <c r="G102" s="22" t="s">
        <v>119</v>
      </c>
      <c r="H102" s="44">
        <f t="shared" ca="1" si="34"/>
        <v>35795</v>
      </c>
      <c r="I102" s="45">
        <f t="shared" ca="1" si="24"/>
        <v>0</v>
      </c>
      <c r="J102" s="45">
        <f t="shared" ca="1" si="25"/>
        <v>0</v>
      </c>
      <c r="K102" s="45">
        <f t="shared" ca="1" si="26"/>
        <v>0</v>
      </c>
      <c r="L102" s="45"/>
      <c r="M102" s="45">
        <f t="shared" ca="1" si="35"/>
        <v>0</v>
      </c>
      <c r="N102" s="257">
        <f t="shared" ca="1" si="27"/>
        <v>0</v>
      </c>
      <c r="O102" s="23"/>
      <c r="P102" s="255">
        <f t="shared" ca="1" si="28"/>
        <v>0</v>
      </c>
      <c r="Q102" s="163">
        <f t="shared" ca="1" si="29"/>
        <v>0</v>
      </c>
      <c r="R102" s="164">
        <f ca="1">NPV(Q101,K102:$K$244) + ($A$13+$A$14+$A$15)/POWER(1+Q101,$A$28-D102+1)</f>
        <v>0</v>
      </c>
      <c r="S102" s="164">
        <f ca="1">NPV(Q102,K102:$K$244) + ($A$13+$A$14+$A$15)/POWER(1+Q102,$A$28-D102+1)</f>
        <v>0</v>
      </c>
      <c r="T102" s="45">
        <f t="shared" ca="1" si="30"/>
        <v>0</v>
      </c>
      <c r="U102" s="45">
        <f t="shared" ca="1" si="36"/>
        <v>0</v>
      </c>
      <c r="V102" s="45">
        <f t="shared" ca="1" si="37"/>
        <v>0</v>
      </c>
      <c r="W102" s="45">
        <f t="shared" ca="1" si="31"/>
        <v>0</v>
      </c>
      <c r="X102" s="25">
        <f t="shared" ca="1" si="20"/>
        <v>0</v>
      </c>
      <c r="Z102" s="28">
        <f t="shared" ca="1" si="38"/>
        <v>0</v>
      </c>
      <c r="AA102" s="233"/>
      <c r="AB102" s="45">
        <f t="shared" ca="1" si="32"/>
        <v>0</v>
      </c>
      <c r="AC102" s="45">
        <f t="shared" ca="1" si="21"/>
        <v>0</v>
      </c>
      <c r="AD102" s="25">
        <f t="shared" ca="1" si="22"/>
        <v>0</v>
      </c>
    </row>
    <row r="103" spans="4:30" x14ac:dyDescent="0.35">
      <c r="D103" s="20">
        <v>99</v>
      </c>
      <c r="E103" s="21">
        <f t="shared" ca="1" si="33"/>
        <v>36160</v>
      </c>
      <c r="F103" s="44">
        <f t="shared" ca="1" si="23"/>
        <v>36524</v>
      </c>
      <c r="G103" s="22" t="s">
        <v>119</v>
      </c>
      <c r="H103" s="44">
        <f t="shared" ca="1" si="34"/>
        <v>36160</v>
      </c>
      <c r="I103" s="45">
        <f t="shared" ca="1" si="24"/>
        <v>0</v>
      </c>
      <c r="J103" s="45">
        <f t="shared" ca="1" si="25"/>
        <v>0</v>
      </c>
      <c r="K103" s="45">
        <f t="shared" ca="1" si="26"/>
        <v>0</v>
      </c>
      <c r="L103" s="45"/>
      <c r="M103" s="45">
        <f t="shared" ca="1" si="35"/>
        <v>0</v>
      </c>
      <c r="N103" s="257">
        <f t="shared" ca="1" si="27"/>
        <v>0</v>
      </c>
      <c r="O103" s="23"/>
      <c r="P103" s="255">
        <f t="shared" ca="1" si="28"/>
        <v>0</v>
      </c>
      <c r="Q103" s="163">
        <f t="shared" ca="1" si="29"/>
        <v>0</v>
      </c>
      <c r="R103" s="164">
        <f ca="1">NPV(Q102,K103:$K$244) + ($A$13+$A$14+$A$15)/POWER(1+Q102,$A$28-D103+1)</f>
        <v>0</v>
      </c>
      <c r="S103" s="164">
        <f ca="1">NPV(Q103,K103:$K$244) + ($A$13+$A$14+$A$15)/POWER(1+Q103,$A$28-D103+1)</f>
        <v>0</v>
      </c>
      <c r="T103" s="45">
        <f t="shared" ca="1" si="30"/>
        <v>0</v>
      </c>
      <c r="U103" s="45">
        <f t="shared" ca="1" si="36"/>
        <v>0</v>
      </c>
      <c r="V103" s="45">
        <f t="shared" ca="1" si="37"/>
        <v>0</v>
      </c>
      <c r="W103" s="45">
        <f t="shared" ca="1" si="31"/>
        <v>0</v>
      </c>
      <c r="X103" s="25">
        <f t="shared" ca="1" si="20"/>
        <v>0</v>
      </c>
      <c r="Z103" s="28">
        <f t="shared" ca="1" si="38"/>
        <v>0</v>
      </c>
      <c r="AA103" s="233"/>
      <c r="AB103" s="45">
        <f t="shared" ca="1" si="32"/>
        <v>0</v>
      </c>
      <c r="AC103" s="45">
        <f t="shared" ca="1" si="21"/>
        <v>0</v>
      </c>
      <c r="AD103" s="25">
        <f t="shared" ca="1" si="22"/>
        <v>0</v>
      </c>
    </row>
    <row r="104" spans="4:30" x14ac:dyDescent="0.35">
      <c r="D104" s="20">
        <v>100</v>
      </c>
      <c r="E104" s="21">
        <f t="shared" ca="1" si="33"/>
        <v>36525</v>
      </c>
      <c r="F104" s="44">
        <f t="shared" ca="1" si="23"/>
        <v>36890</v>
      </c>
      <c r="G104" s="22" t="s">
        <v>119</v>
      </c>
      <c r="H104" s="44">
        <f t="shared" ca="1" si="34"/>
        <v>36525</v>
      </c>
      <c r="I104" s="45">
        <f t="shared" ca="1" si="24"/>
        <v>0</v>
      </c>
      <c r="J104" s="45">
        <f t="shared" ca="1" si="25"/>
        <v>0</v>
      </c>
      <c r="K104" s="45">
        <f t="shared" ca="1" si="26"/>
        <v>0</v>
      </c>
      <c r="L104" s="45"/>
      <c r="M104" s="45">
        <f t="shared" ca="1" si="35"/>
        <v>0</v>
      </c>
      <c r="N104" s="257">
        <f t="shared" ca="1" si="27"/>
        <v>0</v>
      </c>
      <c r="O104" s="23"/>
      <c r="P104" s="255">
        <f t="shared" ca="1" si="28"/>
        <v>0</v>
      </c>
      <c r="Q104" s="163">
        <f t="shared" ca="1" si="29"/>
        <v>0</v>
      </c>
      <c r="R104" s="164">
        <f ca="1">NPV(Q103,K104:$K$244) + ($A$13+$A$14+$A$15)/POWER(1+Q103,$A$28-D104+1)</f>
        <v>0</v>
      </c>
      <c r="S104" s="164">
        <f ca="1">NPV(Q104,K104:$K$244) + ($A$13+$A$14+$A$15)/POWER(1+Q104,$A$28-D104+1)</f>
        <v>0</v>
      </c>
      <c r="T104" s="45">
        <f t="shared" ca="1" si="30"/>
        <v>0</v>
      </c>
      <c r="U104" s="45">
        <f t="shared" ca="1" si="36"/>
        <v>0</v>
      </c>
      <c r="V104" s="45">
        <f t="shared" ca="1" si="37"/>
        <v>0</v>
      </c>
      <c r="W104" s="45">
        <f t="shared" ca="1" si="31"/>
        <v>0</v>
      </c>
      <c r="X104" s="25">
        <f t="shared" ca="1" si="20"/>
        <v>0</v>
      </c>
      <c r="Z104" s="28">
        <f t="shared" ca="1" si="38"/>
        <v>0</v>
      </c>
      <c r="AA104" s="233"/>
      <c r="AB104" s="45">
        <f t="shared" ca="1" si="32"/>
        <v>0</v>
      </c>
      <c r="AC104" s="45">
        <f t="shared" ca="1" si="21"/>
        <v>0</v>
      </c>
      <c r="AD104" s="25">
        <f t="shared" ca="1" si="22"/>
        <v>0</v>
      </c>
    </row>
    <row r="105" spans="4:30" x14ac:dyDescent="0.35">
      <c r="D105" s="20">
        <v>101</v>
      </c>
      <c r="E105" s="21">
        <f t="shared" ca="1" si="33"/>
        <v>36891</v>
      </c>
      <c r="F105" s="44">
        <f t="shared" ca="1" si="23"/>
        <v>37255</v>
      </c>
      <c r="G105" s="22" t="s">
        <v>119</v>
      </c>
      <c r="H105" s="44">
        <f t="shared" ca="1" si="34"/>
        <v>36891</v>
      </c>
      <c r="I105" s="45">
        <f t="shared" ca="1" si="24"/>
        <v>0</v>
      </c>
      <c r="J105" s="45">
        <f t="shared" ca="1" si="25"/>
        <v>0</v>
      </c>
      <c r="K105" s="45">
        <f t="shared" ca="1" si="26"/>
        <v>0</v>
      </c>
      <c r="L105" s="45"/>
      <c r="M105" s="45">
        <f t="shared" ca="1" si="35"/>
        <v>0</v>
      </c>
      <c r="N105" s="257">
        <f t="shared" ca="1" si="27"/>
        <v>0</v>
      </c>
      <c r="O105" s="23"/>
      <c r="P105" s="255">
        <f t="shared" ca="1" si="28"/>
        <v>0</v>
      </c>
      <c r="Q105" s="163">
        <f t="shared" ca="1" si="29"/>
        <v>0</v>
      </c>
      <c r="R105" s="164">
        <f ca="1">NPV(Q104,K105:$K$244) + ($A$13+$A$14+$A$15)/POWER(1+Q104,$A$28-D105+1)</f>
        <v>0</v>
      </c>
      <c r="S105" s="164">
        <f ca="1">NPV(Q105,K105:$K$244) + ($A$13+$A$14+$A$15)/POWER(1+Q105,$A$28-D105+1)</f>
        <v>0</v>
      </c>
      <c r="T105" s="45">
        <f t="shared" ca="1" si="30"/>
        <v>0</v>
      </c>
      <c r="U105" s="45">
        <f t="shared" ca="1" si="36"/>
        <v>0</v>
      </c>
      <c r="V105" s="45">
        <f t="shared" ca="1" si="37"/>
        <v>0</v>
      </c>
      <c r="W105" s="45">
        <f t="shared" ca="1" si="31"/>
        <v>0</v>
      </c>
      <c r="X105" s="25">
        <f t="shared" ca="1" si="20"/>
        <v>0</v>
      </c>
      <c r="Z105" s="28">
        <f t="shared" ca="1" si="38"/>
        <v>0</v>
      </c>
      <c r="AA105" s="233"/>
      <c r="AB105" s="45">
        <f t="shared" ca="1" si="32"/>
        <v>0</v>
      </c>
      <c r="AC105" s="45">
        <f t="shared" ca="1" si="21"/>
        <v>0</v>
      </c>
      <c r="AD105" s="25">
        <f t="shared" ca="1" si="22"/>
        <v>0</v>
      </c>
    </row>
    <row r="106" spans="4:30" x14ac:dyDescent="0.35">
      <c r="D106" s="20">
        <v>102</v>
      </c>
      <c r="E106" s="21">
        <f t="shared" ca="1" si="33"/>
        <v>37256</v>
      </c>
      <c r="F106" s="44">
        <f t="shared" ca="1" si="23"/>
        <v>37620</v>
      </c>
      <c r="G106" s="22" t="s">
        <v>119</v>
      </c>
      <c r="H106" s="44">
        <f t="shared" ca="1" si="34"/>
        <v>37256</v>
      </c>
      <c r="I106" s="45">
        <f t="shared" ca="1" si="24"/>
        <v>0</v>
      </c>
      <c r="J106" s="45">
        <f t="shared" ca="1" si="25"/>
        <v>0</v>
      </c>
      <c r="K106" s="45">
        <f t="shared" ca="1" si="26"/>
        <v>0</v>
      </c>
      <c r="L106" s="45"/>
      <c r="M106" s="45">
        <f t="shared" ca="1" si="35"/>
        <v>0</v>
      </c>
      <c r="N106" s="257">
        <f t="shared" ca="1" si="27"/>
        <v>0</v>
      </c>
      <c r="O106" s="23"/>
      <c r="P106" s="255">
        <f t="shared" ca="1" si="28"/>
        <v>0</v>
      </c>
      <c r="Q106" s="163">
        <f t="shared" ca="1" si="29"/>
        <v>0</v>
      </c>
      <c r="R106" s="164">
        <f ca="1">NPV(Q105,K106:$K$244) + ($A$13+$A$14+$A$15)/POWER(1+Q105,$A$28-D106+1)</f>
        <v>0</v>
      </c>
      <c r="S106" s="164">
        <f ca="1">NPV(Q106,K106:$K$244) + ($A$13+$A$14+$A$15)/POWER(1+Q106,$A$28-D106+1)</f>
        <v>0</v>
      </c>
      <c r="T106" s="45">
        <f t="shared" ca="1" si="30"/>
        <v>0</v>
      </c>
      <c r="U106" s="45">
        <f t="shared" ca="1" si="36"/>
        <v>0</v>
      </c>
      <c r="V106" s="45">
        <f t="shared" ca="1" si="37"/>
        <v>0</v>
      </c>
      <c r="W106" s="45">
        <f t="shared" ca="1" si="31"/>
        <v>0</v>
      </c>
      <c r="X106" s="25">
        <f t="shared" ca="1" si="20"/>
        <v>0</v>
      </c>
      <c r="Z106" s="28">
        <f t="shared" ca="1" si="38"/>
        <v>0</v>
      </c>
      <c r="AA106" s="233"/>
      <c r="AB106" s="45">
        <f t="shared" ca="1" si="32"/>
        <v>0</v>
      </c>
      <c r="AC106" s="45">
        <f t="shared" ca="1" si="21"/>
        <v>0</v>
      </c>
      <c r="AD106" s="25">
        <f t="shared" ca="1" si="22"/>
        <v>0</v>
      </c>
    </row>
    <row r="107" spans="4:30" x14ac:dyDescent="0.35">
      <c r="D107" s="20">
        <v>103</v>
      </c>
      <c r="E107" s="21">
        <f t="shared" ca="1" si="33"/>
        <v>37621</v>
      </c>
      <c r="F107" s="44">
        <f t="shared" ca="1" si="23"/>
        <v>37985</v>
      </c>
      <c r="G107" s="22" t="s">
        <v>119</v>
      </c>
      <c r="H107" s="44">
        <f t="shared" ca="1" si="34"/>
        <v>37621</v>
      </c>
      <c r="I107" s="45">
        <f t="shared" ca="1" si="24"/>
        <v>0</v>
      </c>
      <c r="J107" s="45">
        <f t="shared" ca="1" si="25"/>
        <v>0</v>
      </c>
      <c r="K107" s="45">
        <f t="shared" ca="1" si="26"/>
        <v>0</v>
      </c>
      <c r="L107" s="45"/>
      <c r="M107" s="45">
        <f t="shared" ca="1" si="35"/>
        <v>0</v>
      </c>
      <c r="N107" s="257">
        <f t="shared" ca="1" si="27"/>
        <v>0</v>
      </c>
      <c r="O107" s="23"/>
      <c r="P107" s="255">
        <f t="shared" ca="1" si="28"/>
        <v>0</v>
      </c>
      <c r="Q107" s="163">
        <f t="shared" ca="1" si="29"/>
        <v>0</v>
      </c>
      <c r="R107" s="164">
        <f ca="1">NPV(Q106,K107:$K$244) + ($A$13+$A$14+$A$15)/POWER(1+Q106,$A$28-D107+1)</f>
        <v>0</v>
      </c>
      <c r="S107" s="164">
        <f ca="1">NPV(Q107,K107:$K$244) + ($A$13+$A$14+$A$15)/POWER(1+Q107,$A$28-D107+1)</f>
        <v>0</v>
      </c>
      <c r="T107" s="45">
        <f t="shared" ca="1" si="30"/>
        <v>0</v>
      </c>
      <c r="U107" s="45">
        <f t="shared" ca="1" si="36"/>
        <v>0</v>
      </c>
      <c r="V107" s="45">
        <f t="shared" ca="1" si="37"/>
        <v>0</v>
      </c>
      <c r="W107" s="45">
        <f t="shared" ca="1" si="31"/>
        <v>0</v>
      </c>
      <c r="X107" s="25">
        <f t="shared" ca="1" si="20"/>
        <v>0</v>
      </c>
      <c r="Z107" s="28">
        <f t="shared" ca="1" si="38"/>
        <v>0</v>
      </c>
      <c r="AA107" s="233"/>
      <c r="AB107" s="45">
        <f t="shared" ca="1" si="32"/>
        <v>0</v>
      </c>
      <c r="AC107" s="45">
        <f t="shared" ca="1" si="21"/>
        <v>0</v>
      </c>
      <c r="AD107" s="25">
        <f t="shared" ca="1" si="22"/>
        <v>0</v>
      </c>
    </row>
    <row r="108" spans="4:30" x14ac:dyDescent="0.35">
      <c r="D108" s="20">
        <v>104</v>
      </c>
      <c r="E108" s="21">
        <f t="shared" ca="1" si="33"/>
        <v>37986</v>
      </c>
      <c r="F108" s="44">
        <f t="shared" ca="1" si="23"/>
        <v>38351</v>
      </c>
      <c r="G108" s="22" t="s">
        <v>119</v>
      </c>
      <c r="H108" s="44">
        <f t="shared" ca="1" si="34"/>
        <v>37986</v>
      </c>
      <c r="I108" s="45">
        <f t="shared" ca="1" si="24"/>
        <v>0</v>
      </c>
      <c r="J108" s="45">
        <f t="shared" ca="1" si="25"/>
        <v>0</v>
      </c>
      <c r="K108" s="45">
        <f t="shared" ca="1" si="26"/>
        <v>0</v>
      </c>
      <c r="L108" s="45"/>
      <c r="M108" s="45">
        <f t="shared" ca="1" si="35"/>
        <v>0</v>
      </c>
      <c r="N108" s="257">
        <f t="shared" ca="1" si="27"/>
        <v>0</v>
      </c>
      <c r="O108" s="23"/>
      <c r="P108" s="255">
        <f t="shared" ca="1" si="28"/>
        <v>0</v>
      </c>
      <c r="Q108" s="163">
        <f t="shared" ca="1" si="29"/>
        <v>0</v>
      </c>
      <c r="R108" s="164">
        <f ca="1">NPV(Q107,K108:$K$244) + ($A$13+$A$14+$A$15)/POWER(1+Q107,$A$28-D108+1)</f>
        <v>0</v>
      </c>
      <c r="S108" s="164">
        <f ca="1">NPV(Q108,K108:$K$244) + ($A$13+$A$14+$A$15)/POWER(1+Q108,$A$28-D108+1)</f>
        <v>0</v>
      </c>
      <c r="T108" s="45">
        <f t="shared" ca="1" si="30"/>
        <v>0</v>
      </c>
      <c r="U108" s="45">
        <f t="shared" ca="1" si="36"/>
        <v>0</v>
      </c>
      <c r="V108" s="45">
        <f t="shared" ca="1" si="37"/>
        <v>0</v>
      </c>
      <c r="W108" s="45">
        <f t="shared" ca="1" si="31"/>
        <v>0</v>
      </c>
      <c r="X108" s="25">
        <f t="shared" ca="1" si="20"/>
        <v>0</v>
      </c>
      <c r="Z108" s="28">
        <f t="shared" ca="1" si="38"/>
        <v>0</v>
      </c>
      <c r="AA108" s="233"/>
      <c r="AB108" s="45">
        <f t="shared" ca="1" si="32"/>
        <v>0</v>
      </c>
      <c r="AC108" s="45">
        <f t="shared" ca="1" si="21"/>
        <v>0</v>
      </c>
      <c r="AD108" s="25">
        <f t="shared" ca="1" si="22"/>
        <v>0</v>
      </c>
    </row>
    <row r="109" spans="4:30" x14ac:dyDescent="0.35">
      <c r="D109" s="20">
        <v>105</v>
      </c>
      <c r="E109" s="21">
        <f t="shared" ca="1" si="33"/>
        <v>38352</v>
      </c>
      <c r="F109" s="44">
        <f t="shared" ca="1" si="23"/>
        <v>38716</v>
      </c>
      <c r="G109" s="22" t="s">
        <v>119</v>
      </c>
      <c r="H109" s="44">
        <f t="shared" ca="1" si="34"/>
        <v>38352</v>
      </c>
      <c r="I109" s="45">
        <f t="shared" ca="1" si="24"/>
        <v>0</v>
      </c>
      <c r="J109" s="45">
        <f t="shared" ca="1" si="25"/>
        <v>0</v>
      </c>
      <c r="K109" s="45">
        <f t="shared" ca="1" si="26"/>
        <v>0</v>
      </c>
      <c r="L109" s="45"/>
      <c r="M109" s="45">
        <f t="shared" ca="1" si="35"/>
        <v>0</v>
      </c>
      <c r="N109" s="257">
        <f t="shared" ca="1" si="27"/>
        <v>0</v>
      </c>
      <c r="O109" s="23"/>
      <c r="P109" s="255">
        <f t="shared" ca="1" si="28"/>
        <v>0</v>
      </c>
      <c r="Q109" s="163">
        <f t="shared" ca="1" si="29"/>
        <v>0</v>
      </c>
      <c r="R109" s="164">
        <f ca="1">NPV(Q108,K109:$K$244) + ($A$13+$A$14+$A$15)/POWER(1+Q108,$A$28-D109+1)</f>
        <v>0</v>
      </c>
      <c r="S109" s="164">
        <f ca="1">NPV(Q109,K109:$K$244) + ($A$13+$A$14+$A$15)/POWER(1+Q109,$A$28-D109+1)</f>
        <v>0</v>
      </c>
      <c r="T109" s="45">
        <f t="shared" ca="1" si="30"/>
        <v>0</v>
      </c>
      <c r="U109" s="45">
        <f t="shared" ca="1" si="36"/>
        <v>0</v>
      </c>
      <c r="V109" s="45">
        <f t="shared" ca="1" si="37"/>
        <v>0</v>
      </c>
      <c r="W109" s="45">
        <f t="shared" ca="1" si="31"/>
        <v>0</v>
      </c>
      <c r="X109" s="25">
        <f t="shared" ca="1" si="20"/>
        <v>0</v>
      </c>
      <c r="Z109" s="28">
        <f t="shared" ca="1" si="38"/>
        <v>0</v>
      </c>
      <c r="AA109" s="233"/>
      <c r="AB109" s="45">
        <f t="shared" ca="1" si="32"/>
        <v>0</v>
      </c>
      <c r="AC109" s="45">
        <f t="shared" ca="1" si="21"/>
        <v>0</v>
      </c>
      <c r="AD109" s="25">
        <f t="shared" ca="1" si="22"/>
        <v>0</v>
      </c>
    </row>
    <row r="110" spans="4:30" x14ac:dyDescent="0.35">
      <c r="D110" s="20">
        <v>106</v>
      </c>
      <c r="E110" s="21">
        <f t="shared" ca="1" si="33"/>
        <v>38717</v>
      </c>
      <c r="F110" s="44">
        <f t="shared" ca="1" si="23"/>
        <v>39081</v>
      </c>
      <c r="G110" s="22" t="s">
        <v>119</v>
      </c>
      <c r="H110" s="44">
        <f t="shared" ca="1" si="34"/>
        <v>38717</v>
      </c>
      <c r="I110" s="45">
        <f t="shared" ca="1" si="24"/>
        <v>0</v>
      </c>
      <c r="J110" s="45">
        <f t="shared" ca="1" si="25"/>
        <v>0</v>
      </c>
      <c r="K110" s="45">
        <f t="shared" ca="1" si="26"/>
        <v>0</v>
      </c>
      <c r="L110" s="45"/>
      <c r="M110" s="45">
        <f t="shared" ca="1" si="35"/>
        <v>0</v>
      </c>
      <c r="N110" s="257">
        <f t="shared" ca="1" si="27"/>
        <v>0</v>
      </c>
      <c r="O110" s="23"/>
      <c r="P110" s="255">
        <f t="shared" ca="1" si="28"/>
        <v>0</v>
      </c>
      <c r="Q110" s="163">
        <f t="shared" ca="1" si="29"/>
        <v>0</v>
      </c>
      <c r="R110" s="164">
        <f ca="1">NPV(Q109,K110:$K$244) + ($A$13+$A$14+$A$15)/POWER(1+Q109,$A$28-D110+1)</f>
        <v>0</v>
      </c>
      <c r="S110" s="164">
        <f ca="1">NPV(Q110,K110:$K$244) + ($A$13+$A$14+$A$15)/POWER(1+Q110,$A$28-D110+1)</f>
        <v>0</v>
      </c>
      <c r="T110" s="45">
        <f t="shared" ca="1" si="30"/>
        <v>0</v>
      </c>
      <c r="U110" s="45">
        <f t="shared" ca="1" si="36"/>
        <v>0</v>
      </c>
      <c r="V110" s="45">
        <f t="shared" ca="1" si="37"/>
        <v>0</v>
      </c>
      <c r="W110" s="45">
        <f t="shared" ca="1" si="31"/>
        <v>0</v>
      </c>
      <c r="X110" s="25">
        <f t="shared" ca="1" si="20"/>
        <v>0</v>
      </c>
      <c r="Z110" s="28">
        <f t="shared" ca="1" si="38"/>
        <v>0</v>
      </c>
      <c r="AA110" s="233"/>
      <c r="AB110" s="45">
        <f t="shared" ca="1" si="32"/>
        <v>0</v>
      </c>
      <c r="AC110" s="45">
        <f t="shared" ca="1" si="21"/>
        <v>0</v>
      </c>
      <c r="AD110" s="25">
        <f t="shared" ca="1" si="22"/>
        <v>0</v>
      </c>
    </row>
    <row r="111" spans="4:30" x14ac:dyDescent="0.35">
      <c r="D111" s="20">
        <v>107</v>
      </c>
      <c r="E111" s="21">
        <f t="shared" ca="1" si="33"/>
        <v>39082</v>
      </c>
      <c r="F111" s="44">
        <f t="shared" ca="1" si="23"/>
        <v>39446</v>
      </c>
      <c r="G111" s="22" t="s">
        <v>119</v>
      </c>
      <c r="H111" s="44">
        <f t="shared" ca="1" si="34"/>
        <v>39082</v>
      </c>
      <c r="I111" s="45">
        <f t="shared" ca="1" si="24"/>
        <v>0</v>
      </c>
      <c r="J111" s="45">
        <f t="shared" ca="1" si="25"/>
        <v>0</v>
      </c>
      <c r="K111" s="45">
        <f t="shared" ca="1" si="26"/>
        <v>0</v>
      </c>
      <c r="L111" s="45"/>
      <c r="M111" s="45">
        <f t="shared" ca="1" si="35"/>
        <v>0</v>
      </c>
      <c r="N111" s="257">
        <f t="shared" ca="1" si="27"/>
        <v>0</v>
      </c>
      <c r="O111" s="23"/>
      <c r="P111" s="255">
        <f t="shared" ca="1" si="28"/>
        <v>0</v>
      </c>
      <c r="Q111" s="163">
        <f t="shared" ca="1" si="29"/>
        <v>0</v>
      </c>
      <c r="R111" s="164">
        <f ca="1">NPV(Q110,K111:$K$244) + ($A$13+$A$14+$A$15)/POWER(1+Q110,$A$28-D111+1)</f>
        <v>0</v>
      </c>
      <c r="S111" s="164">
        <f ca="1">NPV(Q111,K111:$K$244) + ($A$13+$A$14+$A$15)/POWER(1+Q111,$A$28-D111+1)</f>
        <v>0</v>
      </c>
      <c r="T111" s="45">
        <f t="shared" ca="1" si="30"/>
        <v>0</v>
      </c>
      <c r="U111" s="45">
        <f t="shared" ca="1" si="36"/>
        <v>0</v>
      </c>
      <c r="V111" s="45">
        <f t="shared" ca="1" si="37"/>
        <v>0</v>
      </c>
      <c r="W111" s="45">
        <f t="shared" ca="1" si="31"/>
        <v>0</v>
      </c>
      <c r="X111" s="25">
        <f t="shared" ca="1" si="20"/>
        <v>0</v>
      </c>
      <c r="Z111" s="28">
        <f t="shared" ca="1" si="38"/>
        <v>0</v>
      </c>
      <c r="AA111" s="233"/>
      <c r="AB111" s="45">
        <f t="shared" ca="1" si="32"/>
        <v>0</v>
      </c>
      <c r="AC111" s="45">
        <f t="shared" ca="1" si="21"/>
        <v>0</v>
      </c>
      <c r="AD111" s="25">
        <f t="shared" ca="1" si="22"/>
        <v>0</v>
      </c>
    </row>
    <row r="112" spans="4:30" x14ac:dyDescent="0.35">
      <c r="D112" s="20">
        <v>108</v>
      </c>
      <c r="E112" s="21">
        <f t="shared" ca="1" si="33"/>
        <v>39447</v>
      </c>
      <c r="F112" s="44">
        <f t="shared" ca="1" si="23"/>
        <v>39812</v>
      </c>
      <c r="G112" s="22" t="s">
        <v>119</v>
      </c>
      <c r="H112" s="44">
        <f t="shared" ca="1" si="34"/>
        <v>39447</v>
      </c>
      <c r="I112" s="45">
        <f t="shared" ca="1" si="24"/>
        <v>0</v>
      </c>
      <c r="J112" s="45">
        <f t="shared" ca="1" si="25"/>
        <v>0</v>
      </c>
      <c r="K112" s="45">
        <f t="shared" ca="1" si="26"/>
        <v>0</v>
      </c>
      <c r="L112" s="45"/>
      <c r="M112" s="45">
        <f t="shared" ca="1" si="35"/>
        <v>0</v>
      </c>
      <c r="N112" s="257">
        <f t="shared" ca="1" si="27"/>
        <v>0</v>
      </c>
      <c r="O112" s="23"/>
      <c r="P112" s="255">
        <f t="shared" ca="1" si="28"/>
        <v>0</v>
      </c>
      <c r="Q112" s="163">
        <f t="shared" ca="1" si="29"/>
        <v>0</v>
      </c>
      <c r="R112" s="164">
        <f ca="1">NPV(Q111,K112:$K$244) + ($A$13+$A$14+$A$15)/POWER(1+Q111,$A$28-D112+1)</f>
        <v>0</v>
      </c>
      <c r="S112" s="164">
        <f ca="1">NPV(Q112,K112:$K$244) + ($A$13+$A$14+$A$15)/POWER(1+Q112,$A$28-D112+1)</f>
        <v>0</v>
      </c>
      <c r="T112" s="45">
        <f t="shared" ca="1" si="30"/>
        <v>0</v>
      </c>
      <c r="U112" s="45">
        <f t="shared" ca="1" si="36"/>
        <v>0</v>
      </c>
      <c r="V112" s="45">
        <f t="shared" ca="1" si="37"/>
        <v>0</v>
      </c>
      <c r="W112" s="45">
        <f t="shared" ca="1" si="31"/>
        <v>0</v>
      </c>
      <c r="X112" s="25">
        <f t="shared" ca="1" si="20"/>
        <v>0</v>
      </c>
      <c r="Z112" s="28">
        <f t="shared" ca="1" si="38"/>
        <v>0</v>
      </c>
      <c r="AA112" s="233"/>
      <c r="AB112" s="45">
        <f t="shared" ca="1" si="32"/>
        <v>0</v>
      </c>
      <c r="AC112" s="45">
        <f t="shared" ca="1" si="21"/>
        <v>0</v>
      </c>
      <c r="AD112" s="25">
        <f t="shared" ca="1" si="22"/>
        <v>0</v>
      </c>
    </row>
    <row r="113" spans="4:30" x14ac:dyDescent="0.35">
      <c r="D113" s="20">
        <v>109</v>
      </c>
      <c r="E113" s="21">
        <f t="shared" ca="1" si="33"/>
        <v>39813</v>
      </c>
      <c r="F113" s="44">
        <f t="shared" ca="1" si="23"/>
        <v>40177</v>
      </c>
      <c r="G113" s="22" t="s">
        <v>119</v>
      </c>
      <c r="H113" s="44">
        <f t="shared" ca="1" si="34"/>
        <v>39813</v>
      </c>
      <c r="I113" s="45">
        <f t="shared" ca="1" si="24"/>
        <v>0</v>
      </c>
      <c r="J113" s="45">
        <f t="shared" ca="1" si="25"/>
        <v>0</v>
      </c>
      <c r="K113" s="45">
        <f t="shared" ca="1" si="26"/>
        <v>0</v>
      </c>
      <c r="L113" s="45"/>
      <c r="M113" s="45">
        <f t="shared" ca="1" si="35"/>
        <v>0</v>
      </c>
      <c r="N113" s="257">
        <f t="shared" ca="1" si="27"/>
        <v>0</v>
      </c>
      <c r="O113" s="23"/>
      <c r="P113" s="255">
        <f t="shared" ca="1" si="28"/>
        <v>0</v>
      </c>
      <c r="Q113" s="163">
        <f t="shared" ca="1" si="29"/>
        <v>0</v>
      </c>
      <c r="R113" s="164">
        <f ca="1">NPV(Q112,K113:$K$244) + ($A$13+$A$14+$A$15)/POWER(1+Q112,$A$28-D113+1)</f>
        <v>0</v>
      </c>
      <c r="S113" s="164">
        <f ca="1">NPV(Q113,K113:$K$244) + ($A$13+$A$14+$A$15)/POWER(1+Q113,$A$28-D113+1)</f>
        <v>0</v>
      </c>
      <c r="T113" s="45">
        <f t="shared" ca="1" si="30"/>
        <v>0</v>
      </c>
      <c r="U113" s="45">
        <f t="shared" ca="1" si="36"/>
        <v>0</v>
      </c>
      <c r="V113" s="45">
        <f t="shared" ca="1" si="37"/>
        <v>0</v>
      </c>
      <c r="W113" s="45">
        <f t="shared" ca="1" si="31"/>
        <v>0</v>
      </c>
      <c r="X113" s="25">
        <f t="shared" ca="1" si="20"/>
        <v>0</v>
      </c>
      <c r="Z113" s="28">
        <f t="shared" ca="1" si="38"/>
        <v>0</v>
      </c>
      <c r="AA113" s="233"/>
      <c r="AB113" s="45">
        <f t="shared" ca="1" si="32"/>
        <v>0</v>
      </c>
      <c r="AC113" s="45">
        <f t="shared" ca="1" si="21"/>
        <v>0</v>
      </c>
      <c r="AD113" s="25">
        <f t="shared" ca="1" si="22"/>
        <v>0</v>
      </c>
    </row>
    <row r="114" spans="4:30" x14ac:dyDescent="0.35">
      <c r="D114" s="20">
        <v>110</v>
      </c>
      <c r="E114" s="21">
        <f t="shared" ca="1" si="33"/>
        <v>40178</v>
      </c>
      <c r="F114" s="44">
        <f t="shared" ca="1" si="23"/>
        <v>40542</v>
      </c>
      <c r="G114" s="22" t="s">
        <v>119</v>
      </c>
      <c r="H114" s="44">
        <f t="shared" ca="1" si="34"/>
        <v>40178</v>
      </c>
      <c r="I114" s="45">
        <f t="shared" ca="1" si="24"/>
        <v>0</v>
      </c>
      <c r="J114" s="45">
        <f t="shared" ca="1" si="25"/>
        <v>0</v>
      </c>
      <c r="K114" s="45">
        <f t="shared" ca="1" si="26"/>
        <v>0</v>
      </c>
      <c r="L114" s="45"/>
      <c r="M114" s="45">
        <f t="shared" ca="1" si="35"/>
        <v>0</v>
      </c>
      <c r="N114" s="257">
        <f t="shared" ca="1" si="27"/>
        <v>0</v>
      </c>
      <c r="O114" s="23"/>
      <c r="P114" s="255">
        <f t="shared" ca="1" si="28"/>
        <v>0</v>
      </c>
      <c r="Q114" s="163">
        <f t="shared" ca="1" si="29"/>
        <v>0</v>
      </c>
      <c r="R114" s="164">
        <f ca="1">NPV(Q113,K114:$K$244) + ($A$13+$A$14+$A$15)/POWER(1+Q113,$A$28-D114+1)</f>
        <v>0</v>
      </c>
      <c r="S114" s="164">
        <f ca="1">NPV(Q114,K114:$K$244) + ($A$13+$A$14+$A$15)/POWER(1+Q114,$A$28-D114+1)</f>
        <v>0</v>
      </c>
      <c r="T114" s="45">
        <f t="shared" ca="1" si="30"/>
        <v>0</v>
      </c>
      <c r="U114" s="45">
        <f t="shared" ca="1" si="36"/>
        <v>0</v>
      </c>
      <c r="V114" s="45">
        <f t="shared" ca="1" si="37"/>
        <v>0</v>
      </c>
      <c r="W114" s="45">
        <f t="shared" ca="1" si="31"/>
        <v>0</v>
      </c>
      <c r="X114" s="25">
        <f t="shared" ca="1" si="20"/>
        <v>0</v>
      </c>
      <c r="Z114" s="28">
        <f t="shared" ca="1" si="38"/>
        <v>0</v>
      </c>
      <c r="AA114" s="233"/>
      <c r="AB114" s="45">
        <f t="shared" ca="1" si="32"/>
        <v>0</v>
      </c>
      <c r="AC114" s="45">
        <f t="shared" ca="1" si="21"/>
        <v>0</v>
      </c>
      <c r="AD114" s="25">
        <f t="shared" ca="1" si="22"/>
        <v>0</v>
      </c>
    </row>
    <row r="115" spans="4:30" x14ac:dyDescent="0.35">
      <c r="D115" s="20">
        <v>111</v>
      </c>
      <c r="E115" s="21">
        <f t="shared" ca="1" si="33"/>
        <v>40543</v>
      </c>
      <c r="F115" s="44">
        <f t="shared" ca="1" si="23"/>
        <v>40907</v>
      </c>
      <c r="G115" s="22" t="s">
        <v>119</v>
      </c>
      <c r="H115" s="44">
        <f t="shared" ca="1" si="34"/>
        <v>40543</v>
      </c>
      <c r="I115" s="45">
        <f t="shared" ca="1" si="24"/>
        <v>0</v>
      </c>
      <c r="J115" s="45">
        <f t="shared" ca="1" si="25"/>
        <v>0</v>
      </c>
      <c r="K115" s="45">
        <f t="shared" ca="1" si="26"/>
        <v>0</v>
      </c>
      <c r="L115" s="45"/>
      <c r="M115" s="45">
        <f t="shared" ca="1" si="35"/>
        <v>0</v>
      </c>
      <c r="N115" s="257">
        <f t="shared" ca="1" si="27"/>
        <v>0</v>
      </c>
      <c r="O115" s="23"/>
      <c r="P115" s="255">
        <f t="shared" ca="1" si="28"/>
        <v>0</v>
      </c>
      <c r="Q115" s="163">
        <f t="shared" ca="1" si="29"/>
        <v>0</v>
      </c>
      <c r="R115" s="164">
        <f ca="1">NPV(Q114,K115:$K$244) + ($A$13+$A$14+$A$15)/POWER(1+Q114,$A$28-D115+1)</f>
        <v>0</v>
      </c>
      <c r="S115" s="164">
        <f ca="1">NPV(Q115,K115:$K$244) + ($A$13+$A$14+$A$15)/POWER(1+Q115,$A$28-D115+1)</f>
        <v>0</v>
      </c>
      <c r="T115" s="45">
        <f t="shared" ca="1" si="30"/>
        <v>0</v>
      </c>
      <c r="U115" s="45">
        <f t="shared" ca="1" si="36"/>
        <v>0</v>
      </c>
      <c r="V115" s="45">
        <f t="shared" ca="1" si="37"/>
        <v>0</v>
      </c>
      <c r="W115" s="45">
        <f t="shared" ca="1" si="31"/>
        <v>0</v>
      </c>
      <c r="X115" s="25">
        <f t="shared" ca="1" si="20"/>
        <v>0</v>
      </c>
      <c r="Z115" s="28">
        <f t="shared" ca="1" si="38"/>
        <v>0</v>
      </c>
      <c r="AA115" s="233"/>
      <c r="AB115" s="45">
        <f t="shared" ca="1" si="32"/>
        <v>0</v>
      </c>
      <c r="AC115" s="45">
        <f t="shared" ca="1" si="21"/>
        <v>0</v>
      </c>
      <c r="AD115" s="25">
        <f t="shared" ca="1" si="22"/>
        <v>0</v>
      </c>
    </row>
    <row r="116" spans="4:30" x14ac:dyDescent="0.35">
      <c r="D116" s="20">
        <v>112</v>
      </c>
      <c r="E116" s="21">
        <f t="shared" ca="1" si="33"/>
        <v>40908</v>
      </c>
      <c r="F116" s="44">
        <f t="shared" ca="1" si="23"/>
        <v>41273</v>
      </c>
      <c r="G116" s="22" t="s">
        <v>119</v>
      </c>
      <c r="H116" s="44">
        <f t="shared" ca="1" si="34"/>
        <v>40908</v>
      </c>
      <c r="I116" s="45">
        <f t="shared" ca="1" si="24"/>
        <v>0</v>
      </c>
      <c r="J116" s="45">
        <f t="shared" ca="1" si="25"/>
        <v>0</v>
      </c>
      <c r="K116" s="45">
        <f t="shared" ca="1" si="26"/>
        <v>0</v>
      </c>
      <c r="L116" s="45"/>
      <c r="M116" s="45">
        <f t="shared" ca="1" si="35"/>
        <v>0</v>
      </c>
      <c r="N116" s="257">
        <f t="shared" ca="1" si="27"/>
        <v>0</v>
      </c>
      <c r="O116" s="23"/>
      <c r="P116" s="255">
        <f t="shared" ca="1" si="28"/>
        <v>0</v>
      </c>
      <c r="Q116" s="163">
        <f t="shared" ca="1" si="29"/>
        <v>0</v>
      </c>
      <c r="R116" s="164">
        <f ca="1">NPV(Q115,K116:$K$244) + ($A$13+$A$14+$A$15)/POWER(1+Q115,$A$28-D116+1)</f>
        <v>0</v>
      </c>
      <c r="S116" s="164">
        <f ca="1">NPV(Q116,K116:$K$244) + ($A$13+$A$14+$A$15)/POWER(1+Q116,$A$28-D116+1)</f>
        <v>0</v>
      </c>
      <c r="T116" s="45">
        <f t="shared" ca="1" si="30"/>
        <v>0</v>
      </c>
      <c r="U116" s="45">
        <f t="shared" ca="1" si="36"/>
        <v>0</v>
      </c>
      <c r="V116" s="45">
        <f t="shared" ca="1" si="37"/>
        <v>0</v>
      </c>
      <c r="W116" s="45">
        <f t="shared" ca="1" si="31"/>
        <v>0</v>
      </c>
      <c r="X116" s="25">
        <f t="shared" ca="1" si="20"/>
        <v>0</v>
      </c>
      <c r="Z116" s="28">
        <f t="shared" ca="1" si="38"/>
        <v>0</v>
      </c>
      <c r="AA116" s="233"/>
      <c r="AB116" s="45">
        <f t="shared" ca="1" si="32"/>
        <v>0</v>
      </c>
      <c r="AC116" s="45">
        <f t="shared" ca="1" si="21"/>
        <v>0</v>
      </c>
      <c r="AD116" s="25">
        <f t="shared" ca="1" si="22"/>
        <v>0</v>
      </c>
    </row>
    <row r="117" spans="4:30" x14ac:dyDescent="0.35">
      <c r="D117" s="20">
        <v>113</v>
      </c>
      <c r="E117" s="21">
        <f t="shared" ca="1" si="33"/>
        <v>41274</v>
      </c>
      <c r="F117" s="44">
        <f t="shared" ca="1" si="23"/>
        <v>41638</v>
      </c>
      <c r="G117" s="22" t="s">
        <v>119</v>
      </c>
      <c r="H117" s="44">
        <f t="shared" ca="1" si="34"/>
        <v>41274</v>
      </c>
      <c r="I117" s="45">
        <f t="shared" ca="1" si="24"/>
        <v>0</v>
      </c>
      <c r="J117" s="45">
        <f t="shared" ca="1" si="25"/>
        <v>0</v>
      </c>
      <c r="K117" s="45">
        <f t="shared" ca="1" si="26"/>
        <v>0</v>
      </c>
      <c r="L117" s="45"/>
      <c r="M117" s="45">
        <f t="shared" ca="1" si="35"/>
        <v>0</v>
      </c>
      <c r="N117" s="257">
        <f t="shared" ca="1" si="27"/>
        <v>0</v>
      </c>
      <c r="O117" s="23"/>
      <c r="P117" s="255">
        <f t="shared" ca="1" si="28"/>
        <v>0</v>
      </c>
      <c r="Q117" s="163">
        <f t="shared" ca="1" si="29"/>
        <v>0</v>
      </c>
      <c r="R117" s="164">
        <f ca="1">NPV(Q116,K117:$K$244) + ($A$13+$A$14+$A$15)/POWER(1+Q116,$A$28-D117+1)</f>
        <v>0</v>
      </c>
      <c r="S117" s="164">
        <f ca="1">NPV(Q117,K117:$K$244) + ($A$13+$A$14+$A$15)/POWER(1+Q117,$A$28-D117+1)</f>
        <v>0</v>
      </c>
      <c r="T117" s="45">
        <f t="shared" ca="1" si="30"/>
        <v>0</v>
      </c>
      <c r="U117" s="45">
        <f t="shared" ca="1" si="36"/>
        <v>0</v>
      </c>
      <c r="V117" s="45">
        <f t="shared" ca="1" si="37"/>
        <v>0</v>
      </c>
      <c r="W117" s="45">
        <f t="shared" ca="1" si="31"/>
        <v>0</v>
      </c>
      <c r="X117" s="25">
        <f t="shared" ca="1" si="20"/>
        <v>0</v>
      </c>
      <c r="Z117" s="28">
        <f t="shared" ca="1" si="38"/>
        <v>0</v>
      </c>
      <c r="AA117" s="233"/>
      <c r="AB117" s="45">
        <f t="shared" ca="1" si="32"/>
        <v>0</v>
      </c>
      <c r="AC117" s="45">
        <f t="shared" ca="1" si="21"/>
        <v>0</v>
      </c>
      <c r="AD117" s="25">
        <f t="shared" ca="1" si="22"/>
        <v>0</v>
      </c>
    </row>
    <row r="118" spans="4:30" x14ac:dyDescent="0.35">
      <c r="D118" s="20">
        <v>114</v>
      </c>
      <c r="E118" s="21">
        <f t="shared" ca="1" si="33"/>
        <v>41639</v>
      </c>
      <c r="F118" s="44">
        <f t="shared" ca="1" si="23"/>
        <v>42003</v>
      </c>
      <c r="G118" s="22" t="s">
        <v>119</v>
      </c>
      <c r="H118" s="44">
        <f t="shared" ca="1" si="34"/>
        <v>41639</v>
      </c>
      <c r="I118" s="45">
        <f t="shared" ca="1" si="24"/>
        <v>0</v>
      </c>
      <c r="J118" s="45">
        <f t="shared" ca="1" si="25"/>
        <v>0</v>
      </c>
      <c r="K118" s="45">
        <f t="shared" ca="1" si="26"/>
        <v>0</v>
      </c>
      <c r="L118" s="45"/>
      <c r="M118" s="45">
        <f t="shared" ca="1" si="35"/>
        <v>0</v>
      </c>
      <c r="N118" s="257">
        <f t="shared" ca="1" si="27"/>
        <v>0</v>
      </c>
      <c r="O118" s="23"/>
      <c r="P118" s="255">
        <f t="shared" ca="1" si="28"/>
        <v>0</v>
      </c>
      <c r="Q118" s="163">
        <f t="shared" ca="1" si="29"/>
        <v>0</v>
      </c>
      <c r="R118" s="164">
        <f ca="1">NPV(Q117,K118:$K$244) + ($A$13+$A$14+$A$15)/POWER(1+Q117,$A$28-D118+1)</f>
        <v>0</v>
      </c>
      <c r="S118" s="164">
        <f ca="1">NPV(Q118,K118:$K$244) + ($A$13+$A$14+$A$15)/POWER(1+Q118,$A$28-D118+1)</f>
        <v>0</v>
      </c>
      <c r="T118" s="45">
        <f t="shared" ca="1" si="30"/>
        <v>0</v>
      </c>
      <c r="U118" s="45">
        <f t="shared" ca="1" si="36"/>
        <v>0</v>
      </c>
      <c r="V118" s="45">
        <f t="shared" ca="1" si="37"/>
        <v>0</v>
      </c>
      <c r="W118" s="45">
        <f t="shared" ca="1" si="31"/>
        <v>0</v>
      </c>
      <c r="X118" s="25">
        <f t="shared" ca="1" si="20"/>
        <v>0</v>
      </c>
      <c r="Z118" s="28">
        <f t="shared" ca="1" si="38"/>
        <v>0</v>
      </c>
      <c r="AA118" s="233"/>
      <c r="AB118" s="45">
        <f t="shared" ca="1" si="32"/>
        <v>0</v>
      </c>
      <c r="AC118" s="45">
        <f t="shared" ca="1" si="21"/>
        <v>0</v>
      </c>
      <c r="AD118" s="25">
        <f t="shared" ca="1" si="22"/>
        <v>0</v>
      </c>
    </row>
    <row r="119" spans="4:30" x14ac:dyDescent="0.35">
      <c r="D119" s="20">
        <v>115</v>
      </c>
      <c r="E119" s="21">
        <f t="shared" ca="1" si="33"/>
        <v>42004</v>
      </c>
      <c r="F119" s="44">
        <f t="shared" ca="1" si="23"/>
        <v>42368</v>
      </c>
      <c r="G119" s="22" t="s">
        <v>119</v>
      </c>
      <c r="H119" s="44">
        <f t="shared" ca="1" si="34"/>
        <v>42004</v>
      </c>
      <c r="I119" s="45">
        <f t="shared" ca="1" si="24"/>
        <v>0</v>
      </c>
      <c r="J119" s="45">
        <f t="shared" ca="1" si="25"/>
        <v>0</v>
      </c>
      <c r="K119" s="45">
        <f t="shared" ca="1" si="26"/>
        <v>0</v>
      </c>
      <c r="L119" s="45"/>
      <c r="M119" s="45">
        <f t="shared" ca="1" si="35"/>
        <v>0</v>
      </c>
      <c r="N119" s="257">
        <f t="shared" ca="1" si="27"/>
        <v>0</v>
      </c>
      <c r="O119" s="23"/>
      <c r="P119" s="255">
        <f t="shared" ca="1" si="28"/>
        <v>0</v>
      </c>
      <c r="Q119" s="163">
        <f t="shared" ca="1" si="29"/>
        <v>0</v>
      </c>
      <c r="R119" s="164">
        <f ca="1">NPV(Q118,K119:$K$244) + ($A$13+$A$14+$A$15)/POWER(1+Q118,$A$28-D119+1)</f>
        <v>0</v>
      </c>
      <c r="S119" s="164">
        <f ca="1">NPV(Q119,K119:$K$244) + ($A$13+$A$14+$A$15)/POWER(1+Q119,$A$28-D119+1)</f>
        <v>0</v>
      </c>
      <c r="T119" s="45">
        <f t="shared" ca="1" si="30"/>
        <v>0</v>
      </c>
      <c r="U119" s="45">
        <f t="shared" ca="1" si="36"/>
        <v>0</v>
      </c>
      <c r="V119" s="45">
        <f t="shared" ca="1" si="37"/>
        <v>0</v>
      </c>
      <c r="W119" s="45">
        <f t="shared" ca="1" si="31"/>
        <v>0</v>
      </c>
      <c r="X119" s="25">
        <f t="shared" ca="1" si="20"/>
        <v>0</v>
      </c>
      <c r="Z119" s="28">
        <f t="shared" ca="1" si="38"/>
        <v>0</v>
      </c>
      <c r="AA119" s="233"/>
      <c r="AB119" s="45">
        <f t="shared" ca="1" si="32"/>
        <v>0</v>
      </c>
      <c r="AC119" s="45">
        <f t="shared" ca="1" si="21"/>
        <v>0</v>
      </c>
      <c r="AD119" s="25">
        <f t="shared" ca="1" si="22"/>
        <v>0</v>
      </c>
    </row>
    <row r="120" spans="4:30" x14ac:dyDescent="0.35">
      <c r="D120" s="20">
        <v>116</v>
      </c>
      <c r="E120" s="21">
        <f t="shared" ca="1" si="33"/>
        <v>42369</v>
      </c>
      <c r="F120" s="44">
        <f t="shared" ca="1" si="23"/>
        <v>42734</v>
      </c>
      <c r="G120" s="22" t="s">
        <v>119</v>
      </c>
      <c r="H120" s="44">
        <f t="shared" ca="1" si="34"/>
        <v>42369</v>
      </c>
      <c r="I120" s="45">
        <f t="shared" ca="1" si="24"/>
        <v>0</v>
      </c>
      <c r="J120" s="45">
        <f t="shared" ca="1" si="25"/>
        <v>0</v>
      </c>
      <c r="K120" s="45">
        <f t="shared" ca="1" si="26"/>
        <v>0</v>
      </c>
      <c r="L120" s="45"/>
      <c r="M120" s="45">
        <f t="shared" ca="1" si="35"/>
        <v>0</v>
      </c>
      <c r="N120" s="257">
        <f t="shared" ca="1" si="27"/>
        <v>0</v>
      </c>
      <c r="O120" s="23"/>
      <c r="P120" s="255">
        <f t="shared" ca="1" si="28"/>
        <v>0</v>
      </c>
      <c r="Q120" s="163">
        <f t="shared" ca="1" si="29"/>
        <v>0</v>
      </c>
      <c r="R120" s="164">
        <f ca="1">NPV(Q119,K120:$K$244) + ($A$13+$A$14+$A$15)/POWER(1+Q119,$A$28-D120+1)</f>
        <v>0</v>
      </c>
      <c r="S120" s="164">
        <f ca="1">NPV(Q120,K120:$K$244) + ($A$13+$A$14+$A$15)/POWER(1+Q120,$A$28-D120+1)</f>
        <v>0</v>
      </c>
      <c r="T120" s="45">
        <f t="shared" ca="1" si="30"/>
        <v>0</v>
      </c>
      <c r="U120" s="45">
        <f t="shared" ca="1" si="36"/>
        <v>0</v>
      </c>
      <c r="V120" s="45">
        <f t="shared" ca="1" si="37"/>
        <v>0</v>
      </c>
      <c r="W120" s="45">
        <f t="shared" ca="1" si="31"/>
        <v>0</v>
      </c>
      <c r="X120" s="25">
        <f t="shared" ca="1" si="20"/>
        <v>0</v>
      </c>
      <c r="Z120" s="28">
        <f t="shared" ca="1" si="38"/>
        <v>0</v>
      </c>
      <c r="AA120" s="233"/>
      <c r="AB120" s="45">
        <f t="shared" ca="1" si="32"/>
        <v>0</v>
      </c>
      <c r="AC120" s="45">
        <f t="shared" ca="1" si="21"/>
        <v>0</v>
      </c>
      <c r="AD120" s="25">
        <f t="shared" ca="1" si="22"/>
        <v>0</v>
      </c>
    </row>
    <row r="121" spans="4:30" x14ac:dyDescent="0.35">
      <c r="D121" s="20">
        <v>117</v>
      </c>
      <c r="E121" s="21">
        <f t="shared" ca="1" si="33"/>
        <v>42735</v>
      </c>
      <c r="F121" s="44">
        <f t="shared" ca="1" si="23"/>
        <v>43099</v>
      </c>
      <c r="G121" s="22" t="s">
        <v>119</v>
      </c>
      <c r="H121" s="44">
        <f t="shared" ca="1" si="34"/>
        <v>42735</v>
      </c>
      <c r="I121" s="45">
        <f t="shared" ca="1" si="24"/>
        <v>0</v>
      </c>
      <c r="J121" s="45">
        <f t="shared" ca="1" si="25"/>
        <v>0</v>
      </c>
      <c r="K121" s="45">
        <f t="shared" ca="1" si="26"/>
        <v>0</v>
      </c>
      <c r="L121" s="45"/>
      <c r="M121" s="45">
        <f t="shared" ca="1" si="35"/>
        <v>0</v>
      </c>
      <c r="N121" s="257">
        <f t="shared" ca="1" si="27"/>
        <v>0</v>
      </c>
      <c r="O121" s="23"/>
      <c r="P121" s="255">
        <f t="shared" ca="1" si="28"/>
        <v>0</v>
      </c>
      <c r="Q121" s="163">
        <f t="shared" ca="1" si="29"/>
        <v>0</v>
      </c>
      <c r="R121" s="164">
        <f ca="1">NPV(Q120,K121:$K$244) + ($A$13+$A$14+$A$15)/POWER(1+Q120,$A$28-D121+1)</f>
        <v>0</v>
      </c>
      <c r="S121" s="164">
        <f ca="1">NPV(Q121,K121:$K$244) + ($A$13+$A$14+$A$15)/POWER(1+Q121,$A$28-D121+1)</f>
        <v>0</v>
      </c>
      <c r="T121" s="45">
        <f t="shared" ca="1" si="30"/>
        <v>0</v>
      </c>
      <c r="U121" s="45">
        <f t="shared" ca="1" si="36"/>
        <v>0</v>
      </c>
      <c r="V121" s="45">
        <f t="shared" ca="1" si="37"/>
        <v>0</v>
      </c>
      <c r="W121" s="45">
        <f t="shared" ca="1" si="31"/>
        <v>0</v>
      </c>
      <c r="X121" s="25">
        <f t="shared" ca="1" si="20"/>
        <v>0</v>
      </c>
      <c r="Z121" s="28">
        <f t="shared" ca="1" si="38"/>
        <v>0</v>
      </c>
      <c r="AA121" s="233"/>
      <c r="AB121" s="45">
        <f t="shared" ca="1" si="32"/>
        <v>0</v>
      </c>
      <c r="AC121" s="45">
        <f t="shared" ca="1" si="21"/>
        <v>0</v>
      </c>
      <c r="AD121" s="25">
        <f t="shared" ca="1" si="22"/>
        <v>0</v>
      </c>
    </row>
    <row r="122" spans="4:30" x14ac:dyDescent="0.35">
      <c r="D122" s="20">
        <v>118</v>
      </c>
      <c r="E122" s="21">
        <f t="shared" ca="1" si="33"/>
        <v>43100</v>
      </c>
      <c r="F122" s="44">
        <f t="shared" ca="1" si="23"/>
        <v>43464</v>
      </c>
      <c r="G122" s="22" t="s">
        <v>119</v>
      </c>
      <c r="H122" s="44">
        <f t="shared" ca="1" si="34"/>
        <v>43100</v>
      </c>
      <c r="I122" s="45">
        <f t="shared" ca="1" si="24"/>
        <v>0</v>
      </c>
      <c r="J122" s="45">
        <f t="shared" ca="1" si="25"/>
        <v>0</v>
      </c>
      <c r="K122" s="45">
        <f t="shared" ca="1" si="26"/>
        <v>0</v>
      </c>
      <c r="L122" s="45"/>
      <c r="M122" s="45">
        <f t="shared" ca="1" si="35"/>
        <v>0</v>
      </c>
      <c r="N122" s="257">
        <f t="shared" ca="1" si="27"/>
        <v>0</v>
      </c>
      <c r="O122" s="23"/>
      <c r="P122" s="255">
        <f t="shared" ca="1" si="28"/>
        <v>0</v>
      </c>
      <c r="Q122" s="163">
        <f t="shared" ca="1" si="29"/>
        <v>0</v>
      </c>
      <c r="R122" s="164">
        <f ca="1">NPV(Q121,K122:$K$244) + ($A$13+$A$14+$A$15)/POWER(1+Q121,$A$28-D122+1)</f>
        <v>0</v>
      </c>
      <c r="S122" s="164">
        <f ca="1">NPV(Q122,K122:$K$244) + ($A$13+$A$14+$A$15)/POWER(1+Q122,$A$28-D122+1)</f>
        <v>0</v>
      </c>
      <c r="T122" s="45">
        <f t="shared" ca="1" si="30"/>
        <v>0</v>
      </c>
      <c r="U122" s="45">
        <f t="shared" ca="1" si="36"/>
        <v>0</v>
      </c>
      <c r="V122" s="45">
        <f t="shared" ca="1" si="37"/>
        <v>0</v>
      </c>
      <c r="W122" s="45">
        <f t="shared" ca="1" si="31"/>
        <v>0</v>
      </c>
      <c r="X122" s="25">
        <f t="shared" ca="1" si="20"/>
        <v>0</v>
      </c>
      <c r="Z122" s="28">
        <f t="shared" ca="1" si="38"/>
        <v>0</v>
      </c>
      <c r="AA122" s="233"/>
      <c r="AB122" s="45">
        <f t="shared" ca="1" si="32"/>
        <v>0</v>
      </c>
      <c r="AC122" s="45">
        <f t="shared" ca="1" si="21"/>
        <v>0</v>
      </c>
      <c r="AD122" s="25">
        <f t="shared" ca="1" si="22"/>
        <v>0</v>
      </c>
    </row>
    <row r="123" spans="4:30" x14ac:dyDescent="0.35">
      <c r="D123" s="20">
        <v>119</v>
      </c>
      <c r="E123" s="21">
        <f t="shared" ca="1" si="33"/>
        <v>43465</v>
      </c>
      <c r="F123" s="44">
        <f t="shared" ca="1" si="23"/>
        <v>43829</v>
      </c>
      <c r="G123" s="22" t="s">
        <v>119</v>
      </c>
      <c r="H123" s="44">
        <f t="shared" ca="1" si="34"/>
        <v>43465</v>
      </c>
      <c r="I123" s="45">
        <f t="shared" ca="1" si="24"/>
        <v>0</v>
      </c>
      <c r="J123" s="45">
        <f t="shared" ca="1" si="25"/>
        <v>0</v>
      </c>
      <c r="K123" s="45">
        <f t="shared" ca="1" si="26"/>
        <v>0</v>
      </c>
      <c r="L123" s="45"/>
      <c r="M123" s="45">
        <f t="shared" ca="1" si="35"/>
        <v>0</v>
      </c>
      <c r="N123" s="257">
        <f t="shared" ca="1" si="27"/>
        <v>0</v>
      </c>
      <c r="O123" s="23"/>
      <c r="P123" s="255">
        <f t="shared" ca="1" si="28"/>
        <v>0</v>
      </c>
      <c r="Q123" s="163">
        <f t="shared" ca="1" si="29"/>
        <v>0</v>
      </c>
      <c r="R123" s="164">
        <f ca="1">NPV(Q122,K123:$K$244) + ($A$13+$A$14+$A$15)/POWER(1+Q122,$A$28-D123+1)</f>
        <v>0</v>
      </c>
      <c r="S123" s="164">
        <f ca="1">NPV(Q123,K123:$K$244) + ($A$13+$A$14+$A$15)/POWER(1+Q123,$A$28-D123+1)</f>
        <v>0</v>
      </c>
      <c r="T123" s="45">
        <f t="shared" ca="1" si="30"/>
        <v>0</v>
      </c>
      <c r="U123" s="45">
        <f t="shared" ca="1" si="36"/>
        <v>0</v>
      </c>
      <c r="V123" s="45">
        <f t="shared" ca="1" si="37"/>
        <v>0</v>
      </c>
      <c r="W123" s="45">
        <f t="shared" ca="1" si="31"/>
        <v>0</v>
      </c>
      <c r="X123" s="25">
        <f t="shared" ca="1" si="20"/>
        <v>0</v>
      </c>
      <c r="Z123" s="28">
        <f t="shared" ca="1" si="38"/>
        <v>0</v>
      </c>
      <c r="AA123" s="233"/>
      <c r="AB123" s="45">
        <f t="shared" ca="1" si="32"/>
        <v>0</v>
      </c>
      <c r="AC123" s="45">
        <f t="shared" ca="1" si="21"/>
        <v>0</v>
      </c>
      <c r="AD123" s="25">
        <f t="shared" ca="1" si="22"/>
        <v>0</v>
      </c>
    </row>
    <row r="124" spans="4:30" x14ac:dyDescent="0.35">
      <c r="D124" s="20">
        <v>120</v>
      </c>
      <c r="E124" s="21">
        <f t="shared" ca="1" si="33"/>
        <v>43830</v>
      </c>
      <c r="F124" s="44">
        <f t="shared" ca="1" si="23"/>
        <v>44195</v>
      </c>
      <c r="G124" s="22" t="s">
        <v>119</v>
      </c>
      <c r="H124" s="44">
        <f t="shared" ca="1" si="34"/>
        <v>43830</v>
      </c>
      <c r="I124" s="45">
        <f t="shared" ca="1" si="24"/>
        <v>0</v>
      </c>
      <c r="J124" s="45">
        <f t="shared" ca="1" si="25"/>
        <v>0</v>
      </c>
      <c r="K124" s="45">
        <f t="shared" ca="1" si="26"/>
        <v>0</v>
      </c>
      <c r="L124" s="45"/>
      <c r="M124" s="45">
        <f t="shared" ca="1" si="35"/>
        <v>0</v>
      </c>
      <c r="N124" s="257">
        <f t="shared" ca="1" si="27"/>
        <v>0</v>
      </c>
      <c r="O124" s="23"/>
      <c r="P124" s="255">
        <f t="shared" ca="1" si="28"/>
        <v>0</v>
      </c>
      <c r="Q124" s="163">
        <f t="shared" ca="1" si="29"/>
        <v>0</v>
      </c>
      <c r="R124" s="164">
        <f ca="1">NPV(Q123,K124:$K$244) + ($A$13+$A$14+$A$15)/POWER(1+Q123,$A$28-D124+1)</f>
        <v>0</v>
      </c>
      <c r="S124" s="164">
        <f ca="1">NPV(Q124,K124:$K$244) + ($A$13+$A$14+$A$15)/POWER(1+Q124,$A$28-D124+1)</f>
        <v>0</v>
      </c>
      <c r="T124" s="45">
        <f t="shared" ca="1" si="30"/>
        <v>0</v>
      </c>
      <c r="U124" s="45">
        <f t="shared" ca="1" si="36"/>
        <v>0</v>
      </c>
      <c r="V124" s="45">
        <f t="shared" ca="1" si="37"/>
        <v>0</v>
      </c>
      <c r="W124" s="45">
        <f t="shared" ca="1" si="31"/>
        <v>0</v>
      </c>
      <c r="X124" s="25">
        <f t="shared" ca="1" si="20"/>
        <v>0</v>
      </c>
      <c r="Z124" s="28">
        <f t="shared" ca="1" si="38"/>
        <v>0</v>
      </c>
      <c r="AA124" s="233"/>
      <c r="AB124" s="45">
        <f t="shared" ca="1" si="32"/>
        <v>0</v>
      </c>
      <c r="AC124" s="45">
        <f t="shared" ca="1" si="21"/>
        <v>0</v>
      </c>
      <c r="AD124" s="25">
        <f t="shared" ca="1" si="22"/>
        <v>0</v>
      </c>
    </row>
    <row r="125" spans="4:30" x14ac:dyDescent="0.35">
      <c r="D125" s="20">
        <v>121</v>
      </c>
      <c r="E125" s="21">
        <f t="shared" ca="1" si="33"/>
        <v>44196</v>
      </c>
      <c r="F125" s="44">
        <f t="shared" ca="1" si="23"/>
        <v>44560</v>
      </c>
      <c r="G125" s="22" t="s">
        <v>119</v>
      </c>
      <c r="H125" s="44">
        <f t="shared" ca="1" si="34"/>
        <v>44196</v>
      </c>
      <c r="I125" s="45">
        <f t="shared" ca="1" si="24"/>
        <v>0</v>
      </c>
      <c r="J125" s="45">
        <f t="shared" ca="1" si="25"/>
        <v>0</v>
      </c>
      <c r="K125" s="45">
        <f t="shared" ca="1" si="26"/>
        <v>0</v>
      </c>
      <c r="L125" s="45"/>
      <c r="M125" s="45">
        <f t="shared" ca="1" si="35"/>
        <v>0</v>
      </c>
      <c r="N125" s="257">
        <f t="shared" ca="1" si="27"/>
        <v>0</v>
      </c>
      <c r="O125" s="23"/>
      <c r="P125" s="255">
        <f t="shared" ca="1" si="28"/>
        <v>0</v>
      </c>
      <c r="Q125" s="163">
        <f t="shared" ca="1" si="29"/>
        <v>0</v>
      </c>
      <c r="R125" s="164">
        <f ca="1">NPV(Q124,K125:$K$244) + ($A$13+$A$14+$A$15)/POWER(1+Q124,$A$28-D125+1)</f>
        <v>0</v>
      </c>
      <c r="S125" s="164">
        <f ca="1">NPV(Q125,K125:$K$244) + ($A$13+$A$14+$A$15)/POWER(1+Q125,$A$28-D125+1)</f>
        <v>0</v>
      </c>
      <c r="T125" s="45">
        <f t="shared" ca="1" si="30"/>
        <v>0</v>
      </c>
      <c r="U125" s="45">
        <f t="shared" ca="1" si="36"/>
        <v>0</v>
      </c>
      <c r="V125" s="45">
        <f t="shared" ca="1" si="37"/>
        <v>0</v>
      </c>
      <c r="W125" s="45">
        <f t="shared" ca="1" si="31"/>
        <v>0</v>
      </c>
      <c r="X125" s="25">
        <f t="shared" ca="1" si="20"/>
        <v>0</v>
      </c>
      <c r="Z125" s="28">
        <f t="shared" ca="1" si="38"/>
        <v>0</v>
      </c>
      <c r="AA125" s="233"/>
      <c r="AB125" s="45">
        <f t="shared" ca="1" si="32"/>
        <v>0</v>
      </c>
      <c r="AC125" s="45">
        <f t="shared" ca="1" si="21"/>
        <v>0</v>
      </c>
      <c r="AD125" s="25">
        <f t="shared" ca="1" si="22"/>
        <v>0</v>
      </c>
    </row>
    <row r="126" spans="4:30" x14ac:dyDescent="0.35">
      <c r="D126" s="20">
        <v>122</v>
      </c>
      <c r="E126" s="21">
        <f t="shared" ca="1" si="33"/>
        <v>44561</v>
      </c>
      <c r="F126" s="44">
        <f t="shared" ca="1" si="23"/>
        <v>44925</v>
      </c>
      <c r="G126" s="22" t="s">
        <v>119</v>
      </c>
      <c r="H126" s="44">
        <f t="shared" ca="1" si="34"/>
        <v>44561</v>
      </c>
      <c r="I126" s="45">
        <f t="shared" ca="1" si="24"/>
        <v>0</v>
      </c>
      <c r="J126" s="45">
        <f t="shared" ca="1" si="25"/>
        <v>0</v>
      </c>
      <c r="K126" s="45">
        <f t="shared" ca="1" si="26"/>
        <v>0</v>
      </c>
      <c r="L126" s="45"/>
      <c r="M126" s="45">
        <f t="shared" ca="1" si="35"/>
        <v>0</v>
      </c>
      <c r="N126" s="257">
        <f t="shared" ca="1" si="27"/>
        <v>0</v>
      </c>
      <c r="O126" s="23"/>
      <c r="P126" s="255">
        <f t="shared" ca="1" si="28"/>
        <v>0</v>
      </c>
      <c r="Q126" s="163">
        <f t="shared" ca="1" si="29"/>
        <v>0</v>
      </c>
      <c r="R126" s="164">
        <f ca="1">NPV(Q125,K126:$K$244) + ($A$13+$A$14+$A$15)/POWER(1+Q125,$A$28-D126+1)</f>
        <v>0</v>
      </c>
      <c r="S126" s="164">
        <f ca="1">NPV(Q126,K126:$K$244) + ($A$13+$A$14+$A$15)/POWER(1+Q126,$A$28-D126+1)</f>
        <v>0</v>
      </c>
      <c r="T126" s="45">
        <f t="shared" ca="1" si="30"/>
        <v>0</v>
      </c>
      <c r="U126" s="45">
        <f t="shared" ca="1" si="36"/>
        <v>0</v>
      </c>
      <c r="V126" s="45">
        <f t="shared" ca="1" si="37"/>
        <v>0</v>
      </c>
      <c r="W126" s="45">
        <f t="shared" ca="1" si="31"/>
        <v>0</v>
      </c>
      <c r="X126" s="25">
        <f t="shared" ca="1" si="20"/>
        <v>0</v>
      </c>
      <c r="Z126" s="28">
        <f t="shared" ca="1" si="38"/>
        <v>0</v>
      </c>
      <c r="AA126" s="233"/>
      <c r="AB126" s="45">
        <f t="shared" ca="1" si="32"/>
        <v>0</v>
      </c>
      <c r="AC126" s="45">
        <f t="shared" ca="1" si="21"/>
        <v>0</v>
      </c>
      <c r="AD126" s="25">
        <f t="shared" ca="1" si="22"/>
        <v>0</v>
      </c>
    </row>
    <row r="127" spans="4:30" x14ac:dyDescent="0.35">
      <c r="D127" s="20">
        <v>123</v>
      </c>
      <c r="E127" s="21">
        <f t="shared" ca="1" si="33"/>
        <v>44926</v>
      </c>
      <c r="F127" s="44">
        <f t="shared" ca="1" si="23"/>
        <v>45290</v>
      </c>
      <c r="G127" s="22" t="s">
        <v>119</v>
      </c>
      <c r="H127" s="44">
        <f t="shared" ca="1" si="34"/>
        <v>44926</v>
      </c>
      <c r="I127" s="45">
        <f t="shared" ca="1" si="24"/>
        <v>0</v>
      </c>
      <c r="J127" s="45">
        <f t="shared" ca="1" si="25"/>
        <v>0</v>
      </c>
      <c r="K127" s="45">
        <f t="shared" ca="1" si="26"/>
        <v>0</v>
      </c>
      <c r="L127" s="45"/>
      <c r="M127" s="45">
        <f t="shared" ca="1" si="35"/>
        <v>0</v>
      </c>
      <c r="N127" s="257">
        <f t="shared" ca="1" si="27"/>
        <v>0</v>
      </c>
      <c r="O127" s="23"/>
      <c r="P127" s="255">
        <f t="shared" ca="1" si="28"/>
        <v>0</v>
      </c>
      <c r="Q127" s="163">
        <f t="shared" ca="1" si="29"/>
        <v>0</v>
      </c>
      <c r="R127" s="164">
        <f ca="1">NPV(Q126,K127:$K$244) + ($A$13+$A$14+$A$15)/POWER(1+Q126,$A$28-D127+1)</f>
        <v>0</v>
      </c>
      <c r="S127" s="164">
        <f ca="1">NPV(Q127,K127:$K$244) + ($A$13+$A$14+$A$15)/POWER(1+Q127,$A$28-D127+1)</f>
        <v>0</v>
      </c>
      <c r="T127" s="45">
        <f t="shared" ca="1" si="30"/>
        <v>0</v>
      </c>
      <c r="U127" s="45">
        <f t="shared" ca="1" si="36"/>
        <v>0</v>
      </c>
      <c r="V127" s="45">
        <f t="shared" ca="1" si="37"/>
        <v>0</v>
      </c>
      <c r="W127" s="45">
        <f t="shared" ca="1" si="31"/>
        <v>0</v>
      </c>
      <c r="X127" s="25">
        <f t="shared" ca="1" si="20"/>
        <v>0</v>
      </c>
      <c r="Z127" s="28">
        <f t="shared" ca="1" si="38"/>
        <v>0</v>
      </c>
      <c r="AA127" s="233"/>
      <c r="AB127" s="45">
        <f t="shared" ca="1" si="32"/>
        <v>0</v>
      </c>
      <c r="AC127" s="45">
        <f t="shared" ca="1" si="21"/>
        <v>0</v>
      </c>
      <c r="AD127" s="25">
        <f t="shared" ca="1" si="22"/>
        <v>0</v>
      </c>
    </row>
    <row r="128" spans="4:30" x14ac:dyDescent="0.35">
      <c r="D128" s="20">
        <v>124</v>
      </c>
      <c r="E128" s="21">
        <f t="shared" ca="1" si="33"/>
        <v>45291</v>
      </c>
      <c r="F128" s="44">
        <f t="shared" ca="1" si="23"/>
        <v>45656</v>
      </c>
      <c r="G128" s="22" t="s">
        <v>119</v>
      </c>
      <c r="H128" s="44">
        <f t="shared" ca="1" si="34"/>
        <v>45291</v>
      </c>
      <c r="I128" s="45">
        <f t="shared" ca="1" si="24"/>
        <v>0</v>
      </c>
      <c r="J128" s="45">
        <f t="shared" ca="1" si="25"/>
        <v>0</v>
      </c>
      <c r="K128" s="45">
        <f t="shared" ca="1" si="26"/>
        <v>0</v>
      </c>
      <c r="L128" s="45"/>
      <c r="M128" s="45">
        <f t="shared" ca="1" si="35"/>
        <v>0</v>
      </c>
      <c r="N128" s="257">
        <f t="shared" ca="1" si="27"/>
        <v>0</v>
      </c>
      <c r="O128" s="23"/>
      <c r="P128" s="255">
        <f t="shared" ca="1" si="28"/>
        <v>0</v>
      </c>
      <c r="Q128" s="163">
        <f t="shared" ca="1" si="29"/>
        <v>0</v>
      </c>
      <c r="R128" s="164">
        <f ca="1">NPV(Q127,K128:$K$244) + ($A$13+$A$14+$A$15)/POWER(1+Q127,$A$28-D128+1)</f>
        <v>0</v>
      </c>
      <c r="S128" s="164">
        <f ca="1">NPV(Q128,K128:$K$244) + ($A$13+$A$14+$A$15)/POWER(1+Q128,$A$28-D128+1)</f>
        <v>0</v>
      </c>
      <c r="T128" s="45">
        <f t="shared" ca="1" si="30"/>
        <v>0</v>
      </c>
      <c r="U128" s="45">
        <f t="shared" ca="1" si="36"/>
        <v>0</v>
      </c>
      <c r="V128" s="45">
        <f t="shared" ca="1" si="37"/>
        <v>0</v>
      </c>
      <c r="W128" s="45">
        <f t="shared" ca="1" si="31"/>
        <v>0</v>
      </c>
      <c r="X128" s="25">
        <f t="shared" ca="1" si="20"/>
        <v>0</v>
      </c>
      <c r="Z128" s="28">
        <f t="shared" ca="1" si="38"/>
        <v>0</v>
      </c>
      <c r="AA128" s="233"/>
      <c r="AB128" s="45">
        <f t="shared" ca="1" si="32"/>
        <v>0</v>
      </c>
      <c r="AC128" s="45">
        <f t="shared" ca="1" si="21"/>
        <v>0</v>
      </c>
      <c r="AD128" s="25">
        <f t="shared" ca="1" si="22"/>
        <v>0</v>
      </c>
    </row>
    <row r="129" spans="4:30" x14ac:dyDescent="0.35">
      <c r="D129" s="20">
        <v>125</v>
      </c>
      <c r="E129" s="21">
        <f t="shared" ca="1" si="33"/>
        <v>45657</v>
      </c>
      <c r="F129" s="44">
        <f t="shared" ca="1" si="23"/>
        <v>46021</v>
      </c>
      <c r="G129" s="22" t="s">
        <v>119</v>
      </c>
      <c r="H129" s="44">
        <f t="shared" ca="1" si="34"/>
        <v>45657</v>
      </c>
      <c r="I129" s="45">
        <f t="shared" ca="1" si="24"/>
        <v>0</v>
      </c>
      <c r="J129" s="45">
        <f t="shared" ca="1" si="25"/>
        <v>0</v>
      </c>
      <c r="K129" s="45">
        <f t="shared" ca="1" si="26"/>
        <v>0</v>
      </c>
      <c r="L129" s="45"/>
      <c r="M129" s="45">
        <f t="shared" ca="1" si="35"/>
        <v>0</v>
      </c>
      <c r="N129" s="257">
        <f t="shared" ca="1" si="27"/>
        <v>0</v>
      </c>
      <c r="O129" s="23"/>
      <c r="P129" s="255">
        <f t="shared" ca="1" si="28"/>
        <v>0</v>
      </c>
      <c r="Q129" s="163">
        <f t="shared" ca="1" si="29"/>
        <v>0</v>
      </c>
      <c r="R129" s="164">
        <f ca="1">NPV(Q128,K129:$K$244) + ($A$13+$A$14+$A$15)/POWER(1+Q128,$A$28-D129+1)</f>
        <v>0</v>
      </c>
      <c r="S129" s="164">
        <f ca="1">NPV(Q129,K129:$K$244) + ($A$13+$A$14+$A$15)/POWER(1+Q129,$A$28-D129+1)</f>
        <v>0</v>
      </c>
      <c r="T129" s="45">
        <f t="shared" ca="1" si="30"/>
        <v>0</v>
      </c>
      <c r="U129" s="45">
        <f t="shared" ca="1" si="36"/>
        <v>0</v>
      </c>
      <c r="V129" s="45">
        <f t="shared" ca="1" si="37"/>
        <v>0</v>
      </c>
      <c r="W129" s="45">
        <f t="shared" ca="1" si="31"/>
        <v>0</v>
      </c>
      <c r="X129" s="25">
        <f t="shared" ca="1" si="20"/>
        <v>0</v>
      </c>
      <c r="Z129" s="28">
        <f t="shared" ca="1" si="38"/>
        <v>0</v>
      </c>
      <c r="AA129" s="233"/>
      <c r="AB129" s="45">
        <f t="shared" ca="1" si="32"/>
        <v>0</v>
      </c>
      <c r="AC129" s="45">
        <f t="shared" ca="1" si="21"/>
        <v>0</v>
      </c>
      <c r="AD129" s="25">
        <f t="shared" ca="1" si="22"/>
        <v>0</v>
      </c>
    </row>
    <row r="130" spans="4:30" x14ac:dyDescent="0.35">
      <c r="D130" s="20">
        <v>126</v>
      </c>
      <c r="E130" s="21">
        <f t="shared" ca="1" si="33"/>
        <v>46022</v>
      </c>
      <c r="F130" s="44">
        <f t="shared" ca="1" si="23"/>
        <v>46386</v>
      </c>
      <c r="G130" s="22" t="s">
        <v>119</v>
      </c>
      <c r="H130" s="44">
        <f t="shared" ca="1" si="34"/>
        <v>46022</v>
      </c>
      <c r="I130" s="45">
        <f t="shared" ca="1" si="24"/>
        <v>0</v>
      </c>
      <c r="J130" s="45">
        <f t="shared" ca="1" si="25"/>
        <v>0</v>
      </c>
      <c r="K130" s="45">
        <f t="shared" ca="1" si="26"/>
        <v>0</v>
      </c>
      <c r="L130" s="45"/>
      <c r="M130" s="45">
        <f t="shared" ca="1" si="35"/>
        <v>0</v>
      </c>
      <c r="N130" s="257">
        <f t="shared" ca="1" si="27"/>
        <v>0</v>
      </c>
      <c r="O130" s="23"/>
      <c r="P130" s="255">
        <f t="shared" ca="1" si="28"/>
        <v>0</v>
      </c>
      <c r="Q130" s="163">
        <f t="shared" ca="1" si="29"/>
        <v>0</v>
      </c>
      <c r="R130" s="164">
        <f ca="1">NPV(Q129,K130:$K$244) + ($A$13+$A$14+$A$15)/POWER(1+Q129,$A$28-D130+1)</f>
        <v>0</v>
      </c>
      <c r="S130" s="164">
        <f ca="1">NPV(Q130,K130:$K$244) + ($A$13+$A$14+$A$15)/POWER(1+Q130,$A$28-D130+1)</f>
        <v>0</v>
      </c>
      <c r="T130" s="45">
        <f t="shared" ca="1" si="30"/>
        <v>0</v>
      </c>
      <c r="U130" s="45">
        <f t="shared" ca="1" si="36"/>
        <v>0</v>
      </c>
      <c r="V130" s="45">
        <f t="shared" ca="1" si="37"/>
        <v>0</v>
      </c>
      <c r="W130" s="45">
        <f t="shared" ca="1" si="31"/>
        <v>0</v>
      </c>
      <c r="X130" s="25">
        <f t="shared" ca="1" si="20"/>
        <v>0</v>
      </c>
      <c r="Z130" s="28">
        <f t="shared" ca="1" si="38"/>
        <v>0</v>
      </c>
      <c r="AA130" s="233"/>
      <c r="AB130" s="45">
        <f t="shared" ca="1" si="32"/>
        <v>0</v>
      </c>
      <c r="AC130" s="45">
        <f t="shared" ca="1" si="21"/>
        <v>0</v>
      </c>
      <c r="AD130" s="25">
        <f t="shared" ca="1" si="22"/>
        <v>0</v>
      </c>
    </row>
    <row r="131" spans="4:30" x14ac:dyDescent="0.35">
      <c r="D131" s="20">
        <v>127</v>
      </c>
      <c r="E131" s="21">
        <f t="shared" ca="1" si="33"/>
        <v>46387</v>
      </c>
      <c r="F131" s="44">
        <f t="shared" ca="1" si="23"/>
        <v>46751</v>
      </c>
      <c r="G131" s="22" t="s">
        <v>119</v>
      </c>
      <c r="H131" s="44">
        <f t="shared" ca="1" si="34"/>
        <v>46387</v>
      </c>
      <c r="I131" s="45">
        <f t="shared" ca="1" si="24"/>
        <v>0</v>
      </c>
      <c r="J131" s="45">
        <f t="shared" ca="1" si="25"/>
        <v>0</v>
      </c>
      <c r="K131" s="45">
        <f t="shared" ca="1" si="26"/>
        <v>0</v>
      </c>
      <c r="L131" s="45"/>
      <c r="M131" s="45">
        <f t="shared" ca="1" si="35"/>
        <v>0</v>
      </c>
      <c r="N131" s="257">
        <f t="shared" ca="1" si="27"/>
        <v>0</v>
      </c>
      <c r="O131" s="23"/>
      <c r="P131" s="255">
        <f t="shared" ca="1" si="28"/>
        <v>0</v>
      </c>
      <c r="Q131" s="163">
        <f t="shared" ca="1" si="29"/>
        <v>0</v>
      </c>
      <c r="R131" s="164">
        <f ca="1">NPV(Q130,K131:$K$244) + ($A$13+$A$14+$A$15)/POWER(1+Q130,$A$28-D131+1)</f>
        <v>0</v>
      </c>
      <c r="S131" s="164">
        <f ca="1">NPV(Q131,K131:$K$244) + ($A$13+$A$14+$A$15)/POWER(1+Q131,$A$28-D131+1)</f>
        <v>0</v>
      </c>
      <c r="T131" s="45">
        <f t="shared" ca="1" si="30"/>
        <v>0</v>
      </c>
      <c r="U131" s="45">
        <f t="shared" ca="1" si="36"/>
        <v>0</v>
      </c>
      <c r="V131" s="45">
        <f t="shared" ca="1" si="37"/>
        <v>0</v>
      </c>
      <c r="W131" s="45">
        <f t="shared" ca="1" si="31"/>
        <v>0</v>
      </c>
      <c r="X131" s="25">
        <f t="shared" ca="1" si="20"/>
        <v>0</v>
      </c>
      <c r="Z131" s="28">
        <f t="shared" ca="1" si="38"/>
        <v>0</v>
      </c>
      <c r="AA131" s="233"/>
      <c r="AB131" s="45">
        <f t="shared" ca="1" si="32"/>
        <v>0</v>
      </c>
      <c r="AC131" s="45">
        <f t="shared" ca="1" si="21"/>
        <v>0</v>
      </c>
      <c r="AD131" s="25">
        <f t="shared" ca="1" si="22"/>
        <v>0</v>
      </c>
    </row>
    <row r="132" spans="4:30" x14ac:dyDescent="0.35">
      <c r="D132" s="20">
        <v>128</v>
      </c>
      <c r="E132" s="21">
        <f t="shared" ca="1" si="33"/>
        <v>46752</v>
      </c>
      <c r="F132" s="44">
        <f t="shared" ca="1" si="23"/>
        <v>47117</v>
      </c>
      <c r="G132" s="22" t="s">
        <v>119</v>
      </c>
      <c r="H132" s="44">
        <f t="shared" ca="1" si="34"/>
        <v>46752</v>
      </c>
      <c r="I132" s="45">
        <f t="shared" ca="1" si="24"/>
        <v>0</v>
      </c>
      <c r="J132" s="45">
        <f t="shared" ca="1" si="25"/>
        <v>0</v>
      </c>
      <c r="K132" s="45">
        <f t="shared" ca="1" si="26"/>
        <v>0</v>
      </c>
      <c r="L132" s="45"/>
      <c r="M132" s="45">
        <f t="shared" ca="1" si="35"/>
        <v>0</v>
      </c>
      <c r="N132" s="257">
        <f t="shared" ca="1" si="27"/>
        <v>0</v>
      </c>
      <c r="O132" s="23"/>
      <c r="P132" s="255">
        <f t="shared" ca="1" si="28"/>
        <v>0</v>
      </c>
      <c r="Q132" s="163">
        <f t="shared" ca="1" si="29"/>
        <v>0</v>
      </c>
      <c r="R132" s="164">
        <f ca="1">NPV(Q131,K132:$K$244) + ($A$13+$A$14+$A$15)/POWER(1+Q131,$A$28-D132+1)</f>
        <v>0</v>
      </c>
      <c r="S132" s="164">
        <f ca="1">NPV(Q132,K132:$K$244) + ($A$13+$A$14+$A$15)/POWER(1+Q132,$A$28-D132+1)</f>
        <v>0</v>
      </c>
      <c r="T132" s="45">
        <f t="shared" ca="1" si="30"/>
        <v>0</v>
      </c>
      <c r="U132" s="45">
        <f t="shared" ca="1" si="36"/>
        <v>0</v>
      </c>
      <c r="V132" s="45">
        <f t="shared" ca="1" si="37"/>
        <v>0</v>
      </c>
      <c r="W132" s="45">
        <f t="shared" ca="1" si="31"/>
        <v>0</v>
      </c>
      <c r="X132" s="25">
        <f t="shared" ref="X132:X195" ca="1" si="39">T132+W132+U132+V132</f>
        <v>0</v>
      </c>
      <c r="Z132" s="28">
        <f t="shared" ca="1" si="38"/>
        <v>0</v>
      </c>
      <c r="AA132" s="233"/>
      <c r="AB132" s="45">
        <f t="shared" ca="1" si="32"/>
        <v>0</v>
      </c>
      <c r="AC132" s="45">
        <f t="shared" ref="AC132:AC195" ca="1" si="40">W132</f>
        <v>0</v>
      </c>
      <c r="AD132" s="25">
        <f t="shared" ref="AD132:AD195" ca="1" si="41">Z132-AA132-AB132+AC132</f>
        <v>0</v>
      </c>
    </row>
    <row r="133" spans="4:30" x14ac:dyDescent="0.35">
      <c r="D133" s="20">
        <v>129</v>
      </c>
      <c r="E133" s="21">
        <f t="shared" ca="1" si="33"/>
        <v>47118</v>
      </c>
      <c r="F133" s="44">
        <f t="shared" ref="F133:F196" ca="1" si="42">E134-1</f>
        <v>47482</v>
      </c>
      <c r="G133" s="22" t="s">
        <v>119</v>
      </c>
      <c r="H133" s="44">
        <f t="shared" ca="1" si="34"/>
        <v>47118</v>
      </c>
      <c r="I133" s="45">
        <f t="shared" ref="I133:I196" ca="1" si="43">IF(D133&gt;$A$28,0,$A$9)</f>
        <v>0</v>
      </c>
      <c r="J133" s="45">
        <f t="shared" ref="J133:J196" ca="1" si="44">IF(D133&gt;$A$28,0,$A$10)</f>
        <v>0</v>
      </c>
      <c r="K133" s="45">
        <f t="shared" ref="K133:K196" ca="1" si="45">IF(D133&gt;$A$28,0,$A$11)</f>
        <v>0</v>
      </c>
      <c r="L133" s="45"/>
      <c r="M133" s="45">
        <f t="shared" ca="1" si="35"/>
        <v>0</v>
      </c>
      <c r="N133" s="257">
        <f t="shared" ref="N133:N196" ca="1" si="46">$A$6</f>
        <v>0</v>
      </c>
      <c r="O133" s="23"/>
      <c r="P133" s="255">
        <f t="shared" ref="P133:P196" ca="1" si="47">$A$7</f>
        <v>0</v>
      </c>
      <c r="Q133" s="163">
        <f t="shared" ref="Q133:Q196" ca="1" si="48">$A$8</f>
        <v>0</v>
      </c>
      <c r="R133" s="164">
        <f ca="1">NPV(Q132,K133:$K$244) + ($A$13+$A$14+$A$15)/POWER(1+Q132,$A$28-D133+1)</f>
        <v>0</v>
      </c>
      <c r="S133" s="164">
        <f ca="1">NPV(Q133,K133:$K$244) + ($A$13+$A$14+$A$15)/POWER(1+Q133,$A$28-D133+1)</f>
        <v>0</v>
      </c>
      <c r="T133" s="45">
        <f t="shared" ref="T133:T196" ca="1" si="49">IF(ISBLANK(G133),0,X132)</f>
        <v>0</v>
      </c>
      <c r="U133" s="45">
        <f t="shared" ca="1" si="36"/>
        <v>0</v>
      </c>
      <c r="V133" s="45">
        <f t="shared" ca="1" si="37"/>
        <v>0</v>
      </c>
      <c r="W133" s="45">
        <f t="shared" ref="W133:W196" ca="1" si="50">S133-R133</f>
        <v>0</v>
      </c>
      <c r="X133" s="25">
        <f t="shared" ca="1" si="39"/>
        <v>0</v>
      </c>
      <c r="Z133" s="28">
        <f t="shared" ca="1" si="38"/>
        <v>0</v>
      </c>
      <c r="AA133" s="233"/>
      <c r="AB133" s="45">
        <f t="shared" ref="AB133:AB196" ca="1" si="51">IFERROR(Z133/($A$42-D133+1),0)</f>
        <v>0</v>
      </c>
      <c r="AC133" s="45">
        <f t="shared" ca="1" si="40"/>
        <v>0</v>
      </c>
      <c r="AD133" s="25">
        <f t="shared" ca="1" si="41"/>
        <v>0</v>
      </c>
    </row>
    <row r="134" spans="4:30" x14ac:dyDescent="0.35">
      <c r="D134" s="20">
        <v>130</v>
      </c>
      <c r="E134" s="21">
        <f t="shared" ref="E134:E197" ca="1" si="52">EOMONTH(H134,0)</f>
        <v>47483</v>
      </c>
      <c r="F134" s="44">
        <f t="shared" ca="1" si="42"/>
        <v>47847</v>
      </c>
      <c r="G134" s="22" t="s">
        <v>119</v>
      </c>
      <c r="H134" s="44">
        <f t="shared" ref="H134:H197" ca="1" si="53">EDATE(H133,12)</f>
        <v>47483</v>
      </c>
      <c r="I134" s="45">
        <f t="shared" ca="1" si="43"/>
        <v>0</v>
      </c>
      <c r="J134" s="45">
        <f t="shared" ca="1" si="44"/>
        <v>0</v>
      </c>
      <c r="K134" s="45">
        <f t="shared" ca="1" si="45"/>
        <v>0</v>
      </c>
      <c r="L134" s="45"/>
      <c r="M134" s="45">
        <f t="shared" ref="M134:M197" ca="1" si="54">K134+L134</f>
        <v>0</v>
      </c>
      <c r="N134" s="257">
        <f t="shared" ca="1" si="46"/>
        <v>0</v>
      </c>
      <c r="O134" s="23"/>
      <c r="P134" s="255">
        <f t="shared" ca="1" si="47"/>
        <v>0</v>
      </c>
      <c r="Q134" s="163">
        <f t="shared" ca="1" si="48"/>
        <v>0</v>
      </c>
      <c r="R134" s="164">
        <f ca="1">NPV(Q133,K134:$K$244) + ($A$13+$A$14+$A$15)/POWER(1+Q133,$A$28-D134+1)</f>
        <v>0</v>
      </c>
      <c r="S134" s="164">
        <f ca="1">NPV(Q134,K134:$K$244) + ($A$13+$A$14+$A$15)/POWER(1+Q134,$A$28-D134+1)</f>
        <v>0</v>
      </c>
      <c r="T134" s="45">
        <f t="shared" ca="1" si="49"/>
        <v>0</v>
      </c>
      <c r="U134" s="45">
        <f t="shared" ref="U134:U197" ca="1" si="55">S134*Q134</f>
        <v>0</v>
      </c>
      <c r="V134" s="45">
        <f t="shared" ref="V134:V197" ca="1" si="56">-(K134+L134)</f>
        <v>0</v>
      </c>
      <c r="W134" s="45">
        <f t="shared" ca="1" si="50"/>
        <v>0</v>
      </c>
      <c r="X134" s="25">
        <f t="shared" ca="1" si="39"/>
        <v>0</v>
      </c>
      <c r="Z134" s="28">
        <f t="shared" ref="Z134:Z197" ca="1" si="57">AD133</f>
        <v>0</v>
      </c>
      <c r="AA134" s="233"/>
      <c r="AB134" s="45">
        <f t="shared" ca="1" si="51"/>
        <v>0</v>
      </c>
      <c r="AC134" s="45">
        <f t="shared" ca="1" si="40"/>
        <v>0</v>
      </c>
      <c r="AD134" s="25">
        <f t="shared" ca="1" si="41"/>
        <v>0</v>
      </c>
    </row>
    <row r="135" spans="4:30" x14ac:dyDescent="0.35">
      <c r="D135" s="20">
        <v>131</v>
      </c>
      <c r="E135" s="21">
        <f t="shared" ca="1" si="52"/>
        <v>47848</v>
      </c>
      <c r="F135" s="44">
        <f t="shared" ca="1" si="42"/>
        <v>48212</v>
      </c>
      <c r="G135" s="22" t="s">
        <v>119</v>
      </c>
      <c r="H135" s="44">
        <f t="shared" ca="1" si="53"/>
        <v>47848</v>
      </c>
      <c r="I135" s="45">
        <f t="shared" ca="1" si="43"/>
        <v>0</v>
      </c>
      <c r="J135" s="45">
        <f t="shared" ca="1" si="44"/>
        <v>0</v>
      </c>
      <c r="K135" s="45">
        <f t="shared" ca="1" si="45"/>
        <v>0</v>
      </c>
      <c r="L135" s="45"/>
      <c r="M135" s="45">
        <f t="shared" ca="1" si="54"/>
        <v>0</v>
      </c>
      <c r="N135" s="257">
        <f t="shared" ca="1" si="46"/>
        <v>0</v>
      </c>
      <c r="O135" s="23"/>
      <c r="P135" s="255">
        <f t="shared" ca="1" si="47"/>
        <v>0</v>
      </c>
      <c r="Q135" s="163">
        <f t="shared" ca="1" si="48"/>
        <v>0</v>
      </c>
      <c r="R135" s="164">
        <f ca="1">NPV(Q134,K135:$K$244) + ($A$13+$A$14+$A$15)/POWER(1+Q134,$A$28-D135+1)</f>
        <v>0</v>
      </c>
      <c r="S135" s="164">
        <f ca="1">NPV(Q135,K135:$K$244) + ($A$13+$A$14+$A$15)/POWER(1+Q135,$A$28-D135+1)</f>
        <v>0</v>
      </c>
      <c r="T135" s="45">
        <f t="shared" ca="1" si="49"/>
        <v>0</v>
      </c>
      <c r="U135" s="45">
        <f t="shared" ca="1" si="55"/>
        <v>0</v>
      </c>
      <c r="V135" s="45">
        <f t="shared" ca="1" si="56"/>
        <v>0</v>
      </c>
      <c r="W135" s="45">
        <f t="shared" ca="1" si="50"/>
        <v>0</v>
      </c>
      <c r="X135" s="25">
        <f t="shared" ca="1" si="39"/>
        <v>0</v>
      </c>
      <c r="Z135" s="28">
        <f t="shared" ca="1" si="57"/>
        <v>0</v>
      </c>
      <c r="AA135" s="233"/>
      <c r="AB135" s="45">
        <f t="shared" ca="1" si="51"/>
        <v>0</v>
      </c>
      <c r="AC135" s="45">
        <f t="shared" ca="1" si="40"/>
        <v>0</v>
      </c>
      <c r="AD135" s="25">
        <f t="shared" ca="1" si="41"/>
        <v>0</v>
      </c>
    </row>
    <row r="136" spans="4:30" x14ac:dyDescent="0.35">
      <c r="D136" s="20">
        <v>132</v>
      </c>
      <c r="E136" s="21">
        <f t="shared" ca="1" si="52"/>
        <v>48213</v>
      </c>
      <c r="F136" s="44">
        <f t="shared" ca="1" si="42"/>
        <v>48578</v>
      </c>
      <c r="G136" s="22" t="s">
        <v>119</v>
      </c>
      <c r="H136" s="44">
        <f t="shared" ca="1" si="53"/>
        <v>48213</v>
      </c>
      <c r="I136" s="45">
        <f t="shared" ca="1" si="43"/>
        <v>0</v>
      </c>
      <c r="J136" s="45">
        <f t="shared" ca="1" si="44"/>
        <v>0</v>
      </c>
      <c r="K136" s="45">
        <f t="shared" ca="1" si="45"/>
        <v>0</v>
      </c>
      <c r="L136" s="45"/>
      <c r="M136" s="45">
        <f t="shared" ca="1" si="54"/>
        <v>0</v>
      </c>
      <c r="N136" s="257">
        <f t="shared" ca="1" si="46"/>
        <v>0</v>
      </c>
      <c r="O136" s="23"/>
      <c r="P136" s="255">
        <f t="shared" ca="1" si="47"/>
        <v>0</v>
      </c>
      <c r="Q136" s="163">
        <f t="shared" ca="1" si="48"/>
        <v>0</v>
      </c>
      <c r="R136" s="164">
        <f ca="1">NPV(Q135,K136:$K$244) + ($A$13+$A$14+$A$15)/POWER(1+Q135,$A$28-D136+1)</f>
        <v>0</v>
      </c>
      <c r="S136" s="164">
        <f ca="1">NPV(Q136,K136:$K$244) + ($A$13+$A$14+$A$15)/POWER(1+Q136,$A$28-D136+1)</f>
        <v>0</v>
      </c>
      <c r="T136" s="45">
        <f t="shared" ca="1" si="49"/>
        <v>0</v>
      </c>
      <c r="U136" s="45">
        <f t="shared" ca="1" si="55"/>
        <v>0</v>
      </c>
      <c r="V136" s="45">
        <f t="shared" ca="1" si="56"/>
        <v>0</v>
      </c>
      <c r="W136" s="45">
        <f t="shared" ca="1" si="50"/>
        <v>0</v>
      </c>
      <c r="X136" s="25">
        <f t="shared" ca="1" si="39"/>
        <v>0</v>
      </c>
      <c r="Z136" s="28">
        <f t="shared" ca="1" si="57"/>
        <v>0</v>
      </c>
      <c r="AA136" s="233"/>
      <c r="AB136" s="45">
        <f t="shared" ca="1" si="51"/>
        <v>0</v>
      </c>
      <c r="AC136" s="45">
        <f t="shared" ca="1" si="40"/>
        <v>0</v>
      </c>
      <c r="AD136" s="25">
        <f t="shared" ca="1" si="41"/>
        <v>0</v>
      </c>
    </row>
    <row r="137" spans="4:30" x14ac:dyDescent="0.35">
      <c r="D137" s="20">
        <v>133</v>
      </c>
      <c r="E137" s="21">
        <f t="shared" ca="1" si="52"/>
        <v>48579</v>
      </c>
      <c r="F137" s="44">
        <f t="shared" ca="1" si="42"/>
        <v>48943</v>
      </c>
      <c r="G137" s="22" t="s">
        <v>119</v>
      </c>
      <c r="H137" s="44">
        <f t="shared" ca="1" si="53"/>
        <v>48579</v>
      </c>
      <c r="I137" s="45">
        <f t="shared" ca="1" si="43"/>
        <v>0</v>
      </c>
      <c r="J137" s="45">
        <f t="shared" ca="1" si="44"/>
        <v>0</v>
      </c>
      <c r="K137" s="45">
        <f t="shared" ca="1" si="45"/>
        <v>0</v>
      </c>
      <c r="L137" s="45"/>
      <c r="M137" s="45">
        <f t="shared" ca="1" si="54"/>
        <v>0</v>
      </c>
      <c r="N137" s="257">
        <f t="shared" ca="1" si="46"/>
        <v>0</v>
      </c>
      <c r="O137" s="23"/>
      <c r="P137" s="255">
        <f t="shared" ca="1" si="47"/>
        <v>0</v>
      </c>
      <c r="Q137" s="163">
        <f t="shared" ca="1" si="48"/>
        <v>0</v>
      </c>
      <c r="R137" s="164">
        <f ca="1">NPV(Q136,K137:$K$244) + ($A$13+$A$14+$A$15)/POWER(1+Q136,$A$28-D137+1)</f>
        <v>0</v>
      </c>
      <c r="S137" s="164">
        <f ca="1">NPV(Q137,K137:$K$244) + ($A$13+$A$14+$A$15)/POWER(1+Q137,$A$28-D137+1)</f>
        <v>0</v>
      </c>
      <c r="T137" s="45">
        <f t="shared" ca="1" si="49"/>
        <v>0</v>
      </c>
      <c r="U137" s="45">
        <f t="shared" ca="1" si="55"/>
        <v>0</v>
      </c>
      <c r="V137" s="45">
        <f t="shared" ca="1" si="56"/>
        <v>0</v>
      </c>
      <c r="W137" s="45">
        <f t="shared" ca="1" si="50"/>
        <v>0</v>
      </c>
      <c r="X137" s="25">
        <f t="shared" ca="1" si="39"/>
        <v>0</v>
      </c>
      <c r="Z137" s="28">
        <f t="shared" ca="1" si="57"/>
        <v>0</v>
      </c>
      <c r="AA137" s="233"/>
      <c r="AB137" s="45">
        <f t="shared" ca="1" si="51"/>
        <v>0</v>
      </c>
      <c r="AC137" s="45">
        <f t="shared" ca="1" si="40"/>
        <v>0</v>
      </c>
      <c r="AD137" s="25">
        <f t="shared" ca="1" si="41"/>
        <v>0</v>
      </c>
    </row>
    <row r="138" spans="4:30" x14ac:dyDescent="0.35">
      <c r="D138" s="20">
        <v>134</v>
      </c>
      <c r="E138" s="21">
        <f t="shared" ca="1" si="52"/>
        <v>48944</v>
      </c>
      <c r="F138" s="44">
        <f t="shared" ca="1" si="42"/>
        <v>49308</v>
      </c>
      <c r="G138" s="22" t="s">
        <v>119</v>
      </c>
      <c r="H138" s="44">
        <f t="shared" ca="1" si="53"/>
        <v>48944</v>
      </c>
      <c r="I138" s="45">
        <f t="shared" ca="1" si="43"/>
        <v>0</v>
      </c>
      <c r="J138" s="45">
        <f t="shared" ca="1" si="44"/>
        <v>0</v>
      </c>
      <c r="K138" s="45">
        <f t="shared" ca="1" si="45"/>
        <v>0</v>
      </c>
      <c r="L138" s="45"/>
      <c r="M138" s="45">
        <f t="shared" ca="1" si="54"/>
        <v>0</v>
      </c>
      <c r="N138" s="257">
        <f t="shared" ca="1" si="46"/>
        <v>0</v>
      </c>
      <c r="O138" s="23"/>
      <c r="P138" s="255">
        <f t="shared" ca="1" si="47"/>
        <v>0</v>
      </c>
      <c r="Q138" s="163">
        <f t="shared" ca="1" si="48"/>
        <v>0</v>
      </c>
      <c r="R138" s="164">
        <f ca="1">NPV(Q137,K138:$K$244) + ($A$13+$A$14+$A$15)/POWER(1+Q137,$A$28-D138+1)</f>
        <v>0</v>
      </c>
      <c r="S138" s="164">
        <f ca="1">NPV(Q138,K138:$K$244) + ($A$13+$A$14+$A$15)/POWER(1+Q138,$A$28-D138+1)</f>
        <v>0</v>
      </c>
      <c r="T138" s="45">
        <f t="shared" ca="1" si="49"/>
        <v>0</v>
      </c>
      <c r="U138" s="45">
        <f t="shared" ca="1" si="55"/>
        <v>0</v>
      </c>
      <c r="V138" s="45">
        <f t="shared" ca="1" si="56"/>
        <v>0</v>
      </c>
      <c r="W138" s="45">
        <f t="shared" ca="1" si="50"/>
        <v>0</v>
      </c>
      <c r="X138" s="25">
        <f t="shared" ca="1" si="39"/>
        <v>0</v>
      </c>
      <c r="Z138" s="28">
        <f t="shared" ca="1" si="57"/>
        <v>0</v>
      </c>
      <c r="AA138" s="233"/>
      <c r="AB138" s="45">
        <f t="shared" ca="1" si="51"/>
        <v>0</v>
      </c>
      <c r="AC138" s="45">
        <f t="shared" ca="1" si="40"/>
        <v>0</v>
      </c>
      <c r="AD138" s="25">
        <f t="shared" ca="1" si="41"/>
        <v>0</v>
      </c>
    </row>
    <row r="139" spans="4:30" x14ac:dyDescent="0.35">
      <c r="D139" s="20">
        <v>135</v>
      </c>
      <c r="E139" s="21">
        <f t="shared" ca="1" si="52"/>
        <v>49309</v>
      </c>
      <c r="F139" s="44">
        <f t="shared" ca="1" si="42"/>
        <v>49673</v>
      </c>
      <c r="G139" s="22" t="s">
        <v>119</v>
      </c>
      <c r="H139" s="44">
        <f t="shared" ca="1" si="53"/>
        <v>49309</v>
      </c>
      <c r="I139" s="45">
        <f t="shared" ca="1" si="43"/>
        <v>0</v>
      </c>
      <c r="J139" s="45">
        <f t="shared" ca="1" si="44"/>
        <v>0</v>
      </c>
      <c r="K139" s="45">
        <f t="shared" ca="1" si="45"/>
        <v>0</v>
      </c>
      <c r="L139" s="45"/>
      <c r="M139" s="45">
        <f t="shared" ca="1" si="54"/>
        <v>0</v>
      </c>
      <c r="N139" s="257">
        <f t="shared" ca="1" si="46"/>
        <v>0</v>
      </c>
      <c r="O139" s="23"/>
      <c r="P139" s="255">
        <f t="shared" ca="1" si="47"/>
        <v>0</v>
      </c>
      <c r="Q139" s="163">
        <f t="shared" ca="1" si="48"/>
        <v>0</v>
      </c>
      <c r="R139" s="164">
        <f ca="1">NPV(Q138,K139:$K$244) + ($A$13+$A$14+$A$15)/POWER(1+Q138,$A$28-D139+1)</f>
        <v>0</v>
      </c>
      <c r="S139" s="164">
        <f ca="1">NPV(Q139,K139:$K$244) + ($A$13+$A$14+$A$15)/POWER(1+Q139,$A$28-D139+1)</f>
        <v>0</v>
      </c>
      <c r="T139" s="45">
        <f t="shared" ca="1" si="49"/>
        <v>0</v>
      </c>
      <c r="U139" s="45">
        <f t="shared" ca="1" si="55"/>
        <v>0</v>
      </c>
      <c r="V139" s="45">
        <f t="shared" ca="1" si="56"/>
        <v>0</v>
      </c>
      <c r="W139" s="45">
        <f t="shared" ca="1" si="50"/>
        <v>0</v>
      </c>
      <c r="X139" s="25">
        <f t="shared" ca="1" si="39"/>
        <v>0</v>
      </c>
      <c r="Z139" s="28">
        <f t="shared" ca="1" si="57"/>
        <v>0</v>
      </c>
      <c r="AA139" s="233"/>
      <c r="AB139" s="45">
        <f t="shared" ca="1" si="51"/>
        <v>0</v>
      </c>
      <c r="AC139" s="45">
        <f t="shared" ca="1" si="40"/>
        <v>0</v>
      </c>
      <c r="AD139" s="25">
        <f t="shared" ca="1" si="41"/>
        <v>0</v>
      </c>
    </row>
    <row r="140" spans="4:30" x14ac:dyDescent="0.35">
      <c r="D140" s="20">
        <v>136</v>
      </c>
      <c r="E140" s="21">
        <f t="shared" ca="1" si="52"/>
        <v>49674</v>
      </c>
      <c r="F140" s="44">
        <f t="shared" ca="1" si="42"/>
        <v>50039</v>
      </c>
      <c r="G140" s="22" t="s">
        <v>119</v>
      </c>
      <c r="H140" s="44">
        <f t="shared" ca="1" si="53"/>
        <v>49674</v>
      </c>
      <c r="I140" s="45">
        <f t="shared" ca="1" si="43"/>
        <v>0</v>
      </c>
      <c r="J140" s="45">
        <f t="shared" ca="1" si="44"/>
        <v>0</v>
      </c>
      <c r="K140" s="45">
        <f t="shared" ca="1" si="45"/>
        <v>0</v>
      </c>
      <c r="L140" s="45"/>
      <c r="M140" s="45">
        <f t="shared" ca="1" si="54"/>
        <v>0</v>
      </c>
      <c r="N140" s="257">
        <f t="shared" ca="1" si="46"/>
        <v>0</v>
      </c>
      <c r="O140" s="23"/>
      <c r="P140" s="255">
        <f t="shared" ca="1" si="47"/>
        <v>0</v>
      </c>
      <c r="Q140" s="163">
        <f t="shared" ca="1" si="48"/>
        <v>0</v>
      </c>
      <c r="R140" s="164">
        <f ca="1">NPV(Q139,K140:$K$244) + ($A$13+$A$14+$A$15)/POWER(1+Q139,$A$28-D140+1)</f>
        <v>0</v>
      </c>
      <c r="S140" s="164">
        <f ca="1">NPV(Q140,K140:$K$244) + ($A$13+$A$14+$A$15)/POWER(1+Q140,$A$28-D140+1)</f>
        <v>0</v>
      </c>
      <c r="T140" s="45">
        <f t="shared" ca="1" si="49"/>
        <v>0</v>
      </c>
      <c r="U140" s="45">
        <f t="shared" ca="1" si="55"/>
        <v>0</v>
      </c>
      <c r="V140" s="45">
        <f t="shared" ca="1" si="56"/>
        <v>0</v>
      </c>
      <c r="W140" s="45">
        <f t="shared" ca="1" si="50"/>
        <v>0</v>
      </c>
      <c r="X140" s="25">
        <f t="shared" ca="1" si="39"/>
        <v>0</v>
      </c>
      <c r="Z140" s="28">
        <f t="shared" ca="1" si="57"/>
        <v>0</v>
      </c>
      <c r="AA140" s="233"/>
      <c r="AB140" s="45">
        <f t="shared" ca="1" si="51"/>
        <v>0</v>
      </c>
      <c r="AC140" s="45">
        <f t="shared" ca="1" si="40"/>
        <v>0</v>
      </c>
      <c r="AD140" s="25">
        <f t="shared" ca="1" si="41"/>
        <v>0</v>
      </c>
    </row>
    <row r="141" spans="4:30" x14ac:dyDescent="0.35">
      <c r="D141" s="20">
        <v>137</v>
      </c>
      <c r="E141" s="21">
        <f t="shared" ca="1" si="52"/>
        <v>50040</v>
      </c>
      <c r="F141" s="44">
        <f t="shared" ca="1" si="42"/>
        <v>50404</v>
      </c>
      <c r="G141" s="22" t="s">
        <v>119</v>
      </c>
      <c r="H141" s="44">
        <f t="shared" ca="1" si="53"/>
        <v>50040</v>
      </c>
      <c r="I141" s="45">
        <f t="shared" ca="1" si="43"/>
        <v>0</v>
      </c>
      <c r="J141" s="45">
        <f t="shared" ca="1" si="44"/>
        <v>0</v>
      </c>
      <c r="K141" s="45">
        <f t="shared" ca="1" si="45"/>
        <v>0</v>
      </c>
      <c r="L141" s="45"/>
      <c r="M141" s="45">
        <f t="shared" ca="1" si="54"/>
        <v>0</v>
      </c>
      <c r="N141" s="257">
        <f t="shared" ca="1" si="46"/>
        <v>0</v>
      </c>
      <c r="O141" s="23"/>
      <c r="P141" s="255">
        <f t="shared" ca="1" si="47"/>
        <v>0</v>
      </c>
      <c r="Q141" s="163">
        <f t="shared" ca="1" si="48"/>
        <v>0</v>
      </c>
      <c r="R141" s="164">
        <f ca="1">NPV(Q140,K141:$K$244) + ($A$13+$A$14+$A$15)/POWER(1+Q140,$A$28-D141+1)</f>
        <v>0</v>
      </c>
      <c r="S141" s="164">
        <f ca="1">NPV(Q141,K141:$K$244) + ($A$13+$A$14+$A$15)/POWER(1+Q141,$A$28-D141+1)</f>
        <v>0</v>
      </c>
      <c r="T141" s="45">
        <f t="shared" ca="1" si="49"/>
        <v>0</v>
      </c>
      <c r="U141" s="45">
        <f t="shared" ca="1" si="55"/>
        <v>0</v>
      </c>
      <c r="V141" s="45">
        <f t="shared" ca="1" si="56"/>
        <v>0</v>
      </c>
      <c r="W141" s="45">
        <f t="shared" ca="1" si="50"/>
        <v>0</v>
      </c>
      <c r="X141" s="25">
        <f t="shared" ca="1" si="39"/>
        <v>0</v>
      </c>
      <c r="Z141" s="28">
        <f t="shared" ca="1" si="57"/>
        <v>0</v>
      </c>
      <c r="AA141" s="233"/>
      <c r="AB141" s="45">
        <f t="shared" ca="1" si="51"/>
        <v>0</v>
      </c>
      <c r="AC141" s="45">
        <f t="shared" ca="1" si="40"/>
        <v>0</v>
      </c>
      <c r="AD141" s="25">
        <f t="shared" ca="1" si="41"/>
        <v>0</v>
      </c>
    </row>
    <row r="142" spans="4:30" x14ac:dyDescent="0.35">
      <c r="D142" s="20">
        <v>138</v>
      </c>
      <c r="E142" s="21">
        <f t="shared" ca="1" si="52"/>
        <v>50405</v>
      </c>
      <c r="F142" s="44">
        <f t="shared" ca="1" si="42"/>
        <v>50769</v>
      </c>
      <c r="G142" s="22" t="s">
        <v>119</v>
      </c>
      <c r="H142" s="44">
        <f t="shared" ca="1" si="53"/>
        <v>50405</v>
      </c>
      <c r="I142" s="45">
        <f t="shared" ca="1" si="43"/>
        <v>0</v>
      </c>
      <c r="J142" s="45">
        <f t="shared" ca="1" si="44"/>
        <v>0</v>
      </c>
      <c r="K142" s="45">
        <f t="shared" ca="1" si="45"/>
        <v>0</v>
      </c>
      <c r="L142" s="45"/>
      <c r="M142" s="45">
        <f t="shared" ca="1" si="54"/>
        <v>0</v>
      </c>
      <c r="N142" s="257">
        <f t="shared" ca="1" si="46"/>
        <v>0</v>
      </c>
      <c r="O142" s="23"/>
      <c r="P142" s="255">
        <f t="shared" ca="1" si="47"/>
        <v>0</v>
      </c>
      <c r="Q142" s="163">
        <f t="shared" ca="1" si="48"/>
        <v>0</v>
      </c>
      <c r="R142" s="164">
        <f ca="1">NPV(Q141,K142:$K$244) + ($A$13+$A$14+$A$15)/POWER(1+Q141,$A$28-D142+1)</f>
        <v>0</v>
      </c>
      <c r="S142" s="164">
        <f ca="1">NPV(Q142,K142:$K$244) + ($A$13+$A$14+$A$15)/POWER(1+Q142,$A$28-D142+1)</f>
        <v>0</v>
      </c>
      <c r="T142" s="45">
        <f t="shared" ca="1" si="49"/>
        <v>0</v>
      </c>
      <c r="U142" s="45">
        <f t="shared" ca="1" si="55"/>
        <v>0</v>
      </c>
      <c r="V142" s="45">
        <f t="shared" ca="1" si="56"/>
        <v>0</v>
      </c>
      <c r="W142" s="45">
        <f t="shared" ca="1" si="50"/>
        <v>0</v>
      </c>
      <c r="X142" s="25">
        <f t="shared" ca="1" si="39"/>
        <v>0</v>
      </c>
      <c r="Z142" s="28">
        <f t="shared" ca="1" si="57"/>
        <v>0</v>
      </c>
      <c r="AA142" s="233"/>
      <c r="AB142" s="45">
        <f t="shared" ca="1" si="51"/>
        <v>0</v>
      </c>
      <c r="AC142" s="45">
        <f t="shared" ca="1" si="40"/>
        <v>0</v>
      </c>
      <c r="AD142" s="25">
        <f t="shared" ca="1" si="41"/>
        <v>0</v>
      </c>
    </row>
    <row r="143" spans="4:30" x14ac:dyDescent="0.35">
      <c r="D143" s="20">
        <v>139</v>
      </c>
      <c r="E143" s="21">
        <f t="shared" ca="1" si="52"/>
        <v>50770</v>
      </c>
      <c r="F143" s="44">
        <f t="shared" ca="1" si="42"/>
        <v>51134</v>
      </c>
      <c r="G143" s="22" t="s">
        <v>119</v>
      </c>
      <c r="H143" s="44">
        <f t="shared" ca="1" si="53"/>
        <v>50770</v>
      </c>
      <c r="I143" s="45">
        <f t="shared" ca="1" si="43"/>
        <v>0</v>
      </c>
      <c r="J143" s="45">
        <f t="shared" ca="1" si="44"/>
        <v>0</v>
      </c>
      <c r="K143" s="45">
        <f t="shared" ca="1" si="45"/>
        <v>0</v>
      </c>
      <c r="L143" s="45"/>
      <c r="M143" s="45">
        <f t="shared" ca="1" si="54"/>
        <v>0</v>
      </c>
      <c r="N143" s="257">
        <f t="shared" ca="1" si="46"/>
        <v>0</v>
      </c>
      <c r="O143" s="23"/>
      <c r="P143" s="255">
        <f t="shared" ca="1" si="47"/>
        <v>0</v>
      </c>
      <c r="Q143" s="163">
        <f t="shared" ca="1" si="48"/>
        <v>0</v>
      </c>
      <c r="R143" s="164">
        <f ca="1">NPV(Q142,K143:$K$244) + ($A$13+$A$14+$A$15)/POWER(1+Q142,$A$28-D143+1)</f>
        <v>0</v>
      </c>
      <c r="S143" s="164">
        <f ca="1">NPV(Q143,K143:$K$244) + ($A$13+$A$14+$A$15)/POWER(1+Q143,$A$28-D143+1)</f>
        <v>0</v>
      </c>
      <c r="T143" s="45">
        <f t="shared" ca="1" si="49"/>
        <v>0</v>
      </c>
      <c r="U143" s="45">
        <f t="shared" ca="1" si="55"/>
        <v>0</v>
      </c>
      <c r="V143" s="45">
        <f t="shared" ca="1" si="56"/>
        <v>0</v>
      </c>
      <c r="W143" s="45">
        <f t="shared" ca="1" si="50"/>
        <v>0</v>
      </c>
      <c r="X143" s="25">
        <f t="shared" ca="1" si="39"/>
        <v>0</v>
      </c>
      <c r="Z143" s="28">
        <f t="shared" ca="1" si="57"/>
        <v>0</v>
      </c>
      <c r="AA143" s="233"/>
      <c r="AB143" s="45">
        <f t="shared" ca="1" si="51"/>
        <v>0</v>
      </c>
      <c r="AC143" s="45">
        <f t="shared" ca="1" si="40"/>
        <v>0</v>
      </c>
      <c r="AD143" s="25">
        <f t="shared" ca="1" si="41"/>
        <v>0</v>
      </c>
    </row>
    <row r="144" spans="4:30" x14ac:dyDescent="0.35">
      <c r="D144" s="20">
        <v>140</v>
      </c>
      <c r="E144" s="21">
        <f t="shared" ca="1" si="52"/>
        <v>51135</v>
      </c>
      <c r="F144" s="44">
        <f t="shared" ca="1" si="42"/>
        <v>51500</v>
      </c>
      <c r="G144" s="22" t="s">
        <v>119</v>
      </c>
      <c r="H144" s="44">
        <f t="shared" ca="1" si="53"/>
        <v>51135</v>
      </c>
      <c r="I144" s="45">
        <f t="shared" ca="1" si="43"/>
        <v>0</v>
      </c>
      <c r="J144" s="45">
        <f t="shared" ca="1" si="44"/>
        <v>0</v>
      </c>
      <c r="K144" s="45">
        <f t="shared" ca="1" si="45"/>
        <v>0</v>
      </c>
      <c r="L144" s="45"/>
      <c r="M144" s="45">
        <f t="shared" ca="1" si="54"/>
        <v>0</v>
      </c>
      <c r="N144" s="257">
        <f t="shared" ca="1" si="46"/>
        <v>0</v>
      </c>
      <c r="O144" s="23"/>
      <c r="P144" s="255">
        <f t="shared" ca="1" si="47"/>
        <v>0</v>
      </c>
      <c r="Q144" s="163">
        <f t="shared" ca="1" si="48"/>
        <v>0</v>
      </c>
      <c r="R144" s="164">
        <f ca="1">NPV(Q143,K144:$K$244) + ($A$13+$A$14+$A$15)/POWER(1+Q143,$A$28-D144+1)</f>
        <v>0</v>
      </c>
      <c r="S144" s="164">
        <f ca="1">NPV(Q144,K144:$K$244) + ($A$13+$A$14+$A$15)/POWER(1+Q144,$A$28-D144+1)</f>
        <v>0</v>
      </c>
      <c r="T144" s="45">
        <f t="shared" ca="1" si="49"/>
        <v>0</v>
      </c>
      <c r="U144" s="45">
        <f t="shared" ca="1" si="55"/>
        <v>0</v>
      </c>
      <c r="V144" s="45">
        <f t="shared" ca="1" si="56"/>
        <v>0</v>
      </c>
      <c r="W144" s="45">
        <f t="shared" ca="1" si="50"/>
        <v>0</v>
      </c>
      <c r="X144" s="25">
        <f t="shared" ca="1" si="39"/>
        <v>0</v>
      </c>
      <c r="Z144" s="28">
        <f t="shared" ca="1" si="57"/>
        <v>0</v>
      </c>
      <c r="AA144" s="233"/>
      <c r="AB144" s="45">
        <f t="shared" ca="1" si="51"/>
        <v>0</v>
      </c>
      <c r="AC144" s="45">
        <f t="shared" ca="1" si="40"/>
        <v>0</v>
      </c>
      <c r="AD144" s="25">
        <f t="shared" ca="1" si="41"/>
        <v>0</v>
      </c>
    </row>
    <row r="145" spans="4:30" x14ac:dyDescent="0.35">
      <c r="D145" s="20">
        <v>141</v>
      </c>
      <c r="E145" s="21">
        <f t="shared" ca="1" si="52"/>
        <v>51501</v>
      </c>
      <c r="F145" s="44">
        <f t="shared" ca="1" si="42"/>
        <v>51865</v>
      </c>
      <c r="G145" s="22" t="s">
        <v>119</v>
      </c>
      <c r="H145" s="44">
        <f t="shared" ca="1" si="53"/>
        <v>51501</v>
      </c>
      <c r="I145" s="45">
        <f t="shared" ca="1" si="43"/>
        <v>0</v>
      </c>
      <c r="J145" s="45">
        <f t="shared" ca="1" si="44"/>
        <v>0</v>
      </c>
      <c r="K145" s="45">
        <f t="shared" ca="1" si="45"/>
        <v>0</v>
      </c>
      <c r="L145" s="45"/>
      <c r="M145" s="45">
        <f t="shared" ca="1" si="54"/>
        <v>0</v>
      </c>
      <c r="N145" s="257">
        <f t="shared" ca="1" si="46"/>
        <v>0</v>
      </c>
      <c r="O145" s="23"/>
      <c r="P145" s="255">
        <f t="shared" ca="1" si="47"/>
        <v>0</v>
      </c>
      <c r="Q145" s="163">
        <f t="shared" ca="1" si="48"/>
        <v>0</v>
      </c>
      <c r="R145" s="164">
        <f ca="1">NPV(Q144,K145:$K$244) + ($A$13+$A$14+$A$15)/POWER(1+Q144,$A$28-D145+1)</f>
        <v>0</v>
      </c>
      <c r="S145" s="164">
        <f ca="1">NPV(Q145,K145:$K$244) + ($A$13+$A$14+$A$15)/POWER(1+Q145,$A$28-D145+1)</f>
        <v>0</v>
      </c>
      <c r="T145" s="45">
        <f t="shared" ca="1" si="49"/>
        <v>0</v>
      </c>
      <c r="U145" s="45">
        <f t="shared" ca="1" si="55"/>
        <v>0</v>
      </c>
      <c r="V145" s="45">
        <f t="shared" ca="1" si="56"/>
        <v>0</v>
      </c>
      <c r="W145" s="45">
        <f t="shared" ca="1" si="50"/>
        <v>0</v>
      </c>
      <c r="X145" s="25">
        <f t="shared" ca="1" si="39"/>
        <v>0</v>
      </c>
      <c r="Z145" s="28">
        <f t="shared" ca="1" si="57"/>
        <v>0</v>
      </c>
      <c r="AA145" s="233"/>
      <c r="AB145" s="45">
        <f t="shared" ca="1" si="51"/>
        <v>0</v>
      </c>
      <c r="AC145" s="45">
        <f t="shared" ca="1" si="40"/>
        <v>0</v>
      </c>
      <c r="AD145" s="25">
        <f t="shared" ca="1" si="41"/>
        <v>0</v>
      </c>
    </row>
    <row r="146" spans="4:30" x14ac:dyDescent="0.35">
      <c r="D146" s="20">
        <v>142</v>
      </c>
      <c r="E146" s="21">
        <f t="shared" ca="1" si="52"/>
        <v>51866</v>
      </c>
      <c r="F146" s="44">
        <f t="shared" ca="1" si="42"/>
        <v>52230</v>
      </c>
      <c r="G146" s="22" t="s">
        <v>119</v>
      </c>
      <c r="H146" s="44">
        <f t="shared" ca="1" si="53"/>
        <v>51866</v>
      </c>
      <c r="I146" s="45">
        <f t="shared" ca="1" si="43"/>
        <v>0</v>
      </c>
      <c r="J146" s="45">
        <f t="shared" ca="1" si="44"/>
        <v>0</v>
      </c>
      <c r="K146" s="45">
        <f t="shared" ca="1" si="45"/>
        <v>0</v>
      </c>
      <c r="L146" s="45"/>
      <c r="M146" s="45">
        <f t="shared" ca="1" si="54"/>
        <v>0</v>
      </c>
      <c r="N146" s="257">
        <f t="shared" ca="1" si="46"/>
        <v>0</v>
      </c>
      <c r="O146" s="23"/>
      <c r="P146" s="255">
        <f t="shared" ca="1" si="47"/>
        <v>0</v>
      </c>
      <c r="Q146" s="163">
        <f t="shared" ca="1" si="48"/>
        <v>0</v>
      </c>
      <c r="R146" s="164">
        <f ca="1">NPV(Q145,K146:$K$244) + ($A$13+$A$14+$A$15)/POWER(1+Q145,$A$28-D146+1)</f>
        <v>0</v>
      </c>
      <c r="S146" s="164">
        <f ca="1">NPV(Q146,K146:$K$244) + ($A$13+$A$14+$A$15)/POWER(1+Q146,$A$28-D146+1)</f>
        <v>0</v>
      </c>
      <c r="T146" s="45">
        <f t="shared" ca="1" si="49"/>
        <v>0</v>
      </c>
      <c r="U146" s="45">
        <f t="shared" ca="1" si="55"/>
        <v>0</v>
      </c>
      <c r="V146" s="45">
        <f t="shared" ca="1" si="56"/>
        <v>0</v>
      </c>
      <c r="W146" s="45">
        <f t="shared" ca="1" si="50"/>
        <v>0</v>
      </c>
      <c r="X146" s="25">
        <f t="shared" ca="1" si="39"/>
        <v>0</v>
      </c>
      <c r="Z146" s="28">
        <f t="shared" ca="1" si="57"/>
        <v>0</v>
      </c>
      <c r="AA146" s="233"/>
      <c r="AB146" s="45">
        <f t="shared" ca="1" si="51"/>
        <v>0</v>
      </c>
      <c r="AC146" s="45">
        <f t="shared" ca="1" si="40"/>
        <v>0</v>
      </c>
      <c r="AD146" s="25">
        <f t="shared" ca="1" si="41"/>
        <v>0</v>
      </c>
    </row>
    <row r="147" spans="4:30" x14ac:dyDescent="0.35">
      <c r="D147" s="20">
        <v>143</v>
      </c>
      <c r="E147" s="21">
        <f t="shared" ca="1" si="52"/>
        <v>52231</v>
      </c>
      <c r="F147" s="44">
        <f t="shared" ca="1" si="42"/>
        <v>52595</v>
      </c>
      <c r="G147" s="22" t="s">
        <v>119</v>
      </c>
      <c r="H147" s="44">
        <f t="shared" ca="1" si="53"/>
        <v>52231</v>
      </c>
      <c r="I147" s="45">
        <f t="shared" ca="1" si="43"/>
        <v>0</v>
      </c>
      <c r="J147" s="45">
        <f t="shared" ca="1" si="44"/>
        <v>0</v>
      </c>
      <c r="K147" s="45">
        <f t="shared" ca="1" si="45"/>
        <v>0</v>
      </c>
      <c r="L147" s="45"/>
      <c r="M147" s="45">
        <f t="shared" ca="1" si="54"/>
        <v>0</v>
      </c>
      <c r="N147" s="257">
        <f t="shared" ca="1" si="46"/>
        <v>0</v>
      </c>
      <c r="O147" s="23"/>
      <c r="P147" s="255">
        <f t="shared" ca="1" si="47"/>
        <v>0</v>
      </c>
      <c r="Q147" s="163">
        <f t="shared" ca="1" si="48"/>
        <v>0</v>
      </c>
      <c r="R147" s="164">
        <f ca="1">NPV(Q146,K147:$K$244) + ($A$13+$A$14+$A$15)/POWER(1+Q146,$A$28-D147+1)</f>
        <v>0</v>
      </c>
      <c r="S147" s="164">
        <f ca="1">NPV(Q147,K147:$K$244) + ($A$13+$A$14+$A$15)/POWER(1+Q147,$A$28-D147+1)</f>
        <v>0</v>
      </c>
      <c r="T147" s="45">
        <f t="shared" ca="1" si="49"/>
        <v>0</v>
      </c>
      <c r="U147" s="45">
        <f t="shared" ca="1" si="55"/>
        <v>0</v>
      </c>
      <c r="V147" s="45">
        <f t="shared" ca="1" si="56"/>
        <v>0</v>
      </c>
      <c r="W147" s="45">
        <f t="shared" ca="1" si="50"/>
        <v>0</v>
      </c>
      <c r="X147" s="25">
        <f t="shared" ca="1" si="39"/>
        <v>0</v>
      </c>
      <c r="Z147" s="28">
        <f t="shared" ca="1" si="57"/>
        <v>0</v>
      </c>
      <c r="AA147" s="233"/>
      <c r="AB147" s="45">
        <f t="shared" ca="1" si="51"/>
        <v>0</v>
      </c>
      <c r="AC147" s="45">
        <f t="shared" ca="1" si="40"/>
        <v>0</v>
      </c>
      <c r="AD147" s="25">
        <f t="shared" ca="1" si="41"/>
        <v>0</v>
      </c>
    </row>
    <row r="148" spans="4:30" x14ac:dyDescent="0.35">
      <c r="D148" s="20">
        <v>144</v>
      </c>
      <c r="E148" s="21">
        <f t="shared" ca="1" si="52"/>
        <v>52596</v>
      </c>
      <c r="F148" s="44">
        <f t="shared" ca="1" si="42"/>
        <v>52961</v>
      </c>
      <c r="G148" s="22" t="s">
        <v>119</v>
      </c>
      <c r="H148" s="44">
        <f t="shared" ca="1" si="53"/>
        <v>52596</v>
      </c>
      <c r="I148" s="45">
        <f t="shared" ca="1" si="43"/>
        <v>0</v>
      </c>
      <c r="J148" s="45">
        <f t="shared" ca="1" si="44"/>
        <v>0</v>
      </c>
      <c r="K148" s="45">
        <f t="shared" ca="1" si="45"/>
        <v>0</v>
      </c>
      <c r="L148" s="45"/>
      <c r="M148" s="45">
        <f t="shared" ca="1" si="54"/>
        <v>0</v>
      </c>
      <c r="N148" s="257">
        <f t="shared" ca="1" si="46"/>
        <v>0</v>
      </c>
      <c r="O148" s="23"/>
      <c r="P148" s="255">
        <f t="shared" ca="1" si="47"/>
        <v>0</v>
      </c>
      <c r="Q148" s="163">
        <f t="shared" ca="1" si="48"/>
        <v>0</v>
      </c>
      <c r="R148" s="164">
        <f ca="1">NPV(Q147,K148:$K$244) + ($A$13+$A$14+$A$15)/POWER(1+Q147,$A$28-D148+1)</f>
        <v>0</v>
      </c>
      <c r="S148" s="164">
        <f ca="1">NPV(Q148,K148:$K$244) + ($A$13+$A$14+$A$15)/POWER(1+Q148,$A$28-D148+1)</f>
        <v>0</v>
      </c>
      <c r="T148" s="45">
        <f t="shared" ca="1" si="49"/>
        <v>0</v>
      </c>
      <c r="U148" s="45">
        <f t="shared" ca="1" si="55"/>
        <v>0</v>
      </c>
      <c r="V148" s="45">
        <f t="shared" ca="1" si="56"/>
        <v>0</v>
      </c>
      <c r="W148" s="45">
        <f t="shared" ca="1" si="50"/>
        <v>0</v>
      </c>
      <c r="X148" s="25">
        <f t="shared" ca="1" si="39"/>
        <v>0</v>
      </c>
      <c r="Z148" s="28">
        <f t="shared" ca="1" si="57"/>
        <v>0</v>
      </c>
      <c r="AA148" s="233"/>
      <c r="AB148" s="45">
        <f t="shared" ca="1" si="51"/>
        <v>0</v>
      </c>
      <c r="AC148" s="45">
        <f t="shared" ca="1" si="40"/>
        <v>0</v>
      </c>
      <c r="AD148" s="25">
        <f t="shared" ca="1" si="41"/>
        <v>0</v>
      </c>
    </row>
    <row r="149" spans="4:30" x14ac:dyDescent="0.35">
      <c r="D149" s="20">
        <v>145</v>
      </c>
      <c r="E149" s="21">
        <f t="shared" ca="1" si="52"/>
        <v>52962</v>
      </c>
      <c r="F149" s="44">
        <f t="shared" ca="1" si="42"/>
        <v>53326</v>
      </c>
      <c r="G149" s="22" t="s">
        <v>119</v>
      </c>
      <c r="H149" s="44">
        <f t="shared" ca="1" si="53"/>
        <v>52962</v>
      </c>
      <c r="I149" s="45">
        <f t="shared" ca="1" si="43"/>
        <v>0</v>
      </c>
      <c r="J149" s="45">
        <f t="shared" ca="1" si="44"/>
        <v>0</v>
      </c>
      <c r="K149" s="45">
        <f t="shared" ca="1" si="45"/>
        <v>0</v>
      </c>
      <c r="L149" s="45"/>
      <c r="M149" s="45">
        <f t="shared" ca="1" si="54"/>
        <v>0</v>
      </c>
      <c r="N149" s="257">
        <f t="shared" ca="1" si="46"/>
        <v>0</v>
      </c>
      <c r="O149" s="23"/>
      <c r="P149" s="255">
        <f t="shared" ca="1" si="47"/>
        <v>0</v>
      </c>
      <c r="Q149" s="163">
        <f t="shared" ca="1" si="48"/>
        <v>0</v>
      </c>
      <c r="R149" s="164">
        <f ca="1">NPV(Q148,K149:$K$244) + ($A$13+$A$14+$A$15)/POWER(1+Q148,$A$28-D149+1)</f>
        <v>0</v>
      </c>
      <c r="S149" s="164">
        <f ca="1">NPV(Q149,K149:$K$244) + ($A$13+$A$14+$A$15)/POWER(1+Q149,$A$28-D149+1)</f>
        <v>0</v>
      </c>
      <c r="T149" s="45">
        <f t="shared" ca="1" si="49"/>
        <v>0</v>
      </c>
      <c r="U149" s="45">
        <f t="shared" ca="1" si="55"/>
        <v>0</v>
      </c>
      <c r="V149" s="45">
        <f t="shared" ca="1" si="56"/>
        <v>0</v>
      </c>
      <c r="W149" s="45">
        <f t="shared" ca="1" si="50"/>
        <v>0</v>
      </c>
      <c r="X149" s="25">
        <f t="shared" ca="1" si="39"/>
        <v>0</v>
      </c>
      <c r="Z149" s="28">
        <f t="shared" ca="1" si="57"/>
        <v>0</v>
      </c>
      <c r="AA149" s="233"/>
      <c r="AB149" s="45">
        <f t="shared" ca="1" si="51"/>
        <v>0</v>
      </c>
      <c r="AC149" s="45">
        <f t="shared" ca="1" si="40"/>
        <v>0</v>
      </c>
      <c r="AD149" s="25">
        <f t="shared" ca="1" si="41"/>
        <v>0</v>
      </c>
    </row>
    <row r="150" spans="4:30" x14ac:dyDescent="0.35">
      <c r="D150" s="20">
        <v>146</v>
      </c>
      <c r="E150" s="21">
        <f t="shared" ca="1" si="52"/>
        <v>53327</v>
      </c>
      <c r="F150" s="44">
        <f t="shared" ca="1" si="42"/>
        <v>53691</v>
      </c>
      <c r="G150" s="22" t="s">
        <v>119</v>
      </c>
      <c r="H150" s="44">
        <f t="shared" ca="1" si="53"/>
        <v>53327</v>
      </c>
      <c r="I150" s="45">
        <f t="shared" ca="1" si="43"/>
        <v>0</v>
      </c>
      <c r="J150" s="45">
        <f t="shared" ca="1" si="44"/>
        <v>0</v>
      </c>
      <c r="K150" s="45">
        <f t="shared" ca="1" si="45"/>
        <v>0</v>
      </c>
      <c r="L150" s="45"/>
      <c r="M150" s="45">
        <f t="shared" ca="1" si="54"/>
        <v>0</v>
      </c>
      <c r="N150" s="257">
        <f t="shared" ca="1" si="46"/>
        <v>0</v>
      </c>
      <c r="O150" s="23"/>
      <c r="P150" s="255">
        <f t="shared" ca="1" si="47"/>
        <v>0</v>
      </c>
      <c r="Q150" s="163">
        <f t="shared" ca="1" si="48"/>
        <v>0</v>
      </c>
      <c r="R150" s="164">
        <f ca="1">NPV(Q149,K150:$K$244) + ($A$13+$A$14+$A$15)/POWER(1+Q149,$A$28-D150+1)</f>
        <v>0</v>
      </c>
      <c r="S150" s="164">
        <f ca="1">NPV(Q150,K150:$K$244) + ($A$13+$A$14+$A$15)/POWER(1+Q150,$A$28-D150+1)</f>
        <v>0</v>
      </c>
      <c r="T150" s="45">
        <f t="shared" ca="1" si="49"/>
        <v>0</v>
      </c>
      <c r="U150" s="45">
        <f t="shared" ca="1" si="55"/>
        <v>0</v>
      </c>
      <c r="V150" s="45">
        <f t="shared" ca="1" si="56"/>
        <v>0</v>
      </c>
      <c r="W150" s="45">
        <f t="shared" ca="1" si="50"/>
        <v>0</v>
      </c>
      <c r="X150" s="25">
        <f t="shared" ca="1" si="39"/>
        <v>0</v>
      </c>
      <c r="Z150" s="28">
        <f t="shared" ca="1" si="57"/>
        <v>0</v>
      </c>
      <c r="AA150" s="233"/>
      <c r="AB150" s="45">
        <f t="shared" ca="1" si="51"/>
        <v>0</v>
      </c>
      <c r="AC150" s="45">
        <f t="shared" ca="1" si="40"/>
        <v>0</v>
      </c>
      <c r="AD150" s="25">
        <f t="shared" ca="1" si="41"/>
        <v>0</v>
      </c>
    </row>
    <row r="151" spans="4:30" x14ac:dyDescent="0.35">
      <c r="D151" s="20">
        <v>147</v>
      </c>
      <c r="E151" s="21">
        <f t="shared" ca="1" si="52"/>
        <v>53692</v>
      </c>
      <c r="F151" s="44">
        <f t="shared" ca="1" si="42"/>
        <v>54056</v>
      </c>
      <c r="G151" s="22" t="s">
        <v>119</v>
      </c>
      <c r="H151" s="44">
        <f t="shared" ca="1" si="53"/>
        <v>53692</v>
      </c>
      <c r="I151" s="45">
        <f t="shared" ca="1" si="43"/>
        <v>0</v>
      </c>
      <c r="J151" s="45">
        <f t="shared" ca="1" si="44"/>
        <v>0</v>
      </c>
      <c r="K151" s="45">
        <f t="shared" ca="1" si="45"/>
        <v>0</v>
      </c>
      <c r="L151" s="45"/>
      <c r="M151" s="45">
        <f t="shared" ca="1" si="54"/>
        <v>0</v>
      </c>
      <c r="N151" s="257">
        <f t="shared" ca="1" si="46"/>
        <v>0</v>
      </c>
      <c r="O151" s="23"/>
      <c r="P151" s="255">
        <f t="shared" ca="1" si="47"/>
        <v>0</v>
      </c>
      <c r="Q151" s="163">
        <f t="shared" ca="1" si="48"/>
        <v>0</v>
      </c>
      <c r="R151" s="164">
        <f ca="1">NPV(Q150,K151:$K$244) + ($A$13+$A$14+$A$15)/POWER(1+Q150,$A$28-D151+1)</f>
        <v>0</v>
      </c>
      <c r="S151" s="164">
        <f ca="1">NPV(Q151,K151:$K$244) + ($A$13+$A$14+$A$15)/POWER(1+Q151,$A$28-D151+1)</f>
        <v>0</v>
      </c>
      <c r="T151" s="45">
        <f t="shared" ca="1" si="49"/>
        <v>0</v>
      </c>
      <c r="U151" s="45">
        <f t="shared" ca="1" si="55"/>
        <v>0</v>
      </c>
      <c r="V151" s="45">
        <f t="shared" ca="1" si="56"/>
        <v>0</v>
      </c>
      <c r="W151" s="45">
        <f t="shared" ca="1" si="50"/>
        <v>0</v>
      </c>
      <c r="X151" s="25">
        <f t="shared" ca="1" si="39"/>
        <v>0</v>
      </c>
      <c r="Z151" s="28">
        <f t="shared" ca="1" si="57"/>
        <v>0</v>
      </c>
      <c r="AA151" s="233"/>
      <c r="AB151" s="45">
        <f t="shared" ca="1" si="51"/>
        <v>0</v>
      </c>
      <c r="AC151" s="45">
        <f t="shared" ca="1" si="40"/>
        <v>0</v>
      </c>
      <c r="AD151" s="25">
        <f t="shared" ca="1" si="41"/>
        <v>0</v>
      </c>
    </row>
    <row r="152" spans="4:30" x14ac:dyDescent="0.35">
      <c r="D152" s="20">
        <v>148</v>
      </c>
      <c r="E152" s="21">
        <f t="shared" ca="1" si="52"/>
        <v>54057</v>
      </c>
      <c r="F152" s="44">
        <f t="shared" ca="1" si="42"/>
        <v>54422</v>
      </c>
      <c r="G152" s="22" t="s">
        <v>119</v>
      </c>
      <c r="H152" s="44">
        <f t="shared" ca="1" si="53"/>
        <v>54057</v>
      </c>
      <c r="I152" s="45">
        <f t="shared" ca="1" si="43"/>
        <v>0</v>
      </c>
      <c r="J152" s="45">
        <f t="shared" ca="1" si="44"/>
        <v>0</v>
      </c>
      <c r="K152" s="45">
        <f t="shared" ca="1" si="45"/>
        <v>0</v>
      </c>
      <c r="L152" s="45"/>
      <c r="M152" s="45">
        <f t="shared" ca="1" si="54"/>
        <v>0</v>
      </c>
      <c r="N152" s="257">
        <f t="shared" ca="1" si="46"/>
        <v>0</v>
      </c>
      <c r="O152" s="23"/>
      <c r="P152" s="255">
        <f t="shared" ca="1" si="47"/>
        <v>0</v>
      </c>
      <c r="Q152" s="163">
        <f t="shared" ca="1" si="48"/>
        <v>0</v>
      </c>
      <c r="R152" s="164">
        <f ca="1">NPV(Q151,K152:$K$244) + ($A$13+$A$14+$A$15)/POWER(1+Q151,$A$28-D152+1)</f>
        <v>0</v>
      </c>
      <c r="S152" s="164">
        <f ca="1">NPV(Q152,K152:$K$244) + ($A$13+$A$14+$A$15)/POWER(1+Q152,$A$28-D152+1)</f>
        <v>0</v>
      </c>
      <c r="T152" s="45">
        <f t="shared" ca="1" si="49"/>
        <v>0</v>
      </c>
      <c r="U152" s="45">
        <f t="shared" ca="1" si="55"/>
        <v>0</v>
      </c>
      <c r="V152" s="45">
        <f t="shared" ca="1" si="56"/>
        <v>0</v>
      </c>
      <c r="W152" s="45">
        <f t="shared" ca="1" si="50"/>
        <v>0</v>
      </c>
      <c r="X152" s="25">
        <f t="shared" ca="1" si="39"/>
        <v>0</v>
      </c>
      <c r="Z152" s="28">
        <f t="shared" ca="1" si="57"/>
        <v>0</v>
      </c>
      <c r="AA152" s="233"/>
      <c r="AB152" s="45">
        <f t="shared" ca="1" si="51"/>
        <v>0</v>
      </c>
      <c r="AC152" s="45">
        <f t="shared" ca="1" si="40"/>
        <v>0</v>
      </c>
      <c r="AD152" s="25">
        <f t="shared" ca="1" si="41"/>
        <v>0</v>
      </c>
    </row>
    <row r="153" spans="4:30" x14ac:dyDescent="0.35">
      <c r="D153" s="20">
        <v>149</v>
      </c>
      <c r="E153" s="21">
        <f t="shared" ca="1" si="52"/>
        <v>54423</v>
      </c>
      <c r="F153" s="44">
        <f t="shared" ca="1" si="42"/>
        <v>54787</v>
      </c>
      <c r="G153" s="22" t="s">
        <v>119</v>
      </c>
      <c r="H153" s="44">
        <f t="shared" ca="1" si="53"/>
        <v>54423</v>
      </c>
      <c r="I153" s="45">
        <f t="shared" ca="1" si="43"/>
        <v>0</v>
      </c>
      <c r="J153" s="45">
        <f t="shared" ca="1" si="44"/>
        <v>0</v>
      </c>
      <c r="K153" s="45">
        <f t="shared" ca="1" si="45"/>
        <v>0</v>
      </c>
      <c r="L153" s="45"/>
      <c r="M153" s="45">
        <f t="shared" ca="1" si="54"/>
        <v>0</v>
      </c>
      <c r="N153" s="257">
        <f t="shared" ca="1" si="46"/>
        <v>0</v>
      </c>
      <c r="O153" s="23"/>
      <c r="P153" s="255">
        <f t="shared" ca="1" si="47"/>
        <v>0</v>
      </c>
      <c r="Q153" s="163">
        <f t="shared" ca="1" si="48"/>
        <v>0</v>
      </c>
      <c r="R153" s="164">
        <f ca="1">NPV(Q152,K153:$K$244) + ($A$13+$A$14+$A$15)/POWER(1+Q152,$A$28-D153+1)</f>
        <v>0</v>
      </c>
      <c r="S153" s="164">
        <f ca="1">NPV(Q153,K153:$K$244) + ($A$13+$A$14+$A$15)/POWER(1+Q153,$A$28-D153+1)</f>
        <v>0</v>
      </c>
      <c r="T153" s="45">
        <f t="shared" ca="1" si="49"/>
        <v>0</v>
      </c>
      <c r="U153" s="45">
        <f t="shared" ca="1" si="55"/>
        <v>0</v>
      </c>
      <c r="V153" s="45">
        <f t="shared" ca="1" si="56"/>
        <v>0</v>
      </c>
      <c r="W153" s="45">
        <f t="shared" ca="1" si="50"/>
        <v>0</v>
      </c>
      <c r="X153" s="25">
        <f t="shared" ca="1" si="39"/>
        <v>0</v>
      </c>
      <c r="Z153" s="28">
        <f t="shared" ca="1" si="57"/>
        <v>0</v>
      </c>
      <c r="AA153" s="233"/>
      <c r="AB153" s="45">
        <f t="shared" ca="1" si="51"/>
        <v>0</v>
      </c>
      <c r="AC153" s="45">
        <f t="shared" ca="1" si="40"/>
        <v>0</v>
      </c>
      <c r="AD153" s="25">
        <f t="shared" ca="1" si="41"/>
        <v>0</v>
      </c>
    </row>
    <row r="154" spans="4:30" x14ac:dyDescent="0.35">
      <c r="D154" s="20">
        <v>150</v>
      </c>
      <c r="E154" s="21">
        <f t="shared" ca="1" si="52"/>
        <v>54788</v>
      </c>
      <c r="F154" s="44">
        <f t="shared" ca="1" si="42"/>
        <v>55152</v>
      </c>
      <c r="G154" s="22" t="s">
        <v>119</v>
      </c>
      <c r="H154" s="44">
        <f t="shared" ca="1" si="53"/>
        <v>54788</v>
      </c>
      <c r="I154" s="45">
        <f t="shared" ca="1" si="43"/>
        <v>0</v>
      </c>
      <c r="J154" s="45">
        <f t="shared" ca="1" si="44"/>
        <v>0</v>
      </c>
      <c r="K154" s="45">
        <f t="shared" ca="1" si="45"/>
        <v>0</v>
      </c>
      <c r="L154" s="45"/>
      <c r="M154" s="45">
        <f t="shared" ca="1" si="54"/>
        <v>0</v>
      </c>
      <c r="N154" s="257">
        <f t="shared" ca="1" si="46"/>
        <v>0</v>
      </c>
      <c r="O154" s="23"/>
      <c r="P154" s="255">
        <f t="shared" ca="1" si="47"/>
        <v>0</v>
      </c>
      <c r="Q154" s="163">
        <f t="shared" ca="1" si="48"/>
        <v>0</v>
      </c>
      <c r="R154" s="164">
        <f ca="1">NPV(Q153,K154:$K$244) + ($A$13+$A$14+$A$15)/POWER(1+Q153,$A$28-D154+1)</f>
        <v>0</v>
      </c>
      <c r="S154" s="164">
        <f ca="1">NPV(Q154,K154:$K$244) + ($A$13+$A$14+$A$15)/POWER(1+Q154,$A$28-D154+1)</f>
        <v>0</v>
      </c>
      <c r="T154" s="45">
        <f t="shared" ca="1" si="49"/>
        <v>0</v>
      </c>
      <c r="U154" s="45">
        <f t="shared" ca="1" si="55"/>
        <v>0</v>
      </c>
      <c r="V154" s="45">
        <f t="shared" ca="1" si="56"/>
        <v>0</v>
      </c>
      <c r="W154" s="45">
        <f t="shared" ca="1" si="50"/>
        <v>0</v>
      </c>
      <c r="X154" s="25">
        <f t="shared" ca="1" si="39"/>
        <v>0</v>
      </c>
      <c r="Z154" s="28">
        <f t="shared" ca="1" si="57"/>
        <v>0</v>
      </c>
      <c r="AA154" s="233"/>
      <c r="AB154" s="45">
        <f t="shared" ca="1" si="51"/>
        <v>0</v>
      </c>
      <c r="AC154" s="45">
        <f t="shared" ca="1" si="40"/>
        <v>0</v>
      </c>
      <c r="AD154" s="25">
        <f t="shared" ca="1" si="41"/>
        <v>0</v>
      </c>
    </row>
    <row r="155" spans="4:30" x14ac:dyDescent="0.35">
      <c r="D155" s="20">
        <v>151</v>
      </c>
      <c r="E155" s="21">
        <f t="shared" ca="1" si="52"/>
        <v>55153</v>
      </c>
      <c r="F155" s="44">
        <f t="shared" ca="1" si="42"/>
        <v>55517</v>
      </c>
      <c r="G155" s="22" t="s">
        <v>119</v>
      </c>
      <c r="H155" s="44">
        <f t="shared" ca="1" si="53"/>
        <v>55153</v>
      </c>
      <c r="I155" s="45">
        <f t="shared" ca="1" si="43"/>
        <v>0</v>
      </c>
      <c r="J155" s="45">
        <f t="shared" ca="1" si="44"/>
        <v>0</v>
      </c>
      <c r="K155" s="45">
        <f t="shared" ca="1" si="45"/>
        <v>0</v>
      </c>
      <c r="L155" s="45"/>
      <c r="M155" s="45">
        <f t="shared" ca="1" si="54"/>
        <v>0</v>
      </c>
      <c r="N155" s="257">
        <f t="shared" ca="1" si="46"/>
        <v>0</v>
      </c>
      <c r="O155" s="23"/>
      <c r="P155" s="255">
        <f t="shared" ca="1" si="47"/>
        <v>0</v>
      </c>
      <c r="Q155" s="163">
        <f t="shared" ca="1" si="48"/>
        <v>0</v>
      </c>
      <c r="R155" s="164">
        <f ca="1">NPV(Q154,K155:$K$244) + ($A$13+$A$14+$A$15)/POWER(1+Q154,$A$28-D155+1)</f>
        <v>0</v>
      </c>
      <c r="S155" s="164">
        <f ca="1">NPV(Q155,K155:$K$244) + ($A$13+$A$14+$A$15)/POWER(1+Q155,$A$28-D155+1)</f>
        <v>0</v>
      </c>
      <c r="T155" s="45">
        <f t="shared" ca="1" si="49"/>
        <v>0</v>
      </c>
      <c r="U155" s="45">
        <f t="shared" ca="1" si="55"/>
        <v>0</v>
      </c>
      <c r="V155" s="45">
        <f t="shared" ca="1" si="56"/>
        <v>0</v>
      </c>
      <c r="W155" s="45">
        <f t="shared" ca="1" si="50"/>
        <v>0</v>
      </c>
      <c r="X155" s="25">
        <f t="shared" ca="1" si="39"/>
        <v>0</v>
      </c>
      <c r="Z155" s="28">
        <f t="shared" ca="1" si="57"/>
        <v>0</v>
      </c>
      <c r="AA155" s="233"/>
      <c r="AB155" s="45">
        <f t="shared" ca="1" si="51"/>
        <v>0</v>
      </c>
      <c r="AC155" s="45">
        <f t="shared" ca="1" si="40"/>
        <v>0</v>
      </c>
      <c r="AD155" s="25">
        <f t="shared" ca="1" si="41"/>
        <v>0</v>
      </c>
    </row>
    <row r="156" spans="4:30" x14ac:dyDescent="0.35">
      <c r="D156" s="20">
        <v>152</v>
      </c>
      <c r="E156" s="21">
        <f t="shared" ca="1" si="52"/>
        <v>55518</v>
      </c>
      <c r="F156" s="44">
        <f t="shared" ca="1" si="42"/>
        <v>55883</v>
      </c>
      <c r="G156" s="22" t="s">
        <v>119</v>
      </c>
      <c r="H156" s="44">
        <f t="shared" ca="1" si="53"/>
        <v>55518</v>
      </c>
      <c r="I156" s="45">
        <f t="shared" ca="1" si="43"/>
        <v>0</v>
      </c>
      <c r="J156" s="45">
        <f t="shared" ca="1" si="44"/>
        <v>0</v>
      </c>
      <c r="K156" s="45">
        <f t="shared" ca="1" si="45"/>
        <v>0</v>
      </c>
      <c r="L156" s="45"/>
      <c r="M156" s="45">
        <f t="shared" ca="1" si="54"/>
        <v>0</v>
      </c>
      <c r="N156" s="257">
        <f t="shared" ca="1" si="46"/>
        <v>0</v>
      </c>
      <c r="O156" s="23"/>
      <c r="P156" s="255">
        <f t="shared" ca="1" si="47"/>
        <v>0</v>
      </c>
      <c r="Q156" s="163">
        <f t="shared" ca="1" si="48"/>
        <v>0</v>
      </c>
      <c r="R156" s="164">
        <f ca="1">NPV(Q155,K156:$K$244) + ($A$13+$A$14+$A$15)/POWER(1+Q155,$A$28-D156+1)</f>
        <v>0</v>
      </c>
      <c r="S156" s="164">
        <f ca="1">NPV(Q156,K156:$K$244) + ($A$13+$A$14+$A$15)/POWER(1+Q156,$A$28-D156+1)</f>
        <v>0</v>
      </c>
      <c r="T156" s="45">
        <f t="shared" ca="1" si="49"/>
        <v>0</v>
      </c>
      <c r="U156" s="45">
        <f t="shared" ca="1" si="55"/>
        <v>0</v>
      </c>
      <c r="V156" s="45">
        <f t="shared" ca="1" si="56"/>
        <v>0</v>
      </c>
      <c r="W156" s="45">
        <f t="shared" ca="1" si="50"/>
        <v>0</v>
      </c>
      <c r="X156" s="25">
        <f t="shared" ca="1" si="39"/>
        <v>0</v>
      </c>
      <c r="Z156" s="28">
        <f t="shared" ca="1" si="57"/>
        <v>0</v>
      </c>
      <c r="AA156" s="233"/>
      <c r="AB156" s="45">
        <f t="shared" ca="1" si="51"/>
        <v>0</v>
      </c>
      <c r="AC156" s="45">
        <f t="shared" ca="1" si="40"/>
        <v>0</v>
      </c>
      <c r="AD156" s="25">
        <f t="shared" ca="1" si="41"/>
        <v>0</v>
      </c>
    </row>
    <row r="157" spans="4:30" x14ac:dyDescent="0.35">
      <c r="D157" s="20">
        <v>153</v>
      </c>
      <c r="E157" s="21">
        <f t="shared" ca="1" si="52"/>
        <v>55884</v>
      </c>
      <c r="F157" s="44">
        <f t="shared" ca="1" si="42"/>
        <v>56248</v>
      </c>
      <c r="G157" s="22" t="s">
        <v>119</v>
      </c>
      <c r="H157" s="44">
        <f t="shared" ca="1" si="53"/>
        <v>55884</v>
      </c>
      <c r="I157" s="45">
        <f t="shared" ca="1" si="43"/>
        <v>0</v>
      </c>
      <c r="J157" s="45">
        <f t="shared" ca="1" si="44"/>
        <v>0</v>
      </c>
      <c r="K157" s="45">
        <f t="shared" ca="1" si="45"/>
        <v>0</v>
      </c>
      <c r="L157" s="45"/>
      <c r="M157" s="45">
        <f t="shared" ca="1" si="54"/>
        <v>0</v>
      </c>
      <c r="N157" s="257">
        <f t="shared" ca="1" si="46"/>
        <v>0</v>
      </c>
      <c r="O157" s="23"/>
      <c r="P157" s="255">
        <f t="shared" ca="1" si="47"/>
        <v>0</v>
      </c>
      <c r="Q157" s="163">
        <f t="shared" ca="1" si="48"/>
        <v>0</v>
      </c>
      <c r="R157" s="164">
        <f ca="1">NPV(Q156,K157:$K$244) + ($A$13+$A$14+$A$15)/POWER(1+Q156,$A$28-D157+1)</f>
        <v>0</v>
      </c>
      <c r="S157" s="164">
        <f ca="1">NPV(Q157,K157:$K$244) + ($A$13+$A$14+$A$15)/POWER(1+Q157,$A$28-D157+1)</f>
        <v>0</v>
      </c>
      <c r="T157" s="45">
        <f t="shared" ca="1" si="49"/>
        <v>0</v>
      </c>
      <c r="U157" s="45">
        <f t="shared" ca="1" si="55"/>
        <v>0</v>
      </c>
      <c r="V157" s="45">
        <f t="shared" ca="1" si="56"/>
        <v>0</v>
      </c>
      <c r="W157" s="45">
        <f t="shared" ca="1" si="50"/>
        <v>0</v>
      </c>
      <c r="X157" s="25">
        <f t="shared" ca="1" si="39"/>
        <v>0</v>
      </c>
      <c r="Z157" s="28">
        <f t="shared" ca="1" si="57"/>
        <v>0</v>
      </c>
      <c r="AA157" s="233"/>
      <c r="AB157" s="45">
        <f t="shared" ca="1" si="51"/>
        <v>0</v>
      </c>
      <c r="AC157" s="45">
        <f t="shared" ca="1" si="40"/>
        <v>0</v>
      </c>
      <c r="AD157" s="25">
        <f t="shared" ca="1" si="41"/>
        <v>0</v>
      </c>
    </row>
    <row r="158" spans="4:30" x14ac:dyDescent="0.35">
      <c r="D158" s="20">
        <v>154</v>
      </c>
      <c r="E158" s="21">
        <f t="shared" ca="1" si="52"/>
        <v>56249</v>
      </c>
      <c r="F158" s="44">
        <f t="shared" ca="1" si="42"/>
        <v>56613</v>
      </c>
      <c r="G158" s="22" t="s">
        <v>119</v>
      </c>
      <c r="H158" s="44">
        <f t="shared" ca="1" si="53"/>
        <v>56249</v>
      </c>
      <c r="I158" s="45">
        <f t="shared" ca="1" si="43"/>
        <v>0</v>
      </c>
      <c r="J158" s="45">
        <f t="shared" ca="1" si="44"/>
        <v>0</v>
      </c>
      <c r="K158" s="45">
        <f t="shared" ca="1" si="45"/>
        <v>0</v>
      </c>
      <c r="L158" s="45"/>
      <c r="M158" s="45">
        <f t="shared" ca="1" si="54"/>
        <v>0</v>
      </c>
      <c r="N158" s="257">
        <f t="shared" ca="1" si="46"/>
        <v>0</v>
      </c>
      <c r="O158" s="23"/>
      <c r="P158" s="255">
        <f t="shared" ca="1" si="47"/>
        <v>0</v>
      </c>
      <c r="Q158" s="163">
        <f t="shared" ca="1" si="48"/>
        <v>0</v>
      </c>
      <c r="R158" s="164">
        <f ca="1">NPV(Q157,K158:$K$244) + ($A$13+$A$14+$A$15)/POWER(1+Q157,$A$28-D158+1)</f>
        <v>0</v>
      </c>
      <c r="S158" s="164">
        <f ca="1">NPV(Q158,K158:$K$244) + ($A$13+$A$14+$A$15)/POWER(1+Q158,$A$28-D158+1)</f>
        <v>0</v>
      </c>
      <c r="T158" s="45">
        <f t="shared" ca="1" si="49"/>
        <v>0</v>
      </c>
      <c r="U158" s="45">
        <f t="shared" ca="1" si="55"/>
        <v>0</v>
      </c>
      <c r="V158" s="45">
        <f t="shared" ca="1" si="56"/>
        <v>0</v>
      </c>
      <c r="W158" s="45">
        <f t="shared" ca="1" si="50"/>
        <v>0</v>
      </c>
      <c r="X158" s="25">
        <f t="shared" ca="1" si="39"/>
        <v>0</v>
      </c>
      <c r="Z158" s="28">
        <f t="shared" ca="1" si="57"/>
        <v>0</v>
      </c>
      <c r="AA158" s="233"/>
      <c r="AB158" s="45">
        <f t="shared" ca="1" si="51"/>
        <v>0</v>
      </c>
      <c r="AC158" s="45">
        <f t="shared" ca="1" si="40"/>
        <v>0</v>
      </c>
      <c r="AD158" s="25">
        <f t="shared" ca="1" si="41"/>
        <v>0</v>
      </c>
    </row>
    <row r="159" spans="4:30" x14ac:dyDescent="0.35">
      <c r="D159" s="20">
        <v>155</v>
      </c>
      <c r="E159" s="21">
        <f t="shared" ca="1" si="52"/>
        <v>56614</v>
      </c>
      <c r="F159" s="44">
        <f t="shared" ca="1" si="42"/>
        <v>56978</v>
      </c>
      <c r="G159" s="22" t="s">
        <v>119</v>
      </c>
      <c r="H159" s="44">
        <f t="shared" ca="1" si="53"/>
        <v>56614</v>
      </c>
      <c r="I159" s="45">
        <f t="shared" ca="1" si="43"/>
        <v>0</v>
      </c>
      <c r="J159" s="45">
        <f t="shared" ca="1" si="44"/>
        <v>0</v>
      </c>
      <c r="K159" s="45">
        <f t="shared" ca="1" si="45"/>
        <v>0</v>
      </c>
      <c r="L159" s="45"/>
      <c r="M159" s="45">
        <f t="shared" ca="1" si="54"/>
        <v>0</v>
      </c>
      <c r="N159" s="257">
        <f t="shared" ca="1" si="46"/>
        <v>0</v>
      </c>
      <c r="O159" s="23"/>
      <c r="P159" s="255">
        <f t="shared" ca="1" si="47"/>
        <v>0</v>
      </c>
      <c r="Q159" s="163">
        <f t="shared" ca="1" si="48"/>
        <v>0</v>
      </c>
      <c r="R159" s="164">
        <f ca="1">NPV(Q158,K159:$K$244) + ($A$13+$A$14+$A$15)/POWER(1+Q158,$A$28-D159+1)</f>
        <v>0</v>
      </c>
      <c r="S159" s="164">
        <f ca="1">NPV(Q159,K159:$K$244) + ($A$13+$A$14+$A$15)/POWER(1+Q159,$A$28-D159+1)</f>
        <v>0</v>
      </c>
      <c r="T159" s="45">
        <f t="shared" ca="1" si="49"/>
        <v>0</v>
      </c>
      <c r="U159" s="45">
        <f t="shared" ca="1" si="55"/>
        <v>0</v>
      </c>
      <c r="V159" s="45">
        <f t="shared" ca="1" si="56"/>
        <v>0</v>
      </c>
      <c r="W159" s="45">
        <f t="shared" ca="1" si="50"/>
        <v>0</v>
      </c>
      <c r="X159" s="25">
        <f t="shared" ca="1" si="39"/>
        <v>0</v>
      </c>
      <c r="Z159" s="28">
        <f t="shared" ca="1" si="57"/>
        <v>0</v>
      </c>
      <c r="AA159" s="233"/>
      <c r="AB159" s="45">
        <f t="shared" ca="1" si="51"/>
        <v>0</v>
      </c>
      <c r="AC159" s="45">
        <f t="shared" ca="1" si="40"/>
        <v>0</v>
      </c>
      <c r="AD159" s="25">
        <f t="shared" ca="1" si="41"/>
        <v>0</v>
      </c>
    </row>
    <row r="160" spans="4:30" x14ac:dyDescent="0.35">
      <c r="D160" s="20">
        <v>156</v>
      </c>
      <c r="E160" s="21">
        <f t="shared" ca="1" si="52"/>
        <v>56979</v>
      </c>
      <c r="F160" s="44">
        <f t="shared" ca="1" si="42"/>
        <v>57344</v>
      </c>
      <c r="G160" s="22" t="s">
        <v>119</v>
      </c>
      <c r="H160" s="44">
        <f t="shared" ca="1" si="53"/>
        <v>56979</v>
      </c>
      <c r="I160" s="45">
        <f t="shared" ca="1" si="43"/>
        <v>0</v>
      </c>
      <c r="J160" s="45">
        <f t="shared" ca="1" si="44"/>
        <v>0</v>
      </c>
      <c r="K160" s="45">
        <f t="shared" ca="1" si="45"/>
        <v>0</v>
      </c>
      <c r="L160" s="45"/>
      <c r="M160" s="45">
        <f t="shared" ca="1" si="54"/>
        <v>0</v>
      </c>
      <c r="N160" s="257">
        <f t="shared" ca="1" si="46"/>
        <v>0</v>
      </c>
      <c r="O160" s="23"/>
      <c r="P160" s="255">
        <f t="shared" ca="1" si="47"/>
        <v>0</v>
      </c>
      <c r="Q160" s="163">
        <f t="shared" ca="1" si="48"/>
        <v>0</v>
      </c>
      <c r="R160" s="164">
        <f ca="1">NPV(Q159,K160:$K$244) + ($A$13+$A$14+$A$15)/POWER(1+Q159,$A$28-D160+1)</f>
        <v>0</v>
      </c>
      <c r="S160" s="164">
        <f ca="1">NPV(Q160,K160:$K$244) + ($A$13+$A$14+$A$15)/POWER(1+Q160,$A$28-D160+1)</f>
        <v>0</v>
      </c>
      <c r="T160" s="45">
        <f t="shared" ca="1" si="49"/>
        <v>0</v>
      </c>
      <c r="U160" s="45">
        <f t="shared" ca="1" si="55"/>
        <v>0</v>
      </c>
      <c r="V160" s="45">
        <f t="shared" ca="1" si="56"/>
        <v>0</v>
      </c>
      <c r="W160" s="45">
        <f t="shared" ca="1" si="50"/>
        <v>0</v>
      </c>
      <c r="X160" s="25">
        <f t="shared" ca="1" si="39"/>
        <v>0</v>
      </c>
      <c r="Z160" s="28">
        <f t="shared" ca="1" si="57"/>
        <v>0</v>
      </c>
      <c r="AA160" s="233"/>
      <c r="AB160" s="45">
        <f t="shared" ca="1" si="51"/>
        <v>0</v>
      </c>
      <c r="AC160" s="45">
        <f t="shared" ca="1" si="40"/>
        <v>0</v>
      </c>
      <c r="AD160" s="25">
        <f t="shared" ca="1" si="41"/>
        <v>0</v>
      </c>
    </row>
    <row r="161" spans="4:30" x14ac:dyDescent="0.35">
      <c r="D161" s="20">
        <v>157</v>
      </c>
      <c r="E161" s="21">
        <f t="shared" ca="1" si="52"/>
        <v>57345</v>
      </c>
      <c r="F161" s="44">
        <f t="shared" ca="1" si="42"/>
        <v>57709</v>
      </c>
      <c r="G161" s="22" t="s">
        <v>119</v>
      </c>
      <c r="H161" s="44">
        <f t="shared" ca="1" si="53"/>
        <v>57345</v>
      </c>
      <c r="I161" s="45">
        <f t="shared" ca="1" si="43"/>
        <v>0</v>
      </c>
      <c r="J161" s="45">
        <f t="shared" ca="1" si="44"/>
        <v>0</v>
      </c>
      <c r="K161" s="45">
        <f t="shared" ca="1" si="45"/>
        <v>0</v>
      </c>
      <c r="L161" s="45"/>
      <c r="M161" s="45">
        <f t="shared" ca="1" si="54"/>
        <v>0</v>
      </c>
      <c r="N161" s="257">
        <f t="shared" ca="1" si="46"/>
        <v>0</v>
      </c>
      <c r="O161" s="23"/>
      <c r="P161" s="255">
        <f t="shared" ca="1" si="47"/>
        <v>0</v>
      </c>
      <c r="Q161" s="163">
        <f t="shared" ca="1" si="48"/>
        <v>0</v>
      </c>
      <c r="R161" s="164">
        <f ca="1">NPV(Q160,K161:$K$244) + ($A$13+$A$14+$A$15)/POWER(1+Q160,$A$28-D161+1)</f>
        <v>0</v>
      </c>
      <c r="S161" s="164">
        <f ca="1">NPV(Q161,K161:$K$244) + ($A$13+$A$14+$A$15)/POWER(1+Q161,$A$28-D161+1)</f>
        <v>0</v>
      </c>
      <c r="T161" s="45">
        <f t="shared" ca="1" si="49"/>
        <v>0</v>
      </c>
      <c r="U161" s="45">
        <f t="shared" ca="1" si="55"/>
        <v>0</v>
      </c>
      <c r="V161" s="45">
        <f t="shared" ca="1" si="56"/>
        <v>0</v>
      </c>
      <c r="W161" s="45">
        <f t="shared" ca="1" si="50"/>
        <v>0</v>
      </c>
      <c r="X161" s="25">
        <f t="shared" ca="1" si="39"/>
        <v>0</v>
      </c>
      <c r="Z161" s="28">
        <f t="shared" ca="1" si="57"/>
        <v>0</v>
      </c>
      <c r="AA161" s="233"/>
      <c r="AB161" s="45">
        <f t="shared" ca="1" si="51"/>
        <v>0</v>
      </c>
      <c r="AC161" s="45">
        <f t="shared" ca="1" si="40"/>
        <v>0</v>
      </c>
      <c r="AD161" s="25">
        <f t="shared" ca="1" si="41"/>
        <v>0</v>
      </c>
    </row>
    <row r="162" spans="4:30" x14ac:dyDescent="0.35">
      <c r="D162" s="20">
        <v>158</v>
      </c>
      <c r="E162" s="21">
        <f t="shared" ca="1" si="52"/>
        <v>57710</v>
      </c>
      <c r="F162" s="44">
        <f t="shared" ca="1" si="42"/>
        <v>58074</v>
      </c>
      <c r="G162" s="22" t="s">
        <v>119</v>
      </c>
      <c r="H162" s="44">
        <f t="shared" ca="1" si="53"/>
        <v>57710</v>
      </c>
      <c r="I162" s="45">
        <f t="shared" ca="1" si="43"/>
        <v>0</v>
      </c>
      <c r="J162" s="45">
        <f t="shared" ca="1" si="44"/>
        <v>0</v>
      </c>
      <c r="K162" s="45">
        <f t="shared" ca="1" si="45"/>
        <v>0</v>
      </c>
      <c r="L162" s="45"/>
      <c r="M162" s="45">
        <f t="shared" ca="1" si="54"/>
        <v>0</v>
      </c>
      <c r="N162" s="257">
        <f t="shared" ca="1" si="46"/>
        <v>0</v>
      </c>
      <c r="O162" s="23"/>
      <c r="P162" s="255">
        <f t="shared" ca="1" si="47"/>
        <v>0</v>
      </c>
      <c r="Q162" s="163">
        <f t="shared" ca="1" si="48"/>
        <v>0</v>
      </c>
      <c r="R162" s="164">
        <f ca="1">NPV(Q161,K162:$K$244) + ($A$13+$A$14+$A$15)/POWER(1+Q161,$A$28-D162+1)</f>
        <v>0</v>
      </c>
      <c r="S162" s="164">
        <f ca="1">NPV(Q162,K162:$K$244) + ($A$13+$A$14+$A$15)/POWER(1+Q162,$A$28-D162+1)</f>
        <v>0</v>
      </c>
      <c r="T162" s="45">
        <f t="shared" ca="1" si="49"/>
        <v>0</v>
      </c>
      <c r="U162" s="45">
        <f t="shared" ca="1" si="55"/>
        <v>0</v>
      </c>
      <c r="V162" s="45">
        <f t="shared" ca="1" si="56"/>
        <v>0</v>
      </c>
      <c r="W162" s="45">
        <f t="shared" ca="1" si="50"/>
        <v>0</v>
      </c>
      <c r="X162" s="25">
        <f t="shared" ca="1" si="39"/>
        <v>0</v>
      </c>
      <c r="Z162" s="28">
        <f t="shared" ca="1" si="57"/>
        <v>0</v>
      </c>
      <c r="AA162" s="233"/>
      <c r="AB162" s="45">
        <f t="shared" ca="1" si="51"/>
        <v>0</v>
      </c>
      <c r="AC162" s="45">
        <f t="shared" ca="1" si="40"/>
        <v>0</v>
      </c>
      <c r="AD162" s="25">
        <f t="shared" ca="1" si="41"/>
        <v>0</v>
      </c>
    </row>
    <row r="163" spans="4:30" x14ac:dyDescent="0.35">
      <c r="D163" s="20">
        <v>159</v>
      </c>
      <c r="E163" s="21">
        <f t="shared" ca="1" si="52"/>
        <v>58075</v>
      </c>
      <c r="F163" s="44">
        <f t="shared" ca="1" si="42"/>
        <v>58439</v>
      </c>
      <c r="G163" s="22" t="s">
        <v>119</v>
      </c>
      <c r="H163" s="44">
        <f t="shared" ca="1" si="53"/>
        <v>58075</v>
      </c>
      <c r="I163" s="45">
        <f t="shared" ca="1" si="43"/>
        <v>0</v>
      </c>
      <c r="J163" s="45">
        <f t="shared" ca="1" si="44"/>
        <v>0</v>
      </c>
      <c r="K163" s="45">
        <f t="shared" ca="1" si="45"/>
        <v>0</v>
      </c>
      <c r="L163" s="45"/>
      <c r="M163" s="45">
        <f t="shared" ca="1" si="54"/>
        <v>0</v>
      </c>
      <c r="N163" s="257">
        <f t="shared" ca="1" si="46"/>
        <v>0</v>
      </c>
      <c r="O163" s="23"/>
      <c r="P163" s="255">
        <f t="shared" ca="1" si="47"/>
        <v>0</v>
      </c>
      <c r="Q163" s="163">
        <f t="shared" ca="1" si="48"/>
        <v>0</v>
      </c>
      <c r="R163" s="164">
        <f ca="1">NPV(Q162,K163:$K$244) + ($A$13+$A$14+$A$15)/POWER(1+Q162,$A$28-D163+1)</f>
        <v>0</v>
      </c>
      <c r="S163" s="164">
        <f ca="1">NPV(Q163,K163:$K$244) + ($A$13+$A$14+$A$15)/POWER(1+Q163,$A$28-D163+1)</f>
        <v>0</v>
      </c>
      <c r="T163" s="45">
        <f t="shared" ca="1" si="49"/>
        <v>0</v>
      </c>
      <c r="U163" s="45">
        <f t="shared" ca="1" si="55"/>
        <v>0</v>
      </c>
      <c r="V163" s="45">
        <f t="shared" ca="1" si="56"/>
        <v>0</v>
      </c>
      <c r="W163" s="45">
        <f t="shared" ca="1" si="50"/>
        <v>0</v>
      </c>
      <c r="X163" s="25">
        <f t="shared" ca="1" si="39"/>
        <v>0</v>
      </c>
      <c r="Z163" s="28">
        <f t="shared" ca="1" si="57"/>
        <v>0</v>
      </c>
      <c r="AA163" s="233"/>
      <c r="AB163" s="45">
        <f t="shared" ca="1" si="51"/>
        <v>0</v>
      </c>
      <c r="AC163" s="45">
        <f t="shared" ca="1" si="40"/>
        <v>0</v>
      </c>
      <c r="AD163" s="25">
        <f t="shared" ca="1" si="41"/>
        <v>0</v>
      </c>
    </row>
    <row r="164" spans="4:30" x14ac:dyDescent="0.35">
      <c r="D164" s="20">
        <v>160</v>
      </c>
      <c r="E164" s="21">
        <f t="shared" ca="1" si="52"/>
        <v>58440</v>
      </c>
      <c r="F164" s="44">
        <f t="shared" ca="1" si="42"/>
        <v>58805</v>
      </c>
      <c r="G164" s="22" t="s">
        <v>119</v>
      </c>
      <c r="H164" s="44">
        <f t="shared" ca="1" si="53"/>
        <v>58440</v>
      </c>
      <c r="I164" s="45">
        <f t="shared" ca="1" si="43"/>
        <v>0</v>
      </c>
      <c r="J164" s="45">
        <f t="shared" ca="1" si="44"/>
        <v>0</v>
      </c>
      <c r="K164" s="45">
        <f t="shared" ca="1" si="45"/>
        <v>0</v>
      </c>
      <c r="L164" s="45"/>
      <c r="M164" s="45">
        <f t="shared" ca="1" si="54"/>
        <v>0</v>
      </c>
      <c r="N164" s="257">
        <f t="shared" ca="1" si="46"/>
        <v>0</v>
      </c>
      <c r="O164" s="23"/>
      <c r="P164" s="255">
        <f t="shared" ca="1" si="47"/>
        <v>0</v>
      </c>
      <c r="Q164" s="163">
        <f t="shared" ca="1" si="48"/>
        <v>0</v>
      </c>
      <c r="R164" s="164">
        <f ca="1">NPV(Q163,K164:$K$244) + ($A$13+$A$14+$A$15)/POWER(1+Q163,$A$28-D164+1)</f>
        <v>0</v>
      </c>
      <c r="S164" s="164">
        <f ca="1">NPV(Q164,K164:$K$244) + ($A$13+$A$14+$A$15)/POWER(1+Q164,$A$28-D164+1)</f>
        <v>0</v>
      </c>
      <c r="T164" s="45">
        <f t="shared" ca="1" si="49"/>
        <v>0</v>
      </c>
      <c r="U164" s="45">
        <f t="shared" ca="1" si="55"/>
        <v>0</v>
      </c>
      <c r="V164" s="45">
        <f t="shared" ca="1" si="56"/>
        <v>0</v>
      </c>
      <c r="W164" s="45">
        <f t="shared" ca="1" si="50"/>
        <v>0</v>
      </c>
      <c r="X164" s="25">
        <f t="shared" ca="1" si="39"/>
        <v>0</v>
      </c>
      <c r="Z164" s="28">
        <f t="shared" ca="1" si="57"/>
        <v>0</v>
      </c>
      <c r="AA164" s="233"/>
      <c r="AB164" s="45">
        <f t="shared" ca="1" si="51"/>
        <v>0</v>
      </c>
      <c r="AC164" s="45">
        <f t="shared" ca="1" si="40"/>
        <v>0</v>
      </c>
      <c r="AD164" s="25">
        <f t="shared" ca="1" si="41"/>
        <v>0</v>
      </c>
    </row>
    <row r="165" spans="4:30" x14ac:dyDescent="0.35">
      <c r="D165" s="20">
        <v>161</v>
      </c>
      <c r="E165" s="21">
        <f t="shared" ca="1" si="52"/>
        <v>58806</v>
      </c>
      <c r="F165" s="44">
        <f t="shared" ca="1" si="42"/>
        <v>59170</v>
      </c>
      <c r="G165" s="22" t="s">
        <v>119</v>
      </c>
      <c r="H165" s="44">
        <f t="shared" ca="1" si="53"/>
        <v>58806</v>
      </c>
      <c r="I165" s="45">
        <f t="shared" ca="1" si="43"/>
        <v>0</v>
      </c>
      <c r="J165" s="45">
        <f t="shared" ca="1" si="44"/>
        <v>0</v>
      </c>
      <c r="K165" s="45">
        <f t="shared" ca="1" si="45"/>
        <v>0</v>
      </c>
      <c r="L165" s="45"/>
      <c r="M165" s="45">
        <f t="shared" ca="1" si="54"/>
        <v>0</v>
      </c>
      <c r="N165" s="257">
        <f t="shared" ca="1" si="46"/>
        <v>0</v>
      </c>
      <c r="O165" s="23"/>
      <c r="P165" s="255">
        <f t="shared" ca="1" si="47"/>
        <v>0</v>
      </c>
      <c r="Q165" s="163">
        <f t="shared" ca="1" si="48"/>
        <v>0</v>
      </c>
      <c r="R165" s="164">
        <f ca="1">NPV(Q164,K165:$K$244) + ($A$13+$A$14+$A$15)/POWER(1+Q164,$A$28-D165+1)</f>
        <v>0</v>
      </c>
      <c r="S165" s="164">
        <f ca="1">NPV(Q165,K165:$K$244) + ($A$13+$A$14+$A$15)/POWER(1+Q165,$A$28-D165+1)</f>
        <v>0</v>
      </c>
      <c r="T165" s="45">
        <f t="shared" ca="1" si="49"/>
        <v>0</v>
      </c>
      <c r="U165" s="45">
        <f t="shared" ca="1" si="55"/>
        <v>0</v>
      </c>
      <c r="V165" s="45">
        <f t="shared" ca="1" si="56"/>
        <v>0</v>
      </c>
      <c r="W165" s="45">
        <f t="shared" ca="1" si="50"/>
        <v>0</v>
      </c>
      <c r="X165" s="25">
        <f t="shared" ca="1" si="39"/>
        <v>0</v>
      </c>
      <c r="Z165" s="28">
        <f t="shared" ca="1" si="57"/>
        <v>0</v>
      </c>
      <c r="AA165" s="233"/>
      <c r="AB165" s="45">
        <f t="shared" ca="1" si="51"/>
        <v>0</v>
      </c>
      <c r="AC165" s="45">
        <f t="shared" ca="1" si="40"/>
        <v>0</v>
      </c>
      <c r="AD165" s="25">
        <f t="shared" ca="1" si="41"/>
        <v>0</v>
      </c>
    </row>
    <row r="166" spans="4:30" x14ac:dyDescent="0.35">
      <c r="D166" s="20">
        <v>162</v>
      </c>
      <c r="E166" s="21">
        <f t="shared" ca="1" si="52"/>
        <v>59171</v>
      </c>
      <c r="F166" s="44">
        <f t="shared" ca="1" si="42"/>
        <v>59535</v>
      </c>
      <c r="G166" s="22" t="s">
        <v>119</v>
      </c>
      <c r="H166" s="44">
        <f t="shared" ca="1" si="53"/>
        <v>59171</v>
      </c>
      <c r="I166" s="45">
        <f t="shared" ca="1" si="43"/>
        <v>0</v>
      </c>
      <c r="J166" s="45">
        <f t="shared" ca="1" si="44"/>
        <v>0</v>
      </c>
      <c r="K166" s="45">
        <f t="shared" ca="1" si="45"/>
        <v>0</v>
      </c>
      <c r="L166" s="45"/>
      <c r="M166" s="45">
        <f t="shared" ca="1" si="54"/>
        <v>0</v>
      </c>
      <c r="N166" s="257">
        <f t="shared" ca="1" si="46"/>
        <v>0</v>
      </c>
      <c r="O166" s="23"/>
      <c r="P166" s="255">
        <f t="shared" ca="1" si="47"/>
        <v>0</v>
      </c>
      <c r="Q166" s="163">
        <f t="shared" ca="1" si="48"/>
        <v>0</v>
      </c>
      <c r="R166" s="164">
        <f ca="1">NPV(Q165,K166:$K$244) + ($A$13+$A$14+$A$15)/POWER(1+Q165,$A$28-D166+1)</f>
        <v>0</v>
      </c>
      <c r="S166" s="164">
        <f ca="1">NPV(Q166,K166:$K$244) + ($A$13+$A$14+$A$15)/POWER(1+Q166,$A$28-D166+1)</f>
        <v>0</v>
      </c>
      <c r="T166" s="45">
        <f t="shared" ca="1" si="49"/>
        <v>0</v>
      </c>
      <c r="U166" s="45">
        <f t="shared" ca="1" si="55"/>
        <v>0</v>
      </c>
      <c r="V166" s="45">
        <f t="shared" ca="1" si="56"/>
        <v>0</v>
      </c>
      <c r="W166" s="45">
        <f t="shared" ca="1" si="50"/>
        <v>0</v>
      </c>
      <c r="X166" s="25">
        <f t="shared" ca="1" si="39"/>
        <v>0</v>
      </c>
      <c r="Z166" s="28">
        <f t="shared" ca="1" si="57"/>
        <v>0</v>
      </c>
      <c r="AA166" s="233"/>
      <c r="AB166" s="45">
        <f t="shared" ca="1" si="51"/>
        <v>0</v>
      </c>
      <c r="AC166" s="45">
        <f t="shared" ca="1" si="40"/>
        <v>0</v>
      </c>
      <c r="AD166" s="25">
        <f t="shared" ca="1" si="41"/>
        <v>0</v>
      </c>
    </row>
    <row r="167" spans="4:30" x14ac:dyDescent="0.35">
      <c r="D167" s="20">
        <v>163</v>
      </c>
      <c r="E167" s="21">
        <f t="shared" ca="1" si="52"/>
        <v>59536</v>
      </c>
      <c r="F167" s="44">
        <f t="shared" ca="1" si="42"/>
        <v>59900</v>
      </c>
      <c r="G167" s="22" t="s">
        <v>119</v>
      </c>
      <c r="H167" s="44">
        <f t="shared" ca="1" si="53"/>
        <v>59536</v>
      </c>
      <c r="I167" s="45">
        <f t="shared" ca="1" si="43"/>
        <v>0</v>
      </c>
      <c r="J167" s="45">
        <f t="shared" ca="1" si="44"/>
        <v>0</v>
      </c>
      <c r="K167" s="45">
        <f t="shared" ca="1" si="45"/>
        <v>0</v>
      </c>
      <c r="L167" s="45"/>
      <c r="M167" s="45">
        <f t="shared" ca="1" si="54"/>
        <v>0</v>
      </c>
      <c r="N167" s="257">
        <f t="shared" ca="1" si="46"/>
        <v>0</v>
      </c>
      <c r="O167" s="23"/>
      <c r="P167" s="255">
        <f t="shared" ca="1" si="47"/>
        <v>0</v>
      </c>
      <c r="Q167" s="163">
        <f t="shared" ca="1" si="48"/>
        <v>0</v>
      </c>
      <c r="R167" s="164">
        <f ca="1">NPV(Q166,K167:$K$244) + ($A$13+$A$14+$A$15)/POWER(1+Q166,$A$28-D167+1)</f>
        <v>0</v>
      </c>
      <c r="S167" s="164">
        <f ca="1">NPV(Q167,K167:$K$244) + ($A$13+$A$14+$A$15)/POWER(1+Q167,$A$28-D167+1)</f>
        <v>0</v>
      </c>
      <c r="T167" s="45">
        <f t="shared" ca="1" si="49"/>
        <v>0</v>
      </c>
      <c r="U167" s="45">
        <f t="shared" ca="1" si="55"/>
        <v>0</v>
      </c>
      <c r="V167" s="45">
        <f t="shared" ca="1" si="56"/>
        <v>0</v>
      </c>
      <c r="W167" s="45">
        <f t="shared" ca="1" si="50"/>
        <v>0</v>
      </c>
      <c r="X167" s="25">
        <f t="shared" ca="1" si="39"/>
        <v>0</v>
      </c>
      <c r="Z167" s="28">
        <f t="shared" ca="1" si="57"/>
        <v>0</v>
      </c>
      <c r="AA167" s="233"/>
      <c r="AB167" s="45">
        <f t="shared" ca="1" si="51"/>
        <v>0</v>
      </c>
      <c r="AC167" s="45">
        <f t="shared" ca="1" si="40"/>
        <v>0</v>
      </c>
      <c r="AD167" s="25">
        <f t="shared" ca="1" si="41"/>
        <v>0</v>
      </c>
    </row>
    <row r="168" spans="4:30" x14ac:dyDescent="0.35">
      <c r="D168" s="20">
        <v>164</v>
      </c>
      <c r="E168" s="21">
        <f t="shared" ca="1" si="52"/>
        <v>59901</v>
      </c>
      <c r="F168" s="44">
        <f t="shared" ca="1" si="42"/>
        <v>60266</v>
      </c>
      <c r="G168" s="22" t="s">
        <v>119</v>
      </c>
      <c r="H168" s="44">
        <f t="shared" ca="1" si="53"/>
        <v>59901</v>
      </c>
      <c r="I168" s="45">
        <f t="shared" ca="1" si="43"/>
        <v>0</v>
      </c>
      <c r="J168" s="45">
        <f t="shared" ca="1" si="44"/>
        <v>0</v>
      </c>
      <c r="K168" s="45">
        <f t="shared" ca="1" si="45"/>
        <v>0</v>
      </c>
      <c r="L168" s="45"/>
      <c r="M168" s="45">
        <f t="shared" ca="1" si="54"/>
        <v>0</v>
      </c>
      <c r="N168" s="257">
        <f t="shared" ca="1" si="46"/>
        <v>0</v>
      </c>
      <c r="O168" s="23"/>
      <c r="P168" s="255">
        <f t="shared" ca="1" si="47"/>
        <v>0</v>
      </c>
      <c r="Q168" s="163">
        <f t="shared" ca="1" si="48"/>
        <v>0</v>
      </c>
      <c r="R168" s="164">
        <f ca="1">NPV(Q167,K168:$K$244) + ($A$13+$A$14+$A$15)/POWER(1+Q167,$A$28-D168+1)</f>
        <v>0</v>
      </c>
      <c r="S168" s="164">
        <f ca="1">NPV(Q168,K168:$K$244) + ($A$13+$A$14+$A$15)/POWER(1+Q168,$A$28-D168+1)</f>
        <v>0</v>
      </c>
      <c r="T168" s="45">
        <f t="shared" ca="1" si="49"/>
        <v>0</v>
      </c>
      <c r="U168" s="45">
        <f t="shared" ca="1" si="55"/>
        <v>0</v>
      </c>
      <c r="V168" s="45">
        <f t="shared" ca="1" si="56"/>
        <v>0</v>
      </c>
      <c r="W168" s="45">
        <f t="shared" ca="1" si="50"/>
        <v>0</v>
      </c>
      <c r="X168" s="25">
        <f t="shared" ca="1" si="39"/>
        <v>0</v>
      </c>
      <c r="Z168" s="28">
        <f t="shared" ca="1" si="57"/>
        <v>0</v>
      </c>
      <c r="AA168" s="233"/>
      <c r="AB168" s="45">
        <f t="shared" ca="1" si="51"/>
        <v>0</v>
      </c>
      <c r="AC168" s="45">
        <f t="shared" ca="1" si="40"/>
        <v>0</v>
      </c>
      <c r="AD168" s="25">
        <f t="shared" ca="1" si="41"/>
        <v>0</v>
      </c>
    </row>
    <row r="169" spans="4:30" x14ac:dyDescent="0.35">
      <c r="D169" s="20">
        <v>165</v>
      </c>
      <c r="E169" s="21">
        <f t="shared" ca="1" si="52"/>
        <v>60267</v>
      </c>
      <c r="F169" s="44">
        <f t="shared" ca="1" si="42"/>
        <v>60631</v>
      </c>
      <c r="G169" s="22" t="s">
        <v>119</v>
      </c>
      <c r="H169" s="44">
        <f t="shared" ca="1" si="53"/>
        <v>60267</v>
      </c>
      <c r="I169" s="45">
        <f t="shared" ca="1" si="43"/>
        <v>0</v>
      </c>
      <c r="J169" s="45">
        <f t="shared" ca="1" si="44"/>
        <v>0</v>
      </c>
      <c r="K169" s="45">
        <f t="shared" ca="1" si="45"/>
        <v>0</v>
      </c>
      <c r="L169" s="45"/>
      <c r="M169" s="45">
        <f t="shared" ca="1" si="54"/>
        <v>0</v>
      </c>
      <c r="N169" s="257">
        <f t="shared" ca="1" si="46"/>
        <v>0</v>
      </c>
      <c r="O169" s="23"/>
      <c r="P169" s="255">
        <f t="shared" ca="1" si="47"/>
        <v>0</v>
      </c>
      <c r="Q169" s="163">
        <f t="shared" ca="1" si="48"/>
        <v>0</v>
      </c>
      <c r="R169" s="164">
        <f ca="1">NPV(Q168,K169:$K$244) + ($A$13+$A$14+$A$15)/POWER(1+Q168,$A$28-D169+1)</f>
        <v>0</v>
      </c>
      <c r="S169" s="164">
        <f ca="1">NPV(Q169,K169:$K$244) + ($A$13+$A$14+$A$15)/POWER(1+Q169,$A$28-D169+1)</f>
        <v>0</v>
      </c>
      <c r="T169" s="45">
        <f t="shared" ca="1" si="49"/>
        <v>0</v>
      </c>
      <c r="U169" s="45">
        <f t="shared" ca="1" si="55"/>
        <v>0</v>
      </c>
      <c r="V169" s="45">
        <f t="shared" ca="1" si="56"/>
        <v>0</v>
      </c>
      <c r="W169" s="45">
        <f t="shared" ca="1" si="50"/>
        <v>0</v>
      </c>
      <c r="X169" s="25">
        <f t="shared" ca="1" si="39"/>
        <v>0</v>
      </c>
      <c r="Z169" s="28">
        <f t="shared" ca="1" si="57"/>
        <v>0</v>
      </c>
      <c r="AA169" s="233"/>
      <c r="AB169" s="45">
        <f t="shared" ca="1" si="51"/>
        <v>0</v>
      </c>
      <c r="AC169" s="45">
        <f t="shared" ca="1" si="40"/>
        <v>0</v>
      </c>
      <c r="AD169" s="25">
        <f t="shared" ca="1" si="41"/>
        <v>0</v>
      </c>
    </row>
    <row r="170" spans="4:30" x14ac:dyDescent="0.35">
      <c r="D170" s="20">
        <v>166</v>
      </c>
      <c r="E170" s="21">
        <f t="shared" ca="1" si="52"/>
        <v>60632</v>
      </c>
      <c r="F170" s="44">
        <f t="shared" ca="1" si="42"/>
        <v>60996</v>
      </c>
      <c r="G170" s="22" t="s">
        <v>119</v>
      </c>
      <c r="H170" s="44">
        <f t="shared" ca="1" si="53"/>
        <v>60632</v>
      </c>
      <c r="I170" s="45">
        <f t="shared" ca="1" si="43"/>
        <v>0</v>
      </c>
      <c r="J170" s="45">
        <f t="shared" ca="1" si="44"/>
        <v>0</v>
      </c>
      <c r="K170" s="45">
        <f t="shared" ca="1" si="45"/>
        <v>0</v>
      </c>
      <c r="L170" s="45"/>
      <c r="M170" s="45">
        <f t="shared" ca="1" si="54"/>
        <v>0</v>
      </c>
      <c r="N170" s="257">
        <f t="shared" ca="1" si="46"/>
        <v>0</v>
      </c>
      <c r="O170" s="23"/>
      <c r="P170" s="255">
        <f t="shared" ca="1" si="47"/>
        <v>0</v>
      </c>
      <c r="Q170" s="163">
        <f t="shared" ca="1" si="48"/>
        <v>0</v>
      </c>
      <c r="R170" s="164">
        <f ca="1">NPV(Q169,K170:$K$244) + ($A$13+$A$14+$A$15)/POWER(1+Q169,$A$28-D170+1)</f>
        <v>0</v>
      </c>
      <c r="S170" s="164">
        <f ca="1">NPV(Q170,K170:$K$244) + ($A$13+$A$14+$A$15)/POWER(1+Q170,$A$28-D170+1)</f>
        <v>0</v>
      </c>
      <c r="T170" s="45">
        <f t="shared" ca="1" si="49"/>
        <v>0</v>
      </c>
      <c r="U170" s="45">
        <f t="shared" ca="1" si="55"/>
        <v>0</v>
      </c>
      <c r="V170" s="45">
        <f t="shared" ca="1" si="56"/>
        <v>0</v>
      </c>
      <c r="W170" s="45">
        <f t="shared" ca="1" si="50"/>
        <v>0</v>
      </c>
      <c r="X170" s="25">
        <f t="shared" ca="1" si="39"/>
        <v>0</v>
      </c>
      <c r="Z170" s="28">
        <f t="shared" ca="1" si="57"/>
        <v>0</v>
      </c>
      <c r="AA170" s="233"/>
      <c r="AB170" s="45">
        <f t="shared" ca="1" si="51"/>
        <v>0</v>
      </c>
      <c r="AC170" s="45">
        <f t="shared" ca="1" si="40"/>
        <v>0</v>
      </c>
      <c r="AD170" s="25">
        <f t="shared" ca="1" si="41"/>
        <v>0</v>
      </c>
    </row>
    <row r="171" spans="4:30" x14ac:dyDescent="0.35">
      <c r="D171" s="20">
        <v>167</v>
      </c>
      <c r="E171" s="21">
        <f t="shared" ca="1" si="52"/>
        <v>60997</v>
      </c>
      <c r="F171" s="44">
        <f t="shared" ca="1" si="42"/>
        <v>61361</v>
      </c>
      <c r="G171" s="22" t="s">
        <v>119</v>
      </c>
      <c r="H171" s="44">
        <f t="shared" ca="1" si="53"/>
        <v>60997</v>
      </c>
      <c r="I171" s="45">
        <f t="shared" ca="1" si="43"/>
        <v>0</v>
      </c>
      <c r="J171" s="45">
        <f t="shared" ca="1" si="44"/>
        <v>0</v>
      </c>
      <c r="K171" s="45">
        <f t="shared" ca="1" si="45"/>
        <v>0</v>
      </c>
      <c r="L171" s="45"/>
      <c r="M171" s="45">
        <f t="shared" ca="1" si="54"/>
        <v>0</v>
      </c>
      <c r="N171" s="257">
        <f t="shared" ca="1" si="46"/>
        <v>0</v>
      </c>
      <c r="O171" s="23"/>
      <c r="P171" s="255">
        <f t="shared" ca="1" si="47"/>
        <v>0</v>
      </c>
      <c r="Q171" s="163">
        <f t="shared" ca="1" si="48"/>
        <v>0</v>
      </c>
      <c r="R171" s="164">
        <f ca="1">NPV(Q170,K171:$K$244) + ($A$13+$A$14+$A$15)/POWER(1+Q170,$A$28-D171+1)</f>
        <v>0</v>
      </c>
      <c r="S171" s="164">
        <f ca="1">NPV(Q171,K171:$K$244) + ($A$13+$A$14+$A$15)/POWER(1+Q171,$A$28-D171+1)</f>
        <v>0</v>
      </c>
      <c r="T171" s="45">
        <f t="shared" ca="1" si="49"/>
        <v>0</v>
      </c>
      <c r="U171" s="45">
        <f t="shared" ca="1" si="55"/>
        <v>0</v>
      </c>
      <c r="V171" s="45">
        <f t="shared" ca="1" si="56"/>
        <v>0</v>
      </c>
      <c r="W171" s="45">
        <f t="shared" ca="1" si="50"/>
        <v>0</v>
      </c>
      <c r="X171" s="25">
        <f t="shared" ca="1" si="39"/>
        <v>0</v>
      </c>
      <c r="Z171" s="28">
        <f t="shared" ca="1" si="57"/>
        <v>0</v>
      </c>
      <c r="AA171" s="233"/>
      <c r="AB171" s="45">
        <f t="shared" ca="1" si="51"/>
        <v>0</v>
      </c>
      <c r="AC171" s="45">
        <f t="shared" ca="1" si="40"/>
        <v>0</v>
      </c>
      <c r="AD171" s="25">
        <f t="shared" ca="1" si="41"/>
        <v>0</v>
      </c>
    </row>
    <row r="172" spans="4:30" x14ac:dyDescent="0.35">
      <c r="D172" s="20">
        <v>168</v>
      </c>
      <c r="E172" s="21">
        <f t="shared" ca="1" si="52"/>
        <v>61362</v>
      </c>
      <c r="F172" s="44">
        <f t="shared" ca="1" si="42"/>
        <v>61727</v>
      </c>
      <c r="G172" s="22" t="s">
        <v>119</v>
      </c>
      <c r="H172" s="44">
        <f t="shared" ca="1" si="53"/>
        <v>61362</v>
      </c>
      <c r="I172" s="45">
        <f t="shared" ca="1" si="43"/>
        <v>0</v>
      </c>
      <c r="J172" s="45">
        <f t="shared" ca="1" si="44"/>
        <v>0</v>
      </c>
      <c r="K172" s="45">
        <f t="shared" ca="1" si="45"/>
        <v>0</v>
      </c>
      <c r="L172" s="45"/>
      <c r="M172" s="45">
        <f t="shared" ca="1" si="54"/>
        <v>0</v>
      </c>
      <c r="N172" s="257">
        <f t="shared" ca="1" si="46"/>
        <v>0</v>
      </c>
      <c r="O172" s="23"/>
      <c r="P172" s="255">
        <f t="shared" ca="1" si="47"/>
        <v>0</v>
      </c>
      <c r="Q172" s="163">
        <f t="shared" ca="1" si="48"/>
        <v>0</v>
      </c>
      <c r="R172" s="164">
        <f ca="1">NPV(Q171,K172:$K$244) + ($A$13+$A$14+$A$15)/POWER(1+Q171,$A$28-D172+1)</f>
        <v>0</v>
      </c>
      <c r="S172" s="164">
        <f ca="1">NPV(Q172,K172:$K$244) + ($A$13+$A$14+$A$15)/POWER(1+Q172,$A$28-D172+1)</f>
        <v>0</v>
      </c>
      <c r="T172" s="45">
        <f t="shared" ca="1" si="49"/>
        <v>0</v>
      </c>
      <c r="U172" s="45">
        <f t="shared" ca="1" si="55"/>
        <v>0</v>
      </c>
      <c r="V172" s="45">
        <f t="shared" ca="1" si="56"/>
        <v>0</v>
      </c>
      <c r="W172" s="45">
        <f t="shared" ca="1" si="50"/>
        <v>0</v>
      </c>
      <c r="X172" s="25">
        <f t="shared" ca="1" si="39"/>
        <v>0</v>
      </c>
      <c r="Z172" s="28">
        <f t="shared" ca="1" si="57"/>
        <v>0</v>
      </c>
      <c r="AA172" s="233"/>
      <c r="AB172" s="45">
        <f t="shared" ca="1" si="51"/>
        <v>0</v>
      </c>
      <c r="AC172" s="45">
        <f t="shared" ca="1" si="40"/>
        <v>0</v>
      </c>
      <c r="AD172" s="25">
        <f t="shared" ca="1" si="41"/>
        <v>0</v>
      </c>
    </row>
    <row r="173" spans="4:30" x14ac:dyDescent="0.35">
      <c r="D173" s="20">
        <v>169</v>
      </c>
      <c r="E173" s="21">
        <f t="shared" ca="1" si="52"/>
        <v>61728</v>
      </c>
      <c r="F173" s="44">
        <f t="shared" ca="1" si="42"/>
        <v>62092</v>
      </c>
      <c r="G173" s="22" t="s">
        <v>119</v>
      </c>
      <c r="H173" s="44">
        <f t="shared" ca="1" si="53"/>
        <v>61728</v>
      </c>
      <c r="I173" s="45">
        <f t="shared" ca="1" si="43"/>
        <v>0</v>
      </c>
      <c r="J173" s="45">
        <f t="shared" ca="1" si="44"/>
        <v>0</v>
      </c>
      <c r="K173" s="45">
        <f t="shared" ca="1" si="45"/>
        <v>0</v>
      </c>
      <c r="L173" s="45"/>
      <c r="M173" s="45">
        <f t="shared" ca="1" si="54"/>
        <v>0</v>
      </c>
      <c r="N173" s="257">
        <f t="shared" ca="1" si="46"/>
        <v>0</v>
      </c>
      <c r="O173" s="23"/>
      <c r="P173" s="255">
        <f t="shared" ca="1" si="47"/>
        <v>0</v>
      </c>
      <c r="Q173" s="163">
        <f t="shared" ca="1" si="48"/>
        <v>0</v>
      </c>
      <c r="R173" s="164">
        <f ca="1">NPV(Q172,K173:$K$244) + ($A$13+$A$14+$A$15)/POWER(1+Q172,$A$28-D173+1)</f>
        <v>0</v>
      </c>
      <c r="S173" s="164">
        <f ca="1">NPV(Q173,K173:$K$244) + ($A$13+$A$14+$A$15)/POWER(1+Q173,$A$28-D173+1)</f>
        <v>0</v>
      </c>
      <c r="T173" s="45">
        <f t="shared" ca="1" si="49"/>
        <v>0</v>
      </c>
      <c r="U173" s="45">
        <f t="shared" ca="1" si="55"/>
        <v>0</v>
      </c>
      <c r="V173" s="45">
        <f t="shared" ca="1" si="56"/>
        <v>0</v>
      </c>
      <c r="W173" s="45">
        <f t="shared" ca="1" si="50"/>
        <v>0</v>
      </c>
      <c r="X173" s="25">
        <f t="shared" ca="1" si="39"/>
        <v>0</v>
      </c>
      <c r="Z173" s="28">
        <f t="shared" ca="1" si="57"/>
        <v>0</v>
      </c>
      <c r="AA173" s="233"/>
      <c r="AB173" s="45">
        <f t="shared" ca="1" si="51"/>
        <v>0</v>
      </c>
      <c r="AC173" s="45">
        <f t="shared" ca="1" si="40"/>
        <v>0</v>
      </c>
      <c r="AD173" s="25">
        <f t="shared" ca="1" si="41"/>
        <v>0</v>
      </c>
    </row>
    <row r="174" spans="4:30" x14ac:dyDescent="0.35">
      <c r="D174" s="20">
        <v>170</v>
      </c>
      <c r="E174" s="21">
        <f t="shared" ca="1" si="52"/>
        <v>62093</v>
      </c>
      <c r="F174" s="44">
        <f t="shared" ca="1" si="42"/>
        <v>62457</v>
      </c>
      <c r="G174" s="22" t="s">
        <v>119</v>
      </c>
      <c r="H174" s="44">
        <f t="shared" ca="1" si="53"/>
        <v>62093</v>
      </c>
      <c r="I174" s="45">
        <f t="shared" ca="1" si="43"/>
        <v>0</v>
      </c>
      <c r="J174" s="45">
        <f t="shared" ca="1" si="44"/>
        <v>0</v>
      </c>
      <c r="K174" s="45">
        <f t="shared" ca="1" si="45"/>
        <v>0</v>
      </c>
      <c r="L174" s="45"/>
      <c r="M174" s="45">
        <f t="shared" ca="1" si="54"/>
        <v>0</v>
      </c>
      <c r="N174" s="257">
        <f t="shared" ca="1" si="46"/>
        <v>0</v>
      </c>
      <c r="O174" s="23"/>
      <c r="P174" s="255">
        <f t="shared" ca="1" si="47"/>
        <v>0</v>
      </c>
      <c r="Q174" s="163">
        <f t="shared" ca="1" si="48"/>
        <v>0</v>
      </c>
      <c r="R174" s="164">
        <f ca="1">NPV(Q173,K174:$K$244) + ($A$13+$A$14+$A$15)/POWER(1+Q173,$A$28-D174+1)</f>
        <v>0</v>
      </c>
      <c r="S174" s="164">
        <f ca="1">NPV(Q174,K174:$K$244) + ($A$13+$A$14+$A$15)/POWER(1+Q174,$A$28-D174+1)</f>
        <v>0</v>
      </c>
      <c r="T174" s="45">
        <f t="shared" ca="1" si="49"/>
        <v>0</v>
      </c>
      <c r="U174" s="45">
        <f t="shared" ca="1" si="55"/>
        <v>0</v>
      </c>
      <c r="V174" s="45">
        <f t="shared" ca="1" si="56"/>
        <v>0</v>
      </c>
      <c r="W174" s="45">
        <f t="shared" ca="1" si="50"/>
        <v>0</v>
      </c>
      <c r="X174" s="25">
        <f t="shared" ca="1" si="39"/>
        <v>0</v>
      </c>
      <c r="Z174" s="28">
        <f t="shared" ca="1" si="57"/>
        <v>0</v>
      </c>
      <c r="AA174" s="233"/>
      <c r="AB174" s="45">
        <f t="shared" ca="1" si="51"/>
        <v>0</v>
      </c>
      <c r="AC174" s="45">
        <f t="shared" ca="1" si="40"/>
        <v>0</v>
      </c>
      <c r="AD174" s="25">
        <f t="shared" ca="1" si="41"/>
        <v>0</v>
      </c>
    </row>
    <row r="175" spans="4:30" x14ac:dyDescent="0.35">
      <c r="D175" s="20">
        <v>171</v>
      </c>
      <c r="E175" s="21">
        <f t="shared" ca="1" si="52"/>
        <v>62458</v>
      </c>
      <c r="F175" s="44">
        <f t="shared" ca="1" si="42"/>
        <v>62822</v>
      </c>
      <c r="G175" s="22" t="s">
        <v>119</v>
      </c>
      <c r="H175" s="44">
        <f t="shared" ca="1" si="53"/>
        <v>62458</v>
      </c>
      <c r="I175" s="45">
        <f t="shared" ca="1" si="43"/>
        <v>0</v>
      </c>
      <c r="J175" s="45">
        <f t="shared" ca="1" si="44"/>
        <v>0</v>
      </c>
      <c r="K175" s="45">
        <f t="shared" ca="1" si="45"/>
        <v>0</v>
      </c>
      <c r="L175" s="45"/>
      <c r="M175" s="45">
        <f t="shared" ca="1" si="54"/>
        <v>0</v>
      </c>
      <c r="N175" s="257">
        <f t="shared" ca="1" si="46"/>
        <v>0</v>
      </c>
      <c r="O175" s="23"/>
      <c r="P175" s="255">
        <f t="shared" ca="1" si="47"/>
        <v>0</v>
      </c>
      <c r="Q175" s="163">
        <f t="shared" ca="1" si="48"/>
        <v>0</v>
      </c>
      <c r="R175" s="164">
        <f ca="1">NPV(Q174,K175:$K$244) + ($A$13+$A$14+$A$15)/POWER(1+Q174,$A$28-D175+1)</f>
        <v>0</v>
      </c>
      <c r="S175" s="164">
        <f ca="1">NPV(Q175,K175:$K$244) + ($A$13+$A$14+$A$15)/POWER(1+Q175,$A$28-D175+1)</f>
        <v>0</v>
      </c>
      <c r="T175" s="45">
        <f t="shared" ca="1" si="49"/>
        <v>0</v>
      </c>
      <c r="U175" s="45">
        <f t="shared" ca="1" si="55"/>
        <v>0</v>
      </c>
      <c r="V175" s="45">
        <f t="shared" ca="1" si="56"/>
        <v>0</v>
      </c>
      <c r="W175" s="45">
        <f t="shared" ca="1" si="50"/>
        <v>0</v>
      </c>
      <c r="X175" s="25">
        <f t="shared" ca="1" si="39"/>
        <v>0</v>
      </c>
      <c r="Z175" s="28">
        <f t="shared" ca="1" si="57"/>
        <v>0</v>
      </c>
      <c r="AA175" s="233"/>
      <c r="AB175" s="45">
        <f t="shared" ca="1" si="51"/>
        <v>0</v>
      </c>
      <c r="AC175" s="45">
        <f t="shared" ca="1" si="40"/>
        <v>0</v>
      </c>
      <c r="AD175" s="25">
        <f t="shared" ca="1" si="41"/>
        <v>0</v>
      </c>
    </row>
    <row r="176" spans="4:30" x14ac:dyDescent="0.35">
      <c r="D176" s="20">
        <v>172</v>
      </c>
      <c r="E176" s="21">
        <f t="shared" ca="1" si="52"/>
        <v>62823</v>
      </c>
      <c r="F176" s="44">
        <f t="shared" ca="1" si="42"/>
        <v>63188</v>
      </c>
      <c r="G176" s="22" t="s">
        <v>119</v>
      </c>
      <c r="H176" s="44">
        <f t="shared" ca="1" si="53"/>
        <v>62823</v>
      </c>
      <c r="I176" s="45">
        <f t="shared" ca="1" si="43"/>
        <v>0</v>
      </c>
      <c r="J176" s="45">
        <f t="shared" ca="1" si="44"/>
        <v>0</v>
      </c>
      <c r="K176" s="45">
        <f t="shared" ca="1" si="45"/>
        <v>0</v>
      </c>
      <c r="L176" s="45"/>
      <c r="M176" s="45">
        <f t="shared" ca="1" si="54"/>
        <v>0</v>
      </c>
      <c r="N176" s="257">
        <f t="shared" ca="1" si="46"/>
        <v>0</v>
      </c>
      <c r="O176" s="23"/>
      <c r="P176" s="255">
        <f t="shared" ca="1" si="47"/>
        <v>0</v>
      </c>
      <c r="Q176" s="163">
        <f t="shared" ca="1" si="48"/>
        <v>0</v>
      </c>
      <c r="R176" s="164">
        <f ca="1">NPV(Q175,K176:$K$244) + ($A$13+$A$14+$A$15)/POWER(1+Q175,$A$28-D176+1)</f>
        <v>0</v>
      </c>
      <c r="S176" s="164">
        <f ca="1">NPV(Q176,K176:$K$244) + ($A$13+$A$14+$A$15)/POWER(1+Q176,$A$28-D176+1)</f>
        <v>0</v>
      </c>
      <c r="T176" s="45">
        <f t="shared" ca="1" si="49"/>
        <v>0</v>
      </c>
      <c r="U176" s="45">
        <f t="shared" ca="1" si="55"/>
        <v>0</v>
      </c>
      <c r="V176" s="45">
        <f t="shared" ca="1" si="56"/>
        <v>0</v>
      </c>
      <c r="W176" s="45">
        <f t="shared" ca="1" si="50"/>
        <v>0</v>
      </c>
      <c r="X176" s="25">
        <f t="shared" ca="1" si="39"/>
        <v>0</v>
      </c>
      <c r="Z176" s="28">
        <f t="shared" ca="1" si="57"/>
        <v>0</v>
      </c>
      <c r="AA176" s="233"/>
      <c r="AB176" s="45">
        <f t="shared" ca="1" si="51"/>
        <v>0</v>
      </c>
      <c r="AC176" s="45">
        <f t="shared" ca="1" si="40"/>
        <v>0</v>
      </c>
      <c r="AD176" s="25">
        <f t="shared" ca="1" si="41"/>
        <v>0</v>
      </c>
    </row>
    <row r="177" spans="4:30" x14ac:dyDescent="0.35">
      <c r="D177" s="20">
        <v>173</v>
      </c>
      <c r="E177" s="21">
        <f t="shared" ca="1" si="52"/>
        <v>63189</v>
      </c>
      <c r="F177" s="44">
        <f t="shared" ca="1" si="42"/>
        <v>63553</v>
      </c>
      <c r="G177" s="22" t="s">
        <v>119</v>
      </c>
      <c r="H177" s="44">
        <f t="shared" ca="1" si="53"/>
        <v>63189</v>
      </c>
      <c r="I177" s="45">
        <f t="shared" ca="1" si="43"/>
        <v>0</v>
      </c>
      <c r="J177" s="45">
        <f t="shared" ca="1" si="44"/>
        <v>0</v>
      </c>
      <c r="K177" s="45">
        <f t="shared" ca="1" si="45"/>
        <v>0</v>
      </c>
      <c r="L177" s="45"/>
      <c r="M177" s="45">
        <f t="shared" ca="1" si="54"/>
        <v>0</v>
      </c>
      <c r="N177" s="257">
        <f t="shared" ca="1" si="46"/>
        <v>0</v>
      </c>
      <c r="O177" s="23"/>
      <c r="P177" s="255">
        <f t="shared" ca="1" si="47"/>
        <v>0</v>
      </c>
      <c r="Q177" s="163">
        <f t="shared" ca="1" si="48"/>
        <v>0</v>
      </c>
      <c r="R177" s="164">
        <f ca="1">NPV(Q176,K177:$K$244) + ($A$13+$A$14+$A$15)/POWER(1+Q176,$A$28-D177+1)</f>
        <v>0</v>
      </c>
      <c r="S177" s="164">
        <f ca="1">NPV(Q177,K177:$K$244) + ($A$13+$A$14+$A$15)/POWER(1+Q177,$A$28-D177+1)</f>
        <v>0</v>
      </c>
      <c r="T177" s="45">
        <f t="shared" ca="1" si="49"/>
        <v>0</v>
      </c>
      <c r="U177" s="45">
        <f t="shared" ca="1" si="55"/>
        <v>0</v>
      </c>
      <c r="V177" s="45">
        <f t="shared" ca="1" si="56"/>
        <v>0</v>
      </c>
      <c r="W177" s="45">
        <f t="shared" ca="1" si="50"/>
        <v>0</v>
      </c>
      <c r="X177" s="25">
        <f t="shared" ca="1" si="39"/>
        <v>0</v>
      </c>
      <c r="Z177" s="28">
        <f t="shared" ca="1" si="57"/>
        <v>0</v>
      </c>
      <c r="AA177" s="233"/>
      <c r="AB177" s="45">
        <f t="shared" ca="1" si="51"/>
        <v>0</v>
      </c>
      <c r="AC177" s="45">
        <f t="shared" ca="1" si="40"/>
        <v>0</v>
      </c>
      <c r="AD177" s="25">
        <f t="shared" ca="1" si="41"/>
        <v>0</v>
      </c>
    </row>
    <row r="178" spans="4:30" x14ac:dyDescent="0.35">
      <c r="D178" s="20">
        <v>174</v>
      </c>
      <c r="E178" s="21">
        <f t="shared" ca="1" si="52"/>
        <v>63554</v>
      </c>
      <c r="F178" s="44">
        <f t="shared" ca="1" si="42"/>
        <v>63918</v>
      </c>
      <c r="G178" s="22" t="s">
        <v>119</v>
      </c>
      <c r="H178" s="44">
        <f t="shared" ca="1" si="53"/>
        <v>63554</v>
      </c>
      <c r="I178" s="45">
        <f t="shared" ca="1" si="43"/>
        <v>0</v>
      </c>
      <c r="J178" s="45">
        <f t="shared" ca="1" si="44"/>
        <v>0</v>
      </c>
      <c r="K178" s="45">
        <f t="shared" ca="1" si="45"/>
        <v>0</v>
      </c>
      <c r="L178" s="45"/>
      <c r="M178" s="45">
        <f t="shared" ca="1" si="54"/>
        <v>0</v>
      </c>
      <c r="N178" s="257">
        <f t="shared" ca="1" si="46"/>
        <v>0</v>
      </c>
      <c r="O178" s="23"/>
      <c r="P178" s="255">
        <f t="shared" ca="1" si="47"/>
        <v>0</v>
      </c>
      <c r="Q178" s="163">
        <f t="shared" ca="1" si="48"/>
        <v>0</v>
      </c>
      <c r="R178" s="164">
        <f ca="1">NPV(Q177,K178:$K$244) + ($A$13+$A$14+$A$15)/POWER(1+Q177,$A$28-D178+1)</f>
        <v>0</v>
      </c>
      <c r="S178" s="164">
        <f ca="1">NPV(Q178,K178:$K$244) + ($A$13+$A$14+$A$15)/POWER(1+Q178,$A$28-D178+1)</f>
        <v>0</v>
      </c>
      <c r="T178" s="45">
        <f t="shared" ca="1" si="49"/>
        <v>0</v>
      </c>
      <c r="U178" s="45">
        <f t="shared" ca="1" si="55"/>
        <v>0</v>
      </c>
      <c r="V178" s="45">
        <f t="shared" ca="1" si="56"/>
        <v>0</v>
      </c>
      <c r="W178" s="45">
        <f t="shared" ca="1" si="50"/>
        <v>0</v>
      </c>
      <c r="X178" s="25">
        <f t="shared" ca="1" si="39"/>
        <v>0</v>
      </c>
      <c r="Z178" s="28">
        <f t="shared" ca="1" si="57"/>
        <v>0</v>
      </c>
      <c r="AA178" s="233"/>
      <c r="AB178" s="45">
        <f t="shared" ca="1" si="51"/>
        <v>0</v>
      </c>
      <c r="AC178" s="45">
        <f t="shared" ca="1" si="40"/>
        <v>0</v>
      </c>
      <c r="AD178" s="25">
        <f t="shared" ca="1" si="41"/>
        <v>0</v>
      </c>
    </row>
    <row r="179" spans="4:30" x14ac:dyDescent="0.35">
      <c r="D179" s="20">
        <v>175</v>
      </c>
      <c r="E179" s="21">
        <f t="shared" ca="1" si="52"/>
        <v>63919</v>
      </c>
      <c r="F179" s="44">
        <f t="shared" ca="1" si="42"/>
        <v>64283</v>
      </c>
      <c r="G179" s="22" t="s">
        <v>119</v>
      </c>
      <c r="H179" s="44">
        <f t="shared" ca="1" si="53"/>
        <v>63919</v>
      </c>
      <c r="I179" s="45">
        <f t="shared" ca="1" si="43"/>
        <v>0</v>
      </c>
      <c r="J179" s="45">
        <f t="shared" ca="1" si="44"/>
        <v>0</v>
      </c>
      <c r="K179" s="45">
        <f t="shared" ca="1" si="45"/>
        <v>0</v>
      </c>
      <c r="L179" s="45"/>
      <c r="M179" s="45">
        <f t="shared" ca="1" si="54"/>
        <v>0</v>
      </c>
      <c r="N179" s="257">
        <f t="shared" ca="1" si="46"/>
        <v>0</v>
      </c>
      <c r="O179" s="23"/>
      <c r="P179" s="255">
        <f t="shared" ca="1" si="47"/>
        <v>0</v>
      </c>
      <c r="Q179" s="163">
        <f t="shared" ca="1" si="48"/>
        <v>0</v>
      </c>
      <c r="R179" s="164">
        <f ca="1">NPV(Q178,K179:$K$244) + ($A$13+$A$14+$A$15)/POWER(1+Q178,$A$28-D179+1)</f>
        <v>0</v>
      </c>
      <c r="S179" s="164">
        <f ca="1">NPV(Q179,K179:$K$244) + ($A$13+$A$14+$A$15)/POWER(1+Q179,$A$28-D179+1)</f>
        <v>0</v>
      </c>
      <c r="T179" s="45">
        <f t="shared" ca="1" si="49"/>
        <v>0</v>
      </c>
      <c r="U179" s="45">
        <f t="shared" ca="1" si="55"/>
        <v>0</v>
      </c>
      <c r="V179" s="45">
        <f t="shared" ca="1" si="56"/>
        <v>0</v>
      </c>
      <c r="W179" s="45">
        <f t="shared" ca="1" si="50"/>
        <v>0</v>
      </c>
      <c r="X179" s="25">
        <f t="shared" ca="1" si="39"/>
        <v>0</v>
      </c>
      <c r="Z179" s="28">
        <f t="shared" ca="1" si="57"/>
        <v>0</v>
      </c>
      <c r="AA179" s="233"/>
      <c r="AB179" s="45">
        <f t="shared" ca="1" si="51"/>
        <v>0</v>
      </c>
      <c r="AC179" s="45">
        <f t="shared" ca="1" si="40"/>
        <v>0</v>
      </c>
      <c r="AD179" s="25">
        <f t="shared" ca="1" si="41"/>
        <v>0</v>
      </c>
    </row>
    <row r="180" spans="4:30" x14ac:dyDescent="0.35">
      <c r="D180" s="20">
        <v>176</v>
      </c>
      <c r="E180" s="21">
        <f t="shared" ca="1" si="52"/>
        <v>64284</v>
      </c>
      <c r="F180" s="44">
        <f t="shared" ca="1" si="42"/>
        <v>64649</v>
      </c>
      <c r="G180" s="22" t="s">
        <v>119</v>
      </c>
      <c r="H180" s="44">
        <f t="shared" ca="1" si="53"/>
        <v>64284</v>
      </c>
      <c r="I180" s="45">
        <f t="shared" ca="1" si="43"/>
        <v>0</v>
      </c>
      <c r="J180" s="45">
        <f t="shared" ca="1" si="44"/>
        <v>0</v>
      </c>
      <c r="K180" s="45">
        <f t="shared" ca="1" si="45"/>
        <v>0</v>
      </c>
      <c r="L180" s="45"/>
      <c r="M180" s="45">
        <f t="shared" ca="1" si="54"/>
        <v>0</v>
      </c>
      <c r="N180" s="257">
        <f t="shared" ca="1" si="46"/>
        <v>0</v>
      </c>
      <c r="O180" s="23"/>
      <c r="P180" s="255">
        <f t="shared" ca="1" si="47"/>
        <v>0</v>
      </c>
      <c r="Q180" s="163">
        <f t="shared" ca="1" si="48"/>
        <v>0</v>
      </c>
      <c r="R180" s="164">
        <f ca="1">NPV(Q179,K180:$K$244) + ($A$13+$A$14+$A$15)/POWER(1+Q179,$A$28-D180+1)</f>
        <v>0</v>
      </c>
      <c r="S180" s="164">
        <f ca="1">NPV(Q180,K180:$K$244) + ($A$13+$A$14+$A$15)/POWER(1+Q180,$A$28-D180+1)</f>
        <v>0</v>
      </c>
      <c r="T180" s="45">
        <f t="shared" ca="1" si="49"/>
        <v>0</v>
      </c>
      <c r="U180" s="45">
        <f t="shared" ca="1" si="55"/>
        <v>0</v>
      </c>
      <c r="V180" s="45">
        <f t="shared" ca="1" si="56"/>
        <v>0</v>
      </c>
      <c r="W180" s="45">
        <f t="shared" ca="1" si="50"/>
        <v>0</v>
      </c>
      <c r="X180" s="25">
        <f t="shared" ca="1" si="39"/>
        <v>0</v>
      </c>
      <c r="Z180" s="28">
        <f t="shared" ca="1" si="57"/>
        <v>0</v>
      </c>
      <c r="AA180" s="233"/>
      <c r="AB180" s="45">
        <f t="shared" ca="1" si="51"/>
        <v>0</v>
      </c>
      <c r="AC180" s="45">
        <f t="shared" ca="1" si="40"/>
        <v>0</v>
      </c>
      <c r="AD180" s="25">
        <f t="shared" ca="1" si="41"/>
        <v>0</v>
      </c>
    </row>
    <row r="181" spans="4:30" x14ac:dyDescent="0.35">
      <c r="D181" s="20">
        <v>177</v>
      </c>
      <c r="E181" s="21">
        <f t="shared" ca="1" si="52"/>
        <v>64650</v>
      </c>
      <c r="F181" s="44">
        <f t="shared" ca="1" si="42"/>
        <v>65014</v>
      </c>
      <c r="G181" s="22" t="s">
        <v>119</v>
      </c>
      <c r="H181" s="44">
        <f t="shared" ca="1" si="53"/>
        <v>64650</v>
      </c>
      <c r="I181" s="45">
        <f t="shared" ca="1" si="43"/>
        <v>0</v>
      </c>
      <c r="J181" s="45">
        <f t="shared" ca="1" si="44"/>
        <v>0</v>
      </c>
      <c r="K181" s="45">
        <f t="shared" ca="1" si="45"/>
        <v>0</v>
      </c>
      <c r="L181" s="45"/>
      <c r="M181" s="45">
        <f t="shared" ca="1" si="54"/>
        <v>0</v>
      </c>
      <c r="N181" s="257">
        <f t="shared" ca="1" si="46"/>
        <v>0</v>
      </c>
      <c r="O181" s="23"/>
      <c r="P181" s="255">
        <f t="shared" ca="1" si="47"/>
        <v>0</v>
      </c>
      <c r="Q181" s="163">
        <f t="shared" ca="1" si="48"/>
        <v>0</v>
      </c>
      <c r="R181" s="164">
        <f ca="1">NPV(Q180,K181:$K$244) + ($A$13+$A$14+$A$15)/POWER(1+Q180,$A$28-D181+1)</f>
        <v>0</v>
      </c>
      <c r="S181" s="164">
        <f ca="1">NPV(Q181,K181:$K$244) + ($A$13+$A$14+$A$15)/POWER(1+Q181,$A$28-D181+1)</f>
        <v>0</v>
      </c>
      <c r="T181" s="45">
        <f t="shared" ca="1" si="49"/>
        <v>0</v>
      </c>
      <c r="U181" s="45">
        <f t="shared" ca="1" si="55"/>
        <v>0</v>
      </c>
      <c r="V181" s="45">
        <f t="shared" ca="1" si="56"/>
        <v>0</v>
      </c>
      <c r="W181" s="45">
        <f t="shared" ca="1" si="50"/>
        <v>0</v>
      </c>
      <c r="X181" s="25">
        <f t="shared" ca="1" si="39"/>
        <v>0</v>
      </c>
      <c r="Z181" s="28">
        <f t="shared" ca="1" si="57"/>
        <v>0</v>
      </c>
      <c r="AA181" s="233"/>
      <c r="AB181" s="45">
        <f t="shared" ca="1" si="51"/>
        <v>0</v>
      </c>
      <c r="AC181" s="45">
        <f t="shared" ca="1" si="40"/>
        <v>0</v>
      </c>
      <c r="AD181" s="25">
        <f t="shared" ca="1" si="41"/>
        <v>0</v>
      </c>
    </row>
    <row r="182" spans="4:30" x14ac:dyDescent="0.35">
      <c r="D182" s="20">
        <v>178</v>
      </c>
      <c r="E182" s="21">
        <f t="shared" ca="1" si="52"/>
        <v>65015</v>
      </c>
      <c r="F182" s="44">
        <f t="shared" ca="1" si="42"/>
        <v>65379</v>
      </c>
      <c r="G182" s="22" t="s">
        <v>119</v>
      </c>
      <c r="H182" s="44">
        <f t="shared" ca="1" si="53"/>
        <v>65015</v>
      </c>
      <c r="I182" s="45">
        <f t="shared" ca="1" si="43"/>
        <v>0</v>
      </c>
      <c r="J182" s="45">
        <f t="shared" ca="1" si="44"/>
        <v>0</v>
      </c>
      <c r="K182" s="45">
        <f t="shared" ca="1" si="45"/>
        <v>0</v>
      </c>
      <c r="L182" s="45"/>
      <c r="M182" s="45">
        <f t="shared" ca="1" si="54"/>
        <v>0</v>
      </c>
      <c r="N182" s="257">
        <f t="shared" ca="1" si="46"/>
        <v>0</v>
      </c>
      <c r="O182" s="23"/>
      <c r="P182" s="255">
        <f t="shared" ca="1" si="47"/>
        <v>0</v>
      </c>
      <c r="Q182" s="163">
        <f t="shared" ca="1" si="48"/>
        <v>0</v>
      </c>
      <c r="R182" s="164">
        <f ca="1">NPV(Q181,K182:$K$244) + ($A$13+$A$14+$A$15)/POWER(1+Q181,$A$28-D182+1)</f>
        <v>0</v>
      </c>
      <c r="S182" s="164">
        <f ca="1">NPV(Q182,K182:$K$244) + ($A$13+$A$14+$A$15)/POWER(1+Q182,$A$28-D182+1)</f>
        <v>0</v>
      </c>
      <c r="T182" s="45">
        <f t="shared" ca="1" si="49"/>
        <v>0</v>
      </c>
      <c r="U182" s="45">
        <f t="shared" ca="1" si="55"/>
        <v>0</v>
      </c>
      <c r="V182" s="45">
        <f t="shared" ca="1" si="56"/>
        <v>0</v>
      </c>
      <c r="W182" s="45">
        <f t="shared" ca="1" si="50"/>
        <v>0</v>
      </c>
      <c r="X182" s="25">
        <f t="shared" ca="1" si="39"/>
        <v>0</v>
      </c>
      <c r="Z182" s="28">
        <f t="shared" ca="1" si="57"/>
        <v>0</v>
      </c>
      <c r="AA182" s="233"/>
      <c r="AB182" s="45">
        <f t="shared" ca="1" si="51"/>
        <v>0</v>
      </c>
      <c r="AC182" s="45">
        <f t="shared" ca="1" si="40"/>
        <v>0</v>
      </c>
      <c r="AD182" s="25">
        <f t="shared" ca="1" si="41"/>
        <v>0</v>
      </c>
    </row>
    <row r="183" spans="4:30" x14ac:dyDescent="0.35">
      <c r="D183" s="20">
        <v>179</v>
      </c>
      <c r="E183" s="21">
        <f t="shared" ca="1" si="52"/>
        <v>65380</v>
      </c>
      <c r="F183" s="44">
        <f t="shared" ca="1" si="42"/>
        <v>65744</v>
      </c>
      <c r="G183" s="22" t="s">
        <v>119</v>
      </c>
      <c r="H183" s="44">
        <f t="shared" ca="1" si="53"/>
        <v>65380</v>
      </c>
      <c r="I183" s="45">
        <f t="shared" ca="1" si="43"/>
        <v>0</v>
      </c>
      <c r="J183" s="45">
        <f t="shared" ca="1" si="44"/>
        <v>0</v>
      </c>
      <c r="K183" s="45">
        <f t="shared" ca="1" si="45"/>
        <v>0</v>
      </c>
      <c r="L183" s="45"/>
      <c r="M183" s="45">
        <f t="shared" ca="1" si="54"/>
        <v>0</v>
      </c>
      <c r="N183" s="257">
        <f t="shared" ca="1" si="46"/>
        <v>0</v>
      </c>
      <c r="O183" s="23"/>
      <c r="P183" s="255">
        <f t="shared" ca="1" si="47"/>
        <v>0</v>
      </c>
      <c r="Q183" s="163">
        <f t="shared" ca="1" si="48"/>
        <v>0</v>
      </c>
      <c r="R183" s="164">
        <f ca="1">NPV(Q182,K183:$K$244) + ($A$13+$A$14+$A$15)/POWER(1+Q182,$A$28-D183+1)</f>
        <v>0</v>
      </c>
      <c r="S183" s="164">
        <f ca="1">NPV(Q183,K183:$K$244) + ($A$13+$A$14+$A$15)/POWER(1+Q183,$A$28-D183+1)</f>
        <v>0</v>
      </c>
      <c r="T183" s="45">
        <f t="shared" ca="1" si="49"/>
        <v>0</v>
      </c>
      <c r="U183" s="45">
        <f t="shared" ca="1" si="55"/>
        <v>0</v>
      </c>
      <c r="V183" s="45">
        <f t="shared" ca="1" si="56"/>
        <v>0</v>
      </c>
      <c r="W183" s="45">
        <f t="shared" ca="1" si="50"/>
        <v>0</v>
      </c>
      <c r="X183" s="25">
        <f t="shared" ca="1" si="39"/>
        <v>0</v>
      </c>
      <c r="Z183" s="28">
        <f t="shared" ca="1" si="57"/>
        <v>0</v>
      </c>
      <c r="AA183" s="233"/>
      <c r="AB183" s="45">
        <f t="shared" ca="1" si="51"/>
        <v>0</v>
      </c>
      <c r="AC183" s="45">
        <f t="shared" ca="1" si="40"/>
        <v>0</v>
      </c>
      <c r="AD183" s="25">
        <f t="shared" ca="1" si="41"/>
        <v>0</v>
      </c>
    </row>
    <row r="184" spans="4:30" x14ac:dyDescent="0.35">
      <c r="D184" s="20">
        <v>180</v>
      </c>
      <c r="E184" s="21">
        <f t="shared" ca="1" si="52"/>
        <v>65745</v>
      </c>
      <c r="F184" s="44">
        <f t="shared" ca="1" si="42"/>
        <v>66110</v>
      </c>
      <c r="G184" s="22" t="s">
        <v>119</v>
      </c>
      <c r="H184" s="44">
        <f t="shared" ca="1" si="53"/>
        <v>65745</v>
      </c>
      <c r="I184" s="45">
        <f t="shared" ca="1" si="43"/>
        <v>0</v>
      </c>
      <c r="J184" s="45">
        <f t="shared" ca="1" si="44"/>
        <v>0</v>
      </c>
      <c r="K184" s="45">
        <f t="shared" ca="1" si="45"/>
        <v>0</v>
      </c>
      <c r="L184" s="45"/>
      <c r="M184" s="45">
        <f t="shared" ca="1" si="54"/>
        <v>0</v>
      </c>
      <c r="N184" s="257">
        <f t="shared" ca="1" si="46"/>
        <v>0</v>
      </c>
      <c r="O184" s="23"/>
      <c r="P184" s="255">
        <f t="shared" ca="1" si="47"/>
        <v>0</v>
      </c>
      <c r="Q184" s="163">
        <f t="shared" ca="1" si="48"/>
        <v>0</v>
      </c>
      <c r="R184" s="164">
        <f ca="1">NPV(Q183,K184:$K$244) + ($A$13+$A$14+$A$15)/POWER(1+Q183,$A$28-D184+1)</f>
        <v>0</v>
      </c>
      <c r="S184" s="164">
        <f ca="1">NPV(Q184,K184:$K$244) + ($A$13+$A$14+$A$15)/POWER(1+Q184,$A$28-D184+1)</f>
        <v>0</v>
      </c>
      <c r="T184" s="45">
        <f t="shared" ca="1" si="49"/>
        <v>0</v>
      </c>
      <c r="U184" s="45">
        <f t="shared" ca="1" si="55"/>
        <v>0</v>
      </c>
      <c r="V184" s="45">
        <f t="shared" ca="1" si="56"/>
        <v>0</v>
      </c>
      <c r="W184" s="45">
        <f t="shared" ca="1" si="50"/>
        <v>0</v>
      </c>
      <c r="X184" s="25">
        <f t="shared" ca="1" si="39"/>
        <v>0</v>
      </c>
      <c r="Z184" s="28">
        <f t="shared" ca="1" si="57"/>
        <v>0</v>
      </c>
      <c r="AA184" s="233"/>
      <c r="AB184" s="45">
        <f t="shared" ca="1" si="51"/>
        <v>0</v>
      </c>
      <c r="AC184" s="45">
        <f t="shared" ca="1" si="40"/>
        <v>0</v>
      </c>
      <c r="AD184" s="25">
        <f t="shared" ca="1" si="41"/>
        <v>0</v>
      </c>
    </row>
    <row r="185" spans="4:30" x14ac:dyDescent="0.35">
      <c r="D185" s="20">
        <v>181</v>
      </c>
      <c r="E185" s="21">
        <f t="shared" ca="1" si="52"/>
        <v>66111</v>
      </c>
      <c r="F185" s="44">
        <f t="shared" ca="1" si="42"/>
        <v>66475</v>
      </c>
      <c r="G185" s="22" t="s">
        <v>119</v>
      </c>
      <c r="H185" s="44">
        <f t="shared" ca="1" si="53"/>
        <v>66111</v>
      </c>
      <c r="I185" s="45">
        <f t="shared" ca="1" si="43"/>
        <v>0</v>
      </c>
      <c r="J185" s="45">
        <f t="shared" ca="1" si="44"/>
        <v>0</v>
      </c>
      <c r="K185" s="45">
        <f t="shared" ca="1" si="45"/>
        <v>0</v>
      </c>
      <c r="L185" s="45"/>
      <c r="M185" s="45">
        <f t="shared" ca="1" si="54"/>
        <v>0</v>
      </c>
      <c r="N185" s="257">
        <f t="shared" ca="1" si="46"/>
        <v>0</v>
      </c>
      <c r="O185" s="23"/>
      <c r="P185" s="255">
        <f t="shared" ca="1" si="47"/>
        <v>0</v>
      </c>
      <c r="Q185" s="163">
        <f t="shared" ca="1" si="48"/>
        <v>0</v>
      </c>
      <c r="R185" s="164">
        <f ca="1">NPV(Q184,K185:$K$244) + ($A$13+$A$14+$A$15)/POWER(1+Q184,$A$28-D185+1)</f>
        <v>0</v>
      </c>
      <c r="S185" s="164">
        <f ca="1">NPV(Q185,K185:$K$244) + ($A$13+$A$14+$A$15)/POWER(1+Q185,$A$28-D185+1)</f>
        <v>0</v>
      </c>
      <c r="T185" s="45">
        <f t="shared" ca="1" si="49"/>
        <v>0</v>
      </c>
      <c r="U185" s="45">
        <f t="shared" ca="1" si="55"/>
        <v>0</v>
      </c>
      <c r="V185" s="45">
        <f t="shared" ca="1" si="56"/>
        <v>0</v>
      </c>
      <c r="W185" s="45">
        <f t="shared" ca="1" si="50"/>
        <v>0</v>
      </c>
      <c r="X185" s="25">
        <f t="shared" ca="1" si="39"/>
        <v>0</v>
      </c>
      <c r="Z185" s="28">
        <f t="shared" ca="1" si="57"/>
        <v>0</v>
      </c>
      <c r="AA185" s="233"/>
      <c r="AB185" s="45">
        <f t="shared" ca="1" si="51"/>
        <v>0</v>
      </c>
      <c r="AC185" s="45">
        <f t="shared" ca="1" si="40"/>
        <v>0</v>
      </c>
      <c r="AD185" s="25">
        <f t="shared" ca="1" si="41"/>
        <v>0</v>
      </c>
    </row>
    <row r="186" spans="4:30" x14ac:dyDescent="0.35">
      <c r="D186" s="20">
        <v>182</v>
      </c>
      <c r="E186" s="21">
        <f t="shared" ca="1" si="52"/>
        <v>66476</v>
      </c>
      <c r="F186" s="44">
        <f t="shared" ca="1" si="42"/>
        <v>66840</v>
      </c>
      <c r="G186" s="22" t="s">
        <v>119</v>
      </c>
      <c r="H186" s="44">
        <f t="shared" ca="1" si="53"/>
        <v>66476</v>
      </c>
      <c r="I186" s="45">
        <f t="shared" ca="1" si="43"/>
        <v>0</v>
      </c>
      <c r="J186" s="45">
        <f t="shared" ca="1" si="44"/>
        <v>0</v>
      </c>
      <c r="K186" s="45">
        <f t="shared" ca="1" si="45"/>
        <v>0</v>
      </c>
      <c r="L186" s="45"/>
      <c r="M186" s="45">
        <f t="shared" ca="1" si="54"/>
        <v>0</v>
      </c>
      <c r="N186" s="257">
        <f t="shared" ca="1" si="46"/>
        <v>0</v>
      </c>
      <c r="O186" s="23"/>
      <c r="P186" s="255">
        <f t="shared" ca="1" si="47"/>
        <v>0</v>
      </c>
      <c r="Q186" s="163">
        <f t="shared" ca="1" si="48"/>
        <v>0</v>
      </c>
      <c r="R186" s="164">
        <f ca="1">NPV(Q185,K186:$K$244) + ($A$13+$A$14+$A$15)/POWER(1+Q185,$A$28-D186+1)</f>
        <v>0</v>
      </c>
      <c r="S186" s="164">
        <f ca="1">NPV(Q186,K186:$K$244) + ($A$13+$A$14+$A$15)/POWER(1+Q186,$A$28-D186+1)</f>
        <v>0</v>
      </c>
      <c r="T186" s="45">
        <f t="shared" ca="1" si="49"/>
        <v>0</v>
      </c>
      <c r="U186" s="45">
        <f t="shared" ca="1" si="55"/>
        <v>0</v>
      </c>
      <c r="V186" s="45">
        <f t="shared" ca="1" si="56"/>
        <v>0</v>
      </c>
      <c r="W186" s="45">
        <f t="shared" ca="1" si="50"/>
        <v>0</v>
      </c>
      <c r="X186" s="25">
        <f t="shared" ca="1" si="39"/>
        <v>0</v>
      </c>
      <c r="Z186" s="28">
        <f t="shared" ca="1" si="57"/>
        <v>0</v>
      </c>
      <c r="AA186" s="233"/>
      <c r="AB186" s="45">
        <f t="shared" ca="1" si="51"/>
        <v>0</v>
      </c>
      <c r="AC186" s="45">
        <f t="shared" ca="1" si="40"/>
        <v>0</v>
      </c>
      <c r="AD186" s="25">
        <f t="shared" ca="1" si="41"/>
        <v>0</v>
      </c>
    </row>
    <row r="187" spans="4:30" x14ac:dyDescent="0.35">
      <c r="D187" s="20">
        <v>183</v>
      </c>
      <c r="E187" s="21">
        <f t="shared" ca="1" si="52"/>
        <v>66841</v>
      </c>
      <c r="F187" s="44">
        <f t="shared" ca="1" si="42"/>
        <v>67205</v>
      </c>
      <c r="G187" s="22" t="s">
        <v>119</v>
      </c>
      <c r="H187" s="44">
        <f t="shared" ca="1" si="53"/>
        <v>66841</v>
      </c>
      <c r="I187" s="45">
        <f t="shared" ca="1" si="43"/>
        <v>0</v>
      </c>
      <c r="J187" s="45">
        <f t="shared" ca="1" si="44"/>
        <v>0</v>
      </c>
      <c r="K187" s="45">
        <f t="shared" ca="1" si="45"/>
        <v>0</v>
      </c>
      <c r="L187" s="45"/>
      <c r="M187" s="45">
        <f t="shared" ca="1" si="54"/>
        <v>0</v>
      </c>
      <c r="N187" s="257">
        <f t="shared" ca="1" si="46"/>
        <v>0</v>
      </c>
      <c r="O187" s="23"/>
      <c r="P187" s="255">
        <f t="shared" ca="1" si="47"/>
        <v>0</v>
      </c>
      <c r="Q187" s="163">
        <f t="shared" ca="1" si="48"/>
        <v>0</v>
      </c>
      <c r="R187" s="164">
        <f ca="1">NPV(Q186,K187:$K$244) + ($A$13+$A$14+$A$15)/POWER(1+Q186,$A$28-D187+1)</f>
        <v>0</v>
      </c>
      <c r="S187" s="164">
        <f ca="1">NPV(Q187,K187:$K$244) + ($A$13+$A$14+$A$15)/POWER(1+Q187,$A$28-D187+1)</f>
        <v>0</v>
      </c>
      <c r="T187" s="45">
        <f t="shared" ca="1" si="49"/>
        <v>0</v>
      </c>
      <c r="U187" s="45">
        <f t="shared" ca="1" si="55"/>
        <v>0</v>
      </c>
      <c r="V187" s="45">
        <f t="shared" ca="1" si="56"/>
        <v>0</v>
      </c>
      <c r="W187" s="45">
        <f t="shared" ca="1" si="50"/>
        <v>0</v>
      </c>
      <c r="X187" s="25">
        <f t="shared" ca="1" si="39"/>
        <v>0</v>
      </c>
      <c r="Z187" s="28">
        <f t="shared" ca="1" si="57"/>
        <v>0</v>
      </c>
      <c r="AA187" s="233"/>
      <c r="AB187" s="45">
        <f t="shared" ca="1" si="51"/>
        <v>0</v>
      </c>
      <c r="AC187" s="45">
        <f t="shared" ca="1" si="40"/>
        <v>0</v>
      </c>
      <c r="AD187" s="25">
        <f t="shared" ca="1" si="41"/>
        <v>0</v>
      </c>
    </row>
    <row r="188" spans="4:30" x14ac:dyDescent="0.35">
      <c r="D188" s="20">
        <v>184</v>
      </c>
      <c r="E188" s="21">
        <f t="shared" ca="1" si="52"/>
        <v>67206</v>
      </c>
      <c r="F188" s="44">
        <f t="shared" ca="1" si="42"/>
        <v>67571</v>
      </c>
      <c r="G188" s="22" t="s">
        <v>119</v>
      </c>
      <c r="H188" s="44">
        <f t="shared" ca="1" si="53"/>
        <v>67206</v>
      </c>
      <c r="I188" s="45">
        <f t="shared" ca="1" si="43"/>
        <v>0</v>
      </c>
      <c r="J188" s="45">
        <f t="shared" ca="1" si="44"/>
        <v>0</v>
      </c>
      <c r="K188" s="45">
        <f t="shared" ca="1" si="45"/>
        <v>0</v>
      </c>
      <c r="L188" s="45"/>
      <c r="M188" s="45">
        <f t="shared" ca="1" si="54"/>
        <v>0</v>
      </c>
      <c r="N188" s="257">
        <f t="shared" ca="1" si="46"/>
        <v>0</v>
      </c>
      <c r="O188" s="23"/>
      <c r="P188" s="255">
        <f t="shared" ca="1" si="47"/>
        <v>0</v>
      </c>
      <c r="Q188" s="163">
        <f t="shared" ca="1" si="48"/>
        <v>0</v>
      </c>
      <c r="R188" s="164">
        <f ca="1">NPV(Q187,K188:$K$244) + ($A$13+$A$14+$A$15)/POWER(1+Q187,$A$28-D188+1)</f>
        <v>0</v>
      </c>
      <c r="S188" s="164">
        <f ca="1">NPV(Q188,K188:$K$244) + ($A$13+$A$14+$A$15)/POWER(1+Q188,$A$28-D188+1)</f>
        <v>0</v>
      </c>
      <c r="T188" s="45">
        <f t="shared" ca="1" si="49"/>
        <v>0</v>
      </c>
      <c r="U188" s="45">
        <f t="shared" ca="1" si="55"/>
        <v>0</v>
      </c>
      <c r="V188" s="45">
        <f t="shared" ca="1" si="56"/>
        <v>0</v>
      </c>
      <c r="W188" s="45">
        <f t="shared" ca="1" si="50"/>
        <v>0</v>
      </c>
      <c r="X188" s="25">
        <f t="shared" ca="1" si="39"/>
        <v>0</v>
      </c>
      <c r="Z188" s="28">
        <f t="shared" ca="1" si="57"/>
        <v>0</v>
      </c>
      <c r="AA188" s="233"/>
      <c r="AB188" s="45">
        <f t="shared" ca="1" si="51"/>
        <v>0</v>
      </c>
      <c r="AC188" s="45">
        <f t="shared" ca="1" si="40"/>
        <v>0</v>
      </c>
      <c r="AD188" s="25">
        <f t="shared" ca="1" si="41"/>
        <v>0</v>
      </c>
    </row>
    <row r="189" spans="4:30" x14ac:dyDescent="0.35">
      <c r="D189" s="20">
        <v>185</v>
      </c>
      <c r="E189" s="21">
        <f t="shared" ca="1" si="52"/>
        <v>67572</v>
      </c>
      <c r="F189" s="44">
        <f t="shared" ca="1" si="42"/>
        <v>67936</v>
      </c>
      <c r="G189" s="22" t="s">
        <v>119</v>
      </c>
      <c r="H189" s="44">
        <f t="shared" ca="1" si="53"/>
        <v>67572</v>
      </c>
      <c r="I189" s="45">
        <f t="shared" ca="1" si="43"/>
        <v>0</v>
      </c>
      <c r="J189" s="45">
        <f t="shared" ca="1" si="44"/>
        <v>0</v>
      </c>
      <c r="K189" s="45">
        <f t="shared" ca="1" si="45"/>
        <v>0</v>
      </c>
      <c r="L189" s="45"/>
      <c r="M189" s="45">
        <f t="shared" ca="1" si="54"/>
        <v>0</v>
      </c>
      <c r="N189" s="257">
        <f t="shared" ca="1" si="46"/>
        <v>0</v>
      </c>
      <c r="O189" s="23"/>
      <c r="P189" s="255">
        <f t="shared" ca="1" si="47"/>
        <v>0</v>
      </c>
      <c r="Q189" s="163">
        <f t="shared" ca="1" si="48"/>
        <v>0</v>
      </c>
      <c r="R189" s="164">
        <f ca="1">NPV(Q188,K189:$K$244) + ($A$13+$A$14+$A$15)/POWER(1+Q188,$A$28-D189+1)</f>
        <v>0</v>
      </c>
      <c r="S189" s="164">
        <f ca="1">NPV(Q189,K189:$K$244) + ($A$13+$A$14+$A$15)/POWER(1+Q189,$A$28-D189+1)</f>
        <v>0</v>
      </c>
      <c r="T189" s="45">
        <f t="shared" ca="1" si="49"/>
        <v>0</v>
      </c>
      <c r="U189" s="45">
        <f t="shared" ca="1" si="55"/>
        <v>0</v>
      </c>
      <c r="V189" s="45">
        <f t="shared" ca="1" si="56"/>
        <v>0</v>
      </c>
      <c r="W189" s="45">
        <f t="shared" ca="1" si="50"/>
        <v>0</v>
      </c>
      <c r="X189" s="25">
        <f t="shared" ca="1" si="39"/>
        <v>0</v>
      </c>
      <c r="Z189" s="28">
        <f t="shared" ca="1" si="57"/>
        <v>0</v>
      </c>
      <c r="AA189" s="233"/>
      <c r="AB189" s="45">
        <f t="shared" ca="1" si="51"/>
        <v>0</v>
      </c>
      <c r="AC189" s="45">
        <f t="shared" ca="1" si="40"/>
        <v>0</v>
      </c>
      <c r="AD189" s="25">
        <f t="shared" ca="1" si="41"/>
        <v>0</v>
      </c>
    </row>
    <row r="190" spans="4:30" x14ac:dyDescent="0.35">
      <c r="D190" s="20">
        <v>186</v>
      </c>
      <c r="E190" s="21">
        <f t="shared" ca="1" si="52"/>
        <v>67937</v>
      </c>
      <c r="F190" s="44">
        <f t="shared" ca="1" si="42"/>
        <v>68301</v>
      </c>
      <c r="G190" s="22" t="s">
        <v>119</v>
      </c>
      <c r="H190" s="44">
        <f t="shared" ca="1" si="53"/>
        <v>67937</v>
      </c>
      <c r="I190" s="45">
        <f t="shared" ca="1" si="43"/>
        <v>0</v>
      </c>
      <c r="J190" s="45">
        <f t="shared" ca="1" si="44"/>
        <v>0</v>
      </c>
      <c r="K190" s="45">
        <f t="shared" ca="1" si="45"/>
        <v>0</v>
      </c>
      <c r="L190" s="45"/>
      <c r="M190" s="45">
        <f t="shared" ca="1" si="54"/>
        <v>0</v>
      </c>
      <c r="N190" s="257">
        <f t="shared" ca="1" si="46"/>
        <v>0</v>
      </c>
      <c r="O190" s="23"/>
      <c r="P190" s="255">
        <f t="shared" ca="1" si="47"/>
        <v>0</v>
      </c>
      <c r="Q190" s="163">
        <f t="shared" ca="1" si="48"/>
        <v>0</v>
      </c>
      <c r="R190" s="164">
        <f ca="1">NPV(Q189,K190:$K$244) + ($A$13+$A$14+$A$15)/POWER(1+Q189,$A$28-D190+1)</f>
        <v>0</v>
      </c>
      <c r="S190" s="164">
        <f ca="1">NPV(Q190,K190:$K$244) + ($A$13+$A$14+$A$15)/POWER(1+Q190,$A$28-D190+1)</f>
        <v>0</v>
      </c>
      <c r="T190" s="45">
        <f t="shared" ca="1" si="49"/>
        <v>0</v>
      </c>
      <c r="U190" s="45">
        <f t="shared" ca="1" si="55"/>
        <v>0</v>
      </c>
      <c r="V190" s="45">
        <f t="shared" ca="1" si="56"/>
        <v>0</v>
      </c>
      <c r="W190" s="45">
        <f t="shared" ca="1" si="50"/>
        <v>0</v>
      </c>
      <c r="X190" s="25">
        <f t="shared" ca="1" si="39"/>
        <v>0</v>
      </c>
      <c r="Z190" s="28">
        <f t="shared" ca="1" si="57"/>
        <v>0</v>
      </c>
      <c r="AA190" s="233"/>
      <c r="AB190" s="45">
        <f t="shared" ca="1" si="51"/>
        <v>0</v>
      </c>
      <c r="AC190" s="45">
        <f t="shared" ca="1" si="40"/>
        <v>0</v>
      </c>
      <c r="AD190" s="25">
        <f t="shared" ca="1" si="41"/>
        <v>0</v>
      </c>
    </row>
    <row r="191" spans="4:30" x14ac:dyDescent="0.35">
      <c r="D191" s="20">
        <v>187</v>
      </c>
      <c r="E191" s="21">
        <f t="shared" ca="1" si="52"/>
        <v>68302</v>
      </c>
      <c r="F191" s="44">
        <f t="shared" ca="1" si="42"/>
        <v>68666</v>
      </c>
      <c r="G191" s="22" t="s">
        <v>119</v>
      </c>
      <c r="H191" s="44">
        <f t="shared" ca="1" si="53"/>
        <v>68302</v>
      </c>
      <c r="I191" s="45">
        <f t="shared" ca="1" si="43"/>
        <v>0</v>
      </c>
      <c r="J191" s="45">
        <f t="shared" ca="1" si="44"/>
        <v>0</v>
      </c>
      <c r="K191" s="45">
        <f t="shared" ca="1" si="45"/>
        <v>0</v>
      </c>
      <c r="L191" s="45"/>
      <c r="M191" s="45">
        <f t="shared" ca="1" si="54"/>
        <v>0</v>
      </c>
      <c r="N191" s="257">
        <f t="shared" ca="1" si="46"/>
        <v>0</v>
      </c>
      <c r="O191" s="23"/>
      <c r="P191" s="255">
        <f t="shared" ca="1" si="47"/>
        <v>0</v>
      </c>
      <c r="Q191" s="163">
        <f t="shared" ca="1" si="48"/>
        <v>0</v>
      </c>
      <c r="R191" s="164">
        <f ca="1">NPV(Q190,K191:$K$244) + ($A$13+$A$14+$A$15)/POWER(1+Q190,$A$28-D191+1)</f>
        <v>0</v>
      </c>
      <c r="S191" s="164">
        <f ca="1">NPV(Q191,K191:$K$244) + ($A$13+$A$14+$A$15)/POWER(1+Q191,$A$28-D191+1)</f>
        <v>0</v>
      </c>
      <c r="T191" s="45">
        <f t="shared" ca="1" si="49"/>
        <v>0</v>
      </c>
      <c r="U191" s="45">
        <f t="shared" ca="1" si="55"/>
        <v>0</v>
      </c>
      <c r="V191" s="45">
        <f t="shared" ca="1" si="56"/>
        <v>0</v>
      </c>
      <c r="W191" s="45">
        <f t="shared" ca="1" si="50"/>
        <v>0</v>
      </c>
      <c r="X191" s="25">
        <f t="shared" ca="1" si="39"/>
        <v>0</v>
      </c>
      <c r="Z191" s="28">
        <f t="shared" ca="1" si="57"/>
        <v>0</v>
      </c>
      <c r="AA191" s="233"/>
      <c r="AB191" s="45">
        <f t="shared" ca="1" si="51"/>
        <v>0</v>
      </c>
      <c r="AC191" s="45">
        <f t="shared" ca="1" si="40"/>
        <v>0</v>
      </c>
      <c r="AD191" s="25">
        <f t="shared" ca="1" si="41"/>
        <v>0</v>
      </c>
    </row>
    <row r="192" spans="4:30" x14ac:dyDescent="0.35">
      <c r="D192" s="20">
        <v>188</v>
      </c>
      <c r="E192" s="21">
        <f t="shared" ca="1" si="52"/>
        <v>68667</v>
      </c>
      <c r="F192" s="44">
        <f t="shared" ca="1" si="42"/>
        <v>69032</v>
      </c>
      <c r="G192" s="22" t="s">
        <v>119</v>
      </c>
      <c r="H192" s="44">
        <f t="shared" ca="1" si="53"/>
        <v>68667</v>
      </c>
      <c r="I192" s="45">
        <f t="shared" ca="1" si="43"/>
        <v>0</v>
      </c>
      <c r="J192" s="45">
        <f t="shared" ca="1" si="44"/>
        <v>0</v>
      </c>
      <c r="K192" s="45">
        <f t="shared" ca="1" si="45"/>
        <v>0</v>
      </c>
      <c r="L192" s="45"/>
      <c r="M192" s="45">
        <f t="shared" ca="1" si="54"/>
        <v>0</v>
      </c>
      <c r="N192" s="257">
        <f t="shared" ca="1" si="46"/>
        <v>0</v>
      </c>
      <c r="O192" s="23"/>
      <c r="P192" s="255">
        <f t="shared" ca="1" si="47"/>
        <v>0</v>
      </c>
      <c r="Q192" s="163">
        <f t="shared" ca="1" si="48"/>
        <v>0</v>
      </c>
      <c r="R192" s="164">
        <f ca="1">NPV(Q191,K192:$K$244) + ($A$13+$A$14+$A$15)/POWER(1+Q191,$A$28-D192+1)</f>
        <v>0</v>
      </c>
      <c r="S192" s="164">
        <f ca="1">NPV(Q192,K192:$K$244) + ($A$13+$A$14+$A$15)/POWER(1+Q192,$A$28-D192+1)</f>
        <v>0</v>
      </c>
      <c r="T192" s="45">
        <f t="shared" ca="1" si="49"/>
        <v>0</v>
      </c>
      <c r="U192" s="45">
        <f t="shared" ca="1" si="55"/>
        <v>0</v>
      </c>
      <c r="V192" s="45">
        <f t="shared" ca="1" si="56"/>
        <v>0</v>
      </c>
      <c r="W192" s="45">
        <f t="shared" ca="1" si="50"/>
        <v>0</v>
      </c>
      <c r="X192" s="25">
        <f t="shared" ca="1" si="39"/>
        <v>0</v>
      </c>
      <c r="Z192" s="28">
        <f t="shared" ca="1" si="57"/>
        <v>0</v>
      </c>
      <c r="AA192" s="233"/>
      <c r="AB192" s="45">
        <f t="shared" ca="1" si="51"/>
        <v>0</v>
      </c>
      <c r="AC192" s="45">
        <f t="shared" ca="1" si="40"/>
        <v>0</v>
      </c>
      <c r="AD192" s="25">
        <f t="shared" ca="1" si="41"/>
        <v>0</v>
      </c>
    </row>
    <row r="193" spans="4:30" x14ac:dyDescent="0.35">
      <c r="D193" s="20">
        <v>189</v>
      </c>
      <c r="E193" s="21">
        <f t="shared" ca="1" si="52"/>
        <v>69033</v>
      </c>
      <c r="F193" s="44">
        <f t="shared" ca="1" si="42"/>
        <v>69397</v>
      </c>
      <c r="G193" s="22" t="s">
        <v>119</v>
      </c>
      <c r="H193" s="44">
        <f t="shared" ca="1" si="53"/>
        <v>69033</v>
      </c>
      <c r="I193" s="45">
        <f t="shared" ca="1" si="43"/>
        <v>0</v>
      </c>
      <c r="J193" s="45">
        <f t="shared" ca="1" si="44"/>
        <v>0</v>
      </c>
      <c r="K193" s="45">
        <f t="shared" ca="1" si="45"/>
        <v>0</v>
      </c>
      <c r="L193" s="45"/>
      <c r="M193" s="45">
        <f t="shared" ca="1" si="54"/>
        <v>0</v>
      </c>
      <c r="N193" s="257">
        <f t="shared" ca="1" si="46"/>
        <v>0</v>
      </c>
      <c r="O193" s="23"/>
      <c r="P193" s="255">
        <f t="shared" ca="1" si="47"/>
        <v>0</v>
      </c>
      <c r="Q193" s="163">
        <f t="shared" ca="1" si="48"/>
        <v>0</v>
      </c>
      <c r="R193" s="164">
        <f ca="1">NPV(Q192,K193:$K$244) + ($A$13+$A$14+$A$15)/POWER(1+Q192,$A$28-D193+1)</f>
        <v>0</v>
      </c>
      <c r="S193" s="164">
        <f ca="1">NPV(Q193,K193:$K$244) + ($A$13+$A$14+$A$15)/POWER(1+Q193,$A$28-D193+1)</f>
        <v>0</v>
      </c>
      <c r="T193" s="45">
        <f t="shared" ca="1" si="49"/>
        <v>0</v>
      </c>
      <c r="U193" s="45">
        <f t="shared" ca="1" si="55"/>
        <v>0</v>
      </c>
      <c r="V193" s="45">
        <f t="shared" ca="1" si="56"/>
        <v>0</v>
      </c>
      <c r="W193" s="45">
        <f t="shared" ca="1" si="50"/>
        <v>0</v>
      </c>
      <c r="X193" s="25">
        <f t="shared" ca="1" si="39"/>
        <v>0</v>
      </c>
      <c r="Z193" s="28">
        <f t="shared" ca="1" si="57"/>
        <v>0</v>
      </c>
      <c r="AA193" s="233"/>
      <c r="AB193" s="45">
        <f t="shared" ca="1" si="51"/>
        <v>0</v>
      </c>
      <c r="AC193" s="45">
        <f t="shared" ca="1" si="40"/>
        <v>0</v>
      </c>
      <c r="AD193" s="25">
        <f t="shared" ca="1" si="41"/>
        <v>0</v>
      </c>
    </row>
    <row r="194" spans="4:30" x14ac:dyDescent="0.35">
      <c r="D194" s="20">
        <v>190</v>
      </c>
      <c r="E194" s="21">
        <f t="shared" ca="1" si="52"/>
        <v>69398</v>
      </c>
      <c r="F194" s="44">
        <f t="shared" ca="1" si="42"/>
        <v>69762</v>
      </c>
      <c r="G194" s="22" t="s">
        <v>119</v>
      </c>
      <c r="H194" s="44">
        <f t="shared" ca="1" si="53"/>
        <v>69398</v>
      </c>
      <c r="I194" s="45">
        <f t="shared" ca="1" si="43"/>
        <v>0</v>
      </c>
      <c r="J194" s="45">
        <f t="shared" ca="1" si="44"/>
        <v>0</v>
      </c>
      <c r="K194" s="45">
        <f t="shared" ca="1" si="45"/>
        <v>0</v>
      </c>
      <c r="L194" s="45"/>
      <c r="M194" s="45">
        <f t="shared" ca="1" si="54"/>
        <v>0</v>
      </c>
      <c r="N194" s="257">
        <f t="shared" ca="1" si="46"/>
        <v>0</v>
      </c>
      <c r="O194" s="23"/>
      <c r="P194" s="255">
        <f t="shared" ca="1" si="47"/>
        <v>0</v>
      </c>
      <c r="Q194" s="163">
        <f t="shared" ca="1" si="48"/>
        <v>0</v>
      </c>
      <c r="R194" s="164">
        <f ca="1">NPV(Q193,K194:$K$244) + ($A$13+$A$14+$A$15)/POWER(1+Q193,$A$28-D194+1)</f>
        <v>0</v>
      </c>
      <c r="S194" s="164">
        <f ca="1">NPV(Q194,K194:$K$244) + ($A$13+$A$14+$A$15)/POWER(1+Q194,$A$28-D194+1)</f>
        <v>0</v>
      </c>
      <c r="T194" s="45">
        <f t="shared" ca="1" si="49"/>
        <v>0</v>
      </c>
      <c r="U194" s="45">
        <f t="shared" ca="1" si="55"/>
        <v>0</v>
      </c>
      <c r="V194" s="45">
        <f t="shared" ca="1" si="56"/>
        <v>0</v>
      </c>
      <c r="W194" s="45">
        <f t="shared" ca="1" si="50"/>
        <v>0</v>
      </c>
      <c r="X194" s="25">
        <f t="shared" ca="1" si="39"/>
        <v>0</v>
      </c>
      <c r="Z194" s="28">
        <f t="shared" ca="1" si="57"/>
        <v>0</v>
      </c>
      <c r="AA194" s="233"/>
      <c r="AB194" s="45">
        <f t="shared" ca="1" si="51"/>
        <v>0</v>
      </c>
      <c r="AC194" s="45">
        <f t="shared" ca="1" si="40"/>
        <v>0</v>
      </c>
      <c r="AD194" s="25">
        <f t="shared" ca="1" si="41"/>
        <v>0</v>
      </c>
    </row>
    <row r="195" spans="4:30" x14ac:dyDescent="0.35">
      <c r="D195" s="20">
        <v>191</v>
      </c>
      <c r="E195" s="21">
        <f t="shared" ca="1" si="52"/>
        <v>69763</v>
      </c>
      <c r="F195" s="44">
        <f t="shared" ca="1" si="42"/>
        <v>70127</v>
      </c>
      <c r="G195" s="22" t="s">
        <v>119</v>
      </c>
      <c r="H195" s="44">
        <f t="shared" ca="1" si="53"/>
        <v>69763</v>
      </c>
      <c r="I195" s="45">
        <f t="shared" ca="1" si="43"/>
        <v>0</v>
      </c>
      <c r="J195" s="45">
        <f t="shared" ca="1" si="44"/>
        <v>0</v>
      </c>
      <c r="K195" s="45">
        <f t="shared" ca="1" si="45"/>
        <v>0</v>
      </c>
      <c r="L195" s="45"/>
      <c r="M195" s="45">
        <f t="shared" ca="1" si="54"/>
        <v>0</v>
      </c>
      <c r="N195" s="257">
        <f t="shared" ca="1" si="46"/>
        <v>0</v>
      </c>
      <c r="O195" s="23"/>
      <c r="P195" s="255">
        <f t="shared" ca="1" si="47"/>
        <v>0</v>
      </c>
      <c r="Q195" s="163">
        <f t="shared" ca="1" si="48"/>
        <v>0</v>
      </c>
      <c r="R195" s="164">
        <f ca="1">NPV(Q194,K195:$K$244) + ($A$13+$A$14+$A$15)/POWER(1+Q194,$A$28-D195+1)</f>
        <v>0</v>
      </c>
      <c r="S195" s="164">
        <f ca="1">NPV(Q195,K195:$K$244) + ($A$13+$A$14+$A$15)/POWER(1+Q195,$A$28-D195+1)</f>
        <v>0</v>
      </c>
      <c r="T195" s="45">
        <f t="shared" ca="1" si="49"/>
        <v>0</v>
      </c>
      <c r="U195" s="45">
        <f t="shared" ca="1" si="55"/>
        <v>0</v>
      </c>
      <c r="V195" s="45">
        <f t="shared" ca="1" si="56"/>
        <v>0</v>
      </c>
      <c r="W195" s="45">
        <f t="shared" ca="1" si="50"/>
        <v>0</v>
      </c>
      <c r="X195" s="25">
        <f t="shared" ca="1" si="39"/>
        <v>0</v>
      </c>
      <c r="Z195" s="28">
        <f t="shared" ca="1" si="57"/>
        <v>0</v>
      </c>
      <c r="AA195" s="233"/>
      <c r="AB195" s="45">
        <f t="shared" ca="1" si="51"/>
        <v>0</v>
      </c>
      <c r="AC195" s="45">
        <f t="shared" ca="1" si="40"/>
        <v>0</v>
      </c>
      <c r="AD195" s="25">
        <f t="shared" ca="1" si="41"/>
        <v>0</v>
      </c>
    </row>
    <row r="196" spans="4:30" x14ac:dyDescent="0.35">
      <c r="D196" s="20">
        <v>192</v>
      </c>
      <c r="E196" s="21">
        <f t="shared" ca="1" si="52"/>
        <v>70128</v>
      </c>
      <c r="F196" s="44">
        <f t="shared" ca="1" si="42"/>
        <v>70493</v>
      </c>
      <c r="G196" s="22" t="s">
        <v>119</v>
      </c>
      <c r="H196" s="44">
        <f t="shared" ca="1" si="53"/>
        <v>70128</v>
      </c>
      <c r="I196" s="45">
        <f t="shared" ca="1" si="43"/>
        <v>0</v>
      </c>
      <c r="J196" s="45">
        <f t="shared" ca="1" si="44"/>
        <v>0</v>
      </c>
      <c r="K196" s="45">
        <f t="shared" ca="1" si="45"/>
        <v>0</v>
      </c>
      <c r="L196" s="45"/>
      <c r="M196" s="45">
        <f t="shared" ca="1" si="54"/>
        <v>0</v>
      </c>
      <c r="N196" s="257">
        <f t="shared" ca="1" si="46"/>
        <v>0</v>
      </c>
      <c r="O196" s="23"/>
      <c r="P196" s="255">
        <f t="shared" ca="1" si="47"/>
        <v>0</v>
      </c>
      <c r="Q196" s="163">
        <f t="shared" ca="1" si="48"/>
        <v>0</v>
      </c>
      <c r="R196" s="164">
        <f ca="1">NPV(Q195,K196:$K$244) + ($A$13+$A$14+$A$15)/POWER(1+Q195,$A$28-D196+1)</f>
        <v>0</v>
      </c>
      <c r="S196" s="164">
        <f ca="1">NPV(Q196,K196:$K$244) + ($A$13+$A$14+$A$15)/POWER(1+Q196,$A$28-D196+1)</f>
        <v>0</v>
      </c>
      <c r="T196" s="45">
        <f t="shared" ca="1" si="49"/>
        <v>0</v>
      </c>
      <c r="U196" s="45">
        <f t="shared" ca="1" si="55"/>
        <v>0</v>
      </c>
      <c r="V196" s="45">
        <f t="shared" ca="1" si="56"/>
        <v>0</v>
      </c>
      <c r="W196" s="45">
        <f t="shared" ca="1" si="50"/>
        <v>0</v>
      </c>
      <c r="X196" s="25">
        <f t="shared" ref="X196:X244" ca="1" si="58">T196+W196+U196+V196</f>
        <v>0</v>
      </c>
      <c r="Z196" s="28">
        <f t="shared" ca="1" si="57"/>
        <v>0</v>
      </c>
      <c r="AA196" s="233"/>
      <c r="AB196" s="45">
        <f t="shared" ca="1" si="51"/>
        <v>0</v>
      </c>
      <c r="AC196" s="45">
        <f t="shared" ref="AC196:AC244" ca="1" si="59">W196</f>
        <v>0</v>
      </c>
      <c r="AD196" s="25">
        <f t="shared" ref="AD196:AD244" ca="1" si="60">Z196-AA196-AB196+AC196</f>
        <v>0</v>
      </c>
    </row>
    <row r="197" spans="4:30" x14ac:dyDescent="0.35">
      <c r="D197" s="20">
        <v>193</v>
      </c>
      <c r="E197" s="21">
        <f t="shared" ca="1" si="52"/>
        <v>70494</v>
      </c>
      <c r="F197" s="44">
        <f t="shared" ref="F197:F244" ca="1" si="61">E198-1</f>
        <v>70858</v>
      </c>
      <c r="G197" s="22" t="s">
        <v>119</v>
      </c>
      <c r="H197" s="44">
        <f t="shared" ca="1" si="53"/>
        <v>70494</v>
      </c>
      <c r="I197" s="45">
        <f t="shared" ref="I197:I244" ca="1" si="62">IF(D197&gt;$A$28,0,$A$9)</f>
        <v>0</v>
      </c>
      <c r="J197" s="45">
        <f t="shared" ref="J197:J244" ca="1" si="63">IF(D197&gt;$A$28,0,$A$10)</f>
        <v>0</v>
      </c>
      <c r="K197" s="45">
        <f t="shared" ref="K197:K244" ca="1" si="64">IF(D197&gt;$A$28,0,$A$11)</f>
        <v>0</v>
      </c>
      <c r="L197" s="45"/>
      <c r="M197" s="45">
        <f t="shared" ca="1" si="54"/>
        <v>0</v>
      </c>
      <c r="N197" s="257">
        <f t="shared" ref="N197:N244" ca="1" si="65">$A$6</f>
        <v>0</v>
      </c>
      <c r="O197" s="23"/>
      <c r="P197" s="255">
        <f t="shared" ref="P197:P244" ca="1" si="66">$A$7</f>
        <v>0</v>
      </c>
      <c r="Q197" s="163">
        <f t="shared" ref="Q197:Q244" ca="1" si="67">$A$8</f>
        <v>0</v>
      </c>
      <c r="R197" s="164">
        <f ca="1">NPV(Q196,K197:$K$244) + ($A$13+$A$14+$A$15)/POWER(1+Q196,$A$28-D197+1)</f>
        <v>0</v>
      </c>
      <c r="S197" s="164">
        <f ca="1">NPV(Q197,K197:$K$244) + ($A$13+$A$14+$A$15)/POWER(1+Q197,$A$28-D197+1)</f>
        <v>0</v>
      </c>
      <c r="T197" s="45">
        <f t="shared" ref="T197:T244" ca="1" si="68">IF(ISBLANK(G197),0,X196)</f>
        <v>0</v>
      </c>
      <c r="U197" s="45">
        <f t="shared" ca="1" si="55"/>
        <v>0</v>
      </c>
      <c r="V197" s="45">
        <f t="shared" ca="1" si="56"/>
        <v>0</v>
      </c>
      <c r="W197" s="45">
        <f t="shared" ref="W197:W244" ca="1" si="69">S197-R197</f>
        <v>0</v>
      </c>
      <c r="X197" s="25">
        <f t="shared" ca="1" si="58"/>
        <v>0</v>
      </c>
      <c r="Z197" s="28">
        <f t="shared" ca="1" si="57"/>
        <v>0</v>
      </c>
      <c r="AA197" s="233"/>
      <c r="AB197" s="45">
        <f t="shared" ref="AB197:AB244" ca="1" si="70">IFERROR(Z197/($A$42-D197+1),0)</f>
        <v>0</v>
      </c>
      <c r="AC197" s="45">
        <f t="shared" ca="1" si="59"/>
        <v>0</v>
      </c>
      <c r="AD197" s="25">
        <f t="shared" ca="1" si="60"/>
        <v>0</v>
      </c>
    </row>
    <row r="198" spans="4:30" x14ac:dyDescent="0.35">
      <c r="D198" s="20">
        <v>194</v>
      </c>
      <c r="E198" s="21">
        <f t="shared" ref="E198:E244" ca="1" si="71">EOMONTH(H198,0)</f>
        <v>70859</v>
      </c>
      <c r="F198" s="44">
        <f t="shared" ca="1" si="61"/>
        <v>71223</v>
      </c>
      <c r="G198" s="22" t="s">
        <v>119</v>
      </c>
      <c r="H198" s="44">
        <f t="shared" ref="H198:H244" ca="1" si="72">EDATE(H197,12)</f>
        <v>70859</v>
      </c>
      <c r="I198" s="45">
        <f t="shared" ca="1" si="62"/>
        <v>0</v>
      </c>
      <c r="J198" s="45">
        <f t="shared" ca="1" si="63"/>
        <v>0</v>
      </c>
      <c r="K198" s="45">
        <f t="shared" ca="1" si="64"/>
        <v>0</v>
      </c>
      <c r="L198" s="45"/>
      <c r="M198" s="45">
        <f t="shared" ref="M198:M244" ca="1" si="73">K198+L198</f>
        <v>0</v>
      </c>
      <c r="N198" s="257">
        <f t="shared" ca="1" si="65"/>
        <v>0</v>
      </c>
      <c r="O198" s="23"/>
      <c r="P198" s="255">
        <f t="shared" ca="1" si="66"/>
        <v>0</v>
      </c>
      <c r="Q198" s="163">
        <f t="shared" ca="1" si="67"/>
        <v>0</v>
      </c>
      <c r="R198" s="164">
        <f ca="1">NPV(Q197,K198:$K$244) + ($A$13+$A$14+$A$15)/POWER(1+Q197,$A$28-D198+1)</f>
        <v>0</v>
      </c>
      <c r="S198" s="164">
        <f ca="1">NPV(Q198,K198:$K$244) + ($A$13+$A$14+$A$15)/POWER(1+Q198,$A$28-D198+1)</f>
        <v>0</v>
      </c>
      <c r="T198" s="45">
        <f t="shared" ca="1" si="68"/>
        <v>0</v>
      </c>
      <c r="U198" s="45">
        <f t="shared" ref="U198:U244" ca="1" si="74">S198*Q198</f>
        <v>0</v>
      </c>
      <c r="V198" s="45">
        <f t="shared" ref="V198:V244" ca="1" si="75">-(K198+L198)</f>
        <v>0</v>
      </c>
      <c r="W198" s="45">
        <f t="shared" ca="1" si="69"/>
        <v>0</v>
      </c>
      <c r="X198" s="25">
        <f t="shared" ca="1" si="58"/>
        <v>0</v>
      </c>
      <c r="Z198" s="28">
        <f t="shared" ref="Z198:Z244" ca="1" si="76">AD197</f>
        <v>0</v>
      </c>
      <c r="AA198" s="233"/>
      <c r="AB198" s="45">
        <f t="shared" ca="1" si="70"/>
        <v>0</v>
      </c>
      <c r="AC198" s="45">
        <f t="shared" ca="1" si="59"/>
        <v>0</v>
      </c>
      <c r="AD198" s="25">
        <f t="shared" ca="1" si="60"/>
        <v>0</v>
      </c>
    </row>
    <row r="199" spans="4:30" x14ac:dyDescent="0.35">
      <c r="D199" s="20">
        <v>195</v>
      </c>
      <c r="E199" s="21">
        <f t="shared" ca="1" si="71"/>
        <v>71224</v>
      </c>
      <c r="F199" s="44">
        <f t="shared" ca="1" si="61"/>
        <v>71588</v>
      </c>
      <c r="G199" s="22" t="s">
        <v>119</v>
      </c>
      <c r="H199" s="44">
        <f t="shared" ca="1" si="72"/>
        <v>71224</v>
      </c>
      <c r="I199" s="45">
        <f t="shared" ca="1" si="62"/>
        <v>0</v>
      </c>
      <c r="J199" s="45">
        <f t="shared" ca="1" si="63"/>
        <v>0</v>
      </c>
      <c r="K199" s="45">
        <f t="shared" ca="1" si="64"/>
        <v>0</v>
      </c>
      <c r="L199" s="45"/>
      <c r="M199" s="45">
        <f t="shared" ca="1" si="73"/>
        <v>0</v>
      </c>
      <c r="N199" s="257">
        <f t="shared" ca="1" si="65"/>
        <v>0</v>
      </c>
      <c r="O199" s="23"/>
      <c r="P199" s="255">
        <f t="shared" ca="1" si="66"/>
        <v>0</v>
      </c>
      <c r="Q199" s="163">
        <f t="shared" ca="1" si="67"/>
        <v>0</v>
      </c>
      <c r="R199" s="164">
        <f ca="1">NPV(Q198,K199:$K$244) + ($A$13+$A$14+$A$15)/POWER(1+Q198,$A$28-D199+1)</f>
        <v>0</v>
      </c>
      <c r="S199" s="164">
        <f ca="1">NPV(Q199,K199:$K$244) + ($A$13+$A$14+$A$15)/POWER(1+Q199,$A$28-D199+1)</f>
        <v>0</v>
      </c>
      <c r="T199" s="45">
        <f t="shared" ca="1" si="68"/>
        <v>0</v>
      </c>
      <c r="U199" s="45">
        <f t="shared" ca="1" si="74"/>
        <v>0</v>
      </c>
      <c r="V199" s="45">
        <f t="shared" ca="1" si="75"/>
        <v>0</v>
      </c>
      <c r="W199" s="45">
        <f t="shared" ca="1" si="69"/>
        <v>0</v>
      </c>
      <c r="X199" s="25">
        <f t="shared" ca="1" si="58"/>
        <v>0</v>
      </c>
      <c r="Z199" s="28">
        <f t="shared" ca="1" si="76"/>
        <v>0</v>
      </c>
      <c r="AA199" s="233"/>
      <c r="AB199" s="45">
        <f t="shared" ca="1" si="70"/>
        <v>0</v>
      </c>
      <c r="AC199" s="45">
        <f t="shared" ca="1" si="59"/>
        <v>0</v>
      </c>
      <c r="AD199" s="25">
        <f t="shared" ca="1" si="60"/>
        <v>0</v>
      </c>
    </row>
    <row r="200" spans="4:30" x14ac:dyDescent="0.35">
      <c r="D200" s="20">
        <v>196</v>
      </c>
      <c r="E200" s="21">
        <f t="shared" ca="1" si="71"/>
        <v>71589</v>
      </c>
      <c r="F200" s="44">
        <f t="shared" ca="1" si="61"/>
        <v>71954</v>
      </c>
      <c r="G200" s="22" t="s">
        <v>119</v>
      </c>
      <c r="H200" s="44">
        <f t="shared" ca="1" si="72"/>
        <v>71589</v>
      </c>
      <c r="I200" s="45">
        <f t="shared" ca="1" si="62"/>
        <v>0</v>
      </c>
      <c r="J200" s="45">
        <f t="shared" ca="1" si="63"/>
        <v>0</v>
      </c>
      <c r="K200" s="45">
        <f t="shared" ca="1" si="64"/>
        <v>0</v>
      </c>
      <c r="L200" s="45"/>
      <c r="M200" s="45">
        <f t="shared" ca="1" si="73"/>
        <v>0</v>
      </c>
      <c r="N200" s="257">
        <f t="shared" ca="1" si="65"/>
        <v>0</v>
      </c>
      <c r="O200" s="23"/>
      <c r="P200" s="255">
        <f t="shared" ca="1" si="66"/>
        <v>0</v>
      </c>
      <c r="Q200" s="163">
        <f t="shared" ca="1" si="67"/>
        <v>0</v>
      </c>
      <c r="R200" s="164">
        <f ca="1">NPV(Q199,K200:$K$244) + ($A$13+$A$14+$A$15)/POWER(1+Q199,$A$28-D200+1)</f>
        <v>0</v>
      </c>
      <c r="S200" s="164">
        <f ca="1">NPV(Q200,K200:$K$244) + ($A$13+$A$14+$A$15)/POWER(1+Q200,$A$28-D200+1)</f>
        <v>0</v>
      </c>
      <c r="T200" s="45">
        <f t="shared" ca="1" si="68"/>
        <v>0</v>
      </c>
      <c r="U200" s="45">
        <f t="shared" ca="1" si="74"/>
        <v>0</v>
      </c>
      <c r="V200" s="45">
        <f t="shared" ca="1" si="75"/>
        <v>0</v>
      </c>
      <c r="W200" s="45">
        <f t="shared" ca="1" si="69"/>
        <v>0</v>
      </c>
      <c r="X200" s="25">
        <f t="shared" ca="1" si="58"/>
        <v>0</v>
      </c>
      <c r="Z200" s="28">
        <f t="shared" ca="1" si="76"/>
        <v>0</v>
      </c>
      <c r="AA200" s="233"/>
      <c r="AB200" s="45">
        <f t="shared" ca="1" si="70"/>
        <v>0</v>
      </c>
      <c r="AC200" s="45">
        <f t="shared" ca="1" si="59"/>
        <v>0</v>
      </c>
      <c r="AD200" s="25">
        <f t="shared" ca="1" si="60"/>
        <v>0</v>
      </c>
    </row>
    <row r="201" spans="4:30" x14ac:dyDescent="0.35">
      <c r="D201" s="20">
        <v>197</v>
      </c>
      <c r="E201" s="21">
        <f t="shared" ca="1" si="71"/>
        <v>71955</v>
      </c>
      <c r="F201" s="44">
        <f t="shared" ca="1" si="61"/>
        <v>72319</v>
      </c>
      <c r="G201" s="22" t="s">
        <v>119</v>
      </c>
      <c r="H201" s="44">
        <f t="shared" ca="1" si="72"/>
        <v>71955</v>
      </c>
      <c r="I201" s="45">
        <f t="shared" ca="1" si="62"/>
        <v>0</v>
      </c>
      <c r="J201" s="45">
        <f t="shared" ca="1" si="63"/>
        <v>0</v>
      </c>
      <c r="K201" s="45">
        <f t="shared" ca="1" si="64"/>
        <v>0</v>
      </c>
      <c r="L201" s="45"/>
      <c r="M201" s="45">
        <f t="shared" ca="1" si="73"/>
        <v>0</v>
      </c>
      <c r="N201" s="257">
        <f t="shared" ca="1" si="65"/>
        <v>0</v>
      </c>
      <c r="O201" s="23"/>
      <c r="P201" s="255">
        <f t="shared" ca="1" si="66"/>
        <v>0</v>
      </c>
      <c r="Q201" s="163">
        <f t="shared" ca="1" si="67"/>
        <v>0</v>
      </c>
      <c r="R201" s="164">
        <f ca="1">NPV(Q200,K201:$K$244) + ($A$13+$A$14+$A$15)/POWER(1+Q200,$A$28-D201+1)</f>
        <v>0</v>
      </c>
      <c r="S201" s="164">
        <f ca="1">NPV(Q201,K201:$K$244) + ($A$13+$A$14+$A$15)/POWER(1+Q201,$A$28-D201+1)</f>
        <v>0</v>
      </c>
      <c r="T201" s="45">
        <f t="shared" ca="1" si="68"/>
        <v>0</v>
      </c>
      <c r="U201" s="45">
        <f t="shared" ca="1" si="74"/>
        <v>0</v>
      </c>
      <c r="V201" s="45">
        <f t="shared" ca="1" si="75"/>
        <v>0</v>
      </c>
      <c r="W201" s="45">
        <f t="shared" ca="1" si="69"/>
        <v>0</v>
      </c>
      <c r="X201" s="25">
        <f t="shared" ca="1" si="58"/>
        <v>0</v>
      </c>
      <c r="Z201" s="28">
        <f t="shared" ca="1" si="76"/>
        <v>0</v>
      </c>
      <c r="AA201" s="233"/>
      <c r="AB201" s="45">
        <f t="shared" ca="1" si="70"/>
        <v>0</v>
      </c>
      <c r="AC201" s="45">
        <f t="shared" ca="1" si="59"/>
        <v>0</v>
      </c>
      <c r="AD201" s="25">
        <f t="shared" ca="1" si="60"/>
        <v>0</v>
      </c>
    </row>
    <row r="202" spans="4:30" x14ac:dyDescent="0.35">
      <c r="D202" s="20">
        <v>198</v>
      </c>
      <c r="E202" s="21">
        <f t="shared" ca="1" si="71"/>
        <v>72320</v>
      </c>
      <c r="F202" s="44">
        <f t="shared" ca="1" si="61"/>
        <v>72684</v>
      </c>
      <c r="G202" s="22" t="s">
        <v>119</v>
      </c>
      <c r="H202" s="44">
        <f t="shared" ca="1" si="72"/>
        <v>72320</v>
      </c>
      <c r="I202" s="45">
        <f t="shared" ca="1" si="62"/>
        <v>0</v>
      </c>
      <c r="J202" s="45">
        <f t="shared" ca="1" si="63"/>
        <v>0</v>
      </c>
      <c r="K202" s="45">
        <f t="shared" ca="1" si="64"/>
        <v>0</v>
      </c>
      <c r="L202" s="45"/>
      <c r="M202" s="45">
        <f t="shared" ca="1" si="73"/>
        <v>0</v>
      </c>
      <c r="N202" s="257">
        <f t="shared" ca="1" si="65"/>
        <v>0</v>
      </c>
      <c r="O202" s="23"/>
      <c r="P202" s="255">
        <f t="shared" ca="1" si="66"/>
        <v>0</v>
      </c>
      <c r="Q202" s="163">
        <f t="shared" ca="1" si="67"/>
        <v>0</v>
      </c>
      <c r="R202" s="164">
        <f ca="1">NPV(Q201,K202:$K$244) + ($A$13+$A$14+$A$15)/POWER(1+Q201,$A$28-D202+1)</f>
        <v>0</v>
      </c>
      <c r="S202" s="164">
        <f ca="1">NPV(Q202,K202:$K$244) + ($A$13+$A$14+$A$15)/POWER(1+Q202,$A$28-D202+1)</f>
        <v>0</v>
      </c>
      <c r="T202" s="45">
        <f t="shared" ca="1" si="68"/>
        <v>0</v>
      </c>
      <c r="U202" s="45">
        <f t="shared" ca="1" si="74"/>
        <v>0</v>
      </c>
      <c r="V202" s="45">
        <f t="shared" ca="1" si="75"/>
        <v>0</v>
      </c>
      <c r="W202" s="45">
        <f t="shared" ca="1" si="69"/>
        <v>0</v>
      </c>
      <c r="X202" s="25">
        <f t="shared" ca="1" si="58"/>
        <v>0</v>
      </c>
      <c r="Z202" s="28">
        <f t="shared" ca="1" si="76"/>
        <v>0</v>
      </c>
      <c r="AA202" s="233"/>
      <c r="AB202" s="45">
        <f t="shared" ca="1" si="70"/>
        <v>0</v>
      </c>
      <c r="AC202" s="45">
        <f t="shared" ca="1" si="59"/>
        <v>0</v>
      </c>
      <c r="AD202" s="25">
        <f t="shared" ca="1" si="60"/>
        <v>0</v>
      </c>
    </row>
    <row r="203" spans="4:30" x14ac:dyDescent="0.35">
      <c r="D203" s="20">
        <v>199</v>
      </c>
      <c r="E203" s="21">
        <f t="shared" ca="1" si="71"/>
        <v>72685</v>
      </c>
      <c r="F203" s="44">
        <f t="shared" ca="1" si="61"/>
        <v>73049</v>
      </c>
      <c r="G203" s="22" t="s">
        <v>119</v>
      </c>
      <c r="H203" s="44">
        <f t="shared" ca="1" si="72"/>
        <v>72685</v>
      </c>
      <c r="I203" s="45">
        <f t="shared" ca="1" si="62"/>
        <v>0</v>
      </c>
      <c r="J203" s="45">
        <f t="shared" ca="1" si="63"/>
        <v>0</v>
      </c>
      <c r="K203" s="45">
        <f t="shared" ca="1" si="64"/>
        <v>0</v>
      </c>
      <c r="L203" s="45"/>
      <c r="M203" s="45">
        <f t="shared" ca="1" si="73"/>
        <v>0</v>
      </c>
      <c r="N203" s="257">
        <f t="shared" ca="1" si="65"/>
        <v>0</v>
      </c>
      <c r="O203" s="23"/>
      <c r="P203" s="255">
        <f t="shared" ca="1" si="66"/>
        <v>0</v>
      </c>
      <c r="Q203" s="163">
        <f t="shared" ca="1" si="67"/>
        <v>0</v>
      </c>
      <c r="R203" s="164">
        <f ca="1">NPV(Q202,K203:$K$244) + ($A$13+$A$14+$A$15)/POWER(1+Q202,$A$28-D203+1)</f>
        <v>0</v>
      </c>
      <c r="S203" s="164">
        <f ca="1">NPV(Q203,K203:$K$244) + ($A$13+$A$14+$A$15)/POWER(1+Q203,$A$28-D203+1)</f>
        <v>0</v>
      </c>
      <c r="T203" s="45">
        <f t="shared" ca="1" si="68"/>
        <v>0</v>
      </c>
      <c r="U203" s="45">
        <f t="shared" ca="1" si="74"/>
        <v>0</v>
      </c>
      <c r="V203" s="45">
        <f t="shared" ca="1" si="75"/>
        <v>0</v>
      </c>
      <c r="W203" s="45">
        <f t="shared" ca="1" si="69"/>
        <v>0</v>
      </c>
      <c r="X203" s="25">
        <f t="shared" ca="1" si="58"/>
        <v>0</v>
      </c>
      <c r="Z203" s="28">
        <f t="shared" ca="1" si="76"/>
        <v>0</v>
      </c>
      <c r="AA203" s="233"/>
      <c r="AB203" s="45">
        <f t="shared" ca="1" si="70"/>
        <v>0</v>
      </c>
      <c r="AC203" s="45">
        <f t="shared" ca="1" si="59"/>
        <v>0</v>
      </c>
      <c r="AD203" s="25">
        <f t="shared" ca="1" si="60"/>
        <v>0</v>
      </c>
    </row>
    <row r="204" spans="4:30" x14ac:dyDescent="0.35">
      <c r="D204" s="20">
        <v>200</v>
      </c>
      <c r="E204" s="21">
        <f t="shared" ca="1" si="71"/>
        <v>73050</v>
      </c>
      <c r="F204" s="44">
        <f t="shared" ca="1" si="61"/>
        <v>73414</v>
      </c>
      <c r="G204" s="22" t="s">
        <v>119</v>
      </c>
      <c r="H204" s="44">
        <f t="shared" ca="1" si="72"/>
        <v>73050</v>
      </c>
      <c r="I204" s="45">
        <f t="shared" ca="1" si="62"/>
        <v>0</v>
      </c>
      <c r="J204" s="45">
        <f t="shared" ca="1" si="63"/>
        <v>0</v>
      </c>
      <c r="K204" s="45">
        <f t="shared" ca="1" si="64"/>
        <v>0</v>
      </c>
      <c r="L204" s="45"/>
      <c r="M204" s="45">
        <f t="shared" ca="1" si="73"/>
        <v>0</v>
      </c>
      <c r="N204" s="257">
        <f t="shared" ca="1" si="65"/>
        <v>0</v>
      </c>
      <c r="O204" s="23"/>
      <c r="P204" s="255">
        <f t="shared" ca="1" si="66"/>
        <v>0</v>
      </c>
      <c r="Q204" s="163">
        <f t="shared" ca="1" si="67"/>
        <v>0</v>
      </c>
      <c r="R204" s="164">
        <f ca="1">NPV(Q203,K204:$K$244) + ($A$13+$A$14+$A$15)/POWER(1+Q203,$A$28-D204+1)</f>
        <v>0</v>
      </c>
      <c r="S204" s="164">
        <f ca="1">NPV(Q204,K204:$K$244) + ($A$13+$A$14+$A$15)/POWER(1+Q204,$A$28-D204+1)</f>
        <v>0</v>
      </c>
      <c r="T204" s="45">
        <f t="shared" ca="1" si="68"/>
        <v>0</v>
      </c>
      <c r="U204" s="45">
        <f t="shared" ca="1" si="74"/>
        <v>0</v>
      </c>
      <c r="V204" s="45">
        <f t="shared" ca="1" si="75"/>
        <v>0</v>
      </c>
      <c r="W204" s="45">
        <f t="shared" ca="1" si="69"/>
        <v>0</v>
      </c>
      <c r="X204" s="25">
        <f t="shared" ca="1" si="58"/>
        <v>0</v>
      </c>
      <c r="Z204" s="28">
        <f t="shared" ca="1" si="76"/>
        <v>0</v>
      </c>
      <c r="AA204" s="233"/>
      <c r="AB204" s="45">
        <f t="shared" ca="1" si="70"/>
        <v>0</v>
      </c>
      <c r="AC204" s="45">
        <f t="shared" ca="1" si="59"/>
        <v>0</v>
      </c>
      <c r="AD204" s="25">
        <f t="shared" ca="1" si="60"/>
        <v>0</v>
      </c>
    </row>
    <row r="205" spans="4:30" x14ac:dyDescent="0.35">
      <c r="D205" s="20">
        <v>201</v>
      </c>
      <c r="E205" s="21">
        <f t="shared" ca="1" si="71"/>
        <v>73415</v>
      </c>
      <c r="F205" s="44">
        <f t="shared" ca="1" si="61"/>
        <v>73779</v>
      </c>
      <c r="G205" s="22" t="s">
        <v>119</v>
      </c>
      <c r="H205" s="44">
        <f t="shared" ca="1" si="72"/>
        <v>73415</v>
      </c>
      <c r="I205" s="45">
        <f t="shared" ca="1" si="62"/>
        <v>0</v>
      </c>
      <c r="J205" s="45">
        <f t="shared" ca="1" si="63"/>
        <v>0</v>
      </c>
      <c r="K205" s="45">
        <f t="shared" ca="1" si="64"/>
        <v>0</v>
      </c>
      <c r="L205" s="45"/>
      <c r="M205" s="45">
        <f t="shared" ca="1" si="73"/>
        <v>0</v>
      </c>
      <c r="N205" s="257">
        <f t="shared" ca="1" si="65"/>
        <v>0</v>
      </c>
      <c r="O205" s="23"/>
      <c r="P205" s="255">
        <f t="shared" ca="1" si="66"/>
        <v>0</v>
      </c>
      <c r="Q205" s="163">
        <f t="shared" ca="1" si="67"/>
        <v>0</v>
      </c>
      <c r="R205" s="164">
        <f ca="1">NPV(Q204,K205:$K$244) + ($A$13+$A$14+$A$15)/POWER(1+Q204,$A$28-D205+1)</f>
        <v>0</v>
      </c>
      <c r="S205" s="164">
        <f ca="1">NPV(Q205,K205:$K$244) + ($A$13+$A$14+$A$15)/POWER(1+Q205,$A$28-D205+1)</f>
        <v>0</v>
      </c>
      <c r="T205" s="45">
        <f t="shared" ca="1" si="68"/>
        <v>0</v>
      </c>
      <c r="U205" s="45">
        <f t="shared" ca="1" si="74"/>
        <v>0</v>
      </c>
      <c r="V205" s="45">
        <f t="shared" ca="1" si="75"/>
        <v>0</v>
      </c>
      <c r="W205" s="45">
        <f t="shared" ca="1" si="69"/>
        <v>0</v>
      </c>
      <c r="X205" s="25">
        <f t="shared" ca="1" si="58"/>
        <v>0</v>
      </c>
      <c r="Z205" s="28">
        <f t="shared" ca="1" si="76"/>
        <v>0</v>
      </c>
      <c r="AA205" s="233"/>
      <c r="AB205" s="45">
        <f t="shared" ca="1" si="70"/>
        <v>0</v>
      </c>
      <c r="AC205" s="45">
        <f t="shared" ca="1" si="59"/>
        <v>0</v>
      </c>
      <c r="AD205" s="25">
        <f t="shared" ca="1" si="60"/>
        <v>0</v>
      </c>
    </row>
    <row r="206" spans="4:30" x14ac:dyDescent="0.35">
      <c r="D206" s="20">
        <v>202</v>
      </c>
      <c r="E206" s="21">
        <f t="shared" ca="1" si="71"/>
        <v>73780</v>
      </c>
      <c r="F206" s="44">
        <f t="shared" ca="1" si="61"/>
        <v>74144</v>
      </c>
      <c r="G206" s="22" t="s">
        <v>119</v>
      </c>
      <c r="H206" s="44">
        <f t="shared" ca="1" si="72"/>
        <v>73780</v>
      </c>
      <c r="I206" s="45">
        <f t="shared" ca="1" si="62"/>
        <v>0</v>
      </c>
      <c r="J206" s="45">
        <f t="shared" ca="1" si="63"/>
        <v>0</v>
      </c>
      <c r="K206" s="45">
        <f t="shared" ca="1" si="64"/>
        <v>0</v>
      </c>
      <c r="L206" s="45"/>
      <c r="M206" s="45">
        <f t="shared" ca="1" si="73"/>
        <v>0</v>
      </c>
      <c r="N206" s="257">
        <f t="shared" ca="1" si="65"/>
        <v>0</v>
      </c>
      <c r="O206" s="23"/>
      <c r="P206" s="255">
        <f t="shared" ca="1" si="66"/>
        <v>0</v>
      </c>
      <c r="Q206" s="163">
        <f t="shared" ca="1" si="67"/>
        <v>0</v>
      </c>
      <c r="R206" s="164">
        <f ca="1">NPV(Q205,K206:$K$244) + ($A$13+$A$14+$A$15)/POWER(1+Q205,$A$28-D206+1)</f>
        <v>0</v>
      </c>
      <c r="S206" s="164">
        <f ca="1">NPV(Q206,K206:$K$244) + ($A$13+$A$14+$A$15)/POWER(1+Q206,$A$28-D206+1)</f>
        <v>0</v>
      </c>
      <c r="T206" s="45">
        <f t="shared" ca="1" si="68"/>
        <v>0</v>
      </c>
      <c r="U206" s="45">
        <f t="shared" ca="1" si="74"/>
        <v>0</v>
      </c>
      <c r="V206" s="45">
        <f t="shared" ca="1" si="75"/>
        <v>0</v>
      </c>
      <c r="W206" s="45">
        <f t="shared" ca="1" si="69"/>
        <v>0</v>
      </c>
      <c r="X206" s="25">
        <f t="shared" ca="1" si="58"/>
        <v>0</v>
      </c>
      <c r="Z206" s="28">
        <f t="shared" ca="1" si="76"/>
        <v>0</v>
      </c>
      <c r="AA206" s="233"/>
      <c r="AB206" s="45">
        <f t="shared" ca="1" si="70"/>
        <v>0</v>
      </c>
      <c r="AC206" s="45">
        <f t="shared" ca="1" si="59"/>
        <v>0</v>
      </c>
      <c r="AD206" s="25">
        <f t="shared" ca="1" si="60"/>
        <v>0</v>
      </c>
    </row>
    <row r="207" spans="4:30" x14ac:dyDescent="0.35">
      <c r="D207" s="20">
        <v>203</v>
      </c>
      <c r="E207" s="21">
        <f t="shared" ca="1" si="71"/>
        <v>74145</v>
      </c>
      <c r="F207" s="44">
        <f t="shared" ca="1" si="61"/>
        <v>74509</v>
      </c>
      <c r="G207" s="22" t="s">
        <v>119</v>
      </c>
      <c r="H207" s="44">
        <f t="shared" ca="1" si="72"/>
        <v>74145</v>
      </c>
      <c r="I207" s="45">
        <f t="shared" ca="1" si="62"/>
        <v>0</v>
      </c>
      <c r="J207" s="45">
        <f t="shared" ca="1" si="63"/>
        <v>0</v>
      </c>
      <c r="K207" s="45">
        <f t="shared" ca="1" si="64"/>
        <v>0</v>
      </c>
      <c r="L207" s="45"/>
      <c r="M207" s="45">
        <f t="shared" ca="1" si="73"/>
        <v>0</v>
      </c>
      <c r="N207" s="257">
        <f t="shared" ca="1" si="65"/>
        <v>0</v>
      </c>
      <c r="O207" s="23"/>
      <c r="P207" s="255">
        <f t="shared" ca="1" si="66"/>
        <v>0</v>
      </c>
      <c r="Q207" s="163">
        <f t="shared" ca="1" si="67"/>
        <v>0</v>
      </c>
      <c r="R207" s="164">
        <f ca="1">NPV(Q206,K207:$K$244) + ($A$13+$A$14+$A$15)/POWER(1+Q206,$A$28-D207+1)</f>
        <v>0</v>
      </c>
      <c r="S207" s="164">
        <f ca="1">NPV(Q207,K207:$K$244) + ($A$13+$A$14+$A$15)/POWER(1+Q207,$A$28-D207+1)</f>
        <v>0</v>
      </c>
      <c r="T207" s="45">
        <f t="shared" ca="1" si="68"/>
        <v>0</v>
      </c>
      <c r="U207" s="45">
        <f t="shared" ca="1" si="74"/>
        <v>0</v>
      </c>
      <c r="V207" s="45">
        <f t="shared" ca="1" si="75"/>
        <v>0</v>
      </c>
      <c r="W207" s="45">
        <f t="shared" ca="1" si="69"/>
        <v>0</v>
      </c>
      <c r="X207" s="25">
        <f t="shared" ca="1" si="58"/>
        <v>0</v>
      </c>
      <c r="Z207" s="28">
        <f t="shared" ca="1" si="76"/>
        <v>0</v>
      </c>
      <c r="AA207" s="233"/>
      <c r="AB207" s="45">
        <f t="shared" ca="1" si="70"/>
        <v>0</v>
      </c>
      <c r="AC207" s="45">
        <f t="shared" ca="1" si="59"/>
        <v>0</v>
      </c>
      <c r="AD207" s="25">
        <f t="shared" ca="1" si="60"/>
        <v>0</v>
      </c>
    </row>
    <row r="208" spans="4:30" x14ac:dyDescent="0.35">
      <c r="D208" s="20">
        <v>204</v>
      </c>
      <c r="E208" s="21">
        <f t="shared" ca="1" si="71"/>
        <v>74510</v>
      </c>
      <c r="F208" s="44">
        <f t="shared" ca="1" si="61"/>
        <v>74875</v>
      </c>
      <c r="G208" s="22" t="s">
        <v>119</v>
      </c>
      <c r="H208" s="44">
        <f t="shared" ca="1" si="72"/>
        <v>74510</v>
      </c>
      <c r="I208" s="45">
        <f t="shared" ca="1" si="62"/>
        <v>0</v>
      </c>
      <c r="J208" s="45">
        <f t="shared" ca="1" si="63"/>
        <v>0</v>
      </c>
      <c r="K208" s="45">
        <f t="shared" ca="1" si="64"/>
        <v>0</v>
      </c>
      <c r="L208" s="45"/>
      <c r="M208" s="45">
        <f t="shared" ca="1" si="73"/>
        <v>0</v>
      </c>
      <c r="N208" s="257">
        <f t="shared" ca="1" si="65"/>
        <v>0</v>
      </c>
      <c r="O208" s="23"/>
      <c r="P208" s="255">
        <f t="shared" ca="1" si="66"/>
        <v>0</v>
      </c>
      <c r="Q208" s="163">
        <f t="shared" ca="1" si="67"/>
        <v>0</v>
      </c>
      <c r="R208" s="164">
        <f ca="1">NPV(Q207,K208:$K$244) + ($A$13+$A$14+$A$15)/POWER(1+Q207,$A$28-D208+1)</f>
        <v>0</v>
      </c>
      <c r="S208" s="164">
        <f ca="1">NPV(Q208,K208:$K$244) + ($A$13+$A$14+$A$15)/POWER(1+Q208,$A$28-D208+1)</f>
        <v>0</v>
      </c>
      <c r="T208" s="45">
        <f t="shared" ca="1" si="68"/>
        <v>0</v>
      </c>
      <c r="U208" s="45">
        <f t="shared" ca="1" si="74"/>
        <v>0</v>
      </c>
      <c r="V208" s="45">
        <f t="shared" ca="1" si="75"/>
        <v>0</v>
      </c>
      <c r="W208" s="45">
        <f t="shared" ca="1" si="69"/>
        <v>0</v>
      </c>
      <c r="X208" s="25">
        <f t="shared" ca="1" si="58"/>
        <v>0</v>
      </c>
      <c r="Z208" s="28">
        <f t="shared" ca="1" si="76"/>
        <v>0</v>
      </c>
      <c r="AA208" s="233"/>
      <c r="AB208" s="45">
        <f t="shared" ca="1" si="70"/>
        <v>0</v>
      </c>
      <c r="AC208" s="45">
        <f t="shared" ca="1" si="59"/>
        <v>0</v>
      </c>
      <c r="AD208" s="25">
        <f t="shared" ca="1" si="60"/>
        <v>0</v>
      </c>
    </row>
    <row r="209" spans="4:30" x14ac:dyDescent="0.35">
      <c r="D209" s="20">
        <v>205</v>
      </c>
      <c r="E209" s="21">
        <f t="shared" ca="1" si="71"/>
        <v>74876</v>
      </c>
      <c r="F209" s="44">
        <f t="shared" ca="1" si="61"/>
        <v>75240</v>
      </c>
      <c r="G209" s="22" t="s">
        <v>119</v>
      </c>
      <c r="H209" s="44">
        <f t="shared" ca="1" si="72"/>
        <v>74876</v>
      </c>
      <c r="I209" s="45">
        <f t="shared" ca="1" si="62"/>
        <v>0</v>
      </c>
      <c r="J209" s="45">
        <f t="shared" ca="1" si="63"/>
        <v>0</v>
      </c>
      <c r="K209" s="45">
        <f t="shared" ca="1" si="64"/>
        <v>0</v>
      </c>
      <c r="L209" s="45"/>
      <c r="M209" s="45">
        <f t="shared" ca="1" si="73"/>
        <v>0</v>
      </c>
      <c r="N209" s="257">
        <f t="shared" ca="1" si="65"/>
        <v>0</v>
      </c>
      <c r="O209" s="23"/>
      <c r="P209" s="255">
        <f t="shared" ca="1" si="66"/>
        <v>0</v>
      </c>
      <c r="Q209" s="163">
        <f t="shared" ca="1" si="67"/>
        <v>0</v>
      </c>
      <c r="R209" s="164">
        <f ca="1">NPV(Q208,K209:$K$244) + ($A$13+$A$14+$A$15)/POWER(1+Q208,$A$28-D209+1)</f>
        <v>0</v>
      </c>
      <c r="S209" s="164">
        <f ca="1">NPV(Q209,K209:$K$244) + ($A$13+$A$14+$A$15)/POWER(1+Q209,$A$28-D209+1)</f>
        <v>0</v>
      </c>
      <c r="T209" s="45">
        <f t="shared" ca="1" si="68"/>
        <v>0</v>
      </c>
      <c r="U209" s="45">
        <f t="shared" ca="1" si="74"/>
        <v>0</v>
      </c>
      <c r="V209" s="45">
        <f t="shared" ca="1" si="75"/>
        <v>0</v>
      </c>
      <c r="W209" s="45">
        <f t="shared" ca="1" si="69"/>
        <v>0</v>
      </c>
      <c r="X209" s="25">
        <f t="shared" ca="1" si="58"/>
        <v>0</v>
      </c>
      <c r="Z209" s="28">
        <f t="shared" ca="1" si="76"/>
        <v>0</v>
      </c>
      <c r="AA209" s="233"/>
      <c r="AB209" s="45">
        <f t="shared" ca="1" si="70"/>
        <v>0</v>
      </c>
      <c r="AC209" s="45">
        <f t="shared" ca="1" si="59"/>
        <v>0</v>
      </c>
      <c r="AD209" s="25">
        <f t="shared" ca="1" si="60"/>
        <v>0</v>
      </c>
    </row>
    <row r="210" spans="4:30" x14ac:dyDescent="0.35">
      <c r="D210" s="20">
        <v>206</v>
      </c>
      <c r="E210" s="21">
        <f t="shared" ca="1" si="71"/>
        <v>75241</v>
      </c>
      <c r="F210" s="44">
        <f t="shared" ca="1" si="61"/>
        <v>75605</v>
      </c>
      <c r="G210" s="22" t="s">
        <v>119</v>
      </c>
      <c r="H210" s="44">
        <f t="shared" ca="1" si="72"/>
        <v>75241</v>
      </c>
      <c r="I210" s="45">
        <f t="shared" ca="1" si="62"/>
        <v>0</v>
      </c>
      <c r="J210" s="45">
        <f t="shared" ca="1" si="63"/>
        <v>0</v>
      </c>
      <c r="K210" s="45">
        <f t="shared" ca="1" si="64"/>
        <v>0</v>
      </c>
      <c r="L210" s="45"/>
      <c r="M210" s="45">
        <f t="shared" ca="1" si="73"/>
        <v>0</v>
      </c>
      <c r="N210" s="257">
        <f t="shared" ca="1" si="65"/>
        <v>0</v>
      </c>
      <c r="O210" s="23"/>
      <c r="P210" s="255">
        <f t="shared" ca="1" si="66"/>
        <v>0</v>
      </c>
      <c r="Q210" s="163">
        <f t="shared" ca="1" si="67"/>
        <v>0</v>
      </c>
      <c r="R210" s="164">
        <f ca="1">NPV(Q209,K210:$K$244) + ($A$13+$A$14+$A$15)/POWER(1+Q209,$A$28-D210+1)</f>
        <v>0</v>
      </c>
      <c r="S210" s="164">
        <f ca="1">NPV(Q210,K210:$K$244) + ($A$13+$A$14+$A$15)/POWER(1+Q210,$A$28-D210+1)</f>
        <v>0</v>
      </c>
      <c r="T210" s="45">
        <f t="shared" ca="1" si="68"/>
        <v>0</v>
      </c>
      <c r="U210" s="45">
        <f t="shared" ca="1" si="74"/>
        <v>0</v>
      </c>
      <c r="V210" s="45">
        <f t="shared" ca="1" si="75"/>
        <v>0</v>
      </c>
      <c r="W210" s="45">
        <f t="shared" ca="1" si="69"/>
        <v>0</v>
      </c>
      <c r="X210" s="25">
        <f t="shared" ca="1" si="58"/>
        <v>0</v>
      </c>
      <c r="Z210" s="28">
        <f t="shared" ca="1" si="76"/>
        <v>0</v>
      </c>
      <c r="AA210" s="233"/>
      <c r="AB210" s="45">
        <f t="shared" ca="1" si="70"/>
        <v>0</v>
      </c>
      <c r="AC210" s="45">
        <f t="shared" ca="1" si="59"/>
        <v>0</v>
      </c>
      <c r="AD210" s="25">
        <f t="shared" ca="1" si="60"/>
        <v>0</v>
      </c>
    </row>
    <row r="211" spans="4:30" x14ac:dyDescent="0.35">
      <c r="D211" s="20">
        <v>207</v>
      </c>
      <c r="E211" s="21">
        <f t="shared" ca="1" si="71"/>
        <v>75606</v>
      </c>
      <c r="F211" s="44">
        <f t="shared" ca="1" si="61"/>
        <v>75970</v>
      </c>
      <c r="G211" s="22" t="s">
        <v>119</v>
      </c>
      <c r="H211" s="44">
        <f t="shared" ca="1" si="72"/>
        <v>75606</v>
      </c>
      <c r="I211" s="45">
        <f t="shared" ca="1" si="62"/>
        <v>0</v>
      </c>
      <c r="J211" s="45">
        <f t="shared" ca="1" si="63"/>
        <v>0</v>
      </c>
      <c r="K211" s="45">
        <f t="shared" ca="1" si="64"/>
        <v>0</v>
      </c>
      <c r="L211" s="45"/>
      <c r="M211" s="45">
        <f t="shared" ca="1" si="73"/>
        <v>0</v>
      </c>
      <c r="N211" s="257">
        <f t="shared" ca="1" si="65"/>
        <v>0</v>
      </c>
      <c r="O211" s="23"/>
      <c r="P211" s="255">
        <f t="shared" ca="1" si="66"/>
        <v>0</v>
      </c>
      <c r="Q211" s="163">
        <f t="shared" ca="1" si="67"/>
        <v>0</v>
      </c>
      <c r="R211" s="164">
        <f ca="1">NPV(Q210,K211:$K$244) + ($A$13+$A$14+$A$15)/POWER(1+Q210,$A$28-D211+1)</f>
        <v>0</v>
      </c>
      <c r="S211" s="164">
        <f ca="1">NPV(Q211,K211:$K$244) + ($A$13+$A$14+$A$15)/POWER(1+Q211,$A$28-D211+1)</f>
        <v>0</v>
      </c>
      <c r="T211" s="45">
        <f t="shared" ca="1" si="68"/>
        <v>0</v>
      </c>
      <c r="U211" s="45">
        <f t="shared" ca="1" si="74"/>
        <v>0</v>
      </c>
      <c r="V211" s="45">
        <f t="shared" ca="1" si="75"/>
        <v>0</v>
      </c>
      <c r="W211" s="45">
        <f t="shared" ca="1" si="69"/>
        <v>0</v>
      </c>
      <c r="X211" s="25">
        <f t="shared" ca="1" si="58"/>
        <v>0</v>
      </c>
      <c r="Z211" s="28">
        <f t="shared" ca="1" si="76"/>
        <v>0</v>
      </c>
      <c r="AA211" s="233"/>
      <c r="AB211" s="45">
        <f t="shared" ca="1" si="70"/>
        <v>0</v>
      </c>
      <c r="AC211" s="45">
        <f t="shared" ca="1" si="59"/>
        <v>0</v>
      </c>
      <c r="AD211" s="25">
        <f t="shared" ca="1" si="60"/>
        <v>0</v>
      </c>
    </row>
    <row r="212" spans="4:30" x14ac:dyDescent="0.35">
      <c r="D212" s="20">
        <v>208</v>
      </c>
      <c r="E212" s="21">
        <f t="shared" ca="1" si="71"/>
        <v>75971</v>
      </c>
      <c r="F212" s="44">
        <f t="shared" ca="1" si="61"/>
        <v>76336</v>
      </c>
      <c r="G212" s="22" t="s">
        <v>119</v>
      </c>
      <c r="H212" s="44">
        <f t="shared" ca="1" si="72"/>
        <v>75971</v>
      </c>
      <c r="I212" s="45">
        <f t="shared" ca="1" si="62"/>
        <v>0</v>
      </c>
      <c r="J212" s="45">
        <f t="shared" ca="1" si="63"/>
        <v>0</v>
      </c>
      <c r="K212" s="45">
        <f t="shared" ca="1" si="64"/>
        <v>0</v>
      </c>
      <c r="L212" s="45"/>
      <c r="M212" s="45">
        <f t="shared" ca="1" si="73"/>
        <v>0</v>
      </c>
      <c r="N212" s="257">
        <f t="shared" ca="1" si="65"/>
        <v>0</v>
      </c>
      <c r="O212" s="23"/>
      <c r="P212" s="255">
        <f t="shared" ca="1" si="66"/>
        <v>0</v>
      </c>
      <c r="Q212" s="163">
        <f t="shared" ca="1" si="67"/>
        <v>0</v>
      </c>
      <c r="R212" s="164">
        <f ca="1">NPV(Q211,K212:$K$244) + ($A$13+$A$14+$A$15)/POWER(1+Q211,$A$28-D212+1)</f>
        <v>0</v>
      </c>
      <c r="S212" s="164">
        <f ca="1">NPV(Q212,K212:$K$244) + ($A$13+$A$14+$A$15)/POWER(1+Q212,$A$28-D212+1)</f>
        <v>0</v>
      </c>
      <c r="T212" s="45">
        <f t="shared" ca="1" si="68"/>
        <v>0</v>
      </c>
      <c r="U212" s="45">
        <f t="shared" ca="1" si="74"/>
        <v>0</v>
      </c>
      <c r="V212" s="45">
        <f t="shared" ca="1" si="75"/>
        <v>0</v>
      </c>
      <c r="W212" s="45">
        <f t="shared" ca="1" si="69"/>
        <v>0</v>
      </c>
      <c r="X212" s="25">
        <f t="shared" ca="1" si="58"/>
        <v>0</v>
      </c>
      <c r="Z212" s="28">
        <f t="shared" ca="1" si="76"/>
        <v>0</v>
      </c>
      <c r="AA212" s="233"/>
      <c r="AB212" s="45">
        <f t="shared" ca="1" si="70"/>
        <v>0</v>
      </c>
      <c r="AC212" s="45">
        <f t="shared" ca="1" si="59"/>
        <v>0</v>
      </c>
      <c r="AD212" s="25">
        <f t="shared" ca="1" si="60"/>
        <v>0</v>
      </c>
    </row>
    <row r="213" spans="4:30" x14ac:dyDescent="0.35">
      <c r="D213" s="20">
        <v>209</v>
      </c>
      <c r="E213" s="21">
        <f t="shared" ca="1" si="71"/>
        <v>76337</v>
      </c>
      <c r="F213" s="44">
        <f t="shared" ca="1" si="61"/>
        <v>76701</v>
      </c>
      <c r="G213" s="22" t="s">
        <v>119</v>
      </c>
      <c r="H213" s="44">
        <f t="shared" ca="1" si="72"/>
        <v>76337</v>
      </c>
      <c r="I213" s="45">
        <f t="shared" ca="1" si="62"/>
        <v>0</v>
      </c>
      <c r="J213" s="45">
        <f t="shared" ca="1" si="63"/>
        <v>0</v>
      </c>
      <c r="K213" s="45">
        <f t="shared" ca="1" si="64"/>
        <v>0</v>
      </c>
      <c r="L213" s="45"/>
      <c r="M213" s="45">
        <f t="shared" ca="1" si="73"/>
        <v>0</v>
      </c>
      <c r="N213" s="257">
        <f t="shared" ca="1" si="65"/>
        <v>0</v>
      </c>
      <c r="O213" s="23"/>
      <c r="P213" s="255">
        <f t="shared" ca="1" si="66"/>
        <v>0</v>
      </c>
      <c r="Q213" s="163">
        <f t="shared" ca="1" si="67"/>
        <v>0</v>
      </c>
      <c r="R213" s="164">
        <f ca="1">NPV(Q212,K213:$K$244) + ($A$13+$A$14+$A$15)/POWER(1+Q212,$A$28-D213+1)</f>
        <v>0</v>
      </c>
      <c r="S213" s="164">
        <f ca="1">NPV(Q213,K213:$K$244) + ($A$13+$A$14+$A$15)/POWER(1+Q213,$A$28-D213+1)</f>
        <v>0</v>
      </c>
      <c r="T213" s="45">
        <f t="shared" ca="1" si="68"/>
        <v>0</v>
      </c>
      <c r="U213" s="45">
        <f t="shared" ca="1" si="74"/>
        <v>0</v>
      </c>
      <c r="V213" s="45">
        <f t="shared" ca="1" si="75"/>
        <v>0</v>
      </c>
      <c r="W213" s="45">
        <f t="shared" ca="1" si="69"/>
        <v>0</v>
      </c>
      <c r="X213" s="25">
        <f t="shared" ca="1" si="58"/>
        <v>0</v>
      </c>
      <c r="Z213" s="28">
        <f t="shared" ca="1" si="76"/>
        <v>0</v>
      </c>
      <c r="AA213" s="233"/>
      <c r="AB213" s="45">
        <f t="shared" ca="1" si="70"/>
        <v>0</v>
      </c>
      <c r="AC213" s="45">
        <f t="shared" ca="1" si="59"/>
        <v>0</v>
      </c>
      <c r="AD213" s="25">
        <f t="shared" ca="1" si="60"/>
        <v>0</v>
      </c>
    </row>
    <row r="214" spans="4:30" x14ac:dyDescent="0.35">
      <c r="D214" s="20">
        <v>210</v>
      </c>
      <c r="E214" s="21">
        <f t="shared" ca="1" si="71"/>
        <v>76702</v>
      </c>
      <c r="F214" s="44">
        <f t="shared" ca="1" si="61"/>
        <v>77066</v>
      </c>
      <c r="G214" s="22" t="s">
        <v>119</v>
      </c>
      <c r="H214" s="44">
        <f t="shared" ca="1" si="72"/>
        <v>76702</v>
      </c>
      <c r="I214" s="45">
        <f t="shared" ca="1" si="62"/>
        <v>0</v>
      </c>
      <c r="J214" s="45">
        <f t="shared" ca="1" si="63"/>
        <v>0</v>
      </c>
      <c r="K214" s="45">
        <f t="shared" ca="1" si="64"/>
        <v>0</v>
      </c>
      <c r="L214" s="45"/>
      <c r="M214" s="45">
        <f t="shared" ca="1" si="73"/>
        <v>0</v>
      </c>
      <c r="N214" s="257">
        <f t="shared" ca="1" si="65"/>
        <v>0</v>
      </c>
      <c r="O214" s="23"/>
      <c r="P214" s="255">
        <f t="shared" ca="1" si="66"/>
        <v>0</v>
      </c>
      <c r="Q214" s="163">
        <f t="shared" ca="1" si="67"/>
        <v>0</v>
      </c>
      <c r="R214" s="164">
        <f ca="1">NPV(Q213,K214:$K$244) + ($A$13+$A$14+$A$15)/POWER(1+Q213,$A$28-D214+1)</f>
        <v>0</v>
      </c>
      <c r="S214" s="164">
        <f ca="1">NPV(Q214,K214:$K$244) + ($A$13+$A$14+$A$15)/POWER(1+Q214,$A$28-D214+1)</f>
        <v>0</v>
      </c>
      <c r="T214" s="45">
        <f t="shared" ca="1" si="68"/>
        <v>0</v>
      </c>
      <c r="U214" s="45">
        <f t="shared" ca="1" si="74"/>
        <v>0</v>
      </c>
      <c r="V214" s="45">
        <f t="shared" ca="1" si="75"/>
        <v>0</v>
      </c>
      <c r="W214" s="45">
        <f t="shared" ca="1" si="69"/>
        <v>0</v>
      </c>
      <c r="X214" s="25">
        <f t="shared" ca="1" si="58"/>
        <v>0</v>
      </c>
      <c r="Z214" s="28">
        <f t="shared" ca="1" si="76"/>
        <v>0</v>
      </c>
      <c r="AA214" s="233"/>
      <c r="AB214" s="45">
        <f t="shared" ca="1" si="70"/>
        <v>0</v>
      </c>
      <c r="AC214" s="45">
        <f t="shared" ca="1" si="59"/>
        <v>0</v>
      </c>
      <c r="AD214" s="25">
        <f t="shared" ca="1" si="60"/>
        <v>0</v>
      </c>
    </row>
    <row r="215" spans="4:30" x14ac:dyDescent="0.35">
      <c r="D215" s="20">
        <v>211</v>
      </c>
      <c r="E215" s="21">
        <f t="shared" ca="1" si="71"/>
        <v>77067</v>
      </c>
      <c r="F215" s="44">
        <f t="shared" ca="1" si="61"/>
        <v>77431</v>
      </c>
      <c r="G215" s="22" t="s">
        <v>119</v>
      </c>
      <c r="H215" s="44">
        <f t="shared" ca="1" si="72"/>
        <v>77067</v>
      </c>
      <c r="I215" s="45">
        <f t="shared" ca="1" si="62"/>
        <v>0</v>
      </c>
      <c r="J215" s="45">
        <f t="shared" ca="1" si="63"/>
        <v>0</v>
      </c>
      <c r="K215" s="45">
        <f t="shared" ca="1" si="64"/>
        <v>0</v>
      </c>
      <c r="L215" s="45"/>
      <c r="M215" s="45">
        <f t="shared" ca="1" si="73"/>
        <v>0</v>
      </c>
      <c r="N215" s="257">
        <f t="shared" ca="1" si="65"/>
        <v>0</v>
      </c>
      <c r="O215" s="23"/>
      <c r="P215" s="255">
        <f t="shared" ca="1" si="66"/>
        <v>0</v>
      </c>
      <c r="Q215" s="163">
        <f t="shared" ca="1" si="67"/>
        <v>0</v>
      </c>
      <c r="R215" s="164">
        <f ca="1">NPV(Q214,K215:$K$244) + ($A$13+$A$14+$A$15)/POWER(1+Q214,$A$28-D215+1)</f>
        <v>0</v>
      </c>
      <c r="S215" s="164">
        <f ca="1">NPV(Q215,K215:$K$244) + ($A$13+$A$14+$A$15)/POWER(1+Q215,$A$28-D215+1)</f>
        <v>0</v>
      </c>
      <c r="T215" s="45">
        <f t="shared" ca="1" si="68"/>
        <v>0</v>
      </c>
      <c r="U215" s="45">
        <f t="shared" ca="1" si="74"/>
        <v>0</v>
      </c>
      <c r="V215" s="45">
        <f t="shared" ca="1" si="75"/>
        <v>0</v>
      </c>
      <c r="W215" s="45">
        <f t="shared" ca="1" si="69"/>
        <v>0</v>
      </c>
      <c r="X215" s="25">
        <f t="shared" ca="1" si="58"/>
        <v>0</v>
      </c>
      <c r="Z215" s="28">
        <f t="shared" ca="1" si="76"/>
        <v>0</v>
      </c>
      <c r="AA215" s="233"/>
      <c r="AB215" s="45">
        <f t="shared" ca="1" si="70"/>
        <v>0</v>
      </c>
      <c r="AC215" s="45">
        <f t="shared" ca="1" si="59"/>
        <v>0</v>
      </c>
      <c r="AD215" s="25">
        <f t="shared" ca="1" si="60"/>
        <v>0</v>
      </c>
    </row>
    <row r="216" spans="4:30" x14ac:dyDescent="0.35">
      <c r="D216" s="20">
        <v>212</v>
      </c>
      <c r="E216" s="21">
        <f t="shared" ca="1" si="71"/>
        <v>77432</v>
      </c>
      <c r="F216" s="44">
        <f t="shared" ca="1" si="61"/>
        <v>77797</v>
      </c>
      <c r="G216" s="22" t="s">
        <v>119</v>
      </c>
      <c r="H216" s="44">
        <f t="shared" ca="1" si="72"/>
        <v>77432</v>
      </c>
      <c r="I216" s="45">
        <f t="shared" ca="1" si="62"/>
        <v>0</v>
      </c>
      <c r="J216" s="45">
        <f t="shared" ca="1" si="63"/>
        <v>0</v>
      </c>
      <c r="K216" s="45">
        <f t="shared" ca="1" si="64"/>
        <v>0</v>
      </c>
      <c r="L216" s="45"/>
      <c r="M216" s="45">
        <f t="shared" ca="1" si="73"/>
        <v>0</v>
      </c>
      <c r="N216" s="257">
        <f t="shared" ca="1" si="65"/>
        <v>0</v>
      </c>
      <c r="O216" s="23"/>
      <c r="P216" s="255">
        <f t="shared" ca="1" si="66"/>
        <v>0</v>
      </c>
      <c r="Q216" s="163">
        <f t="shared" ca="1" si="67"/>
        <v>0</v>
      </c>
      <c r="R216" s="164">
        <f ca="1">NPV(Q215,K216:$K$244) + ($A$13+$A$14+$A$15)/POWER(1+Q215,$A$28-D216+1)</f>
        <v>0</v>
      </c>
      <c r="S216" s="164">
        <f ca="1">NPV(Q216,K216:$K$244) + ($A$13+$A$14+$A$15)/POWER(1+Q216,$A$28-D216+1)</f>
        <v>0</v>
      </c>
      <c r="T216" s="45">
        <f t="shared" ca="1" si="68"/>
        <v>0</v>
      </c>
      <c r="U216" s="45">
        <f t="shared" ca="1" si="74"/>
        <v>0</v>
      </c>
      <c r="V216" s="45">
        <f t="shared" ca="1" si="75"/>
        <v>0</v>
      </c>
      <c r="W216" s="45">
        <f t="shared" ca="1" si="69"/>
        <v>0</v>
      </c>
      <c r="X216" s="25">
        <f t="shared" ca="1" si="58"/>
        <v>0</v>
      </c>
      <c r="Z216" s="28">
        <f t="shared" ca="1" si="76"/>
        <v>0</v>
      </c>
      <c r="AA216" s="233"/>
      <c r="AB216" s="45">
        <f t="shared" ca="1" si="70"/>
        <v>0</v>
      </c>
      <c r="AC216" s="45">
        <f t="shared" ca="1" si="59"/>
        <v>0</v>
      </c>
      <c r="AD216" s="25">
        <f t="shared" ca="1" si="60"/>
        <v>0</v>
      </c>
    </row>
    <row r="217" spans="4:30" x14ac:dyDescent="0.35">
      <c r="D217" s="20">
        <v>213</v>
      </c>
      <c r="E217" s="21">
        <f t="shared" ca="1" si="71"/>
        <v>77798</v>
      </c>
      <c r="F217" s="44">
        <f t="shared" ca="1" si="61"/>
        <v>78162</v>
      </c>
      <c r="G217" s="22" t="s">
        <v>119</v>
      </c>
      <c r="H217" s="44">
        <f t="shared" ca="1" si="72"/>
        <v>77798</v>
      </c>
      <c r="I217" s="45">
        <f t="shared" ca="1" si="62"/>
        <v>0</v>
      </c>
      <c r="J217" s="45">
        <f t="shared" ca="1" si="63"/>
        <v>0</v>
      </c>
      <c r="K217" s="45">
        <f t="shared" ca="1" si="64"/>
        <v>0</v>
      </c>
      <c r="L217" s="45"/>
      <c r="M217" s="45">
        <f t="shared" ca="1" si="73"/>
        <v>0</v>
      </c>
      <c r="N217" s="257">
        <f t="shared" ca="1" si="65"/>
        <v>0</v>
      </c>
      <c r="O217" s="23"/>
      <c r="P217" s="255">
        <f t="shared" ca="1" si="66"/>
        <v>0</v>
      </c>
      <c r="Q217" s="163">
        <f t="shared" ca="1" si="67"/>
        <v>0</v>
      </c>
      <c r="R217" s="164">
        <f ca="1">NPV(Q216,K217:$K$244) + ($A$13+$A$14+$A$15)/POWER(1+Q216,$A$28-D217+1)</f>
        <v>0</v>
      </c>
      <c r="S217" s="164">
        <f ca="1">NPV(Q217,K217:$K$244) + ($A$13+$A$14+$A$15)/POWER(1+Q217,$A$28-D217+1)</f>
        <v>0</v>
      </c>
      <c r="T217" s="45">
        <f t="shared" ca="1" si="68"/>
        <v>0</v>
      </c>
      <c r="U217" s="45">
        <f t="shared" ca="1" si="74"/>
        <v>0</v>
      </c>
      <c r="V217" s="45">
        <f t="shared" ca="1" si="75"/>
        <v>0</v>
      </c>
      <c r="W217" s="45">
        <f t="shared" ca="1" si="69"/>
        <v>0</v>
      </c>
      <c r="X217" s="25">
        <f t="shared" ca="1" si="58"/>
        <v>0</v>
      </c>
      <c r="Z217" s="28">
        <f t="shared" ca="1" si="76"/>
        <v>0</v>
      </c>
      <c r="AA217" s="233"/>
      <c r="AB217" s="45">
        <f t="shared" ca="1" si="70"/>
        <v>0</v>
      </c>
      <c r="AC217" s="45">
        <f t="shared" ca="1" si="59"/>
        <v>0</v>
      </c>
      <c r="AD217" s="25">
        <f t="shared" ca="1" si="60"/>
        <v>0</v>
      </c>
    </row>
    <row r="218" spans="4:30" x14ac:dyDescent="0.35">
      <c r="D218" s="20">
        <v>214</v>
      </c>
      <c r="E218" s="21">
        <f t="shared" ca="1" si="71"/>
        <v>78163</v>
      </c>
      <c r="F218" s="44">
        <f t="shared" ca="1" si="61"/>
        <v>78527</v>
      </c>
      <c r="G218" s="22" t="s">
        <v>119</v>
      </c>
      <c r="H218" s="44">
        <f t="shared" ca="1" si="72"/>
        <v>78163</v>
      </c>
      <c r="I218" s="45">
        <f t="shared" ca="1" si="62"/>
        <v>0</v>
      </c>
      <c r="J218" s="45">
        <f t="shared" ca="1" si="63"/>
        <v>0</v>
      </c>
      <c r="K218" s="45">
        <f t="shared" ca="1" si="64"/>
        <v>0</v>
      </c>
      <c r="L218" s="45"/>
      <c r="M218" s="45">
        <f t="shared" ca="1" si="73"/>
        <v>0</v>
      </c>
      <c r="N218" s="257">
        <f t="shared" ca="1" si="65"/>
        <v>0</v>
      </c>
      <c r="O218" s="23"/>
      <c r="P218" s="255">
        <f t="shared" ca="1" si="66"/>
        <v>0</v>
      </c>
      <c r="Q218" s="163">
        <f t="shared" ca="1" si="67"/>
        <v>0</v>
      </c>
      <c r="R218" s="164">
        <f ca="1">NPV(Q217,K218:$K$244) + ($A$13+$A$14+$A$15)/POWER(1+Q217,$A$28-D218+1)</f>
        <v>0</v>
      </c>
      <c r="S218" s="164">
        <f ca="1">NPV(Q218,K218:$K$244) + ($A$13+$A$14+$A$15)/POWER(1+Q218,$A$28-D218+1)</f>
        <v>0</v>
      </c>
      <c r="T218" s="45">
        <f t="shared" ca="1" si="68"/>
        <v>0</v>
      </c>
      <c r="U218" s="45">
        <f t="shared" ca="1" si="74"/>
        <v>0</v>
      </c>
      <c r="V218" s="45">
        <f t="shared" ca="1" si="75"/>
        <v>0</v>
      </c>
      <c r="W218" s="45">
        <f t="shared" ca="1" si="69"/>
        <v>0</v>
      </c>
      <c r="X218" s="25">
        <f t="shared" ca="1" si="58"/>
        <v>0</v>
      </c>
      <c r="Z218" s="28">
        <f t="shared" ca="1" si="76"/>
        <v>0</v>
      </c>
      <c r="AA218" s="233"/>
      <c r="AB218" s="45">
        <f t="shared" ca="1" si="70"/>
        <v>0</v>
      </c>
      <c r="AC218" s="45">
        <f t="shared" ca="1" si="59"/>
        <v>0</v>
      </c>
      <c r="AD218" s="25">
        <f t="shared" ca="1" si="60"/>
        <v>0</v>
      </c>
    </row>
    <row r="219" spans="4:30" x14ac:dyDescent="0.35">
      <c r="D219" s="20">
        <v>215</v>
      </c>
      <c r="E219" s="21">
        <f t="shared" ca="1" si="71"/>
        <v>78528</v>
      </c>
      <c r="F219" s="44">
        <f t="shared" ca="1" si="61"/>
        <v>78892</v>
      </c>
      <c r="G219" s="22" t="s">
        <v>119</v>
      </c>
      <c r="H219" s="44">
        <f t="shared" ca="1" si="72"/>
        <v>78528</v>
      </c>
      <c r="I219" s="45">
        <f t="shared" ca="1" si="62"/>
        <v>0</v>
      </c>
      <c r="J219" s="45">
        <f t="shared" ca="1" si="63"/>
        <v>0</v>
      </c>
      <c r="K219" s="45">
        <f t="shared" ca="1" si="64"/>
        <v>0</v>
      </c>
      <c r="L219" s="45"/>
      <c r="M219" s="45">
        <f t="shared" ca="1" si="73"/>
        <v>0</v>
      </c>
      <c r="N219" s="257">
        <f t="shared" ca="1" si="65"/>
        <v>0</v>
      </c>
      <c r="O219" s="23"/>
      <c r="P219" s="255">
        <f t="shared" ca="1" si="66"/>
        <v>0</v>
      </c>
      <c r="Q219" s="163">
        <f t="shared" ca="1" si="67"/>
        <v>0</v>
      </c>
      <c r="R219" s="164">
        <f ca="1">NPV(Q218,K219:$K$244) + ($A$13+$A$14+$A$15)/POWER(1+Q218,$A$28-D219+1)</f>
        <v>0</v>
      </c>
      <c r="S219" s="164">
        <f ca="1">NPV(Q219,K219:$K$244) + ($A$13+$A$14+$A$15)/POWER(1+Q219,$A$28-D219+1)</f>
        <v>0</v>
      </c>
      <c r="T219" s="45">
        <f t="shared" ca="1" si="68"/>
        <v>0</v>
      </c>
      <c r="U219" s="45">
        <f t="shared" ca="1" si="74"/>
        <v>0</v>
      </c>
      <c r="V219" s="45">
        <f t="shared" ca="1" si="75"/>
        <v>0</v>
      </c>
      <c r="W219" s="45">
        <f t="shared" ca="1" si="69"/>
        <v>0</v>
      </c>
      <c r="X219" s="25">
        <f t="shared" ca="1" si="58"/>
        <v>0</v>
      </c>
      <c r="Z219" s="28">
        <f t="shared" ca="1" si="76"/>
        <v>0</v>
      </c>
      <c r="AA219" s="233"/>
      <c r="AB219" s="45">
        <f t="shared" ca="1" si="70"/>
        <v>0</v>
      </c>
      <c r="AC219" s="45">
        <f t="shared" ca="1" si="59"/>
        <v>0</v>
      </c>
      <c r="AD219" s="25">
        <f t="shared" ca="1" si="60"/>
        <v>0</v>
      </c>
    </row>
    <row r="220" spans="4:30" x14ac:dyDescent="0.35">
      <c r="D220" s="20">
        <v>216</v>
      </c>
      <c r="E220" s="21">
        <f t="shared" ca="1" si="71"/>
        <v>78893</v>
      </c>
      <c r="F220" s="44">
        <f t="shared" ca="1" si="61"/>
        <v>79258</v>
      </c>
      <c r="G220" s="22" t="s">
        <v>119</v>
      </c>
      <c r="H220" s="44">
        <f t="shared" ca="1" si="72"/>
        <v>78893</v>
      </c>
      <c r="I220" s="45">
        <f t="shared" ca="1" si="62"/>
        <v>0</v>
      </c>
      <c r="J220" s="45">
        <f t="shared" ca="1" si="63"/>
        <v>0</v>
      </c>
      <c r="K220" s="45">
        <f t="shared" ca="1" si="64"/>
        <v>0</v>
      </c>
      <c r="L220" s="45"/>
      <c r="M220" s="45">
        <f t="shared" ca="1" si="73"/>
        <v>0</v>
      </c>
      <c r="N220" s="257">
        <f t="shared" ca="1" si="65"/>
        <v>0</v>
      </c>
      <c r="O220" s="23"/>
      <c r="P220" s="255">
        <f t="shared" ca="1" si="66"/>
        <v>0</v>
      </c>
      <c r="Q220" s="163">
        <f t="shared" ca="1" si="67"/>
        <v>0</v>
      </c>
      <c r="R220" s="164">
        <f ca="1">NPV(Q219,K220:$K$244) + ($A$13+$A$14+$A$15)/POWER(1+Q219,$A$28-D220+1)</f>
        <v>0</v>
      </c>
      <c r="S220" s="164">
        <f ca="1">NPV(Q220,K220:$K$244) + ($A$13+$A$14+$A$15)/POWER(1+Q220,$A$28-D220+1)</f>
        <v>0</v>
      </c>
      <c r="T220" s="45">
        <f t="shared" ca="1" si="68"/>
        <v>0</v>
      </c>
      <c r="U220" s="45">
        <f t="shared" ca="1" si="74"/>
        <v>0</v>
      </c>
      <c r="V220" s="45">
        <f t="shared" ca="1" si="75"/>
        <v>0</v>
      </c>
      <c r="W220" s="45">
        <f t="shared" ca="1" si="69"/>
        <v>0</v>
      </c>
      <c r="X220" s="25">
        <f t="shared" ca="1" si="58"/>
        <v>0</v>
      </c>
      <c r="Z220" s="28">
        <f t="shared" ca="1" si="76"/>
        <v>0</v>
      </c>
      <c r="AA220" s="233"/>
      <c r="AB220" s="45">
        <f t="shared" ca="1" si="70"/>
        <v>0</v>
      </c>
      <c r="AC220" s="45">
        <f t="shared" ca="1" si="59"/>
        <v>0</v>
      </c>
      <c r="AD220" s="25">
        <f t="shared" ca="1" si="60"/>
        <v>0</v>
      </c>
    </row>
    <row r="221" spans="4:30" x14ac:dyDescent="0.35">
      <c r="D221" s="20">
        <v>217</v>
      </c>
      <c r="E221" s="21">
        <f t="shared" ca="1" si="71"/>
        <v>79259</v>
      </c>
      <c r="F221" s="44">
        <f t="shared" ca="1" si="61"/>
        <v>79623</v>
      </c>
      <c r="G221" s="22" t="s">
        <v>119</v>
      </c>
      <c r="H221" s="44">
        <f t="shared" ca="1" si="72"/>
        <v>79259</v>
      </c>
      <c r="I221" s="45">
        <f t="shared" ca="1" si="62"/>
        <v>0</v>
      </c>
      <c r="J221" s="45">
        <f t="shared" ca="1" si="63"/>
        <v>0</v>
      </c>
      <c r="K221" s="45">
        <f t="shared" ca="1" si="64"/>
        <v>0</v>
      </c>
      <c r="L221" s="45"/>
      <c r="M221" s="45">
        <f t="shared" ca="1" si="73"/>
        <v>0</v>
      </c>
      <c r="N221" s="257">
        <f t="shared" ca="1" si="65"/>
        <v>0</v>
      </c>
      <c r="O221" s="23"/>
      <c r="P221" s="255">
        <f t="shared" ca="1" si="66"/>
        <v>0</v>
      </c>
      <c r="Q221" s="163">
        <f t="shared" ca="1" si="67"/>
        <v>0</v>
      </c>
      <c r="R221" s="164">
        <f ca="1">NPV(Q220,K221:$K$244) + ($A$13+$A$14+$A$15)/POWER(1+Q220,$A$28-D221+1)</f>
        <v>0</v>
      </c>
      <c r="S221" s="164">
        <f ca="1">NPV(Q221,K221:$K$244) + ($A$13+$A$14+$A$15)/POWER(1+Q221,$A$28-D221+1)</f>
        <v>0</v>
      </c>
      <c r="T221" s="45">
        <f t="shared" ca="1" si="68"/>
        <v>0</v>
      </c>
      <c r="U221" s="45">
        <f t="shared" ca="1" si="74"/>
        <v>0</v>
      </c>
      <c r="V221" s="45">
        <f t="shared" ca="1" si="75"/>
        <v>0</v>
      </c>
      <c r="W221" s="45">
        <f t="shared" ca="1" si="69"/>
        <v>0</v>
      </c>
      <c r="X221" s="25">
        <f t="shared" ca="1" si="58"/>
        <v>0</v>
      </c>
      <c r="Z221" s="28">
        <f t="shared" ca="1" si="76"/>
        <v>0</v>
      </c>
      <c r="AA221" s="233"/>
      <c r="AB221" s="45">
        <f t="shared" ca="1" si="70"/>
        <v>0</v>
      </c>
      <c r="AC221" s="45">
        <f t="shared" ca="1" si="59"/>
        <v>0</v>
      </c>
      <c r="AD221" s="25">
        <f t="shared" ca="1" si="60"/>
        <v>0</v>
      </c>
    </row>
    <row r="222" spans="4:30" x14ac:dyDescent="0.35">
      <c r="D222" s="20">
        <v>218</v>
      </c>
      <c r="E222" s="21">
        <f t="shared" ca="1" si="71"/>
        <v>79624</v>
      </c>
      <c r="F222" s="44">
        <f t="shared" ca="1" si="61"/>
        <v>79988</v>
      </c>
      <c r="G222" s="22" t="s">
        <v>119</v>
      </c>
      <c r="H222" s="44">
        <f t="shared" ca="1" si="72"/>
        <v>79624</v>
      </c>
      <c r="I222" s="45">
        <f t="shared" ca="1" si="62"/>
        <v>0</v>
      </c>
      <c r="J222" s="45">
        <f t="shared" ca="1" si="63"/>
        <v>0</v>
      </c>
      <c r="K222" s="45">
        <f t="shared" ca="1" si="64"/>
        <v>0</v>
      </c>
      <c r="L222" s="45"/>
      <c r="M222" s="45">
        <f t="shared" ca="1" si="73"/>
        <v>0</v>
      </c>
      <c r="N222" s="257">
        <f t="shared" ca="1" si="65"/>
        <v>0</v>
      </c>
      <c r="O222" s="23"/>
      <c r="P222" s="255">
        <f t="shared" ca="1" si="66"/>
        <v>0</v>
      </c>
      <c r="Q222" s="163">
        <f t="shared" ca="1" si="67"/>
        <v>0</v>
      </c>
      <c r="R222" s="164">
        <f ca="1">NPV(Q221,K222:$K$244) + ($A$13+$A$14+$A$15)/POWER(1+Q221,$A$28-D222+1)</f>
        <v>0</v>
      </c>
      <c r="S222" s="164">
        <f ca="1">NPV(Q222,K222:$K$244) + ($A$13+$A$14+$A$15)/POWER(1+Q222,$A$28-D222+1)</f>
        <v>0</v>
      </c>
      <c r="T222" s="45">
        <f t="shared" ca="1" si="68"/>
        <v>0</v>
      </c>
      <c r="U222" s="45">
        <f t="shared" ca="1" si="74"/>
        <v>0</v>
      </c>
      <c r="V222" s="45">
        <f t="shared" ca="1" si="75"/>
        <v>0</v>
      </c>
      <c r="W222" s="45">
        <f t="shared" ca="1" si="69"/>
        <v>0</v>
      </c>
      <c r="X222" s="25">
        <f t="shared" ca="1" si="58"/>
        <v>0</v>
      </c>
      <c r="Z222" s="28">
        <f t="shared" ca="1" si="76"/>
        <v>0</v>
      </c>
      <c r="AA222" s="233"/>
      <c r="AB222" s="45">
        <f t="shared" ca="1" si="70"/>
        <v>0</v>
      </c>
      <c r="AC222" s="45">
        <f t="shared" ca="1" si="59"/>
        <v>0</v>
      </c>
      <c r="AD222" s="25">
        <f t="shared" ca="1" si="60"/>
        <v>0</v>
      </c>
    </row>
    <row r="223" spans="4:30" x14ac:dyDescent="0.35">
      <c r="D223" s="20">
        <v>219</v>
      </c>
      <c r="E223" s="21">
        <f t="shared" ca="1" si="71"/>
        <v>79989</v>
      </c>
      <c r="F223" s="44">
        <f t="shared" ca="1" si="61"/>
        <v>80353</v>
      </c>
      <c r="G223" s="22" t="s">
        <v>119</v>
      </c>
      <c r="H223" s="44">
        <f t="shared" ca="1" si="72"/>
        <v>79989</v>
      </c>
      <c r="I223" s="45">
        <f t="shared" ca="1" si="62"/>
        <v>0</v>
      </c>
      <c r="J223" s="45">
        <f t="shared" ca="1" si="63"/>
        <v>0</v>
      </c>
      <c r="K223" s="45">
        <f t="shared" ca="1" si="64"/>
        <v>0</v>
      </c>
      <c r="L223" s="45"/>
      <c r="M223" s="45">
        <f t="shared" ca="1" si="73"/>
        <v>0</v>
      </c>
      <c r="N223" s="257">
        <f t="shared" ca="1" si="65"/>
        <v>0</v>
      </c>
      <c r="O223" s="23"/>
      <c r="P223" s="255">
        <f t="shared" ca="1" si="66"/>
        <v>0</v>
      </c>
      <c r="Q223" s="163">
        <f t="shared" ca="1" si="67"/>
        <v>0</v>
      </c>
      <c r="R223" s="164">
        <f ca="1">NPV(Q222,K223:$K$244) + ($A$13+$A$14+$A$15)/POWER(1+Q222,$A$28-D223+1)</f>
        <v>0</v>
      </c>
      <c r="S223" s="164">
        <f ca="1">NPV(Q223,K223:$K$244) + ($A$13+$A$14+$A$15)/POWER(1+Q223,$A$28-D223+1)</f>
        <v>0</v>
      </c>
      <c r="T223" s="45">
        <f t="shared" ca="1" si="68"/>
        <v>0</v>
      </c>
      <c r="U223" s="45">
        <f t="shared" ca="1" si="74"/>
        <v>0</v>
      </c>
      <c r="V223" s="45">
        <f t="shared" ca="1" si="75"/>
        <v>0</v>
      </c>
      <c r="W223" s="45">
        <f t="shared" ca="1" si="69"/>
        <v>0</v>
      </c>
      <c r="X223" s="25">
        <f t="shared" ca="1" si="58"/>
        <v>0</v>
      </c>
      <c r="Z223" s="28">
        <f t="shared" ca="1" si="76"/>
        <v>0</v>
      </c>
      <c r="AA223" s="233"/>
      <c r="AB223" s="45">
        <f t="shared" ca="1" si="70"/>
        <v>0</v>
      </c>
      <c r="AC223" s="45">
        <f t="shared" ca="1" si="59"/>
        <v>0</v>
      </c>
      <c r="AD223" s="25">
        <f t="shared" ca="1" si="60"/>
        <v>0</v>
      </c>
    </row>
    <row r="224" spans="4:30" x14ac:dyDescent="0.35">
      <c r="D224" s="20">
        <v>220</v>
      </c>
      <c r="E224" s="21">
        <f t="shared" ca="1" si="71"/>
        <v>80354</v>
      </c>
      <c r="F224" s="44">
        <f t="shared" ca="1" si="61"/>
        <v>80719</v>
      </c>
      <c r="G224" s="22" t="s">
        <v>119</v>
      </c>
      <c r="H224" s="44">
        <f t="shared" ca="1" si="72"/>
        <v>80354</v>
      </c>
      <c r="I224" s="45">
        <f t="shared" ca="1" si="62"/>
        <v>0</v>
      </c>
      <c r="J224" s="45">
        <f t="shared" ca="1" si="63"/>
        <v>0</v>
      </c>
      <c r="K224" s="45">
        <f t="shared" ca="1" si="64"/>
        <v>0</v>
      </c>
      <c r="L224" s="45"/>
      <c r="M224" s="45">
        <f t="shared" ca="1" si="73"/>
        <v>0</v>
      </c>
      <c r="N224" s="257">
        <f t="shared" ca="1" si="65"/>
        <v>0</v>
      </c>
      <c r="O224" s="23"/>
      <c r="P224" s="255">
        <f t="shared" ca="1" si="66"/>
        <v>0</v>
      </c>
      <c r="Q224" s="163">
        <f t="shared" ca="1" si="67"/>
        <v>0</v>
      </c>
      <c r="R224" s="164">
        <f ca="1">NPV(Q223,K224:$K$244) + ($A$13+$A$14+$A$15)/POWER(1+Q223,$A$28-D224+1)</f>
        <v>0</v>
      </c>
      <c r="S224" s="164">
        <f ca="1">NPV(Q224,K224:$K$244) + ($A$13+$A$14+$A$15)/POWER(1+Q224,$A$28-D224+1)</f>
        <v>0</v>
      </c>
      <c r="T224" s="45">
        <f t="shared" ca="1" si="68"/>
        <v>0</v>
      </c>
      <c r="U224" s="45">
        <f t="shared" ca="1" si="74"/>
        <v>0</v>
      </c>
      <c r="V224" s="45">
        <f t="shared" ca="1" si="75"/>
        <v>0</v>
      </c>
      <c r="W224" s="45">
        <f t="shared" ca="1" si="69"/>
        <v>0</v>
      </c>
      <c r="X224" s="25">
        <f t="shared" ca="1" si="58"/>
        <v>0</v>
      </c>
      <c r="Z224" s="28">
        <f t="shared" ca="1" si="76"/>
        <v>0</v>
      </c>
      <c r="AA224" s="233"/>
      <c r="AB224" s="45">
        <f t="shared" ca="1" si="70"/>
        <v>0</v>
      </c>
      <c r="AC224" s="45">
        <f t="shared" ca="1" si="59"/>
        <v>0</v>
      </c>
      <c r="AD224" s="25">
        <f t="shared" ca="1" si="60"/>
        <v>0</v>
      </c>
    </row>
    <row r="225" spans="4:30" x14ac:dyDescent="0.35">
      <c r="D225" s="20">
        <v>221</v>
      </c>
      <c r="E225" s="21">
        <f t="shared" ca="1" si="71"/>
        <v>80720</v>
      </c>
      <c r="F225" s="44">
        <f t="shared" ca="1" si="61"/>
        <v>81084</v>
      </c>
      <c r="G225" s="22" t="s">
        <v>119</v>
      </c>
      <c r="H225" s="44">
        <f t="shared" ca="1" si="72"/>
        <v>80720</v>
      </c>
      <c r="I225" s="45">
        <f t="shared" ca="1" si="62"/>
        <v>0</v>
      </c>
      <c r="J225" s="45">
        <f t="shared" ca="1" si="63"/>
        <v>0</v>
      </c>
      <c r="K225" s="45">
        <f t="shared" ca="1" si="64"/>
        <v>0</v>
      </c>
      <c r="L225" s="45"/>
      <c r="M225" s="45">
        <f t="shared" ca="1" si="73"/>
        <v>0</v>
      </c>
      <c r="N225" s="257">
        <f t="shared" ca="1" si="65"/>
        <v>0</v>
      </c>
      <c r="O225" s="23"/>
      <c r="P225" s="255">
        <f t="shared" ca="1" si="66"/>
        <v>0</v>
      </c>
      <c r="Q225" s="163">
        <f t="shared" ca="1" si="67"/>
        <v>0</v>
      </c>
      <c r="R225" s="164">
        <f ca="1">NPV(Q224,K225:$K$244) + ($A$13+$A$14+$A$15)/POWER(1+Q224,$A$28-D225+1)</f>
        <v>0</v>
      </c>
      <c r="S225" s="164">
        <f ca="1">NPV(Q225,K225:$K$244) + ($A$13+$A$14+$A$15)/POWER(1+Q225,$A$28-D225+1)</f>
        <v>0</v>
      </c>
      <c r="T225" s="45">
        <f t="shared" ca="1" si="68"/>
        <v>0</v>
      </c>
      <c r="U225" s="45">
        <f t="shared" ca="1" si="74"/>
        <v>0</v>
      </c>
      <c r="V225" s="45">
        <f t="shared" ca="1" si="75"/>
        <v>0</v>
      </c>
      <c r="W225" s="45">
        <f t="shared" ca="1" si="69"/>
        <v>0</v>
      </c>
      <c r="X225" s="25">
        <f t="shared" ca="1" si="58"/>
        <v>0</v>
      </c>
      <c r="Z225" s="28">
        <f t="shared" ca="1" si="76"/>
        <v>0</v>
      </c>
      <c r="AA225" s="233"/>
      <c r="AB225" s="45">
        <f t="shared" ca="1" si="70"/>
        <v>0</v>
      </c>
      <c r="AC225" s="45">
        <f t="shared" ca="1" si="59"/>
        <v>0</v>
      </c>
      <c r="AD225" s="25">
        <f t="shared" ca="1" si="60"/>
        <v>0</v>
      </c>
    </row>
    <row r="226" spans="4:30" x14ac:dyDescent="0.35">
      <c r="D226" s="20">
        <v>222</v>
      </c>
      <c r="E226" s="21">
        <f t="shared" ca="1" si="71"/>
        <v>81085</v>
      </c>
      <c r="F226" s="44">
        <f t="shared" ca="1" si="61"/>
        <v>81449</v>
      </c>
      <c r="G226" s="22" t="s">
        <v>119</v>
      </c>
      <c r="H226" s="44">
        <f t="shared" ca="1" si="72"/>
        <v>81085</v>
      </c>
      <c r="I226" s="45">
        <f t="shared" ca="1" si="62"/>
        <v>0</v>
      </c>
      <c r="J226" s="45">
        <f t="shared" ca="1" si="63"/>
        <v>0</v>
      </c>
      <c r="K226" s="45">
        <f t="shared" ca="1" si="64"/>
        <v>0</v>
      </c>
      <c r="L226" s="45"/>
      <c r="M226" s="45">
        <f t="shared" ca="1" si="73"/>
        <v>0</v>
      </c>
      <c r="N226" s="257">
        <f t="shared" ca="1" si="65"/>
        <v>0</v>
      </c>
      <c r="O226" s="23"/>
      <c r="P226" s="255">
        <f t="shared" ca="1" si="66"/>
        <v>0</v>
      </c>
      <c r="Q226" s="163">
        <f t="shared" ca="1" si="67"/>
        <v>0</v>
      </c>
      <c r="R226" s="164">
        <f ca="1">NPV(Q225,K226:$K$244) + ($A$13+$A$14+$A$15)/POWER(1+Q225,$A$28-D226+1)</f>
        <v>0</v>
      </c>
      <c r="S226" s="164">
        <f ca="1">NPV(Q226,K226:$K$244) + ($A$13+$A$14+$A$15)/POWER(1+Q226,$A$28-D226+1)</f>
        <v>0</v>
      </c>
      <c r="T226" s="45">
        <f t="shared" ca="1" si="68"/>
        <v>0</v>
      </c>
      <c r="U226" s="45">
        <f t="shared" ca="1" si="74"/>
        <v>0</v>
      </c>
      <c r="V226" s="45">
        <f t="shared" ca="1" si="75"/>
        <v>0</v>
      </c>
      <c r="W226" s="45">
        <f t="shared" ca="1" si="69"/>
        <v>0</v>
      </c>
      <c r="X226" s="25">
        <f t="shared" ca="1" si="58"/>
        <v>0</v>
      </c>
      <c r="Z226" s="28">
        <f t="shared" ca="1" si="76"/>
        <v>0</v>
      </c>
      <c r="AA226" s="233"/>
      <c r="AB226" s="45">
        <f t="shared" ca="1" si="70"/>
        <v>0</v>
      </c>
      <c r="AC226" s="45">
        <f t="shared" ca="1" si="59"/>
        <v>0</v>
      </c>
      <c r="AD226" s="25">
        <f t="shared" ca="1" si="60"/>
        <v>0</v>
      </c>
    </row>
    <row r="227" spans="4:30" x14ac:dyDescent="0.35">
      <c r="D227" s="20">
        <v>223</v>
      </c>
      <c r="E227" s="21">
        <f t="shared" ca="1" si="71"/>
        <v>81450</v>
      </c>
      <c r="F227" s="44">
        <f t="shared" ca="1" si="61"/>
        <v>81814</v>
      </c>
      <c r="G227" s="22" t="s">
        <v>119</v>
      </c>
      <c r="H227" s="44">
        <f t="shared" ca="1" si="72"/>
        <v>81450</v>
      </c>
      <c r="I227" s="45">
        <f t="shared" ca="1" si="62"/>
        <v>0</v>
      </c>
      <c r="J227" s="45">
        <f t="shared" ca="1" si="63"/>
        <v>0</v>
      </c>
      <c r="K227" s="45">
        <f t="shared" ca="1" si="64"/>
        <v>0</v>
      </c>
      <c r="L227" s="45"/>
      <c r="M227" s="45">
        <f t="shared" ca="1" si="73"/>
        <v>0</v>
      </c>
      <c r="N227" s="257">
        <f t="shared" ca="1" si="65"/>
        <v>0</v>
      </c>
      <c r="O227" s="23"/>
      <c r="P227" s="255">
        <f t="shared" ca="1" si="66"/>
        <v>0</v>
      </c>
      <c r="Q227" s="163">
        <f t="shared" ca="1" si="67"/>
        <v>0</v>
      </c>
      <c r="R227" s="164">
        <f ca="1">NPV(Q226,K227:$K$244) + ($A$13+$A$14+$A$15)/POWER(1+Q226,$A$28-D227+1)</f>
        <v>0</v>
      </c>
      <c r="S227" s="164">
        <f ca="1">NPV(Q227,K227:$K$244) + ($A$13+$A$14+$A$15)/POWER(1+Q227,$A$28-D227+1)</f>
        <v>0</v>
      </c>
      <c r="T227" s="45">
        <f t="shared" ca="1" si="68"/>
        <v>0</v>
      </c>
      <c r="U227" s="45">
        <f t="shared" ca="1" si="74"/>
        <v>0</v>
      </c>
      <c r="V227" s="45">
        <f t="shared" ca="1" si="75"/>
        <v>0</v>
      </c>
      <c r="W227" s="45">
        <f t="shared" ca="1" si="69"/>
        <v>0</v>
      </c>
      <c r="X227" s="25">
        <f t="shared" ca="1" si="58"/>
        <v>0</v>
      </c>
      <c r="Z227" s="28">
        <f t="shared" ca="1" si="76"/>
        <v>0</v>
      </c>
      <c r="AA227" s="233"/>
      <c r="AB227" s="45">
        <f t="shared" ca="1" si="70"/>
        <v>0</v>
      </c>
      <c r="AC227" s="45">
        <f t="shared" ca="1" si="59"/>
        <v>0</v>
      </c>
      <c r="AD227" s="25">
        <f t="shared" ca="1" si="60"/>
        <v>0</v>
      </c>
    </row>
    <row r="228" spans="4:30" x14ac:dyDescent="0.35">
      <c r="D228" s="20">
        <v>224</v>
      </c>
      <c r="E228" s="21">
        <f t="shared" ca="1" si="71"/>
        <v>81815</v>
      </c>
      <c r="F228" s="44">
        <f t="shared" ca="1" si="61"/>
        <v>82180</v>
      </c>
      <c r="G228" s="22" t="s">
        <v>119</v>
      </c>
      <c r="H228" s="44">
        <f t="shared" ca="1" si="72"/>
        <v>81815</v>
      </c>
      <c r="I228" s="45">
        <f t="shared" ca="1" si="62"/>
        <v>0</v>
      </c>
      <c r="J228" s="45">
        <f t="shared" ca="1" si="63"/>
        <v>0</v>
      </c>
      <c r="K228" s="45">
        <f t="shared" ca="1" si="64"/>
        <v>0</v>
      </c>
      <c r="L228" s="45"/>
      <c r="M228" s="45">
        <f t="shared" ca="1" si="73"/>
        <v>0</v>
      </c>
      <c r="N228" s="257">
        <f t="shared" ca="1" si="65"/>
        <v>0</v>
      </c>
      <c r="O228" s="23"/>
      <c r="P228" s="255">
        <f t="shared" ca="1" si="66"/>
        <v>0</v>
      </c>
      <c r="Q228" s="163">
        <f t="shared" ca="1" si="67"/>
        <v>0</v>
      </c>
      <c r="R228" s="164">
        <f ca="1">NPV(Q227,K228:$K$244) + ($A$13+$A$14+$A$15)/POWER(1+Q227,$A$28-D228+1)</f>
        <v>0</v>
      </c>
      <c r="S228" s="164">
        <f ca="1">NPV(Q228,K228:$K$244) + ($A$13+$A$14+$A$15)/POWER(1+Q228,$A$28-D228+1)</f>
        <v>0</v>
      </c>
      <c r="T228" s="45">
        <f t="shared" ca="1" si="68"/>
        <v>0</v>
      </c>
      <c r="U228" s="45">
        <f t="shared" ca="1" si="74"/>
        <v>0</v>
      </c>
      <c r="V228" s="45">
        <f t="shared" ca="1" si="75"/>
        <v>0</v>
      </c>
      <c r="W228" s="45">
        <f t="shared" ca="1" si="69"/>
        <v>0</v>
      </c>
      <c r="X228" s="25">
        <f t="shared" ca="1" si="58"/>
        <v>0</v>
      </c>
      <c r="Z228" s="28">
        <f t="shared" ca="1" si="76"/>
        <v>0</v>
      </c>
      <c r="AA228" s="233"/>
      <c r="AB228" s="45">
        <f t="shared" ca="1" si="70"/>
        <v>0</v>
      </c>
      <c r="AC228" s="45">
        <f t="shared" ca="1" si="59"/>
        <v>0</v>
      </c>
      <c r="AD228" s="25">
        <f t="shared" ca="1" si="60"/>
        <v>0</v>
      </c>
    </row>
    <row r="229" spans="4:30" x14ac:dyDescent="0.35">
      <c r="D229" s="20">
        <v>225</v>
      </c>
      <c r="E229" s="21">
        <f t="shared" ca="1" si="71"/>
        <v>82181</v>
      </c>
      <c r="F229" s="44">
        <f t="shared" ca="1" si="61"/>
        <v>82545</v>
      </c>
      <c r="G229" s="22" t="s">
        <v>119</v>
      </c>
      <c r="H229" s="44">
        <f t="shared" ca="1" si="72"/>
        <v>82181</v>
      </c>
      <c r="I229" s="45">
        <f t="shared" ca="1" si="62"/>
        <v>0</v>
      </c>
      <c r="J229" s="45">
        <f t="shared" ca="1" si="63"/>
        <v>0</v>
      </c>
      <c r="K229" s="45">
        <f t="shared" ca="1" si="64"/>
        <v>0</v>
      </c>
      <c r="L229" s="45"/>
      <c r="M229" s="45">
        <f t="shared" ca="1" si="73"/>
        <v>0</v>
      </c>
      <c r="N229" s="257">
        <f t="shared" ca="1" si="65"/>
        <v>0</v>
      </c>
      <c r="O229" s="23"/>
      <c r="P229" s="255">
        <f t="shared" ca="1" si="66"/>
        <v>0</v>
      </c>
      <c r="Q229" s="163">
        <f t="shared" ca="1" si="67"/>
        <v>0</v>
      </c>
      <c r="R229" s="164">
        <f ca="1">NPV(Q228,K229:$K$244) + ($A$13+$A$14+$A$15)/POWER(1+Q228,$A$28-D229+1)</f>
        <v>0</v>
      </c>
      <c r="S229" s="164">
        <f ca="1">NPV(Q229,K229:$K$244) + ($A$13+$A$14+$A$15)/POWER(1+Q229,$A$28-D229+1)</f>
        <v>0</v>
      </c>
      <c r="T229" s="45">
        <f t="shared" ca="1" si="68"/>
        <v>0</v>
      </c>
      <c r="U229" s="45">
        <f t="shared" ca="1" si="74"/>
        <v>0</v>
      </c>
      <c r="V229" s="45">
        <f t="shared" ca="1" si="75"/>
        <v>0</v>
      </c>
      <c r="W229" s="45">
        <f t="shared" ca="1" si="69"/>
        <v>0</v>
      </c>
      <c r="X229" s="25">
        <f t="shared" ca="1" si="58"/>
        <v>0</v>
      </c>
      <c r="Z229" s="28">
        <f t="shared" ca="1" si="76"/>
        <v>0</v>
      </c>
      <c r="AA229" s="233"/>
      <c r="AB229" s="45">
        <f t="shared" ca="1" si="70"/>
        <v>0</v>
      </c>
      <c r="AC229" s="45">
        <f t="shared" ca="1" si="59"/>
        <v>0</v>
      </c>
      <c r="AD229" s="25">
        <f t="shared" ca="1" si="60"/>
        <v>0</v>
      </c>
    </row>
    <row r="230" spans="4:30" x14ac:dyDescent="0.35">
      <c r="D230" s="20">
        <v>226</v>
      </c>
      <c r="E230" s="21">
        <f t="shared" ca="1" si="71"/>
        <v>82546</v>
      </c>
      <c r="F230" s="44">
        <f t="shared" ca="1" si="61"/>
        <v>82910</v>
      </c>
      <c r="G230" s="22" t="s">
        <v>119</v>
      </c>
      <c r="H230" s="44">
        <f t="shared" ca="1" si="72"/>
        <v>82546</v>
      </c>
      <c r="I230" s="45">
        <f t="shared" ca="1" si="62"/>
        <v>0</v>
      </c>
      <c r="J230" s="45">
        <f t="shared" ca="1" si="63"/>
        <v>0</v>
      </c>
      <c r="K230" s="45">
        <f t="shared" ca="1" si="64"/>
        <v>0</v>
      </c>
      <c r="L230" s="45"/>
      <c r="M230" s="45">
        <f t="shared" ca="1" si="73"/>
        <v>0</v>
      </c>
      <c r="N230" s="257">
        <f t="shared" ca="1" si="65"/>
        <v>0</v>
      </c>
      <c r="O230" s="23"/>
      <c r="P230" s="255">
        <f t="shared" ca="1" si="66"/>
        <v>0</v>
      </c>
      <c r="Q230" s="163">
        <f t="shared" ca="1" si="67"/>
        <v>0</v>
      </c>
      <c r="R230" s="164">
        <f ca="1">NPV(Q229,K230:$K$244) + ($A$13+$A$14+$A$15)/POWER(1+Q229,$A$28-D230+1)</f>
        <v>0</v>
      </c>
      <c r="S230" s="164">
        <f ca="1">NPV(Q230,K230:$K$244) + ($A$13+$A$14+$A$15)/POWER(1+Q230,$A$28-D230+1)</f>
        <v>0</v>
      </c>
      <c r="T230" s="45">
        <f t="shared" ca="1" si="68"/>
        <v>0</v>
      </c>
      <c r="U230" s="45">
        <f t="shared" ca="1" si="74"/>
        <v>0</v>
      </c>
      <c r="V230" s="45">
        <f t="shared" ca="1" si="75"/>
        <v>0</v>
      </c>
      <c r="W230" s="45">
        <f t="shared" ca="1" si="69"/>
        <v>0</v>
      </c>
      <c r="X230" s="25">
        <f t="shared" ca="1" si="58"/>
        <v>0</v>
      </c>
      <c r="Z230" s="28">
        <f t="shared" ca="1" si="76"/>
        <v>0</v>
      </c>
      <c r="AA230" s="233"/>
      <c r="AB230" s="45">
        <f t="shared" ca="1" si="70"/>
        <v>0</v>
      </c>
      <c r="AC230" s="45">
        <f t="shared" ca="1" si="59"/>
        <v>0</v>
      </c>
      <c r="AD230" s="25">
        <f t="shared" ca="1" si="60"/>
        <v>0</v>
      </c>
    </row>
    <row r="231" spans="4:30" x14ac:dyDescent="0.35">
      <c r="D231" s="20">
        <v>227</v>
      </c>
      <c r="E231" s="21">
        <f t="shared" ca="1" si="71"/>
        <v>82911</v>
      </c>
      <c r="F231" s="44">
        <f t="shared" ca="1" si="61"/>
        <v>83275</v>
      </c>
      <c r="G231" s="22" t="s">
        <v>119</v>
      </c>
      <c r="H231" s="44">
        <f t="shared" ca="1" si="72"/>
        <v>82911</v>
      </c>
      <c r="I231" s="45">
        <f t="shared" ca="1" si="62"/>
        <v>0</v>
      </c>
      <c r="J231" s="45">
        <f t="shared" ca="1" si="63"/>
        <v>0</v>
      </c>
      <c r="K231" s="45">
        <f t="shared" ca="1" si="64"/>
        <v>0</v>
      </c>
      <c r="L231" s="45"/>
      <c r="M231" s="45">
        <f t="shared" ca="1" si="73"/>
        <v>0</v>
      </c>
      <c r="N231" s="257">
        <f t="shared" ca="1" si="65"/>
        <v>0</v>
      </c>
      <c r="O231" s="23"/>
      <c r="P231" s="255">
        <f t="shared" ca="1" si="66"/>
        <v>0</v>
      </c>
      <c r="Q231" s="163">
        <f t="shared" ca="1" si="67"/>
        <v>0</v>
      </c>
      <c r="R231" s="164">
        <f ca="1">NPV(Q230,K231:$K$244) + ($A$13+$A$14+$A$15)/POWER(1+Q230,$A$28-D231+1)</f>
        <v>0</v>
      </c>
      <c r="S231" s="164">
        <f ca="1">NPV(Q231,K231:$K$244) + ($A$13+$A$14+$A$15)/POWER(1+Q231,$A$28-D231+1)</f>
        <v>0</v>
      </c>
      <c r="T231" s="45">
        <f t="shared" ca="1" si="68"/>
        <v>0</v>
      </c>
      <c r="U231" s="45">
        <f t="shared" ca="1" si="74"/>
        <v>0</v>
      </c>
      <c r="V231" s="45">
        <f t="shared" ca="1" si="75"/>
        <v>0</v>
      </c>
      <c r="W231" s="45">
        <f t="shared" ca="1" si="69"/>
        <v>0</v>
      </c>
      <c r="X231" s="25">
        <f t="shared" ca="1" si="58"/>
        <v>0</v>
      </c>
      <c r="Z231" s="28">
        <f t="shared" ca="1" si="76"/>
        <v>0</v>
      </c>
      <c r="AA231" s="233"/>
      <c r="AB231" s="45">
        <f t="shared" ca="1" si="70"/>
        <v>0</v>
      </c>
      <c r="AC231" s="45">
        <f t="shared" ca="1" si="59"/>
        <v>0</v>
      </c>
      <c r="AD231" s="25">
        <f t="shared" ca="1" si="60"/>
        <v>0</v>
      </c>
    </row>
    <row r="232" spans="4:30" x14ac:dyDescent="0.35">
      <c r="D232" s="20">
        <v>228</v>
      </c>
      <c r="E232" s="21">
        <f t="shared" ca="1" si="71"/>
        <v>83276</v>
      </c>
      <c r="F232" s="44">
        <f t="shared" ca="1" si="61"/>
        <v>83641</v>
      </c>
      <c r="G232" s="22" t="s">
        <v>119</v>
      </c>
      <c r="H232" s="44">
        <f t="shared" ca="1" si="72"/>
        <v>83276</v>
      </c>
      <c r="I232" s="45">
        <f t="shared" ca="1" si="62"/>
        <v>0</v>
      </c>
      <c r="J232" s="45">
        <f t="shared" ca="1" si="63"/>
        <v>0</v>
      </c>
      <c r="K232" s="45">
        <f t="shared" ca="1" si="64"/>
        <v>0</v>
      </c>
      <c r="L232" s="45"/>
      <c r="M232" s="45">
        <f t="shared" ca="1" si="73"/>
        <v>0</v>
      </c>
      <c r="N232" s="257">
        <f t="shared" ca="1" si="65"/>
        <v>0</v>
      </c>
      <c r="O232" s="23"/>
      <c r="P232" s="255">
        <f t="shared" ca="1" si="66"/>
        <v>0</v>
      </c>
      <c r="Q232" s="163">
        <f t="shared" ca="1" si="67"/>
        <v>0</v>
      </c>
      <c r="R232" s="164">
        <f ca="1">NPV(Q231,K232:$K$244) + ($A$13+$A$14+$A$15)/POWER(1+Q231,$A$28-D232+1)</f>
        <v>0</v>
      </c>
      <c r="S232" s="164">
        <f ca="1">NPV(Q232,K232:$K$244) + ($A$13+$A$14+$A$15)/POWER(1+Q232,$A$28-D232+1)</f>
        <v>0</v>
      </c>
      <c r="T232" s="45">
        <f t="shared" ca="1" si="68"/>
        <v>0</v>
      </c>
      <c r="U232" s="45">
        <f t="shared" ca="1" si="74"/>
        <v>0</v>
      </c>
      <c r="V232" s="45">
        <f t="shared" ca="1" si="75"/>
        <v>0</v>
      </c>
      <c r="W232" s="45">
        <f t="shared" ca="1" si="69"/>
        <v>0</v>
      </c>
      <c r="X232" s="25">
        <f t="shared" ca="1" si="58"/>
        <v>0</v>
      </c>
      <c r="Z232" s="28">
        <f t="shared" ca="1" si="76"/>
        <v>0</v>
      </c>
      <c r="AA232" s="233"/>
      <c r="AB232" s="45">
        <f t="shared" ca="1" si="70"/>
        <v>0</v>
      </c>
      <c r="AC232" s="45">
        <f t="shared" ca="1" si="59"/>
        <v>0</v>
      </c>
      <c r="AD232" s="25">
        <f t="shared" ca="1" si="60"/>
        <v>0</v>
      </c>
    </row>
    <row r="233" spans="4:30" x14ac:dyDescent="0.35">
      <c r="D233" s="20">
        <v>229</v>
      </c>
      <c r="E233" s="21">
        <f t="shared" ca="1" si="71"/>
        <v>83642</v>
      </c>
      <c r="F233" s="44">
        <f t="shared" ca="1" si="61"/>
        <v>84006</v>
      </c>
      <c r="G233" s="22" t="s">
        <v>119</v>
      </c>
      <c r="H233" s="44">
        <f t="shared" ca="1" si="72"/>
        <v>83642</v>
      </c>
      <c r="I233" s="45">
        <f t="shared" ca="1" si="62"/>
        <v>0</v>
      </c>
      <c r="J233" s="45">
        <f t="shared" ca="1" si="63"/>
        <v>0</v>
      </c>
      <c r="K233" s="45">
        <f t="shared" ca="1" si="64"/>
        <v>0</v>
      </c>
      <c r="L233" s="45"/>
      <c r="M233" s="45">
        <f t="shared" ca="1" si="73"/>
        <v>0</v>
      </c>
      <c r="N233" s="257">
        <f t="shared" ca="1" si="65"/>
        <v>0</v>
      </c>
      <c r="O233" s="23"/>
      <c r="P233" s="255">
        <f t="shared" ca="1" si="66"/>
        <v>0</v>
      </c>
      <c r="Q233" s="163">
        <f t="shared" ca="1" si="67"/>
        <v>0</v>
      </c>
      <c r="R233" s="164">
        <f ca="1">NPV(Q232,K233:$K$244) + ($A$13+$A$14+$A$15)/POWER(1+Q232,$A$28-D233+1)</f>
        <v>0</v>
      </c>
      <c r="S233" s="164">
        <f ca="1">NPV(Q233,K233:$K$244) + ($A$13+$A$14+$A$15)/POWER(1+Q233,$A$28-D233+1)</f>
        <v>0</v>
      </c>
      <c r="T233" s="45">
        <f t="shared" ca="1" si="68"/>
        <v>0</v>
      </c>
      <c r="U233" s="45">
        <f t="shared" ca="1" si="74"/>
        <v>0</v>
      </c>
      <c r="V233" s="45">
        <f t="shared" ca="1" si="75"/>
        <v>0</v>
      </c>
      <c r="W233" s="45">
        <f t="shared" ca="1" si="69"/>
        <v>0</v>
      </c>
      <c r="X233" s="25">
        <f t="shared" ca="1" si="58"/>
        <v>0</v>
      </c>
      <c r="Z233" s="28">
        <f t="shared" ca="1" si="76"/>
        <v>0</v>
      </c>
      <c r="AA233" s="233"/>
      <c r="AB233" s="45">
        <f t="shared" ca="1" si="70"/>
        <v>0</v>
      </c>
      <c r="AC233" s="45">
        <f t="shared" ca="1" si="59"/>
        <v>0</v>
      </c>
      <c r="AD233" s="25">
        <f t="shared" ca="1" si="60"/>
        <v>0</v>
      </c>
    </row>
    <row r="234" spans="4:30" x14ac:dyDescent="0.35">
      <c r="D234" s="20">
        <v>230</v>
      </c>
      <c r="E234" s="21">
        <f t="shared" ca="1" si="71"/>
        <v>84007</v>
      </c>
      <c r="F234" s="44">
        <f t="shared" ca="1" si="61"/>
        <v>84371</v>
      </c>
      <c r="G234" s="22" t="s">
        <v>119</v>
      </c>
      <c r="H234" s="44">
        <f t="shared" ca="1" si="72"/>
        <v>84007</v>
      </c>
      <c r="I234" s="45">
        <f t="shared" ca="1" si="62"/>
        <v>0</v>
      </c>
      <c r="J234" s="45">
        <f t="shared" ca="1" si="63"/>
        <v>0</v>
      </c>
      <c r="K234" s="45">
        <f t="shared" ca="1" si="64"/>
        <v>0</v>
      </c>
      <c r="L234" s="45"/>
      <c r="M234" s="45">
        <f t="shared" ca="1" si="73"/>
        <v>0</v>
      </c>
      <c r="N234" s="257">
        <f t="shared" ca="1" si="65"/>
        <v>0</v>
      </c>
      <c r="O234" s="23"/>
      <c r="P234" s="255">
        <f t="shared" ca="1" si="66"/>
        <v>0</v>
      </c>
      <c r="Q234" s="163">
        <f t="shared" ca="1" si="67"/>
        <v>0</v>
      </c>
      <c r="R234" s="164">
        <f ca="1">NPV(Q233,K234:$K$244) + ($A$13+$A$14+$A$15)/POWER(1+Q233,$A$28-D234+1)</f>
        <v>0</v>
      </c>
      <c r="S234" s="164">
        <f ca="1">NPV(Q234,K234:$K$244) + ($A$13+$A$14+$A$15)/POWER(1+Q234,$A$28-D234+1)</f>
        <v>0</v>
      </c>
      <c r="T234" s="45">
        <f t="shared" ca="1" si="68"/>
        <v>0</v>
      </c>
      <c r="U234" s="45">
        <f t="shared" ca="1" si="74"/>
        <v>0</v>
      </c>
      <c r="V234" s="45">
        <f t="shared" ca="1" si="75"/>
        <v>0</v>
      </c>
      <c r="W234" s="45">
        <f t="shared" ca="1" si="69"/>
        <v>0</v>
      </c>
      <c r="X234" s="25">
        <f t="shared" ca="1" si="58"/>
        <v>0</v>
      </c>
      <c r="Z234" s="28">
        <f t="shared" ca="1" si="76"/>
        <v>0</v>
      </c>
      <c r="AA234" s="233"/>
      <c r="AB234" s="45">
        <f t="shared" ca="1" si="70"/>
        <v>0</v>
      </c>
      <c r="AC234" s="45">
        <f t="shared" ca="1" si="59"/>
        <v>0</v>
      </c>
      <c r="AD234" s="25">
        <f t="shared" ca="1" si="60"/>
        <v>0</v>
      </c>
    </row>
    <row r="235" spans="4:30" x14ac:dyDescent="0.35">
      <c r="D235" s="20">
        <v>231</v>
      </c>
      <c r="E235" s="21">
        <f t="shared" ca="1" si="71"/>
        <v>84372</v>
      </c>
      <c r="F235" s="44">
        <f t="shared" ca="1" si="61"/>
        <v>84736</v>
      </c>
      <c r="G235" s="22" t="s">
        <v>119</v>
      </c>
      <c r="H235" s="44">
        <f t="shared" ca="1" si="72"/>
        <v>84372</v>
      </c>
      <c r="I235" s="45">
        <f t="shared" ca="1" si="62"/>
        <v>0</v>
      </c>
      <c r="J235" s="45">
        <f t="shared" ca="1" si="63"/>
        <v>0</v>
      </c>
      <c r="K235" s="45">
        <f t="shared" ca="1" si="64"/>
        <v>0</v>
      </c>
      <c r="L235" s="45"/>
      <c r="M235" s="45">
        <f t="shared" ca="1" si="73"/>
        <v>0</v>
      </c>
      <c r="N235" s="257">
        <f t="shared" ca="1" si="65"/>
        <v>0</v>
      </c>
      <c r="O235" s="23"/>
      <c r="P235" s="255">
        <f t="shared" ca="1" si="66"/>
        <v>0</v>
      </c>
      <c r="Q235" s="163">
        <f t="shared" ca="1" si="67"/>
        <v>0</v>
      </c>
      <c r="R235" s="164">
        <f ca="1">NPV(Q234,K235:$K$244) + ($A$13+$A$14+$A$15)/POWER(1+Q234,$A$28-D235+1)</f>
        <v>0</v>
      </c>
      <c r="S235" s="164">
        <f ca="1">NPV(Q235,K235:$K$244) + ($A$13+$A$14+$A$15)/POWER(1+Q235,$A$28-D235+1)</f>
        <v>0</v>
      </c>
      <c r="T235" s="45">
        <f t="shared" ca="1" si="68"/>
        <v>0</v>
      </c>
      <c r="U235" s="45">
        <f t="shared" ca="1" si="74"/>
        <v>0</v>
      </c>
      <c r="V235" s="45">
        <f t="shared" ca="1" si="75"/>
        <v>0</v>
      </c>
      <c r="W235" s="45">
        <f t="shared" ca="1" si="69"/>
        <v>0</v>
      </c>
      <c r="X235" s="25">
        <f t="shared" ca="1" si="58"/>
        <v>0</v>
      </c>
      <c r="Z235" s="28">
        <f t="shared" ca="1" si="76"/>
        <v>0</v>
      </c>
      <c r="AA235" s="233"/>
      <c r="AB235" s="45">
        <f t="shared" ca="1" si="70"/>
        <v>0</v>
      </c>
      <c r="AC235" s="45">
        <f t="shared" ca="1" si="59"/>
        <v>0</v>
      </c>
      <c r="AD235" s="25">
        <f t="shared" ca="1" si="60"/>
        <v>0</v>
      </c>
    </row>
    <row r="236" spans="4:30" x14ac:dyDescent="0.35">
      <c r="D236" s="20">
        <v>232</v>
      </c>
      <c r="E236" s="21">
        <f t="shared" ca="1" si="71"/>
        <v>84737</v>
      </c>
      <c r="F236" s="44">
        <f t="shared" ca="1" si="61"/>
        <v>85102</v>
      </c>
      <c r="G236" s="22" t="s">
        <v>119</v>
      </c>
      <c r="H236" s="44">
        <f t="shared" ca="1" si="72"/>
        <v>84737</v>
      </c>
      <c r="I236" s="45">
        <f t="shared" ca="1" si="62"/>
        <v>0</v>
      </c>
      <c r="J236" s="45">
        <f t="shared" ca="1" si="63"/>
        <v>0</v>
      </c>
      <c r="K236" s="45">
        <f t="shared" ca="1" si="64"/>
        <v>0</v>
      </c>
      <c r="L236" s="45"/>
      <c r="M236" s="45">
        <f t="shared" ca="1" si="73"/>
        <v>0</v>
      </c>
      <c r="N236" s="257">
        <f t="shared" ca="1" si="65"/>
        <v>0</v>
      </c>
      <c r="O236" s="23"/>
      <c r="P236" s="255">
        <f t="shared" ca="1" si="66"/>
        <v>0</v>
      </c>
      <c r="Q236" s="163">
        <f t="shared" ca="1" si="67"/>
        <v>0</v>
      </c>
      <c r="R236" s="164">
        <f ca="1">NPV(Q235,K236:$K$244) + ($A$13+$A$14+$A$15)/POWER(1+Q235,$A$28-D236+1)</f>
        <v>0</v>
      </c>
      <c r="S236" s="164">
        <f ca="1">NPV(Q236,K236:$K$244) + ($A$13+$A$14+$A$15)/POWER(1+Q236,$A$28-D236+1)</f>
        <v>0</v>
      </c>
      <c r="T236" s="45">
        <f t="shared" ca="1" si="68"/>
        <v>0</v>
      </c>
      <c r="U236" s="45">
        <f t="shared" ca="1" si="74"/>
        <v>0</v>
      </c>
      <c r="V236" s="45">
        <f t="shared" ca="1" si="75"/>
        <v>0</v>
      </c>
      <c r="W236" s="45">
        <f t="shared" ca="1" si="69"/>
        <v>0</v>
      </c>
      <c r="X236" s="25">
        <f t="shared" ca="1" si="58"/>
        <v>0</v>
      </c>
      <c r="Z236" s="28">
        <f t="shared" ca="1" si="76"/>
        <v>0</v>
      </c>
      <c r="AA236" s="233"/>
      <c r="AB236" s="45">
        <f t="shared" ca="1" si="70"/>
        <v>0</v>
      </c>
      <c r="AC236" s="45">
        <f t="shared" ca="1" si="59"/>
        <v>0</v>
      </c>
      <c r="AD236" s="25">
        <f t="shared" ca="1" si="60"/>
        <v>0</v>
      </c>
    </row>
    <row r="237" spans="4:30" x14ac:dyDescent="0.35">
      <c r="D237" s="20">
        <v>233</v>
      </c>
      <c r="E237" s="21">
        <f t="shared" ca="1" si="71"/>
        <v>85103</v>
      </c>
      <c r="F237" s="44">
        <f t="shared" ca="1" si="61"/>
        <v>85467</v>
      </c>
      <c r="G237" s="22" t="s">
        <v>119</v>
      </c>
      <c r="H237" s="44">
        <f t="shared" ca="1" si="72"/>
        <v>85103</v>
      </c>
      <c r="I237" s="45">
        <f t="shared" ca="1" si="62"/>
        <v>0</v>
      </c>
      <c r="J237" s="45">
        <f t="shared" ca="1" si="63"/>
        <v>0</v>
      </c>
      <c r="K237" s="45">
        <f t="shared" ca="1" si="64"/>
        <v>0</v>
      </c>
      <c r="L237" s="45"/>
      <c r="M237" s="45">
        <f t="shared" ca="1" si="73"/>
        <v>0</v>
      </c>
      <c r="N237" s="257">
        <f t="shared" ca="1" si="65"/>
        <v>0</v>
      </c>
      <c r="O237" s="23"/>
      <c r="P237" s="255">
        <f t="shared" ca="1" si="66"/>
        <v>0</v>
      </c>
      <c r="Q237" s="163">
        <f t="shared" ca="1" si="67"/>
        <v>0</v>
      </c>
      <c r="R237" s="164">
        <f ca="1">NPV(Q236,K237:$K$244) + ($A$13+$A$14+$A$15)/POWER(1+Q236,$A$28-D237+1)</f>
        <v>0</v>
      </c>
      <c r="S237" s="164">
        <f ca="1">NPV(Q237,K237:$K$244) + ($A$13+$A$14+$A$15)/POWER(1+Q237,$A$28-D237+1)</f>
        <v>0</v>
      </c>
      <c r="T237" s="45">
        <f t="shared" ca="1" si="68"/>
        <v>0</v>
      </c>
      <c r="U237" s="45">
        <f t="shared" ca="1" si="74"/>
        <v>0</v>
      </c>
      <c r="V237" s="45">
        <f t="shared" ca="1" si="75"/>
        <v>0</v>
      </c>
      <c r="W237" s="45">
        <f t="shared" ca="1" si="69"/>
        <v>0</v>
      </c>
      <c r="X237" s="25">
        <f t="shared" ca="1" si="58"/>
        <v>0</v>
      </c>
      <c r="Z237" s="28">
        <f t="shared" ca="1" si="76"/>
        <v>0</v>
      </c>
      <c r="AA237" s="233"/>
      <c r="AB237" s="45">
        <f t="shared" ca="1" si="70"/>
        <v>0</v>
      </c>
      <c r="AC237" s="45">
        <f t="shared" ca="1" si="59"/>
        <v>0</v>
      </c>
      <c r="AD237" s="25">
        <f t="shared" ca="1" si="60"/>
        <v>0</v>
      </c>
    </row>
    <row r="238" spans="4:30" x14ac:dyDescent="0.35">
      <c r="D238" s="20">
        <v>234</v>
      </c>
      <c r="E238" s="21">
        <f t="shared" ca="1" si="71"/>
        <v>85468</v>
      </c>
      <c r="F238" s="44">
        <f t="shared" ca="1" si="61"/>
        <v>85832</v>
      </c>
      <c r="G238" s="22" t="s">
        <v>119</v>
      </c>
      <c r="H238" s="44">
        <f t="shared" ca="1" si="72"/>
        <v>85468</v>
      </c>
      <c r="I238" s="45">
        <f t="shared" ca="1" si="62"/>
        <v>0</v>
      </c>
      <c r="J238" s="45">
        <f t="shared" ca="1" si="63"/>
        <v>0</v>
      </c>
      <c r="K238" s="45">
        <f t="shared" ca="1" si="64"/>
        <v>0</v>
      </c>
      <c r="L238" s="45"/>
      <c r="M238" s="45">
        <f t="shared" ca="1" si="73"/>
        <v>0</v>
      </c>
      <c r="N238" s="257">
        <f t="shared" ca="1" si="65"/>
        <v>0</v>
      </c>
      <c r="O238" s="23"/>
      <c r="P238" s="255">
        <f t="shared" ca="1" si="66"/>
        <v>0</v>
      </c>
      <c r="Q238" s="163">
        <f t="shared" ca="1" si="67"/>
        <v>0</v>
      </c>
      <c r="R238" s="164">
        <f ca="1">NPV(Q237,K238:$K$244) + ($A$13+$A$14+$A$15)/POWER(1+Q237,$A$28-D238+1)</f>
        <v>0</v>
      </c>
      <c r="S238" s="164">
        <f ca="1">NPV(Q238,K238:$K$244) + ($A$13+$A$14+$A$15)/POWER(1+Q238,$A$28-D238+1)</f>
        <v>0</v>
      </c>
      <c r="T238" s="45">
        <f t="shared" ca="1" si="68"/>
        <v>0</v>
      </c>
      <c r="U238" s="45">
        <f t="shared" ca="1" si="74"/>
        <v>0</v>
      </c>
      <c r="V238" s="45">
        <f t="shared" ca="1" si="75"/>
        <v>0</v>
      </c>
      <c r="W238" s="45">
        <f t="shared" ca="1" si="69"/>
        <v>0</v>
      </c>
      <c r="X238" s="25">
        <f t="shared" ca="1" si="58"/>
        <v>0</v>
      </c>
      <c r="Z238" s="28">
        <f t="shared" ca="1" si="76"/>
        <v>0</v>
      </c>
      <c r="AA238" s="233"/>
      <c r="AB238" s="45">
        <f t="shared" ca="1" si="70"/>
        <v>0</v>
      </c>
      <c r="AC238" s="45">
        <f t="shared" ca="1" si="59"/>
        <v>0</v>
      </c>
      <c r="AD238" s="25">
        <f t="shared" ca="1" si="60"/>
        <v>0</v>
      </c>
    </row>
    <row r="239" spans="4:30" x14ac:dyDescent="0.35">
      <c r="D239" s="20">
        <v>235</v>
      </c>
      <c r="E239" s="21">
        <f t="shared" ca="1" si="71"/>
        <v>85833</v>
      </c>
      <c r="F239" s="44">
        <f t="shared" ca="1" si="61"/>
        <v>86197</v>
      </c>
      <c r="G239" s="22" t="s">
        <v>119</v>
      </c>
      <c r="H239" s="44">
        <f t="shared" ca="1" si="72"/>
        <v>85833</v>
      </c>
      <c r="I239" s="45">
        <f t="shared" ca="1" si="62"/>
        <v>0</v>
      </c>
      <c r="J239" s="45">
        <f t="shared" ca="1" si="63"/>
        <v>0</v>
      </c>
      <c r="K239" s="45">
        <f t="shared" ca="1" si="64"/>
        <v>0</v>
      </c>
      <c r="L239" s="45"/>
      <c r="M239" s="45">
        <f t="shared" ca="1" si="73"/>
        <v>0</v>
      </c>
      <c r="N239" s="257">
        <f t="shared" ca="1" si="65"/>
        <v>0</v>
      </c>
      <c r="O239" s="23"/>
      <c r="P239" s="255">
        <f t="shared" ca="1" si="66"/>
        <v>0</v>
      </c>
      <c r="Q239" s="163">
        <f t="shared" ca="1" si="67"/>
        <v>0</v>
      </c>
      <c r="R239" s="164">
        <f ca="1">NPV(Q238,K239:$K$244) + ($A$13+$A$14+$A$15)/POWER(1+Q238,$A$28-D239+1)</f>
        <v>0</v>
      </c>
      <c r="S239" s="164">
        <f ca="1">NPV(Q239,K239:$K$244) + ($A$13+$A$14+$A$15)/POWER(1+Q239,$A$28-D239+1)</f>
        <v>0</v>
      </c>
      <c r="T239" s="45">
        <f t="shared" ca="1" si="68"/>
        <v>0</v>
      </c>
      <c r="U239" s="45">
        <f t="shared" ca="1" si="74"/>
        <v>0</v>
      </c>
      <c r="V239" s="45">
        <f t="shared" ca="1" si="75"/>
        <v>0</v>
      </c>
      <c r="W239" s="45">
        <f t="shared" ca="1" si="69"/>
        <v>0</v>
      </c>
      <c r="X239" s="25">
        <f t="shared" ca="1" si="58"/>
        <v>0</v>
      </c>
      <c r="Z239" s="28">
        <f t="shared" ca="1" si="76"/>
        <v>0</v>
      </c>
      <c r="AA239" s="233"/>
      <c r="AB239" s="45">
        <f t="shared" ca="1" si="70"/>
        <v>0</v>
      </c>
      <c r="AC239" s="45">
        <f t="shared" ca="1" si="59"/>
        <v>0</v>
      </c>
      <c r="AD239" s="25">
        <f t="shared" ca="1" si="60"/>
        <v>0</v>
      </c>
    </row>
    <row r="240" spans="4:30" x14ac:dyDescent="0.35">
      <c r="D240" s="20">
        <v>236</v>
      </c>
      <c r="E240" s="21">
        <f t="shared" ca="1" si="71"/>
        <v>86198</v>
      </c>
      <c r="F240" s="44">
        <f t="shared" ca="1" si="61"/>
        <v>86563</v>
      </c>
      <c r="G240" s="22" t="s">
        <v>119</v>
      </c>
      <c r="H240" s="44">
        <f t="shared" ca="1" si="72"/>
        <v>86198</v>
      </c>
      <c r="I240" s="45">
        <f t="shared" ca="1" si="62"/>
        <v>0</v>
      </c>
      <c r="J240" s="45">
        <f t="shared" ca="1" si="63"/>
        <v>0</v>
      </c>
      <c r="K240" s="45">
        <f t="shared" ca="1" si="64"/>
        <v>0</v>
      </c>
      <c r="L240" s="45"/>
      <c r="M240" s="45">
        <f t="shared" ca="1" si="73"/>
        <v>0</v>
      </c>
      <c r="N240" s="257">
        <f t="shared" ca="1" si="65"/>
        <v>0</v>
      </c>
      <c r="O240" s="23"/>
      <c r="P240" s="255">
        <f t="shared" ca="1" si="66"/>
        <v>0</v>
      </c>
      <c r="Q240" s="163">
        <f t="shared" ca="1" si="67"/>
        <v>0</v>
      </c>
      <c r="R240" s="164">
        <f ca="1">NPV(Q239,K240:$K$244) + ($A$13+$A$14+$A$15)/POWER(1+Q239,$A$28-D240+1)</f>
        <v>0</v>
      </c>
      <c r="S240" s="164">
        <f ca="1">NPV(Q240,K240:$K$244) + ($A$13+$A$14+$A$15)/POWER(1+Q240,$A$28-D240+1)</f>
        <v>0</v>
      </c>
      <c r="T240" s="45">
        <f t="shared" ca="1" si="68"/>
        <v>0</v>
      </c>
      <c r="U240" s="45">
        <f t="shared" ca="1" si="74"/>
        <v>0</v>
      </c>
      <c r="V240" s="45">
        <f t="shared" ca="1" si="75"/>
        <v>0</v>
      </c>
      <c r="W240" s="45">
        <f t="shared" ca="1" si="69"/>
        <v>0</v>
      </c>
      <c r="X240" s="25">
        <f t="shared" ca="1" si="58"/>
        <v>0</v>
      </c>
      <c r="Z240" s="28">
        <f t="shared" ca="1" si="76"/>
        <v>0</v>
      </c>
      <c r="AA240" s="233"/>
      <c r="AB240" s="45">
        <f t="shared" ca="1" si="70"/>
        <v>0</v>
      </c>
      <c r="AC240" s="45">
        <f t="shared" ca="1" si="59"/>
        <v>0</v>
      </c>
      <c r="AD240" s="25">
        <f t="shared" ca="1" si="60"/>
        <v>0</v>
      </c>
    </row>
    <row r="241" spans="4:30" x14ac:dyDescent="0.35">
      <c r="D241" s="20">
        <v>237</v>
      </c>
      <c r="E241" s="21">
        <f t="shared" ca="1" si="71"/>
        <v>86564</v>
      </c>
      <c r="F241" s="44">
        <f t="shared" ca="1" si="61"/>
        <v>86928</v>
      </c>
      <c r="G241" s="22" t="s">
        <v>119</v>
      </c>
      <c r="H241" s="44">
        <f t="shared" ca="1" si="72"/>
        <v>86564</v>
      </c>
      <c r="I241" s="45">
        <f t="shared" ca="1" si="62"/>
        <v>0</v>
      </c>
      <c r="J241" s="45">
        <f t="shared" ca="1" si="63"/>
        <v>0</v>
      </c>
      <c r="K241" s="45">
        <f t="shared" ca="1" si="64"/>
        <v>0</v>
      </c>
      <c r="L241" s="45"/>
      <c r="M241" s="45">
        <f t="shared" ca="1" si="73"/>
        <v>0</v>
      </c>
      <c r="N241" s="257">
        <f t="shared" ca="1" si="65"/>
        <v>0</v>
      </c>
      <c r="O241" s="23"/>
      <c r="P241" s="255">
        <f t="shared" ca="1" si="66"/>
        <v>0</v>
      </c>
      <c r="Q241" s="163">
        <f t="shared" ca="1" si="67"/>
        <v>0</v>
      </c>
      <c r="R241" s="164">
        <f ca="1">NPV(Q240,K241:$K$244) + ($A$13+$A$14+$A$15)/POWER(1+Q240,$A$28-D241+1)</f>
        <v>0</v>
      </c>
      <c r="S241" s="164">
        <f ca="1">NPV(Q241,K241:$K$244) + ($A$13+$A$14+$A$15)/POWER(1+Q241,$A$28-D241+1)</f>
        <v>0</v>
      </c>
      <c r="T241" s="45">
        <f t="shared" ca="1" si="68"/>
        <v>0</v>
      </c>
      <c r="U241" s="45">
        <f t="shared" ca="1" si="74"/>
        <v>0</v>
      </c>
      <c r="V241" s="45">
        <f t="shared" ca="1" si="75"/>
        <v>0</v>
      </c>
      <c r="W241" s="45">
        <f t="shared" ca="1" si="69"/>
        <v>0</v>
      </c>
      <c r="X241" s="25">
        <f t="shared" ca="1" si="58"/>
        <v>0</v>
      </c>
      <c r="Z241" s="28">
        <f t="shared" ca="1" si="76"/>
        <v>0</v>
      </c>
      <c r="AA241" s="233"/>
      <c r="AB241" s="45">
        <f t="shared" ca="1" si="70"/>
        <v>0</v>
      </c>
      <c r="AC241" s="45">
        <f t="shared" ca="1" si="59"/>
        <v>0</v>
      </c>
      <c r="AD241" s="25">
        <f t="shared" ca="1" si="60"/>
        <v>0</v>
      </c>
    </row>
    <row r="242" spans="4:30" x14ac:dyDescent="0.35">
      <c r="D242" s="20">
        <v>238</v>
      </c>
      <c r="E242" s="21">
        <f t="shared" ca="1" si="71"/>
        <v>86929</v>
      </c>
      <c r="F242" s="44">
        <f t="shared" ca="1" si="61"/>
        <v>87293</v>
      </c>
      <c r="G242" s="22" t="s">
        <v>119</v>
      </c>
      <c r="H242" s="44">
        <f t="shared" ca="1" si="72"/>
        <v>86929</v>
      </c>
      <c r="I242" s="45">
        <f t="shared" ca="1" si="62"/>
        <v>0</v>
      </c>
      <c r="J242" s="45">
        <f t="shared" ca="1" si="63"/>
        <v>0</v>
      </c>
      <c r="K242" s="45">
        <f t="shared" ca="1" si="64"/>
        <v>0</v>
      </c>
      <c r="L242" s="45"/>
      <c r="M242" s="45">
        <f t="shared" ca="1" si="73"/>
        <v>0</v>
      </c>
      <c r="N242" s="257">
        <f t="shared" ca="1" si="65"/>
        <v>0</v>
      </c>
      <c r="O242" s="23"/>
      <c r="P242" s="255">
        <f t="shared" ca="1" si="66"/>
        <v>0</v>
      </c>
      <c r="Q242" s="163">
        <f t="shared" ca="1" si="67"/>
        <v>0</v>
      </c>
      <c r="R242" s="164">
        <f ca="1">NPV(Q241,K242:$K$244) + ($A$13+$A$14+$A$15)/POWER(1+Q241,$A$28-D242+1)</f>
        <v>0</v>
      </c>
      <c r="S242" s="164">
        <f ca="1">NPV(Q242,K242:$K$244) + ($A$13+$A$14+$A$15)/POWER(1+Q242,$A$28-D242+1)</f>
        <v>0</v>
      </c>
      <c r="T242" s="45">
        <f t="shared" ca="1" si="68"/>
        <v>0</v>
      </c>
      <c r="U242" s="45">
        <f t="shared" ca="1" si="74"/>
        <v>0</v>
      </c>
      <c r="V242" s="45">
        <f t="shared" ca="1" si="75"/>
        <v>0</v>
      </c>
      <c r="W242" s="45">
        <f t="shared" ca="1" si="69"/>
        <v>0</v>
      </c>
      <c r="X242" s="25">
        <f t="shared" ca="1" si="58"/>
        <v>0</v>
      </c>
      <c r="Z242" s="28">
        <f t="shared" ca="1" si="76"/>
        <v>0</v>
      </c>
      <c r="AA242" s="233"/>
      <c r="AB242" s="45">
        <f t="shared" ca="1" si="70"/>
        <v>0</v>
      </c>
      <c r="AC242" s="45">
        <f t="shared" ca="1" si="59"/>
        <v>0</v>
      </c>
      <c r="AD242" s="25">
        <f t="shared" ca="1" si="60"/>
        <v>0</v>
      </c>
    </row>
    <row r="243" spans="4:30" x14ac:dyDescent="0.35">
      <c r="D243" s="20">
        <v>239</v>
      </c>
      <c r="E243" s="21">
        <f t="shared" ca="1" si="71"/>
        <v>87294</v>
      </c>
      <c r="F243" s="44">
        <f t="shared" ca="1" si="61"/>
        <v>87658</v>
      </c>
      <c r="G243" s="22" t="s">
        <v>119</v>
      </c>
      <c r="H243" s="44">
        <f t="shared" ca="1" si="72"/>
        <v>87294</v>
      </c>
      <c r="I243" s="45">
        <f t="shared" ca="1" si="62"/>
        <v>0</v>
      </c>
      <c r="J243" s="45">
        <f t="shared" ca="1" si="63"/>
        <v>0</v>
      </c>
      <c r="K243" s="45">
        <f t="shared" ca="1" si="64"/>
        <v>0</v>
      </c>
      <c r="L243" s="45"/>
      <c r="M243" s="45">
        <f t="shared" ca="1" si="73"/>
        <v>0</v>
      </c>
      <c r="N243" s="257">
        <f t="shared" ca="1" si="65"/>
        <v>0</v>
      </c>
      <c r="O243" s="23"/>
      <c r="P243" s="255">
        <f t="shared" ca="1" si="66"/>
        <v>0</v>
      </c>
      <c r="Q243" s="163">
        <f t="shared" ca="1" si="67"/>
        <v>0</v>
      </c>
      <c r="R243" s="164">
        <f ca="1">NPV(Q242,K243:$K$244) + ($A$13+$A$14+$A$15)/POWER(1+Q242,$A$28-D243+1)</f>
        <v>0</v>
      </c>
      <c r="S243" s="164">
        <f ca="1">NPV(Q243,K243:$K$244) + ($A$13+$A$14+$A$15)/POWER(1+Q243,$A$28-D243+1)</f>
        <v>0</v>
      </c>
      <c r="T243" s="45">
        <f t="shared" ca="1" si="68"/>
        <v>0</v>
      </c>
      <c r="U243" s="45">
        <f t="shared" ca="1" si="74"/>
        <v>0</v>
      </c>
      <c r="V243" s="45">
        <f t="shared" ca="1" si="75"/>
        <v>0</v>
      </c>
      <c r="W243" s="45">
        <f t="shared" ca="1" si="69"/>
        <v>0</v>
      </c>
      <c r="X243" s="25">
        <f t="shared" ca="1" si="58"/>
        <v>0</v>
      </c>
      <c r="Z243" s="28">
        <f t="shared" ca="1" si="76"/>
        <v>0</v>
      </c>
      <c r="AA243" s="233"/>
      <c r="AB243" s="45">
        <f t="shared" ca="1" si="70"/>
        <v>0</v>
      </c>
      <c r="AC243" s="45">
        <f t="shared" ca="1" si="59"/>
        <v>0</v>
      </c>
      <c r="AD243" s="25">
        <f t="shared" ca="1" si="60"/>
        <v>0</v>
      </c>
    </row>
    <row r="244" spans="4:30" ht="15" thickBot="1" x14ac:dyDescent="0.4">
      <c r="D244" s="20">
        <v>240</v>
      </c>
      <c r="E244" s="40">
        <f t="shared" ca="1" si="71"/>
        <v>87659</v>
      </c>
      <c r="F244" s="47">
        <f t="shared" si="61"/>
        <v>-1</v>
      </c>
      <c r="G244" s="46" t="s">
        <v>119</v>
      </c>
      <c r="H244" s="44">
        <f t="shared" ca="1" si="72"/>
        <v>87659</v>
      </c>
      <c r="I244" s="41">
        <f t="shared" ca="1" si="62"/>
        <v>0</v>
      </c>
      <c r="J244" s="41">
        <f t="shared" ca="1" si="63"/>
        <v>0</v>
      </c>
      <c r="K244" s="41">
        <f t="shared" ca="1" si="64"/>
        <v>0</v>
      </c>
      <c r="L244" s="41"/>
      <c r="M244" s="41">
        <f t="shared" ca="1" si="73"/>
        <v>0</v>
      </c>
      <c r="N244" s="258">
        <f t="shared" ca="1" si="65"/>
        <v>0</v>
      </c>
      <c r="O244" s="23"/>
      <c r="P244" s="256">
        <f t="shared" ca="1" si="66"/>
        <v>0</v>
      </c>
      <c r="Q244" s="166">
        <f t="shared" ca="1" si="67"/>
        <v>0</v>
      </c>
      <c r="R244" s="164">
        <f ca="1">NPV(Q243,K244:$K$244) + ($A$13+$A$14+$A$15)/POWER(1+Q243,$A$28-D244+1)</f>
        <v>0</v>
      </c>
      <c r="S244" s="164">
        <f ca="1">NPV(Q244,K244:$K$244) + ($A$13+$A$14+$A$15)/POWER(1+Q244,$A$28-D244+1)</f>
        <v>0</v>
      </c>
      <c r="T244" s="41">
        <f t="shared" ca="1" si="68"/>
        <v>0</v>
      </c>
      <c r="U244" s="45">
        <f t="shared" ca="1" si="74"/>
        <v>0</v>
      </c>
      <c r="V244" s="41">
        <f t="shared" ca="1" si="75"/>
        <v>0</v>
      </c>
      <c r="W244" s="41">
        <f t="shared" ca="1" si="69"/>
        <v>0</v>
      </c>
      <c r="X244" s="42">
        <f t="shared" ca="1" si="58"/>
        <v>0</v>
      </c>
      <c r="Z244" s="43">
        <f t="shared" ca="1" si="76"/>
        <v>0</v>
      </c>
      <c r="AA244" s="234"/>
      <c r="AB244" s="41">
        <f t="shared" ca="1" si="70"/>
        <v>0</v>
      </c>
      <c r="AC244" s="41">
        <f t="shared" ca="1" si="59"/>
        <v>0</v>
      </c>
      <c r="AD244" s="42">
        <f t="shared" ca="1" si="60"/>
        <v>0</v>
      </c>
    </row>
    <row r="245" spans="4:30" x14ac:dyDescent="0.35">
      <c r="D245" s="159"/>
      <c r="E245" s="157"/>
      <c r="F245" s="157"/>
      <c r="G245" s="157"/>
      <c r="H245" s="157"/>
      <c r="I245" s="158"/>
      <c r="J245" s="158"/>
      <c r="K245" s="158"/>
      <c r="L245" s="158"/>
      <c r="M245" s="158"/>
      <c r="N245" s="23"/>
      <c r="O245" s="23"/>
      <c r="P245" s="23"/>
      <c r="Q245" s="160"/>
      <c r="R245" s="161"/>
      <c r="S245" s="161"/>
      <c r="T245" s="158"/>
      <c r="U245" s="158"/>
      <c r="V245" s="158"/>
      <c r="W245" s="158"/>
      <c r="X245" s="158"/>
      <c r="Y245" s="158"/>
      <c r="Z245" s="158"/>
      <c r="AA245" s="162"/>
      <c r="AB245" s="158"/>
      <c r="AC245" s="158"/>
      <c r="AD245" s="158"/>
    </row>
    <row r="246" spans="4:30" x14ac:dyDescent="0.35">
      <c r="D246" s="159"/>
      <c r="E246" s="157"/>
      <c r="F246" s="157"/>
      <c r="G246" s="157"/>
      <c r="H246" s="157"/>
      <c r="I246" s="158"/>
      <c r="J246" s="158"/>
      <c r="K246" s="158"/>
      <c r="L246" s="158"/>
      <c r="M246" s="158"/>
      <c r="N246" s="23"/>
      <c r="O246" s="23"/>
      <c r="P246" s="23"/>
      <c r="Q246" s="160"/>
      <c r="R246" s="161"/>
      <c r="S246" s="161"/>
      <c r="T246" s="158"/>
      <c r="U246" s="158"/>
      <c r="V246" s="158"/>
      <c r="W246" s="158"/>
      <c r="X246" s="158"/>
      <c r="Y246" s="158"/>
      <c r="Z246" s="158"/>
      <c r="AA246" s="162"/>
      <c r="AB246" s="158"/>
      <c r="AC246" s="158"/>
      <c r="AD246" s="158"/>
    </row>
    <row r="247" spans="4:30" x14ac:dyDescent="0.35">
      <c r="D247" s="159"/>
      <c r="E247" s="157"/>
      <c r="F247" s="157"/>
      <c r="G247" s="157"/>
      <c r="H247" s="157"/>
      <c r="I247" s="158"/>
      <c r="J247" s="158"/>
      <c r="K247" s="158"/>
      <c r="L247" s="158"/>
      <c r="M247" s="158"/>
      <c r="N247" s="23"/>
      <c r="O247" s="23"/>
      <c r="P247" s="23"/>
      <c r="Q247" s="160"/>
      <c r="R247" s="161"/>
      <c r="S247" s="161"/>
      <c r="T247" s="158"/>
      <c r="U247" s="158"/>
      <c r="V247" s="158"/>
      <c r="W247" s="158"/>
      <c r="X247" s="158"/>
      <c r="Y247" s="158"/>
      <c r="Z247" s="158"/>
      <c r="AA247" s="162"/>
      <c r="AB247" s="158"/>
      <c r="AC247" s="158"/>
      <c r="AD247" s="158"/>
    </row>
    <row r="248" spans="4:30" x14ac:dyDescent="0.35">
      <c r="D248" s="159"/>
      <c r="E248" s="157"/>
      <c r="F248" s="157"/>
      <c r="G248" s="157"/>
      <c r="H248" s="157"/>
      <c r="I248" s="158"/>
      <c r="J248" s="158"/>
      <c r="K248" s="158"/>
      <c r="L248" s="158"/>
      <c r="M248" s="158"/>
      <c r="N248" s="23"/>
      <c r="O248" s="23"/>
      <c r="P248" s="23"/>
      <c r="Q248" s="160"/>
      <c r="R248" s="161"/>
      <c r="S248" s="161"/>
      <c r="T248" s="158"/>
      <c r="U248" s="158"/>
      <c r="V248" s="158"/>
      <c r="W248" s="158"/>
      <c r="X248" s="158"/>
      <c r="Y248" s="158"/>
      <c r="Z248" s="158"/>
      <c r="AA248" s="162"/>
      <c r="AB248" s="158"/>
      <c r="AC248" s="158"/>
      <c r="AD248" s="158"/>
    </row>
    <row r="249" spans="4:30" x14ac:dyDescent="0.35">
      <c r="D249" s="159"/>
      <c r="E249" s="157"/>
      <c r="F249" s="157"/>
      <c r="G249" s="157"/>
      <c r="H249" s="157"/>
      <c r="I249" s="158"/>
      <c r="J249" s="158"/>
      <c r="K249" s="158"/>
      <c r="L249" s="158"/>
      <c r="M249" s="158"/>
      <c r="N249" s="23"/>
      <c r="O249" s="23"/>
      <c r="P249" s="23"/>
      <c r="Q249" s="160"/>
      <c r="R249" s="161"/>
      <c r="S249" s="161"/>
      <c r="T249" s="158"/>
      <c r="U249" s="158"/>
      <c r="V249" s="158"/>
      <c r="W249" s="158"/>
      <c r="X249" s="158"/>
      <c r="Y249" s="158"/>
      <c r="Z249" s="158"/>
      <c r="AA249" s="162"/>
      <c r="AB249" s="158"/>
      <c r="AC249" s="158"/>
      <c r="AD249" s="158"/>
    </row>
    <row r="250" spans="4:30" x14ac:dyDescent="0.35">
      <c r="D250" s="159"/>
      <c r="E250" s="157"/>
      <c r="F250" s="157"/>
      <c r="G250" s="157"/>
      <c r="H250" s="157"/>
      <c r="I250" s="158"/>
      <c r="J250" s="158"/>
      <c r="K250" s="158"/>
      <c r="L250" s="158"/>
      <c r="M250" s="158"/>
      <c r="N250" s="23"/>
      <c r="O250" s="23"/>
      <c r="P250" s="23"/>
      <c r="Q250" s="160"/>
      <c r="R250" s="161"/>
      <c r="S250" s="161"/>
      <c r="T250" s="158"/>
      <c r="U250" s="158"/>
      <c r="V250" s="158"/>
      <c r="W250" s="158"/>
      <c r="X250" s="158"/>
      <c r="Y250" s="158"/>
      <c r="Z250" s="158"/>
      <c r="AA250" s="162"/>
      <c r="AB250" s="158"/>
      <c r="AC250" s="158"/>
      <c r="AD250" s="158"/>
    </row>
    <row r="251" spans="4:30" x14ac:dyDescent="0.35">
      <c r="D251" s="159"/>
      <c r="E251" s="157"/>
      <c r="F251" s="157"/>
      <c r="G251" s="157"/>
      <c r="H251" s="157"/>
      <c r="I251" s="158"/>
      <c r="J251" s="158"/>
      <c r="K251" s="158"/>
      <c r="L251" s="158"/>
      <c r="M251" s="158"/>
      <c r="N251" s="23"/>
      <c r="O251" s="23"/>
      <c r="P251" s="23"/>
      <c r="Q251" s="160"/>
      <c r="R251" s="161"/>
      <c r="S251" s="161"/>
      <c r="T251" s="158"/>
      <c r="U251" s="158"/>
      <c r="V251" s="158"/>
      <c r="W251" s="158"/>
      <c r="X251" s="158"/>
      <c r="Y251" s="158"/>
      <c r="Z251" s="158"/>
      <c r="AA251" s="162"/>
      <c r="AB251" s="158"/>
      <c r="AC251" s="158"/>
      <c r="AD251" s="158"/>
    </row>
    <row r="252" spans="4:30" x14ac:dyDescent="0.35">
      <c r="D252" s="159"/>
      <c r="E252" s="157"/>
      <c r="F252" s="157"/>
      <c r="G252" s="157"/>
      <c r="H252" s="157"/>
      <c r="I252" s="158"/>
      <c r="J252" s="158"/>
      <c r="K252" s="158"/>
      <c r="L252" s="158"/>
      <c r="M252" s="158"/>
      <c r="N252" s="23"/>
      <c r="O252" s="23"/>
      <c r="P252" s="23"/>
      <c r="Q252" s="160"/>
      <c r="R252" s="161"/>
      <c r="S252" s="161"/>
      <c r="T252" s="158"/>
      <c r="U252" s="158"/>
      <c r="V252" s="158"/>
      <c r="W252" s="158"/>
      <c r="X252" s="158"/>
      <c r="Y252" s="158"/>
      <c r="Z252" s="158"/>
      <c r="AA252" s="162"/>
      <c r="AB252" s="158"/>
      <c r="AC252" s="158"/>
      <c r="AD252" s="158"/>
    </row>
    <row r="253" spans="4:30" x14ac:dyDescent="0.35">
      <c r="D253" s="159"/>
      <c r="E253" s="157"/>
      <c r="F253" s="157"/>
      <c r="G253" s="157"/>
      <c r="H253" s="157"/>
      <c r="I253" s="158"/>
      <c r="J253" s="158"/>
      <c r="K253" s="158"/>
      <c r="L253" s="158"/>
      <c r="M253" s="158"/>
      <c r="N253" s="23"/>
      <c r="O253" s="23"/>
      <c r="P253" s="23"/>
      <c r="Q253" s="160"/>
      <c r="R253" s="161"/>
      <c r="S253" s="161"/>
      <c r="T253" s="158"/>
      <c r="U253" s="158"/>
      <c r="V253" s="158"/>
      <c r="W253" s="158"/>
      <c r="X253" s="158"/>
      <c r="Y253" s="158"/>
      <c r="Z253" s="158"/>
      <c r="AA253" s="162"/>
      <c r="AB253" s="158"/>
      <c r="AC253" s="158"/>
      <c r="AD253" s="158"/>
    </row>
    <row r="254" spans="4:30" x14ac:dyDescent="0.35">
      <c r="D254" s="159"/>
      <c r="E254" s="157"/>
      <c r="F254" s="157"/>
      <c r="G254" s="157"/>
      <c r="H254" s="157"/>
      <c r="I254" s="158"/>
      <c r="J254" s="158"/>
      <c r="K254" s="158"/>
      <c r="L254" s="158"/>
      <c r="M254" s="158"/>
      <c r="N254" s="23"/>
      <c r="O254" s="23"/>
      <c r="P254" s="23"/>
      <c r="Q254" s="160"/>
      <c r="R254" s="161"/>
      <c r="S254" s="161"/>
      <c r="T254" s="158"/>
      <c r="U254" s="158"/>
      <c r="V254" s="158"/>
      <c r="W254" s="158"/>
      <c r="X254" s="158"/>
      <c r="Y254" s="158"/>
      <c r="Z254" s="158"/>
      <c r="AA254" s="162"/>
      <c r="AB254" s="158"/>
      <c r="AC254" s="158"/>
      <c r="AD254" s="158"/>
    </row>
    <row r="255" spans="4:30" x14ac:dyDescent="0.35">
      <c r="D255" s="159"/>
      <c r="E255" s="157"/>
      <c r="F255" s="157"/>
      <c r="G255" s="157"/>
      <c r="H255" s="157"/>
      <c r="I255" s="158"/>
      <c r="J255" s="158"/>
      <c r="K255" s="158"/>
      <c r="L255" s="158"/>
      <c r="M255" s="158"/>
      <c r="N255" s="23"/>
      <c r="O255" s="23"/>
      <c r="P255" s="23"/>
      <c r="Q255" s="160"/>
      <c r="R255" s="161"/>
      <c r="S255" s="161"/>
      <c r="T255" s="158"/>
      <c r="U255" s="158"/>
      <c r="V255" s="158"/>
      <c r="W255" s="158"/>
      <c r="X255" s="158"/>
      <c r="Y255" s="158"/>
      <c r="Z255" s="158"/>
      <c r="AA255" s="162"/>
      <c r="AB255" s="158"/>
      <c r="AC255" s="158"/>
      <c r="AD255" s="158"/>
    </row>
    <row r="256" spans="4:30" x14ac:dyDescent="0.35">
      <c r="D256" s="159"/>
      <c r="E256" s="157"/>
      <c r="F256" s="157"/>
      <c r="G256" s="157"/>
      <c r="H256" s="157"/>
      <c r="I256" s="158"/>
      <c r="J256" s="158"/>
      <c r="K256" s="158"/>
      <c r="L256" s="158"/>
      <c r="M256" s="158"/>
      <c r="N256" s="23"/>
      <c r="O256" s="23"/>
      <c r="P256" s="23"/>
      <c r="Q256" s="160"/>
      <c r="R256" s="161"/>
      <c r="S256" s="161"/>
      <c r="T256" s="158"/>
      <c r="U256" s="158"/>
      <c r="V256" s="158"/>
      <c r="W256" s="158"/>
      <c r="X256" s="158"/>
      <c r="Y256" s="158"/>
      <c r="Z256" s="158"/>
      <c r="AA256" s="162"/>
      <c r="AB256" s="158"/>
      <c r="AC256" s="158"/>
      <c r="AD256" s="158"/>
    </row>
    <row r="257" spans="4:30" x14ac:dyDescent="0.35">
      <c r="D257" s="159"/>
      <c r="E257" s="157"/>
      <c r="F257" s="157"/>
      <c r="G257" s="157"/>
      <c r="H257" s="157"/>
      <c r="I257" s="158"/>
      <c r="J257" s="158"/>
      <c r="K257" s="158"/>
      <c r="L257" s="158"/>
      <c r="M257" s="158"/>
      <c r="N257" s="23"/>
      <c r="O257" s="23"/>
      <c r="P257" s="23"/>
      <c r="Q257" s="160"/>
      <c r="R257" s="161"/>
      <c r="S257" s="161"/>
      <c r="T257" s="158"/>
      <c r="U257" s="158"/>
      <c r="V257" s="158"/>
      <c r="W257" s="158"/>
      <c r="X257" s="158"/>
      <c r="Y257" s="158"/>
      <c r="Z257" s="158"/>
      <c r="AA257" s="162"/>
      <c r="AB257" s="158"/>
      <c r="AC257" s="158"/>
      <c r="AD257" s="158"/>
    </row>
    <row r="258" spans="4:30" x14ac:dyDescent="0.35">
      <c r="D258" s="159"/>
      <c r="E258" s="157"/>
      <c r="F258" s="157"/>
      <c r="G258" s="157"/>
      <c r="H258" s="157"/>
      <c r="I258" s="158"/>
      <c r="J258" s="158"/>
      <c r="K258" s="158"/>
      <c r="L258" s="158"/>
      <c r="M258" s="158"/>
      <c r="N258" s="23"/>
      <c r="O258" s="23"/>
      <c r="P258" s="23"/>
      <c r="Q258" s="160"/>
      <c r="R258" s="161"/>
      <c r="S258" s="161"/>
      <c r="T258" s="158"/>
      <c r="U258" s="158"/>
      <c r="V258" s="158"/>
      <c r="W258" s="158"/>
      <c r="X258" s="158"/>
      <c r="Y258" s="158"/>
      <c r="Z258" s="158"/>
      <c r="AA258" s="162"/>
      <c r="AB258" s="158"/>
      <c r="AC258" s="158"/>
      <c r="AD258" s="158"/>
    </row>
    <row r="259" spans="4:30" x14ac:dyDescent="0.35">
      <c r="D259" s="159"/>
      <c r="E259" s="157"/>
      <c r="F259" s="157"/>
      <c r="G259" s="157"/>
      <c r="H259" s="157"/>
      <c r="I259" s="158"/>
      <c r="J259" s="158"/>
      <c r="K259" s="158"/>
      <c r="L259" s="158"/>
      <c r="M259" s="158"/>
      <c r="N259" s="23"/>
      <c r="O259" s="23"/>
      <c r="P259" s="23"/>
      <c r="Q259" s="160"/>
      <c r="R259" s="161"/>
      <c r="S259" s="161"/>
      <c r="T259" s="158"/>
      <c r="U259" s="158"/>
      <c r="V259" s="158"/>
      <c r="W259" s="158"/>
      <c r="X259" s="158"/>
      <c r="Y259" s="158"/>
      <c r="Z259" s="158"/>
      <c r="AA259" s="162"/>
      <c r="AB259" s="158"/>
      <c r="AC259" s="158"/>
      <c r="AD259" s="158"/>
    </row>
    <row r="260" spans="4:30" x14ac:dyDescent="0.35">
      <c r="D260" s="159"/>
      <c r="E260" s="157"/>
      <c r="F260" s="157"/>
      <c r="G260" s="157"/>
      <c r="H260" s="157"/>
      <c r="I260" s="158"/>
      <c r="J260" s="158"/>
      <c r="K260" s="158"/>
      <c r="L260" s="158"/>
      <c r="M260" s="158"/>
      <c r="N260" s="23"/>
      <c r="O260" s="23"/>
      <c r="P260" s="23"/>
      <c r="Q260" s="160"/>
      <c r="R260" s="161"/>
      <c r="S260" s="161"/>
      <c r="T260" s="158"/>
      <c r="U260" s="158"/>
      <c r="V260" s="158"/>
      <c r="W260" s="158"/>
      <c r="X260" s="158"/>
      <c r="Y260" s="158"/>
      <c r="Z260" s="158"/>
      <c r="AA260" s="162"/>
      <c r="AB260" s="158"/>
      <c r="AC260" s="158"/>
      <c r="AD260" s="158"/>
    </row>
    <row r="261" spans="4:30" x14ac:dyDescent="0.35">
      <c r="D261" s="159"/>
      <c r="E261" s="157"/>
      <c r="F261" s="157"/>
      <c r="G261" s="157"/>
      <c r="H261" s="157"/>
      <c r="I261" s="158"/>
      <c r="J261" s="158"/>
      <c r="K261" s="158"/>
      <c r="L261" s="158"/>
      <c r="M261" s="158"/>
      <c r="N261" s="23"/>
      <c r="O261" s="23"/>
      <c r="P261" s="23"/>
      <c r="Q261" s="160"/>
      <c r="R261" s="161"/>
      <c r="S261" s="161"/>
      <c r="T261" s="158"/>
      <c r="U261" s="158"/>
      <c r="V261" s="158"/>
      <c r="W261" s="158"/>
      <c r="X261" s="158"/>
      <c r="Y261" s="158"/>
      <c r="Z261" s="158"/>
      <c r="AA261" s="162"/>
      <c r="AB261" s="158"/>
      <c r="AC261" s="158"/>
      <c r="AD261" s="158"/>
    </row>
    <row r="262" spans="4:30" x14ac:dyDescent="0.35">
      <c r="D262" s="159"/>
      <c r="E262" s="157"/>
      <c r="F262" s="157"/>
      <c r="G262" s="157"/>
      <c r="H262" s="157"/>
      <c r="I262" s="158"/>
      <c r="J262" s="158"/>
      <c r="K262" s="158"/>
      <c r="L262" s="158"/>
      <c r="M262" s="158"/>
      <c r="N262" s="23"/>
      <c r="O262" s="23"/>
      <c r="P262" s="23"/>
      <c r="Q262" s="160"/>
      <c r="R262" s="161"/>
      <c r="S262" s="161"/>
      <c r="T262" s="158"/>
      <c r="U262" s="158"/>
      <c r="V262" s="158"/>
      <c r="W262" s="158"/>
      <c r="X262" s="158"/>
      <c r="Y262" s="158"/>
      <c r="Z262" s="158"/>
      <c r="AA262" s="162"/>
      <c r="AB262" s="158"/>
      <c r="AC262" s="158"/>
      <c r="AD262" s="158"/>
    </row>
    <row r="263" spans="4:30" x14ac:dyDescent="0.35">
      <c r="D263" s="159"/>
      <c r="E263" s="157"/>
      <c r="F263" s="157"/>
      <c r="G263" s="157"/>
      <c r="H263" s="157"/>
      <c r="I263" s="158"/>
      <c r="J263" s="158"/>
      <c r="K263" s="158"/>
      <c r="L263" s="158"/>
      <c r="M263" s="158"/>
      <c r="N263" s="23"/>
      <c r="O263" s="23"/>
      <c r="P263" s="23"/>
      <c r="Q263" s="160"/>
      <c r="R263" s="161"/>
      <c r="S263" s="161"/>
      <c r="T263" s="158"/>
      <c r="U263" s="158"/>
      <c r="V263" s="158"/>
      <c r="W263" s="158"/>
      <c r="X263" s="158"/>
      <c r="Y263" s="158"/>
      <c r="Z263" s="158"/>
      <c r="AA263" s="162"/>
      <c r="AB263" s="158"/>
      <c r="AC263" s="158"/>
      <c r="AD263" s="158"/>
    </row>
    <row r="264" spans="4:30" x14ac:dyDescent="0.35">
      <c r="D264" s="159"/>
      <c r="E264" s="157"/>
      <c r="F264" s="157"/>
      <c r="G264" s="157"/>
      <c r="H264" s="157"/>
      <c r="I264" s="158"/>
      <c r="J264" s="158"/>
      <c r="K264" s="158"/>
      <c r="L264" s="158"/>
      <c r="M264" s="158"/>
      <c r="N264" s="23"/>
      <c r="O264" s="23"/>
      <c r="P264" s="23"/>
      <c r="Q264" s="160"/>
      <c r="R264" s="161"/>
      <c r="S264" s="161"/>
      <c r="T264" s="158"/>
      <c r="U264" s="158"/>
      <c r="V264" s="158"/>
      <c r="W264" s="158"/>
      <c r="X264" s="158"/>
      <c r="Y264" s="158"/>
      <c r="Z264" s="158"/>
      <c r="AA264" s="162"/>
      <c r="AB264" s="158"/>
      <c r="AC264" s="158"/>
      <c r="AD264" s="158"/>
    </row>
    <row r="265" spans="4:30" x14ac:dyDescent="0.35">
      <c r="D265" s="159"/>
      <c r="E265" s="157"/>
      <c r="F265" s="157"/>
      <c r="G265" s="157"/>
      <c r="H265" s="157"/>
      <c r="I265" s="158"/>
      <c r="J265" s="158"/>
      <c r="K265" s="158"/>
      <c r="L265" s="158"/>
      <c r="M265" s="158"/>
      <c r="N265" s="23"/>
      <c r="O265" s="23"/>
      <c r="P265" s="23"/>
      <c r="Q265" s="160"/>
      <c r="R265" s="161"/>
      <c r="S265" s="161"/>
      <c r="T265" s="158"/>
      <c r="U265" s="158"/>
      <c r="V265" s="158"/>
      <c r="W265" s="158"/>
      <c r="X265" s="158"/>
      <c r="Y265" s="158"/>
      <c r="Z265" s="158"/>
      <c r="AA265" s="162"/>
      <c r="AB265" s="158"/>
      <c r="AC265" s="158"/>
      <c r="AD265" s="158"/>
    </row>
    <row r="266" spans="4:30" x14ac:dyDescent="0.35">
      <c r="D266" s="159"/>
      <c r="E266" s="157"/>
      <c r="F266" s="157"/>
      <c r="G266" s="157"/>
      <c r="H266" s="157"/>
      <c r="I266" s="158"/>
      <c r="J266" s="158"/>
      <c r="K266" s="158"/>
      <c r="L266" s="158"/>
      <c r="M266" s="158"/>
      <c r="N266" s="23"/>
      <c r="O266" s="23"/>
      <c r="P266" s="23"/>
      <c r="Q266" s="160"/>
      <c r="R266" s="161"/>
      <c r="S266" s="161"/>
      <c r="T266" s="158"/>
      <c r="U266" s="158"/>
      <c r="V266" s="158"/>
      <c r="W266" s="158"/>
      <c r="X266" s="158"/>
      <c r="Y266" s="158"/>
      <c r="Z266" s="158"/>
      <c r="AA266" s="162"/>
      <c r="AB266" s="158"/>
      <c r="AC266" s="158"/>
      <c r="AD266" s="158"/>
    </row>
    <row r="267" spans="4:30" x14ac:dyDescent="0.35">
      <c r="D267" s="159"/>
      <c r="E267" s="157"/>
      <c r="F267" s="157"/>
      <c r="G267" s="157"/>
      <c r="H267" s="157"/>
      <c r="I267" s="158"/>
      <c r="J267" s="158"/>
      <c r="K267" s="158"/>
      <c r="L267" s="158"/>
      <c r="M267" s="158"/>
      <c r="N267" s="23"/>
      <c r="O267" s="23"/>
      <c r="P267" s="23"/>
      <c r="Q267" s="160"/>
      <c r="R267" s="161"/>
      <c r="S267" s="161"/>
      <c r="T267" s="158"/>
      <c r="U267" s="158"/>
      <c r="V267" s="158"/>
      <c r="W267" s="158"/>
      <c r="X267" s="158"/>
      <c r="Y267" s="158"/>
      <c r="Z267" s="158"/>
      <c r="AA267" s="162"/>
      <c r="AB267" s="158"/>
      <c r="AC267" s="158"/>
      <c r="AD267" s="158"/>
    </row>
    <row r="268" spans="4:30" x14ac:dyDescent="0.35">
      <c r="D268" s="159"/>
      <c r="E268" s="157"/>
      <c r="F268" s="157"/>
      <c r="G268" s="157"/>
      <c r="H268" s="157"/>
      <c r="I268" s="158"/>
      <c r="J268" s="158"/>
      <c r="K268" s="158"/>
      <c r="L268" s="158"/>
      <c r="M268" s="158"/>
      <c r="N268" s="23"/>
      <c r="O268" s="23"/>
      <c r="P268" s="23"/>
      <c r="Q268" s="160"/>
      <c r="R268" s="161"/>
      <c r="S268" s="161"/>
      <c r="T268" s="158"/>
      <c r="U268" s="158"/>
      <c r="V268" s="158"/>
      <c r="W268" s="158"/>
      <c r="X268" s="158"/>
      <c r="Y268" s="158"/>
      <c r="Z268" s="158"/>
      <c r="AA268" s="162"/>
      <c r="AB268" s="158"/>
      <c r="AC268" s="158"/>
      <c r="AD268" s="158"/>
    </row>
    <row r="269" spans="4:30" x14ac:dyDescent="0.35">
      <c r="D269" s="159"/>
      <c r="E269" s="157"/>
      <c r="F269" s="157"/>
      <c r="G269" s="157"/>
      <c r="H269" s="157"/>
      <c r="I269" s="158"/>
      <c r="J269" s="158"/>
      <c r="K269" s="158"/>
      <c r="L269" s="158"/>
      <c r="M269" s="158"/>
      <c r="N269" s="23"/>
      <c r="O269" s="23"/>
      <c r="P269" s="23"/>
      <c r="Q269" s="160"/>
      <c r="R269" s="161"/>
      <c r="S269" s="161"/>
      <c r="T269" s="158"/>
      <c r="U269" s="158"/>
      <c r="V269" s="158"/>
      <c r="W269" s="158"/>
      <c r="X269" s="158"/>
      <c r="Y269" s="158"/>
      <c r="Z269" s="158"/>
      <c r="AA269" s="162"/>
      <c r="AB269" s="158"/>
      <c r="AC269" s="158"/>
      <c r="AD269" s="158"/>
    </row>
    <row r="270" spans="4:30" x14ac:dyDescent="0.35">
      <c r="D270" s="159"/>
      <c r="E270" s="157"/>
      <c r="F270" s="157"/>
      <c r="G270" s="157"/>
      <c r="H270" s="157"/>
      <c r="I270" s="158"/>
      <c r="J270" s="158"/>
      <c r="K270" s="158"/>
      <c r="L270" s="158"/>
      <c r="M270" s="158"/>
      <c r="N270" s="23"/>
      <c r="O270" s="23"/>
      <c r="P270" s="23"/>
      <c r="Q270" s="160"/>
      <c r="R270" s="161"/>
      <c r="S270" s="161"/>
      <c r="T270" s="158"/>
      <c r="U270" s="158"/>
      <c r="V270" s="158"/>
      <c r="W270" s="158"/>
      <c r="X270" s="158"/>
      <c r="Y270" s="158"/>
      <c r="Z270" s="158"/>
      <c r="AA270" s="162"/>
      <c r="AB270" s="158"/>
      <c r="AC270" s="158"/>
      <c r="AD270" s="158"/>
    </row>
    <row r="271" spans="4:30" x14ac:dyDescent="0.35">
      <c r="D271" s="159"/>
      <c r="E271" s="157"/>
      <c r="F271" s="157"/>
      <c r="G271" s="157"/>
      <c r="H271" s="157"/>
      <c r="I271" s="158"/>
      <c r="J271" s="158"/>
      <c r="K271" s="158"/>
      <c r="L271" s="158"/>
      <c r="M271" s="158"/>
      <c r="N271" s="23"/>
      <c r="O271" s="23"/>
      <c r="P271" s="23"/>
      <c r="Q271" s="160"/>
      <c r="R271" s="161"/>
      <c r="S271" s="161"/>
      <c r="T271" s="158"/>
      <c r="U271" s="158"/>
      <c r="V271" s="158"/>
      <c r="W271" s="158"/>
      <c r="X271" s="158"/>
      <c r="Y271" s="158"/>
      <c r="Z271" s="158"/>
      <c r="AA271" s="162"/>
      <c r="AB271" s="158"/>
      <c r="AC271" s="158"/>
      <c r="AD271" s="158"/>
    </row>
    <row r="272" spans="4:30" x14ac:dyDescent="0.35">
      <c r="D272" s="159"/>
      <c r="E272" s="157"/>
      <c r="F272" s="157"/>
      <c r="G272" s="157"/>
      <c r="H272" s="157"/>
      <c r="I272" s="158"/>
      <c r="J272" s="158"/>
      <c r="K272" s="158"/>
      <c r="L272" s="158"/>
      <c r="M272" s="158"/>
      <c r="N272" s="23"/>
      <c r="O272" s="23"/>
      <c r="P272" s="23"/>
      <c r="Q272" s="160"/>
      <c r="R272" s="161"/>
      <c r="S272" s="161"/>
      <c r="T272" s="158"/>
      <c r="U272" s="158"/>
      <c r="V272" s="158"/>
      <c r="W272" s="158"/>
      <c r="X272" s="158"/>
      <c r="Y272" s="158"/>
      <c r="Z272" s="158"/>
      <c r="AA272" s="162"/>
      <c r="AB272" s="158"/>
      <c r="AC272" s="158"/>
      <c r="AD272" s="158"/>
    </row>
    <row r="273" spans="4:30" x14ac:dyDescent="0.35">
      <c r="D273" s="159"/>
      <c r="E273" s="157"/>
      <c r="F273" s="157"/>
      <c r="G273" s="157"/>
      <c r="H273" s="157"/>
      <c r="I273" s="158"/>
      <c r="J273" s="158"/>
      <c r="K273" s="158"/>
      <c r="L273" s="158"/>
      <c r="M273" s="158"/>
      <c r="N273" s="23"/>
      <c r="O273" s="23"/>
      <c r="P273" s="23"/>
      <c r="Q273" s="160"/>
      <c r="R273" s="161"/>
      <c r="S273" s="161"/>
      <c r="T273" s="158"/>
      <c r="U273" s="158"/>
      <c r="V273" s="158"/>
      <c r="W273" s="158"/>
      <c r="X273" s="158"/>
      <c r="Y273" s="158"/>
      <c r="Z273" s="158"/>
      <c r="AA273" s="162"/>
      <c r="AB273" s="158"/>
      <c r="AC273" s="158"/>
      <c r="AD273" s="158"/>
    </row>
    <row r="274" spans="4:30" x14ac:dyDescent="0.35">
      <c r="D274" s="159"/>
      <c r="E274" s="157"/>
      <c r="F274" s="157"/>
      <c r="G274" s="157"/>
      <c r="H274" s="157"/>
      <c r="I274" s="158"/>
      <c r="J274" s="158"/>
      <c r="K274" s="158"/>
      <c r="L274" s="158"/>
      <c r="M274" s="158"/>
      <c r="N274" s="23"/>
      <c r="O274" s="23"/>
      <c r="P274" s="23"/>
      <c r="Q274" s="160"/>
      <c r="R274" s="161"/>
      <c r="S274" s="161"/>
      <c r="T274" s="158"/>
      <c r="U274" s="158"/>
      <c r="V274" s="158"/>
      <c r="W274" s="158"/>
      <c r="X274" s="158"/>
      <c r="Y274" s="158"/>
      <c r="Z274" s="158"/>
      <c r="AA274" s="162"/>
      <c r="AB274" s="158"/>
      <c r="AC274" s="158"/>
      <c r="AD274" s="158"/>
    </row>
    <row r="275" spans="4:30" x14ac:dyDescent="0.35">
      <c r="D275" s="159"/>
      <c r="E275" s="157"/>
      <c r="F275" s="157"/>
      <c r="G275" s="157"/>
      <c r="H275" s="157"/>
      <c r="I275" s="158"/>
      <c r="J275" s="158"/>
      <c r="K275" s="158"/>
      <c r="L275" s="158"/>
      <c r="M275" s="158"/>
      <c r="N275" s="23"/>
      <c r="O275" s="23"/>
      <c r="P275" s="23"/>
      <c r="Q275" s="160"/>
      <c r="R275" s="161"/>
      <c r="S275" s="161"/>
      <c r="T275" s="158"/>
      <c r="U275" s="158"/>
      <c r="V275" s="158"/>
      <c r="W275" s="158"/>
      <c r="X275" s="158"/>
      <c r="Y275" s="158"/>
      <c r="Z275" s="158"/>
      <c r="AA275" s="162"/>
      <c r="AB275" s="158"/>
      <c r="AC275" s="158"/>
      <c r="AD275" s="158"/>
    </row>
    <row r="276" spans="4:30" x14ac:dyDescent="0.35">
      <c r="D276" s="159"/>
      <c r="E276" s="157"/>
      <c r="F276" s="157"/>
      <c r="G276" s="157"/>
      <c r="H276" s="157"/>
      <c r="I276" s="158"/>
      <c r="J276" s="158"/>
      <c r="K276" s="158"/>
      <c r="L276" s="158"/>
      <c r="M276" s="158"/>
      <c r="N276" s="23"/>
      <c r="O276" s="23"/>
      <c r="P276" s="23"/>
      <c r="Q276" s="160"/>
      <c r="R276" s="161"/>
      <c r="S276" s="161"/>
      <c r="T276" s="158"/>
      <c r="U276" s="158"/>
      <c r="V276" s="158"/>
      <c r="W276" s="158"/>
      <c r="X276" s="158"/>
      <c r="Y276" s="158"/>
      <c r="Z276" s="158"/>
      <c r="AA276" s="162"/>
      <c r="AB276" s="158"/>
      <c r="AC276" s="158"/>
      <c r="AD276" s="158"/>
    </row>
    <row r="277" spans="4:30" x14ac:dyDescent="0.35">
      <c r="D277" s="159"/>
      <c r="E277" s="157"/>
      <c r="F277" s="157"/>
      <c r="G277" s="157"/>
      <c r="H277" s="157"/>
      <c r="I277" s="158"/>
      <c r="J277" s="158"/>
      <c r="K277" s="158"/>
      <c r="L277" s="158"/>
      <c r="M277" s="158"/>
      <c r="N277" s="23"/>
      <c r="O277" s="23"/>
      <c r="P277" s="23"/>
      <c r="Q277" s="160"/>
      <c r="R277" s="161"/>
      <c r="S277" s="161"/>
      <c r="T277" s="158"/>
      <c r="U277" s="158"/>
      <c r="V277" s="158"/>
      <c r="W277" s="158"/>
      <c r="X277" s="158"/>
      <c r="Y277" s="158"/>
      <c r="Z277" s="158"/>
      <c r="AA277" s="162"/>
      <c r="AB277" s="158"/>
      <c r="AC277" s="158"/>
      <c r="AD277" s="158"/>
    </row>
    <row r="278" spans="4:30" x14ac:dyDescent="0.35">
      <c r="D278" s="159"/>
      <c r="E278" s="157"/>
      <c r="F278" s="157"/>
      <c r="G278" s="157"/>
      <c r="H278" s="157"/>
      <c r="I278" s="158"/>
      <c r="J278" s="158"/>
      <c r="K278" s="158"/>
      <c r="L278" s="158"/>
      <c r="M278" s="158"/>
      <c r="N278" s="23"/>
      <c r="O278" s="23"/>
      <c r="P278" s="23"/>
      <c r="Q278" s="160"/>
      <c r="R278" s="161"/>
      <c r="S278" s="161"/>
      <c r="T278" s="158"/>
      <c r="U278" s="158"/>
      <c r="V278" s="158"/>
      <c r="W278" s="158"/>
      <c r="X278" s="158"/>
      <c r="Y278" s="158"/>
      <c r="Z278" s="158"/>
      <c r="AA278" s="162"/>
      <c r="AB278" s="158"/>
      <c r="AC278" s="158"/>
      <c r="AD278" s="158"/>
    </row>
    <row r="279" spans="4:30" x14ac:dyDescent="0.35">
      <c r="D279" s="159"/>
      <c r="E279" s="157"/>
      <c r="F279" s="157"/>
      <c r="G279" s="157"/>
      <c r="H279" s="157"/>
      <c r="I279" s="158"/>
      <c r="J279" s="158"/>
      <c r="K279" s="158"/>
      <c r="L279" s="158"/>
      <c r="M279" s="158"/>
      <c r="N279" s="23"/>
      <c r="O279" s="23"/>
      <c r="P279" s="23"/>
      <c r="Q279" s="160"/>
      <c r="R279" s="161"/>
      <c r="S279" s="161"/>
      <c r="T279" s="158"/>
      <c r="U279" s="158"/>
      <c r="V279" s="158"/>
      <c r="W279" s="158"/>
      <c r="X279" s="158"/>
      <c r="Y279" s="158"/>
      <c r="Z279" s="158"/>
      <c r="AA279" s="162"/>
      <c r="AB279" s="158"/>
      <c r="AC279" s="158"/>
      <c r="AD279" s="158"/>
    </row>
    <row r="280" spans="4:30" x14ac:dyDescent="0.35">
      <c r="D280" s="159"/>
      <c r="E280" s="157"/>
      <c r="F280" s="157"/>
      <c r="G280" s="157"/>
      <c r="H280" s="157"/>
      <c r="I280" s="158"/>
      <c r="J280" s="158"/>
      <c r="K280" s="158"/>
      <c r="L280" s="158"/>
      <c r="M280" s="158"/>
      <c r="N280" s="23"/>
      <c r="O280" s="23"/>
      <c r="P280" s="23"/>
      <c r="Q280" s="160"/>
      <c r="R280" s="161"/>
      <c r="S280" s="161"/>
      <c r="T280" s="158"/>
      <c r="U280" s="158"/>
      <c r="V280" s="158"/>
      <c r="W280" s="158"/>
      <c r="X280" s="158"/>
      <c r="Y280" s="158"/>
      <c r="Z280" s="158"/>
      <c r="AA280" s="162"/>
      <c r="AB280" s="158"/>
      <c r="AC280" s="158"/>
      <c r="AD280" s="158"/>
    </row>
    <row r="281" spans="4:30" x14ac:dyDescent="0.35">
      <c r="D281" s="159"/>
      <c r="E281" s="157"/>
      <c r="F281" s="157"/>
      <c r="G281" s="157"/>
      <c r="H281" s="157"/>
      <c r="I281" s="158"/>
      <c r="J281" s="158"/>
      <c r="K281" s="158"/>
      <c r="L281" s="158"/>
      <c r="M281" s="158"/>
      <c r="N281" s="23"/>
      <c r="O281" s="23"/>
      <c r="P281" s="23"/>
      <c r="Q281" s="160"/>
      <c r="R281" s="161"/>
      <c r="S281" s="161"/>
      <c r="T281" s="158"/>
      <c r="U281" s="158"/>
      <c r="V281" s="158"/>
      <c r="W281" s="158"/>
      <c r="X281" s="158"/>
      <c r="Y281" s="158"/>
      <c r="Z281" s="158"/>
      <c r="AA281" s="162"/>
      <c r="AB281" s="158"/>
      <c r="AC281" s="158"/>
      <c r="AD281" s="158"/>
    </row>
    <row r="282" spans="4:30" x14ac:dyDescent="0.35">
      <c r="D282" s="159"/>
      <c r="E282" s="157"/>
      <c r="F282" s="157"/>
      <c r="G282" s="157"/>
      <c r="H282" s="157"/>
      <c r="I282" s="158"/>
      <c r="J282" s="158"/>
      <c r="K282" s="158"/>
      <c r="L282" s="158"/>
      <c r="M282" s="158"/>
      <c r="N282" s="23"/>
      <c r="O282" s="23"/>
      <c r="P282" s="23"/>
      <c r="Q282" s="160"/>
      <c r="R282" s="161"/>
      <c r="S282" s="161"/>
      <c r="T282" s="158"/>
      <c r="U282" s="158"/>
      <c r="V282" s="158"/>
      <c r="W282" s="158"/>
      <c r="X282" s="158"/>
      <c r="Y282" s="158"/>
      <c r="Z282" s="158"/>
      <c r="AA282" s="162"/>
      <c r="AB282" s="158"/>
      <c r="AC282" s="158"/>
      <c r="AD282" s="158"/>
    </row>
    <row r="283" spans="4:30" x14ac:dyDescent="0.35">
      <c r="D283" s="159"/>
      <c r="E283" s="157"/>
      <c r="F283" s="157"/>
      <c r="G283" s="157"/>
      <c r="H283" s="157"/>
      <c r="I283" s="158"/>
      <c r="J283" s="158"/>
      <c r="K283" s="158"/>
      <c r="L283" s="158"/>
      <c r="M283" s="158"/>
      <c r="N283" s="23"/>
      <c r="O283" s="23"/>
      <c r="P283" s="23"/>
      <c r="Q283" s="160"/>
      <c r="R283" s="161"/>
      <c r="S283" s="161"/>
      <c r="T283" s="158"/>
      <c r="U283" s="158"/>
      <c r="V283" s="158"/>
      <c r="W283" s="158"/>
      <c r="X283" s="158"/>
      <c r="Y283" s="158"/>
      <c r="Z283" s="158"/>
      <c r="AA283" s="162"/>
      <c r="AB283" s="158"/>
      <c r="AC283" s="158"/>
      <c r="AD283" s="158"/>
    </row>
    <row r="284" spans="4:30" x14ac:dyDescent="0.35">
      <c r="D284" s="159"/>
      <c r="E284" s="157"/>
      <c r="F284" s="157"/>
      <c r="G284" s="157"/>
      <c r="H284" s="157"/>
      <c r="I284" s="158"/>
      <c r="J284" s="158"/>
      <c r="K284" s="158"/>
      <c r="L284" s="158"/>
      <c r="M284" s="158"/>
      <c r="N284" s="23"/>
      <c r="O284" s="23"/>
      <c r="P284" s="23"/>
      <c r="Q284" s="160"/>
      <c r="R284" s="161"/>
      <c r="S284" s="161"/>
      <c r="T284" s="158"/>
      <c r="U284" s="158"/>
      <c r="V284" s="158"/>
      <c r="W284" s="158"/>
      <c r="X284" s="158"/>
      <c r="Y284" s="158"/>
      <c r="Z284" s="158"/>
      <c r="AA284" s="162"/>
      <c r="AB284" s="158"/>
      <c r="AC284" s="158"/>
      <c r="AD284" s="158"/>
    </row>
    <row r="285" spans="4:30" x14ac:dyDescent="0.35">
      <c r="D285" s="159"/>
      <c r="E285" s="157"/>
      <c r="F285" s="157"/>
      <c r="G285" s="157"/>
      <c r="H285" s="157"/>
      <c r="I285" s="158"/>
      <c r="J285" s="158"/>
      <c r="K285" s="158"/>
      <c r="L285" s="158"/>
      <c r="M285" s="158"/>
      <c r="N285" s="23"/>
      <c r="O285" s="23"/>
      <c r="P285" s="23"/>
      <c r="Q285" s="160"/>
      <c r="R285" s="161"/>
      <c r="S285" s="161"/>
      <c r="T285" s="158"/>
      <c r="U285" s="158"/>
      <c r="V285" s="158"/>
      <c r="W285" s="158"/>
      <c r="X285" s="158"/>
      <c r="Y285" s="158"/>
      <c r="Z285" s="158"/>
      <c r="AA285" s="162"/>
      <c r="AB285" s="158"/>
      <c r="AC285" s="158"/>
      <c r="AD285" s="158"/>
    </row>
    <row r="286" spans="4:30" x14ac:dyDescent="0.35">
      <c r="D286" s="159"/>
      <c r="E286" s="157"/>
      <c r="F286" s="157"/>
      <c r="G286" s="157"/>
      <c r="H286" s="157"/>
      <c r="I286" s="158"/>
      <c r="J286" s="158"/>
      <c r="K286" s="158"/>
      <c r="L286" s="158"/>
      <c r="M286" s="158"/>
      <c r="N286" s="23"/>
      <c r="O286" s="23"/>
      <c r="P286" s="23"/>
      <c r="Q286" s="160"/>
      <c r="R286" s="161"/>
      <c r="S286" s="161"/>
      <c r="T286" s="158"/>
      <c r="U286" s="158"/>
      <c r="V286" s="158"/>
      <c r="W286" s="158"/>
      <c r="X286" s="158"/>
      <c r="Y286" s="158"/>
      <c r="Z286" s="158"/>
      <c r="AA286" s="162"/>
      <c r="AB286" s="158"/>
      <c r="AC286" s="158"/>
      <c r="AD286" s="158"/>
    </row>
    <row r="287" spans="4:30" x14ac:dyDescent="0.35">
      <c r="D287" s="159"/>
      <c r="E287" s="157"/>
      <c r="F287" s="157"/>
      <c r="G287" s="157"/>
      <c r="H287" s="157"/>
      <c r="I287" s="158"/>
      <c r="J287" s="158"/>
      <c r="K287" s="158"/>
      <c r="L287" s="158"/>
      <c r="M287" s="158"/>
      <c r="N287" s="23"/>
      <c r="O287" s="23"/>
      <c r="P287" s="23"/>
      <c r="Q287" s="160"/>
      <c r="R287" s="161"/>
      <c r="S287" s="161"/>
      <c r="T287" s="158"/>
      <c r="U287" s="158"/>
      <c r="V287" s="158"/>
      <c r="W287" s="158"/>
      <c r="X287" s="158"/>
      <c r="Y287" s="158"/>
      <c r="Z287" s="158"/>
      <c r="AA287" s="162"/>
      <c r="AB287" s="158"/>
      <c r="AC287" s="158"/>
      <c r="AD287" s="158"/>
    </row>
    <row r="288" spans="4:30" x14ac:dyDescent="0.35">
      <c r="D288" s="159"/>
      <c r="E288" s="157"/>
      <c r="F288" s="157"/>
      <c r="G288" s="157"/>
      <c r="H288" s="157"/>
      <c r="I288" s="158"/>
      <c r="J288" s="158"/>
      <c r="K288" s="158"/>
      <c r="L288" s="158"/>
      <c r="M288" s="158"/>
      <c r="N288" s="23"/>
      <c r="O288" s="23"/>
      <c r="P288" s="23"/>
      <c r="Q288" s="160"/>
      <c r="R288" s="161"/>
      <c r="S288" s="161"/>
      <c r="T288" s="158"/>
      <c r="U288" s="158"/>
      <c r="V288" s="158"/>
      <c r="W288" s="158"/>
      <c r="X288" s="158"/>
      <c r="Y288" s="158"/>
      <c r="Z288" s="158"/>
      <c r="AA288" s="162"/>
      <c r="AB288" s="158"/>
      <c r="AC288" s="158"/>
      <c r="AD288" s="158"/>
    </row>
    <row r="289" spans="4:30" x14ac:dyDescent="0.35">
      <c r="D289" s="159"/>
      <c r="E289" s="157"/>
      <c r="F289" s="157"/>
      <c r="G289" s="157"/>
      <c r="H289" s="157"/>
      <c r="I289" s="158"/>
      <c r="J289" s="158"/>
      <c r="K289" s="158"/>
      <c r="L289" s="158"/>
      <c r="M289" s="158"/>
      <c r="N289" s="23"/>
      <c r="O289" s="23"/>
      <c r="P289" s="23"/>
      <c r="Q289" s="160"/>
      <c r="R289" s="161"/>
      <c r="S289" s="161"/>
      <c r="T289" s="158"/>
      <c r="U289" s="158"/>
      <c r="V289" s="158"/>
      <c r="W289" s="158"/>
      <c r="X289" s="158"/>
      <c r="Y289" s="158"/>
      <c r="Z289" s="158"/>
      <c r="AA289" s="162"/>
      <c r="AB289" s="158"/>
      <c r="AC289" s="158"/>
      <c r="AD289" s="158"/>
    </row>
    <row r="290" spans="4:30" x14ac:dyDescent="0.35">
      <c r="D290" s="159"/>
      <c r="E290" s="157"/>
      <c r="F290" s="157"/>
      <c r="G290" s="157"/>
      <c r="H290" s="157"/>
      <c r="I290" s="158"/>
      <c r="J290" s="158"/>
      <c r="K290" s="158"/>
      <c r="L290" s="158"/>
      <c r="M290" s="158"/>
      <c r="N290" s="23"/>
      <c r="O290" s="23"/>
      <c r="P290" s="23"/>
      <c r="Q290" s="160"/>
      <c r="R290" s="161"/>
      <c r="S290" s="161"/>
      <c r="T290" s="158"/>
      <c r="U290" s="158"/>
      <c r="V290" s="158"/>
      <c r="W290" s="158"/>
      <c r="X290" s="158"/>
      <c r="Y290" s="158"/>
      <c r="Z290" s="158"/>
      <c r="AA290" s="162"/>
      <c r="AB290" s="158"/>
      <c r="AC290" s="158"/>
      <c r="AD290" s="158"/>
    </row>
    <row r="291" spans="4:30" x14ac:dyDescent="0.35">
      <c r="D291" s="159"/>
      <c r="E291" s="157"/>
      <c r="F291" s="157"/>
      <c r="G291" s="157"/>
      <c r="H291" s="157"/>
      <c r="I291" s="158"/>
      <c r="J291" s="158"/>
      <c r="K291" s="158"/>
      <c r="L291" s="158"/>
      <c r="M291" s="158"/>
      <c r="N291" s="23"/>
      <c r="O291" s="23"/>
      <c r="P291" s="23"/>
      <c r="Q291" s="160"/>
      <c r="R291" s="161"/>
      <c r="S291" s="161"/>
      <c r="T291" s="158"/>
      <c r="U291" s="158"/>
      <c r="V291" s="158"/>
      <c r="W291" s="158"/>
      <c r="X291" s="158"/>
      <c r="Y291" s="158"/>
      <c r="Z291" s="158"/>
      <c r="AA291" s="162"/>
      <c r="AB291" s="158"/>
      <c r="AC291" s="158"/>
      <c r="AD291" s="158"/>
    </row>
    <row r="292" spans="4:30" x14ac:dyDescent="0.35">
      <c r="D292" s="159"/>
      <c r="E292" s="157"/>
      <c r="F292" s="157"/>
      <c r="G292" s="157"/>
      <c r="H292" s="157"/>
      <c r="I292" s="158"/>
      <c r="J292" s="158"/>
      <c r="K292" s="158"/>
      <c r="L292" s="158"/>
      <c r="M292" s="158"/>
      <c r="N292" s="23"/>
      <c r="O292" s="23"/>
      <c r="P292" s="23"/>
      <c r="Q292" s="160"/>
      <c r="R292" s="161"/>
      <c r="S292" s="161"/>
      <c r="T292" s="158"/>
      <c r="U292" s="158"/>
      <c r="V292" s="158"/>
      <c r="W292" s="158"/>
      <c r="X292" s="158"/>
      <c r="Y292" s="158"/>
      <c r="Z292" s="158"/>
      <c r="AA292" s="162"/>
      <c r="AB292" s="158"/>
      <c r="AC292" s="158"/>
      <c r="AD292" s="158"/>
    </row>
    <row r="293" spans="4:30" x14ac:dyDescent="0.35">
      <c r="D293" s="159"/>
      <c r="E293" s="157"/>
      <c r="F293" s="157"/>
      <c r="G293" s="157"/>
      <c r="H293" s="157"/>
      <c r="I293" s="158"/>
      <c r="J293" s="158"/>
      <c r="K293" s="158"/>
      <c r="L293" s="158"/>
      <c r="M293" s="158"/>
      <c r="N293" s="23"/>
      <c r="O293" s="23"/>
      <c r="P293" s="23"/>
      <c r="Q293" s="160"/>
      <c r="R293" s="161"/>
      <c r="S293" s="161"/>
      <c r="T293" s="158"/>
      <c r="U293" s="158"/>
      <c r="V293" s="158"/>
      <c r="W293" s="158"/>
      <c r="X293" s="158"/>
      <c r="Y293" s="158"/>
      <c r="Z293" s="158"/>
      <c r="AA293" s="162"/>
      <c r="AB293" s="158"/>
      <c r="AC293" s="158"/>
      <c r="AD293" s="158"/>
    </row>
    <row r="294" spans="4:30" x14ac:dyDescent="0.35">
      <c r="D294" s="159"/>
      <c r="E294" s="157"/>
      <c r="F294" s="157"/>
      <c r="G294" s="157"/>
      <c r="H294" s="157"/>
      <c r="I294" s="158"/>
      <c r="J294" s="158"/>
      <c r="K294" s="158"/>
      <c r="L294" s="158"/>
      <c r="M294" s="158"/>
      <c r="N294" s="23"/>
      <c r="O294" s="23"/>
      <c r="P294" s="23"/>
      <c r="Q294" s="160"/>
      <c r="R294" s="161"/>
      <c r="S294" s="161"/>
      <c r="T294" s="158"/>
      <c r="U294" s="158"/>
      <c r="V294" s="158"/>
      <c r="W294" s="158"/>
      <c r="X294" s="158"/>
      <c r="Y294" s="158"/>
      <c r="Z294" s="158"/>
      <c r="AA294" s="162"/>
      <c r="AB294" s="158"/>
      <c r="AC294" s="158"/>
      <c r="AD294" s="158"/>
    </row>
    <row r="295" spans="4:30" x14ac:dyDescent="0.35">
      <c r="D295" s="159"/>
      <c r="E295" s="157"/>
      <c r="F295" s="157"/>
      <c r="G295" s="157"/>
      <c r="H295" s="157"/>
      <c r="I295" s="158"/>
      <c r="J295" s="158"/>
      <c r="K295" s="158"/>
      <c r="L295" s="158"/>
      <c r="M295" s="158"/>
      <c r="N295" s="23"/>
      <c r="O295" s="23"/>
      <c r="P295" s="23"/>
      <c r="Q295" s="160"/>
      <c r="R295" s="161"/>
      <c r="S295" s="161"/>
      <c r="T295" s="158"/>
      <c r="U295" s="158"/>
      <c r="V295" s="158"/>
      <c r="W295" s="158"/>
      <c r="X295" s="158"/>
      <c r="Y295" s="158"/>
      <c r="Z295" s="158"/>
      <c r="AA295" s="162"/>
      <c r="AB295" s="158"/>
      <c r="AC295" s="158"/>
      <c r="AD295" s="158"/>
    </row>
    <row r="296" spans="4:30" x14ac:dyDescent="0.35">
      <c r="D296" s="159"/>
      <c r="E296" s="157"/>
      <c r="F296" s="157"/>
      <c r="G296" s="157"/>
      <c r="H296" s="157"/>
      <c r="I296" s="158"/>
      <c r="J296" s="158"/>
      <c r="K296" s="158"/>
      <c r="L296" s="158"/>
      <c r="M296" s="158"/>
      <c r="N296" s="23"/>
      <c r="O296" s="23"/>
      <c r="P296" s="23"/>
      <c r="Q296" s="160"/>
      <c r="R296" s="161"/>
      <c r="S296" s="161"/>
      <c r="T296" s="158"/>
      <c r="U296" s="158"/>
      <c r="V296" s="158"/>
      <c r="W296" s="158"/>
      <c r="X296" s="158"/>
      <c r="Y296" s="158"/>
      <c r="Z296" s="158"/>
      <c r="AA296" s="162"/>
      <c r="AB296" s="158"/>
      <c r="AC296" s="158"/>
      <c r="AD296" s="158"/>
    </row>
    <row r="297" spans="4:30" x14ac:dyDescent="0.35">
      <c r="D297" s="159"/>
      <c r="E297" s="157"/>
      <c r="F297" s="157"/>
      <c r="G297" s="157"/>
      <c r="H297" s="157"/>
      <c r="I297" s="158"/>
      <c r="J297" s="158"/>
      <c r="K297" s="158"/>
      <c r="L297" s="158"/>
      <c r="M297" s="158"/>
      <c r="N297" s="23"/>
      <c r="O297" s="23"/>
      <c r="P297" s="23"/>
      <c r="Q297" s="160"/>
      <c r="R297" s="161"/>
      <c r="S297" s="161"/>
      <c r="T297" s="158"/>
      <c r="U297" s="158"/>
      <c r="V297" s="158"/>
      <c r="W297" s="158"/>
      <c r="X297" s="158"/>
      <c r="Y297" s="158"/>
      <c r="Z297" s="158"/>
      <c r="AA297" s="162"/>
      <c r="AB297" s="158"/>
      <c r="AC297" s="158"/>
      <c r="AD297" s="158"/>
    </row>
    <row r="298" spans="4:30" x14ac:dyDescent="0.35">
      <c r="D298" s="159"/>
      <c r="E298" s="157"/>
      <c r="F298" s="157"/>
      <c r="G298" s="157"/>
      <c r="H298" s="157"/>
      <c r="I298" s="158"/>
      <c r="J298" s="158"/>
      <c r="K298" s="158"/>
      <c r="L298" s="158"/>
      <c r="M298" s="158"/>
      <c r="N298" s="23"/>
      <c r="O298" s="23"/>
      <c r="P298" s="23"/>
      <c r="Q298" s="160"/>
      <c r="R298" s="161"/>
      <c r="S298" s="161"/>
      <c r="T298" s="158"/>
      <c r="U298" s="158"/>
      <c r="V298" s="158"/>
      <c r="W298" s="158"/>
      <c r="X298" s="158"/>
      <c r="Y298" s="158"/>
      <c r="Z298" s="158"/>
      <c r="AA298" s="162"/>
      <c r="AB298" s="158"/>
      <c r="AC298" s="158"/>
      <c r="AD298" s="158"/>
    </row>
    <row r="299" spans="4:30" x14ac:dyDescent="0.35">
      <c r="D299" s="159"/>
      <c r="E299" s="157"/>
      <c r="F299" s="157"/>
      <c r="G299" s="157"/>
      <c r="H299" s="157"/>
      <c r="I299" s="158"/>
      <c r="J299" s="158"/>
      <c r="K299" s="158"/>
      <c r="L299" s="158"/>
      <c r="M299" s="158"/>
      <c r="N299" s="23"/>
      <c r="O299" s="23"/>
      <c r="P299" s="23"/>
      <c r="Q299" s="160"/>
      <c r="R299" s="161"/>
      <c r="S299" s="161"/>
      <c r="T299" s="158"/>
      <c r="U299" s="158"/>
      <c r="V299" s="158"/>
      <c r="W299" s="158"/>
      <c r="X299" s="158"/>
      <c r="Y299" s="158"/>
      <c r="Z299" s="158"/>
      <c r="AA299" s="162"/>
      <c r="AB299" s="158"/>
      <c r="AC299" s="158"/>
      <c r="AD299" s="158"/>
    </row>
    <row r="300" spans="4:30" x14ac:dyDescent="0.35">
      <c r="D300" s="159"/>
      <c r="E300" s="157"/>
      <c r="F300" s="157"/>
      <c r="G300" s="157"/>
      <c r="H300" s="157"/>
      <c r="I300" s="158"/>
      <c r="J300" s="158"/>
      <c r="K300" s="158"/>
      <c r="L300" s="158"/>
      <c r="M300" s="158"/>
      <c r="N300" s="23"/>
      <c r="O300" s="23"/>
      <c r="P300" s="23"/>
      <c r="Q300" s="160"/>
      <c r="R300" s="161"/>
      <c r="S300" s="161"/>
      <c r="T300" s="158"/>
      <c r="U300" s="158"/>
      <c r="V300" s="158"/>
      <c r="W300" s="158"/>
      <c r="X300" s="158"/>
      <c r="Y300" s="158"/>
      <c r="Z300" s="158"/>
      <c r="AA300" s="162"/>
      <c r="AB300" s="158"/>
      <c r="AC300" s="158"/>
      <c r="AD300" s="158"/>
    </row>
    <row r="301" spans="4:30" x14ac:dyDescent="0.35">
      <c r="D301" s="159"/>
      <c r="E301" s="157"/>
      <c r="F301" s="157"/>
      <c r="G301" s="157"/>
      <c r="H301" s="157"/>
      <c r="I301" s="158"/>
      <c r="J301" s="158"/>
      <c r="K301" s="158"/>
      <c r="L301" s="158"/>
      <c r="M301" s="158"/>
      <c r="N301" s="23"/>
      <c r="O301" s="23"/>
      <c r="P301" s="23"/>
      <c r="Q301" s="160"/>
      <c r="R301" s="161"/>
      <c r="S301" s="161"/>
      <c r="T301" s="158"/>
      <c r="U301" s="158"/>
      <c r="V301" s="158"/>
      <c r="W301" s="158"/>
      <c r="X301" s="158"/>
      <c r="Y301" s="158"/>
      <c r="Z301" s="158"/>
      <c r="AA301" s="162"/>
      <c r="AB301" s="158"/>
      <c r="AC301" s="158"/>
      <c r="AD301" s="158"/>
    </row>
    <row r="302" spans="4:30" x14ac:dyDescent="0.35">
      <c r="D302" s="159"/>
      <c r="E302" s="157"/>
      <c r="F302" s="157"/>
      <c r="G302" s="157"/>
      <c r="H302" s="157"/>
      <c r="I302" s="158"/>
      <c r="J302" s="158"/>
      <c r="K302" s="158"/>
      <c r="L302" s="158"/>
      <c r="M302" s="158"/>
      <c r="N302" s="23"/>
      <c r="O302" s="23"/>
      <c r="P302" s="23"/>
      <c r="Q302" s="160"/>
      <c r="R302" s="161"/>
      <c r="S302" s="161"/>
      <c r="T302" s="158"/>
      <c r="U302" s="158"/>
      <c r="V302" s="158"/>
      <c r="W302" s="158"/>
      <c r="X302" s="158"/>
      <c r="Y302" s="158"/>
      <c r="Z302" s="158"/>
      <c r="AA302" s="162"/>
      <c r="AB302" s="158"/>
      <c r="AC302" s="158"/>
      <c r="AD302" s="158"/>
    </row>
    <row r="303" spans="4:30" x14ac:dyDescent="0.35">
      <c r="D303" s="159"/>
      <c r="E303" s="157"/>
      <c r="F303" s="157"/>
      <c r="G303" s="157"/>
      <c r="H303" s="157"/>
      <c r="I303" s="158"/>
      <c r="J303" s="158"/>
      <c r="K303" s="158"/>
      <c r="L303" s="158"/>
      <c r="M303" s="158"/>
      <c r="N303" s="23"/>
      <c r="O303" s="23"/>
      <c r="P303" s="23"/>
      <c r="Q303" s="160"/>
      <c r="R303" s="161"/>
      <c r="S303" s="161"/>
      <c r="T303" s="158"/>
      <c r="U303" s="158"/>
      <c r="V303" s="158"/>
      <c r="W303" s="158"/>
      <c r="X303" s="158"/>
      <c r="Y303" s="158"/>
      <c r="Z303" s="158"/>
      <c r="AA303" s="162"/>
      <c r="AB303" s="158"/>
      <c r="AC303" s="158"/>
      <c r="AD303" s="158"/>
    </row>
  </sheetData>
  <mergeCells count="8">
    <mergeCell ref="Z2:AD2"/>
    <mergeCell ref="A4:B4"/>
    <mergeCell ref="A23:B23"/>
    <mergeCell ref="A30:B30"/>
    <mergeCell ref="D2:D3"/>
    <mergeCell ref="E2:E3"/>
    <mergeCell ref="G2:N2"/>
    <mergeCell ref="P2:X2"/>
  </mergeCell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ADA71D-2486-476F-BDFE-A9F09F44DBF7}">
  <sheetPr codeName="Sheet7"/>
  <dimension ref="B2:E10"/>
  <sheetViews>
    <sheetView workbookViewId="0"/>
  </sheetViews>
  <sheetFormatPr defaultRowHeight="14.5" x14ac:dyDescent="0.35"/>
  <cols>
    <col min="2" max="5" width="22" customWidth="1"/>
  </cols>
  <sheetData>
    <row r="2" spans="2:5" x14ac:dyDescent="0.35">
      <c r="B2" t="s">
        <v>31</v>
      </c>
    </row>
    <row r="3" spans="2:5" x14ac:dyDescent="0.35">
      <c r="B3" t="s">
        <v>68</v>
      </c>
    </row>
    <row r="4" spans="2:5" x14ac:dyDescent="0.35">
      <c r="B4" t="s">
        <v>69</v>
      </c>
    </row>
    <row r="7" spans="2:5" ht="24" customHeight="1" x14ac:dyDescent="0.35">
      <c r="B7" s="80" t="s">
        <v>112</v>
      </c>
      <c r="C7" s="79" t="s">
        <v>72</v>
      </c>
      <c r="D7" s="79" t="s">
        <v>73</v>
      </c>
      <c r="E7" s="79" t="s">
        <v>74</v>
      </c>
    </row>
    <row r="8" spans="2:5" s="94" customFormat="1" x14ac:dyDescent="0.35">
      <c r="B8" s="134">
        <f ca="1">TODAY()</f>
        <v>44894</v>
      </c>
      <c r="C8" s="134">
        <f ca="1">B8+365</f>
        <v>45259</v>
      </c>
      <c r="D8" s="134">
        <f ca="1">B8+(365*5)+1</f>
        <v>46720</v>
      </c>
      <c r="E8" s="135"/>
    </row>
    <row r="10" spans="2:5" x14ac:dyDescent="0.35">
      <c r="B10" s="133"/>
    </row>
  </sheetData>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0CED03-3C28-4077-AE92-C8BF94CE7C69}">
  <dimension ref="A1:AP37"/>
  <sheetViews>
    <sheetView tabSelected="1" workbookViewId="0">
      <pane xSplit="1" ySplit="11" topLeftCell="AG33" activePane="bottomRight" state="frozen"/>
      <selection pane="topRight" activeCell="B1" sqref="B1"/>
      <selection pane="bottomLeft" activeCell="A12" sqref="A12"/>
      <selection pane="bottomRight" activeCell="AM37" sqref="AM37:AP37"/>
    </sheetView>
  </sheetViews>
  <sheetFormatPr defaultRowHeight="14.5" x14ac:dyDescent="0.35"/>
  <cols>
    <col min="2" max="2" width="11.08984375" customWidth="1"/>
    <col min="3" max="3" width="42.36328125" customWidth="1"/>
    <col min="4" max="4" width="15.36328125" style="94" customWidth="1"/>
    <col min="5" max="5" width="12" style="94" customWidth="1"/>
    <col min="6" max="9" width="11" style="94" customWidth="1"/>
    <col min="10" max="10" width="11" customWidth="1"/>
    <col min="11" max="12" width="13.90625" bestFit="1" customWidth="1"/>
    <col min="13" max="13" width="11" customWidth="1"/>
    <col min="14" max="16" width="12.36328125" customWidth="1"/>
    <col min="17" max="17" width="11" customWidth="1"/>
    <col min="18" max="18" width="13.36328125" customWidth="1"/>
    <col min="19" max="21" width="11" customWidth="1"/>
    <col min="22" max="31" width="13.54296875" style="94" customWidth="1"/>
    <col min="32" max="32" width="16.36328125" customWidth="1"/>
    <col min="33" max="34" width="15.6328125" customWidth="1"/>
    <col min="35" max="42" width="15.08984375" customWidth="1"/>
  </cols>
  <sheetData>
    <row r="1" spans="1:42" ht="18.5" x14ac:dyDescent="0.45">
      <c r="A1" s="82" t="s">
        <v>101</v>
      </c>
    </row>
    <row r="3" spans="1:42" s="59" customFormat="1" x14ac:dyDescent="0.35">
      <c r="A3" s="60" t="s">
        <v>506</v>
      </c>
      <c r="B3" s="60"/>
      <c r="C3" s="60"/>
      <c r="D3" s="113"/>
      <c r="E3" s="113"/>
      <c r="F3" s="99"/>
      <c r="G3" s="99"/>
      <c r="H3" s="99"/>
      <c r="I3" s="99"/>
      <c r="V3" s="99"/>
      <c r="W3" s="99"/>
      <c r="X3" s="99"/>
      <c r="Y3" s="99"/>
      <c r="Z3" s="99"/>
      <c r="AA3" s="99"/>
      <c r="AB3" s="99"/>
      <c r="AC3" s="99"/>
      <c r="AD3" s="99"/>
      <c r="AE3" s="99"/>
    </row>
    <row r="4" spans="1:42" x14ac:dyDescent="0.35">
      <c r="B4" t="s">
        <v>502</v>
      </c>
      <c r="C4" s="61" t="s">
        <v>108</v>
      </c>
      <c r="D4" s="78">
        <f ca="1">Dashboard!C4</f>
        <v>44894</v>
      </c>
    </row>
    <row r="5" spans="1:42" x14ac:dyDescent="0.35">
      <c r="C5" s="61" t="s">
        <v>147</v>
      </c>
      <c r="D5" s="78">
        <f>Dashboard!C3</f>
        <v>44652</v>
      </c>
    </row>
    <row r="6" spans="1:42" x14ac:dyDescent="0.35">
      <c r="B6" t="s">
        <v>503</v>
      </c>
      <c r="C6" s="61" t="s">
        <v>146</v>
      </c>
      <c r="D6" s="78">
        <f>Dashboard!C5</f>
        <v>45016</v>
      </c>
    </row>
    <row r="7" spans="1:42" x14ac:dyDescent="0.35">
      <c r="A7">
        <v>1</v>
      </c>
      <c r="B7" s="439" t="s">
        <v>504</v>
      </c>
      <c r="C7" s="61" t="s">
        <v>199</v>
      </c>
      <c r="D7" s="78">
        <f ca="1">Dashboard!C6</f>
        <v>45259</v>
      </c>
    </row>
    <row r="8" spans="1:42" x14ac:dyDescent="0.35">
      <c r="A8">
        <v>4</v>
      </c>
      <c r="B8" s="439" t="s">
        <v>505</v>
      </c>
      <c r="C8" s="61" t="s">
        <v>200</v>
      </c>
      <c r="D8" s="78">
        <f ca="1">Dashboard!C7</f>
        <v>46720</v>
      </c>
    </row>
    <row r="9" spans="1:42" ht="15" thickBot="1" x14ac:dyDescent="0.4">
      <c r="A9" s="61">
        <f>SUM(A7:A8)</f>
        <v>5</v>
      </c>
      <c r="C9" s="61" t="s">
        <v>507</v>
      </c>
      <c r="D9"/>
      <c r="E9" s="61"/>
      <c r="F9"/>
      <c r="G9" s="61"/>
      <c r="H9"/>
      <c r="I9" s="61"/>
      <c r="K9" s="61"/>
      <c r="M9" s="61"/>
      <c r="O9" s="61"/>
      <c r="Q9" s="61"/>
      <c r="S9" s="61"/>
      <c r="U9" s="61"/>
      <c r="V9"/>
      <c r="W9" s="61"/>
      <c r="X9"/>
      <c r="Y9" s="61"/>
      <c r="Z9"/>
      <c r="AA9" s="61"/>
      <c r="AB9"/>
      <c r="AC9" s="61"/>
      <c r="AD9"/>
      <c r="AE9" s="443"/>
      <c r="AF9" s="443"/>
      <c r="AG9" s="443"/>
      <c r="AI9" s="443"/>
      <c r="AJ9" s="443"/>
      <c r="AK9" s="443"/>
      <c r="AM9" s="443"/>
      <c r="AN9" s="443"/>
      <c r="AO9" s="443"/>
    </row>
    <row r="10" spans="1:42" ht="15" thickBot="1" x14ac:dyDescent="0.4">
      <c r="D10"/>
      <c r="E10"/>
      <c r="F10"/>
      <c r="G10"/>
      <c r="H10"/>
      <c r="I10"/>
      <c r="V10"/>
      <c r="W10"/>
      <c r="X10"/>
      <c r="Y10"/>
      <c r="Z10"/>
      <c r="AA10"/>
      <c r="AB10"/>
      <c r="AC10"/>
      <c r="AD10"/>
      <c r="AE10" s="444" t="s">
        <v>224</v>
      </c>
      <c r="AF10" s="445"/>
      <c r="AG10" s="445"/>
      <c r="AH10" s="445"/>
      <c r="AI10" s="445"/>
      <c r="AJ10" s="445"/>
      <c r="AK10" s="445"/>
      <c r="AL10" s="445"/>
      <c r="AM10" s="445"/>
      <c r="AN10" s="445"/>
      <c r="AO10" s="445"/>
      <c r="AP10" s="446"/>
    </row>
    <row r="11" spans="1:42" s="83" customFormat="1" ht="87.5" customHeight="1" x14ac:dyDescent="0.35">
      <c r="A11" s="363" t="s">
        <v>100</v>
      </c>
      <c r="B11" s="364" t="s">
        <v>228</v>
      </c>
      <c r="C11" s="365" t="s">
        <v>107</v>
      </c>
      <c r="D11" s="366" t="s">
        <v>481</v>
      </c>
      <c r="E11" s="366" t="s">
        <v>210</v>
      </c>
      <c r="F11" s="366" t="s">
        <v>301</v>
      </c>
      <c r="G11" s="366" t="s">
        <v>111</v>
      </c>
      <c r="H11" s="366" t="s">
        <v>15</v>
      </c>
      <c r="I11" s="366" t="s">
        <v>202</v>
      </c>
      <c r="J11" s="366" t="s">
        <v>115</v>
      </c>
      <c r="K11" s="366" t="s">
        <v>96</v>
      </c>
      <c r="L11" s="366" t="s">
        <v>97</v>
      </c>
      <c r="M11" s="366" t="s">
        <v>302</v>
      </c>
      <c r="N11" s="366" t="s">
        <v>303</v>
      </c>
      <c r="O11" s="366" t="s">
        <v>145</v>
      </c>
      <c r="P11" s="366" t="s">
        <v>148</v>
      </c>
      <c r="Q11" s="366" t="s">
        <v>98</v>
      </c>
      <c r="R11" s="366" t="s">
        <v>99</v>
      </c>
      <c r="S11" s="366" t="s">
        <v>342</v>
      </c>
      <c r="T11" s="366" t="s">
        <v>341</v>
      </c>
      <c r="U11" s="366" t="s">
        <v>109</v>
      </c>
      <c r="V11" s="366" t="s">
        <v>113</v>
      </c>
      <c r="W11" s="366" t="s">
        <v>114</v>
      </c>
      <c r="X11" s="366" t="s">
        <v>265</v>
      </c>
      <c r="Y11" s="366" t="s">
        <v>236</v>
      </c>
      <c r="Z11" s="366" t="s">
        <v>237</v>
      </c>
      <c r="AA11" s="366" t="s">
        <v>238</v>
      </c>
      <c r="AB11" s="366" t="s">
        <v>235</v>
      </c>
      <c r="AC11" s="366" t="s">
        <v>98</v>
      </c>
      <c r="AD11" s="366" t="s">
        <v>239</v>
      </c>
      <c r="AE11" s="367" t="s">
        <v>512</v>
      </c>
      <c r="AF11" s="368" t="s">
        <v>513</v>
      </c>
      <c r="AG11" s="368" t="s">
        <v>514</v>
      </c>
      <c r="AH11" s="369" t="s">
        <v>360</v>
      </c>
      <c r="AI11" s="367" t="s">
        <v>510</v>
      </c>
      <c r="AJ11" s="368" t="s">
        <v>511</v>
      </c>
      <c r="AK11" s="368" t="s">
        <v>517</v>
      </c>
      <c r="AL11" s="369" t="s">
        <v>208</v>
      </c>
      <c r="AM11" s="367" t="s">
        <v>508</v>
      </c>
      <c r="AN11" s="368" t="s">
        <v>509</v>
      </c>
      <c r="AO11" s="368" t="s">
        <v>518</v>
      </c>
      <c r="AP11" s="369" t="s">
        <v>207</v>
      </c>
    </row>
    <row r="12" spans="1:42" s="119" customFormat="1" ht="15" customHeight="1" x14ac:dyDescent="0.35">
      <c r="A12" s="114">
        <v>1</v>
      </c>
      <c r="B12" s="115" t="str">
        <f>'Input Table'!B8</f>
        <v>Lease1</v>
      </c>
      <c r="C12" s="116" t="str">
        <f>IFERROR(VLOOKUP('Summary of Leases'!$B12,'Input Table'!B:V,2,0),"-")</f>
        <v>Worked Example - Operating Lease</v>
      </c>
      <c r="D12" s="117">
        <f>IFERROR(VLOOKUP('Summary of Leases'!$B12,'Input Table'!B:V,3,0),"-")</f>
        <v>44652</v>
      </c>
      <c r="E12" s="122">
        <f>IFERROR(EDATE(D12,(F12*12)),"-")</f>
        <v>48305</v>
      </c>
      <c r="F12" s="121">
        <f>IFERROR(VLOOKUP('Summary of Leases'!$B12,'Input Table'!B:AK,12,0),"-")</f>
        <v>10</v>
      </c>
      <c r="G12" s="121" t="str">
        <f ca="1">IF(AND($D$4&gt;=D12,$D$4&lt;=E12),"active","not active")</f>
        <v>active</v>
      </c>
      <c r="H12" s="118">
        <f>IFERROR(IF((VLOOKUP('Summary of Leases'!$B12,'Input Table'!B:V,4,0)=0),(VLOOKUP('Summary of Leases'!$B12,'Input Table'!B:V,5,0)),VLOOKUP('Summary of Leases'!$B12,'Input Table'!B:V,4,0)),"-")</f>
        <v>0.05</v>
      </c>
      <c r="I12" s="138">
        <f ca="1">Lease1!$A$21</f>
        <v>355391.08378220274</v>
      </c>
      <c r="J12" s="138">
        <f ca="1">Lease1!$A$37</f>
        <v>420391.08378220274</v>
      </c>
      <c r="K12" s="167">
        <f ca="1">IFERROR(LOOKUP(2,1/(Lease1!$E$4:$E$244&lt;='Summary of Leases'!$D$4)/(Lease1!$F$4:$F$244&gt;='Summary of Leases'!$D$4),Lease1!$AD$4:$AD$244),"not active")</f>
        <v>378351.97540398245</v>
      </c>
      <c r="L12" s="167">
        <f ca="1">IFERROR(LOOKUP(2,1/(Lease1!$E$4:$E$244&lt;='Summary of Leases'!$D$4)/(Lease1!$F$4:$F$244&gt;='Summary of Leases'!$D$4),Lease1!$X$4:$X$244),"not active")</f>
        <v>373160.63797131286</v>
      </c>
      <c r="M12" s="120">
        <f>IFERROR(VLOOKUP($B12,'Input Table'!B:V,6,0),"-")</f>
        <v>50000</v>
      </c>
      <c r="N12" s="138">
        <f ca="1">Lease1!$AB$5</f>
        <v>42039.10837822027</v>
      </c>
      <c r="O12" s="138">
        <f ca="1">SUMIFS(Lease1!$AB$4:'Lease1'!$AB$244,Lease1!$E$4:'Lease1'!$E$244,"&gt;"&amp;$D$5,Lease1!$E$4:'Lease1'!$E$244,"&lt;="&amp;$D$4)</f>
        <v>42039.108378220277</v>
      </c>
      <c r="P12" s="138">
        <f ca="1">SUMIFS(Lease1!$U$4:'Lease1'!$U$244,Lease1!$E$4:'Lease1'!$E$244,"&gt;"&amp;$D$5,Lease1!$E$4:'Lease1'!$E$244,"&lt;="&amp;$D$4)</f>
        <v>17769.554189110131</v>
      </c>
      <c r="Q12" s="136" t="str">
        <f>IFERROR(INDEX(Lease1!$AA$5:$AA$244,MATCH(TRUE,INDEX(Lease1!$AA$5:$AA$244&lt;&gt;0,),0)),"-")</f>
        <v>-</v>
      </c>
      <c r="R12" s="137" t="str">
        <f ca="1">IFERROR(INDEX(Lease1!$W$5:$W$244,MATCH(TRUE,INDEX(Lease1!$W$5:$W$244&lt;&gt;0,),0)),"-")</f>
        <v>-</v>
      </c>
      <c r="S12" s="139">
        <f>IFERROR(VLOOKUP(B12,'Input Table'!B:V,14,0),"-")</f>
        <v>0</v>
      </c>
      <c r="T12" s="139">
        <f>IFERROR(VLOOKUP(B12,'Input Table'!B:V,15,0),"-")</f>
        <v>0</v>
      </c>
      <c r="U12" s="231">
        <f>IFERROR(VLOOKUP(B12,'Input Table'!B:V,17,0),"-")</f>
        <v>20000</v>
      </c>
      <c r="V12" s="231">
        <f>IFERROR(VLOOKUP(B12,'Input Table'!B:V,19,0),"-")</f>
        <v>0</v>
      </c>
      <c r="W12" s="139" t="str">
        <f>IFERROR(VLOOKUP(B12,'Input Table'!B:V,20,0),"-")</f>
        <v>No</v>
      </c>
      <c r="X12" s="139">
        <f>IFERROR(VLOOKUP(B12,'Input Table'!B:V,21,0),"-")</f>
        <v>10</v>
      </c>
      <c r="Y12" s="167">
        <f ca="1">IFERROR(LOOKUP(2,1/(Lease1!$E$4:$E$244&lt;='Summary of Leases'!$D$4)/(Lease1!$F$4:$F$244&gt;='Summary of Leases'!$D$4),Lease1!$U$4:$U$244),"not active")</f>
        <v>17769.554189110131</v>
      </c>
      <c r="Z12" s="167">
        <f ca="1">IFERROR(LOOKUP(2,1/(Lease1!$E$4:$E$244&lt;='Summary of Leases'!$D$4)/(Lease1!$F$4:$F$244&gt;='Summary of Leases'!$D$4),Lease1!$AB$4:$AB$244),"not active")</f>
        <v>42039.108378220277</v>
      </c>
      <c r="AA12" s="167">
        <f ca="1">IFERROR(LOOKUP(2,1/(Lease1!$E$4:$E$244&lt;='Summary of Leases'!$D$4)/(Lease1!$F$4:$F$244&gt;='Summary of Leases'!$D$4),Lease1!$K$4:$K$244),"not active")</f>
        <v>0</v>
      </c>
      <c r="AB12" s="167">
        <f ca="1">IFERROR(LOOKUP(2,1/(Lease1!$E$4:$E$244&lt;='Summary of Leases'!$D$4)/(Lease1!$F$4:$F$244&gt;='Summary of Leases'!$D$4),Lease1!$J$4:$J$244),"not active")</f>
        <v>0</v>
      </c>
      <c r="AC12" s="167">
        <f ca="1">IFERROR(LOOKUP(2,1/(Lease1!$E$4:$E$244&lt;='Summary of Leases'!$D$4)/(Lease1!$F$4:$F$244&gt;='Summary of Leases'!$D$4),Lease1!$AA$4:$AA$244),"not active")</f>
        <v>0</v>
      </c>
      <c r="AD12" s="167">
        <f ca="1">IFERROR(LOOKUP(2,1/(Lease1!$E$4:$E$244&lt;='Summary of Leases'!$D$4)/(Lease1!$F$4:$F$244&gt;='Summary of Leases'!$D$4),Lease1!$AC$4:$AC$244),"not active")</f>
        <v>0</v>
      </c>
      <c r="AE12" s="213">
        <f ca="1">SUMIFS(Lease1!$K$4:'Lease1'!$K$244,Lease1!$E$4:'Lease1'!$E$244,"&gt;"&amp;$D$4,Lease1!$E$4:'Lease1'!$E$244,"&lt;="&amp;$D$7)</f>
        <v>50000</v>
      </c>
      <c r="AF12" s="212">
        <f ca="1">SUMIFS(Lease1!$K$4:'Lease1'!$K$244,Lease1!$E$4:'Lease1'!$E$244,"&gt;"&amp;$D$7,Lease1!$E$4:'Lease1'!$E$244,"&lt;="&amp;$D$8)</f>
        <v>200000</v>
      </c>
      <c r="AG12" s="212">
        <f ca="1">SUMIFS(Lease1!$K$4:'Lease1'!$K$244,Lease1!$E$4:'Lease1'!$E$244,"&gt;"&amp;$D$8)</f>
        <v>200000</v>
      </c>
      <c r="AH12" s="214">
        <f ca="1">SUM(AE12:AG12)</f>
        <v>450000</v>
      </c>
      <c r="AI12" s="213">
        <f ca="1">SUMIFS(Lease1!$U$4:'Lease1'!$U$244,Lease1!$E$4:'Lease1'!$E$244,"&gt;"&amp;$D$4,Lease1!$E$4:'Lease1'!$E$244,"&lt;="&amp;$D$7)</f>
        <v>16158.031898565638</v>
      </c>
      <c r="AJ12" s="212">
        <f ca="1">SUMIFS(Lease1!$U$4:'Lease1'!$U$244,Lease1!$E$4:'Lease1'!$E$244,"&gt;"&amp;$D$7,Lease1!$E$4:'Lease1'!$E$244,"&lt;="&amp;$D$8)</f>
        <v>46843.731598645485</v>
      </c>
      <c r="AK12" s="212">
        <f ca="1">SUMIFS(Lease1!$U$4:'Lease1'!$U$244,Lease1!$E$4:'Lease1'!$E$244,"&gt;"&amp;$D$8)</f>
        <v>13837.598531476082</v>
      </c>
      <c r="AL12" s="214">
        <f ca="1">SUM(AI12:AK12)</f>
        <v>76839.362028687203</v>
      </c>
      <c r="AM12" s="213">
        <f ca="1">SUMIFS(Lease1!$AB$4:'Lease1'!$AB$244,Lease1!$E$4:'Lease1'!$E$244,"&gt;"&amp;$D$4,Lease1!$E$4:'Lease1'!$E$244,"&lt;="&amp;$D$7)</f>
        <v>42039.10837822027</v>
      </c>
      <c r="AN12" s="212">
        <f ca="1">SUMIFS(Lease1!$AB$4:'Lease1'!$AB$244,Lease1!$E$4:'Lease1'!$E$244,"&gt;"&amp;$D$7,Lease1!$E$4:'Lease1'!$E$244,"&lt;="&amp;$D$8)</f>
        <v>168156.43351288108</v>
      </c>
      <c r="AO12" s="212">
        <f ca="1">SUMIFS(Lease1!$AB$4:'Lease1'!$AB$244,Lease1!$E$4:'Lease1'!$E$244,"&gt;"&amp;$D$8)</f>
        <v>168156.43351288111</v>
      </c>
      <c r="AP12" s="214">
        <f ca="1">SUM(AM12:AO12)</f>
        <v>378351.97540398245</v>
      </c>
    </row>
    <row r="13" spans="1:42" s="429" customFormat="1" x14ac:dyDescent="0.35">
      <c r="A13" s="413">
        <v>2</v>
      </c>
      <c r="B13" s="413" t="str">
        <f>'Input Table'!B9</f>
        <v>Lease2</v>
      </c>
      <c r="C13" s="414" t="str">
        <f>IFERROR(VLOOKUP('Summary of Leases'!$B13,'Input Table'!B:V,2,0),"-")</f>
        <v>Worked Example - Monthly Payments</v>
      </c>
      <c r="D13" s="415">
        <f>IFERROR(VLOOKUP('Summary of Leases'!$B13,'Input Table'!B:V,3,0),"-")</f>
        <v>44652</v>
      </c>
      <c r="E13" s="416">
        <f t="shared" ref="E13:E36" si="0">IFERROR(EDATE(D13,(F13*12)),"-")</f>
        <v>48305</v>
      </c>
      <c r="F13" s="417">
        <f>IFERROR(VLOOKUP('Summary of Leases'!$B13,'Input Table'!B:AK,12,0),"-")</f>
        <v>10</v>
      </c>
      <c r="G13" s="417" t="str">
        <f t="shared" ref="G13:G36" ca="1" si="1">IF(AND($D$4&gt;=D13,$D$4&lt;=E13),"active","not active")</f>
        <v>active</v>
      </c>
      <c r="H13" s="418">
        <f>IFERROR(IF((VLOOKUP('Summary of Leases'!$B13,'Input Table'!B:V,4,0)=0),(VLOOKUP('Summary of Leases'!$B13,'Input Table'!B:V,5,0)),VLOOKUP('Summary of Leases'!$B13,'Input Table'!B:V,4,0)),"-")</f>
        <v>0.05</v>
      </c>
      <c r="I13" s="419">
        <f ca="1">Lease2!$A$22</f>
        <v>392838.95970098034</v>
      </c>
      <c r="J13" s="419">
        <f ca="1">Lease2!$A$38</f>
        <v>457838.95970098034</v>
      </c>
      <c r="K13" s="420">
        <f ca="1">IFERROR(LOOKUP(2,1/(Lease2!$E$4:$E$244&lt;='Summary of Leases'!$D$4)/(Lease2!$F$4:$F$244&gt;='Summary of Leases'!$D$4),Lease2!$AD$4:$AD$244),"not active")</f>
        <v>431131.68705175666</v>
      </c>
      <c r="L13" s="420">
        <f ca="1">IFERROR(LOOKUP(2,1/(Lease2!$E$4:$E$244&lt;='Summary of Leases'!$D$4)/(Lease2!$F$4:$F$244&gt;='Summary of Leases'!$D$4),Lease2!$X$4:$X$244),"not active")</f>
        <v>374907.19158074958</v>
      </c>
      <c r="M13" s="421">
        <f>IFERROR(VLOOKUP($B13,'Input Table'!B:V,6,0),"-")</f>
        <v>50000</v>
      </c>
      <c r="N13" s="419">
        <f ca="1">Lease2!$AB$5*12</f>
        <v>45783.895970098034</v>
      </c>
      <c r="O13" s="419">
        <f ca="1">SUMIFS(Lease2!$AB$4:'Lease2'!$AB$244,Lease2!$E$4:'Lease2'!$E$244,"&gt;"&amp;$D$5,Lease2!$E$4:'Lease2'!$E$244,"&lt;="&amp;$D$4)</f>
        <v>26707.272649223858</v>
      </c>
      <c r="P13" s="419">
        <f ca="1">SUMIFS(Lease2!$U$4:'Lease2'!$U$244,Lease2!$E$4:'Lease2'!$E$244,"&gt;"&amp;$D$5,Lease2!$E$4:'Lease2'!$E$244,"&lt;="&amp;$D$4)</f>
        <v>11234.898546435954</v>
      </c>
      <c r="Q13" s="422" t="str">
        <f>IFERROR(INDEX(Lease2!$AA$5:$AA$244,MATCH(TRUE,INDEX(Lease2!$AA$5:$AA$244&lt;&gt;0,),0)),"-")</f>
        <v>-</v>
      </c>
      <c r="R13" s="423" t="str">
        <f ca="1">IFERROR(INDEX(Lease2!$W$5:$W$244,MATCH(TRUE,INDEX(Lease2!$W$5:$W$244&lt;&gt;0,),0)),"-")</f>
        <v>-</v>
      </c>
      <c r="S13" s="424">
        <f>IFERROR(VLOOKUP(B13,'Input Table'!B:V,14,0),"-")</f>
        <v>0</v>
      </c>
      <c r="T13" s="424">
        <f>IFERROR(VLOOKUP(B13,'Input Table'!B:V,15,0),"-")</f>
        <v>0</v>
      </c>
      <c r="U13" s="425">
        <f>IFERROR(VLOOKUP(B13,'Input Table'!B:V,17,0),"-")</f>
        <v>20000</v>
      </c>
      <c r="V13" s="425">
        <f>IFERROR(VLOOKUP(B13,'Input Table'!B:V,19,0),"-")</f>
        <v>0</v>
      </c>
      <c r="W13" s="424" t="str">
        <f>IFERROR(VLOOKUP(B13,'Input Table'!B:V,20,0),"-")</f>
        <v>No</v>
      </c>
      <c r="X13" s="424">
        <f>IFERROR(VLOOKUP(B13,'Input Table'!B:V,21,0),"-")</f>
        <v>10</v>
      </c>
      <c r="Y13" s="420">
        <f ca="1">IFERROR(LOOKUP(2,1/(Lease2!$E$4:$E$244&lt;='Summary of Leases'!$D$4)/(Lease2!$F$4:$F$244&gt;='Summary of Leases'!$D$4),Lease2!$U$4:$U$244),"not active")</f>
        <v>1572.9205736407284</v>
      </c>
      <c r="Z13" s="420">
        <f ca="1">IFERROR(LOOKUP(2,1/(Lease2!$E$4:$E$244&lt;='Summary of Leases'!$D$4)/(Lease2!$F$4:$F$244&gt;='Summary of Leases'!$D$4),Lease2!$AB$4:$AB$244),"not active")</f>
        <v>3815.3246641748374</v>
      </c>
      <c r="AA13" s="420">
        <f ca="1">IFERROR(LOOKUP(2,1/(Lease2!$E$4:$E$244&lt;='Summary of Leases'!$D$4)/(Lease2!$F$4:$F$244&gt;='Summary of Leases'!$D$4),Lease2!$K$4:$K$244),"not active")</f>
        <v>4166.666666666667</v>
      </c>
      <c r="AB13" s="420">
        <f ca="1">IFERROR(LOOKUP(2,1/(Lease2!$E$4:$E$244&lt;='Summary of Leases'!$D$4)/(Lease2!$F$4:$F$244&gt;='Summary of Leases'!$D$4),Lease2!$J$4:$J$244),"not active")</f>
        <v>0</v>
      </c>
      <c r="AC13" s="420">
        <f ca="1">IFERROR(LOOKUP(2,1/(Lease2!$E$4:$E$244&lt;='Summary of Leases'!$D$4)/(Lease2!$F$4:$F$244&gt;='Summary of Leases'!$D$4),Lease2!$AA$4:$AA$244),"not active")</f>
        <v>0</v>
      </c>
      <c r="AD13" s="420">
        <f ca="1">IFERROR(LOOKUP(2,1/(Lease2!$E$4:$E$244&lt;='Summary of Leases'!$D$4)/(Lease2!$F$4:$F$244&gt;='Summary of Leases'!$D$4),Lease2!$AC$4:$AC$244),"not active")</f>
        <v>0</v>
      </c>
      <c r="AE13" s="426">
        <f ca="1">SUMIFS(Lease2!$K$4:'Lease2'!$K$244,Lease2!$E$4:'Lease2'!$E$244,"&gt;"&amp;$D$4,Lease2!$E$4:'Lease2'!$E$244,"&lt;="&amp;$D$7)</f>
        <v>49999.999999999993</v>
      </c>
      <c r="AF13" s="427">
        <f ca="1">SUMIFS(Lease2!$K$4:'Lease2'!$K$244,Lease2!$E$4:'Lease2'!$E$244,"&gt;"&amp;$D$7,Lease2!$E$4:'Lease2'!$E$244,"&lt;="&amp;$D$8)</f>
        <v>199999.99999999991</v>
      </c>
      <c r="AG13" s="427">
        <f ca="1">SUMIFS(Lease2!$K$4:'Lease2'!$K$244,Lease2!$E$4:'Lease2'!$E$244,"&gt;"&amp;$D$8)</f>
        <v>220833.3333333332</v>
      </c>
      <c r="AH13" s="428">
        <f t="shared" ref="AH13:AH36" ca="1" si="2">SUM(AE13:AG13)</f>
        <v>470833.33333333314</v>
      </c>
      <c r="AI13" s="426">
        <f ca="1">SUMIFS(Lease2!$U$4:'Lease2'!$U$244,Lease2!$E$4:'Lease2'!$E$244,"&gt;"&amp;$D$4,Lease2!$E$4:'Lease2'!$E$244,"&lt;="&amp;$D$7)</f>
        <v>18019.065569048464</v>
      </c>
      <c r="AJ13" s="427">
        <f ca="1">SUMIFS(Lease2!$U$4:'Lease2'!$U$244,Lease2!$E$4:'Lease2'!$E$244,"&gt;"&amp;$D$7,Lease2!$E$4:'Lease2'!$E$244,"&lt;="&amp;$D$8)</f>
        <v>54855.462295222904</v>
      </c>
      <c r="AK13" s="427">
        <f ca="1">SUMIFS(Lease2!$U$4:'Lease2'!$U$244,Lease2!$E$4:'Lease2'!$E$244,"&gt;"&amp;$D$8)</f>
        <v>23051.613888313594</v>
      </c>
      <c r="AL13" s="428">
        <f t="shared" ref="AL13:AL36" ca="1" si="3">SUM(AI13:AK13)</f>
        <v>95926.141752584954</v>
      </c>
      <c r="AM13" s="426">
        <f ca="1">SUMIFS(Lease2!$AB$4:'Lease2'!$AB$244,Lease2!$E$4:'Lease2'!$E$244,"&gt;"&amp;$D$4,Lease2!$E$4:'Lease2'!$E$244,"&lt;="&amp;$D$7)</f>
        <v>45783.89597009807</v>
      </c>
      <c r="AN13" s="427">
        <f ca="1">SUMIFS(Lease2!$AB$4:'Lease2'!$AB$244,Lease2!$E$4:'Lease2'!$E$244,"&gt;"&amp;$D$7,Lease2!$E$4:'Lease2'!$E$244,"&lt;="&amp;$D$8)</f>
        <v>183135.58388039237</v>
      </c>
      <c r="AO13" s="427">
        <f ca="1">SUMIFS(Lease2!$AB$4:'Lease2'!$AB$244,Lease2!$E$4:'Lease2'!$E$244,"&gt;"&amp;$D$8)</f>
        <v>202212.20720126654</v>
      </c>
      <c r="AP13" s="428">
        <f t="shared" ref="AP13:AP36" ca="1" si="4">SUM(AM13:AO13)</f>
        <v>431131.68705175701</v>
      </c>
    </row>
    <row r="14" spans="1:42" s="59" customFormat="1" x14ac:dyDescent="0.35">
      <c r="A14" s="114">
        <v>3</v>
      </c>
      <c r="B14" s="115" t="str">
        <f>'Input Table'!B10</f>
        <v>Lease3</v>
      </c>
      <c r="C14" s="116" t="str">
        <f>IFERROR(VLOOKUP('Summary of Leases'!$B14,'Input Table'!B:V,2,0),"-")</f>
        <v>Worked Example - Change in lease liability (change in payments)</v>
      </c>
      <c r="D14" s="117">
        <f>IFERROR(VLOOKUP('Summary of Leases'!$B14,'Input Table'!B:V,3,0),"-")</f>
        <v>44652</v>
      </c>
      <c r="E14" s="122">
        <f t="shared" si="0"/>
        <v>48305</v>
      </c>
      <c r="F14" s="121">
        <f>IFERROR(VLOOKUP('Summary of Leases'!$B14,'Input Table'!B:AK,12,0),"-")</f>
        <v>10</v>
      </c>
      <c r="G14" s="121" t="str">
        <f t="shared" ca="1" si="1"/>
        <v>active</v>
      </c>
      <c r="H14" s="118">
        <f>IFERROR(IF((VLOOKUP('Summary of Leases'!$B14,'Input Table'!B:V,4,0)=0),(VLOOKUP('Summary of Leases'!$B14,'Input Table'!B:V,5,0)),VLOOKUP('Summary of Leases'!$B14,'Input Table'!B:V,4,0)),"-")</f>
        <v>0.05</v>
      </c>
      <c r="I14" s="138">
        <f ca="1">Lease3!$A$21</f>
        <v>355391.08378220274</v>
      </c>
      <c r="J14" s="138">
        <f ca="1">Lease3!$A$37</f>
        <v>420391.08378220274</v>
      </c>
      <c r="K14" s="167">
        <f ca="1">IFERROR(LOOKUP(2,1/(Lease3!$E$4:$E$244&lt;='Summary of Leases'!$D$4)/(Lease3!$F$4:$F$244&gt;='Summary of Leases'!$D$4),Lease3!$AD$4:$AD$244),"not active")</f>
        <v>378351.97540398245</v>
      </c>
      <c r="L14" s="167">
        <f ca="1">IFERROR(LOOKUP(2,1/(Lease3!$E$4:$E$244&lt;='Summary of Leases'!$D$4)/(Lease3!$F$4:$F$244&gt;='Summary of Leases'!$D$4),Lease3!$X$4:$X$244),"not active")</f>
        <v>373160.63797131286</v>
      </c>
      <c r="M14" s="120">
        <f>IFERROR(VLOOKUP($B14,'Input Table'!B:V,6,0),"-")</f>
        <v>50000</v>
      </c>
      <c r="N14" s="138">
        <f>Lease3!$AB$5</f>
        <v>42039.10837822027</v>
      </c>
      <c r="O14" s="138">
        <f ca="1">SUMIFS(Lease3!$AB$4:'Lease3'!$AB$244,Lease3!$E$4:'Lease3'!$E$244,"&gt;"&amp;$D$5,Lease3!$E$4:'Lease3'!$E$244,"&lt;="&amp;$D$4)</f>
        <v>42039.108378220277</v>
      </c>
      <c r="P14" s="138">
        <f ca="1">SUMIFS(Lease3!$U$4:'Lease3'!$U$244,Lease3!$E$4:'Lease3'!$E$244,"&gt;"&amp;$D$5,Lease3!$E$4:'Lease3'!$E$244,"&lt;="&amp;$D$4)</f>
        <v>17769.554189110138</v>
      </c>
      <c r="Q14" s="136" t="str">
        <f>IFERROR(INDEX(Lease3!$AA$5:$AA$244,MATCH(TRUE,INDEX(Lease3!$AA$5:$AA$244&lt;&gt;0,),0)),"-")</f>
        <v>-</v>
      </c>
      <c r="R14" s="137">
        <f ca="1">IFERROR(INDEX(Lease3!$W$5:$W$244,MATCH(TRUE,INDEX(Lease3!$W$5:$W$244&lt;&gt;0,),0)),"-")</f>
        <v>37232.480293704779</v>
      </c>
      <c r="S14" s="139">
        <f>IFERROR(VLOOKUP(B14,'Input Table'!B:V,14,0),"-")</f>
        <v>0</v>
      </c>
      <c r="T14" s="139">
        <f>IFERROR(VLOOKUP(B14,'Input Table'!B:V,15,0),"-")</f>
        <v>0</v>
      </c>
      <c r="U14" s="231">
        <f>IFERROR(VLOOKUP(B14,'Input Table'!B:V,17,0),"-")</f>
        <v>20000</v>
      </c>
      <c r="V14" s="231">
        <f>IFERROR(VLOOKUP(B14,'Input Table'!B:V,19,0),"-")</f>
        <v>0</v>
      </c>
      <c r="W14" s="139" t="str">
        <f>IFERROR(VLOOKUP(B14,'Input Table'!B:V,20,0),"-")</f>
        <v>No</v>
      </c>
      <c r="X14" s="139">
        <f>IFERROR(VLOOKUP(B14,'Input Table'!B:V,21,0),"-")</f>
        <v>10</v>
      </c>
      <c r="Y14" s="167">
        <f ca="1">IFERROR(LOOKUP(2,1/(Lease3!$E$4:$E$244&lt;='Summary of Leases'!$D$4)/(Lease3!$F$4:$F$244&gt;='Summary of Leases'!$D$4),Lease3!$U$4:$U$244),"not active")</f>
        <v>17769.554189110138</v>
      </c>
      <c r="Z14" s="167">
        <f ca="1">IFERROR(LOOKUP(2,1/(Lease3!$E$4:$E$244&lt;='Summary of Leases'!$D$4)/(Lease3!$F$4:$F$244&gt;='Summary of Leases'!$D$4),Lease3!$AB$4:$AB$244),"not active")</f>
        <v>42039.108378220277</v>
      </c>
      <c r="AA14" s="167">
        <f ca="1">IFERROR(LOOKUP(2,1/(Lease3!$E$4:$E$244&lt;='Summary of Leases'!$D$4)/(Lease3!$F$4:$F$244&gt;='Summary of Leases'!$D$4),Lease3!$K$4:$K$244),"not active")</f>
        <v>0</v>
      </c>
      <c r="AB14" s="167">
        <f ca="1">IFERROR(LOOKUP(2,1/(Lease3!$E$4:$E$244&lt;='Summary of Leases'!$D$4)/(Lease3!$F$4:$F$244&gt;='Summary of Leases'!$D$4),Lease3!$J$4:$J$244),"not active")</f>
        <v>0</v>
      </c>
      <c r="AC14" s="167">
        <f ca="1">IFERROR(LOOKUP(2,1/(Lease3!$E$4:$E$244&lt;='Summary of Leases'!$D$4)/(Lease3!$F$4:$F$244&gt;='Summary of Leases'!$D$4),Lease3!$AA$4:$AA$244),"not active")</f>
        <v>0</v>
      </c>
      <c r="AD14" s="167">
        <f ca="1">IFERROR(LOOKUP(2,1/(Lease3!$E$4:$E$244&lt;='Summary of Leases'!$D$4)/(Lease3!$F$4:$F$244&gt;='Summary of Leases'!$D$4),Lease3!$AC$4:$AC$244),"not active")</f>
        <v>0</v>
      </c>
      <c r="AE14" s="213">
        <f ca="1">SUMIFS(Lease3!$K$4:'Lease3'!$K$244,Lease3!$E$4:'Lease3'!$E$244,"&gt;"&amp;$D$4,Lease3!$E$4:'Lease3'!$E$244,"&lt;="&amp;$D$7)</f>
        <v>50000</v>
      </c>
      <c r="AF14" s="212">
        <f ca="1">SUMIFS(Lease3!$K$4:'Lease3'!$K$244,Lease3!$E$4:'Lease3'!$E$244,"&gt;"&amp;$D$7,Lease3!$E$4:'Lease3'!$E$244,"&lt;="&amp;$D$8)</f>
        <v>200000</v>
      </c>
      <c r="AG14" s="212">
        <f ca="1">SUMIFS(Lease3!$K$4:'Lease3'!$K$244,Lease3!$E$4:'Lease3'!$E$244,"&gt;"&amp;$D$8)</f>
        <v>240000</v>
      </c>
      <c r="AH14" s="214">
        <f t="shared" ca="1" si="2"/>
        <v>490000</v>
      </c>
      <c r="AI14" s="213">
        <f ca="1">SUMIFS(Lease3!$U$4:'Lease3'!$U$244,Lease3!$E$4:'Lease3'!$E$244,"&gt;"&amp;$D$4,Lease3!$E$4:'Lease3'!$E$244,"&lt;="&amp;$D$7)</f>
        <v>16158.031898565643</v>
      </c>
      <c r="AJ14" s="212">
        <f ca="1">SUMIFS(Lease3!$U$4:'Lease3'!$U$244,Lease3!$E$4:'Lease3'!$E$244,"&gt;"&amp;$D$7,Lease3!$E$4:'Lease3'!$E$244,"&lt;="&amp;$D$8)</f>
        <v>46843.731598645507</v>
      </c>
      <c r="AK14" s="212">
        <f ca="1">SUMIFS(Lease3!$U$4:'Lease3'!$U$244,Lease3!$E$4:'Lease3'!$E$244,"&gt;"&amp;$D$8)</f>
        <v>16605.118237771298</v>
      </c>
      <c r="AL14" s="214">
        <f t="shared" ca="1" si="3"/>
        <v>79606.881734982453</v>
      </c>
      <c r="AM14" s="213">
        <f ca="1">SUMIFS(Lease3!$AB$4:'Lease3'!$AB$244,Lease3!$E$4:'Lease3'!$E$244,"&gt;"&amp;$D$4,Lease3!$E$4:'Lease3'!$E$244,"&lt;="&amp;$D$7)</f>
        <v>42039.10837822027</v>
      </c>
      <c r="AN14" s="212">
        <f ca="1">SUMIFS(Lease3!$AB$4:'Lease3'!$AB$244,Lease3!$E$4:'Lease3'!$E$244,"&gt;"&amp;$D$7,Lease3!$E$4:'Lease3'!$E$244,"&lt;="&amp;$D$8)</f>
        <v>168156.43351288108</v>
      </c>
      <c r="AO14" s="212">
        <f ca="1">SUMIFS(Lease3!$AB$4:'Lease3'!$AB$244,Lease3!$E$4:'Lease3'!$E$244,"&gt;"&amp;$D$8)</f>
        <v>205388.91380658589</v>
      </c>
      <c r="AP14" s="214">
        <f t="shared" ca="1" si="4"/>
        <v>415584.45569768723</v>
      </c>
    </row>
    <row r="15" spans="1:42" s="59" customFormat="1" x14ac:dyDescent="0.35">
      <c r="A15" s="115">
        <v>4</v>
      </c>
      <c r="B15" s="115" t="str">
        <f>'Input Table'!B11</f>
        <v>Lease4</v>
      </c>
      <c r="C15" s="116" t="str">
        <f>IFERROR(VLOOKUP('Summary of Leases'!$B15,'Input Table'!B:V,2,0),"-")</f>
        <v>Worked Example - Change in lease liability (change in discount rate)</v>
      </c>
      <c r="D15" s="117">
        <f>IFERROR(VLOOKUP('Summary of Leases'!$B15,'Input Table'!B:V,3,0),"-")</f>
        <v>44652</v>
      </c>
      <c r="E15" s="122">
        <f t="shared" si="0"/>
        <v>48305</v>
      </c>
      <c r="F15" s="121">
        <f>IFERROR(VLOOKUP('Summary of Leases'!$B15,'Input Table'!B:AK,12,0),"-")</f>
        <v>10</v>
      </c>
      <c r="G15" s="121" t="str">
        <f t="shared" ca="1" si="1"/>
        <v>active</v>
      </c>
      <c r="H15" s="118">
        <f>IFERROR(IF((VLOOKUP('Summary of Leases'!$B15,'Input Table'!B:V,4,0)=0),(VLOOKUP('Summary of Leases'!$B15,'Input Table'!B:V,5,0)),VLOOKUP('Summary of Leases'!$B15,'Input Table'!B:V,4,0)),"-")</f>
        <v>0.05</v>
      </c>
      <c r="I15" s="138">
        <f ca="1">Lease4!$A$21</f>
        <v>355391.08378220274</v>
      </c>
      <c r="J15" s="138">
        <f ca="1">Lease4!$A$37</f>
        <v>405391.08378220274</v>
      </c>
      <c r="K15" s="167">
        <f ca="1">IFERROR(LOOKUP(2,1/(Lease4!$E$4:$E$244&lt;='Summary of Leases'!$D$4)/(Lease4!$F$4:$F$244&gt;='Summary of Leases'!$D$4),Lease4!$AD$4:$AD$244),"not active")</f>
        <v>364851.97540398245</v>
      </c>
      <c r="L15" s="167">
        <f ca="1">IFERROR(LOOKUP(2,1/(Lease4!$E$4:$E$244&lt;='Summary of Leases'!$D$4)/(Lease4!$F$4:$F$244&gt;='Summary of Leases'!$D$4),Lease4!$X$4:$X$244),"not active")</f>
        <v>373160.63797131286</v>
      </c>
      <c r="M15" s="120">
        <f>IFERROR(VLOOKUP($B15,'Input Table'!B:V,6,0),"-")</f>
        <v>50000</v>
      </c>
      <c r="N15" s="138">
        <f ca="1">Lease4!$AB$5</f>
        <v>40539.10837822027</v>
      </c>
      <c r="O15" s="138">
        <f ca="1">SUMIFS(Lease4!$AB$4:'Lease4'!$AB$244,Lease4!$E$4:'Lease4'!$E$244,"&gt;"&amp;$D$5,Lease4!$E$4:'Lease4'!$E$244,"&lt;="&amp;$D$4)</f>
        <v>40539.108378220277</v>
      </c>
      <c r="P15" s="138">
        <f ca="1">SUMIFS(Lease4!$U$4:'Lease4'!$U$244,Lease4!$E$4:'Lease4'!$E$244,"&gt;"&amp;$D$5,Lease4!$E$4:'Lease4'!$E$244,"&lt;="&amp;$D$4)</f>
        <v>17769.554189110138</v>
      </c>
      <c r="Q15" s="136" t="str">
        <f>IFERROR(INDEX(Lease4!$AA$5:$AA$244,MATCH(TRUE,INDEX(Lease4!$AA$5:$AA$244&lt;&gt;0,),0)),"-")</f>
        <v>-</v>
      </c>
      <c r="R15" s="137">
        <f ca="1">IFERROR(INDEX(Lease4!$W$5:$W$244,MATCH(TRUE,INDEX(Lease4!$W$5:$W$244&lt;&gt;0,),0)),"-")</f>
        <v>243493.82272241588</v>
      </c>
      <c r="S15" s="139">
        <f>IFERROR(VLOOKUP(B15,'Input Table'!B:V,14,0),"-")</f>
        <v>0</v>
      </c>
      <c r="T15" s="139">
        <f>IFERROR(VLOOKUP(B15,'Input Table'!B:V,15,0),"-")</f>
        <v>0</v>
      </c>
      <c r="U15" s="231">
        <f>IFERROR(VLOOKUP(B15,'Input Table'!B:V,17,0),"-")</f>
        <v>0</v>
      </c>
      <c r="V15" s="231">
        <f>IFERROR(VLOOKUP(B15,'Input Table'!B:V,19,0),"-")</f>
        <v>0</v>
      </c>
      <c r="W15" s="139" t="str">
        <f>IFERROR(VLOOKUP(B15,'Input Table'!B:V,20,0),"-")</f>
        <v>No</v>
      </c>
      <c r="X15" s="139">
        <f>IFERROR(VLOOKUP(B15,'Input Table'!B:V,21,0),"-")</f>
        <v>10</v>
      </c>
      <c r="Y15" s="167">
        <f ca="1">IFERROR(LOOKUP(2,1/(Lease4!$E$4:$E$244&lt;='Summary of Leases'!$D$4)/(Lease4!$F$4:$F$244&gt;='Summary of Leases'!$D$4),Lease4!$U$4:$U$244),"not active")</f>
        <v>17769.554189110138</v>
      </c>
      <c r="Z15" s="167">
        <f ca="1">IFERROR(LOOKUP(2,1/(Lease4!$E$4:$E$244&lt;='Summary of Leases'!$D$4)/(Lease4!$F$4:$F$244&gt;='Summary of Leases'!$D$4),Lease4!$AB$4:$AB$244),"not active")</f>
        <v>40539.108378220277</v>
      </c>
      <c r="AA15" s="167">
        <f ca="1">IFERROR(LOOKUP(2,1/(Lease4!$E$4:$E$244&lt;='Summary of Leases'!$D$4)/(Lease4!$F$4:$F$244&gt;='Summary of Leases'!$D$4),Lease4!$K$4:$K$244),"not active")</f>
        <v>0</v>
      </c>
      <c r="AB15" s="167">
        <f ca="1">IFERROR(LOOKUP(2,1/(Lease4!$E$4:$E$244&lt;='Summary of Leases'!$D$4)/(Lease4!$F$4:$F$244&gt;='Summary of Leases'!$D$4),Lease4!$J$4:$J$244),"not active")</f>
        <v>0</v>
      </c>
      <c r="AC15" s="167">
        <f ca="1">IFERROR(LOOKUP(2,1/(Lease4!$E$4:$E$244&lt;='Summary of Leases'!$D$4)/(Lease4!$F$4:$F$244&gt;='Summary of Leases'!$D$4),Lease4!$AA$4:$AA$244),"not active")</f>
        <v>0</v>
      </c>
      <c r="AD15" s="167">
        <f ca="1">IFERROR(LOOKUP(2,1/(Lease4!$E$4:$E$244&lt;='Summary of Leases'!$D$4)/(Lease4!$F$4:$F$244&gt;='Summary of Leases'!$D$4),Lease4!$AC$4:$AC$244),"not active")</f>
        <v>0</v>
      </c>
      <c r="AE15" s="213">
        <f ca="1">SUMIFS(Lease4!$K$4:'Lease4'!$K$244,Lease4!$E$4:'Lease4'!$E$244,"&gt;"&amp;$D$4,Lease4!$E$4:'Lease4'!$E$244,"&lt;="&amp;$D$7)</f>
        <v>50000</v>
      </c>
      <c r="AF15" s="212">
        <f ca="1">SUMIFS(Lease4!$K$4:'Lease4'!$K$244,Lease4!$E$4:'Lease4'!$E$244,"&gt;"&amp;$D$7,Lease4!$E$4:'Lease4'!$E$244,"&lt;="&amp;$D$8)</f>
        <v>200000</v>
      </c>
      <c r="AG15" s="212">
        <f ca="1">SUMIFS(Lease4!$K$4:'Lease4'!$K$244,Lease4!$E$4:'Lease4'!$E$244,"&gt;"&amp;$D$8)</f>
        <v>540000</v>
      </c>
      <c r="AH15" s="214">
        <f t="shared" ca="1" si="2"/>
        <v>790000</v>
      </c>
      <c r="AI15" s="213">
        <f ca="1">SUMIFS(Lease4!$U$4:'Lease4'!$U$244,Lease4!$E$4:'Lease4'!$E$244,"&gt;"&amp;$D$4,Lease4!$E$4:'Lease4'!$E$244,"&lt;="&amp;$D$7)</f>
        <v>16158.031898565643</v>
      </c>
      <c r="AJ15" s="212">
        <f ca="1">SUMIFS(Lease4!$U$4:'Lease4'!$U$244,Lease4!$E$4:'Lease4'!$E$244,"&gt;"&amp;$D$7,Lease4!$E$4:'Lease4'!$E$244,"&lt;="&amp;$D$8)</f>
        <v>46843.731598645507</v>
      </c>
      <c r="AK15" s="212">
        <f ca="1">SUMIFS(Lease4!$U$4:'Lease4'!$U$244,Lease4!$E$4:'Lease4'!$E$244,"&gt;"&amp;$D$8)</f>
        <v>110343.77580906019</v>
      </c>
      <c r="AL15" s="214">
        <f t="shared" ca="1" si="3"/>
        <v>173345.53930627133</v>
      </c>
      <c r="AM15" s="213">
        <f ca="1">SUMIFS(Lease4!$AB$4:'Lease4'!$AB$244,Lease4!$E$4:'Lease4'!$E$244,"&gt;"&amp;$D$4,Lease4!$E$4:'Lease4'!$E$244,"&lt;="&amp;$D$7)</f>
        <v>40539.10837822027</v>
      </c>
      <c r="AN15" s="212">
        <f ca="1">SUMIFS(Lease4!$AB$4:'Lease4'!$AB$244,Lease4!$E$4:'Lease4'!$E$244,"&gt;"&amp;$D$7,Lease4!$E$4:'Lease4'!$E$244,"&lt;="&amp;$D$8)</f>
        <v>162156.43351288108</v>
      </c>
      <c r="AO15" s="212">
        <f ca="1">SUMIFS(Lease4!$AB$4:'Lease4'!$AB$244,Lease4!$E$4:'Lease4'!$E$244,"&gt;"&amp;$D$8)</f>
        <v>405650.25623529695</v>
      </c>
      <c r="AP15" s="214">
        <f t="shared" ca="1" si="4"/>
        <v>608345.79812639835</v>
      </c>
    </row>
    <row r="16" spans="1:42" s="59" customFormat="1" x14ac:dyDescent="0.35">
      <c r="A16" s="114">
        <v>5</v>
      </c>
      <c r="B16" s="115" t="str">
        <f>'Input Table'!B12</f>
        <v>Lease5</v>
      </c>
      <c r="C16" s="116" t="str">
        <f>IFERROR(VLOOKUP('Summary of Leases'!$B16,'Input Table'!B:V,2,0),"-")</f>
        <v>Worked Example - Revaluation of the RoU asset</v>
      </c>
      <c r="D16" s="117">
        <f>IFERROR(VLOOKUP('Summary of Leases'!$B16,'Input Table'!B:V,3,0),"-")</f>
        <v>44652</v>
      </c>
      <c r="E16" s="122">
        <f t="shared" si="0"/>
        <v>48305</v>
      </c>
      <c r="F16" s="121">
        <f>IFERROR(VLOOKUP('Summary of Leases'!$B16,'Input Table'!B:AK,12,0),"-")</f>
        <v>10</v>
      </c>
      <c r="G16" s="121" t="str">
        <f t="shared" ca="1" si="1"/>
        <v>active</v>
      </c>
      <c r="H16" s="118">
        <f>IFERROR(IF((VLOOKUP('Summary of Leases'!$B16,'Input Table'!B:V,4,0)=0),(VLOOKUP('Summary of Leases'!$B16,'Input Table'!B:V,5,0)),VLOOKUP('Summary of Leases'!$B16,'Input Table'!B:V,4,0)),"-")</f>
        <v>0.05</v>
      </c>
      <c r="I16" s="138">
        <f ca="1">Lease5!$A$21</f>
        <v>355391.08378220274</v>
      </c>
      <c r="J16" s="138">
        <f ca="1">Lease5!$A$37</f>
        <v>405391.08378220274</v>
      </c>
      <c r="K16" s="167">
        <f ca="1">IFERROR(LOOKUP(2,1/(Lease5!$E$4:$E$244&lt;='Summary of Leases'!$D$4)/(Lease5!$F$4:$F$244&gt;='Summary of Leases'!$D$4),Lease5!$AD$4:$AD$244),"not active")</f>
        <v>364851.97540398245</v>
      </c>
      <c r="L16" s="167">
        <f ca="1">IFERROR(LOOKUP(2,1/(Lease5!$E$4:$E$244&lt;='Summary of Leases'!$D$4)/(Lease5!$F$4:$F$244&gt;='Summary of Leases'!$D$4),Lease5!$X$4:$X$244),"not active")</f>
        <v>373160.63797131286</v>
      </c>
      <c r="M16" s="120">
        <f>IFERROR(VLOOKUP($B16,'Input Table'!B:V,6,0),"-")</f>
        <v>50000</v>
      </c>
      <c r="N16" s="138">
        <f ca="1">Lease5!$AB$5</f>
        <v>40539.10837822027</v>
      </c>
      <c r="O16" s="138">
        <f ca="1">SUMIFS(Lease5!$AB$4:'Lease5'!$AB$244,Lease5!$E$4:'Lease5'!$E$244,"&gt;"&amp;$D$5,Lease5!$E$4:'Lease5'!$E$244,"&lt;="&amp;$D$4)</f>
        <v>40539.108378220277</v>
      </c>
      <c r="P16" s="138">
        <f ca="1">SUMIFS(Lease5!$U$4:'Lease5'!$U$244,Lease5!$E$4:'Lease5'!$E$244,"&gt;"&amp;$D$5,Lease5!$E$4:'Lease5'!$E$244,"&lt;="&amp;$D$4)</f>
        <v>17769.554189110131</v>
      </c>
      <c r="Q16" s="136">
        <f>IFERROR(INDEX(Lease5!$AA$5:$AA$244,MATCH(TRUE,INDEX(Lease5!$AA$5:$AA$244&lt;&gt;0,),0)),"-")</f>
        <v>-75000</v>
      </c>
      <c r="R16" s="137" t="str">
        <f ca="1">IFERROR(INDEX(Lease5!$W$5:$W$244,MATCH(TRUE,INDEX(Lease5!$W$5:$W$244&lt;&gt;0,),0)),"-")</f>
        <v>-</v>
      </c>
      <c r="S16" s="139">
        <f>IFERROR(VLOOKUP(B16,'Input Table'!B:V,14,0),"-")</f>
        <v>0</v>
      </c>
      <c r="T16" s="139">
        <f>IFERROR(VLOOKUP(B16,'Input Table'!B:V,15,0),"-")</f>
        <v>0</v>
      </c>
      <c r="U16" s="231">
        <f>IFERROR(VLOOKUP(B16,'Input Table'!B:V,17,0),"-")</f>
        <v>0</v>
      </c>
      <c r="V16" s="231">
        <f>IFERROR(VLOOKUP(B16,'Input Table'!B:V,19,0),"-")</f>
        <v>0</v>
      </c>
      <c r="W16" s="139" t="str">
        <f>IFERROR(VLOOKUP(B16,'Input Table'!B:V,20,0),"-")</f>
        <v>No</v>
      </c>
      <c r="X16" s="139">
        <f>IFERROR(VLOOKUP(B16,'Input Table'!B:V,21,0),"-")</f>
        <v>10</v>
      </c>
      <c r="Y16" s="167">
        <f ca="1">IFERROR(LOOKUP(2,1/(Lease5!$E$4:$E$244&lt;='Summary of Leases'!$D$4)/(Lease5!$F$4:$F$244&gt;='Summary of Leases'!$D$4),Lease5!$U$4:$U$244),"not active")</f>
        <v>17769.554189110131</v>
      </c>
      <c r="Z16" s="167">
        <f ca="1">IFERROR(LOOKUP(2,1/(Lease5!$E$4:$E$244&lt;='Summary of Leases'!$D$4)/(Lease5!$F$4:$F$244&gt;='Summary of Leases'!$D$4),Lease5!$AB$4:$AB$244),"not active")</f>
        <v>40539.108378220277</v>
      </c>
      <c r="AA16" s="167">
        <f ca="1">IFERROR(LOOKUP(2,1/(Lease5!$E$4:$E$244&lt;='Summary of Leases'!$D$4)/(Lease5!$F$4:$F$244&gt;='Summary of Leases'!$D$4),Lease5!$K$4:$K$244),"not active")</f>
        <v>0</v>
      </c>
      <c r="AB16" s="167">
        <f ca="1">IFERROR(LOOKUP(2,1/(Lease5!$E$4:$E$244&lt;='Summary of Leases'!$D$4)/(Lease5!$F$4:$F$244&gt;='Summary of Leases'!$D$4),Lease5!$J$4:$J$244),"not active")</f>
        <v>0</v>
      </c>
      <c r="AC16" s="167">
        <f ca="1">IFERROR(LOOKUP(2,1/(Lease5!$E$4:$E$244&lt;='Summary of Leases'!$D$4)/(Lease5!$F$4:$F$244&gt;='Summary of Leases'!$D$4),Lease5!$AA$4:$AA$244),"not active")</f>
        <v>0</v>
      </c>
      <c r="AD16" s="167">
        <f ca="1">IFERROR(LOOKUP(2,1/(Lease5!$E$4:$E$244&lt;='Summary of Leases'!$D$4)/(Lease5!$F$4:$F$244&gt;='Summary of Leases'!$D$4),Lease5!$AC$4:$AC$244),"not active")</f>
        <v>0</v>
      </c>
      <c r="AE16" s="213">
        <f ca="1">SUMIFS(Lease5!$K$4:'Lease5'!$K$244,Lease5!$E$4:'Lease5'!$E$244,"&gt;"&amp;$D$4,Lease5!$E$4:'Lease5'!$E$244,"&lt;="&amp;$D$7)</f>
        <v>50000</v>
      </c>
      <c r="AF16" s="212">
        <f ca="1">SUMIFS(Lease5!$K$4:'Lease5'!$K$244,Lease5!$E$4:'Lease5'!$E$244,"&gt;"&amp;$D$7,Lease5!$E$4:'Lease5'!$E$244,"&lt;="&amp;$D$8)</f>
        <v>200000</v>
      </c>
      <c r="AG16" s="212">
        <f ca="1">SUMIFS(Lease5!$K$4:'Lease5'!$K$244,Lease5!$E$4:'Lease5'!$E$244,"&gt;"&amp;$D$8)</f>
        <v>200000</v>
      </c>
      <c r="AH16" s="214">
        <f t="shared" ca="1" si="2"/>
        <v>450000</v>
      </c>
      <c r="AI16" s="213">
        <f ca="1">SUMIFS(Lease5!$U$4:'Lease5'!$U$244,Lease5!$E$4:'Lease5'!$E$244,"&gt;"&amp;$D$4,Lease5!$E$4:'Lease5'!$E$244,"&lt;="&amp;$D$7)</f>
        <v>16158.031898565638</v>
      </c>
      <c r="AJ16" s="212">
        <f ca="1">SUMIFS(Lease5!$U$4:'Lease5'!$U$244,Lease5!$E$4:'Lease5'!$E$244,"&gt;"&amp;$D$7,Lease5!$E$4:'Lease5'!$E$244,"&lt;="&amp;$D$8)</f>
        <v>46843.731598645485</v>
      </c>
      <c r="AK16" s="212">
        <f ca="1">SUMIFS(Lease5!$U$4:'Lease5'!$U$244,Lease5!$E$4:'Lease5'!$E$244,"&gt;"&amp;$D$8)</f>
        <v>13837.598531476082</v>
      </c>
      <c r="AL16" s="214">
        <f t="shared" ca="1" si="3"/>
        <v>76839.362028687203</v>
      </c>
      <c r="AM16" s="213">
        <f ca="1">SUMIFS(Lease5!$AB$4:'Lease5'!$AB$244,Lease5!$E$4:'Lease5'!$E$244,"&gt;"&amp;$D$4,Lease5!$E$4:'Lease5'!$E$244,"&lt;="&amp;$D$7)</f>
        <v>40539.10837822027</v>
      </c>
      <c r="AN16" s="212">
        <f ca="1">SUMIFS(Lease5!$AB$4:'Lease5'!$AB$244,Lease5!$E$4:'Lease5'!$E$244,"&gt;"&amp;$D$7,Lease5!$E$4:'Lease5'!$E$244,"&lt;="&amp;$D$8)</f>
        <v>199656.43351288108</v>
      </c>
      <c r="AO16" s="212">
        <f ca="1">SUMIFS(Lease5!$AB$4:'Lease5'!$AB$244,Lease5!$E$4:'Lease5'!$E$244,"&gt;"&amp;$D$8)</f>
        <v>199656.43351288105</v>
      </c>
      <c r="AP16" s="214">
        <f t="shared" ca="1" si="4"/>
        <v>439851.97540398239</v>
      </c>
    </row>
    <row r="17" spans="1:42" s="59" customFormat="1" x14ac:dyDescent="0.35">
      <c r="A17" s="115">
        <v>6</v>
      </c>
      <c r="B17" s="115" t="str">
        <f>'Input Table'!B13</f>
        <v>Lease6</v>
      </c>
      <c r="C17" s="116" t="str">
        <f>IFERROR(VLOOKUP('Summary of Leases'!$B17,'Input Table'!B:V,2,0),"-")</f>
        <v>Worked Example - Early Termination</v>
      </c>
      <c r="D17" s="117">
        <f>IFERROR(VLOOKUP('Summary of Leases'!$B17,'Input Table'!B:V,3,0),"-")</f>
        <v>44652</v>
      </c>
      <c r="E17" s="122">
        <f t="shared" si="0"/>
        <v>48305</v>
      </c>
      <c r="F17" s="121">
        <f>IFERROR(VLOOKUP('Summary of Leases'!$B17,'Input Table'!B:AK,12,0),"-")</f>
        <v>10</v>
      </c>
      <c r="G17" s="121" t="str">
        <f t="shared" ca="1" si="1"/>
        <v>active</v>
      </c>
      <c r="H17" s="118">
        <f>IFERROR(IF((VLOOKUP('Summary of Leases'!$B17,'Input Table'!B:V,4,0)=0),(VLOOKUP('Summary of Leases'!$B17,'Input Table'!B:V,5,0)),VLOOKUP('Summary of Leases'!$B17,'Input Table'!B:V,4,0)),"-")</f>
        <v>0.05</v>
      </c>
      <c r="I17" s="138">
        <f ca="1">Lease6!$A$21</f>
        <v>355391.08378220274</v>
      </c>
      <c r="J17" s="138">
        <f ca="1">Lease6!$A$37</f>
        <v>420391.08378220274</v>
      </c>
      <c r="K17" s="167">
        <f ca="1">IFERROR(LOOKUP(2,1/(Lease6!$E$4:$E$244&lt;='Summary of Leases'!$D$4)/(Lease6!$F$4:$F$244&gt;='Summary of Leases'!$D$4),Lease6!$AD$4:$AD$244),"not active")</f>
        <v>378351.97540398245</v>
      </c>
      <c r="L17" s="167">
        <f ca="1">IFERROR(LOOKUP(2,1/(Lease6!$E$4:$E$244&lt;='Summary of Leases'!$D$4)/(Lease6!$F$4:$F$244&gt;='Summary of Leases'!$D$4),Lease6!$X$4:$X$244),"not active")</f>
        <v>373160.63797131286</v>
      </c>
      <c r="M17" s="120">
        <f>IFERROR(VLOOKUP($B17,'Input Table'!B:V,6,0),"-")</f>
        <v>50000</v>
      </c>
      <c r="N17" s="138">
        <f ca="1">Lease6!$AB$5</f>
        <v>42039.10837822027</v>
      </c>
      <c r="O17" s="138">
        <f ca="1">SUMIFS(Lease6!$AB$4:'Lease6'!$AB$244,Lease6!$E$4:'Lease6'!$E$244,"&gt;"&amp;$D$5,Lease6!$E$4:'Lease6'!$E$244,"&lt;="&amp;$D$4)</f>
        <v>42039.108378220277</v>
      </c>
      <c r="P17" s="138">
        <f ca="1">SUMIFS(Lease6!$U$4:'Lease6'!$U$244,Lease6!$E$4:'Lease6'!$E$244,"&gt;"&amp;$D$5,Lease6!$E$4:'Lease6'!$E$244,"&lt;="&amp;$D$4)</f>
        <v>17769.554189110131</v>
      </c>
      <c r="Q17" s="136" t="str">
        <f>IFERROR(INDEX(Lease6!$AA$5:$AA$244,MATCH(TRUE,INDEX(Lease6!$AA$5:$AA$244&lt;&gt;0,),0)),"-")</f>
        <v>-</v>
      </c>
      <c r="R17" s="137" t="str">
        <f ca="1">IFERROR(INDEX(Lease6!$W$5:$W$244,MATCH(TRUE,INDEX(Lease6!$W$5:$W$244&lt;&gt;0,),0)),"-")</f>
        <v>-</v>
      </c>
      <c r="S17" s="139">
        <f>IFERROR(VLOOKUP(B17,'Input Table'!B:V,14,0),"-")</f>
        <v>0</v>
      </c>
      <c r="T17" s="139">
        <f>IFERROR(VLOOKUP(B17,'Input Table'!B:V,15,0),"-")</f>
        <v>0</v>
      </c>
      <c r="U17" s="231">
        <f>IFERROR(VLOOKUP(B17,'Input Table'!B:V,17,0),"-")</f>
        <v>20000</v>
      </c>
      <c r="V17" s="231">
        <f>IFERROR(VLOOKUP(B17,'Input Table'!B:V,19,0),"-")</f>
        <v>0</v>
      </c>
      <c r="W17" s="139" t="str">
        <f>IFERROR(VLOOKUP(B17,'Input Table'!B:V,20,0),"-")</f>
        <v>No</v>
      </c>
      <c r="X17" s="139">
        <f>IFERROR(VLOOKUP(B17,'Input Table'!B:V,21,0),"-")</f>
        <v>10</v>
      </c>
      <c r="Y17" s="167">
        <f ca="1">IFERROR(LOOKUP(2,1/(Lease6!$E$4:$E$244&lt;='Summary of Leases'!$D$4)/(Lease6!$F$4:$F$244&gt;='Summary of Leases'!$D$4),Lease6!$U$4:$U$244),"not active")</f>
        <v>17769.554189110131</v>
      </c>
      <c r="Z17" s="167">
        <f ca="1">IFERROR(LOOKUP(2,1/(Lease6!$E$4:$E$244&lt;='Summary of Leases'!$D$4)/(Lease6!$F$4:$F$244&gt;='Summary of Leases'!$D$4),Lease6!$AB$4:$AB$244),"not active")</f>
        <v>42039.108378220277</v>
      </c>
      <c r="AA17" s="167">
        <f ca="1">IFERROR(LOOKUP(2,1/(Lease6!$E$4:$E$244&lt;='Summary of Leases'!$D$4)/(Lease6!$F$4:$F$244&gt;='Summary of Leases'!$D$4),Lease6!$K$4:$K$244),"not active")</f>
        <v>0</v>
      </c>
      <c r="AB17" s="167">
        <f ca="1">IFERROR(LOOKUP(2,1/(Lease6!$E$4:$E$244&lt;='Summary of Leases'!$D$4)/(Lease6!$F$4:$F$244&gt;='Summary of Leases'!$D$4),Lease6!$J$4:$J$244),"not active")</f>
        <v>0</v>
      </c>
      <c r="AC17" s="167">
        <f ca="1">IFERROR(LOOKUP(2,1/(Lease6!$E$4:$E$244&lt;='Summary of Leases'!$D$4)/(Lease6!$F$4:$F$244&gt;='Summary of Leases'!$D$4),Lease6!$AA$4:$AA$244),"not active")</f>
        <v>0</v>
      </c>
      <c r="AD17" s="167">
        <f ca="1">IFERROR(LOOKUP(2,1/(Lease6!$E$4:$E$244&lt;='Summary of Leases'!$D$4)/(Lease6!$F$4:$F$244&gt;='Summary of Leases'!$D$4),Lease6!$AC$4:$AC$244),"not active")</f>
        <v>0</v>
      </c>
      <c r="AE17" s="213">
        <f ca="1">SUMIFS(Lease6!$K$4:'Lease6'!$K$244,Lease6!$E$4:'Lease6'!$E$244,"&gt;"&amp;$D$4,Lease6!$E$4:'Lease6'!$E$244,"&lt;="&amp;$D$7)</f>
        <v>50000</v>
      </c>
      <c r="AF17" s="212">
        <f ca="1">SUMIFS(Lease6!$K$4:'Lease6'!$K$244,Lease6!$E$4:'Lease6'!$E$244,"&gt;"&amp;$D$7,Lease6!$E$4:'Lease6'!$E$244,"&lt;="&amp;$D$8)</f>
        <v>200000</v>
      </c>
      <c r="AG17" s="212">
        <f ca="1">SUMIFS(Lease6!$K$4:'Lease6'!$K$244,Lease6!$E$4:'Lease6'!$E$244,"&gt;"&amp;$D$8)</f>
        <v>200000</v>
      </c>
      <c r="AH17" s="214">
        <f t="shared" ca="1" si="2"/>
        <v>450000</v>
      </c>
      <c r="AI17" s="213">
        <f ca="1">SUMIFS(Lease6!$U$4:'Lease6'!$U$244,Lease6!$E$4:'Lease6'!$E$244,"&gt;"&amp;$D$4,Lease6!$E$4:'Lease6'!$E$244,"&lt;="&amp;$D$7)</f>
        <v>16158.031898565638</v>
      </c>
      <c r="AJ17" s="212">
        <f ca="1">SUMIFS(Lease6!$U$4:'Lease6'!$U$244,Lease6!$E$4:'Lease6'!$E$244,"&gt;"&amp;$D$7,Lease6!$E$4:'Lease6'!$E$244,"&lt;="&amp;$D$8)</f>
        <v>46843.731598645485</v>
      </c>
      <c r="AK17" s="212">
        <f ca="1">SUMIFS(Lease6!$U$4:'Lease6'!$U$244,Lease6!$E$4:'Lease6'!$E$244,"&gt;"&amp;$D$8)</f>
        <v>13837.598531476082</v>
      </c>
      <c r="AL17" s="214">
        <f t="shared" ca="1" si="3"/>
        <v>76839.362028687203</v>
      </c>
      <c r="AM17" s="213">
        <f ca="1">SUMIFS(Lease6!$AB$4:'Lease6'!$AB$244,Lease6!$E$4:'Lease6'!$E$244,"&gt;"&amp;$D$4,Lease6!$E$4:'Lease6'!$E$244,"&lt;="&amp;$D$7)</f>
        <v>42039.10837822027</v>
      </c>
      <c r="AN17" s="212">
        <f ca="1">SUMIFS(Lease6!$AB$4:'Lease6'!$AB$244,Lease6!$E$4:'Lease6'!$E$244,"&gt;"&amp;$D$7,Lease6!$E$4:'Lease6'!$E$244,"&lt;="&amp;$D$8)</f>
        <v>168156.43351288108</v>
      </c>
      <c r="AO17" s="212">
        <f ca="1">SUMIFS(Lease6!$AB$4:'Lease6'!$AB$244,Lease6!$E$4:'Lease6'!$E$244,"&gt;"&amp;$D$8)</f>
        <v>168156.43351288111</v>
      </c>
      <c r="AP17" s="214">
        <f t="shared" ca="1" si="4"/>
        <v>378351.97540398245</v>
      </c>
    </row>
    <row r="18" spans="1:42" s="59" customFormat="1" x14ac:dyDescent="0.35">
      <c r="A18" s="114">
        <v>7</v>
      </c>
      <c r="B18" s="115" t="str">
        <f>'Input Table'!B14</f>
        <v>Lease7</v>
      </c>
      <c r="C18" s="116" t="str">
        <f>IFERROR(VLOOKUP('Summary of Leases'!$B18,'Input Table'!B:V,2,0),"-")</f>
        <v>Worked Example - Cumulative Catch Up</v>
      </c>
      <c r="D18" s="117">
        <f>IFERROR(VLOOKUP('Summary of Leases'!$B18,'Input Table'!B:V,3,0),"-")</f>
        <v>44652</v>
      </c>
      <c r="E18" s="122">
        <f t="shared" si="0"/>
        <v>45748</v>
      </c>
      <c r="F18" s="121">
        <f>IFERROR(VLOOKUP('Summary of Leases'!$B18,'Input Table'!B:AK,12,0),"-")</f>
        <v>3</v>
      </c>
      <c r="G18" s="121" t="str">
        <f t="shared" ca="1" si="1"/>
        <v>active</v>
      </c>
      <c r="H18" s="118">
        <f>IFERROR(IF((VLOOKUP('Summary of Leases'!$B18,'Input Table'!B:V,4,0)=0),(VLOOKUP('Summary of Leases'!$B18,'Input Table'!B:V,5,0)),VLOOKUP('Summary of Leases'!$B18,'Input Table'!B:V,4,0)),"-")</f>
        <v>9.4999999999999998E-3</v>
      </c>
      <c r="I18" s="138">
        <f ca="1">Lease7!$A$21</f>
        <v>2971.8567614595554</v>
      </c>
      <c r="J18" s="138">
        <f ca="1">Lease7!$A$36</f>
        <v>2971.8567614595554</v>
      </c>
      <c r="K18" s="167">
        <f ca="1">IFERROR(LOOKUP(2,1/(Lease7!$E$4:$E$244&lt;='Summary of Leases'!$D$4)/(Lease7!$F$4:$F$244&gt;='Summary of Leases'!$D$4),Lease7!$AD$4:$AD$244),"not active")</f>
        <v>1981.2378409730368</v>
      </c>
      <c r="L18" s="167">
        <f ca="1">IFERROR(LOOKUP(2,1/(Lease7!$E$4:$E$244&lt;='Summary of Leases'!$D$4)/(Lease7!$F$4:$F$244&gt;='Summary of Leases'!$D$4),Lease7!$X$4:$X$244),"not active")</f>
        <v>1990.5894006934209</v>
      </c>
      <c r="M18" s="120">
        <f>IFERROR(VLOOKUP($B18,'Input Table'!B:V,6,0),"-")</f>
        <v>1000</v>
      </c>
      <c r="N18" s="138">
        <f ca="1">Lease7!$AB$5</f>
        <v>990.6189204865185</v>
      </c>
      <c r="O18" s="138">
        <f ca="1">SUMIFS(Lease7!$AB$4:'Lease7'!$AB$244,Lease7!$E$4:'Lease7'!$E$244,"&gt;"&amp;$D$5,Lease7!$E$4:'Lease7'!$E$244,"&lt;="&amp;$D$4)</f>
        <v>990.6189204865185</v>
      </c>
      <c r="P18" s="138">
        <f ca="1">SUMIFS(Lease7!$U$4:'Lease7'!$U$244,Lease7!$E$4:'Lease7'!$E$244,"&gt;"&amp;$D$5,Lease7!$E$4:'Lease7'!$E$244,"&lt;="&amp;$D$4)</f>
        <v>18.732639233865694</v>
      </c>
      <c r="Q18" s="136" t="str">
        <f>IFERROR(INDEX(Lease7!$AA$5:$AA$244,MATCH(TRUE,INDEX(Lease7!$AA$5:$AA$244&lt;&gt;0,),0)),"-")</f>
        <v>-</v>
      </c>
      <c r="R18" s="137" t="str">
        <f ca="1">IFERROR(INDEX(Lease7!$W$5:$W$244,MATCH(TRUE,INDEX(Lease7!$W$5:$W$244&lt;&gt;0,),0)),"-")</f>
        <v>-</v>
      </c>
      <c r="S18" s="139">
        <f>IFERROR(VLOOKUP(B18,'Input Table'!B:V,14,0),"-")</f>
        <v>0</v>
      </c>
      <c r="T18" s="139">
        <f>IFERROR(VLOOKUP(B18,'Input Table'!B:V,15,0),"-")</f>
        <v>0</v>
      </c>
      <c r="U18" s="231">
        <f>IFERROR(VLOOKUP(B18,'Input Table'!B:V,17,0),"-")</f>
        <v>0</v>
      </c>
      <c r="V18" s="231">
        <f>IFERROR(VLOOKUP(B18,'Input Table'!B:V,19,0),"-")</f>
        <v>0</v>
      </c>
      <c r="W18" s="139" t="str">
        <f>IFERROR(VLOOKUP(B18,'Input Table'!B:V,20,0),"-")</f>
        <v>No</v>
      </c>
      <c r="X18" s="139">
        <f>IFERROR(VLOOKUP(B18,'Input Table'!B:V,21,0),"-")</f>
        <v>3</v>
      </c>
      <c r="Y18" s="167">
        <f ca="1">IFERROR(LOOKUP(2,1/(Lease7!$E$4:$E$244&lt;='Summary of Leases'!$D$4)/(Lease7!$F$4:$F$244&gt;='Summary of Leases'!$D$4),Lease7!$U$4:$U$244),"not active")</f>
        <v>18.732639233865694</v>
      </c>
      <c r="Z18" s="167">
        <f ca="1">IFERROR(LOOKUP(2,1/(Lease7!$E$4:$E$244&lt;='Summary of Leases'!$D$4)/(Lease7!$F$4:$F$244&gt;='Summary of Leases'!$D$4),Lease7!$AB$4:$AB$244),"not active")</f>
        <v>990.6189204865185</v>
      </c>
      <c r="AA18" s="167">
        <f ca="1">IFERROR(LOOKUP(2,1/(Lease7!$E$4:$E$244&lt;='Summary of Leases'!$D$4)/(Lease7!$F$4:$F$244&gt;='Summary of Leases'!$D$4),Lease7!$K$4:$K$244),"not active")</f>
        <v>1000</v>
      </c>
      <c r="AB18" s="167">
        <f ca="1">IFERROR(LOOKUP(2,1/(Lease7!$E$4:$E$244&lt;='Summary of Leases'!$D$4)/(Lease7!$F$4:$F$244&gt;='Summary of Leases'!$D$4),Lease7!$J$4:$J$244),"not active")</f>
        <v>0</v>
      </c>
      <c r="AC18" s="167">
        <f ca="1">IFERROR(LOOKUP(2,1/(Lease7!$E$4:$E$244&lt;='Summary of Leases'!$D$4)/(Lease7!$F$4:$F$244&gt;='Summary of Leases'!$D$4),Lease7!$AA$4:$AA$244),"not active")</f>
        <v>0</v>
      </c>
      <c r="AD18" s="167">
        <f ca="1">IFERROR(LOOKUP(2,1/(Lease7!$E$4:$E$244&lt;='Summary of Leases'!$D$4)/(Lease7!$F$4:$F$244&gt;='Summary of Leases'!$D$4),Lease7!$AC$4:$AC$244),"not active")</f>
        <v>0</v>
      </c>
      <c r="AE18" s="213">
        <f ca="1">SUMIFS(Lease7!$K$4:'Lease7'!$K$244,Lease7!$E$4:'Lease7'!$E$244,"&gt;"&amp;$D$4,Lease7!$E$4:'Lease7'!$E$244,"&lt;="&amp;$D$7)</f>
        <v>1000</v>
      </c>
      <c r="AF18" s="212">
        <f ca="1">SUMIFS(Lease7!$K$4:'Lease7'!$K$244,Lease7!$E$4:'Lease7'!$E$244,"&gt;"&amp;$D$7,Lease7!$E$4:'Lease7'!$E$244,"&lt;="&amp;$D$8)</f>
        <v>1000</v>
      </c>
      <c r="AG18" s="212">
        <f ca="1">SUMIFS(Lease7!$K$4:'Lease7'!$K$244,Lease7!$E$4:'Lease7'!$E$244,"&gt;"&amp;$D$8)</f>
        <v>0</v>
      </c>
      <c r="AH18" s="214">
        <f t="shared" ref="AH18" ca="1" si="5">SUM(AE18:AG18)</f>
        <v>2000</v>
      </c>
      <c r="AI18" s="213">
        <f ca="1">SUMIFS(Lease7!$U$4:'Lease7'!$U$244,Lease7!$E$4:'Lease7'!$E$244,"&gt;"&amp;$D$4,Lease7!$E$4:'Lease7'!$E$244,"&lt;="&amp;$D$7)</f>
        <v>9.4105993065874181</v>
      </c>
      <c r="AJ18" s="212">
        <f ca="1">SUMIFS(Lease7!$U$4:'Lease7'!$U$244,Lease7!$E$4:'Lease7'!$E$244,"&gt;"&amp;$D$7,Lease7!$E$4:'Lease7'!$E$244,"&lt;="&amp;$D$8)</f>
        <v>0</v>
      </c>
      <c r="AK18" s="212">
        <f ca="1">SUMIFS(Lease7!$U$4:'Lease7'!$U$244,Lease7!$E$4:'Lease7'!$E$244,"&gt;"&amp;$D$8)</f>
        <v>0</v>
      </c>
      <c r="AL18" s="214">
        <f t="shared" ref="AL18" ca="1" si="6">SUM(AI18:AK18)</f>
        <v>9.4105993065874181</v>
      </c>
      <c r="AM18" s="213">
        <f ca="1">SUMIFS(Lease7!$AB$4:'Lease7'!$AB$244,Lease7!$E$4:'Lease7'!$E$244,"&gt;"&amp;$D$4,Lease7!$E$4:'Lease7'!$E$244,"&lt;="&amp;$D$7)</f>
        <v>990.61892048651839</v>
      </c>
      <c r="AN18" s="212">
        <f ca="1">SUMIFS(Lease7!$AB$4:'Lease7'!$AB$244,Lease7!$E$4:'Lease7'!$E$244,"&gt;"&amp;$D$7,Lease7!$E$4:'Lease7'!$E$244,"&lt;="&amp;$D$8)</f>
        <v>990.61892048651839</v>
      </c>
      <c r="AO18" s="212">
        <f ca="1">SUMIFS(Lease7!$AB$4:'Lease7'!$AB$244,Lease7!$E$4:'Lease7'!$E$244,"&gt;"&amp;$D$8)</f>
        <v>0</v>
      </c>
      <c r="AP18" s="214">
        <f t="shared" ref="AP18" ca="1" si="7">SUM(AM18:AO18)</f>
        <v>1981.2378409730368</v>
      </c>
    </row>
    <row r="19" spans="1:42" s="59" customFormat="1" x14ac:dyDescent="0.35">
      <c r="A19" s="115">
        <v>8</v>
      </c>
      <c r="B19" s="115" t="str">
        <f>'Input Table'!B15</f>
        <v>Lease8</v>
      </c>
      <c r="C19" s="116">
        <f>IFERROR(VLOOKUP('Summary of Leases'!$B19,'Input Table'!B:V,2,0),"-")</f>
        <v>0</v>
      </c>
      <c r="D19" s="117">
        <f>IFERROR(VLOOKUP('Summary of Leases'!$B19,'Input Table'!B:V,3,0),"-")</f>
        <v>0</v>
      </c>
      <c r="E19" s="122">
        <f t="shared" si="0"/>
        <v>0</v>
      </c>
      <c r="F19" s="121">
        <f>IFERROR(VLOOKUP('Summary of Leases'!$B19,'Input Table'!B:AK,12,0),"-")</f>
        <v>0</v>
      </c>
      <c r="G19" s="121" t="str">
        <f t="shared" ca="1" si="1"/>
        <v>not active</v>
      </c>
      <c r="H19" s="118">
        <f>IFERROR(IF((VLOOKUP('Summary of Leases'!$B19,'Input Table'!B:V,4,0)=0),(VLOOKUP('Summary of Leases'!$B19,'Input Table'!B:V,5,0)),VLOOKUP('Summary of Leases'!$B19,'Input Table'!B:V,4,0)),"-")</f>
        <v>0</v>
      </c>
      <c r="I19" s="138">
        <f ca="1">Lease8!$A$21</f>
        <v>0</v>
      </c>
      <c r="J19" s="138">
        <f ca="1">Lease8!$A$36</f>
        <v>0</v>
      </c>
      <c r="K19" s="167">
        <f ca="1">IFERROR(LOOKUP(2,1/(Lease8!$E$4:$E$244&lt;='Summary of Leases'!$D$4)/(Lease8!$F$4:$F$244&gt;='Summary of Leases'!$D$4),Lease8!$AD$4:$AD$244),"not active")</f>
        <v>0</v>
      </c>
      <c r="L19" s="167">
        <f ca="1">IFERROR(LOOKUP(2,1/(Lease8!$E$4:$E$244&lt;='Summary of Leases'!$D$4)/(Lease8!$F$4:$F$244&gt;='Summary of Leases'!$D$4),Lease8!$X$4:$X$244),"not active")</f>
        <v>0</v>
      </c>
      <c r="M19" s="120">
        <f>IFERROR(VLOOKUP($B19,'Input Table'!B:V,6,0),"-")</f>
        <v>0</v>
      </c>
      <c r="N19" s="138">
        <f ca="1">Lease8!$AB$5</f>
        <v>0</v>
      </c>
      <c r="O19" s="138">
        <f ca="1">SUMIFS(Lease8!$AB$4:'Lease8'!$AB$244,Lease8!$E$4:'Lease8'!$E$244,"&gt;"&amp;$D$5,Lease8!$E$4:'Lease8'!$E$244,"&lt;="&amp;$D$4)</f>
        <v>0</v>
      </c>
      <c r="P19" s="138">
        <f ca="1">SUMIFS(Lease8!$U$4:'Lease8'!$U$244,Lease8!$E$4:'Lease8'!$E$244,"&gt;"&amp;$D$5,Lease8!$E$4:'Lease8'!$E$244,"&lt;="&amp;$D$4)</f>
        <v>0</v>
      </c>
      <c r="Q19" s="136" t="str">
        <f>IFERROR(INDEX(Lease8!$AA$5:$AA$244,MATCH(TRUE,INDEX(Lease8!$AA$5:$AA$244&lt;&gt;0,),0)),"-")</f>
        <v>-</v>
      </c>
      <c r="R19" s="137" t="str">
        <f ca="1">IFERROR(INDEX(Lease8!$W$5:$W$244,MATCH(TRUE,INDEX(Lease8!$W$5:$W$244&lt;&gt;0,),0)),"-")</f>
        <v>-</v>
      </c>
      <c r="S19" s="139">
        <f>IFERROR(VLOOKUP(B19,'Input Table'!B:V,14,0),"-")</f>
        <v>0</v>
      </c>
      <c r="T19" s="139">
        <f>IFERROR(VLOOKUP(B19,'Input Table'!B:V,15,0),"-")</f>
        <v>0</v>
      </c>
      <c r="U19" s="231">
        <f>IFERROR(VLOOKUP(B19,'Input Table'!B:V,17,0),"-")</f>
        <v>0</v>
      </c>
      <c r="V19" s="231">
        <f>IFERROR(VLOOKUP(B19,'Input Table'!B:V,19,0),"-")</f>
        <v>0</v>
      </c>
      <c r="W19" s="139" t="str">
        <f>IFERROR(VLOOKUP(B19,'Input Table'!B:V,20,0),"-")</f>
        <v>Please Select</v>
      </c>
      <c r="X19" s="139">
        <f>IFERROR(VLOOKUP(B19,'Input Table'!B:V,21,0),"-")</f>
        <v>0</v>
      </c>
      <c r="Y19" s="167">
        <f ca="1">IFERROR(LOOKUP(2,1/(Lease8!$E$4:$E$244&lt;='Summary of Leases'!$D$4)/(Lease8!$F$4:$F$244&gt;='Summary of Leases'!$D$4),Lease8!$U$4:$U$244),"not active")</f>
        <v>0</v>
      </c>
      <c r="Z19" s="167">
        <f ca="1">IFERROR(LOOKUP(2,1/(Lease8!$E$4:$E$244&lt;='Summary of Leases'!$D$4)/(Lease8!$F$4:$F$244&gt;='Summary of Leases'!$D$4),Lease8!$AB$4:$AB$244),"not active")</f>
        <v>0</v>
      </c>
      <c r="AA19" s="167">
        <f ca="1">IFERROR(LOOKUP(2,1/(Lease8!$E$4:$E$244&lt;='Summary of Leases'!$D$4)/(Lease8!$F$4:$F$244&gt;='Summary of Leases'!$D$4),Lease8!$K$4:$K$244),"not active")</f>
        <v>0</v>
      </c>
      <c r="AB19" s="167">
        <f ca="1">IFERROR(LOOKUP(2,1/(Lease8!$E$4:$E$244&lt;='Summary of Leases'!$D$4)/(Lease8!$F$4:$F$244&gt;='Summary of Leases'!$D$4),Lease8!$J$4:$J$244),"not active")</f>
        <v>0</v>
      </c>
      <c r="AC19" s="167">
        <f ca="1">IFERROR(LOOKUP(2,1/(Lease8!$E$4:$E$244&lt;='Summary of Leases'!$D$4)/(Lease8!$F$4:$F$244&gt;='Summary of Leases'!$D$4),Lease8!$AA$4:$AA$244),"not active")</f>
        <v>0</v>
      </c>
      <c r="AD19" s="167">
        <f ca="1">IFERROR(LOOKUP(2,1/(Lease8!$E$4:$E$244&lt;='Summary of Leases'!$D$4)/(Lease8!$F$4:$F$244&gt;='Summary of Leases'!$D$4),Lease8!$AC$4:$AC$244),"not active")</f>
        <v>0</v>
      </c>
      <c r="AE19" s="213">
        <f ca="1">SUMIFS(Lease8!$K$4:'Lease8'!$K$244,Lease8!$E$4:'Lease8'!$E$244,"&gt;"&amp;$D$4,Lease8!$E$4:'Lease8'!$E$244,"&lt;="&amp;$D$7)</f>
        <v>0</v>
      </c>
      <c r="AF19" s="212">
        <f ca="1">SUMIFS(Lease8!$K$4:'Lease8'!$K$244,Lease8!$E$4:'Lease8'!$E$244,"&gt;"&amp;$D$7,Lease8!$E$4:'Lease8'!$E$244,"&lt;="&amp;$D$8)</f>
        <v>0</v>
      </c>
      <c r="AG19" s="212">
        <f ca="1">SUMIFS(Lease8!$K$4:'Lease8'!$K$244,Lease8!$E$4:'Lease8'!$E$244,"&gt;"&amp;$D$8)</f>
        <v>0</v>
      </c>
      <c r="AH19" s="214">
        <f t="shared" ca="1" si="2"/>
        <v>0</v>
      </c>
      <c r="AI19" s="213">
        <f ca="1">SUMIFS(Lease8!$U$4:'Lease8'!$U$244,Lease8!$E$4:'Lease8'!$E$244,"&gt;"&amp;$D$4,Lease8!$E$4:'Lease8'!$E$244,"&lt;="&amp;$D$7)</f>
        <v>0</v>
      </c>
      <c r="AJ19" s="212">
        <f ca="1">SUMIFS(Lease8!$U$4:'Lease8'!$U$244,Lease8!$E$4:'Lease8'!$E$244,"&gt;"&amp;$D$7,Lease8!$E$4:'Lease8'!$E$244,"&lt;="&amp;$D$8)</f>
        <v>0</v>
      </c>
      <c r="AK19" s="212">
        <f ca="1">SUMIFS(Lease8!$U$4:'Lease8'!$U$244,Lease8!$E$4:'Lease8'!$E$244,"&gt;"&amp;$D$8)</f>
        <v>0</v>
      </c>
      <c r="AL19" s="214">
        <f t="shared" ca="1" si="3"/>
        <v>0</v>
      </c>
      <c r="AM19" s="213">
        <f ca="1">SUMIFS(Lease8!$AB$4:'Lease8'!$AB$244,Lease8!$E$4:'Lease8'!$E$244,"&gt;"&amp;$D$4,Lease8!$E$4:'Lease8'!$E$244,"&lt;="&amp;$D$7)</f>
        <v>0</v>
      </c>
      <c r="AN19" s="212">
        <f ca="1">SUMIFS(Lease8!$AB$4:'Lease8'!$AB$244,Lease8!$E$4:'Lease8'!$E$244,"&gt;"&amp;$D$7,Lease8!$E$4:'Lease8'!$E$244,"&lt;="&amp;$D$8)</f>
        <v>0</v>
      </c>
      <c r="AO19" s="212">
        <f ca="1">SUMIFS(Lease8!$AB$4:'Lease8'!$AB$244,Lease8!$E$4:'Lease8'!$E$244,"&gt;"&amp;$D$8)</f>
        <v>0</v>
      </c>
      <c r="AP19" s="214">
        <f t="shared" ca="1" si="4"/>
        <v>0</v>
      </c>
    </row>
    <row r="20" spans="1:42" s="59" customFormat="1" x14ac:dyDescent="0.35">
      <c r="A20" s="114">
        <v>9</v>
      </c>
      <c r="B20" s="115" t="str">
        <f>'Input Table'!B16</f>
        <v>Lease9</v>
      </c>
      <c r="C20" s="116">
        <f>IFERROR(VLOOKUP('Summary of Leases'!$B20,'Input Table'!B:V,2,0),"-")</f>
        <v>0</v>
      </c>
      <c r="D20" s="117">
        <f>IFERROR(VLOOKUP('Summary of Leases'!$B20,'Input Table'!B:V,3,0),"-")</f>
        <v>0</v>
      </c>
      <c r="E20" s="122">
        <f t="shared" si="0"/>
        <v>0</v>
      </c>
      <c r="F20" s="121">
        <f>IFERROR(VLOOKUP('Summary of Leases'!$B20,'Input Table'!B:AK,12,0),"-")</f>
        <v>0</v>
      </c>
      <c r="G20" s="121" t="str">
        <f t="shared" ca="1" si="1"/>
        <v>not active</v>
      </c>
      <c r="H20" s="118">
        <f>IFERROR(IF((VLOOKUP('Summary of Leases'!$B20,'Input Table'!B:V,4,0)=0),(VLOOKUP('Summary of Leases'!$B20,'Input Table'!B:V,5,0)),VLOOKUP('Summary of Leases'!$B20,'Input Table'!B:V,4,0)),"-")</f>
        <v>0</v>
      </c>
      <c r="I20" s="138">
        <f ca="1">Lease9!$A$21</f>
        <v>0</v>
      </c>
      <c r="J20" s="138">
        <f ca="1">Lease9!$A$36</f>
        <v>0</v>
      </c>
      <c r="K20" s="167">
        <f ca="1">IFERROR(LOOKUP(2,1/(Lease9!$E$4:$E$244&lt;='Summary of Leases'!$D$4)/(Lease9!$F$4:$F$244&gt;='Summary of Leases'!$D$4),Lease9!$AD$4:$AD$244),"not active")</f>
        <v>0</v>
      </c>
      <c r="L20" s="167">
        <f ca="1">IFERROR(LOOKUP(2,1/(Lease9!$E$4:$E$244&lt;='Summary of Leases'!$D$4)/(Lease9!$F$4:$F$244&gt;='Summary of Leases'!$D$4),Lease9!$X$4:$X$244),"not active")</f>
        <v>0</v>
      </c>
      <c r="M20" s="120">
        <f>IFERROR(VLOOKUP($B20,'Input Table'!B:V,6,0),"-")</f>
        <v>0</v>
      </c>
      <c r="N20" s="138">
        <f ca="1">Lease9!$AB$5</f>
        <v>0</v>
      </c>
      <c r="O20" s="138">
        <f ca="1">SUMIFS(Lease9!$AB$4:'Lease9'!$AB$244,Lease9!$E$4:'Lease9'!$E$244,"&gt;"&amp;$D$5,Lease9!$E$4:'Lease9'!$E$244,"&lt;="&amp;$D$4)</f>
        <v>0</v>
      </c>
      <c r="P20" s="138">
        <f ca="1">SUMIFS(Lease9!$U$4:'Lease9'!$U$244,Lease9!$E$4:'Lease9'!$E$244,"&gt;"&amp;$D$5,Lease9!$E$4:'Lease9'!$E$244,"&lt;="&amp;$D$4)</f>
        <v>0</v>
      </c>
      <c r="Q20" s="136" t="str">
        <f>IFERROR(INDEX(Lease9!$AA$5:$AA$244,MATCH(TRUE,INDEX(Lease9!$AA$5:$AA$244&lt;&gt;0,),0)),"-")</f>
        <v>-</v>
      </c>
      <c r="R20" s="137" t="str">
        <f ca="1">IFERROR(INDEX(Lease9!$W$5:$W$244,MATCH(TRUE,INDEX(Lease9!$W$5:$W$244&lt;&gt;0,),0)),"-")</f>
        <v>-</v>
      </c>
      <c r="S20" s="139">
        <f>IFERROR(VLOOKUP(B20,'Input Table'!B:V,14,0),"-")</f>
        <v>0</v>
      </c>
      <c r="T20" s="139">
        <f>IFERROR(VLOOKUP(B20,'Input Table'!B:V,15,0),"-")</f>
        <v>0</v>
      </c>
      <c r="U20" s="231">
        <f>IFERROR(VLOOKUP(B20,'Input Table'!B:V,17,0),"-")</f>
        <v>0</v>
      </c>
      <c r="V20" s="231">
        <f>IFERROR(VLOOKUP(B20,'Input Table'!B:V,19,0),"-")</f>
        <v>0</v>
      </c>
      <c r="W20" s="139" t="str">
        <f>IFERROR(VLOOKUP(B20,'Input Table'!B:V,20,0),"-")</f>
        <v>Please Select</v>
      </c>
      <c r="X20" s="139">
        <f>IFERROR(VLOOKUP(B20,'Input Table'!B:V,21,0),"-")</f>
        <v>0</v>
      </c>
      <c r="Y20" s="167">
        <f ca="1">IFERROR(LOOKUP(2,1/(Lease9!$E$4:$E$244&lt;='Summary of Leases'!$D$4)/(Lease9!$F$4:$F$244&gt;='Summary of Leases'!$D$4),Lease9!$U$4:$U$244),"not active")</f>
        <v>0</v>
      </c>
      <c r="Z20" s="167">
        <f ca="1">IFERROR(LOOKUP(2,1/(Lease9!$E$4:$E$244&lt;='Summary of Leases'!$D$4)/(Lease9!$F$4:$F$244&gt;='Summary of Leases'!$D$4),Lease9!$AB$4:$AB$244),"not active")</f>
        <v>0</v>
      </c>
      <c r="AA20" s="167">
        <f ca="1">IFERROR(LOOKUP(2,1/(Lease9!$E$4:$E$244&lt;='Summary of Leases'!$D$4)/(Lease9!$F$4:$F$244&gt;='Summary of Leases'!$D$4),Lease9!$K$4:$K$244),"not active")</f>
        <v>0</v>
      </c>
      <c r="AB20" s="167">
        <f ca="1">IFERROR(LOOKUP(2,1/(Lease9!$E$4:$E$244&lt;='Summary of Leases'!$D$4)/(Lease9!$F$4:$F$244&gt;='Summary of Leases'!$D$4),Lease9!$J$4:$J$244),"not active")</f>
        <v>0</v>
      </c>
      <c r="AC20" s="167">
        <f ca="1">IFERROR(LOOKUP(2,1/(Lease9!$E$4:$E$244&lt;='Summary of Leases'!$D$4)/(Lease9!$F$4:$F$244&gt;='Summary of Leases'!$D$4),Lease9!$AA$4:$AA$244),"not active")</f>
        <v>0</v>
      </c>
      <c r="AD20" s="167">
        <f ca="1">IFERROR(LOOKUP(2,1/(Lease9!$E$4:$E$244&lt;='Summary of Leases'!$D$4)/(Lease9!$F$4:$F$244&gt;='Summary of Leases'!$D$4),Lease9!$AC$4:$AC$244),"not active")</f>
        <v>0</v>
      </c>
      <c r="AE20" s="213">
        <f ca="1">SUMIFS(Lease9!$K$4:'Lease9'!$K$244,Lease9!$E$4:'Lease9'!$E$244,"&gt;"&amp;$D$4,Lease9!$E$4:'Lease9'!$E$244,"&lt;="&amp;$D$7)</f>
        <v>0</v>
      </c>
      <c r="AF20" s="212">
        <f ca="1">SUMIFS(Lease9!$K$4:'Lease9'!$K$244,Lease9!$E$4:'Lease9'!$E$244,"&gt;"&amp;$D$7,Lease9!$E$4:'Lease9'!$E$244,"&lt;="&amp;$D$8)</f>
        <v>0</v>
      </c>
      <c r="AG20" s="212">
        <f ca="1">SUMIFS(Lease9!$K$4:'Lease9'!$K$244,Lease9!$E$4:'Lease9'!$E$244,"&gt;"&amp;$D$8)</f>
        <v>0</v>
      </c>
      <c r="AH20" s="214">
        <f t="shared" ca="1" si="2"/>
        <v>0</v>
      </c>
      <c r="AI20" s="213">
        <f ca="1">SUMIFS(Lease9!$U$4:'Lease9'!$U$244,Lease9!$E$4:'Lease9'!$E$244,"&gt;"&amp;$D$4,Lease9!$E$4:'Lease9'!$E$244,"&lt;="&amp;$D$7)</f>
        <v>0</v>
      </c>
      <c r="AJ20" s="212">
        <f ca="1">SUMIFS(Lease9!$U$4:'Lease9'!$U$244,Lease9!$E$4:'Lease9'!$E$244,"&gt;"&amp;$D$7,Lease9!$E$4:'Lease9'!$E$244,"&lt;="&amp;$D$8)</f>
        <v>0</v>
      </c>
      <c r="AK20" s="212">
        <f ca="1">SUMIFS(Lease9!$U$4:'Lease9'!$U$244,Lease9!$E$4:'Lease9'!$E$244,"&gt;"&amp;$D$8)</f>
        <v>0</v>
      </c>
      <c r="AL20" s="214">
        <f t="shared" ca="1" si="3"/>
        <v>0</v>
      </c>
      <c r="AM20" s="213">
        <f ca="1">SUMIFS(Lease9!$AB$4:'Lease9'!$AB$244,Lease9!$E$4:'Lease9'!$E$244,"&gt;"&amp;$D$4,Lease9!$E$4:'Lease9'!$E$244,"&lt;="&amp;$D$7)</f>
        <v>0</v>
      </c>
      <c r="AN20" s="212">
        <f ca="1">SUMIFS(Lease9!$AB$4:'Lease9'!$AB$244,Lease9!$E$4:'Lease9'!$E$244,"&gt;"&amp;$D$7,Lease9!$E$4:'Lease9'!$E$244,"&lt;="&amp;$D$8)</f>
        <v>0</v>
      </c>
      <c r="AO20" s="212">
        <f ca="1">SUMIFS(Lease9!$AB$4:'Lease9'!$AB$244,Lease9!$E$4:'Lease9'!$E$244,"&gt;"&amp;$D$8)</f>
        <v>0</v>
      </c>
      <c r="AP20" s="214">
        <f t="shared" ca="1" si="4"/>
        <v>0</v>
      </c>
    </row>
    <row r="21" spans="1:42" s="59" customFormat="1" x14ac:dyDescent="0.35">
      <c r="A21" s="115">
        <v>10</v>
      </c>
      <c r="B21" s="115" t="str">
        <f>'Input Table'!B17</f>
        <v>Lease10</v>
      </c>
      <c r="C21" s="116">
        <f>IFERROR(VLOOKUP('Summary of Leases'!$B21,'Input Table'!B:V,2,0),"-")</f>
        <v>0</v>
      </c>
      <c r="D21" s="117">
        <f>IFERROR(VLOOKUP('Summary of Leases'!$B21,'Input Table'!B:V,3,0),"-")</f>
        <v>0</v>
      </c>
      <c r="E21" s="122">
        <f t="shared" si="0"/>
        <v>0</v>
      </c>
      <c r="F21" s="121">
        <f>IFERROR(VLOOKUP('Summary of Leases'!$B21,'Input Table'!B:AK,12,0),"-")</f>
        <v>0</v>
      </c>
      <c r="G21" s="121" t="str">
        <f t="shared" ca="1" si="1"/>
        <v>not active</v>
      </c>
      <c r="H21" s="118">
        <f>IFERROR(IF((VLOOKUP('Summary of Leases'!$B21,'Input Table'!B:V,4,0)=0),(VLOOKUP('Summary of Leases'!$B21,'Input Table'!B:V,5,0)),VLOOKUP('Summary of Leases'!$B21,'Input Table'!B:V,4,0)),"-")</f>
        <v>0</v>
      </c>
      <c r="I21" s="138">
        <f ca="1">Lease10!$A$21</f>
        <v>0</v>
      </c>
      <c r="J21" s="138">
        <f ca="1">Lease10!$A$36</f>
        <v>0</v>
      </c>
      <c r="K21" s="167">
        <f ca="1">IFERROR(LOOKUP(2,1/(Lease10!$E$4:$E$244&lt;='Summary of Leases'!$D$4)/(Lease10!$F$4:$F$244&gt;='Summary of Leases'!$D$4),Lease10!$AD$4:$AD$244),"not active")</f>
        <v>0</v>
      </c>
      <c r="L21" s="167">
        <f ca="1">IFERROR(LOOKUP(2,1/(Lease10!$E$4:$E$244&lt;='Summary of Leases'!$D$4)/(Lease10!$F$4:$F$244&gt;='Summary of Leases'!$D$4),Lease10!$X$4:$X$244),"not active")</f>
        <v>0</v>
      </c>
      <c r="M21" s="120">
        <f>IFERROR(VLOOKUP($B21,'Input Table'!B:V,6,0),"-")</f>
        <v>0</v>
      </c>
      <c r="N21" s="138">
        <f ca="1">Lease10!$AB$5</f>
        <v>0</v>
      </c>
      <c r="O21" s="138">
        <f ca="1">SUMIFS(Lease10!$AB$4:'Lease10'!$AB$244,Lease10!$E$4:'Lease10'!$E$244,"&gt;"&amp;$D$5,Lease10!$E$4:'Lease10'!$E$244,"&lt;="&amp;$D$4)</f>
        <v>0</v>
      </c>
      <c r="P21" s="138">
        <f ca="1">SUMIFS(Lease10!$U$4:'Lease10'!$U$244,Lease10!$E$4:'Lease10'!$E$244,"&gt;"&amp;$D$5,Lease10!$E$4:'Lease10'!$E$244,"&lt;="&amp;$D$4)</f>
        <v>0</v>
      </c>
      <c r="Q21" s="136" t="str">
        <f>IFERROR(INDEX(Lease10!$AA$5:$AA$244,MATCH(TRUE,INDEX(Lease10!$AA$5:$AA$244&lt;&gt;0,),0)),"-")</f>
        <v>-</v>
      </c>
      <c r="R21" s="137" t="str">
        <f ca="1">IFERROR(INDEX(Lease10!$W$5:$W$244,MATCH(TRUE,INDEX(Lease10!$W$5:$W$244&lt;&gt;0,),0)),"-")</f>
        <v>-</v>
      </c>
      <c r="S21" s="139">
        <f>IFERROR(VLOOKUP(B21,'Input Table'!B:V,14,0),"-")</f>
        <v>0</v>
      </c>
      <c r="T21" s="139">
        <f>IFERROR(VLOOKUP(B21,'Input Table'!B:V,15,0),"-")</f>
        <v>0</v>
      </c>
      <c r="U21" s="231">
        <f>IFERROR(VLOOKUP(B21,'Input Table'!B:V,17,0),"-")</f>
        <v>0</v>
      </c>
      <c r="V21" s="231">
        <f>IFERROR(VLOOKUP(B21,'Input Table'!B:V,19,0),"-")</f>
        <v>0</v>
      </c>
      <c r="W21" s="139" t="str">
        <f>IFERROR(VLOOKUP(B21,'Input Table'!B:V,20,0),"-")</f>
        <v>Please Select</v>
      </c>
      <c r="X21" s="139">
        <f>IFERROR(VLOOKUP(B21,'Input Table'!B:V,21,0),"-")</f>
        <v>0</v>
      </c>
      <c r="Y21" s="167">
        <f ca="1">IFERROR(LOOKUP(2,1/(Lease10!$E$4:$E$244&lt;='Summary of Leases'!$D$4)/(Lease10!$F$4:$F$244&gt;='Summary of Leases'!$D$4),Lease10!$U$4:$U$244),"not active")</f>
        <v>0</v>
      </c>
      <c r="Z21" s="167">
        <f ca="1">IFERROR(LOOKUP(2,1/(Lease10!$E$4:$E$244&lt;='Summary of Leases'!$D$4)/(Lease10!$F$4:$F$244&gt;='Summary of Leases'!$D$4),Lease10!$AB$4:$AB$244),"not active")</f>
        <v>0</v>
      </c>
      <c r="AA21" s="167">
        <f ca="1">IFERROR(LOOKUP(2,1/(Lease10!$E$4:$E$244&lt;='Summary of Leases'!$D$4)/(Lease10!$F$4:$F$244&gt;='Summary of Leases'!$D$4),Lease10!$K$4:$K$244),"not active")</f>
        <v>0</v>
      </c>
      <c r="AB21" s="167">
        <f ca="1">IFERROR(LOOKUP(2,1/(Lease10!$E$4:$E$244&lt;='Summary of Leases'!$D$4)/(Lease10!$F$4:$F$244&gt;='Summary of Leases'!$D$4),Lease10!$J$4:$J$244),"not active")</f>
        <v>0</v>
      </c>
      <c r="AC21" s="167">
        <f ca="1">IFERROR(LOOKUP(2,1/(Lease10!$E$4:$E$244&lt;='Summary of Leases'!$D$4)/(Lease10!$F$4:$F$244&gt;='Summary of Leases'!$D$4),Lease10!$AA$4:$AA$244),"not active")</f>
        <v>0</v>
      </c>
      <c r="AD21" s="167">
        <f ca="1">IFERROR(LOOKUP(2,1/(Lease10!$E$4:$E$244&lt;='Summary of Leases'!$D$4)/(Lease10!$F$4:$F$244&gt;='Summary of Leases'!$D$4),Lease10!$AC$4:$AC$244),"not active")</f>
        <v>0</v>
      </c>
      <c r="AE21" s="213">
        <f ca="1">SUMIFS(Lease10!$K$4:'Lease10'!$K$244,Lease10!$E$4:'Lease10'!$E$244,"&gt;"&amp;$D$4,Lease10!$E$4:'Lease10'!$E$244,"&lt;="&amp;$D$7)</f>
        <v>0</v>
      </c>
      <c r="AF21" s="212">
        <f ca="1">SUMIFS(Lease10!$K$4:'Lease10'!$K$244,Lease10!$E$4:'Lease10'!$E$244,"&gt;"&amp;$D$7,Lease10!$E$4:'Lease10'!$E$244,"&lt;="&amp;$D$8)</f>
        <v>0</v>
      </c>
      <c r="AG21" s="212">
        <f ca="1">SUMIFS(Lease10!$K$4:'Lease10'!$K$244,Lease10!$E$4:'Lease10'!$E$244,"&gt;"&amp;$D$8)</f>
        <v>0</v>
      </c>
      <c r="AH21" s="214">
        <f t="shared" ca="1" si="2"/>
        <v>0</v>
      </c>
      <c r="AI21" s="213">
        <f ca="1">SUMIFS(Lease10!$U$4:'Lease10'!$U$244,Lease10!$E$4:'Lease10'!$E$244,"&gt;"&amp;$D$4,Lease10!$E$4:'Lease10'!$E$244,"&lt;="&amp;$D$7)</f>
        <v>0</v>
      </c>
      <c r="AJ21" s="212">
        <f ca="1">SUMIFS(Lease10!$U$4:'Lease10'!$U$244,Lease10!$E$4:'Lease10'!$E$244,"&gt;"&amp;$D$7,Lease10!$E$4:'Lease10'!$E$244,"&lt;="&amp;$D$8)</f>
        <v>0</v>
      </c>
      <c r="AK21" s="212">
        <f ca="1">SUMIFS(Lease10!$U$4:'Lease10'!$U$244,Lease10!$E$4:'Lease10'!$E$244,"&gt;"&amp;$D$8)</f>
        <v>0</v>
      </c>
      <c r="AL21" s="214">
        <f t="shared" ca="1" si="3"/>
        <v>0</v>
      </c>
      <c r="AM21" s="213">
        <f ca="1">SUMIFS(Lease10!$AB$4:'Lease10'!$AB$244,Lease10!$E$4:'Lease10'!$E$244,"&gt;"&amp;$D$4,Lease10!$E$4:'Lease10'!$E$244,"&lt;="&amp;$D$7)</f>
        <v>0</v>
      </c>
      <c r="AN21" s="212">
        <f ca="1">SUMIFS(Lease10!$AB$4:'Lease10'!$AB$244,Lease10!$E$4:'Lease10'!$E$244,"&gt;"&amp;$D$7,Lease10!$E$4:'Lease10'!$E$244,"&lt;="&amp;$D$8)</f>
        <v>0</v>
      </c>
      <c r="AO21" s="212">
        <f ca="1">SUMIFS(Lease10!$AB$4:'Lease10'!$AB$244,Lease10!$E$4:'Lease10'!$E$244,"&gt;"&amp;$D$8)</f>
        <v>0</v>
      </c>
      <c r="AP21" s="214">
        <f t="shared" ca="1" si="4"/>
        <v>0</v>
      </c>
    </row>
    <row r="22" spans="1:42" s="59" customFormat="1" x14ac:dyDescent="0.35">
      <c r="A22" s="114">
        <v>11</v>
      </c>
      <c r="B22" s="115" t="str">
        <f>'Input Table'!B18</f>
        <v>Lease11</v>
      </c>
      <c r="C22" s="116">
        <f>IFERROR(VLOOKUP('Summary of Leases'!$B22,'Input Table'!B:V,2,0),"-")</f>
        <v>0</v>
      </c>
      <c r="D22" s="117">
        <f>IFERROR(VLOOKUP('Summary of Leases'!$B22,'Input Table'!B:V,3,0),"-")</f>
        <v>0</v>
      </c>
      <c r="E22" s="122">
        <f t="shared" si="0"/>
        <v>0</v>
      </c>
      <c r="F22" s="121">
        <f>IFERROR(VLOOKUP('Summary of Leases'!$B22,'Input Table'!B:AK,12,0),"-")</f>
        <v>0</v>
      </c>
      <c r="G22" s="121" t="str">
        <f t="shared" ca="1" si="1"/>
        <v>not active</v>
      </c>
      <c r="H22" s="118">
        <f>IFERROR(IF((VLOOKUP('Summary of Leases'!$B22,'Input Table'!B:V,4,0)=0),(VLOOKUP('Summary of Leases'!$B22,'Input Table'!B:V,5,0)),VLOOKUP('Summary of Leases'!$B22,'Input Table'!B:V,4,0)),"-")</f>
        <v>0</v>
      </c>
      <c r="I22" s="138">
        <f ca="1">Lease11!$A$21</f>
        <v>0</v>
      </c>
      <c r="J22" s="138">
        <f ca="1">Lease11!$A$36</f>
        <v>0</v>
      </c>
      <c r="K22" s="167">
        <f ca="1">IFERROR(LOOKUP(2,1/(Lease11!$E$4:$E$244&lt;='Summary of Leases'!$D$4)/(Lease11!$F$4:$F$244&gt;='Summary of Leases'!$D$4),Lease11!$AD$4:$AD$244),"not active")</f>
        <v>0</v>
      </c>
      <c r="L22" s="167">
        <f ca="1">IFERROR(LOOKUP(2,1/(Lease11!$E$4:$E$244&lt;='Summary of Leases'!$D$4)/(Lease11!$F$4:$F$244&gt;='Summary of Leases'!$D$4),Lease11!$X$4:$X$244),"not active")</f>
        <v>0</v>
      </c>
      <c r="M22" s="120">
        <f>IFERROR(VLOOKUP($B22,'Input Table'!B:V,6,0),"-")</f>
        <v>0</v>
      </c>
      <c r="N22" s="138">
        <f ca="1">Lease11!$AB$5</f>
        <v>0</v>
      </c>
      <c r="O22" s="138">
        <f ca="1">SUMIFS(Lease11!$AB$4:'Lease11'!$AB$244,Lease11!$E$4:'Lease11'!$E$244,"&gt;"&amp;$D$5,Lease11!$E$4:'Lease11'!$E$244,"&lt;="&amp;$D$4)</f>
        <v>0</v>
      </c>
      <c r="P22" s="138">
        <f ca="1">SUMIFS(Lease11!$U$4:'Lease11'!$U$244,Lease11!$E$4:'Lease11'!$E$244,"&gt;"&amp;$D$5,Lease11!$E$4:'Lease11'!$E$244,"&lt;="&amp;$D$4)</f>
        <v>0</v>
      </c>
      <c r="Q22" s="136" t="str">
        <f>IFERROR(INDEX(Lease11!$AA$5:$AA$244,MATCH(TRUE,INDEX(Lease11!$AA$5:$AA$244&lt;&gt;0,),0)),"-")</f>
        <v>-</v>
      </c>
      <c r="R22" s="137" t="str">
        <f ca="1">IFERROR(INDEX(Lease11!$W$5:$W$244,MATCH(TRUE,INDEX(Lease11!$W$5:$W$244&lt;&gt;0,),0)),"-")</f>
        <v>-</v>
      </c>
      <c r="S22" s="139">
        <f>IFERROR(VLOOKUP(B22,'Input Table'!B:V,14,0),"-")</f>
        <v>0</v>
      </c>
      <c r="T22" s="139">
        <f>IFERROR(VLOOKUP(B22,'Input Table'!B:V,15,0),"-")</f>
        <v>0</v>
      </c>
      <c r="U22" s="231">
        <f>IFERROR(VLOOKUP(B22,'Input Table'!B:V,17,0),"-")</f>
        <v>0</v>
      </c>
      <c r="V22" s="231">
        <f>IFERROR(VLOOKUP(B22,'Input Table'!B:V,19,0),"-")</f>
        <v>0</v>
      </c>
      <c r="W22" s="139" t="str">
        <f>IFERROR(VLOOKUP(B22,'Input Table'!B:V,20,0),"-")</f>
        <v>Please Select</v>
      </c>
      <c r="X22" s="139">
        <f>IFERROR(VLOOKUP(B22,'Input Table'!B:V,21,0),"-")</f>
        <v>0</v>
      </c>
      <c r="Y22" s="167">
        <f ca="1">IFERROR(LOOKUP(2,1/(Lease11!$E$4:$E$244&lt;='Summary of Leases'!$D$4)/(Lease11!$F$4:$F$244&gt;='Summary of Leases'!$D$4),Lease11!$U$4:$U$244),"not active")</f>
        <v>0</v>
      </c>
      <c r="Z22" s="167">
        <f ca="1">IFERROR(LOOKUP(2,1/(Lease11!$E$4:$E$244&lt;='Summary of Leases'!$D$4)/(Lease11!$F$4:$F$244&gt;='Summary of Leases'!$D$4),Lease11!$AB$4:$AB$244),"not active")</f>
        <v>0</v>
      </c>
      <c r="AA22" s="167">
        <f ca="1">IFERROR(LOOKUP(2,1/(Lease11!$E$4:$E$244&lt;='Summary of Leases'!$D$4)/(Lease11!$F$4:$F$244&gt;='Summary of Leases'!$D$4),Lease11!$K$4:$K$244),"not active")</f>
        <v>0</v>
      </c>
      <c r="AB22" s="167">
        <f ca="1">IFERROR(LOOKUP(2,1/(Lease11!$E$4:$E$244&lt;='Summary of Leases'!$D$4)/(Lease11!$F$4:$F$244&gt;='Summary of Leases'!$D$4),Lease11!$J$4:$J$244),"not active")</f>
        <v>0</v>
      </c>
      <c r="AC22" s="167">
        <f ca="1">IFERROR(LOOKUP(2,1/(Lease11!$E$4:$E$244&lt;='Summary of Leases'!$D$4)/(Lease11!$F$4:$F$244&gt;='Summary of Leases'!$D$4),Lease11!$AA$4:$AA$244),"not active")</f>
        <v>0</v>
      </c>
      <c r="AD22" s="167">
        <f ca="1">IFERROR(LOOKUP(2,1/(Lease11!$E$4:$E$244&lt;='Summary of Leases'!$D$4)/(Lease11!$F$4:$F$244&gt;='Summary of Leases'!$D$4),Lease11!$AC$4:$AC$244),"not active")</f>
        <v>0</v>
      </c>
      <c r="AE22" s="213">
        <f ca="1">SUMIFS(Lease11!$K$4:'Lease11'!$K$244,Lease11!$E$4:'Lease11'!$E$244,"&gt;"&amp;$D$4,Lease11!$E$4:'Lease11'!$E$244,"&lt;="&amp;$D$7)</f>
        <v>0</v>
      </c>
      <c r="AF22" s="212">
        <f ca="1">SUMIFS(Lease11!$K$4:'Lease11'!$K$244,Lease11!$E$4:'Lease11'!$E$244,"&gt;"&amp;$D$7,Lease11!$E$4:'Lease11'!$E$244,"&lt;="&amp;$D$8)</f>
        <v>0</v>
      </c>
      <c r="AG22" s="212">
        <f ca="1">SUMIFS(Lease11!$K$4:'Lease11'!$K$244,Lease11!$E$4:'Lease11'!$E$244,"&gt;"&amp;$D$8)</f>
        <v>0</v>
      </c>
      <c r="AH22" s="214">
        <f t="shared" ca="1" si="2"/>
        <v>0</v>
      </c>
      <c r="AI22" s="213">
        <f ca="1">SUMIFS(Lease11!$U$4:'Lease11'!$U$244,Lease11!$E$4:'Lease11'!$E$244,"&gt;"&amp;$D$4,Lease11!$E$4:'Lease11'!$E$244,"&lt;="&amp;$D$7)</f>
        <v>0</v>
      </c>
      <c r="AJ22" s="212">
        <f ca="1">SUMIFS(Lease11!$U$4:'Lease11'!$U$244,Lease11!$E$4:'Lease11'!$E$244,"&gt;"&amp;$D$7,Lease11!$E$4:'Lease11'!$E$244,"&lt;="&amp;$D$8)</f>
        <v>0</v>
      </c>
      <c r="AK22" s="212">
        <f ca="1">SUMIFS(Lease11!$U$4:'Lease11'!$U$244,Lease11!$E$4:'Lease11'!$E$244,"&gt;"&amp;$D$8)</f>
        <v>0</v>
      </c>
      <c r="AL22" s="214">
        <f t="shared" ca="1" si="3"/>
        <v>0</v>
      </c>
      <c r="AM22" s="213">
        <f ca="1">SUMIFS(Lease11!$AB$4:'Lease11'!$AB$244,Lease11!$E$4:'Lease11'!$E$244,"&gt;"&amp;$D$4,Lease11!$E$4:'Lease11'!$E$244,"&lt;="&amp;$D$7)</f>
        <v>0</v>
      </c>
      <c r="AN22" s="212">
        <f ca="1">SUMIFS(Lease11!$AB$4:'Lease11'!$AB$244,Lease11!$E$4:'Lease11'!$E$244,"&gt;"&amp;$D$7,Lease11!$E$4:'Lease11'!$E$244,"&lt;="&amp;$D$8)</f>
        <v>0</v>
      </c>
      <c r="AO22" s="212">
        <f ca="1">SUMIFS(Lease11!$AB$4:'Lease11'!$AB$244,Lease11!$E$4:'Lease11'!$E$244,"&gt;"&amp;$D$8)</f>
        <v>0</v>
      </c>
      <c r="AP22" s="214">
        <f t="shared" ca="1" si="4"/>
        <v>0</v>
      </c>
    </row>
    <row r="23" spans="1:42" s="59" customFormat="1" x14ac:dyDescent="0.35">
      <c r="A23" s="115">
        <v>12</v>
      </c>
      <c r="B23" s="115" t="str">
        <f>'Input Table'!B19</f>
        <v>Lease12</v>
      </c>
      <c r="C23" s="116">
        <f>IFERROR(VLOOKUP('Summary of Leases'!$B23,'Input Table'!B:V,2,0),"-")</f>
        <v>0</v>
      </c>
      <c r="D23" s="117">
        <f>IFERROR(VLOOKUP('Summary of Leases'!$B23,'Input Table'!B:V,3,0),"-")</f>
        <v>0</v>
      </c>
      <c r="E23" s="122">
        <f t="shared" si="0"/>
        <v>0</v>
      </c>
      <c r="F23" s="121">
        <f>IFERROR(VLOOKUP('Summary of Leases'!$B23,'Input Table'!B:AK,12,0),"-")</f>
        <v>0</v>
      </c>
      <c r="G23" s="121" t="str">
        <f t="shared" ca="1" si="1"/>
        <v>not active</v>
      </c>
      <c r="H23" s="118">
        <f>IFERROR(IF((VLOOKUP('Summary of Leases'!$B23,'Input Table'!B:V,4,0)=0),(VLOOKUP('Summary of Leases'!$B23,'Input Table'!B:V,5,0)),VLOOKUP('Summary of Leases'!$B23,'Input Table'!B:V,4,0)),"-")</f>
        <v>0</v>
      </c>
      <c r="I23" s="138">
        <f ca="1">Lease12!$A$21</f>
        <v>0</v>
      </c>
      <c r="J23" s="138">
        <f ca="1">Lease12!$A$36</f>
        <v>0</v>
      </c>
      <c r="K23" s="167">
        <f ca="1">IFERROR(LOOKUP(2,1/(Lease12!$E$4:$E$244&lt;='Summary of Leases'!$D$4)/(Lease12!$F$4:$F$244&gt;='Summary of Leases'!$D$4),Lease12!$AD$4:$AD$244),"not active")</f>
        <v>0</v>
      </c>
      <c r="L23" s="167">
        <f ca="1">IFERROR(LOOKUP(2,1/(Lease12!$E$4:$E$244&lt;='Summary of Leases'!$D$4)/(Lease12!$F$4:$F$244&gt;='Summary of Leases'!$D$4),Lease12!$X$4:$X$244),"not active")</f>
        <v>0</v>
      </c>
      <c r="M23" s="120">
        <f>IFERROR(VLOOKUP($B23,'Input Table'!B:V,6,0),"-")</f>
        <v>0</v>
      </c>
      <c r="N23" s="138">
        <f ca="1">Lease12!$AB$5</f>
        <v>0</v>
      </c>
      <c r="O23" s="138">
        <f ca="1">SUMIFS(Lease12!$AB$4:'Lease12'!$AB$244,Lease12!$E$4:'Lease12'!$E$244,"&gt;"&amp;$D$5,Lease12!$E$4:'Lease12'!$E$244,"&lt;="&amp;$D$4)</f>
        <v>0</v>
      </c>
      <c r="P23" s="138">
        <f ca="1">SUMIFS(Lease12!$U$4:'Lease12'!$U$244,Lease12!$E$4:'Lease12'!$E$244,"&gt;"&amp;$D$5,Lease12!$E$4:'Lease12'!$E$244,"&lt;="&amp;$D$4)</f>
        <v>0</v>
      </c>
      <c r="Q23" s="136" t="str">
        <f>IFERROR(INDEX(Lease12!$AA$5:$AA$244,MATCH(TRUE,INDEX(Lease12!$AA$5:$AA$244&lt;&gt;0,),0)),"-")</f>
        <v>-</v>
      </c>
      <c r="R23" s="137" t="str">
        <f ca="1">IFERROR(INDEX(Lease12!$W$5:$W$244,MATCH(TRUE,INDEX(Lease12!$W$5:$W$244&lt;&gt;0,),0)),"-")</f>
        <v>-</v>
      </c>
      <c r="S23" s="139">
        <f>IFERROR(VLOOKUP(B23,'Input Table'!B:V,14,0),"-")</f>
        <v>0</v>
      </c>
      <c r="T23" s="139">
        <f>IFERROR(VLOOKUP(B23,'Input Table'!B:V,15,0),"-")</f>
        <v>0</v>
      </c>
      <c r="U23" s="231">
        <f>IFERROR(VLOOKUP(B23,'Input Table'!B:V,17,0),"-")</f>
        <v>0</v>
      </c>
      <c r="V23" s="231">
        <f>IFERROR(VLOOKUP(B23,'Input Table'!B:V,19,0),"-")</f>
        <v>0</v>
      </c>
      <c r="W23" s="139" t="str">
        <f>IFERROR(VLOOKUP(B23,'Input Table'!B:V,20,0),"-")</f>
        <v>Please Select</v>
      </c>
      <c r="X23" s="139">
        <f>IFERROR(VLOOKUP(B23,'Input Table'!B:V,21,0),"-")</f>
        <v>0</v>
      </c>
      <c r="Y23" s="167">
        <f ca="1">IFERROR(LOOKUP(2,1/(Lease12!$E$4:$E$244&lt;='Summary of Leases'!$D$4)/(Lease12!$F$4:$F$244&gt;='Summary of Leases'!$D$4),Lease12!$U$4:$U$244),"not active")</f>
        <v>0</v>
      </c>
      <c r="Z23" s="167">
        <f ca="1">IFERROR(LOOKUP(2,1/(Lease12!$E$4:$E$244&lt;='Summary of Leases'!$D$4)/(Lease12!$F$4:$F$244&gt;='Summary of Leases'!$D$4),Lease12!$AB$4:$AB$244),"not active")</f>
        <v>0</v>
      </c>
      <c r="AA23" s="167">
        <f ca="1">IFERROR(LOOKUP(2,1/(Lease12!$E$4:$E$244&lt;='Summary of Leases'!$D$4)/(Lease12!$F$4:$F$244&gt;='Summary of Leases'!$D$4),Lease12!$K$4:$K$244),"not active")</f>
        <v>0</v>
      </c>
      <c r="AB23" s="167">
        <f ca="1">IFERROR(LOOKUP(2,1/(Lease12!$E$4:$E$244&lt;='Summary of Leases'!$D$4)/(Lease12!$F$4:$F$244&gt;='Summary of Leases'!$D$4),Lease12!$J$4:$J$244),"not active")</f>
        <v>0</v>
      </c>
      <c r="AC23" s="167">
        <f ca="1">IFERROR(LOOKUP(2,1/(Lease12!$E$4:$E$244&lt;='Summary of Leases'!$D$4)/(Lease12!$F$4:$F$244&gt;='Summary of Leases'!$D$4),Lease12!$AA$4:$AA$244),"not active")</f>
        <v>0</v>
      </c>
      <c r="AD23" s="167">
        <f ca="1">IFERROR(LOOKUP(2,1/(Lease12!$E$4:$E$244&lt;='Summary of Leases'!$D$4)/(Lease12!$F$4:$F$244&gt;='Summary of Leases'!$D$4),Lease12!$AC$4:$AC$244),"not active")</f>
        <v>0</v>
      </c>
      <c r="AE23" s="213">
        <f ca="1">SUMIFS(Lease12!$K$4:'Lease12'!$K$244,Lease12!$E$4:'Lease12'!$E$244,"&gt;"&amp;$D$4,Lease12!$E$4:'Lease12'!$E$244,"&lt;="&amp;$D$7)</f>
        <v>0</v>
      </c>
      <c r="AF23" s="212">
        <f ca="1">SUMIFS(Lease12!$K$4:'Lease12'!$K$244,Lease12!$E$4:'Lease12'!$E$244,"&gt;"&amp;$D$7,Lease12!$E$4:'Lease12'!$E$244,"&lt;="&amp;$D$8)</f>
        <v>0</v>
      </c>
      <c r="AG23" s="212">
        <f ca="1">SUMIFS(Lease12!$K$4:'Lease12'!$K$244,Lease12!$E$4:'Lease12'!$E$244,"&gt;"&amp;$D$8)</f>
        <v>0</v>
      </c>
      <c r="AH23" s="214">
        <f t="shared" ca="1" si="2"/>
        <v>0</v>
      </c>
      <c r="AI23" s="213">
        <f ca="1">SUMIFS(Lease12!$U$4:'Lease12'!$U$244,Lease12!$E$4:'Lease12'!$E$244,"&gt;"&amp;$D$4,Lease12!$E$4:'Lease12'!$E$244,"&lt;="&amp;$D$7)</f>
        <v>0</v>
      </c>
      <c r="AJ23" s="212">
        <f ca="1">SUMIFS(Lease12!$U$4:'Lease12'!$U$244,Lease12!$E$4:'Lease12'!$E$244,"&gt;"&amp;$D$7,Lease12!$E$4:'Lease12'!$E$244,"&lt;="&amp;$D$8)</f>
        <v>0</v>
      </c>
      <c r="AK23" s="212">
        <f ca="1">SUMIFS(Lease12!$U$4:'Lease12'!$U$244,Lease12!$E$4:'Lease12'!$E$244,"&gt;"&amp;$D$8)</f>
        <v>0</v>
      </c>
      <c r="AL23" s="214">
        <f t="shared" ca="1" si="3"/>
        <v>0</v>
      </c>
      <c r="AM23" s="213">
        <f ca="1">SUMIFS(Lease12!$AB$4:'Lease12'!$AB$244,Lease12!$E$4:'Lease12'!$E$244,"&gt;"&amp;$D$4,Lease12!$E$4:'Lease12'!$E$244,"&lt;="&amp;$D$7)</f>
        <v>0</v>
      </c>
      <c r="AN23" s="212">
        <f ca="1">SUMIFS(Lease12!$AB$4:'Lease12'!$AB$244,Lease12!$E$4:'Lease12'!$E$244,"&gt;"&amp;$D$7,Lease12!$E$4:'Lease12'!$E$244,"&lt;="&amp;$D$8)</f>
        <v>0</v>
      </c>
      <c r="AO23" s="212">
        <f ca="1">SUMIFS(Lease12!$AB$4:'Lease12'!$AB$244,Lease12!$E$4:'Lease12'!$E$244,"&gt;"&amp;$D$8)</f>
        <v>0</v>
      </c>
      <c r="AP23" s="214">
        <f t="shared" ca="1" si="4"/>
        <v>0</v>
      </c>
    </row>
    <row r="24" spans="1:42" s="59" customFormat="1" x14ac:dyDescent="0.35">
      <c r="A24" s="114">
        <v>13</v>
      </c>
      <c r="B24" s="115" t="str">
        <f>'Input Table'!B20</f>
        <v>Lease13</v>
      </c>
      <c r="C24" s="116">
        <f>IFERROR(VLOOKUP('Summary of Leases'!$B24,'Input Table'!B:V,2,0),"-")</f>
        <v>0</v>
      </c>
      <c r="D24" s="117">
        <f>IFERROR(VLOOKUP('Summary of Leases'!$B24,'Input Table'!B:V,3,0),"-")</f>
        <v>0</v>
      </c>
      <c r="E24" s="122">
        <f t="shared" si="0"/>
        <v>0</v>
      </c>
      <c r="F24" s="121">
        <f>IFERROR(VLOOKUP('Summary of Leases'!$B24,'Input Table'!B:AK,12,0),"-")</f>
        <v>0</v>
      </c>
      <c r="G24" s="121" t="str">
        <f t="shared" ca="1" si="1"/>
        <v>not active</v>
      </c>
      <c r="H24" s="118">
        <f>IFERROR(IF((VLOOKUP('Summary of Leases'!$B24,'Input Table'!B:V,4,0)=0),(VLOOKUP('Summary of Leases'!$B24,'Input Table'!B:V,5,0)),VLOOKUP('Summary of Leases'!$B24,'Input Table'!B:V,4,0)),"-")</f>
        <v>0</v>
      </c>
      <c r="I24" s="138">
        <f ca="1">Lease13!$A$21</f>
        <v>0</v>
      </c>
      <c r="J24" s="138">
        <f ca="1">Lease13!$A$36</f>
        <v>0</v>
      </c>
      <c r="K24" s="167">
        <f ca="1">IFERROR(LOOKUP(2,1/(Lease13!$E$4:$E$244&lt;='Summary of Leases'!$D$4)/(Lease13!$F$4:$F$244&gt;='Summary of Leases'!$D$4),Lease13!$AD$4:$AD$244),"not active")</f>
        <v>0</v>
      </c>
      <c r="L24" s="167">
        <f ca="1">IFERROR(LOOKUP(2,1/(Lease13!$E$4:$E$244&lt;='Summary of Leases'!$D$4)/(Lease13!$F$4:$F$244&gt;='Summary of Leases'!$D$4),Lease13!$X$4:$X$244),"not active")</f>
        <v>0</v>
      </c>
      <c r="M24" s="120">
        <f>IFERROR(VLOOKUP($B24,'Input Table'!B:V,6,0),"-")</f>
        <v>0</v>
      </c>
      <c r="N24" s="138">
        <f ca="1">Lease13!$AB$5</f>
        <v>0</v>
      </c>
      <c r="O24" s="138">
        <f ca="1">SUMIFS(Lease13!$AB$4:'Lease13'!$AB$244,Lease13!$E$4:'Lease13'!$E$244,"&gt;"&amp;$D$5,Lease13!$E$4:'Lease13'!$E$244,"&lt;="&amp;$D$4)</f>
        <v>0</v>
      </c>
      <c r="P24" s="138">
        <f ca="1">SUMIFS(Lease13!$U$4:'Lease13'!$U$244,Lease13!$E$4:'Lease13'!$E$244,"&gt;"&amp;$D$5,Lease13!$E$4:'Lease13'!$E$244,"&lt;="&amp;$D$4)</f>
        <v>0</v>
      </c>
      <c r="Q24" s="136" t="str">
        <f>IFERROR(INDEX(Lease13!$AA$5:$AA$244,MATCH(TRUE,INDEX(Lease13!$AA$5:$AA$244&lt;&gt;0,),0)),"-")</f>
        <v>-</v>
      </c>
      <c r="R24" s="137" t="str">
        <f ca="1">IFERROR(INDEX(Lease13!$W$5:$W$244,MATCH(TRUE,INDEX(Lease13!$W$5:$W$244&lt;&gt;0,),0)),"-")</f>
        <v>-</v>
      </c>
      <c r="S24" s="139">
        <f>IFERROR(VLOOKUP(B24,'Input Table'!B:V,14,0),"-")</f>
        <v>0</v>
      </c>
      <c r="T24" s="139">
        <f>IFERROR(VLOOKUP(B24,'Input Table'!B:V,15,0),"-")</f>
        <v>0</v>
      </c>
      <c r="U24" s="231">
        <f>IFERROR(VLOOKUP(B24,'Input Table'!B:V,17,0),"-")</f>
        <v>0</v>
      </c>
      <c r="V24" s="231">
        <f>IFERROR(VLOOKUP(B24,'Input Table'!B:V,19,0),"-")</f>
        <v>0</v>
      </c>
      <c r="W24" s="139" t="str">
        <f>IFERROR(VLOOKUP(B24,'Input Table'!B:V,20,0),"-")</f>
        <v>Please Select</v>
      </c>
      <c r="X24" s="139">
        <f>IFERROR(VLOOKUP(B24,'Input Table'!B:V,21,0),"-")</f>
        <v>0</v>
      </c>
      <c r="Y24" s="167">
        <f ca="1">IFERROR(LOOKUP(2,1/(Lease13!$E$4:$E$244&lt;='Summary of Leases'!$D$4)/(Lease13!$F$4:$F$244&gt;='Summary of Leases'!$D$4),Lease13!$U$4:$U$244),"not active")</f>
        <v>0</v>
      </c>
      <c r="Z24" s="167">
        <f ca="1">IFERROR(LOOKUP(2,1/(Lease13!$E$4:$E$244&lt;='Summary of Leases'!$D$4)/(Lease13!$F$4:$F$244&gt;='Summary of Leases'!$D$4),Lease13!$AB$4:$AB$244),"not active")</f>
        <v>0</v>
      </c>
      <c r="AA24" s="167">
        <f ca="1">IFERROR(LOOKUP(2,1/(Lease13!$E$4:$E$244&lt;='Summary of Leases'!$D$4)/(Lease13!$F$4:$F$244&gt;='Summary of Leases'!$D$4),Lease13!$K$4:$K$244),"not active")</f>
        <v>0</v>
      </c>
      <c r="AB24" s="167">
        <f ca="1">IFERROR(LOOKUP(2,1/(Lease13!$E$4:$E$244&lt;='Summary of Leases'!$D$4)/(Lease13!$F$4:$F$244&gt;='Summary of Leases'!$D$4),Lease13!$J$4:$J$244),"not active")</f>
        <v>0</v>
      </c>
      <c r="AC24" s="167">
        <f ca="1">IFERROR(LOOKUP(2,1/(Lease13!$E$4:$E$244&lt;='Summary of Leases'!$D$4)/(Lease13!$F$4:$F$244&gt;='Summary of Leases'!$D$4),Lease13!$AA$4:$AA$244),"not active")</f>
        <v>0</v>
      </c>
      <c r="AD24" s="167">
        <f ca="1">IFERROR(LOOKUP(2,1/(Lease13!$E$4:$E$244&lt;='Summary of Leases'!$D$4)/(Lease13!$F$4:$F$244&gt;='Summary of Leases'!$D$4),Lease13!$AC$4:$AC$244),"not active")</f>
        <v>0</v>
      </c>
      <c r="AE24" s="213">
        <f ca="1">SUMIFS(Lease13!$K$4:'Lease13'!$K$244,Lease13!$E$4:'Lease13'!$E$244,"&gt;"&amp;$D$4,Lease13!$E$4:'Lease13'!$E$244,"&lt;="&amp;$D$7)</f>
        <v>0</v>
      </c>
      <c r="AF24" s="212">
        <f ca="1">SUMIFS(Lease13!$K$4:'Lease13'!$K$244,Lease13!$E$4:'Lease13'!$E$244,"&gt;"&amp;$D$7,Lease13!$E$4:'Lease13'!$E$244,"&lt;="&amp;$D$8)</f>
        <v>0</v>
      </c>
      <c r="AG24" s="212">
        <f ca="1">SUMIFS(Lease13!$K$4:'Lease13'!$K$244,Lease13!$E$4:'Lease13'!$E$244,"&gt;"&amp;$D$8)</f>
        <v>0</v>
      </c>
      <c r="AH24" s="214">
        <f t="shared" ca="1" si="2"/>
        <v>0</v>
      </c>
      <c r="AI24" s="213">
        <f ca="1">SUMIFS(Lease13!$U$4:'Lease13'!$U$244,Lease13!$E$4:'Lease13'!$E$244,"&gt;"&amp;$D$4,Lease13!$E$4:'Lease13'!$E$244,"&lt;="&amp;$D$7)</f>
        <v>0</v>
      </c>
      <c r="AJ24" s="212">
        <f ca="1">SUMIFS(Lease13!$U$4:'Lease13'!$U$244,Lease13!$E$4:'Lease13'!$E$244,"&gt;"&amp;$D$7,Lease13!$E$4:'Lease13'!$E$244,"&lt;="&amp;$D$8)</f>
        <v>0</v>
      </c>
      <c r="AK24" s="212">
        <f ca="1">SUMIFS(Lease13!$U$4:'Lease13'!$U$244,Lease13!$E$4:'Lease13'!$E$244,"&gt;"&amp;$D$8)</f>
        <v>0</v>
      </c>
      <c r="AL24" s="214">
        <f t="shared" ca="1" si="3"/>
        <v>0</v>
      </c>
      <c r="AM24" s="213">
        <f ca="1">SUMIFS(Lease13!$AB$4:'Lease13'!$AB$244,Lease13!$E$4:'Lease13'!$E$244,"&gt;"&amp;$D$4,Lease13!$E$4:'Lease13'!$E$244,"&lt;="&amp;$D$7)</f>
        <v>0</v>
      </c>
      <c r="AN24" s="212">
        <f ca="1">SUMIFS(Lease13!$AB$4:'Lease13'!$AB$244,Lease13!$E$4:'Lease13'!$E$244,"&gt;"&amp;$D$7,Lease13!$E$4:'Lease13'!$E$244,"&lt;="&amp;$D$8)</f>
        <v>0</v>
      </c>
      <c r="AO24" s="212">
        <f ca="1">SUMIFS(Lease13!$AB$4:'Lease13'!$AB$244,Lease13!$E$4:'Lease13'!$E$244,"&gt;"&amp;$D$8)</f>
        <v>0</v>
      </c>
      <c r="AP24" s="214">
        <f t="shared" ca="1" si="4"/>
        <v>0</v>
      </c>
    </row>
    <row r="25" spans="1:42" s="59" customFormat="1" x14ac:dyDescent="0.35">
      <c r="A25" s="115">
        <v>14</v>
      </c>
      <c r="B25" s="115" t="str">
        <f>'Input Table'!B21</f>
        <v>Lease14</v>
      </c>
      <c r="C25" s="116">
        <f>IFERROR(VLOOKUP('Summary of Leases'!$B25,'Input Table'!B:V,2,0),"-")</f>
        <v>0</v>
      </c>
      <c r="D25" s="117">
        <f>IFERROR(VLOOKUP('Summary of Leases'!$B25,'Input Table'!B:V,3,0),"-")</f>
        <v>0</v>
      </c>
      <c r="E25" s="122">
        <f t="shared" si="0"/>
        <v>0</v>
      </c>
      <c r="F25" s="121">
        <f>IFERROR(VLOOKUP('Summary of Leases'!$B25,'Input Table'!B:AK,12,0),"-")</f>
        <v>0</v>
      </c>
      <c r="G25" s="121" t="str">
        <f t="shared" ca="1" si="1"/>
        <v>not active</v>
      </c>
      <c r="H25" s="118">
        <f>IFERROR(IF((VLOOKUP('Summary of Leases'!$B25,'Input Table'!B:V,4,0)=0),(VLOOKUP('Summary of Leases'!$B25,'Input Table'!B:V,5,0)),VLOOKUP('Summary of Leases'!$B25,'Input Table'!B:V,4,0)),"-")</f>
        <v>0</v>
      </c>
      <c r="I25" s="138">
        <f ca="1">Lease14!$A$21</f>
        <v>0</v>
      </c>
      <c r="J25" s="138">
        <f ca="1">Lease14!$A$36</f>
        <v>0</v>
      </c>
      <c r="K25" s="167">
        <f ca="1">IFERROR(LOOKUP(2,1/(Lease14!$E$4:$E$244&lt;='Summary of Leases'!$D$4)/(Lease14!$F$4:$F$244&gt;='Summary of Leases'!$D$4),Lease14!$AD$4:$AD$244),"not active")</f>
        <v>0</v>
      </c>
      <c r="L25" s="167">
        <f ca="1">IFERROR(LOOKUP(2,1/(Lease14!$E$4:$E$244&lt;='Summary of Leases'!$D$4)/(Lease14!$F$4:$F$244&gt;='Summary of Leases'!$D$4),Lease14!$X$4:$X$244),"not active")</f>
        <v>0</v>
      </c>
      <c r="M25" s="120">
        <f>IFERROR(VLOOKUP($B25,'Input Table'!B:V,6,0),"-")</f>
        <v>0</v>
      </c>
      <c r="N25" s="138">
        <f ca="1">Lease14!$AB$5</f>
        <v>0</v>
      </c>
      <c r="O25" s="138">
        <f ca="1">SUMIFS(Lease14!$AB$4:'Lease14'!$AB$244,Lease14!$E$4:'Lease14'!$E$244,"&gt;"&amp;$D$5,Lease14!$E$4:'Lease14'!$E$244,"&lt;="&amp;$D$4)</f>
        <v>0</v>
      </c>
      <c r="P25" s="138">
        <f ca="1">SUMIFS(Lease14!$U$4:'Lease14'!$U$244,Lease14!$E$4:'Lease14'!$E$244,"&gt;"&amp;$D$5,Lease14!$E$4:'Lease14'!$E$244,"&lt;="&amp;$D$4)</f>
        <v>0</v>
      </c>
      <c r="Q25" s="136" t="str">
        <f>IFERROR(INDEX(Lease14!$AA$5:$AA$244,MATCH(TRUE,INDEX(Lease14!$AA$5:$AA$244&lt;&gt;0,),0)),"-")</f>
        <v>-</v>
      </c>
      <c r="R25" s="137" t="str">
        <f ca="1">IFERROR(INDEX(Lease14!$W$5:$W$244,MATCH(TRUE,INDEX(Lease14!$W$5:$W$244&lt;&gt;0,),0)),"-")</f>
        <v>-</v>
      </c>
      <c r="S25" s="139">
        <f>IFERROR(VLOOKUP(B25,'Input Table'!B:V,14,0),"-")</f>
        <v>0</v>
      </c>
      <c r="T25" s="139">
        <f>IFERROR(VLOOKUP(B25,'Input Table'!B:V,15,0),"-")</f>
        <v>0</v>
      </c>
      <c r="U25" s="231">
        <f>IFERROR(VLOOKUP(B25,'Input Table'!B:V,17,0),"-")</f>
        <v>0</v>
      </c>
      <c r="V25" s="231">
        <f>IFERROR(VLOOKUP(B25,'Input Table'!B:V,19,0),"-")</f>
        <v>0</v>
      </c>
      <c r="W25" s="139" t="str">
        <f>IFERROR(VLOOKUP(B25,'Input Table'!B:V,20,0),"-")</f>
        <v>Please Select</v>
      </c>
      <c r="X25" s="139">
        <f>IFERROR(VLOOKUP(B25,'Input Table'!B:V,21,0),"-")</f>
        <v>0</v>
      </c>
      <c r="Y25" s="167">
        <f ca="1">IFERROR(LOOKUP(2,1/(Lease14!$E$4:$E$244&lt;='Summary of Leases'!$D$4)/(Lease14!$F$4:$F$244&gt;='Summary of Leases'!$D$4),Lease14!$U$4:$U$244),"not active")</f>
        <v>0</v>
      </c>
      <c r="Z25" s="167">
        <f ca="1">IFERROR(LOOKUP(2,1/(Lease14!$E$4:$E$244&lt;='Summary of Leases'!$D$4)/(Lease14!$F$4:$F$244&gt;='Summary of Leases'!$D$4),Lease14!$AB$4:$AB$244),"not active")</f>
        <v>0</v>
      </c>
      <c r="AA25" s="167">
        <f ca="1">IFERROR(LOOKUP(2,1/(Lease14!$E$4:$E$244&lt;='Summary of Leases'!$D$4)/(Lease14!$F$4:$F$244&gt;='Summary of Leases'!$D$4),Lease14!$K$4:$K$244),"not active")</f>
        <v>0</v>
      </c>
      <c r="AB25" s="167">
        <f ca="1">IFERROR(LOOKUP(2,1/(Lease14!$E$4:$E$244&lt;='Summary of Leases'!$D$4)/(Lease14!$F$4:$F$244&gt;='Summary of Leases'!$D$4),Lease14!$J$4:$J$244),"not active")</f>
        <v>0</v>
      </c>
      <c r="AC25" s="167">
        <f ca="1">IFERROR(LOOKUP(2,1/(Lease14!$E$4:$E$244&lt;='Summary of Leases'!$D$4)/(Lease14!$F$4:$F$244&gt;='Summary of Leases'!$D$4),Lease14!$AA$4:$AA$244),"not active")</f>
        <v>0</v>
      </c>
      <c r="AD25" s="167">
        <f ca="1">IFERROR(LOOKUP(2,1/(Lease14!$E$4:$E$244&lt;='Summary of Leases'!$D$4)/(Lease14!$F$4:$F$244&gt;='Summary of Leases'!$D$4),Lease14!$AC$4:$AC$244),"not active")</f>
        <v>0</v>
      </c>
      <c r="AE25" s="213">
        <f ca="1">SUMIFS(Lease14!$K$4:'Lease14'!$K$244,Lease14!$E$4:'Lease14'!$E$244,"&gt;"&amp;$D$4,Lease14!$E$4:'Lease14'!$E$244,"&lt;="&amp;$D$7)</f>
        <v>0</v>
      </c>
      <c r="AF25" s="212">
        <f ca="1">SUMIFS(Lease14!$K$4:'Lease14'!$K$244,Lease14!$E$4:'Lease14'!$E$244,"&gt;"&amp;$D$7,Lease14!$E$4:'Lease14'!$E$244,"&lt;="&amp;$D$8)</f>
        <v>0</v>
      </c>
      <c r="AG25" s="212">
        <f ca="1">SUMIFS(Lease14!$K$4:'Lease14'!$K$244,Lease14!$E$4:'Lease14'!$E$244,"&gt;"&amp;$D$8)</f>
        <v>0</v>
      </c>
      <c r="AH25" s="214">
        <f t="shared" ca="1" si="2"/>
        <v>0</v>
      </c>
      <c r="AI25" s="213">
        <f ca="1">SUMIFS(Lease14!$U$4:'Lease14'!$U$244,Lease14!$E$4:'Lease14'!$E$244,"&gt;"&amp;$D$4,Lease14!$E$4:'Lease14'!$E$244,"&lt;="&amp;$D$7)</f>
        <v>0</v>
      </c>
      <c r="AJ25" s="212">
        <f ca="1">SUMIFS(Lease14!$U$4:'Lease14'!$U$244,Lease14!$E$4:'Lease14'!$E$244,"&gt;"&amp;$D$7,Lease14!$E$4:'Lease14'!$E$244,"&lt;="&amp;$D$8)</f>
        <v>0</v>
      </c>
      <c r="AK25" s="212">
        <f ca="1">SUMIFS(Lease14!$U$4:'Lease14'!$U$244,Lease14!$E$4:'Lease14'!$E$244,"&gt;"&amp;$D$8)</f>
        <v>0</v>
      </c>
      <c r="AL25" s="214">
        <f t="shared" ca="1" si="3"/>
        <v>0</v>
      </c>
      <c r="AM25" s="213">
        <f ca="1">SUMIFS(Lease14!$AB$4:'Lease14'!$AB$244,Lease14!$E$4:'Lease14'!$E$244,"&gt;"&amp;$D$4,Lease14!$E$4:'Lease14'!$E$244,"&lt;="&amp;$D$7)</f>
        <v>0</v>
      </c>
      <c r="AN25" s="212">
        <f ca="1">SUMIFS(Lease14!$AB$4:'Lease14'!$AB$244,Lease14!$E$4:'Lease14'!$E$244,"&gt;"&amp;$D$7,Lease14!$E$4:'Lease14'!$E$244,"&lt;="&amp;$D$8)</f>
        <v>0</v>
      </c>
      <c r="AO25" s="212">
        <f ca="1">SUMIFS(Lease14!$AB$4:'Lease14'!$AB$244,Lease14!$E$4:'Lease14'!$E$244,"&gt;"&amp;$D$8)</f>
        <v>0</v>
      </c>
      <c r="AP25" s="214">
        <f t="shared" ca="1" si="4"/>
        <v>0</v>
      </c>
    </row>
    <row r="26" spans="1:42" s="59" customFormat="1" x14ac:dyDescent="0.35">
      <c r="A26" s="114">
        <v>15</v>
      </c>
      <c r="B26" s="115" t="str">
        <f>'Input Table'!B22</f>
        <v>Lease15</v>
      </c>
      <c r="C26" s="116">
        <f>IFERROR(VLOOKUP('Summary of Leases'!$B26,'Input Table'!B:V,2,0),"-")</f>
        <v>0</v>
      </c>
      <c r="D26" s="117">
        <f>IFERROR(VLOOKUP('Summary of Leases'!$B26,'Input Table'!B:V,3,0),"-")</f>
        <v>0</v>
      </c>
      <c r="E26" s="122">
        <f t="shared" si="0"/>
        <v>0</v>
      </c>
      <c r="F26" s="121">
        <f>IFERROR(VLOOKUP('Summary of Leases'!$B26,'Input Table'!B:AK,12,0),"-")</f>
        <v>0</v>
      </c>
      <c r="G26" s="121" t="str">
        <f t="shared" ca="1" si="1"/>
        <v>not active</v>
      </c>
      <c r="H26" s="118">
        <f>IFERROR(IF((VLOOKUP('Summary of Leases'!$B26,'Input Table'!B:V,4,0)=0),(VLOOKUP('Summary of Leases'!$B26,'Input Table'!B:V,5,0)),VLOOKUP('Summary of Leases'!$B26,'Input Table'!B:V,4,0)),"-")</f>
        <v>0</v>
      </c>
      <c r="I26" s="138">
        <f ca="1">Lease15!$A$21</f>
        <v>0</v>
      </c>
      <c r="J26" s="138">
        <f ca="1">Lease15!$A$36</f>
        <v>0</v>
      </c>
      <c r="K26" s="167">
        <f ca="1">IFERROR(LOOKUP(2,1/(Lease15!$E$4:$E$244&lt;='Summary of Leases'!$D$4)/(Lease15!$F$4:$F$244&gt;='Summary of Leases'!$D$4),Lease15!$AD$4:$AD$244),"not active")</f>
        <v>0</v>
      </c>
      <c r="L26" s="167">
        <f ca="1">IFERROR(LOOKUP(2,1/(Lease15!$E$4:$E$244&lt;='Summary of Leases'!$D$4)/(Lease15!$F$4:$F$244&gt;='Summary of Leases'!$D$4),Lease15!$X$4:$X$244),"not active")</f>
        <v>0</v>
      </c>
      <c r="M26" s="120">
        <f>IFERROR(VLOOKUP($B26,'Input Table'!B:V,6,0),"-")</f>
        <v>0</v>
      </c>
      <c r="N26" s="138">
        <f ca="1">Lease15!$AB$5</f>
        <v>0</v>
      </c>
      <c r="O26" s="138">
        <f ca="1">SUMIFS(Lease15!$AB$4:'Lease15'!$AB$244,Lease15!$E$4:'Lease15'!$E$244,"&gt;"&amp;$D$5,Lease15!$E$4:'Lease15'!$E$244,"&lt;="&amp;$D$4)</f>
        <v>0</v>
      </c>
      <c r="P26" s="138">
        <f ca="1">SUMIFS(Lease15!$U$4:'Lease15'!$U$244,Lease15!$E$4:'Lease15'!$E$244,"&gt;"&amp;$D$5,Lease15!$E$4:'Lease15'!$E$244,"&lt;="&amp;$D$4)</f>
        <v>0</v>
      </c>
      <c r="Q26" s="136" t="str">
        <f>IFERROR(INDEX(Lease15!$AA$5:$AA$244,MATCH(TRUE,INDEX(Lease15!$AA$5:$AA$244&lt;&gt;0,),0)),"-")</f>
        <v>-</v>
      </c>
      <c r="R26" s="137" t="str">
        <f ca="1">IFERROR(INDEX(Lease15!$W$5:$W$244,MATCH(TRUE,INDEX(Lease15!$W$5:$W$244&lt;&gt;0,),0)),"-")</f>
        <v>-</v>
      </c>
      <c r="S26" s="139">
        <f>IFERROR(VLOOKUP(B26,'Input Table'!B:V,14,0),"-")</f>
        <v>0</v>
      </c>
      <c r="T26" s="139">
        <f>IFERROR(VLOOKUP(B26,'Input Table'!B:V,15,0),"-")</f>
        <v>0</v>
      </c>
      <c r="U26" s="231">
        <f>IFERROR(VLOOKUP(B26,'Input Table'!B:V,17,0),"-")</f>
        <v>0</v>
      </c>
      <c r="V26" s="231">
        <f>IFERROR(VLOOKUP(B26,'Input Table'!B:V,19,0),"-")</f>
        <v>0</v>
      </c>
      <c r="W26" s="139" t="str">
        <f>IFERROR(VLOOKUP(B26,'Input Table'!B:V,20,0),"-")</f>
        <v>Please Select</v>
      </c>
      <c r="X26" s="139">
        <f>IFERROR(VLOOKUP(B26,'Input Table'!B:V,21,0),"-")</f>
        <v>0</v>
      </c>
      <c r="Y26" s="167">
        <f ca="1">IFERROR(LOOKUP(2,1/(Lease15!$E$4:$E$244&lt;='Summary of Leases'!$D$4)/(Lease15!$F$4:$F$244&gt;='Summary of Leases'!$D$4),Lease15!$U$4:$U$244),"not active")</f>
        <v>0</v>
      </c>
      <c r="Z26" s="167">
        <f ca="1">IFERROR(LOOKUP(2,1/(Lease15!$E$4:$E$244&lt;='Summary of Leases'!$D$4)/(Lease15!$F$4:$F$244&gt;='Summary of Leases'!$D$4),Lease15!$AB$4:$AB$244),"not active")</f>
        <v>0</v>
      </c>
      <c r="AA26" s="167">
        <f ca="1">IFERROR(LOOKUP(2,1/(Lease15!$E$4:$E$244&lt;='Summary of Leases'!$D$4)/(Lease15!$F$4:$F$244&gt;='Summary of Leases'!$D$4),Lease15!$K$4:$K$244),"not active")</f>
        <v>0</v>
      </c>
      <c r="AB26" s="167">
        <f ca="1">IFERROR(LOOKUP(2,1/(Lease15!$E$4:$E$244&lt;='Summary of Leases'!$D$4)/(Lease15!$F$4:$F$244&gt;='Summary of Leases'!$D$4),Lease15!$J$4:$J$244),"not active")</f>
        <v>0</v>
      </c>
      <c r="AC26" s="167">
        <f ca="1">IFERROR(LOOKUP(2,1/(Lease15!$E$4:$E$244&lt;='Summary of Leases'!$D$4)/(Lease15!$F$4:$F$244&gt;='Summary of Leases'!$D$4),Lease15!$AA$4:$AA$244),"not active")</f>
        <v>0</v>
      </c>
      <c r="AD26" s="167">
        <f ca="1">IFERROR(LOOKUP(2,1/(Lease15!$E$4:$E$244&lt;='Summary of Leases'!$D$4)/(Lease15!$F$4:$F$244&gt;='Summary of Leases'!$D$4),Lease15!$AC$4:$AC$244),"not active")</f>
        <v>0</v>
      </c>
      <c r="AE26" s="213">
        <f ca="1">SUMIFS(Lease15!$K$4:'Lease15'!$K$244,Lease15!$E$4:'Lease15'!$E$244,"&gt;"&amp;$D$4,Lease15!$E$4:'Lease15'!$E$244,"&lt;="&amp;$D$7)</f>
        <v>0</v>
      </c>
      <c r="AF26" s="212">
        <f ca="1">SUMIFS(Lease15!$K$4:'Lease15'!$K$244,Lease15!$E$4:'Lease15'!$E$244,"&gt;"&amp;$D$7,Lease15!$E$4:'Lease15'!$E$244,"&lt;="&amp;$D$8)</f>
        <v>0</v>
      </c>
      <c r="AG26" s="212">
        <f ca="1">SUMIFS(Lease15!$K$4:'Lease15'!$K$244,Lease15!$E$4:'Lease15'!$E$244,"&gt;"&amp;$D$8)</f>
        <v>0</v>
      </c>
      <c r="AH26" s="214">
        <f t="shared" ca="1" si="2"/>
        <v>0</v>
      </c>
      <c r="AI26" s="213">
        <f ca="1">SUMIFS(Lease15!$U$4:'Lease15'!$U$244,Lease15!$E$4:'Lease15'!$E$244,"&gt;"&amp;$D$4,Lease15!$E$4:'Lease15'!$E$244,"&lt;="&amp;$D$7)</f>
        <v>0</v>
      </c>
      <c r="AJ26" s="212">
        <f ca="1">SUMIFS(Lease15!$U$4:'Lease15'!$U$244,Lease15!$E$4:'Lease15'!$E$244,"&gt;"&amp;$D$7,Lease15!$E$4:'Lease15'!$E$244,"&lt;="&amp;$D$8)</f>
        <v>0</v>
      </c>
      <c r="AK26" s="212">
        <f ca="1">SUMIFS(Lease15!$U$4:'Lease15'!$U$244,Lease15!$E$4:'Lease15'!$E$244,"&gt;"&amp;$D$8)</f>
        <v>0</v>
      </c>
      <c r="AL26" s="214">
        <f t="shared" ca="1" si="3"/>
        <v>0</v>
      </c>
      <c r="AM26" s="213">
        <f ca="1">SUMIFS(Lease15!$AB$4:'Lease15'!$AB$244,Lease15!$E$4:'Lease15'!$E$244,"&gt;"&amp;$D$4,Lease15!$E$4:'Lease15'!$E$244,"&lt;="&amp;$D$7)</f>
        <v>0</v>
      </c>
      <c r="AN26" s="212">
        <f ca="1">SUMIFS(Lease15!$AB$4:'Lease15'!$AB$244,Lease15!$E$4:'Lease15'!$E$244,"&gt;"&amp;$D$7,Lease15!$E$4:'Lease15'!$E$244,"&lt;="&amp;$D$8)</f>
        <v>0</v>
      </c>
      <c r="AO26" s="212">
        <f ca="1">SUMIFS(Lease15!$AB$4:'Lease15'!$AB$244,Lease15!$E$4:'Lease15'!$E$244,"&gt;"&amp;$D$8)</f>
        <v>0</v>
      </c>
      <c r="AP26" s="214">
        <f t="shared" ca="1" si="4"/>
        <v>0</v>
      </c>
    </row>
    <row r="27" spans="1:42" s="59" customFormat="1" x14ac:dyDescent="0.35">
      <c r="A27" s="115">
        <v>16</v>
      </c>
      <c r="B27" s="115" t="str">
        <f>'Input Table'!B23</f>
        <v>Lease16</v>
      </c>
      <c r="C27" s="116">
        <f>IFERROR(VLOOKUP('Summary of Leases'!$B27,'Input Table'!B:V,2,0),"-")</f>
        <v>0</v>
      </c>
      <c r="D27" s="117">
        <f>IFERROR(VLOOKUP('Summary of Leases'!$B27,'Input Table'!B:V,3,0),"-")</f>
        <v>0</v>
      </c>
      <c r="E27" s="122">
        <f t="shared" si="0"/>
        <v>0</v>
      </c>
      <c r="F27" s="121">
        <f>IFERROR(VLOOKUP('Summary of Leases'!$B27,'Input Table'!B:AK,12,0),"-")</f>
        <v>0</v>
      </c>
      <c r="G27" s="121" t="str">
        <f t="shared" ca="1" si="1"/>
        <v>not active</v>
      </c>
      <c r="H27" s="118">
        <f>IFERROR(IF((VLOOKUP('Summary of Leases'!$B27,'Input Table'!B:V,4,0)=0),(VLOOKUP('Summary of Leases'!$B27,'Input Table'!B:V,5,0)),VLOOKUP('Summary of Leases'!$B27,'Input Table'!B:V,4,0)),"-")</f>
        <v>0</v>
      </c>
      <c r="I27" s="138">
        <f ca="1">Lease16!$A$21</f>
        <v>0</v>
      </c>
      <c r="J27" s="138">
        <f ca="1">Lease16!$A$36</f>
        <v>0</v>
      </c>
      <c r="K27" s="167">
        <f ca="1">IFERROR(LOOKUP(2,1/(Lease16!$E$4:$E$244&lt;='Summary of Leases'!$D$4)/(Lease16!$F$4:$F$244&gt;='Summary of Leases'!$D$4),Lease16!$AD$4:$AD$244),"not active")</f>
        <v>0</v>
      </c>
      <c r="L27" s="167">
        <f ca="1">IFERROR(LOOKUP(2,1/(Lease16!$E$4:$E$244&lt;='Summary of Leases'!$D$4)/(Lease16!$F$4:$F$244&gt;='Summary of Leases'!$D$4),Lease16!$X$4:$X$244),"not active")</f>
        <v>0</v>
      </c>
      <c r="M27" s="120">
        <f>IFERROR(VLOOKUP($B27,'Input Table'!B:V,6,0),"-")</f>
        <v>0</v>
      </c>
      <c r="N27" s="138">
        <f ca="1">Lease16!$AB$5</f>
        <v>0</v>
      </c>
      <c r="O27" s="138">
        <f ca="1">SUMIFS(Lease16!$AB$4:'Lease16'!$AB$244,Lease16!$E$4:'Lease16'!$E$244,"&gt;"&amp;$D$5,Lease16!$E$4:'Lease16'!$E$244,"&lt;="&amp;$D$4)</f>
        <v>0</v>
      </c>
      <c r="P27" s="138">
        <f ca="1">SUMIFS(Lease16!$U$4:'Lease16'!$U$244,Lease16!$E$4:'Lease16'!$E$244,"&gt;"&amp;$D$5,Lease16!$E$4:'Lease16'!$E$244,"&lt;="&amp;$D$4)</f>
        <v>0</v>
      </c>
      <c r="Q27" s="136" t="str">
        <f>IFERROR(INDEX(Lease16!$AA$5:$AA$244,MATCH(TRUE,INDEX(Lease16!$AA$5:$AA$244&lt;&gt;0,),0)),"-")</f>
        <v>-</v>
      </c>
      <c r="R27" s="137" t="str">
        <f ca="1">IFERROR(INDEX(Lease16!$W$5:$W$244,MATCH(TRUE,INDEX(Lease16!$W$5:$W$244&lt;&gt;0,),0)),"-")</f>
        <v>-</v>
      </c>
      <c r="S27" s="139">
        <f>IFERROR(VLOOKUP(B27,'Input Table'!B:V,14,0),"-")</f>
        <v>0</v>
      </c>
      <c r="T27" s="139">
        <f>IFERROR(VLOOKUP(B27,'Input Table'!B:V,15,0),"-")</f>
        <v>0</v>
      </c>
      <c r="U27" s="231">
        <f>IFERROR(VLOOKUP(B27,'Input Table'!B:V,17,0),"-")</f>
        <v>0</v>
      </c>
      <c r="V27" s="231">
        <f>IFERROR(VLOOKUP(B27,'Input Table'!B:V,19,0),"-")</f>
        <v>0</v>
      </c>
      <c r="W27" s="139" t="str">
        <f>IFERROR(VLOOKUP(B27,'Input Table'!B:V,20,0),"-")</f>
        <v>Please Select</v>
      </c>
      <c r="X27" s="139">
        <f>IFERROR(VLOOKUP(B27,'Input Table'!B:V,21,0),"-")</f>
        <v>0</v>
      </c>
      <c r="Y27" s="167">
        <f ca="1">IFERROR(LOOKUP(2,1/(Lease16!$E$4:$E$244&lt;='Summary of Leases'!$D$4)/(Lease16!$F$4:$F$244&gt;='Summary of Leases'!$D$4),Lease16!$U$4:$U$244),"not active")</f>
        <v>0</v>
      </c>
      <c r="Z27" s="167">
        <f ca="1">IFERROR(LOOKUP(2,1/(Lease16!$E$4:$E$244&lt;='Summary of Leases'!$D$4)/(Lease16!$F$4:$F$244&gt;='Summary of Leases'!$D$4),Lease16!$AB$4:$AB$244),"not active")</f>
        <v>0</v>
      </c>
      <c r="AA27" s="167">
        <f ca="1">IFERROR(LOOKUP(2,1/(Lease16!$E$4:$E$244&lt;='Summary of Leases'!$D$4)/(Lease16!$F$4:$F$244&gt;='Summary of Leases'!$D$4),Lease16!$K$4:$K$244),"not active")</f>
        <v>0</v>
      </c>
      <c r="AB27" s="167">
        <f ca="1">IFERROR(LOOKUP(2,1/(Lease16!$E$4:$E$244&lt;='Summary of Leases'!$D$4)/(Lease16!$F$4:$F$244&gt;='Summary of Leases'!$D$4),Lease16!$J$4:$J$244),"not active")</f>
        <v>0</v>
      </c>
      <c r="AC27" s="167">
        <f ca="1">IFERROR(LOOKUP(2,1/(Lease16!$E$4:$E$244&lt;='Summary of Leases'!$D$4)/(Lease16!$F$4:$F$244&gt;='Summary of Leases'!$D$4),Lease16!$AA$4:$AA$244),"not active")</f>
        <v>0</v>
      </c>
      <c r="AD27" s="167">
        <f ca="1">IFERROR(LOOKUP(2,1/(Lease16!$E$4:$E$244&lt;='Summary of Leases'!$D$4)/(Lease16!$F$4:$F$244&gt;='Summary of Leases'!$D$4),Lease16!$AC$4:$AC$244),"not active")</f>
        <v>0</v>
      </c>
      <c r="AE27" s="213">
        <f ca="1">SUMIFS(Lease16!$K$4:'Lease16'!$K$244,Lease16!$E$4:'Lease16'!$E$244,"&gt;"&amp;$D$4,Lease16!$E$4:'Lease16'!$E$244,"&lt;="&amp;$D$7)</f>
        <v>0</v>
      </c>
      <c r="AF27" s="212">
        <f ca="1">SUMIFS(Lease16!$K$4:'Lease16'!$K$244,Lease16!$E$4:'Lease16'!$E$244,"&gt;"&amp;$D$7,Lease16!$E$4:'Lease16'!$E$244,"&lt;="&amp;$D$8)</f>
        <v>0</v>
      </c>
      <c r="AG27" s="212">
        <f ca="1">SUMIFS(Lease16!$K$4:'Lease16'!$K$244,Lease16!$E$4:'Lease16'!$E$244,"&gt;"&amp;$D$8)</f>
        <v>0</v>
      </c>
      <c r="AH27" s="214">
        <f t="shared" ca="1" si="2"/>
        <v>0</v>
      </c>
      <c r="AI27" s="213">
        <f ca="1">SUMIFS(Lease16!$U$4:'Lease16'!$U$244,Lease16!$E$4:'Lease16'!$E$244,"&gt;"&amp;$D$4,Lease16!$E$4:'Lease16'!$E$244,"&lt;="&amp;$D$7)</f>
        <v>0</v>
      </c>
      <c r="AJ27" s="212">
        <f ca="1">SUMIFS(Lease16!$U$4:'Lease16'!$U$244,Lease16!$E$4:'Lease16'!$E$244,"&gt;"&amp;$D$7,Lease16!$E$4:'Lease16'!$E$244,"&lt;="&amp;$D$8)</f>
        <v>0</v>
      </c>
      <c r="AK27" s="212">
        <f ca="1">SUMIFS(Lease16!$U$4:'Lease16'!$U$244,Lease16!$E$4:'Lease16'!$E$244,"&gt;"&amp;$D$8)</f>
        <v>0</v>
      </c>
      <c r="AL27" s="214">
        <f t="shared" ca="1" si="3"/>
        <v>0</v>
      </c>
      <c r="AM27" s="213">
        <f ca="1">SUMIFS(Lease16!$AB$4:'Lease16'!$AB$244,Lease16!$E$4:'Lease16'!$E$244,"&gt;"&amp;$D$4,Lease16!$E$4:'Lease16'!$E$244,"&lt;="&amp;$D$7)</f>
        <v>0</v>
      </c>
      <c r="AN27" s="212">
        <f ca="1">SUMIFS(Lease16!$AB$4:'Lease16'!$AB$244,Lease16!$E$4:'Lease16'!$E$244,"&gt;"&amp;$D$7,Lease16!$E$4:'Lease16'!$E$244,"&lt;="&amp;$D$8)</f>
        <v>0</v>
      </c>
      <c r="AO27" s="212">
        <f ca="1">SUMIFS(Lease16!$AB$4:'Lease16'!$AB$244,Lease16!$E$4:'Lease16'!$E$244,"&gt;"&amp;$D$8)</f>
        <v>0</v>
      </c>
      <c r="AP27" s="214">
        <f t="shared" ca="1" si="4"/>
        <v>0</v>
      </c>
    </row>
    <row r="28" spans="1:42" s="59" customFormat="1" x14ac:dyDescent="0.35">
      <c r="A28" s="114">
        <v>17</v>
      </c>
      <c r="B28" s="115" t="str">
        <f>'Input Table'!B24</f>
        <v>Lease17</v>
      </c>
      <c r="C28" s="116">
        <f>IFERROR(VLOOKUP('Summary of Leases'!$B28,'Input Table'!B:V,2,0),"-")</f>
        <v>0</v>
      </c>
      <c r="D28" s="117">
        <f>IFERROR(VLOOKUP('Summary of Leases'!$B28,'Input Table'!B:V,3,0),"-")</f>
        <v>0</v>
      </c>
      <c r="E28" s="122">
        <f t="shared" si="0"/>
        <v>0</v>
      </c>
      <c r="F28" s="121">
        <f>IFERROR(VLOOKUP('Summary of Leases'!$B28,'Input Table'!B:AK,12,0),"-")</f>
        <v>0</v>
      </c>
      <c r="G28" s="121" t="str">
        <f t="shared" ca="1" si="1"/>
        <v>not active</v>
      </c>
      <c r="H28" s="118">
        <f>IFERROR(IF((VLOOKUP('Summary of Leases'!$B28,'Input Table'!B:V,4,0)=0),(VLOOKUP('Summary of Leases'!$B28,'Input Table'!B:V,5,0)),VLOOKUP('Summary of Leases'!$B28,'Input Table'!B:V,4,0)),"-")</f>
        <v>0</v>
      </c>
      <c r="I28" s="138">
        <f ca="1">Lease17!$A$21</f>
        <v>0</v>
      </c>
      <c r="J28" s="138">
        <f ca="1">Lease17!$A$36</f>
        <v>0</v>
      </c>
      <c r="K28" s="167">
        <f ca="1">IFERROR(LOOKUP(2,1/(Lease17!$E$4:$E$244&lt;='Summary of Leases'!$D$4)/(Lease17!$F$4:$F$244&gt;='Summary of Leases'!$D$4),Lease17!$AD$4:$AD$244),"not active")</f>
        <v>0</v>
      </c>
      <c r="L28" s="167">
        <f ca="1">IFERROR(LOOKUP(2,1/(Lease17!$E$4:$E$244&lt;='Summary of Leases'!$D$4)/(Lease17!$F$4:$F$244&gt;='Summary of Leases'!$D$4),Lease17!$X$4:$X$244),"not active")</f>
        <v>0</v>
      </c>
      <c r="M28" s="120">
        <f>IFERROR(VLOOKUP($B28,'Input Table'!B:V,6,0),"-")</f>
        <v>0</v>
      </c>
      <c r="N28" s="138">
        <f ca="1">Lease17!$AB$5</f>
        <v>0</v>
      </c>
      <c r="O28" s="138">
        <f ca="1">SUMIFS(Lease17!$AB$4:'Lease17'!$AB$244,Lease17!$E$4:'Lease17'!$E$244,"&gt;"&amp;$D$5,Lease17!$E$4:'Lease17'!$E$244,"&lt;="&amp;$D$4)</f>
        <v>0</v>
      </c>
      <c r="P28" s="138">
        <f ca="1">SUMIFS(Lease17!$U$4:'Lease17'!$U$244,Lease17!$E$4:'Lease17'!$E$244,"&gt;"&amp;$D$5,Lease17!$E$4:'Lease17'!$E$244,"&lt;="&amp;$D$4)</f>
        <v>0</v>
      </c>
      <c r="Q28" s="136" t="str">
        <f>IFERROR(INDEX(Lease17!$AA$5:$AA$244,MATCH(TRUE,INDEX(Lease17!$AA$5:$AA$244&lt;&gt;0,),0)),"-")</f>
        <v>-</v>
      </c>
      <c r="R28" s="137" t="str">
        <f ca="1">IFERROR(INDEX(Lease17!$W$5:$W$244,MATCH(TRUE,INDEX(Lease17!$W$5:$W$244&lt;&gt;0,),0)),"-")</f>
        <v>-</v>
      </c>
      <c r="S28" s="139">
        <f>IFERROR(VLOOKUP(B28,'Input Table'!B:V,14,0),"-")</f>
        <v>0</v>
      </c>
      <c r="T28" s="139">
        <f>IFERROR(VLOOKUP(B28,'Input Table'!B:V,15,0),"-")</f>
        <v>0</v>
      </c>
      <c r="U28" s="231">
        <f>IFERROR(VLOOKUP(B28,'Input Table'!B:V,17,0),"-")</f>
        <v>0</v>
      </c>
      <c r="V28" s="231">
        <f>IFERROR(VLOOKUP(B28,'Input Table'!B:V,19,0),"-")</f>
        <v>0</v>
      </c>
      <c r="W28" s="139" t="str">
        <f>IFERROR(VLOOKUP(B28,'Input Table'!B:V,20,0),"-")</f>
        <v>Please Select</v>
      </c>
      <c r="X28" s="139">
        <f>IFERROR(VLOOKUP(B28,'Input Table'!B:V,21,0),"-")</f>
        <v>0</v>
      </c>
      <c r="Y28" s="167">
        <f ca="1">IFERROR(LOOKUP(2,1/(Lease17!$E$4:$E$244&lt;='Summary of Leases'!$D$4)/(Lease17!$F$4:$F$244&gt;='Summary of Leases'!$D$4),Lease17!$U$4:$U$244),"not active")</f>
        <v>0</v>
      </c>
      <c r="Z28" s="167">
        <f ca="1">IFERROR(LOOKUP(2,1/(Lease17!$E$4:$E$244&lt;='Summary of Leases'!$D$4)/(Lease17!$F$4:$F$244&gt;='Summary of Leases'!$D$4),Lease17!$AB$4:$AB$244),"not active")</f>
        <v>0</v>
      </c>
      <c r="AA28" s="167">
        <f ca="1">IFERROR(LOOKUP(2,1/(Lease17!$E$4:$E$244&lt;='Summary of Leases'!$D$4)/(Lease17!$F$4:$F$244&gt;='Summary of Leases'!$D$4),Lease17!$K$4:$K$244),"not active")</f>
        <v>0</v>
      </c>
      <c r="AB28" s="167">
        <f ca="1">IFERROR(LOOKUP(2,1/(Lease17!$E$4:$E$244&lt;='Summary of Leases'!$D$4)/(Lease17!$F$4:$F$244&gt;='Summary of Leases'!$D$4),Lease17!$J$4:$J$244),"not active")</f>
        <v>0</v>
      </c>
      <c r="AC28" s="167">
        <f ca="1">IFERROR(LOOKUP(2,1/(Lease17!$E$4:$E$244&lt;='Summary of Leases'!$D$4)/(Lease17!$F$4:$F$244&gt;='Summary of Leases'!$D$4),Lease17!$AA$4:$AA$244),"not active")</f>
        <v>0</v>
      </c>
      <c r="AD28" s="167">
        <f ca="1">IFERROR(LOOKUP(2,1/(Lease17!$E$4:$E$244&lt;='Summary of Leases'!$D$4)/(Lease17!$F$4:$F$244&gt;='Summary of Leases'!$D$4),Lease17!$AC$4:$AC$244),"not active")</f>
        <v>0</v>
      </c>
      <c r="AE28" s="213">
        <f ca="1">SUMIFS(Lease17!$K$4:'Lease17'!$K$244,Lease17!$E$4:'Lease17'!$E$244,"&gt;"&amp;$D$4,Lease17!$E$4:'Lease17'!$E$244,"&lt;="&amp;$D$7)</f>
        <v>0</v>
      </c>
      <c r="AF28" s="212">
        <f ca="1">SUMIFS(Lease17!$K$4:'Lease17'!$K$244,Lease17!$E$4:'Lease17'!$E$244,"&gt;"&amp;$D$7,Lease17!$E$4:'Lease17'!$E$244,"&lt;="&amp;$D$8)</f>
        <v>0</v>
      </c>
      <c r="AG28" s="212">
        <f ca="1">SUMIFS(Lease17!$K$4:'Lease17'!$K$244,Lease17!$E$4:'Lease17'!$E$244,"&gt;"&amp;$D$8)</f>
        <v>0</v>
      </c>
      <c r="AH28" s="214">
        <f t="shared" ca="1" si="2"/>
        <v>0</v>
      </c>
      <c r="AI28" s="213">
        <f ca="1">SUMIFS(Lease17!$U$4:'Lease17'!$U$244,Lease17!$E$4:'Lease17'!$E$244,"&gt;"&amp;$D$4,Lease17!$E$4:'Lease17'!$E$244,"&lt;="&amp;$D$7)</f>
        <v>0</v>
      </c>
      <c r="AJ28" s="212">
        <f ca="1">SUMIFS(Lease17!$U$4:'Lease17'!$U$244,Lease17!$E$4:'Lease17'!$E$244,"&gt;"&amp;$D$7,Lease17!$E$4:'Lease17'!$E$244,"&lt;="&amp;$D$8)</f>
        <v>0</v>
      </c>
      <c r="AK28" s="212">
        <f ca="1">SUMIFS(Lease17!$U$4:'Lease17'!$U$244,Lease17!$E$4:'Lease17'!$E$244,"&gt;"&amp;$D$8)</f>
        <v>0</v>
      </c>
      <c r="AL28" s="214">
        <f t="shared" ca="1" si="3"/>
        <v>0</v>
      </c>
      <c r="AM28" s="213">
        <f ca="1">SUMIFS(Lease17!$AB$4:'Lease17'!$AB$244,Lease17!$E$4:'Lease17'!$E$244,"&gt;"&amp;$D$4,Lease17!$E$4:'Lease17'!$E$244,"&lt;="&amp;$D$7)</f>
        <v>0</v>
      </c>
      <c r="AN28" s="212">
        <f ca="1">SUMIFS(Lease17!$AB$4:'Lease17'!$AB$244,Lease17!$E$4:'Lease17'!$E$244,"&gt;"&amp;$D$7,Lease17!$E$4:'Lease17'!$E$244,"&lt;="&amp;$D$8)</f>
        <v>0</v>
      </c>
      <c r="AO28" s="212">
        <f ca="1">SUMIFS(Lease17!$AB$4:'Lease17'!$AB$244,Lease17!$E$4:'Lease17'!$E$244,"&gt;"&amp;$D$8)</f>
        <v>0</v>
      </c>
      <c r="AP28" s="214">
        <f t="shared" ca="1" si="4"/>
        <v>0</v>
      </c>
    </row>
    <row r="29" spans="1:42" s="59" customFormat="1" x14ac:dyDescent="0.35">
      <c r="A29" s="115">
        <v>18</v>
      </c>
      <c r="B29" s="115" t="str">
        <f>'Input Table'!B25</f>
        <v>Lease18</v>
      </c>
      <c r="C29" s="116">
        <f>IFERROR(VLOOKUP('Summary of Leases'!$B29,'Input Table'!B:V,2,0),"-")</f>
        <v>0</v>
      </c>
      <c r="D29" s="117">
        <f>IFERROR(VLOOKUP('Summary of Leases'!$B29,'Input Table'!B:V,3,0),"-")</f>
        <v>0</v>
      </c>
      <c r="E29" s="122">
        <f t="shared" si="0"/>
        <v>0</v>
      </c>
      <c r="F29" s="121">
        <f>IFERROR(VLOOKUP('Summary of Leases'!$B29,'Input Table'!B:AK,12,0),"-")</f>
        <v>0</v>
      </c>
      <c r="G29" s="121" t="str">
        <f t="shared" ca="1" si="1"/>
        <v>not active</v>
      </c>
      <c r="H29" s="118">
        <f>IFERROR(IF((VLOOKUP('Summary of Leases'!$B29,'Input Table'!B:V,4,0)=0),(VLOOKUP('Summary of Leases'!$B29,'Input Table'!B:V,5,0)),VLOOKUP('Summary of Leases'!$B29,'Input Table'!B:V,4,0)),"-")</f>
        <v>0</v>
      </c>
      <c r="I29" s="138">
        <f ca="1">Lease18!$A$21</f>
        <v>0</v>
      </c>
      <c r="J29" s="138">
        <f ca="1">Lease18!$A$36</f>
        <v>0</v>
      </c>
      <c r="K29" s="167">
        <f ca="1">IFERROR(LOOKUP(2,1/(Lease18!$E$4:$E$244&lt;='Summary of Leases'!$D$4)/(Lease18!$F$4:$F$244&gt;='Summary of Leases'!$D$4),Lease18!$AD$4:$AD$244),"not active")</f>
        <v>0</v>
      </c>
      <c r="L29" s="167">
        <f ca="1">IFERROR(LOOKUP(2,1/(Lease18!$E$4:$E$244&lt;='Summary of Leases'!$D$4)/(Lease18!$F$4:$F$244&gt;='Summary of Leases'!$D$4),Lease18!$X$4:$X$244),"not active")</f>
        <v>0</v>
      </c>
      <c r="M29" s="120">
        <f>IFERROR(VLOOKUP($B29,'Input Table'!B:V,6,0),"-")</f>
        <v>0</v>
      </c>
      <c r="N29" s="138">
        <f ca="1">Lease18!$AB$5</f>
        <v>0</v>
      </c>
      <c r="O29" s="138">
        <f ca="1">SUMIFS(Lease18!$AB$4:'Lease18'!$AB$244,Lease18!$E$4:'Lease18'!$E$244,"&gt;"&amp;$D$5,Lease18!$E$4:'Lease18'!$E$244,"&lt;="&amp;$D$4)</f>
        <v>0</v>
      </c>
      <c r="P29" s="138">
        <f ca="1">SUMIFS(Lease18!$U$4:'Lease18'!$U$244,Lease18!$E$4:'Lease18'!$E$244,"&gt;"&amp;$D$5,Lease18!$E$4:'Lease18'!$E$244,"&lt;="&amp;$D$4)</f>
        <v>0</v>
      </c>
      <c r="Q29" s="136" t="str">
        <f>IFERROR(INDEX(Lease18!$AA$5:$AA$244,MATCH(TRUE,INDEX(Lease18!$AA$5:$AA$244&lt;&gt;0,),0)),"-")</f>
        <v>-</v>
      </c>
      <c r="R29" s="137" t="str">
        <f ca="1">IFERROR(INDEX(Lease18!$W$5:$W$244,MATCH(TRUE,INDEX(Lease18!$W$5:$W$244&lt;&gt;0,),0)),"-")</f>
        <v>-</v>
      </c>
      <c r="S29" s="139">
        <f>IFERROR(VLOOKUP(B29,'Input Table'!B:V,14,0),"-")</f>
        <v>0</v>
      </c>
      <c r="T29" s="139">
        <f>IFERROR(VLOOKUP(B29,'Input Table'!B:V,15,0),"-")</f>
        <v>0</v>
      </c>
      <c r="U29" s="231">
        <f>IFERROR(VLOOKUP(B29,'Input Table'!B:V,17,0),"-")</f>
        <v>0</v>
      </c>
      <c r="V29" s="231">
        <f>IFERROR(VLOOKUP(B29,'Input Table'!B:V,19,0),"-")</f>
        <v>0</v>
      </c>
      <c r="W29" s="139" t="str">
        <f>IFERROR(VLOOKUP(B29,'Input Table'!B:V,20,0),"-")</f>
        <v>Please Select</v>
      </c>
      <c r="X29" s="139">
        <f>IFERROR(VLOOKUP(B29,'Input Table'!B:V,21,0),"-")</f>
        <v>0</v>
      </c>
      <c r="Y29" s="167">
        <f ca="1">IFERROR(LOOKUP(2,1/(Lease18!$E$4:$E$244&lt;='Summary of Leases'!$D$4)/(Lease18!$F$4:$F$244&gt;='Summary of Leases'!$D$4),Lease18!$U$4:$U$244),"not active")</f>
        <v>0</v>
      </c>
      <c r="Z29" s="167">
        <f ca="1">IFERROR(LOOKUP(2,1/(Lease18!$E$4:$E$244&lt;='Summary of Leases'!$D$4)/(Lease18!$F$4:$F$244&gt;='Summary of Leases'!$D$4),Lease18!$AB$4:$AB$244),"not active")</f>
        <v>0</v>
      </c>
      <c r="AA29" s="167">
        <f ca="1">IFERROR(LOOKUP(2,1/(Lease18!$E$4:$E$244&lt;='Summary of Leases'!$D$4)/(Lease18!$F$4:$F$244&gt;='Summary of Leases'!$D$4),Lease18!$K$4:$K$244),"not active")</f>
        <v>0</v>
      </c>
      <c r="AB29" s="167">
        <f ca="1">IFERROR(LOOKUP(2,1/(Lease18!$E$4:$E$244&lt;='Summary of Leases'!$D$4)/(Lease18!$F$4:$F$244&gt;='Summary of Leases'!$D$4),Lease18!$J$4:$J$244),"not active")</f>
        <v>0</v>
      </c>
      <c r="AC29" s="167">
        <f ca="1">IFERROR(LOOKUP(2,1/(Lease18!$E$4:$E$244&lt;='Summary of Leases'!$D$4)/(Lease18!$F$4:$F$244&gt;='Summary of Leases'!$D$4),Lease18!$AA$4:$AA$244),"not active")</f>
        <v>0</v>
      </c>
      <c r="AD29" s="167">
        <f ca="1">IFERROR(LOOKUP(2,1/(Lease18!$E$4:$E$244&lt;='Summary of Leases'!$D$4)/(Lease18!$F$4:$F$244&gt;='Summary of Leases'!$D$4),Lease18!$AC$4:$AC$244),"not active")</f>
        <v>0</v>
      </c>
      <c r="AE29" s="213">
        <f ca="1">SUMIFS(Lease18!$K$4:'Lease18'!$K$244,Lease18!$E$4:'Lease18'!$E$244,"&gt;"&amp;$D$4,Lease18!$E$4:'Lease18'!$E$244,"&lt;="&amp;$D$7)</f>
        <v>0</v>
      </c>
      <c r="AF29" s="212">
        <f ca="1">SUMIFS(Lease18!$K$4:'Lease18'!$K$244,Lease18!$E$4:'Lease18'!$E$244,"&gt;"&amp;$D$7,Lease18!$E$4:'Lease18'!$E$244,"&lt;="&amp;$D$8)</f>
        <v>0</v>
      </c>
      <c r="AG29" s="212">
        <f ca="1">SUMIFS(Lease18!$K$4:'Lease18'!$K$244,Lease18!$E$4:'Lease18'!$E$244,"&gt;"&amp;$D$8)</f>
        <v>0</v>
      </c>
      <c r="AH29" s="214">
        <f t="shared" ca="1" si="2"/>
        <v>0</v>
      </c>
      <c r="AI29" s="213">
        <f ca="1">SUMIFS(Lease18!$U$4:'Lease18'!$U$244,Lease18!$E$4:'Lease18'!$E$244,"&gt;"&amp;$D$4,Lease18!$E$4:'Lease18'!$E$244,"&lt;="&amp;$D$7)</f>
        <v>0</v>
      </c>
      <c r="AJ29" s="212">
        <f ca="1">SUMIFS(Lease18!$U$4:'Lease18'!$U$244,Lease18!$E$4:'Lease18'!$E$244,"&gt;"&amp;$D$7,Lease18!$E$4:'Lease18'!$E$244,"&lt;="&amp;$D$8)</f>
        <v>0</v>
      </c>
      <c r="AK29" s="212">
        <f ca="1">SUMIFS(Lease18!$U$4:'Lease18'!$U$244,Lease18!$E$4:'Lease18'!$E$244,"&gt;"&amp;$D$8)</f>
        <v>0</v>
      </c>
      <c r="AL29" s="214">
        <f t="shared" ca="1" si="3"/>
        <v>0</v>
      </c>
      <c r="AM29" s="213">
        <f ca="1">SUMIFS(Lease18!$AB$4:'Lease18'!$AB$244,Lease18!$E$4:'Lease18'!$E$244,"&gt;"&amp;$D$4,Lease18!$E$4:'Lease18'!$E$244,"&lt;="&amp;$D$7)</f>
        <v>0</v>
      </c>
      <c r="AN29" s="212">
        <f ca="1">SUMIFS(Lease18!$AB$4:'Lease18'!$AB$244,Lease18!$E$4:'Lease18'!$E$244,"&gt;"&amp;$D$7,Lease18!$E$4:'Lease18'!$E$244,"&lt;="&amp;$D$8)</f>
        <v>0</v>
      </c>
      <c r="AO29" s="212">
        <f ca="1">SUMIFS(Lease18!$AB$4:'Lease18'!$AB$244,Lease18!$E$4:'Lease18'!$E$244,"&gt;"&amp;$D$8)</f>
        <v>0</v>
      </c>
      <c r="AP29" s="214">
        <f t="shared" ca="1" si="4"/>
        <v>0</v>
      </c>
    </row>
    <row r="30" spans="1:42" s="59" customFormat="1" x14ac:dyDescent="0.35">
      <c r="A30" s="115">
        <v>19</v>
      </c>
      <c r="B30" s="115" t="str">
        <f>'Input Table'!B26</f>
        <v>Lease19</v>
      </c>
      <c r="C30" s="116">
        <f>IFERROR(VLOOKUP('Summary of Leases'!$B30,'Input Table'!B:V,2,0),"-")</f>
        <v>0</v>
      </c>
      <c r="D30" s="117">
        <f>IFERROR(VLOOKUP('Summary of Leases'!$B30,'Input Table'!B:V,3,0),"-")</f>
        <v>0</v>
      </c>
      <c r="E30" s="122">
        <f t="shared" si="0"/>
        <v>0</v>
      </c>
      <c r="F30" s="121">
        <f>IFERROR(VLOOKUP('Summary of Leases'!$B30,'Input Table'!B:AK,12,0),"-")</f>
        <v>0</v>
      </c>
      <c r="G30" s="121" t="str">
        <f t="shared" ca="1" si="1"/>
        <v>not active</v>
      </c>
      <c r="H30" s="118">
        <f>IFERROR(IF((VLOOKUP('Summary of Leases'!$B30,'Input Table'!B:V,4,0)=0),(VLOOKUP('Summary of Leases'!$B30,'Input Table'!B:V,5,0)),VLOOKUP('Summary of Leases'!$B30,'Input Table'!B:V,4,0)),"-")</f>
        <v>0</v>
      </c>
      <c r="I30" s="138">
        <f ca="1">Lease19!$A$21</f>
        <v>0</v>
      </c>
      <c r="J30" s="138">
        <f ca="1">Lease19!$A$36</f>
        <v>0</v>
      </c>
      <c r="K30" s="167">
        <f ca="1">IFERROR(LOOKUP(2,1/(Lease19!$E$4:$E$244&lt;='Summary of Leases'!$D$4)/(Lease19!$F$4:$F$244&gt;='Summary of Leases'!$D$4),Lease19!$AD$4:$AD$244),"not active")</f>
        <v>0</v>
      </c>
      <c r="L30" s="167">
        <f ca="1">IFERROR(LOOKUP(2,1/(Lease19!$E$4:$E$244&lt;='Summary of Leases'!$D$4)/(Lease19!$F$4:$F$244&gt;='Summary of Leases'!$D$4),Lease19!$X$4:$X$244),"not active")</f>
        <v>0</v>
      </c>
      <c r="M30" s="120">
        <f>IFERROR(VLOOKUP($B30,'Input Table'!B:V,6,0),"-")</f>
        <v>0</v>
      </c>
      <c r="N30" s="138">
        <f ca="1">Lease19!$AB$5</f>
        <v>0</v>
      </c>
      <c r="O30" s="138">
        <f ca="1">SUMIFS(Lease19!$AB$4:'Lease19'!$AB$244,Lease19!$E$4:'Lease19'!$E$244,"&gt;"&amp;$D$5,Lease19!$E$4:'Lease19'!$E$244,"&lt;="&amp;$D$4)</f>
        <v>0</v>
      </c>
      <c r="P30" s="138">
        <f ca="1">SUMIFS(Lease19!$U$4:'Lease19'!$U$244,Lease19!$E$4:'Lease19'!$E$244,"&gt;"&amp;$D$5,Lease19!$E$4:'Lease19'!$E$244,"&lt;="&amp;$D$4)</f>
        <v>0</v>
      </c>
      <c r="Q30" s="136" t="str">
        <f>IFERROR(INDEX(Lease19!$AA$5:$AA$244,MATCH(TRUE,INDEX(Lease19!$AA$5:$AA$244&lt;&gt;0,),0)),"-")</f>
        <v>-</v>
      </c>
      <c r="R30" s="137" t="str">
        <f ca="1">IFERROR(INDEX(Lease19!$W$5:$W$244,MATCH(TRUE,INDEX(Lease19!$W$5:$W$244&lt;&gt;0,),0)),"-")</f>
        <v>-</v>
      </c>
      <c r="S30" s="139">
        <f>IFERROR(VLOOKUP(B30,'Input Table'!B:V,14,0),"-")</f>
        <v>0</v>
      </c>
      <c r="T30" s="139">
        <f>IFERROR(VLOOKUP(B30,'Input Table'!B:V,15,0),"-")</f>
        <v>0</v>
      </c>
      <c r="U30" s="231">
        <f>IFERROR(VLOOKUP(B30,'Input Table'!B:V,17,0),"-")</f>
        <v>0</v>
      </c>
      <c r="V30" s="231">
        <f>IFERROR(VLOOKUP(B30,'Input Table'!B:V,19,0),"-")</f>
        <v>0</v>
      </c>
      <c r="W30" s="139" t="str">
        <f>IFERROR(VLOOKUP(B30,'Input Table'!B:V,20,0),"-")</f>
        <v>Please Select</v>
      </c>
      <c r="X30" s="139">
        <f>IFERROR(VLOOKUP(B30,'Input Table'!B:V,21,0),"-")</f>
        <v>0</v>
      </c>
      <c r="Y30" s="167">
        <f ca="1">IFERROR(LOOKUP(2,1/(Lease19!$E$4:$E$244&lt;='Summary of Leases'!$D$4)/(Lease19!$F$4:$F$244&gt;='Summary of Leases'!$D$4),Lease19!$U$4:$U$244),"not active")</f>
        <v>0</v>
      </c>
      <c r="Z30" s="167">
        <f ca="1">IFERROR(LOOKUP(2,1/(Lease19!$E$4:$E$244&lt;='Summary of Leases'!$D$4)/(Lease19!$F$4:$F$244&gt;='Summary of Leases'!$D$4),Lease19!$AB$4:$AB$244),"not active")</f>
        <v>0</v>
      </c>
      <c r="AA30" s="167">
        <f ca="1">IFERROR(LOOKUP(2,1/(Lease19!$E$4:$E$244&lt;='Summary of Leases'!$D$4)/(Lease19!$F$4:$F$244&gt;='Summary of Leases'!$D$4),Lease19!$K$4:$K$244),"not active")</f>
        <v>0</v>
      </c>
      <c r="AB30" s="167">
        <f ca="1">IFERROR(LOOKUP(2,1/(Lease19!$E$4:$E$244&lt;='Summary of Leases'!$D$4)/(Lease19!$F$4:$F$244&gt;='Summary of Leases'!$D$4),Lease19!$J$4:$J$244),"not active")</f>
        <v>0</v>
      </c>
      <c r="AC30" s="167">
        <f ca="1">IFERROR(LOOKUP(2,1/(Lease19!$E$4:$E$244&lt;='Summary of Leases'!$D$4)/(Lease19!$F$4:$F$244&gt;='Summary of Leases'!$D$4),Lease19!$AA$4:$AA$244),"not active")</f>
        <v>0</v>
      </c>
      <c r="AD30" s="167">
        <f ca="1">IFERROR(LOOKUP(2,1/(Lease19!$E$4:$E$244&lt;='Summary of Leases'!$D$4)/(Lease19!$F$4:$F$244&gt;='Summary of Leases'!$D$4),Lease19!$AC$4:$AC$244),"not active")</f>
        <v>0</v>
      </c>
      <c r="AE30" s="213">
        <f ca="1">SUMIFS(Lease19!$K$4:'Lease19'!$K$244,Lease19!$E$4:'Lease19'!$E$244,"&gt;"&amp;$D$4,Lease19!$E$4:'Lease19'!$E$244,"&lt;="&amp;$D$7)</f>
        <v>0</v>
      </c>
      <c r="AF30" s="212">
        <f ca="1">SUMIFS(Lease19!$K$4:'Lease19'!$K$244,Lease19!$E$4:'Lease19'!$E$244,"&gt;"&amp;$D$7,Lease19!$E$4:'Lease19'!$E$244,"&lt;="&amp;$D$8)</f>
        <v>0</v>
      </c>
      <c r="AG30" s="212">
        <f ca="1">SUMIFS(Lease19!$K$4:'Lease19'!$K$244,Lease19!$E$4:'Lease19'!$E$244,"&gt;"&amp;$D$8)</f>
        <v>0</v>
      </c>
      <c r="AH30" s="214">
        <f t="shared" ca="1" si="2"/>
        <v>0</v>
      </c>
      <c r="AI30" s="213">
        <f ca="1">SUMIFS(Lease19!$U$4:'Lease19'!$U$244,Lease19!$E$4:'Lease19'!$E$244,"&gt;"&amp;$D$4,Lease19!$E$4:'Lease19'!$E$244,"&lt;="&amp;$D$7)</f>
        <v>0</v>
      </c>
      <c r="AJ30" s="212">
        <f ca="1">SUMIFS(Lease19!$U$4:'Lease19'!$U$244,Lease19!$E$4:'Lease19'!$E$244,"&gt;"&amp;$D$7,Lease19!$E$4:'Lease19'!$E$244,"&lt;="&amp;$D$8)</f>
        <v>0</v>
      </c>
      <c r="AK30" s="212">
        <f ca="1">SUMIFS(Lease19!$U$4:'Lease19'!$U$244,Lease19!$E$4:'Lease19'!$E$244,"&gt;"&amp;$D$8)</f>
        <v>0</v>
      </c>
      <c r="AL30" s="214">
        <f t="shared" ca="1" si="3"/>
        <v>0</v>
      </c>
      <c r="AM30" s="213">
        <f ca="1">SUMIFS(Lease19!$AB$4:'Lease19'!$AB$244,Lease19!$E$4:'Lease19'!$E$244,"&gt;"&amp;$D$4,Lease19!$E$4:'Lease19'!$E$244,"&lt;="&amp;$D$7)</f>
        <v>0</v>
      </c>
      <c r="AN30" s="212">
        <f ca="1">SUMIFS(Lease19!$AB$4:'Lease19'!$AB$244,Lease19!$E$4:'Lease19'!$E$244,"&gt;"&amp;$D$7,Lease19!$E$4:'Lease19'!$E$244,"&lt;="&amp;$D$8)</f>
        <v>0</v>
      </c>
      <c r="AO30" s="212">
        <f ca="1">SUMIFS(Lease19!$AB$4:'Lease19'!$AB$244,Lease19!$E$4:'Lease19'!$E$244,"&gt;"&amp;$D$8)</f>
        <v>0</v>
      </c>
      <c r="AP30" s="214">
        <f t="shared" ca="1" si="4"/>
        <v>0</v>
      </c>
    </row>
    <row r="31" spans="1:42" s="59" customFormat="1" x14ac:dyDescent="0.35">
      <c r="A31" s="114">
        <v>20</v>
      </c>
      <c r="B31" s="115" t="str">
        <f>'Input Table'!B27</f>
        <v>Lease20</v>
      </c>
      <c r="C31" s="116">
        <f>IFERROR(VLOOKUP('Summary of Leases'!$B31,'Input Table'!B:V,2,0),"-")</f>
        <v>0</v>
      </c>
      <c r="D31" s="117">
        <f>IFERROR(VLOOKUP('Summary of Leases'!$B31,'Input Table'!B:V,3,0),"-")</f>
        <v>0</v>
      </c>
      <c r="E31" s="122">
        <f t="shared" si="0"/>
        <v>0</v>
      </c>
      <c r="F31" s="121">
        <f>IFERROR(VLOOKUP('Summary of Leases'!$B31,'Input Table'!B:AK,12,0),"-")</f>
        <v>0</v>
      </c>
      <c r="G31" s="121" t="str">
        <f t="shared" ca="1" si="1"/>
        <v>not active</v>
      </c>
      <c r="H31" s="118">
        <f>IFERROR(IF((VLOOKUP('Summary of Leases'!$B31,'Input Table'!B:V,4,0)=0),(VLOOKUP('Summary of Leases'!$B31,'Input Table'!B:V,5,0)),VLOOKUP('Summary of Leases'!$B31,'Input Table'!B:V,4,0)),"-")</f>
        <v>0</v>
      </c>
      <c r="I31" s="138">
        <f ca="1">Lease20!$A$21</f>
        <v>0</v>
      </c>
      <c r="J31" s="138">
        <f ca="1">Lease20!$A$36</f>
        <v>0</v>
      </c>
      <c r="K31" s="167">
        <f ca="1">IFERROR(LOOKUP(2,1/(Lease20!$E$4:$E$244&lt;='Summary of Leases'!$D$4)/(Lease20!$F$4:$F$244&gt;='Summary of Leases'!$D$4),Lease20!$AD$4:$AD$244),"not active")</f>
        <v>0</v>
      </c>
      <c r="L31" s="167">
        <f ca="1">IFERROR(LOOKUP(2,1/(Lease20!$E$4:$E$244&lt;='Summary of Leases'!$D$4)/(Lease20!$F$4:$F$244&gt;='Summary of Leases'!$D$4),Lease20!$X$4:$X$244),"not active")</f>
        <v>0</v>
      </c>
      <c r="M31" s="120">
        <f>IFERROR(VLOOKUP($B31,'Input Table'!B:V,6,0),"-")</f>
        <v>0</v>
      </c>
      <c r="N31" s="138">
        <f ca="1">Lease20!$AB$5</f>
        <v>0</v>
      </c>
      <c r="O31" s="138">
        <f ca="1">SUMIFS(Lease20!$AB$4:'Lease20'!$AB$244,Lease20!$E$4:'Lease20'!$E$244,"&gt;"&amp;$D$5,Lease20!$E$4:'Lease20'!$E$244,"&lt;="&amp;$D$4)</f>
        <v>0</v>
      </c>
      <c r="P31" s="138">
        <f ca="1">SUMIFS(Lease20!$U$4:'Lease20'!$U$244,Lease20!$E$4:'Lease20'!$E$244,"&gt;"&amp;$D$5,Lease20!$E$4:'Lease20'!$E$244,"&lt;="&amp;$D$4)</f>
        <v>0</v>
      </c>
      <c r="Q31" s="136" t="str">
        <f>IFERROR(INDEX(Lease20!$AA$5:$AA$244,MATCH(TRUE,INDEX(Lease20!$AA$5:$AA$244&lt;&gt;0,),0)),"-")</f>
        <v>-</v>
      </c>
      <c r="R31" s="137" t="str">
        <f ca="1">IFERROR(INDEX(Lease20!$W$5:$W$244,MATCH(TRUE,INDEX(Lease20!$W$5:$W$244&lt;&gt;0,),0)),"-")</f>
        <v>-</v>
      </c>
      <c r="S31" s="139">
        <f>IFERROR(VLOOKUP(B31,'Input Table'!B:V,14,0),"-")</f>
        <v>0</v>
      </c>
      <c r="T31" s="139">
        <f>IFERROR(VLOOKUP(B31,'Input Table'!B:V,15,0),"-")</f>
        <v>0</v>
      </c>
      <c r="U31" s="231">
        <f>IFERROR(VLOOKUP(B31,'Input Table'!B:V,17,0),"-")</f>
        <v>0</v>
      </c>
      <c r="V31" s="231">
        <f>IFERROR(VLOOKUP(B31,'Input Table'!B:V,19,0),"-")</f>
        <v>0</v>
      </c>
      <c r="W31" s="139" t="str">
        <f>IFERROR(VLOOKUP(B31,'Input Table'!B:V,20,0),"-")</f>
        <v>Please Select</v>
      </c>
      <c r="X31" s="139">
        <f>IFERROR(VLOOKUP(B31,'Input Table'!B:V,21,0),"-")</f>
        <v>0</v>
      </c>
      <c r="Y31" s="167">
        <f ca="1">IFERROR(LOOKUP(2,1/(Lease20!$E$4:$E$244&lt;='Summary of Leases'!$D$4)/(Lease20!$F$4:$F$244&gt;='Summary of Leases'!$D$4),Lease20!$U$4:$U$244),"not active")</f>
        <v>0</v>
      </c>
      <c r="Z31" s="167">
        <f ca="1">IFERROR(LOOKUP(2,1/(Lease20!$E$4:$E$244&lt;='Summary of Leases'!$D$4)/(Lease20!$F$4:$F$244&gt;='Summary of Leases'!$D$4),Lease20!$AB$4:$AB$244),"not active")</f>
        <v>0</v>
      </c>
      <c r="AA31" s="167">
        <f ca="1">IFERROR(LOOKUP(2,1/(Lease20!$E$4:$E$244&lt;='Summary of Leases'!$D$4)/(Lease20!$F$4:$F$244&gt;='Summary of Leases'!$D$4),Lease20!$K$4:$K$244),"not active")</f>
        <v>0</v>
      </c>
      <c r="AB31" s="167">
        <f ca="1">IFERROR(LOOKUP(2,1/(Lease20!$E$4:$E$244&lt;='Summary of Leases'!$D$4)/(Lease20!$F$4:$F$244&gt;='Summary of Leases'!$D$4),Lease20!$J$4:$J$244),"not active")</f>
        <v>0</v>
      </c>
      <c r="AC31" s="167">
        <f ca="1">IFERROR(LOOKUP(2,1/(Lease20!$E$4:$E$244&lt;='Summary of Leases'!$D$4)/(Lease20!$F$4:$F$244&gt;='Summary of Leases'!$D$4),Lease20!$AA$4:$AA$244),"not active")</f>
        <v>0</v>
      </c>
      <c r="AD31" s="167">
        <f ca="1">IFERROR(LOOKUP(2,1/(Lease20!$E$4:$E$244&lt;='Summary of Leases'!$D$4)/(Lease20!$F$4:$F$244&gt;='Summary of Leases'!$D$4),Lease20!$AC$4:$AC$244),"not active")</f>
        <v>0</v>
      </c>
      <c r="AE31" s="213">
        <f ca="1">SUMIFS(Lease20!$K$4:'Lease20'!$K$244,Lease20!$E$4:'Lease20'!$E$244,"&gt;"&amp;$D$4,Lease20!$E$4:'Lease20'!$E$244,"&lt;="&amp;$D$7)</f>
        <v>0</v>
      </c>
      <c r="AF31" s="212">
        <f ca="1">SUMIFS(Lease20!$K$4:'Lease20'!$K$244,Lease20!$E$4:'Lease20'!$E$244,"&gt;"&amp;$D$7,Lease20!$E$4:'Lease20'!$E$244,"&lt;="&amp;$D$8)</f>
        <v>0</v>
      </c>
      <c r="AG31" s="212">
        <f ca="1">SUMIFS(Lease20!$K$4:'Lease20'!$K$244,Lease20!$E$4:'Lease20'!$E$244,"&gt;"&amp;$D$8)</f>
        <v>0</v>
      </c>
      <c r="AH31" s="214">
        <f t="shared" ca="1" si="2"/>
        <v>0</v>
      </c>
      <c r="AI31" s="213">
        <f ca="1">SUMIFS(Lease20!$U$4:'Lease20'!$U$244,Lease20!$E$4:'Lease20'!$E$244,"&gt;"&amp;$D$4,Lease20!$E$4:'Lease20'!$E$244,"&lt;="&amp;$D$7)</f>
        <v>0</v>
      </c>
      <c r="AJ31" s="212">
        <f ca="1">SUMIFS(Lease20!$U$4:'Lease20'!$U$244,Lease20!$E$4:'Lease20'!$E$244,"&gt;"&amp;$D$7,Lease20!$E$4:'Lease20'!$E$244,"&lt;="&amp;$D$8)</f>
        <v>0</v>
      </c>
      <c r="AK31" s="212">
        <f ca="1">SUMIFS(Lease20!$U$4:'Lease20'!$U$244,Lease20!$E$4:'Lease20'!$E$244,"&gt;"&amp;$D$8)</f>
        <v>0</v>
      </c>
      <c r="AL31" s="214">
        <f t="shared" ca="1" si="3"/>
        <v>0</v>
      </c>
      <c r="AM31" s="213">
        <f ca="1">SUMIFS(Lease20!$AB$4:'Lease20'!$AB$244,Lease20!$E$4:'Lease20'!$E$244,"&gt;"&amp;$D$4,Lease20!$E$4:'Lease20'!$E$244,"&lt;="&amp;$D$7)</f>
        <v>0</v>
      </c>
      <c r="AN31" s="212">
        <f ca="1">SUMIFS(Lease20!$AB$4:'Lease20'!$AB$244,Lease20!$E$4:'Lease20'!$E$244,"&gt;"&amp;$D$7,Lease20!$E$4:'Lease20'!$E$244,"&lt;="&amp;$D$8)</f>
        <v>0</v>
      </c>
      <c r="AO31" s="212">
        <f ca="1">SUMIFS(Lease20!$AB$4:'Lease20'!$AB$244,Lease20!$E$4:'Lease20'!$E$244,"&gt;"&amp;$D$8)</f>
        <v>0</v>
      </c>
      <c r="AP31" s="214">
        <f t="shared" ca="1" si="4"/>
        <v>0</v>
      </c>
    </row>
    <row r="32" spans="1:42" s="59" customFormat="1" x14ac:dyDescent="0.35">
      <c r="A32" s="115">
        <v>21</v>
      </c>
      <c r="B32" s="115" t="str">
        <f>'Input Table'!B28</f>
        <v>Lease21</v>
      </c>
      <c r="C32" s="116">
        <f>IFERROR(VLOOKUP('Summary of Leases'!$B32,'Input Table'!B:V,2,0),"-")</f>
        <v>0</v>
      </c>
      <c r="D32" s="117">
        <f>IFERROR(VLOOKUP('Summary of Leases'!$B32,'Input Table'!B:V,3,0),"-")</f>
        <v>0</v>
      </c>
      <c r="E32" s="122">
        <f t="shared" si="0"/>
        <v>0</v>
      </c>
      <c r="F32" s="121">
        <f>IFERROR(VLOOKUP('Summary of Leases'!$B32,'Input Table'!B:AK,12,0),"-")</f>
        <v>0</v>
      </c>
      <c r="G32" s="121" t="str">
        <f t="shared" ca="1" si="1"/>
        <v>not active</v>
      </c>
      <c r="H32" s="118">
        <f>IFERROR(IF((VLOOKUP('Summary of Leases'!$B32,'Input Table'!B:V,4,0)=0),(VLOOKUP('Summary of Leases'!$B32,'Input Table'!B:V,5,0)),VLOOKUP('Summary of Leases'!$B32,'Input Table'!B:V,4,0)),"-")</f>
        <v>0</v>
      </c>
      <c r="I32" s="138">
        <f ca="1">Lease21!$A$21</f>
        <v>0</v>
      </c>
      <c r="J32" s="138">
        <f ca="1">Lease21!$A$36</f>
        <v>0</v>
      </c>
      <c r="K32" s="167">
        <f ca="1">IFERROR(LOOKUP(2,1/(Lease21!$E$4:$E$244&lt;='Summary of Leases'!$D$4)/(Lease21!$F$4:$F$244&gt;='Summary of Leases'!$D$4),Lease21!$AD$4:$AD$244),"not active")</f>
        <v>0</v>
      </c>
      <c r="L32" s="167">
        <f ca="1">IFERROR(LOOKUP(2,1/(Lease21!$E$4:$E$244&lt;='Summary of Leases'!$D$4)/(Lease21!$F$4:$F$244&gt;='Summary of Leases'!$D$4),Lease21!$X$4:$X$244),"not active")</f>
        <v>0</v>
      </c>
      <c r="M32" s="120">
        <f>IFERROR(VLOOKUP($B32,'Input Table'!B:V,6,0),"-")</f>
        <v>0</v>
      </c>
      <c r="N32" s="138">
        <f ca="1">Lease21!$AB$5</f>
        <v>0</v>
      </c>
      <c r="O32" s="138">
        <f ca="1">SUMIFS(Lease21!$AB$4:'Lease21'!$AB$244,Lease21!$E$4:'Lease21'!$E$244,"&gt;"&amp;$D$5,Lease21!$E$4:'Lease21'!$E$244,"&lt;="&amp;$D$4)</f>
        <v>0</v>
      </c>
      <c r="P32" s="138">
        <f ca="1">SUMIFS(Lease21!$U$4:'Lease21'!$U$244,Lease21!$E$4:'Lease21'!$E$244,"&gt;"&amp;$D$5,Lease21!$E$4:'Lease21'!$E$244,"&lt;="&amp;$D$4)</f>
        <v>0</v>
      </c>
      <c r="Q32" s="136" t="str">
        <f>IFERROR(INDEX(Lease21!$AA$5:$AA$244,MATCH(TRUE,INDEX(Lease21!$AA$5:$AA$244&lt;&gt;0,),0)),"-")</f>
        <v>-</v>
      </c>
      <c r="R32" s="137" t="str">
        <f ca="1">IFERROR(INDEX(Lease21!$W$5:$W$244,MATCH(TRUE,INDEX(Lease21!$W$5:$W$244&lt;&gt;0,),0)),"-")</f>
        <v>-</v>
      </c>
      <c r="S32" s="139">
        <f>IFERROR(VLOOKUP(B32,'Input Table'!B:V,14,0),"-")</f>
        <v>0</v>
      </c>
      <c r="T32" s="139">
        <f>IFERROR(VLOOKUP(B32,'Input Table'!B:V,15,0),"-")</f>
        <v>0</v>
      </c>
      <c r="U32" s="231">
        <f>IFERROR(VLOOKUP(B32,'Input Table'!B:V,17,0),"-")</f>
        <v>0</v>
      </c>
      <c r="V32" s="231">
        <f>IFERROR(VLOOKUP(B32,'Input Table'!B:V,19,0),"-")</f>
        <v>0</v>
      </c>
      <c r="W32" s="139" t="str">
        <f>IFERROR(VLOOKUP(B32,'Input Table'!B:V,20,0),"-")</f>
        <v>Please Select</v>
      </c>
      <c r="X32" s="139">
        <f>IFERROR(VLOOKUP(B32,'Input Table'!B:V,21,0),"-")</f>
        <v>0</v>
      </c>
      <c r="Y32" s="167">
        <f ca="1">IFERROR(LOOKUP(2,1/(Lease21!$E$4:$E$244&lt;='Summary of Leases'!$D$4)/(Lease21!$F$4:$F$244&gt;='Summary of Leases'!$D$4),Lease21!$U$4:$U$244),"not active")</f>
        <v>0</v>
      </c>
      <c r="Z32" s="167">
        <f ca="1">IFERROR(LOOKUP(2,1/(Lease21!$E$4:$E$244&lt;='Summary of Leases'!$D$4)/(Lease21!$F$4:$F$244&gt;='Summary of Leases'!$D$4),Lease21!$AB$4:$AB$244),"not active")</f>
        <v>0</v>
      </c>
      <c r="AA32" s="167">
        <f ca="1">IFERROR(LOOKUP(2,1/(Lease21!$E$4:$E$244&lt;='Summary of Leases'!$D$4)/(Lease21!$F$4:$F$244&gt;='Summary of Leases'!$D$4),Lease21!$K$4:$K$244),"not active")</f>
        <v>0</v>
      </c>
      <c r="AB32" s="167">
        <f ca="1">IFERROR(LOOKUP(2,1/(Lease21!$E$4:$E$244&lt;='Summary of Leases'!$D$4)/(Lease21!$F$4:$F$244&gt;='Summary of Leases'!$D$4),Lease21!$J$4:$J$244),"not active")</f>
        <v>0</v>
      </c>
      <c r="AC32" s="167">
        <f ca="1">IFERROR(LOOKUP(2,1/(Lease21!$E$4:$E$244&lt;='Summary of Leases'!$D$4)/(Lease21!$F$4:$F$244&gt;='Summary of Leases'!$D$4),Lease21!$AA$4:$AA$244),"not active")</f>
        <v>0</v>
      </c>
      <c r="AD32" s="167">
        <f ca="1">IFERROR(LOOKUP(2,1/(Lease21!$E$4:$E$244&lt;='Summary of Leases'!$D$4)/(Lease21!$F$4:$F$244&gt;='Summary of Leases'!$D$4),Lease21!$AC$4:$AC$244),"not active")</f>
        <v>0</v>
      </c>
      <c r="AE32" s="213">
        <f ca="1">SUMIFS(Lease21!$K$4:'Lease21'!$K$244,Lease21!$E$4:'Lease21'!$E$244,"&gt;"&amp;$D$4,Lease21!$E$4:'Lease21'!$E$244,"&lt;="&amp;$D$7)</f>
        <v>0</v>
      </c>
      <c r="AF32" s="212">
        <f ca="1">SUMIFS(Lease21!$K$4:'Lease21'!$K$244,Lease21!$E$4:'Lease21'!$E$244,"&gt;"&amp;$D$7,Lease21!$E$4:'Lease21'!$E$244,"&lt;="&amp;$D$8)</f>
        <v>0</v>
      </c>
      <c r="AG32" s="212">
        <f ca="1">SUMIFS(Lease21!$K$4:'Lease21'!$K$244,Lease21!$E$4:'Lease21'!$E$244,"&gt;"&amp;$D$8)</f>
        <v>0</v>
      </c>
      <c r="AH32" s="214">
        <f t="shared" ca="1" si="2"/>
        <v>0</v>
      </c>
      <c r="AI32" s="213">
        <f ca="1">SUMIFS(Lease21!$U$4:'Lease21'!$U$244,Lease21!$E$4:'Lease21'!$E$244,"&gt;"&amp;$D$4,Lease21!$E$4:'Lease21'!$E$244,"&lt;="&amp;$D$7)</f>
        <v>0</v>
      </c>
      <c r="AJ32" s="212">
        <f ca="1">SUMIFS(Lease21!$U$4:'Lease21'!$U$244,Lease21!$E$4:'Lease21'!$E$244,"&gt;"&amp;$D$7,Lease21!$E$4:'Lease21'!$E$244,"&lt;="&amp;$D$8)</f>
        <v>0</v>
      </c>
      <c r="AK32" s="212">
        <f ca="1">SUMIFS(Lease21!$U$4:'Lease21'!$U$244,Lease21!$E$4:'Lease21'!$E$244,"&gt;"&amp;$D$8)</f>
        <v>0</v>
      </c>
      <c r="AL32" s="214">
        <f t="shared" ca="1" si="3"/>
        <v>0</v>
      </c>
      <c r="AM32" s="213">
        <f ca="1">SUMIFS(Lease21!$AB$4:'Lease21'!$AB$244,Lease21!$E$4:'Lease21'!$E$244,"&gt;"&amp;$D$4,Lease21!$E$4:'Lease21'!$E$244,"&lt;="&amp;$D$7)</f>
        <v>0</v>
      </c>
      <c r="AN32" s="212">
        <f ca="1">SUMIFS(Lease21!$AB$4:'Lease21'!$AB$244,Lease21!$E$4:'Lease21'!$E$244,"&gt;"&amp;$D$7,Lease21!$E$4:'Lease21'!$E$244,"&lt;="&amp;$D$8)</f>
        <v>0</v>
      </c>
      <c r="AO32" s="212">
        <f ca="1">SUMIFS(Lease21!$AB$4:'Lease21'!$AB$244,Lease21!$E$4:'Lease21'!$E$244,"&gt;"&amp;$D$8)</f>
        <v>0</v>
      </c>
      <c r="AP32" s="214">
        <f t="shared" ca="1" si="4"/>
        <v>0</v>
      </c>
    </row>
    <row r="33" spans="1:42" s="59" customFormat="1" x14ac:dyDescent="0.35">
      <c r="A33" s="115">
        <v>22</v>
      </c>
      <c r="B33" s="115" t="str">
        <f>'Input Table'!B29</f>
        <v>Lease22</v>
      </c>
      <c r="C33" s="116">
        <f>IFERROR(VLOOKUP('Summary of Leases'!$B33,'Input Table'!B:V,2,0),"-")</f>
        <v>0</v>
      </c>
      <c r="D33" s="117">
        <f>IFERROR(VLOOKUP('Summary of Leases'!$B33,'Input Table'!B:V,3,0),"-")</f>
        <v>0</v>
      </c>
      <c r="E33" s="122">
        <f t="shared" si="0"/>
        <v>0</v>
      </c>
      <c r="F33" s="121">
        <f>IFERROR(VLOOKUP('Summary of Leases'!$B33,'Input Table'!B:AK,12,0),"-")</f>
        <v>0</v>
      </c>
      <c r="G33" s="121" t="str">
        <f t="shared" ca="1" si="1"/>
        <v>not active</v>
      </c>
      <c r="H33" s="118">
        <f>IFERROR(IF((VLOOKUP('Summary of Leases'!$B33,'Input Table'!B:V,4,0)=0),(VLOOKUP('Summary of Leases'!$B33,'Input Table'!B:V,5,0)),VLOOKUP('Summary of Leases'!$B33,'Input Table'!B:V,4,0)),"-")</f>
        <v>0</v>
      </c>
      <c r="I33" s="138">
        <f ca="1">Lease22!$A$21</f>
        <v>0</v>
      </c>
      <c r="J33" s="138">
        <f ca="1">Lease22!$A$36</f>
        <v>0</v>
      </c>
      <c r="K33" s="167">
        <f ca="1">IFERROR(LOOKUP(2,1/(Lease22!$E$4:$E$244&lt;='Summary of Leases'!$D$4)/(Lease22!$F$4:$F$244&gt;='Summary of Leases'!$D$4),Lease22!$AD$4:$AD$244),"not active")</f>
        <v>0</v>
      </c>
      <c r="L33" s="167">
        <f ca="1">IFERROR(LOOKUP(2,1/(Lease22!$E$4:$E$244&lt;='Summary of Leases'!$D$4)/(Lease22!$F$4:$F$244&gt;='Summary of Leases'!$D$4),Lease22!$X$4:$X$244),"not active")</f>
        <v>0</v>
      </c>
      <c r="M33" s="120">
        <f>IFERROR(VLOOKUP($B33,'Input Table'!B:V,6,0),"-")</f>
        <v>0</v>
      </c>
      <c r="N33" s="138">
        <f ca="1">Lease22!$AB$5</f>
        <v>0</v>
      </c>
      <c r="O33" s="138">
        <f ca="1">SUMIFS(Lease22!$AB$4:'Lease22'!$AB$244,Lease22!$E$4:'Lease22'!$E$244,"&gt;"&amp;$D$5,Lease22!$E$4:'Lease22'!$E$244,"&lt;="&amp;$D$4)</f>
        <v>0</v>
      </c>
      <c r="P33" s="138">
        <f ca="1">SUMIFS(Lease22!$U$4:'Lease22'!$U$244,Lease22!$E$4:'Lease22'!$E$244,"&gt;"&amp;$D$5,Lease22!$E$4:'Lease22'!$E$244,"&lt;="&amp;$D$4)</f>
        <v>0</v>
      </c>
      <c r="Q33" s="136" t="str">
        <f>IFERROR(INDEX(Lease22!$AA$5:$AA$244,MATCH(TRUE,INDEX(Lease22!$AA$5:$AA$244&lt;&gt;0,),0)),"-")</f>
        <v>-</v>
      </c>
      <c r="R33" s="137" t="str">
        <f ca="1">IFERROR(INDEX(Lease22!$W$5:$W$244,MATCH(TRUE,INDEX(Lease22!$W$5:$W$244&lt;&gt;0,),0)),"-")</f>
        <v>-</v>
      </c>
      <c r="S33" s="139">
        <f>IFERROR(VLOOKUP(B33,'Input Table'!B:V,14,0),"-")</f>
        <v>0</v>
      </c>
      <c r="T33" s="139">
        <f>IFERROR(VLOOKUP(B33,'Input Table'!B:V,15,0),"-")</f>
        <v>0</v>
      </c>
      <c r="U33" s="231">
        <f>IFERROR(VLOOKUP(B33,'Input Table'!B:V,17,0),"-")</f>
        <v>0</v>
      </c>
      <c r="V33" s="231">
        <f>IFERROR(VLOOKUP(B33,'Input Table'!B:V,19,0),"-")</f>
        <v>0</v>
      </c>
      <c r="W33" s="139" t="str">
        <f>IFERROR(VLOOKUP(B33,'Input Table'!B:V,20,0),"-")</f>
        <v>Please Select</v>
      </c>
      <c r="X33" s="139">
        <f>IFERROR(VLOOKUP(B33,'Input Table'!B:V,21,0),"-")</f>
        <v>0</v>
      </c>
      <c r="Y33" s="167">
        <f ca="1">IFERROR(LOOKUP(2,1/(Lease22!$E$4:$E$244&lt;='Summary of Leases'!$D$4)/(Lease22!$F$4:$F$244&gt;='Summary of Leases'!$D$4),Lease22!$U$4:$U$244),"not active")</f>
        <v>0</v>
      </c>
      <c r="Z33" s="167">
        <f ca="1">IFERROR(LOOKUP(2,1/(Lease22!$E$4:$E$244&lt;='Summary of Leases'!$D$4)/(Lease22!$F$4:$F$244&gt;='Summary of Leases'!$D$4),Lease22!$AB$4:$AB$244),"not active")</f>
        <v>0</v>
      </c>
      <c r="AA33" s="167">
        <f ca="1">IFERROR(LOOKUP(2,1/(Lease22!$E$4:$E$244&lt;='Summary of Leases'!$D$4)/(Lease22!$F$4:$F$244&gt;='Summary of Leases'!$D$4),Lease22!$K$4:$K$244),"not active")</f>
        <v>0</v>
      </c>
      <c r="AB33" s="167">
        <f ca="1">IFERROR(LOOKUP(2,1/(Lease22!$E$4:$E$244&lt;='Summary of Leases'!$D$4)/(Lease22!$F$4:$F$244&gt;='Summary of Leases'!$D$4),Lease22!$J$4:$J$244),"not active")</f>
        <v>0</v>
      </c>
      <c r="AC33" s="167">
        <f ca="1">IFERROR(LOOKUP(2,1/(Lease22!$E$4:$E$244&lt;='Summary of Leases'!$D$4)/(Lease22!$F$4:$F$244&gt;='Summary of Leases'!$D$4),Lease22!$AA$4:$AA$244),"not active")</f>
        <v>0</v>
      </c>
      <c r="AD33" s="167">
        <f ca="1">IFERROR(LOOKUP(2,1/(Lease22!$E$4:$E$244&lt;='Summary of Leases'!$D$4)/(Lease22!$F$4:$F$244&gt;='Summary of Leases'!$D$4),Lease22!$AC$4:$AC$244),"not active")</f>
        <v>0</v>
      </c>
      <c r="AE33" s="213">
        <f ca="1">SUMIFS(Lease22!$K$4:'Lease22'!$K$244,Lease22!$E$4:'Lease22'!$E$244,"&gt;"&amp;$D$4,Lease22!$E$4:'Lease22'!$E$244,"&lt;="&amp;$D$7)</f>
        <v>0</v>
      </c>
      <c r="AF33" s="212">
        <f ca="1">SUMIFS(Lease22!$K$4:'Lease22'!$K$244,Lease22!$E$4:'Lease22'!$E$244,"&gt;"&amp;$D$7,Lease22!$E$4:'Lease22'!$E$244,"&lt;="&amp;$D$8)</f>
        <v>0</v>
      </c>
      <c r="AG33" s="212">
        <f ca="1">SUMIFS(Lease22!$K$4:'Lease22'!$K$244,Lease22!$E$4:'Lease22'!$E$244,"&gt;"&amp;$D$8)</f>
        <v>0</v>
      </c>
      <c r="AH33" s="214">
        <f t="shared" ca="1" si="2"/>
        <v>0</v>
      </c>
      <c r="AI33" s="213">
        <f ca="1">SUMIFS(Lease22!$U$4:'Lease22'!$U$244,Lease22!$E$4:'Lease22'!$E$244,"&gt;"&amp;$D$4,Lease22!$E$4:'Lease22'!$E$244,"&lt;="&amp;$D$7)</f>
        <v>0</v>
      </c>
      <c r="AJ33" s="212">
        <f ca="1">SUMIFS(Lease22!$U$4:'Lease22'!$U$244,Lease22!$E$4:'Lease22'!$E$244,"&gt;"&amp;$D$7,Lease22!$E$4:'Lease22'!$E$244,"&lt;="&amp;$D$8)</f>
        <v>0</v>
      </c>
      <c r="AK33" s="212">
        <f ca="1">SUMIFS(Lease22!$U$4:'Lease22'!$U$244,Lease22!$E$4:'Lease22'!$E$244,"&gt;"&amp;$D$8)</f>
        <v>0</v>
      </c>
      <c r="AL33" s="214">
        <f t="shared" ca="1" si="3"/>
        <v>0</v>
      </c>
      <c r="AM33" s="213">
        <f ca="1">SUMIFS(Lease22!$AB$4:'Lease22'!$AB$244,Lease22!$E$4:'Lease22'!$E$244,"&gt;"&amp;$D$4,Lease22!$E$4:'Lease22'!$E$244,"&lt;="&amp;$D$7)</f>
        <v>0</v>
      </c>
      <c r="AN33" s="212">
        <f ca="1">SUMIFS(Lease22!$AB$4:'Lease22'!$AB$244,Lease22!$E$4:'Lease22'!$E$244,"&gt;"&amp;$D$7,Lease22!$E$4:'Lease22'!$E$244,"&lt;="&amp;$D$8)</f>
        <v>0</v>
      </c>
      <c r="AO33" s="212">
        <f ca="1">SUMIFS(Lease22!$AB$4:'Lease22'!$AB$244,Lease22!$E$4:'Lease22'!$E$244,"&gt;"&amp;$D$8)</f>
        <v>0</v>
      </c>
      <c r="AP33" s="214">
        <f t="shared" ca="1" si="4"/>
        <v>0</v>
      </c>
    </row>
    <row r="34" spans="1:42" s="59" customFormat="1" x14ac:dyDescent="0.35">
      <c r="A34" s="114">
        <v>23</v>
      </c>
      <c r="B34" s="115" t="str">
        <f>'Input Table'!B30</f>
        <v>Lease23</v>
      </c>
      <c r="C34" s="116">
        <f>IFERROR(VLOOKUP('Summary of Leases'!$B34,'Input Table'!B:V,2,0),"-")</f>
        <v>0</v>
      </c>
      <c r="D34" s="117">
        <f>IFERROR(VLOOKUP('Summary of Leases'!$B34,'Input Table'!B:V,3,0),"-")</f>
        <v>0</v>
      </c>
      <c r="E34" s="122">
        <f t="shared" si="0"/>
        <v>0</v>
      </c>
      <c r="F34" s="121">
        <f>IFERROR(VLOOKUP('Summary of Leases'!$B34,'Input Table'!B:AK,12,0),"-")</f>
        <v>0</v>
      </c>
      <c r="G34" s="121" t="str">
        <f t="shared" ca="1" si="1"/>
        <v>not active</v>
      </c>
      <c r="H34" s="118">
        <f>IFERROR(IF((VLOOKUP('Summary of Leases'!$B34,'Input Table'!B:V,4,0)=0),(VLOOKUP('Summary of Leases'!$B34,'Input Table'!B:V,5,0)),VLOOKUP('Summary of Leases'!$B34,'Input Table'!B:V,4,0)),"-")</f>
        <v>0</v>
      </c>
      <c r="I34" s="138">
        <f ca="1">Lease23!$A$21</f>
        <v>0</v>
      </c>
      <c r="J34" s="138">
        <f ca="1">Lease23!$A$36</f>
        <v>0</v>
      </c>
      <c r="K34" s="167">
        <f ca="1">IFERROR(LOOKUP(2,1/(Lease23!$E$4:$E$244&lt;='Summary of Leases'!$D$4)/(Lease23!$F$4:$F$244&gt;='Summary of Leases'!$D$4),Lease23!$AD$4:$AD$244),"not active")</f>
        <v>0</v>
      </c>
      <c r="L34" s="167">
        <f ca="1">IFERROR(LOOKUP(2,1/(Lease23!$E$4:$E$244&lt;='Summary of Leases'!$D$4)/(Lease23!$F$4:$F$244&gt;='Summary of Leases'!$D$4),Lease23!$X$4:$X$244),"not active")</f>
        <v>0</v>
      </c>
      <c r="M34" s="120">
        <f>IFERROR(VLOOKUP($B34,'Input Table'!B:V,6,0),"-")</f>
        <v>0</v>
      </c>
      <c r="N34" s="138">
        <f ca="1">Lease23!$AB$5</f>
        <v>0</v>
      </c>
      <c r="O34" s="138">
        <f ca="1">SUMIFS(Lease23!$AB$4:'Lease23'!$AB$244,Lease23!$E$4:'Lease23'!$E$244,"&gt;"&amp;$D$5,Lease23!$E$4:'Lease23'!$E$244,"&lt;="&amp;$D$4)</f>
        <v>0</v>
      </c>
      <c r="P34" s="138">
        <f ca="1">SUMIFS(Lease23!$U$4:'Lease23'!$U$244,Lease23!$E$4:'Lease23'!$E$244,"&gt;"&amp;$D$5,Lease23!$E$4:'Lease23'!$E$244,"&lt;="&amp;$D$4)</f>
        <v>0</v>
      </c>
      <c r="Q34" s="136" t="str">
        <f>IFERROR(INDEX(Lease23!$AA$5:$AA$244,MATCH(TRUE,INDEX(Lease23!$AA$5:$AA$244&lt;&gt;0,),0)),"-")</f>
        <v>-</v>
      </c>
      <c r="R34" s="137" t="str">
        <f ca="1">IFERROR(INDEX(Lease23!$W$5:$W$244,MATCH(TRUE,INDEX(Lease23!$W$5:$W$244&lt;&gt;0,),0)),"-")</f>
        <v>-</v>
      </c>
      <c r="S34" s="139">
        <f>IFERROR(VLOOKUP(B34,'Input Table'!B:V,14,0),"-")</f>
        <v>0</v>
      </c>
      <c r="T34" s="139">
        <f>IFERROR(VLOOKUP(B34,'Input Table'!B:V,15,0),"-")</f>
        <v>0</v>
      </c>
      <c r="U34" s="231">
        <f>IFERROR(VLOOKUP(B34,'Input Table'!B:V,17,0),"-")</f>
        <v>0</v>
      </c>
      <c r="V34" s="231">
        <f>IFERROR(VLOOKUP(B34,'Input Table'!B:V,19,0),"-")</f>
        <v>0</v>
      </c>
      <c r="W34" s="139" t="str">
        <f>IFERROR(VLOOKUP(B34,'Input Table'!B:V,20,0),"-")</f>
        <v>Please Select</v>
      </c>
      <c r="X34" s="139">
        <f>IFERROR(VLOOKUP(B34,'Input Table'!B:V,21,0),"-")</f>
        <v>0</v>
      </c>
      <c r="Y34" s="167">
        <f ca="1">IFERROR(LOOKUP(2,1/(Lease23!$E$4:$E$244&lt;='Summary of Leases'!$D$4)/(Lease23!$F$4:$F$244&gt;='Summary of Leases'!$D$4),Lease23!$U$4:$U$244),"not active")</f>
        <v>0</v>
      </c>
      <c r="Z34" s="167">
        <f ca="1">IFERROR(LOOKUP(2,1/(Lease23!$E$4:$E$244&lt;='Summary of Leases'!$D$4)/(Lease23!$F$4:$F$244&gt;='Summary of Leases'!$D$4),Lease23!$AB$4:$AB$244),"not active")</f>
        <v>0</v>
      </c>
      <c r="AA34" s="167">
        <f ca="1">IFERROR(LOOKUP(2,1/(Lease23!$E$4:$E$244&lt;='Summary of Leases'!$D$4)/(Lease23!$F$4:$F$244&gt;='Summary of Leases'!$D$4),Lease23!$K$4:$K$244),"not active")</f>
        <v>0</v>
      </c>
      <c r="AB34" s="167">
        <f ca="1">IFERROR(LOOKUP(2,1/(Lease23!$E$4:$E$244&lt;='Summary of Leases'!$D$4)/(Lease23!$F$4:$F$244&gt;='Summary of Leases'!$D$4),Lease23!$J$4:$J$244),"not active")</f>
        <v>0</v>
      </c>
      <c r="AC34" s="167">
        <f ca="1">IFERROR(LOOKUP(2,1/(Lease23!$E$4:$E$244&lt;='Summary of Leases'!$D$4)/(Lease23!$F$4:$F$244&gt;='Summary of Leases'!$D$4),Lease23!$AA$4:$AA$244),"not active")</f>
        <v>0</v>
      </c>
      <c r="AD34" s="167">
        <f ca="1">IFERROR(LOOKUP(2,1/(Lease23!$E$4:$E$244&lt;='Summary of Leases'!$D$4)/(Lease23!$F$4:$F$244&gt;='Summary of Leases'!$D$4),Lease23!$AC$4:$AC$244),"not active")</f>
        <v>0</v>
      </c>
      <c r="AE34" s="213">
        <f ca="1">SUMIFS(Lease23!$K$4:'Lease23'!$K$244,Lease23!$E$4:'Lease23'!$E$244,"&gt;"&amp;$D$4,Lease23!$E$4:'Lease23'!$E$244,"&lt;="&amp;$D$7)</f>
        <v>0</v>
      </c>
      <c r="AF34" s="212">
        <f ca="1">SUMIFS(Lease23!$K$4:'Lease23'!$K$244,Lease23!$E$4:'Lease23'!$E$244,"&gt;"&amp;$D$7,Lease23!$E$4:'Lease23'!$E$244,"&lt;="&amp;$D$8)</f>
        <v>0</v>
      </c>
      <c r="AG34" s="212">
        <f ca="1">SUMIFS(Lease23!$K$4:'Lease23'!$K$244,Lease23!$E$4:'Lease23'!$E$244,"&gt;"&amp;$D$8)</f>
        <v>0</v>
      </c>
      <c r="AH34" s="214">
        <f t="shared" ca="1" si="2"/>
        <v>0</v>
      </c>
      <c r="AI34" s="213">
        <f ca="1">SUMIFS(Lease23!$U$4:'Lease23'!$U$244,Lease23!$E$4:'Lease23'!$E$244,"&gt;"&amp;$D$4,Lease23!$E$4:'Lease23'!$E$244,"&lt;="&amp;$D$7)</f>
        <v>0</v>
      </c>
      <c r="AJ34" s="212">
        <f ca="1">SUMIFS(Lease23!$U$4:'Lease23'!$U$244,Lease23!$E$4:'Lease23'!$E$244,"&gt;"&amp;$D$7,Lease23!$E$4:'Lease23'!$E$244,"&lt;="&amp;$D$8)</f>
        <v>0</v>
      </c>
      <c r="AK34" s="212">
        <f ca="1">SUMIFS(Lease23!$U$4:'Lease23'!$U$244,Lease23!$E$4:'Lease23'!$E$244,"&gt;"&amp;$D$8)</f>
        <v>0</v>
      </c>
      <c r="AL34" s="214">
        <f t="shared" ca="1" si="3"/>
        <v>0</v>
      </c>
      <c r="AM34" s="213">
        <f ca="1">SUMIFS(Lease23!$AB$4:'Lease23'!$AB$244,Lease23!$E$4:'Lease23'!$E$244,"&gt;"&amp;$D$4,Lease23!$E$4:'Lease23'!$E$244,"&lt;="&amp;$D$7)</f>
        <v>0</v>
      </c>
      <c r="AN34" s="212">
        <f ca="1">SUMIFS(Lease23!$AB$4:'Lease23'!$AB$244,Lease23!$E$4:'Lease23'!$E$244,"&gt;"&amp;$D$7,Lease23!$E$4:'Lease23'!$E$244,"&lt;="&amp;$D$8)</f>
        <v>0</v>
      </c>
      <c r="AO34" s="212">
        <f ca="1">SUMIFS(Lease23!$AB$4:'Lease23'!$AB$244,Lease23!$E$4:'Lease23'!$E$244,"&gt;"&amp;$D$8)</f>
        <v>0</v>
      </c>
      <c r="AP34" s="214">
        <f t="shared" ca="1" si="4"/>
        <v>0</v>
      </c>
    </row>
    <row r="35" spans="1:42" s="59" customFormat="1" x14ac:dyDescent="0.35">
      <c r="A35" s="115">
        <v>24</v>
      </c>
      <c r="B35" s="115" t="str">
        <f>'Input Table'!B31</f>
        <v>Lease24</v>
      </c>
      <c r="C35" s="116">
        <f>IFERROR(VLOOKUP('Summary of Leases'!$B35,'Input Table'!B:V,2,0),"-")</f>
        <v>0</v>
      </c>
      <c r="D35" s="117">
        <f>IFERROR(VLOOKUP('Summary of Leases'!$B35,'Input Table'!B:V,3,0),"-")</f>
        <v>0</v>
      </c>
      <c r="E35" s="122">
        <f t="shared" si="0"/>
        <v>0</v>
      </c>
      <c r="F35" s="121">
        <f>IFERROR(VLOOKUP('Summary of Leases'!$B35,'Input Table'!B:AK,12,0),"-")</f>
        <v>0</v>
      </c>
      <c r="G35" s="121" t="str">
        <f t="shared" ca="1" si="1"/>
        <v>not active</v>
      </c>
      <c r="H35" s="118">
        <f>IFERROR(IF((VLOOKUP('Summary of Leases'!$B35,'Input Table'!B:V,4,0)=0),(VLOOKUP('Summary of Leases'!$B35,'Input Table'!B:V,5,0)),VLOOKUP('Summary of Leases'!$B35,'Input Table'!B:V,4,0)),"-")</f>
        <v>0</v>
      </c>
      <c r="I35" s="138">
        <f ca="1">Lease24!$A$21</f>
        <v>0</v>
      </c>
      <c r="J35" s="138">
        <f ca="1">Lease24!$A$36</f>
        <v>0</v>
      </c>
      <c r="K35" s="167">
        <f ca="1">IFERROR(LOOKUP(2,1/(Lease24!$E$4:$E$244&lt;='Summary of Leases'!$D$4)/(Lease24!$F$4:$F$244&gt;='Summary of Leases'!$D$4),Lease24!$AD$4:$AD$244),"not active")</f>
        <v>0</v>
      </c>
      <c r="L35" s="167">
        <f ca="1">IFERROR(LOOKUP(2,1/(Lease24!$E$4:$E$244&lt;='Summary of Leases'!$D$4)/(Lease24!$F$4:$F$244&gt;='Summary of Leases'!$D$4),Lease24!$X$4:$X$244),"not active")</f>
        <v>0</v>
      </c>
      <c r="M35" s="120">
        <f>IFERROR(VLOOKUP($B35,'Input Table'!B:V,6,0),"-")</f>
        <v>0</v>
      </c>
      <c r="N35" s="138">
        <f ca="1">Lease24!$AB$5</f>
        <v>0</v>
      </c>
      <c r="O35" s="138">
        <f ca="1">SUMIFS(Lease24!$AB$4:'Lease24'!$AB$244,Lease24!$E$4:'Lease24'!$E$244,"&gt;"&amp;$D$5,Lease24!$E$4:'Lease24'!$E$244,"&lt;="&amp;$D$4)</f>
        <v>0</v>
      </c>
      <c r="P35" s="138">
        <f ca="1">SUMIFS(Lease24!$U$4:'Lease24'!$U$244,Lease24!$E$4:'Lease24'!$E$244,"&gt;"&amp;$D$5,Lease24!$E$4:'Lease24'!$E$244,"&lt;="&amp;$D$4)</f>
        <v>0</v>
      </c>
      <c r="Q35" s="136" t="str">
        <f>IFERROR(INDEX(Lease24!$AA$5:$AA$244,MATCH(TRUE,INDEX(Lease24!$AA$5:$AA$244&lt;&gt;0,),0)),"-")</f>
        <v>-</v>
      </c>
      <c r="R35" s="137" t="str">
        <f ca="1">IFERROR(INDEX(Lease24!$W$5:$W$244,MATCH(TRUE,INDEX(Lease24!$W$5:$W$244&lt;&gt;0,),0)),"-")</f>
        <v>-</v>
      </c>
      <c r="S35" s="139">
        <f>IFERROR(VLOOKUP(B35,'Input Table'!B:V,14,0),"-")</f>
        <v>0</v>
      </c>
      <c r="T35" s="139">
        <f>IFERROR(VLOOKUP(B35,'Input Table'!B:V,15,0),"-")</f>
        <v>0</v>
      </c>
      <c r="U35" s="231">
        <f>IFERROR(VLOOKUP(B35,'Input Table'!B:V,17,0),"-")</f>
        <v>0</v>
      </c>
      <c r="V35" s="231">
        <f>IFERROR(VLOOKUP(B35,'Input Table'!B:V,19,0),"-")</f>
        <v>0</v>
      </c>
      <c r="W35" s="139" t="str">
        <f>IFERROR(VLOOKUP(B35,'Input Table'!B:V,20,0),"-")</f>
        <v>Please Select</v>
      </c>
      <c r="X35" s="139">
        <f>IFERROR(VLOOKUP(B35,'Input Table'!B:V,21,0),"-")</f>
        <v>0</v>
      </c>
      <c r="Y35" s="167">
        <f ca="1">IFERROR(LOOKUP(2,1/(Lease24!$E$4:$E$244&lt;='Summary of Leases'!$D$4)/(Lease24!$F$4:$F$244&gt;='Summary of Leases'!$D$4),Lease24!$U$4:$U$244),"not active")</f>
        <v>0</v>
      </c>
      <c r="Z35" s="167">
        <f ca="1">IFERROR(LOOKUP(2,1/(Lease24!$E$4:$E$244&lt;='Summary of Leases'!$D$4)/(Lease24!$F$4:$F$244&gt;='Summary of Leases'!$D$4),Lease24!$AB$4:$AB$244),"not active")</f>
        <v>0</v>
      </c>
      <c r="AA35" s="167">
        <f ca="1">IFERROR(LOOKUP(2,1/(Lease24!$E$4:$E$244&lt;='Summary of Leases'!$D$4)/(Lease24!$F$4:$F$244&gt;='Summary of Leases'!$D$4),Lease24!$K$4:$K$244),"not active")</f>
        <v>0</v>
      </c>
      <c r="AB35" s="167">
        <f ca="1">IFERROR(LOOKUP(2,1/(Lease24!$E$4:$E$244&lt;='Summary of Leases'!$D$4)/(Lease24!$F$4:$F$244&gt;='Summary of Leases'!$D$4),Lease24!$J$4:$J$244),"not active")</f>
        <v>0</v>
      </c>
      <c r="AC35" s="167">
        <f ca="1">IFERROR(LOOKUP(2,1/(Lease24!$E$4:$E$244&lt;='Summary of Leases'!$D$4)/(Lease24!$F$4:$F$244&gt;='Summary of Leases'!$D$4),Lease24!$AA$4:$AA$244),"not active")</f>
        <v>0</v>
      </c>
      <c r="AD35" s="167">
        <f ca="1">IFERROR(LOOKUP(2,1/(Lease24!$E$4:$E$244&lt;='Summary of Leases'!$D$4)/(Lease24!$F$4:$F$244&gt;='Summary of Leases'!$D$4),Lease24!$AC$4:$AC$244),"not active")</f>
        <v>0</v>
      </c>
      <c r="AE35" s="213">
        <f ca="1">SUMIFS(Lease24!$K$4:'Lease24'!$K$244,Lease24!$E$4:'Lease24'!$E$244,"&gt;"&amp;$D$4,Lease24!$E$4:'Lease24'!$E$244,"&lt;="&amp;$D$7)</f>
        <v>0</v>
      </c>
      <c r="AF35" s="212">
        <f ca="1">SUMIFS(Lease24!$K$4:'Lease24'!$K$244,Lease24!$E$4:'Lease24'!$E$244,"&gt;"&amp;$D$7,Lease24!$E$4:'Lease24'!$E$244,"&lt;="&amp;$D$8)</f>
        <v>0</v>
      </c>
      <c r="AG35" s="212">
        <f ca="1">SUMIFS(Lease24!$K$4:'Lease24'!$K$244,Lease24!$E$4:'Lease24'!$E$244,"&gt;"&amp;$D$8)</f>
        <v>0</v>
      </c>
      <c r="AH35" s="214">
        <f t="shared" ca="1" si="2"/>
        <v>0</v>
      </c>
      <c r="AI35" s="213">
        <f ca="1">SUMIFS(Lease24!$U$4:'Lease24'!$U$244,Lease24!$E$4:'Lease24'!$E$244,"&gt;"&amp;$D$4,Lease24!$E$4:'Lease24'!$E$244,"&lt;="&amp;$D$7)</f>
        <v>0</v>
      </c>
      <c r="AJ35" s="212">
        <f ca="1">SUMIFS(Lease24!$U$4:'Lease24'!$U$244,Lease24!$E$4:'Lease24'!$E$244,"&gt;"&amp;$D$7,Lease24!$E$4:'Lease24'!$E$244,"&lt;="&amp;$D$8)</f>
        <v>0</v>
      </c>
      <c r="AK35" s="212">
        <f ca="1">SUMIFS(Lease24!$U$4:'Lease24'!$U$244,Lease24!$E$4:'Lease24'!$E$244,"&gt;"&amp;$D$8)</f>
        <v>0</v>
      </c>
      <c r="AL35" s="214">
        <f t="shared" ca="1" si="3"/>
        <v>0</v>
      </c>
      <c r="AM35" s="213">
        <f ca="1">SUMIFS(Lease24!$AB$4:'Lease24'!$AB$244,Lease24!$E$4:'Lease24'!$E$244,"&gt;"&amp;$D$4,Lease24!$E$4:'Lease24'!$E$244,"&lt;="&amp;$D$7)</f>
        <v>0</v>
      </c>
      <c r="AN35" s="212">
        <f ca="1">SUMIFS(Lease24!$AB$4:'Lease24'!$AB$244,Lease24!$E$4:'Lease24'!$E$244,"&gt;"&amp;$D$7,Lease24!$E$4:'Lease24'!$E$244,"&lt;="&amp;$D$8)</f>
        <v>0</v>
      </c>
      <c r="AO35" s="212">
        <f ca="1">SUMIFS(Lease24!$AB$4:'Lease24'!$AB$244,Lease24!$E$4:'Lease24'!$E$244,"&gt;"&amp;$D$8)</f>
        <v>0</v>
      </c>
      <c r="AP35" s="214">
        <f t="shared" ca="1" si="4"/>
        <v>0</v>
      </c>
    </row>
    <row r="36" spans="1:42" s="59" customFormat="1" ht="15" thickBot="1" x14ac:dyDescent="0.4">
      <c r="A36" s="115">
        <v>25</v>
      </c>
      <c r="B36" s="115" t="str">
        <f>'Input Table'!B32</f>
        <v>Lease25</v>
      </c>
      <c r="C36" s="116">
        <f>IFERROR(VLOOKUP('Summary of Leases'!$B36,'Input Table'!B:V,2,0),"-")</f>
        <v>0</v>
      </c>
      <c r="D36" s="117">
        <f>IFERROR(VLOOKUP('Summary of Leases'!$B36,'Input Table'!B:V,3,0),"-")</f>
        <v>0</v>
      </c>
      <c r="E36" s="122">
        <f t="shared" si="0"/>
        <v>0</v>
      </c>
      <c r="F36" s="121">
        <f>IFERROR(VLOOKUP('Summary of Leases'!$B36,'Input Table'!B:AK,12,0),"-")</f>
        <v>0</v>
      </c>
      <c r="G36" s="121" t="str">
        <f t="shared" ca="1" si="1"/>
        <v>not active</v>
      </c>
      <c r="H36" s="118">
        <f>IFERROR(IF((VLOOKUP('Summary of Leases'!$B36,'Input Table'!B:V,4,0)=0),(VLOOKUP('Summary of Leases'!$B36,'Input Table'!B:V,5,0)),VLOOKUP('Summary of Leases'!$B36,'Input Table'!B:V,4,0)),"-")</f>
        <v>0</v>
      </c>
      <c r="I36" s="138">
        <f ca="1">Lease25!$A$21</f>
        <v>0</v>
      </c>
      <c r="J36" s="138">
        <f ca="1">Lease25!$A$36</f>
        <v>0</v>
      </c>
      <c r="K36" s="167">
        <f ca="1">IFERROR(LOOKUP(2,1/(Lease25!$E$4:$E$244&lt;='Summary of Leases'!$D$4)/(Lease25!$F$4:$F$244&gt;='Summary of Leases'!$D$4),Lease25!$AD$4:$AD$244),"not active")</f>
        <v>0</v>
      </c>
      <c r="L36" s="167">
        <f ca="1">IFERROR(LOOKUP(2,1/(Lease25!$E$4:$E$244&lt;='Summary of Leases'!$D$4)/(Lease25!$F$4:$F$244&gt;='Summary of Leases'!$D$4),Lease25!$X$4:$X$244),"not active")</f>
        <v>0</v>
      </c>
      <c r="M36" s="120">
        <f>IFERROR(VLOOKUP($B36,'Input Table'!B:V,6,0),"-")</f>
        <v>0</v>
      </c>
      <c r="N36" s="138">
        <f ca="1">Lease25!$AB$5</f>
        <v>0</v>
      </c>
      <c r="O36" s="138">
        <f ca="1">SUMIFS(Lease25!$AB$4:'Lease25'!$AB$244,Lease25!$E$4:'Lease25'!$E$244,"&gt;"&amp;$D$5,Lease25!$E$4:'Lease25'!$E$244,"&lt;="&amp;$D$4)</f>
        <v>0</v>
      </c>
      <c r="P36" s="138">
        <f ca="1">SUMIFS(Lease25!$U$4:'Lease25'!$U$244,Lease25!$E$4:'Lease25'!$E$244,"&gt;"&amp;$D$5,Lease25!$E$4:'Lease25'!$E$244,"&lt;="&amp;$D$4)</f>
        <v>0</v>
      </c>
      <c r="Q36" s="136" t="str">
        <f>IFERROR(INDEX(Lease25!$AA$5:$AA$244,MATCH(TRUE,INDEX(Lease25!$AA$5:$AA$244&lt;&gt;0,),0)),"-")</f>
        <v>-</v>
      </c>
      <c r="R36" s="137" t="str">
        <f ca="1">IFERROR(INDEX(Lease25!$W$5:$W$244,MATCH(TRUE,INDEX(Lease25!$W$5:$W$244&lt;&gt;0,),0)),"-")</f>
        <v>-</v>
      </c>
      <c r="S36" s="139">
        <f>IFERROR(VLOOKUP(B36,'Input Table'!B:V,14,0),"-")</f>
        <v>0</v>
      </c>
      <c r="T36" s="139">
        <f>IFERROR(VLOOKUP(B36,'Input Table'!B:V,15,0),"-")</f>
        <v>0</v>
      </c>
      <c r="U36" s="231">
        <f>IFERROR(VLOOKUP(B36,'Input Table'!B:V,17,0),"-")</f>
        <v>0</v>
      </c>
      <c r="V36" s="231">
        <f>IFERROR(VLOOKUP(B36,'Input Table'!B:V,19,0),"-")</f>
        <v>0</v>
      </c>
      <c r="W36" s="139" t="str">
        <f>IFERROR(VLOOKUP(B36,'Input Table'!B:V,20,0),"-")</f>
        <v>Please Select</v>
      </c>
      <c r="X36" s="139">
        <f>IFERROR(VLOOKUP(B36,'Input Table'!B:V,21,0),"-")</f>
        <v>0</v>
      </c>
      <c r="Y36" s="167">
        <f ca="1">IFERROR(LOOKUP(2,1/(Lease25!$E$4:$E$244&lt;='Summary of Leases'!$D$4)/(Lease25!$F$4:$F$244&gt;='Summary of Leases'!$D$4),Lease25!$U$4:$U$244),"not active")</f>
        <v>0</v>
      </c>
      <c r="Z36" s="167">
        <f ca="1">IFERROR(LOOKUP(2,1/(Lease25!$E$4:$E$244&lt;='Summary of Leases'!$D$4)/(Lease25!$F$4:$F$244&gt;='Summary of Leases'!$D$4),Lease25!$AB$4:$AB$244),"not active")</f>
        <v>0</v>
      </c>
      <c r="AA36" s="167">
        <f ca="1">IFERROR(LOOKUP(2,1/(Lease25!$E$4:$E$244&lt;='Summary of Leases'!$D$4)/(Lease25!$F$4:$F$244&gt;='Summary of Leases'!$D$4),Lease25!$K$4:$K$244),"not active")</f>
        <v>0</v>
      </c>
      <c r="AB36" s="167">
        <f ca="1">IFERROR(LOOKUP(2,1/(Lease25!$E$4:$E$244&lt;='Summary of Leases'!$D$4)/(Lease25!$F$4:$F$244&gt;='Summary of Leases'!$D$4),Lease25!$J$4:$J$244),"not active")</f>
        <v>0</v>
      </c>
      <c r="AC36" s="167">
        <f ca="1">IFERROR(LOOKUP(2,1/(Lease25!$E$4:$E$244&lt;='Summary of Leases'!$D$4)/(Lease25!$F$4:$F$244&gt;='Summary of Leases'!$D$4),Lease25!$AA$4:$AA$244),"not active")</f>
        <v>0</v>
      </c>
      <c r="AD36" s="167">
        <f ca="1">IFERROR(LOOKUP(2,1/(Lease25!$E$4:$E$244&lt;='Summary of Leases'!$D$4)/(Lease25!$F$4:$F$244&gt;='Summary of Leases'!$D$4),Lease25!$AC$4:$AC$244),"not active")</f>
        <v>0</v>
      </c>
      <c r="AE36" s="215">
        <f ca="1">SUMIFS(Lease25!$K$4:'Lease25'!$K$244,Lease25!$E$4:'Lease25'!$E$244,"&gt;"&amp;$D$4,Lease25!$E$4:'Lease25'!$E$244,"&lt;="&amp;$D$7)</f>
        <v>0</v>
      </c>
      <c r="AF36" s="216">
        <f ca="1">SUMIFS(Lease25!$K$4:'Lease25'!$K$244,Lease25!$E$4:'Lease25'!$E$244,"&gt;"&amp;$D$7,Lease25!$E$4:'Lease25'!$E$244,"&lt;="&amp;$D$8)</f>
        <v>0</v>
      </c>
      <c r="AG36" s="216">
        <f ca="1">SUMIFS(Lease25!$K$4:'Lease25'!$K$244,Lease25!$E$4:'Lease25'!$E$244,"&gt;"&amp;$D$8)</f>
        <v>0</v>
      </c>
      <c r="AH36" s="217">
        <f t="shared" ca="1" si="2"/>
        <v>0</v>
      </c>
      <c r="AI36" s="215">
        <f ca="1">SUMIFS(Lease25!$U$4:'Lease25'!$U$244,Lease25!$E$4:'Lease25'!$E$244,"&gt;"&amp;$D$4,Lease25!$E$4:'Lease25'!$E$244,"&lt;="&amp;$D$7)</f>
        <v>0</v>
      </c>
      <c r="AJ36" s="216">
        <f ca="1">SUMIFS(Lease25!$U$4:'Lease25'!$U$244,Lease25!$E$4:'Lease25'!$E$244,"&gt;"&amp;$D$7,Lease25!$E$4:'Lease25'!$E$244,"&lt;="&amp;$D$8)</f>
        <v>0</v>
      </c>
      <c r="AK36" s="216">
        <f ca="1">SUMIFS(Lease25!$U$4:'Lease25'!$U$244,Lease25!$E$4:'Lease25'!$E$244,"&gt;"&amp;$D$8)</f>
        <v>0</v>
      </c>
      <c r="AL36" s="217">
        <f t="shared" ca="1" si="3"/>
        <v>0</v>
      </c>
      <c r="AM36" s="215">
        <f ca="1">SUMIFS(Lease25!$AB$4:'Lease25'!$AB$244,Lease25!$E$4:'Lease25'!$E$244,"&gt;"&amp;$D$4,Lease25!$E$4:'Lease25'!$E$244,"&lt;="&amp;$D$7)</f>
        <v>0</v>
      </c>
      <c r="AN36" s="216">
        <f ca="1">SUMIFS(Lease25!$AB$4:'Lease25'!$AB$244,Lease25!$E$4:'Lease25'!$E$244,"&gt;"&amp;$D$7,Lease25!$E$4:'Lease25'!$E$244,"&lt;="&amp;$D$8)</f>
        <v>0</v>
      </c>
      <c r="AO36" s="216">
        <f ca="1">SUMIFS(Lease25!$AB$4:'Lease25'!$AB$244,Lease25!$E$4:'Lease25'!$E$244,"&gt;"&amp;$D$8)</f>
        <v>0</v>
      </c>
      <c r="AP36" s="217">
        <f t="shared" ca="1" si="4"/>
        <v>0</v>
      </c>
    </row>
    <row r="37" spans="1:42" ht="15" thickBot="1" x14ac:dyDescent="0.4">
      <c r="A37" s="125"/>
      <c r="B37" s="126"/>
      <c r="C37" s="126"/>
      <c r="D37" s="127"/>
      <c r="E37" s="127"/>
      <c r="F37" s="128">
        <f>AVERAGEIF(F12:F36,"&lt;&gt;0")</f>
        <v>9</v>
      </c>
      <c r="G37" s="128"/>
      <c r="H37" s="129">
        <f>AVERAGEIF(H12:H36,"&lt;&gt;0")</f>
        <v>4.4214285714285713E-2</v>
      </c>
      <c r="I37" s="129"/>
      <c r="J37" s="126"/>
      <c r="K37" s="168">
        <f ca="1">SUM(K12:K36)</f>
        <v>2297872.8019126421</v>
      </c>
      <c r="L37" s="168">
        <f ca="1">SUM(L12:L36)</f>
        <v>2242700.9708380071</v>
      </c>
      <c r="M37" s="126"/>
      <c r="N37" s="126"/>
      <c r="O37" s="168">
        <f ca="1">SUM(O12:O36)</f>
        <v>234893.43346081176</v>
      </c>
      <c r="P37" s="168">
        <f ca="1">SUM(P12:P36)</f>
        <v>100101.40213122049</v>
      </c>
      <c r="Q37" s="126"/>
      <c r="R37" s="126"/>
      <c r="S37" s="126"/>
      <c r="T37" s="126"/>
      <c r="U37" s="126"/>
      <c r="V37" s="127"/>
      <c r="W37" s="127"/>
      <c r="X37" s="127"/>
      <c r="Y37" s="127"/>
      <c r="Z37" s="127"/>
      <c r="AA37" s="127"/>
      <c r="AB37" s="127"/>
      <c r="AC37" s="127"/>
      <c r="AD37" s="143"/>
      <c r="AE37" s="438">
        <f t="shared" ref="AE37:AP37" ca="1" si="8">SUM(AE12:AE36)</f>
        <v>301000</v>
      </c>
      <c r="AF37" s="440">
        <f t="shared" ca="1" si="8"/>
        <v>1201000</v>
      </c>
      <c r="AG37" s="440">
        <f t="shared" ca="1" si="8"/>
        <v>1600833.3333333333</v>
      </c>
      <c r="AH37" s="440">
        <f t="shared" ca="1" si="8"/>
        <v>3102833.333333333</v>
      </c>
      <c r="AI37" s="441">
        <f t="shared" ca="1" si="8"/>
        <v>98818.635661183245</v>
      </c>
      <c r="AJ37" s="442">
        <f t="shared" ca="1" si="8"/>
        <v>289074.12028845039</v>
      </c>
      <c r="AK37" s="442">
        <f t="shared" ca="1" si="8"/>
        <v>191513.30352957331</v>
      </c>
      <c r="AL37" s="442">
        <f t="shared" ca="1" si="8"/>
        <v>579406.05947920692</v>
      </c>
      <c r="AM37" s="481">
        <f t="shared" ca="1" si="8"/>
        <v>253970.05678168591</v>
      </c>
      <c r="AN37" s="482">
        <f t="shared" ca="1" si="8"/>
        <v>1050408.3703652842</v>
      </c>
      <c r="AO37" s="482">
        <f t="shared" ca="1" si="8"/>
        <v>1349220.6777817926</v>
      </c>
      <c r="AP37" s="482">
        <f t="shared" ca="1" si="8"/>
        <v>2653599.1049287627</v>
      </c>
    </row>
  </sheetData>
  <mergeCells count="1">
    <mergeCell ref="AE10:AP10"/>
  </mergeCells>
  <pageMargins left="0.7" right="0.7" top="0.75" bottom="0.75" header="0.3" footer="0.3"/>
  <pageSetup paperSize="9" orientation="portrait" r:id="rId1"/>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9909B8-2799-43D8-B9F8-D4DF0F325C33}">
  <dimension ref="A1:AR32"/>
  <sheetViews>
    <sheetView workbookViewId="0">
      <selection activeCell="C19" sqref="C19"/>
    </sheetView>
  </sheetViews>
  <sheetFormatPr defaultRowHeight="14.5" x14ac:dyDescent="0.35"/>
  <cols>
    <col min="1" max="1" width="9.08984375" customWidth="1"/>
    <col min="2" max="2" width="22.453125" customWidth="1"/>
    <col min="3" max="3" width="60.08984375" customWidth="1"/>
    <col min="4" max="25" width="36.90625" customWidth="1"/>
    <col min="26" max="26" width="28.36328125" customWidth="1"/>
    <col min="27" max="33" width="36.90625" customWidth="1"/>
    <col min="34" max="34" width="37.453125" customWidth="1"/>
    <col min="35" max="38" width="36.90625" customWidth="1"/>
    <col min="39" max="39" width="22.453125" customWidth="1"/>
    <col min="40" max="40" width="12.6328125" customWidth="1"/>
    <col min="41" max="44" width="36.90625" customWidth="1"/>
  </cols>
  <sheetData>
    <row r="1" spans="1:44" ht="18.5" x14ac:dyDescent="0.45">
      <c r="A1" s="82" t="s">
        <v>222</v>
      </c>
    </row>
    <row r="4" spans="1:44" ht="15" thickBot="1" x14ac:dyDescent="0.4"/>
    <row r="5" spans="1:44" ht="15" thickBot="1" x14ac:dyDescent="0.4">
      <c r="A5" s="373" t="s">
        <v>70</v>
      </c>
      <c r="B5" s="447" t="s">
        <v>149</v>
      </c>
      <c r="C5" s="448"/>
      <c r="D5" s="448"/>
      <c r="E5" s="448"/>
      <c r="F5" s="449"/>
      <c r="G5" s="450" t="s">
        <v>150</v>
      </c>
      <c r="H5" s="451"/>
      <c r="I5" s="451"/>
      <c r="J5" s="451"/>
      <c r="K5" s="451"/>
      <c r="L5" s="451"/>
      <c r="M5" s="451"/>
      <c r="N5" s="451"/>
      <c r="O5" s="451"/>
      <c r="P5" s="450" t="s">
        <v>151</v>
      </c>
      <c r="Q5" s="451"/>
      <c r="R5" s="451"/>
      <c r="S5" s="451"/>
      <c r="T5" s="451"/>
      <c r="U5" s="451"/>
      <c r="V5" s="451"/>
      <c r="W5" s="451"/>
      <c r="X5" s="451"/>
      <c r="Y5" s="451"/>
      <c r="Z5" s="451"/>
      <c r="AA5" s="451"/>
      <c r="AB5" s="451"/>
      <c r="AC5" s="451"/>
      <c r="AD5" s="451"/>
      <c r="AE5" s="451"/>
      <c r="AF5" s="451"/>
      <c r="AG5" s="452"/>
      <c r="AH5" s="450" t="s">
        <v>152</v>
      </c>
      <c r="AI5" s="451"/>
      <c r="AJ5" s="451"/>
      <c r="AK5" s="451"/>
      <c r="AL5" s="451"/>
      <c r="AM5" s="451"/>
      <c r="AN5" s="451"/>
      <c r="AO5" s="452"/>
      <c r="AP5" s="450" t="s">
        <v>153</v>
      </c>
      <c r="AQ5" s="451"/>
      <c r="AR5" s="452"/>
    </row>
    <row r="6" spans="1:44" s="385" customFormat="1" ht="51" customHeight="1" x14ac:dyDescent="0.35">
      <c r="A6" s="374" t="s">
        <v>154</v>
      </c>
      <c r="B6" s="375" t="s">
        <v>228</v>
      </c>
      <c r="C6" s="376" t="s">
        <v>155</v>
      </c>
      <c r="D6" s="376" t="s">
        <v>156</v>
      </c>
      <c r="E6" s="376" t="s">
        <v>157</v>
      </c>
      <c r="F6" s="377" t="s">
        <v>158</v>
      </c>
      <c r="G6" s="378" t="s">
        <v>482</v>
      </c>
      <c r="H6" s="376" t="s">
        <v>159</v>
      </c>
      <c r="I6" s="376" t="s">
        <v>160</v>
      </c>
      <c r="J6" s="379" t="s">
        <v>264</v>
      </c>
      <c r="K6" s="376" t="s">
        <v>281</v>
      </c>
      <c r="L6" s="376" t="s">
        <v>361</v>
      </c>
      <c r="M6" s="380" t="s">
        <v>345</v>
      </c>
      <c r="N6" s="380" t="s">
        <v>215</v>
      </c>
      <c r="O6" s="380" t="s">
        <v>216</v>
      </c>
      <c r="P6" s="381" t="s">
        <v>161</v>
      </c>
      <c r="Q6" s="382" t="s">
        <v>162</v>
      </c>
      <c r="R6" s="375" t="s">
        <v>487</v>
      </c>
      <c r="S6" s="382" t="s">
        <v>274</v>
      </c>
      <c r="T6" s="382" t="s">
        <v>213</v>
      </c>
      <c r="U6" s="382" t="s">
        <v>233</v>
      </c>
      <c r="V6" s="382" t="s">
        <v>232</v>
      </c>
      <c r="W6" s="382" t="s">
        <v>231</v>
      </c>
      <c r="X6" s="382" t="s">
        <v>234</v>
      </c>
      <c r="Y6" s="376" t="s">
        <v>163</v>
      </c>
      <c r="Z6" s="383" t="s">
        <v>192</v>
      </c>
      <c r="AA6" s="384" t="s">
        <v>193</v>
      </c>
      <c r="AB6" s="376" t="s">
        <v>164</v>
      </c>
      <c r="AC6" s="376" t="s">
        <v>165</v>
      </c>
      <c r="AD6" s="376" t="s">
        <v>194</v>
      </c>
      <c r="AE6" s="380" t="s">
        <v>166</v>
      </c>
      <c r="AF6" s="380" t="s">
        <v>167</v>
      </c>
      <c r="AG6" s="377" t="s">
        <v>168</v>
      </c>
      <c r="AH6" s="381" t="s">
        <v>169</v>
      </c>
      <c r="AI6" s="376" t="s">
        <v>170</v>
      </c>
      <c r="AJ6" s="376" t="s">
        <v>217</v>
      </c>
      <c r="AK6" s="376" t="s">
        <v>265</v>
      </c>
      <c r="AL6" s="376" t="s">
        <v>171</v>
      </c>
      <c r="AM6" s="376" t="s">
        <v>172</v>
      </c>
      <c r="AN6" s="376" t="s">
        <v>173</v>
      </c>
      <c r="AO6" s="377" t="s">
        <v>174</v>
      </c>
      <c r="AP6" s="381" t="s">
        <v>175</v>
      </c>
      <c r="AQ6" s="376" t="s">
        <v>176</v>
      </c>
      <c r="AR6" s="377" t="s">
        <v>177</v>
      </c>
    </row>
    <row r="7" spans="1:44" s="51" customFormat="1" ht="101.5" x14ac:dyDescent="0.35">
      <c r="A7" s="170"/>
      <c r="B7" s="171" t="s">
        <v>178</v>
      </c>
      <c r="C7" s="172" t="s">
        <v>179</v>
      </c>
      <c r="D7" s="172" t="s">
        <v>180</v>
      </c>
      <c r="E7" s="172"/>
      <c r="F7" s="173" t="s">
        <v>181</v>
      </c>
      <c r="G7" s="174" t="s">
        <v>489</v>
      </c>
      <c r="H7" s="172" t="s">
        <v>438</v>
      </c>
      <c r="I7" s="172" t="s">
        <v>182</v>
      </c>
      <c r="J7" s="172"/>
      <c r="K7" s="172"/>
      <c r="L7" s="172"/>
      <c r="M7" s="50"/>
      <c r="N7" s="50"/>
      <c r="O7" s="50"/>
      <c r="P7" s="174" t="s">
        <v>183</v>
      </c>
      <c r="Q7" s="174" t="s">
        <v>184</v>
      </c>
      <c r="R7" s="171"/>
      <c r="S7" s="171"/>
      <c r="T7" s="171"/>
      <c r="U7" s="171"/>
      <c r="V7" s="171" t="s">
        <v>271</v>
      </c>
      <c r="W7" s="171"/>
      <c r="X7" s="171"/>
      <c r="Y7" s="172" t="s">
        <v>185</v>
      </c>
      <c r="Z7" s="172"/>
      <c r="AA7" s="172" t="s">
        <v>362</v>
      </c>
      <c r="AB7" s="172" t="s">
        <v>186</v>
      </c>
      <c r="AC7" s="172" t="s">
        <v>187</v>
      </c>
      <c r="AD7" s="50"/>
      <c r="AE7" s="50"/>
      <c r="AF7" s="50"/>
      <c r="AG7" s="173" t="s">
        <v>188</v>
      </c>
      <c r="AH7" s="174"/>
      <c r="AI7" s="172" t="s">
        <v>189</v>
      </c>
      <c r="AJ7" s="172"/>
      <c r="AK7" s="172"/>
      <c r="AL7" s="172"/>
      <c r="AM7" s="172" t="s">
        <v>190</v>
      </c>
      <c r="AN7" s="172" t="s">
        <v>191</v>
      </c>
      <c r="AO7" s="173"/>
      <c r="AP7" s="174"/>
      <c r="AQ7" s="172" t="s">
        <v>439</v>
      </c>
      <c r="AR7" s="173" t="s">
        <v>191</v>
      </c>
    </row>
    <row r="8" spans="1:44" x14ac:dyDescent="0.35">
      <c r="A8" s="175">
        <v>1</v>
      </c>
      <c r="B8" s="52" t="s">
        <v>278</v>
      </c>
      <c r="C8" s="53" t="s">
        <v>269</v>
      </c>
      <c r="D8" s="53" t="s">
        <v>270</v>
      </c>
      <c r="E8" s="53" t="s">
        <v>262</v>
      </c>
      <c r="F8" s="176" t="s">
        <v>263</v>
      </c>
      <c r="G8" s="178">
        <v>44652</v>
      </c>
      <c r="H8" s="53" t="s">
        <v>196</v>
      </c>
      <c r="I8" s="200">
        <v>48304</v>
      </c>
      <c r="J8" s="53">
        <v>10</v>
      </c>
      <c r="K8" s="53">
        <v>10</v>
      </c>
      <c r="L8" s="53">
        <v>0</v>
      </c>
      <c r="M8" s="54">
        <v>0</v>
      </c>
      <c r="N8" s="229">
        <v>0</v>
      </c>
      <c r="O8" s="229">
        <v>0</v>
      </c>
      <c r="P8" s="177" t="s">
        <v>52</v>
      </c>
      <c r="Q8" s="177" t="s">
        <v>52</v>
      </c>
      <c r="R8" s="180">
        <v>50000</v>
      </c>
      <c r="S8" s="180" t="s">
        <v>275</v>
      </c>
      <c r="T8" s="180">
        <v>0</v>
      </c>
      <c r="U8" s="180">
        <v>20000</v>
      </c>
      <c r="V8" s="180">
        <v>5000</v>
      </c>
      <c r="W8" s="180">
        <v>50000</v>
      </c>
      <c r="X8" s="180">
        <v>0</v>
      </c>
      <c r="Y8" s="53"/>
      <c r="Z8" s="179">
        <v>0.05</v>
      </c>
      <c r="AA8" s="179">
        <v>9.4999999999999998E-3</v>
      </c>
      <c r="AB8" s="53" t="s">
        <v>262</v>
      </c>
      <c r="AC8" s="181">
        <v>0</v>
      </c>
      <c r="AD8" s="181">
        <v>0</v>
      </c>
      <c r="AE8" s="54"/>
      <c r="AF8" s="54"/>
      <c r="AG8" s="176"/>
      <c r="AH8" s="355"/>
      <c r="AI8" s="53"/>
      <c r="AJ8" s="53" t="s">
        <v>52</v>
      </c>
      <c r="AK8" s="53">
        <v>10</v>
      </c>
      <c r="AL8" s="53"/>
      <c r="AM8" s="53"/>
      <c r="AN8" s="53"/>
      <c r="AO8" s="176"/>
      <c r="AP8" s="177" t="s">
        <v>229</v>
      </c>
      <c r="AQ8" s="53" t="s">
        <v>266</v>
      </c>
      <c r="AR8" s="176" t="s">
        <v>52</v>
      </c>
    </row>
    <row r="9" spans="1:44" x14ac:dyDescent="0.35">
      <c r="A9" s="175">
        <v>2</v>
      </c>
      <c r="B9" s="52" t="s">
        <v>132</v>
      </c>
      <c r="C9" s="53" t="s">
        <v>283</v>
      </c>
      <c r="D9" s="53" t="s">
        <v>270</v>
      </c>
      <c r="E9" s="53" t="s">
        <v>262</v>
      </c>
      <c r="F9" s="176" t="s">
        <v>263</v>
      </c>
      <c r="G9" s="178">
        <v>44652</v>
      </c>
      <c r="H9" s="53" t="s">
        <v>196</v>
      </c>
      <c r="I9" s="200">
        <v>48304</v>
      </c>
      <c r="J9" s="53">
        <v>10</v>
      </c>
      <c r="K9" s="53">
        <v>10</v>
      </c>
      <c r="L9" s="53"/>
      <c r="M9" s="54"/>
      <c r="N9" s="229">
        <v>0</v>
      </c>
      <c r="O9" s="229">
        <v>0</v>
      </c>
      <c r="P9" s="177" t="s">
        <v>52</v>
      </c>
      <c r="Q9" s="177" t="s">
        <v>52</v>
      </c>
      <c r="R9" s="180">
        <v>50000</v>
      </c>
      <c r="S9" s="180" t="s">
        <v>275</v>
      </c>
      <c r="T9" s="180">
        <v>0</v>
      </c>
      <c r="U9" s="180">
        <v>20000</v>
      </c>
      <c r="V9" s="180">
        <v>5000</v>
      </c>
      <c r="W9" s="180">
        <v>50000</v>
      </c>
      <c r="X9" s="180">
        <v>0</v>
      </c>
      <c r="Y9" s="53"/>
      <c r="Z9" s="179">
        <v>0.05</v>
      </c>
      <c r="AA9" s="179">
        <v>9.4999999999999998E-3</v>
      </c>
      <c r="AB9" s="53" t="s">
        <v>262</v>
      </c>
      <c r="AC9" s="181">
        <v>0</v>
      </c>
      <c r="AD9" s="181">
        <v>0</v>
      </c>
      <c r="AE9" s="54"/>
      <c r="AF9" s="54"/>
      <c r="AG9" s="176"/>
      <c r="AH9" s="177"/>
      <c r="AI9" s="53"/>
      <c r="AJ9" s="53" t="s">
        <v>52</v>
      </c>
      <c r="AK9" s="53">
        <v>10</v>
      </c>
      <c r="AL9" s="53"/>
      <c r="AM9" s="53"/>
      <c r="AN9" s="53"/>
      <c r="AO9" s="176"/>
      <c r="AP9" s="177" t="s">
        <v>429</v>
      </c>
      <c r="AQ9" s="53" t="s">
        <v>266</v>
      </c>
      <c r="AR9" s="176" t="s">
        <v>52</v>
      </c>
    </row>
    <row r="10" spans="1:44" x14ac:dyDescent="0.35">
      <c r="A10" s="175">
        <v>3</v>
      </c>
      <c r="B10" s="52" t="s">
        <v>133</v>
      </c>
      <c r="C10" s="53" t="s">
        <v>284</v>
      </c>
      <c r="D10" s="53" t="s">
        <v>270</v>
      </c>
      <c r="E10" s="53" t="s">
        <v>262</v>
      </c>
      <c r="F10" s="176" t="s">
        <v>263</v>
      </c>
      <c r="G10" s="178">
        <v>44652</v>
      </c>
      <c r="H10" s="53" t="s">
        <v>196</v>
      </c>
      <c r="I10" s="200">
        <v>48304</v>
      </c>
      <c r="J10" s="53">
        <v>10</v>
      </c>
      <c r="K10" s="53">
        <v>10</v>
      </c>
      <c r="L10" s="53"/>
      <c r="M10" s="54"/>
      <c r="N10" s="229">
        <v>0</v>
      </c>
      <c r="O10" s="229">
        <v>0</v>
      </c>
      <c r="P10" s="177" t="s">
        <v>52</v>
      </c>
      <c r="Q10" s="177" t="s">
        <v>52</v>
      </c>
      <c r="R10" s="180">
        <v>50000</v>
      </c>
      <c r="S10" s="180" t="s">
        <v>275</v>
      </c>
      <c r="T10" s="180">
        <v>0</v>
      </c>
      <c r="U10" s="180">
        <v>20000</v>
      </c>
      <c r="V10" s="180">
        <v>5000</v>
      </c>
      <c r="W10" s="180">
        <v>50000</v>
      </c>
      <c r="X10" s="180">
        <v>0</v>
      </c>
      <c r="Y10" s="53"/>
      <c r="Z10" s="179">
        <v>0.05</v>
      </c>
      <c r="AA10" s="179">
        <v>9.4999999999999998E-3</v>
      </c>
      <c r="AB10" s="53" t="s">
        <v>262</v>
      </c>
      <c r="AC10" s="181">
        <v>0</v>
      </c>
      <c r="AD10" s="181">
        <v>0</v>
      </c>
      <c r="AE10" s="54"/>
      <c r="AF10" s="54"/>
      <c r="AG10" s="176"/>
      <c r="AH10" s="177"/>
      <c r="AI10" s="53"/>
      <c r="AJ10" s="53" t="s">
        <v>52</v>
      </c>
      <c r="AK10" s="53">
        <v>10</v>
      </c>
      <c r="AL10" s="53"/>
      <c r="AM10" s="53"/>
      <c r="AN10" s="53"/>
      <c r="AO10" s="176"/>
      <c r="AP10" s="177" t="s">
        <v>430</v>
      </c>
      <c r="AQ10" s="53" t="s">
        <v>266</v>
      </c>
      <c r="AR10" s="176" t="s">
        <v>52</v>
      </c>
    </row>
    <row r="11" spans="1:44" x14ac:dyDescent="0.35">
      <c r="A11" s="175">
        <v>4</v>
      </c>
      <c r="B11" s="52" t="s">
        <v>134</v>
      </c>
      <c r="C11" s="53" t="s">
        <v>285</v>
      </c>
      <c r="D11" s="53" t="s">
        <v>270</v>
      </c>
      <c r="E11" s="53" t="s">
        <v>262</v>
      </c>
      <c r="F11" s="176" t="s">
        <v>263</v>
      </c>
      <c r="G11" s="178">
        <v>44652</v>
      </c>
      <c r="H11" s="53" t="s">
        <v>196</v>
      </c>
      <c r="I11" s="200">
        <v>48304</v>
      </c>
      <c r="J11" s="53">
        <v>10</v>
      </c>
      <c r="K11" s="53">
        <v>10</v>
      </c>
      <c r="L11" s="53"/>
      <c r="M11" s="54"/>
      <c r="N11" s="229">
        <v>0</v>
      </c>
      <c r="O11" s="229">
        <v>0</v>
      </c>
      <c r="P11" s="177" t="s">
        <v>52</v>
      </c>
      <c r="Q11" s="177" t="s">
        <v>52</v>
      </c>
      <c r="R11" s="180">
        <v>50000</v>
      </c>
      <c r="S11" s="180" t="s">
        <v>275</v>
      </c>
      <c r="T11" s="180">
        <v>0</v>
      </c>
      <c r="U11" s="180">
        <v>0</v>
      </c>
      <c r="V11" s="180">
        <v>0</v>
      </c>
      <c r="W11" s="180">
        <v>50000</v>
      </c>
      <c r="X11" s="180">
        <v>0</v>
      </c>
      <c r="Y11" s="53"/>
      <c r="Z11" s="179">
        <v>0.05</v>
      </c>
      <c r="AA11" s="179">
        <v>9.4999999999999998E-3</v>
      </c>
      <c r="AB11" s="53" t="s">
        <v>262</v>
      </c>
      <c r="AC11" s="181">
        <v>0</v>
      </c>
      <c r="AD11" s="181">
        <v>0</v>
      </c>
      <c r="AE11" s="54"/>
      <c r="AF11" s="54"/>
      <c r="AG11" s="176"/>
      <c r="AH11" s="177"/>
      <c r="AI11" s="53"/>
      <c r="AJ11" s="53" t="s">
        <v>52</v>
      </c>
      <c r="AK11" s="53">
        <v>10</v>
      </c>
      <c r="AL11" s="53"/>
      <c r="AM11" s="53"/>
      <c r="AN11" s="53"/>
      <c r="AO11" s="176"/>
      <c r="AP11" s="177" t="s">
        <v>431</v>
      </c>
      <c r="AQ11" s="53" t="s">
        <v>266</v>
      </c>
      <c r="AR11" s="176" t="s">
        <v>52</v>
      </c>
    </row>
    <row r="12" spans="1:44" x14ac:dyDescent="0.35">
      <c r="A12" s="175">
        <v>5</v>
      </c>
      <c r="B12" s="52" t="s">
        <v>135</v>
      </c>
      <c r="C12" s="53" t="s">
        <v>286</v>
      </c>
      <c r="D12" s="53" t="s">
        <v>270</v>
      </c>
      <c r="E12" s="53" t="s">
        <v>262</v>
      </c>
      <c r="F12" s="176" t="s">
        <v>263</v>
      </c>
      <c r="G12" s="178">
        <v>44652</v>
      </c>
      <c r="H12" s="53" t="s">
        <v>196</v>
      </c>
      <c r="I12" s="200">
        <v>48304</v>
      </c>
      <c r="J12" s="53">
        <v>10</v>
      </c>
      <c r="K12" s="53">
        <v>10</v>
      </c>
      <c r="L12" s="53"/>
      <c r="M12" s="54"/>
      <c r="N12" s="229">
        <v>0</v>
      </c>
      <c r="O12" s="229">
        <v>0</v>
      </c>
      <c r="P12" s="177" t="s">
        <v>52</v>
      </c>
      <c r="Q12" s="177" t="s">
        <v>52</v>
      </c>
      <c r="R12" s="180">
        <v>50000</v>
      </c>
      <c r="S12" s="180" t="s">
        <v>275</v>
      </c>
      <c r="T12" s="180">
        <v>0</v>
      </c>
      <c r="U12" s="180">
        <v>0</v>
      </c>
      <c r="V12" s="180">
        <v>0</v>
      </c>
      <c r="W12" s="180">
        <v>50000</v>
      </c>
      <c r="X12" s="180">
        <v>0</v>
      </c>
      <c r="Y12" s="53"/>
      <c r="Z12" s="179">
        <v>0.05</v>
      </c>
      <c r="AA12" s="179">
        <v>9.4999999999999998E-3</v>
      </c>
      <c r="AB12" s="53" t="s">
        <v>262</v>
      </c>
      <c r="AC12" s="181">
        <v>0</v>
      </c>
      <c r="AD12" s="181">
        <v>0</v>
      </c>
      <c r="AE12" s="54"/>
      <c r="AF12" s="54"/>
      <c r="AG12" s="176"/>
      <c r="AH12" s="177"/>
      <c r="AI12" s="53"/>
      <c r="AJ12" s="53" t="s">
        <v>52</v>
      </c>
      <c r="AK12" s="53">
        <v>10</v>
      </c>
      <c r="AL12" s="53"/>
      <c r="AM12" s="53"/>
      <c r="AN12" s="53"/>
      <c r="AO12" s="176"/>
      <c r="AP12" s="177" t="s">
        <v>432</v>
      </c>
      <c r="AQ12" s="53" t="s">
        <v>266</v>
      </c>
      <c r="AR12" s="176" t="s">
        <v>52</v>
      </c>
    </row>
    <row r="13" spans="1:44" x14ac:dyDescent="0.35">
      <c r="A13" s="175">
        <v>6</v>
      </c>
      <c r="B13" s="52" t="s">
        <v>121</v>
      </c>
      <c r="C13" s="53" t="s">
        <v>291</v>
      </c>
      <c r="D13" s="53" t="s">
        <v>270</v>
      </c>
      <c r="E13" s="53" t="s">
        <v>262</v>
      </c>
      <c r="F13" s="176" t="s">
        <v>263</v>
      </c>
      <c r="G13" s="178">
        <v>44652</v>
      </c>
      <c r="H13" s="53" t="s">
        <v>196</v>
      </c>
      <c r="I13" s="200">
        <v>48304</v>
      </c>
      <c r="J13" s="53">
        <v>10</v>
      </c>
      <c r="K13" s="53">
        <v>10</v>
      </c>
      <c r="L13" s="53"/>
      <c r="M13" s="54"/>
      <c r="N13" s="229">
        <v>0</v>
      </c>
      <c r="O13" s="229">
        <v>0</v>
      </c>
      <c r="P13" s="177" t="s">
        <v>52</v>
      </c>
      <c r="Q13" s="177" t="s">
        <v>52</v>
      </c>
      <c r="R13" s="180">
        <v>50000</v>
      </c>
      <c r="S13" s="180" t="s">
        <v>275</v>
      </c>
      <c r="T13" s="180">
        <v>0</v>
      </c>
      <c r="U13" s="180">
        <v>20000</v>
      </c>
      <c r="V13" s="180">
        <v>5000</v>
      </c>
      <c r="W13" s="180">
        <v>50000</v>
      </c>
      <c r="X13" s="180">
        <v>0</v>
      </c>
      <c r="Y13" s="53"/>
      <c r="Z13" s="179">
        <v>0.05</v>
      </c>
      <c r="AA13" s="179">
        <v>9.4999999999999998E-3</v>
      </c>
      <c r="AB13" s="53" t="s">
        <v>262</v>
      </c>
      <c r="AC13" s="181">
        <v>0</v>
      </c>
      <c r="AD13" s="181">
        <v>0</v>
      </c>
      <c r="AE13" s="54"/>
      <c r="AF13" s="54"/>
      <c r="AG13" s="176"/>
      <c r="AH13" s="177"/>
      <c r="AI13" s="53"/>
      <c r="AJ13" s="53" t="s">
        <v>52</v>
      </c>
      <c r="AK13" s="53">
        <v>10</v>
      </c>
      <c r="AL13" s="53"/>
      <c r="AM13" s="53"/>
      <c r="AN13" s="53"/>
      <c r="AO13" s="176"/>
      <c r="AP13" s="177" t="s">
        <v>433</v>
      </c>
      <c r="AQ13" s="53" t="s">
        <v>266</v>
      </c>
      <c r="AR13" s="176" t="s">
        <v>52</v>
      </c>
    </row>
    <row r="14" spans="1:44" x14ac:dyDescent="0.35">
      <c r="A14" s="175">
        <v>7</v>
      </c>
      <c r="B14" s="52" t="s">
        <v>122</v>
      </c>
      <c r="C14" s="53" t="s">
        <v>423</v>
      </c>
      <c r="D14" s="53" t="s">
        <v>270</v>
      </c>
      <c r="E14" s="53" t="s">
        <v>262</v>
      </c>
      <c r="F14" s="176" t="s">
        <v>263</v>
      </c>
      <c r="G14" s="178">
        <v>44652</v>
      </c>
      <c r="H14" s="53" t="s">
        <v>196</v>
      </c>
      <c r="I14" s="200">
        <v>45747</v>
      </c>
      <c r="J14" s="53">
        <v>3</v>
      </c>
      <c r="K14" s="53">
        <v>3</v>
      </c>
      <c r="L14" s="53"/>
      <c r="M14" s="54"/>
      <c r="N14" s="229">
        <v>0</v>
      </c>
      <c r="O14" s="229">
        <v>0</v>
      </c>
      <c r="P14" s="177" t="s">
        <v>52</v>
      </c>
      <c r="Q14" s="177" t="s">
        <v>52</v>
      </c>
      <c r="R14" s="180">
        <v>1000</v>
      </c>
      <c r="S14" s="180" t="s">
        <v>275</v>
      </c>
      <c r="T14" s="180">
        <v>0</v>
      </c>
      <c r="U14" s="180">
        <v>0</v>
      </c>
      <c r="V14" s="180">
        <v>0</v>
      </c>
      <c r="W14" s="180">
        <v>0</v>
      </c>
      <c r="X14" s="180">
        <v>0</v>
      </c>
      <c r="Y14" s="53"/>
      <c r="Z14" s="179">
        <v>0</v>
      </c>
      <c r="AA14" s="179">
        <v>9.4999999999999998E-3</v>
      </c>
      <c r="AB14" s="53" t="s">
        <v>262</v>
      </c>
      <c r="AC14" s="181">
        <v>0</v>
      </c>
      <c r="AD14" s="181">
        <v>0</v>
      </c>
      <c r="AE14" s="54"/>
      <c r="AF14" s="54"/>
      <c r="AG14" s="176"/>
      <c r="AH14" s="177"/>
      <c r="AI14" s="53"/>
      <c r="AJ14" s="53" t="s">
        <v>52</v>
      </c>
      <c r="AK14" s="53">
        <v>3</v>
      </c>
      <c r="AL14" s="53"/>
      <c r="AM14" s="53"/>
      <c r="AN14" s="53"/>
      <c r="AO14" s="176"/>
      <c r="AP14" s="177" t="s">
        <v>434</v>
      </c>
      <c r="AQ14" s="53" t="s">
        <v>266</v>
      </c>
      <c r="AR14" s="176" t="s">
        <v>52</v>
      </c>
    </row>
    <row r="15" spans="1:44" x14ac:dyDescent="0.35">
      <c r="A15" s="175">
        <v>8</v>
      </c>
      <c r="B15" s="52" t="s">
        <v>123</v>
      </c>
      <c r="C15" s="53"/>
      <c r="D15" s="53"/>
      <c r="E15" s="53"/>
      <c r="F15" s="176"/>
      <c r="G15" s="178"/>
      <c r="H15" s="53"/>
      <c r="I15" s="200"/>
      <c r="J15" s="53"/>
      <c r="K15" s="53"/>
      <c r="L15" s="53"/>
      <c r="M15" s="54"/>
      <c r="N15" s="229">
        <v>0</v>
      </c>
      <c r="O15" s="229">
        <v>0</v>
      </c>
      <c r="P15" s="177" t="s">
        <v>230</v>
      </c>
      <c r="Q15" s="177" t="s">
        <v>230</v>
      </c>
      <c r="R15" s="180"/>
      <c r="S15" s="180" t="s">
        <v>230</v>
      </c>
      <c r="T15" s="180">
        <v>0</v>
      </c>
      <c r="U15" s="180"/>
      <c r="V15" s="180"/>
      <c r="W15" s="180"/>
      <c r="X15" s="180">
        <v>0</v>
      </c>
      <c r="Y15" s="53"/>
      <c r="Z15" s="179"/>
      <c r="AA15" s="179"/>
      <c r="AB15" s="53"/>
      <c r="AC15" s="181">
        <v>0</v>
      </c>
      <c r="AD15" s="181">
        <v>0</v>
      </c>
      <c r="AE15" s="54"/>
      <c r="AF15" s="54"/>
      <c r="AG15" s="176"/>
      <c r="AH15" s="177"/>
      <c r="AI15" s="53"/>
      <c r="AJ15" s="53" t="s">
        <v>369</v>
      </c>
      <c r="AK15" s="53"/>
      <c r="AL15" s="53"/>
      <c r="AM15" s="53"/>
      <c r="AN15" s="53"/>
      <c r="AO15" s="176"/>
      <c r="AP15" s="177"/>
      <c r="AQ15" s="53" t="s">
        <v>369</v>
      </c>
      <c r="AR15" s="176" t="s">
        <v>369</v>
      </c>
    </row>
    <row r="16" spans="1:44" x14ac:dyDescent="0.35">
      <c r="A16" s="175">
        <v>9</v>
      </c>
      <c r="B16" s="52" t="s">
        <v>124</v>
      </c>
      <c r="C16" s="53"/>
      <c r="D16" s="53"/>
      <c r="E16" s="53"/>
      <c r="F16" s="176"/>
      <c r="G16" s="178"/>
      <c r="H16" s="53"/>
      <c r="I16" s="200"/>
      <c r="J16" s="53"/>
      <c r="K16" s="53"/>
      <c r="L16" s="53"/>
      <c r="M16" s="54"/>
      <c r="N16" s="229">
        <v>0</v>
      </c>
      <c r="O16" s="229">
        <v>0</v>
      </c>
      <c r="P16" s="177" t="s">
        <v>230</v>
      </c>
      <c r="Q16" s="177" t="s">
        <v>230</v>
      </c>
      <c r="R16" s="180"/>
      <c r="S16" s="180" t="s">
        <v>230</v>
      </c>
      <c r="T16" s="180">
        <v>0</v>
      </c>
      <c r="U16" s="180"/>
      <c r="V16" s="180"/>
      <c r="W16" s="180"/>
      <c r="X16" s="180">
        <v>0</v>
      </c>
      <c r="Y16" s="53"/>
      <c r="Z16" s="179"/>
      <c r="AA16" s="179"/>
      <c r="AB16" s="53"/>
      <c r="AC16" s="181">
        <v>0</v>
      </c>
      <c r="AD16" s="181">
        <v>0</v>
      </c>
      <c r="AE16" s="54"/>
      <c r="AF16" s="54"/>
      <c r="AG16" s="176"/>
      <c r="AH16" s="177"/>
      <c r="AI16" s="53"/>
      <c r="AJ16" s="53" t="s">
        <v>369</v>
      </c>
      <c r="AK16" s="53"/>
      <c r="AL16" s="53"/>
      <c r="AM16" s="53"/>
      <c r="AN16" s="53"/>
      <c r="AO16" s="176"/>
      <c r="AP16" s="177"/>
      <c r="AQ16" s="53" t="s">
        <v>369</v>
      </c>
      <c r="AR16" s="176" t="s">
        <v>369</v>
      </c>
    </row>
    <row r="17" spans="1:44" x14ac:dyDescent="0.35">
      <c r="A17" s="175">
        <v>10</v>
      </c>
      <c r="B17" s="52" t="s">
        <v>125</v>
      </c>
      <c r="C17" s="53"/>
      <c r="D17" s="53"/>
      <c r="E17" s="53"/>
      <c r="F17" s="176"/>
      <c r="G17" s="178"/>
      <c r="H17" s="53"/>
      <c r="I17" s="200"/>
      <c r="J17" s="53"/>
      <c r="K17" s="53"/>
      <c r="L17" s="53"/>
      <c r="M17" s="54"/>
      <c r="N17" s="229">
        <v>0</v>
      </c>
      <c r="O17" s="229">
        <v>0</v>
      </c>
      <c r="P17" s="177" t="s">
        <v>230</v>
      </c>
      <c r="Q17" s="177" t="s">
        <v>230</v>
      </c>
      <c r="R17" s="180"/>
      <c r="S17" s="180" t="s">
        <v>230</v>
      </c>
      <c r="T17" s="180">
        <v>0</v>
      </c>
      <c r="U17" s="180"/>
      <c r="V17" s="180"/>
      <c r="W17" s="180"/>
      <c r="X17" s="180">
        <v>0</v>
      </c>
      <c r="Y17" s="53"/>
      <c r="Z17" s="179"/>
      <c r="AA17" s="179"/>
      <c r="AB17" s="53"/>
      <c r="AC17" s="181">
        <v>0</v>
      </c>
      <c r="AD17" s="181">
        <v>0</v>
      </c>
      <c r="AE17" s="54"/>
      <c r="AF17" s="54"/>
      <c r="AG17" s="176"/>
      <c r="AH17" s="177"/>
      <c r="AI17" s="53"/>
      <c r="AJ17" s="53" t="s">
        <v>369</v>
      </c>
      <c r="AK17" s="53"/>
      <c r="AL17" s="53"/>
      <c r="AM17" s="53"/>
      <c r="AN17" s="53"/>
      <c r="AO17" s="176"/>
      <c r="AP17" s="177"/>
      <c r="AQ17" s="53" t="s">
        <v>369</v>
      </c>
      <c r="AR17" s="176" t="s">
        <v>369</v>
      </c>
    </row>
    <row r="18" spans="1:44" x14ac:dyDescent="0.35">
      <c r="A18" s="175">
        <v>11</v>
      </c>
      <c r="B18" s="52" t="s">
        <v>126</v>
      </c>
      <c r="C18" s="53"/>
      <c r="D18" s="53"/>
      <c r="E18" s="53"/>
      <c r="F18" s="176"/>
      <c r="G18" s="178"/>
      <c r="H18" s="53"/>
      <c r="I18" s="200"/>
      <c r="J18" s="53"/>
      <c r="K18" s="53"/>
      <c r="L18" s="53"/>
      <c r="M18" s="54"/>
      <c r="N18" s="229">
        <v>0</v>
      </c>
      <c r="O18" s="229">
        <v>0</v>
      </c>
      <c r="P18" s="177" t="s">
        <v>230</v>
      </c>
      <c r="Q18" s="177" t="s">
        <v>230</v>
      </c>
      <c r="R18" s="180"/>
      <c r="S18" s="180" t="s">
        <v>230</v>
      </c>
      <c r="T18" s="180">
        <v>0</v>
      </c>
      <c r="U18" s="180"/>
      <c r="V18" s="180"/>
      <c r="W18" s="180"/>
      <c r="X18" s="180">
        <v>0</v>
      </c>
      <c r="Y18" s="53"/>
      <c r="Z18" s="179"/>
      <c r="AA18" s="179"/>
      <c r="AB18" s="53"/>
      <c r="AC18" s="181">
        <v>0</v>
      </c>
      <c r="AD18" s="181">
        <v>0</v>
      </c>
      <c r="AE18" s="54"/>
      <c r="AF18" s="54"/>
      <c r="AG18" s="176"/>
      <c r="AH18" s="177"/>
      <c r="AI18" s="53"/>
      <c r="AJ18" s="53" t="s">
        <v>369</v>
      </c>
      <c r="AK18" s="53"/>
      <c r="AL18" s="53"/>
      <c r="AM18" s="53"/>
      <c r="AN18" s="53"/>
      <c r="AO18" s="176"/>
      <c r="AP18" s="177"/>
      <c r="AQ18" s="53" t="s">
        <v>369</v>
      </c>
      <c r="AR18" s="176" t="s">
        <v>369</v>
      </c>
    </row>
    <row r="19" spans="1:44" x14ac:dyDescent="0.35">
      <c r="A19" s="175">
        <v>12</v>
      </c>
      <c r="B19" s="52" t="s">
        <v>127</v>
      </c>
      <c r="C19" s="53"/>
      <c r="D19" s="53"/>
      <c r="E19" s="53"/>
      <c r="F19" s="176"/>
      <c r="G19" s="178"/>
      <c r="H19" s="53"/>
      <c r="I19" s="200"/>
      <c r="J19" s="53"/>
      <c r="K19" s="53"/>
      <c r="L19" s="53"/>
      <c r="M19" s="54"/>
      <c r="N19" s="229">
        <v>0</v>
      </c>
      <c r="O19" s="229">
        <v>0</v>
      </c>
      <c r="P19" s="177" t="s">
        <v>230</v>
      </c>
      <c r="Q19" s="177" t="s">
        <v>230</v>
      </c>
      <c r="R19" s="180"/>
      <c r="S19" s="180" t="s">
        <v>230</v>
      </c>
      <c r="T19" s="180">
        <v>0</v>
      </c>
      <c r="U19" s="180"/>
      <c r="V19" s="180"/>
      <c r="W19" s="180"/>
      <c r="X19" s="180">
        <v>0</v>
      </c>
      <c r="Y19" s="53"/>
      <c r="Z19" s="179"/>
      <c r="AA19" s="179"/>
      <c r="AB19" s="53"/>
      <c r="AC19" s="181">
        <v>0</v>
      </c>
      <c r="AD19" s="181">
        <v>0</v>
      </c>
      <c r="AE19" s="54"/>
      <c r="AF19" s="54"/>
      <c r="AG19" s="176"/>
      <c r="AH19" s="177"/>
      <c r="AI19" s="53"/>
      <c r="AJ19" s="53" t="s">
        <v>369</v>
      </c>
      <c r="AK19" s="53"/>
      <c r="AL19" s="53"/>
      <c r="AM19" s="53"/>
      <c r="AN19" s="53"/>
      <c r="AO19" s="176"/>
      <c r="AP19" s="177"/>
      <c r="AQ19" s="53" t="s">
        <v>369</v>
      </c>
      <c r="AR19" s="176" t="s">
        <v>369</v>
      </c>
    </row>
    <row r="20" spans="1:44" x14ac:dyDescent="0.35">
      <c r="A20" s="175">
        <v>13</v>
      </c>
      <c r="B20" s="52" t="s">
        <v>128</v>
      </c>
      <c r="C20" s="53"/>
      <c r="D20" s="53"/>
      <c r="E20" s="53"/>
      <c r="F20" s="176"/>
      <c r="G20" s="178"/>
      <c r="H20" s="53"/>
      <c r="I20" s="200"/>
      <c r="J20" s="53"/>
      <c r="K20" s="53"/>
      <c r="L20" s="53"/>
      <c r="M20" s="54"/>
      <c r="N20" s="229">
        <v>0</v>
      </c>
      <c r="O20" s="229">
        <v>0</v>
      </c>
      <c r="P20" s="177" t="s">
        <v>230</v>
      </c>
      <c r="Q20" s="177" t="s">
        <v>230</v>
      </c>
      <c r="R20" s="180"/>
      <c r="S20" s="180" t="s">
        <v>230</v>
      </c>
      <c r="T20" s="180">
        <v>0</v>
      </c>
      <c r="U20" s="180"/>
      <c r="V20" s="180"/>
      <c r="W20" s="180"/>
      <c r="X20" s="180">
        <v>0</v>
      </c>
      <c r="Y20" s="53"/>
      <c r="Z20" s="179"/>
      <c r="AA20" s="179"/>
      <c r="AB20" s="53"/>
      <c r="AC20" s="181">
        <v>0</v>
      </c>
      <c r="AD20" s="181">
        <v>0</v>
      </c>
      <c r="AE20" s="54"/>
      <c r="AF20" s="54"/>
      <c r="AG20" s="176"/>
      <c r="AH20" s="177"/>
      <c r="AI20" s="53"/>
      <c r="AJ20" s="53" t="s">
        <v>369</v>
      </c>
      <c r="AK20" s="53"/>
      <c r="AL20" s="53"/>
      <c r="AM20" s="53"/>
      <c r="AN20" s="53"/>
      <c r="AO20" s="176"/>
      <c r="AP20" s="177"/>
      <c r="AQ20" s="53" t="s">
        <v>369</v>
      </c>
      <c r="AR20" s="176" t="s">
        <v>369</v>
      </c>
    </row>
    <row r="21" spans="1:44" x14ac:dyDescent="0.35">
      <c r="A21" s="175">
        <v>14</v>
      </c>
      <c r="B21" s="52" t="s">
        <v>129</v>
      </c>
      <c r="C21" s="53"/>
      <c r="D21" s="53"/>
      <c r="E21" s="53"/>
      <c r="F21" s="176"/>
      <c r="G21" s="178"/>
      <c r="H21" s="53"/>
      <c r="I21" s="200"/>
      <c r="J21" s="53"/>
      <c r="K21" s="53"/>
      <c r="L21" s="53"/>
      <c r="M21" s="54"/>
      <c r="N21" s="229">
        <v>0</v>
      </c>
      <c r="O21" s="229">
        <v>0</v>
      </c>
      <c r="P21" s="177" t="s">
        <v>230</v>
      </c>
      <c r="Q21" s="177" t="s">
        <v>230</v>
      </c>
      <c r="R21" s="180"/>
      <c r="S21" s="180" t="s">
        <v>230</v>
      </c>
      <c r="T21" s="180">
        <v>0</v>
      </c>
      <c r="U21" s="180"/>
      <c r="V21" s="180"/>
      <c r="W21" s="180"/>
      <c r="X21" s="180">
        <v>0</v>
      </c>
      <c r="Y21" s="53"/>
      <c r="Z21" s="179"/>
      <c r="AA21" s="179"/>
      <c r="AB21" s="53"/>
      <c r="AC21" s="181">
        <v>0</v>
      </c>
      <c r="AD21" s="181">
        <v>0</v>
      </c>
      <c r="AE21" s="54"/>
      <c r="AF21" s="54"/>
      <c r="AG21" s="176"/>
      <c r="AH21" s="177"/>
      <c r="AI21" s="53"/>
      <c r="AJ21" s="53" t="s">
        <v>369</v>
      </c>
      <c r="AK21" s="53"/>
      <c r="AL21" s="53"/>
      <c r="AM21" s="53"/>
      <c r="AN21" s="53"/>
      <c r="AO21" s="176"/>
      <c r="AP21" s="177"/>
      <c r="AQ21" s="53" t="s">
        <v>369</v>
      </c>
      <c r="AR21" s="176" t="s">
        <v>369</v>
      </c>
    </row>
    <row r="22" spans="1:44" x14ac:dyDescent="0.35">
      <c r="A22" s="175">
        <v>15</v>
      </c>
      <c r="B22" s="52" t="s">
        <v>130</v>
      </c>
      <c r="C22" s="53"/>
      <c r="D22" s="53"/>
      <c r="E22" s="53"/>
      <c r="F22" s="176"/>
      <c r="G22" s="178"/>
      <c r="H22" s="53"/>
      <c r="I22" s="200"/>
      <c r="J22" s="53"/>
      <c r="K22" s="53"/>
      <c r="L22" s="53"/>
      <c r="M22" s="54"/>
      <c r="N22" s="229">
        <v>0</v>
      </c>
      <c r="O22" s="229">
        <v>0</v>
      </c>
      <c r="P22" s="177" t="s">
        <v>230</v>
      </c>
      <c r="Q22" s="177" t="s">
        <v>230</v>
      </c>
      <c r="R22" s="180"/>
      <c r="S22" s="180" t="s">
        <v>230</v>
      </c>
      <c r="T22" s="180">
        <v>0</v>
      </c>
      <c r="U22" s="180"/>
      <c r="V22" s="180"/>
      <c r="W22" s="180"/>
      <c r="X22" s="180">
        <v>0</v>
      </c>
      <c r="Y22" s="53"/>
      <c r="Z22" s="179"/>
      <c r="AA22" s="179"/>
      <c r="AB22" s="53"/>
      <c r="AC22" s="181">
        <v>0</v>
      </c>
      <c r="AD22" s="181">
        <v>0</v>
      </c>
      <c r="AE22" s="54"/>
      <c r="AF22" s="54"/>
      <c r="AG22" s="176"/>
      <c r="AH22" s="177"/>
      <c r="AI22" s="53"/>
      <c r="AJ22" s="53" t="s">
        <v>369</v>
      </c>
      <c r="AK22" s="53"/>
      <c r="AL22" s="53"/>
      <c r="AM22" s="53"/>
      <c r="AN22" s="53"/>
      <c r="AO22" s="176"/>
      <c r="AP22" s="177"/>
      <c r="AQ22" s="53" t="s">
        <v>369</v>
      </c>
      <c r="AR22" s="176" t="s">
        <v>369</v>
      </c>
    </row>
    <row r="23" spans="1:44" x14ac:dyDescent="0.35">
      <c r="A23" s="175">
        <v>16</v>
      </c>
      <c r="B23" s="52" t="s">
        <v>131</v>
      </c>
      <c r="C23" s="53"/>
      <c r="D23" s="53"/>
      <c r="E23" s="53"/>
      <c r="F23" s="176"/>
      <c r="G23" s="178"/>
      <c r="H23" s="53"/>
      <c r="I23" s="200"/>
      <c r="J23" s="53"/>
      <c r="K23" s="53"/>
      <c r="L23" s="53"/>
      <c r="M23" s="54"/>
      <c r="N23" s="229">
        <v>0</v>
      </c>
      <c r="O23" s="229">
        <v>0</v>
      </c>
      <c r="P23" s="177" t="s">
        <v>230</v>
      </c>
      <c r="Q23" s="177" t="s">
        <v>230</v>
      </c>
      <c r="R23" s="180"/>
      <c r="S23" s="180" t="s">
        <v>230</v>
      </c>
      <c r="T23" s="180">
        <v>0</v>
      </c>
      <c r="U23" s="180"/>
      <c r="V23" s="180"/>
      <c r="W23" s="180"/>
      <c r="X23" s="180">
        <v>0</v>
      </c>
      <c r="Y23" s="53"/>
      <c r="Z23" s="179"/>
      <c r="AA23" s="179"/>
      <c r="AB23" s="53"/>
      <c r="AC23" s="181">
        <v>0</v>
      </c>
      <c r="AD23" s="181">
        <v>0</v>
      </c>
      <c r="AE23" s="54"/>
      <c r="AF23" s="54"/>
      <c r="AG23" s="176"/>
      <c r="AH23" s="177"/>
      <c r="AI23" s="53"/>
      <c r="AJ23" s="53" t="s">
        <v>369</v>
      </c>
      <c r="AK23" s="53"/>
      <c r="AL23" s="53"/>
      <c r="AM23" s="53"/>
      <c r="AN23" s="53"/>
      <c r="AO23" s="176"/>
      <c r="AP23" s="177"/>
      <c r="AQ23" s="53" t="s">
        <v>369</v>
      </c>
      <c r="AR23" s="176" t="s">
        <v>369</v>
      </c>
    </row>
    <row r="24" spans="1:44" x14ac:dyDescent="0.35">
      <c r="A24" s="175">
        <v>17</v>
      </c>
      <c r="B24" s="52" t="s">
        <v>136</v>
      </c>
      <c r="C24" s="53"/>
      <c r="D24" s="53"/>
      <c r="E24" s="53"/>
      <c r="F24" s="176"/>
      <c r="G24" s="178"/>
      <c r="H24" s="53"/>
      <c r="I24" s="200"/>
      <c r="J24" s="53"/>
      <c r="K24" s="53"/>
      <c r="L24" s="53"/>
      <c r="M24" s="54"/>
      <c r="N24" s="229">
        <v>0</v>
      </c>
      <c r="O24" s="229">
        <v>0</v>
      </c>
      <c r="P24" s="177" t="s">
        <v>230</v>
      </c>
      <c r="Q24" s="177" t="s">
        <v>230</v>
      </c>
      <c r="R24" s="180"/>
      <c r="S24" s="180" t="s">
        <v>230</v>
      </c>
      <c r="T24" s="180">
        <v>0</v>
      </c>
      <c r="U24" s="180"/>
      <c r="V24" s="180"/>
      <c r="W24" s="180"/>
      <c r="X24" s="180">
        <v>0</v>
      </c>
      <c r="Y24" s="53"/>
      <c r="Z24" s="179"/>
      <c r="AA24" s="179"/>
      <c r="AB24" s="53"/>
      <c r="AC24" s="181">
        <v>0</v>
      </c>
      <c r="AD24" s="181">
        <v>0</v>
      </c>
      <c r="AE24" s="54"/>
      <c r="AF24" s="54"/>
      <c r="AG24" s="176"/>
      <c r="AH24" s="177"/>
      <c r="AI24" s="53"/>
      <c r="AJ24" s="53" t="s">
        <v>369</v>
      </c>
      <c r="AK24" s="53"/>
      <c r="AL24" s="53"/>
      <c r="AM24" s="53"/>
      <c r="AN24" s="53"/>
      <c r="AO24" s="176"/>
      <c r="AP24" s="177"/>
      <c r="AQ24" s="53" t="s">
        <v>369</v>
      </c>
      <c r="AR24" s="176" t="s">
        <v>369</v>
      </c>
    </row>
    <row r="25" spans="1:44" x14ac:dyDescent="0.35">
      <c r="A25" s="175">
        <v>18</v>
      </c>
      <c r="B25" s="52" t="s">
        <v>137</v>
      </c>
      <c r="C25" s="53"/>
      <c r="D25" s="53"/>
      <c r="E25" s="53"/>
      <c r="F25" s="176"/>
      <c r="G25" s="178"/>
      <c r="H25" s="53"/>
      <c r="I25" s="200"/>
      <c r="J25" s="53"/>
      <c r="K25" s="53"/>
      <c r="L25" s="53"/>
      <c r="M25" s="54"/>
      <c r="N25" s="229">
        <v>0</v>
      </c>
      <c r="O25" s="229">
        <v>0</v>
      </c>
      <c r="P25" s="177" t="s">
        <v>230</v>
      </c>
      <c r="Q25" s="177" t="s">
        <v>230</v>
      </c>
      <c r="R25" s="180"/>
      <c r="S25" s="180" t="s">
        <v>230</v>
      </c>
      <c r="T25" s="180">
        <v>0</v>
      </c>
      <c r="U25" s="180"/>
      <c r="V25" s="180"/>
      <c r="W25" s="180"/>
      <c r="X25" s="180">
        <v>0</v>
      </c>
      <c r="Y25" s="53"/>
      <c r="Z25" s="179"/>
      <c r="AA25" s="179"/>
      <c r="AB25" s="53"/>
      <c r="AC25" s="181">
        <v>0</v>
      </c>
      <c r="AD25" s="181">
        <v>0</v>
      </c>
      <c r="AE25" s="54"/>
      <c r="AF25" s="54"/>
      <c r="AG25" s="176"/>
      <c r="AH25" s="177"/>
      <c r="AI25" s="53"/>
      <c r="AJ25" s="53" t="s">
        <v>369</v>
      </c>
      <c r="AK25" s="53"/>
      <c r="AL25" s="53"/>
      <c r="AM25" s="53"/>
      <c r="AN25" s="53"/>
      <c r="AO25" s="176"/>
      <c r="AP25" s="177"/>
      <c r="AQ25" s="53" t="s">
        <v>369</v>
      </c>
      <c r="AR25" s="176" t="s">
        <v>369</v>
      </c>
    </row>
    <row r="26" spans="1:44" x14ac:dyDescent="0.35">
      <c r="A26" s="175">
        <v>19</v>
      </c>
      <c r="B26" s="52" t="s">
        <v>138</v>
      </c>
      <c r="C26" s="53"/>
      <c r="D26" s="53"/>
      <c r="E26" s="53"/>
      <c r="F26" s="176"/>
      <c r="G26" s="178"/>
      <c r="H26" s="53"/>
      <c r="I26" s="200"/>
      <c r="J26" s="53"/>
      <c r="K26" s="53"/>
      <c r="L26" s="53"/>
      <c r="M26" s="54"/>
      <c r="N26" s="229">
        <v>0</v>
      </c>
      <c r="O26" s="229">
        <v>0</v>
      </c>
      <c r="P26" s="177" t="s">
        <v>230</v>
      </c>
      <c r="Q26" s="177" t="s">
        <v>230</v>
      </c>
      <c r="R26" s="180"/>
      <c r="S26" s="180" t="s">
        <v>230</v>
      </c>
      <c r="T26" s="180">
        <v>0</v>
      </c>
      <c r="U26" s="180"/>
      <c r="V26" s="180"/>
      <c r="W26" s="180"/>
      <c r="X26" s="180">
        <v>0</v>
      </c>
      <c r="Y26" s="53"/>
      <c r="Z26" s="179"/>
      <c r="AA26" s="179"/>
      <c r="AB26" s="53"/>
      <c r="AC26" s="181">
        <v>0</v>
      </c>
      <c r="AD26" s="181">
        <v>0</v>
      </c>
      <c r="AE26" s="54"/>
      <c r="AF26" s="54"/>
      <c r="AG26" s="176"/>
      <c r="AH26" s="177"/>
      <c r="AI26" s="53"/>
      <c r="AJ26" s="53" t="s">
        <v>369</v>
      </c>
      <c r="AK26" s="53"/>
      <c r="AL26" s="53"/>
      <c r="AM26" s="53"/>
      <c r="AN26" s="53"/>
      <c r="AO26" s="176"/>
      <c r="AP26" s="177"/>
      <c r="AQ26" s="53" t="s">
        <v>369</v>
      </c>
      <c r="AR26" s="176" t="s">
        <v>369</v>
      </c>
    </row>
    <row r="27" spans="1:44" x14ac:dyDescent="0.35">
      <c r="A27" s="175">
        <v>20</v>
      </c>
      <c r="B27" s="52" t="s">
        <v>139</v>
      </c>
      <c r="C27" s="53"/>
      <c r="D27" s="53"/>
      <c r="E27" s="53"/>
      <c r="F27" s="176"/>
      <c r="G27" s="178"/>
      <c r="H27" s="53"/>
      <c r="I27" s="200"/>
      <c r="J27" s="53"/>
      <c r="K27" s="53"/>
      <c r="L27" s="53"/>
      <c r="M27" s="54"/>
      <c r="N27" s="229">
        <v>0</v>
      </c>
      <c r="O27" s="229">
        <v>0</v>
      </c>
      <c r="P27" s="177" t="s">
        <v>230</v>
      </c>
      <c r="Q27" s="177" t="s">
        <v>230</v>
      </c>
      <c r="R27" s="180"/>
      <c r="S27" s="180" t="s">
        <v>230</v>
      </c>
      <c r="T27" s="180">
        <v>0</v>
      </c>
      <c r="U27" s="180"/>
      <c r="V27" s="180"/>
      <c r="W27" s="180"/>
      <c r="X27" s="180">
        <v>0</v>
      </c>
      <c r="Y27" s="53"/>
      <c r="Z27" s="179"/>
      <c r="AA27" s="179"/>
      <c r="AB27" s="53"/>
      <c r="AC27" s="181">
        <v>0</v>
      </c>
      <c r="AD27" s="181">
        <v>0</v>
      </c>
      <c r="AE27" s="54"/>
      <c r="AF27" s="54"/>
      <c r="AG27" s="176"/>
      <c r="AH27" s="177"/>
      <c r="AI27" s="53"/>
      <c r="AJ27" s="53" t="s">
        <v>369</v>
      </c>
      <c r="AK27" s="53"/>
      <c r="AL27" s="53"/>
      <c r="AM27" s="53"/>
      <c r="AN27" s="53"/>
      <c r="AO27" s="176"/>
      <c r="AP27" s="177"/>
      <c r="AQ27" s="53" t="s">
        <v>369</v>
      </c>
      <c r="AR27" s="176" t="s">
        <v>369</v>
      </c>
    </row>
    <row r="28" spans="1:44" x14ac:dyDescent="0.35">
      <c r="A28" s="175">
        <v>21</v>
      </c>
      <c r="B28" s="52" t="s">
        <v>140</v>
      </c>
      <c r="C28" s="53"/>
      <c r="D28" s="53"/>
      <c r="E28" s="53"/>
      <c r="F28" s="176"/>
      <c r="G28" s="178"/>
      <c r="H28" s="53"/>
      <c r="I28" s="53"/>
      <c r="J28" s="53"/>
      <c r="K28" s="53"/>
      <c r="L28" s="53"/>
      <c r="M28" s="54"/>
      <c r="N28" s="229">
        <v>0</v>
      </c>
      <c r="O28" s="229">
        <v>0</v>
      </c>
      <c r="P28" s="177" t="s">
        <v>230</v>
      </c>
      <c r="Q28" s="177" t="s">
        <v>230</v>
      </c>
      <c r="R28" s="180"/>
      <c r="S28" s="180" t="s">
        <v>230</v>
      </c>
      <c r="T28" s="180">
        <v>0</v>
      </c>
      <c r="U28" s="180"/>
      <c r="V28" s="180"/>
      <c r="W28" s="180"/>
      <c r="X28" s="180">
        <v>0</v>
      </c>
      <c r="Y28" s="53"/>
      <c r="Z28" s="179"/>
      <c r="AA28" s="179"/>
      <c r="AB28" s="53"/>
      <c r="AC28" s="181">
        <v>0</v>
      </c>
      <c r="AD28" s="181">
        <v>0</v>
      </c>
      <c r="AE28" s="54"/>
      <c r="AF28" s="54"/>
      <c r="AG28" s="176"/>
      <c r="AH28" s="177"/>
      <c r="AI28" s="53"/>
      <c r="AJ28" s="53" t="s">
        <v>369</v>
      </c>
      <c r="AK28" s="53"/>
      <c r="AL28" s="53"/>
      <c r="AM28" s="53"/>
      <c r="AN28" s="53"/>
      <c r="AO28" s="176"/>
      <c r="AP28" s="177"/>
      <c r="AQ28" s="53" t="s">
        <v>369</v>
      </c>
      <c r="AR28" s="176" t="s">
        <v>369</v>
      </c>
    </row>
    <row r="29" spans="1:44" x14ac:dyDescent="0.35">
      <c r="A29" s="175">
        <v>22</v>
      </c>
      <c r="B29" s="52" t="s">
        <v>141</v>
      </c>
      <c r="C29" s="53"/>
      <c r="D29" s="53"/>
      <c r="E29" s="53"/>
      <c r="F29" s="176"/>
      <c r="G29" s="178"/>
      <c r="H29" s="53"/>
      <c r="I29" s="53"/>
      <c r="J29" s="53"/>
      <c r="K29" s="53"/>
      <c r="L29" s="53"/>
      <c r="M29" s="54"/>
      <c r="N29" s="229">
        <v>0</v>
      </c>
      <c r="O29" s="229">
        <v>0</v>
      </c>
      <c r="P29" s="177" t="s">
        <v>230</v>
      </c>
      <c r="Q29" s="177" t="s">
        <v>230</v>
      </c>
      <c r="R29" s="180"/>
      <c r="S29" s="180" t="s">
        <v>230</v>
      </c>
      <c r="T29" s="180">
        <v>0</v>
      </c>
      <c r="U29" s="180"/>
      <c r="V29" s="180"/>
      <c r="W29" s="180"/>
      <c r="X29" s="180">
        <v>0</v>
      </c>
      <c r="Y29" s="53"/>
      <c r="Z29" s="179"/>
      <c r="AA29" s="179"/>
      <c r="AB29" s="53"/>
      <c r="AC29" s="181">
        <v>0</v>
      </c>
      <c r="AD29" s="181">
        <v>0</v>
      </c>
      <c r="AE29" s="54"/>
      <c r="AF29" s="54"/>
      <c r="AG29" s="176"/>
      <c r="AH29" s="177"/>
      <c r="AI29" s="53"/>
      <c r="AJ29" s="53" t="s">
        <v>369</v>
      </c>
      <c r="AK29" s="53"/>
      <c r="AL29" s="53"/>
      <c r="AM29" s="53"/>
      <c r="AN29" s="53"/>
      <c r="AO29" s="176"/>
      <c r="AP29" s="177"/>
      <c r="AQ29" s="53" t="s">
        <v>369</v>
      </c>
      <c r="AR29" s="176" t="s">
        <v>369</v>
      </c>
    </row>
    <row r="30" spans="1:44" x14ac:dyDescent="0.35">
      <c r="A30" s="175">
        <v>23</v>
      </c>
      <c r="B30" s="52" t="s">
        <v>142</v>
      </c>
      <c r="C30" s="53"/>
      <c r="D30" s="53"/>
      <c r="E30" s="53"/>
      <c r="F30" s="176"/>
      <c r="G30" s="178"/>
      <c r="H30" s="53"/>
      <c r="I30" s="53"/>
      <c r="J30" s="53"/>
      <c r="K30" s="53"/>
      <c r="L30" s="53"/>
      <c r="M30" s="54"/>
      <c r="N30" s="229">
        <v>0</v>
      </c>
      <c r="O30" s="229">
        <v>0</v>
      </c>
      <c r="P30" s="177" t="s">
        <v>230</v>
      </c>
      <c r="Q30" s="177" t="s">
        <v>230</v>
      </c>
      <c r="R30" s="180"/>
      <c r="S30" s="180" t="s">
        <v>230</v>
      </c>
      <c r="T30" s="180">
        <v>0</v>
      </c>
      <c r="U30" s="180"/>
      <c r="V30" s="180"/>
      <c r="W30" s="180"/>
      <c r="X30" s="180">
        <v>0</v>
      </c>
      <c r="Y30" s="53"/>
      <c r="Z30" s="179"/>
      <c r="AA30" s="179"/>
      <c r="AB30" s="53"/>
      <c r="AC30" s="181">
        <v>0</v>
      </c>
      <c r="AD30" s="181">
        <v>0</v>
      </c>
      <c r="AE30" s="54"/>
      <c r="AF30" s="54"/>
      <c r="AG30" s="176"/>
      <c r="AH30" s="177"/>
      <c r="AI30" s="53"/>
      <c r="AJ30" s="53" t="s">
        <v>369</v>
      </c>
      <c r="AK30" s="53"/>
      <c r="AL30" s="53"/>
      <c r="AM30" s="53"/>
      <c r="AN30" s="53"/>
      <c r="AO30" s="176"/>
      <c r="AP30" s="177"/>
      <c r="AQ30" s="53" t="s">
        <v>369</v>
      </c>
      <c r="AR30" s="176" t="s">
        <v>369</v>
      </c>
    </row>
    <row r="31" spans="1:44" x14ac:dyDescent="0.35">
      <c r="A31" s="175">
        <v>24</v>
      </c>
      <c r="B31" s="52" t="s">
        <v>143</v>
      </c>
      <c r="C31" s="53"/>
      <c r="D31" s="53"/>
      <c r="E31" s="53"/>
      <c r="F31" s="176"/>
      <c r="G31" s="178"/>
      <c r="H31" s="53"/>
      <c r="I31" s="53"/>
      <c r="J31" s="53"/>
      <c r="K31" s="53"/>
      <c r="L31" s="53"/>
      <c r="M31" s="54"/>
      <c r="N31" s="229">
        <v>0</v>
      </c>
      <c r="O31" s="229">
        <v>0</v>
      </c>
      <c r="P31" s="177" t="s">
        <v>230</v>
      </c>
      <c r="Q31" s="177" t="s">
        <v>230</v>
      </c>
      <c r="R31" s="180"/>
      <c r="S31" s="180" t="s">
        <v>230</v>
      </c>
      <c r="T31" s="180">
        <v>0</v>
      </c>
      <c r="U31" s="180"/>
      <c r="V31" s="180"/>
      <c r="W31" s="180"/>
      <c r="X31" s="180">
        <v>0</v>
      </c>
      <c r="Y31" s="53"/>
      <c r="Z31" s="179"/>
      <c r="AA31" s="179"/>
      <c r="AB31" s="53"/>
      <c r="AC31" s="181">
        <v>0</v>
      </c>
      <c r="AD31" s="181">
        <v>0</v>
      </c>
      <c r="AE31" s="54"/>
      <c r="AF31" s="54"/>
      <c r="AG31" s="176"/>
      <c r="AH31" s="177"/>
      <c r="AI31" s="53"/>
      <c r="AJ31" s="53" t="s">
        <v>369</v>
      </c>
      <c r="AK31" s="53"/>
      <c r="AL31" s="53"/>
      <c r="AM31" s="53"/>
      <c r="AN31" s="53"/>
      <c r="AO31" s="176"/>
      <c r="AP31" s="177"/>
      <c r="AQ31" s="53" t="s">
        <v>369</v>
      </c>
      <c r="AR31" s="176" t="s">
        <v>369</v>
      </c>
    </row>
    <row r="32" spans="1:44" x14ac:dyDescent="0.35">
      <c r="A32" s="175">
        <v>25</v>
      </c>
      <c r="B32" s="52" t="s">
        <v>144</v>
      </c>
      <c r="C32" s="53"/>
      <c r="D32" s="53"/>
      <c r="E32" s="53"/>
      <c r="F32" s="176"/>
      <c r="G32" s="178"/>
      <c r="H32" s="53"/>
      <c r="I32" s="53"/>
      <c r="J32" s="53"/>
      <c r="K32" s="53"/>
      <c r="L32" s="53"/>
      <c r="M32" s="54"/>
      <c r="N32" s="229">
        <v>0</v>
      </c>
      <c r="O32" s="229">
        <v>0</v>
      </c>
      <c r="P32" s="177" t="s">
        <v>230</v>
      </c>
      <c r="Q32" s="177" t="s">
        <v>230</v>
      </c>
      <c r="R32" s="180"/>
      <c r="S32" s="180" t="s">
        <v>230</v>
      </c>
      <c r="T32" s="180">
        <v>0</v>
      </c>
      <c r="U32" s="180"/>
      <c r="V32" s="180"/>
      <c r="W32" s="180"/>
      <c r="X32" s="180">
        <v>0</v>
      </c>
      <c r="Y32" s="53"/>
      <c r="Z32" s="179"/>
      <c r="AA32" s="179"/>
      <c r="AB32" s="53"/>
      <c r="AC32" s="181">
        <v>0</v>
      </c>
      <c r="AD32" s="181">
        <v>0</v>
      </c>
      <c r="AE32" s="54"/>
      <c r="AF32" s="54"/>
      <c r="AG32" s="176"/>
      <c r="AH32" s="177"/>
      <c r="AI32" s="53"/>
      <c r="AJ32" s="53" t="s">
        <v>369</v>
      </c>
      <c r="AK32" s="53"/>
      <c r="AL32" s="53"/>
      <c r="AM32" s="53"/>
      <c r="AN32" s="53"/>
      <c r="AO32" s="176"/>
      <c r="AP32" s="177"/>
      <c r="AQ32" s="53" t="s">
        <v>369</v>
      </c>
      <c r="AR32" s="176" t="s">
        <v>369</v>
      </c>
    </row>
  </sheetData>
  <mergeCells count="5">
    <mergeCell ref="B5:F5"/>
    <mergeCell ref="G5:O5"/>
    <mergeCell ref="P5:AG5"/>
    <mergeCell ref="AH5:AO5"/>
    <mergeCell ref="AP5:AR5"/>
  </mergeCells>
  <dataValidations count="6">
    <dataValidation type="list" allowBlank="1" showInputMessage="1" showErrorMessage="1" sqref="H8:H32" xr:uid="{90C7E5D4-A1A9-43F4-829F-651C7DA71BE7}">
      <formula1>"Operating,Finance,Peppercorn"</formula1>
    </dataValidation>
    <dataValidation type="list" allowBlank="1" showInputMessage="1" showErrorMessage="1" sqref="P8:Q32" xr:uid="{97BDA3FD-F75D-44F6-B259-04A71FAAC23D}">
      <formula1>"Please select,Yes,No"</formula1>
    </dataValidation>
    <dataValidation type="list" allowBlank="1" showInputMessage="1" showErrorMessage="1" sqref="S8:S32" xr:uid="{9F06C141-E2E2-4FB6-A49F-484CEFE89B19}">
      <formula1>"Please select, In advance, In arrears"</formula1>
    </dataValidation>
    <dataValidation type="list" allowBlank="1" showInputMessage="1" showErrorMessage="1" sqref="AR8:AR32" xr:uid="{9F290425-3DDA-4CAC-BF08-F38B10E2074D}">
      <formula1>"Please Select,Yes,No"</formula1>
    </dataValidation>
    <dataValidation type="list" allowBlank="1" showInputMessage="1" showErrorMessage="1" sqref="AJ8:AJ32" xr:uid="{DC226635-9372-4361-8604-939841465B5E}">
      <formula1>"Please Select,Yes,No,"</formula1>
    </dataValidation>
    <dataValidation type="list" allowBlank="1" showInputMessage="1" showErrorMessage="1" sqref="AQ8:AQ32" xr:uid="{9B93F431-B6C5-4D79-BC6E-AFEBE67FC752}">
      <formula1>"Please Select, Internal, External"</formula1>
    </dataValidation>
  </dataValidations>
  <pageMargins left="0.7" right="0.7" top="0.75" bottom="0.75" header="0.3" footer="0.3"/>
  <pageSetup paperSize="9" orientation="portrait"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EAFD3A-B217-4C10-8621-F38B824B0F47}">
  <sheetPr codeName="Sheet1"/>
  <dimension ref="A1:V32"/>
  <sheetViews>
    <sheetView workbookViewId="0">
      <selection activeCell="S8" sqref="S8"/>
    </sheetView>
  </sheetViews>
  <sheetFormatPr defaultRowHeight="14.5" x14ac:dyDescent="0.35"/>
  <cols>
    <col min="1" max="1" width="9.08984375" customWidth="1"/>
    <col min="2" max="2" width="22.453125" customWidth="1"/>
    <col min="3" max="3" width="50" customWidth="1"/>
    <col min="4" max="12" width="19.54296875" customWidth="1"/>
    <col min="13" max="16" width="17.08984375" style="94" customWidth="1"/>
    <col min="17" max="20" width="17.54296875" customWidth="1"/>
    <col min="21" max="22" width="21" style="94" customWidth="1"/>
  </cols>
  <sheetData>
    <row r="1" spans="1:22" ht="18.5" x14ac:dyDescent="0.45">
      <c r="A1" s="82" t="s">
        <v>95</v>
      </c>
    </row>
    <row r="3" spans="1:22" s="59" customFormat="1" x14ac:dyDescent="0.35">
      <c r="A3" s="60"/>
      <c r="B3" s="60"/>
      <c r="C3" s="60"/>
      <c r="D3" s="60"/>
      <c r="E3" s="60"/>
      <c r="M3" s="99"/>
      <c r="N3" s="99"/>
      <c r="O3" s="99"/>
      <c r="P3" s="99"/>
      <c r="U3" s="99"/>
      <c r="V3" s="99"/>
    </row>
    <row r="4" spans="1:22" x14ac:dyDescent="0.35">
      <c r="M4"/>
      <c r="N4"/>
      <c r="O4"/>
      <c r="P4"/>
      <c r="U4"/>
      <c r="V4"/>
    </row>
    <row r="5" spans="1:22" ht="15" thickBot="1" x14ac:dyDescent="0.4">
      <c r="M5"/>
      <c r="N5"/>
      <c r="O5"/>
      <c r="P5"/>
      <c r="U5"/>
      <c r="V5"/>
    </row>
    <row r="6" spans="1:22" ht="15" thickBot="1" x14ac:dyDescent="0.4">
      <c r="D6" s="450" t="s">
        <v>76</v>
      </c>
      <c r="E6" s="451"/>
      <c r="F6" s="451"/>
      <c r="G6" s="451"/>
      <c r="H6" s="451"/>
      <c r="I6" s="451"/>
      <c r="J6" s="451"/>
      <c r="K6" s="451"/>
      <c r="L6" s="452"/>
      <c r="M6" s="450" t="s">
        <v>77</v>
      </c>
      <c r="N6" s="451"/>
      <c r="O6" s="451"/>
      <c r="P6" s="452"/>
      <c r="Q6" s="450" t="s">
        <v>45</v>
      </c>
      <c r="R6" s="451"/>
      <c r="S6" s="451"/>
      <c r="T6" s="452"/>
      <c r="U6" s="450" t="s">
        <v>51</v>
      </c>
      <c r="V6" s="452"/>
    </row>
    <row r="7" spans="1:22" s="56" customFormat="1" ht="71.400000000000006" customHeight="1" thickBot="1" x14ac:dyDescent="0.4">
      <c r="A7" s="356" t="s">
        <v>70</v>
      </c>
      <c r="B7" s="357" t="s">
        <v>228</v>
      </c>
      <c r="C7" s="358" t="s">
        <v>107</v>
      </c>
      <c r="D7" s="359" t="s">
        <v>490</v>
      </c>
      <c r="E7" s="359" t="s">
        <v>29</v>
      </c>
      <c r="F7" s="359" t="s">
        <v>30</v>
      </c>
      <c r="G7" s="360" t="s">
        <v>487</v>
      </c>
      <c r="H7" s="361" t="s">
        <v>32</v>
      </c>
      <c r="I7" s="359" t="s">
        <v>473</v>
      </c>
      <c r="J7" s="359" t="s">
        <v>35</v>
      </c>
      <c r="K7" s="359" t="s">
        <v>36</v>
      </c>
      <c r="L7" s="360" t="s">
        <v>37</v>
      </c>
      <c r="M7" s="361" t="s">
        <v>280</v>
      </c>
      <c r="N7" s="359" t="s">
        <v>281</v>
      </c>
      <c r="O7" s="359" t="s">
        <v>361</v>
      </c>
      <c r="P7" s="362" t="s">
        <v>345</v>
      </c>
      <c r="Q7" s="359" t="s">
        <v>47</v>
      </c>
      <c r="R7" s="359" t="s">
        <v>48</v>
      </c>
      <c r="S7" s="359" t="s">
        <v>268</v>
      </c>
      <c r="T7" s="360" t="s">
        <v>49</v>
      </c>
      <c r="U7" s="361" t="s">
        <v>53</v>
      </c>
      <c r="V7" s="362" t="s">
        <v>265</v>
      </c>
    </row>
    <row r="8" spans="1:22" s="51" customFormat="1" ht="15" customHeight="1" x14ac:dyDescent="0.35">
      <c r="A8" s="58">
        <v>1</v>
      </c>
      <c r="B8" s="52" t="str">
        <f>'Lease Register'!B8</f>
        <v>Lease1</v>
      </c>
      <c r="C8" s="52" t="str">
        <f>'Lease Register'!C8</f>
        <v>Worked Example - Operating Lease</v>
      </c>
      <c r="D8" s="110">
        <f>'Lease Register'!G8</f>
        <v>44652</v>
      </c>
      <c r="E8" s="132">
        <f>'Lease Register'!Z8</f>
        <v>0.05</v>
      </c>
      <c r="F8" s="132">
        <f>'Lease Register'!AA8</f>
        <v>9.4999999999999998E-3</v>
      </c>
      <c r="G8" s="95">
        <f>'Lease Register'!R8</f>
        <v>50000</v>
      </c>
      <c r="H8" s="96">
        <f>'Lease Register'!AD8</f>
        <v>0</v>
      </c>
      <c r="I8" s="96">
        <v>0</v>
      </c>
      <c r="J8" s="97">
        <f>'Lease Register'!T8</f>
        <v>0</v>
      </c>
      <c r="K8" s="97">
        <f>'Lease Register'!N8</f>
        <v>0</v>
      </c>
      <c r="L8" s="97">
        <f>'Lease Register'!O8</f>
        <v>0</v>
      </c>
      <c r="M8" s="100">
        <f>'Lease Register'!J8</f>
        <v>10</v>
      </c>
      <c r="N8" s="101">
        <f>'Lease Register'!K8</f>
        <v>10</v>
      </c>
      <c r="O8" s="101">
        <f>'Lease Register'!L8</f>
        <v>0</v>
      </c>
      <c r="P8" s="101">
        <f>'Lease Register'!M8</f>
        <v>0</v>
      </c>
      <c r="Q8" s="97">
        <f>'Lease Register'!W8</f>
        <v>50000</v>
      </c>
      <c r="R8" s="186">
        <f>'Lease Register'!U8</f>
        <v>20000</v>
      </c>
      <c r="S8" s="186">
        <f>'Lease Register'!V8</f>
        <v>5000</v>
      </c>
      <c r="T8" s="95">
        <f>'Lease Register'!X8</f>
        <v>0</v>
      </c>
      <c r="U8" s="102" t="str">
        <f>'Lease Register'!AJ8</f>
        <v>No</v>
      </c>
      <c r="V8" s="101">
        <f>'Lease Register'!AK8</f>
        <v>10</v>
      </c>
    </row>
    <row r="9" spans="1:22" x14ac:dyDescent="0.35">
      <c r="A9" s="55">
        <v>2</v>
      </c>
      <c r="B9" s="52" t="str">
        <f>'Lease Register'!B9</f>
        <v>Lease2</v>
      </c>
      <c r="C9" s="52" t="str">
        <f>'Lease Register'!C9</f>
        <v>Worked Example - Monthly Payments</v>
      </c>
      <c r="D9" s="110">
        <f>'Lease Register'!G9</f>
        <v>44652</v>
      </c>
      <c r="E9" s="132">
        <f>'Lease Register'!Z9</f>
        <v>0.05</v>
      </c>
      <c r="F9" s="132">
        <f>'Lease Register'!AA9</f>
        <v>9.4999999999999998E-3</v>
      </c>
      <c r="G9" s="95">
        <f>'Lease Register'!R9</f>
        <v>50000</v>
      </c>
      <c r="H9" s="96">
        <f>'Lease Register'!AD9</f>
        <v>0</v>
      </c>
      <c r="I9" s="96">
        <v>0</v>
      </c>
      <c r="J9" s="97">
        <f>'Lease Register'!T9</f>
        <v>0</v>
      </c>
      <c r="K9" s="57">
        <f>'Lease Register'!N9</f>
        <v>0</v>
      </c>
      <c r="L9" s="97">
        <f>'Lease Register'!O9</f>
        <v>0</v>
      </c>
      <c r="M9" s="100">
        <f>'Lease Register'!J9</f>
        <v>10</v>
      </c>
      <c r="N9" s="101">
        <f>'Lease Register'!K9</f>
        <v>10</v>
      </c>
      <c r="O9" s="101">
        <f>'Lease Register'!L9</f>
        <v>0</v>
      </c>
      <c r="P9" s="101">
        <f>'Lease Register'!M9</f>
        <v>0</v>
      </c>
      <c r="Q9" s="97">
        <f>'Lease Register'!W9</f>
        <v>50000</v>
      </c>
      <c r="R9" s="186">
        <f>'Lease Register'!U9</f>
        <v>20000</v>
      </c>
      <c r="S9" s="186">
        <f>'Lease Register'!V9</f>
        <v>5000</v>
      </c>
      <c r="T9" s="95">
        <f>'Lease Register'!X9</f>
        <v>0</v>
      </c>
      <c r="U9" s="102" t="str">
        <f>'Lease Register'!AJ9</f>
        <v>No</v>
      </c>
      <c r="V9" s="101">
        <f>'Lease Register'!AK9</f>
        <v>10</v>
      </c>
    </row>
    <row r="10" spans="1:22" x14ac:dyDescent="0.35">
      <c r="A10" s="58">
        <v>3</v>
      </c>
      <c r="B10" s="52" t="str">
        <f>'Lease Register'!B10</f>
        <v>Lease3</v>
      </c>
      <c r="C10" s="52" t="str">
        <f>'Lease Register'!C10</f>
        <v>Worked Example - Change in lease liability (change in payments)</v>
      </c>
      <c r="D10" s="110">
        <f>'Lease Register'!G10</f>
        <v>44652</v>
      </c>
      <c r="E10" s="132">
        <f>'Lease Register'!Z10</f>
        <v>0.05</v>
      </c>
      <c r="F10" s="132">
        <f>'Lease Register'!AA10</f>
        <v>9.4999999999999998E-3</v>
      </c>
      <c r="G10" s="95">
        <f>'Lease Register'!R10</f>
        <v>50000</v>
      </c>
      <c r="H10" s="96">
        <f>'Lease Register'!AD10</f>
        <v>0</v>
      </c>
      <c r="I10" s="96">
        <v>0</v>
      </c>
      <c r="J10" s="97">
        <f>'Lease Register'!T10</f>
        <v>0</v>
      </c>
      <c r="K10" s="57">
        <f>'Lease Register'!N10</f>
        <v>0</v>
      </c>
      <c r="L10" s="97">
        <f>'Lease Register'!O10</f>
        <v>0</v>
      </c>
      <c r="M10" s="100">
        <f>'Lease Register'!J10</f>
        <v>10</v>
      </c>
      <c r="N10" s="101">
        <f>'Lease Register'!K10</f>
        <v>10</v>
      </c>
      <c r="O10" s="101">
        <f>'Lease Register'!L10</f>
        <v>0</v>
      </c>
      <c r="P10" s="101">
        <f>'Lease Register'!M10</f>
        <v>0</v>
      </c>
      <c r="Q10" s="97">
        <f>'Lease Register'!W10</f>
        <v>50000</v>
      </c>
      <c r="R10" s="186">
        <f>'Lease Register'!U10</f>
        <v>20000</v>
      </c>
      <c r="S10" s="186">
        <f>'Lease Register'!V10</f>
        <v>5000</v>
      </c>
      <c r="T10" s="95">
        <f>'Lease Register'!X10</f>
        <v>0</v>
      </c>
      <c r="U10" s="102" t="str">
        <f>'Lease Register'!AJ10</f>
        <v>No</v>
      </c>
      <c r="V10" s="101">
        <f>'Lease Register'!AK10</f>
        <v>10</v>
      </c>
    </row>
    <row r="11" spans="1:22" x14ac:dyDescent="0.35">
      <c r="A11" s="55">
        <v>4</v>
      </c>
      <c r="B11" s="52" t="str">
        <f>'Lease Register'!B11</f>
        <v>Lease4</v>
      </c>
      <c r="C11" s="52" t="str">
        <f>'Lease Register'!C11</f>
        <v>Worked Example - Change in lease liability (change in discount rate)</v>
      </c>
      <c r="D11" s="110">
        <f>'Lease Register'!G11</f>
        <v>44652</v>
      </c>
      <c r="E11" s="132">
        <f>'Lease Register'!Z11</f>
        <v>0.05</v>
      </c>
      <c r="F11" s="132">
        <f>'Lease Register'!AA11</f>
        <v>9.4999999999999998E-3</v>
      </c>
      <c r="G11" s="95">
        <f>'Lease Register'!R11</f>
        <v>50000</v>
      </c>
      <c r="H11" s="96">
        <f>'Lease Register'!AD11</f>
        <v>0</v>
      </c>
      <c r="I11" s="96">
        <v>0</v>
      </c>
      <c r="J11" s="225">
        <f>'Lease Register'!T11</f>
        <v>0</v>
      </c>
      <c r="K11" s="57">
        <f>'Lease Register'!N11</f>
        <v>0</v>
      </c>
      <c r="L11" s="97">
        <f>'Lease Register'!O11</f>
        <v>0</v>
      </c>
      <c r="M11" s="100">
        <f>'Lease Register'!J11</f>
        <v>10</v>
      </c>
      <c r="N11" s="101">
        <f>'Lease Register'!K11</f>
        <v>10</v>
      </c>
      <c r="O11" s="101">
        <f>'Lease Register'!L11</f>
        <v>0</v>
      </c>
      <c r="P11" s="101">
        <f>'Lease Register'!M11</f>
        <v>0</v>
      </c>
      <c r="Q11" s="97">
        <f>'Lease Register'!W11</f>
        <v>50000</v>
      </c>
      <c r="R11" s="186">
        <f>'Lease Register'!U11</f>
        <v>0</v>
      </c>
      <c r="S11" s="186">
        <f>'Lease Register'!V11</f>
        <v>0</v>
      </c>
      <c r="T11" s="95">
        <f>'Lease Register'!X11</f>
        <v>0</v>
      </c>
      <c r="U11" s="102" t="str">
        <f>'Lease Register'!AJ11</f>
        <v>No</v>
      </c>
      <c r="V11" s="101">
        <f>'Lease Register'!AK11</f>
        <v>10</v>
      </c>
    </row>
    <row r="12" spans="1:22" x14ac:dyDescent="0.35">
      <c r="A12" s="58">
        <v>5</v>
      </c>
      <c r="B12" s="52" t="str">
        <f>'Lease Register'!B12</f>
        <v>Lease5</v>
      </c>
      <c r="C12" s="52" t="str">
        <f>'Lease Register'!C12</f>
        <v>Worked Example - Revaluation of the RoU asset</v>
      </c>
      <c r="D12" s="110">
        <f>'Lease Register'!G12</f>
        <v>44652</v>
      </c>
      <c r="E12" s="132">
        <f>'Lease Register'!Z12</f>
        <v>0.05</v>
      </c>
      <c r="F12" s="132">
        <f>'Lease Register'!AA12</f>
        <v>9.4999999999999998E-3</v>
      </c>
      <c r="G12" s="95">
        <f>'Lease Register'!R12</f>
        <v>50000</v>
      </c>
      <c r="H12" s="96">
        <f>'Lease Register'!AD12</f>
        <v>0</v>
      </c>
      <c r="I12" s="96">
        <v>0</v>
      </c>
      <c r="J12" s="97">
        <f>'Lease Register'!T12</f>
        <v>0</v>
      </c>
      <c r="K12" s="57">
        <f>'Lease Register'!N12</f>
        <v>0</v>
      </c>
      <c r="L12" s="97">
        <f>'Lease Register'!O12</f>
        <v>0</v>
      </c>
      <c r="M12" s="100">
        <f>'Lease Register'!J12</f>
        <v>10</v>
      </c>
      <c r="N12" s="101">
        <f>'Lease Register'!K12</f>
        <v>10</v>
      </c>
      <c r="O12" s="101">
        <f>'Lease Register'!L12</f>
        <v>0</v>
      </c>
      <c r="P12" s="101">
        <f>'Lease Register'!M12</f>
        <v>0</v>
      </c>
      <c r="Q12" s="97">
        <f>'Lease Register'!W12</f>
        <v>50000</v>
      </c>
      <c r="R12" s="186">
        <f>'Lease Register'!U12</f>
        <v>0</v>
      </c>
      <c r="S12" s="186">
        <f>'Lease Register'!V12</f>
        <v>0</v>
      </c>
      <c r="T12" s="95">
        <f>'Lease Register'!X12</f>
        <v>0</v>
      </c>
      <c r="U12" s="102" t="str">
        <f>'Lease Register'!AJ12</f>
        <v>No</v>
      </c>
      <c r="V12" s="101">
        <f>'Lease Register'!AK12</f>
        <v>10</v>
      </c>
    </row>
    <row r="13" spans="1:22" x14ac:dyDescent="0.35">
      <c r="A13" s="55">
        <v>6</v>
      </c>
      <c r="B13" s="52" t="str">
        <f>'Lease Register'!B13</f>
        <v>Lease6</v>
      </c>
      <c r="C13" s="52" t="str">
        <f>'Lease Register'!C13</f>
        <v>Worked Example - Early Termination</v>
      </c>
      <c r="D13" s="110">
        <f>'Lease Register'!G13</f>
        <v>44652</v>
      </c>
      <c r="E13" s="132">
        <f>'Lease Register'!Z13</f>
        <v>0.05</v>
      </c>
      <c r="F13" s="132">
        <f>'Lease Register'!AA13</f>
        <v>9.4999999999999998E-3</v>
      </c>
      <c r="G13" s="95">
        <f>'Lease Register'!R13</f>
        <v>50000</v>
      </c>
      <c r="H13" s="96">
        <f>'Lease Register'!AD13</f>
        <v>0</v>
      </c>
      <c r="I13" s="96">
        <v>0</v>
      </c>
      <c r="J13" s="97">
        <f>'Lease Register'!T13</f>
        <v>0</v>
      </c>
      <c r="K13" s="57">
        <f>'Lease Register'!N13</f>
        <v>0</v>
      </c>
      <c r="L13" s="97">
        <f>'Lease Register'!O13</f>
        <v>0</v>
      </c>
      <c r="M13" s="100">
        <f>'Lease Register'!J13</f>
        <v>10</v>
      </c>
      <c r="N13" s="101">
        <f>'Lease Register'!K13</f>
        <v>10</v>
      </c>
      <c r="O13" s="101">
        <f>'Lease Register'!L13</f>
        <v>0</v>
      </c>
      <c r="P13" s="101">
        <f>'Lease Register'!M13</f>
        <v>0</v>
      </c>
      <c r="Q13" s="97">
        <f>'Lease Register'!W13</f>
        <v>50000</v>
      </c>
      <c r="R13" s="186">
        <f>'Lease Register'!U13</f>
        <v>20000</v>
      </c>
      <c r="S13" s="186">
        <f>'Lease Register'!V13</f>
        <v>5000</v>
      </c>
      <c r="T13" s="95">
        <f>'Lease Register'!X13</f>
        <v>0</v>
      </c>
      <c r="U13" s="102" t="str">
        <f>'Lease Register'!AJ13</f>
        <v>No</v>
      </c>
      <c r="V13" s="101">
        <f>'Lease Register'!AK13</f>
        <v>10</v>
      </c>
    </row>
    <row r="14" spans="1:22" x14ac:dyDescent="0.35">
      <c r="A14" s="58">
        <v>7</v>
      </c>
      <c r="B14" s="52" t="str">
        <f>'Lease Register'!B14</f>
        <v>Lease7</v>
      </c>
      <c r="C14" s="52" t="str">
        <f>'Lease Register'!C14</f>
        <v>Worked Example - Cumulative Catch Up</v>
      </c>
      <c r="D14" s="110">
        <f>'Lease Register'!G14</f>
        <v>44652</v>
      </c>
      <c r="E14" s="132">
        <f>'Lease Register'!Z14</f>
        <v>0</v>
      </c>
      <c r="F14" s="132">
        <f>'Lease Register'!AA14</f>
        <v>9.4999999999999998E-3</v>
      </c>
      <c r="G14" s="95">
        <f>'Lease Register'!R14</f>
        <v>1000</v>
      </c>
      <c r="H14" s="96">
        <f>'Lease Register'!AD14</f>
        <v>0</v>
      </c>
      <c r="I14" s="96">
        <v>0</v>
      </c>
      <c r="J14" s="97">
        <f>'Lease Register'!T14</f>
        <v>0</v>
      </c>
      <c r="K14" s="57">
        <f>'Lease Register'!N14</f>
        <v>0</v>
      </c>
      <c r="L14" s="97">
        <f>'Lease Register'!O14</f>
        <v>0</v>
      </c>
      <c r="M14" s="100">
        <f>'Lease Register'!J14</f>
        <v>3</v>
      </c>
      <c r="N14" s="101">
        <f>'Lease Register'!K14</f>
        <v>3</v>
      </c>
      <c r="O14" s="101">
        <f>'Lease Register'!L14</f>
        <v>0</v>
      </c>
      <c r="P14" s="101">
        <f>'Lease Register'!M14</f>
        <v>0</v>
      </c>
      <c r="Q14" s="97">
        <f>'Lease Register'!W14</f>
        <v>0</v>
      </c>
      <c r="R14" s="186">
        <f>'Lease Register'!U14</f>
        <v>0</v>
      </c>
      <c r="S14" s="186">
        <f>'Lease Register'!V14</f>
        <v>0</v>
      </c>
      <c r="T14" s="95">
        <f>'Lease Register'!X14</f>
        <v>0</v>
      </c>
      <c r="U14" s="102" t="str">
        <f>'Lease Register'!AJ14</f>
        <v>No</v>
      </c>
      <c r="V14" s="101">
        <f>'Lease Register'!AK14</f>
        <v>3</v>
      </c>
    </row>
    <row r="15" spans="1:22" x14ac:dyDescent="0.35">
      <c r="A15" s="55">
        <v>8</v>
      </c>
      <c r="B15" s="52" t="str">
        <f>'Lease Register'!B15</f>
        <v>Lease8</v>
      </c>
      <c r="C15" s="52">
        <f>'Lease Register'!C15</f>
        <v>0</v>
      </c>
      <c r="D15" s="110">
        <f>'Lease Register'!G15</f>
        <v>0</v>
      </c>
      <c r="E15" s="132">
        <f>'Lease Register'!Z15</f>
        <v>0</v>
      </c>
      <c r="F15" s="132">
        <f>'Lease Register'!AA15</f>
        <v>0</v>
      </c>
      <c r="G15" s="95">
        <f>'Lease Register'!R15</f>
        <v>0</v>
      </c>
      <c r="H15" s="96">
        <f>'Lease Register'!AD15</f>
        <v>0</v>
      </c>
      <c r="I15" s="96">
        <v>0</v>
      </c>
      <c r="J15" s="97">
        <f>'Lease Register'!T15</f>
        <v>0</v>
      </c>
      <c r="K15" s="57">
        <f>'Lease Register'!N15</f>
        <v>0</v>
      </c>
      <c r="L15" s="97">
        <f>'Lease Register'!O15</f>
        <v>0</v>
      </c>
      <c r="M15" s="100">
        <f>'Lease Register'!J15</f>
        <v>0</v>
      </c>
      <c r="N15" s="101">
        <f>'Lease Register'!K15</f>
        <v>0</v>
      </c>
      <c r="O15" s="101">
        <f>'Lease Register'!L15</f>
        <v>0</v>
      </c>
      <c r="P15" s="101">
        <f>'Lease Register'!M15</f>
        <v>0</v>
      </c>
      <c r="Q15" s="97">
        <f>'Lease Register'!W15</f>
        <v>0</v>
      </c>
      <c r="R15" s="186">
        <f>'Lease Register'!U15</f>
        <v>0</v>
      </c>
      <c r="S15" s="186">
        <f>'Lease Register'!V15</f>
        <v>0</v>
      </c>
      <c r="T15" s="95">
        <f>'Lease Register'!X15</f>
        <v>0</v>
      </c>
      <c r="U15" s="102" t="str">
        <f>'Lease Register'!AJ15</f>
        <v>Please Select</v>
      </c>
      <c r="V15" s="101">
        <f>'Lease Register'!AK15</f>
        <v>0</v>
      </c>
    </row>
    <row r="16" spans="1:22" x14ac:dyDescent="0.35">
      <c r="A16" s="58">
        <v>9</v>
      </c>
      <c r="B16" s="52" t="str">
        <f>'Lease Register'!B16</f>
        <v>Lease9</v>
      </c>
      <c r="C16" s="52">
        <f>'Lease Register'!C16</f>
        <v>0</v>
      </c>
      <c r="D16" s="110">
        <f>'Lease Register'!G16</f>
        <v>0</v>
      </c>
      <c r="E16" s="132">
        <f>'Lease Register'!Z16</f>
        <v>0</v>
      </c>
      <c r="F16" s="132">
        <f>'Lease Register'!AA16</f>
        <v>0</v>
      </c>
      <c r="G16" s="95">
        <f>'Lease Register'!R16</f>
        <v>0</v>
      </c>
      <c r="H16" s="96">
        <f>'Lease Register'!AD16</f>
        <v>0</v>
      </c>
      <c r="I16" s="96">
        <v>0</v>
      </c>
      <c r="J16" s="97">
        <f>'Lease Register'!T16</f>
        <v>0</v>
      </c>
      <c r="K16" s="97">
        <f>'Lease Register'!N16</f>
        <v>0</v>
      </c>
      <c r="L16" s="97">
        <f>'Lease Register'!O16</f>
        <v>0</v>
      </c>
      <c r="M16" s="100">
        <f>'Lease Register'!J16</f>
        <v>0</v>
      </c>
      <c r="N16" s="101">
        <f>'Lease Register'!K16</f>
        <v>0</v>
      </c>
      <c r="O16" s="101">
        <f>'Lease Register'!L16</f>
        <v>0</v>
      </c>
      <c r="P16" s="101">
        <f>'Lease Register'!M16</f>
        <v>0</v>
      </c>
      <c r="Q16" s="97">
        <f>'Lease Register'!W16</f>
        <v>0</v>
      </c>
      <c r="R16" s="186">
        <f>'Lease Register'!U16</f>
        <v>0</v>
      </c>
      <c r="S16" s="186">
        <f>'Lease Register'!V16</f>
        <v>0</v>
      </c>
      <c r="T16" s="95">
        <f>'Lease Register'!X16</f>
        <v>0</v>
      </c>
      <c r="U16" s="102" t="str">
        <f>'Lease Register'!AJ16</f>
        <v>Please Select</v>
      </c>
      <c r="V16" s="101">
        <f>'Lease Register'!AK16</f>
        <v>0</v>
      </c>
    </row>
    <row r="17" spans="1:22" x14ac:dyDescent="0.35">
      <c r="A17" s="55">
        <v>10</v>
      </c>
      <c r="B17" s="52" t="str">
        <f>'Lease Register'!B17</f>
        <v>Lease10</v>
      </c>
      <c r="C17" s="52">
        <f>'Lease Register'!C17</f>
        <v>0</v>
      </c>
      <c r="D17" s="110">
        <f>'Lease Register'!G17</f>
        <v>0</v>
      </c>
      <c r="E17" s="132">
        <f>'Lease Register'!Z17</f>
        <v>0</v>
      </c>
      <c r="F17" s="132">
        <f>'Lease Register'!AA17</f>
        <v>0</v>
      </c>
      <c r="G17" s="95">
        <f>'Lease Register'!R17</f>
        <v>0</v>
      </c>
      <c r="H17" s="96">
        <f>'Lease Register'!AD17</f>
        <v>0</v>
      </c>
      <c r="I17" s="96">
        <v>0</v>
      </c>
      <c r="J17" s="97">
        <f>'Lease Register'!T17</f>
        <v>0</v>
      </c>
      <c r="K17" s="57">
        <f>'Lease Register'!N17</f>
        <v>0</v>
      </c>
      <c r="L17" s="97">
        <f>'Lease Register'!O17</f>
        <v>0</v>
      </c>
      <c r="M17" s="100">
        <f>'Lease Register'!J17</f>
        <v>0</v>
      </c>
      <c r="N17" s="101">
        <f>'Lease Register'!K17</f>
        <v>0</v>
      </c>
      <c r="O17" s="101">
        <f>'Lease Register'!L17</f>
        <v>0</v>
      </c>
      <c r="P17" s="101">
        <f>'Lease Register'!M17</f>
        <v>0</v>
      </c>
      <c r="Q17" s="97">
        <f>'Lease Register'!W17</f>
        <v>0</v>
      </c>
      <c r="R17" s="186">
        <f>'Lease Register'!U17</f>
        <v>0</v>
      </c>
      <c r="S17" s="186">
        <f>'Lease Register'!V17</f>
        <v>0</v>
      </c>
      <c r="T17" s="95">
        <f>'Lease Register'!X17</f>
        <v>0</v>
      </c>
      <c r="U17" s="102" t="str">
        <f>'Lease Register'!AJ17</f>
        <v>Please Select</v>
      </c>
      <c r="V17" s="101">
        <f>'Lease Register'!AK17</f>
        <v>0</v>
      </c>
    </row>
    <row r="18" spans="1:22" s="56" customFormat="1" x14ac:dyDescent="0.35">
      <c r="A18" s="201">
        <v>11</v>
      </c>
      <c r="B18" s="202" t="str">
        <f>'Lease Register'!B18</f>
        <v>Lease11</v>
      </c>
      <c r="C18" s="202">
        <f>'Lease Register'!C18</f>
        <v>0</v>
      </c>
      <c r="D18" s="110">
        <f>'Lease Register'!G18</f>
        <v>0</v>
      </c>
      <c r="E18" s="132">
        <f>'Lease Register'!Z18</f>
        <v>0</v>
      </c>
      <c r="F18" s="203">
        <f>'Lease Register'!AA18</f>
        <v>0</v>
      </c>
      <c r="G18" s="95">
        <f>'Lease Register'!R18</f>
        <v>0</v>
      </c>
      <c r="H18" s="205">
        <f>'Lease Register'!AD18</f>
        <v>0</v>
      </c>
      <c r="I18" s="205">
        <v>0</v>
      </c>
      <c r="J18" s="206">
        <f>'Lease Register'!T18</f>
        <v>0</v>
      </c>
      <c r="K18" s="207">
        <f>'Lease Register'!N18</f>
        <v>0</v>
      </c>
      <c r="L18" s="206">
        <f>'Lease Register'!O18</f>
        <v>0</v>
      </c>
      <c r="M18" s="208">
        <f>'Lease Register'!J18</f>
        <v>0</v>
      </c>
      <c r="N18" s="209">
        <f>'Lease Register'!K18</f>
        <v>0</v>
      </c>
      <c r="O18" s="209">
        <f>'Lease Register'!L18</f>
        <v>0</v>
      </c>
      <c r="P18" s="209">
        <f>'Lease Register'!M18</f>
        <v>0</v>
      </c>
      <c r="Q18" s="206">
        <f>'Lease Register'!W18</f>
        <v>0</v>
      </c>
      <c r="R18" s="210">
        <f>'Lease Register'!U18</f>
        <v>0</v>
      </c>
      <c r="S18" s="210">
        <f>'Lease Register'!V18</f>
        <v>0</v>
      </c>
      <c r="T18" s="204">
        <f>'Lease Register'!X18</f>
        <v>0</v>
      </c>
      <c r="U18" s="211" t="str">
        <f>'Lease Register'!AJ18</f>
        <v>Please Select</v>
      </c>
      <c r="V18" s="209">
        <f>'Lease Register'!AK18</f>
        <v>0</v>
      </c>
    </row>
    <row r="19" spans="1:22" x14ac:dyDescent="0.35">
      <c r="A19" s="55">
        <v>12</v>
      </c>
      <c r="B19" s="52" t="str">
        <f>'Lease Register'!B19</f>
        <v>Lease12</v>
      </c>
      <c r="C19" s="52">
        <f>'Lease Register'!C19</f>
        <v>0</v>
      </c>
      <c r="D19" s="110">
        <f>'Lease Register'!G19</f>
        <v>0</v>
      </c>
      <c r="E19" s="132">
        <f>'Lease Register'!Z19</f>
        <v>0</v>
      </c>
      <c r="F19" s="132">
        <f>'Lease Register'!AA19</f>
        <v>0</v>
      </c>
      <c r="G19" s="95">
        <f>'Lease Register'!R19</f>
        <v>0</v>
      </c>
      <c r="H19" s="96">
        <f>'Lease Register'!AD19</f>
        <v>0</v>
      </c>
      <c r="I19" s="96">
        <v>0</v>
      </c>
      <c r="J19" s="97">
        <f>'Lease Register'!T19</f>
        <v>0</v>
      </c>
      <c r="K19" s="57">
        <f>'Lease Register'!N19</f>
        <v>0</v>
      </c>
      <c r="L19" s="97">
        <f>'Lease Register'!O19</f>
        <v>0</v>
      </c>
      <c r="M19" s="100">
        <f>'Lease Register'!J19</f>
        <v>0</v>
      </c>
      <c r="N19" s="101">
        <f>'Lease Register'!K19</f>
        <v>0</v>
      </c>
      <c r="O19" s="101">
        <f>'Lease Register'!L19</f>
        <v>0</v>
      </c>
      <c r="P19" s="101">
        <f>'Lease Register'!M19</f>
        <v>0</v>
      </c>
      <c r="Q19" s="97">
        <f>'Lease Register'!W19</f>
        <v>0</v>
      </c>
      <c r="R19" s="186">
        <f>'Lease Register'!U19</f>
        <v>0</v>
      </c>
      <c r="S19" s="186">
        <f>'Lease Register'!V19</f>
        <v>0</v>
      </c>
      <c r="T19" s="95">
        <f>'Lease Register'!X19</f>
        <v>0</v>
      </c>
      <c r="U19" s="102" t="str">
        <f>'Lease Register'!AJ19</f>
        <v>Please Select</v>
      </c>
      <c r="V19" s="101">
        <f>'Lease Register'!AK19</f>
        <v>0</v>
      </c>
    </row>
    <row r="20" spans="1:22" x14ac:dyDescent="0.35">
      <c r="A20" s="58">
        <v>13</v>
      </c>
      <c r="B20" s="52" t="str">
        <f>'Lease Register'!B20</f>
        <v>Lease13</v>
      </c>
      <c r="C20" s="52">
        <f>'Lease Register'!C20</f>
        <v>0</v>
      </c>
      <c r="D20" s="110">
        <f>'Lease Register'!G20</f>
        <v>0</v>
      </c>
      <c r="E20" s="132">
        <f>'Lease Register'!Z20</f>
        <v>0</v>
      </c>
      <c r="F20" s="132">
        <f>'Lease Register'!AA20</f>
        <v>0</v>
      </c>
      <c r="G20" s="95">
        <f>'Lease Register'!R20</f>
        <v>0</v>
      </c>
      <c r="H20" s="96">
        <f>'Lease Register'!AD20</f>
        <v>0</v>
      </c>
      <c r="I20" s="96">
        <v>0</v>
      </c>
      <c r="J20" s="97">
        <f>'Lease Register'!T20</f>
        <v>0</v>
      </c>
      <c r="K20" s="57">
        <f>'Lease Register'!N20</f>
        <v>0</v>
      </c>
      <c r="L20" s="97">
        <f>'Lease Register'!O20</f>
        <v>0</v>
      </c>
      <c r="M20" s="100">
        <f>'Lease Register'!J20</f>
        <v>0</v>
      </c>
      <c r="N20" s="101">
        <f>'Lease Register'!K20</f>
        <v>0</v>
      </c>
      <c r="O20" s="101">
        <f>'Lease Register'!L20</f>
        <v>0</v>
      </c>
      <c r="P20" s="101">
        <f>'Lease Register'!M20</f>
        <v>0</v>
      </c>
      <c r="Q20" s="97">
        <f>'Lease Register'!W20</f>
        <v>0</v>
      </c>
      <c r="R20" s="186">
        <f>'Lease Register'!U20</f>
        <v>0</v>
      </c>
      <c r="S20" s="186">
        <f>'Lease Register'!V20</f>
        <v>0</v>
      </c>
      <c r="T20" s="95">
        <f>'Lease Register'!X20</f>
        <v>0</v>
      </c>
      <c r="U20" s="102" t="str">
        <f>'Lease Register'!AJ20</f>
        <v>Please Select</v>
      </c>
      <c r="V20" s="101">
        <f>'Lease Register'!AK20</f>
        <v>0</v>
      </c>
    </row>
    <row r="21" spans="1:22" x14ac:dyDescent="0.35">
      <c r="A21" s="55">
        <v>14</v>
      </c>
      <c r="B21" s="52" t="str">
        <f>'Lease Register'!B21</f>
        <v>Lease14</v>
      </c>
      <c r="C21" s="52">
        <f>'Lease Register'!C21</f>
        <v>0</v>
      </c>
      <c r="D21" s="110">
        <f>'Lease Register'!G21</f>
        <v>0</v>
      </c>
      <c r="E21" s="132">
        <f>'Lease Register'!Z21</f>
        <v>0</v>
      </c>
      <c r="F21" s="132">
        <f>'Lease Register'!AA21</f>
        <v>0</v>
      </c>
      <c r="G21" s="95">
        <f>'Lease Register'!R21</f>
        <v>0</v>
      </c>
      <c r="H21" s="96">
        <f>'Lease Register'!AD21</f>
        <v>0</v>
      </c>
      <c r="I21" s="96">
        <v>0</v>
      </c>
      <c r="J21" s="97">
        <f>'Lease Register'!T21</f>
        <v>0</v>
      </c>
      <c r="K21" s="57">
        <f>'Lease Register'!N21</f>
        <v>0</v>
      </c>
      <c r="L21" s="97">
        <f>'Lease Register'!O21</f>
        <v>0</v>
      </c>
      <c r="M21" s="100">
        <f>'Lease Register'!J21</f>
        <v>0</v>
      </c>
      <c r="N21" s="101">
        <f>'Lease Register'!K21</f>
        <v>0</v>
      </c>
      <c r="O21" s="101">
        <f>'Lease Register'!L21</f>
        <v>0</v>
      </c>
      <c r="P21" s="101">
        <f>'Lease Register'!M21</f>
        <v>0</v>
      </c>
      <c r="Q21" s="97">
        <f>'Lease Register'!W21</f>
        <v>0</v>
      </c>
      <c r="R21" s="186">
        <f>'Lease Register'!U21</f>
        <v>0</v>
      </c>
      <c r="S21" s="186">
        <f>'Lease Register'!V21</f>
        <v>0</v>
      </c>
      <c r="T21" s="95">
        <f>'Lease Register'!X21</f>
        <v>0</v>
      </c>
      <c r="U21" s="102" t="str">
        <f>'Lease Register'!AJ21</f>
        <v>Please Select</v>
      </c>
      <c r="V21" s="101">
        <f>'Lease Register'!AK21</f>
        <v>0</v>
      </c>
    </row>
    <row r="22" spans="1:22" x14ac:dyDescent="0.35">
      <c r="A22" s="58">
        <v>15</v>
      </c>
      <c r="B22" s="52" t="str">
        <f>'Lease Register'!B22</f>
        <v>Lease15</v>
      </c>
      <c r="C22" s="52">
        <f>'Lease Register'!C22</f>
        <v>0</v>
      </c>
      <c r="D22" s="110">
        <f>'Lease Register'!G22</f>
        <v>0</v>
      </c>
      <c r="E22" s="132">
        <f>'Lease Register'!Z22</f>
        <v>0</v>
      </c>
      <c r="F22" s="132">
        <f>'Lease Register'!AA22</f>
        <v>0</v>
      </c>
      <c r="G22" s="95">
        <f>'Lease Register'!R22</f>
        <v>0</v>
      </c>
      <c r="H22" s="96">
        <f>'Lease Register'!AD22</f>
        <v>0</v>
      </c>
      <c r="I22" s="96">
        <v>0</v>
      </c>
      <c r="J22" s="97">
        <f>'Lease Register'!T22</f>
        <v>0</v>
      </c>
      <c r="K22" s="57">
        <f>'Lease Register'!N22</f>
        <v>0</v>
      </c>
      <c r="L22" s="97">
        <f>'Lease Register'!O22</f>
        <v>0</v>
      </c>
      <c r="M22" s="100">
        <f>'Lease Register'!J22</f>
        <v>0</v>
      </c>
      <c r="N22" s="101">
        <f>'Lease Register'!K22</f>
        <v>0</v>
      </c>
      <c r="O22" s="101">
        <f>'Lease Register'!L22</f>
        <v>0</v>
      </c>
      <c r="P22" s="101">
        <f>'Lease Register'!M22</f>
        <v>0</v>
      </c>
      <c r="Q22" s="97">
        <f>'Lease Register'!W22</f>
        <v>0</v>
      </c>
      <c r="R22" s="186">
        <f>'Lease Register'!U22</f>
        <v>0</v>
      </c>
      <c r="S22" s="186">
        <f>'Lease Register'!V22</f>
        <v>0</v>
      </c>
      <c r="T22" s="95">
        <f>'Lease Register'!X22</f>
        <v>0</v>
      </c>
      <c r="U22" s="102" t="str">
        <f>'Lease Register'!AJ22</f>
        <v>Please Select</v>
      </c>
      <c r="V22" s="101">
        <f>'Lease Register'!AK22</f>
        <v>0</v>
      </c>
    </row>
    <row r="23" spans="1:22" x14ac:dyDescent="0.35">
      <c r="A23" s="55">
        <v>16</v>
      </c>
      <c r="B23" s="52" t="str">
        <f>'Lease Register'!B23</f>
        <v>Lease16</v>
      </c>
      <c r="C23" s="52">
        <f>'Lease Register'!C23</f>
        <v>0</v>
      </c>
      <c r="D23" s="110">
        <f>'Lease Register'!G23</f>
        <v>0</v>
      </c>
      <c r="E23" s="132">
        <f>'Lease Register'!Z23</f>
        <v>0</v>
      </c>
      <c r="F23" s="132">
        <f>'Lease Register'!AA23</f>
        <v>0</v>
      </c>
      <c r="G23" s="95">
        <f>'Lease Register'!R23</f>
        <v>0</v>
      </c>
      <c r="H23" s="96">
        <f>'Lease Register'!AD23</f>
        <v>0</v>
      </c>
      <c r="I23" s="96">
        <v>0</v>
      </c>
      <c r="J23" s="97">
        <f>'Lease Register'!T23</f>
        <v>0</v>
      </c>
      <c r="K23" s="57">
        <f>'Lease Register'!N23</f>
        <v>0</v>
      </c>
      <c r="L23" s="97">
        <f>'Lease Register'!O23</f>
        <v>0</v>
      </c>
      <c r="M23" s="100">
        <f>'Lease Register'!J23</f>
        <v>0</v>
      </c>
      <c r="N23" s="101">
        <f>'Lease Register'!K23</f>
        <v>0</v>
      </c>
      <c r="O23" s="101">
        <f>'Lease Register'!L23</f>
        <v>0</v>
      </c>
      <c r="P23" s="101">
        <f>'Lease Register'!M23</f>
        <v>0</v>
      </c>
      <c r="Q23" s="97">
        <f>'Lease Register'!W23</f>
        <v>0</v>
      </c>
      <c r="R23" s="186">
        <f>'Lease Register'!U23</f>
        <v>0</v>
      </c>
      <c r="S23" s="186">
        <f>'Lease Register'!V23</f>
        <v>0</v>
      </c>
      <c r="T23" s="95">
        <f>'Lease Register'!X23</f>
        <v>0</v>
      </c>
      <c r="U23" s="102" t="str">
        <f>'Lease Register'!AJ23</f>
        <v>Please Select</v>
      </c>
      <c r="V23" s="101">
        <f>'Lease Register'!AK23</f>
        <v>0</v>
      </c>
    </row>
    <row r="24" spans="1:22" x14ac:dyDescent="0.35">
      <c r="A24" s="58">
        <v>17</v>
      </c>
      <c r="B24" s="52" t="str">
        <f>'Lease Register'!B24</f>
        <v>Lease17</v>
      </c>
      <c r="C24" s="52">
        <f>'Lease Register'!C24</f>
        <v>0</v>
      </c>
      <c r="D24" s="110">
        <f>'Lease Register'!G24</f>
        <v>0</v>
      </c>
      <c r="E24" s="132">
        <f>'Lease Register'!Z24</f>
        <v>0</v>
      </c>
      <c r="F24" s="132">
        <f>'Lease Register'!AA24</f>
        <v>0</v>
      </c>
      <c r="G24" s="95">
        <f>'Lease Register'!R24</f>
        <v>0</v>
      </c>
      <c r="H24" s="96">
        <f>'Lease Register'!AD24</f>
        <v>0</v>
      </c>
      <c r="I24" s="96">
        <v>0</v>
      </c>
      <c r="J24" s="97">
        <f>'Lease Register'!T24</f>
        <v>0</v>
      </c>
      <c r="K24" s="57">
        <f>'Lease Register'!N24</f>
        <v>0</v>
      </c>
      <c r="L24" s="97">
        <f>'Lease Register'!O24</f>
        <v>0</v>
      </c>
      <c r="M24" s="100">
        <f>'Lease Register'!J24</f>
        <v>0</v>
      </c>
      <c r="N24" s="101">
        <f>'Lease Register'!K24</f>
        <v>0</v>
      </c>
      <c r="O24" s="101">
        <f>'Lease Register'!L24</f>
        <v>0</v>
      </c>
      <c r="P24" s="101">
        <f>'Lease Register'!M24</f>
        <v>0</v>
      </c>
      <c r="Q24" s="97">
        <f>'Lease Register'!W24</f>
        <v>0</v>
      </c>
      <c r="R24" s="186">
        <f>'Lease Register'!U24</f>
        <v>0</v>
      </c>
      <c r="S24" s="186">
        <f>'Lease Register'!V24</f>
        <v>0</v>
      </c>
      <c r="T24" s="95">
        <f>'Lease Register'!X24</f>
        <v>0</v>
      </c>
      <c r="U24" s="102" t="str">
        <f>'Lease Register'!AJ24</f>
        <v>Please Select</v>
      </c>
      <c r="V24" s="101">
        <f>'Lease Register'!AK24</f>
        <v>0</v>
      </c>
    </row>
    <row r="25" spans="1:22" x14ac:dyDescent="0.35">
      <c r="A25" s="55">
        <v>18</v>
      </c>
      <c r="B25" s="52" t="str">
        <f>'Lease Register'!B25</f>
        <v>Lease18</v>
      </c>
      <c r="C25" s="52">
        <f>'Lease Register'!C25</f>
        <v>0</v>
      </c>
      <c r="D25" s="110">
        <f>'Lease Register'!G25</f>
        <v>0</v>
      </c>
      <c r="E25" s="132">
        <f>'Lease Register'!Z25</f>
        <v>0</v>
      </c>
      <c r="F25" s="132">
        <f>'Lease Register'!AA25</f>
        <v>0</v>
      </c>
      <c r="G25" s="95">
        <f>'Lease Register'!R25</f>
        <v>0</v>
      </c>
      <c r="H25" s="96">
        <f>'Lease Register'!AD25</f>
        <v>0</v>
      </c>
      <c r="I25" s="96">
        <v>0</v>
      </c>
      <c r="J25" s="97">
        <f>'Lease Register'!T25</f>
        <v>0</v>
      </c>
      <c r="K25" s="57">
        <f>'Lease Register'!N25</f>
        <v>0</v>
      </c>
      <c r="L25" s="97">
        <f>'Lease Register'!O25</f>
        <v>0</v>
      </c>
      <c r="M25" s="100">
        <f>'Lease Register'!J25</f>
        <v>0</v>
      </c>
      <c r="N25" s="101">
        <f>'Lease Register'!K25</f>
        <v>0</v>
      </c>
      <c r="O25" s="101">
        <f>'Lease Register'!L25</f>
        <v>0</v>
      </c>
      <c r="P25" s="101">
        <f>'Lease Register'!M25</f>
        <v>0</v>
      </c>
      <c r="Q25" s="97">
        <f>'Lease Register'!W25</f>
        <v>0</v>
      </c>
      <c r="R25" s="186">
        <f>'Lease Register'!U25</f>
        <v>0</v>
      </c>
      <c r="S25" s="186">
        <f>'Lease Register'!V25</f>
        <v>0</v>
      </c>
      <c r="T25" s="95">
        <f>'Lease Register'!X25</f>
        <v>0</v>
      </c>
      <c r="U25" s="102" t="str">
        <f>'Lease Register'!AJ25</f>
        <v>Please Select</v>
      </c>
      <c r="V25" s="101">
        <f>'Lease Register'!AK25</f>
        <v>0</v>
      </c>
    </row>
    <row r="26" spans="1:22" x14ac:dyDescent="0.35">
      <c r="A26" s="58">
        <v>19</v>
      </c>
      <c r="B26" s="52" t="str">
        <f>'Lease Register'!B26</f>
        <v>Lease19</v>
      </c>
      <c r="C26" s="52">
        <f>'Lease Register'!C26</f>
        <v>0</v>
      </c>
      <c r="D26" s="110">
        <f>'Lease Register'!G26</f>
        <v>0</v>
      </c>
      <c r="E26" s="132">
        <f>'Lease Register'!Z26</f>
        <v>0</v>
      </c>
      <c r="F26" s="132">
        <f>'Lease Register'!AA26</f>
        <v>0</v>
      </c>
      <c r="G26" s="95">
        <f>'Lease Register'!R26</f>
        <v>0</v>
      </c>
      <c r="H26" s="96">
        <f>'Lease Register'!AD26</f>
        <v>0</v>
      </c>
      <c r="I26" s="96">
        <v>0</v>
      </c>
      <c r="J26" s="97">
        <f>'Lease Register'!T26</f>
        <v>0</v>
      </c>
      <c r="K26" s="98">
        <f>'Lease Register'!N26</f>
        <v>0</v>
      </c>
      <c r="L26" s="97">
        <f>'Lease Register'!O26</f>
        <v>0</v>
      </c>
      <c r="M26" s="100">
        <f>'Lease Register'!J26</f>
        <v>0</v>
      </c>
      <c r="N26" s="101">
        <f>'Lease Register'!K26</f>
        <v>0</v>
      </c>
      <c r="O26" s="101">
        <f>'Lease Register'!L26</f>
        <v>0</v>
      </c>
      <c r="P26" s="101">
        <f>'Lease Register'!M26</f>
        <v>0</v>
      </c>
      <c r="Q26" s="97">
        <f>'Lease Register'!W26</f>
        <v>0</v>
      </c>
      <c r="R26" s="186">
        <f>'Lease Register'!U26</f>
        <v>0</v>
      </c>
      <c r="S26" s="186">
        <f>'Lease Register'!V26</f>
        <v>0</v>
      </c>
      <c r="T26" s="95">
        <f>'Lease Register'!X26</f>
        <v>0</v>
      </c>
      <c r="U26" s="102" t="str">
        <f>'Lease Register'!AJ26</f>
        <v>Please Select</v>
      </c>
      <c r="V26" s="101">
        <f>'Lease Register'!AK26</f>
        <v>0</v>
      </c>
    </row>
    <row r="27" spans="1:22" x14ac:dyDescent="0.35">
      <c r="A27" s="58">
        <v>20</v>
      </c>
      <c r="B27" s="52" t="str">
        <f>'Lease Register'!B27</f>
        <v>Lease20</v>
      </c>
      <c r="C27" s="52">
        <f>'Lease Register'!C27</f>
        <v>0</v>
      </c>
      <c r="D27" s="110">
        <f>'Lease Register'!G27</f>
        <v>0</v>
      </c>
      <c r="E27" s="132">
        <f>'Lease Register'!Z27</f>
        <v>0</v>
      </c>
      <c r="F27" s="132">
        <f>'Lease Register'!AA27</f>
        <v>0</v>
      </c>
      <c r="G27" s="95">
        <f>'Lease Register'!R27</f>
        <v>0</v>
      </c>
      <c r="H27" s="96">
        <f>'Lease Register'!AD27</f>
        <v>0</v>
      </c>
      <c r="I27" s="96">
        <v>0</v>
      </c>
      <c r="J27" s="97">
        <f>'Lease Register'!T27</f>
        <v>0</v>
      </c>
      <c r="K27" s="57">
        <f>'Lease Register'!N27</f>
        <v>0</v>
      </c>
      <c r="L27" s="97">
        <f>'Lease Register'!O27</f>
        <v>0</v>
      </c>
      <c r="M27" s="100">
        <f>'Lease Register'!J27</f>
        <v>0</v>
      </c>
      <c r="N27" s="101">
        <f>'Lease Register'!K27</f>
        <v>0</v>
      </c>
      <c r="O27" s="101">
        <f>'Lease Register'!L27</f>
        <v>0</v>
      </c>
      <c r="P27" s="101">
        <f>'Lease Register'!M27</f>
        <v>0</v>
      </c>
      <c r="Q27" s="97">
        <f>'Lease Register'!W27</f>
        <v>0</v>
      </c>
      <c r="R27" s="186">
        <f>'Lease Register'!U27</f>
        <v>0</v>
      </c>
      <c r="S27" s="186">
        <f>'Lease Register'!V27</f>
        <v>0</v>
      </c>
      <c r="T27" s="95">
        <f>'Lease Register'!X27</f>
        <v>0</v>
      </c>
      <c r="U27" s="102" t="str">
        <f>'Lease Register'!AJ27</f>
        <v>Please Select</v>
      </c>
      <c r="V27" s="101">
        <f>'Lease Register'!AK27</f>
        <v>0</v>
      </c>
    </row>
    <row r="28" spans="1:22" x14ac:dyDescent="0.35">
      <c r="A28" s="55">
        <v>21</v>
      </c>
      <c r="B28" s="52" t="str">
        <f>'Lease Register'!B28</f>
        <v>Lease21</v>
      </c>
      <c r="C28" s="52">
        <f>'Lease Register'!C28</f>
        <v>0</v>
      </c>
      <c r="D28" s="110">
        <f>'Lease Register'!G28</f>
        <v>0</v>
      </c>
      <c r="E28" s="132">
        <f>'Lease Register'!Z28</f>
        <v>0</v>
      </c>
      <c r="F28" s="132">
        <f>'Lease Register'!AA28</f>
        <v>0</v>
      </c>
      <c r="G28" s="95">
        <f>'Lease Register'!R28</f>
        <v>0</v>
      </c>
      <c r="H28" s="96">
        <f>'Lease Register'!AD28</f>
        <v>0</v>
      </c>
      <c r="I28" s="96">
        <v>0</v>
      </c>
      <c r="J28" s="97">
        <f>'Lease Register'!T28</f>
        <v>0</v>
      </c>
      <c r="K28" s="57">
        <f>'Lease Register'!N28</f>
        <v>0</v>
      </c>
      <c r="L28" s="97">
        <f>'Lease Register'!O28</f>
        <v>0</v>
      </c>
      <c r="M28" s="100">
        <f>'Lease Register'!J28</f>
        <v>0</v>
      </c>
      <c r="N28" s="101">
        <f>'Lease Register'!K28</f>
        <v>0</v>
      </c>
      <c r="O28" s="101">
        <f>'Lease Register'!L28</f>
        <v>0</v>
      </c>
      <c r="P28" s="101">
        <f>'Lease Register'!M28</f>
        <v>0</v>
      </c>
      <c r="Q28" s="97">
        <f>'Lease Register'!W28</f>
        <v>0</v>
      </c>
      <c r="R28" s="186">
        <f>'Lease Register'!U28</f>
        <v>0</v>
      </c>
      <c r="S28" s="186">
        <f>'Lease Register'!V28</f>
        <v>0</v>
      </c>
      <c r="T28" s="95">
        <f>'Lease Register'!X28</f>
        <v>0</v>
      </c>
      <c r="U28" s="102" t="str">
        <f>'Lease Register'!AJ28</f>
        <v>Please Select</v>
      </c>
      <c r="V28" s="101">
        <f>'Lease Register'!AK28</f>
        <v>0</v>
      </c>
    </row>
    <row r="29" spans="1:22" x14ac:dyDescent="0.35">
      <c r="A29" s="58">
        <v>22</v>
      </c>
      <c r="B29" s="52" t="str">
        <f>'Lease Register'!B29</f>
        <v>Lease22</v>
      </c>
      <c r="C29" s="52">
        <f>'Lease Register'!C29</f>
        <v>0</v>
      </c>
      <c r="D29" s="110">
        <f>'Lease Register'!G29</f>
        <v>0</v>
      </c>
      <c r="E29" s="132">
        <f>'Lease Register'!Z29</f>
        <v>0</v>
      </c>
      <c r="F29" s="132">
        <f>'Lease Register'!AA29</f>
        <v>0</v>
      </c>
      <c r="G29" s="95">
        <f>'Lease Register'!R29</f>
        <v>0</v>
      </c>
      <c r="H29" s="96">
        <f>'Lease Register'!AD29</f>
        <v>0</v>
      </c>
      <c r="I29" s="96">
        <v>0</v>
      </c>
      <c r="J29" s="97">
        <f>'Lease Register'!T29</f>
        <v>0</v>
      </c>
      <c r="K29" s="57">
        <f>'Lease Register'!N29</f>
        <v>0</v>
      </c>
      <c r="L29" s="97">
        <f>'Lease Register'!O29</f>
        <v>0</v>
      </c>
      <c r="M29" s="100">
        <f>'Lease Register'!J29</f>
        <v>0</v>
      </c>
      <c r="N29" s="101">
        <f>'Lease Register'!K29</f>
        <v>0</v>
      </c>
      <c r="O29" s="101">
        <f>'Lease Register'!L29</f>
        <v>0</v>
      </c>
      <c r="P29" s="101">
        <f>'Lease Register'!M29</f>
        <v>0</v>
      </c>
      <c r="Q29" s="97">
        <f>'Lease Register'!W29</f>
        <v>0</v>
      </c>
      <c r="R29" s="186">
        <f>'Lease Register'!U29</f>
        <v>0</v>
      </c>
      <c r="S29" s="186">
        <f>'Lease Register'!V29</f>
        <v>0</v>
      </c>
      <c r="T29" s="95">
        <f>'Lease Register'!X29</f>
        <v>0</v>
      </c>
      <c r="U29" s="102" t="str">
        <f>'Lease Register'!AJ29</f>
        <v>Please Select</v>
      </c>
      <c r="V29" s="101">
        <f>'Lease Register'!AK29</f>
        <v>0</v>
      </c>
    </row>
    <row r="30" spans="1:22" x14ac:dyDescent="0.35">
      <c r="A30" s="58">
        <v>23</v>
      </c>
      <c r="B30" s="52" t="str">
        <f>'Lease Register'!B30</f>
        <v>Lease23</v>
      </c>
      <c r="C30" s="52">
        <f>'Lease Register'!C30</f>
        <v>0</v>
      </c>
      <c r="D30" s="110">
        <f>'Lease Register'!G30</f>
        <v>0</v>
      </c>
      <c r="E30" s="132">
        <f>'Lease Register'!Z30</f>
        <v>0</v>
      </c>
      <c r="F30" s="132">
        <f>'Lease Register'!AA30</f>
        <v>0</v>
      </c>
      <c r="G30" s="95">
        <f>'Lease Register'!R30</f>
        <v>0</v>
      </c>
      <c r="H30" s="96">
        <f>'Lease Register'!AD30</f>
        <v>0</v>
      </c>
      <c r="I30" s="96">
        <v>0</v>
      </c>
      <c r="J30" s="97">
        <f>'Lease Register'!T30</f>
        <v>0</v>
      </c>
      <c r="K30" s="57">
        <f>'Lease Register'!N30</f>
        <v>0</v>
      </c>
      <c r="L30" s="97">
        <f>'Lease Register'!O30</f>
        <v>0</v>
      </c>
      <c r="M30" s="100">
        <f>'Lease Register'!J30</f>
        <v>0</v>
      </c>
      <c r="N30" s="101">
        <f>'Lease Register'!K30</f>
        <v>0</v>
      </c>
      <c r="O30" s="101">
        <f>'Lease Register'!L30</f>
        <v>0</v>
      </c>
      <c r="P30" s="101">
        <f>'Lease Register'!M30</f>
        <v>0</v>
      </c>
      <c r="Q30" s="97">
        <f>'Lease Register'!W30</f>
        <v>0</v>
      </c>
      <c r="R30" s="186">
        <f>'Lease Register'!U30</f>
        <v>0</v>
      </c>
      <c r="S30" s="186">
        <f>'Lease Register'!V30</f>
        <v>0</v>
      </c>
      <c r="T30" s="95">
        <f>'Lease Register'!X30</f>
        <v>0</v>
      </c>
      <c r="U30" s="102" t="str">
        <f>'Lease Register'!AJ30</f>
        <v>Please Select</v>
      </c>
      <c r="V30" s="101">
        <f>'Lease Register'!AK30</f>
        <v>0</v>
      </c>
    </row>
    <row r="31" spans="1:22" x14ac:dyDescent="0.35">
      <c r="A31" s="55">
        <v>24</v>
      </c>
      <c r="B31" s="52" t="str">
        <f>'Lease Register'!B31</f>
        <v>Lease24</v>
      </c>
      <c r="C31" s="52">
        <f>'Lease Register'!C31</f>
        <v>0</v>
      </c>
      <c r="D31" s="110">
        <f>'Lease Register'!G31</f>
        <v>0</v>
      </c>
      <c r="E31" s="132">
        <f>'Lease Register'!Z31</f>
        <v>0</v>
      </c>
      <c r="F31" s="132">
        <f>'Lease Register'!AA31</f>
        <v>0</v>
      </c>
      <c r="G31" s="95">
        <f>'Lease Register'!R31</f>
        <v>0</v>
      </c>
      <c r="H31" s="96">
        <f>'Lease Register'!AD31</f>
        <v>0</v>
      </c>
      <c r="I31" s="96">
        <v>0</v>
      </c>
      <c r="J31" s="97">
        <f>'Lease Register'!T31</f>
        <v>0</v>
      </c>
      <c r="K31" s="57">
        <f>'Lease Register'!N31</f>
        <v>0</v>
      </c>
      <c r="L31" s="97">
        <f>'Lease Register'!O31</f>
        <v>0</v>
      </c>
      <c r="M31" s="100">
        <f>'Lease Register'!J31</f>
        <v>0</v>
      </c>
      <c r="N31" s="101">
        <f>'Lease Register'!K31</f>
        <v>0</v>
      </c>
      <c r="O31" s="101">
        <f>'Lease Register'!L31</f>
        <v>0</v>
      </c>
      <c r="P31" s="101">
        <f>'Lease Register'!M31</f>
        <v>0</v>
      </c>
      <c r="Q31" s="97">
        <f>'Lease Register'!W31</f>
        <v>0</v>
      </c>
      <c r="R31" s="186">
        <f>'Lease Register'!U31</f>
        <v>0</v>
      </c>
      <c r="S31" s="186">
        <f>'Lease Register'!V31</f>
        <v>0</v>
      </c>
      <c r="T31" s="95">
        <f>'Lease Register'!X31</f>
        <v>0</v>
      </c>
      <c r="U31" s="102" t="str">
        <f>'Lease Register'!AJ31</f>
        <v>Please Select</v>
      </c>
      <c r="V31" s="101">
        <f>'Lease Register'!AK31</f>
        <v>0</v>
      </c>
    </row>
    <row r="32" spans="1:22" x14ac:dyDescent="0.35">
      <c r="A32" s="58">
        <v>25</v>
      </c>
      <c r="B32" s="52" t="str">
        <f>'Lease Register'!B32</f>
        <v>Lease25</v>
      </c>
      <c r="C32" s="52">
        <f>'Lease Register'!C32</f>
        <v>0</v>
      </c>
      <c r="D32" s="110">
        <f>'Lease Register'!G32</f>
        <v>0</v>
      </c>
      <c r="E32" s="132">
        <f>'Lease Register'!Z32</f>
        <v>0</v>
      </c>
      <c r="F32" s="132">
        <f>'Lease Register'!AA32</f>
        <v>0</v>
      </c>
      <c r="G32" s="95">
        <f>'Lease Register'!R32</f>
        <v>0</v>
      </c>
      <c r="H32" s="96">
        <f>'Lease Register'!AD32</f>
        <v>0</v>
      </c>
      <c r="I32" s="96">
        <f>'Lease Register'!AE32</f>
        <v>0</v>
      </c>
      <c r="J32" s="97">
        <f>'Lease Register'!T32</f>
        <v>0</v>
      </c>
      <c r="K32" s="57">
        <f>'Lease Register'!N32</f>
        <v>0</v>
      </c>
      <c r="L32" s="97">
        <f>'Lease Register'!O32</f>
        <v>0</v>
      </c>
      <c r="M32" s="100">
        <f>'Lease Register'!J32</f>
        <v>0</v>
      </c>
      <c r="N32" s="101">
        <f>'Lease Register'!K32</f>
        <v>0</v>
      </c>
      <c r="O32" s="101">
        <f>'Lease Register'!L32</f>
        <v>0</v>
      </c>
      <c r="P32" s="101">
        <f>'Lease Register'!M32</f>
        <v>0</v>
      </c>
      <c r="Q32" s="97">
        <f>'Lease Register'!W32</f>
        <v>0</v>
      </c>
      <c r="R32" s="186">
        <f>'Lease Register'!U32</f>
        <v>0</v>
      </c>
      <c r="S32" s="186">
        <f>'Lease Register'!V32</f>
        <v>0</v>
      </c>
      <c r="T32" s="95">
        <f>'Lease Register'!X32</f>
        <v>0</v>
      </c>
      <c r="U32" s="102" t="str">
        <f>'Lease Register'!AJ32</f>
        <v>Please Select</v>
      </c>
      <c r="V32" s="101">
        <f>'Lease Register'!AK32</f>
        <v>0</v>
      </c>
    </row>
  </sheetData>
  <mergeCells count="4">
    <mergeCell ref="D6:L6"/>
    <mergeCell ref="M6:P6"/>
    <mergeCell ref="Q6:T6"/>
    <mergeCell ref="U6:V6"/>
  </mergeCells>
  <pageMargins left="0.7" right="0.7" top="0.75" bottom="0.75" header="0.3" footer="0.3"/>
  <pageSetup paperSize="9" orientation="portrait" r:id="rId1"/>
  <ignoredErrors>
    <ignoredError sqref="I12:I32 I8:I11" calculatedColumn="1"/>
  </ignoredErrors>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1BE698-C6D3-4C38-B1C9-F696C696E5C9}">
  <sheetPr codeName="Sheet6"/>
  <dimension ref="A1:AO62"/>
  <sheetViews>
    <sheetView workbookViewId="0">
      <selection activeCell="D11" sqref="D11"/>
    </sheetView>
  </sheetViews>
  <sheetFormatPr defaultColWidth="8.6328125" defaultRowHeight="12" x14ac:dyDescent="0.3"/>
  <cols>
    <col min="1" max="5" width="4.6328125" style="190" customWidth="1"/>
    <col min="6" max="12" width="8.6328125" style="190"/>
    <col min="13" max="13" width="11.36328125" style="190" bestFit="1" customWidth="1"/>
    <col min="14" max="14" width="10.453125" style="190" bestFit="1" customWidth="1"/>
    <col min="15" max="15" width="10.90625" style="190" bestFit="1" customWidth="1"/>
    <col min="16" max="16" width="12.90625" style="190" customWidth="1"/>
    <col min="17" max="17" width="8.6328125" style="190"/>
    <col min="18" max="18" width="11.90625" style="190" bestFit="1" customWidth="1"/>
    <col min="19" max="19" width="2" style="190" bestFit="1" customWidth="1"/>
    <col min="20" max="20" width="9.36328125" style="190" bestFit="1" customWidth="1"/>
    <col min="21" max="30" width="8" style="190" bestFit="1" customWidth="1"/>
    <col min="31" max="31" width="7.453125" style="190" bestFit="1" customWidth="1"/>
    <col min="32" max="32" width="8" style="190" bestFit="1" customWidth="1"/>
    <col min="33" max="40" width="7.08984375" style="190" bestFit="1" customWidth="1"/>
    <col min="41" max="41" width="10.6328125" style="190" bestFit="1" customWidth="1"/>
    <col min="42" max="16384" width="8.6328125" style="190"/>
  </cols>
  <sheetData>
    <row r="1" spans="1:41" ht="18.5" x14ac:dyDescent="0.45">
      <c r="A1" s="82" t="s">
        <v>272</v>
      </c>
    </row>
    <row r="3" spans="1:41" x14ac:dyDescent="0.3">
      <c r="M3" s="226" t="s">
        <v>133</v>
      </c>
      <c r="O3" s="189" t="str">
        <f>IFERROR(VLOOKUP(M3,'Summary of Leases'!B11:C36,2,0),"")</f>
        <v>Worked Example - Change in lease liability (change in payments)</v>
      </c>
    </row>
    <row r="4" spans="1:41" ht="14.5" x14ac:dyDescent="0.35">
      <c r="B4" s="189" t="s">
        <v>66</v>
      </c>
      <c r="R4"/>
      <c r="S4"/>
      <c r="T4"/>
      <c r="U4"/>
      <c r="V4"/>
      <c r="W4"/>
      <c r="X4"/>
      <c r="Y4"/>
      <c r="Z4"/>
      <c r="AA4"/>
      <c r="AB4"/>
      <c r="AC4"/>
      <c r="AD4"/>
      <c r="AE4"/>
      <c r="AF4"/>
      <c r="AG4"/>
      <c r="AH4"/>
      <c r="AI4"/>
      <c r="AJ4"/>
      <c r="AK4"/>
      <c r="AL4"/>
      <c r="AM4"/>
      <c r="AN4"/>
      <c r="AO4"/>
    </row>
    <row r="5" spans="1:41" ht="14.5" x14ac:dyDescent="0.35">
      <c r="B5" s="189"/>
      <c r="R5"/>
      <c r="S5"/>
      <c r="T5"/>
      <c r="U5"/>
      <c r="V5"/>
      <c r="W5"/>
      <c r="X5"/>
      <c r="Y5"/>
      <c r="Z5"/>
      <c r="AA5"/>
      <c r="AB5"/>
      <c r="AC5"/>
      <c r="AD5"/>
      <c r="AE5"/>
      <c r="AF5"/>
      <c r="AG5"/>
      <c r="AH5"/>
      <c r="AI5"/>
      <c r="AJ5"/>
      <c r="AK5"/>
      <c r="AL5"/>
      <c r="AM5"/>
      <c r="AN5"/>
      <c r="AO5"/>
    </row>
    <row r="6" spans="1:41" ht="14.5" x14ac:dyDescent="0.35">
      <c r="C6" s="191" t="s">
        <v>242</v>
      </c>
      <c r="D6" s="192"/>
      <c r="E6" s="192"/>
      <c r="F6" s="192"/>
      <c r="G6" s="192"/>
      <c r="H6" s="192"/>
      <c r="I6" s="192"/>
      <c r="J6" s="192"/>
      <c r="K6" s="192"/>
      <c r="L6" s="192"/>
      <c r="M6" s="192"/>
      <c r="N6" s="192"/>
      <c r="O6" s="230">
        <f ca="1">VLOOKUP($M$3,'Summary of Leases'!B:AP,9,0)</f>
        <v>420391.08378220274</v>
      </c>
      <c r="P6" s="230"/>
      <c r="R6"/>
      <c r="S6"/>
      <c r="T6"/>
      <c r="U6"/>
      <c r="V6"/>
      <c r="W6"/>
      <c r="X6"/>
      <c r="Y6"/>
      <c r="Z6"/>
      <c r="AA6"/>
      <c r="AB6"/>
      <c r="AC6"/>
      <c r="AD6"/>
      <c r="AE6"/>
      <c r="AF6"/>
      <c r="AG6"/>
      <c r="AH6"/>
      <c r="AI6"/>
      <c r="AJ6"/>
      <c r="AK6"/>
      <c r="AL6"/>
      <c r="AM6"/>
      <c r="AN6"/>
      <c r="AO6"/>
    </row>
    <row r="7" spans="1:41" ht="14.5" x14ac:dyDescent="0.35">
      <c r="C7" s="191"/>
      <c r="D7" s="192" t="s">
        <v>364</v>
      </c>
      <c r="E7" s="192"/>
      <c r="F7" s="192"/>
      <c r="G7" s="192"/>
      <c r="H7" s="192"/>
      <c r="I7" s="192"/>
      <c r="J7" s="192"/>
      <c r="K7" s="192"/>
      <c r="L7" s="192"/>
      <c r="M7" s="192"/>
      <c r="N7" s="192"/>
      <c r="O7" s="230"/>
      <c r="P7" s="230">
        <f ca="1">VLOOKUP($M$3,'Summary of Leases'!B:AP,8,0)</f>
        <v>355391.08378220274</v>
      </c>
      <c r="Q7" s="193"/>
      <c r="R7"/>
      <c r="S7"/>
      <c r="T7"/>
      <c r="U7"/>
      <c r="V7"/>
      <c r="W7"/>
      <c r="X7"/>
      <c r="Y7"/>
      <c r="Z7"/>
      <c r="AA7"/>
      <c r="AB7"/>
      <c r="AC7"/>
      <c r="AD7"/>
      <c r="AE7"/>
      <c r="AF7"/>
      <c r="AG7"/>
      <c r="AH7"/>
      <c r="AI7"/>
      <c r="AJ7"/>
      <c r="AK7"/>
      <c r="AL7"/>
      <c r="AM7"/>
      <c r="AN7"/>
      <c r="AO7"/>
    </row>
    <row r="8" spans="1:41" ht="14.5" x14ac:dyDescent="0.35">
      <c r="C8" s="191"/>
      <c r="D8" s="192" t="s">
        <v>243</v>
      </c>
      <c r="E8" s="192"/>
      <c r="F8" s="192"/>
      <c r="G8" s="192"/>
      <c r="H8" s="192"/>
      <c r="I8" s="192"/>
      <c r="J8" s="192"/>
      <c r="K8" s="192"/>
      <c r="L8" s="192"/>
      <c r="M8" s="192"/>
      <c r="N8" s="192"/>
      <c r="O8" s="230"/>
      <c r="P8" s="230">
        <f>VLOOKUP($M$3,'Input Table'!B:V,16,0)</f>
        <v>50000</v>
      </c>
      <c r="Q8" s="193"/>
      <c r="R8"/>
      <c r="S8"/>
      <c r="T8"/>
      <c r="U8"/>
      <c r="V8"/>
      <c r="W8"/>
      <c r="X8"/>
      <c r="Y8"/>
      <c r="Z8"/>
      <c r="AA8"/>
      <c r="AB8"/>
      <c r="AC8"/>
      <c r="AD8"/>
      <c r="AE8"/>
      <c r="AF8"/>
      <c r="AG8"/>
      <c r="AH8"/>
      <c r="AI8"/>
      <c r="AJ8"/>
      <c r="AK8"/>
      <c r="AL8"/>
      <c r="AM8"/>
      <c r="AN8"/>
      <c r="AO8"/>
    </row>
    <row r="9" spans="1:41" ht="14.5" x14ac:dyDescent="0.35">
      <c r="C9" s="191"/>
      <c r="D9" s="192" t="s">
        <v>244</v>
      </c>
      <c r="E9" s="192"/>
      <c r="F9" s="192"/>
      <c r="G9" s="192"/>
      <c r="H9" s="192"/>
      <c r="I9" s="192"/>
      <c r="J9" s="192"/>
      <c r="K9" s="192"/>
      <c r="L9" s="192"/>
      <c r="M9" s="192"/>
      <c r="N9" s="192"/>
      <c r="O9" s="230"/>
      <c r="P9" s="230">
        <f>VLOOKUP($M$3,'Input Table'!B:V,17,0)</f>
        <v>20000</v>
      </c>
      <c r="Q9" s="193"/>
      <c r="R9"/>
      <c r="S9"/>
      <c r="T9"/>
      <c r="U9"/>
      <c r="V9"/>
      <c r="W9"/>
      <c r="X9"/>
      <c r="Y9"/>
      <c r="Z9"/>
      <c r="AA9"/>
      <c r="AB9"/>
      <c r="AC9"/>
      <c r="AD9"/>
      <c r="AE9"/>
      <c r="AF9"/>
      <c r="AG9"/>
      <c r="AH9"/>
      <c r="AI9"/>
      <c r="AJ9"/>
      <c r="AK9"/>
      <c r="AL9"/>
      <c r="AM9"/>
      <c r="AN9"/>
      <c r="AO9"/>
    </row>
    <row r="10" spans="1:41" ht="14.5" x14ac:dyDescent="0.35">
      <c r="C10" s="191"/>
      <c r="D10" s="192" t="s">
        <v>496</v>
      </c>
      <c r="E10" s="192"/>
      <c r="F10" s="192"/>
      <c r="G10" s="192"/>
      <c r="H10" s="192"/>
      <c r="I10" s="192"/>
      <c r="J10" s="192"/>
      <c r="K10" s="192"/>
      <c r="L10" s="192"/>
      <c r="M10" s="192"/>
      <c r="N10" s="192"/>
      <c r="O10" s="230"/>
      <c r="P10" s="230">
        <f>VLOOKUP($M$3,'Input Table'!B:V,19,0)</f>
        <v>0</v>
      </c>
      <c r="Q10" s="193"/>
      <c r="R10"/>
      <c r="S10"/>
      <c r="T10"/>
      <c r="U10"/>
      <c r="V10"/>
      <c r="W10"/>
      <c r="X10"/>
      <c r="Y10"/>
      <c r="Z10"/>
      <c r="AA10"/>
      <c r="AB10"/>
      <c r="AC10"/>
      <c r="AD10"/>
      <c r="AE10"/>
      <c r="AF10"/>
      <c r="AG10"/>
      <c r="AH10"/>
      <c r="AI10"/>
      <c r="AJ10"/>
      <c r="AK10"/>
      <c r="AL10"/>
      <c r="AM10"/>
      <c r="AN10"/>
      <c r="AO10"/>
    </row>
    <row r="11" spans="1:41" ht="14.5" x14ac:dyDescent="0.35">
      <c r="R11"/>
      <c r="S11"/>
      <c r="T11"/>
      <c r="U11"/>
      <c r="V11"/>
      <c r="W11"/>
      <c r="X11"/>
      <c r="Y11"/>
      <c r="Z11"/>
      <c r="AA11"/>
      <c r="AB11"/>
      <c r="AC11"/>
      <c r="AD11"/>
      <c r="AE11"/>
      <c r="AF11"/>
      <c r="AG11"/>
      <c r="AH11"/>
      <c r="AI11"/>
      <c r="AJ11"/>
      <c r="AK11"/>
      <c r="AL11"/>
      <c r="AM11"/>
      <c r="AN11"/>
      <c r="AO11"/>
    </row>
    <row r="12" spans="1:41" ht="14.5" x14ac:dyDescent="0.35">
      <c r="B12" s="189" t="s">
        <v>474</v>
      </c>
      <c r="E12" s="194"/>
      <c r="L12" s="195"/>
      <c r="M12" s="227">
        <f ca="1">EOMONTH('Summary of Leases'!D4,0)</f>
        <v>44895</v>
      </c>
      <c r="N12" s="228"/>
      <c r="R12"/>
      <c r="S12"/>
      <c r="T12"/>
      <c r="U12"/>
      <c r="V12"/>
      <c r="W12"/>
      <c r="X12"/>
      <c r="Y12"/>
      <c r="Z12"/>
      <c r="AA12"/>
      <c r="AB12"/>
      <c r="AC12"/>
      <c r="AD12"/>
      <c r="AE12"/>
      <c r="AF12"/>
      <c r="AG12"/>
      <c r="AH12"/>
      <c r="AI12"/>
      <c r="AJ12"/>
      <c r="AK12"/>
      <c r="AL12"/>
      <c r="AM12"/>
      <c r="AN12"/>
      <c r="AO12"/>
    </row>
    <row r="13" spans="1:41" ht="14.5" x14ac:dyDescent="0.35">
      <c r="R13"/>
      <c r="S13"/>
      <c r="T13"/>
      <c r="U13"/>
      <c r="V13"/>
      <c r="W13"/>
      <c r="X13"/>
      <c r="Y13"/>
      <c r="Z13"/>
      <c r="AA13"/>
      <c r="AB13"/>
      <c r="AC13"/>
      <c r="AD13"/>
      <c r="AE13"/>
      <c r="AF13"/>
      <c r="AG13"/>
      <c r="AH13"/>
      <c r="AI13"/>
      <c r="AJ13"/>
      <c r="AK13"/>
      <c r="AL13"/>
      <c r="AM13"/>
      <c r="AN13"/>
      <c r="AO13"/>
    </row>
    <row r="14" spans="1:41" ht="14.5" x14ac:dyDescent="0.35">
      <c r="C14" s="191" t="s">
        <v>240</v>
      </c>
      <c r="D14" s="192"/>
      <c r="E14" s="192"/>
      <c r="F14" s="192"/>
      <c r="G14" s="192"/>
      <c r="H14" s="192"/>
      <c r="I14" s="192"/>
      <c r="J14" s="192"/>
      <c r="K14" s="192"/>
      <c r="L14" s="196"/>
      <c r="M14" s="230">
        <f ca="1">VLOOKUP($M$3,'Summary of Leases'!B:AD,24,0)</f>
        <v>17769.554189110138</v>
      </c>
      <c r="N14" s="230"/>
      <c r="R14"/>
      <c r="S14"/>
      <c r="T14"/>
      <c r="U14"/>
      <c r="V14"/>
      <c r="W14"/>
      <c r="X14"/>
      <c r="Y14"/>
      <c r="Z14"/>
      <c r="AA14"/>
      <c r="AB14"/>
      <c r="AC14"/>
      <c r="AD14"/>
      <c r="AE14"/>
      <c r="AF14"/>
      <c r="AG14"/>
      <c r="AH14"/>
      <c r="AI14"/>
      <c r="AJ14"/>
      <c r="AK14"/>
      <c r="AL14"/>
      <c r="AM14"/>
      <c r="AN14"/>
      <c r="AO14"/>
    </row>
    <row r="15" spans="1:41" ht="14.5" x14ac:dyDescent="0.35">
      <c r="C15" s="191"/>
      <c r="D15" s="192" t="s">
        <v>241</v>
      </c>
      <c r="E15" s="192"/>
      <c r="F15" s="192"/>
      <c r="G15" s="192"/>
      <c r="H15" s="192"/>
      <c r="I15" s="192"/>
      <c r="J15" s="192"/>
      <c r="K15" s="192"/>
      <c r="L15" s="196"/>
      <c r="M15" s="230"/>
      <c r="N15" s="230">
        <f ca="1">M14</f>
        <v>17769.554189110138</v>
      </c>
      <c r="R15"/>
      <c r="S15"/>
      <c r="T15"/>
      <c r="U15"/>
      <c r="V15"/>
      <c r="W15"/>
      <c r="X15"/>
      <c r="Y15"/>
      <c r="Z15"/>
      <c r="AA15"/>
      <c r="AB15"/>
      <c r="AC15"/>
      <c r="AD15"/>
      <c r="AE15"/>
      <c r="AF15"/>
      <c r="AG15"/>
      <c r="AH15"/>
      <c r="AI15"/>
      <c r="AJ15"/>
      <c r="AK15"/>
      <c r="AL15"/>
      <c r="AM15"/>
      <c r="AN15"/>
      <c r="AO15"/>
    </row>
    <row r="16" spans="1:41" ht="14.5" x14ac:dyDescent="0.35">
      <c r="M16" s="197"/>
      <c r="N16" s="197"/>
      <c r="R16"/>
      <c r="S16"/>
      <c r="T16"/>
      <c r="U16"/>
      <c r="V16"/>
      <c r="W16"/>
      <c r="X16"/>
      <c r="Y16"/>
      <c r="Z16"/>
      <c r="AA16"/>
      <c r="AB16"/>
      <c r="AC16"/>
      <c r="AD16"/>
      <c r="AE16"/>
      <c r="AF16"/>
      <c r="AG16"/>
      <c r="AH16"/>
      <c r="AI16"/>
      <c r="AJ16"/>
      <c r="AK16"/>
      <c r="AL16"/>
      <c r="AM16"/>
      <c r="AN16"/>
      <c r="AO16"/>
    </row>
    <row r="17" spans="3:41" ht="14.5" x14ac:dyDescent="0.35">
      <c r="C17" s="191" t="s">
        <v>245</v>
      </c>
      <c r="D17" s="192"/>
      <c r="E17" s="192"/>
      <c r="F17" s="192"/>
      <c r="G17" s="192"/>
      <c r="H17" s="192"/>
      <c r="I17" s="192"/>
      <c r="J17" s="192"/>
      <c r="K17" s="192"/>
      <c r="L17" s="196"/>
      <c r="M17" s="230">
        <f ca="1">VLOOKUP($M$3,'Summary of Leases'!B:AD,26,0)</f>
        <v>0</v>
      </c>
      <c r="N17" s="230"/>
      <c r="R17"/>
      <c r="S17"/>
      <c r="T17"/>
      <c r="U17"/>
      <c r="V17"/>
      <c r="W17"/>
      <c r="X17"/>
      <c r="Y17"/>
      <c r="Z17"/>
      <c r="AA17"/>
      <c r="AB17"/>
      <c r="AC17"/>
      <c r="AD17"/>
      <c r="AE17"/>
      <c r="AF17"/>
      <c r="AG17"/>
      <c r="AH17"/>
      <c r="AI17"/>
      <c r="AJ17"/>
      <c r="AK17"/>
      <c r="AL17"/>
      <c r="AM17"/>
      <c r="AN17"/>
      <c r="AO17"/>
    </row>
    <row r="18" spans="3:41" ht="14.5" x14ac:dyDescent="0.35">
      <c r="C18" s="191" t="s">
        <v>246</v>
      </c>
      <c r="D18" s="192"/>
      <c r="E18" s="192"/>
      <c r="F18" s="192"/>
      <c r="G18" s="192"/>
      <c r="H18" s="192"/>
      <c r="I18" s="192"/>
      <c r="J18" s="192"/>
      <c r="K18" s="192"/>
      <c r="L18" s="196"/>
      <c r="M18" s="230">
        <f ca="1">VLOOKUP($M$3,'Summary of Leases'!B:AD,27,0)</f>
        <v>0</v>
      </c>
      <c r="N18" s="230"/>
      <c r="R18"/>
      <c r="S18"/>
      <c r="T18"/>
      <c r="U18"/>
      <c r="V18"/>
      <c r="W18"/>
      <c r="X18"/>
      <c r="Y18"/>
      <c r="Z18"/>
      <c r="AA18"/>
      <c r="AB18"/>
      <c r="AC18"/>
      <c r="AD18"/>
      <c r="AE18"/>
      <c r="AF18"/>
      <c r="AG18"/>
      <c r="AH18"/>
      <c r="AI18"/>
      <c r="AJ18"/>
      <c r="AK18"/>
      <c r="AL18"/>
      <c r="AM18"/>
      <c r="AN18"/>
      <c r="AO18"/>
    </row>
    <row r="19" spans="3:41" ht="14.5" x14ac:dyDescent="0.35">
      <c r="C19" s="191"/>
      <c r="D19" s="192" t="s">
        <v>247</v>
      </c>
      <c r="E19" s="192"/>
      <c r="F19" s="192"/>
      <c r="G19" s="192"/>
      <c r="H19" s="192"/>
      <c r="I19" s="192"/>
      <c r="J19" s="192"/>
      <c r="K19" s="192"/>
      <c r="L19" s="196"/>
      <c r="M19" s="230"/>
      <c r="N19" s="230">
        <f ca="1">IFERROR(M17+M18,0)</f>
        <v>0</v>
      </c>
      <c r="S19"/>
      <c r="T19"/>
      <c r="U19"/>
      <c r="V19"/>
      <c r="W19"/>
      <c r="X19"/>
      <c r="Y19"/>
      <c r="Z19"/>
      <c r="AA19"/>
      <c r="AB19"/>
      <c r="AC19"/>
      <c r="AD19"/>
      <c r="AE19"/>
      <c r="AF19"/>
      <c r="AG19"/>
      <c r="AH19"/>
      <c r="AI19"/>
      <c r="AJ19"/>
      <c r="AK19"/>
      <c r="AL19"/>
      <c r="AM19"/>
      <c r="AN19"/>
      <c r="AO19"/>
    </row>
    <row r="20" spans="3:41" ht="14.5" x14ac:dyDescent="0.35">
      <c r="M20" s="197"/>
      <c r="N20" s="197"/>
      <c r="R20"/>
      <c r="S20"/>
      <c r="T20"/>
      <c r="U20"/>
      <c r="V20"/>
      <c r="W20"/>
      <c r="X20"/>
      <c r="Y20"/>
      <c r="Z20"/>
      <c r="AA20"/>
      <c r="AB20"/>
      <c r="AC20"/>
      <c r="AD20"/>
      <c r="AE20"/>
      <c r="AF20"/>
      <c r="AG20"/>
      <c r="AH20"/>
      <c r="AI20"/>
      <c r="AJ20"/>
      <c r="AK20"/>
      <c r="AL20"/>
      <c r="AM20"/>
      <c r="AN20"/>
      <c r="AO20"/>
    </row>
    <row r="21" spans="3:41" ht="14.5" x14ac:dyDescent="0.35">
      <c r="C21" s="191" t="s">
        <v>248</v>
      </c>
      <c r="D21" s="192"/>
      <c r="E21" s="192"/>
      <c r="F21" s="192"/>
      <c r="G21" s="192"/>
      <c r="H21" s="192"/>
      <c r="I21" s="192"/>
      <c r="J21" s="192"/>
      <c r="K21" s="192"/>
      <c r="L21" s="196"/>
      <c r="M21" s="230">
        <f ca="1">VLOOKUP($M$3,'Summary of Leases'!B:AD,25,0)</f>
        <v>42039.108378220277</v>
      </c>
      <c r="N21" s="230"/>
      <c r="R21"/>
      <c r="S21"/>
      <c r="T21"/>
      <c r="U21"/>
      <c r="V21"/>
      <c r="W21"/>
      <c r="X21"/>
      <c r="Y21"/>
      <c r="Z21"/>
      <c r="AA21"/>
      <c r="AB21"/>
      <c r="AC21"/>
      <c r="AD21"/>
      <c r="AE21"/>
      <c r="AF21"/>
      <c r="AG21"/>
      <c r="AH21"/>
      <c r="AI21"/>
      <c r="AJ21"/>
      <c r="AK21"/>
      <c r="AL21"/>
      <c r="AM21"/>
      <c r="AN21"/>
      <c r="AO21"/>
    </row>
    <row r="22" spans="3:41" ht="14.5" x14ac:dyDescent="0.35">
      <c r="C22" s="191"/>
      <c r="D22" s="192" t="s">
        <v>249</v>
      </c>
      <c r="E22" s="192"/>
      <c r="F22" s="192"/>
      <c r="G22" s="192"/>
      <c r="H22" s="192"/>
      <c r="I22" s="192"/>
      <c r="J22" s="192"/>
      <c r="K22" s="192"/>
      <c r="L22" s="196"/>
      <c r="M22" s="230"/>
      <c r="N22" s="230">
        <f ca="1">M21</f>
        <v>42039.108378220277</v>
      </c>
      <c r="R22"/>
      <c r="S22"/>
      <c r="T22"/>
      <c r="U22"/>
      <c r="V22"/>
      <c r="W22"/>
      <c r="X22"/>
      <c r="Y22"/>
      <c r="Z22"/>
      <c r="AA22"/>
      <c r="AB22"/>
      <c r="AC22"/>
      <c r="AD22"/>
      <c r="AE22"/>
      <c r="AF22"/>
      <c r="AG22"/>
      <c r="AH22"/>
      <c r="AI22"/>
      <c r="AJ22"/>
      <c r="AK22"/>
      <c r="AL22"/>
      <c r="AM22"/>
      <c r="AN22"/>
      <c r="AO22"/>
    </row>
    <row r="23" spans="3:41" ht="14.5" x14ac:dyDescent="0.35">
      <c r="M23" s="197"/>
      <c r="N23" s="197"/>
      <c r="R23"/>
      <c r="V23"/>
      <c r="W23"/>
    </row>
    <row r="24" spans="3:41" ht="14.5" x14ac:dyDescent="0.35">
      <c r="C24" s="191" t="s">
        <v>250</v>
      </c>
      <c r="D24" s="192"/>
      <c r="E24" s="192"/>
      <c r="F24" s="192"/>
      <c r="G24" s="192"/>
      <c r="H24" s="192"/>
      <c r="I24" s="192"/>
      <c r="J24" s="192"/>
      <c r="K24" s="192"/>
      <c r="L24" s="196"/>
      <c r="M24" s="230">
        <f ca="1">VLOOKUP($M$3,'Summary of Leases'!B:AD,28,0)</f>
        <v>0</v>
      </c>
      <c r="N24" s="230"/>
      <c r="R24"/>
      <c r="T24" s="193"/>
      <c r="V24"/>
      <c r="W24"/>
    </row>
    <row r="25" spans="3:41" ht="14.5" x14ac:dyDescent="0.35">
      <c r="C25" s="191"/>
      <c r="D25" s="192" t="s">
        <v>251</v>
      </c>
      <c r="E25" s="192"/>
      <c r="F25" s="192"/>
      <c r="G25" s="192"/>
      <c r="H25" s="192"/>
      <c r="I25" s="192"/>
      <c r="J25" s="192"/>
      <c r="K25" s="192"/>
      <c r="L25" s="196"/>
      <c r="M25" s="230"/>
      <c r="N25" s="230">
        <f ca="1">M24</f>
        <v>0</v>
      </c>
      <c r="R25"/>
      <c r="V25"/>
      <c r="W25"/>
    </row>
    <row r="26" spans="3:41" ht="14.5" x14ac:dyDescent="0.35">
      <c r="M26" s="197"/>
      <c r="N26" s="197"/>
      <c r="R26"/>
      <c r="V26"/>
      <c r="W26"/>
    </row>
    <row r="27" spans="3:41" ht="14.5" x14ac:dyDescent="0.35">
      <c r="C27" s="191" t="s">
        <v>252</v>
      </c>
      <c r="D27" s="192"/>
      <c r="E27" s="192"/>
      <c r="F27" s="192"/>
      <c r="G27" s="192"/>
      <c r="H27" s="192"/>
      <c r="I27" s="192"/>
      <c r="J27" s="192"/>
      <c r="K27" s="192"/>
      <c r="L27" s="196"/>
      <c r="M27" s="230">
        <f ca="1">VLOOKUP($M$3,'Summary of Leases'!B:AD,29,0)</f>
        <v>0</v>
      </c>
      <c r="N27" s="230"/>
      <c r="R27"/>
      <c r="T27" s="193"/>
      <c r="U27"/>
      <c r="V27"/>
    </row>
    <row r="28" spans="3:41" ht="14.5" x14ac:dyDescent="0.35">
      <c r="C28" s="191"/>
      <c r="D28" s="192" t="s">
        <v>253</v>
      </c>
      <c r="E28" s="192"/>
      <c r="F28" s="192"/>
      <c r="G28" s="192"/>
      <c r="H28" s="192"/>
      <c r="I28" s="192"/>
      <c r="J28" s="192"/>
      <c r="K28" s="192"/>
      <c r="L28" s="196"/>
      <c r="M28" s="230"/>
      <c r="N28" s="230">
        <f ca="1">M27</f>
        <v>0</v>
      </c>
      <c r="R28"/>
      <c r="U28"/>
      <c r="V28"/>
    </row>
    <row r="29" spans="3:41" ht="14.5" x14ac:dyDescent="0.35">
      <c r="R29"/>
      <c r="U29"/>
      <c r="V29"/>
    </row>
    <row r="30" spans="3:41" ht="14.5" x14ac:dyDescent="0.35">
      <c r="R30"/>
      <c r="U30"/>
      <c r="V30"/>
    </row>
    <row r="31" spans="3:41" ht="14.5" x14ac:dyDescent="0.35">
      <c r="R31"/>
      <c r="U31"/>
      <c r="V31"/>
    </row>
    <row r="32" spans="3:41" ht="14.5" x14ac:dyDescent="0.35">
      <c r="R32"/>
      <c r="U32"/>
      <c r="V32"/>
    </row>
    <row r="33" spans="18:22" ht="14.5" x14ac:dyDescent="0.35">
      <c r="R33"/>
      <c r="U33"/>
      <c r="V33"/>
    </row>
    <row r="34" spans="18:22" ht="14.5" x14ac:dyDescent="0.35">
      <c r="R34"/>
      <c r="U34"/>
      <c r="V34"/>
    </row>
    <row r="35" spans="18:22" ht="14.5" x14ac:dyDescent="0.35">
      <c r="R35"/>
      <c r="U35"/>
      <c r="V35"/>
    </row>
    <row r="36" spans="18:22" ht="14.5" x14ac:dyDescent="0.35">
      <c r="R36"/>
      <c r="U36"/>
      <c r="V36"/>
    </row>
    <row r="37" spans="18:22" ht="14.5" x14ac:dyDescent="0.35">
      <c r="R37"/>
      <c r="U37"/>
    </row>
    <row r="38" spans="18:22" ht="14.5" x14ac:dyDescent="0.35">
      <c r="R38"/>
      <c r="U38"/>
    </row>
    <row r="39" spans="18:22" ht="14.5" x14ac:dyDescent="0.35">
      <c r="R39"/>
      <c r="U39"/>
    </row>
    <row r="40" spans="18:22" ht="14.5" x14ac:dyDescent="0.35">
      <c r="R40"/>
      <c r="U40"/>
    </row>
    <row r="41" spans="18:22" ht="14.5" x14ac:dyDescent="0.35">
      <c r="R41"/>
      <c r="U41"/>
    </row>
    <row r="42" spans="18:22" ht="14.5" x14ac:dyDescent="0.35">
      <c r="R42"/>
      <c r="U42"/>
    </row>
    <row r="43" spans="18:22" ht="14.5" x14ac:dyDescent="0.35">
      <c r="R43"/>
      <c r="U43"/>
    </row>
    <row r="44" spans="18:22" ht="14.5" x14ac:dyDescent="0.35">
      <c r="R44"/>
      <c r="U44"/>
    </row>
    <row r="45" spans="18:22" ht="14.5" x14ac:dyDescent="0.35">
      <c r="R45"/>
      <c r="U45"/>
    </row>
    <row r="46" spans="18:22" ht="14.5" x14ac:dyDescent="0.35">
      <c r="R46"/>
      <c r="U46"/>
    </row>
    <row r="47" spans="18:22" ht="14.5" x14ac:dyDescent="0.35">
      <c r="R47"/>
      <c r="U47"/>
    </row>
    <row r="48" spans="18:22" ht="14.5" x14ac:dyDescent="0.35">
      <c r="R48"/>
      <c r="U48"/>
    </row>
    <row r="49" spans="18:21" ht="14.5" x14ac:dyDescent="0.35">
      <c r="R49"/>
      <c r="U49"/>
    </row>
    <row r="50" spans="18:21" ht="14.5" x14ac:dyDescent="0.35">
      <c r="R50"/>
      <c r="U50"/>
    </row>
    <row r="51" spans="18:21" ht="14.5" x14ac:dyDescent="0.35">
      <c r="R51"/>
      <c r="U51"/>
    </row>
    <row r="52" spans="18:21" ht="14.5" x14ac:dyDescent="0.35">
      <c r="R52"/>
      <c r="U52"/>
    </row>
    <row r="53" spans="18:21" ht="14.5" x14ac:dyDescent="0.35">
      <c r="R53"/>
      <c r="U53"/>
    </row>
    <row r="54" spans="18:21" ht="14.5" x14ac:dyDescent="0.35">
      <c r="R54"/>
      <c r="U54"/>
    </row>
    <row r="55" spans="18:21" ht="14.5" x14ac:dyDescent="0.35">
      <c r="R55"/>
      <c r="U55"/>
    </row>
    <row r="56" spans="18:21" ht="14.5" x14ac:dyDescent="0.35">
      <c r="R56"/>
      <c r="U56"/>
    </row>
    <row r="57" spans="18:21" ht="14.5" x14ac:dyDescent="0.35">
      <c r="R57"/>
      <c r="U57"/>
    </row>
    <row r="58" spans="18:21" ht="14.5" x14ac:dyDescent="0.35">
      <c r="R58"/>
      <c r="U58"/>
    </row>
    <row r="59" spans="18:21" ht="14.5" x14ac:dyDescent="0.35">
      <c r="R59"/>
      <c r="U59"/>
    </row>
    <row r="60" spans="18:21" ht="14.5" x14ac:dyDescent="0.35">
      <c r="R60"/>
      <c r="U60"/>
    </row>
    <row r="61" spans="18:21" ht="14.5" x14ac:dyDescent="0.35">
      <c r="R61"/>
      <c r="U61"/>
    </row>
    <row r="62" spans="18:21" ht="14.5" x14ac:dyDescent="0.35">
      <c r="R62"/>
      <c r="U62"/>
    </row>
  </sheetData>
  <dataValidations count="1">
    <dataValidation type="list" allowBlank="1" showInputMessage="1" showErrorMessage="1" sqref="M3" xr:uid="{ED71486B-9B70-4BAD-B2B3-4E4A525688E2}">
      <formula1>Leases_List</formula1>
    </dataValidation>
  </dataValidation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2114EC-A293-4A1B-ACCE-0CDBA6E48215}">
  <sheetPr>
    <tabColor rgb="FF00B050"/>
  </sheetPr>
  <dimension ref="A1:AE303"/>
  <sheetViews>
    <sheetView workbookViewId="0"/>
  </sheetViews>
  <sheetFormatPr defaultColWidth="8.6328125" defaultRowHeight="14.5" outlineLevelCol="1" x14ac:dyDescent="0.35"/>
  <cols>
    <col min="1" max="1" width="21.453125" style="5" customWidth="1"/>
    <col min="2" max="2" width="66.36328125" style="5" customWidth="1"/>
    <col min="3" max="3" width="4.6328125" style="1" customWidth="1"/>
    <col min="4" max="4" width="7.36328125" style="5" customWidth="1"/>
    <col min="5" max="6" width="11.453125" style="5" customWidth="1"/>
    <col min="7" max="7" width="16.6328125" style="5" customWidth="1" outlineLevel="1"/>
    <col min="8" max="8" width="11.36328125" style="5" customWidth="1" outlineLevel="1"/>
    <col min="9" max="9" width="10.6328125" style="2" customWidth="1" outlineLevel="1"/>
    <col min="10" max="10" width="12.54296875" style="2" customWidth="1" outlineLevel="1"/>
    <col min="11" max="13" width="11.54296875" style="2" customWidth="1" outlineLevel="1"/>
    <col min="14" max="14" width="11.6328125" style="3" customWidth="1" outlineLevel="1"/>
    <col min="15" max="15" width="4.453125" style="3" customWidth="1"/>
    <col min="16" max="16" width="12.6328125" style="3" customWidth="1" outlineLevel="1"/>
    <col min="17" max="17" width="8.6328125" style="1" outlineLevel="1"/>
    <col min="18" max="18" width="14.36328125" style="4" customWidth="1" outlineLevel="1"/>
    <col min="19" max="19" width="16" style="4" customWidth="1" outlineLevel="1"/>
    <col min="20" max="20" width="14.6328125" style="2" bestFit="1" customWidth="1" outlineLevel="1"/>
    <col min="21" max="21" width="12.6328125" style="2" customWidth="1" outlineLevel="1"/>
    <col min="22" max="22" width="12.54296875" style="2" customWidth="1" outlineLevel="1"/>
    <col min="23" max="23" width="15.90625" style="2" customWidth="1" outlineLevel="1"/>
    <col min="24" max="24" width="13.36328125" style="348" customWidth="1" outlineLevel="1"/>
    <col min="25" max="25" width="4" style="2" customWidth="1"/>
    <col min="26" max="26" width="14.6328125" style="2" bestFit="1" customWidth="1" outlineLevel="1"/>
    <col min="27" max="27" width="12.36328125" style="2" customWidth="1" outlineLevel="1"/>
    <col min="28" max="28" width="14.453125" style="2" customWidth="1" outlineLevel="1"/>
    <col min="29" max="29" width="11.6328125" style="2" customWidth="1" outlineLevel="1"/>
    <col min="30" max="30" width="12.6328125" style="2" bestFit="1" customWidth="1" outlineLevel="1"/>
    <col min="31" max="31" width="3.6328125" style="5" customWidth="1"/>
    <col min="32" max="32" width="12.453125" style="5" customWidth="1"/>
    <col min="33" max="33" width="58.453125" style="5" customWidth="1"/>
    <col min="34" max="16384" width="8.6328125" style="5"/>
  </cols>
  <sheetData>
    <row r="1" spans="1:31" ht="22.25" customHeight="1" thickBot="1" x14ac:dyDescent="0.5">
      <c r="A1" s="236" t="s">
        <v>0</v>
      </c>
      <c r="B1" s="237"/>
      <c r="D1" s="236" t="s">
        <v>1</v>
      </c>
      <c r="E1" s="236"/>
      <c r="F1" s="236"/>
      <c r="G1" s="236"/>
      <c r="H1" s="236"/>
      <c r="I1" s="236"/>
    </row>
    <row r="2" spans="1:31" s="6" customFormat="1" ht="19.25" customHeight="1" x14ac:dyDescent="0.35">
      <c r="C2" s="7"/>
      <c r="D2" s="460" t="s">
        <v>2</v>
      </c>
      <c r="E2" s="462" t="s">
        <v>3</v>
      </c>
      <c r="F2" s="235"/>
      <c r="G2" s="464" t="s">
        <v>4</v>
      </c>
      <c r="H2" s="465"/>
      <c r="I2" s="465"/>
      <c r="J2" s="465"/>
      <c r="K2" s="465"/>
      <c r="L2" s="465"/>
      <c r="M2" s="465"/>
      <c r="N2" s="466"/>
      <c r="O2" s="8"/>
      <c r="P2" s="467" t="s">
        <v>5</v>
      </c>
      <c r="Q2" s="468"/>
      <c r="R2" s="468"/>
      <c r="S2" s="468"/>
      <c r="T2" s="468"/>
      <c r="U2" s="468"/>
      <c r="V2" s="468"/>
      <c r="W2" s="468"/>
      <c r="X2" s="469"/>
      <c r="Y2" s="8"/>
      <c r="Z2" s="453" t="s">
        <v>6</v>
      </c>
      <c r="AA2" s="454"/>
      <c r="AB2" s="454"/>
      <c r="AC2" s="454"/>
      <c r="AD2" s="455"/>
      <c r="AE2" s="8"/>
    </row>
    <row r="3" spans="1:31" ht="66.650000000000006" customHeight="1" thickBot="1" x14ac:dyDescent="0.4">
      <c r="A3" s="248" t="s">
        <v>71</v>
      </c>
      <c r="B3" s="249" t="str">
        <f ca="1">RIGHT(CELL("filename",A1),LEN(CELL("filename",A1))-FIND("]",CELL("filename",A1)))</f>
        <v>Lease1</v>
      </c>
      <c r="D3" s="461"/>
      <c r="E3" s="463"/>
      <c r="F3" s="155"/>
      <c r="G3" s="9" t="s">
        <v>7</v>
      </c>
      <c r="H3" s="9" t="s">
        <v>8</v>
      </c>
      <c r="I3" s="10" t="s">
        <v>9</v>
      </c>
      <c r="J3" s="10" t="s">
        <v>10</v>
      </c>
      <c r="K3" s="10" t="s">
        <v>11</v>
      </c>
      <c r="L3" s="49" t="s">
        <v>67</v>
      </c>
      <c r="M3" s="10" t="s">
        <v>12</v>
      </c>
      <c r="N3" s="11" t="s">
        <v>13</v>
      </c>
      <c r="O3" s="12"/>
      <c r="P3" s="13" t="s">
        <v>14</v>
      </c>
      <c r="Q3" s="14" t="s">
        <v>15</v>
      </c>
      <c r="R3" s="15" t="s">
        <v>16</v>
      </c>
      <c r="S3" s="15" t="s">
        <v>17</v>
      </c>
      <c r="T3" s="10" t="s">
        <v>18</v>
      </c>
      <c r="U3" s="10" t="s">
        <v>19</v>
      </c>
      <c r="V3" s="10" t="s">
        <v>20</v>
      </c>
      <c r="W3" s="10" t="s">
        <v>21</v>
      </c>
      <c r="X3" s="352" t="s">
        <v>22</v>
      </c>
      <c r="Y3" s="17"/>
      <c r="Z3" s="18" t="s">
        <v>18</v>
      </c>
      <c r="AA3" s="10" t="s">
        <v>23</v>
      </c>
      <c r="AB3" s="10" t="s">
        <v>24</v>
      </c>
      <c r="AC3" s="10" t="s">
        <v>25</v>
      </c>
      <c r="AD3" s="16" t="s">
        <v>22</v>
      </c>
    </row>
    <row r="4" spans="1:31" ht="15.5" x14ac:dyDescent="0.35">
      <c r="A4" s="456" t="s">
        <v>26</v>
      </c>
      <c r="B4" s="457"/>
      <c r="C4" s="19"/>
      <c r="D4" s="20"/>
      <c r="E4" s="21">
        <f t="shared" ref="E4" ca="1" si="0">EOMONTH($H$4,D4)</f>
        <v>44681</v>
      </c>
      <c r="F4" s="44">
        <f ca="1">E5-1</f>
        <v>45045</v>
      </c>
      <c r="G4" s="22" t="s">
        <v>27</v>
      </c>
      <c r="H4" s="44">
        <f ca="1">A5</f>
        <v>44652</v>
      </c>
      <c r="I4" s="45"/>
      <c r="J4" s="45"/>
      <c r="K4" s="45"/>
      <c r="L4" s="45"/>
      <c r="M4" s="45"/>
      <c r="N4" s="257">
        <f ca="1">$A$6</f>
        <v>0.05</v>
      </c>
      <c r="O4" s="23"/>
      <c r="P4" s="255">
        <f ca="1">$A$7</f>
        <v>9.4999999999999998E-3</v>
      </c>
      <c r="Q4" s="163">
        <f ca="1">$A$8</f>
        <v>0.05</v>
      </c>
      <c r="R4" s="164">
        <f ca="1">NPV(Q4,K5:$K$244) + ($A$13+$A$14+$A$15)/POWER(1+Q4,$A$29-D5+1)</f>
        <v>355391.08378220262</v>
      </c>
      <c r="S4" s="164">
        <f ca="1">NPV(Q5,K5:$K$244) + ($A$13+$A$14+$A$15)/POWER(1+Q5,$A$29-D5+1)</f>
        <v>355391.08378220262</v>
      </c>
      <c r="T4" s="165">
        <f ca="1">A21</f>
        <v>355391.08378220274</v>
      </c>
      <c r="U4" s="45">
        <f ca="1">S4*Q4</f>
        <v>17769.554189110131</v>
      </c>
      <c r="V4" s="45">
        <f>-(K4+L4)</f>
        <v>0</v>
      </c>
      <c r="W4" s="45">
        <f ca="1">S4-R4</f>
        <v>0</v>
      </c>
      <c r="X4" s="274">
        <f ca="1">T4+U4+V4</f>
        <v>373160.63797131286</v>
      </c>
      <c r="Z4" s="26">
        <f ca="1">A37</f>
        <v>420391.08378220274</v>
      </c>
      <c r="AA4" s="233"/>
      <c r="AB4" s="45">
        <f ca="1">IFERROR(Z4/($A$43-D5+1),0)</f>
        <v>42039.108378220277</v>
      </c>
      <c r="AC4" s="45">
        <f t="shared" ref="AC4:AC67" ca="1" si="1">W4</f>
        <v>0</v>
      </c>
      <c r="AD4" s="25">
        <f t="shared" ref="AD4:AD67" ca="1" si="2">Z4-AA4-AB4+AC4</f>
        <v>378351.97540398245</v>
      </c>
    </row>
    <row r="5" spans="1:31" x14ac:dyDescent="0.35">
      <c r="A5" s="103">
        <f ca="1">VLOOKUP(B3,'Input Table'!B:L,3,0)</f>
        <v>44652</v>
      </c>
      <c r="B5" s="27" t="s">
        <v>28</v>
      </c>
      <c r="D5" s="20">
        <v>1</v>
      </c>
      <c r="E5" s="21">
        <f ca="1">EOMONTH(H5,0)</f>
        <v>45046</v>
      </c>
      <c r="F5" s="44">
        <f t="shared" ref="F5:F68" ca="1" si="3">E6-1</f>
        <v>45411</v>
      </c>
      <c r="G5" s="22" t="s">
        <v>119</v>
      </c>
      <c r="H5" s="44">
        <f ca="1">EDATE(H4,12)</f>
        <v>45017</v>
      </c>
      <c r="I5" s="158">
        <f ca="1">IF(D5&gt;$A$28,0,$A$9)</f>
        <v>50000</v>
      </c>
      <c r="J5" s="158">
        <f t="shared" ref="J5:J68" ca="1" si="4">IF(D5&gt;$A$29,0,$A$10)</f>
        <v>0</v>
      </c>
      <c r="K5" s="158">
        <f ca="1">IF(D5&gt;$A$28,0,$A$11)</f>
        <v>50000</v>
      </c>
      <c r="L5" s="158"/>
      <c r="M5" s="45">
        <f ca="1">K5+L5</f>
        <v>50000</v>
      </c>
      <c r="N5" s="257">
        <f t="shared" ref="N5:N68" ca="1" si="5">$A$6</f>
        <v>0.05</v>
      </c>
      <c r="O5" s="23"/>
      <c r="P5" s="255">
        <f t="shared" ref="P5:P68" ca="1" si="6">$A$7</f>
        <v>9.4999999999999998E-3</v>
      </c>
      <c r="Q5" s="163">
        <f t="shared" ref="Q5:Q68" ca="1" si="7">$A$8</f>
        <v>0.05</v>
      </c>
      <c r="R5" s="164">
        <f ca="1">NPV(Q5,K5:$K$244) + ($A$13+$A$14+$A$15)/POWER(1+Q5,$A$29-D6+1)+U4</f>
        <v>373160.63797131274</v>
      </c>
      <c r="S5" s="164">
        <f ca="1">NPV(Q6,K5:$K$244) + ($A$13+$A$14+$A$15)/POWER(1+Q6,$A$29-D6+1)+U4</f>
        <v>373160.63797131274</v>
      </c>
      <c r="T5" s="45">
        <f t="shared" ref="T5:T68" ca="1" si="8">IF(ISBLANK(G5),0,X4)</f>
        <v>373160.63797131286</v>
      </c>
      <c r="U5" s="45">
        <f ca="1">(S5+V5)*Q5</f>
        <v>16158.031898565638</v>
      </c>
      <c r="V5" s="45">
        <f ca="1">-(K5+L5)</f>
        <v>-50000</v>
      </c>
      <c r="W5" s="45">
        <f t="shared" ref="W5:W13" ca="1" si="9">S4-R4</f>
        <v>0</v>
      </c>
      <c r="X5" s="274">
        <f ca="1">T5+U5+V5</f>
        <v>339318.6698698785</v>
      </c>
      <c r="Z5" s="28">
        <f ca="1">AD4</f>
        <v>378351.97540398245</v>
      </c>
      <c r="AA5" s="233"/>
      <c r="AB5" s="45">
        <f ca="1">IFERROR(Z5/($A$43-D6+1),0)</f>
        <v>42039.10837822027</v>
      </c>
      <c r="AC5" s="45">
        <f t="shared" ca="1" si="1"/>
        <v>0</v>
      </c>
      <c r="AD5" s="25">
        <f t="shared" ca="1" si="2"/>
        <v>336312.86702576216</v>
      </c>
    </row>
    <row r="6" spans="1:31" x14ac:dyDescent="0.35">
      <c r="A6" s="104">
        <f ca="1">VLOOKUP(B3,'Input Table'!B:L,4,0)</f>
        <v>0.05</v>
      </c>
      <c r="B6" s="27" t="s">
        <v>29</v>
      </c>
      <c r="D6" s="20">
        <v>2</v>
      </c>
      <c r="E6" s="21">
        <f t="shared" ref="E6:E69" ca="1" si="10">EOMONTH(H6,0)</f>
        <v>45412</v>
      </c>
      <c r="F6" s="44">
        <f t="shared" ca="1" si="3"/>
        <v>45776</v>
      </c>
      <c r="G6" s="22" t="s">
        <v>119</v>
      </c>
      <c r="H6" s="44">
        <f t="shared" ref="H6:H69" ca="1" si="11">EDATE(H5,12)</f>
        <v>45383</v>
      </c>
      <c r="I6" s="158">
        <f t="shared" ref="I6:I69" ca="1" si="12">IF(D6&gt;$A$28,0,$A$9)</f>
        <v>50000</v>
      </c>
      <c r="J6" s="158">
        <f t="shared" ca="1" si="4"/>
        <v>0</v>
      </c>
      <c r="K6" s="158">
        <f t="shared" ref="K6:K69" ca="1" si="13">IF(D6&gt;$A$28,0,$A$11)</f>
        <v>50000</v>
      </c>
      <c r="L6" s="45"/>
      <c r="M6" s="45">
        <f t="shared" ref="M6:M69" ca="1" si="14">K6+L6</f>
        <v>50000</v>
      </c>
      <c r="N6" s="257">
        <f t="shared" ca="1" si="5"/>
        <v>0.05</v>
      </c>
      <c r="O6" s="23"/>
      <c r="P6" s="255">
        <f t="shared" ca="1" si="6"/>
        <v>9.4999999999999998E-3</v>
      </c>
      <c r="Q6" s="163">
        <f t="shared" ca="1" si="7"/>
        <v>0.05</v>
      </c>
      <c r="R6" s="164">
        <f ca="1">NPV(Q6,K6:$K$244) + ($A$13+$A$14+$A$15)/POWER(1+Q6,$A$29-D7+1)+U5</f>
        <v>339318.66986987839</v>
      </c>
      <c r="S6" s="164">
        <f ca="1">NPV(Q7,K6:$K$244) + ($A$13+$A$14+$A$15)/POWER(1+Q7,$A$29-D7+1)+U5</f>
        <v>339318.66986987839</v>
      </c>
      <c r="T6" s="45">
        <f t="shared" ca="1" si="8"/>
        <v>339318.6698698785</v>
      </c>
      <c r="U6" s="45">
        <f t="shared" ref="U6:U69" ca="1" si="15">(S6+V6)*Q6</f>
        <v>14465.93349349392</v>
      </c>
      <c r="V6" s="45">
        <f t="shared" ref="V6:V69" ca="1" si="16">-(K6+L6)</f>
        <v>-50000</v>
      </c>
      <c r="W6" s="45">
        <f t="shared" ca="1" si="9"/>
        <v>0</v>
      </c>
      <c r="X6" s="274">
        <f t="shared" ref="X6:X69" ca="1" si="17">T6+U6+V6</f>
        <v>303784.60336337244</v>
      </c>
      <c r="Z6" s="28">
        <f t="shared" ref="Z6:Z69" ca="1" si="18">AD5</f>
        <v>336312.86702576216</v>
      </c>
      <c r="AA6" s="233"/>
      <c r="AB6" s="45">
        <f t="shared" ref="AB6:AB13" ca="1" si="19">IFERROR(Z6/($A$43-D7+1),0)</f>
        <v>42039.10837822027</v>
      </c>
      <c r="AC6" s="45">
        <f t="shared" ca="1" si="1"/>
        <v>0</v>
      </c>
      <c r="AD6" s="25">
        <f t="shared" ca="1" si="2"/>
        <v>294273.75864754186</v>
      </c>
    </row>
    <row r="7" spans="1:31" x14ac:dyDescent="0.35">
      <c r="A7" s="104">
        <f ca="1">VLOOKUP(B3,'Input Table'!B:L,5,0)</f>
        <v>9.4999999999999998E-3</v>
      </c>
      <c r="B7" s="27" t="s">
        <v>30</v>
      </c>
      <c r="D7" s="20">
        <v>3</v>
      </c>
      <c r="E7" s="21">
        <f t="shared" ca="1" si="10"/>
        <v>45777</v>
      </c>
      <c r="F7" s="44">
        <f t="shared" ca="1" si="3"/>
        <v>46141</v>
      </c>
      <c r="G7" s="22" t="s">
        <v>119</v>
      </c>
      <c r="H7" s="44">
        <f t="shared" ca="1" si="11"/>
        <v>45748</v>
      </c>
      <c r="I7" s="158">
        <f t="shared" ca="1" si="12"/>
        <v>50000</v>
      </c>
      <c r="J7" s="158">
        <f t="shared" ca="1" si="4"/>
        <v>0</v>
      </c>
      <c r="K7" s="158">
        <f t="shared" ca="1" si="13"/>
        <v>50000</v>
      </c>
      <c r="L7" s="45"/>
      <c r="M7" s="45">
        <f t="shared" ca="1" si="14"/>
        <v>50000</v>
      </c>
      <c r="N7" s="257">
        <f t="shared" ca="1" si="5"/>
        <v>0.05</v>
      </c>
      <c r="O7" s="23"/>
      <c r="P7" s="255">
        <f t="shared" ca="1" si="6"/>
        <v>9.4999999999999998E-3</v>
      </c>
      <c r="Q7" s="163">
        <f t="shared" ca="1" si="7"/>
        <v>0.05</v>
      </c>
      <c r="R7" s="164">
        <f ca="1">NPV(Q7,K7:$K$244) + ($A$13+$A$14+$A$15)/POWER(1+Q7,$A$29-D8+1)+U6</f>
        <v>303784.60336337233</v>
      </c>
      <c r="S7" s="164">
        <f ca="1">NPV(Q8,K7:$K$244) + ($A$13+$A$14+$A$15)/POWER(1+Q8,$A$29-D8+1)+U6</f>
        <v>303784.60336337233</v>
      </c>
      <c r="T7" s="45">
        <f t="shared" ca="1" si="8"/>
        <v>303784.60336337244</v>
      </c>
      <c r="U7" s="45">
        <f t="shared" ca="1" si="15"/>
        <v>12689.230168168617</v>
      </c>
      <c r="V7" s="45">
        <f t="shared" ca="1" si="16"/>
        <v>-50000</v>
      </c>
      <c r="W7" s="45">
        <f t="shared" ca="1" si="9"/>
        <v>0</v>
      </c>
      <c r="X7" s="274">
        <f t="shared" ca="1" si="17"/>
        <v>266473.83353154105</v>
      </c>
      <c r="Z7" s="28">
        <f t="shared" ca="1" si="18"/>
        <v>294273.75864754186</v>
      </c>
      <c r="AA7" s="233"/>
      <c r="AB7" s="45">
        <f t="shared" ca="1" si="19"/>
        <v>42039.10837822027</v>
      </c>
      <c r="AC7" s="45">
        <f t="shared" ca="1" si="1"/>
        <v>0</v>
      </c>
      <c r="AD7" s="25">
        <f t="shared" ca="1" si="2"/>
        <v>252234.6502693216</v>
      </c>
    </row>
    <row r="8" spans="1:31" x14ac:dyDescent="0.35">
      <c r="A8" s="246">
        <f ca="1">IF(A6=0,A7,A6)</f>
        <v>0.05</v>
      </c>
      <c r="B8" s="48" t="s">
        <v>15</v>
      </c>
      <c r="D8" s="20">
        <v>4</v>
      </c>
      <c r="E8" s="21">
        <f t="shared" ca="1" si="10"/>
        <v>46142</v>
      </c>
      <c r="F8" s="44">
        <f t="shared" ca="1" si="3"/>
        <v>46506</v>
      </c>
      <c r="G8" s="22" t="s">
        <v>119</v>
      </c>
      <c r="H8" s="44">
        <f t="shared" ca="1" si="11"/>
        <v>46113</v>
      </c>
      <c r="I8" s="158">
        <f t="shared" ca="1" si="12"/>
        <v>50000</v>
      </c>
      <c r="J8" s="158">
        <f t="shared" ca="1" si="4"/>
        <v>0</v>
      </c>
      <c r="K8" s="158">
        <f t="shared" ca="1" si="13"/>
        <v>50000</v>
      </c>
      <c r="L8" s="45"/>
      <c r="M8" s="45">
        <f t="shared" ca="1" si="14"/>
        <v>50000</v>
      </c>
      <c r="N8" s="257">
        <f t="shared" ca="1" si="5"/>
        <v>0.05</v>
      </c>
      <c r="O8" s="23"/>
      <c r="P8" s="255">
        <f t="shared" ca="1" si="6"/>
        <v>9.4999999999999998E-3</v>
      </c>
      <c r="Q8" s="163">
        <f t="shared" ca="1" si="7"/>
        <v>0.05</v>
      </c>
      <c r="R8" s="164">
        <f ca="1">NPV(Q8,K8:$K$244) + ($A$13+$A$14+$A$15)/POWER(1+Q8,$A$29-D9+1)+U7</f>
        <v>266473.83353154093</v>
      </c>
      <c r="S8" s="164">
        <f ca="1">NPV(Q9,K8:$K$244) + ($A$13+$A$14+$A$15)/POWER(1+Q9,$A$29-D9+1)+U7</f>
        <v>266473.83353154093</v>
      </c>
      <c r="T8" s="45">
        <f t="shared" ca="1" si="8"/>
        <v>266473.83353154105</v>
      </c>
      <c r="U8" s="45">
        <f t="shared" ca="1" si="15"/>
        <v>10823.691676577047</v>
      </c>
      <c r="V8" s="45">
        <f t="shared" ca="1" si="16"/>
        <v>-50000</v>
      </c>
      <c r="W8" s="45">
        <f t="shared" ca="1" si="9"/>
        <v>0</v>
      </c>
      <c r="X8" s="274">
        <f t="shared" ca="1" si="17"/>
        <v>227297.52520811808</v>
      </c>
      <c r="Z8" s="28">
        <f t="shared" ca="1" si="18"/>
        <v>252234.6502693216</v>
      </c>
      <c r="AA8" s="233"/>
      <c r="AB8" s="45">
        <f t="shared" ca="1" si="19"/>
        <v>42039.10837822027</v>
      </c>
      <c r="AC8" s="45">
        <f t="shared" ca="1" si="1"/>
        <v>0</v>
      </c>
      <c r="AD8" s="25">
        <f t="shared" ca="1" si="2"/>
        <v>210195.54189110134</v>
      </c>
    </row>
    <row r="9" spans="1:31" x14ac:dyDescent="0.35">
      <c r="A9" s="105">
        <f ca="1">VLOOKUP($B$3,'Input Table'!B:L,6,0)</f>
        <v>50000</v>
      </c>
      <c r="B9" s="27" t="s">
        <v>282</v>
      </c>
      <c r="D9" s="20">
        <v>5</v>
      </c>
      <c r="E9" s="21">
        <f t="shared" ca="1" si="10"/>
        <v>46507</v>
      </c>
      <c r="F9" s="44">
        <f t="shared" ca="1" si="3"/>
        <v>46872</v>
      </c>
      <c r="G9" s="22" t="s">
        <v>119</v>
      </c>
      <c r="H9" s="44">
        <f t="shared" ca="1" si="11"/>
        <v>46478</v>
      </c>
      <c r="I9" s="158">
        <f t="shared" ca="1" si="12"/>
        <v>50000</v>
      </c>
      <c r="J9" s="158">
        <f t="shared" ca="1" si="4"/>
        <v>0</v>
      </c>
      <c r="K9" s="158">
        <f t="shared" ca="1" si="13"/>
        <v>50000</v>
      </c>
      <c r="L9" s="45"/>
      <c r="M9" s="45">
        <f t="shared" ca="1" si="14"/>
        <v>50000</v>
      </c>
      <c r="N9" s="257">
        <f t="shared" ca="1" si="5"/>
        <v>0.05</v>
      </c>
      <c r="O9" s="23"/>
      <c r="P9" s="255">
        <f t="shared" ca="1" si="6"/>
        <v>9.4999999999999998E-3</v>
      </c>
      <c r="Q9" s="163">
        <f t="shared" ca="1" si="7"/>
        <v>0.05</v>
      </c>
      <c r="R9" s="164">
        <f ca="1">NPV(Q9,K9:$K$244) + ($A$13+$A$14+$A$15)/POWER(1+Q9,$A$29-D10+1)+U8</f>
        <v>227297.52520811802</v>
      </c>
      <c r="S9" s="164">
        <f ca="1">NPV(Q10,K9:$K$244) + ($A$13+$A$14+$A$15)/POWER(1+Q10,$A$29-D10+1)+U8</f>
        <v>227297.52520811802</v>
      </c>
      <c r="T9" s="45">
        <f t="shared" ca="1" si="8"/>
        <v>227297.52520811808</v>
      </c>
      <c r="U9" s="45">
        <f t="shared" ca="1" si="15"/>
        <v>8864.8762604059011</v>
      </c>
      <c r="V9" s="45">
        <f t="shared" ca="1" si="16"/>
        <v>-50000</v>
      </c>
      <c r="W9" s="45">
        <f t="shared" ca="1" si="9"/>
        <v>0</v>
      </c>
      <c r="X9" s="274">
        <f t="shared" ca="1" si="17"/>
        <v>186162.40146852398</v>
      </c>
      <c r="Z9" s="28">
        <f t="shared" ca="1" si="18"/>
        <v>210195.54189110134</v>
      </c>
      <c r="AA9" s="233"/>
      <c r="AB9" s="45">
        <f t="shared" ca="1" si="19"/>
        <v>42039.10837822027</v>
      </c>
      <c r="AC9" s="45">
        <f t="shared" ca="1" si="1"/>
        <v>0</v>
      </c>
      <c r="AD9" s="25">
        <f t="shared" ca="1" si="2"/>
        <v>168156.43351288108</v>
      </c>
    </row>
    <row r="10" spans="1:31" x14ac:dyDescent="0.35">
      <c r="A10" s="105">
        <f ca="1">VLOOKUP($B$3,'Input Table'!B:L,7,0)</f>
        <v>0</v>
      </c>
      <c r="B10" s="27" t="s">
        <v>32</v>
      </c>
      <c r="D10" s="20">
        <v>6</v>
      </c>
      <c r="E10" s="21">
        <f t="shared" ca="1" si="10"/>
        <v>46873</v>
      </c>
      <c r="F10" s="44">
        <f t="shared" ca="1" si="3"/>
        <v>47237</v>
      </c>
      <c r="G10" s="22" t="s">
        <v>119</v>
      </c>
      <c r="H10" s="44">
        <f t="shared" ca="1" si="11"/>
        <v>46844</v>
      </c>
      <c r="I10" s="158">
        <f t="shared" ca="1" si="12"/>
        <v>50000</v>
      </c>
      <c r="J10" s="158">
        <f t="shared" ca="1" si="4"/>
        <v>0</v>
      </c>
      <c r="K10" s="158">
        <f ca="1">IF(D10&gt;$A$28,0,$A$11)</f>
        <v>50000</v>
      </c>
      <c r="L10" s="45"/>
      <c r="M10" s="45">
        <f t="shared" ca="1" si="14"/>
        <v>50000</v>
      </c>
      <c r="N10" s="257">
        <f t="shared" ca="1" si="5"/>
        <v>0.05</v>
      </c>
      <c r="O10" s="23"/>
      <c r="P10" s="255">
        <f t="shared" ca="1" si="6"/>
        <v>9.4999999999999998E-3</v>
      </c>
      <c r="Q10" s="163">
        <f t="shared" ca="1" si="7"/>
        <v>0.05</v>
      </c>
      <c r="R10" s="164">
        <f ca="1">NPV(Q10,K10:$K$244) + ($A$13+$A$14+$A$15)/POWER(1+Q10,$A$29-D11+1)+U9</f>
        <v>186162.40146852392</v>
      </c>
      <c r="S10" s="164">
        <f ca="1">NPV(Q11,K10:$K$244) + ($A$13+$A$14+$A$15)/POWER(1+Q11,$A$29-D11+1)+U9</f>
        <v>186162.40146852392</v>
      </c>
      <c r="T10" s="45">
        <f t="shared" ca="1" si="8"/>
        <v>186162.40146852398</v>
      </c>
      <c r="U10" s="45">
        <f t="shared" ca="1" si="15"/>
        <v>6808.1200734261965</v>
      </c>
      <c r="V10" s="45">
        <f t="shared" ca="1" si="16"/>
        <v>-50000</v>
      </c>
      <c r="W10" s="45">
        <f t="shared" ca="1" si="9"/>
        <v>0</v>
      </c>
      <c r="X10" s="274">
        <f t="shared" ca="1" si="17"/>
        <v>142970.52154195018</v>
      </c>
      <c r="Z10" s="28">
        <f t="shared" ca="1" si="18"/>
        <v>168156.43351288108</v>
      </c>
      <c r="AA10" s="233"/>
      <c r="AB10" s="45">
        <f t="shared" ca="1" si="19"/>
        <v>42039.10837822027</v>
      </c>
      <c r="AC10" s="45">
        <f t="shared" ca="1" si="1"/>
        <v>0</v>
      </c>
      <c r="AD10" s="25">
        <f t="shared" ca="1" si="2"/>
        <v>126117.32513466082</v>
      </c>
    </row>
    <row r="11" spans="1:31" x14ac:dyDescent="0.35">
      <c r="A11" s="105">
        <f ca="1">A9-A10</f>
        <v>50000</v>
      </c>
      <c r="B11" s="27" t="s">
        <v>33</v>
      </c>
      <c r="D11" s="20">
        <v>7</v>
      </c>
      <c r="E11" s="21">
        <f t="shared" ca="1" si="10"/>
        <v>47238</v>
      </c>
      <c r="F11" s="44">
        <f t="shared" ca="1" si="3"/>
        <v>47602</v>
      </c>
      <c r="G11" s="22" t="s">
        <v>119</v>
      </c>
      <c r="H11" s="44">
        <f t="shared" ca="1" si="11"/>
        <v>47209</v>
      </c>
      <c r="I11" s="158">
        <f t="shared" ca="1" si="12"/>
        <v>50000</v>
      </c>
      <c r="J11" s="158">
        <f t="shared" ca="1" si="4"/>
        <v>0</v>
      </c>
      <c r="K11" s="158">
        <f t="shared" ca="1" si="13"/>
        <v>50000</v>
      </c>
      <c r="L11" s="45"/>
      <c r="M11" s="45">
        <f t="shared" ca="1" si="14"/>
        <v>50000</v>
      </c>
      <c r="N11" s="257">
        <f t="shared" ca="1" si="5"/>
        <v>0.05</v>
      </c>
      <c r="O11" s="23"/>
      <c r="P11" s="255">
        <f t="shared" ca="1" si="6"/>
        <v>9.4999999999999998E-3</v>
      </c>
      <c r="Q11" s="163">
        <f t="shared" ca="1" si="7"/>
        <v>0.05</v>
      </c>
      <c r="R11" s="164">
        <f ca="1">NPV(Q11,K11:$K$244) + ($A$13+$A$14+$A$15)/POWER(1+Q11,$A$29-D12+1)+U10</f>
        <v>142970.52154195012</v>
      </c>
      <c r="S11" s="164">
        <f ca="1">NPV(Q12,K11:$K$244) + ($A$13+$A$14+$A$15)/POWER(1+Q12,$A$29-D12+1)+U10</f>
        <v>142970.52154195012</v>
      </c>
      <c r="T11" s="45">
        <f t="shared" ca="1" si="8"/>
        <v>142970.52154195018</v>
      </c>
      <c r="U11" s="45">
        <f t="shared" ca="1" si="15"/>
        <v>4648.5260770975065</v>
      </c>
      <c r="V11" s="45">
        <f t="shared" ca="1" si="16"/>
        <v>-50000</v>
      </c>
      <c r="W11" s="45">
        <f t="shared" ca="1" si="9"/>
        <v>0</v>
      </c>
      <c r="X11" s="274">
        <f t="shared" ca="1" si="17"/>
        <v>97619.047619047691</v>
      </c>
      <c r="Z11" s="28">
        <f t="shared" ca="1" si="18"/>
        <v>126117.32513466082</v>
      </c>
      <c r="AA11" s="233"/>
      <c r="AB11" s="45">
        <f t="shared" ca="1" si="19"/>
        <v>42039.10837822027</v>
      </c>
      <c r="AC11" s="45">
        <f t="shared" ca="1" si="1"/>
        <v>0</v>
      </c>
      <c r="AD11" s="25">
        <f t="shared" ca="1" si="2"/>
        <v>84078.216756440554</v>
      </c>
    </row>
    <row r="12" spans="1:31" x14ac:dyDescent="0.35">
      <c r="A12" s="112">
        <f ca="1">VLOOKUP($B$3,'Input Table'!B:L,8,0)</f>
        <v>0</v>
      </c>
      <c r="B12" s="48" t="s">
        <v>34</v>
      </c>
      <c r="D12" s="20">
        <v>8</v>
      </c>
      <c r="E12" s="21">
        <f t="shared" ca="1" si="10"/>
        <v>47603</v>
      </c>
      <c r="F12" s="44">
        <f t="shared" ca="1" si="3"/>
        <v>47967</v>
      </c>
      <c r="G12" s="22" t="s">
        <v>119</v>
      </c>
      <c r="H12" s="44">
        <f t="shared" ca="1" si="11"/>
        <v>47574</v>
      </c>
      <c r="I12" s="158">
        <f t="shared" ca="1" si="12"/>
        <v>50000</v>
      </c>
      <c r="J12" s="158">
        <f t="shared" ca="1" si="4"/>
        <v>0</v>
      </c>
      <c r="K12" s="158">
        <f t="shared" ca="1" si="13"/>
        <v>50000</v>
      </c>
      <c r="L12" s="45"/>
      <c r="M12" s="45">
        <f t="shared" ca="1" si="14"/>
        <v>50000</v>
      </c>
      <c r="N12" s="257">
        <f t="shared" ca="1" si="5"/>
        <v>0.05</v>
      </c>
      <c r="O12" s="23"/>
      <c r="P12" s="255">
        <f t="shared" ca="1" si="6"/>
        <v>9.4999999999999998E-3</v>
      </c>
      <c r="Q12" s="163">
        <f t="shared" ca="1" si="7"/>
        <v>0.05</v>
      </c>
      <c r="R12" s="164">
        <f ca="1">NPV(Q12,K12:$K$244) + ($A$13+$A$14+$A$15)/POWER(1+Q12,$A$29-D13+1)+U11</f>
        <v>97619.047619047604</v>
      </c>
      <c r="S12" s="164">
        <f ca="1">NPV(Q13,K12:$K$244) + ($A$13+$A$14+$A$15)/POWER(1+Q13,$A$29-D13+1)+U11</f>
        <v>97619.047619047604</v>
      </c>
      <c r="T12" s="45">
        <f t="shared" ca="1" si="8"/>
        <v>97619.047619047691</v>
      </c>
      <c r="U12" s="45">
        <f t="shared" ca="1" si="15"/>
        <v>2380.9523809523803</v>
      </c>
      <c r="V12" s="45">
        <f t="shared" ca="1" si="16"/>
        <v>-50000</v>
      </c>
      <c r="W12" s="45">
        <f t="shared" ca="1" si="9"/>
        <v>0</v>
      </c>
      <c r="X12" s="274">
        <f t="shared" ca="1" si="17"/>
        <v>50000.000000000073</v>
      </c>
      <c r="Z12" s="28">
        <f t="shared" ca="1" si="18"/>
        <v>84078.216756440554</v>
      </c>
      <c r="AA12" s="233"/>
      <c r="AB12" s="45">
        <f t="shared" ca="1" si="19"/>
        <v>42039.108378220277</v>
      </c>
      <c r="AC12" s="45">
        <f t="shared" ca="1" si="1"/>
        <v>0</v>
      </c>
      <c r="AD12" s="25">
        <f t="shared" ca="1" si="2"/>
        <v>42039.108378220277</v>
      </c>
    </row>
    <row r="13" spans="1:31" x14ac:dyDescent="0.35">
      <c r="A13" s="105">
        <f ca="1">VLOOKUP($B$3,'Input Table'!B:L,9,0)</f>
        <v>0</v>
      </c>
      <c r="B13" s="27" t="s">
        <v>35</v>
      </c>
      <c r="D13" s="20">
        <v>9</v>
      </c>
      <c r="E13" s="21">
        <f t="shared" ca="1" si="10"/>
        <v>47968</v>
      </c>
      <c r="F13" s="44">
        <f t="shared" ca="1" si="3"/>
        <v>48333</v>
      </c>
      <c r="G13" s="22" t="s">
        <v>119</v>
      </c>
      <c r="H13" s="44">
        <f t="shared" ca="1" si="11"/>
        <v>47939</v>
      </c>
      <c r="I13" s="158">
        <f t="shared" ca="1" si="12"/>
        <v>50000</v>
      </c>
      <c r="J13" s="158">
        <f t="shared" ca="1" si="4"/>
        <v>0</v>
      </c>
      <c r="K13" s="158">
        <f t="shared" ca="1" si="13"/>
        <v>50000</v>
      </c>
      <c r="L13" s="45"/>
      <c r="M13" s="45">
        <f t="shared" ca="1" si="14"/>
        <v>50000</v>
      </c>
      <c r="N13" s="257">
        <f t="shared" ca="1" si="5"/>
        <v>0.05</v>
      </c>
      <c r="O13" s="23"/>
      <c r="P13" s="255">
        <f t="shared" ca="1" si="6"/>
        <v>9.4999999999999998E-3</v>
      </c>
      <c r="Q13" s="163">
        <f t="shared" ca="1" si="7"/>
        <v>0.05</v>
      </c>
      <c r="R13" s="164">
        <f ca="1">NPV(Q13,K13:$K$244) + ($A$13+$A$14+$A$15)/POWER(1+Q13,$A$29-D14+1)+U12</f>
        <v>50000</v>
      </c>
      <c r="S13" s="164">
        <f ca="1">NPV(Q14,K13:$K$244) + ($A$13+$A$14+$A$15)/POWER(1+Q14,$A$29-D14+1)+U12</f>
        <v>50000</v>
      </c>
      <c r="T13" s="45">
        <f t="shared" ca="1" si="8"/>
        <v>50000.000000000073</v>
      </c>
      <c r="U13" s="45">
        <f t="shared" ca="1" si="15"/>
        <v>0</v>
      </c>
      <c r="V13" s="45">
        <f t="shared" ca="1" si="16"/>
        <v>-50000</v>
      </c>
      <c r="W13" s="45">
        <f t="shared" ca="1" si="9"/>
        <v>0</v>
      </c>
      <c r="X13" s="274">
        <f t="shared" ca="1" si="17"/>
        <v>7.2759576141834259E-11</v>
      </c>
      <c r="Z13" s="28">
        <f t="shared" ca="1" si="18"/>
        <v>42039.108378220277</v>
      </c>
      <c r="AA13" s="233"/>
      <c r="AB13" s="45">
        <f t="shared" ca="1" si="19"/>
        <v>42039.108378220277</v>
      </c>
      <c r="AC13" s="45">
        <f t="shared" ca="1" si="1"/>
        <v>0</v>
      </c>
      <c r="AD13" s="25">
        <f t="shared" ca="1" si="2"/>
        <v>0</v>
      </c>
    </row>
    <row r="14" spans="1:31" x14ac:dyDescent="0.35">
      <c r="A14" s="105">
        <f ca="1">VLOOKUP($B$3,'Input Table'!B:L,10,0)</f>
        <v>0</v>
      </c>
      <c r="B14" s="27" t="s">
        <v>36</v>
      </c>
      <c r="D14" s="20">
        <v>10</v>
      </c>
      <c r="E14" s="21">
        <f t="shared" ca="1" si="10"/>
        <v>48334</v>
      </c>
      <c r="F14" s="44">
        <f t="shared" ca="1" si="3"/>
        <v>48698</v>
      </c>
      <c r="G14" s="22" t="s">
        <v>119</v>
      </c>
      <c r="H14" s="44">
        <f t="shared" ca="1" si="11"/>
        <v>48305</v>
      </c>
      <c r="I14" s="45">
        <f t="shared" si="12"/>
        <v>0</v>
      </c>
      <c r="J14" s="45">
        <f t="shared" ca="1" si="4"/>
        <v>0</v>
      </c>
      <c r="K14" s="45">
        <f t="shared" si="13"/>
        <v>0</v>
      </c>
      <c r="L14" s="45"/>
      <c r="M14" s="45">
        <f t="shared" si="14"/>
        <v>0</v>
      </c>
      <c r="N14" s="257">
        <f t="shared" ca="1" si="5"/>
        <v>0.05</v>
      </c>
      <c r="O14" s="23"/>
      <c r="P14" s="255">
        <f t="shared" ca="1" si="6"/>
        <v>9.4999999999999998E-3</v>
      </c>
      <c r="Q14" s="163">
        <f t="shared" ca="1" si="7"/>
        <v>0.05</v>
      </c>
      <c r="R14" s="164">
        <f ca="1">NPV(Q13,K14:$K$244) + ($A$13+$A$14+$A$15)/POWER(1+Q13,$A$29-D14+1)</f>
        <v>0</v>
      </c>
      <c r="S14" s="164">
        <f ca="1">NPV(Q14,K14:$K$244) + ($A$13+$A$14+$A$15)/POWER(1+Q14,$A$29-D14+1)</f>
        <v>0</v>
      </c>
      <c r="T14" s="45">
        <f t="shared" ca="1" si="8"/>
        <v>7.2759576141834259E-11</v>
      </c>
      <c r="U14" s="45">
        <f t="shared" ca="1" si="15"/>
        <v>0</v>
      </c>
      <c r="V14" s="45">
        <f t="shared" si="16"/>
        <v>0</v>
      </c>
      <c r="W14" s="45">
        <f t="shared" ref="W14:W68" ca="1" si="20">S14-R14</f>
        <v>0</v>
      </c>
      <c r="X14" s="274">
        <f t="shared" ca="1" si="17"/>
        <v>7.2759576141834259E-11</v>
      </c>
      <c r="Z14" s="28">
        <f t="shared" ca="1" si="18"/>
        <v>0</v>
      </c>
      <c r="AA14" s="233"/>
      <c r="AB14" s="45">
        <f t="shared" ref="AB14:AB77" ca="1" si="21">IFERROR(Z14/($A$43-D14+1),0)</f>
        <v>0</v>
      </c>
      <c r="AC14" s="45">
        <f t="shared" ca="1" si="1"/>
        <v>0</v>
      </c>
      <c r="AD14" s="25">
        <f t="shared" ca="1" si="2"/>
        <v>0</v>
      </c>
    </row>
    <row r="15" spans="1:31" x14ac:dyDescent="0.35">
      <c r="A15" s="105">
        <f ca="1">VLOOKUP($B$3,'Input Table'!B:L,11,0)</f>
        <v>0</v>
      </c>
      <c r="B15" s="27" t="s">
        <v>37</v>
      </c>
      <c r="D15" s="20">
        <v>11</v>
      </c>
      <c r="E15" s="21">
        <f t="shared" ca="1" si="10"/>
        <v>48699</v>
      </c>
      <c r="F15" s="44">
        <f t="shared" ca="1" si="3"/>
        <v>49063</v>
      </c>
      <c r="G15" s="22" t="s">
        <v>119</v>
      </c>
      <c r="H15" s="44">
        <f t="shared" ca="1" si="11"/>
        <v>48670</v>
      </c>
      <c r="I15" s="45">
        <f t="shared" si="12"/>
        <v>0</v>
      </c>
      <c r="J15" s="45">
        <f t="shared" ca="1" si="4"/>
        <v>0</v>
      </c>
      <c r="K15" s="45">
        <f t="shared" si="13"/>
        <v>0</v>
      </c>
      <c r="L15" s="45"/>
      <c r="M15" s="45">
        <f t="shared" si="14"/>
        <v>0</v>
      </c>
      <c r="N15" s="257">
        <f t="shared" ca="1" si="5"/>
        <v>0.05</v>
      </c>
      <c r="O15" s="23"/>
      <c r="P15" s="255">
        <f t="shared" ca="1" si="6"/>
        <v>9.4999999999999998E-3</v>
      </c>
      <c r="Q15" s="163">
        <f t="shared" ca="1" si="7"/>
        <v>0.05</v>
      </c>
      <c r="R15" s="164">
        <f ca="1">NPV(Q14,K15:$K$244) + ($A$13+$A$14+$A$15)/POWER(1+Q14,$A$29-D15+1)</f>
        <v>0</v>
      </c>
      <c r="S15" s="164">
        <f ca="1">NPV(Q15,K15:$K$244) + ($A$13+$A$14+$A$15)/POWER(1+Q15,$A$29-D15+1)</f>
        <v>0</v>
      </c>
      <c r="T15" s="45">
        <f t="shared" ca="1" si="8"/>
        <v>7.2759576141834259E-11</v>
      </c>
      <c r="U15" s="45">
        <f t="shared" ca="1" si="15"/>
        <v>0</v>
      </c>
      <c r="V15" s="45">
        <f t="shared" si="16"/>
        <v>0</v>
      </c>
      <c r="W15" s="45">
        <f t="shared" ca="1" si="20"/>
        <v>0</v>
      </c>
      <c r="X15" s="274">
        <f t="shared" ca="1" si="17"/>
        <v>7.2759576141834259E-11</v>
      </c>
      <c r="Z15" s="28">
        <f t="shared" ca="1" si="18"/>
        <v>0</v>
      </c>
      <c r="AA15" s="233"/>
      <c r="AB15" s="45">
        <f t="shared" ca="1" si="21"/>
        <v>0</v>
      </c>
      <c r="AC15" s="45">
        <f t="shared" ca="1" si="1"/>
        <v>0</v>
      </c>
      <c r="AD15" s="25">
        <f t="shared" ca="1" si="2"/>
        <v>0</v>
      </c>
    </row>
    <row r="16" spans="1:31" x14ac:dyDescent="0.35">
      <c r="A16" s="250">
        <f ca="1">-PV($A$8,$A$28,A11)</f>
        <v>355391.08378220274</v>
      </c>
      <c r="B16" s="48" t="s">
        <v>38</v>
      </c>
      <c r="D16" s="20">
        <v>12</v>
      </c>
      <c r="E16" s="21">
        <f t="shared" ca="1" si="10"/>
        <v>49064</v>
      </c>
      <c r="F16" s="44">
        <f t="shared" ca="1" si="3"/>
        <v>49428</v>
      </c>
      <c r="G16" s="22" t="s">
        <v>119</v>
      </c>
      <c r="H16" s="44">
        <f t="shared" ca="1" si="11"/>
        <v>49035</v>
      </c>
      <c r="I16" s="45">
        <f t="shared" si="12"/>
        <v>0</v>
      </c>
      <c r="J16" s="45">
        <f t="shared" ca="1" si="4"/>
        <v>0</v>
      </c>
      <c r="K16" s="45">
        <f t="shared" si="13"/>
        <v>0</v>
      </c>
      <c r="L16" s="45"/>
      <c r="M16" s="45">
        <f t="shared" si="14"/>
        <v>0</v>
      </c>
      <c r="N16" s="257">
        <f t="shared" ca="1" si="5"/>
        <v>0.05</v>
      </c>
      <c r="O16" s="23"/>
      <c r="P16" s="255">
        <f t="shared" ca="1" si="6"/>
        <v>9.4999999999999998E-3</v>
      </c>
      <c r="Q16" s="163">
        <f t="shared" ca="1" si="7"/>
        <v>0.05</v>
      </c>
      <c r="R16" s="164">
        <f ca="1">NPV(Q15,K16:$K$244) + ($A$13+$A$14+$A$15)/POWER(1+Q15,$A$29-D16+1)</f>
        <v>0</v>
      </c>
      <c r="S16" s="164">
        <f ca="1">NPV(Q16,K16:$K$244) + ($A$13+$A$14+$A$15)/POWER(1+Q16,$A$29-D16+1)</f>
        <v>0</v>
      </c>
      <c r="T16" s="45">
        <f t="shared" ca="1" si="8"/>
        <v>7.2759576141834259E-11</v>
      </c>
      <c r="U16" s="45">
        <f t="shared" ca="1" si="15"/>
        <v>0</v>
      </c>
      <c r="V16" s="45">
        <f t="shared" si="16"/>
        <v>0</v>
      </c>
      <c r="W16" s="45">
        <v>0</v>
      </c>
      <c r="X16" s="274">
        <f t="shared" ca="1" si="17"/>
        <v>7.2759576141834259E-11</v>
      </c>
      <c r="Z16" s="28">
        <f t="shared" ca="1" si="18"/>
        <v>0</v>
      </c>
      <c r="AA16" s="233"/>
      <c r="AB16" s="45">
        <f t="shared" ca="1" si="21"/>
        <v>0</v>
      </c>
      <c r="AC16" s="45">
        <v>0</v>
      </c>
      <c r="AD16" s="25">
        <f t="shared" ca="1" si="2"/>
        <v>0</v>
      </c>
    </row>
    <row r="17" spans="1:30" x14ac:dyDescent="0.35">
      <c r="A17" s="247">
        <v>0</v>
      </c>
      <c r="B17" s="48" t="s">
        <v>273</v>
      </c>
      <c r="D17" s="20">
        <v>13</v>
      </c>
      <c r="E17" s="21">
        <f t="shared" ca="1" si="10"/>
        <v>49429</v>
      </c>
      <c r="F17" s="44">
        <f t="shared" ca="1" si="3"/>
        <v>49794</v>
      </c>
      <c r="G17" s="22" t="s">
        <v>119</v>
      </c>
      <c r="H17" s="44">
        <f t="shared" ca="1" si="11"/>
        <v>49400</v>
      </c>
      <c r="I17" s="45">
        <f t="shared" si="12"/>
        <v>0</v>
      </c>
      <c r="J17" s="45">
        <f t="shared" ca="1" si="4"/>
        <v>0</v>
      </c>
      <c r="K17" s="45">
        <f t="shared" si="13"/>
        <v>0</v>
      </c>
      <c r="L17" s="45"/>
      <c r="M17" s="45">
        <f t="shared" si="14"/>
        <v>0</v>
      </c>
      <c r="N17" s="257">
        <f t="shared" ca="1" si="5"/>
        <v>0.05</v>
      </c>
      <c r="O17" s="23"/>
      <c r="P17" s="255">
        <f t="shared" ca="1" si="6"/>
        <v>9.4999999999999998E-3</v>
      </c>
      <c r="Q17" s="163">
        <f t="shared" ca="1" si="7"/>
        <v>0.05</v>
      </c>
      <c r="R17" s="164">
        <f ca="1">NPV(Q16,K17:$K$244) + ($A$13+$A$14+$A$15)/POWER(1+Q16,$A$29-D17+1)</f>
        <v>0</v>
      </c>
      <c r="S17" s="164">
        <f ca="1">NPV(Q17,K17:$K$244) + ($A$13+$A$14+$A$15)/POWER(1+Q17,$A$29-D17+1)</f>
        <v>0</v>
      </c>
      <c r="T17" s="45">
        <f t="shared" ca="1" si="8"/>
        <v>7.2759576141834259E-11</v>
      </c>
      <c r="U17" s="45">
        <f t="shared" ca="1" si="15"/>
        <v>0</v>
      </c>
      <c r="V17" s="45">
        <f t="shared" si="16"/>
        <v>0</v>
      </c>
      <c r="W17" s="45">
        <f t="shared" ca="1" si="20"/>
        <v>0</v>
      </c>
      <c r="X17" s="274">
        <f t="shared" ca="1" si="17"/>
        <v>7.2759576141834259E-11</v>
      </c>
      <c r="Z17" s="28">
        <f t="shared" ca="1" si="18"/>
        <v>0</v>
      </c>
      <c r="AA17" s="233"/>
      <c r="AB17" s="45">
        <f t="shared" ca="1" si="21"/>
        <v>0</v>
      </c>
      <c r="AC17" s="45">
        <f t="shared" ca="1" si="1"/>
        <v>0</v>
      </c>
      <c r="AD17" s="25">
        <f t="shared" ca="1" si="2"/>
        <v>0</v>
      </c>
    </row>
    <row r="18" spans="1:30" x14ac:dyDescent="0.35">
      <c r="A18" s="247">
        <f ca="1">A13/POWER(1+$A$8,$A$29)</f>
        <v>0</v>
      </c>
      <c r="B18" s="48" t="s">
        <v>39</v>
      </c>
      <c r="D18" s="20">
        <v>14</v>
      </c>
      <c r="E18" s="21">
        <f t="shared" ca="1" si="10"/>
        <v>49795</v>
      </c>
      <c r="F18" s="44">
        <f t="shared" ca="1" si="3"/>
        <v>50159</v>
      </c>
      <c r="G18" s="22" t="s">
        <v>119</v>
      </c>
      <c r="H18" s="44">
        <f t="shared" ca="1" si="11"/>
        <v>49766</v>
      </c>
      <c r="I18" s="45">
        <f t="shared" si="12"/>
        <v>0</v>
      </c>
      <c r="J18" s="45">
        <f t="shared" ca="1" si="4"/>
        <v>0</v>
      </c>
      <c r="K18" s="45">
        <f t="shared" si="13"/>
        <v>0</v>
      </c>
      <c r="L18" s="45"/>
      <c r="M18" s="45">
        <f t="shared" si="14"/>
        <v>0</v>
      </c>
      <c r="N18" s="257">
        <f t="shared" ca="1" si="5"/>
        <v>0.05</v>
      </c>
      <c r="O18" s="23"/>
      <c r="P18" s="255">
        <f t="shared" ca="1" si="6"/>
        <v>9.4999999999999998E-3</v>
      </c>
      <c r="Q18" s="163">
        <f t="shared" ca="1" si="7"/>
        <v>0.05</v>
      </c>
      <c r="R18" s="164">
        <f ca="1">NPV(Q17,K18:$K$244) + ($A$13+$A$14+$A$15)/POWER(1+Q17,$A$29-D18+1)</f>
        <v>0</v>
      </c>
      <c r="S18" s="164">
        <f ca="1">NPV(Q18,K18:$K$244) + ($A$13+$A$14+$A$15)/POWER(1+Q18,$A$29-D18+1)</f>
        <v>0</v>
      </c>
      <c r="T18" s="45">
        <f t="shared" ca="1" si="8"/>
        <v>7.2759576141834259E-11</v>
      </c>
      <c r="U18" s="45">
        <f t="shared" ca="1" si="15"/>
        <v>0</v>
      </c>
      <c r="V18" s="45">
        <f t="shared" si="16"/>
        <v>0</v>
      </c>
      <c r="W18" s="45">
        <v>0</v>
      </c>
      <c r="X18" s="274">
        <f t="shared" ca="1" si="17"/>
        <v>7.2759576141834259E-11</v>
      </c>
      <c r="Z18" s="28">
        <f t="shared" ca="1" si="18"/>
        <v>0</v>
      </c>
      <c r="AA18" s="233"/>
      <c r="AB18" s="45">
        <f t="shared" ca="1" si="21"/>
        <v>0</v>
      </c>
      <c r="AC18" s="45">
        <f t="shared" si="1"/>
        <v>0</v>
      </c>
      <c r="AD18" s="25">
        <f t="shared" ca="1" si="2"/>
        <v>0</v>
      </c>
    </row>
    <row r="19" spans="1:30" x14ac:dyDescent="0.35">
      <c r="A19" s="247">
        <f ca="1">A14/POWER(1+$A$8,$A$29)</f>
        <v>0</v>
      </c>
      <c r="B19" s="48" t="s">
        <v>40</v>
      </c>
      <c r="C19" s="29"/>
      <c r="D19" s="20">
        <v>15</v>
      </c>
      <c r="E19" s="21">
        <f t="shared" ca="1" si="10"/>
        <v>50160</v>
      </c>
      <c r="F19" s="44">
        <f t="shared" ca="1" si="3"/>
        <v>50524</v>
      </c>
      <c r="G19" s="22" t="s">
        <v>119</v>
      </c>
      <c r="H19" s="44">
        <f t="shared" ca="1" si="11"/>
        <v>50131</v>
      </c>
      <c r="I19" s="45">
        <f t="shared" si="12"/>
        <v>0</v>
      </c>
      <c r="J19" s="45">
        <f t="shared" ca="1" si="4"/>
        <v>0</v>
      </c>
      <c r="K19" s="45">
        <f t="shared" si="13"/>
        <v>0</v>
      </c>
      <c r="L19" s="45"/>
      <c r="M19" s="45">
        <f t="shared" si="14"/>
        <v>0</v>
      </c>
      <c r="N19" s="257">
        <f t="shared" ca="1" si="5"/>
        <v>0.05</v>
      </c>
      <c r="O19" s="23"/>
      <c r="P19" s="255">
        <f t="shared" ca="1" si="6"/>
        <v>9.4999999999999998E-3</v>
      </c>
      <c r="Q19" s="163">
        <f t="shared" ca="1" si="7"/>
        <v>0.05</v>
      </c>
      <c r="R19" s="164">
        <f ca="1">NPV(Q18,K19:$K$244) + ($A$13+$A$14+$A$15)/POWER(1+Q18,$A$29-D19+1)</f>
        <v>0</v>
      </c>
      <c r="S19" s="164">
        <f ca="1">NPV(Q19,K19:$K$244) + ($A$13+$A$14+$A$15)/POWER(1+Q19,$A$29-D19+1)</f>
        <v>0</v>
      </c>
      <c r="T19" s="45">
        <f t="shared" ca="1" si="8"/>
        <v>7.2759576141834259E-11</v>
      </c>
      <c r="U19" s="45">
        <f t="shared" ca="1" si="15"/>
        <v>0</v>
      </c>
      <c r="V19" s="45">
        <f t="shared" si="16"/>
        <v>0</v>
      </c>
      <c r="W19" s="45">
        <f t="shared" ca="1" si="20"/>
        <v>0</v>
      </c>
      <c r="X19" s="274">
        <f t="shared" ca="1" si="17"/>
        <v>7.2759576141834259E-11</v>
      </c>
      <c r="Z19" s="28">
        <f t="shared" ca="1" si="18"/>
        <v>0</v>
      </c>
      <c r="AA19" s="233"/>
      <c r="AB19" s="45">
        <f t="shared" ca="1" si="21"/>
        <v>0</v>
      </c>
      <c r="AC19" s="45">
        <f t="shared" ca="1" si="1"/>
        <v>0</v>
      </c>
      <c r="AD19" s="25">
        <f t="shared" ca="1" si="2"/>
        <v>0</v>
      </c>
    </row>
    <row r="20" spans="1:30" x14ac:dyDescent="0.35">
      <c r="A20" s="247">
        <f ca="1">A15/POWER(1+$A$8,$A$29)</f>
        <v>0</v>
      </c>
      <c r="B20" s="48" t="s">
        <v>41</v>
      </c>
      <c r="D20" s="20">
        <v>16</v>
      </c>
      <c r="E20" s="21">
        <f t="shared" ca="1" si="10"/>
        <v>50525</v>
      </c>
      <c r="F20" s="44">
        <f t="shared" ca="1" si="3"/>
        <v>50889</v>
      </c>
      <c r="G20" s="22" t="s">
        <v>119</v>
      </c>
      <c r="H20" s="44">
        <f t="shared" ca="1" si="11"/>
        <v>50496</v>
      </c>
      <c r="I20" s="45">
        <f t="shared" si="12"/>
        <v>0</v>
      </c>
      <c r="J20" s="45">
        <f t="shared" ca="1" si="4"/>
        <v>0</v>
      </c>
      <c r="K20" s="45">
        <f t="shared" si="13"/>
        <v>0</v>
      </c>
      <c r="L20" s="45"/>
      <c r="M20" s="45">
        <f t="shared" si="14"/>
        <v>0</v>
      </c>
      <c r="N20" s="257">
        <f t="shared" ca="1" si="5"/>
        <v>0.05</v>
      </c>
      <c r="O20" s="23"/>
      <c r="P20" s="255">
        <f t="shared" ca="1" si="6"/>
        <v>9.4999999999999998E-3</v>
      </c>
      <c r="Q20" s="163">
        <f t="shared" ca="1" si="7"/>
        <v>0.05</v>
      </c>
      <c r="R20" s="164">
        <f ca="1">NPV(Q19,K20:$K$244) + ($A$13+$A$14+$A$15)/POWER(1+Q19,$A$29-D20+1)</f>
        <v>0</v>
      </c>
      <c r="S20" s="164">
        <f ca="1">NPV(Q20,K20:$K$244) + ($A$13+$A$14+$A$15)/POWER(1+Q20,$A$29-D20+1)</f>
        <v>0</v>
      </c>
      <c r="T20" s="45">
        <f t="shared" ca="1" si="8"/>
        <v>7.2759576141834259E-11</v>
      </c>
      <c r="U20" s="45">
        <f t="shared" ca="1" si="15"/>
        <v>0</v>
      </c>
      <c r="V20" s="45">
        <f t="shared" si="16"/>
        <v>0</v>
      </c>
      <c r="W20" s="45">
        <f t="shared" ca="1" si="20"/>
        <v>0</v>
      </c>
      <c r="X20" s="274">
        <f t="shared" ca="1" si="17"/>
        <v>7.2759576141834259E-11</v>
      </c>
      <c r="Z20" s="28">
        <f t="shared" ca="1" si="18"/>
        <v>0</v>
      </c>
      <c r="AA20" s="233"/>
      <c r="AB20" s="45">
        <f t="shared" ca="1" si="21"/>
        <v>0</v>
      </c>
      <c r="AC20" s="45">
        <f t="shared" ca="1" si="1"/>
        <v>0</v>
      </c>
      <c r="AD20" s="25">
        <f t="shared" ca="1" si="2"/>
        <v>0</v>
      </c>
    </row>
    <row r="21" spans="1:30" ht="15" thickBot="1" x14ac:dyDescent="0.4">
      <c r="A21" s="86">
        <f ca="1">SUM(A16:A20)</f>
        <v>355391.08378220274</v>
      </c>
      <c r="B21" s="30" t="s">
        <v>42</v>
      </c>
      <c r="D21" s="20">
        <v>17</v>
      </c>
      <c r="E21" s="21">
        <f t="shared" ca="1" si="10"/>
        <v>50890</v>
      </c>
      <c r="F21" s="44">
        <f t="shared" ca="1" si="3"/>
        <v>51255</v>
      </c>
      <c r="G21" s="22" t="s">
        <v>119</v>
      </c>
      <c r="H21" s="44">
        <f t="shared" ca="1" si="11"/>
        <v>50861</v>
      </c>
      <c r="I21" s="45">
        <f t="shared" si="12"/>
        <v>0</v>
      </c>
      <c r="J21" s="45">
        <f t="shared" ca="1" si="4"/>
        <v>0</v>
      </c>
      <c r="K21" s="45">
        <f t="shared" si="13"/>
        <v>0</v>
      </c>
      <c r="L21" s="45"/>
      <c r="M21" s="45">
        <f t="shared" si="14"/>
        <v>0</v>
      </c>
      <c r="N21" s="257">
        <f t="shared" ca="1" si="5"/>
        <v>0.05</v>
      </c>
      <c r="O21" s="23"/>
      <c r="P21" s="255">
        <f t="shared" ca="1" si="6"/>
        <v>9.4999999999999998E-3</v>
      </c>
      <c r="Q21" s="163">
        <f t="shared" ca="1" si="7"/>
        <v>0.05</v>
      </c>
      <c r="R21" s="164">
        <f ca="1">NPV(Q20,K21:$K$244) + ($A$13+$A$14+$A$15)/POWER(1+Q20,$A$29-D21+1)</f>
        <v>0</v>
      </c>
      <c r="S21" s="164">
        <f ca="1">NPV(Q21,K21:$K$244) + ($A$13+$A$14+$A$15)/POWER(1+Q21,$A$29-D21+1)</f>
        <v>0</v>
      </c>
      <c r="T21" s="45">
        <f t="shared" ca="1" si="8"/>
        <v>7.2759576141834259E-11</v>
      </c>
      <c r="U21" s="45">
        <f t="shared" ca="1" si="15"/>
        <v>0</v>
      </c>
      <c r="V21" s="45">
        <f t="shared" si="16"/>
        <v>0</v>
      </c>
      <c r="W21" s="45">
        <f t="shared" ca="1" si="20"/>
        <v>0</v>
      </c>
      <c r="X21" s="274">
        <f t="shared" ca="1" si="17"/>
        <v>7.2759576141834259E-11</v>
      </c>
      <c r="Z21" s="28">
        <f t="shared" ca="1" si="18"/>
        <v>0</v>
      </c>
      <c r="AA21" s="233"/>
      <c r="AB21" s="45">
        <f t="shared" ca="1" si="21"/>
        <v>0</v>
      </c>
      <c r="AC21" s="45">
        <f t="shared" ca="1" si="1"/>
        <v>0</v>
      </c>
      <c r="AD21" s="25">
        <f t="shared" ca="1" si="2"/>
        <v>0</v>
      </c>
    </row>
    <row r="22" spans="1:30" ht="15" thickBot="1" x14ac:dyDescent="0.4">
      <c r="D22" s="20">
        <v>18</v>
      </c>
      <c r="E22" s="21">
        <f t="shared" ca="1" si="10"/>
        <v>51256</v>
      </c>
      <c r="F22" s="44">
        <f t="shared" ca="1" si="3"/>
        <v>51620</v>
      </c>
      <c r="G22" s="22" t="s">
        <v>119</v>
      </c>
      <c r="H22" s="44">
        <f t="shared" ca="1" si="11"/>
        <v>51227</v>
      </c>
      <c r="I22" s="45">
        <f t="shared" si="12"/>
        <v>0</v>
      </c>
      <c r="J22" s="45">
        <f t="shared" ca="1" si="4"/>
        <v>0</v>
      </c>
      <c r="K22" s="45">
        <f t="shared" si="13"/>
        <v>0</v>
      </c>
      <c r="L22" s="45"/>
      <c r="M22" s="45">
        <f t="shared" si="14"/>
        <v>0</v>
      </c>
      <c r="N22" s="257">
        <f t="shared" ca="1" si="5"/>
        <v>0.05</v>
      </c>
      <c r="O22" s="23"/>
      <c r="P22" s="255">
        <f t="shared" ca="1" si="6"/>
        <v>9.4999999999999998E-3</v>
      </c>
      <c r="Q22" s="163">
        <f t="shared" ca="1" si="7"/>
        <v>0.05</v>
      </c>
      <c r="R22" s="164">
        <f ca="1">NPV(Q21,K22:$K$244) + ($A$13+$A$14+$A$15)/POWER(1+Q21,$A$29-D22+1)</f>
        <v>0</v>
      </c>
      <c r="S22" s="164">
        <f ca="1">NPV(Q22,K22:$K$244) + ($A$13+$A$14+$A$15)/POWER(1+Q22,$A$29-D22+1)</f>
        <v>0</v>
      </c>
      <c r="T22" s="45">
        <f t="shared" ca="1" si="8"/>
        <v>7.2759576141834259E-11</v>
      </c>
      <c r="U22" s="45">
        <f t="shared" ca="1" si="15"/>
        <v>0</v>
      </c>
      <c r="V22" s="45">
        <f t="shared" si="16"/>
        <v>0</v>
      </c>
      <c r="W22" s="45">
        <f t="shared" ca="1" si="20"/>
        <v>0</v>
      </c>
      <c r="X22" s="274">
        <f t="shared" ca="1" si="17"/>
        <v>7.2759576141834259E-11</v>
      </c>
      <c r="Z22" s="28">
        <f t="shared" ca="1" si="18"/>
        <v>0</v>
      </c>
      <c r="AA22" s="233"/>
      <c r="AB22" s="45">
        <f t="shared" ca="1" si="21"/>
        <v>0</v>
      </c>
      <c r="AC22" s="45">
        <f t="shared" ca="1" si="1"/>
        <v>0</v>
      </c>
      <c r="AD22" s="25">
        <f t="shared" ca="1" si="2"/>
        <v>0</v>
      </c>
    </row>
    <row r="23" spans="1:30" ht="15.5" x14ac:dyDescent="0.35">
      <c r="A23" s="458" t="s">
        <v>43</v>
      </c>
      <c r="B23" s="459"/>
      <c r="D23" s="20">
        <v>19</v>
      </c>
      <c r="E23" s="21">
        <f t="shared" ca="1" si="10"/>
        <v>51621</v>
      </c>
      <c r="F23" s="44">
        <f t="shared" ca="1" si="3"/>
        <v>51985</v>
      </c>
      <c r="G23" s="22" t="s">
        <v>119</v>
      </c>
      <c r="H23" s="44">
        <f t="shared" ca="1" si="11"/>
        <v>51592</v>
      </c>
      <c r="I23" s="45">
        <f t="shared" si="12"/>
        <v>0</v>
      </c>
      <c r="J23" s="45">
        <f t="shared" ca="1" si="4"/>
        <v>0</v>
      </c>
      <c r="K23" s="45">
        <f t="shared" si="13"/>
        <v>0</v>
      </c>
      <c r="L23" s="45"/>
      <c r="M23" s="45">
        <f t="shared" si="14"/>
        <v>0</v>
      </c>
      <c r="N23" s="257">
        <f t="shared" ca="1" si="5"/>
        <v>0.05</v>
      </c>
      <c r="O23" s="23"/>
      <c r="P23" s="255">
        <f t="shared" ca="1" si="6"/>
        <v>9.4999999999999998E-3</v>
      </c>
      <c r="Q23" s="163">
        <f t="shared" ca="1" si="7"/>
        <v>0.05</v>
      </c>
      <c r="R23" s="164">
        <f ca="1">NPV(Q22,K23:$K$244) + ($A$13+$A$14+$A$15)/POWER(1+Q22,$A$29-D23+1)</f>
        <v>0</v>
      </c>
      <c r="S23" s="164">
        <f ca="1">NPV(Q23,K23:$K$244) + ($A$13+$A$14+$A$15)/POWER(1+Q23,$A$29-D23+1)</f>
        <v>0</v>
      </c>
      <c r="T23" s="45">
        <f t="shared" ca="1" si="8"/>
        <v>7.2759576141834259E-11</v>
      </c>
      <c r="U23" s="45">
        <f t="shared" ca="1" si="15"/>
        <v>0</v>
      </c>
      <c r="V23" s="45">
        <f t="shared" si="16"/>
        <v>0</v>
      </c>
      <c r="W23" s="45">
        <f t="shared" ca="1" si="20"/>
        <v>0</v>
      </c>
      <c r="X23" s="274">
        <f t="shared" ca="1" si="17"/>
        <v>7.2759576141834259E-11</v>
      </c>
      <c r="Z23" s="28">
        <f t="shared" ca="1" si="18"/>
        <v>0</v>
      </c>
      <c r="AA23" s="233"/>
      <c r="AB23" s="45">
        <f t="shared" ca="1" si="21"/>
        <v>0</v>
      </c>
      <c r="AC23" s="45">
        <f t="shared" ca="1" si="1"/>
        <v>0</v>
      </c>
      <c r="AD23" s="25">
        <f t="shared" ca="1" si="2"/>
        <v>0</v>
      </c>
    </row>
    <row r="24" spans="1:30" x14ac:dyDescent="0.35">
      <c r="A24" s="106">
        <f ca="1">VLOOKUP($B$3,'Input Table'!B:V,12,0)</f>
        <v>10</v>
      </c>
      <c r="B24" s="27" t="s">
        <v>280</v>
      </c>
      <c r="D24" s="20">
        <v>20</v>
      </c>
      <c r="E24" s="21">
        <f t="shared" ca="1" si="10"/>
        <v>51986</v>
      </c>
      <c r="F24" s="44">
        <f t="shared" ca="1" si="3"/>
        <v>52350</v>
      </c>
      <c r="G24" s="22" t="s">
        <v>119</v>
      </c>
      <c r="H24" s="44">
        <f t="shared" ca="1" si="11"/>
        <v>51957</v>
      </c>
      <c r="I24" s="45">
        <f t="shared" si="12"/>
        <v>0</v>
      </c>
      <c r="J24" s="45">
        <f t="shared" ca="1" si="4"/>
        <v>0</v>
      </c>
      <c r="K24" s="45">
        <f t="shared" si="13"/>
        <v>0</v>
      </c>
      <c r="L24" s="45"/>
      <c r="M24" s="45">
        <f t="shared" si="14"/>
        <v>0</v>
      </c>
      <c r="N24" s="257">
        <f t="shared" ca="1" si="5"/>
        <v>0.05</v>
      </c>
      <c r="O24" s="23"/>
      <c r="P24" s="255">
        <f t="shared" ca="1" si="6"/>
        <v>9.4999999999999998E-3</v>
      </c>
      <c r="Q24" s="163">
        <f t="shared" ca="1" si="7"/>
        <v>0.05</v>
      </c>
      <c r="R24" s="164">
        <f ca="1">NPV(Q23,K24:$K$244) + ($A$13+$A$14+$A$15)/POWER(1+Q23,$A$29-D24+1)</f>
        <v>0</v>
      </c>
      <c r="S24" s="164">
        <f ca="1">NPV(Q24,K24:$K$244) + ($A$13+$A$14+$A$15)/POWER(1+Q24,$A$29-D24+1)</f>
        <v>0</v>
      </c>
      <c r="T24" s="45">
        <f t="shared" ca="1" si="8"/>
        <v>7.2759576141834259E-11</v>
      </c>
      <c r="U24" s="45">
        <f t="shared" ca="1" si="15"/>
        <v>0</v>
      </c>
      <c r="V24" s="45">
        <f t="shared" si="16"/>
        <v>0</v>
      </c>
      <c r="W24" s="45">
        <f t="shared" ca="1" si="20"/>
        <v>0</v>
      </c>
      <c r="X24" s="274">
        <f t="shared" ca="1" si="17"/>
        <v>7.2759576141834259E-11</v>
      </c>
      <c r="Z24" s="28">
        <f t="shared" ca="1" si="18"/>
        <v>0</v>
      </c>
      <c r="AA24" s="233"/>
      <c r="AB24" s="45">
        <f t="shared" ca="1" si="21"/>
        <v>0</v>
      </c>
      <c r="AC24" s="45">
        <f t="shared" ca="1" si="1"/>
        <v>0</v>
      </c>
      <c r="AD24" s="25">
        <f t="shared" ca="1" si="2"/>
        <v>0</v>
      </c>
    </row>
    <row r="25" spans="1:30" x14ac:dyDescent="0.35">
      <c r="A25" s="106">
        <f ca="1">VLOOKUP($B$3,'Input Table'!B:V,13,0)</f>
        <v>10</v>
      </c>
      <c r="B25" s="27" t="s">
        <v>281</v>
      </c>
      <c r="C25" s="29"/>
      <c r="D25" s="20">
        <v>21</v>
      </c>
      <c r="E25" s="21">
        <f t="shared" ca="1" si="10"/>
        <v>52351</v>
      </c>
      <c r="F25" s="44">
        <f t="shared" ca="1" si="3"/>
        <v>52716</v>
      </c>
      <c r="G25" s="22" t="s">
        <v>119</v>
      </c>
      <c r="H25" s="44">
        <f t="shared" ca="1" si="11"/>
        <v>52322</v>
      </c>
      <c r="I25" s="45">
        <f t="shared" si="12"/>
        <v>0</v>
      </c>
      <c r="J25" s="45">
        <f t="shared" ca="1" si="4"/>
        <v>0</v>
      </c>
      <c r="K25" s="45">
        <f t="shared" si="13"/>
        <v>0</v>
      </c>
      <c r="L25" s="45"/>
      <c r="M25" s="45">
        <f t="shared" si="14"/>
        <v>0</v>
      </c>
      <c r="N25" s="257">
        <f t="shared" ca="1" si="5"/>
        <v>0.05</v>
      </c>
      <c r="O25" s="23"/>
      <c r="P25" s="255">
        <f t="shared" ca="1" si="6"/>
        <v>9.4999999999999998E-3</v>
      </c>
      <c r="Q25" s="163">
        <f t="shared" ca="1" si="7"/>
        <v>0.05</v>
      </c>
      <c r="R25" s="164">
        <f ca="1">NPV(Q24,K25:$K$244) + ($A$13+$A$14+$A$15)/POWER(1+Q24,$A$29-D25+1)</f>
        <v>0</v>
      </c>
      <c r="S25" s="164">
        <f ca="1">NPV(Q25,K25:$K$244) + ($A$13+$A$14+$A$15)/POWER(1+Q25,$A$29-D25+1)</f>
        <v>0</v>
      </c>
      <c r="T25" s="45">
        <f t="shared" ca="1" si="8"/>
        <v>7.2759576141834259E-11</v>
      </c>
      <c r="U25" s="45">
        <f t="shared" ca="1" si="15"/>
        <v>0</v>
      </c>
      <c r="V25" s="45">
        <f t="shared" si="16"/>
        <v>0</v>
      </c>
      <c r="W25" s="45">
        <f t="shared" ca="1" si="20"/>
        <v>0</v>
      </c>
      <c r="X25" s="274">
        <f t="shared" ca="1" si="17"/>
        <v>7.2759576141834259E-11</v>
      </c>
      <c r="Z25" s="28">
        <f t="shared" ca="1" si="18"/>
        <v>0</v>
      </c>
      <c r="AA25" s="233"/>
      <c r="AB25" s="45">
        <f t="shared" ca="1" si="21"/>
        <v>0</v>
      </c>
      <c r="AC25" s="45">
        <f t="shared" ca="1" si="1"/>
        <v>0</v>
      </c>
      <c r="AD25" s="25">
        <f t="shared" ca="1" si="2"/>
        <v>0</v>
      </c>
    </row>
    <row r="26" spans="1:30" x14ac:dyDescent="0.35">
      <c r="A26" s="106">
        <f ca="1">VLOOKUP($B$3,'Input Table'!B:V,14,0)</f>
        <v>0</v>
      </c>
      <c r="B26" s="27" t="s">
        <v>363</v>
      </c>
      <c r="D26" s="20">
        <v>22</v>
      </c>
      <c r="E26" s="21">
        <f t="shared" ca="1" si="10"/>
        <v>52717</v>
      </c>
      <c r="F26" s="44">
        <f t="shared" ca="1" si="3"/>
        <v>53081</v>
      </c>
      <c r="G26" s="22" t="s">
        <v>119</v>
      </c>
      <c r="H26" s="44">
        <f t="shared" ca="1" si="11"/>
        <v>52688</v>
      </c>
      <c r="I26" s="45">
        <f t="shared" si="12"/>
        <v>0</v>
      </c>
      <c r="J26" s="45">
        <f t="shared" ca="1" si="4"/>
        <v>0</v>
      </c>
      <c r="K26" s="45">
        <f t="shared" si="13"/>
        <v>0</v>
      </c>
      <c r="L26" s="45"/>
      <c r="M26" s="45">
        <f t="shared" si="14"/>
        <v>0</v>
      </c>
      <c r="N26" s="257">
        <f t="shared" ca="1" si="5"/>
        <v>0.05</v>
      </c>
      <c r="O26" s="23"/>
      <c r="P26" s="255">
        <f t="shared" ca="1" si="6"/>
        <v>9.4999999999999998E-3</v>
      </c>
      <c r="Q26" s="163">
        <f t="shared" ca="1" si="7"/>
        <v>0.05</v>
      </c>
      <c r="R26" s="164">
        <f ca="1">NPV(Q25,K26:$K$244) + ($A$13+$A$14+$A$15)/POWER(1+Q25,$A$29-D26+1)</f>
        <v>0</v>
      </c>
      <c r="S26" s="164">
        <f ca="1">NPV(Q26,K26:$K$244) + ($A$13+$A$14+$A$15)/POWER(1+Q26,$A$29-D26+1)</f>
        <v>0</v>
      </c>
      <c r="T26" s="45">
        <f t="shared" ca="1" si="8"/>
        <v>7.2759576141834259E-11</v>
      </c>
      <c r="U26" s="45">
        <f t="shared" ca="1" si="15"/>
        <v>0</v>
      </c>
      <c r="V26" s="45">
        <f t="shared" si="16"/>
        <v>0</v>
      </c>
      <c r="W26" s="45">
        <f t="shared" ca="1" si="20"/>
        <v>0</v>
      </c>
      <c r="X26" s="274">
        <f t="shared" ca="1" si="17"/>
        <v>7.2759576141834259E-11</v>
      </c>
      <c r="Z26" s="28">
        <f t="shared" ca="1" si="18"/>
        <v>0</v>
      </c>
      <c r="AA26" s="233"/>
      <c r="AB26" s="45">
        <f t="shared" ca="1" si="21"/>
        <v>0</v>
      </c>
      <c r="AC26" s="45">
        <f t="shared" ca="1" si="1"/>
        <v>0</v>
      </c>
      <c r="AD26" s="25">
        <f t="shared" ca="1" si="2"/>
        <v>0</v>
      </c>
    </row>
    <row r="27" spans="1:30" x14ac:dyDescent="0.35">
      <c r="A27" s="106">
        <f ca="1">VLOOKUP($B$3,'Input Table'!B:V,15,0)</f>
        <v>0</v>
      </c>
      <c r="B27" s="48" t="s">
        <v>44</v>
      </c>
      <c r="C27" s="19"/>
      <c r="D27" s="20">
        <v>23</v>
      </c>
      <c r="E27" s="21">
        <f t="shared" ca="1" si="10"/>
        <v>53082</v>
      </c>
      <c r="F27" s="44">
        <f t="shared" ca="1" si="3"/>
        <v>53446</v>
      </c>
      <c r="G27" s="22" t="s">
        <v>119</v>
      </c>
      <c r="H27" s="44">
        <f t="shared" ca="1" si="11"/>
        <v>53053</v>
      </c>
      <c r="I27" s="45">
        <f t="shared" si="12"/>
        <v>0</v>
      </c>
      <c r="J27" s="45">
        <f t="shared" ca="1" si="4"/>
        <v>0</v>
      </c>
      <c r="K27" s="45">
        <f t="shared" si="13"/>
        <v>0</v>
      </c>
      <c r="L27" s="45"/>
      <c r="M27" s="45">
        <f t="shared" si="14"/>
        <v>0</v>
      </c>
      <c r="N27" s="257">
        <f t="shared" ca="1" si="5"/>
        <v>0.05</v>
      </c>
      <c r="O27" s="23"/>
      <c r="P27" s="255">
        <f t="shared" ca="1" si="6"/>
        <v>9.4999999999999998E-3</v>
      </c>
      <c r="Q27" s="163">
        <f t="shared" ca="1" si="7"/>
        <v>0.05</v>
      </c>
      <c r="R27" s="164">
        <f ca="1">NPV(Q26,K27:$K$244) + ($A$13+$A$14+$A$15)/POWER(1+Q26,$A$29-D27+1)</f>
        <v>0</v>
      </c>
      <c r="S27" s="164">
        <f ca="1">NPV(Q27,K27:$K$244) + ($A$13+$A$14+$A$15)/POWER(1+Q27,$A$29-D27+1)</f>
        <v>0</v>
      </c>
      <c r="T27" s="45">
        <f t="shared" ca="1" si="8"/>
        <v>7.2759576141834259E-11</v>
      </c>
      <c r="U27" s="45">
        <f t="shared" ca="1" si="15"/>
        <v>0</v>
      </c>
      <c r="V27" s="45">
        <f t="shared" si="16"/>
        <v>0</v>
      </c>
      <c r="W27" s="45">
        <f t="shared" ca="1" si="20"/>
        <v>0</v>
      </c>
      <c r="X27" s="274">
        <f t="shared" ca="1" si="17"/>
        <v>7.2759576141834259E-11</v>
      </c>
      <c r="Z27" s="28">
        <f t="shared" ca="1" si="18"/>
        <v>0</v>
      </c>
      <c r="AA27" s="233"/>
      <c r="AB27" s="45">
        <f t="shared" ca="1" si="21"/>
        <v>0</v>
      </c>
      <c r="AC27" s="45">
        <f t="shared" ca="1" si="1"/>
        <v>0</v>
      </c>
      <c r="AD27" s="25">
        <f t="shared" ca="1" si="2"/>
        <v>0</v>
      </c>
    </row>
    <row r="28" spans="1:30" x14ac:dyDescent="0.35">
      <c r="A28" s="401">
        <v>9</v>
      </c>
      <c r="B28" s="403" t="s">
        <v>279</v>
      </c>
      <c r="D28" s="20">
        <v>24</v>
      </c>
      <c r="E28" s="21">
        <f t="shared" ca="1" si="10"/>
        <v>53447</v>
      </c>
      <c r="F28" s="44">
        <f t="shared" ca="1" si="3"/>
        <v>53811</v>
      </c>
      <c r="G28" s="22" t="s">
        <v>119</v>
      </c>
      <c r="H28" s="44">
        <f t="shared" ca="1" si="11"/>
        <v>53418</v>
      </c>
      <c r="I28" s="45">
        <f t="shared" si="12"/>
        <v>0</v>
      </c>
      <c r="J28" s="45">
        <f t="shared" ca="1" si="4"/>
        <v>0</v>
      </c>
      <c r="K28" s="45">
        <f t="shared" si="13"/>
        <v>0</v>
      </c>
      <c r="L28" s="45"/>
      <c r="M28" s="45">
        <f t="shared" si="14"/>
        <v>0</v>
      </c>
      <c r="N28" s="257">
        <f t="shared" ca="1" si="5"/>
        <v>0.05</v>
      </c>
      <c r="O28" s="23"/>
      <c r="P28" s="255">
        <f t="shared" ca="1" si="6"/>
        <v>9.4999999999999998E-3</v>
      </c>
      <c r="Q28" s="163">
        <f t="shared" ca="1" si="7"/>
        <v>0.05</v>
      </c>
      <c r="R28" s="164">
        <f ca="1">NPV(Q27,K28:$K$244) + ($A$13+$A$14+$A$15)/POWER(1+Q27,$A$29-D28+1)</f>
        <v>0</v>
      </c>
      <c r="S28" s="164">
        <f ca="1">NPV(Q28,K28:$K$244) + ($A$13+$A$14+$A$15)/POWER(1+Q28,$A$29-D28+1)</f>
        <v>0</v>
      </c>
      <c r="T28" s="45">
        <f t="shared" ca="1" si="8"/>
        <v>7.2759576141834259E-11</v>
      </c>
      <c r="U28" s="45">
        <f t="shared" ca="1" si="15"/>
        <v>0</v>
      </c>
      <c r="V28" s="45">
        <f t="shared" si="16"/>
        <v>0</v>
      </c>
      <c r="W28" s="45">
        <f t="shared" ca="1" si="20"/>
        <v>0</v>
      </c>
      <c r="X28" s="274">
        <f t="shared" ca="1" si="17"/>
        <v>7.2759576141834259E-11</v>
      </c>
      <c r="Z28" s="28">
        <f t="shared" ca="1" si="18"/>
        <v>0</v>
      </c>
      <c r="AA28" s="233"/>
      <c r="AB28" s="45">
        <f t="shared" ca="1" si="21"/>
        <v>0</v>
      </c>
      <c r="AC28" s="45">
        <f t="shared" ca="1" si="1"/>
        <v>0</v>
      </c>
      <c r="AD28" s="25">
        <f t="shared" ca="1" si="2"/>
        <v>0</v>
      </c>
    </row>
    <row r="29" spans="1:30" ht="15" thickBot="1" x14ac:dyDescent="0.4">
      <c r="A29" s="107">
        <f ca="1">IF(A27&lt;&gt;0,A27,IF(OR(A24&lt;&gt;0,A25=0),A24+A26,A25+A26))</f>
        <v>10</v>
      </c>
      <c r="B29" s="30" t="s">
        <v>256</v>
      </c>
      <c r="D29" s="20">
        <v>25</v>
      </c>
      <c r="E29" s="21">
        <f t="shared" ca="1" si="10"/>
        <v>53812</v>
      </c>
      <c r="F29" s="44">
        <f t="shared" ca="1" si="3"/>
        <v>54177</v>
      </c>
      <c r="G29" s="22" t="s">
        <v>119</v>
      </c>
      <c r="H29" s="44">
        <f t="shared" ca="1" si="11"/>
        <v>53783</v>
      </c>
      <c r="I29" s="45">
        <f t="shared" si="12"/>
        <v>0</v>
      </c>
      <c r="J29" s="45">
        <f t="shared" ca="1" si="4"/>
        <v>0</v>
      </c>
      <c r="K29" s="45">
        <f t="shared" si="13"/>
        <v>0</v>
      </c>
      <c r="L29" s="45"/>
      <c r="M29" s="45">
        <f t="shared" si="14"/>
        <v>0</v>
      </c>
      <c r="N29" s="257">
        <f t="shared" ca="1" si="5"/>
        <v>0.05</v>
      </c>
      <c r="O29" s="23"/>
      <c r="P29" s="255">
        <f t="shared" ca="1" si="6"/>
        <v>9.4999999999999998E-3</v>
      </c>
      <c r="Q29" s="163">
        <f t="shared" ca="1" si="7"/>
        <v>0.05</v>
      </c>
      <c r="R29" s="164">
        <f ca="1">NPV(Q28,K29:$K$244) + ($A$13+$A$14+$A$15)/POWER(1+Q28,$A$29-D29+1)</f>
        <v>0</v>
      </c>
      <c r="S29" s="164">
        <f ca="1">NPV(Q29,K29:$K$244) + ($A$13+$A$14+$A$15)/POWER(1+Q29,$A$29-D29+1)</f>
        <v>0</v>
      </c>
      <c r="T29" s="45">
        <f t="shared" ca="1" si="8"/>
        <v>7.2759576141834259E-11</v>
      </c>
      <c r="U29" s="45">
        <f t="shared" ca="1" si="15"/>
        <v>0</v>
      </c>
      <c r="V29" s="45">
        <f t="shared" si="16"/>
        <v>0</v>
      </c>
      <c r="W29" s="45">
        <f t="shared" ca="1" si="20"/>
        <v>0</v>
      </c>
      <c r="X29" s="274">
        <f t="shared" ca="1" si="17"/>
        <v>7.2759576141834259E-11</v>
      </c>
      <c r="Z29" s="28">
        <f t="shared" ca="1" si="18"/>
        <v>0</v>
      </c>
      <c r="AA29" s="233"/>
      <c r="AB29" s="45">
        <f t="shared" ca="1" si="21"/>
        <v>0</v>
      </c>
      <c r="AC29" s="45">
        <f t="shared" ca="1" si="1"/>
        <v>0</v>
      </c>
      <c r="AD29" s="25">
        <f t="shared" ca="1" si="2"/>
        <v>0</v>
      </c>
    </row>
    <row r="30" spans="1:30" ht="15" thickBot="1" x14ac:dyDescent="0.4">
      <c r="D30" s="20">
        <v>26</v>
      </c>
      <c r="E30" s="21">
        <f t="shared" ca="1" si="10"/>
        <v>54178</v>
      </c>
      <c r="F30" s="44">
        <f t="shared" ca="1" si="3"/>
        <v>54542</v>
      </c>
      <c r="G30" s="22" t="s">
        <v>119</v>
      </c>
      <c r="H30" s="44">
        <f t="shared" ca="1" si="11"/>
        <v>54149</v>
      </c>
      <c r="I30" s="45">
        <f t="shared" si="12"/>
        <v>0</v>
      </c>
      <c r="J30" s="45">
        <f t="shared" ca="1" si="4"/>
        <v>0</v>
      </c>
      <c r="K30" s="45">
        <f t="shared" si="13"/>
        <v>0</v>
      </c>
      <c r="L30" s="45"/>
      <c r="M30" s="45">
        <f t="shared" si="14"/>
        <v>0</v>
      </c>
      <c r="N30" s="257">
        <f t="shared" ca="1" si="5"/>
        <v>0.05</v>
      </c>
      <c r="O30" s="23"/>
      <c r="P30" s="255">
        <f t="shared" ca="1" si="6"/>
        <v>9.4999999999999998E-3</v>
      </c>
      <c r="Q30" s="163">
        <f t="shared" ca="1" si="7"/>
        <v>0.05</v>
      </c>
      <c r="R30" s="164">
        <f ca="1">NPV(Q29,K30:$K$244) + ($A$13+$A$14+$A$15)/POWER(1+Q29,$A$29-D30+1)</f>
        <v>0</v>
      </c>
      <c r="S30" s="164">
        <f ca="1">NPV(Q30,K30:$K$244) + ($A$13+$A$14+$A$15)/POWER(1+Q30,$A$29-D30+1)</f>
        <v>0</v>
      </c>
      <c r="T30" s="45">
        <f t="shared" ca="1" si="8"/>
        <v>7.2759576141834259E-11</v>
      </c>
      <c r="U30" s="45">
        <f t="shared" ca="1" si="15"/>
        <v>0</v>
      </c>
      <c r="V30" s="45">
        <f t="shared" si="16"/>
        <v>0</v>
      </c>
      <c r="W30" s="45">
        <f t="shared" ca="1" si="20"/>
        <v>0</v>
      </c>
      <c r="X30" s="274">
        <f t="shared" ca="1" si="17"/>
        <v>7.2759576141834259E-11</v>
      </c>
      <c r="Z30" s="28">
        <f t="shared" ca="1" si="18"/>
        <v>0</v>
      </c>
      <c r="AA30" s="233"/>
      <c r="AB30" s="45">
        <f t="shared" ca="1" si="21"/>
        <v>0</v>
      </c>
      <c r="AC30" s="45">
        <f t="shared" ca="1" si="1"/>
        <v>0</v>
      </c>
      <c r="AD30" s="25">
        <f t="shared" ca="1" si="2"/>
        <v>0</v>
      </c>
    </row>
    <row r="31" spans="1:30" ht="15.5" x14ac:dyDescent="0.35">
      <c r="A31" s="259" t="s">
        <v>45</v>
      </c>
      <c r="B31" s="260"/>
      <c r="D31" s="20">
        <v>27</v>
      </c>
      <c r="E31" s="21">
        <f t="shared" ca="1" si="10"/>
        <v>54543</v>
      </c>
      <c r="F31" s="44">
        <f t="shared" ca="1" si="3"/>
        <v>54907</v>
      </c>
      <c r="G31" s="22" t="s">
        <v>119</v>
      </c>
      <c r="H31" s="44">
        <f t="shared" ca="1" si="11"/>
        <v>54514</v>
      </c>
      <c r="I31" s="45">
        <f t="shared" si="12"/>
        <v>0</v>
      </c>
      <c r="J31" s="45">
        <f t="shared" ca="1" si="4"/>
        <v>0</v>
      </c>
      <c r="K31" s="45">
        <f t="shared" si="13"/>
        <v>0</v>
      </c>
      <c r="L31" s="45"/>
      <c r="M31" s="45">
        <f t="shared" si="14"/>
        <v>0</v>
      </c>
      <c r="N31" s="257">
        <f t="shared" ca="1" si="5"/>
        <v>0.05</v>
      </c>
      <c r="O31" s="23"/>
      <c r="P31" s="255">
        <f t="shared" ca="1" si="6"/>
        <v>9.4999999999999998E-3</v>
      </c>
      <c r="Q31" s="163">
        <f t="shared" ca="1" si="7"/>
        <v>0.05</v>
      </c>
      <c r="R31" s="164">
        <f ca="1">NPV(Q30,K31:$K$244) + ($A$13+$A$14+$A$15)/POWER(1+Q30,$A$29-D31+1)</f>
        <v>0</v>
      </c>
      <c r="S31" s="164">
        <f ca="1">NPV(Q31,K31:$K$244) + ($A$13+$A$14+$A$15)/POWER(1+Q31,$A$29-D31+1)</f>
        <v>0</v>
      </c>
      <c r="T31" s="45">
        <f t="shared" ca="1" si="8"/>
        <v>7.2759576141834259E-11</v>
      </c>
      <c r="U31" s="45">
        <f t="shared" ca="1" si="15"/>
        <v>0</v>
      </c>
      <c r="V31" s="45">
        <f t="shared" si="16"/>
        <v>0</v>
      </c>
      <c r="W31" s="45">
        <f t="shared" ca="1" si="20"/>
        <v>0</v>
      </c>
      <c r="X31" s="274">
        <f t="shared" ca="1" si="17"/>
        <v>7.2759576141834259E-11</v>
      </c>
      <c r="Z31" s="28">
        <f t="shared" ca="1" si="18"/>
        <v>0</v>
      </c>
      <c r="AA31" s="233"/>
      <c r="AB31" s="45">
        <f t="shared" ca="1" si="21"/>
        <v>0</v>
      </c>
      <c r="AC31" s="45">
        <f t="shared" ca="1" si="1"/>
        <v>0</v>
      </c>
      <c r="AD31" s="25">
        <f t="shared" ca="1" si="2"/>
        <v>0</v>
      </c>
    </row>
    <row r="32" spans="1:30" x14ac:dyDescent="0.35">
      <c r="A32" s="105">
        <f ca="1">T4</f>
        <v>355391.08378220274</v>
      </c>
      <c r="B32" s="27" t="s">
        <v>46</v>
      </c>
      <c r="C32" s="29"/>
      <c r="D32" s="20">
        <v>28</v>
      </c>
      <c r="E32" s="21">
        <f t="shared" ca="1" si="10"/>
        <v>54908</v>
      </c>
      <c r="F32" s="44">
        <f t="shared" ca="1" si="3"/>
        <v>55272</v>
      </c>
      <c r="G32" s="22" t="s">
        <v>119</v>
      </c>
      <c r="H32" s="44">
        <f t="shared" ca="1" si="11"/>
        <v>54879</v>
      </c>
      <c r="I32" s="45">
        <f t="shared" si="12"/>
        <v>0</v>
      </c>
      <c r="J32" s="45">
        <f t="shared" ca="1" si="4"/>
        <v>0</v>
      </c>
      <c r="K32" s="45">
        <f t="shared" si="13"/>
        <v>0</v>
      </c>
      <c r="L32" s="45"/>
      <c r="M32" s="45">
        <f t="shared" si="14"/>
        <v>0</v>
      </c>
      <c r="N32" s="257">
        <f t="shared" ca="1" si="5"/>
        <v>0.05</v>
      </c>
      <c r="O32" s="23"/>
      <c r="P32" s="255">
        <f t="shared" ca="1" si="6"/>
        <v>9.4999999999999998E-3</v>
      </c>
      <c r="Q32" s="163">
        <f t="shared" ca="1" si="7"/>
        <v>0.05</v>
      </c>
      <c r="R32" s="164">
        <f ca="1">NPV(Q31,K32:$K$244) + ($A$13+$A$14+$A$15)/POWER(1+Q31,$A$29-D32+1)</f>
        <v>0</v>
      </c>
      <c r="S32" s="164">
        <f ca="1">NPV(Q32,K32:$K$244) + ($A$13+$A$14+$A$15)/POWER(1+Q32,$A$29-D32+1)</f>
        <v>0</v>
      </c>
      <c r="T32" s="45">
        <f t="shared" ca="1" si="8"/>
        <v>7.2759576141834259E-11</v>
      </c>
      <c r="U32" s="45">
        <f t="shared" ca="1" si="15"/>
        <v>0</v>
      </c>
      <c r="V32" s="45">
        <f t="shared" si="16"/>
        <v>0</v>
      </c>
      <c r="W32" s="45">
        <f t="shared" ca="1" si="20"/>
        <v>0</v>
      </c>
      <c r="X32" s="274">
        <f t="shared" ca="1" si="17"/>
        <v>7.2759576141834259E-11</v>
      </c>
      <c r="Z32" s="28">
        <f t="shared" ca="1" si="18"/>
        <v>0</v>
      </c>
      <c r="AA32" s="233"/>
      <c r="AB32" s="45">
        <f t="shared" ca="1" si="21"/>
        <v>0</v>
      </c>
      <c r="AC32" s="45">
        <f t="shared" ca="1" si="1"/>
        <v>0</v>
      </c>
      <c r="AD32" s="25">
        <f t="shared" ca="1" si="2"/>
        <v>0</v>
      </c>
    </row>
    <row r="33" spans="1:30" x14ac:dyDescent="0.35">
      <c r="A33" s="105">
        <f ca="1">VLOOKUP($B$3,'Input Table'!B:V,16,0)</f>
        <v>50000</v>
      </c>
      <c r="B33" s="27" t="s">
        <v>47</v>
      </c>
      <c r="D33" s="20">
        <v>29</v>
      </c>
      <c r="E33" s="21">
        <f t="shared" ca="1" si="10"/>
        <v>55273</v>
      </c>
      <c r="F33" s="44">
        <f t="shared" ca="1" si="3"/>
        <v>55638</v>
      </c>
      <c r="G33" s="22" t="s">
        <v>119</v>
      </c>
      <c r="H33" s="44">
        <f t="shared" ca="1" si="11"/>
        <v>55244</v>
      </c>
      <c r="I33" s="45">
        <f t="shared" si="12"/>
        <v>0</v>
      </c>
      <c r="J33" s="45">
        <f t="shared" ca="1" si="4"/>
        <v>0</v>
      </c>
      <c r="K33" s="45">
        <f t="shared" si="13"/>
        <v>0</v>
      </c>
      <c r="L33" s="45"/>
      <c r="M33" s="45">
        <f t="shared" si="14"/>
        <v>0</v>
      </c>
      <c r="N33" s="257">
        <f t="shared" ca="1" si="5"/>
        <v>0.05</v>
      </c>
      <c r="O33" s="23"/>
      <c r="P33" s="255">
        <f t="shared" ca="1" si="6"/>
        <v>9.4999999999999998E-3</v>
      </c>
      <c r="Q33" s="163">
        <f t="shared" ca="1" si="7"/>
        <v>0.05</v>
      </c>
      <c r="R33" s="164">
        <f ca="1">NPV(Q32,K33:$K$244) + ($A$13+$A$14+$A$15)/POWER(1+Q32,$A$29-D33+1)</f>
        <v>0</v>
      </c>
      <c r="S33" s="164">
        <f ca="1">NPV(Q33,K33:$K$244) + ($A$13+$A$14+$A$15)/POWER(1+Q33,$A$29-D33+1)</f>
        <v>0</v>
      </c>
      <c r="T33" s="45">
        <f t="shared" ca="1" si="8"/>
        <v>7.2759576141834259E-11</v>
      </c>
      <c r="U33" s="45">
        <f t="shared" ca="1" si="15"/>
        <v>0</v>
      </c>
      <c r="V33" s="45">
        <f t="shared" si="16"/>
        <v>0</v>
      </c>
      <c r="W33" s="45">
        <f t="shared" ca="1" si="20"/>
        <v>0</v>
      </c>
      <c r="X33" s="274">
        <f t="shared" ca="1" si="17"/>
        <v>7.2759576141834259E-11</v>
      </c>
      <c r="Z33" s="28">
        <f t="shared" ca="1" si="18"/>
        <v>0</v>
      </c>
      <c r="AA33" s="233"/>
      <c r="AB33" s="45">
        <f t="shared" ca="1" si="21"/>
        <v>0</v>
      </c>
      <c r="AC33" s="45">
        <f t="shared" ca="1" si="1"/>
        <v>0</v>
      </c>
      <c r="AD33" s="25">
        <f t="shared" ca="1" si="2"/>
        <v>0</v>
      </c>
    </row>
    <row r="34" spans="1:30" x14ac:dyDescent="0.35">
      <c r="A34" s="105">
        <f ca="1">VLOOKUP($B$3,'Input Table'!B:V,17,0)</f>
        <v>20000</v>
      </c>
      <c r="B34" s="27" t="s">
        <v>48</v>
      </c>
      <c r="C34" s="31"/>
      <c r="D34" s="20">
        <v>30</v>
      </c>
      <c r="E34" s="21">
        <f t="shared" ca="1" si="10"/>
        <v>55639</v>
      </c>
      <c r="F34" s="44">
        <f t="shared" ca="1" si="3"/>
        <v>56003</v>
      </c>
      <c r="G34" s="22" t="s">
        <v>119</v>
      </c>
      <c r="H34" s="44">
        <f t="shared" ca="1" si="11"/>
        <v>55610</v>
      </c>
      <c r="I34" s="45">
        <f t="shared" si="12"/>
        <v>0</v>
      </c>
      <c r="J34" s="45">
        <f t="shared" ca="1" si="4"/>
        <v>0</v>
      </c>
      <c r="K34" s="45">
        <f t="shared" si="13"/>
        <v>0</v>
      </c>
      <c r="L34" s="45"/>
      <c r="M34" s="45">
        <f t="shared" si="14"/>
        <v>0</v>
      </c>
      <c r="N34" s="257">
        <f t="shared" ca="1" si="5"/>
        <v>0.05</v>
      </c>
      <c r="O34" s="23"/>
      <c r="P34" s="255">
        <f t="shared" ca="1" si="6"/>
        <v>9.4999999999999998E-3</v>
      </c>
      <c r="Q34" s="163">
        <f t="shared" ca="1" si="7"/>
        <v>0.05</v>
      </c>
      <c r="R34" s="164">
        <f ca="1">NPV(Q33,K34:$K$244) + ($A$13+$A$14+$A$15)/POWER(1+Q33,$A$29-D34+1)</f>
        <v>0</v>
      </c>
      <c r="S34" s="164">
        <f ca="1">NPV(Q34,K34:$K$244) + ($A$13+$A$14+$A$15)/POWER(1+Q34,$A$29-D34+1)</f>
        <v>0</v>
      </c>
      <c r="T34" s="45">
        <f t="shared" ca="1" si="8"/>
        <v>7.2759576141834259E-11</v>
      </c>
      <c r="U34" s="45">
        <f t="shared" ca="1" si="15"/>
        <v>0</v>
      </c>
      <c r="V34" s="45">
        <f t="shared" si="16"/>
        <v>0</v>
      </c>
      <c r="W34" s="45">
        <f t="shared" ca="1" si="20"/>
        <v>0</v>
      </c>
      <c r="X34" s="274">
        <f t="shared" ca="1" si="17"/>
        <v>7.2759576141834259E-11</v>
      </c>
      <c r="Z34" s="28">
        <f t="shared" ca="1" si="18"/>
        <v>0</v>
      </c>
      <c r="AA34" s="233"/>
      <c r="AB34" s="45">
        <f t="shared" ca="1" si="21"/>
        <v>0</v>
      </c>
      <c r="AC34" s="45">
        <f t="shared" ca="1" si="1"/>
        <v>0</v>
      </c>
      <c r="AD34" s="25">
        <f t="shared" ca="1" si="2"/>
        <v>0</v>
      </c>
    </row>
    <row r="35" spans="1:30" x14ac:dyDescent="0.35">
      <c r="A35" s="112">
        <f ca="1">-VLOOKUP($B$3,'Input Table'!B:V,18,0)</f>
        <v>-5000</v>
      </c>
      <c r="B35" s="27" t="s">
        <v>267</v>
      </c>
      <c r="C35" s="31"/>
      <c r="D35" s="20">
        <v>31</v>
      </c>
      <c r="E35" s="21">
        <f t="shared" ca="1" si="10"/>
        <v>56004</v>
      </c>
      <c r="F35" s="44">
        <f t="shared" ca="1" si="3"/>
        <v>56368</v>
      </c>
      <c r="G35" s="22" t="s">
        <v>119</v>
      </c>
      <c r="H35" s="44">
        <f t="shared" ca="1" si="11"/>
        <v>55975</v>
      </c>
      <c r="I35" s="45">
        <f t="shared" si="12"/>
        <v>0</v>
      </c>
      <c r="J35" s="45">
        <f t="shared" ca="1" si="4"/>
        <v>0</v>
      </c>
      <c r="K35" s="45">
        <f t="shared" si="13"/>
        <v>0</v>
      </c>
      <c r="L35" s="45"/>
      <c r="M35" s="45">
        <f t="shared" si="14"/>
        <v>0</v>
      </c>
      <c r="N35" s="257">
        <f t="shared" ca="1" si="5"/>
        <v>0.05</v>
      </c>
      <c r="O35" s="23"/>
      <c r="P35" s="255">
        <f t="shared" ca="1" si="6"/>
        <v>9.4999999999999998E-3</v>
      </c>
      <c r="Q35" s="163">
        <f t="shared" ca="1" si="7"/>
        <v>0.05</v>
      </c>
      <c r="R35" s="164">
        <f ca="1">NPV(Q34,K35:$K$244) + ($A$13+$A$14+$A$15)/POWER(1+Q34,$A$29-D35+1)</f>
        <v>0</v>
      </c>
      <c r="S35" s="164">
        <f ca="1">NPV(Q35,K35:$K$244) + ($A$13+$A$14+$A$15)/POWER(1+Q35,$A$29-D35+1)</f>
        <v>0</v>
      </c>
      <c r="T35" s="45">
        <f t="shared" ca="1" si="8"/>
        <v>7.2759576141834259E-11</v>
      </c>
      <c r="U35" s="45">
        <f t="shared" ca="1" si="15"/>
        <v>0</v>
      </c>
      <c r="V35" s="45">
        <f t="shared" si="16"/>
        <v>0</v>
      </c>
      <c r="W35" s="45">
        <f t="shared" ca="1" si="20"/>
        <v>0</v>
      </c>
      <c r="X35" s="274">
        <f t="shared" ca="1" si="17"/>
        <v>7.2759576141834259E-11</v>
      </c>
      <c r="Z35" s="28">
        <f ca="1">AD34</f>
        <v>0</v>
      </c>
      <c r="AA35" s="233"/>
      <c r="AB35" s="45">
        <f t="shared" ca="1" si="21"/>
        <v>0</v>
      </c>
      <c r="AC35" s="45">
        <f t="shared" ca="1" si="1"/>
        <v>0</v>
      </c>
      <c r="AD35" s="25">
        <f t="shared" ca="1" si="2"/>
        <v>0</v>
      </c>
    </row>
    <row r="36" spans="1:30" x14ac:dyDescent="0.35">
      <c r="A36" s="105">
        <f ca="1">VLOOKUP($B$3,'Input Table'!B:V,19,0)</f>
        <v>0</v>
      </c>
      <c r="B36" s="27" t="s">
        <v>49</v>
      </c>
      <c r="D36" s="20">
        <v>32</v>
      </c>
      <c r="E36" s="21">
        <f t="shared" ca="1" si="10"/>
        <v>56369</v>
      </c>
      <c r="F36" s="44">
        <f t="shared" ca="1" si="3"/>
        <v>56733</v>
      </c>
      <c r="G36" s="22" t="s">
        <v>119</v>
      </c>
      <c r="H36" s="44">
        <f t="shared" ca="1" si="11"/>
        <v>56340</v>
      </c>
      <c r="I36" s="45">
        <f t="shared" si="12"/>
        <v>0</v>
      </c>
      <c r="J36" s="45">
        <f t="shared" ca="1" si="4"/>
        <v>0</v>
      </c>
      <c r="K36" s="45">
        <f t="shared" si="13"/>
        <v>0</v>
      </c>
      <c r="L36" s="45"/>
      <c r="M36" s="45">
        <f t="shared" si="14"/>
        <v>0</v>
      </c>
      <c r="N36" s="257">
        <f t="shared" ca="1" si="5"/>
        <v>0.05</v>
      </c>
      <c r="O36" s="23"/>
      <c r="P36" s="255">
        <f t="shared" ca="1" si="6"/>
        <v>9.4999999999999998E-3</v>
      </c>
      <c r="Q36" s="163">
        <f t="shared" ca="1" si="7"/>
        <v>0.05</v>
      </c>
      <c r="R36" s="164">
        <f ca="1">NPV(Q35,K36:$K$244) + ($A$13+$A$14+$A$15)/POWER(1+Q35,$A$29-D36+1)</f>
        <v>0</v>
      </c>
      <c r="S36" s="164">
        <f ca="1">NPV(Q36,K36:$K$244) + ($A$13+$A$14+$A$15)/POWER(1+Q36,$A$29-D36+1)</f>
        <v>0</v>
      </c>
      <c r="T36" s="45">
        <f t="shared" ca="1" si="8"/>
        <v>7.2759576141834259E-11</v>
      </c>
      <c r="U36" s="45">
        <f t="shared" ca="1" si="15"/>
        <v>0</v>
      </c>
      <c r="V36" s="45">
        <f t="shared" si="16"/>
        <v>0</v>
      </c>
      <c r="W36" s="45">
        <f t="shared" ca="1" si="20"/>
        <v>0</v>
      </c>
      <c r="X36" s="274">
        <f t="shared" ca="1" si="17"/>
        <v>7.2759576141834259E-11</v>
      </c>
      <c r="Z36" s="28">
        <f t="shared" ca="1" si="18"/>
        <v>0</v>
      </c>
      <c r="AA36" s="233"/>
      <c r="AB36" s="45">
        <f t="shared" ca="1" si="21"/>
        <v>0</v>
      </c>
      <c r="AC36" s="45">
        <f t="shared" ca="1" si="1"/>
        <v>0</v>
      </c>
      <c r="AD36" s="25">
        <f t="shared" ca="1" si="2"/>
        <v>0</v>
      </c>
    </row>
    <row r="37" spans="1:30" ht="14.75" customHeight="1" thickBot="1" x14ac:dyDescent="0.4">
      <c r="A37" s="111">
        <f ca="1">SUM(A32:A36)</f>
        <v>420391.08378220274</v>
      </c>
      <c r="B37" s="32" t="s">
        <v>50</v>
      </c>
      <c r="C37" s="29"/>
      <c r="D37" s="20">
        <v>33</v>
      </c>
      <c r="E37" s="21">
        <f t="shared" ca="1" si="10"/>
        <v>56734</v>
      </c>
      <c r="F37" s="44">
        <f t="shared" ca="1" si="3"/>
        <v>57099</v>
      </c>
      <c r="G37" s="22" t="s">
        <v>119</v>
      </c>
      <c r="H37" s="44">
        <f t="shared" ca="1" si="11"/>
        <v>56705</v>
      </c>
      <c r="I37" s="45">
        <f t="shared" si="12"/>
        <v>0</v>
      </c>
      <c r="J37" s="45">
        <f t="shared" ca="1" si="4"/>
        <v>0</v>
      </c>
      <c r="K37" s="45">
        <f t="shared" si="13"/>
        <v>0</v>
      </c>
      <c r="L37" s="45"/>
      <c r="M37" s="45">
        <f t="shared" si="14"/>
        <v>0</v>
      </c>
      <c r="N37" s="257">
        <f t="shared" ca="1" si="5"/>
        <v>0.05</v>
      </c>
      <c r="O37" s="23"/>
      <c r="P37" s="255">
        <f t="shared" ca="1" si="6"/>
        <v>9.4999999999999998E-3</v>
      </c>
      <c r="Q37" s="163">
        <f t="shared" ca="1" si="7"/>
        <v>0.05</v>
      </c>
      <c r="R37" s="164">
        <f ca="1">NPV(Q36,K37:$K$244) + ($A$13+$A$14+$A$15)/POWER(1+Q36,$A$29-D37+1)</f>
        <v>0</v>
      </c>
      <c r="S37" s="164">
        <f ca="1">NPV(Q37,K37:$K$244) + ($A$13+$A$14+$A$15)/POWER(1+Q37,$A$29-D37+1)</f>
        <v>0</v>
      </c>
      <c r="T37" s="45">
        <f t="shared" ca="1" si="8"/>
        <v>7.2759576141834259E-11</v>
      </c>
      <c r="U37" s="45">
        <f t="shared" ca="1" si="15"/>
        <v>0</v>
      </c>
      <c r="V37" s="45">
        <f t="shared" si="16"/>
        <v>0</v>
      </c>
      <c r="W37" s="45">
        <f t="shared" ca="1" si="20"/>
        <v>0</v>
      </c>
      <c r="X37" s="274">
        <f t="shared" ca="1" si="17"/>
        <v>7.2759576141834259E-11</v>
      </c>
      <c r="Z37" s="28">
        <f t="shared" ca="1" si="18"/>
        <v>0</v>
      </c>
      <c r="AA37" s="233"/>
      <c r="AB37" s="45">
        <f t="shared" ca="1" si="21"/>
        <v>0</v>
      </c>
      <c r="AC37" s="45">
        <f t="shared" ca="1" si="1"/>
        <v>0</v>
      </c>
      <c r="AD37" s="25">
        <f t="shared" ca="1" si="2"/>
        <v>0</v>
      </c>
    </row>
    <row r="38" spans="1:30" ht="14.75" customHeight="1" thickBot="1" x14ac:dyDescent="0.4">
      <c r="A38" s="24"/>
      <c r="B38" s="33"/>
      <c r="D38" s="20">
        <v>34</v>
      </c>
      <c r="E38" s="21">
        <f t="shared" ca="1" si="10"/>
        <v>57100</v>
      </c>
      <c r="F38" s="44">
        <f t="shared" ca="1" si="3"/>
        <v>57464</v>
      </c>
      <c r="G38" s="22" t="s">
        <v>119</v>
      </c>
      <c r="H38" s="44">
        <f t="shared" ca="1" si="11"/>
        <v>57071</v>
      </c>
      <c r="I38" s="45">
        <f t="shared" si="12"/>
        <v>0</v>
      </c>
      <c r="J38" s="45">
        <f t="shared" ca="1" si="4"/>
        <v>0</v>
      </c>
      <c r="K38" s="45">
        <f t="shared" si="13"/>
        <v>0</v>
      </c>
      <c r="L38" s="45"/>
      <c r="M38" s="45">
        <f t="shared" si="14"/>
        <v>0</v>
      </c>
      <c r="N38" s="257">
        <f t="shared" ca="1" si="5"/>
        <v>0.05</v>
      </c>
      <c r="O38" s="23"/>
      <c r="P38" s="255">
        <f t="shared" ca="1" si="6"/>
        <v>9.4999999999999998E-3</v>
      </c>
      <c r="Q38" s="163">
        <f t="shared" ca="1" si="7"/>
        <v>0.05</v>
      </c>
      <c r="R38" s="164">
        <f ca="1">NPV(Q37,K38:$K$244) + ($A$13+$A$14+$A$15)/POWER(1+Q37,$A$29-D38+1)</f>
        <v>0</v>
      </c>
      <c r="S38" s="164">
        <f ca="1">NPV(Q38,K38:$K$244) + ($A$13+$A$14+$A$15)/POWER(1+Q38,$A$29-D38+1)</f>
        <v>0</v>
      </c>
      <c r="T38" s="45">
        <f t="shared" ca="1" si="8"/>
        <v>7.2759576141834259E-11</v>
      </c>
      <c r="U38" s="45">
        <f t="shared" ca="1" si="15"/>
        <v>0</v>
      </c>
      <c r="V38" s="45">
        <f t="shared" si="16"/>
        <v>0</v>
      </c>
      <c r="W38" s="45">
        <f t="shared" ca="1" si="20"/>
        <v>0</v>
      </c>
      <c r="X38" s="274">
        <f t="shared" ca="1" si="17"/>
        <v>7.2759576141834259E-11</v>
      </c>
      <c r="Z38" s="28">
        <f t="shared" ca="1" si="18"/>
        <v>0</v>
      </c>
      <c r="AA38" s="233"/>
      <c r="AB38" s="45">
        <f t="shared" ca="1" si="21"/>
        <v>0</v>
      </c>
      <c r="AC38" s="45">
        <f t="shared" ca="1" si="1"/>
        <v>0</v>
      </c>
      <c r="AD38" s="25">
        <f t="shared" ca="1" si="2"/>
        <v>0</v>
      </c>
    </row>
    <row r="39" spans="1:30" ht="14.75" customHeight="1" x14ac:dyDescent="0.35">
      <c r="A39" s="259" t="s">
        <v>51</v>
      </c>
      <c r="B39" s="260"/>
      <c r="D39" s="20">
        <v>35</v>
      </c>
      <c r="E39" s="21">
        <f t="shared" ca="1" si="10"/>
        <v>57465</v>
      </c>
      <c r="F39" s="44">
        <f t="shared" ca="1" si="3"/>
        <v>57829</v>
      </c>
      <c r="G39" s="22" t="s">
        <v>119</v>
      </c>
      <c r="H39" s="44">
        <f t="shared" ca="1" si="11"/>
        <v>57436</v>
      </c>
      <c r="I39" s="45">
        <f t="shared" si="12"/>
        <v>0</v>
      </c>
      <c r="J39" s="45">
        <f t="shared" ca="1" si="4"/>
        <v>0</v>
      </c>
      <c r="K39" s="45">
        <f t="shared" si="13"/>
        <v>0</v>
      </c>
      <c r="L39" s="45"/>
      <c r="M39" s="45">
        <f t="shared" si="14"/>
        <v>0</v>
      </c>
      <c r="N39" s="257">
        <f t="shared" ca="1" si="5"/>
        <v>0.05</v>
      </c>
      <c r="O39" s="23"/>
      <c r="P39" s="255">
        <f t="shared" ca="1" si="6"/>
        <v>9.4999999999999998E-3</v>
      </c>
      <c r="Q39" s="163">
        <f t="shared" ca="1" si="7"/>
        <v>0.05</v>
      </c>
      <c r="R39" s="164">
        <f ca="1">NPV(Q38,K39:$K$244) + ($A$13+$A$14+$A$15)/POWER(1+Q38,$A$29-D39+1)</f>
        <v>0</v>
      </c>
      <c r="S39" s="164">
        <f ca="1">NPV(Q39,K39:$K$244) + ($A$13+$A$14+$A$15)/POWER(1+Q39,$A$29-D39+1)</f>
        <v>0</v>
      </c>
      <c r="T39" s="45">
        <f t="shared" ca="1" si="8"/>
        <v>7.2759576141834259E-11</v>
      </c>
      <c r="U39" s="45">
        <f t="shared" ca="1" si="15"/>
        <v>0</v>
      </c>
      <c r="V39" s="45">
        <f t="shared" si="16"/>
        <v>0</v>
      </c>
      <c r="W39" s="45">
        <f t="shared" ca="1" si="20"/>
        <v>0</v>
      </c>
      <c r="X39" s="274">
        <f t="shared" ca="1" si="17"/>
        <v>7.2759576141834259E-11</v>
      </c>
      <c r="Z39" s="28">
        <f t="shared" ca="1" si="18"/>
        <v>0</v>
      </c>
      <c r="AA39" s="233"/>
      <c r="AB39" s="45">
        <f t="shared" ca="1" si="21"/>
        <v>0</v>
      </c>
      <c r="AC39" s="45">
        <f t="shared" ca="1" si="1"/>
        <v>0</v>
      </c>
      <c r="AD39" s="25">
        <f t="shared" ca="1" si="2"/>
        <v>0</v>
      </c>
    </row>
    <row r="40" spans="1:30" x14ac:dyDescent="0.35">
      <c r="A40" s="108" t="str">
        <f ca="1">VLOOKUP($B$3,'Input Table'!B:V,20,0)</f>
        <v>No</v>
      </c>
      <c r="B40" s="34" t="s">
        <v>53</v>
      </c>
      <c r="D40" s="20">
        <v>36</v>
      </c>
      <c r="E40" s="21">
        <f t="shared" ca="1" si="10"/>
        <v>57830</v>
      </c>
      <c r="F40" s="44">
        <f t="shared" ca="1" si="3"/>
        <v>58194</v>
      </c>
      <c r="G40" s="22" t="s">
        <v>119</v>
      </c>
      <c r="H40" s="44">
        <f t="shared" ca="1" si="11"/>
        <v>57801</v>
      </c>
      <c r="I40" s="45">
        <f t="shared" si="12"/>
        <v>0</v>
      </c>
      <c r="J40" s="45">
        <f t="shared" ca="1" si="4"/>
        <v>0</v>
      </c>
      <c r="K40" s="45">
        <f t="shared" si="13"/>
        <v>0</v>
      </c>
      <c r="L40" s="45"/>
      <c r="M40" s="45">
        <f t="shared" si="14"/>
        <v>0</v>
      </c>
      <c r="N40" s="257">
        <f t="shared" ca="1" si="5"/>
        <v>0.05</v>
      </c>
      <c r="O40" s="23"/>
      <c r="P40" s="255">
        <f t="shared" ca="1" si="6"/>
        <v>9.4999999999999998E-3</v>
      </c>
      <c r="Q40" s="163">
        <f t="shared" ca="1" si="7"/>
        <v>0.05</v>
      </c>
      <c r="R40" s="164">
        <f ca="1">NPV(Q39,K40:$K$244) + ($A$13+$A$14+$A$15)/POWER(1+Q39,$A$29-D40+1)</f>
        <v>0</v>
      </c>
      <c r="S40" s="164">
        <f ca="1">NPV(Q40,K40:$K$244) + ($A$13+$A$14+$A$15)/POWER(1+Q40,$A$29-D40+1)</f>
        <v>0</v>
      </c>
      <c r="T40" s="45">
        <f t="shared" ca="1" si="8"/>
        <v>7.2759576141834259E-11</v>
      </c>
      <c r="U40" s="45">
        <f t="shared" ca="1" si="15"/>
        <v>0</v>
      </c>
      <c r="V40" s="45">
        <f t="shared" si="16"/>
        <v>0</v>
      </c>
      <c r="W40" s="45">
        <f t="shared" ca="1" si="20"/>
        <v>0</v>
      </c>
      <c r="X40" s="274">
        <f t="shared" ca="1" si="17"/>
        <v>7.2759576141834259E-11</v>
      </c>
      <c r="Z40" s="28">
        <f t="shared" ca="1" si="18"/>
        <v>0</v>
      </c>
      <c r="AA40" s="233"/>
      <c r="AB40" s="45">
        <f t="shared" ca="1" si="21"/>
        <v>0</v>
      </c>
      <c r="AC40" s="45">
        <f t="shared" ca="1" si="1"/>
        <v>0</v>
      </c>
      <c r="AD40" s="25">
        <f t="shared" ca="1" si="2"/>
        <v>0</v>
      </c>
    </row>
    <row r="41" spans="1:30" x14ac:dyDescent="0.35">
      <c r="A41" s="106">
        <f ca="1">VLOOKUP($B$3,'Input Table'!B:V,21,0)</f>
        <v>10</v>
      </c>
      <c r="B41" s="34" t="s">
        <v>54</v>
      </c>
      <c r="D41" s="20">
        <v>37</v>
      </c>
      <c r="E41" s="21">
        <f t="shared" ca="1" si="10"/>
        <v>58195</v>
      </c>
      <c r="F41" s="44">
        <f t="shared" ca="1" si="3"/>
        <v>58560</v>
      </c>
      <c r="G41" s="22" t="s">
        <v>119</v>
      </c>
      <c r="H41" s="44">
        <f t="shared" ca="1" si="11"/>
        <v>58166</v>
      </c>
      <c r="I41" s="45">
        <f t="shared" si="12"/>
        <v>0</v>
      </c>
      <c r="J41" s="45">
        <f t="shared" ca="1" si="4"/>
        <v>0</v>
      </c>
      <c r="K41" s="45">
        <f t="shared" si="13"/>
        <v>0</v>
      </c>
      <c r="L41" s="45"/>
      <c r="M41" s="45">
        <f t="shared" si="14"/>
        <v>0</v>
      </c>
      <c r="N41" s="257">
        <f t="shared" ca="1" si="5"/>
        <v>0.05</v>
      </c>
      <c r="O41" s="23"/>
      <c r="P41" s="255">
        <f t="shared" ca="1" si="6"/>
        <v>9.4999999999999998E-3</v>
      </c>
      <c r="Q41" s="163">
        <f t="shared" ca="1" si="7"/>
        <v>0.05</v>
      </c>
      <c r="R41" s="164">
        <f ca="1">NPV(Q40,K41:$K$244) + ($A$13+$A$14+$A$15)/POWER(1+Q40,$A$29-D41+1)</f>
        <v>0</v>
      </c>
      <c r="S41" s="164">
        <f ca="1">NPV(Q41,K41:$K$244) + ($A$13+$A$14+$A$15)/POWER(1+Q41,$A$29-D41+1)</f>
        <v>0</v>
      </c>
      <c r="T41" s="45">
        <f t="shared" ca="1" si="8"/>
        <v>7.2759576141834259E-11</v>
      </c>
      <c r="U41" s="45">
        <f t="shared" ca="1" si="15"/>
        <v>0</v>
      </c>
      <c r="V41" s="45">
        <f t="shared" si="16"/>
        <v>0</v>
      </c>
      <c r="W41" s="45">
        <f t="shared" ca="1" si="20"/>
        <v>0</v>
      </c>
      <c r="X41" s="274">
        <f t="shared" ca="1" si="17"/>
        <v>7.2759576141834259E-11</v>
      </c>
      <c r="Z41" s="28">
        <f t="shared" ca="1" si="18"/>
        <v>0</v>
      </c>
      <c r="AA41" s="233"/>
      <c r="AB41" s="45">
        <f t="shared" ca="1" si="21"/>
        <v>0</v>
      </c>
      <c r="AC41" s="45">
        <f t="shared" ca="1" si="1"/>
        <v>0</v>
      </c>
      <c r="AD41" s="25">
        <f t="shared" ca="1" si="2"/>
        <v>0</v>
      </c>
    </row>
    <row r="42" spans="1:30" x14ac:dyDescent="0.35">
      <c r="A42" s="109">
        <f ca="1">A29</f>
        <v>10</v>
      </c>
      <c r="B42" s="27" t="s">
        <v>255</v>
      </c>
      <c r="D42" s="20">
        <v>38</v>
      </c>
      <c r="E42" s="21">
        <f t="shared" ca="1" si="10"/>
        <v>58561</v>
      </c>
      <c r="F42" s="44">
        <f t="shared" ca="1" si="3"/>
        <v>58925</v>
      </c>
      <c r="G42" s="22" t="s">
        <v>119</v>
      </c>
      <c r="H42" s="44">
        <f t="shared" ca="1" si="11"/>
        <v>58532</v>
      </c>
      <c r="I42" s="45">
        <f t="shared" si="12"/>
        <v>0</v>
      </c>
      <c r="J42" s="45">
        <f t="shared" ca="1" si="4"/>
        <v>0</v>
      </c>
      <c r="K42" s="45">
        <f t="shared" si="13"/>
        <v>0</v>
      </c>
      <c r="L42" s="45"/>
      <c r="M42" s="45">
        <f t="shared" si="14"/>
        <v>0</v>
      </c>
      <c r="N42" s="257">
        <f t="shared" ca="1" si="5"/>
        <v>0.05</v>
      </c>
      <c r="O42" s="23"/>
      <c r="P42" s="255">
        <f t="shared" ca="1" si="6"/>
        <v>9.4999999999999998E-3</v>
      </c>
      <c r="Q42" s="163">
        <f t="shared" ca="1" si="7"/>
        <v>0.05</v>
      </c>
      <c r="R42" s="164">
        <f ca="1">NPV(Q41,K42:$K$244) + ($A$13+$A$14+$A$15)/POWER(1+Q41,$A$29-D42+1)</f>
        <v>0</v>
      </c>
      <c r="S42" s="164">
        <f ca="1">NPV(Q42,K42:$K$244) + ($A$13+$A$14+$A$15)/POWER(1+Q42,$A$29-D42+1)</f>
        <v>0</v>
      </c>
      <c r="T42" s="45">
        <f t="shared" ca="1" si="8"/>
        <v>7.2759576141834259E-11</v>
      </c>
      <c r="U42" s="45">
        <f t="shared" ca="1" si="15"/>
        <v>0</v>
      </c>
      <c r="V42" s="45">
        <f t="shared" si="16"/>
        <v>0</v>
      </c>
      <c r="W42" s="45">
        <f t="shared" ca="1" si="20"/>
        <v>0</v>
      </c>
      <c r="X42" s="274">
        <f t="shared" ca="1" si="17"/>
        <v>7.2759576141834259E-11</v>
      </c>
      <c r="Z42" s="28">
        <f t="shared" ca="1" si="18"/>
        <v>0</v>
      </c>
      <c r="AA42" s="233"/>
      <c r="AB42" s="45">
        <f t="shared" ca="1" si="21"/>
        <v>0</v>
      </c>
      <c r="AC42" s="45">
        <f t="shared" ca="1" si="1"/>
        <v>0</v>
      </c>
      <c r="AD42" s="25">
        <f t="shared" ca="1" si="2"/>
        <v>0</v>
      </c>
    </row>
    <row r="43" spans="1:30" ht="15" thickBot="1" x14ac:dyDescent="0.4">
      <c r="A43" s="35">
        <f ca="1">IF(A40="Yes",A41,A42)</f>
        <v>10</v>
      </c>
      <c r="B43" s="32" t="s">
        <v>55</v>
      </c>
      <c r="D43" s="20">
        <v>39</v>
      </c>
      <c r="E43" s="21">
        <f t="shared" ca="1" si="10"/>
        <v>58926</v>
      </c>
      <c r="F43" s="44">
        <f t="shared" ca="1" si="3"/>
        <v>59290</v>
      </c>
      <c r="G43" s="22" t="s">
        <v>119</v>
      </c>
      <c r="H43" s="44">
        <f t="shared" ca="1" si="11"/>
        <v>58897</v>
      </c>
      <c r="I43" s="45">
        <f t="shared" si="12"/>
        <v>0</v>
      </c>
      <c r="J43" s="45">
        <f t="shared" ca="1" si="4"/>
        <v>0</v>
      </c>
      <c r="K43" s="45">
        <f t="shared" si="13"/>
        <v>0</v>
      </c>
      <c r="L43" s="45"/>
      <c r="M43" s="45">
        <f t="shared" si="14"/>
        <v>0</v>
      </c>
      <c r="N43" s="257">
        <f t="shared" ca="1" si="5"/>
        <v>0.05</v>
      </c>
      <c r="O43" s="23"/>
      <c r="P43" s="255">
        <f t="shared" ca="1" si="6"/>
        <v>9.4999999999999998E-3</v>
      </c>
      <c r="Q43" s="163">
        <f t="shared" ca="1" si="7"/>
        <v>0.05</v>
      </c>
      <c r="R43" s="164">
        <f ca="1">NPV(Q42,K43:$K$244) + ($A$13+$A$14+$A$15)/POWER(1+Q42,$A$29-D43+1)</f>
        <v>0</v>
      </c>
      <c r="S43" s="164">
        <f ca="1">NPV(Q43,K43:$K$244) + ($A$13+$A$14+$A$15)/POWER(1+Q43,$A$29-D43+1)</f>
        <v>0</v>
      </c>
      <c r="T43" s="45">
        <f t="shared" ca="1" si="8"/>
        <v>7.2759576141834259E-11</v>
      </c>
      <c r="U43" s="45">
        <f t="shared" ca="1" si="15"/>
        <v>0</v>
      </c>
      <c r="V43" s="45">
        <f t="shared" si="16"/>
        <v>0</v>
      </c>
      <c r="W43" s="45">
        <f t="shared" ca="1" si="20"/>
        <v>0</v>
      </c>
      <c r="X43" s="274">
        <f t="shared" ca="1" si="17"/>
        <v>7.2759576141834259E-11</v>
      </c>
      <c r="Z43" s="28">
        <f t="shared" ca="1" si="18"/>
        <v>0</v>
      </c>
      <c r="AA43" s="233"/>
      <c r="AB43" s="45">
        <f t="shared" ca="1" si="21"/>
        <v>0</v>
      </c>
      <c r="AC43" s="45">
        <f t="shared" ca="1" si="1"/>
        <v>0</v>
      </c>
      <c r="AD43" s="25">
        <f t="shared" ca="1" si="2"/>
        <v>0</v>
      </c>
    </row>
    <row r="44" spans="1:30" x14ac:dyDescent="0.35">
      <c r="D44" s="20">
        <v>40</v>
      </c>
      <c r="E44" s="21">
        <f t="shared" ca="1" si="10"/>
        <v>59291</v>
      </c>
      <c r="F44" s="44">
        <f t="shared" ca="1" si="3"/>
        <v>59655</v>
      </c>
      <c r="G44" s="22" t="s">
        <v>119</v>
      </c>
      <c r="H44" s="44">
        <f t="shared" ca="1" si="11"/>
        <v>59262</v>
      </c>
      <c r="I44" s="45">
        <f t="shared" si="12"/>
        <v>0</v>
      </c>
      <c r="J44" s="45">
        <f t="shared" ca="1" si="4"/>
        <v>0</v>
      </c>
      <c r="K44" s="45">
        <f t="shared" si="13"/>
        <v>0</v>
      </c>
      <c r="L44" s="45"/>
      <c r="M44" s="45">
        <f t="shared" si="14"/>
        <v>0</v>
      </c>
      <c r="N44" s="257">
        <f t="shared" ca="1" si="5"/>
        <v>0.05</v>
      </c>
      <c r="O44" s="23"/>
      <c r="P44" s="255">
        <f t="shared" ca="1" si="6"/>
        <v>9.4999999999999998E-3</v>
      </c>
      <c r="Q44" s="163">
        <f t="shared" ca="1" si="7"/>
        <v>0.05</v>
      </c>
      <c r="R44" s="164">
        <f ca="1">NPV(Q43,K44:$K$244) + ($A$13+$A$14+$A$15)/POWER(1+Q43,$A$29-D44+1)</f>
        <v>0</v>
      </c>
      <c r="S44" s="164">
        <f ca="1">NPV(Q44,K44:$K$244) + ($A$13+$A$14+$A$15)/POWER(1+Q44,$A$29-D44+1)</f>
        <v>0</v>
      </c>
      <c r="T44" s="45">
        <f t="shared" ca="1" si="8"/>
        <v>7.2759576141834259E-11</v>
      </c>
      <c r="U44" s="45">
        <f t="shared" ca="1" si="15"/>
        <v>0</v>
      </c>
      <c r="V44" s="45">
        <f t="shared" si="16"/>
        <v>0</v>
      </c>
      <c r="W44" s="45">
        <f t="shared" ca="1" si="20"/>
        <v>0</v>
      </c>
      <c r="X44" s="274">
        <f t="shared" ca="1" si="17"/>
        <v>7.2759576141834259E-11</v>
      </c>
      <c r="Z44" s="28">
        <f t="shared" ca="1" si="18"/>
        <v>0</v>
      </c>
      <c r="AA44" s="233"/>
      <c r="AB44" s="45">
        <f t="shared" ca="1" si="21"/>
        <v>0</v>
      </c>
      <c r="AC44" s="45">
        <f t="shared" ca="1" si="1"/>
        <v>0</v>
      </c>
      <c r="AD44" s="25">
        <f t="shared" ca="1" si="2"/>
        <v>0</v>
      </c>
    </row>
    <row r="45" spans="1:30" x14ac:dyDescent="0.35">
      <c r="D45" s="20">
        <v>41</v>
      </c>
      <c r="E45" s="21">
        <f t="shared" ca="1" si="10"/>
        <v>59656</v>
      </c>
      <c r="F45" s="44">
        <f t="shared" ca="1" si="3"/>
        <v>60021</v>
      </c>
      <c r="G45" s="22" t="s">
        <v>119</v>
      </c>
      <c r="H45" s="44">
        <f t="shared" ca="1" si="11"/>
        <v>59627</v>
      </c>
      <c r="I45" s="45">
        <f t="shared" si="12"/>
        <v>0</v>
      </c>
      <c r="J45" s="45">
        <f t="shared" ca="1" si="4"/>
        <v>0</v>
      </c>
      <c r="K45" s="45">
        <f t="shared" si="13"/>
        <v>0</v>
      </c>
      <c r="L45" s="45"/>
      <c r="M45" s="45">
        <f t="shared" si="14"/>
        <v>0</v>
      </c>
      <c r="N45" s="257">
        <f t="shared" ca="1" si="5"/>
        <v>0.05</v>
      </c>
      <c r="O45" s="23"/>
      <c r="P45" s="255">
        <f t="shared" ca="1" si="6"/>
        <v>9.4999999999999998E-3</v>
      </c>
      <c r="Q45" s="163">
        <f t="shared" ca="1" si="7"/>
        <v>0.05</v>
      </c>
      <c r="R45" s="164">
        <f ca="1">NPV(Q44,K45:$K$244) + ($A$13+$A$14+$A$15)/POWER(1+Q44,$A$29-D45+1)</f>
        <v>0</v>
      </c>
      <c r="S45" s="164">
        <f ca="1">NPV(Q45,K45:$K$244) + ($A$13+$A$14+$A$15)/POWER(1+Q45,$A$29-D45+1)</f>
        <v>0</v>
      </c>
      <c r="T45" s="45">
        <f t="shared" ca="1" si="8"/>
        <v>7.2759576141834259E-11</v>
      </c>
      <c r="U45" s="45">
        <f t="shared" ca="1" si="15"/>
        <v>0</v>
      </c>
      <c r="V45" s="45">
        <f t="shared" si="16"/>
        <v>0</v>
      </c>
      <c r="W45" s="45">
        <f t="shared" ca="1" si="20"/>
        <v>0</v>
      </c>
      <c r="X45" s="274">
        <f t="shared" ca="1" si="17"/>
        <v>7.2759576141834259E-11</v>
      </c>
      <c r="Z45" s="28">
        <f t="shared" ca="1" si="18"/>
        <v>0</v>
      </c>
      <c r="AA45" s="233"/>
      <c r="AB45" s="45">
        <f t="shared" ca="1" si="21"/>
        <v>0</v>
      </c>
      <c r="AC45" s="45">
        <f t="shared" ca="1" si="1"/>
        <v>0</v>
      </c>
      <c r="AD45" s="25">
        <f t="shared" ca="1" si="2"/>
        <v>0</v>
      </c>
    </row>
    <row r="46" spans="1:30" x14ac:dyDescent="0.35">
      <c r="D46" s="20">
        <v>42</v>
      </c>
      <c r="E46" s="21">
        <f t="shared" ca="1" si="10"/>
        <v>60022</v>
      </c>
      <c r="F46" s="44">
        <f t="shared" ca="1" si="3"/>
        <v>60386</v>
      </c>
      <c r="G46" s="22" t="s">
        <v>119</v>
      </c>
      <c r="H46" s="44">
        <f t="shared" ca="1" si="11"/>
        <v>59993</v>
      </c>
      <c r="I46" s="45">
        <f t="shared" si="12"/>
        <v>0</v>
      </c>
      <c r="J46" s="45">
        <f t="shared" ca="1" si="4"/>
        <v>0</v>
      </c>
      <c r="K46" s="45">
        <f t="shared" si="13"/>
        <v>0</v>
      </c>
      <c r="L46" s="45"/>
      <c r="M46" s="45">
        <f t="shared" si="14"/>
        <v>0</v>
      </c>
      <c r="N46" s="257">
        <f t="shared" ca="1" si="5"/>
        <v>0.05</v>
      </c>
      <c r="O46" s="23"/>
      <c r="P46" s="255">
        <f t="shared" ca="1" si="6"/>
        <v>9.4999999999999998E-3</v>
      </c>
      <c r="Q46" s="163">
        <f t="shared" ca="1" si="7"/>
        <v>0.05</v>
      </c>
      <c r="R46" s="164">
        <f ca="1">NPV(Q45,K46:$K$244) + ($A$13+$A$14+$A$15)/POWER(1+Q45,$A$29-D46+1)</f>
        <v>0</v>
      </c>
      <c r="S46" s="164">
        <f ca="1">NPV(Q46,K46:$K$244) + ($A$13+$A$14+$A$15)/POWER(1+Q46,$A$29-D46+1)</f>
        <v>0</v>
      </c>
      <c r="T46" s="45">
        <f t="shared" ca="1" si="8"/>
        <v>7.2759576141834259E-11</v>
      </c>
      <c r="U46" s="45">
        <f t="shared" ca="1" si="15"/>
        <v>0</v>
      </c>
      <c r="V46" s="45">
        <f t="shared" si="16"/>
        <v>0</v>
      </c>
      <c r="W46" s="45">
        <f t="shared" ca="1" si="20"/>
        <v>0</v>
      </c>
      <c r="X46" s="274">
        <f t="shared" ca="1" si="17"/>
        <v>7.2759576141834259E-11</v>
      </c>
      <c r="Z46" s="28">
        <f t="shared" ca="1" si="18"/>
        <v>0</v>
      </c>
      <c r="AA46" s="233"/>
      <c r="AB46" s="45">
        <f t="shared" ca="1" si="21"/>
        <v>0</v>
      </c>
      <c r="AC46" s="45">
        <f t="shared" ca="1" si="1"/>
        <v>0</v>
      </c>
      <c r="AD46" s="25">
        <f t="shared" ca="1" si="2"/>
        <v>0</v>
      </c>
    </row>
    <row r="47" spans="1:30" x14ac:dyDescent="0.35">
      <c r="A47" s="238"/>
      <c r="B47" s="239" t="s">
        <v>56</v>
      </c>
      <c r="D47" s="20">
        <v>43</v>
      </c>
      <c r="E47" s="21">
        <f t="shared" ca="1" si="10"/>
        <v>60387</v>
      </c>
      <c r="F47" s="44">
        <f t="shared" ca="1" si="3"/>
        <v>60751</v>
      </c>
      <c r="G47" s="22" t="s">
        <v>119</v>
      </c>
      <c r="H47" s="44">
        <f t="shared" ca="1" si="11"/>
        <v>60358</v>
      </c>
      <c r="I47" s="45">
        <f t="shared" si="12"/>
        <v>0</v>
      </c>
      <c r="J47" s="45">
        <f t="shared" ca="1" si="4"/>
        <v>0</v>
      </c>
      <c r="K47" s="45">
        <f t="shared" si="13"/>
        <v>0</v>
      </c>
      <c r="L47" s="45"/>
      <c r="M47" s="45">
        <f t="shared" si="14"/>
        <v>0</v>
      </c>
      <c r="N47" s="257">
        <f t="shared" ca="1" si="5"/>
        <v>0.05</v>
      </c>
      <c r="O47" s="23"/>
      <c r="P47" s="255">
        <f t="shared" ca="1" si="6"/>
        <v>9.4999999999999998E-3</v>
      </c>
      <c r="Q47" s="163">
        <f t="shared" ca="1" si="7"/>
        <v>0.05</v>
      </c>
      <c r="R47" s="164">
        <f ca="1">NPV(Q46,K47:$K$244) + ($A$13+$A$14+$A$15)/POWER(1+Q46,$A$29-D47+1)</f>
        <v>0</v>
      </c>
      <c r="S47" s="164">
        <f ca="1">NPV(Q47,K47:$K$244) + ($A$13+$A$14+$A$15)/POWER(1+Q47,$A$29-D47+1)</f>
        <v>0</v>
      </c>
      <c r="T47" s="45">
        <f t="shared" ca="1" si="8"/>
        <v>7.2759576141834259E-11</v>
      </c>
      <c r="U47" s="45">
        <f t="shared" ca="1" si="15"/>
        <v>0</v>
      </c>
      <c r="V47" s="45">
        <f t="shared" si="16"/>
        <v>0</v>
      </c>
      <c r="W47" s="45">
        <f t="shared" ca="1" si="20"/>
        <v>0</v>
      </c>
      <c r="X47" s="274">
        <f t="shared" ca="1" si="17"/>
        <v>7.2759576141834259E-11</v>
      </c>
      <c r="Z47" s="28">
        <f t="shared" ca="1" si="18"/>
        <v>0</v>
      </c>
      <c r="AA47" s="233"/>
      <c r="AB47" s="45">
        <f t="shared" ca="1" si="21"/>
        <v>0</v>
      </c>
      <c r="AC47" s="45">
        <f t="shared" ca="1" si="1"/>
        <v>0</v>
      </c>
      <c r="AD47" s="25">
        <f t="shared" ca="1" si="2"/>
        <v>0</v>
      </c>
    </row>
    <row r="48" spans="1:30" x14ac:dyDescent="0.35">
      <c r="A48" s="240">
        <f ca="1">A21</f>
        <v>355391.08378220274</v>
      </c>
      <c r="B48" s="241" t="s">
        <v>57</v>
      </c>
      <c r="D48" s="20">
        <v>44</v>
      </c>
      <c r="E48" s="21">
        <f t="shared" ca="1" si="10"/>
        <v>60752</v>
      </c>
      <c r="F48" s="44">
        <f t="shared" ca="1" si="3"/>
        <v>61116</v>
      </c>
      <c r="G48" s="22" t="s">
        <v>119</v>
      </c>
      <c r="H48" s="44">
        <f t="shared" ca="1" si="11"/>
        <v>60723</v>
      </c>
      <c r="I48" s="45">
        <f t="shared" si="12"/>
        <v>0</v>
      </c>
      <c r="J48" s="45">
        <f t="shared" ca="1" si="4"/>
        <v>0</v>
      </c>
      <c r="K48" s="45">
        <f t="shared" si="13"/>
        <v>0</v>
      </c>
      <c r="L48" s="45"/>
      <c r="M48" s="45">
        <f t="shared" si="14"/>
        <v>0</v>
      </c>
      <c r="N48" s="257">
        <f t="shared" ca="1" si="5"/>
        <v>0.05</v>
      </c>
      <c r="O48" s="23"/>
      <c r="P48" s="255">
        <f t="shared" ca="1" si="6"/>
        <v>9.4999999999999998E-3</v>
      </c>
      <c r="Q48" s="163">
        <f t="shared" ca="1" si="7"/>
        <v>0.05</v>
      </c>
      <c r="R48" s="164">
        <f ca="1">NPV(Q47,K48:$K$244) + ($A$13+$A$14+$A$15)/POWER(1+Q47,$A$29-D48+1)</f>
        <v>0</v>
      </c>
      <c r="S48" s="164">
        <f ca="1">NPV(Q48,K48:$K$244) + ($A$13+$A$14+$A$15)/POWER(1+Q48,$A$29-D48+1)</f>
        <v>0</v>
      </c>
      <c r="T48" s="45">
        <f t="shared" ca="1" si="8"/>
        <v>7.2759576141834259E-11</v>
      </c>
      <c r="U48" s="45">
        <f t="shared" ca="1" si="15"/>
        <v>0</v>
      </c>
      <c r="V48" s="45">
        <f t="shared" si="16"/>
        <v>0</v>
      </c>
      <c r="W48" s="45">
        <f t="shared" ca="1" si="20"/>
        <v>0</v>
      </c>
      <c r="X48" s="274">
        <f t="shared" ca="1" si="17"/>
        <v>7.2759576141834259E-11</v>
      </c>
      <c r="Z48" s="28">
        <f t="shared" ca="1" si="18"/>
        <v>0</v>
      </c>
      <c r="AA48" s="233"/>
      <c r="AB48" s="45">
        <f t="shared" ca="1" si="21"/>
        <v>0</v>
      </c>
      <c r="AC48" s="45">
        <f t="shared" ca="1" si="1"/>
        <v>0</v>
      </c>
      <c r="AD48" s="25">
        <f t="shared" ca="1" si="2"/>
        <v>0</v>
      </c>
    </row>
    <row r="49" spans="1:30" x14ac:dyDescent="0.35">
      <c r="A49" s="240">
        <f ca="1">SUM(U4:U244)</f>
        <v>94608.916217797319</v>
      </c>
      <c r="B49" s="242" t="s">
        <v>58</v>
      </c>
      <c r="D49" s="20">
        <v>45</v>
      </c>
      <c r="E49" s="21">
        <f t="shared" ca="1" si="10"/>
        <v>61117</v>
      </c>
      <c r="F49" s="44">
        <f t="shared" ca="1" si="3"/>
        <v>61482</v>
      </c>
      <c r="G49" s="22" t="s">
        <v>119</v>
      </c>
      <c r="H49" s="44">
        <f t="shared" ca="1" si="11"/>
        <v>61088</v>
      </c>
      <c r="I49" s="45">
        <f t="shared" si="12"/>
        <v>0</v>
      </c>
      <c r="J49" s="45">
        <f t="shared" ca="1" si="4"/>
        <v>0</v>
      </c>
      <c r="K49" s="45">
        <f t="shared" si="13"/>
        <v>0</v>
      </c>
      <c r="L49" s="45"/>
      <c r="M49" s="45">
        <f t="shared" si="14"/>
        <v>0</v>
      </c>
      <c r="N49" s="257">
        <f t="shared" ca="1" si="5"/>
        <v>0.05</v>
      </c>
      <c r="O49" s="23"/>
      <c r="P49" s="255">
        <f t="shared" ca="1" si="6"/>
        <v>9.4999999999999998E-3</v>
      </c>
      <c r="Q49" s="163">
        <f t="shared" ca="1" si="7"/>
        <v>0.05</v>
      </c>
      <c r="R49" s="164">
        <f ca="1">NPV(Q48,K49:$K$244) + ($A$13+$A$14+$A$15)/POWER(1+Q48,$A$29-D49+1)</f>
        <v>0</v>
      </c>
      <c r="S49" s="164">
        <f ca="1">NPV(Q49,K49:$K$244) + ($A$13+$A$14+$A$15)/POWER(1+Q49,$A$29-D49+1)</f>
        <v>0</v>
      </c>
      <c r="T49" s="45">
        <f t="shared" ca="1" si="8"/>
        <v>7.2759576141834259E-11</v>
      </c>
      <c r="U49" s="45">
        <f t="shared" ca="1" si="15"/>
        <v>0</v>
      </c>
      <c r="V49" s="45">
        <f t="shared" si="16"/>
        <v>0</v>
      </c>
      <c r="W49" s="45">
        <f t="shared" ca="1" si="20"/>
        <v>0</v>
      </c>
      <c r="X49" s="274">
        <f t="shared" ca="1" si="17"/>
        <v>7.2759576141834259E-11</v>
      </c>
      <c r="Z49" s="28">
        <f t="shared" ca="1" si="18"/>
        <v>0</v>
      </c>
      <c r="AA49" s="233"/>
      <c r="AB49" s="45">
        <f t="shared" ca="1" si="21"/>
        <v>0</v>
      </c>
      <c r="AC49" s="45">
        <f t="shared" ca="1" si="1"/>
        <v>0</v>
      </c>
      <c r="AD49" s="25">
        <f t="shared" ca="1" si="2"/>
        <v>0</v>
      </c>
    </row>
    <row r="50" spans="1:30" x14ac:dyDescent="0.35">
      <c r="A50" s="240">
        <f ca="1">SUM(W5:W244)</f>
        <v>0</v>
      </c>
      <c r="B50" s="241" t="s">
        <v>59</v>
      </c>
      <c r="D50" s="20">
        <v>46</v>
      </c>
      <c r="E50" s="21">
        <f t="shared" ca="1" si="10"/>
        <v>61483</v>
      </c>
      <c r="F50" s="44">
        <f t="shared" ca="1" si="3"/>
        <v>61847</v>
      </c>
      <c r="G50" s="22" t="s">
        <v>119</v>
      </c>
      <c r="H50" s="44">
        <f t="shared" ca="1" si="11"/>
        <v>61454</v>
      </c>
      <c r="I50" s="45">
        <f t="shared" si="12"/>
        <v>0</v>
      </c>
      <c r="J50" s="45">
        <f t="shared" ca="1" si="4"/>
        <v>0</v>
      </c>
      <c r="K50" s="45">
        <f t="shared" si="13"/>
        <v>0</v>
      </c>
      <c r="L50" s="45"/>
      <c r="M50" s="45">
        <f t="shared" si="14"/>
        <v>0</v>
      </c>
      <c r="N50" s="257">
        <f t="shared" ca="1" si="5"/>
        <v>0.05</v>
      </c>
      <c r="O50" s="23"/>
      <c r="P50" s="255">
        <f t="shared" ca="1" si="6"/>
        <v>9.4999999999999998E-3</v>
      </c>
      <c r="Q50" s="163">
        <f t="shared" ca="1" si="7"/>
        <v>0.05</v>
      </c>
      <c r="R50" s="164">
        <f ca="1">NPV(Q49,K50:$K$244) + ($A$13+$A$14+$A$15)/POWER(1+Q49,$A$29-D50+1)</f>
        <v>0</v>
      </c>
      <c r="S50" s="164">
        <f ca="1">NPV(Q50,K50:$K$244) + ($A$13+$A$14+$A$15)/POWER(1+Q50,$A$29-D50+1)</f>
        <v>0</v>
      </c>
      <c r="T50" s="45">
        <f t="shared" ca="1" si="8"/>
        <v>7.2759576141834259E-11</v>
      </c>
      <c r="U50" s="45">
        <f t="shared" ca="1" si="15"/>
        <v>0</v>
      </c>
      <c r="V50" s="45">
        <f t="shared" si="16"/>
        <v>0</v>
      </c>
      <c r="W50" s="45">
        <f t="shared" ca="1" si="20"/>
        <v>0</v>
      </c>
      <c r="X50" s="274">
        <f t="shared" ca="1" si="17"/>
        <v>7.2759576141834259E-11</v>
      </c>
      <c r="Z50" s="28">
        <f t="shared" ca="1" si="18"/>
        <v>0</v>
      </c>
      <c r="AA50" s="233"/>
      <c r="AB50" s="45">
        <f t="shared" ca="1" si="21"/>
        <v>0</v>
      </c>
      <c r="AC50" s="45">
        <f t="shared" ca="1" si="1"/>
        <v>0</v>
      </c>
      <c r="AD50" s="25">
        <f t="shared" ca="1" si="2"/>
        <v>0</v>
      </c>
    </row>
    <row r="51" spans="1:30" x14ac:dyDescent="0.35">
      <c r="A51" s="240">
        <f ca="1">SUM(V5:V244)</f>
        <v>-450000</v>
      </c>
      <c r="B51" s="242" t="s">
        <v>60</v>
      </c>
      <c r="C51" s="36"/>
      <c r="D51" s="20">
        <v>47</v>
      </c>
      <c r="E51" s="21">
        <f t="shared" ca="1" si="10"/>
        <v>61848</v>
      </c>
      <c r="F51" s="44">
        <f t="shared" ca="1" si="3"/>
        <v>62212</v>
      </c>
      <c r="G51" s="22" t="s">
        <v>119</v>
      </c>
      <c r="H51" s="44">
        <f t="shared" ca="1" si="11"/>
        <v>61819</v>
      </c>
      <c r="I51" s="45">
        <f t="shared" si="12"/>
        <v>0</v>
      </c>
      <c r="J51" s="45">
        <f t="shared" ca="1" si="4"/>
        <v>0</v>
      </c>
      <c r="K51" s="45">
        <f t="shared" si="13"/>
        <v>0</v>
      </c>
      <c r="L51" s="45"/>
      <c r="M51" s="45">
        <f t="shared" si="14"/>
        <v>0</v>
      </c>
      <c r="N51" s="257">
        <f t="shared" ca="1" si="5"/>
        <v>0.05</v>
      </c>
      <c r="O51" s="23"/>
      <c r="P51" s="255">
        <f t="shared" ca="1" si="6"/>
        <v>9.4999999999999998E-3</v>
      </c>
      <c r="Q51" s="163">
        <f t="shared" ca="1" si="7"/>
        <v>0.05</v>
      </c>
      <c r="R51" s="164">
        <f ca="1">NPV(Q50,K51:$K$244) + ($A$13+$A$14+$A$15)/POWER(1+Q50,$A$29-D51+1)</f>
        <v>0</v>
      </c>
      <c r="S51" s="164">
        <f ca="1">NPV(Q51,K51:$K$244) + ($A$13+$A$14+$A$15)/POWER(1+Q51,$A$29-D51+1)</f>
        <v>0</v>
      </c>
      <c r="T51" s="45">
        <f t="shared" ca="1" si="8"/>
        <v>7.2759576141834259E-11</v>
      </c>
      <c r="U51" s="45">
        <f t="shared" ca="1" si="15"/>
        <v>0</v>
      </c>
      <c r="V51" s="45">
        <f t="shared" si="16"/>
        <v>0</v>
      </c>
      <c r="W51" s="45">
        <f t="shared" ca="1" si="20"/>
        <v>0</v>
      </c>
      <c r="X51" s="274">
        <f t="shared" ca="1" si="17"/>
        <v>7.2759576141834259E-11</v>
      </c>
      <c r="Z51" s="28">
        <f t="shared" ca="1" si="18"/>
        <v>0</v>
      </c>
      <c r="AA51" s="233"/>
      <c r="AB51" s="45">
        <f t="shared" ca="1" si="21"/>
        <v>0</v>
      </c>
      <c r="AC51" s="45">
        <f t="shared" ca="1" si="1"/>
        <v>0</v>
      </c>
      <c r="AD51" s="25">
        <f t="shared" ca="1" si="2"/>
        <v>0</v>
      </c>
    </row>
    <row r="52" spans="1:30" x14ac:dyDescent="0.35">
      <c r="A52" s="240">
        <f ca="1">-(A13+A14+A15)</f>
        <v>0</v>
      </c>
      <c r="B52" s="243" t="s">
        <v>61</v>
      </c>
      <c r="C52" s="38"/>
      <c r="D52" s="20">
        <v>48</v>
      </c>
      <c r="E52" s="21">
        <f t="shared" ca="1" si="10"/>
        <v>62213</v>
      </c>
      <c r="F52" s="44">
        <f t="shared" ca="1" si="3"/>
        <v>62577</v>
      </c>
      <c r="G52" s="22" t="s">
        <v>119</v>
      </c>
      <c r="H52" s="44">
        <f t="shared" ca="1" si="11"/>
        <v>62184</v>
      </c>
      <c r="I52" s="45">
        <f t="shared" si="12"/>
        <v>0</v>
      </c>
      <c r="J52" s="45">
        <f t="shared" ca="1" si="4"/>
        <v>0</v>
      </c>
      <c r="K52" s="45">
        <f t="shared" si="13"/>
        <v>0</v>
      </c>
      <c r="L52" s="45"/>
      <c r="M52" s="45">
        <f t="shared" si="14"/>
        <v>0</v>
      </c>
      <c r="N52" s="257">
        <f t="shared" ca="1" si="5"/>
        <v>0.05</v>
      </c>
      <c r="O52" s="23"/>
      <c r="P52" s="255">
        <f t="shared" ca="1" si="6"/>
        <v>9.4999999999999998E-3</v>
      </c>
      <c r="Q52" s="163">
        <f t="shared" ca="1" si="7"/>
        <v>0.05</v>
      </c>
      <c r="R52" s="164">
        <f ca="1">NPV(Q51,K52:$K$244) + ($A$13+$A$14+$A$15)/POWER(1+Q51,$A$29-D52+1)</f>
        <v>0</v>
      </c>
      <c r="S52" s="164">
        <f ca="1">NPV(Q52,K52:$K$244) + ($A$13+$A$14+$A$15)/POWER(1+Q52,$A$29-D52+1)</f>
        <v>0</v>
      </c>
      <c r="T52" s="45">
        <f t="shared" ca="1" si="8"/>
        <v>7.2759576141834259E-11</v>
      </c>
      <c r="U52" s="45">
        <f t="shared" ca="1" si="15"/>
        <v>0</v>
      </c>
      <c r="V52" s="45">
        <f t="shared" si="16"/>
        <v>0</v>
      </c>
      <c r="W52" s="45">
        <f t="shared" ca="1" si="20"/>
        <v>0</v>
      </c>
      <c r="X52" s="274">
        <f t="shared" ca="1" si="17"/>
        <v>7.2759576141834259E-11</v>
      </c>
      <c r="Z52" s="28">
        <f t="shared" ca="1" si="18"/>
        <v>0</v>
      </c>
      <c r="AA52" s="233"/>
      <c r="AB52" s="45">
        <f t="shared" ca="1" si="21"/>
        <v>0</v>
      </c>
      <c r="AC52" s="45">
        <f t="shared" ca="1" si="1"/>
        <v>0</v>
      </c>
      <c r="AD52" s="25">
        <f t="shared" ca="1" si="2"/>
        <v>0</v>
      </c>
    </row>
    <row r="53" spans="1:30" x14ac:dyDescent="0.35">
      <c r="A53" s="244">
        <f ca="1">SUM(A48:A52)</f>
        <v>5.8207660913467407E-11</v>
      </c>
      <c r="B53" s="245" t="s">
        <v>254</v>
      </c>
      <c r="C53" s="39"/>
      <c r="D53" s="20">
        <v>49</v>
      </c>
      <c r="E53" s="21">
        <f t="shared" ca="1" si="10"/>
        <v>62578</v>
      </c>
      <c r="F53" s="44">
        <f t="shared" ca="1" si="3"/>
        <v>62943</v>
      </c>
      <c r="G53" s="22" t="s">
        <v>119</v>
      </c>
      <c r="H53" s="44">
        <f t="shared" ca="1" si="11"/>
        <v>62549</v>
      </c>
      <c r="I53" s="45">
        <f t="shared" si="12"/>
        <v>0</v>
      </c>
      <c r="J53" s="45">
        <f t="shared" ca="1" si="4"/>
        <v>0</v>
      </c>
      <c r="K53" s="45">
        <f t="shared" si="13"/>
        <v>0</v>
      </c>
      <c r="L53" s="45"/>
      <c r="M53" s="45">
        <f t="shared" si="14"/>
        <v>0</v>
      </c>
      <c r="N53" s="257">
        <f t="shared" ca="1" si="5"/>
        <v>0.05</v>
      </c>
      <c r="O53" s="23"/>
      <c r="P53" s="255">
        <f t="shared" ca="1" si="6"/>
        <v>9.4999999999999998E-3</v>
      </c>
      <c r="Q53" s="163">
        <f t="shared" ca="1" si="7"/>
        <v>0.05</v>
      </c>
      <c r="R53" s="164">
        <f ca="1">NPV(Q52,K53:$K$244) + ($A$13+$A$14+$A$15)/POWER(1+Q52,$A$29-D53+1)</f>
        <v>0</v>
      </c>
      <c r="S53" s="164">
        <f ca="1">NPV(Q53,K53:$K$244) + ($A$13+$A$14+$A$15)/POWER(1+Q53,$A$29-D53+1)</f>
        <v>0</v>
      </c>
      <c r="T53" s="45">
        <f t="shared" ca="1" si="8"/>
        <v>7.2759576141834259E-11</v>
      </c>
      <c r="U53" s="45">
        <f t="shared" ca="1" si="15"/>
        <v>0</v>
      </c>
      <c r="V53" s="45">
        <f t="shared" si="16"/>
        <v>0</v>
      </c>
      <c r="W53" s="45">
        <f t="shared" ca="1" si="20"/>
        <v>0</v>
      </c>
      <c r="X53" s="274">
        <f t="shared" ca="1" si="17"/>
        <v>7.2759576141834259E-11</v>
      </c>
      <c r="Z53" s="28">
        <f t="shared" ca="1" si="18"/>
        <v>0</v>
      </c>
      <c r="AA53" s="233"/>
      <c r="AB53" s="45">
        <f t="shared" ca="1" si="21"/>
        <v>0</v>
      </c>
      <c r="AC53" s="45">
        <f t="shared" ca="1" si="1"/>
        <v>0</v>
      </c>
      <c r="AD53" s="25">
        <f t="shared" ca="1" si="2"/>
        <v>0</v>
      </c>
    </row>
    <row r="54" spans="1:30" x14ac:dyDescent="0.35">
      <c r="A54" s="37"/>
      <c r="B54" s="37"/>
      <c r="C54" s="38"/>
      <c r="D54" s="20">
        <v>50</v>
      </c>
      <c r="E54" s="21">
        <f t="shared" ca="1" si="10"/>
        <v>62944</v>
      </c>
      <c r="F54" s="44">
        <f t="shared" ca="1" si="3"/>
        <v>63308</v>
      </c>
      <c r="G54" s="22" t="s">
        <v>119</v>
      </c>
      <c r="H54" s="44">
        <f t="shared" ca="1" si="11"/>
        <v>62915</v>
      </c>
      <c r="I54" s="45">
        <f t="shared" si="12"/>
        <v>0</v>
      </c>
      <c r="J54" s="45">
        <f t="shared" ca="1" si="4"/>
        <v>0</v>
      </c>
      <c r="K54" s="45">
        <f t="shared" si="13"/>
        <v>0</v>
      </c>
      <c r="L54" s="45"/>
      <c r="M54" s="45">
        <f t="shared" si="14"/>
        <v>0</v>
      </c>
      <c r="N54" s="257">
        <f t="shared" ca="1" si="5"/>
        <v>0.05</v>
      </c>
      <c r="O54" s="23"/>
      <c r="P54" s="255">
        <f t="shared" ca="1" si="6"/>
        <v>9.4999999999999998E-3</v>
      </c>
      <c r="Q54" s="163">
        <f t="shared" ca="1" si="7"/>
        <v>0.05</v>
      </c>
      <c r="R54" s="164">
        <f ca="1">NPV(Q53,K54:$K$244) + ($A$13+$A$14+$A$15)/POWER(1+Q53,$A$29-D54+1)</f>
        <v>0</v>
      </c>
      <c r="S54" s="164">
        <f ca="1">NPV(Q54,K54:$K$244) + ($A$13+$A$14+$A$15)/POWER(1+Q54,$A$29-D54+1)</f>
        <v>0</v>
      </c>
      <c r="T54" s="45">
        <f t="shared" ca="1" si="8"/>
        <v>7.2759576141834259E-11</v>
      </c>
      <c r="U54" s="45">
        <f t="shared" ca="1" si="15"/>
        <v>0</v>
      </c>
      <c r="V54" s="45">
        <f t="shared" si="16"/>
        <v>0</v>
      </c>
      <c r="W54" s="45">
        <f t="shared" ca="1" si="20"/>
        <v>0</v>
      </c>
      <c r="X54" s="274">
        <f t="shared" ca="1" si="17"/>
        <v>7.2759576141834259E-11</v>
      </c>
      <c r="Z54" s="28">
        <f t="shared" ca="1" si="18"/>
        <v>0</v>
      </c>
      <c r="AA54" s="233"/>
      <c r="AB54" s="45">
        <f t="shared" ca="1" si="21"/>
        <v>0</v>
      </c>
      <c r="AC54" s="45">
        <f t="shared" ca="1" si="1"/>
        <v>0</v>
      </c>
      <c r="AD54" s="25">
        <f t="shared" ca="1" si="2"/>
        <v>0</v>
      </c>
    </row>
    <row r="55" spans="1:30" x14ac:dyDescent="0.35">
      <c r="A55" s="238"/>
      <c r="B55" s="239" t="s">
        <v>62</v>
      </c>
      <c r="C55" s="39"/>
      <c r="D55" s="20">
        <v>51</v>
      </c>
      <c r="E55" s="21">
        <f t="shared" ca="1" si="10"/>
        <v>63309</v>
      </c>
      <c r="F55" s="44">
        <f t="shared" ca="1" si="3"/>
        <v>63673</v>
      </c>
      <c r="G55" s="22" t="s">
        <v>119</v>
      </c>
      <c r="H55" s="44">
        <f t="shared" ca="1" si="11"/>
        <v>63280</v>
      </c>
      <c r="I55" s="45">
        <f t="shared" si="12"/>
        <v>0</v>
      </c>
      <c r="J55" s="45">
        <f t="shared" ca="1" si="4"/>
        <v>0</v>
      </c>
      <c r="K55" s="45">
        <f t="shared" si="13"/>
        <v>0</v>
      </c>
      <c r="L55" s="45"/>
      <c r="M55" s="45">
        <f t="shared" si="14"/>
        <v>0</v>
      </c>
      <c r="N55" s="257">
        <f t="shared" ca="1" si="5"/>
        <v>0.05</v>
      </c>
      <c r="O55" s="23"/>
      <c r="P55" s="255">
        <f t="shared" ca="1" si="6"/>
        <v>9.4999999999999998E-3</v>
      </c>
      <c r="Q55" s="163">
        <f t="shared" ca="1" si="7"/>
        <v>0.05</v>
      </c>
      <c r="R55" s="164">
        <f ca="1">NPV(Q54,K55:$K$244) + ($A$13+$A$14+$A$15)/POWER(1+Q54,$A$29-D55+1)</f>
        <v>0</v>
      </c>
      <c r="S55" s="164">
        <f ca="1">NPV(Q55,K55:$K$244) + ($A$13+$A$14+$A$15)/POWER(1+Q55,$A$29-D55+1)</f>
        <v>0</v>
      </c>
      <c r="T55" s="45">
        <f t="shared" ca="1" si="8"/>
        <v>7.2759576141834259E-11</v>
      </c>
      <c r="U55" s="45">
        <f t="shared" ca="1" si="15"/>
        <v>0</v>
      </c>
      <c r="V55" s="45">
        <f t="shared" si="16"/>
        <v>0</v>
      </c>
      <c r="W55" s="45">
        <f t="shared" ca="1" si="20"/>
        <v>0</v>
      </c>
      <c r="X55" s="274">
        <f t="shared" ca="1" si="17"/>
        <v>7.2759576141834259E-11</v>
      </c>
      <c r="Z55" s="28">
        <f t="shared" ca="1" si="18"/>
        <v>0</v>
      </c>
      <c r="AA55" s="233"/>
      <c r="AB55" s="45">
        <f t="shared" ca="1" si="21"/>
        <v>0</v>
      </c>
      <c r="AC55" s="45">
        <f t="shared" ca="1" si="1"/>
        <v>0</v>
      </c>
      <c r="AD55" s="25">
        <f t="shared" ca="1" si="2"/>
        <v>0</v>
      </c>
    </row>
    <row r="56" spans="1:30" x14ac:dyDescent="0.35">
      <c r="A56" s="240">
        <f ca="1">A37</f>
        <v>420391.08378220274</v>
      </c>
      <c r="B56" s="241" t="s">
        <v>57</v>
      </c>
      <c r="D56" s="20">
        <v>52</v>
      </c>
      <c r="E56" s="21">
        <f t="shared" ca="1" si="10"/>
        <v>63674</v>
      </c>
      <c r="F56" s="44">
        <f t="shared" ca="1" si="3"/>
        <v>64038</v>
      </c>
      <c r="G56" s="22" t="s">
        <v>119</v>
      </c>
      <c r="H56" s="44">
        <f t="shared" ca="1" si="11"/>
        <v>63645</v>
      </c>
      <c r="I56" s="45">
        <f t="shared" si="12"/>
        <v>0</v>
      </c>
      <c r="J56" s="45">
        <f t="shared" ca="1" si="4"/>
        <v>0</v>
      </c>
      <c r="K56" s="45">
        <f t="shared" si="13"/>
        <v>0</v>
      </c>
      <c r="L56" s="45"/>
      <c r="M56" s="45">
        <f t="shared" si="14"/>
        <v>0</v>
      </c>
      <c r="N56" s="257">
        <f t="shared" ca="1" si="5"/>
        <v>0.05</v>
      </c>
      <c r="O56" s="23"/>
      <c r="P56" s="255">
        <f t="shared" ca="1" si="6"/>
        <v>9.4999999999999998E-3</v>
      </c>
      <c r="Q56" s="163">
        <f t="shared" ca="1" si="7"/>
        <v>0.05</v>
      </c>
      <c r="R56" s="164">
        <f ca="1">NPV(Q55,K56:$K$244) + ($A$13+$A$14+$A$15)/POWER(1+Q55,$A$29-D56+1)</f>
        <v>0</v>
      </c>
      <c r="S56" s="164">
        <f ca="1">NPV(Q56,K56:$K$244) + ($A$13+$A$14+$A$15)/POWER(1+Q56,$A$29-D56+1)</f>
        <v>0</v>
      </c>
      <c r="T56" s="45">
        <f t="shared" ca="1" si="8"/>
        <v>7.2759576141834259E-11</v>
      </c>
      <c r="U56" s="45">
        <f t="shared" ca="1" si="15"/>
        <v>0</v>
      </c>
      <c r="V56" s="45">
        <f t="shared" si="16"/>
        <v>0</v>
      </c>
      <c r="W56" s="45">
        <f t="shared" ca="1" si="20"/>
        <v>0</v>
      </c>
      <c r="X56" s="274">
        <f t="shared" ca="1" si="17"/>
        <v>7.2759576141834259E-11</v>
      </c>
      <c r="Z56" s="28">
        <f t="shared" ca="1" si="18"/>
        <v>0</v>
      </c>
      <c r="AA56" s="233"/>
      <c r="AB56" s="45">
        <f t="shared" ca="1" si="21"/>
        <v>0</v>
      </c>
      <c r="AC56" s="45">
        <f t="shared" ca="1" si="1"/>
        <v>0</v>
      </c>
      <c r="AD56" s="25">
        <f t="shared" ca="1" si="2"/>
        <v>0</v>
      </c>
    </row>
    <row r="57" spans="1:30" x14ac:dyDescent="0.35">
      <c r="A57" s="240">
        <f>-SUM(AA5:AA244)</f>
        <v>0</v>
      </c>
      <c r="B57" s="241" t="s">
        <v>63</v>
      </c>
      <c r="C57" s="29"/>
      <c r="D57" s="20">
        <v>53</v>
      </c>
      <c r="E57" s="21">
        <f t="shared" ca="1" si="10"/>
        <v>64039</v>
      </c>
      <c r="F57" s="44">
        <f t="shared" ca="1" si="3"/>
        <v>64404</v>
      </c>
      <c r="G57" s="22" t="s">
        <v>119</v>
      </c>
      <c r="H57" s="44">
        <f t="shared" ca="1" si="11"/>
        <v>64010</v>
      </c>
      <c r="I57" s="45">
        <f t="shared" si="12"/>
        <v>0</v>
      </c>
      <c r="J57" s="45">
        <f t="shared" ca="1" si="4"/>
        <v>0</v>
      </c>
      <c r="K57" s="45">
        <f t="shared" si="13"/>
        <v>0</v>
      </c>
      <c r="L57" s="45"/>
      <c r="M57" s="45">
        <f t="shared" si="14"/>
        <v>0</v>
      </c>
      <c r="N57" s="257">
        <f t="shared" ca="1" si="5"/>
        <v>0.05</v>
      </c>
      <c r="O57" s="23"/>
      <c r="P57" s="255">
        <f t="shared" ca="1" si="6"/>
        <v>9.4999999999999998E-3</v>
      </c>
      <c r="Q57" s="163">
        <f t="shared" ca="1" si="7"/>
        <v>0.05</v>
      </c>
      <c r="R57" s="164">
        <f ca="1">NPV(Q56,K57:$K$244) + ($A$13+$A$14+$A$15)/POWER(1+Q56,$A$29-D57+1)</f>
        <v>0</v>
      </c>
      <c r="S57" s="164">
        <f ca="1">NPV(Q57,K57:$K$244) + ($A$13+$A$14+$A$15)/POWER(1+Q57,$A$29-D57+1)</f>
        <v>0</v>
      </c>
      <c r="T57" s="45">
        <f t="shared" ca="1" si="8"/>
        <v>7.2759576141834259E-11</v>
      </c>
      <c r="U57" s="45">
        <f t="shared" ca="1" si="15"/>
        <v>0</v>
      </c>
      <c r="V57" s="45">
        <f t="shared" si="16"/>
        <v>0</v>
      </c>
      <c r="W57" s="45">
        <f t="shared" ca="1" si="20"/>
        <v>0</v>
      </c>
      <c r="X57" s="274">
        <f t="shared" ca="1" si="17"/>
        <v>7.2759576141834259E-11</v>
      </c>
      <c r="Z57" s="28">
        <f t="shared" ca="1" si="18"/>
        <v>0</v>
      </c>
      <c r="AA57" s="233"/>
      <c r="AB57" s="45">
        <f t="shared" ca="1" si="21"/>
        <v>0</v>
      </c>
      <c r="AC57" s="45">
        <f t="shared" ca="1" si="1"/>
        <v>0</v>
      </c>
      <c r="AD57" s="25">
        <f t="shared" ca="1" si="2"/>
        <v>0</v>
      </c>
    </row>
    <row r="58" spans="1:30" x14ac:dyDescent="0.35">
      <c r="A58" s="336">
        <f ca="1">-SUM(AB4:AB244)</f>
        <v>-420391.08378220274</v>
      </c>
      <c r="B58" s="241" t="s">
        <v>64</v>
      </c>
      <c r="D58" s="20">
        <v>54</v>
      </c>
      <c r="E58" s="21">
        <f t="shared" ca="1" si="10"/>
        <v>64405</v>
      </c>
      <c r="F58" s="44">
        <f t="shared" ca="1" si="3"/>
        <v>64769</v>
      </c>
      <c r="G58" s="22" t="s">
        <v>119</v>
      </c>
      <c r="H58" s="44">
        <f t="shared" ca="1" si="11"/>
        <v>64376</v>
      </c>
      <c r="I58" s="45">
        <f t="shared" si="12"/>
        <v>0</v>
      </c>
      <c r="J58" s="45">
        <f t="shared" ca="1" si="4"/>
        <v>0</v>
      </c>
      <c r="K58" s="45">
        <f t="shared" si="13"/>
        <v>0</v>
      </c>
      <c r="L58" s="45"/>
      <c r="M58" s="45">
        <f t="shared" si="14"/>
        <v>0</v>
      </c>
      <c r="N58" s="257">
        <f t="shared" ca="1" si="5"/>
        <v>0.05</v>
      </c>
      <c r="O58" s="23"/>
      <c r="P58" s="255">
        <f t="shared" ca="1" si="6"/>
        <v>9.4999999999999998E-3</v>
      </c>
      <c r="Q58" s="163">
        <f t="shared" ca="1" si="7"/>
        <v>0.05</v>
      </c>
      <c r="R58" s="164">
        <f ca="1">NPV(Q57,K58:$K$244) + ($A$13+$A$14+$A$15)/POWER(1+Q57,$A$29-D58+1)</f>
        <v>0</v>
      </c>
      <c r="S58" s="164">
        <f ca="1">NPV(Q58,K58:$K$244) + ($A$13+$A$14+$A$15)/POWER(1+Q58,$A$29-D58+1)</f>
        <v>0</v>
      </c>
      <c r="T58" s="45">
        <f t="shared" ca="1" si="8"/>
        <v>7.2759576141834259E-11</v>
      </c>
      <c r="U58" s="45">
        <f t="shared" ca="1" si="15"/>
        <v>0</v>
      </c>
      <c r="V58" s="45">
        <f t="shared" si="16"/>
        <v>0</v>
      </c>
      <c r="W58" s="45">
        <f t="shared" ca="1" si="20"/>
        <v>0</v>
      </c>
      <c r="X58" s="274">
        <f t="shared" ca="1" si="17"/>
        <v>7.2759576141834259E-11</v>
      </c>
      <c r="Z58" s="28">
        <f t="shared" ca="1" si="18"/>
        <v>0</v>
      </c>
      <c r="AA58" s="233"/>
      <c r="AB58" s="45">
        <f t="shared" ca="1" si="21"/>
        <v>0</v>
      </c>
      <c r="AC58" s="45">
        <f t="shared" ca="1" si="1"/>
        <v>0</v>
      </c>
      <c r="AD58" s="25">
        <f t="shared" ca="1" si="2"/>
        <v>0</v>
      </c>
    </row>
    <row r="59" spans="1:30" x14ac:dyDescent="0.35">
      <c r="A59" s="240">
        <f ca="1">SUM(AC5:AC244)</f>
        <v>0</v>
      </c>
      <c r="B59" s="241" t="s">
        <v>65</v>
      </c>
      <c r="C59" s="36"/>
      <c r="D59" s="20">
        <v>55</v>
      </c>
      <c r="E59" s="21">
        <f t="shared" ca="1" si="10"/>
        <v>64770</v>
      </c>
      <c r="F59" s="44">
        <f t="shared" ca="1" si="3"/>
        <v>65134</v>
      </c>
      <c r="G59" s="22" t="s">
        <v>119</v>
      </c>
      <c r="H59" s="44">
        <f t="shared" ca="1" si="11"/>
        <v>64741</v>
      </c>
      <c r="I59" s="45">
        <f t="shared" si="12"/>
        <v>0</v>
      </c>
      <c r="J59" s="45">
        <f t="shared" ca="1" si="4"/>
        <v>0</v>
      </c>
      <c r="K59" s="45">
        <f t="shared" si="13"/>
        <v>0</v>
      </c>
      <c r="L59" s="45"/>
      <c r="M59" s="45">
        <f t="shared" si="14"/>
        <v>0</v>
      </c>
      <c r="N59" s="257">
        <f t="shared" ca="1" si="5"/>
        <v>0.05</v>
      </c>
      <c r="O59" s="23"/>
      <c r="P59" s="255">
        <f t="shared" ca="1" si="6"/>
        <v>9.4999999999999998E-3</v>
      </c>
      <c r="Q59" s="163">
        <f t="shared" ca="1" si="7"/>
        <v>0.05</v>
      </c>
      <c r="R59" s="164">
        <f ca="1">NPV(Q58,K59:$K$244) + ($A$13+$A$14+$A$15)/POWER(1+Q58,$A$29-D59+1)</f>
        <v>0</v>
      </c>
      <c r="S59" s="164">
        <f ca="1">NPV(Q59,K59:$K$244) + ($A$13+$A$14+$A$15)/POWER(1+Q59,$A$29-D59+1)</f>
        <v>0</v>
      </c>
      <c r="T59" s="45">
        <f t="shared" ca="1" si="8"/>
        <v>7.2759576141834259E-11</v>
      </c>
      <c r="U59" s="45">
        <f t="shared" ca="1" si="15"/>
        <v>0</v>
      </c>
      <c r="V59" s="45">
        <f t="shared" si="16"/>
        <v>0</v>
      </c>
      <c r="W59" s="45">
        <f t="shared" ca="1" si="20"/>
        <v>0</v>
      </c>
      <c r="X59" s="274">
        <f t="shared" ca="1" si="17"/>
        <v>7.2759576141834259E-11</v>
      </c>
      <c r="Z59" s="28">
        <f t="shared" ca="1" si="18"/>
        <v>0</v>
      </c>
      <c r="AA59" s="233"/>
      <c r="AB59" s="45">
        <f t="shared" ca="1" si="21"/>
        <v>0</v>
      </c>
      <c r="AC59" s="45">
        <f t="shared" ca="1" si="1"/>
        <v>0</v>
      </c>
      <c r="AD59" s="25">
        <f t="shared" ca="1" si="2"/>
        <v>0</v>
      </c>
    </row>
    <row r="60" spans="1:30" x14ac:dyDescent="0.35">
      <c r="A60" s="244">
        <f ca="1">SUM(A56:A59)</f>
        <v>0</v>
      </c>
      <c r="B60" s="245" t="s">
        <v>254</v>
      </c>
      <c r="C60" s="38"/>
      <c r="D60" s="20">
        <v>56</v>
      </c>
      <c r="E60" s="21">
        <f t="shared" ca="1" si="10"/>
        <v>65135</v>
      </c>
      <c r="F60" s="44">
        <f t="shared" ca="1" si="3"/>
        <v>65499</v>
      </c>
      <c r="G60" s="22" t="s">
        <v>119</v>
      </c>
      <c r="H60" s="44">
        <f t="shared" ca="1" si="11"/>
        <v>65106</v>
      </c>
      <c r="I60" s="45">
        <f t="shared" si="12"/>
        <v>0</v>
      </c>
      <c r="J60" s="45">
        <f t="shared" ca="1" si="4"/>
        <v>0</v>
      </c>
      <c r="K60" s="45">
        <f t="shared" si="13"/>
        <v>0</v>
      </c>
      <c r="L60" s="45"/>
      <c r="M60" s="45">
        <f t="shared" si="14"/>
        <v>0</v>
      </c>
      <c r="N60" s="257">
        <f t="shared" ca="1" si="5"/>
        <v>0.05</v>
      </c>
      <c r="O60" s="23"/>
      <c r="P60" s="255">
        <f t="shared" ca="1" si="6"/>
        <v>9.4999999999999998E-3</v>
      </c>
      <c r="Q60" s="163">
        <f t="shared" ca="1" si="7"/>
        <v>0.05</v>
      </c>
      <c r="R60" s="164">
        <f ca="1">NPV(Q59,K60:$K$244) + ($A$13+$A$14+$A$15)/POWER(1+Q59,$A$29-D60+1)</f>
        <v>0</v>
      </c>
      <c r="S60" s="164">
        <f ca="1">NPV(Q60,K60:$K$244) + ($A$13+$A$14+$A$15)/POWER(1+Q60,$A$29-D60+1)</f>
        <v>0</v>
      </c>
      <c r="T60" s="45">
        <f t="shared" ca="1" si="8"/>
        <v>7.2759576141834259E-11</v>
      </c>
      <c r="U60" s="45">
        <f t="shared" ca="1" si="15"/>
        <v>0</v>
      </c>
      <c r="V60" s="45">
        <f t="shared" si="16"/>
        <v>0</v>
      </c>
      <c r="W60" s="45">
        <f t="shared" ca="1" si="20"/>
        <v>0</v>
      </c>
      <c r="X60" s="274">
        <f t="shared" ca="1" si="17"/>
        <v>7.2759576141834259E-11</v>
      </c>
      <c r="Z60" s="28">
        <f t="shared" ca="1" si="18"/>
        <v>0</v>
      </c>
      <c r="AA60" s="233"/>
      <c r="AB60" s="45">
        <f t="shared" ca="1" si="21"/>
        <v>0</v>
      </c>
      <c r="AC60" s="45">
        <f t="shared" ca="1" si="1"/>
        <v>0</v>
      </c>
      <c r="AD60" s="25">
        <f t="shared" ca="1" si="2"/>
        <v>0</v>
      </c>
    </row>
    <row r="61" spans="1:30" x14ac:dyDescent="0.35">
      <c r="C61" s="38"/>
      <c r="D61" s="20">
        <v>57</v>
      </c>
      <c r="E61" s="21">
        <f t="shared" ca="1" si="10"/>
        <v>65500</v>
      </c>
      <c r="F61" s="44">
        <f t="shared" ca="1" si="3"/>
        <v>65865</v>
      </c>
      <c r="G61" s="22" t="s">
        <v>119</v>
      </c>
      <c r="H61" s="44">
        <f t="shared" ca="1" si="11"/>
        <v>65471</v>
      </c>
      <c r="I61" s="45">
        <f t="shared" si="12"/>
        <v>0</v>
      </c>
      <c r="J61" s="45">
        <f t="shared" ca="1" si="4"/>
        <v>0</v>
      </c>
      <c r="K61" s="45">
        <f t="shared" si="13"/>
        <v>0</v>
      </c>
      <c r="L61" s="45"/>
      <c r="M61" s="45">
        <f t="shared" si="14"/>
        <v>0</v>
      </c>
      <c r="N61" s="257">
        <f t="shared" ca="1" si="5"/>
        <v>0.05</v>
      </c>
      <c r="O61" s="23"/>
      <c r="P61" s="255">
        <f t="shared" ca="1" si="6"/>
        <v>9.4999999999999998E-3</v>
      </c>
      <c r="Q61" s="163">
        <f t="shared" ca="1" si="7"/>
        <v>0.05</v>
      </c>
      <c r="R61" s="164">
        <f ca="1">NPV(Q60,K61:$K$244) + ($A$13+$A$14+$A$15)/POWER(1+Q60,$A$29-D61+1)</f>
        <v>0</v>
      </c>
      <c r="S61" s="164">
        <f ca="1">NPV(Q61,K61:$K$244) + ($A$13+$A$14+$A$15)/POWER(1+Q61,$A$29-D61+1)</f>
        <v>0</v>
      </c>
      <c r="T61" s="45">
        <f t="shared" ca="1" si="8"/>
        <v>7.2759576141834259E-11</v>
      </c>
      <c r="U61" s="45">
        <f t="shared" ca="1" si="15"/>
        <v>0</v>
      </c>
      <c r="V61" s="45">
        <f t="shared" si="16"/>
        <v>0</v>
      </c>
      <c r="W61" s="45">
        <f t="shared" ca="1" si="20"/>
        <v>0</v>
      </c>
      <c r="X61" s="274">
        <f t="shared" ca="1" si="17"/>
        <v>7.2759576141834259E-11</v>
      </c>
      <c r="Z61" s="28">
        <f t="shared" ca="1" si="18"/>
        <v>0</v>
      </c>
      <c r="AA61" s="233"/>
      <c r="AB61" s="45">
        <f t="shared" ca="1" si="21"/>
        <v>0</v>
      </c>
      <c r="AC61" s="45">
        <f t="shared" ca="1" si="1"/>
        <v>0</v>
      </c>
      <c r="AD61" s="25">
        <f t="shared" ca="1" si="2"/>
        <v>0</v>
      </c>
    </row>
    <row r="62" spans="1:30" x14ac:dyDescent="0.35">
      <c r="C62" s="38"/>
      <c r="D62" s="20">
        <v>58</v>
      </c>
      <c r="E62" s="21">
        <f t="shared" ca="1" si="10"/>
        <v>65866</v>
      </c>
      <c r="F62" s="44">
        <f t="shared" ca="1" si="3"/>
        <v>66230</v>
      </c>
      <c r="G62" s="22" t="s">
        <v>119</v>
      </c>
      <c r="H62" s="44">
        <f t="shared" ca="1" si="11"/>
        <v>65837</v>
      </c>
      <c r="I62" s="45">
        <f t="shared" si="12"/>
        <v>0</v>
      </c>
      <c r="J62" s="45">
        <f t="shared" ca="1" si="4"/>
        <v>0</v>
      </c>
      <c r="K62" s="45">
        <f t="shared" si="13"/>
        <v>0</v>
      </c>
      <c r="L62" s="45"/>
      <c r="M62" s="45">
        <f t="shared" si="14"/>
        <v>0</v>
      </c>
      <c r="N62" s="257">
        <f t="shared" ca="1" si="5"/>
        <v>0.05</v>
      </c>
      <c r="O62" s="23"/>
      <c r="P62" s="255">
        <f t="shared" ca="1" si="6"/>
        <v>9.4999999999999998E-3</v>
      </c>
      <c r="Q62" s="163">
        <f t="shared" ca="1" si="7"/>
        <v>0.05</v>
      </c>
      <c r="R62" s="164">
        <f ca="1">NPV(Q61,K62:$K$244) + ($A$13+$A$14+$A$15)/POWER(1+Q61,$A$29-D62+1)</f>
        <v>0</v>
      </c>
      <c r="S62" s="164">
        <f ca="1">NPV(Q62,K62:$K$244) + ($A$13+$A$14+$A$15)/POWER(1+Q62,$A$29-D62+1)</f>
        <v>0</v>
      </c>
      <c r="T62" s="45">
        <f t="shared" ca="1" si="8"/>
        <v>7.2759576141834259E-11</v>
      </c>
      <c r="U62" s="45">
        <f t="shared" ca="1" si="15"/>
        <v>0</v>
      </c>
      <c r="V62" s="45">
        <f t="shared" si="16"/>
        <v>0</v>
      </c>
      <c r="W62" s="45">
        <f t="shared" ca="1" si="20"/>
        <v>0</v>
      </c>
      <c r="X62" s="274">
        <f t="shared" ca="1" si="17"/>
        <v>7.2759576141834259E-11</v>
      </c>
      <c r="Z62" s="28">
        <f t="shared" ca="1" si="18"/>
        <v>0</v>
      </c>
      <c r="AA62" s="233"/>
      <c r="AB62" s="45">
        <f t="shared" ca="1" si="21"/>
        <v>0</v>
      </c>
      <c r="AC62" s="45">
        <f t="shared" ca="1" si="1"/>
        <v>0</v>
      </c>
      <c r="AD62" s="25">
        <f t="shared" ca="1" si="2"/>
        <v>0</v>
      </c>
    </row>
    <row r="63" spans="1:30" x14ac:dyDescent="0.35">
      <c r="C63" s="38"/>
      <c r="D63" s="20">
        <v>59</v>
      </c>
      <c r="E63" s="21">
        <f t="shared" ca="1" si="10"/>
        <v>66231</v>
      </c>
      <c r="F63" s="44">
        <f t="shared" ca="1" si="3"/>
        <v>66595</v>
      </c>
      <c r="G63" s="22" t="s">
        <v>119</v>
      </c>
      <c r="H63" s="44">
        <f t="shared" ca="1" si="11"/>
        <v>66202</v>
      </c>
      <c r="I63" s="45">
        <f t="shared" si="12"/>
        <v>0</v>
      </c>
      <c r="J63" s="45">
        <f t="shared" ca="1" si="4"/>
        <v>0</v>
      </c>
      <c r="K63" s="45">
        <f t="shared" si="13"/>
        <v>0</v>
      </c>
      <c r="L63" s="45"/>
      <c r="M63" s="45">
        <f t="shared" si="14"/>
        <v>0</v>
      </c>
      <c r="N63" s="257">
        <f t="shared" ca="1" si="5"/>
        <v>0.05</v>
      </c>
      <c r="O63" s="23"/>
      <c r="P63" s="255">
        <f t="shared" ca="1" si="6"/>
        <v>9.4999999999999998E-3</v>
      </c>
      <c r="Q63" s="163">
        <f t="shared" ca="1" si="7"/>
        <v>0.05</v>
      </c>
      <c r="R63" s="164">
        <f ca="1">NPV(Q62,K63:$K$244) + ($A$13+$A$14+$A$15)/POWER(1+Q62,$A$29-D63+1)</f>
        <v>0</v>
      </c>
      <c r="S63" s="164">
        <f ca="1">NPV(Q63,K63:$K$244) + ($A$13+$A$14+$A$15)/POWER(1+Q63,$A$29-D63+1)</f>
        <v>0</v>
      </c>
      <c r="T63" s="45">
        <f t="shared" ca="1" si="8"/>
        <v>7.2759576141834259E-11</v>
      </c>
      <c r="U63" s="45">
        <f t="shared" ca="1" si="15"/>
        <v>0</v>
      </c>
      <c r="V63" s="45">
        <f t="shared" si="16"/>
        <v>0</v>
      </c>
      <c r="W63" s="45">
        <f t="shared" ca="1" si="20"/>
        <v>0</v>
      </c>
      <c r="X63" s="274">
        <f t="shared" ca="1" si="17"/>
        <v>7.2759576141834259E-11</v>
      </c>
      <c r="Z63" s="28">
        <f t="shared" ca="1" si="18"/>
        <v>0</v>
      </c>
      <c r="AA63" s="233"/>
      <c r="AB63" s="45">
        <f t="shared" ca="1" si="21"/>
        <v>0</v>
      </c>
      <c r="AC63" s="45">
        <f t="shared" ca="1" si="1"/>
        <v>0</v>
      </c>
      <c r="AD63" s="25">
        <f t="shared" ca="1" si="2"/>
        <v>0</v>
      </c>
    </row>
    <row r="64" spans="1:30" x14ac:dyDescent="0.35">
      <c r="C64" s="29"/>
      <c r="D64" s="20">
        <v>60</v>
      </c>
      <c r="E64" s="21">
        <f t="shared" ca="1" si="10"/>
        <v>66596</v>
      </c>
      <c r="F64" s="44">
        <f t="shared" ca="1" si="3"/>
        <v>66960</v>
      </c>
      <c r="G64" s="22" t="s">
        <v>119</v>
      </c>
      <c r="H64" s="44">
        <f t="shared" ca="1" si="11"/>
        <v>66567</v>
      </c>
      <c r="I64" s="45">
        <f t="shared" si="12"/>
        <v>0</v>
      </c>
      <c r="J64" s="45">
        <f t="shared" ca="1" si="4"/>
        <v>0</v>
      </c>
      <c r="K64" s="45">
        <f t="shared" si="13"/>
        <v>0</v>
      </c>
      <c r="L64" s="45"/>
      <c r="M64" s="45">
        <f t="shared" si="14"/>
        <v>0</v>
      </c>
      <c r="N64" s="257">
        <f t="shared" ca="1" si="5"/>
        <v>0.05</v>
      </c>
      <c r="O64" s="23"/>
      <c r="P64" s="255">
        <f t="shared" ca="1" si="6"/>
        <v>9.4999999999999998E-3</v>
      </c>
      <c r="Q64" s="163">
        <f t="shared" ca="1" si="7"/>
        <v>0.05</v>
      </c>
      <c r="R64" s="164">
        <f ca="1">NPV(Q63,K64:$K$244) + ($A$13+$A$14+$A$15)/POWER(1+Q63,$A$29-D64+1)</f>
        <v>0</v>
      </c>
      <c r="S64" s="164">
        <f ca="1">NPV(Q64,K64:$K$244) + ($A$13+$A$14+$A$15)/POWER(1+Q64,$A$29-D64+1)</f>
        <v>0</v>
      </c>
      <c r="T64" s="45">
        <f t="shared" ca="1" si="8"/>
        <v>7.2759576141834259E-11</v>
      </c>
      <c r="U64" s="45">
        <f t="shared" ca="1" si="15"/>
        <v>0</v>
      </c>
      <c r="V64" s="45">
        <f t="shared" si="16"/>
        <v>0</v>
      </c>
      <c r="W64" s="45">
        <f t="shared" ca="1" si="20"/>
        <v>0</v>
      </c>
      <c r="X64" s="274">
        <f t="shared" ca="1" si="17"/>
        <v>7.2759576141834259E-11</v>
      </c>
      <c r="Z64" s="28">
        <f t="shared" ca="1" si="18"/>
        <v>0</v>
      </c>
      <c r="AA64" s="233"/>
      <c r="AB64" s="45">
        <f t="shared" ca="1" si="21"/>
        <v>0</v>
      </c>
      <c r="AC64" s="45">
        <f t="shared" ca="1" si="1"/>
        <v>0</v>
      </c>
      <c r="AD64" s="25">
        <f t="shared" ca="1" si="2"/>
        <v>0</v>
      </c>
    </row>
    <row r="65" spans="4:30" x14ac:dyDescent="0.35">
      <c r="D65" s="20">
        <v>61</v>
      </c>
      <c r="E65" s="21">
        <f t="shared" ca="1" si="10"/>
        <v>66961</v>
      </c>
      <c r="F65" s="44">
        <f t="shared" ca="1" si="3"/>
        <v>67326</v>
      </c>
      <c r="G65" s="22" t="s">
        <v>119</v>
      </c>
      <c r="H65" s="44">
        <f t="shared" ca="1" si="11"/>
        <v>66932</v>
      </c>
      <c r="I65" s="45">
        <f t="shared" si="12"/>
        <v>0</v>
      </c>
      <c r="J65" s="45">
        <f t="shared" ca="1" si="4"/>
        <v>0</v>
      </c>
      <c r="K65" s="45">
        <f t="shared" si="13"/>
        <v>0</v>
      </c>
      <c r="L65" s="45"/>
      <c r="M65" s="45">
        <f t="shared" si="14"/>
        <v>0</v>
      </c>
      <c r="N65" s="257">
        <f t="shared" ca="1" si="5"/>
        <v>0.05</v>
      </c>
      <c r="O65" s="23"/>
      <c r="P65" s="255">
        <f t="shared" ca="1" si="6"/>
        <v>9.4999999999999998E-3</v>
      </c>
      <c r="Q65" s="163">
        <f t="shared" ca="1" si="7"/>
        <v>0.05</v>
      </c>
      <c r="R65" s="164">
        <f ca="1">NPV(Q64,K65:$K$244) + ($A$13+$A$14+$A$15)/POWER(1+Q64,$A$29-D65+1)</f>
        <v>0</v>
      </c>
      <c r="S65" s="164">
        <f ca="1">NPV(Q65,K65:$K$244) + ($A$13+$A$14+$A$15)/POWER(1+Q65,$A$29-D65+1)</f>
        <v>0</v>
      </c>
      <c r="T65" s="45">
        <f t="shared" ca="1" si="8"/>
        <v>7.2759576141834259E-11</v>
      </c>
      <c r="U65" s="45">
        <f t="shared" ca="1" si="15"/>
        <v>0</v>
      </c>
      <c r="V65" s="45">
        <f t="shared" si="16"/>
        <v>0</v>
      </c>
      <c r="W65" s="45">
        <f t="shared" ca="1" si="20"/>
        <v>0</v>
      </c>
      <c r="X65" s="274">
        <f t="shared" ca="1" si="17"/>
        <v>7.2759576141834259E-11</v>
      </c>
      <c r="Z65" s="28">
        <f t="shared" ca="1" si="18"/>
        <v>0</v>
      </c>
      <c r="AA65" s="233"/>
      <c r="AB65" s="45">
        <f t="shared" ca="1" si="21"/>
        <v>0</v>
      </c>
      <c r="AC65" s="45">
        <f t="shared" ca="1" si="1"/>
        <v>0</v>
      </c>
      <c r="AD65" s="25">
        <f t="shared" ca="1" si="2"/>
        <v>0</v>
      </c>
    </row>
    <row r="66" spans="4:30" x14ac:dyDescent="0.35">
      <c r="D66" s="20">
        <v>62</v>
      </c>
      <c r="E66" s="21">
        <f t="shared" ca="1" si="10"/>
        <v>67327</v>
      </c>
      <c r="F66" s="44">
        <f t="shared" ca="1" si="3"/>
        <v>67691</v>
      </c>
      <c r="G66" s="22" t="s">
        <v>119</v>
      </c>
      <c r="H66" s="44">
        <f t="shared" ca="1" si="11"/>
        <v>67298</v>
      </c>
      <c r="I66" s="45">
        <f t="shared" si="12"/>
        <v>0</v>
      </c>
      <c r="J66" s="45">
        <f t="shared" ca="1" si="4"/>
        <v>0</v>
      </c>
      <c r="K66" s="45">
        <f t="shared" si="13"/>
        <v>0</v>
      </c>
      <c r="L66" s="45"/>
      <c r="M66" s="45">
        <f t="shared" si="14"/>
        <v>0</v>
      </c>
      <c r="N66" s="257">
        <f t="shared" ca="1" si="5"/>
        <v>0.05</v>
      </c>
      <c r="O66" s="23"/>
      <c r="P66" s="255">
        <f t="shared" ca="1" si="6"/>
        <v>9.4999999999999998E-3</v>
      </c>
      <c r="Q66" s="163">
        <f t="shared" ca="1" si="7"/>
        <v>0.05</v>
      </c>
      <c r="R66" s="164">
        <f ca="1">NPV(Q65,K66:$K$244) + ($A$13+$A$14+$A$15)/POWER(1+Q65,$A$29-D66+1)</f>
        <v>0</v>
      </c>
      <c r="S66" s="164">
        <f ca="1">NPV(Q66,K66:$K$244) + ($A$13+$A$14+$A$15)/POWER(1+Q66,$A$29-D66+1)</f>
        <v>0</v>
      </c>
      <c r="T66" s="45">
        <f t="shared" ca="1" si="8"/>
        <v>7.2759576141834259E-11</v>
      </c>
      <c r="U66" s="45">
        <f t="shared" ca="1" si="15"/>
        <v>0</v>
      </c>
      <c r="V66" s="45">
        <f t="shared" si="16"/>
        <v>0</v>
      </c>
      <c r="W66" s="45">
        <f t="shared" ca="1" si="20"/>
        <v>0</v>
      </c>
      <c r="X66" s="274">
        <f t="shared" ca="1" si="17"/>
        <v>7.2759576141834259E-11</v>
      </c>
      <c r="Z66" s="28">
        <f t="shared" ca="1" si="18"/>
        <v>0</v>
      </c>
      <c r="AA66" s="233"/>
      <c r="AB66" s="45">
        <f t="shared" ca="1" si="21"/>
        <v>0</v>
      </c>
      <c r="AC66" s="45">
        <f t="shared" ca="1" si="1"/>
        <v>0</v>
      </c>
      <c r="AD66" s="25">
        <f t="shared" ca="1" si="2"/>
        <v>0</v>
      </c>
    </row>
    <row r="67" spans="4:30" x14ac:dyDescent="0.35">
      <c r="D67" s="20">
        <v>63</v>
      </c>
      <c r="E67" s="21">
        <f t="shared" ca="1" si="10"/>
        <v>67692</v>
      </c>
      <c r="F67" s="44">
        <f t="shared" ca="1" si="3"/>
        <v>68056</v>
      </c>
      <c r="G67" s="22" t="s">
        <v>119</v>
      </c>
      <c r="H67" s="44">
        <f t="shared" ca="1" si="11"/>
        <v>67663</v>
      </c>
      <c r="I67" s="45">
        <f t="shared" si="12"/>
        <v>0</v>
      </c>
      <c r="J67" s="45">
        <f t="shared" ca="1" si="4"/>
        <v>0</v>
      </c>
      <c r="K67" s="45">
        <f t="shared" si="13"/>
        <v>0</v>
      </c>
      <c r="L67" s="45"/>
      <c r="M67" s="45">
        <f t="shared" si="14"/>
        <v>0</v>
      </c>
      <c r="N67" s="257">
        <f t="shared" ca="1" si="5"/>
        <v>0.05</v>
      </c>
      <c r="O67" s="23"/>
      <c r="P67" s="255">
        <f t="shared" ca="1" si="6"/>
        <v>9.4999999999999998E-3</v>
      </c>
      <c r="Q67" s="163">
        <f t="shared" ca="1" si="7"/>
        <v>0.05</v>
      </c>
      <c r="R67" s="164">
        <f ca="1">NPV(Q66,K67:$K$244) + ($A$13+$A$14+$A$15)/POWER(1+Q66,$A$29-D67+1)</f>
        <v>0</v>
      </c>
      <c r="S67" s="164">
        <f ca="1">NPV(Q67,K67:$K$244) + ($A$13+$A$14+$A$15)/POWER(1+Q67,$A$29-D67+1)</f>
        <v>0</v>
      </c>
      <c r="T67" s="45">
        <f t="shared" ca="1" si="8"/>
        <v>7.2759576141834259E-11</v>
      </c>
      <c r="U67" s="45">
        <f t="shared" ca="1" si="15"/>
        <v>0</v>
      </c>
      <c r="V67" s="45">
        <f t="shared" si="16"/>
        <v>0</v>
      </c>
      <c r="W67" s="45">
        <f t="shared" ca="1" si="20"/>
        <v>0</v>
      </c>
      <c r="X67" s="274">
        <f t="shared" ca="1" si="17"/>
        <v>7.2759576141834259E-11</v>
      </c>
      <c r="Z67" s="28">
        <f t="shared" ca="1" si="18"/>
        <v>0</v>
      </c>
      <c r="AA67" s="233"/>
      <c r="AB67" s="45">
        <f t="shared" ca="1" si="21"/>
        <v>0</v>
      </c>
      <c r="AC67" s="45">
        <f t="shared" ca="1" si="1"/>
        <v>0</v>
      </c>
      <c r="AD67" s="25">
        <f t="shared" ca="1" si="2"/>
        <v>0</v>
      </c>
    </row>
    <row r="68" spans="4:30" x14ac:dyDescent="0.35">
      <c r="D68" s="20">
        <v>64</v>
      </c>
      <c r="E68" s="21">
        <f t="shared" ca="1" si="10"/>
        <v>68057</v>
      </c>
      <c r="F68" s="44">
        <f t="shared" ca="1" si="3"/>
        <v>68421</v>
      </c>
      <c r="G68" s="22" t="s">
        <v>119</v>
      </c>
      <c r="H68" s="44">
        <f t="shared" ca="1" si="11"/>
        <v>68028</v>
      </c>
      <c r="I68" s="45">
        <f t="shared" si="12"/>
        <v>0</v>
      </c>
      <c r="J68" s="45">
        <f t="shared" ca="1" si="4"/>
        <v>0</v>
      </c>
      <c r="K68" s="45">
        <f t="shared" si="13"/>
        <v>0</v>
      </c>
      <c r="L68" s="45"/>
      <c r="M68" s="45">
        <f t="shared" si="14"/>
        <v>0</v>
      </c>
      <c r="N68" s="257">
        <f t="shared" ca="1" si="5"/>
        <v>0.05</v>
      </c>
      <c r="O68" s="23"/>
      <c r="P68" s="255">
        <f t="shared" ca="1" si="6"/>
        <v>9.4999999999999998E-3</v>
      </c>
      <c r="Q68" s="163">
        <f t="shared" ca="1" si="7"/>
        <v>0.05</v>
      </c>
      <c r="R68" s="164">
        <f ca="1">NPV(Q67,K68:$K$244) + ($A$13+$A$14+$A$15)/POWER(1+Q67,$A$29-D68+1)</f>
        <v>0</v>
      </c>
      <c r="S68" s="164">
        <f ca="1">NPV(Q68,K68:$K$244) + ($A$13+$A$14+$A$15)/POWER(1+Q68,$A$29-D68+1)</f>
        <v>0</v>
      </c>
      <c r="T68" s="45">
        <f t="shared" ca="1" si="8"/>
        <v>7.2759576141834259E-11</v>
      </c>
      <c r="U68" s="45">
        <f t="shared" ca="1" si="15"/>
        <v>0</v>
      </c>
      <c r="V68" s="45">
        <f t="shared" si="16"/>
        <v>0</v>
      </c>
      <c r="W68" s="45">
        <f t="shared" ca="1" si="20"/>
        <v>0</v>
      </c>
      <c r="X68" s="274">
        <f t="shared" ca="1" si="17"/>
        <v>7.2759576141834259E-11</v>
      </c>
      <c r="Z68" s="28">
        <f t="shared" ca="1" si="18"/>
        <v>0</v>
      </c>
      <c r="AA68" s="233"/>
      <c r="AB68" s="45">
        <f t="shared" ca="1" si="21"/>
        <v>0</v>
      </c>
      <c r="AC68" s="45">
        <f t="shared" ref="AC68:AC131" ca="1" si="22">W68</f>
        <v>0</v>
      </c>
      <c r="AD68" s="25">
        <f t="shared" ref="AD68:AD131" ca="1" si="23">Z68-AA68-AB68+AC68</f>
        <v>0</v>
      </c>
    </row>
    <row r="69" spans="4:30" x14ac:dyDescent="0.35">
      <c r="D69" s="20">
        <v>65</v>
      </c>
      <c r="E69" s="21">
        <f t="shared" ca="1" si="10"/>
        <v>68422</v>
      </c>
      <c r="F69" s="44">
        <f t="shared" ref="F69:F132" ca="1" si="24">E70-1</f>
        <v>68787</v>
      </c>
      <c r="G69" s="22" t="s">
        <v>119</v>
      </c>
      <c r="H69" s="44">
        <f t="shared" ca="1" si="11"/>
        <v>68393</v>
      </c>
      <c r="I69" s="45">
        <f t="shared" si="12"/>
        <v>0</v>
      </c>
      <c r="J69" s="45">
        <f t="shared" ref="J69:J132" ca="1" si="25">IF(D69&gt;$A$29,0,$A$10)</f>
        <v>0</v>
      </c>
      <c r="K69" s="45">
        <f t="shared" si="13"/>
        <v>0</v>
      </c>
      <c r="L69" s="45"/>
      <c r="M69" s="45">
        <f t="shared" si="14"/>
        <v>0</v>
      </c>
      <c r="N69" s="257">
        <f t="shared" ref="N69:N132" ca="1" si="26">$A$6</f>
        <v>0.05</v>
      </c>
      <c r="O69" s="23"/>
      <c r="P69" s="255">
        <f t="shared" ref="P69:P132" ca="1" si="27">$A$7</f>
        <v>9.4999999999999998E-3</v>
      </c>
      <c r="Q69" s="163">
        <f t="shared" ref="Q69:Q132" ca="1" si="28">$A$8</f>
        <v>0.05</v>
      </c>
      <c r="R69" s="164">
        <f ca="1">NPV(Q68,K69:$K$244) + ($A$13+$A$14+$A$15)/POWER(1+Q68,$A$29-D69+1)</f>
        <v>0</v>
      </c>
      <c r="S69" s="164">
        <f ca="1">NPV(Q69,K69:$K$244) + ($A$13+$A$14+$A$15)/POWER(1+Q69,$A$29-D69+1)</f>
        <v>0</v>
      </c>
      <c r="T69" s="45">
        <f t="shared" ref="T69:T132" ca="1" si="29">IF(ISBLANK(G69),0,X68)</f>
        <v>7.2759576141834259E-11</v>
      </c>
      <c r="U69" s="45">
        <f t="shared" ca="1" si="15"/>
        <v>0</v>
      </c>
      <c r="V69" s="45">
        <f t="shared" si="16"/>
        <v>0</v>
      </c>
      <c r="W69" s="45">
        <f t="shared" ref="W69:W132" ca="1" si="30">S69-R69</f>
        <v>0</v>
      </c>
      <c r="X69" s="274">
        <f t="shared" ca="1" si="17"/>
        <v>7.2759576141834259E-11</v>
      </c>
      <c r="Z69" s="28">
        <f t="shared" ca="1" si="18"/>
        <v>0</v>
      </c>
      <c r="AA69" s="233"/>
      <c r="AB69" s="45">
        <f t="shared" ca="1" si="21"/>
        <v>0</v>
      </c>
      <c r="AC69" s="45">
        <f t="shared" ca="1" si="22"/>
        <v>0</v>
      </c>
      <c r="AD69" s="25">
        <f t="shared" ca="1" si="23"/>
        <v>0</v>
      </c>
    </row>
    <row r="70" spans="4:30" x14ac:dyDescent="0.35">
      <c r="D70" s="20">
        <v>66</v>
      </c>
      <c r="E70" s="21">
        <f t="shared" ref="E70:E133" ca="1" si="31">EOMONTH(H70,0)</f>
        <v>68788</v>
      </c>
      <c r="F70" s="44">
        <f t="shared" ca="1" si="24"/>
        <v>69152</v>
      </c>
      <c r="G70" s="22" t="s">
        <v>119</v>
      </c>
      <c r="H70" s="44">
        <f t="shared" ref="H70:H133" ca="1" si="32">EDATE(H69,12)</f>
        <v>68759</v>
      </c>
      <c r="I70" s="45">
        <f t="shared" ref="I70:I133" si="33">IF(D70&gt;$A$28,0,$A$9)</f>
        <v>0</v>
      </c>
      <c r="J70" s="45">
        <f t="shared" ca="1" si="25"/>
        <v>0</v>
      </c>
      <c r="K70" s="45">
        <f t="shared" ref="K70:K133" si="34">IF(D70&gt;$A$28,0,$A$11)</f>
        <v>0</v>
      </c>
      <c r="L70" s="45"/>
      <c r="M70" s="45">
        <f t="shared" ref="M70:M133" si="35">K70+L70</f>
        <v>0</v>
      </c>
      <c r="N70" s="257">
        <f t="shared" ca="1" si="26"/>
        <v>0.05</v>
      </c>
      <c r="O70" s="23"/>
      <c r="P70" s="255">
        <f t="shared" ca="1" si="27"/>
        <v>9.4999999999999998E-3</v>
      </c>
      <c r="Q70" s="163">
        <f t="shared" ca="1" si="28"/>
        <v>0.05</v>
      </c>
      <c r="R70" s="164">
        <f ca="1">NPV(Q69,K70:$K$244) + ($A$13+$A$14+$A$15)/POWER(1+Q69,$A$29-D70+1)</f>
        <v>0</v>
      </c>
      <c r="S70" s="164">
        <f ca="1">NPV(Q70,K70:$K$244) + ($A$13+$A$14+$A$15)/POWER(1+Q70,$A$29-D70+1)</f>
        <v>0</v>
      </c>
      <c r="T70" s="45">
        <f t="shared" ca="1" si="29"/>
        <v>7.2759576141834259E-11</v>
      </c>
      <c r="U70" s="45">
        <f t="shared" ref="U70:U133" ca="1" si="36">(S70+V70)*Q70</f>
        <v>0</v>
      </c>
      <c r="V70" s="45">
        <f t="shared" ref="V70:V133" si="37">-(K70+L70)</f>
        <v>0</v>
      </c>
      <c r="W70" s="45">
        <f t="shared" ca="1" si="30"/>
        <v>0</v>
      </c>
      <c r="X70" s="274">
        <f t="shared" ref="X70:X133" ca="1" si="38">T70+U70+V70</f>
        <v>7.2759576141834259E-11</v>
      </c>
      <c r="Z70" s="28">
        <f t="shared" ref="Z70:Z133" ca="1" si="39">AD69</f>
        <v>0</v>
      </c>
      <c r="AA70" s="233"/>
      <c r="AB70" s="45">
        <f t="shared" ca="1" si="21"/>
        <v>0</v>
      </c>
      <c r="AC70" s="45">
        <f t="shared" ca="1" si="22"/>
        <v>0</v>
      </c>
      <c r="AD70" s="25">
        <f t="shared" ca="1" si="23"/>
        <v>0</v>
      </c>
    </row>
    <row r="71" spans="4:30" x14ac:dyDescent="0.35">
      <c r="D71" s="20">
        <v>67</v>
      </c>
      <c r="E71" s="21">
        <f t="shared" ca="1" si="31"/>
        <v>69153</v>
      </c>
      <c r="F71" s="44">
        <f t="shared" ca="1" si="24"/>
        <v>69517</v>
      </c>
      <c r="G71" s="22" t="s">
        <v>119</v>
      </c>
      <c r="H71" s="44">
        <f t="shared" ca="1" si="32"/>
        <v>69124</v>
      </c>
      <c r="I71" s="45">
        <f t="shared" si="33"/>
        <v>0</v>
      </c>
      <c r="J71" s="45">
        <f t="shared" ca="1" si="25"/>
        <v>0</v>
      </c>
      <c r="K71" s="45">
        <f t="shared" si="34"/>
        <v>0</v>
      </c>
      <c r="L71" s="45"/>
      <c r="M71" s="45">
        <f t="shared" si="35"/>
        <v>0</v>
      </c>
      <c r="N71" s="257">
        <f t="shared" ca="1" si="26"/>
        <v>0.05</v>
      </c>
      <c r="O71" s="23"/>
      <c r="P71" s="255">
        <f t="shared" ca="1" si="27"/>
        <v>9.4999999999999998E-3</v>
      </c>
      <c r="Q71" s="163">
        <f t="shared" ca="1" si="28"/>
        <v>0.05</v>
      </c>
      <c r="R71" s="164">
        <f ca="1">NPV(Q70,K71:$K$244) + ($A$13+$A$14+$A$15)/POWER(1+Q70,$A$29-D71+1)</f>
        <v>0</v>
      </c>
      <c r="S71" s="164">
        <f ca="1">NPV(Q71,K71:$K$244) + ($A$13+$A$14+$A$15)/POWER(1+Q71,$A$29-D71+1)</f>
        <v>0</v>
      </c>
      <c r="T71" s="45">
        <f t="shared" ca="1" si="29"/>
        <v>7.2759576141834259E-11</v>
      </c>
      <c r="U71" s="45">
        <f t="shared" ca="1" si="36"/>
        <v>0</v>
      </c>
      <c r="V71" s="45">
        <f t="shared" si="37"/>
        <v>0</v>
      </c>
      <c r="W71" s="45">
        <f t="shared" ca="1" si="30"/>
        <v>0</v>
      </c>
      <c r="X71" s="274">
        <f t="shared" ca="1" si="38"/>
        <v>7.2759576141834259E-11</v>
      </c>
      <c r="Z71" s="28">
        <f t="shared" ca="1" si="39"/>
        <v>0</v>
      </c>
      <c r="AA71" s="233"/>
      <c r="AB71" s="45">
        <f t="shared" ca="1" si="21"/>
        <v>0</v>
      </c>
      <c r="AC71" s="45">
        <f t="shared" ca="1" si="22"/>
        <v>0</v>
      </c>
      <c r="AD71" s="25">
        <f t="shared" ca="1" si="23"/>
        <v>0</v>
      </c>
    </row>
    <row r="72" spans="4:30" x14ac:dyDescent="0.35">
      <c r="D72" s="20">
        <v>68</v>
      </c>
      <c r="E72" s="21">
        <f t="shared" ca="1" si="31"/>
        <v>69518</v>
      </c>
      <c r="F72" s="44">
        <f t="shared" ca="1" si="24"/>
        <v>69882</v>
      </c>
      <c r="G72" s="22" t="s">
        <v>119</v>
      </c>
      <c r="H72" s="44">
        <f t="shared" ca="1" si="32"/>
        <v>69489</v>
      </c>
      <c r="I72" s="45">
        <f t="shared" si="33"/>
        <v>0</v>
      </c>
      <c r="J72" s="45">
        <f t="shared" ca="1" si="25"/>
        <v>0</v>
      </c>
      <c r="K72" s="45">
        <f t="shared" si="34"/>
        <v>0</v>
      </c>
      <c r="L72" s="45"/>
      <c r="M72" s="45">
        <f t="shared" si="35"/>
        <v>0</v>
      </c>
      <c r="N72" s="257">
        <f t="shared" ca="1" si="26"/>
        <v>0.05</v>
      </c>
      <c r="O72" s="23"/>
      <c r="P72" s="255">
        <f t="shared" ca="1" si="27"/>
        <v>9.4999999999999998E-3</v>
      </c>
      <c r="Q72" s="163">
        <f t="shared" ca="1" si="28"/>
        <v>0.05</v>
      </c>
      <c r="R72" s="164">
        <f ca="1">NPV(Q71,K72:$K$244) + ($A$13+$A$14+$A$15)/POWER(1+Q71,$A$29-D72+1)</f>
        <v>0</v>
      </c>
      <c r="S72" s="164">
        <f ca="1">NPV(Q72,K72:$K$244) + ($A$13+$A$14+$A$15)/POWER(1+Q72,$A$29-D72+1)</f>
        <v>0</v>
      </c>
      <c r="T72" s="45">
        <f t="shared" ca="1" si="29"/>
        <v>7.2759576141834259E-11</v>
      </c>
      <c r="U72" s="45">
        <f t="shared" ca="1" si="36"/>
        <v>0</v>
      </c>
      <c r="V72" s="45">
        <f t="shared" si="37"/>
        <v>0</v>
      </c>
      <c r="W72" s="45">
        <f t="shared" ca="1" si="30"/>
        <v>0</v>
      </c>
      <c r="X72" s="274">
        <f t="shared" ca="1" si="38"/>
        <v>7.2759576141834259E-11</v>
      </c>
      <c r="Z72" s="28">
        <f t="shared" ca="1" si="39"/>
        <v>0</v>
      </c>
      <c r="AA72" s="233"/>
      <c r="AB72" s="45">
        <f t="shared" ca="1" si="21"/>
        <v>0</v>
      </c>
      <c r="AC72" s="45">
        <f t="shared" ca="1" si="22"/>
        <v>0</v>
      </c>
      <c r="AD72" s="25">
        <f t="shared" ca="1" si="23"/>
        <v>0</v>
      </c>
    </row>
    <row r="73" spans="4:30" x14ac:dyDescent="0.35">
      <c r="D73" s="20">
        <v>69</v>
      </c>
      <c r="E73" s="21">
        <f t="shared" ca="1" si="31"/>
        <v>69883</v>
      </c>
      <c r="F73" s="44">
        <f t="shared" ca="1" si="24"/>
        <v>70248</v>
      </c>
      <c r="G73" s="22" t="s">
        <v>119</v>
      </c>
      <c r="H73" s="44">
        <f t="shared" ca="1" si="32"/>
        <v>69854</v>
      </c>
      <c r="I73" s="45">
        <f t="shared" si="33"/>
        <v>0</v>
      </c>
      <c r="J73" s="45">
        <f t="shared" ca="1" si="25"/>
        <v>0</v>
      </c>
      <c r="K73" s="45">
        <f t="shared" si="34"/>
        <v>0</v>
      </c>
      <c r="L73" s="45"/>
      <c r="M73" s="45">
        <f t="shared" si="35"/>
        <v>0</v>
      </c>
      <c r="N73" s="257">
        <f t="shared" ca="1" si="26"/>
        <v>0.05</v>
      </c>
      <c r="O73" s="23"/>
      <c r="P73" s="255">
        <f t="shared" ca="1" si="27"/>
        <v>9.4999999999999998E-3</v>
      </c>
      <c r="Q73" s="163">
        <f t="shared" ca="1" si="28"/>
        <v>0.05</v>
      </c>
      <c r="R73" s="164">
        <f ca="1">NPV(Q72,K73:$K$244) + ($A$13+$A$14+$A$15)/POWER(1+Q72,$A$29-D73+1)</f>
        <v>0</v>
      </c>
      <c r="S73" s="164">
        <f ca="1">NPV(Q73,K73:$K$244) + ($A$13+$A$14+$A$15)/POWER(1+Q73,$A$29-D73+1)</f>
        <v>0</v>
      </c>
      <c r="T73" s="45">
        <f t="shared" ca="1" si="29"/>
        <v>7.2759576141834259E-11</v>
      </c>
      <c r="U73" s="45">
        <f t="shared" ca="1" si="36"/>
        <v>0</v>
      </c>
      <c r="V73" s="45">
        <f t="shared" si="37"/>
        <v>0</v>
      </c>
      <c r="W73" s="45">
        <f t="shared" ca="1" si="30"/>
        <v>0</v>
      </c>
      <c r="X73" s="274">
        <f t="shared" ca="1" si="38"/>
        <v>7.2759576141834259E-11</v>
      </c>
      <c r="Z73" s="28">
        <f t="shared" ca="1" si="39"/>
        <v>0</v>
      </c>
      <c r="AA73" s="233"/>
      <c r="AB73" s="45">
        <f t="shared" ca="1" si="21"/>
        <v>0</v>
      </c>
      <c r="AC73" s="45">
        <f t="shared" ca="1" si="22"/>
        <v>0</v>
      </c>
      <c r="AD73" s="25">
        <f t="shared" ca="1" si="23"/>
        <v>0</v>
      </c>
    </row>
    <row r="74" spans="4:30" x14ac:dyDescent="0.35">
      <c r="D74" s="20">
        <v>70</v>
      </c>
      <c r="E74" s="21">
        <f t="shared" ca="1" si="31"/>
        <v>70249</v>
      </c>
      <c r="F74" s="44">
        <f t="shared" ca="1" si="24"/>
        <v>70613</v>
      </c>
      <c r="G74" s="22" t="s">
        <v>119</v>
      </c>
      <c r="H74" s="44">
        <f t="shared" ca="1" si="32"/>
        <v>70220</v>
      </c>
      <c r="I74" s="45">
        <f t="shared" si="33"/>
        <v>0</v>
      </c>
      <c r="J74" s="45">
        <f t="shared" ca="1" si="25"/>
        <v>0</v>
      </c>
      <c r="K74" s="45">
        <f t="shared" si="34"/>
        <v>0</v>
      </c>
      <c r="L74" s="45"/>
      <c r="M74" s="45">
        <f t="shared" si="35"/>
        <v>0</v>
      </c>
      <c r="N74" s="257">
        <f t="shared" ca="1" si="26"/>
        <v>0.05</v>
      </c>
      <c r="O74" s="23"/>
      <c r="P74" s="255">
        <f t="shared" ca="1" si="27"/>
        <v>9.4999999999999998E-3</v>
      </c>
      <c r="Q74" s="163">
        <f t="shared" ca="1" si="28"/>
        <v>0.05</v>
      </c>
      <c r="R74" s="164">
        <f ca="1">NPV(Q73,K74:$K$244) + ($A$13+$A$14+$A$15)/POWER(1+Q73,$A$29-D74+1)</f>
        <v>0</v>
      </c>
      <c r="S74" s="164">
        <f ca="1">NPV(Q74,K74:$K$244) + ($A$13+$A$14+$A$15)/POWER(1+Q74,$A$29-D74+1)</f>
        <v>0</v>
      </c>
      <c r="T74" s="45">
        <f t="shared" ca="1" si="29"/>
        <v>7.2759576141834259E-11</v>
      </c>
      <c r="U74" s="45">
        <f t="shared" ca="1" si="36"/>
        <v>0</v>
      </c>
      <c r="V74" s="45">
        <f t="shared" si="37"/>
        <v>0</v>
      </c>
      <c r="W74" s="45">
        <f t="shared" ca="1" si="30"/>
        <v>0</v>
      </c>
      <c r="X74" s="274">
        <f t="shared" ca="1" si="38"/>
        <v>7.2759576141834259E-11</v>
      </c>
      <c r="Z74" s="28">
        <f t="shared" ca="1" si="39"/>
        <v>0</v>
      </c>
      <c r="AA74" s="233"/>
      <c r="AB74" s="45">
        <f t="shared" ca="1" si="21"/>
        <v>0</v>
      </c>
      <c r="AC74" s="45">
        <f t="shared" ca="1" si="22"/>
        <v>0</v>
      </c>
      <c r="AD74" s="25">
        <f t="shared" ca="1" si="23"/>
        <v>0</v>
      </c>
    </row>
    <row r="75" spans="4:30" x14ac:dyDescent="0.35">
      <c r="D75" s="20">
        <v>71</v>
      </c>
      <c r="E75" s="21">
        <f t="shared" ca="1" si="31"/>
        <v>70614</v>
      </c>
      <c r="F75" s="44">
        <f t="shared" ca="1" si="24"/>
        <v>70978</v>
      </c>
      <c r="G75" s="22" t="s">
        <v>119</v>
      </c>
      <c r="H75" s="44">
        <f t="shared" ca="1" si="32"/>
        <v>70585</v>
      </c>
      <c r="I75" s="45">
        <f t="shared" si="33"/>
        <v>0</v>
      </c>
      <c r="J75" s="45">
        <f t="shared" ca="1" si="25"/>
        <v>0</v>
      </c>
      <c r="K75" s="45">
        <f t="shared" si="34"/>
        <v>0</v>
      </c>
      <c r="L75" s="45"/>
      <c r="M75" s="45">
        <f t="shared" si="35"/>
        <v>0</v>
      </c>
      <c r="N75" s="257">
        <f t="shared" ca="1" si="26"/>
        <v>0.05</v>
      </c>
      <c r="O75" s="23"/>
      <c r="P75" s="255">
        <f t="shared" ca="1" si="27"/>
        <v>9.4999999999999998E-3</v>
      </c>
      <c r="Q75" s="163">
        <f t="shared" ca="1" si="28"/>
        <v>0.05</v>
      </c>
      <c r="R75" s="164">
        <f ca="1">NPV(Q74,K75:$K$244) + ($A$13+$A$14+$A$15)/POWER(1+Q74,$A$29-D75+1)</f>
        <v>0</v>
      </c>
      <c r="S75" s="164">
        <f ca="1">NPV(Q75,K75:$K$244) + ($A$13+$A$14+$A$15)/POWER(1+Q75,$A$29-D75+1)</f>
        <v>0</v>
      </c>
      <c r="T75" s="45">
        <f t="shared" ca="1" si="29"/>
        <v>7.2759576141834259E-11</v>
      </c>
      <c r="U75" s="45">
        <f t="shared" ca="1" si="36"/>
        <v>0</v>
      </c>
      <c r="V75" s="45">
        <f t="shared" si="37"/>
        <v>0</v>
      </c>
      <c r="W75" s="45">
        <f t="shared" ca="1" si="30"/>
        <v>0</v>
      </c>
      <c r="X75" s="274">
        <f t="shared" ca="1" si="38"/>
        <v>7.2759576141834259E-11</v>
      </c>
      <c r="Z75" s="28">
        <f t="shared" ca="1" si="39"/>
        <v>0</v>
      </c>
      <c r="AA75" s="233"/>
      <c r="AB75" s="45">
        <f t="shared" ca="1" si="21"/>
        <v>0</v>
      </c>
      <c r="AC75" s="45">
        <f t="shared" ca="1" si="22"/>
        <v>0</v>
      </c>
      <c r="AD75" s="25">
        <f t="shared" ca="1" si="23"/>
        <v>0</v>
      </c>
    </row>
    <row r="76" spans="4:30" x14ac:dyDescent="0.35">
      <c r="D76" s="20">
        <v>72</v>
      </c>
      <c r="E76" s="21">
        <f t="shared" ca="1" si="31"/>
        <v>70979</v>
      </c>
      <c r="F76" s="44">
        <f t="shared" ca="1" si="24"/>
        <v>71343</v>
      </c>
      <c r="G76" s="22" t="s">
        <v>119</v>
      </c>
      <c r="H76" s="44">
        <f t="shared" ca="1" si="32"/>
        <v>70950</v>
      </c>
      <c r="I76" s="45">
        <f t="shared" si="33"/>
        <v>0</v>
      </c>
      <c r="J76" s="45">
        <f t="shared" ca="1" si="25"/>
        <v>0</v>
      </c>
      <c r="K76" s="45">
        <f t="shared" si="34"/>
        <v>0</v>
      </c>
      <c r="L76" s="45"/>
      <c r="M76" s="45">
        <f t="shared" si="35"/>
        <v>0</v>
      </c>
      <c r="N76" s="257">
        <f t="shared" ca="1" si="26"/>
        <v>0.05</v>
      </c>
      <c r="O76" s="23"/>
      <c r="P76" s="255">
        <f t="shared" ca="1" si="27"/>
        <v>9.4999999999999998E-3</v>
      </c>
      <c r="Q76" s="163">
        <f t="shared" ca="1" si="28"/>
        <v>0.05</v>
      </c>
      <c r="R76" s="164">
        <f ca="1">NPV(Q75,K76:$K$244) + ($A$13+$A$14+$A$15)/POWER(1+Q75,$A$29-D76+1)</f>
        <v>0</v>
      </c>
      <c r="S76" s="164">
        <f ca="1">NPV(Q76,K76:$K$244) + ($A$13+$A$14+$A$15)/POWER(1+Q76,$A$29-D76+1)</f>
        <v>0</v>
      </c>
      <c r="T76" s="45">
        <f t="shared" ca="1" si="29"/>
        <v>7.2759576141834259E-11</v>
      </c>
      <c r="U76" s="45">
        <f t="shared" ca="1" si="36"/>
        <v>0</v>
      </c>
      <c r="V76" s="45">
        <f t="shared" si="37"/>
        <v>0</v>
      </c>
      <c r="W76" s="45">
        <f t="shared" ca="1" si="30"/>
        <v>0</v>
      </c>
      <c r="X76" s="274">
        <f t="shared" ca="1" si="38"/>
        <v>7.2759576141834259E-11</v>
      </c>
      <c r="Z76" s="28">
        <f t="shared" ca="1" si="39"/>
        <v>0</v>
      </c>
      <c r="AA76" s="233"/>
      <c r="AB76" s="45">
        <f t="shared" ca="1" si="21"/>
        <v>0</v>
      </c>
      <c r="AC76" s="45">
        <f t="shared" ca="1" si="22"/>
        <v>0</v>
      </c>
      <c r="AD76" s="25">
        <f t="shared" ca="1" si="23"/>
        <v>0</v>
      </c>
    </row>
    <row r="77" spans="4:30" x14ac:dyDescent="0.35">
      <c r="D77" s="20">
        <v>73</v>
      </c>
      <c r="E77" s="21">
        <f t="shared" ca="1" si="31"/>
        <v>71344</v>
      </c>
      <c r="F77" s="44">
        <f t="shared" ca="1" si="24"/>
        <v>71709</v>
      </c>
      <c r="G77" s="22" t="s">
        <v>119</v>
      </c>
      <c r="H77" s="44">
        <f t="shared" ca="1" si="32"/>
        <v>71315</v>
      </c>
      <c r="I77" s="45">
        <f t="shared" si="33"/>
        <v>0</v>
      </c>
      <c r="J77" s="45">
        <f t="shared" ca="1" si="25"/>
        <v>0</v>
      </c>
      <c r="K77" s="45">
        <f t="shared" si="34"/>
        <v>0</v>
      </c>
      <c r="L77" s="45"/>
      <c r="M77" s="45">
        <f t="shared" si="35"/>
        <v>0</v>
      </c>
      <c r="N77" s="257">
        <f t="shared" ca="1" si="26"/>
        <v>0.05</v>
      </c>
      <c r="O77" s="23"/>
      <c r="P77" s="255">
        <f t="shared" ca="1" si="27"/>
        <v>9.4999999999999998E-3</v>
      </c>
      <c r="Q77" s="163">
        <f t="shared" ca="1" si="28"/>
        <v>0.05</v>
      </c>
      <c r="R77" s="164">
        <f ca="1">NPV(Q76,K77:$K$244) + ($A$13+$A$14+$A$15)/POWER(1+Q76,$A$29-D77+1)</f>
        <v>0</v>
      </c>
      <c r="S77" s="164">
        <f ca="1">NPV(Q77,K77:$K$244) + ($A$13+$A$14+$A$15)/POWER(1+Q77,$A$29-D77+1)</f>
        <v>0</v>
      </c>
      <c r="T77" s="45">
        <f t="shared" ca="1" si="29"/>
        <v>7.2759576141834259E-11</v>
      </c>
      <c r="U77" s="45">
        <f t="shared" ca="1" si="36"/>
        <v>0</v>
      </c>
      <c r="V77" s="45">
        <f t="shared" si="37"/>
        <v>0</v>
      </c>
      <c r="W77" s="45">
        <f t="shared" ca="1" si="30"/>
        <v>0</v>
      </c>
      <c r="X77" s="274">
        <f t="shared" ca="1" si="38"/>
        <v>7.2759576141834259E-11</v>
      </c>
      <c r="Z77" s="28">
        <f t="shared" ca="1" si="39"/>
        <v>0</v>
      </c>
      <c r="AA77" s="233"/>
      <c r="AB77" s="45">
        <f t="shared" ca="1" si="21"/>
        <v>0</v>
      </c>
      <c r="AC77" s="45">
        <f t="shared" ca="1" si="22"/>
        <v>0</v>
      </c>
      <c r="AD77" s="25">
        <f t="shared" ca="1" si="23"/>
        <v>0</v>
      </c>
    </row>
    <row r="78" spans="4:30" x14ac:dyDescent="0.35">
      <c r="D78" s="20">
        <v>74</v>
      </c>
      <c r="E78" s="21">
        <f t="shared" ca="1" si="31"/>
        <v>71710</v>
      </c>
      <c r="F78" s="44">
        <f t="shared" ca="1" si="24"/>
        <v>72074</v>
      </c>
      <c r="G78" s="22" t="s">
        <v>119</v>
      </c>
      <c r="H78" s="44">
        <f t="shared" ca="1" si="32"/>
        <v>71681</v>
      </c>
      <c r="I78" s="45">
        <f t="shared" si="33"/>
        <v>0</v>
      </c>
      <c r="J78" s="45">
        <f t="shared" ca="1" si="25"/>
        <v>0</v>
      </c>
      <c r="K78" s="45">
        <f t="shared" si="34"/>
        <v>0</v>
      </c>
      <c r="L78" s="45"/>
      <c r="M78" s="45">
        <f t="shared" si="35"/>
        <v>0</v>
      </c>
      <c r="N78" s="257">
        <f t="shared" ca="1" si="26"/>
        <v>0.05</v>
      </c>
      <c r="O78" s="23"/>
      <c r="P78" s="255">
        <f t="shared" ca="1" si="27"/>
        <v>9.4999999999999998E-3</v>
      </c>
      <c r="Q78" s="163">
        <f t="shared" ca="1" si="28"/>
        <v>0.05</v>
      </c>
      <c r="R78" s="164">
        <f ca="1">NPV(Q77,K78:$K$244) + ($A$13+$A$14+$A$15)/POWER(1+Q77,$A$29-D78+1)</f>
        <v>0</v>
      </c>
      <c r="S78" s="164">
        <f ca="1">NPV(Q78,K78:$K$244) + ($A$13+$A$14+$A$15)/POWER(1+Q78,$A$29-D78+1)</f>
        <v>0</v>
      </c>
      <c r="T78" s="45">
        <f t="shared" ca="1" si="29"/>
        <v>7.2759576141834259E-11</v>
      </c>
      <c r="U78" s="45">
        <f t="shared" ca="1" si="36"/>
        <v>0</v>
      </c>
      <c r="V78" s="45">
        <f t="shared" si="37"/>
        <v>0</v>
      </c>
      <c r="W78" s="45">
        <f t="shared" ca="1" si="30"/>
        <v>0</v>
      </c>
      <c r="X78" s="274">
        <f t="shared" ca="1" si="38"/>
        <v>7.2759576141834259E-11</v>
      </c>
      <c r="Z78" s="28">
        <f t="shared" ca="1" si="39"/>
        <v>0</v>
      </c>
      <c r="AA78" s="233"/>
      <c r="AB78" s="45">
        <f t="shared" ref="AB78:AB141" ca="1" si="40">IFERROR(Z78/($A$43-D78+1),0)</f>
        <v>0</v>
      </c>
      <c r="AC78" s="45">
        <f t="shared" ca="1" si="22"/>
        <v>0</v>
      </c>
      <c r="AD78" s="25">
        <f t="shared" ca="1" si="23"/>
        <v>0</v>
      </c>
    </row>
    <row r="79" spans="4:30" x14ac:dyDescent="0.35">
      <c r="D79" s="20">
        <v>75</v>
      </c>
      <c r="E79" s="21">
        <f t="shared" ca="1" si="31"/>
        <v>72075</v>
      </c>
      <c r="F79" s="44">
        <f t="shared" ca="1" si="24"/>
        <v>72439</v>
      </c>
      <c r="G79" s="22" t="s">
        <v>119</v>
      </c>
      <c r="H79" s="44">
        <f t="shared" ca="1" si="32"/>
        <v>72046</v>
      </c>
      <c r="I79" s="45">
        <f t="shared" si="33"/>
        <v>0</v>
      </c>
      <c r="J79" s="45">
        <f t="shared" ca="1" si="25"/>
        <v>0</v>
      </c>
      <c r="K79" s="45">
        <f t="shared" si="34"/>
        <v>0</v>
      </c>
      <c r="L79" s="45"/>
      <c r="M79" s="45">
        <f t="shared" si="35"/>
        <v>0</v>
      </c>
      <c r="N79" s="257">
        <f t="shared" ca="1" si="26"/>
        <v>0.05</v>
      </c>
      <c r="O79" s="23"/>
      <c r="P79" s="255">
        <f t="shared" ca="1" si="27"/>
        <v>9.4999999999999998E-3</v>
      </c>
      <c r="Q79" s="163">
        <f t="shared" ca="1" si="28"/>
        <v>0.05</v>
      </c>
      <c r="R79" s="164">
        <f ca="1">NPV(Q78,K79:$K$244) + ($A$13+$A$14+$A$15)/POWER(1+Q78,$A$29-D79+1)</f>
        <v>0</v>
      </c>
      <c r="S79" s="164">
        <f ca="1">NPV(Q79,K79:$K$244) + ($A$13+$A$14+$A$15)/POWER(1+Q79,$A$29-D79+1)</f>
        <v>0</v>
      </c>
      <c r="T79" s="45">
        <f t="shared" ca="1" si="29"/>
        <v>7.2759576141834259E-11</v>
      </c>
      <c r="U79" s="45">
        <f t="shared" ca="1" si="36"/>
        <v>0</v>
      </c>
      <c r="V79" s="45">
        <f t="shared" si="37"/>
        <v>0</v>
      </c>
      <c r="W79" s="45">
        <f t="shared" ca="1" si="30"/>
        <v>0</v>
      </c>
      <c r="X79" s="274">
        <f t="shared" ca="1" si="38"/>
        <v>7.2759576141834259E-11</v>
      </c>
      <c r="Z79" s="28">
        <f t="shared" ca="1" si="39"/>
        <v>0</v>
      </c>
      <c r="AA79" s="233"/>
      <c r="AB79" s="45">
        <f t="shared" ca="1" si="40"/>
        <v>0</v>
      </c>
      <c r="AC79" s="45">
        <f t="shared" ca="1" si="22"/>
        <v>0</v>
      </c>
      <c r="AD79" s="25">
        <f t="shared" ca="1" si="23"/>
        <v>0</v>
      </c>
    </row>
    <row r="80" spans="4:30" x14ac:dyDescent="0.35">
      <c r="D80" s="20">
        <v>76</v>
      </c>
      <c r="E80" s="21">
        <f t="shared" ca="1" si="31"/>
        <v>72440</v>
      </c>
      <c r="F80" s="44">
        <f t="shared" ca="1" si="24"/>
        <v>72804</v>
      </c>
      <c r="G80" s="22" t="s">
        <v>119</v>
      </c>
      <c r="H80" s="44">
        <f t="shared" ca="1" si="32"/>
        <v>72411</v>
      </c>
      <c r="I80" s="45">
        <f t="shared" si="33"/>
        <v>0</v>
      </c>
      <c r="J80" s="45">
        <f t="shared" ca="1" si="25"/>
        <v>0</v>
      </c>
      <c r="K80" s="45">
        <f t="shared" si="34"/>
        <v>0</v>
      </c>
      <c r="L80" s="45"/>
      <c r="M80" s="45">
        <f t="shared" si="35"/>
        <v>0</v>
      </c>
      <c r="N80" s="257">
        <f t="shared" ca="1" si="26"/>
        <v>0.05</v>
      </c>
      <c r="O80" s="23"/>
      <c r="P80" s="255">
        <f t="shared" ca="1" si="27"/>
        <v>9.4999999999999998E-3</v>
      </c>
      <c r="Q80" s="163">
        <f t="shared" ca="1" si="28"/>
        <v>0.05</v>
      </c>
      <c r="R80" s="164">
        <f ca="1">NPV(Q79,K80:$K$244) + ($A$13+$A$14+$A$15)/POWER(1+Q79,$A$29-D80+1)</f>
        <v>0</v>
      </c>
      <c r="S80" s="164">
        <f ca="1">NPV(Q80,K80:$K$244) + ($A$13+$A$14+$A$15)/POWER(1+Q80,$A$29-D80+1)</f>
        <v>0</v>
      </c>
      <c r="T80" s="45">
        <f t="shared" ca="1" si="29"/>
        <v>7.2759576141834259E-11</v>
      </c>
      <c r="U80" s="45">
        <f t="shared" ca="1" si="36"/>
        <v>0</v>
      </c>
      <c r="V80" s="45">
        <f t="shared" si="37"/>
        <v>0</v>
      </c>
      <c r="W80" s="45">
        <f t="shared" ca="1" si="30"/>
        <v>0</v>
      </c>
      <c r="X80" s="274">
        <f t="shared" ca="1" si="38"/>
        <v>7.2759576141834259E-11</v>
      </c>
      <c r="Z80" s="28">
        <f t="shared" ca="1" si="39"/>
        <v>0</v>
      </c>
      <c r="AA80" s="233"/>
      <c r="AB80" s="45">
        <f t="shared" ca="1" si="40"/>
        <v>0</v>
      </c>
      <c r="AC80" s="45">
        <f t="shared" ca="1" si="22"/>
        <v>0</v>
      </c>
      <c r="AD80" s="25">
        <f t="shared" ca="1" si="23"/>
        <v>0</v>
      </c>
    </row>
    <row r="81" spans="4:30" x14ac:dyDescent="0.35">
      <c r="D81" s="20">
        <v>77</v>
      </c>
      <c r="E81" s="21">
        <f t="shared" ca="1" si="31"/>
        <v>72805</v>
      </c>
      <c r="F81" s="44">
        <f t="shared" ca="1" si="24"/>
        <v>73169</v>
      </c>
      <c r="G81" s="22" t="s">
        <v>119</v>
      </c>
      <c r="H81" s="44">
        <f t="shared" ca="1" si="32"/>
        <v>72776</v>
      </c>
      <c r="I81" s="45">
        <f t="shared" si="33"/>
        <v>0</v>
      </c>
      <c r="J81" s="45">
        <f t="shared" ca="1" si="25"/>
        <v>0</v>
      </c>
      <c r="K81" s="45">
        <f t="shared" si="34"/>
        <v>0</v>
      </c>
      <c r="L81" s="45"/>
      <c r="M81" s="45">
        <f t="shared" si="35"/>
        <v>0</v>
      </c>
      <c r="N81" s="257">
        <f t="shared" ca="1" si="26"/>
        <v>0.05</v>
      </c>
      <c r="O81" s="23"/>
      <c r="P81" s="255">
        <f t="shared" ca="1" si="27"/>
        <v>9.4999999999999998E-3</v>
      </c>
      <c r="Q81" s="163">
        <f t="shared" ca="1" si="28"/>
        <v>0.05</v>
      </c>
      <c r="R81" s="164">
        <f ca="1">NPV(Q80,K81:$K$244) + ($A$13+$A$14+$A$15)/POWER(1+Q80,$A$29-D81+1)</f>
        <v>0</v>
      </c>
      <c r="S81" s="164">
        <f ca="1">NPV(Q81,K81:$K$244) + ($A$13+$A$14+$A$15)/POWER(1+Q81,$A$29-D81+1)</f>
        <v>0</v>
      </c>
      <c r="T81" s="45">
        <f t="shared" ca="1" si="29"/>
        <v>7.2759576141834259E-11</v>
      </c>
      <c r="U81" s="45">
        <f t="shared" ca="1" si="36"/>
        <v>0</v>
      </c>
      <c r="V81" s="45">
        <f t="shared" si="37"/>
        <v>0</v>
      </c>
      <c r="W81" s="45">
        <f t="shared" ca="1" si="30"/>
        <v>0</v>
      </c>
      <c r="X81" s="274">
        <f t="shared" ca="1" si="38"/>
        <v>7.2759576141834259E-11</v>
      </c>
      <c r="Z81" s="28">
        <f t="shared" ca="1" si="39"/>
        <v>0</v>
      </c>
      <c r="AA81" s="233"/>
      <c r="AB81" s="45">
        <f t="shared" ca="1" si="40"/>
        <v>0</v>
      </c>
      <c r="AC81" s="45">
        <f t="shared" ca="1" si="22"/>
        <v>0</v>
      </c>
      <c r="AD81" s="25">
        <f t="shared" ca="1" si="23"/>
        <v>0</v>
      </c>
    </row>
    <row r="82" spans="4:30" x14ac:dyDescent="0.35">
      <c r="D82" s="20">
        <v>78</v>
      </c>
      <c r="E82" s="21">
        <f t="shared" ca="1" si="31"/>
        <v>73170</v>
      </c>
      <c r="F82" s="44">
        <f t="shared" ca="1" si="24"/>
        <v>73534</v>
      </c>
      <c r="G82" s="22" t="s">
        <v>119</v>
      </c>
      <c r="H82" s="44">
        <f t="shared" ca="1" si="32"/>
        <v>73141</v>
      </c>
      <c r="I82" s="45">
        <f t="shared" si="33"/>
        <v>0</v>
      </c>
      <c r="J82" s="45">
        <f t="shared" ca="1" si="25"/>
        <v>0</v>
      </c>
      <c r="K82" s="45">
        <f t="shared" si="34"/>
        <v>0</v>
      </c>
      <c r="L82" s="45"/>
      <c r="M82" s="45">
        <f t="shared" si="35"/>
        <v>0</v>
      </c>
      <c r="N82" s="257">
        <f t="shared" ca="1" si="26"/>
        <v>0.05</v>
      </c>
      <c r="O82" s="23"/>
      <c r="P82" s="255">
        <f t="shared" ca="1" si="27"/>
        <v>9.4999999999999998E-3</v>
      </c>
      <c r="Q82" s="163">
        <f t="shared" ca="1" si="28"/>
        <v>0.05</v>
      </c>
      <c r="R82" s="164">
        <f ca="1">NPV(Q81,K82:$K$244) + ($A$13+$A$14+$A$15)/POWER(1+Q81,$A$29-D82+1)</f>
        <v>0</v>
      </c>
      <c r="S82" s="164">
        <f ca="1">NPV(Q82,K82:$K$244) + ($A$13+$A$14+$A$15)/POWER(1+Q82,$A$29-D82+1)</f>
        <v>0</v>
      </c>
      <c r="T82" s="45">
        <f t="shared" ca="1" si="29"/>
        <v>7.2759576141834259E-11</v>
      </c>
      <c r="U82" s="45">
        <f t="shared" ca="1" si="36"/>
        <v>0</v>
      </c>
      <c r="V82" s="45">
        <f t="shared" si="37"/>
        <v>0</v>
      </c>
      <c r="W82" s="45">
        <f t="shared" ca="1" si="30"/>
        <v>0</v>
      </c>
      <c r="X82" s="274">
        <f t="shared" ca="1" si="38"/>
        <v>7.2759576141834259E-11</v>
      </c>
      <c r="Z82" s="28">
        <f t="shared" ca="1" si="39"/>
        <v>0</v>
      </c>
      <c r="AA82" s="233"/>
      <c r="AB82" s="45">
        <f t="shared" ca="1" si="40"/>
        <v>0</v>
      </c>
      <c r="AC82" s="45">
        <f t="shared" ca="1" si="22"/>
        <v>0</v>
      </c>
      <c r="AD82" s="25">
        <f t="shared" ca="1" si="23"/>
        <v>0</v>
      </c>
    </row>
    <row r="83" spans="4:30" x14ac:dyDescent="0.35">
      <c r="D83" s="20">
        <v>79</v>
      </c>
      <c r="E83" s="21">
        <f t="shared" ca="1" si="31"/>
        <v>73535</v>
      </c>
      <c r="F83" s="44">
        <f t="shared" ca="1" si="24"/>
        <v>73899</v>
      </c>
      <c r="G83" s="22" t="s">
        <v>119</v>
      </c>
      <c r="H83" s="44">
        <f t="shared" ca="1" si="32"/>
        <v>73506</v>
      </c>
      <c r="I83" s="45">
        <f t="shared" si="33"/>
        <v>0</v>
      </c>
      <c r="J83" s="45">
        <f t="shared" ca="1" si="25"/>
        <v>0</v>
      </c>
      <c r="K83" s="45">
        <f t="shared" si="34"/>
        <v>0</v>
      </c>
      <c r="L83" s="45"/>
      <c r="M83" s="45">
        <f t="shared" si="35"/>
        <v>0</v>
      </c>
      <c r="N83" s="257">
        <f t="shared" ca="1" si="26"/>
        <v>0.05</v>
      </c>
      <c r="O83" s="23"/>
      <c r="P83" s="255">
        <f t="shared" ca="1" si="27"/>
        <v>9.4999999999999998E-3</v>
      </c>
      <c r="Q83" s="163">
        <f t="shared" ca="1" si="28"/>
        <v>0.05</v>
      </c>
      <c r="R83" s="164">
        <f ca="1">NPV(Q82,K83:$K$244) + ($A$13+$A$14+$A$15)/POWER(1+Q82,$A$29-D83+1)</f>
        <v>0</v>
      </c>
      <c r="S83" s="164">
        <f ca="1">NPV(Q83,K83:$K$244) + ($A$13+$A$14+$A$15)/POWER(1+Q83,$A$29-D83+1)</f>
        <v>0</v>
      </c>
      <c r="T83" s="45">
        <f t="shared" ca="1" si="29"/>
        <v>7.2759576141834259E-11</v>
      </c>
      <c r="U83" s="45">
        <f t="shared" ca="1" si="36"/>
        <v>0</v>
      </c>
      <c r="V83" s="45">
        <f t="shared" si="37"/>
        <v>0</v>
      </c>
      <c r="W83" s="45">
        <f t="shared" ca="1" si="30"/>
        <v>0</v>
      </c>
      <c r="X83" s="274">
        <f t="shared" ca="1" si="38"/>
        <v>7.2759576141834259E-11</v>
      </c>
      <c r="Z83" s="28">
        <f t="shared" ca="1" si="39"/>
        <v>0</v>
      </c>
      <c r="AA83" s="233"/>
      <c r="AB83" s="45">
        <f t="shared" ca="1" si="40"/>
        <v>0</v>
      </c>
      <c r="AC83" s="45">
        <f t="shared" ca="1" si="22"/>
        <v>0</v>
      </c>
      <c r="AD83" s="25">
        <f t="shared" ca="1" si="23"/>
        <v>0</v>
      </c>
    </row>
    <row r="84" spans="4:30" x14ac:dyDescent="0.35">
      <c r="D84" s="20">
        <v>80</v>
      </c>
      <c r="E84" s="21">
        <f t="shared" ca="1" si="31"/>
        <v>73900</v>
      </c>
      <c r="F84" s="44">
        <f t="shared" ca="1" si="24"/>
        <v>74264</v>
      </c>
      <c r="G84" s="22" t="s">
        <v>119</v>
      </c>
      <c r="H84" s="44">
        <f t="shared" ca="1" si="32"/>
        <v>73871</v>
      </c>
      <c r="I84" s="45">
        <f t="shared" si="33"/>
        <v>0</v>
      </c>
      <c r="J84" s="45">
        <f t="shared" ca="1" si="25"/>
        <v>0</v>
      </c>
      <c r="K84" s="45">
        <f t="shared" si="34"/>
        <v>0</v>
      </c>
      <c r="L84" s="45"/>
      <c r="M84" s="45">
        <f t="shared" si="35"/>
        <v>0</v>
      </c>
      <c r="N84" s="257">
        <f t="shared" ca="1" si="26"/>
        <v>0.05</v>
      </c>
      <c r="O84" s="23"/>
      <c r="P84" s="255">
        <f t="shared" ca="1" si="27"/>
        <v>9.4999999999999998E-3</v>
      </c>
      <c r="Q84" s="163">
        <f t="shared" ca="1" si="28"/>
        <v>0.05</v>
      </c>
      <c r="R84" s="164">
        <f ca="1">NPV(Q83,K84:$K$244) + ($A$13+$A$14+$A$15)/POWER(1+Q83,$A$29-D84+1)</f>
        <v>0</v>
      </c>
      <c r="S84" s="164">
        <f ca="1">NPV(Q84,K84:$K$244) + ($A$13+$A$14+$A$15)/POWER(1+Q84,$A$29-D84+1)</f>
        <v>0</v>
      </c>
      <c r="T84" s="45">
        <f t="shared" ca="1" si="29"/>
        <v>7.2759576141834259E-11</v>
      </c>
      <c r="U84" s="45">
        <f t="shared" ca="1" si="36"/>
        <v>0</v>
      </c>
      <c r="V84" s="45">
        <f t="shared" si="37"/>
        <v>0</v>
      </c>
      <c r="W84" s="45">
        <f t="shared" ca="1" si="30"/>
        <v>0</v>
      </c>
      <c r="X84" s="274">
        <f t="shared" ca="1" si="38"/>
        <v>7.2759576141834259E-11</v>
      </c>
      <c r="Z84" s="28">
        <f t="shared" ca="1" si="39"/>
        <v>0</v>
      </c>
      <c r="AA84" s="233"/>
      <c r="AB84" s="45">
        <f t="shared" ca="1" si="40"/>
        <v>0</v>
      </c>
      <c r="AC84" s="45">
        <f t="shared" ca="1" si="22"/>
        <v>0</v>
      </c>
      <c r="AD84" s="25">
        <f t="shared" ca="1" si="23"/>
        <v>0</v>
      </c>
    </row>
    <row r="85" spans="4:30" x14ac:dyDescent="0.35">
      <c r="D85" s="20">
        <v>81</v>
      </c>
      <c r="E85" s="21">
        <f t="shared" ca="1" si="31"/>
        <v>74265</v>
      </c>
      <c r="F85" s="44">
        <f t="shared" ca="1" si="24"/>
        <v>74630</v>
      </c>
      <c r="G85" s="22" t="s">
        <v>119</v>
      </c>
      <c r="H85" s="44">
        <f t="shared" ca="1" si="32"/>
        <v>74236</v>
      </c>
      <c r="I85" s="45">
        <f t="shared" si="33"/>
        <v>0</v>
      </c>
      <c r="J85" s="45">
        <f t="shared" ca="1" si="25"/>
        <v>0</v>
      </c>
      <c r="K85" s="45">
        <f t="shared" si="34"/>
        <v>0</v>
      </c>
      <c r="L85" s="45"/>
      <c r="M85" s="45">
        <f t="shared" si="35"/>
        <v>0</v>
      </c>
      <c r="N85" s="257">
        <f t="shared" ca="1" si="26"/>
        <v>0.05</v>
      </c>
      <c r="O85" s="23"/>
      <c r="P85" s="255">
        <f t="shared" ca="1" si="27"/>
        <v>9.4999999999999998E-3</v>
      </c>
      <c r="Q85" s="163">
        <f t="shared" ca="1" si="28"/>
        <v>0.05</v>
      </c>
      <c r="R85" s="164">
        <f ca="1">NPV(Q84,K85:$K$244) + ($A$13+$A$14+$A$15)/POWER(1+Q84,$A$29-D85+1)</f>
        <v>0</v>
      </c>
      <c r="S85" s="164">
        <f ca="1">NPV(Q85,K85:$K$244) + ($A$13+$A$14+$A$15)/POWER(1+Q85,$A$29-D85+1)</f>
        <v>0</v>
      </c>
      <c r="T85" s="45">
        <f t="shared" ca="1" si="29"/>
        <v>7.2759576141834259E-11</v>
      </c>
      <c r="U85" s="45">
        <f t="shared" ca="1" si="36"/>
        <v>0</v>
      </c>
      <c r="V85" s="45">
        <f t="shared" si="37"/>
        <v>0</v>
      </c>
      <c r="W85" s="45">
        <f t="shared" ca="1" si="30"/>
        <v>0</v>
      </c>
      <c r="X85" s="274">
        <f t="shared" ca="1" si="38"/>
        <v>7.2759576141834259E-11</v>
      </c>
      <c r="Z85" s="28">
        <f t="shared" ca="1" si="39"/>
        <v>0</v>
      </c>
      <c r="AA85" s="233"/>
      <c r="AB85" s="45">
        <f t="shared" ca="1" si="40"/>
        <v>0</v>
      </c>
      <c r="AC85" s="45">
        <f t="shared" ca="1" si="22"/>
        <v>0</v>
      </c>
      <c r="AD85" s="25">
        <f t="shared" ca="1" si="23"/>
        <v>0</v>
      </c>
    </row>
    <row r="86" spans="4:30" x14ac:dyDescent="0.35">
      <c r="D86" s="20">
        <v>82</v>
      </c>
      <c r="E86" s="21">
        <f t="shared" ca="1" si="31"/>
        <v>74631</v>
      </c>
      <c r="F86" s="44">
        <f t="shared" ca="1" si="24"/>
        <v>74995</v>
      </c>
      <c r="G86" s="22" t="s">
        <v>119</v>
      </c>
      <c r="H86" s="44">
        <f t="shared" ca="1" si="32"/>
        <v>74602</v>
      </c>
      <c r="I86" s="45">
        <f t="shared" si="33"/>
        <v>0</v>
      </c>
      <c r="J86" s="45">
        <f t="shared" ca="1" si="25"/>
        <v>0</v>
      </c>
      <c r="K86" s="45">
        <f t="shared" si="34"/>
        <v>0</v>
      </c>
      <c r="L86" s="45"/>
      <c r="M86" s="45">
        <f t="shared" si="35"/>
        <v>0</v>
      </c>
      <c r="N86" s="257">
        <f t="shared" ca="1" si="26"/>
        <v>0.05</v>
      </c>
      <c r="O86" s="23"/>
      <c r="P86" s="255">
        <f t="shared" ca="1" si="27"/>
        <v>9.4999999999999998E-3</v>
      </c>
      <c r="Q86" s="163">
        <f t="shared" ca="1" si="28"/>
        <v>0.05</v>
      </c>
      <c r="R86" s="164">
        <f ca="1">NPV(Q85,K86:$K$244) + ($A$13+$A$14+$A$15)/POWER(1+Q85,$A$29-D86+1)</f>
        <v>0</v>
      </c>
      <c r="S86" s="164">
        <f ca="1">NPV(Q86,K86:$K$244) + ($A$13+$A$14+$A$15)/POWER(1+Q86,$A$29-D86+1)</f>
        <v>0</v>
      </c>
      <c r="T86" s="45">
        <f t="shared" ca="1" si="29"/>
        <v>7.2759576141834259E-11</v>
      </c>
      <c r="U86" s="45">
        <f t="shared" ca="1" si="36"/>
        <v>0</v>
      </c>
      <c r="V86" s="45">
        <f t="shared" si="37"/>
        <v>0</v>
      </c>
      <c r="W86" s="45">
        <f t="shared" ca="1" si="30"/>
        <v>0</v>
      </c>
      <c r="X86" s="274">
        <f t="shared" ca="1" si="38"/>
        <v>7.2759576141834259E-11</v>
      </c>
      <c r="Z86" s="28">
        <f t="shared" ca="1" si="39"/>
        <v>0</v>
      </c>
      <c r="AA86" s="233"/>
      <c r="AB86" s="45">
        <f t="shared" ca="1" si="40"/>
        <v>0</v>
      </c>
      <c r="AC86" s="45">
        <f t="shared" ca="1" si="22"/>
        <v>0</v>
      </c>
      <c r="AD86" s="25">
        <f t="shared" ca="1" si="23"/>
        <v>0</v>
      </c>
    </row>
    <row r="87" spans="4:30" x14ac:dyDescent="0.35">
      <c r="D87" s="20">
        <v>83</v>
      </c>
      <c r="E87" s="21">
        <f t="shared" ca="1" si="31"/>
        <v>74996</v>
      </c>
      <c r="F87" s="44">
        <f t="shared" ca="1" si="24"/>
        <v>75360</v>
      </c>
      <c r="G87" s="22" t="s">
        <v>119</v>
      </c>
      <c r="H87" s="44">
        <f t="shared" ca="1" si="32"/>
        <v>74967</v>
      </c>
      <c r="I87" s="45">
        <f t="shared" si="33"/>
        <v>0</v>
      </c>
      <c r="J87" s="45">
        <f t="shared" ca="1" si="25"/>
        <v>0</v>
      </c>
      <c r="K87" s="45">
        <f t="shared" si="34"/>
        <v>0</v>
      </c>
      <c r="L87" s="45"/>
      <c r="M87" s="45">
        <f t="shared" si="35"/>
        <v>0</v>
      </c>
      <c r="N87" s="257">
        <f t="shared" ca="1" si="26"/>
        <v>0.05</v>
      </c>
      <c r="O87" s="23"/>
      <c r="P87" s="255">
        <f t="shared" ca="1" si="27"/>
        <v>9.4999999999999998E-3</v>
      </c>
      <c r="Q87" s="163">
        <f t="shared" ca="1" si="28"/>
        <v>0.05</v>
      </c>
      <c r="R87" s="164">
        <f ca="1">NPV(Q86,K87:$K$244) + ($A$13+$A$14+$A$15)/POWER(1+Q86,$A$29-D87+1)</f>
        <v>0</v>
      </c>
      <c r="S87" s="164">
        <f ca="1">NPV(Q87,K87:$K$244) + ($A$13+$A$14+$A$15)/POWER(1+Q87,$A$29-D87+1)</f>
        <v>0</v>
      </c>
      <c r="T87" s="45">
        <f t="shared" ca="1" si="29"/>
        <v>7.2759576141834259E-11</v>
      </c>
      <c r="U87" s="45">
        <f t="shared" ca="1" si="36"/>
        <v>0</v>
      </c>
      <c r="V87" s="45">
        <f t="shared" si="37"/>
        <v>0</v>
      </c>
      <c r="W87" s="45">
        <f t="shared" ca="1" si="30"/>
        <v>0</v>
      </c>
      <c r="X87" s="274">
        <f t="shared" ca="1" si="38"/>
        <v>7.2759576141834259E-11</v>
      </c>
      <c r="Z87" s="28">
        <f t="shared" ca="1" si="39"/>
        <v>0</v>
      </c>
      <c r="AA87" s="233"/>
      <c r="AB87" s="45">
        <f t="shared" ca="1" si="40"/>
        <v>0</v>
      </c>
      <c r="AC87" s="45">
        <f t="shared" ca="1" si="22"/>
        <v>0</v>
      </c>
      <c r="AD87" s="25">
        <f t="shared" ca="1" si="23"/>
        <v>0</v>
      </c>
    </row>
    <row r="88" spans="4:30" x14ac:dyDescent="0.35">
      <c r="D88" s="20">
        <v>84</v>
      </c>
      <c r="E88" s="21">
        <f t="shared" ca="1" si="31"/>
        <v>75361</v>
      </c>
      <c r="F88" s="44">
        <f t="shared" ca="1" si="24"/>
        <v>75725</v>
      </c>
      <c r="G88" s="22" t="s">
        <v>119</v>
      </c>
      <c r="H88" s="44">
        <f t="shared" ca="1" si="32"/>
        <v>75332</v>
      </c>
      <c r="I88" s="45">
        <f t="shared" si="33"/>
        <v>0</v>
      </c>
      <c r="J88" s="45">
        <f t="shared" ca="1" si="25"/>
        <v>0</v>
      </c>
      <c r="K88" s="45">
        <f t="shared" si="34"/>
        <v>0</v>
      </c>
      <c r="L88" s="45"/>
      <c r="M88" s="45">
        <f t="shared" si="35"/>
        <v>0</v>
      </c>
      <c r="N88" s="257">
        <f t="shared" ca="1" si="26"/>
        <v>0.05</v>
      </c>
      <c r="O88" s="23"/>
      <c r="P88" s="255">
        <f t="shared" ca="1" si="27"/>
        <v>9.4999999999999998E-3</v>
      </c>
      <c r="Q88" s="163">
        <f t="shared" ca="1" si="28"/>
        <v>0.05</v>
      </c>
      <c r="R88" s="164">
        <f ca="1">NPV(Q87,K88:$K$244) + ($A$13+$A$14+$A$15)/POWER(1+Q87,$A$29-D88+1)</f>
        <v>0</v>
      </c>
      <c r="S88" s="164">
        <f ca="1">NPV(Q88,K88:$K$244) + ($A$13+$A$14+$A$15)/POWER(1+Q88,$A$29-D88+1)</f>
        <v>0</v>
      </c>
      <c r="T88" s="45">
        <f t="shared" ca="1" si="29"/>
        <v>7.2759576141834259E-11</v>
      </c>
      <c r="U88" s="45">
        <f t="shared" ca="1" si="36"/>
        <v>0</v>
      </c>
      <c r="V88" s="45">
        <f t="shared" si="37"/>
        <v>0</v>
      </c>
      <c r="W88" s="45">
        <f t="shared" ca="1" si="30"/>
        <v>0</v>
      </c>
      <c r="X88" s="274">
        <f t="shared" ca="1" si="38"/>
        <v>7.2759576141834259E-11</v>
      </c>
      <c r="Z88" s="28">
        <f t="shared" ca="1" si="39"/>
        <v>0</v>
      </c>
      <c r="AA88" s="233"/>
      <c r="AB88" s="45">
        <f t="shared" ca="1" si="40"/>
        <v>0</v>
      </c>
      <c r="AC88" s="45">
        <f t="shared" ca="1" si="22"/>
        <v>0</v>
      </c>
      <c r="AD88" s="25">
        <f t="shared" ca="1" si="23"/>
        <v>0</v>
      </c>
    </row>
    <row r="89" spans="4:30" x14ac:dyDescent="0.35">
      <c r="D89" s="20">
        <v>85</v>
      </c>
      <c r="E89" s="21">
        <f t="shared" ca="1" si="31"/>
        <v>75726</v>
      </c>
      <c r="F89" s="44">
        <f t="shared" ca="1" si="24"/>
        <v>76091</v>
      </c>
      <c r="G89" s="22" t="s">
        <v>119</v>
      </c>
      <c r="H89" s="44">
        <f t="shared" ca="1" si="32"/>
        <v>75697</v>
      </c>
      <c r="I89" s="45">
        <f t="shared" si="33"/>
        <v>0</v>
      </c>
      <c r="J89" s="45">
        <f t="shared" ca="1" si="25"/>
        <v>0</v>
      </c>
      <c r="K89" s="45">
        <f t="shared" si="34"/>
        <v>0</v>
      </c>
      <c r="L89" s="45"/>
      <c r="M89" s="45">
        <f t="shared" si="35"/>
        <v>0</v>
      </c>
      <c r="N89" s="257">
        <f t="shared" ca="1" si="26"/>
        <v>0.05</v>
      </c>
      <c r="O89" s="23"/>
      <c r="P89" s="255">
        <f t="shared" ca="1" si="27"/>
        <v>9.4999999999999998E-3</v>
      </c>
      <c r="Q89" s="163">
        <f t="shared" ca="1" si="28"/>
        <v>0.05</v>
      </c>
      <c r="R89" s="164">
        <f ca="1">NPV(Q88,K89:$K$244) + ($A$13+$A$14+$A$15)/POWER(1+Q88,$A$29-D89+1)</f>
        <v>0</v>
      </c>
      <c r="S89" s="164">
        <f ca="1">NPV(Q89,K89:$K$244) + ($A$13+$A$14+$A$15)/POWER(1+Q89,$A$29-D89+1)</f>
        <v>0</v>
      </c>
      <c r="T89" s="45">
        <f t="shared" ca="1" si="29"/>
        <v>7.2759576141834259E-11</v>
      </c>
      <c r="U89" s="45">
        <f t="shared" ca="1" si="36"/>
        <v>0</v>
      </c>
      <c r="V89" s="45">
        <f t="shared" si="37"/>
        <v>0</v>
      </c>
      <c r="W89" s="45">
        <f t="shared" ca="1" si="30"/>
        <v>0</v>
      </c>
      <c r="X89" s="274">
        <f t="shared" ca="1" si="38"/>
        <v>7.2759576141834259E-11</v>
      </c>
      <c r="Z89" s="28">
        <f t="shared" ca="1" si="39"/>
        <v>0</v>
      </c>
      <c r="AA89" s="233"/>
      <c r="AB89" s="45">
        <f t="shared" ca="1" si="40"/>
        <v>0</v>
      </c>
      <c r="AC89" s="45">
        <f t="shared" ca="1" si="22"/>
        <v>0</v>
      </c>
      <c r="AD89" s="25">
        <f t="shared" ca="1" si="23"/>
        <v>0</v>
      </c>
    </row>
    <row r="90" spans="4:30" x14ac:dyDescent="0.35">
      <c r="D90" s="20">
        <v>86</v>
      </c>
      <c r="E90" s="21">
        <f t="shared" ca="1" si="31"/>
        <v>76092</v>
      </c>
      <c r="F90" s="44">
        <f t="shared" ca="1" si="24"/>
        <v>76456</v>
      </c>
      <c r="G90" s="22" t="s">
        <v>119</v>
      </c>
      <c r="H90" s="44">
        <f t="shared" ca="1" si="32"/>
        <v>76063</v>
      </c>
      <c r="I90" s="45">
        <f t="shared" si="33"/>
        <v>0</v>
      </c>
      <c r="J90" s="45">
        <f t="shared" ca="1" si="25"/>
        <v>0</v>
      </c>
      <c r="K90" s="45">
        <f t="shared" si="34"/>
        <v>0</v>
      </c>
      <c r="L90" s="45"/>
      <c r="M90" s="45">
        <f t="shared" si="35"/>
        <v>0</v>
      </c>
      <c r="N90" s="257">
        <f t="shared" ca="1" si="26"/>
        <v>0.05</v>
      </c>
      <c r="O90" s="23"/>
      <c r="P90" s="255">
        <f t="shared" ca="1" si="27"/>
        <v>9.4999999999999998E-3</v>
      </c>
      <c r="Q90" s="163">
        <f t="shared" ca="1" si="28"/>
        <v>0.05</v>
      </c>
      <c r="R90" s="164">
        <f ca="1">NPV(Q89,K90:$K$244) + ($A$13+$A$14+$A$15)/POWER(1+Q89,$A$29-D90+1)</f>
        <v>0</v>
      </c>
      <c r="S90" s="164">
        <f ca="1">NPV(Q90,K90:$K$244) + ($A$13+$A$14+$A$15)/POWER(1+Q90,$A$29-D90+1)</f>
        <v>0</v>
      </c>
      <c r="T90" s="45">
        <f t="shared" ca="1" si="29"/>
        <v>7.2759576141834259E-11</v>
      </c>
      <c r="U90" s="45">
        <f t="shared" ca="1" si="36"/>
        <v>0</v>
      </c>
      <c r="V90" s="45">
        <f t="shared" si="37"/>
        <v>0</v>
      </c>
      <c r="W90" s="45">
        <f t="shared" ca="1" si="30"/>
        <v>0</v>
      </c>
      <c r="X90" s="274">
        <f t="shared" ca="1" si="38"/>
        <v>7.2759576141834259E-11</v>
      </c>
      <c r="Z90" s="28">
        <f t="shared" ca="1" si="39"/>
        <v>0</v>
      </c>
      <c r="AA90" s="233"/>
      <c r="AB90" s="45">
        <f t="shared" ca="1" si="40"/>
        <v>0</v>
      </c>
      <c r="AC90" s="45">
        <f t="shared" ca="1" si="22"/>
        <v>0</v>
      </c>
      <c r="AD90" s="25">
        <f t="shared" ca="1" si="23"/>
        <v>0</v>
      </c>
    </row>
    <row r="91" spans="4:30" x14ac:dyDescent="0.35">
      <c r="D91" s="20">
        <v>87</v>
      </c>
      <c r="E91" s="21">
        <f t="shared" ca="1" si="31"/>
        <v>76457</v>
      </c>
      <c r="F91" s="44">
        <f t="shared" ca="1" si="24"/>
        <v>76821</v>
      </c>
      <c r="G91" s="22" t="s">
        <v>119</v>
      </c>
      <c r="H91" s="44">
        <f t="shared" ca="1" si="32"/>
        <v>76428</v>
      </c>
      <c r="I91" s="45">
        <f t="shared" si="33"/>
        <v>0</v>
      </c>
      <c r="J91" s="45">
        <f t="shared" ca="1" si="25"/>
        <v>0</v>
      </c>
      <c r="K91" s="45">
        <f t="shared" si="34"/>
        <v>0</v>
      </c>
      <c r="L91" s="45"/>
      <c r="M91" s="45">
        <f t="shared" si="35"/>
        <v>0</v>
      </c>
      <c r="N91" s="257">
        <f t="shared" ca="1" si="26"/>
        <v>0.05</v>
      </c>
      <c r="O91" s="23"/>
      <c r="P91" s="255">
        <f t="shared" ca="1" si="27"/>
        <v>9.4999999999999998E-3</v>
      </c>
      <c r="Q91" s="163">
        <f t="shared" ca="1" si="28"/>
        <v>0.05</v>
      </c>
      <c r="R91" s="164">
        <f ca="1">NPV(Q90,K91:$K$244) + ($A$13+$A$14+$A$15)/POWER(1+Q90,$A$29-D91+1)</f>
        <v>0</v>
      </c>
      <c r="S91" s="164">
        <f ca="1">NPV(Q91,K91:$K$244) + ($A$13+$A$14+$A$15)/POWER(1+Q91,$A$29-D91+1)</f>
        <v>0</v>
      </c>
      <c r="T91" s="45">
        <f t="shared" ca="1" si="29"/>
        <v>7.2759576141834259E-11</v>
      </c>
      <c r="U91" s="45">
        <f t="shared" ca="1" si="36"/>
        <v>0</v>
      </c>
      <c r="V91" s="45">
        <f t="shared" si="37"/>
        <v>0</v>
      </c>
      <c r="W91" s="45">
        <f t="shared" ca="1" si="30"/>
        <v>0</v>
      </c>
      <c r="X91" s="274">
        <f t="shared" ca="1" si="38"/>
        <v>7.2759576141834259E-11</v>
      </c>
      <c r="Z91" s="28">
        <f t="shared" ca="1" si="39"/>
        <v>0</v>
      </c>
      <c r="AA91" s="233"/>
      <c r="AB91" s="45">
        <f t="shared" ca="1" si="40"/>
        <v>0</v>
      </c>
      <c r="AC91" s="45">
        <f t="shared" ca="1" si="22"/>
        <v>0</v>
      </c>
      <c r="AD91" s="25">
        <f t="shared" ca="1" si="23"/>
        <v>0</v>
      </c>
    </row>
    <row r="92" spans="4:30" x14ac:dyDescent="0.35">
      <c r="D92" s="20">
        <v>88</v>
      </c>
      <c r="E92" s="21">
        <f t="shared" ca="1" si="31"/>
        <v>76822</v>
      </c>
      <c r="F92" s="44">
        <f t="shared" ca="1" si="24"/>
        <v>77186</v>
      </c>
      <c r="G92" s="22" t="s">
        <v>119</v>
      </c>
      <c r="H92" s="44">
        <f t="shared" ca="1" si="32"/>
        <v>76793</v>
      </c>
      <c r="I92" s="45">
        <f t="shared" si="33"/>
        <v>0</v>
      </c>
      <c r="J92" s="45">
        <f t="shared" ca="1" si="25"/>
        <v>0</v>
      </c>
      <c r="K92" s="45">
        <f t="shared" si="34"/>
        <v>0</v>
      </c>
      <c r="L92" s="45"/>
      <c r="M92" s="45">
        <f t="shared" si="35"/>
        <v>0</v>
      </c>
      <c r="N92" s="257">
        <f t="shared" ca="1" si="26"/>
        <v>0.05</v>
      </c>
      <c r="O92" s="23"/>
      <c r="P92" s="255">
        <f t="shared" ca="1" si="27"/>
        <v>9.4999999999999998E-3</v>
      </c>
      <c r="Q92" s="163">
        <f t="shared" ca="1" si="28"/>
        <v>0.05</v>
      </c>
      <c r="R92" s="164">
        <f ca="1">NPV(Q91,K92:$K$244) + ($A$13+$A$14+$A$15)/POWER(1+Q91,$A$29-D92+1)</f>
        <v>0</v>
      </c>
      <c r="S92" s="164">
        <f ca="1">NPV(Q92,K92:$K$244) + ($A$13+$A$14+$A$15)/POWER(1+Q92,$A$29-D92+1)</f>
        <v>0</v>
      </c>
      <c r="T92" s="45">
        <f t="shared" ca="1" si="29"/>
        <v>7.2759576141834259E-11</v>
      </c>
      <c r="U92" s="45">
        <f t="shared" ca="1" si="36"/>
        <v>0</v>
      </c>
      <c r="V92" s="45">
        <f t="shared" si="37"/>
        <v>0</v>
      </c>
      <c r="W92" s="45">
        <f t="shared" ca="1" si="30"/>
        <v>0</v>
      </c>
      <c r="X92" s="274">
        <f t="shared" ca="1" si="38"/>
        <v>7.2759576141834259E-11</v>
      </c>
      <c r="Z92" s="28">
        <f t="shared" ca="1" si="39"/>
        <v>0</v>
      </c>
      <c r="AA92" s="233"/>
      <c r="AB92" s="45">
        <f t="shared" ca="1" si="40"/>
        <v>0</v>
      </c>
      <c r="AC92" s="45">
        <f t="shared" ca="1" si="22"/>
        <v>0</v>
      </c>
      <c r="AD92" s="25">
        <f t="shared" ca="1" si="23"/>
        <v>0</v>
      </c>
    </row>
    <row r="93" spans="4:30" x14ac:dyDescent="0.35">
      <c r="D93" s="20">
        <v>89</v>
      </c>
      <c r="E93" s="21">
        <f t="shared" ca="1" si="31"/>
        <v>77187</v>
      </c>
      <c r="F93" s="44">
        <f t="shared" ca="1" si="24"/>
        <v>77552</v>
      </c>
      <c r="G93" s="22" t="s">
        <v>119</v>
      </c>
      <c r="H93" s="44">
        <f t="shared" ca="1" si="32"/>
        <v>77158</v>
      </c>
      <c r="I93" s="45">
        <f t="shared" si="33"/>
        <v>0</v>
      </c>
      <c r="J93" s="45">
        <f t="shared" ca="1" si="25"/>
        <v>0</v>
      </c>
      <c r="K93" s="45">
        <f t="shared" si="34"/>
        <v>0</v>
      </c>
      <c r="L93" s="45"/>
      <c r="M93" s="45">
        <f t="shared" si="35"/>
        <v>0</v>
      </c>
      <c r="N93" s="257">
        <f t="shared" ca="1" si="26"/>
        <v>0.05</v>
      </c>
      <c r="O93" s="23"/>
      <c r="P93" s="255">
        <f t="shared" ca="1" si="27"/>
        <v>9.4999999999999998E-3</v>
      </c>
      <c r="Q93" s="163">
        <f t="shared" ca="1" si="28"/>
        <v>0.05</v>
      </c>
      <c r="R93" s="164">
        <f ca="1">NPV(Q92,K93:$K$244) + ($A$13+$A$14+$A$15)/POWER(1+Q92,$A$29-D93+1)</f>
        <v>0</v>
      </c>
      <c r="S93" s="164">
        <f ca="1">NPV(Q93,K93:$K$244) + ($A$13+$A$14+$A$15)/POWER(1+Q93,$A$29-D93+1)</f>
        <v>0</v>
      </c>
      <c r="T93" s="45">
        <f t="shared" ca="1" si="29"/>
        <v>7.2759576141834259E-11</v>
      </c>
      <c r="U93" s="45">
        <f t="shared" ca="1" si="36"/>
        <v>0</v>
      </c>
      <c r="V93" s="45">
        <f t="shared" si="37"/>
        <v>0</v>
      </c>
      <c r="W93" s="45">
        <f t="shared" ca="1" si="30"/>
        <v>0</v>
      </c>
      <c r="X93" s="274">
        <f t="shared" ca="1" si="38"/>
        <v>7.2759576141834259E-11</v>
      </c>
      <c r="Z93" s="28">
        <f t="shared" ca="1" si="39"/>
        <v>0</v>
      </c>
      <c r="AA93" s="233"/>
      <c r="AB93" s="45">
        <f t="shared" ca="1" si="40"/>
        <v>0</v>
      </c>
      <c r="AC93" s="45">
        <f t="shared" ca="1" si="22"/>
        <v>0</v>
      </c>
      <c r="AD93" s="25">
        <f t="shared" ca="1" si="23"/>
        <v>0</v>
      </c>
    </row>
    <row r="94" spans="4:30" x14ac:dyDescent="0.35">
      <c r="D94" s="20">
        <v>90</v>
      </c>
      <c r="E94" s="21">
        <f t="shared" ca="1" si="31"/>
        <v>77553</v>
      </c>
      <c r="F94" s="44">
        <f t="shared" ca="1" si="24"/>
        <v>77917</v>
      </c>
      <c r="G94" s="22" t="s">
        <v>119</v>
      </c>
      <c r="H94" s="44">
        <f t="shared" ca="1" si="32"/>
        <v>77524</v>
      </c>
      <c r="I94" s="45">
        <f t="shared" si="33"/>
        <v>0</v>
      </c>
      <c r="J94" s="45">
        <f t="shared" ca="1" si="25"/>
        <v>0</v>
      </c>
      <c r="K94" s="45">
        <f t="shared" si="34"/>
        <v>0</v>
      </c>
      <c r="L94" s="45"/>
      <c r="M94" s="45">
        <f t="shared" si="35"/>
        <v>0</v>
      </c>
      <c r="N94" s="257">
        <f t="shared" ca="1" si="26"/>
        <v>0.05</v>
      </c>
      <c r="O94" s="23"/>
      <c r="P94" s="255">
        <f t="shared" ca="1" si="27"/>
        <v>9.4999999999999998E-3</v>
      </c>
      <c r="Q94" s="163">
        <f t="shared" ca="1" si="28"/>
        <v>0.05</v>
      </c>
      <c r="R94" s="164">
        <f ca="1">NPV(Q93,K94:$K$244) + ($A$13+$A$14+$A$15)/POWER(1+Q93,$A$29-D94+1)</f>
        <v>0</v>
      </c>
      <c r="S94" s="164">
        <f ca="1">NPV(Q94,K94:$K$244) + ($A$13+$A$14+$A$15)/POWER(1+Q94,$A$29-D94+1)</f>
        <v>0</v>
      </c>
      <c r="T94" s="45">
        <f t="shared" ca="1" si="29"/>
        <v>7.2759576141834259E-11</v>
      </c>
      <c r="U94" s="45">
        <f t="shared" ca="1" si="36"/>
        <v>0</v>
      </c>
      <c r="V94" s="45">
        <f t="shared" si="37"/>
        <v>0</v>
      </c>
      <c r="W94" s="45">
        <f t="shared" ca="1" si="30"/>
        <v>0</v>
      </c>
      <c r="X94" s="274">
        <f t="shared" ca="1" si="38"/>
        <v>7.2759576141834259E-11</v>
      </c>
      <c r="Z94" s="28">
        <f t="shared" ca="1" si="39"/>
        <v>0</v>
      </c>
      <c r="AA94" s="233"/>
      <c r="AB94" s="45">
        <f t="shared" ca="1" si="40"/>
        <v>0</v>
      </c>
      <c r="AC94" s="45">
        <f t="shared" ca="1" si="22"/>
        <v>0</v>
      </c>
      <c r="AD94" s="25">
        <f t="shared" ca="1" si="23"/>
        <v>0</v>
      </c>
    </row>
    <row r="95" spans="4:30" x14ac:dyDescent="0.35">
      <c r="D95" s="20">
        <v>91</v>
      </c>
      <c r="E95" s="21">
        <f t="shared" ca="1" si="31"/>
        <v>77918</v>
      </c>
      <c r="F95" s="44">
        <f t="shared" ca="1" si="24"/>
        <v>78282</v>
      </c>
      <c r="G95" s="22" t="s">
        <v>119</v>
      </c>
      <c r="H95" s="44">
        <f t="shared" ca="1" si="32"/>
        <v>77889</v>
      </c>
      <c r="I95" s="45">
        <f t="shared" si="33"/>
        <v>0</v>
      </c>
      <c r="J95" s="45">
        <f t="shared" ca="1" si="25"/>
        <v>0</v>
      </c>
      <c r="K95" s="45">
        <f t="shared" si="34"/>
        <v>0</v>
      </c>
      <c r="L95" s="45"/>
      <c r="M95" s="45">
        <f t="shared" si="35"/>
        <v>0</v>
      </c>
      <c r="N95" s="257">
        <f t="shared" ca="1" si="26"/>
        <v>0.05</v>
      </c>
      <c r="O95" s="23"/>
      <c r="P95" s="255">
        <f t="shared" ca="1" si="27"/>
        <v>9.4999999999999998E-3</v>
      </c>
      <c r="Q95" s="163">
        <f t="shared" ca="1" si="28"/>
        <v>0.05</v>
      </c>
      <c r="R95" s="164">
        <f ca="1">NPV(Q94,K95:$K$244) + ($A$13+$A$14+$A$15)/POWER(1+Q94,$A$29-D95+1)</f>
        <v>0</v>
      </c>
      <c r="S95" s="164">
        <f ca="1">NPV(Q95,K95:$K$244) + ($A$13+$A$14+$A$15)/POWER(1+Q95,$A$29-D95+1)</f>
        <v>0</v>
      </c>
      <c r="T95" s="45">
        <f t="shared" ca="1" si="29"/>
        <v>7.2759576141834259E-11</v>
      </c>
      <c r="U95" s="45">
        <f t="shared" ca="1" si="36"/>
        <v>0</v>
      </c>
      <c r="V95" s="45">
        <f t="shared" si="37"/>
        <v>0</v>
      </c>
      <c r="W95" s="45">
        <f t="shared" ca="1" si="30"/>
        <v>0</v>
      </c>
      <c r="X95" s="274">
        <f t="shared" ca="1" si="38"/>
        <v>7.2759576141834259E-11</v>
      </c>
      <c r="Z95" s="28">
        <f t="shared" ca="1" si="39"/>
        <v>0</v>
      </c>
      <c r="AA95" s="233"/>
      <c r="AB95" s="45">
        <f t="shared" ca="1" si="40"/>
        <v>0</v>
      </c>
      <c r="AC95" s="45">
        <f t="shared" ca="1" si="22"/>
        <v>0</v>
      </c>
      <c r="AD95" s="25">
        <f t="shared" ca="1" si="23"/>
        <v>0</v>
      </c>
    </row>
    <row r="96" spans="4:30" x14ac:dyDescent="0.35">
      <c r="D96" s="20">
        <v>92</v>
      </c>
      <c r="E96" s="21">
        <f t="shared" ca="1" si="31"/>
        <v>78283</v>
      </c>
      <c r="F96" s="44">
        <f t="shared" ca="1" si="24"/>
        <v>78647</v>
      </c>
      <c r="G96" s="22" t="s">
        <v>119</v>
      </c>
      <c r="H96" s="44">
        <f t="shared" ca="1" si="32"/>
        <v>78254</v>
      </c>
      <c r="I96" s="45">
        <f t="shared" si="33"/>
        <v>0</v>
      </c>
      <c r="J96" s="45">
        <f t="shared" ca="1" si="25"/>
        <v>0</v>
      </c>
      <c r="K96" s="45">
        <f t="shared" si="34"/>
        <v>0</v>
      </c>
      <c r="L96" s="45"/>
      <c r="M96" s="45">
        <f t="shared" si="35"/>
        <v>0</v>
      </c>
      <c r="N96" s="257">
        <f t="shared" ca="1" si="26"/>
        <v>0.05</v>
      </c>
      <c r="O96" s="23"/>
      <c r="P96" s="255">
        <f t="shared" ca="1" si="27"/>
        <v>9.4999999999999998E-3</v>
      </c>
      <c r="Q96" s="163">
        <f t="shared" ca="1" si="28"/>
        <v>0.05</v>
      </c>
      <c r="R96" s="164">
        <f ca="1">NPV(Q95,K96:$K$244) + ($A$13+$A$14+$A$15)/POWER(1+Q95,$A$29-D96+1)</f>
        <v>0</v>
      </c>
      <c r="S96" s="164">
        <f ca="1">NPV(Q96,K96:$K$244) + ($A$13+$A$14+$A$15)/POWER(1+Q96,$A$29-D96+1)</f>
        <v>0</v>
      </c>
      <c r="T96" s="45">
        <f t="shared" ca="1" si="29"/>
        <v>7.2759576141834259E-11</v>
      </c>
      <c r="U96" s="45">
        <f t="shared" ca="1" si="36"/>
        <v>0</v>
      </c>
      <c r="V96" s="45">
        <f t="shared" si="37"/>
        <v>0</v>
      </c>
      <c r="W96" s="45">
        <f t="shared" ca="1" si="30"/>
        <v>0</v>
      </c>
      <c r="X96" s="274">
        <f t="shared" ca="1" si="38"/>
        <v>7.2759576141834259E-11</v>
      </c>
      <c r="Z96" s="28">
        <f t="shared" ca="1" si="39"/>
        <v>0</v>
      </c>
      <c r="AA96" s="233"/>
      <c r="AB96" s="45">
        <f t="shared" ca="1" si="40"/>
        <v>0</v>
      </c>
      <c r="AC96" s="45">
        <f t="shared" ca="1" si="22"/>
        <v>0</v>
      </c>
      <c r="AD96" s="25">
        <f t="shared" ca="1" si="23"/>
        <v>0</v>
      </c>
    </row>
    <row r="97" spans="4:30" x14ac:dyDescent="0.35">
      <c r="D97" s="20">
        <v>93</v>
      </c>
      <c r="E97" s="21">
        <f t="shared" ca="1" si="31"/>
        <v>78648</v>
      </c>
      <c r="F97" s="44">
        <f t="shared" ca="1" si="24"/>
        <v>79013</v>
      </c>
      <c r="G97" s="22" t="s">
        <v>119</v>
      </c>
      <c r="H97" s="44">
        <f t="shared" ca="1" si="32"/>
        <v>78619</v>
      </c>
      <c r="I97" s="45">
        <f t="shared" si="33"/>
        <v>0</v>
      </c>
      <c r="J97" s="45">
        <f t="shared" ca="1" si="25"/>
        <v>0</v>
      </c>
      <c r="K97" s="45">
        <f t="shared" si="34"/>
        <v>0</v>
      </c>
      <c r="L97" s="45"/>
      <c r="M97" s="45">
        <f t="shared" si="35"/>
        <v>0</v>
      </c>
      <c r="N97" s="257">
        <f t="shared" ca="1" si="26"/>
        <v>0.05</v>
      </c>
      <c r="O97" s="23"/>
      <c r="P97" s="255">
        <f t="shared" ca="1" si="27"/>
        <v>9.4999999999999998E-3</v>
      </c>
      <c r="Q97" s="163">
        <f t="shared" ca="1" si="28"/>
        <v>0.05</v>
      </c>
      <c r="R97" s="164">
        <f ca="1">NPV(Q96,K97:$K$244) + ($A$13+$A$14+$A$15)/POWER(1+Q96,$A$29-D97+1)</f>
        <v>0</v>
      </c>
      <c r="S97" s="164">
        <f ca="1">NPV(Q97,K97:$K$244) + ($A$13+$A$14+$A$15)/POWER(1+Q97,$A$29-D97+1)</f>
        <v>0</v>
      </c>
      <c r="T97" s="45">
        <f t="shared" ca="1" si="29"/>
        <v>7.2759576141834259E-11</v>
      </c>
      <c r="U97" s="45">
        <f t="shared" ca="1" si="36"/>
        <v>0</v>
      </c>
      <c r="V97" s="45">
        <f t="shared" si="37"/>
        <v>0</v>
      </c>
      <c r="W97" s="45">
        <f t="shared" ca="1" si="30"/>
        <v>0</v>
      </c>
      <c r="X97" s="274">
        <f t="shared" ca="1" si="38"/>
        <v>7.2759576141834259E-11</v>
      </c>
      <c r="Z97" s="28">
        <f t="shared" ca="1" si="39"/>
        <v>0</v>
      </c>
      <c r="AA97" s="233"/>
      <c r="AB97" s="45">
        <f t="shared" ca="1" si="40"/>
        <v>0</v>
      </c>
      <c r="AC97" s="45">
        <f t="shared" ca="1" si="22"/>
        <v>0</v>
      </c>
      <c r="AD97" s="25">
        <f t="shared" ca="1" si="23"/>
        <v>0</v>
      </c>
    </row>
    <row r="98" spans="4:30" x14ac:dyDescent="0.35">
      <c r="D98" s="20">
        <v>94</v>
      </c>
      <c r="E98" s="21">
        <f t="shared" ca="1" si="31"/>
        <v>79014</v>
      </c>
      <c r="F98" s="44">
        <f t="shared" ca="1" si="24"/>
        <v>79378</v>
      </c>
      <c r="G98" s="22" t="s">
        <v>119</v>
      </c>
      <c r="H98" s="44">
        <f t="shared" ca="1" si="32"/>
        <v>78985</v>
      </c>
      <c r="I98" s="45">
        <f t="shared" si="33"/>
        <v>0</v>
      </c>
      <c r="J98" s="45">
        <f t="shared" ca="1" si="25"/>
        <v>0</v>
      </c>
      <c r="K98" s="45">
        <f t="shared" si="34"/>
        <v>0</v>
      </c>
      <c r="L98" s="45"/>
      <c r="M98" s="45">
        <f t="shared" si="35"/>
        <v>0</v>
      </c>
      <c r="N98" s="257">
        <f t="shared" ca="1" si="26"/>
        <v>0.05</v>
      </c>
      <c r="O98" s="23"/>
      <c r="P98" s="255">
        <f t="shared" ca="1" si="27"/>
        <v>9.4999999999999998E-3</v>
      </c>
      <c r="Q98" s="163">
        <f t="shared" ca="1" si="28"/>
        <v>0.05</v>
      </c>
      <c r="R98" s="164">
        <f ca="1">NPV(Q97,K98:$K$244) + ($A$13+$A$14+$A$15)/POWER(1+Q97,$A$29-D98+1)</f>
        <v>0</v>
      </c>
      <c r="S98" s="164">
        <f ca="1">NPV(Q98,K98:$K$244) + ($A$13+$A$14+$A$15)/POWER(1+Q98,$A$29-D98+1)</f>
        <v>0</v>
      </c>
      <c r="T98" s="45">
        <f t="shared" ca="1" si="29"/>
        <v>7.2759576141834259E-11</v>
      </c>
      <c r="U98" s="45">
        <f t="shared" ca="1" si="36"/>
        <v>0</v>
      </c>
      <c r="V98" s="45">
        <f t="shared" si="37"/>
        <v>0</v>
      </c>
      <c r="W98" s="45">
        <f t="shared" ca="1" si="30"/>
        <v>0</v>
      </c>
      <c r="X98" s="274">
        <f t="shared" ca="1" si="38"/>
        <v>7.2759576141834259E-11</v>
      </c>
      <c r="Z98" s="28">
        <f t="shared" ca="1" si="39"/>
        <v>0</v>
      </c>
      <c r="AA98" s="233"/>
      <c r="AB98" s="45">
        <f t="shared" ca="1" si="40"/>
        <v>0</v>
      </c>
      <c r="AC98" s="45">
        <f t="shared" ca="1" si="22"/>
        <v>0</v>
      </c>
      <c r="AD98" s="25">
        <f t="shared" ca="1" si="23"/>
        <v>0</v>
      </c>
    </row>
    <row r="99" spans="4:30" x14ac:dyDescent="0.35">
      <c r="D99" s="20">
        <v>95</v>
      </c>
      <c r="E99" s="21">
        <f t="shared" ca="1" si="31"/>
        <v>79379</v>
      </c>
      <c r="F99" s="44">
        <f t="shared" ca="1" si="24"/>
        <v>79743</v>
      </c>
      <c r="G99" s="22" t="s">
        <v>119</v>
      </c>
      <c r="H99" s="44">
        <f t="shared" ca="1" si="32"/>
        <v>79350</v>
      </c>
      <c r="I99" s="45">
        <f t="shared" si="33"/>
        <v>0</v>
      </c>
      <c r="J99" s="45">
        <f t="shared" ca="1" si="25"/>
        <v>0</v>
      </c>
      <c r="K99" s="45">
        <f t="shared" si="34"/>
        <v>0</v>
      </c>
      <c r="L99" s="45"/>
      <c r="M99" s="45">
        <f t="shared" si="35"/>
        <v>0</v>
      </c>
      <c r="N99" s="257">
        <f t="shared" ca="1" si="26"/>
        <v>0.05</v>
      </c>
      <c r="O99" s="23"/>
      <c r="P99" s="255">
        <f t="shared" ca="1" si="27"/>
        <v>9.4999999999999998E-3</v>
      </c>
      <c r="Q99" s="163">
        <f t="shared" ca="1" si="28"/>
        <v>0.05</v>
      </c>
      <c r="R99" s="164">
        <f ca="1">NPV(Q98,K99:$K$244) + ($A$13+$A$14+$A$15)/POWER(1+Q98,$A$29-D99+1)</f>
        <v>0</v>
      </c>
      <c r="S99" s="164">
        <f ca="1">NPV(Q99,K99:$K$244) + ($A$13+$A$14+$A$15)/POWER(1+Q99,$A$29-D99+1)</f>
        <v>0</v>
      </c>
      <c r="T99" s="45">
        <f t="shared" ca="1" si="29"/>
        <v>7.2759576141834259E-11</v>
      </c>
      <c r="U99" s="45">
        <f t="shared" ca="1" si="36"/>
        <v>0</v>
      </c>
      <c r="V99" s="45">
        <f t="shared" si="37"/>
        <v>0</v>
      </c>
      <c r="W99" s="45">
        <f t="shared" ca="1" si="30"/>
        <v>0</v>
      </c>
      <c r="X99" s="274">
        <f t="shared" ca="1" si="38"/>
        <v>7.2759576141834259E-11</v>
      </c>
      <c r="Z99" s="28">
        <f t="shared" ca="1" si="39"/>
        <v>0</v>
      </c>
      <c r="AA99" s="233"/>
      <c r="AB99" s="45">
        <f t="shared" ca="1" si="40"/>
        <v>0</v>
      </c>
      <c r="AC99" s="45">
        <f t="shared" ca="1" si="22"/>
        <v>0</v>
      </c>
      <c r="AD99" s="25">
        <f t="shared" ca="1" si="23"/>
        <v>0</v>
      </c>
    </row>
    <row r="100" spans="4:30" x14ac:dyDescent="0.35">
      <c r="D100" s="20">
        <v>96</v>
      </c>
      <c r="E100" s="21">
        <f t="shared" ca="1" si="31"/>
        <v>79744</v>
      </c>
      <c r="F100" s="44">
        <f t="shared" ca="1" si="24"/>
        <v>80108</v>
      </c>
      <c r="G100" s="22" t="s">
        <v>119</v>
      </c>
      <c r="H100" s="44">
        <f t="shared" ca="1" si="32"/>
        <v>79715</v>
      </c>
      <c r="I100" s="45">
        <f t="shared" si="33"/>
        <v>0</v>
      </c>
      <c r="J100" s="45">
        <f t="shared" ca="1" si="25"/>
        <v>0</v>
      </c>
      <c r="K100" s="45">
        <f t="shared" si="34"/>
        <v>0</v>
      </c>
      <c r="L100" s="45"/>
      <c r="M100" s="45">
        <f t="shared" si="35"/>
        <v>0</v>
      </c>
      <c r="N100" s="257">
        <f t="shared" ca="1" si="26"/>
        <v>0.05</v>
      </c>
      <c r="O100" s="23"/>
      <c r="P100" s="255">
        <f t="shared" ca="1" si="27"/>
        <v>9.4999999999999998E-3</v>
      </c>
      <c r="Q100" s="163">
        <f t="shared" ca="1" si="28"/>
        <v>0.05</v>
      </c>
      <c r="R100" s="164">
        <f ca="1">NPV(Q99,K100:$K$244) + ($A$13+$A$14+$A$15)/POWER(1+Q99,$A$29-D100+1)</f>
        <v>0</v>
      </c>
      <c r="S100" s="164">
        <f ca="1">NPV(Q100,K100:$K$244) + ($A$13+$A$14+$A$15)/POWER(1+Q100,$A$29-D100+1)</f>
        <v>0</v>
      </c>
      <c r="T100" s="45">
        <f t="shared" ca="1" si="29"/>
        <v>7.2759576141834259E-11</v>
      </c>
      <c r="U100" s="45">
        <f t="shared" ca="1" si="36"/>
        <v>0</v>
      </c>
      <c r="V100" s="45">
        <f t="shared" si="37"/>
        <v>0</v>
      </c>
      <c r="W100" s="45">
        <f t="shared" ca="1" si="30"/>
        <v>0</v>
      </c>
      <c r="X100" s="274">
        <f t="shared" ca="1" si="38"/>
        <v>7.2759576141834259E-11</v>
      </c>
      <c r="Z100" s="28">
        <f t="shared" ca="1" si="39"/>
        <v>0</v>
      </c>
      <c r="AA100" s="233"/>
      <c r="AB100" s="45">
        <f t="shared" ca="1" si="40"/>
        <v>0</v>
      </c>
      <c r="AC100" s="45">
        <f t="shared" ca="1" si="22"/>
        <v>0</v>
      </c>
      <c r="AD100" s="25">
        <f t="shared" ca="1" si="23"/>
        <v>0</v>
      </c>
    </row>
    <row r="101" spans="4:30" x14ac:dyDescent="0.35">
      <c r="D101" s="20">
        <v>97</v>
      </c>
      <c r="E101" s="21">
        <f t="shared" ca="1" si="31"/>
        <v>80109</v>
      </c>
      <c r="F101" s="44">
        <f t="shared" ca="1" si="24"/>
        <v>80474</v>
      </c>
      <c r="G101" s="22" t="s">
        <v>119</v>
      </c>
      <c r="H101" s="44">
        <f t="shared" ca="1" si="32"/>
        <v>80080</v>
      </c>
      <c r="I101" s="45">
        <f t="shared" si="33"/>
        <v>0</v>
      </c>
      <c r="J101" s="45">
        <f t="shared" ca="1" si="25"/>
        <v>0</v>
      </c>
      <c r="K101" s="45">
        <f t="shared" si="34"/>
        <v>0</v>
      </c>
      <c r="L101" s="45"/>
      <c r="M101" s="45">
        <f t="shared" si="35"/>
        <v>0</v>
      </c>
      <c r="N101" s="257">
        <f t="shared" ca="1" si="26"/>
        <v>0.05</v>
      </c>
      <c r="O101" s="23"/>
      <c r="P101" s="255">
        <f t="shared" ca="1" si="27"/>
        <v>9.4999999999999998E-3</v>
      </c>
      <c r="Q101" s="163">
        <f t="shared" ca="1" si="28"/>
        <v>0.05</v>
      </c>
      <c r="R101" s="164">
        <f ca="1">NPV(Q100,K101:$K$244) + ($A$13+$A$14+$A$15)/POWER(1+Q100,$A$29-D101+1)</f>
        <v>0</v>
      </c>
      <c r="S101" s="164">
        <f ca="1">NPV(Q101,K101:$K$244) + ($A$13+$A$14+$A$15)/POWER(1+Q101,$A$29-D101+1)</f>
        <v>0</v>
      </c>
      <c r="T101" s="45">
        <f t="shared" ca="1" si="29"/>
        <v>7.2759576141834259E-11</v>
      </c>
      <c r="U101" s="45">
        <f t="shared" ca="1" si="36"/>
        <v>0</v>
      </c>
      <c r="V101" s="45">
        <f t="shared" si="37"/>
        <v>0</v>
      </c>
      <c r="W101" s="45">
        <f t="shared" ca="1" si="30"/>
        <v>0</v>
      </c>
      <c r="X101" s="274">
        <f t="shared" ca="1" si="38"/>
        <v>7.2759576141834259E-11</v>
      </c>
      <c r="Z101" s="28">
        <f t="shared" ca="1" si="39"/>
        <v>0</v>
      </c>
      <c r="AA101" s="233"/>
      <c r="AB101" s="45">
        <f t="shared" ca="1" si="40"/>
        <v>0</v>
      </c>
      <c r="AC101" s="45">
        <f t="shared" ca="1" si="22"/>
        <v>0</v>
      </c>
      <c r="AD101" s="25">
        <f t="shared" ca="1" si="23"/>
        <v>0</v>
      </c>
    </row>
    <row r="102" spans="4:30" x14ac:dyDescent="0.35">
      <c r="D102" s="20">
        <v>98</v>
      </c>
      <c r="E102" s="21">
        <f t="shared" ca="1" si="31"/>
        <v>80475</v>
      </c>
      <c r="F102" s="44">
        <f t="shared" ca="1" si="24"/>
        <v>80839</v>
      </c>
      <c r="G102" s="22" t="s">
        <v>119</v>
      </c>
      <c r="H102" s="44">
        <f t="shared" ca="1" si="32"/>
        <v>80446</v>
      </c>
      <c r="I102" s="45">
        <f t="shared" si="33"/>
        <v>0</v>
      </c>
      <c r="J102" s="45">
        <f t="shared" ca="1" si="25"/>
        <v>0</v>
      </c>
      <c r="K102" s="45">
        <f t="shared" si="34"/>
        <v>0</v>
      </c>
      <c r="L102" s="45"/>
      <c r="M102" s="45">
        <f t="shared" si="35"/>
        <v>0</v>
      </c>
      <c r="N102" s="257">
        <f t="shared" ca="1" si="26"/>
        <v>0.05</v>
      </c>
      <c r="O102" s="23"/>
      <c r="P102" s="255">
        <f t="shared" ca="1" si="27"/>
        <v>9.4999999999999998E-3</v>
      </c>
      <c r="Q102" s="163">
        <f t="shared" ca="1" si="28"/>
        <v>0.05</v>
      </c>
      <c r="R102" s="164">
        <f ca="1">NPV(Q101,K102:$K$244) + ($A$13+$A$14+$A$15)/POWER(1+Q101,$A$29-D102+1)</f>
        <v>0</v>
      </c>
      <c r="S102" s="164">
        <f ca="1">NPV(Q102,K102:$K$244) + ($A$13+$A$14+$A$15)/POWER(1+Q102,$A$29-D102+1)</f>
        <v>0</v>
      </c>
      <c r="T102" s="45">
        <f t="shared" ca="1" si="29"/>
        <v>7.2759576141834259E-11</v>
      </c>
      <c r="U102" s="45">
        <f t="shared" ca="1" si="36"/>
        <v>0</v>
      </c>
      <c r="V102" s="45">
        <f t="shared" si="37"/>
        <v>0</v>
      </c>
      <c r="W102" s="45">
        <f t="shared" ca="1" si="30"/>
        <v>0</v>
      </c>
      <c r="X102" s="274">
        <f t="shared" ca="1" si="38"/>
        <v>7.2759576141834259E-11</v>
      </c>
      <c r="Z102" s="28">
        <f t="shared" ca="1" si="39"/>
        <v>0</v>
      </c>
      <c r="AA102" s="233"/>
      <c r="AB102" s="45">
        <f t="shared" ca="1" si="40"/>
        <v>0</v>
      </c>
      <c r="AC102" s="45">
        <f t="shared" ca="1" si="22"/>
        <v>0</v>
      </c>
      <c r="AD102" s="25">
        <f t="shared" ca="1" si="23"/>
        <v>0</v>
      </c>
    </row>
    <row r="103" spans="4:30" x14ac:dyDescent="0.35">
      <c r="D103" s="20">
        <v>99</v>
      </c>
      <c r="E103" s="21">
        <f t="shared" ca="1" si="31"/>
        <v>80840</v>
      </c>
      <c r="F103" s="44">
        <f t="shared" ca="1" si="24"/>
        <v>81204</v>
      </c>
      <c r="G103" s="22" t="s">
        <v>119</v>
      </c>
      <c r="H103" s="44">
        <f t="shared" ca="1" si="32"/>
        <v>80811</v>
      </c>
      <c r="I103" s="45">
        <f t="shared" si="33"/>
        <v>0</v>
      </c>
      <c r="J103" s="45">
        <f t="shared" ca="1" si="25"/>
        <v>0</v>
      </c>
      <c r="K103" s="45">
        <f t="shared" si="34"/>
        <v>0</v>
      </c>
      <c r="L103" s="45"/>
      <c r="M103" s="45">
        <f t="shared" si="35"/>
        <v>0</v>
      </c>
      <c r="N103" s="257">
        <f t="shared" ca="1" si="26"/>
        <v>0.05</v>
      </c>
      <c r="O103" s="23"/>
      <c r="P103" s="255">
        <f t="shared" ca="1" si="27"/>
        <v>9.4999999999999998E-3</v>
      </c>
      <c r="Q103" s="163">
        <f t="shared" ca="1" si="28"/>
        <v>0.05</v>
      </c>
      <c r="R103" s="164">
        <f ca="1">NPV(Q102,K103:$K$244) + ($A$13+$A$14+$A$15)/POWER(1+Q102,$A$29-D103+1)</f>
        <v>0</v>
      </c>
      <c r="S103" s="164">
        <f ca="1">NPV(Q103,K103:$K$244) + ($A$13+$A$14+$A$15)/POWER(1+Q103,$A$29-D103+1)</f>
        <v>0</v>
      </c>
      <c r="T103" s="45">
        <f t="shared" ca="1" si="29"/>
        <v>7.2759576141834259E-11</v>
      </c>
      <c r="U103" s="45">
        <f t="shared" ca="1" si="36"/>
        <v>0</v>
      </c>
      <c r="V103" s="45">
        <f t="shared" si="37"/>
        <v>0</v>
      </c>
      <c r="W103" s="45">
        <f t="shared" ca="1" si="30"/>
        <v>0</v>
      </c>
      <c r="X103" s="274">
        <f t="shared" ca="1" si="38"/>
        <v>7.2759576141834259E-11</v>
      </c>
      <c r="Z103" s="28">
        <f t="shared" ca="1" si="39"/>
        <v>0</v>
      </c>
      <c r="AA103" s="233"/>
      <c r="AB103" s="45">
        <f t="shared" ca="1" si="40"/>
        <v>0</v>
      </c>
      <c r="AC103" s="45">
        <f t="shared" ca="1" si="22"/>
        <v>0</v>
      </c>
      <c r="AD103" s="25">
        <f t="shared" ca="1" si="23"/>
        <v>0</v>
      </c>
    </row>
    <row r="104" spans="4:30" x14ac:dyDescent="0.35">
      <c r="D104" s="20">
        <v>100</v>
      </c>
      <c r="E104" s="21">
        <f t="shared" ca="1" si="31"/>
        <v>81205</v>
      </c>
      <c r="F104" s="44">
        <f t="shared" ca="1" si="24"/>
        <v>81569</v>
      </c>
      <c r="G104" s="22" t="s">
        <v>119</v>
      </c>
      <c r="H104" s="44">
        <f t="shared" ca="1" si="32"/>
        <v>81176</v>
      </c>
      <c r="I104" s="45">
        <f t="shared" si="33"/>
        <v>0</v>
      </c>
      <c r="J104" s="45">
        <f t="shared" ca="1" si="25"/>
        <v>0</v>
      </c>
      <c r="K104" s="45">
        <f t="shared" si="34"/>
        <v>0</v>
      </c>
      <c r="L104" s="45"/>
      <c r="M104" s="45">
        <f t="shared" si="35"/>
        <v>0</v>
      </c>
      <c r="N104" s="257">
        <f t="shared" ca="1" si="26"/>
        <v>0.05</v>
      </c>
      <c r="O104" s="23"/>
      <c r="P104" s="255">
        <f t="shared" ca="1" si="27"/>
        <v>9.4999999999999998E-3</v>
      </c>
      <c r="Q104" s="163">
        <f t="shared" ca="1" si="28"/>
        <v>0.05</v>
      </c>
      <c r="R104" s="164">
        <f ca="1">NPV(Q103,K104:$K$244) + ($A$13+$A$14+$A$15)/POWER(1+Q103,$A$29-D104+1)</f>
        <v>0</v>
      </c>
      <c r="S104" s="164">
        <f ca="1">NPV(Q104,K104:$K$244) + ($A$13+$A$14+$A$15)/POWER(1+Q104,$A$29-D104+1)</f>
        <v>0</v>
      </c>
      <c r="T104" s="45">
        <f t="shared" ca="1" si="29"/>
        <v>7.2759576141834259E-11</v>
      </c>
      <c r="U104" s="45">
        <f t="shared" ca="1" si="36"/>
        <v>0</v>
      </c>
      <c r="V104" s="45">
        <f t="shared" si="37"/>
        <v>0</v>
      </c>
      <c r="W104" s="45">
        <f t="shared" ca="1" si="30"/>
        <v>0</v>
      </c>
      <c r="X104" s="274">
        <f t="shared" ca="1" si="38"/>
        <v>7.2759576141834259E-11</v>
      </c>
      <c r="Z104" s="28">
        <f t="shared" ca="1" si="39"/>
        <v>0</v>
      </c>
      <c r="AA104" s="233"/>
      <c r="AB104" s="45">
        <f t="shared" ca="1" si="40"/>
        <v>0</v>
      </c>
      <c r="AC104" s="45">
        <f t="shared" ca="1" si="22"/>
        <v>0</v>
      </c>
      <c r="AD104" s="25">
        <f t="shared" ca="1" si="23"/>
        <v>0</v>
      </c>
    </row>
    <row r="105" spans="4:30" x14ac:dyDescent="0.35">
      <c r="D105" s="20">
        <v>101</v>
      </c>
      <c r="E105" s="21">
        <f t="shared" ca="1" si="31"/>
        <v>81570</v>
      </c>
      <c r="F105" s="44">
        <f t="shared" ca="1" si="24"/>
        <v>81935</v>
      </c>
      <c r="G105" s="22" t="s">
        <v>119</v>
      </c>
      <c r="H105" s="44">
        <f t="shared" ca="1" si="32"/>
        <v>81541</v>
      </c>
      <c r="I105" s="45">
        <f t="shared" si="33"/>
        <v>0</v>
      </c>
      <c r="J105" s="45">
        <f t="shared" ca="1" si="25"/>
        <v>0</v>
      </c>
      <c r="K105" s="45">
        <f t="shared" si="34"/>
        <v>0</v>
      </c>
      <c r="L105" s="45"/>
      <c r="M105" s="45">
        <f t="shared" si="35"/>
        <v>0</v>
      </c>
      <c r="N105" s="257">
        <f t="shared" ca="1" si="26"/>
        <v>0.05</v>
      </c>
      <c r="O105" s="23"/>
      <c r="P105" s="255">
        <f t="shared" ca="1" si="27"/>
        <v>9.4999999999999998E-3</v>
      </c>
      <c r="Q105" s="163">
        <f t="shared" ca="1" si="28"/>
        <v>0.05</v>
      </c>
      <c r="R105" s="164">
        <f ca="1">NPV(Q104,K105:$K$244) + ($A$13+$A$14+$A$15)/POWER(1+Q104,$A$29-D105+1)</f>
        <v>0</v>
      </c>
      <c r="S105" s="164">
        <f ca="1">NPV(Q105,K105:$K$244) + ($A$13+$A$14+$A$15)/POWER(1+Q105,$A$29-D105+1)</f>
        <v>0</v>
      </c>
      <c r="T105" s="45">
        <f t="shared" ca="1" si="29"/>
        <v>7.2759576141834259E-11</v>
      </c>
      <c r="U105" s="45">
        <f t="shared" ca="1" si="36"/>
        <v>0</v>
      </c>
      <c r="V105" s="45">
        <f t="shared" si="37"/>
        <v>0</v>
      </c>
      <c r="W105" s="45">
        <f t="shared" ca="1" si="30"/>
        <v>0</v>
      </c>
      <c r="X105" s="274">
        <f t="shared" ca="1" si="38"/>
        <v>7.2759576141834259E-11</v>
      </c>
      <c r="Z105" s="28">
        <f t="shared" ca="1" si="39"/>
        <v>0</v>
      </c>
      <c r="AA105" s="233"/>
      <c r="AB105" s="45">
        <f t="shared" ca="1" si="40"/>
        <v>0</v>
      </c>
      <c r="AC105" s="45">
        <f t="shared" ca="1" si="22"/>
        <v>0</v>
      </c>
      <c r="AD105" s="25">
        <f t="shared" ca="1" si="23"/>
        <v>0</v>
      </c>
    </row>
    <row r="106" spans="4:30" x14ac:dyDescent="0.35">
      <c r="D106" s="20">
        <v>102</v>
      </c>
      <c r="E106" s="21">
        <f t="shared" ca="1" si="31"/>
        <v>81936</v>
      </c>
      <c r="F106" s="44">
        <f t="shared" ca="1" si="24"/>
        <v>82300</v>
      </c>
      <c r="G106" s="22" t="s">
        <v>119</v>
      </c>
      <c r="H106" s="44">
        <f t="shared" ca="1" si="32"/>
        <v>81907</v>
      </c>
      <c r="I106" s="45">
        <f t="shared" si="33"/>
        <v>0</v>
      </c>
      <c r="J106" s="45">
        <f t="shared" ca="1" si="25"/>
        <v>0</v>
      </c>
      <c r="K106" s="45">
        <f t="shared" si="34"/>
        <v>0</v>
      </c>
      <c r="L106" s="45"/>
      <c r="M106" s="45">
        <f t="shared" si="35"/>
        <v>0</v>
      </c>
      <c r="N106" s="257">
        <f t="shared" ca="1" si="26"/>
        <v>0.05</v>
      </c>
      <c r="O106" s="23"/>
      <c r="P106" s="255">
        <f t="shared" ca="1" si="27"/>
        <v>9.4999999999999998E-3</v>
      </c>
      <c r="Q106" s="163">
        <f t="shared" ca="1" si="28"/>
        <v>0.05</v>
      </c>
      <c r="R106" s="164">
        <f ca="1">NPV(Q105,K106:$K$244) + ($A$13+$A$14+$A$15)/POWER(1+Q105,$A$29-D106+1)</f>
        <v>0</v>
      </c>
      <c r="S106" s="164">
        <f ca="1">NPV(Q106,K106:$K$244) + ($A$13+$A$14+$A$15)/POWER(1+Q106,$A$29-D106+1)</f>
        <v>0</v>
      </c>
      <c r="T106" s="45">
        <f t="shared" ca="1" si="29"/>
        <v>7.2759576141834259E-11</v>
      </c>
      <c r="U106" s="45">
        <f t="shared" ca="1" si="36"/>
        <v>0</v>
      </c>
      <c r="V106" s="45">
        <f t="shared" si="37"/>
        <v>0</v>
      </c>
      <c r="W106" s="45">
        <f t="shared" ca="1" si="30"/>
        <v>0</v>
      </c>
      <c r="X106" s="274">
        <f t="shared" ca="1" si="38"/>
        <v>7.2759576141834259E-11</v>
      </c>
      <c r="Z106" s="28">
        <f t="shared" ca="1" si="39"/>
        <v>0</v>
      </c>
      <c r="AA106" s="233"/>
      <c r="AB106" s="45">
        <f t="shared" ca="1" si="40"/>
        <v>0</v>
      </c>
      <c r="AC106" s="45">
        <f t="shared" ca="1" si="22"/>
        <v>0</v>
      </c>
      <c r="AD106" s="25">
        <f t="shared" ca="1" si="23"/>
        <v>0</v>
      </c>
    </row>
    <row r="107" spans="4:30" x14ac:dyDescent="0.35">
      <c r="D107" s="20">
        <v>103</v>
      </c>
      <c r="E107" s="21">
        <f t="shared" ca="1" si="31"/>
        <v>82301</v>
      </c>
      <c r="F107" s="44">
        <f t="shared" ca="1" si="24"/>
        <v>82665</v>
      </c>
      <c r="G107" s="22" t="s">
        <v>119</v>
      </c>
      <c r="H107" s="44">
        <f t="shared" ca="1" si="32"/>
        <v>82272</v>
      </c>
      <c r="I107" s="45">
        <f t="shared" si="33"/>
        <v>0</v>
      </c>
      <c r="J107" s="45">
        <f t="shared" ca="1" si="25"/>
        <v>0</v>
      </c>
      <c r="K107" s="45">
        <f t="shared" si="34"/>
        <v>0</v>
      </c>
      <c r="L107" s="45"/>
      <c r="M107" s="45">
        <f t="shared" si="35"/>
        <v>0</v>
      </c>
      <c r="N107" s="257">
        <f t="shared" ca="1" si="26"/>
        <v>0.05</v>
      </c>
      <c r="O107" s="23"/>
      <c r="P107" s="255">
        <f t="shared" ca="1" si="27"/>
        <v>9.4999999999999998E-3</v>
      </c>
      <c r="Q107" s="163">
        <f t="shared" ca="1" si="28"/>
        <v>0.05</v>
      </c>
      <c r="R107" s="164">
        <f ca="1">NPV(Q106,K107:$K$244) + ($A$13+$A$14+$A$15)/POWER(1+Q106,$A$29-D107+1)</f>
        <v>0</v>
      </c>
      <c r="S107" s="164">
        <f ca="1">NPV(Q107,K107:$K$244) + ($A$13+$A$14+$A$15)/POWER(1+Q107,$A$29-D107+1)</f>
        <v>0</v>
      </c>
      <c r="T107" s="45">
        <f t="shared" ca="1" si="29"/>
        <v>7.2759576141834259E-11</v>
      </c>
      <c r="U107" s="45">
        <f t="shared" ca="1" si="36"/>
        <v>0</v>
      </c>
      <c r="V107" s="45">
        <f t="shared" si="37"/>
        <v>0</v>
      </c>
      <c r="W107" s="45">
        <f t="shared" ca="1" si="30"/>
        <v>0</v>
      </c>
      <c r="X107" s="274">
        <f t="shared" ca="1" si="38"/>
        <v>7.2759576141834259E-11</v>
      </c>
      <c r="Z107" s="28">
        <f t="shared" ca="1" si="39"/>
        <v>0</v>
      </c>
      <c r="AA107" s="233"/>
      <c r="AB107" s="45">
        <f t="shared" ca="1" si="40"/>
        <v>0</v>
      </c>
      <c r="AC107" s="45">
        <f t="shared" ca="1" si="22"/>
        <v>0</v>
      </c>
      <c r="AD107" s="25">
        <f t="shared" ca="1" si="23"/>
        <v>0</v>
      </c>
    </row>
    <row r="108" spans="4:30" x14ac:dyDescent="0.35">
      <c r="D108" s="20">
        <v>104</v>
      </c>
      <c r="E108" s="21">
        <f t="shared" ca="1" si="31"/>
        <v>82666</v>
      </c>
      <c r="F108" s="44">
        <f t="shared" ca="1" si="24"/>
        <v>83030</v>
      </c>
      <c r="G108" s="22" t="s">
        <v>119</v>
      </c>
      <c r="H108" s="44">
        <f t="shared" ca="1" si="32"/>
        <v>82637</v>
      </c>
      <c r="I108" s="45">
        <f t="shared" si="33"/>
        <v>0</v>
      </c>
      <c r="J108" s="45">
        <f t="shared" ca="1" si="25"/>
        <v>0</v>
      </c>
      <c r="K108" s="45">
        <f t="shared" si="34"/>
        <v>0</v>
      </c>
      <c r="L108" s="45"/>
      <c r="M108" s="45">
        <f t="shared" si="35"/>
        <v>0</v>
      </c>
      <c r="N108" s="257">
        <f t="shared" ca="1" si="26"/>
        <v>0.05</v>
      </c>
      <c r="O108" s="23"/>
      <c r="P108" s="255">
        <f t="shared" ca="1" si="27"/>
        <v>9.4999999999999998E-3</v>
      </c>
      <c r="Q108" s="163">
        <f t="shared" ca="1" si="28"/>
        <v>0.05</v>
      </c>
      <c r="R108" s="164">
        <f ca="1">NPV(Q107,K108:$K$244) + ($A$13+$A$14+$A$15)/POWER(1+Q107,$A$29-D108+1)</f>
        <v>0</v>
      </c>
      <c r="S108" s="164">
        <f ca="1">NPV(Q108,K108:$K$244) + ($A$13+$A$14+$A$15)/POWER(1+Q108,$A$29-D108+1)</f>
        <v>0</v>
      </c>
      <c r="T108" s="45">
        <f t="shared" ca="1" si="29"/>
        <v>7.2759576141834259E-11</v>
      </c>
      <c r="U108" s="45">
        <f t="shared" ca="1" si="36"/>
        <v>0</v>
      </c>
      <c r="V108" s="45">
        <f t="shared" si="37"/>
        <v>0</v>
      </c>
      <c r="W108" s="45">
        <f t="shared" ca="1" si="30"/>
        <v>0</v>
      </c>
      <c r="X108" s="274">
        <f t="shared" ca="1" si="38"/>
        <v>7.2759576141834259E-11</v>
      </c>
      <c r="Z108" s="28">
        <f t="shared" ca="1" si="39"/>
        <v>0</v>
      </c>
      <c r="AA108" s="233"/>
      <c r="AB108" s="45">
        <f t="shared" ca="1" si="40"/>
        <v>0</v>
      </c>
      <c r="AC108" s="45">
        <f t="shared" ca="1" si="22"/>
        <v>0</v>
      </c>
      <c r="AD108" s="25">
        <f t="shared" ca="1" si="23"/>
        <v>0</v>
      </c>
    </row>
    <row r="109" spans="4:30" x14ac:dyDescent="0.35">
      <c r="D109" s="20">
        <v>105</v>
      </c>
      <c r="E109" s="21">
        <f t="shared" ca="1" si="31"/>
        <v>83031</v>
      </c>
      <c r="F109" s="44">
        <f t="shared" ca="1" si="24"/>
        <v>83396</v>
      </c>
      <c r="G109" s="22" t="s">
        <v>119</v>
      </c>
      <c r="H109" s="44">
        <f t="shared" ca="1" si="32"/>
        <v>83002</v>
      </c>
      <c r="I109" s="45">
        <f t="shared" si="33"/>
        <v>0</v>
      </c>
      <c r="J109" s="45">
        <f t="shared" ca="1" si="25"/>
        <v>0</v>
      </c>
      <c r="K109" s="45">
        <f t="shared" si="34"/>
        <v>0</v>
      </c>
      <c r="L109" s="45"/>
      <c r="M109" s="45">
        <f t="shared" si="35"/>
        <v>0</v>
      </c>
      <c r="N109" s="257">
        <f t="shared" ca="1" si="26"/>
        <v>0.05</v>
      </c>
      <c r="O109" s="23"/>
      <c r="P109" s="255">
        <f t="shared" ca="1" si="27"/>
        <v>9.4999999999999998E-3</v>
      </c>
      <c r="Q109" s="163">
        <f t="shared" ca="1" si="28"/>
        <v>0.05</v>
      </c>
      <c r="R109" s="164">
        <f ca="1">NPV(Q108,K109:$K$244) + ($A$13+$A$14+$A$15)/POWER(1+Q108,$A$29-D109+1)</f>
        <v>0</v>
      </c>
      <c r="S109" s="164">
        <f ca="1">NPV(Q109,K109:$K$244) + ($A$13+$A$14+$A$15)/POWER(1+Q109,$A$29-D109+1)</f>
        <v>0</v>
      </c>
      <c r="T109" s="45">
        <f t="shared" ca="1" si="29"/>
        <v>7.2759576141834259E-11</v>
      </c>
      <c r="U109" s="45">
        <f t="shared" ca="1" si="36"/>
        <v>0</v>
      </c>
      <c r="V109" s="45">
        <f t="shared" si="37"/>
        <v>0</v>
      </c>
      <c r="W109" s="45">
        <f t="shared" ca="1" si="30"/>
        <v>0</v>
      </c>
      <c r="X109" s="274">
        <f t="shared" ca="1" si="38"/>
        <v>7.2759576141834259E-11</v>
      </c>
      <c r="Z109" s="28">
        <f t="shared" ca="1" si="39"/>
        <v>0</v>
      </c>
      <c r="AA109" s="233"/>
      <c r="AB109" s="45">
        <f t="shared" ca="1" si="40"/>
        <v>0</v>
      </c>
      <c r="AC109" s="45">
        <f t="shared" ca="1" si="22"/>
        <v>0</v>
      </c>
      <c r="AD109" s="25">
        <f t="shared" ca="1" si="23"/>
        <v>0</v>
      </c>
    </row>
    <row r="110" spans="4:30" x14ac:dyDescent="0.35">
      <c r="D110" s="20">
        <v>106</v>
      </c>
      <c r="E110" s="21">
        <f t="shared" ca="1" si="31"/>
        <v>83397</v>
      </c>
      <c r="F110" s="44">
        <f t="shared" ca="1" si="24"/>
        <v>83761</v>
      </c>
      <c r="G110" s="22" t="s">
        <v>119</v>
      </c>
      <c r="H110" s="44">
        <f t="shared" ca="1" si="32"/>
        <v>83368</v>
      </c>
      <c r="I110" s="45">
        <f t="shared" si="33"/>
        <v>0</v>
      </c>
      <c r="J110" s="45">
        <f t="shared" ca="1" si="25"/>
        <v>0</v>
      </c>
      <c r="K110" s="45">
        <f t="shared" si="34"/>
        <v>0</v>
      </c>
      <c r="L110" s="45"/>
      <c r="M110" s="45">
        <f t="shared" si="35"/>
        <v>0</v>
      </c>
      <c r="N110" s="257">
        <f t="shared" ca="1" si="26"/>
        <v>0.05</v>
      </c>
      <c r="O110" s="23"/>
      <c r="P110" s="255">
        <f t="shared" ca="1" si="27"/>
        <v>9.4999999999999998E-3</v>
      </c>
      <c r="Q110" s="163">
        <f t="shared" ca="1" si="28"/>
        <v>0.05</v>
      </c>
      <c r="R110" s="164">
        <f ca="1">NPV(Q109,K110:$K$244) + ($A$13+$A$14+$A$15)/POWER(1+Q109,$A$29-D110+1)</f>
        <v>0</v>
      </c>
      <c r="S110" s="164">
        <f ca="1">NPV(Q110,K110:$K$244) + ($A$13+$A$14+$A$15)/POWER(1+Q110,$A$29-D110+1)</f>
        <v>0</v>
      </c>
      <c r="T110" s="45">
        <f t="shared" ca="1" si="29"/>
        <v>7.2759576141834259E-11</v>
      </c>
      <c r="U110" s="45">
        <f t="shared" ca="1" si="36"/>
        <v>0</v>
      </c>
      <c r="V110" s="45">
        <f t="shared" si="37"/>
        <v>0</v>
      </c>
      <c r="W110" s="45">
        <f t="shared" ca="1" si="30"/>
        <v>0</v>
      </c>
      <c r="X110" s="274">
        <f t="shared" ca="1" si="38"/>
        <v>7.2759576141834259E-11</v>
      </c>
      <c r="Z110" s="28">
        <f t="shared" ca="1" si="39"/>
        <v>0</v>
      </c>
      <c r="AA110" s="233"/>
      <c r="AB110" s="45">
        <f t="shared" ca="1" si="40"/>
        <v>0</v>
      </c>
      <c r="AC110" s="45">
        <f t="shared" ca="1" si="22"/>
        <v>0</v>
      </c>
      <c r="AD110" s="25">
        <f t="shared" ca="1" si="23"/>
        <v>0</v>
      </c>
    </row>
    <row r="111" spans="4:30" x14ac:dyDescent="0.35">
      <c r="D111" s="20">
        <v>107</v>
      </c>
      <c r="E111" s="21">
        <f t="shared" ca="1" si="31"/>
        <v>83762</v>
      </c>
      <c r="F111" s="44">
        <f t="shared" ca="1" si="24"/>
        <v>84126</v>
      </c>
      <c r="G111" s="22" t="s">
        <v>119</v>
      </c>
      <c r="H111" s="44">
        <f t="shared" ca="1" si="32"/>
        <v>83733</v>
      </c>
      <c r="I111" s="45">
        <f t="shared" si="33"/>
        <v>0</v>
      </c>
      <c r="J111" s="45">
        <f t="shared" ca="1" si="25"/>
        <v>0</v>
      </c>
      <c r="K111" s="45">
        <f t="shared" si="34"/>
        <v>0</v>
      </c>
      <c r="L111" s="45"/>
      <c r="M111" s="45">
        <f t="shared" si="35"/>
        <v>0</v>
      </c>
      <c r="N111" s="257">
        <f t="shared" ca="1" si="26"/>
        <v>0.05</v>
      </c>
      <c r="O111" s="23"/>
      <c r="P111" s="255">
        <f t="shared" ca="1" si="27"/>
        <v>9.4999999999999998E-3</v>
      </c>
      <c r="Q111" s="163">
        <f t="shared" ca="1" si="28"/>
        <v>0.05</v>
      </c>
      <c r="R111" s="164">
        <f ca="1">NPV(Q110,K111:$K$244) + ($A$13+$A$14+$A$15)/POWER(1+Q110,$A$29-D111+1)</f>
        <v>0</v>
      </c>
      <c r="S111" s="164">
        <f ca="1">NPV(Q111,K111:$K$244) + ($A$13+$A$14+$A$15)/POWER(1+Q111,$A$29-D111+1)</f>
        <v>0</v>
      </c>
      <c r="T111" s="45">
        <f t="shared" ca="1" si="29"/>
        <v>7.2759576141834259E-11</v>
      </c>
      <c r="U111" s="45">
        <f t="shared" ca="1" si="36"/>
        <v>0</v>
      </c>
      <c r="V111" s="45">
        <f t="shared" si="37"/>
        <v>0</v>
      </c>
      <c r="W111" s="45">
        <f t="shared" ca="1" si="30"/>
        <v>0</v>
      </c>
      <c r="X111" s="274">
        <f t="shared" ca="1" si="38"/>
        <v>7.2759576141834259E-11</v>
      </c>
      <c r="Z111" s="28">
        <f t="shared" ca="1" si="39"/>
        <v>0</v>
      </c>
      <c r="AA111" s="233"/>
      <c r="AB111" s="45">
        <f t="shared" ca="1" si="40"/>
        <v>0</v>
      </c>
      <c r="AC111" s="45">
        <f t="shared" ca="1" si="22"/>
        <v>0</v>
      </c>
      <c r="AD111" s="25">
        <f t="shared" ca="1" si="23"/>
        <v>0</v>
      </c>
    </row>
    <row r="112" spans="4:30" x14ac:dyDescent="0.35">
      <c r="D112" s="20">
        <v>108</v>
      </c>
      <c r="E112" s="21">
        <f t="shared" ca="1" si="31"/>
        <v>84127</v>
      </c>
      <c r="F112" s="44">
        <f t="shared" ca="1" si="24"/>
        <v>84491</v>
      </c>
      <c r="G112" s="22" t="s">
        <v>119</v>
      </c>
      <c r="H112" s="44">
        <f t="shared" ca="1" si="32"/>
        <v>84098</v>
      </c>
      <c r="I112" s="45">
        <f t="shared" si="33"/>
        <v>0</v>
      </c>
      <c r="J112" s="45">
        <f t="shared" ca="1" si="25"/>
        <v>0</v>
      </c>
      <c r="K112" s="45">
        <f t="shared" si="34"/>
        <v>0</v>
      </c>
      <c r="L112" s="45"/>
      <c r="M112" s="45">
        <f t="shared" si="35"/>
        <v>0</v>
      </c>
      <c r="N112" s="257">
        <f t="shared" ca="1" si="26"/>
        <v>0.05</v>
      </c>
      <c r="O112" s="23"/>
      <c r="P112" s="255">
        <f t="shared" ca="1" si="27"/>
        <v>9.4999999999999998E-3</v>
      </c>
      <c r="Q112" s="163">
        <f t="shared" ca="1" si="28"/>
        <v>0.05</v>
      </c>
      <c r="R112" s="164">
        <f ca="1">NPV(Q111,K112:$K$244) + ($A$13+$A$14+$A$15)/POWER(1+Q111,$A$29-D112+1)</f>
        <v>0</v>
      </c>
      <c r="S112" s="164">
        <f ca="1">NPV(Q112,K112:$K$244) + ($A$13+$A$14+$A$15)/POWER(1+Q112,$A$29-D112+1)</f>
        <v>0</v>
      </c>
      <c r="T112" s="45">
        <f t="shared" ca="1" si="29"/>
        <v>7.2759576141834259E-11</v>
      </c>
      <c r="U112" s="45">
        <f t="shared" ca="1" si="36"/>
        <v>0</v>
      </c>
      <c r="V112" s="45">
        <f t="shared" si="37"/>
        <v>0</v>
      </c>
      <c r="W112" s="45">
        <f t="shared" ca="1" si="30"/>
        <v>0</v>
      </c>
      <c r="X112" s="274">
        <f t="shared" ca="1" si="38"/>
        <v>7.2759576141834259E-11</v>
      </c>
      <c r="Z112" s="28">
        <f t="shared" ca="1" si="39"/>
        <v>0</v>
      </c>
      <c r="AA112" s="233"/>
      <c r="AB112" s="45">
        <f t="shared" ca="1" si="40"/>
        <v>0</v>
      </c>
      <c r="AC112" s="45">
        <f t="shared" ca="1" si="22"/>
        <v>0</v>
      </c>
      <c r="AD112" s="25">
        <f t="shared" ca="1" si="23"/>
        <v>0</v>
      </c>
    </row>
    <row r="113" spans="4:30" x14ac:dyDescent="0.35">
      <c r="D113" s="20">
        <v>109</v>
      </c>
      <c r="E113" s="21">
        <f t="shared" ca="1" si="31"/>
        <v>84492</v>
      </c>
      <c r="F113" s="44">
        <f t="shared" ca="1" si="24"/>
        <v>84857</v>
      </c>
      <c r="G113" s="22" t="s">
        <v>119</v>
      </c>
      <c r="H113" s="44">
        <f t="shared" ca="1" si="32"/>
        <v>84463</v>
      </c>
      <c r="I113" s="45">
        <f t="shared" si="33"/>
        <v>0</v>
      </c>
      <c r="J113" s="45">
        <f t="shared" ca="1" si="25"/>
        <v>0</v>
      </c>
      <c r="K113" s="45">
        <f t="shared" si="34"/>
        <v>0</v>
      </c>
      <c r="L113" s="45"/>
      <c r="M113" s="45">
        <f t="shared" si="35"/>
        <v>0</v>
      </c>
      <c r="N113" s="257">
        <f t="shared" ca="1" si="26"/>
        <v>0.05</v>
      </c>
      <c r="O113" s="23"/>
      <c r="P113" s="255">
        <f t="shared" ca="1" si="27"/>
        <v>9.4999999999999998E-3</v>
      </c>
      <c r="Q113" s="163">
        <f t="shared" ca="1" si="28"/>
        <v>0.05</v>
      </c>
      <c r="R113" s="164">
        <f ca="1">NPV(Q112,K113:$K$244) + ($A$13+$A$14+$A$15)/POWER(1+Q112,$A$29-D113+1)</f>
        <v>0</v>
      </c>
      <c r="S113" s="164">
        <f ca="1">NPV(Q113,K113:$K$244) + ($A$13+$A$14+$A$15)/POWER(1+Q113,$A$29-D113+1)</f>
        <v>0</v>
      </c>
      <c r="T113" s="45">
        <f t="shared" ca="1" si="29"/>
        <v>7.2759576141834259E-11</v>
      </c>
      <c r="U113" s="45">
        <f t="shared" ca="1" si="36"/>
        <v>0</v>
      </c>
      <c r="V113" s="45">
        <f t="shared" si="37"/>
        <v>0</v>
      </c>
      <c r="W113" s="45">
        <f t="shared" ca="1" si="30"/>
        <v>0</v>
      </c>
      <c r="X113" s="274">
        <f t="shared" ca="1" si="38"/>
        <v>7.2759576141834259E-11</v>
      </c>
      <c r="Z113" s="28">
        <f t="shared" ca="1" si="39"/>
        <v>0</v>
      </c>
      <c r="AA113" s="233"/>
      <c r="AB113" s="45">
        <f t="shared" ca="1" si="40"/>
        <v>0</v>
      </c>
      <c r="AC113" s="45">
        <f t="shared" ca="1" si="22"/>
        <v>0</v>
      </c>
      <c r="AD113" s="25">
        <f t="shared" ca="1" si="23"/>
        <v>0</v>
      </c>
    </row>
    <row r="114" spans="4:30" x14ac:dyDescent="0.35">
      <c r="D114" s="20">
        <v>110</v>
      </c>
      <c r="E114" s="21">
        <f t="shared" ca="1" si="31"/>
        <v>84858</v>
      </c>
      <c r="F114" s="44">
        <f t="shared" ca="1" si="24"/>
        <v>85222</v>
      </c>
      <c r="G114" s="22" t="s">
        <v>119</v>
      </c>
      <c r="H114" s="44">
        <f t="shared" ca="1" si="32"/>
        <v>84829</v>
      </c>
      <c r="I114" s="45">
        <f t="shared" si="33"/>
        <v>0</v>
      </c>
      <c r="J114" s="45">
        <f t="shared" ca="1" si="25"/>
        <v>0</v>
      </c>
      <c r="K114" s="45">
        <f t="shared" si="34"/>
        <v>0</v>
      </c>
      <c r="L114" s="45"/>
      <c r="M114" s="45">
        <f t="shared" si="35"/>
        <v>0</v>
      </c>
      <c r="N114" s="257">
        <f t="shared" ca="1" si="26"/>
        <v>0.05</v>
      </c>
      <c r="O114" s="23"/>
      <c r="P114" s="255">
        <f t="shared" ca="1" si="27"/>
        <v>9.4999999999999998E-3</v>
      </c>
      <c r="Q114" s="163">
        <f t="shared" ca="1" si="28"/>
        <v>0.05</v>
      </c>
      <c r="R114" s="164">
        <f ca="1">NPV(Q113,K114:$K$244) + ($A$13+$A$14+$A$15)/POWER(1+Q113,$A$29-D114+1)</f>
        <v>0</v>
      </c>
      <c r="S114" s="164">
        <f ca="1">NPV(Q114,K114:$K$244) + ($A$13+$A$14+$A$15)/POWER(1+Q114,$A$29-D114+1)</f>
        <v>0</v>
      </c>
      <c r="T114" s="45">
        <f t="shared" ca="1" si="29"/>
        <v>7.2759576141834259E-11</v>
      </c>
      <c r="U114" s="45">
        <f t="shared" ca="1" si="36"/>
        <v>0</v>
      </c>
      <c r="V114" s="45">
        <f t="shared" si="37"/>
        <v>0</v>
      </c>
      <c r="W114" s="45">
        <f t="shared" ca="1" si="30"/>
        <v>0</v>
      </c>
      <c r="X114" s="274">
        <f t="shared" ca="1" si="38"/>
        <v>7.2759576141834259E-11</v>
      </c>
      <c r="Z114" s="28">
        <f t="shared" ca="1" si="39"/>
        <v>0</v>
      </c>
      <c r="AA114" s="233"/>
      <c r="AB114" s="45">
        <f t="shared" ca="1" si="40"/>
        <v>0</v>
      </c>
      <c r="AC114" s="45">
        <f t="shared" ca="1" si="22"/>
        <v>0</v>
      </c>
      <c r="AD114" s="25">
        <f t="shared" ca="1" si="23"/>
        <v>0</v>
      </c>
    </row>
    <row r="115" spans="4:30" x14ac:dyDescent="0.35">
      <c r="D115" s="20">
        <v>111</v>
      </c>
      <c r="E115" s="21">
        <f t="shared" ca="1" si="31"/>
        <v>85223</v>
      </c>
      <c r="F115" s="44">
        <f t="shared" ca="1" si="24"/>
        <v>85587</v>
      </c>
      <c r="G115" s="22" t="s">
        <v>119</v>
      </c>
      <c r="H115" s="44">
        <f t="shared" ca="1" si="32"/>
        <v>85194</v>
      </c>
      <c r="I115" s="45">
        <f t="shared" si="33"/>
        <v>0</v>
      </c>
      <c r="J115" s="45">
        <f t="shared" ca="1" si="25"/>
        <v>0</v>
      </c>
      <c r="K115" s="45">
        <f t="shared" si="34"/>
        <v>0</v>
      </c>
      <c r="L115" s="45"/>
      <c r="M115" s="45">
        <f t="shared" si="35"/>
        <v>0</v>
      </c>
      <c r="N115" s="257">
        <f t="shared" ca="1" si="26"/>
        <v>0.05</v>
      </c>
      <c r="O115" s="23"/>
      <c r="P115" s="255">
        <f t="shared" ca="1" si="27"/>
        <v>9.4999999999999998E-3</v>
      </c>
      <c r="Q115" s="163">
        <f t="shared" ca="1" si="28"/>
        <v>0.05</v>
      </c>
      <c r="R115" s="164">
        <f ca="1">NPV(Q114,K115:$K$244) + ($A$13+$A$14+$A$15)/POWER(1+Q114,$A$29-D115+1)</f>
        <v>0</v>
      </c>
      <c r="S115" s="164">
        <f ca="1">NPV(Q115,K115:$K$244) + ($A$13+$A$14+$A$15)/POWER(1+Q115,$A$29-D115+1)</f>
        <v>0</v>
      </c>
      <c r="T115" s="45">
        <f t="shared" ca="1" si="29"/>
        <v>7.2759576141834259E-11</v>
      </c>
      <c r="U115" s="45">
        <f t="shared" ca="1" si="36"/>
        <v>0</v>
      </c>
      <c r="V115" s="45">
        <f t="shared" si="37"/>
        <v>0</v>
      </c>
      <c r="W115" s="45">
        <f t="shared" ca="1" si="30"/>
        <v>0</v>
      </c>
      <c r="X115" s="274">
        <f t="shared" ca="1" si="38"/>
        <v>7.2759576141834259E-11</v>
      </c>
      <c r="Z115" s="28">
        <f t="shared" ca="1" si="39"/>
        <v>0</v>
      </c>
      <c r="AA115" s="233"/>
      <c r="AB115" s="45">
        <f t="shared" ca="1" si="40"/>
        <v>0</v>
      </c>
      <c r="AC115" s="45">
        <f t="shared" ca="1" si="22"/>
        <v>0</v>
      </c>
      <c r="AD115" s="25">
        <f t="shared" ca="1" si="23"/>
        <v>0</v>
      </c>
    </row>
    <row r="116" spans="4:30" x14ac:dyDescent="0.35">
      <c r="D116" s="20">
        <v>112</v>
      </c>
      <c r="E116" s="21">
        <f t="shared" ca="1" si="31"/>
        <v>85588</v>
      </c>
      <c r="F116" s="44">
        <f t="shared" ca="1" si="24"/>
        <v>85952</v>
      </c>
      <c r="G116" s="22" t="s">
        <v>119</v>
      </c>
      <c r="H116" s="44">
        <f t="shared" ca="1" si="32"/>
        <v>85559</v>
      </c>
      <c r="I116" s="45">
        <f t="shared" si="33"/>
        <v>0</v>
      </c>
      <c r="J116" s="45">
        <f t="shared" ca="1" si="25"/>
        <v>0</v>
      </c>
      <c r="K116" s="45">
        <f t="shared" si="34"/>
        <v>0</v>
      </c>
      <c r="L116" s="45"/>
      <c r="M116" s="45">
        <f t="shared" si="35"/>
        <v>0</v>
      </c>
      <c r="N116" s="257">
        <f t="shared" ca="1" si="26"/>
        <v>0.05</v>
      </c>
      <c r="O116" s="23"/>
      <c r="P116" s="255">
        <f t="shared" ca="1" si="27"/>
        <v>9.4999999999999998E-3</v>
      </c>
      <c r="Q116" s="163">
        <f t="shared" ca="1" si="28"/>
        <v>0.05</v>
      </c>
      <c r="R116" s="164">
        <f ca="1">NPV(Q115,K116:$K$244) + ($A$13+$A$14+$A$15)/POWER(1+Q115,$A$29-D116+1)</f>
        <v>0</v>
      </c>
      <c r="S116" s="164">
        <f ca="1">NPV(Q116,K116:$K$244) + ($A$13+$A$14+$A$15)/POWER(1+Q116,$A$29-D116+1)</f>
        <v>0</v>
      </c>
      <c r="T116" s="45">
        <f t="shared" ca="1" si="29"/>
        <v>7.2759576141834259E-11</v>
      </c>
      <c r="U116" s="45">
        <f t="shared" ca="1" si="36"/>
        <v>0</v>
      </c>
      <c r="V116" s="45">
        <f t="shared" si="37"/>
        <v>0</v>
      </c>
      <c r="W116" s="45">
        <f t="shared" ca="1" si="30"/>
        <v>0</v>
      </c>
      <c r="X116" s="274">
        <f t="shared" ca="1" si="38"/>
        <v>7.2759576141834259E-11</v>
      </c>
      <c r="Z116" s="28">
        <f t="shared" ca="1" si="39"/>
        <v>0</v>
      </c>
      <c r="AA116" s="233"/>
      <c r="AB116" s="45">
        <f t="shared" ca="1" si="40"/>
        <v>0</v>
      </c>
      <c r="AC116" s="45">
        <f t="shared" ca="1" si="22"/>
        <v>0</v>
      </c>
      <c r="AD116" s="25">
        <f t="shared" ca="1" si="23"/>
        <v>0</v>
      </c>
    </row>
    <row r="117" spans="4:30" x14ac:dyDescent="0.35">
      <c r="D117" s="20">
        <v>113</v>
      </c>
      <c r="E117" s="21">
        <f t="shared" ca="1" si="31"/>
        <v>85953</v>
      </c>
      <c r="F117" s="44">
        <f t="shared" ca="1" si="24"/>
        <v>86318</v>
      </c>
      <c r="G117" s="22" t="s">
        <v>119</v>
      </c>
      <c r="H117" s="44">
        <f t="shared" ca="1" si="32"/>
        <v>85924</v>
      </c>
      <c r="I117" s="45">
        <f t="shared" si="33"/>
        <v>0</v>
      </c>
      <c r="J117" s="45">
        <f t="shared" ca="1" si="25"/>
        <v>0</v>
      </c>
      <c r="K117" s="45">
        <f t="shared" si="34"/>
        <v>0</v>
      </c>
      <c r="L117" s="45"/>
      <c r="M117" s="45">
        <f t="shared" si="35"/>
        <v>0</v>
      </c>
      <c r="N117" s="257">
        <f t="shared" ca="1" si="26"/>
        <v>0.05</v>
      </c>
      <c r="O117" s="23"/>
      <c r="P117" s="255">
        <f t="shared" ca="1" si="27"/>
        <v>9.4999999999999998E-3</v>
      </c>
      <c r="Q117" s="163">
        <f t="shared" ca="1" si="28"/>
        <v>0.05</v>
      </c>
      <c r="R117" s="164">
        <f ca="1">NPV(Q116,K117:$K$244) + ($A$13+$A$14+$A$15)/POWER(1+Q116,$A$29-D117+1)</f>
        <v>0</v>
      </c>
      <c r="S117" s="164">
        <f ca="1">NPV(Q117,K117:$K$244) + ($A$13+$A$14+$A$15)/POWER(1+Q117,$A$29-D117+1)</f>
        <v>0</v>
      </c>
      <c r="T117" s="45">
        <f t="shared" ca="1" si="29"/>
        <v>7.2759576141834259E-11</v>
      </c>
      <c r="U117" s="45">
        <f t="shared" ca="1" si="36"/>
        <v>0</v>
      </c>
      <c r="V117" s="45">
        <f t="shared" si="37"/>
        <v>0</v>
      </c>
      <c r="W117" s="45">
        <f t="shared" ca="1" si="30"/>
        <v>0</v>
      </c>
      <c r="X117" s="274">
        <f t="shared" ca="1" si="38"/>
        <v>7.2759576141834259E-11</v>
      </c>
      <c r="Z117" s="28">
        <f t="shared" ca="1" si="39"/>
        <v>0</v>
      </c>
      <c r="AA117" s="233"/>
      <c r="AB117" s="45">
        <f t="shared" ca="1" si="40"/>
        <v>0</v>
      </c>
      <c r="AC117" s="45">
        <f t="shared" ca="1" si="22"/>
        <v>0</v>
      </c>
      <c r="AD117" s="25">
        <f t="shared" ca="1" si="23"/>
        <v>0</v>
      </c>
    </row>
    <row r="118" spans="4:30" x14ac:dyDescent="0.35">
      <c r="D118" s="20">
        <v>114</v>
      </c>
      <c r="E118" s="21">
        <f t="shared" ca="1" si="31"/>
        <v>86319</v>
      </c>
      <c r="F118" s="44">
        <f t="shared" ca="1" si="24"/>
        <v>86683</v>
      </c>
      <c r="G118" s="22" t="s">
        <v>119</v>
      </c>
      <c r="H118" s="44">
        <f t="shared" ca="1" si="32"/>
        <v>86290</v>
      </c>
      <c r="I118" s="45">
        <f t="shared" si="33"/>
        <v>0</v>
      </c>
      <c r="J118" s="45">
        <f t="shared" ca="1" si="25"/>
        <v>0</v>
      </c>
      <c r="K118" s="45">
        <f t="shared" si="34"/>
        <v>0</v>
      </c>
      <c r="L118" s="45"/>
      <c r="M118" s="45">
        <f t="shared" si="35"/>
        <v>0</v>
      </c>
      <c r="N118" s="257">
        <f t="shared" ca="1" si="26"/>
        <v>0.05</v>
      </c>
      <c r="O118" s="23"/>
      <c r="P118" s="255">
        <f t="shared" ca="1" si="27"/>
        <v>9.4999999999999998E-3</v>
      </c>
      <c r="Q118" s="163">
        <f t="shared" ca="1" si="28"/>
        <v>0.05</v>
      </c>
      <c r="R118" s="164">
        <f ca="1">NPV(Q117,K118:$K$244) + ($A$13+$A$14+$A$15)/POWER(1+Q117,$A$29-D118+1)</f>
        <v>0</v>
      </c>
      <c r="S118" s="164">
        <f ca="1">NPV(Q118,K118:$K$244) + ($A$13+$A$14+$A$15)/POWER(1+Q118,$A$29-D118+1)</f>
        <v>0</v>
      </c>
      <c r="T118" s="45">
        <f t="shared" ca="1" si="29"/>
        <v>7.2759576141834259E-11</v>
      </c>
      <c r="U118" s="45">
        <f t="shared" ca="1" si="36"/>
        <v>0</v>
      </c>
      <c r="V118" s="45">
        <f t="shared" si="37"/>
        <v>0</v>
      </c>
      <c r="W118" s="45">
        <f t="shared" ca="1" si="30"/>
        <v>0</v>
      </c>
      <c r="X118" s="274">
        <f t="shared" ca="1" si="38"/>
        <v>7.2759576141834259E-11</v>
      </c>
      <c r="Z118" s="28">
        <f t="shared" ca="1" si="39"/>
        <v>0</v>
      </c>
      <c r="AA118" s="233"/>
      <c r="AB118" s="45">
        <f t="shared" ca="1" si="40"/>
        <v>0</v>
      </c>
      <c r="AC118" s="45">
        <f t="shared" ca="1" si="22"/>
        <v>0</v>
      </c>
      <c r="AD118" s="25">
        <f t="shared" ca="1" si="23"/>
        <v>0</v>
      </c>
    </row>
    <row r="119" spans="4:30" x14ac:dyDescent="0.35">
      <c r="D119" s="20">
        <v>115</v>
      </c>
      <c r="E119" s="21">
        <f t="shared" ca="1" si="31"/>
        <v>86684</v>
      </c>
      <c r="F119" s="44">
        <f t="shared" ca="1" si="24"/>
        <v>87048</v>
      </c>
      <c r="G119" s="22" t="s">
        <v>119</v>
      </c>
      <c r="H119" s="44">
        <f t="shared" ca="1" si="32"/>
        <v>86655</v>
      </c>
      <c r="I119" s="45">
        <f t="shared" si="33"/>
        <v>0</v>
      </c>
      <c r="J119" s="45">
        <f t="shared" ca="1" si="25"/>
        <v>0</v>
      </c>
      <c r="K119" s="45">
        <f t="shared" si="34"/>
        <v>0</v>
      </c>
      <c r="L119" s="45"/>
      <c r="M119" s="45">
        <f t="shared" si="35"/>
        <v>0</v>
      </c>
      <c r="N119" s="257">
        <f t="shared" ca="1" si="26"/>
        <v>0.05</v>
      </c>
      <c r="O119" s="23"/>
      <c r="P119" s="255">
        <f t="shared" ca="1" si="27"/>
        <v>9.4999999999999998E-3</v>
      </c>
      <c r="Q119" s="163">
        <f t="shared" ca="1" si="28"/>
        <v>0.05</v>
      </c>
      <c r="R119" s="164">
        <f ca="1">NPV(Q118,K119:$K$244) + ($A$13+$A$14+$A$15)/POWER(1+Q118,$A$29-D119+1)</f>
        <v>0</v>
      </c>
      <c r="S119" s="164">
        <f ca="1">NPV(Q119,K119:$K$244) + ($A$13+$A$14+$A$15)/POWER(1+Q119,$A$29-D119+1)</f>
        <v>0</v>
      </c>
      <c r="T119" s="45">
        <f t="shared" ca="1" si="29"/>
        <v>7.2759576141834259E-11</v>
      </c>
      <c r="U119" s="45">
        <f t="shared" ca="1" si="36"/>
        <v>0</v>
      </c>
      <c r="V119" s="45">
        <f t="shared" si="37"/>
        <v>0</v>
      </c>
      <c r="W119" s="45">
        <f t="shared" ca="1" si="30"/>
        <v>0</v>
      </c>
      <c r="X119" s="274">
        <f t="shared" ca="1" si="38"/>
        <v>7.2759576141834259E-11</v>
      </c>
      <c r="Z119" s="28">
        <f t="shared" ca="1" si="39"/>
        <v>0</v>
      </c>
      <c r="AA119" s="233"/>
      <c r="AB119" s="45">
        <f t="shared" ca="1" si="40"/>
        <v>0</v>
      </c>
      <c r="AC119" s="45">
        <f t="shared" ca="1" si="22"/>
        <v>0</v>
      </c>
      <c r="AD119" s="25">
        <f t="shared" ca="1" si="23"/>
        <v>0</v>
      </c>
    </row>
    <row r="120" spans="4:30" x14ac:dyDescent="0.35">
      <c r="D120" s="20">
        <v>116</v>
      </c>
      <c r="E120" s="21">
        <f t="shared" ca="1" si="31"/>
        <v>87049</v>
      </c>
      <c r="F120" s="44">
        <f t="shared" ca="1" si="24"/>
        <v>87413</v>
      </c>
      <c r="G120" s="22" t="s">
        <v>119</v>
      </c>
      <c r="H120" s="44">
        <f t="shared" ca="1" si="32"/>
        <v>87020</v>
      </c>
      <c r="I120" s="45">
        <f t="shared" si="33"/>
        <v>0</v>
      </c>
      <c r="J120" s="45">
        <f t="shared" ca="1" si="25"/>
        <v>0</v>
      </c>
      <c r="K120" s="45">
        <f t="shared" si="34"/>
        <v>0</v>
      </c>
      <c r="L120" s="45"/>
      <c r="M120" s="45">
        <f t="shared" si="35"/>
        <v>0</v>
      </c>
      <c r="N120" s="257">
        <f t="shared" ca="1" si="26"/>
        <v>0.05</v>
      </c>
      <c r="O120" s="23"/>
      <c r="P120" s="255">
        <f t="shared" ca="1" si="27"/>
        <v>9.4999999999999998E-3</v>
      </c>
      <c r="Q120" s="163">
        <f t="shared" ca="1" si="28"/>
        <v>0.05</v>
      </c>
      <c r="R120" s="164">
        <f ca="1">NPV(Q119,K120:$K$244) + ($A$13+$A$14+$A$15)/POWER(1+Q119,$A$29-D120+1)</f>
        <v>0</v>
      </c>
      <c r="S120" s="164">
        <f ca="1">NPV(Q120,K120:$K$244) + ($A$13+$A$14+$A$15)/POWER(1+Q120,$A$29-D120+1)</f>
        <v>0</v>
      </c>
      <c r="T120" s="45">
        <f t="shared" ca="1" si="29"/>
        <v>7.2759576141834259E-11</v>
      </c>
      <c r="U120" s="45">
        <f t="shared" ca="1" si="36"/>
        <v>0</v>
      </c>
      <c r="V120" s="45">
        <f t="shared" si="37"/>
        <v>0</v>
      </c>
      <c r="W120" s="45">
        <f t="shared" ca="1" si="30"/>
        <v>0</v>
      </c>
      <c r="X120" s="274">
        <f t="shared" ca="1" si="38"/>
        <v>7.2759576141834259E-11</v>
      </c>
      <c r="Z120" s="28">
        <f t="shared" ca="1" si="39"/>
        <v>0</v>
      </c>
      <c r="AA120" s="233"/>
      <c r="AB120" s="45">
        <f t="shared" ca="1" si="40"/>
        <v>0</v>
      </c>
      <c r="AC120" s="45">
        <f t="shared" ca="1" si="22"/>
        <v>0</v>
      </c>
      <c r="AD120" s="25">
        <f t="shared" ca="1" si="23"/>
        <v>0</v>
      </c>
    </row>
    <row r="121" spans="4:30" x14ac:dyDescent="0.35">
      <c r="D121" s="20">
        <v>117</v>
      </c>
      <c r="E121" s="21">
        <f t="shared" ca="1" si="31"/>
        <v>87414</v>
      </c>
      <c r="F121" s="44">
        <f t="shared" ca="1" si="24"/>
        <v>87779</v>
      </c>
      <c r="G121" s="22" t="s">
        <v>119</v>
      </c>
      <c r="H121" s="44">
        <f t="shared" ca="1" si="32"/>
        <v>87385</v>
      </c>
      <c r="I121" s="45">
        <f t="shared" si="33"/>
        <v>0</v>
      </c>
      <c r="J121" s="45">
        <f t="shared" ca="1" si="25"/>
        <v>0</v>
      </c>
      <c r="K121" s="45">
        <f t="shared" si="34"/>
        <v>0</v>
      </c>
      <c r="L121" s="45"/>
      <c r="M121" s="45">
        <f t="shared" si="35"/>
        <v>0</v>
      </c>
      <c r="N121" s="257">
        <f t="shared" ca="1" si="26"/>
        <v>0.05</v>
      </c>
      <c r="O121" s="23"/>
      <c r="P121" s="255">
        <f t="shared" ca="1" si="27"/>
        <v>9.4999999999999998E-3</v>
      </c>
      <c r="Q121" s="163">
        <f t="shared" ca="1" si="28"/>
        <v>0.05</v>
      </c>
      <c r="R121" s="164">
        <f ca="1">NPV(Q120,K121:$K$244) + ($A$13+$A$14+$A$15)/POWER(1+Q120,$A$29-D121+1)</f>
        <v>0</v>
      </c>
      <c r="S121" s="164">
        <f ca="1">NPV(Q121,K121:$K$244) + ($A$13+$A$14+$A$15)/POWER(1+Q121,$A$29-D121+1)</f>
        <v>0</v>
      </c>
      <c r="T121" s="45">
        <f t="shared" ca="1" si="29"/>
        <v>7.2759576141834259E-11</v>
      </c>
      <c r="U121" s="45">
        <f t="shared" ca="1" si="36"/>
        <v>0</v>
      </c>
      <c r="V121" s="45">
        <f t="shared" si="37"/>
        <v>0</v>
      </c>
      <c r="W121" s="45">
        <f t="shared" ca="1" si="30"/>
        <v>0</v>
      </c>
      <c r="X121" s="274">
        <f t="shared" ca="1" si="38"/>
        <v>7.2759576141834259E-11</v>
      </c>
      <c r="Z121" s="28">
        <f t="shared" ca="1" si="39"/>
        <v>0</v>
      </c>
      <c r="AA121" s="233"/>
      <c r="AB121" s="45">
        <f t="shared" ca="1" si="40"/>
        <v>0</v>
      </c>
      <c r="AC121" s="45">
        <f t="shared" ca="1" si="22"/>
        <v>0</v>
      </c>
      <c r="AD121" s="25">
        <f t="shared" ca="1" si="23"/>
        <v>0</v>
      </c>
    </row>
    <row r="122" spans="4:30" x14ac:dyDescent="0.35">
      <c r="D122" s="20">
        <v>118</v>
      </c>
      <c r="E122" s="21">
        <f t="shared" ca="1" si="31"/>
        <v>87780</v>
      </c>
      <c r="F122" s="44">
        <f t="shared" ca="1" si="24"/>
        <v>88144</v>
      </c>
      <c r="G122" s="22" t="s">
        <v>119</v>
      </c>
      <c r="H122" s="44">
        <f t="shared" ca="1" si="32"/>
        <v>87751</v>
      </c>
      <c r="I122" s="45">
        <f t="shared" si="33"/>
        <v>0</v>
      </c>
      <c r="J122" s="45">
        <f t="shared" ca="1" si="25"/>
        <v>0</v>
      </c>
      <c r="K122" s="45">
        <f t="shared" si="34"/>
        <v>0</v>
      </c>
      <c r="L122" s="45"/>
      <c r="M122" s="45">
        <f t="shared" si="35"/>
        <v>0</v>
      </c>
      <c r="N122" s="257">
        <f t="shared" ca="1" si="26"/>
        <v>0.05</v>
      </c>
      <c r="O122" s="23"/>
      <c r="P122" s="255">
        <f t="shared" ca="1" si="27"/>
        <v>9.4999999999999998E-3</v>
      </c>
      <c r="Q122" s="163">
        <f t="shared" ca="1" si="28"/>
        <v>0.05</v>
      </c>
      <c r="R122" s="164">
        <f ca="1">NPV(Q121,K122:$K$244) + ($A$13+$A$14+$A$15)/POWER(1+Q121,$A$29-D122+1)</f>
        <v>0</v>
      </c>
      <c r="S122" s="164">
        <f ca="1">NPV(Q122,K122:$K$244) + ($A$13+$A$14+$A$15)/POWER(1+Q122,$A$29-D122+1)</f>
        <v>0</v>
      </c>
      <c r="T122" s="45">
        <f t="shared" ca="1" si="29"/>
        <v>7.2759576141834259E-11</v>
      </c>
      <c r="U122" s="45">
        <f t="shared" ca="1" si="36"/>
        <v>0</v>
      </c>
      <c r="V122" s="45">
        <f t="shared" si="37"/>
        <v>0</v>
      </c>
      <c r="W122" s="45">
        <f t="shared" ca="1" si="30"/>
        <v>0</v>
      </c>
      <c r="X122" s="274">
        <f t="shared" ca="1" si="38"/>
        <v>7.2759576141834259E-11</v>
      </c>
      <c r="Z122" s="28">
        <f t="shared" ca="1" si="39"/>
        <v>0</v>
      </c>
      <c r="AA122" s="233"/>
      <c r="AB122" s="45">
        <f t="shared" ca="1" si="40"/>
        <v>0</v>
      </c>
      <c r="AC122" s="45">
        <f t="shared" ca="1" si="22"/>
        <v>0</v>
      </c>
      <c r="AD122" s="25">
        <f t="shared" ca="1" si="23"/>
        <v>0</v>
      </c>
    </row>
    <row r="123" spans="4:30" x14ac:dyDescent="0.35">
      <c r="D123" s="20">
        <v>119</v>
      </c>
      <c r="E123" s="21">
        <f t="shared" ca="1" si="31"/>
        <v>88145</v>
      </c>
      <c r="F123" s="44">
        <f t="shared" ca="1" si="24"/>
        <v>88509</v>
      </c>
      <c r="G123" s="22" t="s">
        <v>119</v>
      </c>
      <c r="H123" s="44">
        <f t="shared" ca="1" si="32"/>
        <v>88116</v>
      </c>
      <c r="I123" s="45">
        <f t="shared" si="33"/>
        <v>0</v>
      </c>
      <c r="J123" s="45">
        <f t="shared" ca="1" si="25"/>
        <v>0</v>
      </c>
      <c r="K123" s="45">
        <f t="shared" si="34"/>
        <v>0</v>
      </c>
      <c r="L123" s="45"/>
      <c r="M123" s="45">
        <f t="shared" si="35"/>
        <v>0</v>
      </c>
      <c r="N123" s="257">
        <f t="shared" ca="1" si="26"/>
        <v>0.05</v>
      </c>
      <c r="O123" s="23"/>
      <c r="P123" s="255">
        <f t="shared" ca="1" si="27"/>
        <v>9.4999999999999998E-3</v>
      </c>
      <c r="Q123" s="163">
        <f t="shared" ca="1" si="28"/>
        <v>0.05</v>
      </c>
      <c r="R123" s="164">
        <f ca="1">NPV(Q122,K123:$K$244) + ($A$13+$A$14+$A$15)/POWER(1+Q122,$A$29-D123+1)</f>
        <v>0</v>
      </c>
      <c r="S123" s="164">
        <f ca="1">NPV(Q123,K123:$K$244) + ($A$13+$A$14+$A$15)/POWER(1+Q123,$A$29-D123+1)</f>
        <v>0</v>
      </c>
      <c r="T123" s="45">
        <f t="shared" ca="1" si="29"/>
        <v>7.2759576141834259E-11</v>
      </c>
      <c r="U123" s="45">
        <f t="shared" ca="1" si="36"/>
        <v>0</v>
      </c>
      <c r="V123" s="45">
        <f t="shared" si="37"/>
        <v>0</v>
      </c>
      <c r="W123" s="45">
        <f t="shared" ca="1" si="30"/>
        <v>0</v>
      </c>
      <c r="X123" s="274">
        <f t="shared" ca="1" si="38"/>
        <v>7.2759576141834259E-11</v>
      </c>
      <c r="Z123" s="28">
        <f t="shared" ca="1" si="39"/>
        <v>0</v>
      </c>
      <c r="AA123" s="233"/>
      <c r="AB123" s="45">
        <f t="shared" ca="1" si="40"/>
        <v>0</v>
      </c>
      <c r="AC123" s="45">
        <f t="shared" ca="1" si="22"/>
        <v>0</v>
      </c>
      <c r="AD123" s="25">
        <f t="shared" ca="1" si="23"/>
        <v>0</v>
      </c>
    </row>
    <row r="124" spans="4:30" x14ac:dyDescent="0.35">
      <c r="D124" s="20">
        <v>120</v>
      </c>
      <c r="E124" s="21">
        <f t="shared" ca="1" si="31"/>
        <v>88510</v>
      </c>
      <c r="F124" s="44">
        <f t="shared" ca="1" si="24"/>
        <v>88874</v>
      </c>
      <c r="G124" s="22" t="s">
        <v>119</v>
      </c>
      <c r="H124" s="44">
        <f t="shared" ca="1" si="32"/>
        <v>88481</v>
      </c>
      <c r="I124" s="45">
        <f t="shared" si="33"/>
        <v>0</v>
      </c>
      <c r="J124" s="45">
        <f t="shared" ca="1" si="25"/>
        <v>0</v>
      </c>
      <c r="K124" s="45">
        <f t="shared" si="34"/>
        <v>0</v>
      </c>
      <c r="L124" s="45"/>
      <c r="M124" s="45">
        <f t="shared" si="35"/>
        <v>0</v>
      </c>
      <c r="N124" s="257">
        <f t="shared" ca="1" si="26"/>
        <v>0.05</v>
      </c>
      <c r="O124" s="23"/>
      <c r="P124" s="255">
        <f t="shared" ca="1" si="27"/>
        <v>9.4999999999999998E-3</v>
      </c>
      <c r="Q124" s="163">
        <f t="shared" ca="1" si="28"/>
        <v>0.05</v>
      </c>
      <c r="R124" s="164">
        <f ca="1">NPV(Q123,K124:$K$244) + ($A$13+$A$14+$A$15)/POWER(1+Q123,$A$29-D124+1)</f>
        <v>0</v>
      </c>
      <c r="S124" s="164">
        <f ca="1">NPV(Q124,K124:$K$244) + ($A$13+$A$14+$A$15)/POWER(1+Q124,$A$29-D124+1)</f>
        <v>0</v>
      </c>
      <c r="T124" s="45">
        <f t="shared" ca="1" si="29"/>
        <v>7.2759576141834259E-11</v>
      </c>
      <c r="U124" s="45">
        <f t="shared" ca="1" si="36"/>
        <v>0</v>
      </c>
      <c r="V124" s="45">
        <f t="shared" si="37"/>
        <v>0</v>
      </c>
      <c r="W124" s="45">
        <f t="shared" ca="1" si="30"/>
        <v>0</v>
      </c>
      <c r="X124" s="274">
        <f t="shared" ca="1" si="38"/>
        <v>7.2759576141834259E-11</v>
      </c>
      <c r="Z124" s="28">
        <f t="shared" ca="1" si="39"/>
        <v>0</v>
      </c>
      <c r="AA124" s="233"/>
      <c r="AB124" s="45">
        <f t="shared" ca="1" si="40"/>
        <v>0</v>
      </c>
      <c r="AC124" s="45">
        <f t="shared" ca="1" si="22"/>
        <v>0</v>
      </c>
      <c r="AD124" s="25">
        <f t="shared" ca="1" si="23"/>
        <v>0</v>
      </c>
    </row>
    <row r="125" spans="4:30" x14ac:dyDescent="0.35">
      <c r="D125" s="20">
        <v>121</v>
      </c>
      <c r="E125" s="21">
        <f t="shared" ca="1" si="31"/>
        <v>88875</v>
      </c>
      <c r="F125" s="44">
        <f t="shared" ca="1" si="24"/>
        <v>89240</v>
      </c>
      <c r="G125" s="22" t="s">
        <v>119</v>
      </c>
      <c r="H125" s="44">
        <f t="shared" ca="1" si="32"/>
        <v>88846</v>
      </c>
      <c r="I125" s="45">
        <f t="shared" si="33"/>
        <v>0</v>
      </c>
      <c r="J125" s="45">
        <f t="shared" ca="1" si="25"/>
        <v>0</v>
      </c>
      <c r="K125" s="45">
        <f t="shared" si="34"/>
        <v>0</v>
      </c>
      <c r="L125" s="45"/>
      <c r="M125" s="45">
        <f t="shared" si="35"/>
        <v>0</v>
      </c>
      <c r="N125" s="257">
        <f t="shared" ca="1" si="26"/>
        <v>0.05</v>
      </c>
      <c r="O125" s="23"/>
      <c r="P125" s="255">
        <f t="shared" ca="1" si="27"/>
        <v>9.4999999999999998E-3</v>
      </c>
      <c r="Q125" s="163">
        <f t="shared" ca="1" si="28"/>
        <v>0.05</v>
      </c>
      <c r="R125" s="164">
        <f ca="1">NPV(Q124,K125:$K$244) + ($A$13+$A$14+$A$15)/POWER(1+Q124,$A$29-D125+1)</f>
        <v>0</v>
      </c>
      <c r="S125" s="164">
        <f ca="1">NPV(Q125,K125:$K$244) + ($A$13+$A$14+$A$15)/POWER(1+Q125,$A$29-D125+1)</f>
        <v>0</v>
      </c>
      <c r="T125" s="45">
        <f t="shared" ca="1" si="29"/>
        <v>7.2759576141834259E-11</v>
      </c>
      <c r="U125" s="45">
        <f t="shared" ca="1" si="36"/>
        <v>0</v>
      </c>
      <c r="V125" s="45">
        <f t="shared" si="37"/>
        <v>0</v>
      </c>
      <c r="W125" s="45">
        <f t="shared" ca="1" si="30"/>
        <v>0</v>
      </c>
      <c r="X125" s="274">
        <f t="shared" ca="1" si="38"/>
        <v>7.2759576141834259E-11</v>
      </c>
      <c r="Z125" s="28">
        <f t="shared" ca="1" si="39"/>
        <v>0</v>
      </c>
      <c r="AA125" s="233"/>
      <c r="AB125" s="45">
        <f t="shared" ca="1" si="40"/>
        <v>0</v>
      </c>
      <c r="AC125" s="45">
        <f t="shared" ca="1" si="22"/>
        <v>0</v>
      </c>
      <c r="AD125" s="25">
        <f t="shared" ca="1" si="23"/>
        <v>0</v>
      </c>
    </row>
    <row r="126" spans="4:30" x14ac:dyDescent="0.35">
      <c r="D126" s="20">
        <v>122</v>
      </c>
      <c r="E126" s="21">
        <f t="shared" ca="1" si="31"/>
        <v>89241</v>
      </c>
      <c r="F126" s="44">
        <f t="shared" ca="1" si="24"/>
        <v>89605</v>
      </c>
      <c r="G126" s="22" t="s">
        <v>119</v>
      </c>
      <c r="H126" s="44">
        <f t="shared" ca="1" si="32"/>
        <v>89212</v>
      </c>
      <c r="I126" s="45">
        <f t="shared" si="33"/>
        <v>0</v>
      </c>
      <c r="J126" s="45">
        <f t="shared" ca="1" si="25"/>
        <v>0</v>
      </c>
      <c r="K126" s="45">
        <f t="shared" si="34"/>
        <v>0</v>
      </c>
      <c r="L126" s="45"/>
      <c r="M126" s="45">
        <f t="shared" si="35"/>
        <v>0</v>
      </c>
      <c r="N126" s="257">
        <f t="shared" ca="1" si="26"/>
        <v>0.05</v>
      </c>
      <c r="O126" s="23"/>
      <c r="P126" s="255">
        <f t="shared" ca="1" si="27"/>
        <v>9.4999999999999998E-3</v>
      </c>
      <c r="Q126" s="163">
        <f t="shared" ca="1" si="28"/>
        <v>0.05</v>
      </c>
      <c r="R126" s="164">
        <f ca="1">NPV(Q125,K126:$K$244) + ($A$13+$A$14+$A$15)/POWER(1+Q125,$A$29-D126+1)</f>
        <v>0</v>
      </c>
      <c r="S126" s="164">
        <f ca="1">NPV(Q126,K126:$K$244) + ($A$13+$A$14+$A$15)/POWER(1+Q126,$A$29-D126+1)</f>
        <v>0</v>
      </c>
      <c r="T126" s="45">
        <f t="shared" ca="1" si="29"/>
        <v>7.2759576141834259E-11</v>
      </c>
      <c r="U126" s="45">
        <f t="shared" ca="1" si="36"/>
        <v>0</v>
      </c>
      <c r="V126" s="45">
        <f t="shared" si="37"/>
        <v>0</v>
      </c>
      <c r="W126" s="45">
        <f t="shared" ca="1" si="30"/>
        <v>0</v>
      </c>
      <c r="X126" s="274">
        <f t="shared" ca="1" si="38"/>
        <v>7.2759576141834259E-11</v>
      </c>
      <c r="Z126" s="28">
        <f t="shared" ca="1" si="39"/>
        <v>0</v>
      </c>
      <c r="AA126" s="233"/>
      <c r="AB126" s="45">
        <f t="shared" ca="1" si="40"/>
        <v>0</v>
      </c>
      <c r="AC126" s="45">
        <f t="shared" ca="1" si="22"/>
        <v>0</v>
      </c>
      <c r="AD126" s="25">
        <f t="shared" ca="1" si="23"/>
        <v>0</v>
      </c>
    </row>
    <row r="127" spans="4:30" x14ac:dyDescent="0.35">
      <c r="D127" s="20">
        <v>123</v>
      </c>
      <c r="E127" s="21">
        <f t="shared" ca="1" si="31"/>
        <v>89606</v>
      </c>
      <c r="F127" s="44">
        <f t="shared" ca="1" si="24"/>
        <v>89970</v>
      </c>
      <c r="G127" s="22" t="s">
        <v>119</v>
      </c>
      <c r="H127" s="44">
        <f t="shared" ca="1" si="32"/>
        <v>89577</v>
      </c>
      <c r="I127" s="45">
        <f t="shared" si="33"/>
        <v>0</v>
      </c>
      <c r="J127" s="45">
        <f t="shared" ca="1" si="25"/>
        <v>0</v>
      </c>
      <c r="K127" s="45">
        <f t="shared" si="34"/>
        <v>0</v>
      </c>
      <c r="L127" s="45"/>
      <c r="M127" s="45">
        <f t="shared" si="35"/>
        <v>0</v>
      </c>
      <c r="N127" s="257">
        <f t="shared" ca="1" si="26"/>
        <v>0.05</v>
      </c>
      <c r="O127" s="23"/>
      <c r="P127" s="255">
        <f t="shared" ca="1" si="27"/>
        <v>9.4999999999999998E-3</v>
      </c>
      <c r="Q127" s="163">
        <f t="shared" ca="1" si="28"/>
        <v>0.05</v>
      </c>
      <c r="R127" s="164">
        <f ca="1">NPV(Q126,K127:$K$244) + ($A$13+$A$14+$A$15)/POWER(1+Q126,$A$29-D127+1)</f>
        <v>0</v>
      </c>
      <c r="S127" s="164">
        <f ca="1">NPV(Q127,K127:$K$244) + ($A$13+$A$14+$A$15)/POWER(1+Q127,$A$29-D127+1)</f>
        <v>0</v>
      </c>
      <c r="T127" s="45">
        <f t="shared" ca="1" si="29"/>
        <v>7.2759576141834259E-11</v>
      </c>
      <c r="U127" s="45">
        <f t="shared" ca="1" si="36"/>
        <v>0</v>
      </c>
      <c r="V127" s="45">
        <f t="shared" si="37"/>
        <v>0</v>
      </c>
      <c r="W127" s="45">
        <f t="shared" ca="1" si="30"/>
        <v>0</v>
      </c>
      <c r="X127" s="274">
        <f t="shared" ca="1" si="38"/>
        <v>7.2759576141834259E-11</v>
      </c>
      <c r="Z127" s="28">
        <f t="shared" ca="1" si="39"/>
        <v>0</v>
      </c>
      <c r="AA127" s="233"/>
      <c r="AB127" s="45">
        <f t="shared" ca="1" si="40"/>
        <v>0</v>
      </c>
      <c r="AC127" s="45">
        <f t="shared" ca="1" si="22"/>
        <v>0</v>
      </c>
      <c r="AD127" s="25">
        <f t="shared" ca="1" si="23"/>
        <v>0</v>
      </c>
    </row>
    <row r="128" spans="4:30" x14ac:dyDescent="0.35">
      <c r="D128" s="20">
        <v>124</v>
      </c>
      <c r="E128" s="21">
        <f t="shared" ca="1" si="31"/>
        <v>89971</v>
      </c>
      <c r="F128" s="44">
        <f t="shared" ca="1" si="24"/>
        <v>90335</v>
      </c>
      <c r="G128" s="22" t="s">
        <v>119</v>
      </c>
      <c r="H128" s="44">
        <f t="shared" ca="1" si="32"/>
        <v>89942</v>
      </c>
      <c r="I128" s="45">
        <f t="shared" si="33"/>
        <v>0</v>
      </c>
      <c r="J128" s="45">
        <f t="shared" ca="1" si="25"/>
        <v>0</v>
      </c>
      <c r="K128" s="45">
        <f t="shared" si="34"/>
        <v>0</v>
      </c>
      <c r="L128" s="45"/>
      <c r="M128" s="45">
        <f t="shared" si="35"/>
        <v>0</v>
      </c>
      <c r="N128" s="257">
        <f t="shared" ca="1" si="26"/>
        <v>0.05</v>
      </c>
      <c r="O128" s="23"/>
      <c r="P128" s="255">
        <f t="shared" ca="1" si="27"/>
        <v>9.4999999999999998E-3</v>
      </c>
      <c r="Q128" s="163">
        <f t="shared" ca="1" si="28"/>
        <v>0.05</v>
      </c>
      <c r="R128" s="164">
        <f ca="1">NPV(Q127,K128:$K$244) + ($A$13+$A$14+$A$15)/POWER(1+Q127,$A$29-D128+1)</f>
        <v>0</v>
      </c>
      <c r="S128" s="164">
        <f ca="1">NPV(Q128,K128:$K$244) + ($A$13+$A$14+$A$15)/POWER(1+Q128,$A$29-D128+1)</f>
        <v>0</v>
      </c>
      <c r="T128" s="45">
        <f t="shared" ca="1" si="29"/>
        <v>7.2759576141834259E-11</v>
      </c>
      <c r="U128" s="45">
        <f t="shared" ca="1" si="36"/>
        <v>0</v>
      </c>
      <c r="V128" s="45">
        <f t="shared" si="37"/>
        <v>0</v>
      </c>
      <c r="W128" s="45">
        <f t="shared" ca="1" si="30"/>
        <v>0</v>
      </c>
      <c r="X128" s="274">
        <f t="shared" ca="1" si="38"/>
        <v>7.2759576141834259E-11</v>
      </c>
      <c r="Z128" s="28">
        <f t="shared" ca="1" si="39"/>
        <v>0</v>
      </c>
      <c r="AA128" s="233"/>
      <c r="AB128" s="45">
        <f t="shared" ca="1" si="40"/>
        <v>0</v>
      </c>
      <c r="AC128" s="45">
        <f t="shared" ca="1" si="22"/>
        <v>0</v>
      </c>
      <c r="AD128" s="25">
        <f t="shared" ca="1" si="23"/>
        <v>0</v>
      </c>
    </row>
    <row r="129" spans="4:30" x14ac:dyDescent="0.35">
      <c r="D129" s="20">
        <v>125</v>
      </c>
      <c r="E129" s="21">
        <f t="shared" ca="1" si="31"/>
        <v>90336</v>
      </c>
      <c r="F129" s="44">
        <f t="shared" ca="1" si="24"/>
        <v>90701</v>
      </c>
      <c r="G129" s="22" t="s">
        <v>119</v>
      </c>
      <c r="H129" s="44">
        <f t="shared" ca="1" si="32"/>
        <v>90307</v>
      </c>
      <c r="I129" s="45">
        <f t="shared" si="33"/>
        <v>0</v>
      </c>
      <c r="J129" s="45">
        <f t="shared" ca="1" si="25"/>
        <v>0</v>
      </c>
      <c r="K129" s="45">
        <f t="shared" si="34"/>
        <v>0</v>
      </c>
      <c r="L129" s="45"/>
      <c r="M129" s="45">
        <f t="shared" si="35"/>
        <v>0</v>
      </c>
      <c r="N129" s="257">
        <f t="shared" ca="1" si="26"/>
        <v>0.05</v>
      </c>
      <c r="O129" s="23"/>
      <c r="P129" s="255">
        <f t="shared" ca="1" si="27"/>
        <v>9.4999999999999998E-3</v>
      </c>
      <c r="Q129" s="163">
        <f t="shared" ca="1" si="28"/>
        <v>0.05</v>
      </c>
      <c r="R129" s="164">
        <f ca="1">NPV(Q128,K129:$K$244) + ($A$13+$A$14+$A$15)/POWER(1+Q128,$A$29-D129+1)</f>
        <v>0</v>
      </c>
      <c r="S129" s="164">
        <f ca="1">NPV(Q129,K129:$K$244) + ($A$13+$A$14+$A$15)/POWER(1+Q129,$A$29-D129+1)</f>
        <v>0</v>
      </c>
      <c r="T129" s="45">
        <f t="shared" ca="1" si="29"/>
        <v>7.2759576141834259E-11</v>
      </c>
      <c r="U129" s="45">
        <f t="shared" ca="1" si="36"/>
        <v>0</v>
      </c>
      <c r="V129" s="45">
        <f t="shared" si="37"/>
        <v>0</v>
      </c>
      <c r="W129" s="45">
        <f t="shared" ca="1" si="30"/>
        <v>0</v>
      </c>
      <c r="X129" s="274">
        <f t="shared" ca="1" si="38"/>
        <v>7.2759576141834259E-11</v>
      </c>
      <c r="Z129" s="28">
        <f t="shared" ca="1" si="39"/>
        <v>0</v>
      </c>
      <c r="AA129" s="233"/>
      <c r="AB129" s="45">
        <f t="shared" ca="1" si="40"/>
        <v>0</v>
      </c>
      <c r="AC129" s="45">
        <f t="shared" ca="1" si="22"/>
        <v>0</v>
      </c>
      <c r="AD129" s="25">
        <f t="shared" ca="1" si="23"/>
        <v>0</v>
      </c>
    </row>
    <row r="130" spans="4:30" x14ac:dyDescent="0.35">
      <c r="D130" s="20">
        <v>126</v>
      </c>
      <c r="E130" s="21">
        <f t="shared" ca="1" si="31"/>
        <v>90702</v>
      </c>
      <c r="F130" s="44">
        <f t="shared" ca="1" si="24"/>
        <v>91066</v>
      </c>
      <c r="G130" s="22" t="s">
        <v>119</v>
      </c>
      <c r="H130" s="44">
        <f t="shared" ca="1" si="32"/>
        <v>90673</v>
      </c>
      <c r="I130" s="45">
        <f t="shared" si="33"/>
        <v>0</v>
      </c>
      <c r="J130" s="45">
        <f t="shared" ca="1" si="25"/>
        <v>0</v>
      </c>
      <c r="K130" s="45">
        <f t="shared" si="34"/>
        <v>0</v>
      </c>
      <c r="L130" s="45"/>
      <c r="M130" s="45">
        <f t="shared" si="35"/>
        <v>0</v>
      </c>
      <c r="N130" s="257">
        <f t="shared" ca="1" si="26"/>
        <v>0.05</v>
      </c>
      <c r="O130" s="23"/>
      <c r="P130" s="255">
        <f t="shared" ca="1" si="27"/>
        <v>9.4999999999999998E-3</v>
      </c>
      <c r="Q130" s="163">
        <f t="shared" ca="1" si="28"/>
        <v>0.05</v>
      </c>
      <c r="R130" s="164">
        <f ca="1">NPV(Q129,K130:$K$244) + ($A$13+$A$14+$A$15)/POWER(1+Q129,$A$29-D130+1)</f>
        <v>0</v>
      </c>
      <c r="S130" s="164">
        <f ca="1">NPV(Q130,K130:$K$244) + ($A$13+$A$14+$A$15)/POWER(1+Q130,$A$29-D130+1)</f>
        <v>0</v>
      </c>
      <c r="T130" s="45">
        <f t="shared" ca="1" si="29"/>
        <v>7.2759576141834259E-11</v>
      </c>
      <c r="U130" s="45">
        <f t="shared" ca="1" si="36"/>
        <v>0</v>
      </c>
      <c r="V130" s="45">
        <f t="shared" si="37"/>
        <v>0</v>
      </c>
      <c r="W130" s="45">
        <f t="shared" ca="1" si="30"/>
        <v>0</v>
      </c>
      <c r="X130" s="274">
        <f t="shared" ca="1" si="38"/>
        <v>7.2759576141834259E-11</v>
      </c>
      <c r="Z130" s="28">
        <f t="shared" ca="1" si="39"/>
        <v>0</v>
      </c>
      <c r="AA130" s="233"/>
      <c r="AB130" s="45">
        <f t="shared" ca="1" si="40"/>
        <v>0</v>
      </c>
      <c r="AC130" s="45">
        <f t="shared" ca="1" si="22"/>
        <v>0</v>
      </c>
      <c r="AD130" s="25">
        <f t="shared" ca="1" si="23"/>
        <v>0</v>
      </c>
    </row>
    <row r="131" spans="4:30" x14ac:dyDescent="0.35">
      <c r="D131" s="20">
        <v>127</v>
      </c>
      <c r="E131" s="21">
        <f t="shared" ca="1" si="31"/>
        <v>91067</v>
      </c>
      <c r="F131" s="44">
        <f t="shared" ca="1" si="24"/>
        <v>91431</v>
      </c>
      <c r="G131" s="22" t="s">
        <v>119</v>
      </c>
      <c r="H131" s="44">
        <f t="shared" ca="1" si="32"/>
        <v>91038</v>
      </c>
      <c r="I131" s="45">
        <f t="shared" si="33"/>
        <v>0</v>
      </c>
      <c r="J131" s="45">
        <f t="shared" ca="1" si="25"/>
        <v>0</v>
      </c>
      <c r="K131" s="45">
        <f t="shared" si="34"/>
        <v>0</v>
      </c>
      <c r="L131" s="45"/>
      <c r="M131" s="45">
        <f t="shared" si="35"/>
        <v>0</v>
      </c>
      <c r="N131" s="257">
        <f t="shared" ca="1" si="26"/>
        <v>0.05</v>
      </c>
      <c r="O131" s="23"/>
      <c r="P131" s="255">
        <f t="shared" ca="1" si="27"/>
        <v>9.4999999999999998E-3</v>
      </c>
      <c r="Q131" s="163">
        <f t="shared" ca="1" si="28"/>
        <v>0.05</v>
      </c>
      <c r="R131" s="164">
        <f ca="1">NPV(Q130,K131:$K$244) + ($A$13+$A$14+$A$15)/POWER(1+Q130,$A$29-D131+1)</f>
        <v>0</v>
      </c>
      <c r="S131" s="164">
        <f ca="1">NPV(Q131,K131:$K$244) + ($A$13+$A$14+$A$15)/POWER(1+Q131,$A$29-D131+1)</f>
        <v>0</v>
      </c>
      <c r="T131" s="45">
        <f t="shared" ca="1" si="29"/>
        <v>7.2759576141834259E-11</v>
      </c>
      <c r="U131" s="45">
        <f t="shared" ca="1" si="36"/>
        <v>0</v>
      </c>
      <c r="V131" s="45">
        <f t="shared" si="37"/>
        <v>0</v>
      </c>
      <c r="W131" s="45">
        <f t="shared" ca="1" si="30"/>
        <v>0</v>
      </c>
      <c r="X131" s="274">
        <f t="shared" ca="1" si="38"/>
        <v>7.2759576141834259E-11</v>
      </c>
      <c r="Z131" s="28">
        <f t="shared" ca="1" si="39"/>
        <v>0</v>
      </c>
      <c r="AA131" s="233"/>
      <c r="AB131" s="45">
        <f t="shared" ca="1" si="40"/>
        <v>0</v>
      </c>
      <c r="AC131" s="45">
        <f t="shared" ca="1" si="22"/>
        <v>0</v>
      </c>
      <c r="AD131" s="25">
        <f t="shared" ca="1" si="23"/>
        <v>0</v>
      </c>
    </row>
    <row r="132" spans="4:30" x14ac:dyDescent="0.35">
      <c r="D132" s="20">
        <v>128</v>
      </c>
      <c r="E132" s="21">
        <f t="shared" ca="1" si="31"/>
        <v>91432</v>
      </c>
      <c r="F132" s="44">
        <f t="shared" ca="1" si="24"/>
        <v>91796</v>
      </c>
      <c r="G132" s="22" t="s">
        <v>119</v>
      </c>
      <c r="H132" s="44">
        <f t="shared" ca="1" si="32"/>
        <v>91403</v>
      </c>
      <c r="I132" s="45">
        <f t="shared" si="33"/>
        <v>0</v>
      </c>
      <c r="J132" s="45">
        <f t="shared" ca="1" si="25"/>
        <v>0</v>
      </c>
      <c r="K132" s="45">
        <f t="shared" si="34"/>
        <v>0</v>
      </c>
      <c r="L132" s="45"/>
      <c r="M132" s="45">
        <f t="shared" si="35"/>
        <v>0</v>
      </c>
      <c r="N132" s="257">
        <f t="shared" ca="1" si="26"/>
        <v>0.05</v>
      </c>
      <c r="O132" s="23"/>
      <c r="P132" s="255">
        <f t="shared" ca="1" si="27"/>
        <v>9.4999999999999998E-3</v>
      </c>
      <c r="Q132" s="163">
        <f t="shared" ca="1" si="28"/>
        <v>0.05</v>
      </c>
      <c r="R132" s="164">
        <f ca="1">NPV(Q131,K132:$K$244) + ($A$13+$A$14+$A$15)/POWER(1+Q131,$A$29-D132+1)</f>
        <v>0</v>
      </c>
      <c r="S132" s="164">
        <f ca="1">NPV(Q132,K132:$K$244) + ($A$13+$A$14+$A$15)/POWER(1+Q132,$A$29-D132+1)</f>
        <v>0</v>
      </c>
      <c r="T132" s="45">
        <f t="shared" ca="1" si="29"/>
        <v>7.2759576141834259E-11</v>
      </c>
      <c r="U132" s="45">
        <f t="shared" ca="1" si="36"/>
        <v>0</v>
      </c>
      <c r="V132" s="45">
        <f t="shared" si="37"/>
        <v>0</v>
      </c>
      <c r="W132" s="45">
        <f t="shared" ca="1" si="30"/>
        <v>0</v>
      </c>
      <c r="X132" s="274">
        <f t="shared" ca="1" si="38"/>
        <v>7.2759576141834259E-11</v>
      </c>
      <c r="Z132" s="28">
        <f t="shared" ca="1" si="39"/>
        <v>0</v>
      </c>
      <c r="AA132" s="233"/>
      <c r="AB132" s="45">
        <f t="shared" ca="1" si="40"/>
        <v>0</v>
      </c>
      <c r="AC132" s="45">
        <f t="shared" ref="AC132:AC195" ca="1" si="41">W132</f>
        <v>0</v>
      </c>
      <c r="AD132" s="25">
        <f t="shared" ref="AD132:AD195" ca="1" si="42">Z132-AA132-AB132+AC132</f>
        <v>0</v>
      </c>
    </row>
    <row r="133" spans="4:30" x14ac:dyDescent="0.35">
      <c r="D133" s="20">
        <v>129</v>
      </c>
      <c r="E133" s="21">
        <f t="shared" ca="1" si="31"/>
        <v>91797</v>
      </c>
      <c r="F133" s="44">
        <f t="shared" ref="F133:F196" ca="1" si="43">E134-1</f>
        <v>92162</v>
      </c>
      <c r="G133" s="22" t="s">
        <v>119</v>
      </c>
      <c r="H133" s="44">
        <f t="shared" ca="1" si="32"/>
        <v>91768</v>
      </c>
      <c r="I133" s="45">
        <f t="shared" si="33"/>
        <v>0</v>
      </c>
      <c r="J133" s="45">
        <f t="shared" ref="J133:J196" ca="1" si="44">IF(D133&gt;$A$29,0,$A$10)</f>
        <v>0</v>
      </c>
      <c r="K133" s="45">
        <f t="shared" si="34"/>
        <v>0</v>
      </c>
      <c r="L133" s="45"/>
      <c r="M133" s="45">
        <f t="shared" si="35"/>
        <v>0</v>
      </c>
      <c r="N133" s="257">
        <f t="shared" ref="N133:N196" ca="1" si="45">$A$6</f>
        <v>0.05</v>
      </c>
      <c r="O133" s="23"/>
      <c r="P133" s="255">
        <f t="shared" ref="P133:P196" ca="1" si="46">$A$7</f>
        <v>9.4999999999999998E-3</v>
      </c>
      <c r="Q133" s="163">
        <f t="shared" ref="Q133:Q196" ca="1" si="47">$A$8</f>
        <v>0.05</v>
      </c>
      <c r="R133" s="164">
        <f ca="1">NPV(Q132,K133:$K$244) + ($A$13+$A$14+$A$15)/POWER(1+Q132,$A$29-D133+1)</f>
        <v>0</v>
      </c>
      <c r="S133" s="164">
        <f ca="1">NPV(Q133,K133:$K$244) + ($A$13+$A$14+$A$15)/POWER(1+Q133,$A$29-D133+1)</f>
        <v>0</v>
      </c>
      <c r="T133" s="45">
        <f t="shared" ref="T133:T196" ca="1" si="48">IF(ISBLANK(G133),0,X132)</f>
        <v>7.2759576141834259E-11</v>
      </c>
      <c r="U133" s="45">
        <f t="shared" ca="1" si="36"/>
        <v>0</v>
      </c>
      <c r="V133" s="45">
        <f t="shared" si="37"/>
        <v>0</v>
      </c>
      <c r="W133" s="45">
        <f t="shared" ref="W133:W196" ca="1" si="49">S133-R133</f>
        <v>0</v>
      </c>
      <c r="X133" s="274">
        <f t="shared" ca="1" si="38"/>
        <v>7.2759576141834259E-11</v>
      </c>
      <c r="Z133" s="28">
        <f t="shared" ca="1" si="39"/>
        <v>0</v>
      </c>
      <c r="AA133" s="233"/>
      <c r="AB133" s="45">
        <f t="shared" ca="1" si="40"/>
        <v>0</v>
      </c>
      <c r="AC133" s="45">
        <f t="shared" ca="1" si="41"/>
        <v>0</v>
      </c>
      <c r="AD133" s="25">
        <f t="shared" ca="1" si="42"/>
        <v>0</v>
      </c>
    </row>
    <row r="134" spans="4:30" x14ac:dyDescent="0.35">
      <c r="D134" s="20">
        <v>130</v>
      </c>
      <c r="E134" s="21">
        <f t="shared" ref="E134:E197" ca="1" si="50">EOMONTH(H134,0)</f>
        <v>92163</v>
      </c>
      <c r="F134" s="44">
        <f t="shared" ca="1" si="43"/>
        <v>92527</v>
      </c>
      <c r="G134" s="22" t="s">
        <v>119</v>
      </c>
      <c r="H134" s="44">
        <f t="shared" ref="H134:H197" ca="1" si="51">EDATE(H133,12)</f>
        <v>92134</v>
      </c>
      <c r="I134" s="45">
        <f t="shared" ref="I134:I197" si="52">IF(D134&gt;$A$28,0,$A$9)</f>
        <v>0</v>
      </c>
      <c r="J134" s="45">
        <f t="shared" ca="1" si="44"/>
        <v>0</v>
      </c>
      <c r="K134" s="45">
        <f t="shared" ref="K134:K197" si="53">IF(D134&gt;$A$28,0,$A$11)</f>
        <v>0</v>
      </c>
      <c r="L134" s="45"/>
      <c r="M134" s="45">
        <f t="shared" ref="M134:M197" si="54">K134+L134</f>
        <v>0</v>
      </c>
      <c r="N134" s="257">
        <f t="shared" ca="1" si="45"/>
        <v>0.05</v>
      </c>
      <c r="O134" s="23"/>
      <c r="P134" s="255">
        <f t="shared" ca="1" si="46"/>
        <v>9.4999999999999998E-3</v>
      </c>
      <c r="Q134" s="163">
        <f t="shared" ca="1" si="47"/>
        <v>0.05</v>
      </c>
      <c r="R134" s="164">
        <f ca="1">NPV(Q133,K134:$K$244) + ($A$13+$A$14+$A$15)/POWER(1+Q133,$A$29-D134+1)</f>
        <v>0</v>
      </c>
      <c r="S134" s="164">
        <f ca="1">NPV(Q134,K134:$K$244) + ($A$13+$A$14+$A$15)/POWER(1+Q134,$A$29-D134+1)</f>
        <v>0</v>
      </c>
      <c r="T134" s="45">
        <f t="shared" ca="1" si="48"/>
        <v>7.2759576141834259E-11</v>
      </c>
      <c r="U134" s="45">
        <f t="shared" ref="U134:U197" ca="1" si="55">(S134+V134)*Q134</f>
        <v>0</v>
      </c>
      <c r="V134" s="45">
        <f t="shared" ref="V134:V197" si="56">-(K134+L134)</f>
        <v>0</v>
      </c>
      <c r="W134" s="45">
        <f t="shared" ca="1" si="49"/>
        <v>0</v>
      </c>
      <c r="X134" s="274">
        <f t="shared" ref="X134:X197" ca="1" si="57">T134+U134+V134</f>
        <v>7.2759576141834259E-11</v>
      </c>
      <c r="Z134" s="28">
        <f t="shared" ref="Z134:Z197" ca="1" si="58">AD133</f>
        <v>0</v>
      </c>
      <c r="AA134" s="233"/>
      <c r="AB134" s="45">
        <f t="shared" ca="1" si="40"/>
        <v>0</v>
      </c>
      <c r="AC134" s="45">
        <f t="shared" ca="1" si="41"/>
        <v>0</v>
      </c>
      <c r="AD134" s="25">
        <f t="shared" ca="1" si="42"/>
        <v>0</v>
      </c>
    </row>
    <row r="135" spans="4:30" x14ac:dyDescent="0.35">
      <c r="D135" s="20">
        <v>131</v>
      </c>
      <c r="E135" s="21">
        <f t="shared" ca="1" si="50"/>
        <v>92528</v>
      </c>
      <c r="F135" s="44">
        <f t="shared" ca="1" si="43"/>
        <v>92892</v>
      </c>
      <c r="G135" s="22" t="s">
        <v>119</v>
      </c>
      <c r="H135" s="44">
        <f t="shared" ca="1" si="51"/>
        <v>92499</v>
      </c>
      <c r="I135" s="45">
        <f t="shared" si="52"/>
        <v>0</v>
      </c>
      <c r="J135" s="45">
        <f t="shared" ca="1" si="44"/>
        <v>0</v>
      </c>
      <c r="K135" s="45">
        <f t="shared" si="53"/>
        <v>0</v>
      </c>
      <c r="L135" s="45"/>
      <c r="M135" s="45">
        <f t="shared" si="54"/>
        <v>0</v>
      </c>
      <c r="N135" s="257">
        <f t="shared" ca="1" si="45"/>
        <v>0.05</v>
      </c>
      <c r="O135" s="23"/>
      <c r="P135" s="255">
        <f t="shared" ca="1" si="46"/>
        <v>9.4999999999999998E-3</v>
      </c>
      <c r="Q135" s="163">
        <f t="shared" ca="1" si="47"/>
        <v>0.05</v>
      </c>
      <c r="R135" s="164">
        <f ca="1">NPV(Q134,K135:$K$244) + ($A$13+$A$14+$A$15)/POWER(1+Q134,$A$29-D135+1)</f>
        <v>0</v>
      </c>
      <c r="S135" s="164">
        <f ca="1">NPV(Q135,K135:$K$244) + ($A$13+$A$14+$A$15)/POWER(1+Q135,$A$29-D135+1)</f>
        <v>0</v>
      </c>
      <c r="T135" s="45">
        <f t="shared" ca="1" si="48"/>
        <v>7.2759576141834259E-11</v>
      </c>
      <c r="U135" s="45">
        <f t="shared" ca="1" si="55"/>
        <v>0</v>
      </c>
      <c r="V135" s="45">
        <f t="shared" si="56"/>
        <v>0</v>
      </c>
      <c r="W135" s="45">
        <f t="shared" ca="1" si="49"/>
        <v>0</v>
      </c>
      <c r="X135" s="274">
        <f t="shared" ca="1" si="57"/>
        <v>7.2759576141834259E-11</v>
      </c>
      <c r="Z135" s="28">
        <f t="shared" ca="1" si="58"/>
        <v>0</v>
      </c>
      <c r="AA135" s="233"/>
      <c r="AB135" s="45">
        <f t="shared" ca="1" si="40"/>
        <v>0</v>
      </c>
      <c r="AC135" s="45">
        <f t="shared" ca="1" si="41"/>
        <v>0</v>
      </c>
      <c r="AD135" s="25">
        <f t="shared" ca="1" si="42"/>
        <v>0</v>
      </c>
    </row>
    <row r="136" spans="4:30" x14ac:dyDescent="0.35">
      <c r="D136" s="20">
        <v>132</v>
      </c>
      <c r="E136" s="21">
        <f t="shared" ca="1" si="50"/>
        <v>92893</v>
      </c>
      <c r="F136" s="44">
        <f t="shared" ca="1" si="43"/>
        <v>93257</v>
      </c>
      <c r="G136" s="22" t="s">
        <v>119</v>
      </c>
      <c r="H136" s="44">
        <f t="shared" ca="1" si="51"/>
        <v>92864</v>
      </c>
      <c r="I136" s="45">
        <f t="shared" si="52"/>
        <v>0</v>
      </c>
      <c r="J136" s="45">
        <f t="shared" ca="1" si="44"/>
        <v>0</v>
      </c>
      <c r="K136" s="45">
        <f t="shared" si="53"/>
        <v>0</v>
      </c>
      <c r="L136" s="45"/>
      <c r="M136" s="45">
        <f t="shared" si="54"/>
        <v>0</v>
      </c>
      <c r="N136" s="257">
        <f t="shared" ca="1" si="45"/>
        <v>0.05</v>
      </c>
      <c r="O136" s="23"/>
      <c r="P136" s="255">
        <f t="shared" ca="1" si="46"/>
        <v>9.4999999999999998E-3</v>
      </c>
      <c r="Q136" s="163">
        <f t="shared" ca="1" si="47"/>
        <v>0.05</v>
      </c>
      <c r="R136" s="164">
        <f ca="1">NPV(Q135,K136:$K$244) + ($A$13+$A$14+$A$15)/POWER(1+Q135,$A$29-D136+1)</f>
        <v>0</v>
      </c>
      <c r="S136" s="164">
        <f ca="1">NPV(Q136,K136:$K$244) + ($A$13+$A$14+$A$15)/POWER(1+Q136,$A$29-D136+1)</f>
        <v>0</v>
      </c>
      <c r="T136" s="45">
        <f t="shared" ca="1" si="48"/>
        <v>7.2759576141834259E-11</v>
      </c>
      <c r="U136" s="45">
        <f t="shared" ca="1" si="55"/>
        <v>0</v>
      </c>
      <c r="V136" s="45">
        <f t="shared" si="56"/>
        <v>0</v>
      </c>
      <c r="W136" s="45">
        <f t="shared" ca="1" si="49"/>
        <v>0</v>
      </c>
      <c r="X136" s="274">
        <f t="shared" ca="1" si="57"/>
        <v>7.2759576141834259E-11</v>
      </c>
      <c r="Z136" s="28">
        <f t="shared" ca="1" si="58"/>
        <v>0</v>
      </c>
      <c r="AA136" s="233"/>
      <c r="AB136" s="45">
        <f t="shared" ca="1" si="40"/>
        <v>0</v>
      </c>
      <c r="AC136" s="45">
        <f t="shared" ca="1" si="41"/>
        <v>0</v>
      </c>
      <c r="AD136" s="25">
        <f t="shared" ca="1" si="42"/>
        <v>0</v>
      </c>
    </row>
    <row r="137" spans="4:30" x14ac:dyDescent="0.35">
      <c r="D137" s="20">
        <v>133</v>
      </c>
      <c r="E137" s="21">
        <f t="shared" ca="1" si="50"/>
        <v>93258</v>
      </c>
      <c r="F137" s="44">
        <f t="shared" ca="1" si="43"/>
        <v>93623</v>
      </c>
      <c r="G137" s="22" t="s">
        <v>119</v>
      </c>
      <c r="H137" s="44">
        <f t="shared" ca="1" si="51"/>
        <v>93229</v>
      </c>
      <c r="I137" s="45">
        <f t="shared" si="52"/>
        <v>0</v>
      </c>
      <c r="J137" s="45">
        <f t="shared" ca="1" si="44"/>
        <v>0</v>
      </c>
      <c r="K137" s="45">
        <f t="shared" si="53"/>
        <v>0</v>
      </c>
      <c r="L137" s="45"/>
      <c r="M137" s="45">
        <f t="shared" si="54"/>
        <v>0</v>
      </c>
      <c r="N137" s="257">
        <f t="shared" ca="1" si="45"/>
        <v>0.05</v>
      </c>
      <c r="O137" s="23"/>
      <c r="P137" s="255">
        <f t="shared" ca="1" si="46"/>
        <v>9.4999999999999998E-3</v>
      </c>
      <c r="Q137" s="163">
        <f t="shared" ca="1" si="47"/>
        <v>0.05</v>
      </c>
      <c r="R137" s="164">
        <f ca="1">NPV(Q136,K137:$K$244) + ($A$13+$A$14+$A$15)/POWER(1+Q136,$A$29-D137+1)</f>
        <v>0</v>
      </c>
      <c r="S137" s="164">
        <f ca="1">NPV(Q137,K137:$K$244) + ($A$13+$A$14+$A$15)/POWER(1+Q137,$A$29-D137+1)</f>
        <v>0</v>
      </c>
      <c r="T137" s="45">
        <f t="shared" ca="1" si="48"/>
        <v>7.2759576141834259E-11</v>
      </c>
      <c r="U137" s="45">
        <f t="shared" ca="1" si="55"/>
        <v>0</v>
      </c>
      <c r="V137" s="45">
        <f t="shared" si="56"/>
        <v>0</v>
      </c>
      <c r="W137" s="45">
        <f t="shared" ca="1" si="49"/>
        <v>0</v>
      </c>
      <c r="X137" s="274">
        <f t="shared" ca="1" si="57"/>
        <v>7.2759576141834259E-11</v>
      </c>
      <c r="Z137" s="28">
        <f t="shared" ca="1" si="58"/>
        <v>0</v>
      </c>
      <c r="AA137" s="233"/>
      <c r="AB137" s="45">
        <f t="shared" ca="1" si="40"/>
        <v>0</v>
      </c>
      <c r="AC137" s="45">
        <f t="shared" ca="1" si="41"/>
        <v>0</v>
      </c>
      <c r="AD137" s="25">
        <f t="shared" ca="1" si="42"/>
        <v>0</v>
      </c>
    </row>
    <row r="138" spans="4:30" x14ac:dyDescent="0.35">
      <c r="D138" s="20">
        <v>134</v>
      </c>
      <c r="E138" s="21">
        <f t="shared" ca="1" si="50"/>
        <v>93624</v>
      </c>
      <c r="F138" s="44">
        <f t="shared" ca="1" si="43"/>
        <v>93988</v>
      </c>
      <c r="G138" s="22" t="s">
        <v>119</v>
      </c>
      <c r="H138" s="44">
        <f t="shared" ca="1" si="51"/>
        <v>93595</v>
      </c>
      <c r="I138" s="45">
        <f t="shared" si="52"/>
        <v>0</v>
      </c>
      <c r="J138" s="45">
        <f t="shared" ca="1" si="44"/>
        <v>0</v>
      </c>
      <c r="K138" s="45">
        <f t="shared" si="53"/>
        <v>0</v>
      </c>
      <c r="L138" s="45"/>
      <c r="M138" s="45">
        <f t="shared" si="54"/>
        <v>0</v>
      </c>
      <c r="N138" s="257">
        <f t="shared" ca="1" si="45"/>
        <v>0.05</v>
      </c>
      <c r="O138" s="23"/>
      <c r="P138" s="255">
        <f t="shared" ca="1" si="46"/>
        <v>9.4999999999999998E-3</v>
      </c>
      <c r="Q138" s="163">
        <f t="shared" ca="1" si="47"/>
        <v>0.05</v>
      </c>
      <c r="R138" s="164">
        <f ca="1">NPV(Q137,K138:$K$244) + ($A$13+$A$14+$A$15)/POWER(1+Q137,$A$29-D138+1)</f>
        <v>0</v>
      </c>
      <c r="S138" s="164">
        <f ca="1">NPV(Q138,K138:$K$244) + ($A$13+$A$14+$A$15)/POWER(1+Q138,$A$29-D138+1)</f>
        <v>0</v>
      </c>
      <c r="T138" s="45">
        <f t="shared" ca="1" si="48"/>
        <v>7.2759576141834259E-11</v>
      </c>
      <c r="U138" s="45">
        <f t="shared" ca="1" si="55"/>
        <v>0</v>
      </c>
      <c r="V138" s="45">
        <f t="shared" si="56"/>
        <v>0</v>
      </c>
      <c r="W138" s="45">
        <f t="shared" ca="1" si="49"/>
        <v>0</v>
      </c>
      <c r="X138" s="274">
        <f t="shared" ca="1" si="57"/>
        <v>7.2759576141834259E-11</v>
      </c>
      <c r="Z138" s="28">
        <f t="shared" ca="1" si="58"/>
        <v>0</v>
      </c>
      <c r="AA138" s="233"/>
      <c r="AB138" s="45">
        <f t="shared" ca="1" si="40"/>
        <v>0</v>
      </c>
      <c r="AC138" s="45">
        <f t="shared" ca="1" si="41"/>
        <v>0</v>
      </c>
      <c r="AD138" s="25">
        <f t="shared" ca="1" si="42"/>
        <v>0</v>
      </c>
    </row>
    <row r="139" spans="4:30" x14ac:dyDescent="0.35">
      <c r="D139" s="20">
        <v>135</v>
      </c>
      <c r="E139" s="21">
        <f t="shared" ca="1" si="50"/>
        <v>93989</v>
      </c>
      <c r="F139" s="44">
        <f t="shared" ca="1" si="43"/>
        <v>94353</v>
      </c>
      <c r="G139" s="22" t="s">
        <v>119</v>
      </c>
      <c r="H139" s="44">
        <f t="shared" ca="1" si="51"/>
        <v>93960</v>
      </c>
      <c r="I139" s="45">
        <f t="shared" si="52"/>
        <v>0</v>
      </c>
      <c r="J139" s="45">
        <f t="shared" ca="1" si="44"/>
        <v>0</v>
      </c>
      <c r="K139" s="45">
        <f t="shared" si="53"/>
        <v>0</v>
      </c>
      <c r="L139" s="45"/>
      <c r="M139" s="45">
        <f t="shared" si="54"/>
        <v>0</v>
      </c>
      <c r="N139" s="257">
        <f t="shared" ca="1" si="45"/>
        <v>0.05</v>
      </c>
      <c r="O139" s="23"/>
      <c r="P139" s="255">
        <f t="shared" ca="1" si="46"/>
        <v>9.4999999999999998E-3</v>
      </c>
      <c r="Q139" s="163">
        <f t="shared" ca="1" si="47"/>
        <v>0.05</v>
      </c>
      <c r="R139" s="164">
        <f ca="1">NPV(Q138,K139:$K$244) + ($A$13+$A$14+$A$15)/POWER(1+Q138,$A$29-D139+1)</f>
        <v>0</v>
      </c>
      <c r="S139" s="164">
        <f ca="1">NPV(Q139,K139:$K$244) + ($A$13+$A$14+$A$15)/POWER(1+Q139,$A$29-D139+1)</f>
        <v>0</v>
      </c>
      <c r="T139" s="45">
        <f t="shared" ca="1" si="48"/>
        <v>7.2759576141834259E-11</v>
      </c>
      <c r="U139" s="45">
        <f t="shared" ca="1" si="55"/>
        <v>0</v>
      </c>
      <c r="V139" s="45">
        <f t="shared" si="56"/>
        <v>0</v>
      </c>
      <c r="W139" s="45">
        <f t="shared" ca="1" si="49"/>
        <v>0</v>
      </c>
      <c r="X139" s="274">
        <f t="shared" ca="1" si="57"/>
        <v>7.2759576141834259E-11</v>
      </c>
      <c r="Z139" s="28">
        <f t="shared" ca="1" si="58"/>
        <v>0</v>
      </c>
      <c r="AA139" s="233"/>
      <c r="AB139" s="45">
        <f t="shared" ca="1" si="40"/>
        <v>0</v>
      </c>
      <c r="AC139" s="45">
        <f t="shared" ca="1" si="41"/>
        <v>0</v>
      </c>
      <c r="AD139" s="25">
        <f t="shared" ca="1" si="42"/>
        <v>0</v>
      </c>
    </row>
    <row r="140" spans="4:30" x14ac:dyDescent="0.35">
      <c r="D140" s="20">
        <v>136</v>
      </c>
      <c r="E140" s="21">
        <f t="shared" ca="1" si="50"/>
        <v>94354</v>
      </c>
      <c r="F140" s="44">
        <f t="shared" ca="1" si="43"/>
        <v>94718</v>
      </c>
      <c r="G140" s="22" t="s">
        <v>119</v>
      </c>
      <c r="H140" s="44">
        <f t="shared" ca="1" si="51"/>
        <v>94325</v>
      </c>
      <c r="I140" s="45">
        <f t="shared" si="52"/>
        <v>0</v>
      </c>
      <c r="J140" s="45">
        <f t="shared" ca="1" si="44"/>
        <v>0</v>
      </c>
      <c r="K140" s="45">
        <f t="shared" si="53"/>
        <v>0</v>
      </c>
      <c r="L140" s="45"/>
      <c r="M140" s="45">
        <f t="shared" si="54"/>
        <v>0</v>
      </c>
      <c r="N140" s="257">
        <f t="shared" ca="1" si="45"/>
        <v>0.05</v>
      </c>
      <c r="O140" s="23"/>
      <c r="P140" s="255">
        <f t="shared" ca="1" si="46"/>
        <v>9.4999999999999998E-3</v>
      </c>
      <c r="Q140" s="163">
        <f t="shared" ca="1" si="47"/>
        <v>0.05</v>
      </c>
      <c r="R140" s="164">
        <f ca="1">NPV(Q139,K140:$K$244) + ($A$13+$A$14+$A$15)/POWER(1+Q139,$A$29-D140+1)</f>
        <v>0</v>
      </c>
      <c r="S140" s="164">
        <f ca="1">NPV(Q140,K140:$K$244) + ($A$13+$A$14+$A$15)/POWER(1+Q140,$A$29-D140+1)</f>
        <v>0</v>
      </c>
      <c r="T140" s="45">
        <f t="shared" ca="1" si="48"/>
        <v>7.2759576141834259E-11</v>
      </c>
      <c r="U140" s="45">
        <f t="shared" ca="1" si="55"/>
        <v>0</v>
      </c>
      <c r="V140" s="45">
        <f t="shared" si="56"/>
        <v>0</v>
      </c>
      <c r="W140" s="45">
        <f t="shared" ca="1" si="49"/>
        <v>0</v>
      </c>
      <c r="X140" s="274">
        <f t="shared" ca="1" si="57"/>
        <v>7.2759576141834259E-11</v>
      </c>
      <c r="Z140" s="28">
        <f t="shared" ca="1" si="58"/>
        <v>0</v>
      </c>
      <c r="AA140" s="233"/>
      <c r="AB140" s="45">
        <f t="shared" ca="1" si="40"/>
        <v>0</v>
      </c>
      <c r="AC140" s="45">
        <f t="shared" ca="1" si="41"/>
        <v>0</v>
      </c>
      <c r="AD140" s="25">
        <f t="shared" ca="1" si="42"/>
        <v>0</v>
      </c>
    </row>
    <row r="141" spans="4:30" x14ac:dyDescent="0.35">
      <c r="D141" s="20">
        <v>137</v>
      </c>
      <c r="E141" s="21">
        <f t="shared" ca="1" si="50"/>
        <v>94719</v>
      </c>
      <c r="F141" s="44">
        <f t="shared" ca="1" si="43"/>
        <v>95084</v>
      </c>
      <c r="G141" s="22" t="s">
        <v>119</v>
      </c>
      <c r="H141" s="44">
        <f t="shared" ca="1" si="51"/>
        <v>94690</v>
      </c>
      <c r="I141" s="45">
        <f t="shared" si="52"/>
        <v>0</v>
      </c>
      <c r="J141" s="45">
        <f t="shared" ca="1" si="44"/>
        <v>0</v>
      </c>
      <c r="K141" s="45">
        <f t="shared" si="53"/>
        <v>0</v>
      </c>
      <c r="L141" s="45"/>
      <c r="M141" s="45">
        <f t="shared" si="54"/>
        <v>0</v>
      </c>
      <c r="N141" s="257">
        <f t="shared" ca="1" si="45"/>
        <v>0.05</v>
      </c>
      <c r="O141" s="23"/>
      <c r="P141" s="255">
        <f t="shared" ca="1" si="46"/>
        <v>9.4999999999999998E-3</v>
      </c>
      <c r="Q141" s="163">
        <f t="shared" ca="1" si="47"/>
        <v>0.05</v>
      </c>
      <c r="R141" s="164">
        <f ca="1">NPV(Q140,K141:$K$244) + ($A$13+$A$14+$A$15)/POWER(1+Q140,$A$29-D141+1)</f>
        <v>0</v>
      </c>
      <c r="S141" s="164">
        <f ca="1">NPV(Q141,K141:$K$244) + ($A$13+$A$14+$A$15)/POWER(1+Q141,$A$29-D141+1)</f>
        <v>0</v>
      </c>
      <c r="T141" s="45">
        <f t="shared" ca="1" si="48"/>
        <v>7.2759576141834259E-11</v>
      </c>
      <c r="U141" s="45">
        <f t="shared" ca="1" si="55"/>
        <v>0</v>
      </c>
      <c r="V141" s="45">
        <f t="shared" si="56"/>
        <v>0</v>
      </c>
      <c r="W141" s="45">
        <f t="shared" ca="1" si="49"/>
        <v>0</v>
      </c>
      <c r="X141" s="274">
        <f t="shared" ca="1" si="57"/>
        <v>7.2759576141834259E-11</v>
      </c>
      <c r="Z141" s="28">
        <f t="shared" ca="1" si="58"/>
        <v>0</v>
      </c>
      <c r="AA141" s="233"/>
      <c r="AB141" s="45">
        <f t="shared" ca="1" si="40"/>
        <v>0</v>
      </c>
      <c r="AC141" s="45">
        <f t="shared" ca="1" si="41"/>
        <v>0</v>
      </c>
      <c r="AD141" s="25">
        <f t="shared" ca="1" si="42"/>
        <v>0</v>
      </c>
    </row>
    <row r="142" spans="4:30" x14ac:dyDescent="0.35">
      <c r="D142" s="20">
        <v>138</v>
      </c>
      <c r="E142" s="21">
        <f t="shared" ca="1" si="50"/>
        <v>95085</v>
      </c>
      <c r="F142" s="44">
        <f t="shared" ca="1" si="43"/>
        <v>95449</v>
      </c>
      <c r="G142" s="22" t="s">
        <v>119</v>
      </c>
      <c r="H142" s="44">
        <f t="shared" ca="1" si="51"/>
        <v>95056</v>
      </c>
      <c r="I142" s="45">
        <f t="shared" si="52"/>
        <v>0</v>
      </c>
      <c r="J142" s="45">
        <f t="shared" ca="1" si="44"/>
        <v>0</v>
      </c>
      <c r="K142" s="45">
        <f t="shared" si="53"/>
        <v>0</v>
      </c>
      <c r="L142" s="45"/>
      <c r="M142" s="45">
        <f t="shared" si="54"/>
        <v>0</v>
      </c>
      <c r="N142" s="257">
        <f t="shared" ca="1" si="45"/>
        <v>0.05</v>
      </c>
      <c r="O142" s="23"/>
      <c r="P142" s="255">
        <f t="shared" ca="1" si="46"/>
        <v>9.4999999999999998E-3</v>
      </c>
      <c r="Q142" s="163">
        <f t="shared" ca="1" si="47"/>
        <v>0.05</v>
      </c>
      <c r="R142" s="164">
        <f ca="1">NPV(Q141,K142:$K$244) + ($A$13+$A$14+$A$15)/POWER(1+Q141,$A$29-D142+1)</f>
        <v>0</v>
      </c>
      <c r="S142" s="164">
        <f ca="1">NPV(Q142,K142:$K$244) + ($A$13+$A$14+$A$15)/POWER(1+Q142,$A$29-D142+1)</f>
        <v>0</v>
      </c>
      <c r="T142" s="45">
        <f t="shared" ca="1" si="48"/>
        <v>7.2759576141834259E-11</v>
      </c>
      <c r="U142" s="45">
        <f t="shared" ca="1" si="55"/>
        <v>0</v>
      </c>
      <c r="V142" s="45">
        <f t="shared" si="56"/>
        <v>0</v>
      </c>
      <c r="W142" s="45">
        <f t="shared" ca="1" si="49"/>
        <v>0</v>
      </c>
      <c r="X142" s="274">
        <f t="shared" ca="1" si="57"/>
        <v>7.2759576141834259E-11</v>
      </c>
      <c r="Z142" s="28">
        <f t="shared" ca="1" si="58"/>
        <v>0</v>
      </c>
      <c r="AA142" s="233"/>
      <c r="AB142" s="45">
        <f t="shared" ref="AB142:AB205" ca="1" si="59">IFERROR(Z142/($A$43-D142+1),0)</f>
        <v>0</v>
      </c>
      <c r="AC142" s="45">
        <f t="shared" ca="1" si="41"/>
        <v>0</v>
      </c>
      <c r="AD142" s="25">
        <f t="shared" ca="1" si="42"/>
        <v>0</v>
      </c>
    </row>
    <row r="143" spans="4:30" x14ac:dyDescent="0.35">
      <c r="D143" s="20">
        <v>139</v>
      </c>
      <c r="E143" s="21">
        <f t="shared" ca="1" si="50"/>
        <v>95450</v>
      </c>
      <c r="F143" s="44">
        <f t="shared" ca="1" si="43"/>
        <v>95814</v>
      </c>
      <c r="G143" s="22" t="s">
        <v>119</v>
      </c>
      <c r="H143" s="44">
        <f t="shared" ca="1" si="51"/>
        <v>95421</v>
      </c>
      <c r="I143" s="45">
        <f t="shared" si="52"/>
        <v>0</v>
      </c>
      <c r="J143" s="45">
        <f t="shared" ca="1" si="44"/>
        <v>0</v>
      </c>
      <c r="K143" s="45">
        <f t="shared" si="53"/>
        <v>0</v>
      </c>
      <c r="L143" s="45"/>
      <c r="M143" s="45">
        <f t="shared" si="54"/>
        <v>0</v>
      </c>
      <c r="N143" s="257">
        <f t="shared" ca="1" si="45"/>
        <v>0.05</v>
      </c>
      <c r="O143" s="23"/>
      <c r="P143" s="255">
        <f t="shared" ca="1" si="46"/>
        <v>9.4999999999999998E-3</v>
      </c>
      <c r="Q143" s="163">
        <f t="shared" ca="1" si="47"/>
        <v>0.05</v>
      </c>
      <c r="R143" s="164">
        <f ca="1">NPV(Q142,K143:$K$244) + ($A$13+$A$14+$A$15)/POWER(1+Q142,$A$29-D143+1)</f>
        <v>0</v>
      </c>
      <c r="S143" s="164">
        <f ca="1">NPV(Q143,K143:$K$244) + ($A$13+$A$14+$A$15)/POWER(1+Q143,$A$29-D143+1)</f>
        <v>0</v>
      </c>
      <c r="T143" s="45">
        <f t="shared" ca="1" si="48"/>
        <v>7.2759576141834259E-11</v>
      </c>
      <c r="U143" s="45">
        <f t="shared" ca="1" si="55"/>
        <v>0</v>
      </c>
      <c r="V143" s="45">
        <f t="shared" si="56"/>
        <v>0</v>
      </c>
      <c r="W143" s="45">
        <f t="shared" ca="1" si="49"/>
        <v>0</v>
      </c>
      <c r="X143" s="274">
        <f t="shared" ca="1" si="57"/>
        <v>7.2759576141834259E-11</v>
      </c>
      <c r="Z143" s="28">
        <f t="shared" ca="1" si="58"/>
        <v>0</v>
      </c>
      <c r="AA143" s="233"/>
      <c r="AB143" s="45">
        <f t="shared" ca="1" si="59"/>
        <v>0</v>
      </c>
      <c r="AC143" s="45">
        <f t="shared" ca="1" si="41"/>
        <v>0</v>
      </c>
      <c r="AD143" s="25">
        <f t="shared" ca="1" si="42"/>
        <v>0</v>
      </c>
    </row>
    <row r="144" spans="4:30" x14ac:dyDescent="0.35">
      <c r="D144" s="20">
        <v>140</v>
      </c>
      <c r="E144" s="21">
        <f t="shared" ca="1" si="50"/>
        <v>95815</v>
      </c>
      <c r="F144" s="44">
        <f t="shared" ca="1" si="43"/>
        <v>96179</v>
      </c>
      <c r="G144" s="22" t="s">
        <v>119</v>
      </c>
      <c r="H144" s="44">
        <f t="shared" ca="1" si="51"/>
        <v>95786</v>
      </c>
      <c r="I144" s="45">
        <f t="shared" si="52"/>
        <v>0</v>
      </c>
      <c r="J144" s="45">
        <f t="shared" ca="1" si="44"/>
        <v>0</v>
      </c>
      <c r="K144" s="45">
        <f t="shared" si="53"/>
        <v>0</v>
      </c>
      <c r="L144" s="45"/>
      <c r="M144" s="45">
        <f t="shared" si="54"/>
        <v>0</v>
      </c>
      <c r="N144" s="257">
        <f t="shared" ca="1" si="45"/>
        <v>0.05</v>
      </c>
      <c r="O144" s="23"/>
      <c r="P144" s="255">
        <f t="shared" ca="1" si="46"/>
        <v>9.4999999999999998E-3</v>
      </c>
      <c r="Q144" s="163">
        <f t="shared" ca="1" si="47"/>
        <v>0.05</v>
      </c>
      <c r="R144" s="164">
        <f ca="1">NPV(Q143,K144:$K$244) + ($A$13+$A$14+$A$15)/POWER(1+Q143,$A$29-D144+1)</f>
        <v>0</v>
      </c>
      <c r="S144" s="164">
        <f ca="1">NPV(Q144,K144:$K$244) + ($A$13+$A$14+$A$15)/POWER(1+Q144,$A$29-D144+1)</f>
        <v>0</v>
      </c>
      <c r="T144" s="45">
        <f t="shared" ca="1" si="48"/>
        <v>7.2759576141834259E-11</v>
      </c>
      <c r="U144" s="45">
        <f t="shared" ca="1" si="55"/>
        <v>0</v>
      </c>
      <c r="V144" s="45">
        <f t="shared" si="56"/>
        <v>0</v>
      </c>
      <c r="W144" s="45">
        <f t="shared" ca="1" si="49"/>
        <v>0</v>
      </c>
      <c r="X144" s="274">
        <f t="shared" ca="1" si="57"/>
        <v>7.2759576141834259E-11</v>
      </c>
      <c r="Z144" s="28">
        <f t="shared" ca="1" si="58"/>
        <v>0</v>
      </c>
      <c r="AA144" s="233"/>
      <c r="AB144" s="45">
        <f t="shared" ca="1" si="59"/>
        <v>0</v>
      </c>
      <c r="AC144" s="45">
        <f t="shared" ca="1" si="41"/>
        <v>0</v>
      </c>
      <c r="AD144" s="25">
        <f t="shared" ca="1" si="42"/>
        <v>0</v>
      </c>
    </row>
    <row r="145" spans="4:30" x14ac:dyDescent="0.35">
      <c r="D145" s="20">
        <v>141</v>
      </c>
      <c r="E145" s="21">
        <f t="shared" ca="1" si="50"/>
        <v>96180</v>
      </c>
      <c r="F145" s="44">
        <f t="shared" ca="1" si="43"/>
        <v>96545</v>
      </c>
      <c r="G145" s="22" t="s">
        <v>119</v>
      </c>
      <c r="H145" s="44">
        <f t="shared" ca="1" si="51"/>
        <v>96151</v>
      </c>
      <c r="I145" s="45">
        <f t="shared" si="52"/>
        <v>0</v>
      </c>
      <c r="J145" s="45">
        <f t="shared" ca="1" si="44"/>
        <v>0</v>
      </c>
      <c r="K145" s="45">
        <f t="shared" si="53"/>
        <v>0</v>
      </c>
      <c r="L145" s="45"/>
      <c r="M145" s="45">
        <f t="shared" si="54"/>
        <v>0</v>
      </c>
      <c r="N145" s="257">
        <f t="shared" ca="1" si="45"/>
        <v>0.05</v>
      </c>
      <c r="O145" s="23"/>
      <c r="P145" s="255">
        <f t="shared" ca="1" si="46"/>
        <v>9.4999999999999998E-3</v>
      </c>
      <c r="Q145" s="163">
        <f t="shared" ca="1" si="47"/>
        <v>0.05</v>
      </c>
      <c r="R145" s="164">
        <f ca="1">NPV(Q144,K145:$K$244) + ($A$13+$A$14+$A$15)/POWER(1+Q144,$A$29-D145+1)</f>
        <v>0</v>
      </c>
      <c r="S145" s="164">
        <f ca="1">NPV(Q145,K145:$K$244) + ($A$13+$A$14+$A$15)/POWER(1+Q145,$A$29-D145+1)</f>
        <v>0</v>
      </c>
      <c r="T145" s="45">
        <f t="shared" ca="1" si="48"/>
        <v>7.2759576141834259E-11</v>
      </c>
      <c r="U145" s="45">
        <f t="shared" ca="1" si="55"/>
        <v>0</v>
      </c>
      <c r="V145" s="45">
        <f t="shared" si="56"/>
        <v>0</v>
      </c>
      <c r="W145" s="45">
        <f t="shared" ca="1" si="49"/>
        <v>0</v>
      </c>
      <c r="X145" s="274">
        <f t="shared" ca="1" si="57"/>
        <v>7.2759576141834259E-11</v>
      </c>
      <c r="Z145" s="28">
        <f t="shared" ca="1" si="58"/>
        <v>0</v>
      </c>
      <c r="AA145" s="233"/>
      <c r="AB145" s="45">
        <f t="shared" ca="1" si="59"/>
        <v>0</v>
      </c>
      <c r="AC145" s="45">
        <f t="shared" ca="1" si="41"/>
        <v>0</v>
      </c>
      <c r="AD145" s="25">
        <f t="shared" ca="1" si="42"/>
        <v>0</v>
      </c>
    </row>
    <row r="146" spans="4:30" x14ac:dyDescent="0.35">
      <c r="D146" s="20">
        <v>142</v>
      </c>
      <c r="E146" s="21">
        <f t="shared" ca="1" si="50"/>
        <v>96546</v>
      </c>
      <c r="F146" s="44">
        <f t="shared" ca="1" si="43"/>
        <v>96910</v>
      </c>
      <c r="G146" s="22" t="s">
        <v>119</v>
      </c>
      <c r="H146" s="44">
        <f t="shared" ca="1" si="51"/>
        <v>96517</v>
      </c>
      <c r="I146" s="45">
        <f t="shared" si="52"/>
        <v>0</v>
      </c>
      <c r="J146" s="45">
        <f t="shared" ca="1" si="44"/>
        <v>0</v>
      </c>
      <c r="K146" s="45">
        <f t="shared" si="53"/>
        <v>0</v>
      </c>
      <c r="L146" s="45"/>
      <c r="M146" s="45">
        <f t="shared" si="54"/>
        <v>0</v>
      </c>
      <c r="N146" s="257">
        <f t="shared" ca="1" si="45"/>
        <v>0.05</v>
      </c>
      <c r="O146" s="23"/>
      <c r="P146" s="255">
        <f t="shared" ca="1" si="46"/>
        <v>9.4999999999999998E-3</v>
      </c>
      <c r="Q146" s="163">
        <f t="shared" ca="1" si="47"/>
        <v>0.05</v>
      </c>
      <c r="R146" s="164">
        <f ca="1">NPV(Q145,K146:$K$244) + ($A$13+$A$14+$A$15)/POWER(1+Q145,$A$29-D146+1)</f>
        <v>0</v>
      </c>
      <c r="S146" s="164">
        <f ca="1">NPV(Q146,K146:$K$244) + ($A$13+$A$14+$A$15)/POWER(1+Q146,$A$29-D146+1)</f>
        <v>0</v>
      </c>
      <c r="T146" s="45">
        <f t="shared" ca="1" si="48"/>
        <v>7.2759576141834259E-11</v>
      </c>
      <c r="U146" s="45">
        <f t="shared" ca="1" si="55"/>
        <v>0</v>
      </c>
      <c r="V146" s="45">
        <f t="shared" si="56"/>
        <v>0</v>
      </c>
      <c r="W146" s="45">
        <f t="shared" ca="1" si="49"/>
        <v>0</v>
      </c>
      <c r="X146" s="274">
        <f t="shared" ca="1" si="57"/>
        <v>7.2759576141834259E-11</v>
      </c>
      <c r="Z146" s="28">
        <f t="shared" ca="1" si="58"/>
        <v>0</v>
      </c>
      <c r="AA146" s="233"/>
      <c r="AB146" s="45">
        <f t="shared" ca="1" si="59"/>
        <v>0</v>
      </c>
      <c r="AC146" s="45">
        <f t="shared" ca="1" si="41"/>
        <v>0</v>
      </c>
      <c r="AD146" s="25">
        <f t="shared" ca="1" si="42"/>
        <v>0</v>
      </c>
    </row>
    <row r="147" spans="4:30" x14ac:dyDescent="0.35">
      <c r="D147" s="20">
        <v>143</v>
      </c>
      <c r="E147" s="21">
        <f t="shared" ca="1" si="50"/>
        <v>96911</v>
      </c>
      <c r="F147" s="44">
        <f t="shared" ca="1" si="43"/>
        <v>97275</v>
      </c>
      <c r="G147" s="22" t="s">
        <v>119</v>
      </c>
      <c r="H147" s="44">
        <f t="shared" ca="1" si="51"/>
        <v>96882</v>
      </c>
      <c r="I147" s="45">
        <f t="shared" si="52"/>
        <v>0</v>
      </c>
      <c r="J147" s="45">
        <f t="shared" ca="1" si="44"/>
        <v>0</v>
      </c>
      <c r="K147" s="45">
        <f t="shared" si="53"/>
        <v>0</v>
      </c>
      <c r="L147" s="45"/>
      <c r="M147" s="45">
        <f t="shared" si="54"/>
        <v>0</v>
      </c>
      <c r="N147" s="257">
        <f t="shared" ca="1" si="45"/>
        <v>0.05</v>
      </c>
      <c r="O147" s="23"/>
      <c r="P147" s="255">
        <f t="shared" ca="1" si="46"/>
        <v>9.4999999999999998E-3</v>
      </c>
      <c r="Q147" s="163">
        <f t="shared" ca="1" si="47"/>
        <v>0.05</v>
      </c>
      <c r="R147" s="164">
        <f ca="1">NPV(Q146,K147:$K$244) + ($A$13+$A$14+$A$15)/POWER(1+Q146,$A$29-D147+1)</f>
        <v>0</v>
      </c>
      <c r="S147" s="164">
        <f ca="1">NPV(Q147,K147:$K$244) + ($A$13+$A$14+$A$15)/POWER(1+Q147,$A$29-D147+1)</f>
        <v>0</v>
      </c>
      <c r="T147" s="45">
        <f t="shared" ca="1" si="48"/>
        <v>7.2759576141834259E-11</v>
      </c>
      <c r="U147" s="45">
        <f t="shared" ca="1" si="55"/>
        <v>0</v>
      </c>
      <c r="V147" s="45">
        <f t="shared" si="56"/>
        <v>0</v>
      </c>
      <c r="W147" s="45">
        <f t="shared" ca="1" si="49"/>
        <v>0</v>
      </c>
      <c r="X147" s="274">
        <f t="shared" ca="1" si="57"/>
        <v>7.2759576141834259E-11</v>
      </c>
      <c r="Z147" s="28">
        <f t="shared" ca="1" si="58"/>
        <v>0</v>
      </c>
      <c r="AA147" s="233"/>
      <c r="AB147" s="45">
        <f t="shared" ca="1" si="59"/>
        <v>0</v>
      </c>
      <c r="AC147" s="45">
        <f t="shared" ca="1" si="41"/>
        <v>0</v>
      </c>
      <c r="AD147" s="25">
        <f t="shared" ca="1" si="42"/>
        <v>0</v>
      </c>
    </row>
    <row r="148" spans="4:30" x14ac:dyDescent="0.35">
      <c r="D148" s="20">
        <v>144</v>
      </c>
      <c r="E148" s="21">
        <f t="shared" ca="1" si="50"/>
        <v>97276</v>
      </c>
      <c r="F148" s="44">
        <f t="shared" ca="1" si="43"/>
        <v>97640</v>
      </c>
      <c r="G148" s="22" t="s">
        <v>119</v>
      </c>
      <c r="H148" s="44">
        <f t="shared" ca="1" si="51"/>
        <v>97247</v>
      </c>
      <c r="I148" s="45">
        <f t="shared" si="52"/>
        <v>0</v>
      </c>
      <c r="J148" s="45">
        <f t="shared" ca="1" si="44"/>
        <v>0</v>
      </c>
      <c r="K148" s="45">
        <f t="shared" si="53"/>
        <v>0</v>
      </c>
      <c r="L148" s="45"/>
      <c r="M148" s="45">
        <f t="shared" si="54"/>
        <v>0</v>
      </c>
      <c r="N148" s="257">
        <f t="shared" ca="1" si="45"/>
        <v>0.05</v>
      </c>
      <c r="O148" s="23"/>
      <c r="P148" s="255">
        <f t="shared" ca="1" si="46"/>
        <v>9.4999999999999998E-3</v>
      </c>
      <c r="Q148" s="163">
        <f t="shared" ca="1" si="47"/>
        <v>0.05</v>
      </c>
      <c r="R148" s="164">
        <f ca="1">NPV(Q147,K148:$K$244) + ($A$13+$A$14+$A$15)/POWER(1+Q147,$A$29-D148+1)</f>
        <v>0</v>
      </c>
      <c r="S148" s="164">
        <f ca="1">NPV(Q148,K148:$K$244) + ($A$13+$A$14+$A$15)/POWER(1+Q148,$A$29-D148+1)</f>
        <v>0</v>
      </c>
      <c r="T148" s="45">
        <f t="shared" ca="1" si="48"/>
        <v>7.2759576141834259E-11</v>
      </c>
      <c r="U148" s="45">
        <f t="shared" ca="1" si="55"/>
        <v>0</v>
      </c>
      <c r="V148" s="45">
        <f t="shared" si="56"/>
        <v>0</v>
      </c>
      <c r="W148" s="45">
        <f t="shared" ca="1" si="49"/>
        <v>0</v>
      </c>
      <c r="X148" s="274">
        <f t="shared" ca="1" si="57"/>
        <v>7.2759576141834259E-11</v>
      </c>
      <c r="Z148" s="28">
        <f t="shared" ca="1" si="58"/>
        <v>0</v>
      </c>
      <c r="AA148" s="233"/>
      <c r="AB148" s="45">
        <f t="shared" ca="1" si="59"/>
        <v>0</v>
      </c>
      <c r="AC148" s="45">
        <f t="shared" ca="1" si="41"/>
        <v>0</v>
      </c>
      <c r="AD148" s="25">
        <f t="shared" ca="1" si="42"/>
        <v>0</v>
      </c>
    </row>
    <row r="149" spans="4:30" x14ac:dyDescent="0.35">
      <c r="D149" s="20">
        <v>145</v>
      </c>
      <c r="E149" s="21">
        <f t="shared" ca="1" si="50"/>
        <v>97641</v>
      </c>
      <c r="F149" s="44">
        <f t="shared" ca="1" si="43"/>
        <v>98006</v>
      </c>
      <c r="G149" s="22" t="s">
        <v>119</v>
      </c>
      <c r="H149" s="44">
        <f t="shared" ca="1" si="51"/>
        <v>97612</v>
      </c>
      <c r="I149" s="45">
        <f t="shared" si="52"/>
        <v>0</v>
      </c>
      <c r="J149" s="45">
        <f t="shared" ca="1" si="44"/>
        <v>0</v>
      </c>
      <c r="K149" s="45">
        <f t="shared" si="53"/>
        <v>0</v>
      </c>
      <c r="L149" s="45"/>
      <c r="M149" s="45">
        <f t="shared" si="54"/>
        <v>0</v>
      </c>
      <c r="N149" s="257">
        <f t="shared" ca="1" si="45"/>
        <v>0.05</v>
      </c>
      <c r="O149" s="23"/>
      <c r="P149" s="255">
        <f t="shared" ca="1" si="46"/>
        <v>9.4999999999999998E-3</v>
      </c>
      <c r="Q149" s="163">
        <f t="shared" ca="1" si="47"/>
        <v>0.05</v>
      </c>
      <c r="R149" s="164">
        <f ca="1">NPV(Q148,K149:$K$244) + ($A$13+$A$14+$A$15)/POWER(1+Q148,$A$29-D149+1)</f>
        <v>0</v>
      </c>
      <c r="S149" s="164">
        <f ca="1">NPV(Q149,K149:$K$244) + ($A$13+$A$14+$A$15)/POWER(1+Q149,$A$29-D149+1)</f>
        <v>0</v>
      </c>
      <c r="T149" s="45">
        <f t="shared" ca="1" si="48"/>
        <v>7.2759576141834259E-11</v>
      </c>
      <c r="U149" s="45">
        <f t="shared" ca="1" si="55"/>
        <v>0</v>
      </c>
      <c r="V149" s="45">
        <f t="shared" si="56"/>
        <v>0</v>
      </c>
      <c r="W149" s="45">
        <f t="shared" ca="1" si="49"/>
        <v>0</v>
      </c>
      <c r="X149" s="274">
        <f t="shared" ca="1" si="57"/>
        <v>7.2759576141834259E-11</v>
      </c>
      <c r="Z149" s="28">
        <f t="shared" ca="1" si="58"/>
        <v>0</v>
      </c>
      <c r="AA149" s="233"/>
      <c r="AB149" s="45">
        <f t="shared" ca="1" si="59"/>
        <v>0</v>
      </c>
      <c r="AC149" s="45">
        <f t="shared" ca="1" si="41"/>
        <v>0</v>
      </c>
      <c r="AD149" s="25">
        <f t="shared" ca="1" si="42"/>
        <v>0</v>
      </c>
    </row>
    <row r="150" spans="4:30" x14ac:dyDescent="0.35">
      <c r="D150" s="20">
        <v>146</v>
      </c>
      <c r="E150" s="21">
        <f t="shared" ca="1" si="50"/>
        <v>98007</v>
      </c>
      <c r="F150" s="44">
        <f t="shared" ca="1" si="43"/>
        <v>98371</v>
      </c>
      <c r="G150" s="22" t="s">
        <v>119</v>
      </c>
      <c r="H150" s="44">
        <f t="shared" ca="1" si="51"/>
        <v>97978</v>
      </c>
      <c r="I150" s="45">
        <f t="shared" si="52"/>
        <v>0</v>
      </c>
      <c r="J150" s="45">
        <f t="shared" ca="1" si="44"/>
        <v>0</v>
      </c>
      <c r="K150" s="45">
        <f t="shared" si="53"/>
        <v>0</v>
      </c>
      <c r="L150" s="45"/>
      <c r="M150" s="45">
        <f t="shared" si="54"/>
        <v>0</v>
      </c>
      <c r="N150" s="257">
        <f t="shared" ca="1" si="45"/>
        <v>0.05</v>
      </c>
      <c r="O150" s="23"/>
      <c r="P150" s="255">
        <f t="shared" ca="1" si="46"/>
        <v>9.4999999999999998E-3</v>
      </c>
      <c r="Q150" s="163">
        <f t="shared" ca="1" si="47"/>
        <v>0.05</v>
      </c>
      <c r="R150" s="164">
        <f ca="1">NPV(Q149,K150:$K$244) + ($A$13+$A$14+$A$15)/POWER(1+Q149,$A$29-D150+1)</f>
        <v>0</v>
      </c>
      <c r="S150" s="164">
        <f ca="1">NPV(Q150,K150:$K$244) + ($A$13+$A$14+$A$15)/POWER(1+Q150,$A$29-D150+1)</f>
        <v>0</v>
      </c>
      <c r="T150" s="45">
        <f t="shared" ca="1" si="48"/>
        <v>7.2759576141834259E-11</v>
      </c>
      <c r="U150" s="45">
        <f t="shared" ca="1" si="55"/>
        <v>0</v>
      </c>
      <c r="V150" s="45">
        <f t="shared" si="56"/>
        <v>0</v>
      </c>
      <c r="W150" s="45">
        <f t="shared" ca="1" si="49"/>
        <v>0</v>
      </c>
      <c r="X150" s="274">
        <f t="shared" ca="1" si="57"/>
        <v>7.2759576141834259E-11</v>
      </c>
      <c r="Z150" s="28">
        <f t="shared" ca="1" si="58"/>
        <v>0</v>
      </c>
      <c r="AA150" s="233"/>
      <c r="AB150" s="45">
        <f t="shared" ca="1" si="59"/>
        <v>0</v>
      </c>
      <c r="AC150" s="45">
        <f t="shared" ca="1" si="41"/>
        <v>0</v>
      </c>
      <c r="AD150" s="25">
        <f t="shared" ca="1" si="42"/>
        <v>0</v>
      </c>
    </row>
    <row r="151" spans="4:30" x14ac:dyDescent="0.35">
      <c r="D151" s="20">
        <v>147</v>
      </c>
      <c r="E151" s="21">
        <f t="shared" ca="1" si="50"/>
        <v>98372</v>
      </c>
      <c r="F151" s="44">
        <f t="shared" ca="1" si="43"/>
        <v>98736</v>
      </c>
      <c r="G151" s="22" t="s">
        <v>119</v>
      </c>
      <c r="H151" s="44">
        <f t="shared" ca="1" si="51"/>
        <v>98343</v>
      </c>
      <c r="I151" s="45">
        <f t="shared" si="52"/>
        <v>0</v>
      </c>
      <c r="J151" s="45">
        <f t="shared" ca="1" si="44"/>
        <v>0</v>
      </c>
      <c r="K151" s="45">
        <f t="shared" si="53"/>
        <v>0</v>
      </c>
      <c r="L151" s="45"/>
      <c r="M151" s="45">
        <f t="shared" si="54"/>
        <v>0</v>
      </c>
      <c r="N151" s="257">
        <f t="shared" ca="1" si="45"/>
        <v>0.05</v>
      </c>
      <c r="O151" s="23"/>
      <c r="P151" s="255">
        <f t="shared" ca="1" si="46"/>
        <v>9.4999999999999998E-3</v>
      </c>
      <c r="Q151" s="163">
        <f t="shared" ca="1" si="47"/>
        <v>0.05</v>
      </c>
      <c r="R151" s="164">
        <f ca="1">NPV(Q150,K151:$K$244) + ($A$13+$A$14+$A$15)/POWER(1+Q150,$A$29-D151+1)</f>
        <v>0</v>
      </c>
      <c r="S151" s="164">
        <f ca="1">NPV(Q151,K151:$K$244) + ($A$13+$A$14+$A$15)/POWER(1+Q151,$A$29-D151+1)</f>
        <v>0</v>
      </c>
      <c r="T151" s="45">
        <f t="shared" ca="1" si="48"/>
        <v>7.2759576141834259E-11</v>
      </c>
      <c r="U151" s="45">
        <f t="shared" ca="1" si="55"/>
        <v>0</v>
      </c>
      <c r="V151" s="45">
        <f t="shared" si="56"/>
        <v>0</v>
      </c>
      <c r="W151" s="45">
        <f t="shared" ca="1" si="49"/>
        <v>0</v>
      </c>
      <c r="X151" s="274">
        <f t="shared" ca="1" si="57"/>
        <v>7.2759576141834259E-11</v>
      </c>
      <c r="Z151" s="28">
        <f t="shared" ca="1" si="58"/>
        <v>0</v>
      </c>
      <c r="AA151" s="233"/>
      <c r="AB151" s="45">
        <f t="shared" ca="1" si="59"/>
        <v>0</v>
      </c>
      <c r="AC151" s="45">
        <f t="shared" ca="1" si="41"/>
        <v>0</v>
      </c>
      <c r="AD151" s="25">
        <f t="shared" ca="1" si="42"/>
        <v>0</v>
      </c>
    </row>
    <row r="152" spans="4:30" x14ac:dyDescent="0.35">
      <c r="D152" s="20">
        <v>148</v>
      </c>
      <c r="E152" s="21">
        <f t="shared" ca="1" si="50"/>
        <v>98737</v>
      </c>
      <c r="F152" s="44">
        <f t="shared" ca="1" si="43"/>
        <v>99101</v>
      </c>
      <c r="G152" s="22" t="s">
        <v>119</v>
      </c>
      <c r="H152" s="44">
        <f t="shared" ca="1" si="51"/>
        <v>98708</v>
      </c>
      <c r="I152" s="45">
        <f t="shared" si="52"/>
        <v>0</v>
      </c>
      <c r="J152" s="45">
        <f t="shared" ca="1" si="44"/>
        <v>0</v>
      </c>
      <c r="K152" s="45">
        <f t="shared" si="53"/>
        <v>0</v>
      </c>
      <c r="L152" s="45"/>
      <c r="M152" s="45">
        <f t="shared" si="54"/>
        <v>0</v>
      </c>
      <c r="N152" s="257">
        <f t="shared" ca="1" si="45"/>
        <v>0.05</v>
      </c>
      <c r="O152" s="23"/>
      <c r="P152" s="255">
        <f t="shared" ca="1" si="46"/>
        <v>9.4999999999999998E-3</v>
      </c>
      <c r="Q152" s="163">
        <f t="shared" ca="1" si="47"/>
        <v>0.05</v>
      </c>
      <c r="R152" s="164">
        <f ca="1">NPV(Q151,K152:$K$244) + ($A$13+$A$14+$A$15)/POWER(1+Q151,$A$29-D152+1)</f>
        <v>0</v>
      </c>
      <c r="S152" s="164">
        <f ca="1">NPV(Q152,K152:$K$244) + ($A$13+$A$14+$A$15)/POWER(1+Q152,$A$29-D152+1)</f>
        <v>0</v>
      </c>
      <c r="T152" s="45">
        <f t="shared" ca="1" si="48"/>
        <v>7.2759576141834259E-11</v>
      </c>
      <c r="U152" s="45">
        <f t="shared" ca="1" si="55"/>
        <v>0</v>
      </c>
      <c r="V152" s="45">
        <f t="shared" si="56"/>
        <v>0</v>
      </c>
      <c r="W152" s="45">
        <f t="shared" ca="1" si="49"/>
        <v>0</v>
      </c>
      <c r="X152" s="274">
        <f t="shared" ca="1" si="57"/>
        <v>7.2759576141834259E-11</v>
      </c>
      <c r="Z152" s="28">
        <f t="shared" ca="1" si="58"/>
        <v>0</v>
      </c>
      <c r="AA152" s="233"/>
      <c r="AB152" s="45">
        <f t="shared" ca="1" si="59"/>
        <v>0</v>
      </c>
      <c r="AC152" s="45">
        <f t="shared" ca="1" si="41"/>
        <v>0</v>
      </c>
      <c r="AD152" s="25">
        <f t="shared" ca="1" si="42"/>
        <v>0</v>
      </c>
    </row>
    <row r="153" spans="4:30" x14ac:dyDescent="0.35">
      <c r="D153" s="20">
        <v>149</v>
      </c>
      <c r="E153" s="21">
        <f t="shared" ca="1" si="50"/>
        <v>99102</v>
      </c>
      <c r="F153" s="44">
        <f t="shared" ca="1" si="43"/>
        <v>99467</v>
      </c>
      <c r="G153" s="22" t="s">
        <v>119</v>
      </c>
      <c r="H153" s="44">
        <f t="shared" ca="1" si="51"/>
        <v>99073</v>
      </c>
      <c r="I153" s="45">
        <f t="shared" si="52"/>
        <v>0</v>
      </c>
      <c r="J153" s="45">
        <f t="shared" ca="1" si="44"/>
        <v>0</v>
      </c>
      <c r="K153" s="45">
        <f t="shared" si="53"/>
        <v>0</v>
      </c>
      <c r="L153" s="45"/>
      <c r="M153" s="45">
        <f t="shared" si="54"/>
        <v>0</v>
      </c>
      <c r="N153" s="257">
        <f t="shared" ca="1" si="45"/>
        <v>0.05</v>
      </c>
      <c r="O153" s="23"/>
      <c r="P153" s="255">
        <f t="shared" ca="1" si="46"/>
        <v>9.4999999999999998E-3</v>
      </c>
      <c r="Q153" s="163">
        <f t="shared" ca="1" si="47"/>
        <v>0.05</v>
      </c>
      <c r="R153" s="164">
        <f ca="1">NPV(Q152,K153:$K$244) + ($A$13+$A$14+$A$15)/POWER(1+Q152,$A$29-D153+1)</f>
        <v>0</v>
      </c>
      <c r="S153" s="164">
        <f ca="1">NPV(Q153,K153:$K$244) + ($A$13+$A$14+$A$15)/POWER(1+Q153,$A$29-D153+1)</f>
        <v>0</v>
      </c>
      <c r="T153" s="45">
        <f t="shared" ca="1" si="48"/>
        <v>7.2759576141834259E-11</v>
      </c>
      <c r="U153" s="45">
        <f t="shared" ca="1" si="55"/>
        <v>0</v>
      </c>
      <c r="V153" s="45">
        <f t="shared" si="56"/>
        <v>0</v>
      </c>
      <c r="W153" s="45">
        <f t="shared" ca="1" si="49"/>
        <v>0</v>
      </c>
      <c r="X153" s="274">
        <f t="shared" ca="1" si="57"/>
        <v>7.2759576141834259E-11</v>
      </c>
      <c r="Z153" s="28">
        <f t="shared" ca="1" si="58"/>
        <v>0</v>
      </c>
      <c r="AA153" s="233"/>
      <c r="AB153" s="45">
        <f t="shared" ca="1" si="59"/>
        <v>0</v>
      </c>
      <c r="AC153" s="45">
        <f t="shared" ca="1" si="41"/>
        <v>0</v>
      </c>
      <c r="AD153" s="25">
        <f t="shared" ca="1" si="42"/>
        <v>0</v>
      </c>
    </row>
    <row r="154" spans="4:30" x14ac:dyDescent="0.35">
      <c r="D154" s="20">
        <v>150</v>
      </c>
      <c r="E154" s="21">
        <f t="shared" ca="1" si="50"/>
        <v>99468</v>
      </c>
      <c r="F154" s="44">
        <f t="shared" ca="1" si="43"/>
        <v>99832</v>
      </c>
      <c r="G154" s="22" t="s">
        <v>119</v>
      </c>
      <c r="H154" s="44">
        <f t="shared" ca="1" si="51"/>
        <v>99439</v>
      </c>
      <c r="I154" s="45">
        <f t="shared" si="52"/>
        <v>0</v>
      </c>
      <c r="J154" s="45">
        <f t="shared" ca="1" si="44"/>
        <v>0</v>
      </c>
      <c r="K154" s="45">
        <f t="shared" si="53"/>
        <v>0</v>
      </c>
      <c r="L154" s="45"/>
      <c r="M154" s="45">
        <f t="shared" si="54"/>
        <v>0</v>
      </c>
      <c r="N154" s="257">
        <f t="shared" ca="1" si="45"/>
        <v>0.05</v>
      </c>
      <c r="O154" s="23"/>
      <c r="P154" s="255">
        <f t="shared" ca="1" si="46"/>
        <v>9.4999999999999998E-3</v>
      </c>
      <c r="Q154" s="163">
        <f t="shared" ca="1" si="47"/>
        <v>0.05</v>
      </c>
      <c r="R154" s="164">
        <f ca="1">NPV(Q153,K154:$K$244) + ($A$13+$A$14+$A$15)/POWER(1+Q153,$A$29-D154+1)</f>
        <v>0</v>
      </c>
      <c r="S154" s="164">
        <f ca="1">NPV(Q154,K154:$K$244) + ($A$13+$A$14+$A$15)/POWER(1+Q154,$A$29-D154+1)</f>
        <v>0</v>
      </c>
      <c r="T154" s="45">
        <f t="shared" ca="1" si="48"/>
        <v>7.2759576141834259E-11</v>
      </c>
      <c r="U154" s="45">
        <f t="shared" ca="1" si="55"/>
        <v>0</v>
      </c>
      <c r="V154" s="45">
        <f t="shared" si="56"/>
        <v>0</v>
      </c>
      <c r="W154" s="45">
        <f t="shared" ca="1" si="49"/>
        <v>0</v>
      </c>
      <c r="X154" s="274">
        <f t="shared" ca="1" si="57"/>
        <v>7.2759576141834259E-11</v>
      </c>
      <c r="Z154" s="28">
        <f t="shared" ca="1" si="58"/>
        <v>0</v>
      </c>
      <c r="AA154" s="233"/>
      <c r="AB154" s="45">
        <f t="shared" ca="1" si="59"/>
        <v>0</v>
      </c>
      <c r="AC154" s="45">
        <f t="shared" ca="1" si="41"/>
        <v>0</v>
      </c>
      <c r="AD154" s="25">
        <f t="shared" ca="1" si="42"/>
        <v>0</v>
      </c>
    </row>
    <row r="155" spans="4:30" x14ac:dyDescent="0.35">
      <c r="D155" s="20">
        <v>151</v>
      </c>
      <c r="E155" s="21">
        <f t="shared" ca="1" si="50"/>
        <v>99833</v>
      </c>
      <c r="F155" s="44">
        <f t="shared" ca="1" si="43"/>
        <v>100197</v>
      </c>
      <c r="G155" s="22" t="s">
        <v>119</v>
      </c>
      <c r="H155" s="44">
        <f t="shared" ca="1" si="51"/>
        <v>99804</v>
      </c>
      <c r="I155" s="45">
        <f t="shared" si="52"/>
        <v>0</v>
      </c>
      <c r="J155" s="45">
        <f t="shared" ca="1" si="44"/>
        <v>0</v>
      </c>
      <c r="K155" s="45">
        <f t="shared" si="53"/>
        <v>0</v>
      </c>
      <c r="L155" s="45"/>
      <c r="M155" s="45">
        <f t="shared" si="54"/>
        <v>0</v>
      </c>
      <c r="N155" s="257">
        <f t="shared" ca="1" si="45"/>
        <v>0.05</v>
      </c>
      <c r="O155" s="23"/>
      <c r="P155" s="255">
        <f t="shared" ca="1" si="46"/>
        <v>9.4999999999999998E-3</v>
      </c>
      <c r="Q155" s="163">
        <f t="shared" ca="1" si="47"/>
        <v>0.05</v>
      </c>
      <c r="R155" s="164">
        <f ca="1">NPV(Q154,K155:$K$244) + ($A$13+$A$14+$A$15)/POWER(1+Q154,$A$29-D155+1)</f>
        <v>0</v>
      </c>
      <c r="S155" s="164">
        <f ca="1">NPV(Q155,K155:$K$244) + ($A$13+$A$14+$A$15)/POWER(1+Q155,$A$29-D155+1)</f>
        <v>0</v>
      </c>
      <c r="T155" s="45">
        <f t="shared" ca="1" si="48"/>
        <v>7.2759576141834259E-11</v>
      </c>
      <c r="U155" s="45">
        <f t="shared" ca="1" si="55"/>
        <v>0</v>
      </c>
      <c r="V155" s="45">
        <f t="shared" si="56"/>
        <v>0</v>
      </c>
      <c r="W155" s="45">
        <f t="shared" ca="1" si="49"/>
        <v>0</v>
      </c>
      <c r="X155" s="274">
        <f t="shared" ca="1" si="57"/>
        <v>7.2759576141834259E-11</v>
      </c>
      <c r="Z155" s="28">
        <f t="shared" ca="1" si="58"/>
        <v>0</v>
      </c>
      <c r="AA155" s="233"/>
      <c r="AB155" s="45">
        <f t="shared" ca="1" si="59"/>
        <v>0</v>
      </c>
      <c r="AC155" s="45">
        <f t="shared" ca="1" si="41"/>
        <v>0</v>
      </c>
      <c r="AD155" s="25">
        <f t="shared" ca="1" si="42"/>
        <v>0</v>
      </c>
    </row>
    <row r="156" spans="4:30" x14ac:dyDescent="0.35">
      <c r="D156" s="20">
        <v>152</v>
      </c>
      <c r="E156" s="21">
        <f t="shared" ca="1" si="50"/>
        <v>100198</v>
      </c>
      <c r="F156" s="44">
        <f t="shared" ca="1" si="43"/>
        <v>100562</v>
      </c>
      <c r="G156" s="22" t="s">
        <v>119</v>
      </c>
      <c r="H156" s="44">
        <f t="shared" ca="1" si="51"/>
        <v>100169</v>
      </c>
      <c r="I156" s="45">
        <f t="shared" si="52"/>
        <v>0</v>
      </c>
      <c r="J156" s="45">
        <f t="shared" ca="1" si="44"/>
        <v>0</v>
      </c>
      <c r="K156" s="45">
        <f t="shared" si="53"/>
        <v>0</v>
      </c>
      <c r="L156" s="45"/>
      <c r="M156" s="45">
        <f t="shared" si="54"/>
        <v>0</v>
      </c>
      <c r="N156" s="257">
        <f t="shared" ca="1" si="45"/>
        <v>0.05</v>
      </c>
      <c r="O156" s="23"/>
      <c r="P156" s="255">
        <f t="shared" ca="1" si="46"/>
        <v>9.4999999999999998E-3</v>
      </c>
      <c r="Q156" s="163">
        <f t="shared" ca="1" si="47"/>
        <v>0.05</v>
      </c>
      <c r="R156" s="164">
        <f ca="1">NPV(Q155,K156:$K$244) + ($A$13+$A$14+$A$15)/POWER(1+Q155,$A$29-D156+1)</f>
        <v>0</v>
      </c>
      <c r="S156" s="164">
        <f ca="1">NPV(Q156,K156:$K$244) + ($A$13+$A$14+$A$15)/POWER(1+Q156,$A$29-D156+1)</f>
        <v>0</v>
      </c>
      <c r="T156" s="45">
        <f t="shared" ca="1" si="48"/>
        <v>7.2759576141834259E-11</v>
      </c>
      <c r="U156" s="45">
        <f t="shared" ca="1" si="55"/>
        <v>0</v>
      </c>
      <c r="V156" s="45">
        <f t="shared" si="56"/>
        <v>0</v>
      </c>
      <c r="W156" s="45">
        <f t="shared" ca="1" si="49"/>
        <v>0</v>
      </c>
      <c r="X156" s="274">
        <f t="shared" ca="1" si="57"/>
        <v>7.2759576141834259E-11</v>
      </c>
      <c r="Z156" s="28">
        <f t="shared" ca="1" si="58"/>
        <v>0</v>
      </c>
      <c r="AA156" s="233"/>
      <c r="AB156" s="45">
        <f t="shared" ca="1" si="59"/>
        <v>0</v>
      </c>
      <c r="AC156" s="45">
        <f t="shared" ca="1" si="41"/>
        <v>0</v>
      </c>
      <c r="AD156" s="25">
        <f t="shared" ca="1" si="42"/>
        <v>0</v>
      </c>
    </row>
    <row r="157" spans="4:30" x14ac:dyDescent="0.35">
      <c r="D157" s="20">
        <v>153</v>
      </c>
      <c r="E157" s="21">
        <f t="shared" ca="1" si="50"/>
        <v>100563</v>
      </c>
      <c r="F157" s="44">
        <f t="shared" ca="1" si="43"/>
        <v>100928</v>
      </c>
      <c r="G157" s="22" t="s">
        <v>119</v>
      </c>
      <c r="H157" s="44">
        <f t="shared" ca="1" si="51"/>
        <v>100534</v>
      </c>
      <c r="I157" s="45">
        <f t="shared" si="52"/>
        <v>0</v>
      </c>
      <c r="J157" s="45">
        <f t="shared" ca="1" si="44"/>
        <v>0</v>
      </c>
      <c r="K157" s="45">
        <f t="shared" si="53"/>
        <v>0</v>
      </c>
      <c r="L157" s="45"/>
      <c r="M157" s="45">
        <f t="shared" si="54"/>
        <v>0</v>
      </c>
      <c r="N157" s="257">
        <f t="shared" ca="1" si="45"/>
        <v>0.05</v>
      </c>
      <c r="O157" s="23"/>
      <c r="P157" s="255">
        <f t="shared" ca="1" si="46"/>
        <v>9.4999999999999998E-3</v>
      </c>
      <c r="Q157" s="163">
        <f t="shared" ca="1" si="47"/>
        <v>0.05</v>
      </c>
      <c r="R157" s="164">
        <f ca="1">NPV(Q156,K157:$K$244) + ($A$13+$A$14+$A$15)/POWER(1+Q156,$A$29-D157+1)</f>
        <v>0</v>
      </c>
      <c r="S157" s="164">
        <f ca="1">NPV(Q157,K157:$K$244) + ($A$13+$A$14+$A$15)/POWER(1+Q157,$A$29-D157+1)</f>
        <v>0</v>
      </c>
      <c r="T157" s="45">
        <f t="shared" ca="1" si="48"/>
        <v>7.2759576141834259E-11</v>
      </c>
      <c r="U157" s="45">
        <f t="shared" ca="1" si="55"/>
        <v>0</v>
      </c>
      <c r="V157" s="45">
        <f t="shared" si="56"/>
        <v>0</v>
      </c>
      <c r="W157" s="45">
        <f t="shared" ca="1" si="49"/>
        <v>0</v>
      </c>
      <c r="X157" s="274">
        <f t="shared" ca="1" si="57"/>
        <v>7.2759576141834259E-11</v>
      </c>
      <c r="Z157" s="28">
        <f t="shared" ca="1" si="58"/>
        <v>0</v>
      </c>
      <c r="AA157" s="233"/>
      <c r="AB157" s="45">
        <f t="shared" ca="1" si="59"/>
        <v>0</v>
      </c>
      <c r="AC157" s="45">
        <f t="shared" ca="1" si="41"/>
        <v>0</v>
      </c>
      <c r="AD157" s="25">
        <f t="shared" ca="1" si="42"/>
        <v>0</v>
      </c>
    </row>
    <row r="158" spans="4:30" x14ac:dyDescent="0.35">
      <c r="D158" s="20">
        <v>154</v>
      </c>
      <c r="E158" s="21">
        <f t="shared" ca="1" si="50"/>
        <v>100929</v>
      </c>
      <c r="F158" s="44">
        <f t="shared" ca="1" si="43"/>
        <v>101293</v>
      </c>
      <c r="G158" s="22" t="s">
        <v>119</v>
      </c>
      <c r="H158" s="44">
        <f t="shared" ca="1" si="51"/>
        <v>100900</v>
      </c>
      <c r="I158" s="45">
        <f t="shared" si="52"/>
        <v>0</v>
      </c>
      <c r="J158" s="45">
        <f t="shared" ca="1" si="44"/>
        <v>0</v>
      </c>
      <c r="K158" s="45">
        <f t="shared" si="53"/>
        <v>0</v>
      </c>
      <c r="L158" s="45"/>
      <c r="M158" s="45">
        <f t="shared" si="54"/>
        <v>0</v>
      </c>
      <c r="N158" s="257">
        <f t="shared" ca="1" si="45"/>
        <v>0.05</v>
      </c>
      <c r="O158" s="23"/>
      <c r="P158" s="255">
        <f t="shared" ca="1" si="46"/>
        <v>9.4999999999999998E-3</v>
      </c>
      <c r="Q158" s="163">
        <f t="shared" ca="1" si="47"/>
        <v>0.05</v>
      </c>
      <c r="R158" s="164">
        <f ca="1">NPV(Q157,K158:$K$244) + ($A$13+$A$14+$A$15)/POWER(1+Q157,$A$29-D158+1)</f>
        <v>0</v>
      </c>
      <c r="S158" s="164">
        <f ca="1">NPV(Q158,K158:$K$244) + ($A$13+$A$14+$A$15)/POWER(1+Q158,$A$29-D158+1)</f>
        <v>0</v>
      </c>
      <c r="T158" s="45">
        <f t="shared" ca="1" si="48"/>
        <v>7.2759576141834259E-11</v>
      </c>
      <c r="U158" s="45">
        <f t="shared" ca="1" si="55"/>
        <v>0</v>
      </c>
      <c r="V158" s="45">
        <f t="shared" si="56"/>
        <v>0</v>
      </c>
      <c r="W158" s="45">
        <f t="shared" ca="1" si="49"/>
        <v>0</v>
      </c>
      <c r="X158" s="274">
        <f t="shared" ca="1" si="57"/>
        <v>7.2759576141834259E-11</v>
      </c>
      <c r="Z158" s="28">
        <f t="shared" ca="1" si="58"/>
        <v>0</v>
      </c>
      <c r="AA158" s="233"/>
      <c r="AB158" s="45">
        <f t="shared" ca="1" si="59"/>
        <v>0</v>
      </c>
      <c r="AC158" s="45">
        <f t="shared" ca="1" si="41"/>
        <v>0</v>
      </c>
      <c r="AD158" s="25">
        <f t="shared" ca="1" si="42"/>
        <v>0</v>
      </c>
    </row>
    <row r="159" spans="4:30" x14ac:dyDescent="0.35">
      <c r="D159" s="20">
        <v>155</v>
      </c>
      <c r="E159" s="21">
        <f t="shared" ca="1" si="50"/>
        <v>101294</v>
      </c>
      <c r="F159" s="44">
        <f t="shared" ca="1" si="43"/>
        <v>101658</v>
      </c>
      <c r="G159" s="22" t="s">
        <v>119</v>
      </c>
      <c r="H159" s="44">
        <f t="shared" ca="1" si="51"/>
        <v>101265</v>
      </c>
      <c r="I159" s="45">
        <f t="shared" si="52"/>
        <v>0</v>
      </c>
      <c r="J159" s="45">
        <f t="shared" ca="1" si="44"/>
        <v>0</v>
      </c>
      <c r="K159" s="45">
        <f t="shared" si="53"/>
        <v>0</v>
      </c>
      <c r="L159" s="45"/>
      <c r="M159" s="45">
        <f t="shared" si="54"/>
        <v>0</v>
      </c>
      <c r="N159" s="257">
        <f t="shared" ca="1" si="45"/>
        <v>0.05</v>
      </c>
      <c r="O159" s="23"/>
      <c r="P159" s="255">
        <f t="shared" ca="1" si="46"/>
        <v>9.4999999999999998E-3</v>
      </c>
      <c r="Q159" s="163">
        <f t="shared" ca="1" si="47"/>
        <v>0.05</v>
      </c>
      <c r="R159" s="164">
        <f ca="1">NPV(Q158,K159:$K$244) + ($A$13+$A$14+$A$15)/POWER(1+Q158,$A$29-D159+1)</f>
        <v>0</v>
      </c>
      <c r="S159" s="164">
        <f ca="1">NPV(Q159,K159:$K$244) + ($A$13+$A$14+$A$15)/POWER(1+Q159,$A$29-D159+1)</f>
        <v>0</v>
      </c>
      <c r="T159" s="45">
        <f t="shared" ca="1" si="48"/>
        <v>7.2759576141834259E-11</v>
      </c>
      <c r="U159" s="45">
        <f t="shared" ca="1" si="55"/>
        <v>0</v>
      </c>
      <c r="V159" s="45">
        <f t="shared" si="56"/>
        <v>0</v>
      </c>
      <c r="W159" s="45">
        <f t="shared" ca="1" si="49"/>
        <v>0</v>
      </c>
      <c r="X159" s="274">
        <f t="shared" ca="1" si="57"/>
        <v>7.2759576141834259E-11</v>
      </c>
      <c r="Z159" s="28">
        <f t="shared" ca="1" si="58"/>
        <v>0</v>
      </c>
      <c r="AA159" s="233"/>
      <c r="AB159" s="45">
        <f t="shared" ca="1" si="59"/>
        <v>0</v>
      </c>
      <c r="AC159" s="45">
        <f t="shared" ca="1" si="41"/>
        <v>0</v>
      </c>
      <c r="AD159" s="25">
        <f t="shared" ca="1" si="42"/>
        <v>0</v>
      </c>
    </row>
    <row r="160" spans="4:30" x14ac:dyDescent="0.35">
      <c r="D160" s="20">
        <v>156</v>
      </c>
      <c r="E160" s="21">
        <f t="shared" ca="1" si="50"/>
        <v>101659</v>
      </c>
      <c r="F160" s="44">
        <f t="shared" ca="1" si="43"/>
        <v>102023</v>
      </c>
      <c r="G160" s="22" t="s">
        <v>119</v>
      </c>
      <c r="H160" s="44">
        <f t="shared" ca="1" si="51"/>
        <v>101630</v>
      </c>
      <c r="I160" s="45">
        <f t="shared" si="52"/>
        <v>0</v>
      </c>
      <c r="J160" s="45">
        <f t="shared" ca="1" si="44"/>
        <v>0</v>
      </c>
      <c r="K160" s="45">
        <f t="shared" si="53"/>
        <v>0</v>
      </c>
      <c r="L160" s="45"/>
      <c r="M160" s="45">
        <f t="shared" si="54"/>
        <v>0</v>
      </c>
      <c r="N160" s="257">
        <f t="shared" ca="1" si="45"/>
        <v>0.05</v>
      </c>
      <c r="O160" s="23"/>
      <c r="P160" s="255">
        <f t="shared" ca="1" si="46"/>
        <v>9.4999999999999998E-3</v>
      </c>
      <c r="Q160" s="163">
        <f t="shared" ca="1" si="47"/>
        <v>0.05</v>
      </c>
      <c r="R160" s="164">
        <f ca="1">NPV(Q159,K160:$K$244) + ($A$13+$A$14+$A$15)/POWER(1+Q159,$A$29-D160+1)</f>
        <v>0</v>
      </c>
      <c r="S160" s="164">
        <f ca="1">NPV(Q160,K160:$K$244) + ($A$13+$A$14+$A$15)/POWER(1+Q160,$A$29-D160+1)</f>
        <v>0</v>
      </c>
      <c r="T160" s="45">
        <f t="shared" ca="1" si="48"/>
        <v>7.2759576141834259E-11</v>
      </c>
      <c r="U160" s="45">
        <f t="shared" ca="1" si="55"/>
        <v>0</v>
      </c>
      <c r="V160" s="45">
        <f t="shared" si="56"/>
        <v>0</v>
      </c>
      <c r="W160" s="45">
        <f t="shared" ca="1" si="49"/>
        <v>0</v>
      </c>
      <c r="X160" s="274">
        <f t="shared" ca="1" si="57"/>
        <v>7.2759576141834259E-11</v>
      </c>
      <c r="Z160" s="28">
        <f t="shared" ca="1" si="58"/>
        <v>0</v>
      </c>
      <c r="AA160" s="233"/>
      <c r="AB160" s="45">
        <f t="shared" ca="1" si="59"/>
        <v>0</v>
      </c>
      <c r="AC160" s="45">
        <f t="shared" ca="1" si="41"/>
        <v>0</v>
      </c>
      <c r="AD160" s="25">
        <f t="shared" ca="1" si="42"/>
        <v>0</v>
      </c>
    </row>
    <row r="161" spans="4:30" x14ac:dyDescent="0.35">
      <c r="D161" s="20">
        <v>157</v>
      </c>
      <c r="E161" s="21">
        <f t="shared" ca="1" si="50"/>
        <v>102024</v>
      </c>
      <c r="F161" s="44">
        <f t="shared" ca="1" si="43"/>
        <v>102389</v>
      </c>
      <c r="G161" s="22" t="s">
        <v>119</v>
      </c>
      <c r="H161" s="44">
        <f t="shared" ca="1" si="51"/>
        <v>101995</v>
      </c>
      <c r="I161" s="45">
        <f t="shared" si="52"/>
        <v>0</v>
      </c>
      <c r="J161" s="45">
        <f t="shared" ca="1" si="44"/>
        <v>0</v>
      </c>
      <c r="K161" s="45">
        <f t="shared" si="53"/>
        <v>0</v>
      </c>
      <c r="L161" s="45"/>
      <c r="M161" s="45">
        <f t="shared" si="54"/>
        <v>0</v>
      </c>
      <c r="N161" s="257">
        <f t="shared" ca="1" si="45"/>
        <v>0.05</v>
      </c>
      <c r="O161" s="23"/>
      <c r="P161" s="255">
        <f t="shared" ca="1" si="46"/>
        <v>9.4999999999999998E-3</v>
      </c>
      <c r="Q161" s="163">
        <f t="shared" ca="1" si="47"/>
        <v>0.05</v>
      </c>
      <c r="R161" s="164">
        <f ca="1">NPV(Q160,K161:$K$244) + ($A$13+$A$14+$A$15)/POWER(1+Q160,$A$29-D161+1)</f>
        <v>0</v>
      </c>
      <c r="S161" s="164">
        <f ca="1">NPV(Q161,K161:$K$244) + ($A$13+$A$14+$A$15)/POWER(1+Q161,$A$29-D161+1)</f>
        <v>0</v>
      </c>
      <c r="T161" s="45">
        <f t="shared" ca="1" si="48"/>
        <v>7.2759576141834259E-11</v>
      </c>
      <c r="U161" s="45">
        <f t="shared" ca="1" si="55"/>
        <v>0</v>
      </c>
      <c r="V161" s="45">
        <f t="shared" si="56"/>
        <v>0</v>
      </c>
      <c r="W161" s="45">
        <f t="shared" ca="1" si="49"/>
        <v>0</v>
      </c>
      <c r="X161" s="274">
        <f t="shared" ca="1" si="57"/>
        <v>7.2759576141834259E-11</v>
      </c>
      <c r="Z161" s="28">
        <f t="shared" ca="1" si="58"/>
        <v>0</v>
      </c>
      <c r="AA161" s="233"/>
      <c r="AB161" s="45">
        <f t="shared" ca="1" si="59"/>
        <v>0</v>
      </c>
      <c r="AC161" s="45">
        <f t="shared" ca="1" si="41"/>
        <v>0</v>
      </c>
      <c r="AD161" s="25">
        <f t="shared" ca="1" si="42"/>
        <v>0</v>
      </c>
    </row>
    <row r="162" spans="4:30" x14ac:dyDescent="0.35">
      <c r="D162" s="20">
        <v>158</v>
      </c>
      <c r="E162" s="21">
        <f t="shared" ca="1" si="50"/>
        <v>102390</v>
      </c>
      <c r="F162" s="44">
        <f t="shared" ca="1" si="43"/>
        <v>102754</v>
      </c>
      <c r="G162" s="22" t="s">
        <v>119</v>
      </c>
      <c r="H162" s="44">
        <f t="shared" ca="1" si="51"/>
        <v>102361</v>
      </c>
      <c r="I162" s="45">
        <f t="shared" si="52"/>
        <v>0</v>
      </c>
      <c r="J162" s="45">
        <f t="shared" ca="1" si="44"/>
        <v>0</v>
      </c>
      <c r="K162" s="45">
        <f t="shared" si="53"/>
        <v>0</v>
      </c>
      <c r="L162" s="45"/>
      <c r="M162" s="45">
        <f t="shared" si="54"/>
        <v>0</v>
      </c>
      <c r="N162" s="257">
        <f t="shared" ca="1" si="45"/>
        <v>0.05</v>
      </c>
      <c r="O162" s="23"/>
      <c r="P162" s="255">
        <f t="shared" ca="1" si="46"/>
        <v>9.4999999999999998E-3</v>
      </c>
      <c r="Q162" s="163">
        <f t="shared" ca="1" si="47"/>
        <v>0.05</v>
      </c>
      <c r="R162" s="164">
        <f ca="1">NPV(Q161,K162:$K$244) + ($A$13+$A$14+$A$15)/POWER(1+Q161,$A$29-D162+1)</f>
        <v>0</v>
      </c>
      <c r="S162" s="164">
        <f ca="1">NPV(Q162,K162:$K$244) + ($A$13+$A$14+$A$15)/POWER(1+Q162,$A$29-D162+1)</f>
        <v>0</v>
      </c>
      <c r="T162" s="45">
        <f t="shared" ca="1" si="48"/>
        <v>7.2759576141834259E-11</v>
      </c>
      <c r="U162" s="45">
        <f t="shared" ca="1" si="55"/>
        <v>0</v>
      </c>
      <c r="V162" s="45">
        <f t="shared" si="56"/>
        <v>0</v>
      </c>
      <c r="W162" s="45">
        <f t="shared" ca="1" si="49"/>
        <v>0</v>
      </c>
      <c r="X162" s="274">
        <f t="shared" ca="1" si="57"/>
        <v>7.2759576141834259E-11</v>
      </c>
      <c r="Z162" s="28">
        <f t="shared" ca="1" si="58"/>
        <v>0</v>
      </c>
      <c r="AA162" s="233"/>
      <c r="AB162" s="45">
        <f t="shared" ca="1" si="59"/>
        <v>0</v>
      </c>
      <c r="AC162" s="45">
        <f t="shared" ca="1" si="41"/>
        <v>0</v>
      </c>
      <c r="AD162" s="25">
        <f t="shared" ca="1" si="42"/>
        <v>0</v>
      </c>
    </row>
    <row r="163" spans="4:30" x14ac:dyDescent="0.35">
      <c r="D163" s="20">
        <v>159</v>
      </c>
      <c r="E163" s="21">
        <f t="shared" ca="1" si="50"/>
        <v>102755</v>
      </c>
      <c r="F163" s="44">
        <f t="shared" ca="1" si="43"/>
        <v>103119</v>
      </c>
      <c r="G163" s="22" t="s">
        <v>119</v>
      </c>
      <c r="H163" s="44">
        <f t="shared" ca="1" si="51"/>
        <v>102726</v>
      </c>
      <c r="I163" s="45">
        <f t="shared" si="52"/>
        <v>0</v>
      </c>
      <c r="J163" s="45">
        <f t="shared" ca="1" si="44"/>
        <v>0</v>
      </c>
      <c r="K163" s="45">
        <f t="shared" si="53"/>
        <v>0</v>
      </c>
      <c r="L163" s="45"/>
      <c r="M163" s="45">
        <f t="shared" si="54"/>
        <v>0</v>
      </c>
      <c r="N163" s="257">
        <f t="shared" ca="1" si="45"/>
        <v>0.05</v>
      </c>
      <c r="O163" s="23"/>
      <c r="P163" s="255">
        <f t="shared" ca="1" si="46"/>
        <v>9.4999999999999998E-3</v>
      </c>
      <c r="Q163" s="163">
        <f t="shared" ca="1" si="47"/>
        <v>0.05</v>
      </c>
      <c r="R163" s="164">
        <f ca="1">NPV(Q162,K163:$K$244) + ($A$13+$A$14+$A$15)/POWER(1+Q162,$A$29-D163+1)</f>
        <v>0</v>
      </c>
      <c r="S163" s="164">
        <f ca="1">NPV(Q163,K163:$K$244) + ($A$13+$A$14+$A$15)/POWER(1+Q163,$A$29-D163+1)</f>
        <v>0</v>
      </c>
      <c r="T163" s="45">
        <f t="shared" ca="1" si="48"/>
        <v>7.2759576141834259E-11</v>
      </c>
      <c r="U163" s="45">
        <f t="shared" ca="1" si="55"/>
        <v>0</v>
      </c>
      <c r="V163" s="45">
        <f t="shared" si="56"/>
        <v>0</v>
      </c>
      <c r="W163" s="45">
        <f t="shared" ca="1" si="49"/>
        <v>0</v>
      </c>
      <c r="X163" s="274">
        <f t="shared" ca="1" si="57"/>
        <v>7.2759576141834259E-11</v>
      </c>
      <c r="Z163" s="28">
        <f t="shared" ca="1" si="58"/>
        <v>0</v>
      </c>
      <c r="AA163" s="233"/>
      <c r="AB163" s="45">
        <f t="shared" ca="1" si="59"/>
        <v>0</v>
      </c>
      <c r="AC163" s="45">
        <f t="shared" ca="1" si="41"/>
        <v>0</v>
      </c>
      <c r="AD163" s="25">
        <f t="shared" ca="1" si="42"/>
        <v>0</v>
      </c>
    </row>
    <row r="164" spans="4:30" x14ac:dyDescent="0.35">
      <c r="D164" s="20">
        <v>160</v>
      </c>
      <c r="E164" s="21">
        <f t="shared" ca="1" si="50"/>
        <v>103120</v>
      </c>
      <c r="F164" s="44">
        <f t="shared" ca="1" si="43"/>
        <v>103484</v>
      </c>
      <c r="G164" s="22" t="s">
        <v>119</v>
      </c>
      <c r="H164" s="44">
        <f t="shared" ca="1" si="51"/>
        <v>103091</v>
      </c>
      <c r="I164" s="45">
        <f t="shared" si="52"/>
        <v>0</v>
      </c>
      <c r="J164" s="45">
        <f t="shared" ca="1" si="44"/>
        <v>0</v>
      </c>
      <c r="K164" s="45">
        <f t="shared" si="53"/>
        <v>0</v>
      </c>
      <c r="L164" s="45"/>
      <c r="M164" s="45">
        <f t="shared" si="54"/>
        <v>0</v>
      </c>
      <c r="N164" s="257">
        <f t="shared" ca="1" si="45"/>
        <v>0.05</v>
      </c>
      <c r="O164" s="23"/>
      <c r="P164" s="255">
        <f t="shared" ca="1" si="46"/>
        <v>9.4999999999999998E-3</v>
      </c>
      <c r="Q164" s="163">
        <f t="shared" ca="1" si="47"/>
        <v>0.05</v>
      </c>
      <c r="R164" s="164">
        <f ca="1">NPV(Q163,K164:$K$244) + ($A$13+$A$14+$A$15)/POWER(1+Q163,$A$29-D164+1)</f>
        <v>0</v>
      </c>
      <c r="S164" s="164">
        <f ca="1">NPV(Q164,K164:$K$244) + ($A$13+$A$14+$A$15)/POWER(1+Q164,$A$29-D164+1)</f>
        <v>0</v>
      </c>
      <c r="T164" s="45">
        <f t="shared" ca="1" si="48"/>
        <v>7.2759576141834259E-11</v>
      </c>
      <c r="U164" s="45">
        <f t="shared" ca="1" si="55"/>
        <v>0</v>
      </c>
      <c r="V164" s="45">
        <f t="shared" si="56"/>
        <v>0</v>
      </c>
      <c r="W164" s="45">
        <f t="shared" ca="1" si="49"/>
        <v>0</v>
      </c>
      <c r="X164" s="274">
        <f t="shared" ca="1" si="57"/>
        <v>7.2759576141834259E-11</v>
      </c>
      <c r="Z164" s="28">
        <f t="shared" ca="1" si="58"/>
        <v>0</v>
      </c>
      <c r="AA164" s="233"/>
      <c r="AB164" s="45">
        <f t="shared" ca="1" si="59"/>
        <v>0</v>
      </c>
      <c r="AC164" s="45">
        <f t="shared" ca="1" si="41"/>
        <v>0</v>
      </c>
      <c r="AD164" s="25">
        <f t="shared" ca="1" si="42"/>
        <v>0</v>
      </c>
    </row>
    <row r="165" spans="4:30" x14ac:dyDescent="0.35">
      <c r="D165" s="20">
        <v>161</v>
      </c>
      <c r="E165" s="21">
        <f t="shared" ca="1" si="50"/>
        <v>103485</v>
      </c>
      <c r="F165" s="44">
        <f t="shared" ca="1" si="43"/>
        <v>103850</v>
      </c>
      <c r="G165" s="22" t="s">
        <v>119</v>
      </c>
      <c r="H165" s="44">
        <f t="shared" ca="1" si="51"/>
        <v>103456</v>
      </c>
      <c r="I165" s="45">
        <f t="shared" si="52"/>
        <v>0</v>
      </c>
      <c r="J165" s="45">
        <f t="shared" ca="1" si="44"/>
        <v>0</v>
      </c>
      <c r="K165" s="45">
        <f t="shared" si="53"/>
        <v>0</v>
      </c>
      <c r="L165" s="45"/>
      <c r="M165" s="45">
        <f t="shared" si="54"/>
        <v>0</v>
      </c>
      <c r="N165" s="257">
        <f t="shared" ca="1" si="45"/>
        <v>0.05</v>
      </c>
      <c r="O165" s="23"/>
      <c r="P165" s="255">
        <f t="shared" ca="1" si="46"/>
        <v>9.4999999999999998E-3</v>
      </c>
      <c r="Q165" s="163">
        <f t="shared" ca="1" si="47"/>
        <v>0.05</v>
      </c>
      <c r="R165" s="164">
        <f ca="1">NPV(Q164,K165:$K$244) + ($A$13+$A$14+$A$15)/POWER(1+Q164,$A$29-D165+1)</f>
        <v>0</v>
      </c>
      <c r="S165" s="164">
        <f ca="1">NPV(Q165,K165:$K$244) + ($A$13+$A$14+$A$15)/POWER(1+Q165,$A$29-D165+1)</f>
        <v>0</v>
      </c>
      <c r="T165" s="45">
        <f t="shared" ca="1" si="48"/>
        <v>7.2759576141834259E-11</v>
      </c>
      <c r="U165" s="45">
        <f t="shared" ca="1" si="55"/>
        <v>0</v>
      </c>
      <c r="V165" s="45">
        <f t="shared" si="56"/>
        <v>0</v>
      </c>
      <c r="W165" s="45">
        <f t="shared" ca="1" si="49"/>
        <v>0</v>
      </c>
      <c r="X165" s="274">
        <f t="shared" ca="1" si="57"/>
        <v>7.2759576141834259E-11</v>
      </c>
      <c r="Z165" s="28">
        <f t="shared" ca="1" si="58"/>
        <v>0</v>
      </c>
      <c r="AA165" s="233"/>
      <c r="AB165" s="45">
        <f t="shared" ca="1" si="59"/>
        <v>0</v>
      </c>
      <c r="AC165" s="45">
        <f t="shared" ca="1" si="41"/>
        <v>0</v>
      </c>
      <c r="AD165" s="25">
        <f t="shared" ca="1" si="42"/>
        <v>0</v>
      </c>
    </row>
    <row r="166" spans="4:30" x14ac:dyDescent="0.35">
      <c r="D166" s="20">
        <v>162</v>
      </c>
      <c r="E166" s="21">
        <f t="shared" ca="1" si="50"/>
        <v>103851</v>
      </c>
      <c r="F166" s="44">
        <f t="shared" ca="1" si="43"/>
        <v>104215</v>
      </c>
      <c r="G166" s="22" t="s">
        <v>119</v>
      </c>
      <c r="H166" s="44">
        <f t="shared" ca="1" si="51"/>
        <v>103822</v>
      </c>
      <c r="I166" s="45">
        <f t="shared" si="52"/>
        <v>0</v>
      </c>
      <c r="J166" s="45">
        <f t="shared" ca="1" si="44"/>
        <v>0</v>
      </c>
      <c r="K166" s="45">
        <f t="shared" si="53"/>
        <v>0</v>
      </c>
      <c r="L166" s="45"/>
      <c r="M166" s="45">
        <f t="shared" si="54"/>
        <v>0</v>
      </c>
      <c r="N166" s="257">
        <f t="shared" ca="1" si="45"/>
        <v>0.05</v>
      </c>
      <c r="O166" s="23"/>
      <c r="P166" s="255">
        <f t="shared" ca="1" si="46"/>
        <v>9.4999999999999998E-3</v>
      </c>
      <c r="Q166" s="163">
        <f t="shared" ca="1" si="47"/>
        <v>0.05</v>
      </c>
      <c r="R166" s="164">
        <f ca="1">NPV(Q165,K166:$K$244) + ($A$13+$A$14+$A$15)/POWER(1+Q165,$A$29-D166+1)</f>
        <v>0</v>
      </c>
      <c r="S166" s="164">
        <f ca="1">NPV(Q166,K166:$K$244) + ($A$13+$A$14+$A$15)/POWER(1+Q166,$A$29-D166+1)</f>
        <v>0</v>
      </c>
      <c r="T166" s="45">
        <f t="shared" ca="1" si="48"/>
        <v>7.2759576141834259E-11</v>
      </c>
      <c r="U166" s="45">
        <f t="shared" ca="1" si="55"/>
        <v>0</v>
      </c>
      <c r="V166" s="45">
        <f t="shared" si="56"/>
        <v>0</v>
      </c>
      <c r="W166" s="45">
        <f t="shared" ca="1" si="49"/>
        <v>0</v>
      </c>
      <c r="X166" s="274">
        <f t="shared" ca="1" si="57"/>
        <v>7.2759576141834259E-11</v>
      </c>
      <c r="Z166" s="28">
        <f t="shared" ca="1" si="58"/>
        <v>0</v>
      </c>
      <c r="AA166" s="233"/>
      <c r="AB166" s="45">
        <f t="shared" ca="1" si="59"/>
        <v>0</v>
      </c>
      <c r="AC166" s="45">
        <f t="shared" ca="1" si="41"/>
        <v>0</v>
      </c>
      <c r="AD166" s="25">
        <f t="shared" ca="1" si="42"/>
        <v>0</v>
      </c>
    </row>
    <row r="167" spans="4:30" x14ac:dyDescent="0.35">
      <c r="D167" s="20">
        <v>163</v>
      </c>
      <c r="E167" s="21">
        <f t="shared" ca="1" si="50"/>
        <v>104216</v>
      </c>
      <c r="F167" s="44">
        <f t="shared" ca="1" si="43"/>
        <v>104580</v>
      </c>
      <c r="G167" s="22" t="s">
        <v>119</v>
      </c>
      <c r="H167" s="44">
        <f t="shared" ca="1" si="51"/>
        <v>104187</v>
      </c>
      <c r="I167" s="45">
        <f t="shared" si="52"/>
        <v>0</v>
      </c>
      <c r="J167" s="45">
        <f t="shared" ca="1" si="44"/>
        <v>0</v>
      </c>
      <c r="K167" s="45">
        <f t="shared" si="53"/>
        <v>0</v>
      </c>
      <c r="L167" s="45"/>
      <c r="M167" s="45">
        <f t="shared" si="54"/>
        <v>0</v>
      </c>
      <c r="N167" s="257">
        <f t="shared" ca="1" si="45"/>
        <v>0.05</v>
      </c>
      <c r="O167" s="23"/>
      <c r="P167" s="255">
        <f t="shared" ca="1" si="46"/>
        <v>9.4999999999999998E-3</v>
      </c>
      <c r="Q167" s="163">
        <f t="shared" ca="1" si="47"/>
        <v>0.05</v>
      </c>
      <c r="R167" s="164">
        <f ca="1">NPV(Q166,K167:$K$244) + ($A$13+$A$14+$A$15)/POWER(1+Q166,$A$29-D167+1)</f>
        <v>0</v>
      </c>
      <c r="S167" s="164">
        <f ca="1">NPV(Q167,K167:$K$244) + ($A$13+$A$14+$A$15)/POWER(1+Q167,$A$29-D167+1)</f>
        <v>0</v>
      </c>
      <c r="T167" s="45">
        <f t="shared" ca="1" si="48"/>
        <v>7.2759576141834259E-11</v>
      </c>
      <c r="U167" s="45">
        <f t="shared" ca="1" si="55"/>
        <v>0</v>
      </c>
      <c r="V167" s="45">
        <f t="shared" si="56"/>
        <v>0</v>
      </c>
      <c r="W167" s="45">
        <f t="shared" ca="1" si="49"/>
        <v>0</v>
      </c>
      <c r="X167" s="274">
        <f t="shared" ca="1" si="57"/>
        <v>7.2759576141834259E-11</v>
      </c>
      <c r="Z167" s="28">
        <f t="shared" ca="1" si="58"/>
        <v>0</v>
      </c>
      <c r="AA167" s="233"/>
      <c r="AB167" s="45">
        <f t="shared" ca="1" si="59"/>
        <v>0</v>
      </c>
      <c r="AC167" s="45">
        <f t="shared" ca="1" si="41"/>
        <v>0</v>
      </c>
      <c r="AD167" s="25">
        <f t="shared" ca="1" si="42"/>
        <v>0</v>
      </c>
    </row>
    <row r="168" spans="4:30" x14ac:dyDescent="0.35">
      <c r="D168" s="20">
        <v>164</v>
      </c>
      <c r="E168" s="21">
        <f t="shared" ca="1" si="50"/>
        <v>104581</v>
      </c>
      <c r="F168" s="44">
        <f t="shared" ca="1" si="43"/>
        <v>104945</v>
      </c>
      <c r="G168" s="22" t="s">
        <v>119</v>
      </c>
      <c r="H168" s="44">
        <f t="shared" ca="1" si="51"/>
        <v>104552</v>
      </c>
      <c r="I168" s="45">
        <f t="shared" si="52"/>
        <v>0</v>
      </c>
      <c r="J168" s="45">
        <f t="shared" ca="1" si="44"/>
        <v>0</v>
      </c>
      <c r="K168" s="45">
        <f t="shared" si="53"/>
        <v>0</v>
      </c>
      <c r="L168" s="45"/>
      <c r="M168" s="45">
        <f t="shared" si="54"/>
        <v>0</v>
      </c>
      <c r="N168" s="257">
        <f t="shared" ca="1" si="45"/>
        <v>0.05</v>
      </c>
      <c r="O168" s="23"/>
      <c r="P168" s="255">
        <f t="shared" ca="1" si="46"/>
        <v>9.4999999999999998E-3</v>
      </c>
      <c r="Q168" s="163">
        <f t="shared" ca="1" si="47"/>
        <v>0.05</v>
      </c>
      <c r="R168" s="164">
        <f ca="1">NPV(Q167,K168:$K$244) + ($A$13+$A$14+$A$15)/POWER(1+Q167,$A$29-D168+1)</f>
        <v>0</v>
      </c>
      <c r="S168" s="164">
        <f ca="1">NPV(Q168,K168:$K$244) + ($A$13+$A$14+$A$15)/POWER(1+Q168,$A$29-D168+1)</f>
        <v>0</v>
      </c>
      <c r="T168" s="45">
        <f t="shared" ca="1" si="48"/>
        <v>7.2759576141834259E-11</v>
      </c>
      <c r="U168" s="45">
        <f t="shared" ca="1" si="55"/>
        <v>0</v>
      </c>
      <c r="V168" s="45">
        <f t="shared" si="56"/>
        <v>0</v>
      </c>
      <c r="W168" s="45">
        <f t="shared" ca="1" si="49"/>
        <v>0</v>
      </c>
      <c r="X168" s="274">
        <f t="shared" ca="1" si="57"/>
        <v>7.2759576141834259E-11</v>
      </c>
      <c r="Z168" s="28">
        <f t="shared" ca="1" si="58"/>
        <v>0</v>
      </c>
      <c r="AA168" s="233"/>
      <c r="AB168" s="45">
        <f t="shared" ca="1" si="59"/>
        <v>0</v>
      </c>
      <c r="AC168" s="45">
        <f t="shared" ca="1" si="41"/>
        <v>0</v>
      </c>
      <c r="AD168" s="25">
        <f t="shared" ca="1" si="42"/>
        <v>0</v>
      </c>
    </row>
    <row r="169" spans="4:30" x14ac:dyDescent="0.35">
      <c r="D169" s="20">
        <v>165</v>
      </c>
      <c r="E169" s="21">
        <f t="shared" ca="1" si="50"/>
        <v>104946</v>
      </c>
      <c r="F169" s="44">
        <f t="shared" ca="1" si="43"/>
        <v>105311</v>
      </c>
      <c r="G169" s="22" t="s">
        <v>119</v>
      </c>
      <c r="H169" s="44">
        <f t="shared" ca="1" si="51"/>
        <v>104917</v>
      </c>
      <c r="I169" s="45">
        <f t="shared" si="52"/>
        <v>0</v>
      </c>
      <c r="J169" s="45">
        <f t="shared" ca="1" si="44"/>
        <v>0</v>
      </c>
      <c r="K169" s="45">
        <f t="shared" si="53"/>
        <v>0</v>
      </c>
      <c r="L169" s="45"/>
      <c r="M169" s="45">
        <f t="shared" si="54"/>
        <v>0</v>
      </c>
      <c r="N169" s="257">
        <f t="shared" ca="1" si="45"/>
        <v>0.05</v>
      </c>
      <c r="O169" s="23"/>
      <c r="P169" s="255">
        <f t="shared" ca="1" si="46"/>
        <v>9.4999999999999998E-3</v>
      </c>
      <c r="Q169" s="163">
        <f t="shared" ca="1" si="47"/>
        <v>0.05</v>
      </c>
      <c r="R169" s="164">
        <f ca="1">NPV(Q168,K169:$K$244) + ($A$13+$A$14+$A$15)/POWER(1+Q168,$A$29-D169+1)</f>
        <v>0</v>
      </c>
      <c r="S169" s="164">
        <f ca="1">NPV(Q169,K169:$K$244) + ($A$13+$A$14+$A$15)/POWER(1+Q169,$A$29-D169+1)</f>
        <v>0</v>
      </c>
      <c r="T169" s="45">
        <f t="shared" ca="1" si="48"/>
        <v>7.2759576141834259E-11</v>
      </c>
      <c r="U169" s="45">
        <f t="shared" ca="1" si="55"/>
        <v>0</v>
      </c>
      <c r="V169" s="45">
        <f t="shared" si="56"/>
        <v>0</v>
      </c>
      <c r="W169" s="45">
        <f t="shared" ca="1" si="49"/>
        <v>0</v>
      </c>
      <c r="X169" s="274">
        <f t="shared" ca="1" si="57"/>
        <v>7.2759576141834259E-11</v>
      </c>
      <c r="Z169" s="28">
        <f t="shared" ca="1" si="58"/>
        <v>0</v>
      </c>
      <c r="AA169" s="233"/>
      <c r="AB169" s="45">
        <f t="shared" ca="1" si="59"/>
        <v>0</v>
      </c>
      <c r="AC169" s="45">
        <f t="shared" ca="1" si="41"/>
        <v>0</v>
      </c>
      <c r="AD169" s="25">
        <f t="shared" ca="1" si="42"/>
        <v>0</v>
      </c>
    </row>
    <row r="170" spans="4:30" x14ac:dyDescent="0.35">
      <c r="D170" s="20">
        <v>166</v>
      </c>
      <c r="E170" s="21">
        <f t="shared" ca="1" si="50"/>
        <v>105312</v>
      </c>
      <c r="F170" s="44">
        <f t="shared" ca="1" si="43"/>
        <v>105676</v>
      </c>
      <c r="G170" s="22" t="s">
        <v>119</v>
      </c>
      <c r="H170" s="44">
        <f t="shared" ca="1" si="51"/>
        <v>105283</v>
      </c>
      <c r="I170" s="45">
        <f t="shared" si="52"/>
        <v>0</v>
      </c>
      <c r="J170" s="45">
        <f t="shared" ca="1" si="44"/>
        <v>0</v>
      </c>
      <c r="K170" s="45">
        <f t="shared" si="53"/>
        <v>0</v>
      </c>
      <c r="L170" s="45"/>
      <c r="M170" s="45">
        <f t="shared" si="54"/>
        <v>0</v>
      </c>
      <c r="N170" s="257">
        <f t="shared" ca="1" si="45"/>
        <v>0.05</v>
      </c>
      <c r="O170" s="23"/>
      <c r="P170" s="255">
        <f t="shared" ca="1" si="46"/>
        <v>9.4999999999999998E-3</v>
      </c>
      <c r="Q170" s="163">
        <f t="shared" ca="1" si="47"/>
        <v>0.05</v>
      </c>
      <c r="R170" s="164">
        <f ca="1">NPV(Q169,K170:$K$244) + ($A$13+$A$14+$A$15)/POWER(1+Q169,$A$29-D170+1)</f>
        <v>0</v>
      </c>
      <c r="S170" s="164">
        <f ca="1">NPV(Q170,K170:$K$244) + ($A$13+$A$14+$A$15)/POWER(1+Q170,$A$29-D170+1)</f>
        <v>0</v>
      </c>
      <c r="T170" s="45">
        <f t="shared" ca="1" si="48"/>
        <v>7.2759576141834259E-11</v>
      </c>
      <c r="U170" s="45">
        <f t="shared" ca="1" si="55"/>
        <v>0</v>
      </c>
      <c r="V170" s="45">
        <f t="shared" si="56"/>
        <v>0</v>
      </c>
      <c r="W170" s="45">
        <f t="shared" ca="1" si="49"/>
        <v>0</v>
      </c>
      <c r="X170" s="274">
        <f t="shared" ca="1" si="57"/>
        <v>7.2759576141834259E-11</v>
      </c>
      <c r="Z170" s="28">
        <f t="shared" ca="1" si="58"/>
        <v>0</v>
      </c>
      <c r="AA170" s="233"/>
      <c r="AB170" s="45">
        <f t="shared" ca="1" si="59"/>
        <v>0</v>
      </c>
      <c r="AC170" s="45">
        <f t="shared" ca="1" si="41"/>
        <v>0</v>
      </c>
      <c r="AD170" s="25">
        <f t="shared" ca="1" si="42"/>
        <v>0</v>
      </c>
    </row>
    <row r="171" spans="4:30" x14ac:dyDescent="0.35">
      <c r="D171" s="20">
        <v>167</v>
      </c>
      <c r="E171" s="21">
        <f t="shared" ca="1" si="50"/>
        <v>105677</v>
      </c>
      <c r="F171" s="44">
        <f t="shared" ca="1" si="43"/>
        <v>106041</v>
      </c>
      <c r="G171" s="22" t="s">
        <v>119</v>
      </c>
      <c r="H171" s="44">
        <f t="shared" ca="1" si="51"/>
        <v>105648</v>
      </c>
      <c r="I171" s="45">
        <f t="shared" si="52"/>
        <v>0</v>
      </c>
      <c r="J171" s="45">
        <f t="shared" ca="1" si="44"/>
        <v>0</v>
      </c>
      <c r="K171" s="45">
        <f t="shared" si="53"/>
        <v>0</v>
      </c>
      <c r="L171" s="45"/>
      <c r="M171" s="45">
        <f t="shared" si="54"/>
        <v>0</v>
      </c>
      <c r="N171" s="257">
        <f t="shared" ca="1" si="45"/>
        <v>0.05</v>
      </c>
      <c r="O171" s="23"/>
      <c r="P171" s="255">
        <f t="shared" ca="1" si="46"/>
        <v>9.4999999999999998E-3</v>
      </c>
      <c r="Q171" s="163">
        <f t="shared" ca="1" si="47"/>
        <v>0.05</v>
      </c>
      <c r="R171" s="164">
        <f ca="1">NPV(Q170,K171:$K$244) + ($A$13+$A$14+$A$15)/POWER(1+Q170,$A$29-D171+1)</f>
        <v>0</v>
      </c>
      <c r="S171" s="164">
        <f ca="1">NPV(Q171,K171:$K$244) + ($A$13+$A$14+$A$15)/POWER(1+Q171,$A$29-D171+1)</f>
        <v>0</v>
      </c>
      <c r="T171" s="45">
        <f t="shared" ca="1" si="48"/>
        <v>7.2759576141834259E-11</v>
      </c>
      <c r="U171" s="45">
        <f t="shared" ca="1" si="55"/>
        <v>0</v>
      </c>
      <c r="V171" s="45">
        <f t="shared" si="56"/>
        <v>0</v>
      </c>
      <c r="W171" s="45">
        <f t="shared" ca="1" si="49"/>
        <v>0</v>
      </c>
      <c r="X171" s="274">
        <f t="shared" ca="1" si="57"/>
        <v>7.2759576141834259E-11</v>
      </c>
      <c r="Z171" s="28">
        <f t="shared" ca="1" si="58"/>
        <v>0</v>
      </c>
      <c r="AA171" s="233"/>
      <c r="AB171" s="45">
        <f t="shared" ca="1" si="59"/>
        <v>0</v>
      </c>
      <c r="AC171" s="45">
        <f t="shared" ca="1" si="41"/>
        <v>0</v>
      </c>
      <c r="AD171" s="25">
        <f t="shared" ca="1" si="42"/>
        <v>0</v>
      </c>
    </row>
    <row r="172" spans="4:30" x14ac:dyDescent="0.35">
      <c r="D172" s="20">
        <v>168</v>
      </c>
      <c r="E172" s="21">
        <f t="shared" ca="1" si="50"/>
        <v>106042</v>
      </c>
      <c r="F172" s="44">
        <f t="shared" ca="1" si="43"/>
        <v>106406</v>
      </c>
      <c r="G172" s="22" t="s">
        <v>119</v>
      </c>
      <c r="H172" s="44">
        <f t="shared" ca="1" si="51"/>
        <v>106013</v>
      </c>
      <c r="I172" s="45">
        <f t="shared" si="52"/>
        <v>0</v>
      </c>
      <c r="J172" s="45">
        <f t="shared" ca="1" si="44"/>
        <v>0</v>
      </c>
      <c r="K172" s="45">
        <f t="shared" si="53"/>
        <v>0</v>
      </c>
      <c r="L172" s="45"/>
      <c r="M172" s="45">
        <f t="shared" si="54"/>
        <v>0</v>
      </c>
      <c r="N172" s="257">
        <f t="shared" ca="1" si="45"/>
        <v>0.05</v>
      </c>
      <c r="O172" s="23"/>
      <c r="P172" s="255">
        <f t="shared" ca="1" si="46"/>
        <v>9.4999999999999998E-3</v>
      </c>
      <c r="Q172" s="163">
        <f t="shared" ca="1" si="47"/>
        <v>0.05</v>
      </c>
      <c r="R172" s="164">
        <f ca="1">NPV(Q171,K172:$K$244) + ($A$13+$A$14+$A$15)/POWER(1+Q171,$A$29-D172+1)</f>
        <v>0</v>
      </c>
      <c r="S172" s="164">
        <f ca="1">NPV(Q172,K172:$K$244) + ($A$13+$A$14+$A$15)/POWER(1+Q172,$A$29-D172+1)</f>
        <v>0</v>
      </c>
      <c r="T172" s="45">
        <f t="shared" ca="1" si="48"/>
        <v>7.2759576141834259E-11</v>
      </c>
      <c r="U172" s="45">
        <f t="shared" ca="1" si="55"/>
        <v>0</v>
      </c>
      <c r="V172" s="45">
        <f t="shared" si="56"/>
        <v>0</v>
      </c>
      <c r="W172" s="45">
        <f t="shared" ca="1" si="49"/>
        <v>0</v>
      </c>
      <c r="X172" s="274">
        <f t="shared" ca="1" si="57"/>
        <v>7.2759576141834259E-11</v>
      </c>
      <c r="Z172" s="28">
        <f t="shared" ca="1" si="58"/>
        <v>0</v>
      </c>
      <c r="AA172" s="233"/>
      <c r="AB172" s="45">
        <f t="shared" ca="1" si="59"/>
        <v>0</v>
      </c>
      <c r="AC172" s="45">
        <f t="shared" ca="1" si="41"/>
        <v>0</v>
      </c>
      <c r="AD172" s="25">
        <f t="shared" ca="1" si="42"/>
        <v>0</v>
      </c>
    </row>
    <row r="173" spans="4:30" x14ac:dyDescent="0.35">
      <c r="D173" s="20">
        <v>169</v>
      </c>
      <c r="E173" s="21">
        <f t="shared" ca="1" si="50"/>
        <v>106407</v>
      </c>
      <c r="F173" s="44">
        <f t="shared" ca="1" si="43"/>
        <v>106772</v>
      </c>
      <c r="G173" s="22" t="s">
        <v>119</v>
      </c>
      <c r="H173" s="44">
        <f t="shared" ca="1" si="51"/>
        <v>106378</v>
      </c>
      <c r="I173" s="45">
        <f t="shared" si="52"/>
        <v>0</v>
      </c>
      <c r="J173" s="45">
        <f t="shared" ca="1" si="44"/>
        <v>0</v>
      </c>
      <c r="K173" s="45">
        <f t="shared" si="53"/>
        <v>0</v>
      </c>
      <c r="L173" s="45"/>
      <c r="M173" s="45">
        <f t="shared" si="54"/>
        <v>0</v>
      </c>
      <c r="N173" s="257">
        <f t="shared" ca="1" si="45"/>
        <v>0.05</v>
      </c>
      <c r="O173" s="23"/>
      <c r="P173" s="255">
        <f t="shared" ca="1" si="46"/>
        <v>9.4999999999999998E-3</v>
      </c>
      <c r="Q173" s="163">
        <f t="shared" ca="1" si="47"/>
        <v>0.05</v>
      </c>
      <c r="R173" s="164">
        <f ca="1">NPV(Q172,K173:$K$244) + ($A$13+$A$14+$A$15)/POWER(1+Q172,$A$29-D173+1)</f>
        <v>0</v>
      </c>
      <c r="S173" s="164">
        <f ca="1">NPV(Q173,K173:$K$244) + ($A$13+$A$14+$A$15)/POWER(1+Q173,$A$29-D173+1)</f>
        <v>0</v>
      </c>
      <c r="T173" s="45">
        <f t="shared" ca="1" si="48"/>
        <v>7.2759576141834259E-11</v>
      </c>
      <c r="U173" s="45">
        <f t="shared" ca="1" si="55"/>
        <v>0</v>
      </c>
      <c r="V173" s="45">
        <f t="shared" si="56"/>
        <v>0</v>
      </c>
      <c r="W173" s="45">
        <f t="shared" ca="1" si="49"/>
        <v>0</v>
      </c>
      <c r="X173" s="274">
        <f t="shared" ca="1" si="57"/>
        <v>7.2759576141834259E-11</v>
      </c>
      <c r="Z173" s="28">
        <f t="shared" ca="1" si="58"/>
        <v>0</v>
      </c>
      <c r="AA173" s="233"/>
      <c r="AB173" s="45">
        <f t="shared" ca="1" si="59"/>
        <v>0</v>
      </c>
      <c r="AC173" s="45">
        <f t="shared" ca="1" si="41"/>
        <v>0</v>
      </c>
      <c r="AD173" s="25">
        <f t="shared" ca="1" si="42"/>
        <v>0</v>
      </c>
    </row>
    <row r="174" spans="4:30" x14ac:dyDescent="0.35">
      <c r="D174" s="20">
        <v>170</v>
      </c>
      <c r="E174" s="21">
        <f t="shared" ca="1" si="50"/>
        <v>106773</v>
      </c>
      <c r="F174" s="44">
        <f t="shared" ca="1" si="43"/>
        <v>107137</v>
      </c>
      <c r="G174" s="22" t="s">
        <v>119</v>
      </c>
      <c r="H174" s="44">
        <f t="shared" ca="1" si="51"/>
        <v>106744</v>
      </c>
      <c r="I174" s="45">
        <f t="shared" si="52"/>
        <v>0</v>
      </c>
      <c r="J174" s="45">
        <f t="shared" ca="1" si="44"/>
        <v>0</v>
      </c>
      <c r="K174" s="45">
        <f t="shared" si="53"/>
        <v>0</v>
      </c>
      <c r="L174" s="45"/>
      <c r="M174" s="45">
        <f t="shared" si="54"/>
        <v>0</v>
      </c>
      <c r="N174" s="257">
        <f t="shared" ca="1" si="45"/>
        <v>0.05</v>
      </c>
      <c r="O174" s="23"/>
      <c r="P174" s="255">
        <f t="shared" ca="1" si="46"/>
        <v>9.4999999999999998E-3</v>
      </c>
      <c r="Q174" s="163">
        <f t="shared" ca="1" si="47"/>
        <v>0.05</v>
      </c>
      <c r="R174" s="164">
        <f ca="1">NPV(Q173,K174:$K$244) + ($A$13+$A$14+$A$15)/POWER(1+Q173,$A$29-D174+1)</f>
        <v>0</v>
      </c>
      <c r="S174" s="164">
        <f ca="1">NPV(Q174,K174:$K$244) + ($A$13+$A$14+$A$15)/POWER(1+Q174,$A$29-D174+1)</f>
        <v>0</v>
      </c>
      <c r="T174" s="45">
        <f t="shared" ca="1" si="48"/>
        <v>7.2759576141834259E-11</v>
      </c>
      <c r="U174" s="45">
        <f t="shared" ca="1" si="55"/>
        <v>0</v>
      </c>
      <c r="V174" s="45">
        <f t="shared" si="56"/>
        <v>0</v>
      </c>
      <c r="W174" s="45">
        <f t="shared" ca="1" si="49"/>
        <v>0</v>
      </c>
      <c r="X174" s="274">
        <f t="shared" ca="1" si="57"/>
        <v>7.2759576141834259E-11</v>
      </c>
      <c r="Z174" s="28">
        <f t="shared" ca="1" si="58"/>
        <v>0</v>
      </c>
      <c r="AA174" s="233"/>
      <c r="AB174" s="45">
        <f t="shared" ca="1" si="59"/>
        <v>0</v>
      </c>
      <c r="AC174" s="45">
        <f t="shared" ca="1" si="41"/>
        <v>0</v>
      </c>
      <c r="AD174" s="25">
        <f t="shared" ca="1" si="42"/>
        <v>0</v>
      </c>
    </row>
    <row r="175" spans="4:30" x14ac:dyDescent="0.35">
      <c r="D175" s="20">
        <v>171</v>
      </c>
      <c r="E175" s="21">
        <f t="shared" ca="1" si="50"/>
        <v>107138</v>
      </c>
      <c r="F175" s="44">
        <f t="shared" ca="1" si="43"/>
        <v>107502</v>
      </c>
      <c r="G175" s="22" t="s">
        <v>119</v>
      </c>
      <c r="H175" s="44">
        <f t="shared" ca="1" si="51"/>
        <v>107109</v>
      </c>
      <c r="I175" s="45">
        <f t="shared" si="52"/>
        <v>0</v>
      </c>
      <c r="J175" s="45">
        <f t="shared" ca="1" si="44"/>
        <v>0</v>
      </c>
      <c r="K175" s="45">
        <f t="shared" si="53"/>
        <v>0</v>
      </c>
      <c r="L175" s="45"/>
      <c r="M175" s="45">
        <f t="shared" si="54"/>
        <v>0</v>
      </c>
      <c r="N175" s="257">
        <f t="shared" ca="1" si="45"/>
        <v>0.05</v>
      </c>
      <c r="O175" s="23"/>
      <c r="P175" s="255">
        <f t="shared" ca="1" si="46"/>
        <v>9.4999999999999998E-3</v>
      </c>
      <c r="Q175" s="163">
        <f t="shared" ca="1" si="47"/>
        <v>0.05</v>
      </c>
      <c r="R175" s="164">
        <f ca="1">NPV(Q174,K175:$K$244) + ($A$13+$A$14+$A$15)/POWER(1+Q174,$A$29-D175+1)</f>
        <v>0</v>
      </c>
      <c r="S175" s="164">
        <f ca="1">NPV(Q175,K175:$K$244) + ($A$13+$A$14+$A$15)/POWER(1+Q175,$A$29-D175+1)</f>
        <v>0</v>
      </c>
      <c r="T175" s="45">
        <f t="shared" ca="1" si="48"/>
        <v>7.2759576141834259E-11</v>
      </c>
      <c r="U175" s="45">
        <f t="shared" ca="1" si="55"/>
        <v>0</v>
      </c>
      <c r="V175" s="45">
        <f t="shared" si="56"/>
        <v>0</v>
      </c>
      <c r="W175" s="45">
        <f t="shared" ca="1" si="49"/>
        <v>0</v>
      </c>
      <c r="X175" s="274">
        <f t="shared" ca="1" si="57"/>
        <v>7.2759576141834259E-11</v>
      </c>
      <c r="Z175" s="28">
        <f t="shared" ca="1" si="58"/>
        <v>0</v>
      </c>
      <c r="AA175" s="233"/>
      <c r="AB175" s="45">
        <f t="shared" ca="1" si="59"/>
        <v>0</v>
      </c>
      <c r="AC175" s="45">
        <f t="shared" ca="1" si="41"/>
        <v>0</v>
      </c>
      <c r="AD175" s="25">
        <f t="shared" ca="1" si="42"/>
        <v>0</v>
      </c>
    </row>
    <row r="176" spans="4:30" x14ac:dyDescent="0.35">
      <c r="D176" s="20">
        <v>172</v>
      </c>
      <c r="E176" s="21">
        <f t="shared" ca="1" si="50"/>
        <v>107503</v>
      </c>
      <c r="F176" s="44">
        <f t="shared" ca="1" si="43"/>
        <v>107867</v>
      </c>
      <c r="G176" s="22" t="s">
        <v>119</v>
      </c>
      <c r="H176" s="44">
        <f t="shared" ca="1" si="51"/>
        <v>107474</v>
      </c>
      <c r="I176" s="45">
        <f t="shared" si="52"/>
        <v>0</v>
      </c>
      <c r="J176" s="45">
        <f t="shared" ca="1" si="44"/>
        <v>0</v>
      </c>
      <c r="K176" s="45">
        <f t="shared" si="53"/>
        <v>0</v>
      </c>
      <c r="L176" s="45"/>
      <c r="M176" s="45">
        <f t="shared" si="54"/>
        <v>0</v>
      </c>
      <c r="N176" s="257">
        <f t="shared" ca="1" si="45"/>
        <v>0.05</v>
      </c>
      <c r="O176" s="23"/>
      <c r="P176" s="255">
        <f t="shared" ca="1" si="46"/>
        <v>9.4999999999999998E-3</v>
      </c>
      <c r="Q176" s="163">
        <f t="shared" ca="1" si="47"/>
        <v>0.05</v>
      </c>
      <c r="R176" s="164">
        <f ca="1">NPV(Q175,K176:$K$244) + ($A$13+$A$14+$A$15)/POWER(1+Q175,$A$29-D176+1)</f>
        <v>0</v>
      </c>
      <c r="S176" s="164">
        <f ca="1">NPV(Q176,K176:$K$244) + ($A$13+$A$14+$A$15)/POWER(1+Q176,$A$29-D176+1)</f>
        <v>0</v>
      </c>
      <c r="T176" s="45">
        <f t="shared" ca="1" si="48"/>
        <v>7.2759576141834259E-11</v>
      </c>
      <c r="U176" s="45">
        <f t="shared" ca="1" si="55"/>
        <v>0</v>
      </c>
      <c r="V176" s="45">
        <f t="shared" si="56"/>
        <v>0</v>
      </c>
      <c r="W176" s="45">
        <f t="shared" ca="1" si="49"/>
        <v>0</v>
      </c>
      <c r="X176" s="274">
        <f t="shared" ca="1" si="57"/>
        <v>7.2759576141834259E-11</v>
      </c>
      <c r="Z176" s="28">
        <f t="shared" ca="1" si="58"/>
        <v>0</v>
      </c>
      <c r="AA176" s="233"/>
      <c r="AB176" s="45">
        <f t="shared" ca="1" si="59"/>
        <v>0</v>
      </c>
      <c r="AC176" s="45">
        <f t="shared" ca="1" si="41"/>
        <v>0</v>
      </c>
      <c r="AD176" s="25">
        <f t="shared" ca="1" si="42"/>
        <v>0</v>
      </c>
    </row>
    <row r="177" spans="4:30" x14ac:dyDescent="0.35">
      <c r="D177" s="20">
        <v>173</v>
      </c>
      <c r="E177" s="21">
        <f t="shared" ca="1" si="50"/>
        <v>107868</v>
      </c>
      <c r="F177" s="44">
        <f t="shared" ca="1" si="43"/>
        <v>108233</v>
      </c>
      <c r="G177" s="22" t="s">
        <v>119</v>
      </c>
      <c r="H177" s="44">
        <f t="shared" ca="1" si="51"/>
        <v>107839</v>
      </c>
      <c r="I177" s="45">
        <f t="shared" si="52"/>
        <v>0</v>
      </c>
      <c r="J177" s="45">
        <f t="shared" ca="1" si="44"/>
        <v>0</v>
      </c>
      <c r="K177" s="45">
        <f t="shared" si="53"/>
        <v>0</v>
      </c>
      <c r="L177" s="45"/>
      <c r="M177" s="45">
        <f t="shared" si="54"/>
        <v>0</v>
      </c>
      <c r="N177" s="257">
        <f t="shared" ca="1" si="45"/>
        <v>0.05</v>
      </c>
      <c r="O177" s="23"/>
      <c r="P177" s="255">
        <f t="shared" ca="1" si="46"/>
        <v>9.4999999999999998E-3</v>
      </c>
      <c r="Q177" s="163">
        <f t="shared" ca="1" si="47"/>
        <v>0.05</v>
      </c>
      <c r="R177" s="164">
        <f ca="1">NPV(Q176,K177:$K$244) + ($A$13+$A$14+$A$15)/POWER(1+Q176,$A$29-D177+1)</f>
        <v>0</v>
      </c>
      <c r="S177" s="164">
        <f ca="1">NPV(Q177,K177:$K$244) + ($A$13+$A$14+$A$15)/POWER(1+Q177,$A$29-D177+1)</f>
        <v>0</v>
      </c>
      <c r="T177" s="45">
        <f t="shared" ca="1" si="48"/>
        <v>7.2759576141834259E-11</v>
      </c>
      <c r="U177" s="45">
        <f t="shared" ca="1" si="55"/>
        <v>0</v>
      </c>
      <c r="V177" s="45">
        <f t="shared" si="56"/>
        <v>0</v>
      </c>
      <c r="W177" s="45">
        <f t="shared" ca="1" si="49"/>
        <v>0</v>
      </c>
      <c r="X177" s="274">
        <f t="shared" ca="1" si="57"/>
        <v>7.2759576141834259E-11</v>
      </c>
      <c r="Z177" s="28">
        <f t="shared" ca="1" si="58"/>
        <v>0</v>
      </c>
      <c r="AA177" s="233"/>
      <c r="AB177" s="45">
        <f t="shared" ca="1" si="59"/>
        <v>0</v>
      </c>
      <c r="AC177" s="45">
        <f t="shared" ca="1" si="41"/>
        <v>0</v>
      </c>
      <c r="AD177" s="25">
        <f t="shared" ca="1" si="42"/>
        <v>0</v>
      </c>
    </row>
    <row r="178" spans="4:30" x14ac:dyDescent="0.35">
      <c r="D178" s="20">
        <v>174</v>
      </c>
      <c r="E178" s="21">
        <f t="shared" ca="1" si="50"/>
        <v>108234</v>
      </c>
      <c r="F178" s="44">
        <f t="shared" ca="1" si="43"/>
        <v>108598</v>
      </c>
      <c r="G178" s="22" t="s">
        <v>119</v>
      </c>
      <c r="H178" s="44">
        <f t="shared" ca="1" si="51"/>
        <v>108205</v>
      </c>
      <c r="I178" s="45">
        <f t="shared" si="52"/>
        <v>0</v>
      </c>
      <c r="J178" s="45">
        <f t="shared" ca="1" si="44"/>
        <v>0</v>
      </c>
      <c r="K178" s="45">
        <f t="shared" si="53"/>
        <v>0</v>
      </c>
      <c r="L178" s="45"/>
      <c r="M178" s="45">
        <f t="shared" si="54"/>
        <v>0</v>
      </c>
      <c r="N178" s="257">
        <f t="shared" ca="1" si="45"/>
        <v>0.05</v>
      </c>
      <c r="O178" s="23"/>
      <c r="P178" s="255">
        <f t="shared" ca="1" si="46"/>
        <v>9.4999999999999998E-3</v>
      </c>
      <c r="Q178" s="163">
        <f t="shared" ca="1" si="47"/>
        <v>0.05</v>
      </c>
      <c r="R178" s="164">
        <f ca="1">NPV(Q177,K178:$K$244) + ($A$13+$A$14+$A$15)/POWER(1+Q177,$A$29-D178+1)</f>
        <v>0</v>
      </c>
      <c r="S178" s="164">
        <f ca="1">NPV(Q178,K178:$K$244) + ($A$13+$A$14+$A$15)/POWER(1+Q178,$A$29-D178+1)</f>
        <v>0</v>
      </c>
      <c r="T178" s="45">
        <f t="shared" ca="1" si="48"/>
        <v>7.2759576141834259E-11</v>
      </c>
      <c r="U178" s="45">
        <f t="shared" ca="1" si="55"/>
        <v>0</v>
      </c>
      <c r="V178" s="45">
        <f t="shared" si="56"/>
        <v>0</v>
      </c>
      <c r="W178" s="45">
        <f t="shared" ca="1" si="49"/>
        <v>0</v>
      </c>
      <c r="X178" s="274">
        <f t="shared" ca="1" si="57"/>
        <v>7.2759576141834259E-11</v>
      </c>
      <c r="Z178" s="28">
        <f t="shared" ca="1" si="58"/>
        <v>0</v>
      </c>
      <c r="AA178" s="233"/>
      <c r="AB178" s="45">
        <f t="shared" ca="1" si="59"/>
        <v>0</v>
      </c>
      <c r="AC178" s="45">
        <f t="shared" ca="1" si="41"/>
        <v>0</v>
      </c>
      <c r="AD178" s="25">
        <f t="shared" ca="1" si="42"/>
        <v>0</v>
      </c>
    </row>
    <row r="179" spans="4:30" x14ac:dyDescent="0.35">
      <c r="D179" s="20">
        <v>175</v>
      </c>
      <c r="E179" s="21">
        <f t="shared" ca="1" si="50"/>
        <v>108599</v>
      </c>
      <c r="F179" s="44">
        <f t="shared" ca="1" si="43"/>
        <v>108963</v>
      </c>
      <c r="G179" s="22" t="s">
        <v>119</v>
      </c>
      <c r="H179" s="44">
        <f t="shared" ca="1" si="51"/>
        <v>108570</v>
      </c>
      <c r="I179" s="45">
        <f t="shared" si="52"/>
        <v>0</v>
      </c>
      <c r="J179" s="45">
        <f t="shared" ca="1" si="44"/>
        <v>0</v>
      </c>
      <c r="K179" s="45">
        <f t="shared" si="53"/>
        <v>0</v>
      </c>
      <c r="L179" s="45"/>
      <c r="M179" s="45">
        <f t="shared" si="54"/>
        <v>0</v>
      </c>
      <c r="N179" s="257">
        <f t="shared" ca="1" si="45"/>
        <v>0.05</v>
      </c>
      <c r="O179" s="23"/>
      <c r="P179" s="255">
        <f t="shared" ca="1" si="46"/>
        <v>9.4999999999999998E-3</v>
      </c>
      <c r="Q179" s="163">
        <f t="shared" ca="1" si="47"/>
        <v>0.05</v>
      </c>
      <c r="R179" s="164">
        <f ca="1">NPV(Q178,K179:$K$244) + ($A$13+$A$14+$A$15)/POWER(1+Q178,$A$29-D179+1)</f>
        <v>0</v>
      </c>
      <c r="S179" s="164">
        <f ca="1">NPV(Q179,K179:$K$244) + ($A$13+$A$14+$A$15)/POWER(1+Q179,$A$29-D179+1)</f>
        <v>0</v>
      </c>
      <c r="T179" s="45">
        <f t="shared" ca="1" si="48"/>
        <v>7.2759576141834259E-11</v>
      </c>
      <c r="U179" s="45">
        <f t="shared" ca="1" si="55"/>
        <v>0</v>
      </c>
      <c r="V179" s="45">
        <f t="shared" si="56"/>
        <v>0</v>
      </c>
      <c r="W179" s="45">
        <f t="shared" ca="1" si="49"/>
        <v>0</v>
      </c>
      <c r="X179" s="274">
        <f t="shared" ca="1" si="57"/>
        <v>7.2759576141834259E-11</v>
      </c>
      <c r="Z179" s="28">
        <f t="shared" ca="1" si="58"/>
        <v>0</v>
      </c>
      <c r="AA179" s="233"/>
      <c r="AB179" s="45">
        <f t="shared" ca="1" si="59"/>
        <v>0</v>
      </c>
      <c r="AC179" s="45">
        <f t="shared" ca="1" si="41"/>
        <v>0</v>
      </c>
      <c r="AD179" s="25">
        <f t="shared" ca="1" si="42"/>
        <v>0</v>
      </c>
    </row>
    <row r="180" spans="4:30" x14ac:dyDescent="0.35">
      <c r="D180" s="20">
        <v>176</v>
      </c>
      <c r="E180" s="21">
        <f t="shared" ca="1" si="50"/>
        <v>108964</v>
      </c>
      <c r="F180" s="44">
        <f t="shared" ca="1" si="43"/>
        <v>109328</v>
      </c>
      <c r="G180" s="22" t="s">
        <v>119</v>
      </c>
      <c r="H180" s="44">
        <f t="shared" ca="1" si="51"/>
        <v>108935</v>
      </c>
      <c r="I180" s="45">
        <f t="shared" si="52"/>
        <v>0</v>
      </c>
      <c r="J180" s="45">
        <f t="shared" ca="1" si="44"/>
        <v>0</v>
      </c>
      <c r="K180" s="45">
        <f t="shared" si="53"/>
        <v>0</v>
      </c>
      <c r="L180" s="45"/>
      <c r="M180" s="45">
        <f t="shared" si="54"/>
        <v>0</v>
      </c>
      <c r="N180" s="257">
        <f t="shared" ca="1" si="45"/>
        <v>0.05</v>
      </c>
      <c r="O180" s="23"/>
      <c r="P180" s="255">
        <f t="shared" ca="1" si="46"/>
        <v>9.4999999999999998E-3</v>
      </c>
      <c r="Q180" s="163">
        <f t="shared" ca="1" si="47"/>
        <v>0.05</v>
      </c>
      <c r="R180" s="164">
        <f ca="1">NPV(Q179,K180:$K$244) + ($A$13+$A$14+$A$15)/POWER(1+Q179,$A$29-D180+1)</f>
        <v>0</v>
      </c>
      <c r="S180" s="164">
        <f ca="1">NPV(Q180,K180:$K$244) + ($A$13+$A$14+$A$15)/POWER(1+Q180,$A$29-D180+1)</f>
        <v>0</v>
      </c>
      <c r="T180" s="45">
        <f t="shared" ca="1" si="48"/>
        <v>7.2759576141834259E-11</v>
      </c>
      <c r="U180" s="45">
        <f t="shared" ca="1" si="55"/>
        <v>0</v>
      </c>
      <c r="V180" s="45">
        <f t="shared" si="56"/>
        <v>0</v>
      </c>
      <c r="W180" s="45">
        <f t="shared" ca="1" si="49"/>
        <v>0</v>
      </c>
      <c r="X180" s="274">
        <f t="shared" ca="1" si="57"/>
        <v>7.2759576141834259E-11</v>
      </c>
      <c r="Z180" s="28">
        <f t="shared" ca="1" si="58"/>
        <v>0</v>
      </c>
      <c r="AA180" s="233"/>
      <c r="AB180" s="45">
        <f t="shared" ca="1" si="59"/>
        <v>0</v>
      </c>
      <c r="AC180" s="45">
        <f t="shared" ca="1" si="41"/>
        <v>0</v>
      </c>
      <c r="AD180" s="25">
        <f t="shared" ca="1" si="42"/>
        <v>0</v>
      </c>
    </row>
    <row r="181" spans="4:30" x14ac:dyDescent="0.35">
      <c r="D181" s="20">
        <v>177</v>
      </c>
      <c r="E181" s="21">
        <f t="shared" ca="1" si="50"/>
        <v>109329</v>
      </c>
      <c r="F181" s="44">
        <f t="shared" ca="1" si="43"/>
        <v>109693</v>
      </c>
      <c r="G181" s="22" t="s">
        <v>119</v>
      </c>
      <c r="H181" s="44">
        <f t="shared" ca="1" si="51"/>
        <v>109300</v>
      </c>
      <c r="I181" s="45">
        <f t="shared" si="52"/>
        <v>0</v>
      </c>
      <c r="J181" s="45">
        <f t="shared" ca="1" si="44"/>
        <v>0</v>
      </c>
      <c r="K181" s="45">
        <f t="shared" si="53"/>
        <v>0</v>
      </c>
      <c r="L181" s="45"/>
      <c r="M181" s="45">
        <f t="shared" si="54"/>
        <v>0</v>
      </c>
      <c r="N181" s="257">
        <f t="shared" ca="1" si="45"/>
        <v>0.05</v>
      </c>
      <c r="O181" s="23"/>
      <c r="P181" s="255">
        <f t="shared" ca="1" si="46"/>
        <v>9.4999999999999998E-3</v>
      </c>
      <c r="Q181" s="163">
        <f t="shared" ca="1" si="47"/>
        <v>0.05</v>
      </c>
      <c r="R181" s="164">
        <f ca="1">NPV(Q180,K181:$K$244) + ($A$13+$A$14+$A$15)/POWER(1+Q180,$A$29-D181+1)</f>
        <v>0</v>
      </c>
      <c r="S181" s="164">
        <f ca="1">NPV(Q181,K181:$K$244) + ($A$13+$A$14+$A$15)/POWER(1+Q181,$A$29-D181+1)</f>
        <v>0</v>
      </c>
      <c r="T181" s="45">
        <f t="shared" ca="1" si="48"/>
        <v>7.2759576141834259E-11</v>
      </c>
      <c r="U181" s="45">
        <f t="shared" ca="1" si="55"/>
        <v>0</v>
      </c>
      <c r="V181" s="45">
        <f t="shared" si="56"/>
        <v>0</v>
      </c>
      <c r="W181" s="45">
        <f t="shared" ca="1" si="49"/>
        <v>0</v>
      </c>
      <c r="X181" s="274">
        <f t="shared" ca="1" si="57"/>
        <v>7.2759576141834259E-11</v>
      </c>
      <c r="Z181" s="28">
        <f t="shared" ca="1" si="58"/>
        <v>0</v>
      </c>
      <c r="AA181" s="233"/>
      <c r="AB181" s="45">
        <f t="shared" ca="1" si="59"/>
        <v>0</v>
      </c>
      <c r="AC181" s="45">
        <f t="shared" ca="1" si="41"/>
        <v>0</v>
      </c>
      <c r="AD181" s="25">
        <f t="shared" ca="1" si="42"/>
        <v>0</v>
      </c>
    </row>
    <row r="182" spans="4:30" x14ac:dyDescent="0.35">
      <c r="D182" s="20">
        <v>178</v>
      </c>
      <c r="E182" s="21">
        <f t="shared" ca="1" si="50"/>
        <v>109694</v>
      </c>
      <c r="F182" s="44">
        <f t="shared" ca="1" si="43"/>
        <v>110058</v>
      </c>
      <c r="G182" s="22" t="s">
        <v>119</v>
      </c>
      <c r="H182" s="44">
        <f t="shared" ca="1" si="51"/>
        <v>109665</v>
      </c>
      <c r="I182" s="45">
        <f t="shared" si="52"/>
        <v>0</v>
      </c>
      <c r="J182" s="45">
        <f t="shared" ca="1" si="44"/>
        <v>0</v>
      </c>
      <c r="K182" s="45">
        <f t="shared" si="53"/>
        <v>0</v>
      </c>
      <c r="L182" s="45"/>
      <c r="M182" s="45">
        <f t="shared" si="54"/>
        <v>0</v>
      </c>
      <c r="N182" s="257">
        <f t="shared" ca="1" si="45"/>
        <v>0.05</v>
      </c>
      <c r="O182" s="23"/>
      <c r="P182" s="255">
        <f t="shared" ca="1" si="46"/>
        <v>9.4999999999999998E-3</v>
      </c>
      <c r="Q182" s="163">
        <f t="shared" ca="1" si="47"/>
        <v>0.05</v>
      </c>
      <c r="R182" s="164">
        <f ca="1">NPV(Q181,K182:$K$244) + ($A$13+$A$14+$A$15)/POWER(1+Q181,$A$29-D182+1)</f>
        <v>0</v>
      </c>
      <c r="S182" s="164">
        <f ca="1">NPV(Q182,K182:$K$244) + ($A$13+$A$14+$A$15)/POWER(1+Q182,$A$29-D182+1)</f>
        <v>0</v>
      </c>
      <c r="T182" s="45">
        <f t="shared" ca="1" si="48"/>
        <v>7.2759576141834259E-11</v>
      </c>
      <c r="U182" s="45">
        <f t="shared" ca="1" si="55"/>
        <v>0</v>
      </c>
      <c r="V182" s="45">
        <f t="shared" si="56"/>
        <v>0</v>
      </c>
      <c r="W182" s="45">
        <f t="shared" ca="1" si="49"/>
        <v>0</v>
      </c>
      <c r="X182" s="274">
        <f t="shared" ca="1" si="57"/>
        <v>7.2759576141834259E-11</v>
      </c>
      <c r="Z182" s="28">
        <f t="shared" ca="1" si="58"/>
        <v>0</v>
      </c>
      <c r="AA182" s="233"/>
      <c r="AB182" s="45">
        <f t="shared" ca="1" si="59"/>
        <v>0</v>
      </c>
      <c r="AC182" s="45">
        <f t="shared" ca="1" si="41"/>
        <v>0</v>
      </c>
      <c r="AD182" s="25">
        <f t="shared" ca="1" si="42"/>
        <v>0</v>
      </c>
    </row>
    <row r="183" spans="4:30" x14ac:dyDescent="0.35">
      <c r="D183" s="20">
        <v>179</v>
      </c>
      <c r="E183" s="21">
        <f t="shared" ca="1" si="50"/>
        <v>110059</v>
      </c>
      <c r="F183" s="44">
        <f t="shared" ca="1" si="43"/>
        <v>110423</v>
      </c>
      <c r="G183" s="22" t="s">
        <v>119</v>
      </c>
      <c r="H183" s="44">
        <f t="shared" ca="1" si="51"/>
        <v>110030</v>
      </c>
      <c r="I183" s="45">
        <f t="shared" si="52"/>
        <v>0</v>
      </c>
      <c r="J183" s="45">
        <f t="shared" ca="1" si="44"/>
        <v>0</v>
      </c>
      <c r="K183" s="45">
        <f t="shared" si="53"/>
        <v>0</v>
      </c>
      <c r="L183" s="45"/>
      <c r="M183" s="45">
        <f t="shared" si="54"/>
        <v>0</v>
      </c>
      <c r="N183" s="257">
        <f t="shared" ca="1" si="45"/>
        <v>0.05</v>
      </c>
      <c r="O183" s="23"/>
      <c r="P183" s="255">
        <f t="shared" ca="1" si="46"/>
        <v>9.4999999999999998E-3</v>
      </c>
      <c r="Q183" s="163">
        <f t="shared" ca="1" si="47"/>
        <v>0.05</v>
      </c>
      <c r="R183" s="164">
        <f ca="1">NPV(Q182,K183:$K$244) + ($A$13+$A$14+$A$15)/POWER(1+Q182,$A$29-D183+1)</f>
        <v>0</v>
      </c>
      <c r="S183" s="164">
        <f ca="1">NPV(Q183,K183:$K$244) + ($A$13+$A$14+$A$15)/POWER(1+Q183,$A$29-D183+1)</f>
        <v>0</v>
      </c>
      <c r="T183" s="45">
        <f t="shared" ca="1" si="48"/>
        <v>7.2759576141834259E-11</v>
      </c>
      <c r="U183" s="45">
        <f t="shared" ca="1" si="55"/>
        <v>0</v>
      </c>
      <c r="V183" s="45">
        <f t="shared" si="56"/>
        <v>0</v>
      </c>
      <c r="W183" s="45">
        <f t="shared" ca="1" si="49"/>
        <v>0</v>
      </c>
      <c r="X183" s="274">
        <f t="shared" ca="1" si="57"/>
        <v>7.2759576141834259E-11</v>
      </c>
      <c r="Z183" s="28">
        <f t="shared" ca="1" si="58"/>
        <v>0</v>
      </c>
      <c r="AA183" s="233"/>
      <c r="AB183" s="45">
        <f t="shared" ca="1" si="59"/>
        <v>0</v>
      </c>
      <c r="AC183" s="45">
        <f t="shared" ca="1" si="41"/>
        <v>0</v>
      </c>
      <c r="AD183" s="25">
        <f t="shared" ca="1" si="42"/>
        <v>0</v>
      </c>
    </row>
    <row r="184" spans="4:30" x14ac:dyDescent="0.35">
      <c r="D184" s="20">
        <v>180</v>
      </c>
      <c r="E184" s="21">
        <f t="shared" ca="1" si="50"/>
        <v>110424</v>
      </c>
      <c r="F184" s="44">
        <f t="shared" ca="1" si="43"/>
        <v>110788</v>
      </c>
      <c r="G184" s="22" t="s">
        <v>119</v>
      </c>
      <c r="H184" s="44">
        <f t="shared" ca="1" si="51"/>
        <v>110395</v>
      </c>
      <c r="I184" s="45">
        <f t="shared" si="52"/>
        <v>0</v>
      </c>
      <c r="J184" s="45">
        <f t="shared" ca="1" si="44"/>
        <v>0</v>
      </c>
      <c r="K184" s="45">
        <f t="shared" si="53"/>
        <v>0</v>
      </c>
      <c r="L184" s="45"/>
      <c r="M184" s="45">
        <f t="shared" si="54"/>
        <v>0</v>
      </c>
      <c r="N184" s="257">
        <f t="shared" ca="1" si="45"/>
        <v>0.05</v>
      </c>
      <c r="O184" s="23"/>
      <c r="P184" s="255">
        <f t="shared" ca="1" si="46"/>
        <v>9.4999999999999998E-3</v>
      </c>
      <c r="Q184" s="163">
        <f t="shared" ca="1" si="47"/>
        <v>0.05</v>
      </c>
      <c r="R184" s="164">
        <f ca="1">NPV(Q183,K184:$K$244) + ($A$13+$A$14+$A$15)/POWER(1+Q183,$A$29-D184+1)</f>
        <v>0</v>
      </c>
      <c r="S184" s="164">
        <f ca="1">NPV(Q184,K184:$K$244) + ($A$13+$A$14+$A$15)/POWER(1+Q184,$A$29-D184+1)</f>
        <v>0</v>
      </c>
      <c r="T184" s="45">
        <f t="shared" ca="1" si="48"/>
        <v>7.2759576141834259E-11</v>
      </c>
      <c r="U184" s="45">
        <f t="shared" ca="1" si="55"/>
        <v>0</v>
      </c>
      <c r="V184" s="45">
        <f t="shared" si="56"/>
        <v>0</v>
      </c>
      <c r="W184" s="45">
        <f t="shared" ca="1" si="49"/>
        <v>0</v>
      </c>
      <c r="X184" s="274">
        <f t="shared" ca="1" si="57"/>
        <v>7.2759576141834259E-11</v>
      </c>
      <c r="Z184" s="28">
        <f t="shared" ca="1" si="58"/>
        <v>0</v>
      </c>
      <c r="AA184" s="233"/>
      <c r="AB184" s="45">
        <f t="shared" ca="1" si="59"/>
        <v>0</v>
      </c>
      <c r="AC184" s="45">
        <f t="shared" ca="1" si="41"/>
        <v>0</v>
      </c>
      <c r="AD184" s="25">
        <f t="shared" ca="1" si="42"/>
        <v>0</v>
      </c>
    </row>
    <row r="185" spans="4:30" x14ac:dyDescent="0.35">
      <c r="D185" s="20">
        <v>181</v>
      </c>
      <c r="E185" s="21">
        <f t="shared" ca="1" si="50"/>
        <v>110789</v>
      </c>
      <c r="F185" s="44">
        <f t="shared" ca="1" si="43"/>
        <v>111154</v>
      </c>
      <c r="G185" s="22" t="s">
        <v>119</v>
      </c>
      <c r="H185" s="44">
        <f t="shared" ca="1" si="51"/>
        <v>110760</v>
      </c>
      <c r="I185" s="45">
        <f t="shared" si="52"/>
        <v>0</v>
      </c>
      <c r="J185" s="45">
        <f t="shared" ca="1" si="44"/>
        <v>0</v>
      </c>
      <c r="K185" s="45">
        <f t="shared" si="53"/>
        <v>0</v>
      </c>
      <c r="L185" s="45"/>
      <c r="M185" s="45">
        <f t="shared" si="54"/>
        <v>0</v>
      </c>
      <c r="N185" s="257">
        <f t="shared" ca="1" si="45"/>
        <v>0.05</v>
      </c>
      <c r="O185" s="23"/>
      <c r="P185" s="255">
        <f t="shared" ca="1" si="46"/>
        <v>9.4999999999999998E-3</v>
      </c>
      <c r="Q185" s="163">
        <f t="shared" ca="1" si="47"/>
        <v>0.05</v>
      </c>
      <c r="R185" s="164">
        <f ca="1">NPV(Q184,K185:$K$244) + ($A$13+$A$14+$A$15)/POWER(1+Q184,$A$29-D185+1)</f>
        <v>0</v>
      </c>
      <c r="S185" s="164">
        <f ca="1">NPV(Q185,K185:$K$244) + ($A$13+$A$14+$A$15)/POWER(1+Q185,$A$29-D185+1)</f>
        <v>0</v>
      </c>
      <c r="T185" s="45">
        <f t="shared" ca="1" si="48"/>
        <v>7.2759576141834259E-11</v>
      </c>
      <c r="U185" s="45">
        <f t="shared" ca="1" si="55"/>
        <v>0</v>
      </c>
      <c r="V185" s="45">
        <f t="shared" si="56"/>
        <v>0</v>
      </c>
      <c r="W185" s="45">
        <f t="shared" ca="1" si="49"/>
        <v>0</v>
      </c>
      <c r="X185" s="274">
        <f t="shared" ca="1" si="57"/>
        <v>7.2759576141834259E-11</v>
      </c>
      <c r="Z185" s="28">
        <f t="shared" ca="1" si="58"/>
        <v>0</v>
      </c>
      <c r="AA185" s="233"/>
      <c r="AB185" s="45">
        <f t="shared" ca="1" si="59"/>
        <v>0</v>
      </c>
      <c r="AC185" s="45">
        <f t="shared" ca="1" si="41"/>
        <v>0</v>
      </c>
      <c r="AD185" s="25">
        <f t="shared" ca="1" si="42"/>
        <v>0</v>
      </c>
    </row>
    <row r="186" spans="4:30" x14ac:dyDescent="0.35">
      <c r="D186" s="20">
        <v>182</v>
      </c>
      <c r="E186" s="21">
        <f t="shared" ca="1" si="50"/>
        <v>111155</v>
      </c>
      <c r="F186" s="44">
        <f t="shared" ca="1" si="43"/>
        <v>111519</v>
      </c>
      <c r="G186" s="22" t="s">
        <v>119</v>
      </c>
      <c r="H186" s="44">
        <f t="shared" ca="1" si="51"/>
        <v>111126</v>
      </c>
      <c r="I186" s="45">
        <f t="shared" si="52"/>
        <v>0</v>
      </c>
      <c r="J186" s="45">
        <f t="shared" ca="1" si="44"/>
        <v>0</v>
      </c>
      <c r="K186" s="45">
        <f t="shared" si="53"/>
        <v>0</v>
      </c>
      <c r="L186" s="45"/>
      <c r="M186" s="45">
        <f t="shared" si="54"/>
        <v>0</v>
      </c>
      <c r="N186" s="257">
        <f t="shared" ca="1" si="45"/>
        <v>0.05</v>
      </c>
      <c r="O186" s="23"/>
      <c r="P186" s="255">
        <f t="shared" ca="1" si="46"/>
        <v>9.4999999999999998E-3</v>
      </c>
      <c r="Q186" s="163">
        <f t="shared" ca="1" si="47"/>
        <v>0.05</v>
      </c>
      <c r="R186" s="164">
        <f ca="1">NPV(Q185,K186:$K$244) + ($A$13+$A$14+$A$15)/POWER(1+Q185,$A$29-D186+1)</f>
        <v>0</v>
      </c>
      <c r="S186" s="164">
        <f ca="1">NPV(Q186,K186:$K$244) + ($A$13+$A$14+$A$15)/POWER(1+Q186,$A$29-D186+1)</f>
        <v>0</v>
      </c>
      <c r="T186" s="45">
        <f t="shared" ca="1" si="48"/>
        <v>7.2759576141834259E-11</v>
      </c>
      <c r="U186" s="45">
        <f t="shared" ca="1" si="55"/>
        <v>0</v>
      </c>
      <c r="V186" s="45">
        <f t="shared" si="56"/>
        <v>0</v>
      </c>
      <c r="W186" s="45">
        <f t="shared" ca="1" si="49"/>
        <v>0</v>
      </c>
      <c r="X186" s="274">
        <f t="shared" ca="1" si="57"/>
        <v>7.2759576141834259E-11</v>
      </c>
      <c r="Z186" s="28">
        <f t="shared" ca="1" si="58"/>
        <v>0</v>
      </c>
      <c r="AA186" s="233"/>
      <c r="AB186" s="45">
        <f t="shared" ca="1" si="59"/>
        <v>0</v>
      </c>
      <c r="AC186" s="45">
        <f t="shared" ca="1" si="41"/>
        <v>0</v>
      </c>
      <c r="AD186" s="25">
        <f t="shared" ca="1" si="42"/>
        <v>0</v>
      </c>
    </row>
    <row r="187" spans="4:30" x14ac:dyDescent="0.35">
      <c r="D187" s="20">
        <v>183</v>
      </c>
      <c r="E187" s="21">
        <f t="shared" ca="1" si="50"/>
        <v>111520</v>
      </c>
      <c r="F187" s="44">
        <f t="shared" ca="1" si="43"/>
        <v>111884</v>
      </c>
      <c r="G187" s="22" t="s">
        <v>119</v>
      </c>
      <c r="H187" s="44">
        <f t="shared" ca="1" si="51"/>
        <v>111491</v>
      </c>
      <c r="I187" s="45">
        <f t="shared" si="52"/>
        <v>0</v>
      </c>
      <c r="J187" s="45">
        <f t="shared" ca="1" si="44"/>
        <v>0</v>
      </c>
      <c r="K187" s="45">
        <f t="shared" si="53"/>
        <v>0</v>
      </c>
      <c r="L187" s="45"/>
      <c r="M187" s="45">
        <f t="shared" si="54"/>
        <v>0</v>
      </c>
      <c r="N187" s="257">
        <f t="shared" ca="1" si="45"/>
        <v>0.05</v>
      </c>
      <c r="O187" s="23"/>
      <c r="P187" s="255">
        <f t="shared" ca="1" si="46"/>
        <v>9.4999999999999998E-3</v>
      </c>
      <c r="Q187" s="163">
        <f t="shared" ca="1" si="47"/>
        <v>0.05</v>
      </c>
      <c r="R187" s="164">
        <f ca="1">NPV(Q186,K187:$K$244) + ($A$13+$A$14+$A$15)/POWER(1+Q186,$A$29-D187+1)</f>
        <v>0</v>
      </c>
      <c r="S187" s="164">
        <f ca="1">NPV(Q187,K187:$K$244) + ($A$13+$A$14+$A$15)/POWER(1+Q187,$A$29-D187+1)</f>
        <v>0</v>
      </c>
      <c r="T187" s="45">
        <f t="shared" ca="1" si="48"/>
        <v>7.2759576141834259E-11</v>
      </c>
      <c r="U187" s="45">
        <f t="shared" ca="1" si="55"/>
        <v>0</v>
      </c>
      <c r="V187" s="45">
        <f t="shared" si="56"/>
        <v>0</v>
      </c>
      <c r="W187" s="45">
        <f t="shared" ca="1" si="49"/>
        <v>0</v>
      </c>
      <c r="X187" s="274">
        <f t="shared" ca="1" si="57"/>
        <v>7.2759576141834259E-11</v>
      </c>
      <c r="Z187" s="28">
        <f t="shared" ca="1" si="58"/>
        <v>0</v>
      </c>
      <c r="AA187" s="233"/>
      <c r="AB187" s="45">
        <f t="shared" ca="1" si="59"/>
        <v>0</v>
      </c>
      <c r="AC187" s="45">
        <f t="shared" ca="1" si="41"/>
        <v>0</v>
      </c>
      <c r="AD187" s="25">
        <f t="shared" ca="1" si="42"/>
        <v>0</v>
      </c>
    </row>
    <row r="188" spans="4:30" x14ac:dyDescent="0.35">
      <c r="D188" s="20">
        <v>184</v>
      </c>
      <c r="E188" s="21">
        <f t="shared" ca="1" si="50"/>
        <v>111885</v>
      </c>
      <c r="F188" s="44">
        <f t="shared" ca="1" si="43"/>
        <v>112249</v>
      </c>
      <c r="G188" s="22" t="s">
        <v>119</v>
      </c>
      <c r="H188" s="44">
        <f t="shared" ca="1" si="51"/>
        <v>111856</v>
      </c>
      <c r="I188" s="45">
        <f t="shared" si="52"/>
        <v>0</v>
      </c>
      <c r="J188" s="45">
        <f t="shared" ca="1" si="44"/>
        <v>0</v>
      </c>
      <c r="K188" s="45">
        <f t="shared" si="53"/>
        <v>0</v>
      </c>
      <c r="L188" s="45"/>
      <c r="M188" s="45">
        <f t="shared" si="54"/>
        <v>0</v>
      </c>
      <c r="N188" s="257">
        <f t="shared" ca="1" si="45"/>
        <v>0.05</v>
      </c>
      <c r="O188" s="23"/>
      <c r="P188" s="255">
        <f t="shared" ca="1" si="46"/>
        <v>9.4999999999999998E-3</v>
      </c>
      <c r="Q188" s="163">
        <f t="shared" ca="1" si="47"/>
        <v>0.05</v>
      </c>
      <c r="R188" s="164">
        <f ca="1">NPV(Q187,K188:$K$244) + ($A$13+$A$14+$A$15)/POWER(1+Q187,$A$29-D188+1)</f>
        <v>0</v>
      </c>
      <c r="S188" s="164">
        <f ca="1">NPV(Q188,K188:$K$244) + ($A$13+$A$14+$A$15)/POWER(1+Q188,$A$29-D188+1)</f>
        <v>0</v>
      </c>
      <c r="T188" s="45">
        <f t="shared" ca="1" si="48"/>
        <v>7.2759576141834259E-11</v>
      </c>
      <c r="U188" s="45">
        <f t="shared" ca="1" si="55"/>
        <v>0</v>
      </c>
      <c r="V188" s="45">
        <f t="shared" si="56"/>
        <v>0</v>
      </c>
      <c r="W188" s="45">
        <f t="shared" ca="1" si="49"/>
        <v>0</v>
      </c>
      <c r="X188" s="274">
        <f t="shared" ca="1" si="57"/>
        <v>7.2759576141834259E-11</v>
      </c>
      <c r="Z188" s="28">
        <f t="shared" ca="1" si="58"/>
        <v>0</v>
      </c>
      <c r="AA188" s="233"/>
      <c r="AB188" s="45">
        <f t="shared" ca="1" si="59"/>
        <v>0</v>
      </c>
      <c r="AC188" s="45">
        <f t="shared" ca="1" si="41"/>
        <v>0</v>
      </c>
      <c r="AD188" s="25">
        <f t="shared" ca="1" si="42"/>
        <v>0</v>
      </c>
    </row>
    <row r="189" spans="4:30" x14ac:dyDescent="0.35">
      <c r="D189" s="20">
        <v>185</v>
      </c>
      <c r="E189" s="21">
        <f t="shared" ca="1" si="50"/>
        <v>112250</v>
      </c>
      <c r="F189" s="44">
        <f t="shared" ca="1" si="43"/>
        <v>112615</v>
      </c>
      <c r="G189" s="22" t="s">
        <v>119</v>
      </c>
      <c r="H189" s="44">
        <f t="shared" ca="1" si="51"/>
        <v>112221</v>
      </c>
      <c r="I189" s="45">
        <f t="shared" si="52"/>
        <v>0</v>
      </c>
      <c r="J189" s="45">
        <f t="shared" ca="1" si="44"/>
        <v>0</v>
      </c>
      <c r="K189" s="45">
        <f t="shared" si="53"/>
        <v>0</v>
      </c>
      <c r="L189" s="45"/>
      <c r="M189" s="45">
        <f t="shared" si="54"/>
        <v>0</v>
      </c>
      <c r="N189" s="257">
        <f t="shared" ca="1" si="45"/>
        <v>0.05</v>
      </c>
      <c r="O189" s="23"/>
      <c r="P189" s="255">
        <f t="shared" ca="1" si="46"/>
        <v>9.4999999999999998E-3</v>
      </c>
      <c r="Q189" s="163">
        <f t="shared" ca="1" si="47"/>
        <v>0.05</v>
      </c>
      <c r="R189" s="164">
        <f ca="1">NPV(Q188,K189:$K$244) + ($A$13+$A$14+$A$15)/POWER(1+Q188,$A$29-D189+1)</f>
        <v>0</v>
      </c>
      <c r="S189" s="164">
        <f ca="1">NPV(Q189,K189:$K$244) + ($A$13+$A$14+$A$15)/POWER(1+Q189,$A$29-D189+1)</f>
        <v>0</v>
      </c>
      <c r="T189" s="45">
        <f t="shared" ca="1" si="48"/>
        <v>7.2759576141834259E-11</v>
      </c>
      <c r="U189" s="45">
        <f t="shared" ca="1" si="55"/>
        <v>0</v>
      </c>
      <c r="V189" s="45">
        <f t="shared" si="56"/>
        <v>0</v>
      </c>
      <c r="W189" s="45">
        <f t="shared" ca="1" si="49"/>
        <v>0</v>
      </c>
      <c r="X189" s="274">
        <f t="shared" ca="1" si="57"/>
        <v>7.2759576141834259E-11</v>
      </c>
      <c r="Z189" s="28">
        <f t="shared" ca="1" si="58"/>
        <v>0</v>
      </c>
      <c r="AA189" s="233"/>
      <c r="AB189" s="45">
        <f t="shared" ca="1" si="59"/>
        <v>0</v>
      </c>
      <c r="AC189" s="45">
        <f t="shared" ca="1" si="41"/>
        <v>0</v>
      </c>
      <c r="AD189" s="25">
        <f t="shared" ca="1" si="42"/>
        <v>0</v>
      </c>
    </row>
    <row r="190" spans="4:30" x14ac:dyDescent="0.35">
      <c r="D190" s="20">
        <v>186</v>
      </c>
      <c r="E190" s="21">
        <f t="shared" ca="1" si="50"/>
        <v>112616</v>
      </c>
      <c r="F190" s="44">
        <f t="shared" ca="1" si="43"/>
        <v>112980</v>
      </c>
      <c r="G190" s="22" t="s">
        <v>119</v>
      </c>
      <c r="H190" s="44">
        <f t="shared" ca="1" si="51"/>
        <v>112587</v>
      </c>
      <c r="I190" s="45">
        <f t="shared" si="52"/>
        <v>0</v>
      </c>
      <c r="J190" s="45">
        <f t="shared" ca="1" si="44"/>
        <v>0</v>
      </c>
      <c r="K190" s="45">
        <f t="shared" si="53"/>
        <v>0</v>
      </c>
      <c r="L190" s="45"/>
      <c r="M190" s="45">
        <f t="shared" si="54"/>
        <v>0</v>
      </c>
      <c r="N190" s="257">
        <f t="shared" ca="1" si="45"/>
        <v>0.05</v>
      </c>
      <c r="O190" s="23"/>
      <c r="P190" s="255">
        <f t="shared" ca="1" si="46"/>
        <v>9.4999999999999998E-3</v>
      </c>
      <c r="Q190" s="163">
        <f t="shared" ca="1" si="47"/>
        <v>0.05</v>
      </c>
      <c r="R190" s="164">
        <f ca="1">NPV(Q189,K190:$K$244) + ($A$13+$A$14+$A$15)/POWER(1+Q189,$A$29-D190+1)</f>
        <v>0</v>
      </c>
      <c r="S190" s="164">
        <f ca="1">NPV(Q190,K190:$K$244) + ($A$13+$A$14+$A$15)/POWER(1+Q190,$A$29-D190+1)</f>
        <v>0</v>
      </c>
      <c r="T190" s="45">
        <f t="shared" ca="1" si="48"/>
        <v>7.2759576141834259E-11</v>
      </c>
      <c r="U190" s="45">
        <f t="shared" ca="1" si="55"/>
        <v>0</v>
      </c>
      <c r="V190" s="45">
        <f t="shared" si="56"/>
        <v>0</v>
      </c>
      <c r="W190" s="45">
        <f t="shared" ca="1" si="49"/>
        <v>0</v>
      </c>
      <c r="X190" s="274">
        <f t="shared" ca="1" si="57"/>
        <v>7.2759576141834259E-11</v>
      </c>
      <c r="Z190" s="28">
        <f t="shared" ca="1" si="58"/>
        <v>0</v>
      </c>
      <c r="AA190" s="233"/>
      <c r="AB190" s="45">
        <f t="shared" ca="1" si="59"/>
        <v>0</v>
      </c>
      <c r="AC190" s="45">
        <f t="shared" ca="1" si="41"/>
        <v>0</v>
      </c>
      <c r="AD190" s="25">
        <f t="shared" ca="1" si="42"/>
        <v>0</v>
      </c>
    </row>
    <row r="191" spans="4:30" x14ac:dyDescent="0.35">
      <c r="D191" s="20">
        <v>187</v>
      </c>
      <c r="E191" s="21">
        <f t="shared" ca="1" si="50"/>
        <v>112981</v>
      </c>
      <c r="F191" s="44">
        <f t="shared" ca="1" si="43"/>
        <v>113345</v>
      </c>
      <c r="G191" s="22" t="s">
        <v>119</v>
      </c>
      <c r="H191" s="44">
        <f t="shared" ca="1" si="51"/>
        <v>112952</v>
      </c>
      <c r="I191" s="45">
        <f t="shared" si="52"/>
        <v>0</v>
      </c>
      <c r="J191" s="45">
        <f t="shared" ca="1" si="44"/>
        <v>0</v>
      </c>
      <c r="K191" s="45">
        <f t="shared" si="53"/>
        <v>0</v>
      </c>
      <c r="L191" s="45"/>
      <c r="M191" s="45">
        <f t="shared" si="54"/>
        <v>0</v>
      </c>
      <c r="N191" s="257">
        <f t="shared" ca="1" si="45"/>
        <v>0.05</v>
      </c>
      <c r="O191" s="23"/>
      <c r="P191" s="255">
        <f t="shared" ca="1" si="46"/>
        <v>9.4999999999999998E-3</v>
      </c>
      <c r="Q191" s="163">
        <f t="shared" ca="1" si="47"/>
        <v>0.05</v>
      </c>
      <c r="R191" s="164">
        <f ca="1">NPV(Q190,K191:$K$244) + ($A$13+$A$14+$A$15)/POWER(1+Q190,$A$29-D191+1)</f>
        <v>0</v>
      </c>
      <c r="S191" s="164">
        <f ca="1">NPV(Q191,K191:$K$244) + ($A$13+$A$14+$A$15)/POWER(1+Q191,$A$29-D191+1)</f>
        <v>0</v>
      </c>
      <c r="T191" s="45">
        <f t="shared" ca="1" si="48"/>
        <v>7.2759576141834259E-11</v>
      </c>
      <c r="U191" s="45">
        <f t="shared" ca="1" si="55"/>
        <v>0</v>
      </c>
      <c r="V191" s="45">
        <f t="shared" si="56"/>
        <v>0</v>
      </c>
      <c r="W191" s="45">
        <f t="shared" ca="1" si="49"/>
        <v>0</v>
      </c>
      <c r="X191" s="274">
        <f t="shared" ca="1" si="57"/>
        <v>7.2759576141834259E-11</v>
      </c>
      <c r="Z191" s="28">
        <f t="shared" ca="1" si="58"/>
        <v>0</v>
      </c>
      <c r="AA191" s="233"/>
      <c r="AB191" s="45">
        <f t="shared" ca="1" si="59"/>
        <v>0</v>
      </c>
      <c r="AC191" s="45">
        <f t="shared" ca="1" si="41"/>
        <v>0</v>
      </c>
      <c r="AD191" s="25">
        <f t="shared" ca="1" si="42"/>
        <v>0</v>
      </c>
    </row>
    <row r="192" spans="4:30" x14ac:dyDescent="0.35">
      <c r="D192" s="20">
        <v>188</v>
      </c>
      <c r="E192" s="21">
        <f t="shared" ca="1" si="50"/>
        <v>113346</v>
      </c>
      <c r="F192" s="44">
        <f t="shared" ca="1" si="43"/>
        <v>113710</v>
      </c>
      <c r="G192" s="22" t="s">
        <v>119</v>
      </c>
      <c r="H192" s="44">
        <f t="shared" ca="1" si="51"/>
        <v>113317</v>
      </c>
      <c r="I192" s="45">
        <f t="shared" si="52"/>
        <v>0</v>
      </c>
      <c r="J192" s="45">
        <f t="shared" ca="1" si="44"/>
        <v>0</v>
      </c>
      <c r="K192" s="45">
        <f t="shared" si="53"/>
        <v>0</v>
      </c>
      <c r="L192" s="45"/>
      <c r="M192" s="45">
        <f t="shared" si="54"/>
        <v>0</v>
      </c>
      <c r="N192" s="257">
        <f t="shared" ca="1" si="45"/>
        <v>0.05</v>
      </c>
      <c r="O192" s="23"/>
      <c r="P192" s="255">
        <f t="shared" ca="1" si="46"/>
        <v>9.4999999999999998E-3</v>
      </c>
      <c r="Q192" s="163">
        <f t="shared" ca="1" si="47"/>
        <v>0.05</v>
      </c>
      <c r="R192" s="164">
        <f ca="1">NPV(Q191,K192:$K$244) + ($A$13+$A$14+$A$15)/POWER(1+Q191,$A$29-D192+1)</f>
        <v>0</v>
      </c>
      <c r="S192" s="164">
        <f ca="1">NPV(Q192,K192:$K$244) + ($A$13+$A$14+$A$15)/POWER(1+Q192,$A$29-D192+1)</f>
        <v>0</v>
      </c>
      <c r="T192" s="45">
        <f t="shared" ca="1" si="48"/>
        <v>7.2759576141834259E-11</v>
      </c>
      <c r="U192" s="45">
        <f t="shared" ca="1" si="55"/>
        <v>0</v>
      </c>
      <c r="V192" s="45">
        <f t="shared" si="56"/>
        <v>0</v>
      </c>
      <c r="W192" s="45">
        <f t="shared" ca="1" si="49"/>
        <v>0</v>
      </c>
      <c r="X192" s="274">
        <f t="shared" ca="1" si="57"/>
        <v>7.2759576141834259E-11</v>
      </c>
      <c r="Z192" s="28">
        <f t="shared" ca="1" si="58"/>
        <v>0</v>
      </c>
      <c r="AA192" s="233"/>
      <c r="AB192" s="45">
        <f t="shared" ca="1" si="59"/>
        <v>0</v>
      </c>
      <c r="AC192" s="45">
        <f t="shared" ca="1" si="41"/>
        <v>0</v>
      </c>
      <c r="AD192" s="25">
        <f t="shared" ca="1" si="42"/>
        <v>0</v>
      </c>
    </row>
    <row r="193" spans="4:30" x14ac:dyDescent="0.35">
      <c r="D193" s="20">
        <v>189</v>
      </c>
      <c r="E193" s="21">
        <f t="shared" ca="1" si="50"/>
        <v>113711</v>
      </c>
      <c r="F193" s="44">
        <f t="shared" ca="1" si="43"/>
        <v>114076</v>
      </c>
      <c r="G193" s="22" t="s">
        <v>119</v>
      </c>
      <c r="H193" s="44">
        <f t="shared" ca="1" si="51"/>
        <v>113682</v>
      </c>
      <c r="I193" s="45">
        <f t="shared" si="52"/>
        <v>0</v>
      </c>
      <c r="J193" s="45">
        <f t="shared" ca="1" si="44"/>
        <v>0</v>
      </c>
      <c r="K193" s="45">
        <f t="shared" si="53"/>
        <v>0</v>
      </c>
      <c r="L193" s="45"/>
      <c r="M193" s="45">
        <f t="shared" si="54"/>
        <v>0</v>
      </c>
      <c r="N193" s="257">
        <f t="shared" ca="1" si="45"/>
        <v>0.05</v>
      </c>
      <c r="O193" s="23"/>
      <c r="P193" s="255">
        <f t="shared" ca="1" si="46"/>
        <v>9.4999999999999998E-3</v>
      </c>
      <c r="Q193" s="163">
        <f t="shared" ca="1" si="47"/>
        <v>0.05</v>
      </c>
      <c r="R193" s="164">
        <f ca="1">NPV(Q192,K193:$K$244) + ($A$13+$A$14+$A$15)/POWER(1+Q192,$A$29-D193+1)</f>
        <v>0</v>
      </c>
      <c r="S193" s="164">
        <f ca="1">NPV(Q193,K193:$K$244) + ($A$13+$A$14+$A$15)/POWER(1+Q193,$A$29-D193+1)</f>
        <v>0</v>
      </c>
      <c r="T193" s="45">
        <f t="shared" ca="1" si="48"/>
        <v>7.2759576141834259E-11</v>
      </c>
      <c r="U193" s="45">
        <f t="shared" ca="1" si="55"/>
        <v>0</v>
      </c>
      <c r="V193" s="45">
        <f t="shared" si="56"/>
        <v>0</v>
      </c>
      <c r="W193" s="45">
        <f t="shared" ca="1" si="49"/>
        <v>0</v>
      </c>
      <c r="X193" s="274">
        <f t="shared" ca="1" si="57"/>
        <v>7.2759576141834259E-11</v>
      </c>
      <c r="Z193" s="28">
        <f t="shared" ca="1" si="58"/>
        <v>0</v>
      </c>
      <c r="AA193" s="233"/>
      <c r="AB193" s="45">
        <f t="shared" ca="1" si="59"/>
        <v>0</v>
      </c>
      <c r="AC193" s="45">
        <f t="shared" ca="1" si="41"/>
        <v>0</v>
      </c>
      <c r="AD193" s="25">
        <f t="shared" ca="1" si="42"/>
        <v>0</v>
      </c>
    </row>
    <row r="194" spans="4:30" x14ac:dyDescent="0.35">
      <c r="D194" s="20">
        <v>190</v>
      </c>
      <c r="E194" s="21">
        <f t="shared" ca="1" si="50"/>
        <v>114077</v>
      </c>
      <c r="F194" s="44">
        <f t="shared" ca="1" si="43"/>
        <v>114441</v>
      </c>
      <c r="G194" s="22" t="s">
        <v>119</v>
      </c>
      <c r="H194" s="44">
        <f t="shared" ca="1" si="51"/>
        <v>114048</v>
      </c>
      <c r="I194" s="45">
        <f t="shared" si="52"/>
        <v>0</v>
      </c>
      <c r="J194" s="45">
        <f t="shared" ca="1" si="44"/>
        <v>0</v>
      </c>
      <c r="K194" s="45">
        <f t="shared" si="53"/>
        <v>0</v>
      </c>
      <c r="L194" s="45"/>
      <c r="M194" s="45">
        <f t="shared" si="54"/>
        <v>0</v>
      </c>
      <c r="N194" s="257">
        <f t="shared" ca="1" si="45"/>
        <v>0.05</v>
      </c>
      <c r="O194" s="23"/>
      <c r="P194" s="255">
        <f t="shared" ca="1" si="46"/>
        <v>9.4999999999999998E-3</v>
      </c>
      <c r="Q194" s="163">
        <f t="shared" ca="1" si="47"/>
        <v>0.05</v>
      </c>
      <c r="R194" s="164">
        <f ca="1">NPV(Q193,K194:$K$244) + ($A$13+$A$14+$A$15)/POWER(1+Q193,$A$29-D194+1)</f>
        <v>0</v>
      </c>
      <c r="S194" s="164">
        <f ca="1">NPV(Q194,K194:$K$244) + ($A$13+$A$14+$A$15)/POWER(1+Q194,$A$29-D194+1)</f>
        <v>0</v>
      </c>
      <c r="T194" s="45">
        <f t="shared" ca="1" si="48"/>
        <v>7.2759576141834259E-11</v>
      </c>
      <c r="U194" s="45">
        <f t="shared" ca="1" si="55"/>
        <v>0</v>
      </c>
      <c r="V194" s="45">
        <f t="shared" si="56"/>
        <v>0</v>
      </c>
      <c r="W194" s="45">
        <f t="shared" ca="1" si="49"/>
        <v>0</v>
      </c>
      <c r="X194" s="274">
        <f t="shared" ca="1" si="57"/>
        <v>7.2759576141834259E-11</v>
      </c>
      <c r="Z194" s="28">
        <f t="shared" ca="1" si="58"/>
        <v>0</v>
      </c>
      <c r="AA194" s="233"/>
      <c r="AB194" s="45">
        <f t="shared" ca="1" si="59"/>
        <v>0</v>
      </c>
      <c r="AC194" s="45">
        <f t="shared" ca="1" si="41"/>
        <v>0</v>
      </c>
      <c r="AD194" s="25">
        <f t="shared" ca="1" si="42"/>
        <v>0</v>
      </c>
    </row>
    <row r="195" spans="4:30" x14ac:dyDescent="0.35">
      <c r="D195" s="20">
        <v>191</v>
      </c>
      <c r="E195" s="21">
        <f t="shared" ca="1" si="50"/>
        <v>114442</v>
      </c>
      <c r="F195" s="44">
        <f t="shared" ca="1" si="43"/>
        <v>114806</v>
      </c>
      <c r="G195" s="22" t="s">
        <v>119</v>
      </c>
      <c r="H195" s="44">
        <f t="shared" ca="1" si="51"/>
        <v>114413</v>
      </c>
      <c r="I195" s="45">
        <f t="shared" si="52"/>
        <v>0</v>
      </c>
      <c r="J195" s="45">
        <f t="shared" ca="1" si="44"/>
        <v>0</v>
      </c>
      <c r="K195" s="45">
        <f t="shared" si="53"/>
        <v>0</v>
      </c>
      <c r="L195" s="45"/>
      <c r="M195" s="45">
        <f t="shared" si="54"/>
        <v>0</v>
      </c>
      <c r="N195" s="257">
        <f t="shared" ca="1" si="45"/>
        <v>0.05</v>
      </c>
      <c r="O195" s="23"/>
      <c r="P195" s="255">
        <f t="shared" ca="1" si="46"/>
        <v>9.4999999999999998E-3</v>
      </c>
      <c r="Q195" s="163">
        <f t="shared" ca="1" si="47"/>
        <v>0.05</v>
      </c>
      <c r="R195" s="164">
        <f ca="1">NPV(Q194,K195:$K$244) + ($A$13+$A$14+$A$15)/POWER(1+Q194,$A$29-D195+1)</f>
        <v>0</v>
      </c>
      <c r="S195" s="164">
        <f ca="1">NPV(Q195,K195:$K$244) + ($A$13+$A$14+$A$15)/POWER(1+Q195,$A$29-D195+1)</f>
        <v>0</v>
      </c>
      <c r="T195" s="45">
        <f t="shared" ca="1" si="48"/>
        <v>7.2759576141834259E-11</v>
      </c>
      <c r="U195" s="45">
        <f t="shared" ca="1" si="55"/>
        <v>0</v>
      </c>
      <c r="V195" s="45">
        <f t="shared" si="56"/>
        <v>0</v>
      </c>
      <c r="W195" s="45">
        <f t="shared" ca="1" si="49"/>
        <v>0</v>
      </c>
      <c r="X195" s="274">
        <f t="shared" ca="1" si="57"/>
        <v>7.2759576141834259E-11</v>
      </c>
      <c r="Z195" s="28">
        <f t="shared" ca="1" si="58"/>
        <v>0</v>
      </c>
      <c r="AA195" s="233"/>
      <c r="AB195" s="45">
        <f t="shared" ca="1" si="59"/>
        <v>0</v>
      </c>
      <c r="AC195" s="45">
        <f t="shared" ca="1" si="41"/>
        <v>0</v>
      </c>
      <c r="AD195" s="25">
        <f t="shared" ca="1" si="42"/>
        <v>0</v>
      </c>
    </row>
    <row r="196" spans="4:30" x14ac:dyDescent="0.35">
      <c r="D196" s="20">
        <v>192</v>
      </c>
      <c r="E196" s="21">
        <f t="shared" ca="1" si="50"/>
        <v>114807</v>
      </c>
      <c r="F196" s="44">
        <f t="shared" ca="1" si="43"/>
        <v>115171</v>
      </c>
      <c r="G196" s="22" t="s">
        <v>119</v>
      </c>
      <c r="H196" s="44">
        <f t="shared" ca="1" si="51"/>
        <v>114778</v>
      </c>
      <c r="I196" s="45">
        <f t="shared" si="52"/>
        <v>0</v>
      </c>
      <c r="J196" s="45">
        <f t="shared" ca="1" si="44"/>
        <v>0</v>
      </c>
      <c r="K196" s="45">
        <f t="shared" si="53"/>
        <v>0</v>
      </c>
      <c r="L196" s="45"/>
      <c r="M196" s="45">
        <f t="shared" si="54"/>
        <v>0</v>
      </c>
      <c r="N196" s="257">
        <f t="shared" ca="1" si="45"/>
        <v>0.05</v>
      </c>
      <c r="O196" s="23"/>
      <c r="P196" s="255">
        <f t="shared" ca="1" si="46"/>
        <v>9.4999999999999998E-3</v>
      </c>
      <c r="Q196" s="163">
        <f t="shared" ca="1" si="47"/>
        <v>0.05</v>
      </c>
      <c r="R196" s="164">
        <f ca="1">NPV(Q195,K196:$K$244) + ($A$13+$A$14+$A$15)/POWER(1+Q195,$A$29-D196+1)</f>
        <v>0</v>
      </c>
      <c r="S196" s="164">
        <f ca="1">NPV(Q196,K196:$K$244) + ($A$13+$A$14+$A$15)/POWER(1+Q196,$A$29-D196+1)</f>
        <v>0</v>
      </c>
      <c r="T196" s="45">
        <f t="shared" ca="1" si="48"/>
        <v>7.2759576141834259E-11</v>
      </c>
      <c r="U196" s="45">
        <f t="shared" ca="1" si="55"/>
        <v>0</v>
      </c>
      <c r="V196" s="45">
        <f t="shared" si="56"/>
        <v>0</v>
      </c>
      <c r="W196" s="45">
        <f t="shared" ca="1" si="49"/>
        <v>0</v>
      </c>
      <c r="X196" s="274">
        <f t="shared" ca="1" si="57"/>
        <v>7.2759576141834259E-11</v>
      </c>
      <c r="Z196" s="28">
        <f t="shared" ca="1" si="58"/>
        <v>0</v>
      </c>
      <c r="AA196" s="233"/>
      <c r="AB196" s="45">
        <f t="shared" ca="1" si="59"/>
        <v>0</v>
      </c>
      <c r="AC196" s="45">
        <f t="shared" ref="AC196:AC244" ca="1" si="60">W196</f>
        <v>0</v>
      </c>
      <c r="AD196" s="25">
        <f t="shared" ref="AD196:AD244" ca="1" si="61">Z196-AA196-AB196+AC196</f>
        <v>0</v>
      </c>
    </row>
    <row r="197" spans="4:30" x14ac:dyDescent="0.35">
      <c r="D197" s="20">
        <v>193</v>
      </c>
      <c r="E197" s="21">
        <f t="shared" ca="1" si="50"/>
        <v>115172</v>
      </c>
      <c r="F197" s="44">
        <f t="shared" ref="F197:F244" ca="1" si="62">E198-1</f>
        <v>115537</v>
      </c>
      <c r="G197" s="22" t="s">
        <v>119</v>
      </c>
      <c r="H197" s="44">
        <f t="shared" ca="1" si="51"/>
        <v>115143</v>
      </c>
      <c r="I197" s="45">
        <f t="shared" si="52"/>
        <v>0</v>
      </c>
      <c r="J197" s="45">
        <f t="shared" ref="J197:J244" ca="1" si="63">IF(D197&gt;$A$29,0,$A$10)</f>
        <v>0</v>
      </c>
      <c r="K197" s="45">
        <f t="shared" si="53"/>
        <v>0</v>
      </c>
      <c r="L197" s="45"/>
      <c r="M197" s="45">
        <f t="shared" si="54"/>
        <v>0</v>
      </c>
      <c r="N197" s="257">
        <f t="shared" ref="N197:N244" ca="1" si="64">$A$6</f>
        <v>0.05</v>
      </c>
      <c r="O197" s="23"/>
      <c r="P197" s="255">
        <f t="shared" ref="P197:P244" ca="1" si="65">$A$7</f>
        <v>9.4999999999999998E-3</v>
      </c>
      <c r="Q197" s="163">
        <f t="shared" ref="Q197:Q244" ca="1" si="66">$A$8</f>
        <v>0.05</v>
      </c>
      <c r="R197" s="164">
        <f ca="1">NPV(Q196,K197:$K$244) + ($A$13+$A$14+$A$15)/POWER(1+Q196,$A$29-D197+1)</f>
        <v>0</v>
      </c>
      <c r="S197" s="164">
        <f ca="1">NPV(Q197,K197:$K$244) + ($A$13+$A$14+$A$15)/POWER(1+Q197,$A$29-D197+1)</f>
        <v>0</v>
      </c>
      <c r="T197" s="45">
        <f t="shared" ref="T197:T244" ca="1" si="67">IF(ISBLANK(G197),0,X196)</f>
        <v>7.2759576141834259E-11</v>
      </c>
      <c r="U197" s="45">
        <f t="shared" ca="1" si="55"/>
        <v>0</v>
      </c>
      <c r="V197" s="45">
        <f t="shared" si="56"/>
        <v>0</v>
      </c>
      <c r="W197" s="45">
        <f t="shared" ref="W197:W244" ca="1" si="68">S197-R197</f>
        <v>0</v>
      </c>
      <c r="X197" s="274">
        <f t="shared" ca="1" si="57"/>
        <v>7.2759576141834259E-11</v>
      </c>
      <c r="Z197" s="28">
        <f t="shared" ca="1" si="58"/>
        <v>0</v>
      </c>
      <c r="AA197" s="233"/>
      <c r="AB197" s="45">
        <f t="shared" ca="1" si="59"/>
        <v>0</v>
      </c>
      <c r="AC197" s="45">
        <f t="shared" ca="1" si="60"/>
        <v>0</v>
      </c>
      <c r="AD197" s="25">
        <f t="shared" ca="1" si="61"/>
        <v>0</v>
      </c>
    </row>
    <row r="198" spans="4:30" x14ac:dyDescent="0.35">
      <c r="D198" s="20">
        <v>194</v>
      </c>
      <c r="E198" s="21">
        <f t="shared" ref="E198:E244" ca="1" si="69">EOMONTH(H198,0)</f>
        <v>115538</v>
      </c>
      <c r="F198" s="44">
        <f t="shared" ca="1" si="62"/>
        <v>115902</v>
      </c>
      <c r="G198" s="22" t="s">
        <v>119</v>
      </c>
      <c r="H198" s="44">
        <f t="shared" ref="H198:H244" ca="1" si="70">EDATE(H197,12)</f>
        <v>115509</v>
      </c>
      <c r="I198" s="45">
        <f t="shared" ref="I198:I244" si="71">IF(D198&gt;$A$28,0,$A$9)</f>
        <v>0</v>
      </c>
      <c r="J198" s="45">
        <f t="shared" ca="1" si="63"/>
        <v>0</v>
      </c>
      <c r="K198" s="45">
        <f t="shared" ref="K198:K244" si="72">IF(D198&gt;$A$28,0,$A$11)</f>
        <v>0</v>
      </c>
      <c r="L198" s="45"/>
      <c r="M198" s="45">
        <f t="shared" ref="M198:M244" si="73">K198+L198</f>
        <v>0</v>
      </c>
      <c r="N198" s="257">
        <f t="shared" ca="1" si="64"/>
        <v>0.05</v>
      </c>
      <c r="O198" s="23"/>
      <c r="P198" s="255">
        <f t="shared" ca="1" si="65"/>
        <v>9.4999999999999998E-3</v>
      </c>
      <c r="Q198" s="163">
        <f t="shared" ca="1" si="66"/>
        <v>0.05</v>
      </c>
      <c r="R198" s="164">
        <f ca="1">NPV(Q197,K198:$K$244) + ($A$13+$A$14+$A$15)/POWER(1+Q197,$A$29-D198+1)</f>
        <v>0</v>
      </c>
      <c r="S198" s="164">
        <f ca="1">NPV(Q198,K198:$K$244) + ($A$13+$A$14+$A$15)/POWER(1+Q198,$A$29-D198+1)</f>
        <v>0</v>
      </c>
      <c r="T198" s="45">
        <f t="shared" ca="1" si="67"/>
        <v>7.2759576141834259E-11</v>
      </c>
      <c r="U198" s="45">
        <f t="shared" ref="U198:U244" ca="1" si="74">(S198+V198)*Q198</f>
        <v>0</v>
      </c>
      <c r="V198" s="45">
        <f t="shared" ref="V198:V244" si="75">-(K198+L198)</f>
        <v>0</v>
      </c>
      <c r="W198" s="45">
        <f t="shared" ca="1" si="68"/>
        <v>0</v>
      </c>
      <c r="X198" s="274">
        <f t="shared" ref="X198:X244" ca="1" si="76">T198+U198+V198</f>
        <v>7.2759576141834259E-11</v>
      </c>
      <c r="Z198" s="28">
        <f t="shared" ref="Z198:Z244" ca="1" si="77">AD197</f>
        <v>0</v>
      </c>
      <c r="AA198" s="233"/>
      <c r="AB198" s="45">
        <f t="shared" ca="1" si="59"/>
        <v>0</v>
      </c>
      <c r="AC198" s="45">
        <f t="shared" ca="1" si="60"/>
        <v>0</v>
      </c>
      <c r="AD198" s="25">
        <f t="shared" ca="1" si="61"/>
        <v>0</v>
      </c>
    </row>
    <row r="199" spans="4:30" x14ac:dyDescent="0.35">
      <c r="D199" s="20">
        <v>195</v>
      </c>
      <c r="E199" s="21">
        <f t="shared" ca="1" si="69"/>
        <v>115903</v>
      </c>
      <c r="F199" s="44">
        <f t="shared" ca="1" si="62"/>
        <v>116267</v>
      </c>
      <c r="G199" s="22" t="s">
        <v>119</v>
      </c>
      <c r="H199" s="44">
        <f t="shared" ca="1" si="70"/>
        <v>115874</v>
      </c>
      <c r="I199" s="45">
        <f t="shared" si="71"/>
        <v>0</v>
      </c>
      <c r="J199" s="45">
        <f t="shared" ca="1" si="63"/>
        <v>0</v>
      </c>
      <c r="K199" s="45">
        <f t="shared" si="72"/>
        <v>0</v>
      </c>
      <c r="L199" s="45"/>
      <c r="M199" s="45">
        <f t="shared" si="73"/>
        <v>0</v>
      </c>
      <c r="N199" s="257">
        <f t="shared" ca="1" si="64"/>
        <v>0.05</v>
      </c>
      <c r="O199" s="23"/>
      <c r="P199" s="255">
        <f t="shared" ca="1" si="65"/>
        <v>9.4999999999999998E-3</v>
      </c>
      <c r="Q199" s="163">
        <f t="shared" ca="1" si="66"/>
        <v>0.05</v>
      </c>
      <c r="R199" s="164">
        <f ca="1">NPV(Q198,K199:$K$244) + ($A$13+$A$14+$A$15)/POWER(1+Q198,$A$29-D199+1)</f>
        <v>0</v>
      </c>
      <c r="S199" s="164">
        <f ca="1">NPV(Q199,K199:$K$244) + ($A$13+$A$14+$A$15)/POWER(1+Q199,$A$29-D199+1)</f>
        <v>0</v>
      </c>
      <c r="T199" s="45">
        <f t="shared" ca="1" si="67"/>
        <v>7.2759576141834259E-11</v>
      </c>
      <c r="U199" s="45">
        <f t="shared" ca="1" si="74"/>
        <v>0</v>
      </c>
      <c r="V199" s="45">
        <f t="shared" si="75"/>
        <v>0</v>
      </c>
      <c r="W199" s="45">
        <f t="shared" ca="1" si="68"/>
        <v>0</v>
      </c>
      <c r="X199" s="274">
        <f t="shared" ca="1" si="76"/>
        <v>7.2759576141834259E-11</v>
      </c>
      <c r="Z199" s="28">
        <f t="shared" ca="1" si="77"/>
        <v>0</v>
      </c>
      <c r="AA199" s="233"/>
      <c r="AB199" s="45">
        <f t="shared" ca="1" si="59"/>
        <v>0</v>
      </c>
      <c r="AC199" s="45">
        <f t="shared" ca="1" si="60"/>
        <v>0</v>
      </c>
      <c r="AD199" s="25">
        <f t="shared" ca="1" si="61"/>
        <v>0</v>
      </c>
    </row>
    <row r="200" spans="4:30" x14ac:dyDescent="0.35">
      <c r="D200" s="20">
        <v>196</v>
      </c>
      <c r="E200" s="21">
        <f t="shared" ca="1" si="69"/>
        <v>116268</v>
      </c>
      <c r="F200" s="44">
        <f t="shared" ca="1" si="62"/>
        <v>116632</v>
      </c>
      <c r="G200" s="22" t="s">
        <v>119</v>
      </c>
      <c r="H200" s="44">
        <f t="shared" ca="1" si="70"/>
        <v>116239</v>
      </c>
      <c r="I200" s="45">
        <f t="shared" si="71"/>
        <v>0</v>
      </c>
      <c r="J200" s="45">
        <f t="shared" ca="1" si="63"/>
        <v>0</v>
      </c>
      <c r="K200" s="45">
        <f t="shared" si="72"/>
        <v>0</v>
      </c>
      <c r="L200" s="45"/>
      <c r="M200" s="45">
        <f t="shared" si="73"/>
        <v>0</v>
      </c>
      <c r="N200" s="257">
        <f t="shared" ca="1" si="64"/>
        <v>0.05</v>
      </c>
      <c r="O200" s="23"/>
      <c r="P200" s="255">
        <f t="shared" ca="1" si="65"/>
        <v>9.4999999999999998E-3</v>
      </c>
      <c r="Q200" s="163">
        <f t="shared" ca="1" si="66"/>
        <v>0.05</v>
      </c>
      <c r="R200" s="164">
        <f ca="1">NPV(Q199,K200:$K$244) + ($A$13+$A$14+$A$15)/POWER(1+Q199,$A$29-D200+1)</f>
        <v>0</v>
      </c>
      <c r="S200" s="164">
        <f ca="1">NPV(Q200,K200:$K$244) + ($A$13+$A$14+$A$15)/POWER(1+Q200,$A$29-D200+1)</f>
        <v>0</v>
      </c>
      <c r="T200" s="45">
        <f t="shared" ca="1" si="67"/>
        <v>7.2759576141834259E-11</v>
      </c>
      <c r="U200" s="45">
        <f t="shared" ca="1" si="74"/>
        <v>0</v>
      </c>
      <c r="V200" s="45">
        <f t="shared" si="75"/>
        <v>0</v>
      </c>
      <c r="W200" s="45">
        <f t="shared" ca="1" si="68"/>
        <v>0</v>
      </c>
      <c r="X200" s="274">
        <f t="shared" ca="1" si="76"/>
        <v>7.2759576141834259E-11</v>
      </c>
      <c r="Z200" s="28">
        <f t="shared" ca="1" si="77"/>
        <v>0</v>
      </c>
      <c r="AA200" s="233"/>
      <c r="AB200" s="45">
        <f t="shared" ca="1" si="59"/>
        <v>0</v>
      </c>
      <c r="AC200" s="45">
        <f t="shared" ca="1" si="60"/>
        <v>0</v>
      </c>
      <c r="AD200" s="25">
        <f t="shared" ca="1" si="61"/>
        <v>0</v>
      </c>
    </row>
    <row r="201" spans="4:30" x14ac:dyDescent="0.35">
      <c r="D201" s="20">
        <v>197</v>
      </c>
      <c r="E201" s="21">
        <f t="shared" ca="1" si="69"/>
        <v>116633</v>
      </c>
      <c r="F201" s="44">
        <f t="shared" ca="1" si="62"/>
        <v>116998</v>
      </c>
      <c r="G201" s="22" t="s">
        <v>119</v>
      </c>
      <c r="H201" s="44">
        <f t="shared" ca="1" si="70"/>
        <v>116604</v>
      </c>
      <c r="I201" s="45">
        <f t="shared" si="71"/>
        <v>0</v>
      </c>
      <c r="J201" s="45">
        <f t="shared" ca="1" si="63"/>
        <v>0</v>
      </c>
      <c r="K201" s="45">
        <f t="shared" si="72"/>
        <v>0</v>
      </c>
      <c r="L201" s="45"/>
      <c r="M201" s="45">
        <f t="shared" si="73"/>
        <v>0</v>
      </c>
      <c r="N201" s="257">
        <f t="shared" ca="1" si="64"/>
        <v>0.05</v>
      </c>
      <c r="O201" s="23"/>
      <c r="P201" s="255">
        <f t="shared" ca="1" si="65"/>
        <v>9.4999999999999998E-3</v>
      </c>
      <c r="Q201" s="163">
        <f t="shared" ca="1" si="66"/>
        <v>0.05</v>
      </c>
      <c r="R201" s="164">
        <f ca="1">NPV(Q200,K201:$K$244) + ($A$13+$A$14+$A$15)/POWER(1+Q200,$A$29-D201+1)</f>
        <v>0</v>
      </c>
      <c r="S201" s="164">
        <f ca="1">NPV(Q201,K201:$K$244) + ($A$13+$A$14+$A$15)/POWER(1+Q201,$A$29-D201+1)</f>
        <v>0</v>
      </c>
      <c r="T201" s="45">
        <f t="shared" ca="1" si="67"/>
        <v>7.2759576141834259E-11</v>
      </c>
      <c r="U201" s="45">
        <f t="shared" ca="1" si="74"/>
        <v>0</v>
      </c>
      <c r="V201" s="45">
        <f t="shared" si="75"/>
        <v>0</v>
      </c>
      <c r="W201" s="45">
        <f t="shared" ca="1" si="68"/>
        <v>0</v>
      </c>
      <c r="X201" s="274">
        <f t="shared" ca="1" si="76"/>
        <v>7.2759576141834259E-11</v>
      </c>
      <c r="Z201" s="28">
        <f t="shared" ca="1" si="77"/>
        <v>0</v>
      </c>
      <c r="AA201" s="233"/>
      <c r="AB201" s="45">
        <f t="shared" ca="1" si="59"/>
        <v>0</v>
      </c>
      <c r="AC201" s="45">
        <f t="shared" ca="1" si="60"/>
        <v>0</v>
      </c>
      <c r="AD201" s="25">
        <f t="shared" ca="1" si="61"/>
        <v>0</v>
      </c>
    </row>
    <row r="202" spans="4:30" x14ac:dyDescent="0.35">
      <c r="D202" s="20">
        <v>198</v>
      </c>
      <c r="E202" s="21">
        <f t="shared" ca="1" si="69"/>
        <v>116999</v>
      </c>
      <c r="F202" s="44">
        <f t="shared" ca="1" si="62"/>
        <v>117363</v>
      </c>
      <c r="G202" s="22" t="s">
        <v>119</v>
      </c>
      <c r="H202" s="44">
        <f t="shared" ca="1" si="70"/>
        <v>116970</v>
      </c>
      <c r="I202" s="45">
        <f t="shared" si="71"/>
        <v>0</v>
      </c>
      <c r="J202" s="45">
        <f t="shared" ca="1" si="63"/>
        <v>0</v>
      </c>
      <c r="K202" s="45">
        <f t="shared" si="72"/>
        <v>0</v>
      </c>
      <c r="L202" s="45"/>
      <c r="M202" s="45">
        <f t="shared" si="73"/>
        <v>0</v>
      </c>
      <c r="N202" s="257">
        <f t="shared" ca="1" si="64"/>
        <v>0.05</v>
      </c>
      <c r="O202" s="23"/>
      <c r="P202" s="255">
        <f t="shared" ca="1" si="65"/>
        <v>9.4999999999999998E-3</v>
      </c>
      <c r="Q202" s="163">
        <f t="shared" ca="1" si="66"/>
        <v>0.05</v>
      </c>
      <c r="R202" s="164">
        <f ca="1">NPV(Q201,K202:$K$244) + ($A$13+$A$14+$A$15)/POWER(1+Q201,$A$29-D202+1)</f>
        <v>0</v>
      </c>
      <c r="S202" s="164">
        <f ca="1">NPV(Q202,K202:$K$244) + ($A$13+$A$14+$A$15)/POWER(1+Q202,$A$29-D202+1)</f>
        <v>0</v>
      </c>
      <c r="T202" s="45">
        <f t="shared" ca="1" si="67"/>
        <v>7.2759576141834259E-11</v>
      </c>
      <c r="U202" s="45">
        <f t="shared" ca="1" si="74"/>
        <v>0</v>
      </c>
      <c r="V202" s="45">
        <f t="shared" si="75"/>
        <v>0</v>
      </c>
      <c r="W202" s="45">
        <f t="shared" ca="1" si="68"/>
        <v>0</v>
      </c>
      <c r="X202" s="274">
        <f t="shared" ca="1" si="76"/>
        <v>7.2759576141834259E-11</v>
      </c>
      <c r="Z202" s="28">
        <f t="shared" ca="1" si="77"/>
        <v>0</v>
      </c>
      <c r="AA202" s="233"/>
      <c r="AB202" s="45">
        <f t="shared" ca="1" si="59"/>
        <v>0</v>
      </c>
      <c r="AC202" s="45">
        <f t="shared" ca="1" si="60"/>
        <v>0</v>
      </c>
      <c r="AD202" s="25">
        <f t="shared" ca="1" si="61"/>
        <v>0</v>
      </c>
    </row>
    <row r="203" spans="4:30" x14ac:dyDescent="0.35">
      <c r="D203" s="20">
        <v>199</v>
      </c>
      <c r="E203" s="21">
        <f t="shared" ca="1" si="69"/>
        <v>117364</v>
      </c>
      <c r="F203" s="44">
        <f t="shared" ca="1" si="62"/>
        <v>117728</v>
      </c>
      <c r="G203" s="22" t="s">
        <v>119</v>
      </c>
      <c r="H203" s="44">
        <f t="shared" ca="1" si="70"/>
        <v>117335</v>
      </c>
      <c r="I203" s="45">
        <f t="shared" si="71"/>
        <v>0</v>
      </c>
      <c r="J203" s="45">
        <f t="shared" ca="1" si="63"/>
        <v>0</v>
      </c>
      <c r="K203" s="45">
        <f t="shared" si="72"/>
        <v>0</v>
      </c>
      <c r="L203" s="45"/>
      <c r="M203" s="45">
        <f t="shared" si="73"/>
        <v>0</v>
      </c>
      <c r="N203" s="257">
        <f t="shared" ca="1" si="64"/>
        <v>0.05</v>
      </c>
      <c r="O203" s="23"/>
      <c r="P203" s="255">
        <f t="shared" ca="1" si="65"/>
        <v>9.4999999999999998E-3</v>
      </c>
      <c r="Q203" s="163">
        <f t="shared" ca="1" si="66"/>
        <v>0.05</v>
      </c>
      <c r="R203" s="164">
        <f ca="1">NPV(Q202,K203:$K$244) + ($A$13+$A$14+$A$15)/POWER(1+Q202,$A$29-D203+1)</f>
        <v>0</v>
      </c>
      <c r="S203" s="164">
        <f ca="1">NPV(Q203,K203:$K$244) + ($A$13+$A$14+$A$15)/POWER(1+Q203,$A$29-D203+1)</f>
        <v>0</v>
      </c>
      <c r="T203" s="45">
        <f t="shared" ca="1" si="67"/>
        <v>7.2759576141834259E-11</v>
      </c>
      <c r="U203" s="45">
        <f t="shared" ca="1" si="74"/>
        <v>0</v>
      </c>
      <c r="V203" s="45">
        <f t="shared" si="75"/>
        <v>0</v>
      </c>
      <c r="W203" s="45">
        <f t="shared" ca="1" si="68"/>
        <v>0</v>
      </c>
      <c r="X203" s="274">
        <f t="shared" ca="1" si="76"/>
        <v>7.2759576141834259E-11</v>
      </c>
      <c r="Z203" s="28">
        <f t="shared" ca="1" si="77"/>
        <v>0</v>
      </c>
      <c r="AA203" s="233"/>
      <c r="AB203" s="45">
        <f t="shared" ca="1" si="59"/>
        <v>0</v>
      </c>
      <c r="AC203" s="45">
        <f t="shared" ca="1" si="60"/>
        <v>0</v>
      </c>
      <c r="AD203" s="25">
        <f t="shared" ca="1" si="61"/>
        <v>0</v>
      </c>
    </row>
    <row r="204" spans="4:30" x14ac:dyDescent="0.35">
      <c r="D204" s="20">
        <v>200</v>
      </c>
      <c r="E204" s="21">
        <f t="shared" ca="1" si="69"/>
        <v>117729</v>
      </c>
      <c r="F204" s="44">
        <f t="shared" ca="1" si="62"/>
        <v>118093</v>
      </c>
      <c r="G204" s="22" t="s">
        <v>119</v>
      </c>
      <c r="H204" s="44">
        <f t="shared" ca="1" si="70"/>
        <v>117700</v>
      </c>
      <c r="I204" s="45">
        <f t="shared" si="71"/>
        <v>0</v>
      </c>
      <c r="J204" s="45">
        <f t="shared" ca="1" si="63"/>
        <v>0</v>
      </c>
      <c r="K204" s="45">
        <f t="shared" si="72"/>
        <v>0</v>
      </c>
      <c r="L204" s="45"/>
      <c r="M204" s="45">
        <f t="shared" si="73"/>
        <v>0</v>
      </c>
      <c r="N204" s="257">
        <f t="shared" ca="1" si="64"/>
        <v>0.05</v>
      </c>
      <c r="O204" s="23"/>
      <c r="P204" s="255">
        <f t="shared" ca="1" si="65"/>
        <v>9.4999999999999998E-3</v>
      </c>
      <c r="Q204" s="163">
        <f t="shared" ca="1" si="66"/>
        <v>0.05</v>
      </c>
      <c r="R204" s="164">
        <f ca="1">NPV(Q203,K204:$K$244) + ($A$13+$A$14+$A$15)/POWER(1+Q203,$A$29-D204+1)</f>
        <v>0</v>
      </c>
      <c r="S204" s="164">
        <f ca="1">NPV(Q204,K204:$K$244) + ($A$13+$A$14+$A$15)/POWER(1+Q204,$A$29-D204+1)</f>
        <v>0</v>
      </c>
      <c r="T204" s="45">
        <f t="shared" ca="1" si="67"/>
        <v>7.2759576141834259E-11</v>
      </c>
      <c r="U204" s="45">
        <f t="shared" ca="1" si="74"/>
        <v>0</v>
      </c>
      <c r="V204" s="45">
        <f t="shared" si="75"/>
        <v>0</v>
      </c>
      <c r="W204" s="45">
        <f t="shared" ca="1" si="68"/>
        <v>0</v>
      </c>
      <c r="X204" s="274">
        <f t="shared" ca="1" si="76"/>
        <v>7.2759576141834259E-11</v>
      </c>
      <c r="Z204" s="28">
        <f t="shared" ca="1" si="77"/>
        <v>0</v>
      </c>
      <c r="AA204" s="233"/>
      <c r="AB204" s="45">
        <f t="shared" ca="1" si="59"/>
        <v>0</v>
      </c>
      <c r="AC204" s="45">
        <f t="shared" ca="1" si="60"/>
        <v>0</v>
      </c>
      <c r="AD204" s="25">
        <f t="shared" ca="1" si="61"/>
        <v>0</v>
      </c>
    </row>
    <row r="205" spans="4:30" x14ac:dyDescent="0.35">
      <c r="D205" s="20">
        <v>201</v>
      </c>
      <c r="E205" s="21">
        <f t="shared" ca="1" si="69"/>
        <v>118094</v>
      </c>
      <c r="F205" s="44">
        <f t="shared" ca="1" si="62"/>
        <v>118459</v>
      </c>
      <c r="G205" s="22" t="s">
        <v>119</v>
      </c>
      <c r="H205" s="44">
        <f t="shared" ca="1" si="70"/>
        <v>118065</v>
      </c>
      <c r="I205" s="45">
        <f t="shared" si="71"/>
        <v>0</v>
      </c>
      <c r="J205" s="45">
        <f t="shared" ca="1" si="63"/>
        <v>0</v>
      </c>
      <c r="K205" s="45">
        <f t="shared" si="72"/>
        <v>0</v>
      </c>
      <c r="L205" s="45"/>
      <c r="M205" s="45">
        <f t="shared" si="73"/>
        <v>0</v>
      </c>
      <c r="N205" s="257">
        <f t="shared" ca="1" si="64"/>
        <v>0.05</v>
      </c>
      <c r="O205" s="23"/>
      <c r="P205" s="255">
        <f t="shared" ca="1" si="65"/>
        <v>9.4999999999999998E-3</v>
      </c>
      <c r="Q205" s="163">
        <f t="shared" ca="1" si="66"/>
        <v>0.05</v>
      </c>
      <c r="R205" s="164">
        <f ca="1">NPV(Q204,K205:$K$244) + ($A$13+$A$14+$A$15)/POWER(1+Q204,$A$29-D205+1)</f>
        <v>0</v>
      </c>
      <c r="S205" s="164">
        <f ca="1">NPV(Q205,K205:$K$244) + ($A$13+$A$14+$A$15)/POWER(1+Q205,$A$29-D205+1)</f>
        <v>0</v>
      </c>
      <c r="T205" s="45">
        <f t="shared" ca="1" si="67"/>
        <v>7.2759576141834259E-11</v>
      </c>
      <c r="U205" s="45">
        <f t="shared" ca="1" si="74"/>
        <v>0</v>
      </c>
      <c r="V205" s="45">
        <f t="shared" si="75"/>
        <v>0</v>
      </c>
      <c r="W205" s="45">
        <f t="shared" ca="1" si="68"/>
        <v>0</v>
      </c>
      <c r="X205" s="274">
        <f t="shared" ca="1" si="76"/>
        <v>7.2759576141834259E-11</v>
      </c>
      <c r="Z205" s="28">
        <f t="shared" ca="1" si="77"/>
        <v>0</v>
      </c>
      <c r="AA205" s="233"/>
      <c r="AB205" s="45">
        <f t="shared" ca="1" si="59"/>
        <v>0</v>
      </c>
      <c r="AC205" s="45">
        <f t="shared" ca="1" si="60"/>
        <v>0</v>
      </c>
      <c r="AD205" s="25">
        <f t="shared" ca="1" si="61"/>
        <v>0</v>
      </c>
    </row>
    <row r="206" spans="4:30" x14ac:dyDescent="0.35">
      <c r="D206" s="20">
        <v>202</v>
      </c>
      <c r="E206" s="21">
        <f t="shared" ca="1" si="69"/>
        <v>118460</v>
      </c>
      <c r="F206" s="44">
        <f t="shared" ca="1" si="62"/>
        <v>118824</v>
      </c>
      <c r="G206" s="22" t="s">
        <v>119</v>
      </c>
      <c r="H206" s="44">
        <f t="shared" ca="1" si="70"/>
        <v>118431</v>
      </c>
      <c r="I206" s="45">
        <f t="shared" si="71"/>
        <v>0</v>
      </c>
      <c r="J206" s="45">
        <f t="shared" ca="1" si="63"/>
        <v>0</v>
      </c>
      <c r="K206" s="45">
        <f t="shared" si="72"/>
        <v>0</v>
      </c>
      <c r="L206" s="45"/>
      <c r="M206" s="45">
        <f t="shared" si="73"/>
        <v>0</v>
      </c>
      <c r="N206" s="257">
        <f t="shared" ca="1" si="64"/>
        <v>0.05</v>
      </c>
      <c r="O206" s="23"/>
      <c r="P206" s="255">
        <f t="shared" ca="1" si="65"/>
        <v>9.4999999999999998E-3</v>
      </c>
      <c r="Q206" s="163">
        <f t="shared" ca="1" si="66"/>
        <v>0.05</v>
      </c>
      <c r="R206" s="164">
        <f ca="1">NPV(Q205,K206:$K$244) + ($A$13+$A$14+$A$15)/POWER(1+Q205,$A$29-D206+1)</f>
        <v>0</v>
      </c>
      <c r="S206" s="164">
        <f ca="1">NPV(Q206,K206:$K$244) + ($A$13+$A$14+$A$15)/POWER(1+Q206,$A$29-D206+1)</f>
        <v>0</v>
      </c>
      <c r="T206" s="45">
        <f t="shared" ca="1" si="67"/>
        <v>7.2759576141834259E-11</v>
      </c>
      <c r="U206" s="45">
        <f t="shared" ca="1" si="74"/>
        <v>0</v>
      </c>
      <c r="V206" s="45">
        <f t="shared" si="75"/>
        <v>0</v>
      </c>
      <c r="W206" s="45">
        <f t="shared" ca="1" si="68"/>
        <v>0</v>
      </c>
      <c r="X206" s="274">
        <f t="shared" ca="1" si="76"/>
        <v>7.2759576141834259E-11</v>
      </c>
      <c r="Z206" s="28">
        <f t="shared" ca="1" si="77"/>
        <v>0</v>
      </c>
      <c r="AA206" s="233"/>
      <c r="AB206" s="45">
        <f t="shared" ref="AB206:AB244" ca="1" si="78">IFERROR(Z206/($A$43-D206+1),0)</f>
        <v>0</v>
      </c>
      <c r="AC206" s="45">
        <f t="shared" ca="1" si="60"/>
        <v>0</v>
      </c>
      <c r="AD206" s="25">
        <f t="shared" ca="1" si="61"/>
        <v>0</v>
      </c>
    </row>
    <row r="207" spans="4:30" x14ac:dyDescent="0.35">
      <c r="D207" s="20">
        <v>203</v>
      </c>
      <c r="E207" s="21">
        <f t="shared" ca="1" si="69"/>
        <v>118825</v>
      </c>
      <c r="F207" s="44">
        <f t="shared" ca="1" si="62"/>
        <v>119189</v>
      </c>
      <c r="G207" s="22" t="s">
        <v>119</v>
      </c>
      <c r="H207" s="44">
        <f t="shared" ca="1" si="70"/>
        <v>118796</v>
      </c>
      <c r="I207" s="45">
        <f t="shared" si="71"/>
        <v>0</v>
      </c>
      <c r="J207" s="45">
        <f t="shared" ca="1" si="63"/>
        <v>0</v>
      </c>
      <c r="K207" s="45">
        <f t="shared" si="72"/>
        <v>0</v>
      </c>
      <c r="L207" s="45"/>
      <c r="M207" s="45">
        <f t="shared" si="73"/>
        <v>0</v>
      </c>
      <c r="N207" s="257">
        <f t="shared" ca="1" si="64"/>
        <v>0.05</v>
      </c>
      <c r="O207" s="23"/>
      <c r="P207" s="255">
        <f t="shared" ca="1" si="65"/>
        <v>9.4999999999999998E-3</v>
      </c>
      <c r="Q207" s="163">
        <f t="shared" ca="1" si="66"/>
        <v>0.05</v>
      </c>
      <c r="R207" s="164">
        <f ca="1">NPV(Q206,K207:$K$244) + ($A$13+$A$14+$A$15)/POWER(1+Q206,$A$29-D207+1)</f>
        <v>0</v>
      </c>
      <c r="S207" s="164">
        <f ca="1">NPV(Q207,K207:$K$244) + ($A$13+$A$14+$A$15)/POWER(1+Q207,$A$29-D207+1)</f>
        <v>0</v>
      </c>
      <c r="T207" s="45">
        <f t="shared" ca="1" si="67"/>
        <v>7.2759576141834259E-11</v>
      </c>
      <c r="U207" s="45">
        <f t="shared" ca="1" si="74"/>
        <v>0</v>
      </c>
      <c r="V207" s="45">
        <f t="shared" si="75"/>
        <v>0</v>
      </c>
      <c r="W207" s="45">
        <f t="shared" ca="1" si="68"/>
        <v>0</v>
      </c>
      <c r="X207" s="274">
        <f t="shared" ca="1" si="76"/>
        <v>7.2759576141834259E-11</v>
      </c>
      <c r="Z207" s="28">
        <f t="shared" ca="1" si="77"/>
        <v>0</v>
      </c>
      <c r="AA207" s="233"/>
      <c r="AB207" s="45">
        <f t="shared" ca="1" si="78"/>
        <v>0</v>
      </c>
      <c r="AC207" s="45">
        <f t="shared" ca="1" si="60"/>
        <v>0</v>
      </c>
      <c r="AD207" s="25">
        <f t="shared" ca="1" si="61"/>
        <v>0</v>
      </c>
    </row>
    <row r="208" spans="4:30" x14ac:dyDescent="0.35">
      <c r="D208" s="20">
        <v>204</v>
      </c>
      <c r="E208" s="21">
        <f t="shared" ca="1" si="69"/>
        <v>119190</v>
      </c>
      <c r="F208" s="44">
        <f t="shared" ca="1" si="62"/>
        <v>119554</v>
      </c>
      <c r="G208" s="22" t="s">
        <v>119</v>
      </c>
      <c r="H208" s="44">
        <f t="shared" ca="1" si="70"/>
        <v>119161</v>
      </c>
      <c r="I208" s="45">
        <f t="shared" si="71"/>
        <v>0</v>
      </c>
      <c r="J208" s="45">
        <f t="shared" ca="1" si="63"/>
        <v>0</v>
      </c>
      <c r="K208" s="45">
        <f t="shared" si="72"/>
        <v>0</v>
      </c>
      <c r="L208" s="45"/>
      <c r="M208" s="45">
        <f t="shared" si="73"/>
        <v>0</v>
      </c>
      <c r="N208" s="257">
        <f t="shared" ca="1" si="64"/>
        <v>0.05</v>
      </c>
      <c r="O208" s="23"/>
      <c r="P208" s="255">
        <f t="shared" ca="1" si="65"/>
        <v>9.4999999999999998E-3</v>
      </c>
      <c r="Q208" s="163">
        <f t="shared" ca="1" si="66"/>
        <v>0.05</v>
      </c>
      <c r="R208" s="164">
        <f ca="1">NPV(Q207,K208:$K$244) + ($A$13+$A$14+$A$15)/POWER(1+Q207,$A$29-D208+1)</f>
        <v>0</v>
      </c>
      <c r="S208" s="164">
        <f ca="1">NPV(Q208,K208:$K$244) + ($A$13+$A$14+$A$15)/POWER(1+Q208,$A$29-D208+1)</f>
        <v>0</v>
      </c>
      <c r="T208" s="45">
        <f t="shared" ca="1" si="67"/>
        <v>7.2759576141834259E-11</v>
      </c>
      <c r="U208" s="45">
        <f t="shared" ca="1" si="74"/>
        <v>0</v>
      </c>
      <c r="V208" s="45">
        <f t="shared" si="75"/>
        <v>0</v>
      </c>
      <c r="W208" s="45">
        <f t="shared" ca="1" si="68"/>
        <v>0</v>
      </c>
      <c r="X208" s="274">
        <f t="shared" ca="1" si="76"/>
        <v>7.2759576141834259E-11</v>
      </c>
      <c r="Z208" s="28">
        <f t="shared" ca="1" si="77"/>
        <v>0</v>
      </c>
      <c r="AA208" s="233"/>
      <c r="AB208" s="45">
        <f t="shared" ca="1" si="78"/>
        <v>0</v>
      </c>
      <c r="AC208" s="45">
        <f t="shared" ca="1" si="60"/>
        <v>0</v>
      </c>
      <c r="AD208" s="25">
        <f t="shared" ca="1" si="61"/>
        <v>0</v>
      </c>
    </row>
    <row r="209" spans="4:30" x14ac:dyDescent="0.35">
      <c r="D209" s="20">
        <v>205</v>
      </c>
      <c r="E209" s="21">
        <f t="shared" ca="1" si="69"/>
        <v>119555</v>
      </c>
      <c r="F209" s="44">
        <f t="shared" ca="1" si="62"/>
        <v>119920</v>
      </c>
      <c r="G209" s="22" t="s">
        <v>119</v>
      </c>
      <c r="H209" s="44">
        <f t="shared" ca="1" si="70"/>
        <v>119526</v>
      </c>
      <c r="I209" s="45">
        <f t="shared" si="71"/>
        <v>0</v>
      </c>
      <c r="J209" s="45">
        <f t="shared" ca="1" si="63"/>
        <v>0</v>
      </c>
      <c r="K209" s="45">
        <f t="shared" si="72"/>
        <v>0</v>
      </c>
      <c r="L209" s="45"/>
      <c r="M209" s="45">
        <f t="shared" si="73"/>
        <v>0</v>
      </c>
      <c r="N209" s="257">
        <f t="shared" ca="1" si="64"/>
        <v>0.05</v>
      </c>
      <c r="O209" s="23"/>
      <c r="P209" s="255">
        <f t="shared" ca="1" si="65"/>
        <v>9.4999999999999998E-3</v>
      </c>
      <c r="Q209" s="163">
        <f t="shared" ca="1" si="66"/>
        <v>0.05</v>
      </c>
      <c r="R209" s="164">
        <f ca="1">NPV(Q208,K209:$K$244) + ($A$13+$A$14+$A$15)/POWER(1+Q208,$A$29-D209+1)</f>
        <v>0</v>
      </c>
      <c r="S209" s="164">
        <f ca="1">NPV(Q209,K209:$K$244) + ($A$13+$A$14+$A$15)/POWER(1+Q209,$A$29-D209+1)</f>
        <v>0</v>
      </c>
      <c r="T209" s="45">
        <f t="shared" ca="1" si="67"/>
        <v>7.2759576141834259E-11</v>
      </c>
      <c r="U209" s="45">
        <f t="shared" ca="1" si="74"/>
        <v>0</v>
      </c>
      <c r="V209" s="45">
        <f t="shared" si="75"/>
        <v>0</v>
      </c>
      <c r="W209" s="45">
        <f t="shared" ca="1" si="68"/>
        <v>0</v>
      </c>
      <c r="X209" s="274">
        <f t="shared" ca="1" si="76"/>
        <v>7.2759576141834259E-11</v>
      </c>
      <c r="Z209" s="28">
        <f t="shared" ca="1" si="77"/>
        <v>0</v>
      </c>
      <c r="AA209" s="233"/>
      <c r="AB209" s="45">
        <f t="shared" ca="1" si="78"/>
        <v>0</v>
      </c>
      <c r="AC209" s="45">
        <f t="shared" ca="1" si="60"/>
        <v>0</v>
      </c>
      <c r="AD209" s="25">
        <f t="shared" ca="1" si="61"/>
        <v>0</v>
      </c>
    </row>
    <row r="210" spans="4:30" x14ac:dyDescent="0.35">
      <c r="D210" s="20">
        <v>206</v>
      </c>
      <c r="E210" s="21">
        <f t="shared" ca="1" si="69"/>
        <v>119921</v>
      </c>
      <c r="F210" s="44">
        <f t="shared" ca="1" si="62"/>
        <v>120285</v>
      </c>
      <c r="G210" s="22" t="s">
        <v>119</v>
      </c>
      <c r="H210" s="44">
        <f t="shared" ca="1" si="70"/>
        <v>119892</v>
      </c>
      <c r="I210" s="45">
        <f t="shared" si="71"/>
        <v>0</v>
      </c>
      <c r="J210" s="45">
        <f t="shared" ca="1" si="63"/>
        <v>0</v>
      </c>
      <c r="K210" s="45">
        <f t="shared" si="72"/>
        <v>0</v>
      </c>
      <c r="L210" s="45"/>
      <c r="M210" s="45">
        <f t="shared" si="73"/>
        <v>0</v>
      </c>
      <c r="N210" s="257">
        <f t="shared" ca="1" si="64"/>
        <v>0.05</v>
      </c>
      <c r="O210" s="23"/>
      <c r="P210" s="255">
        <f t="shared" ca="1" si="65"/>
        <v>9.4999999999999998E-3</v>
      </c>
      <c r="Q210" s="163">
        <f t="shared" ca="1" si="66"/>
        <v>0.05</v>
      </c>
      <c r="R210" s="164">
        <f ca="1">NPV(Q209,K210:$K$244) + ($A$13+$A$14+$A$15)/POWER(1+Q209,$A$29-D210+1)</f>
        <v>0</v>
      </c>
      <c r="S210" s="164">
        <f ca="1">NPV(Q210,K210:$K$244) + ($A$13+$A$14+$A$15)/POWER(1+Q210,$A$29-D210+1)</f>
        <v>0</v>
      </c>
      <c r="T210" s="45">
        <f t="shared" ca="1" si="67"/>
        <v>7.2759576141834259E-11</v>
      </c>
      <c r="U210" s="45">
        <f t="shared" ca="1" si="74"/>
        <v>0</v>
      </c>
      <c r="V210" s="45">
        <f t="shared" si="75"/>
        <v>0</v>
      </c>
      <c r="W210" s="45">
        <f t="shared" ca="1" si="68"/>
        <v>0</v>
      </c>
      <c r="X210" s="274">
        <f t="shared" ca="1" si="76"/>
        <v>7.2759576141834259E-11</v>
      </c>
      <c r="Z210" s="28">
        <f t="shared" ca="1" si="77"/>
        <v>0</v>
      </c>
      <c r="AA210" s="233"/>
      <c r="AB210" s="45">
        <f t="shared" ca="1" si="78"/>
        <v>0</v>
      </c>
      <c r="AC210" s="45">
        <f t="shared" ca="1" si="60"/>
        <v>0</v>
      </c>
      <c r="AD210" s="25">
        <f t="shared" ca="1" si="61"/>
        <v>0</v>
      </c>
    </row>
    <row r="211" spans="4:30" x14ac:dyDescent="0.35">
      <c r="D211" s="20">
        <v>207</v>
      </c>
      <c r="E211" s="21">
        <f t="shared" ca="1" si="69"/>
        <v>120286</v>
      </c>
      <c r="F211" s="44">
        <f t="shared" ca="1" si="62"/>
        <v>120650</v>
      </c>
      <c r="G211" s="22" t="s">
        <v>119</v>
      </c>
      <c r="H211" s="44">
        <f t="shared" ca="1" si="70"/>
        <v>120257</v>
      </c>
      <c r="I211" s="45">
        <f t="shared" si="71"/>
        <v>0</v>
      </c>
      <c r="J211" s="45">
        <f t="shared" ca="1" si="63"/>
        <v>0</v>
      </c>
      <c r="K211" s="45">
        <f t="shared" si="72"/>
        <v>0</v>
      </c>
      <c r="L211" s="45"/>
      <c r="M211" s="45">
        <f t="shared" si="73"/>
        <v>0</v>
      </c>
      <c r="N211" s="257">
        <f t="shared" ca="1" si="64"/>
        <v>0.05</v>
      </c>
      <c r="O211" s="23"/>
      <c r="P211" s="255">
        <f t="shared" ca="1" si="65"/>
        <v>9.4999999999999998E-3</v>
      </c>
      <c r="Q211" s="163">
        <f t="shared" ca="1" si="66"/>
        <v>0.05</v>
      </c>
      <c r="R211" s="164">
        <f ca="1">NPV(Q210,K211:$K$244) + ($A$13+$A$14+$A$15)/POWER(1+Q210,$A$29-D211+1)</f>
        <v>0</v>
      </c>
      <c r="S211" s="164">
        <f ca="1">NPV(Q211,K211:$K$244) + ($A$13+$A$14+$A$15)/POWER(1+Q211,$A$29-D211+1)</f>
        <v>0</v>
      </c>
      <c r="T211" s="45">
        <f t="shared" ca="1" si="67"/>
        <v>7.2759576141834259E-11</v>
      </c>
      <c r="U211" s="45">
        <f t="shared" ca="1" si="74"/>
        <v>0</v>
      </c>
      <c r="V211" s="45">
        <f t="shared" si="75"/>
        <v>0</v>
      </c>
      <c r="W211" s="45">
        <f t="shared" ca="1" si="68"/>
        <v>0</v>
      </c>
      <c r="X211" s="274">
        <f t="shared" ca="1" si="76"/>
        <v>7.2759576141834259E-11</v>
      </c>
      <c r="Z211" s="28">
        <f t="shared" ca="1" si="77"/>
        <v>0</v>
      </c>
      <c r="AA211" s="233"/>
      <c r="AB211" s="45">
        <f t="shared" ca="1" si="78"/>
        <v>0</v>
      </c>
      <c r="AC211" s="45">
        <f t="shared" ca="1" si="60"/>
        <v>0</v>
      </c>
      <c r="AD211" s="25">
        <f t="shared" ca="1" si="61"/>
        <v>0</v>
      </c>
    </row>
    <row r="212" spans="4:30" x14ac:dyDescent="0.35">
      <c r="D212" s="20">
        <v>208</v>
      </c>
      <c r="E212" s="21">
        <f t="shared" ca="1" si="69"/>
        <v>120651</v>
      </c>
      <c r="F212" s="44">
        <f t="shared" ca="1" si="62"/>
        <v>121015</v>
      </c>
      <c r="G212" s="22" t="s">
        <v>119</v>
      </c>
      <c r="H212" s="44">
        <f t="shared" ca="1" si="70"/>
        <v>120622</v>
      </c>
      <c r="I212" s="45">
        <f t="shared" si="71"/>
        <v>0</v>
      </c>
      <c r="J212" s="45">
        <f t="shared" ca="1" si="63"/>
        <v>0</v>
      </c>
      <c r="K212" s="45">
        <f t="shared" si="72"/>
        <v>0</v>
      </c>
      <c r="L212" s="45"/>
      <c r="M212" s="45">
        <f t="shared" si="73"/>
        <v>0</v>
      </c>
      <c r="N212" s="257">
        <f t="shared" ca="1" si="64"/>
        <v>0.05</v>
      </c>
      <c r="O212" s="23"/>
      <c r="P212" s="255">
        <f t="shared" ca="1" si="65"/>
        <v>9.4999999999999998E-3</v>
      </c>
      <c r="Q212" s="163">
        <f t="shared" ca="1" si="66"/>
        <v>0.05</v>
      </c>
      <c r="R212" s="164">
        <f ca="1">NPV(Q211,K212:$K$244) + ($A$13+$A$14+$A$15)/POWER(1+Q211,$A$29-D212+1)</f>
        <v>0</v>
      </c>
      <c r="S212" s="164">
        <f ca="1">NPV(Q212,K212:$K$244) + ($A$13+$A$14+$A$15)/POWER(1+Q212,$A$29-D212+1)</f>
        <v>0</v>
      </c>
      <c r="T212" s="45">
        <f t="shared" ca="1" si="67"/>
        <v>7.2759576141834259E-11</v>
      </c>
      <c r="U212" s="45">
        <f t="shared" ca="1" si="74"/>
        <v>0</v>
      </c>
      <c r="V212" s="45">
        <f t="shared" si="75"/>
        <v>0</v>
      </c>
      <c r="W212" s="45">
        <f t="shared" ca="1" si="68"/>
        <v>0</v>
      </c>
      <c r="X212" s="274">
        <f t="shared" ca="1" si="76"/>
        <v>7.2759576141834259E-11</v>
      </c>
      <c r="Z212" s="28">
        <f t="shared" ca="1" si="77"/>
        <v>0</v>
      </c>
      <c r="AA212" s="233"/>
      <c r="AB212" s="45">
        <f t="shared" ca="1" si="78"/>
        <v>0</v>
      </c>
      <c r="AC212" s="45">
        <f t="shared" ca="1" si="60"/>
        <v>0</v>
      </c>
      <c r="AD212" s="25">
        <f t="shared" ca="1" si="61"/>
        <v>0</v>
      </c>
    </row>
    <row r="213" spans="4:30" x14ac:dyDescent="0.35">
      <c r="D213" s="20">
        <v>209</v>
      </c>
      <c r="E213" s="21">
        <f t="shared" ca="1" si="69"/>
        <v>121016</v>
      </c>
      <c r="F213" s="44">
        <f t="shared" ca="1" si="62"/>
        <v>121381</v>
      </c>
      <c r="G213" s="22" t="s">
        <v>119</v>
      </c>
      <c r="H213" s="44">
        <f t="shared" ca="1" si="70"/>
        <v>120987</v>
      </c>
      <c r="I213" s="45">
        <f t="shared" si="71"/>
        <v>0</v>
      </c>
      <c r="J213" s="45">
        <f t="shared" ca="1" si="63"/>
        <v>0</v>
      </c>
      <c r="K213" s="45">
        <f t="shared" si="72"/>
        <v>0</v>
      </c>
      <c r="L213" s="45"/>
      <c r="M213" s="45">
        <f t="shared" si="73"/>
        <v>0</v>
      </c>
      <c r="N213" s="257">
        <f t="shared" ca="1" si="64"/>
        <v>0.05</v>
      </c>
      <c r="O213" s="23"/>
      <c r="P213" s="255">
        <f t="shared" ca="1" si="65"/>
        <v>9.4999999999999998E-3</v>
      </c>
      <c r="Q213" s="163">
        <f t="shared" ca="1" si="66"/>
        <v>0.05</v>
      </c>
      <c r="R213" s="164">
        <f ca="1">NPV(Q212,K213:$K$244) + ($A$13+$A$14+$A$15)/POWER(1+Q212,$A$29-D213+1)</f>
        <v>0</v>
      </c>
      <c r="S213" s="164">
        <f ca="1">NPV(Q213,K213:$K$244) + ($A$13+$A$14+$A$15)/POWER(1+Q213,$A$29-D213+1)</f>
        <v>0</v>
      </c>
      <c r="T213" s="45">
        <f t="shared" ca="1" si="67"/>
        <v>7.2759576141834259E-11</v>
      </c>
      <c r="U213" s="45">
        <f t="shared" ca="1" si="74"/>
        <v>0</v>
      </c>
      <c r="V213" s="45">
        <f t="shared" si="75"/>
        <v>0</v>
      </c>
      <c r="W213" s="45">
        <f t="shared" ca="1" si="68"/>
        <v>0</v>
      </c>
      <c r="X213" s="274">
        <f t="shared" ca="1" si="76"/>
        <v>7.2759576141834259E-11</v>
      </c>
      <c r="Z213" s="28">
        <f t="shared" ca="1" si="77"/>
        <v>0</v>
      </c>
      <c r="AA213" s="233"/>
      <c r="AB213" s="45">
        <f t="shared" ca="1" si="78"/>
        <v>0</v>
      </c>
      <c r="AC213" s="45">
        <f t="shared" ca="1" si="60"/>
        <v>0</v>
      </c>
      <c r="AD213" s="25">
        <f t="shared" ca="1" si="61"/>
        <v>0</v>
      </c>
    </row>
    <row r="214" spans="4:30" x14ac:dyDescent="0.35">
      <c r="D214" s="20">
        <v>210</v>
      </c>
      <c r="E214" s="21">
        <f t="shared" ca="1" si="69"/>
        <v>121382</v>
      </c>
      <c r="F214" s="44">
        <f t="shared" ca="1" si="62"/>
        <v>121746</v>
      </c>
      <c r="G214" s="22" t="s">
        <v>119</v>
      </c>
      <c r="H214" s="44">
        <f t="shared" ca="1" si="70"/>
        <v>121353</v>
      </c>
      <c r="I214" s="45">
        <f t="shared" si="71"/>
        <v>0</v>
      </c>
      <c r="J214" s="45">
        <f t="shared" ca="1" si="63"/>
        <v>0</v>
      </c>
      <c r="K214" s="45">
        <f t="shared" si="72"/>
        <v>0</v>
      </c>
      <c r="L214" s="45"/>
      <c r="M214" s="45">
        <f t="shared" si="73"/>
        <v>0</v>
      </c>
      <c r="N214" s="257">
        <f t="shared" ca="1" si="64"/>
        <v>0.05</v>
      </c>
      <c r="O214" s="23"/>
      <c r="P214" s="255">
        <f t="shared" ca="1" si="65"/>
        <v>9.4999999999999998E-3</v>
      </c>
      <c r="Q214" s="163">
        <f t="shared" ca="1" si="66"/>
        <v>0.05</v>
      </c>
      <c r="R214" s="164">
        <f ca="1">NPV(Q213,K214:$K$244) + ($A$13+$A$14+$A$15)/POWER(1+Q213,$A$29-D214+1)</f>
        <v>0</v>
      </c>
      <c r="S214" s="164">
        <f ca="1">NPV(Q214,K214:$K$244) + ($A$13+$A$14+$A$15)/POWER(1+Q214,$A$29-D214+1)</f>
        <v>0</v>
      </c>
      <c r="T214" s="45">
        <f t="shared" ca="1" si="67"/>
        <v>7.2759576141834259E-11</v>
      </c>
      <c r="U214" s="45">
        <f t="shared" ca="1" si="74"/>
        <v>0</v>
      </c>
      <c r="V214" s="45">
        <f t="shared" si="75"/>
        <v>0</v>
      </c>
      <c r="W214" s="45">
        <f t="shared" ca="1" si="68"/>
        <v>0</v>
      </c>
      <c r="X214" s="274">
        <f t="shared" ca="1" si="76"/>
        <v>7.2759576141834259E-11</v>
      </c>
      <c r="Z214" s="28">
        <f t="shared" ca="1" si="77"/>
        <v>0</v>
      </c>
      <c r="AA214" s="233"/>
      <c r="AB214" s="45">
        <f t="shared" ca="1" si="78"/>
        <v>0</v>
      </c>
      <c r="AC214" s="45">
        <f t="shared" ca="1" si="60"/>
        <v>0</v>
      </c>
      <c r="AD214" s="25">
        <f t="shared" ca="1" si="61"/>
        <v>0</v>
      </c>
    </row>
    <row r="215" spans="4:30" x14ac:dyDescent="0.35">
      <c r="D215" s="20">
        <v>211</v>
      </c>
      <c r="E215" s="21">
        <f t="shared" ca="1" si="69"/>
        <v>121747</v>
      </c>
      <c r="F215" s="44">
        <f t="shared" ca="1" si="62"/>
        <v>122111</v>
      </c>
      <c r="G215" s="22" t="s">
        <v>119</v>
      </c>
      <c r="H215" s="44">
        <f t="shared" ca="1" si="70"/>
        <v>121718</v>
      </c>
      <c r="I215" s="45">
        <f t="shared" si="71"/>
        <v>0</v>
      </c>
      <c r="J215" s="45">
        <f t="shared" ca="1" si="63"/>
        <v>0</v>
      </c>
      <c r="K215" s="45">
        <f t="shared" si="72"/>
        <v>0</v>
      </c>
      <c r="L215" s="45"/>
      <c r="M215" s="45">
        <f t="shared" si="73"/>
        <v>0</v>
      </c>
      <c r="N215" s="257">
        <f t="shared" ca="1" si="64"/>
        <v>0.05</v>
      </c>
      <c r="O215" s="23"/>
      <c r="P215" s="255">
        <f t="shared" ca="1" si="65"/>
        <v>9.4999999999999998E-3</v>
      </c>
      <c r="Q215" s="163">
        <f t="shared" ca="1" si="66"/>
        <v>0.05</v>
      </c>
      <c r="R215" s="164">
        <f ca="1">NPV(Q214,K215:$K$244) + ($A$13+$A$14+$A$15)/POWER(1+Q214,$A$29-D215+1)</f>
        <v>0</v>
      </c>
      <c r="S215" s="164">
        <f ca="1">NPV(Q215,K215:$K$244) + ($A$13+$A$14+$A$15)/POWER(1+Q215,$A$29-D215+1)</f>
        <v>0</v>
      </c>
      <c r="T215" s="45">
        <f t="shared" ca="1" si="67"/>
        <v>7.2759576141834259E-11</v>
      </c>
      <c r="U215" s="45">
        <f t="shared" ca="1" si="74"/>
        <v>0</v>
      </c>
      <c r="V215" s="45">
        <f t="shared" si="75"/>
        <v>0</v>
      </c>
      <c r="W215" s="45">
        <f t="shared" ca="1" si="68"/>
        <v>0</v>
      </c>
      <c r="X215" s="274">
        <f t="shared" ca="1" si="76"/>
        <v>7.2759576141834259E-11</v>
      </c>
      <c r="Z215" s="28">
        <f t="shared" ca="1" si="77"/>
        <v>0</v>
      </c>
      <c r="AA215" s="233"/>
      <c r="AB215" s="45">
        <f t="shared" ca="1" si="78"/>
        <v>0</v>
      </c>
      <c r="AC215" s="45">
        <f t="shared" ca="1" si="60"/>
        <v>0</v>
      </c>
      <c r="AD215" s="25">
        <f t="shared" ca="1" si="61"/>
        <v>0</v>
      </c>
    </row>
    <row r="216" spans="4:30" x14ac:dyDescent="0.35">
      <c r="D216" s="20">
        <v>212</v>
      </c>
      <c r="E216" s="21">
        <f t="shared" ca="1" si="69"/>
        <v>122112</v>
      </c>
      <c r="F216" s="44">
        <f t="shared" ca="1" si="62"/>
        <v>122476</v>
      </c>
      <c r="G216" s="22" t="s">
        <v>119</v>
      </c>
      <c r="H216" s="44">
        <f t="shared" ca="1" si="70"/>
        <v>122083</v>
      </c>
      <c r="I216" s="45">
        <f t="shared" si="71"/>
        <v>0</v>
      </c>
      <c r="J216" s="45">
        <f t="shared" ca="1" si="63"/>
        <v>0</v>
      </c>
      <c r="K216" s="45">
        <f t="shared" si="72"/>
        <v>0</v>
      </c>
      <c r="L216" s="45"/>
      <c r="M216" s="45">
        <f t="shared" si="73"/>
        <v>0</v>
      </c>
      <c r="N216" s="257">
        <f t="shared" ca="1" si="64"/>
        <v>0.05</v>
      </c>
      <c r="O216" s="23"/>
      <c r="P216" s="255">
        <f t="shared" ca="1" si="65"/>
        <v>9.4999999999999998E-3</v>
      </c>
      <c r="Q216" s="163">
        <f t="shared" ca="1" si="66"/>
        <v>0.05</v>
      </c>
      <c r="R216" s="164">
        <f ca="1">NPV(Q215,K216:$K$244) + ($A$13+$A$14+$A$15)/POWER(1+Q215,$A$29-D216+1)</f>
        <v>0</v>
      </c>
      <c r="S216" s="164">
        <f ca="1">NPV(Q216,K216:$K$244) + ($A$13+$A$14+$A$15)/POWER(1+Q216,$A$29-D216+1)</f>
        <v>0</v>
      </c>
      <c r="T216" s="45">
        <f t="shared" ca="1" si="67"/>
        <v>7.2759576141834259E-11</v>
      </c>
      <c r="U216" s="45">
        <f t="shared" ca="1" si="74"/>
        <v>0</v>
      </c>
      <c r="V216" s="45">
        <f t="shared" si="75"/>
        <v>0</v>
      </c>
      <c r="W216" s="45">
        <f t="shared" ca="1" si="68"/>
        <v>0</v>
      </c>
      <c r="X216" s="274">
        <f t="shared" ca="1" si="76"/>
        <v>7.2759576141834259E-11</v>
      </c>
      <c r="Z216" s="28">
        <f t="shared" ca="1" si="77"/>
        <v>0</v>
      </c>
      <c r="AA216" s="233"/>
      <c r="AB216" s="45">
        <f t="shared" ca="1" si="78"/>
        <v>0</v>
      </c>
      <c r="AC216" s="45">
        <f t="shared" ca="1" si="60"/>
        <v>0</v>
      </c>
      <c r="AD216" s="25">
        <f t="shared" ca="1" si="61"/>
        <v>0</v>
      </c>
    </row>
    <row r="217" spans="4:30" x14ac:dyDescent="0.35">
      <c r="D217" s="20">
        <v>213</v>
      </c>
      <c r="E217" s="21">
        <f t="shared" ca="1" si="69"/>
        <v>122477</v>
      </c>
      <c r="F217" s="44">
        <f t="shared" ca="1" si="62"/>
        <v>122842</v>
      </c>
      <c r="G217" s="22" t="s">
        <v>119</v>
      </c>
      <c r="H217" s="44">
        <f t="shared" ca="1" si="70"/>
        <v>122448</v>
      </c>
      <c r="I217" s="45">
        <f t="shared" si="71"/>
        <v>0</v>
      </c>
      <c r="J217" s="45">
        <f t="shared" ca="1" si="63"/>
        <v>0</v>
      </c>
      <c r="K217" s="45">
        <f t="shared" si="72"/>
        <v>0</v>
      </c>
      <c r="L217" s="45"/>
      <c r="M217" s="45">
        <f t="shared" si="73"/>
        <v>0</v>
      </c>
      <c r="N217" s="257">
        <f t="shared" ca="1" si="64"/>
        <v>0.05</v>
      </c>
      <c r="O217" s="23"/>
      <c r="P217" s="255">
        <f t="shared" ca="1" si="65"/>
        <v>9.4999999999999998E-3</v>
      </c>
      <c r="Q217" s="163">
        <f t="shared" ca="1" si="66"/>
        <v>0.05</v>
      </c>
      <c r="R217" s="164">
        <f ca="1">NPV(Q216,K217:$K$244) + ($A$13+$A$14+$A$15)/POWER(1+Q216,$A$29-D217+1)</f>
        <v>0</v>
      </c>
      <c r="S217" s="164">
        <f ca="1">NPV(Q217,K217:$K$244) + ($A$13+$A$14+$A$15)/POWER(1+Q217,$A$29-D217+1)</f>
        <v>0</v>
      </c>
      <c r="T217" s="45">
        <f t="shared" ca="1" si="67"/>
        <v>7.2759576141834259E-11</v>
      </c>
      <c r="U217" s="45">
        <f t="shared" ca="1" si="74"/>
        <v>0</v>
      </c>
      <c r="V217" s="45">
        <f t="shared" si="75"/>
        <v>0</v>
      </c>
      <c r="W217" s="45">
        <f t="shared" ca="1" si="68"/>
        <v>0</v>
      </c>
      <c r="X217" s="274">
        <f t="shared" ca="1" si="76"/>
        <v>7.2759576141834259E-11</v>
      </c>
      <c r="Z217" s="28">
        <f t="shared" ca="1" si="77"/>
        <v>0</v>
      </c>
      <c r="AA217" s="233"/>
      <c r="AB217" s="45">
        <f t="shared" ca="1" si="78"/>
        <v>0</v>
      </c>
      <c r="AC217" s="45">
        <f t="shared" ca="1" si="60"/>
        <v>0</v>
      </c>
      <c r="AD217" s="25">
        <f t="shared" ca="1" si="61"/>
        <v>0</v>
      </c>
    </row>
    <row r="218" spans="4:30" x14ac:dyDescent="0.35">
      <c r="D218" s="20">
        <v>214</v>
      </c>
      <c r="E218" s="21">
        <f t="shared" ca="1" si="69"/>
        <v>122843</v>
      </c>
      <c r="F218" s="44">
        <f t="shared" ca="1" si="62"/>
        <v>123207</v>
      </c>
      <c r="G218" s="22" t="s">
        <v>119</v>
      </c>
      <c r="H218" s="44">
        <f t="shared" ca="1" si="70"/>
        <v>122814</v>
      </c>
      <c r="I218" s="45">
        <f t="shared" si="71"/>
        <v>0</v>
      </c>
      <c r="J218" s="45">
        <f t="shared" ca="1" si="63"/>
        <v>0</v>
      </c>
      <c r="K218" s="45">
        <f t="shared" si="72"/>
        <v>0</v>
      </c>
      <c r="L218" s="45"/>
      <c r="M218" s="45">
        <f t="shared" si="73"/>
        <v>0</v>
      </c>
      <c r="N218" s="257">
        <f t="shared" ca="1" si="64"/>
        <v>0.05</v>
      </c>
      <c r="O218" s="23"/>
      <c r="P218" s="255">
        <f t="shared" ca="1" si="65"/>
        <v>9.4999999999999998E-3</v>
      </c>
      <c r="Q218" s="163">
        <f t="shared" ca="1" si="66"/>
        <v>0.05</v>
      </c>
      <c r="R218" s="164">
        <f ca="1">NPV(Q217,K218:$K$244) + ($A$13+$A$14+$A$15)/POWER(1+Q217,$A$29-D218+1)</f>
        <v>0</v>
      </c>
      <c r="S218" s="164">
        <f ca="1">NPV(Q218,K218:$K$244) + ($A$13+$A$14+$A$15)/POWER(1+Q218,$A$29-D218+1)</f>
        <v>0</v>
      </c>
      <c r="T218" s="45">
        <f t="shared" ca="1" si="67"/>
        <v>7.2759576141834259E-11</v>
      </c>
      <c r="U218" s="45">
        <f t="shared" ca="1" si="74"/>
        <v>0</v>
      </c>
      <c r="V218" s="45">
        <f t="shared" si="75"/>
        <v>0</v>
      </c>
      <c r="W218" s="45">
        <f t="shared" ca="1" si="68"/>
        <v>0</v>
      </c>
      <c r="X218" s="274">
        <f t="shared" ca="1" si="76"/>
        <v>7.2759576141834259E-11</v>
      </c>
      <c r="Z218" s="28">
        <f t="shared" ca="1" si="77"/>
        <v>0</v>
      </c>
      <c r="AA218" s="233"/>
      <c r="AB218" s="45">
        <f t="shared" ca="1" si="78"/>
        <v>0</v>
      </c>
      <c r="AC218" s="45">
        <f t="shared" ca="1" si="60"/>
        <v>0</v>
      </c>
      <c r="AD218" s="25">
        <f t="shared" ca="1" si="61"/>
        <v>0</v>
      </c>
    </row>
    <row r="219" spans="4:30" x14ac:dyDescent="0.35">
      <c r="D219" s="20">
        <v>215</v>
      </c>
      <c r="E219" s="21">
        <f t="shared" ca="1" si="69"/>
        <v>123208</v>
      </c>
      <c r="F219" s="44">
        <f t="shared" ca="1" si="62"/>
        <v>123572</v>
      </c>
      <c r="G219" s="22" t="s">
        <v>119</v>
      </c>
      <c r="H219" s="44">
        <f t="shared" ca="1" si="70"/>
        <v>123179</v>
      </c>
      <c r="I219" s="45">
        <f t="shared" si="71"/>
        <v>0</v>
      </c>
      <c r="J219" s="45">
        <f t="shared" ca="1" si="63"/>
        <v>0</v>
      </c>
      <c r="K219" s="45">
        <f t="shared" si="72"/>
        <v>0</v>
      </c>
      <c r="L219" s="45"/>
      <c r="M219" s="45">
        <f t="shared" si="73"/>
        <v>0</v>
      </c>
      <c r="N219" s="257">
        <f t="shared" ca="1" si="64"/>
        <v>0.05</v>
      </c>
      <c r="O219" s="23"/>
      <c r="P219" s="255">
        <f t="shared" ca="1" si="65"/>
        <v>9.4999999999999998E-3</v>
      </c>
      <c r="Q219" s="163">
        <f t="shared" ca="1" si="66"/>
        <v>0.05</v>
      </c>
      <c r="R219" s="164">
        <f ca="1">NPV(Q218,K219:$K$244) + ($A$13+$A$14+$A$15)/POWER(1+Q218,$A$29-D219+1)</f>
        <v>0</v>
      </c>
      <c r="S219" s="164">
        <f ca="1">NPV(Q219,K219:$K$244) + ($A$13+$A$14+$A$15)/POWER(1+Q219,$A$29-D219+1)</f>
        <v>0</v>
      </c>
      <c r="T219" s="45">
        <f t="shared" ca="1" si="67"/>
        <v>7.2759576141834259E-11</v>
      </c>
      <c r="U219" s="45">
        <f t="shared" ca="1" si="74"/>
        <v>0</v>
      </c>
      <c r="V219" s="45">
        <f t="shared" si="75"/>
        <v>0</v>
      </c>
      <c r="W219" s="45">
        <f t="shared" ca="1" si="68"/>
        <v>0</v>
      </c>
      <c r="X219" s="274">
        <f t="shared" ca="1" si="76"/>
        <v>7.2759576141834259E-11</v>
      </c>
      <c r="Z219" s="28">
        <f t="shared" ca="1" si="77"/>
        <v>0</v>
      </c>
      <c r="AA219" s="233"/>
      <c r="AB219" s="45">
        <f t="shared" ca="1" si="78"/>
        <v>0</v>
      </c>
      <c r="AC219" s="45">
        <f t="shared" ca="1" si="60"/>
        <v>0</v>
      </c>
      <c r="AD219" s="25">
        <f t="shared" ca="1" si="61"/>
        <v>0</v>
      </c>
    </row>
    <row r="220" spans="4:30" x14ac:dyDescent="0.35">
      <c r="D220" s="20">
        <v>216</v>
      </c>
      <c r="E220" s="21">
        <f t="shared" ca="1" si="69"/>
        <v>123573</v>
      </c>
      <c r="F220" s="44">
        <f t="shared" ca="1" si="62"/>
        <v>123937</v>
      </c>
      <c r="G220" s="22" t="s">
        <v>119</v>
      </c>
      <c r="H220" s="44">
        <f t="shared" ca="1" si="70"/>
        <v>123544</v>
      </c>
      <c r="I220" s="45">
        <f t="shared" si="71"/>
        <v>0</v>
      </c>
      <c r="J220" s="45">
        <f t="shared" ca="1" si="63"/>
        <v>0</v>
      </c>
      <c r="K220" s="45">
        <f t="shared" si="72"/>
        <v>0</v>
      </c>
      <c r="L220" s="45"/>
      <c r="M220" s="45">
        <f t="shared" si="73"/>
        <v>0</v>
      </c>
      <c r="N220" s="257">
        <f t="shared" ca="1" si="64"/>
        <v>0.05</v>
      </c>
      <c r="O220" s="23"/>
      <c r="P220" s="255">
        <f t="shared" ca="1" si="65"/>
        <v>9.4999999999999998E-3</v>
      </c>
      <c r="Q220" s="163">
        <f t="shared" ca="1" si="66"/>
        <v>0.05</v>
      </c>
      <c r="R220" s="164">
        <f ca="1">NPV(Q219,K220:$K$244) + ($A$13+$A$14+$A$15)/POWER(1+Q219,$A$29-D220+1)</f>
        <v>0</v>
      </c>
      <c r="S220" s="164">
        <f ca="1">NPV(Q220,K220:$K$244) + ($A$13+$A$14+$A$15)/POWER(1+Q220,$A$29-D220+1)</f>
        <v>0</v>
      </c>
      <c r="T220" s="45">
        <f t="shared" ca="1" si="67"/>
        <v>7.2759576141834259E-11</v>
      </c>
      <c r="U220" s="45">
        <f t="shared" ca="1" si="74"/>
        <v>0</v>
      </c>
      <c r="V220" s="45">
        <f t="shared" si="75"/>
        <v>0</v>
      </c>
      <c r="W220" s="45">
        <f t="shared" ca="1" si="68"/>
        <v>0</v>
      </c>
      <c r="X220" s="274">
        <f t="shared" ca="1" si="76"/>
        <v>7.2759576141834259E-11</v>
      </c>
      <c r="Z220" s="28">
        <f t="shared" ca="1" si="77"/>
        <v>0</v>
      </c>
      <c r="AA220" s="233"/>
      <c r="AB220" s="45">
        <f t="shared" ca="1" si="78"/>
        <v>0</v>
      </c>
      <c r="AC220" s="45">
        <f t="shared" ca="1" si="60"/>
        <v>0</v>
      </c>
      <c r="AD220" s="25">
        <f t="shared" ca="1" si="61"/>
        <v>0</v>
      </c>
    </row>
    <row r="221" spans="4:30" x14ac:dyDescent="0.35">
      <c r="D221" s="20">
        <v>217</v>
      </c>
      <c r="E221" s="21">
        <f t="shared" ca="1" si="69"/>
        <v>123938</v>
      </c>
      <c r="F221" s="44">
        <f t="shared" ca="1" si="62"/>
        <v>124303</v>
      </c>
      <c r="G221" s="22" t="s">
        <v>119</v>
      </c>
      <c r="H221" s="44">
        <f t="shared" ca="1" si="70"/>
        <v>123909</v>
      </c>
      <c r="I221" s="45">
        <f t="shared" si="71"/>
        <v>0</v>
      </c>
      <c r="J221" s="45">
        <f t="shared" ca="1" si="63"/>
        <v>0</v>
      </c>
      <c r="K221" s="45">
        <f t="shared" si="72"/>
        <v>0</v>
      </c>
      <c r="L221" s="45"/>
      <c r="M221" s="45">
        <f t="shared" si="73"/>
        <v>0</v>
      </c>
      <c r="N221" s="257">
        <f t="shared" ca="1" si="64"/>
        <v>0.05</v>
      </c>
      <c r="O221" s="23"/>
      <c r="P221" s="255">
        <f t="shared" ca="1" si="65"/>
        <v>9.4999999999999998E-3</v>
      </c>
      <c r="Q221" s="163">
        <f t="shared" ca="1" si="66"/>
        <v>0.05</v>
      </c>
      <c r="R221" s="164">
        <f ca="1">NPV(Q220,K221:$K$244) + ($A$13+$A$14+$A$15)/POWER(1+Q220,$A$29-D221+1)</f>
        <v>0</v>
      </c>
      <c r="S221" s="164">
        <f ca="1">NPV(Q221,K221:$K$244) + ($A$13+$A$14+$A$15)/POWER(1+Q221,$A$29-D221+1)</f>
        <v>0</v>
      </c>
      <c r="T221" s="45">
        <f t="shared" ca="1" si="67"/>
        <v>7.2759576141834259E-11</v>
      </c>
      <c r="U221" s="45">
        <f t="shared" ca="1" si="74"/>
        <v>0</v>
      </c>
      <c r="V221" s="45">
        <f t="shared" si="75"/>
        <v>0</v>
      </c>
      <c r="W221" s="45">
        <f t="shared" ca="1" si="68"/>
        <v>0</v>
      </c>
      <c r="X221" s="274">
        <f t="shared" ca="1" si="76"/>
        <v>7.2759576141834259E-11</v>
      </c>
      <c r="Z221" s="28">
        <f t="shared" ca="1" si="77"/>
        <v>0</v>
      </c>
      <c r="AA221" s="233"/>
      <c r="AB221" s="45">
        <f t="shared" ca="1" si="78"/>
        <v>0</v>
      </c>
      <c r="AC221" s="45">
        <f t="shared" ca="1" si="60"/>
        <v>0</v>
      </c>
      <c r="AD221" s="25">
        <f t="shared" ca="1" si="61"/>
        <v>0</v>
      </c>
    </row>
    <row r="222" spans="4:30" x14ac:dyDescent="0.35">
      <c r="D222" s="20">
        <v>218</v>
      </c>
      <c r="E222" s="21">
        <f t="shared" ca="1" si="69"/>
        <v>124304</v>
      </c>
      <c r="F222" s="44">
        <f t="shared" ca="1" si="62"/>
        <v>124668</v>
      </c>
      <c r="G222" s="22" t="s">
        <v>119</v>
      </c>
      <c r="H222" s="44">
        <f t="shared" ca="1" si="70"/>
        <v>124275</v>
      </c>
      <c r="I222" s="45">
        <f t="shared" si="71"/>
        <v>0</v>
      </c>
      <c r="J222" s="45">
        <f t="shared" ca="1" si="63"/>
        <v>0</v>
      </c>
      <c r="K222" s="45">
        <f t="shared" si="72"/>
        <v>0</v>
      </c>
      <c r="L222" s="45"/>
      <c r="M222" s="45">
        <f t="shared" si="73"/>
        <v>0</v>
      </c>
      <c r="N222" s="257">
        <f t="shared" ca="1" si="64"/>
        <v>0.05</v>
      </c>
      <c r="O222" s="23"/>
      <c r="P222" s="255">
        <f t="shared" ca="1" si="65"/>
        <v>9.4999999999999998E-3</v>
      </c>
      <c r="Q222" s="163">
        <f t="shared" ca="1" si="66"/>
        <v>0.05</v>
      </c>
      <c r="R222" s="164">
        <f ca="1">NPV(Q221,K222:$K$244) + ($A$13+$A$14+$A$15)/POWER(1+Q221,$A$29-D222+1)</f>
        <v>0</v>
      </c>
      <c r="S222" s="164">
        <f ca="1">NPV(Q222,K222:$K$244) + ($A$13+$A$14+$A$15)/POWER(1+Q222,$A$29-D222+1)</f>
        <v>0</v>
      </c>
      <c r="T222" s="45">
        <f t="shared" ca="1" si="67"/>
        <v>7.2759576141834259E-11</v>
      </c>
      <c r="U222" s="45">
        <f t="shared" ca="1" si="74"/>
        <v>0</v>
      </c>
      <c r="V222" s="45">
        <f t="shared" si="75"/>
        <v>0</v>
      </c>
      <c r="W222" s="45">
        <f t="shared" ca="1" si="68"/>
        <v>0</v>
      </c>
      <c r="X222" s="274">
        <f t="shared" ca="1" si="76"/>
        <v>7.2759576141834259E-11</v>
      </c>
      <c r="Z222" s="28">
        <f t="shared" ca="1" si="77"/>
        <v>0</v>
      </c>
      <c r="AA222" s="233"/>
      <c r="AB222" s="45">
        <f t="shared" ca="1" si="78"/>
        <v>0</v>
      </c>
      <c r="AC222" s="45">
        <f t="shared" ca="1" si="60"/>
        <v>0</v>
      </c>
      <c r="AD222" s="25">
        <f t="shared" ca="1" si="61"/>
        <v>0</v>
      </c>
    </row>
    <row r="223" spans="4:30" x14ac:dyDescent="0.35">
      <c r="D223" s="20">
        <v>219</v>
      </c>
      <c r="E223" s="21">
        <f t="shared" ca="1" si="69"/>
        <v>124669</v>
      </c>
      <c r="F223" s="44">
        <f t="shared" ca="1" si="62"/>
        <v>125033</v>
      </c>
      <c r="G223" s="22" t="s">
        <v>119</v>
      </c>
      <c r="H223" s="44">
        <f t="shared" ca="1" si="70"/>
        <v>124640</v>
      </c>
      <c r="I223" s="45">
        <f t="shared" si="71"/>
        <v>0</v>
      </c>
      <c r="J223" s="45">
        <f t="shared" ca="1" si="63"/>
        <v>0</v>
      </c>
      <c r="K223" s="45">
        <f t="shared" si="72"/>
        <v>0</v>
      </c>
      <c r="L223" s="45"/>
      <c r="M223" s="45">
        <f t="shared" si="73"/>
        <v>0</v>
      </c>
      <c r="N223" s="257">
        <f t="shared" ca="1" si="64"/>
        <v>0.05</v>
      </c>
      <c r="O223" s="23"/>
      <c r="P223" s="255">
        <f t="shared" ca="1" si="65"/>
        <v>9.4999999999999998E-3</v>
      </c>
      <c r="Q223" s="163">
        <f t="shared" ca="1" si="66"/>
        <v>0.05</v>
      </c>
      <c r="R223" s="164">
        <f ca="1">NPV(Q222,K223:$K$244) + ($A$13+$A$14+$A$15)/POWER(1+Q222,$A$29-D223+1)</f>
        <v>0</v>
      </c>
      <c r="S223" s="164">
        <f ca="1">NPV(Q223,K223:$K$244) + ($A$13+$A$14+$A$15)/POWER(1+Q223,$A$29-D223+1)</f>
        <v>0</v>
      </c>
      <c r="T223" s="45">
        <f t="shared" ca="1" si="67"/>
        <v>7.2759576141834259E-11</v>
      </c>
      <c r="U223" s="45">
        <f t="shared" ca="1" si="74"/>
        <v>0</v>
      </c>
      <c r="V223" s="45">
        <f t="shared" si="75"/>
        <v>0</v>
      </c>
      <c r="W223" s="45">
        <f t="shared" ca="1" si="68"/>
        <v>0</v>
      </c>
      <c r="X223" s="274">
        <f t="shared" ca="1" si="76"/>
        <v>7.2759576141834259E-11</v>
      </c>
      <c r="Z223" s="28">
        <f t="shared" ca="1" si="77"/>
        <v>0</v>
      </c>
      <c r="AA223" s="233"/>
      <c r="AB223" s="45">
        <f t="shared" ca="1" si="78"/>
        <v>0</v>
      </c>
      <c r="AC223" s="45">
        <f t="shared" ca="1" si="60"/>
        <v>0</v>
      </c>
      <c r="AD223" s="25">
        <f t="shared" ca="1" si="61"/>
        <v>0</v>
      </c>
    </row>
    <row r="224" spans="4:30" x14ac:dyDescent="0.35">
      <c r="D224" s="20">
        <v>220</v>
      </c>
      <c r="E224" s="21">
        <f t="shared" ca="1" si="69"/>
        <v>125034</v>
      </c>
      <c r="F224" s="44">
        <f t="shared" ca="1" si="62"/>
        <v>125398</v>
      </c>
      <c r="G224" s="22" t="s">
        <v>119</v>
      </c>
      <c r="H224" s="44">
        <f t="shared" ca="1" si="70"/>
        <v>125005</v>
      </c>
      <c r="I224" s="45">
        <f t="shared" si="71"/>
        <v>0</v>
      </c>
      <c r="J224" s="45">
        <f t="shared" ca="1" si="63"/>
        <v>0</v>
      </c>
      <c r="K224" s="45">
        <f t="shared" si="72"/>
        <v>0</v>
      </c>
      <c r="L224" s="45"/>
      <c r="M224" s="45">
        <f t="shared" si="73"/>
        <v>0</v>
      </c>
      <c r="N224" s="257">
        <f t="shared" ca="1" si="64"/>
        <v>0.05</v>
      </c>
      <c r="O224" s="23"/>
      <c r="P224" s="255">
        <f t="shared" ca="1" si="65"/>
        <v>9.4999999999999998E-3</v>
      </c>
      <c r="Q224" s="163">
        <f t="shared" ca="1" si="66"/>
        <v>0.05</v>
      </c>
      <c r="R224" s="164">
        <f ca="1">NPV(Q223,K224:$K$244) + ($A$13+$A$14+$A$15)/POWER(1+Q223,$A$29-D224+1)</f>
        <v>0</v>
      </c>
      <c r="S224" s="164">
        <f ca="1">NPV(Q224,K224:$K$244) + ($A$13+$A$14+$A$15)/POWER(1+Q224,$A$29-D224+1)</f>
        <v>0</v>
      </c>
      <c r="T224" s="45">
        <f t="shared" ca="1" si="67"/>
        <v>7.2759576141834259E-11</v>
      </c>
      <c r="U224" s="45">
        <f t="shared" ca="1" si="74"/>
        <v>0</v>
      </c>
      <c r="V224" s="45">
        <f t="shared" si="75"/>
        <v>0</v>
      </c>
      <c r="W224" s="45">
        <f t="shared" ca="1" si="68"/>
        <v>0</v>
      </c>
      <c r="X224" s="274">
        <f t="shared" ca="1" si="76"/>
        <v>7.2759576141834259E-11</v>
      </c>
      <c r="Z224" s="28">
        <f t="shared" ca="1" si="77"/>
        <v>0</v>
      </c>
      <c r="AA224" s="233"/>
      <c r="AB224" s="45">
        <f t="shared" ca="1" si="78"/>
        <v>0</v>
      </c>
      <c r="AC224" s="45">
        <f t="shared" ca="1" si="60"/>
        <v>0</v>
      </c>
      <c r="AD224" s="25">
        <f t="shared" ca="1" si="61"/>
        <v>0</v>
      </c>
    </row>
    <row r="225" spans="4:30" x14ac:dyDescent="0.35">
      <c r="D225" s="20">
        <v>221</v>
      </c>
      <c r="E225" s="21">
        <f t="shared" ca="1" si="69"/>
        <v>125399</v>
      </c>
      <c r="F225" s="44">
        <f t="shared" ca="1" si="62"/>
        <v>125764</v>
      </c>
      <c r="G225" s="22" t="s">
        <v>119</v>
      </c>
      <c r="H225" s="44">
        <f t="shared" ca="1" si="70"/>
        <v>125370</v>
      </c>
      <c r="I225" s="45">
        <f t="shared" si="71"/>
        <v>0</v>
      </c>
      <c r="J225" s="45">
        <f t="shared" ca="1" si="63"/>
        <v>0</v>
      </c>
      <c r="K225" s="45">
        <f t="shared" si="72"/>
        <v>0</v>
      </c>
      <c r="L225" s="45"/>
      <c r="M225" s="45">
        <f t="shared" si="73"/>
        <v>0</v>
      </c>
      <c r="N225" s="257">
        <f t="shared" ca="1" si="64"/>
        <v>0.05</v>
      </c>
      <c r="O225" s="23"/>
      <c r="P225" s="255">
        <f t="shared" ca="1" si="65"/>
        <v>9.4999999999999998E-3</v>
      </c>
      <c r="Q225" s="163">
        <f t="shared" ca="1" si="66"/>
        <v>0.05</v>
      </c>
      <c r="R225" s="164">
        <f ca="1">NPV(Q224,K225:$K$244) + ($A$13+$A$14+$A$15)/POWER(1+Q224,$A$29-D225+1)</f>
        <v>0</v>
      </c>
      <c r="S225" s="164">
        <f ca="1">NPV(Q225,K225:$K$244) + ($A$13+$A$14+$A$15)/POWER(1+Q225,$A$29-D225+1)</f>
        <v>0</v>
      </c>
      <c r="T225" s="45">
        <f t="shared" ca="1" si="67"/>
        <v>7.2759576141834259E-11</v>
      </c>
      <c r="U225" s="45">
        <f t="shared" ca="1" si="74"/>
        <v>0</v>
      </c>
      <c r="V225" s="45">
        <f t="shared" si="75"/>
        <v>0</v>
      </c>
      <c r="W225" s="45">
        <f t="shared" ca="1" si="68"/>
        <v>0</v>
      </c>
      <c r="X225" s="274">
        <f t="shared" ca="1" si="76"/>
        <v>7.2759576141834259E-11</v>
      </c>
      <c r="Z225" s="28">
        <f t="shared" ca="1" si="77"/>
        <v>0</v>
      </c>
      <c r="AA225" s="233"/>
      <c r="AB225" s="45">
        <f t="shared" ca="1" si="78"/>
        <v>0</v>
      </c>
      <c r="AC225" s="45">
        <f t="shared" ca="1" si="60"/>
        <v>0</v>
      </c>
      <c r="AD225" s="25">
        <f t="shared" ca="1" si="61"/>
        <v>0</v>
      </c>
    </row>
    <row r="226" spans="4:30" x14ac:dyDescent="0.35">
      <c r="D226" s="20">
        <v>222</v>
      </c>
      <c r="E226" s="21">
        <f t="shared" ca="1" si="69"/>
        <v>125765</v>
      </c>
      <c r="F226" s="44">
        <f t="shared" ca="1" si="62"/>
        <v>126129</v>
      </c>
      <c r="G226" s="22" t="s">
        <v>119</v>
      </c>
      <c r="H226" s="44">
        <f t="shared" ca="1" si="70"/>
        <v>125736</v>
      </c>
      <c r="I226" s="45">
        <f t="shared" si="71"/>
        <v>0</v>
      </c>
      <c r="J226" s="45">
        <f t="shared" ca="1" si="63"/>
        <v>0</v>
      </c>
      <c r="K226" s="45">
        <f t="shared" si="72"/>
        <v>0</v>
      </c>
      <c r="L226" s="45"/>
      <c r="M226" s="45">
        <f t="shared" si="73"/>
        <v>0</v>
      </c>
      <c r="N226" s="257">
        <f t="shared" ca="1" si="64"/>
        <v>0.05</v>
      </c>
      <c r="O226" s="23"/>
      <c r="P226" s="255">
        <f t="shared" ca="1" si="65"/>
        <v>9.4999999999999998E-3</v>
      </c>
      <c r="Q226" s="163">
        <f t="shared" ca="1" si="66"/>
        <v>0.05</v>
      </c>
      <c r="R226" s="164">
        <f ca="1">NPV(Q225,K226:$K$244) + ($A$13+$A$14+$A$15)/POWER(1+Q225,$A$29-D226+1)</f>
        <v>0</v>
      </c>
      <c r="S226" s="164">
        <f ca="1">NPV(Q226,K226:$K$244) + ($A$13+$A$14+$A$15)/POWER(1+Q226,$A$29-D226+1)</f>
        <v>0</v>
      </c>
      <c r="T226" s="45">
        <f t="shared" ca="1" si="67"/>
        <v>7.2759576141834259E-11</v>
      </c>
      <c r="U226" s="45">
        <f t="shared" ca="1" si="74"/>
        <v>0</v>
      </c>
      <c r="V226" s="45">
        <f t="shared" si="75"/>
        <v>0</v>
      </c>
      <c r="W226" s="45">
        <f t="shared" ca="1" si="68"/>
        <v>0</v>
      </c>
      <c r="X226" s="274">
        <f t="shared" ca="1" si="76"/>
        <v>7.2759576141834259E-11</v>
      </c>
      <c r="Z226" s="28">
        <f t="shared" ca="1" si="77"/>
        <v>0</v>
      </c>
      <c r="AA226" s="233"/>
      <c r="AB226" s="45">
        <f t="shared" ca="1" si="78"/>
        <v>0</v>
      </c>
      <c r="AC226" s="45">
        <f t="shared" ca="1" si="60"/>
        <v>0</v>
      </c>
      <c r="AD226" s="25">
        <f t="shared" ca="1" si="61"/>
        <v>0</v>
      </c>
    </row>
    <row r="227" spans="4:30" x14ac:dyDescent="0.35">
      <c r="D227" s="20">
        <v>223</v>
      </c>
      <c r="E227" s="21">
        <f t="shared" ca="1" si="69"/>
        <v>126130</v>
      </c>
      <c r="F227" s="44">
        <f t="shared" ca="1" si="62"/>
        <v>126494</v>
      </c>
      <c r="G227" s="22" t="s">
        <v>119</v>
      </c>
      <c r="H227" s="44">
        <f t="shared" ca="1" si="70"/>
        <v>126101</v>
      </c>
      <c r="I227" s="45">
        <f t="shared" si="71"/>
        <v>0</v>
      </c>
      <c r="J227" s="45">
        <f t="shared" ca="1" si="63"/>
        <v>0</v>
      </c>
      <c r="K227" s="45">
        <f t="shared" si="72"/>
        <v>0</v>
      </c>
      <c r="L227" s="45"/>
      <c r="M227" s="45">
        <f t="shared" si="73"/>
        <v>0</v>
      </c>
      <c r="N227" s="257">
        <f t="shared" ca="1" si="64"/>
        <v>0.05</v>
      </c>
      <c r="O227" s="23"/>
      <c r="P227" s="255">
        <f t="shared" ca="1" si="65"/>
        <v>9.4999999999999998E-3</v>
      </c>
      <c r="Q227" s="163">
        <f t="shared" ca="1" si="66"/>
        <v>0.05</v>
      </c>
      <c r="R227" s="164">
        <f ca="1">NPV(Q226,K227:$K$244) + ($A$13+$A$14+$A$15)/POWER(1+Q226,$A$29-D227+1)</f>
        <v>0</v>
      </c>
      <c r="S227" s="164">
        <f ca="1">NPV(Q227,K227:$K$244) + ($A$13+$A$14+$A$15)/POWER(1+Q227,$A$29-D227+1)</f>
        <v>0</v>
      </c>
      <c r="T227" s="45">
        <f t="shared" ca="1" si="67"/>
        <v>7.2759576141834259E-11</v>
      </c>
      <c r="U227" s="45">
        <f t="shared" ca="1" si="74"/>
        <v>0</v>
      </c>
      <c r="V227" s="45">
        <f t="shared" si="75"/>
        <v>0</v>
      </c>
      <c r="W227" s="45">
        <f t="shared" ca="1" si="68"/>
        <v>0</v>
      </c>
      <c r="X227" s="274">
        <f t="shared" ca="1" si="76"/>
        <v>7.2759576141834259E-11</v>
      </c>
      <c r="Z227" s="28">
        <f t="shared" ca="1" si="77"/>
        <v>0</v>
      </c>
      <c r="AA227" s="233"/>
      <c r="AB227" s="45">
        <f t="shared" ca="1" si="78"/>
        <v>0</v>
      </c>
      <c r="AC227" s="45">
        <f t="shared" ca="1" si="60"/>
        <v>0</v>
      </c>
      <c r="AD227" s="25">
        <f t="shared" ca="1" si="61"/>
        <v>0</v>
      </c>
    </row>
    <row r="228" spans="4:30" x14ac:dyDescent="0.35">
      <c r="D228" s="20">
        <v>224</v>
      </c>
      <c r="E228" s="21">
        <f t="shared" ca="1" si="69"/>
        <v>126495</v>
      </c>
      <c r="F228" s="44">
        <f t="shared" ca="1" si="62"/>
        <v>126859</v>
      </c>
      <c r="G228" s="22" t="s">
        <v>119</v>
      </c>
      <c r="H228" s="44">
        <f t="shared" ca="1" si="70"/>
        <v>126466</v>
      </c>
      <c r="I228" s="45">
        <f t="shared" si="71"/>
        <v>0</v>
      </c>
      <c r="J228" s="45">
        <f t="shared" ca="1" si="63"/>
        <v>0</v>
      </c>
      <c r="K228" s="45">
        <f t="shared" si="72"/>
        <v>0</v>
      </c>
      <c r="L228" s="45"/>
      <c r="M228" s="45">
        <f t="shared" si="73"/>
        <v>0</v>
      </c>
      <c r="N228" s="257">
        <f t="shared" ca="1" si="64"/>
        <v>0.05</v>
      </c>
      <c r="O228" s="23"/>
      <c r="P228" s="255">
        <f t="shared" ca="1" si="65"/>
        <v>9.4999999999999998E-3</v>
      </c>
      <c r="Q228" s="163">
        <f t="shared" ca="1" si="66"/>
        <v>0.05</v>
      </c>
      <c r="R228" s="164">
        <f ca="1">NPV(Q227,K228:$K$244) + ($A$13+$A$14+$A$15)/POWER(1+Q227,$A$29-D228+1)</f>
        <v>0</v>
      </c>
      <c r="S228" s="164">
        <f ca="1">NPV(Q228,K228:$K$244) + ($A$13+$A$14+$A$15)/POWER(1+Q228,$A$29-D228+1)</f>
        <v>0</v>
      </c>
      <c r="T228" s="45">
        <f t="shared" ca="1" si="67"/>
        <v>7.2759576141834259E-11</v>
      </c>
      <c r="U228" s="45">
        <f t="shared" ca="1" si="74"/>
        <v>0</v>
      </c>
      <c r="V228" s="45">
        <f t="shared" si="75"/>
        <v>0</v>
      </c>
      <c r="W228" s="45">
        <f t="shared" ca="1" si="68"/>
        <v>0</v>
      </c>
      <c r="X228" s="274">
        <f t="shared" ca="1" si="76"/>
        <v>7.2759576141834259E-11</v>
      </c>
      <c r="Z228" s="28">
        <f t="shared" ca="1" si="77"/>
        <v>0</v>
      </c>
      <c r="AA228" s="233"/>
      <c r="AB228" s="45">
        <f t="shared" ca="1" si="78"/>
        <v>0</v>
      </c>
      <c r="AC228" s="45">
        <f t="shared" ca="1" si="60"/>
        <v>0</v>
      </c>
      <c r="AD228" s="25">
        <f t="shared" ca="1" si="61"/>
        <v>0</v>
      </c>
    </row>
    <row r="229" spans="4:30" x14ac:dyDescent="0.35">
      <c r="D229" s="20">
        <v>225</v>
      </c>
      <c r="E229" s="21">
        <f t="shared" ca="1" si="69"/>
        <v>126860</v>
      </c>
      <c r="F229" s="44">
        <f t="shared" ca="1" si="62"/>
        <v>127225</v>
      </c>
      <c r="G229" s="22" t="s">
        <v>119</v>
      </c>
      <c r="H229" s="44">
        <f t="shared" ca="1" si="70"/>
        <v>126831</v>
      </c>
      <c r="I229" s="45">
        <f t="shared" si="71"/>
        <v>0</v>
      </c>
      <c r="J229" s="45">
        <f t="shared" ca="1" si="63"/>
        <v>0</v>
      </c>
      <c r="K229" s="45">
        <f t="shared" si="72"/>
        <v>0</v>
      </c>
      <c r="L229" s="45"/>
      <c r="M229" s="45">
        <f t="shared" si="73"/>
        <v>0</v>
      </c>
      <c r="N229" s="257">
        <f t="shared" ca="1" si="64"/>
        <v>0.05</v>
      </c>
      <c r="O229" s="23"/>
      <c r="P229" s="255">
        <f t="shared" ca="1" si="65"/>
        <v>9.4999999999999998E-3</v>
      </c>
      <c r="Q229" s="163">
        <f t="shared" ca="1" si="66"/>
        <v>0.05</v>
      </c>
      <c r="R229" s="164">
        <f ca="1">NPV(Q228,K229:$K$244) + ($A$13+$A$14+$A$15)/POWER(1+Q228,$A$29-D229+1)</f>
        <v>0</v>
      </c>
      <c r="S229" s="164">
        <f ca="1">NPV(Q229,K229:$K$244) + ($A$13+$A$14+$A$15)/POWER(1+Q229,$A$29-D229+1)</f>
        <v>0</v>
      </c>
      <c r="T229" s="45">
        <f t="shared" ca="1" si="67"/>
        <v>7.2759576141834259E-11</v>
      </c>
      <c r="U229" s="45">
        <f t="shared" ca="1" si="74"/>
        <v>0</v>
      </c>
      <c r="V229" s="45">
        <f t="shared" si="75"/>
        <v>0</v>
      </c>
      <c r="W229" s="45">
        <f t="shared" ca="1" si="68"/>
        <v>0</v>
      </c>
      <c r="X229" s="274">
        <f t="shared" ca="1" si="76"/>
        <v>7.2759576141834259E-11</v>
      </c>
      <c r="Z229" s="28">
        <f t="shared" ca="1" si="77"/>
        <v>0</v>
      </c>
      <c r="AA229" s="233"/>
      <c r="AB229" s="45">
        <f t="shared" ca="1" si="78"/>
        <v>0</v>
      </c>
      <c r="AC229" s="45">
        <f t="shared" ca="1" si="60"/>
        <v>0</v>
      </c>
      <c r="AD229" s="25">
        <f t="shared" ca="1" si="61"/>
        <v>0</v>
      </c>
    </row>
    <row r="230" spans="4:30" x14ac:dyDescent="0.35">
      <c r="D230" s="20">
        <v>226</v>
      </c>
      <c r="E230" s="21">
        <f t="shared" ca="1" si="69"/>
        <v>127226</v>
      </c>
      <c r="F230" s="44">
        <f t="shared" ca="1" si="62"/>
        <v>127590</v>
      </c>
      <c r="G230" s="22" t="s">
        <v>119</v>
      </c>
      <c r="H230" s="44">
        <f t="shared" ca="1" si="70"/>
        <v>127197</v>
      </c>
      <c r="I230" s="45">
        <f t="shared" si="71"/>
        <v>0</v>
      </c>
      <c r="J230" s="45">
        <f t="shared" ca="1" si="63"/>
        <v>0</v>
      </c>
      <c r="K230" s="45">
        <f t="shared" si="72"/>
        <v>0</v>
      </c>
      <c r="L230" s="45"/>
      <c r="M230" s="45">
        <f t="shared" si="73"/>
        <v>0</v>
      </c>
      <c r="N230" s="257">
        <f t="shared" ca="1" si="64"/>
        <v>0.05</v>
      </c>
      <c r="O230" s="23"/>
      <c r="P230" s="255">
        <f t="shared" ca="1" si="65"/>
        <v>9.4999999999999998E-3</v>
      </c>
      <c r="Q230" s="163">
        <f t="shared" ca="1" si="66"/>
        <v>0.05</v>
      </c>
      <c r="R230" s="164">
        <f ca="1">NPV(Q229,K230:$K$244) + ($A$13+$A$14+$A$15)/POWER(1+Q229,$A$29-D230+1)</f>
        <v>0</v>
      </c>
      <c r="S230" s="164">
        <f ca="1">NPV(Q230,K230:$K$244) + ($A$13+$A$14+$A$15)/POWER(1+Q230,$A$29-D230+1)</f>
        <v>0</v>
      </c>
      <c r="T230" s="45">
        <f t="shared" ca="1" si="67"/>
        <v>7.2759576141834259E-11</v>
      </c>
      <c r="U230" s="45">
        <f t="shared" ca="1" si="74"/>
        <v>0</v>
      </c>
      <c r="V230" s="45">
        <f t="shared" si="75"/>
        <v>0</v>
      </c>
      <c r="W230" s="45">
        <f t="shared" ca="1" si="68"/>
        <v>0</v>
      </c>
      <c r="X230" s="274">
        <f t="shared" ca="1" si="76"/>
        <v>7.2759576141834259E-11</v>
      </c>
      <c r="Z230" s="28">
        <f t="shared" ca="1" si="77"/>
        <v>0</v>
      </c>
      <c r="AA230" s="233"/>
      <c r="AB230" s="45">
        <f t="shared" ca="1" si="78"/>
        <v>0</v>
      </c>
      <c r="AC230" s="45">
        <f t="shared" ca="1" si="60"/>
        <v>0</v>
      </c>
      <c r="AD230" s="25">
        <f t="shared" ca="1" si="61"/>
        <v>0</v>
      </c>
    </row>
    <row r="231" spans="4:30" x14ac:dyDescent="0.35">
      <c r="D231" s="20">
        <v>227</v>
      </c>
      <c r="E231" s="21">
        <f t="shared" ca="1" si="69"/>
        <v>127591</v>
      </c>
      <c r="F231" s="44">
        <f t="shared" ca="1" si="62"/>
        <v>127955</v>
      </c>
      <c r="G231" s="22" t="s">
        <v>119</v>
      </c>
      <c r="H231" s="44">
        <f t="shared" ca="1" si="70"/>
        <v>127562</v>
      </c>
      <c r="I231" s="45">
        <f t="shared" si="71"/>
        <v>0</v>
      </c>
      <c r="J231" s="45">
        <f t="shared" ca="1" si="63"/>
        <v>0</v>
      </c>
      <c r="K231" s="45">
        <f t="shared" si="72"/>
        <v>0</v>
      </c>
      <c r="L231" s="45"/>
      <c r="M231" s="45">
        <f t="shared" si="73"/>
        <v>0</v>
      </c>
      <c r="N231" s="257">
        <f t="shared" ca="1" si="64"/>
        <v>0.05</v>
      </c>
      <c r="O231" s="23"/>
      <c r="P231" s="255">
        <f t="shared" ca="1" si="65"/>
        <v>9.4999999999999998E-3</v>
      </c>
      <c r="Q231" s="163">
        <f t="shared" ca="1" si="66"/>
        <v>0.05</v>
      </c>
      <c r="R231" s="164">
        <f ca="1">NPV(Q230,K231:$K$244) + ($A$13+$A$14+$A$15)/POWER(1+Q230,$A$29-D231+1)</f>
        <v>0</v>
      </c>
      <c r="S231" s="164">
        <f ca="1">NPV(Q231,K231:$K$244) + ($A$13+$A$14+$A$15)/POWER(1+Q231,$A$29-D231+1)</f>
        <v>0</v>
      </c>
      <c r="T231" s="45">
        <f t="shared" ca="1" si="67"/>
        <v>7.2759576141834259E-11</v>
      </c>
      <c r="U231" s="45">
        <f t="shared" ca="1" si="74"/>
        <v>0</v>
      </c>
      <c r="V231" s="45">
        <f t="shared" si="75"/>
        <v>0</v>
      </c>
      <c r="W231" s="45">
        <f t="shared" ca="1" si="68"/>
        <v>0</v>
      </c>
      <c r="X231" s="274">
        <f t="shared" ca="1" si="76"/>
        <v>7.2759576141834259E-11</v>
      </c>
      <c r="Z231" s="28">
        <f t="shared" ca="1" si="77"/>
        <v>0</v>
      </c>
      <c r="AA231" s="233"/>
      <c r="AB231" s="45">
        <f t="shared" ca="1" si="78"/>
        <v>0</v>
      </c>
      <c r="AC231" s="45">
        <f t="shared" ca="1" si="60"/>
        <v>0</v>
      </c>
      <c r="AD231" s="25">
        <f t="shared" ca="1" si="61"/>
        <v>0</v>
      </c>
    </row>
    <row r="232" spans="4:30" x14ac:dyDescent="0.35">
      <c r="D232" s="20">
        <v>228</v>
      </c>
      <c r="E232" s="21">
        <f t="shared" ca="1" si="69"/>
        <v>127956</v>
      </c>
      <c r="F232" s="44">
        <f t="shared" ca="1" si="62"/>
        <v>128320</v>
      </c>
      <c r="G232" s="22" t="s">
        <v>119</v>
      </c>
      <c r="H232" s="44">
        <f t="shared" ca="1" si="70"/>
        <v>127927</v>
      </c>
      <c r="I232" s="45">
        <f t="shared" si="71"/>
        <v>0</v>
      </c>
      <c r="J232" s="45">
        <f t="shared" ca="1" si="63"/>
        <v>0</v>
      </c>
      <c r="K232" s="45">
        <f t="shared" si="72"/>
        <v>0</v>
      </c>
      <c r="L232" s="45"/>
      <c r="M232" s="45">
        <f t="shared" si="73"/>
        <v>0</v>
      </c>
      <c r="N232" s="257">
        <f t="shared" ca="1" si="64"/>
        <v>0.05</v>
      </c>
      <c r="O232" s="23"/>
      <c r="P232" s="255">
        <f t="shared" ca="1" si="65"/>
        <v>9.4999999999999998E-3</v>
      </c>
      <c r="Q232" s="163">
        <f t="shared" ca="1" si="66"/>
        <v>0.05</v>
      </c>
      <c r="R232" s="164">
        <f ca="1">NPV(Q231,K232:$K$244) + ($A$13+$A$14+$A$15)/POWER(1+Q231,$A$29-D232+1)</f>
        <v>0</v>
      </c>
      <c r="S232" s="164">
        <f ca="1">NPV(Q232,K232:$K$244) + ($A$13+$A$14+$A$15)/POWER(1+Q232,$A$29-D232+1)</f>
        <v>0</v>
      </c>
      <c r="T232" s="45">
        <f t="shared" ca="1" si="67"/>
        <v>7.2759576141834259E-11</v>
      </c>
      <c r="U232" s="45">
        <f t="shared" ca="1" si="74"/>
        <v>0</v>
      </c>
      <c r="V232" s="45">
        <f t="shared" si="75"/>
        <v>0</v>
      </c>
      <c r="W232" s="45">
        <f t="shared" ca="1" si="68"/>
        <v>0</v>
      </c>
      <c r="X232" s="274">
        <f t="shared" ca="1" si="76"/>
        <v>7.2759576141834259E-11</v>
      </c>
      <c r="Z232" s="28">
        <f t="shared" ca="1" si="77"/>
        <v>0</v>
      </c>
      <c r="AA232" s="233"/>
      <c r="AB232" s="45">
        <f t="shared" ca="1" si="78"/>
        <v>0</v>
      </c>
      <c r="AC232" s="45">
        <f t="shared" ca="1" si="60"/>
        <v>0</v>
      </c>
      <c r="AD232" s="25">
        <f t="shared" ca="1" si="61"/>
        <v>0</v>
      </c>
    </row>
    <row r="233" spans="4:30" x14ac:dyDescent="0.35">
      <c r="D233" s="20">
        <v>229</v>
      </c>
      <c r="E233" s="21">
        <f t="shared" ca="1" si="69"/>
        <v>128321</v>
      </c>
      <c r="F233" s="44">
        <f t="shared" ca="1" si="62"/>
        <v>128686</v>
      </c>
      <c r="G233" s="22" t="s">
        <v>119</v>
      </c>
      <c r="H233" s="44">
        <f t="shared" ca="1" si="70"/>
        <v>128292</v>
      </c>
      <c r="I233" s="45">
        <f t="shared" si="71"/>
        <v>0</v>
      </c>
      <c r="J233" s="45">
        <f t="shared" ca="1" si="63"/>
        <v>0</v>
      </c>
      <c r="K233" s="45">
        <f t="shared" si="72"/>
        <v>0</v>
      </c>
      <c r="L233" s="45"/>
      <c r="M233" s="45">
        <f t="shared" si="73"/>
        <v>0</v>
      </c>
      <c r="N233" s="257">
        <f t="shared" ca="1" si="64"/>
        <v>0.05</v>
      </c>
      <c r="O233" s="23"/>
      <c r="P233" s="255">
        <f t="shared" ca="1" si="65"/>
        <v>9.4999999999999998E-3</v>
      </c>
      <c r="Q233" s="163">
        <f t="shared" ca="1" si="66"/>
        <v>0.05</v>
      </c>
      <c r="R233" s="164">
        <f ca="1">NPV(Q232,K233:$K$244) + ($A$13+$A$14+$A$15)/POWER(1+Q232,$A$29-D233+1)</f>
        <v>0</v>
      </c>
      <c r="S233" s="164">
        <f ca="1">NPV(Q233,K233:$K$244) + ($A$13+$A$14+$A$15)/POWER(1+Q233,$A$29-D233+1)</f>
        <v>0</v>
      </c>
      <c r="T233" s="45">
        <f t="shared" ca="1" si="67"/>
        <v>7.2759576141834259E-11</v>
      </c>
      <c r="U233" s="45">
        <f t="shared" ca="1" si="74"/>
        <v>0</v>
      </c>
      <c r="V233" s="45">
        <f t="shared" si="75"/>
        <v>0</v>
      </c>
      <c r="W233" s="45">
        <f t="shared" ca="1" si="68"/>
        <v>0</v>
      </c>
      <c r="X233" s="274">
        <f t="shared" ca="1" si="76"/>
        <v>7.2759576141834259E-11</v>
      </c>
      <c r="Z233" s="28">
        <f t="shared" ca="1" si="77"/>
        <v>0</v>
      </c>
      <c r="AA233" s="233"/>
      <c r="AB233" s="45">
        <f t="shared" ca="1" si="78"/>
        <v>0</v>
      </c>
      <c r="AC233" s="45">
        <f t="shared" ca="1" si="60"/>
        <v>0</v>
      </c>
      <c r="AD233" s="25">
        <f t="shared" ca="1" si="61"/>
        <v>0</v>
      </c>
    </row>
    <row r="234" spans="4:30" x14ac:dyDescent="0.35">
      <c r="D234" s="20">
        <v>230</v>
      </c>
      <c r="E234" s="21">
        <f t="shared" ca="1" si="69"/>
        <v>128687</v>
      </c>
      <c r="F234" s="44">
        <f t="shared" ca="1" si="62"/>
        <v>129051</v>
      </c>
      <c r="G234" s="22" t="s">
        <v>119</v>
      </c>
      <c r="H234" s="44">
        <f t="shared" ca="1" si="70"/>
        <v>128658</v>
      </c>
      <c r="I234" s="45">
        <f t="shared" si="71"/>
        <v>0</v>
      </c>
      <c r="J234" s="45">
        <f t="shared" ca="1" si="63"/>
        <v>0</v>
      </c>
      <c r="K234" s="45">
        <f t="shared" si="72"/>
        <v>0</v>
      </c>
      <c r="L234" s="45"/>
      <c r="M234" s="45">
        <f t="shared" si="73"/>
        <v>0</v>
      </c>
      <c r="N234" s="257">
        <f t="shared" ca="1" si="64"/>
        <v>0.05</v>
      </c>
      <c r="O234" s="23"/>
      <c r="P234" s="255">
        <f t="shared" ca="1" si="65"/>
        <v>9.4999999999999998E-3</v>
      </c>
      <c r="Q234" s="163">
        <f t="shared" ca="1" si="66"/>
        <v>0.05</v>
      </c>
      <c r="R234" s="164">
        <f ca="1">NPV(Q233,K234:$K$244) + ($A$13+$A$14+$A$15)/POWER(1+Q233,$A$29-D234+1)</f>
        <v>0</v>
      </c>
      <c r="S234" s="164">
        <f ca="1">NPV(Q234,K234:$K$244) + ($A$13+$A$14+$A$15)/POWER(1+Q234,$A$29-D234+1)</f>
        <v>0</v>
      </c>
      <c r="T234" s="45">
        <f t="shared" ca="1" si="67"/>
        <v>7.2759576141834259E-11</v>
      </c>
      <c r="U234" s="45">
        <f t="shared" ca="1" si="74"/>
        <v>0</v>
      </c>
      <c r="V234" s="45">
        <f t="shared" si="75"/>
        <v>0</v>
      </c>
      <c r="W234" s="45">
        <f t="shared" ca="1" si="68"/>
        <v>0</v>
      </c>
      <c r="X234" s="274">
        <f t="shared" ca="1" si="76"/>
        <v>7.2759576141834259E-11</v>
      </c>
      <c r="Z234" s="28">
        <f t="shared" ca="1" si="77"/>
        <v>0</v>
      </c>
      <c r="AA234" s="233"/>
      <c r="AB234" s="45">
        <f t="shared" ca="1" si="78"/>
        <v>0</v>
      </c>
      <c r="AC234" s="45">
        <f t="shared" ca="1" si="60"/>
        <v>0</v>
      </c>
      <c r="AD234" s="25">
        <f t="shared" ca="1" si="61"/>
        <v>0</v>
      </c>
    </row>
    <row r="235" spans="4:30" x14ac:dyDescent="0.35">
      <c r="D235" s="20">
        <v>231</v>
      </c>
      <c r="E235" s="21">
        <f t="shared" ca="1" si="69"/>
        <v>129052</v>
      </c>
      <c r="F235" s="44">
        <f t="shared" ca="1" si="62"/>
        <v>129416</v>
      </c>
      <c r="G235" s="22" t="s">
        <v>119</v>
      </c>
      <c r="H235" s="44">
        <f t="shared" ca="1" si="70"/>
        <v>129023</v>
      </c>
      <c r="I235" s="45">
        <f t="shared" si="71"/>
        <v>0</v>
      </c>
      <c r="J235" s="45">
        <f t="shared" ca="1" si="63"/>
        <v>0</v>
      </c>
      <c r="K235" s="45">
        <f t="shared" si="72"/>
        <v>0</v>
      </c>
      <c r="L235" s="45"/>
      <c r="M235" s="45">
        <f t="shared" si="73"/>
        <v>0</v>
      </c>
      <c r="N235" s="257">
        <f t="shared" ca="1" si="64"/>
        <v>0.05</v>
      </c>
      <c r="O235" s="23"/>
      <c r="P235" s="255">
        <f t="shared" ca="1" si="65"/>
        <v>9.4999999999999998E-3</v>
      </c>
      <c r="Q235" s="163">
        <f t="shared" ca="1" si="66"/>
        <v>0.05</v>
      </c>
      <c r="R235" s="164">
        <f ca="1">NPV(Q234,K235:$K$244) + ($A$13+$A$14+$A$15)/POWER(1+Q234,$A$29-D235+1)</f>
        <v>0</v>
      </c>
      <c r="S235" s="164">
        <f ca="1">NPV(Q235,K235:$K$244) + ($A$13+$A$14+$A$15)/POWER(1+Q235,$A$29-D235+1)</f>
        <v>0</v>
      </c>
      <c r="T235" s="45">
        <f t="shared" ca="1" si="67"/>
        <v>7.2759576141834259E-11</v>
      </c>
      <c r="U235" s="45">
        <f t="shared" ca="1" si="74"/>
        <v>0</v>
      </c>
      <c r="V235" s="45">
        <f t="shared" si="75"/>
        <v>0</v>
      </c>
      <c r="W235" s="45">
        <f t="shared" ca="1" si="68"/>
        <v>0</v>
      </c>
      <c r="X235" s="274">
        <f t="shared" ca="1" si="76"/>
        <v>7.2759576141834259E-11</v>
      </c>
      <c r="Z235" s="28">
        <f t="shared" ca="1" si="77"/>
        <v>0</v>
      </c>
      <c r="AA235" s="233"/>
      <c r="AB235" s="45">
        <f t="shared" ca="1" si="78"/>
        <v>0</v>
      </c>
      <c r="AC235" s="45">
        <f t="shared" ca="1" si="60"/>
        <v>0</v>
      </c>
      <c r="AD235" s="25">
        <f t="shared" ca="1" si="61"/>
        <v>0</v>
      </c>
    </row>
    <row r="236" spans="4:30" x14ac:dyDescent="0.35">
      <c r="D236" s="20">
        <v>232</v>
      </c>
      <c r="E236" s="21">
        <f t="shared" ca="1" si="69"/>
        <v>129417</v>
      </c>
      <c r="F236" s="44">
        <f t="shared" ca="1" si="62"/>
        <v>129781</v>
      </c>
      <c r="G236" s="22" t="s">
        <v>119</v>
      </c>
      <c r="H236" s="44">
        <f t="shared" ca="1" si="70"/>
        <v>129388</v>
      </c>
      <c r="I236" s="45">
        <f t="shared" si="71"/>
        <v>0</v>
      </c>
      <c r="J236" s="45">
        <f t="shared" ca="1" si="63"/>
        <v>0</v>
      </c>
      <c r="K236" s="45">
        <f t="shared" si="72"/>
        <v>0</v>
      </c>
      <c r="L236" s="45"/>
      <c r="M236" s="45">
        <f t="shared" si="73"/>
        <v>0</v>
      </c>
      <c r="N236" s="257">
        <f t="shared" ca="1" si="64"/>
        <v>0.05</v>
      </c>
      <c r="O236" s="23"/>
      <c r="P236" s="255">
        <f t="shared" ca="1" si="65"/>
        <v>9.4999999999999998E-3</v>
      </c>
      <c r="Q236" s="163">
        <f t="shared" ca="1" si="66"/>
        <v>0.05</v>
      </c>
      <c r="R236" s="164">
        <f ca="1">NPV(Q235,K236:$K$244) + ($A$13+$A$14+$A$15)/POWER(1+Q235,$A$29-D236+1)</f>
        <v>0</v>
      </c>
      <c r="S236" s="164">
        <f ca="1">NPV(Q236,K236:$K$244) + ($A$13+$A$14+$A$15)/POWER(1+Q236,$A$29-D236+1)</f>
        <v>0</v>
      </c>
      <c r="T236" s="45">
        <f t="shared" ca="1" si="67"/>
        <v>7.2759576141834259E-11</v>
      </c>
      <c r="U236" s="45">
        <f t="shared" ca="1" si="74"/>
        <v>0</v>
      </c>
      <c r="V236" s="45">
        <f t="shared" si="75"/>
        <v>0</v>
      </c>
      <c r="W236" s="45">
        <f t="shared" ca="1" si="68"/>
        <v>0</v>
      </c>
      <c r="X236" s="274">
        <f t="shared" ca="1" si="76"/>
        <v>7.2759576141834259E-11</v>
      </c>
      <c r="Z236" s="28">
        <f t="shared" ca="1" si="77"/>
        <v>0</v>
      </c>
      <c r="AA236" s="233"/>
      <c r="AB236" s="45">
        <f t="shared" ca="1" si="78"/>
        <v>0</v>
      </c>
      <c r="AC236" s="45">
        <f t="shared" ca="1" si="60"/>
        <v>0</v>
      </c>
      <c r="AD236" s="25">
        <f t="shared" ca="1" si="61"/>
        <v>0</v>
      </c>
    </row>
    <row r="237" spans="4:30" x14ac:dyDescent="0.35">
      <c r="D237" s="20">
        <v>233</v>
      </c>
      <c r="E237" s="21">
        <f t="shared" ca="1" si="69"/>
        <v>129782</v>
      </c>
      <c r="F237" s="44">
        <f t="shared" ca="1" si="62"/>
        <v>130147</v>
      </c>
      <c r="G237" s="22" t="s">
        <v>119</v>
      </c>
      <c r="H237" s="44">
        <f t="shared" ca="1" si="70"/>
        <v>129753</v>
      </c>
      <c r="I237" s="45">
        <f t="shared" si="71"/>
        <v>0</v>
      </c>
      <c r="J237" s="45">
        <f t="shared" ca="1" si="63"/>
        <v>0</v>
      </c>
      <c r="K237" s="45">
        <f t="shared" si="72"/>
        <v>0</v>
      </c>
      <c r="L237" s="45"/>
      <c r="M237" s="45">
        <f t="shared" si="73"/>
        <v>0</v>
      </c>
      <c r="N237" s="257">
        <f t="shared" ca="1" si="64"/>
        <v>0.05</v>
      </c>
      <c r="O237" s="23"/>
      <c r="P237" s="255">
        <f t="shared" ca="1" si="65"/>
        <v>9.4999999999999998E-3</v>
      </c>
      <c r="Q237" s="163">
        <f t="shared" ca="1" si="66"/>
        <v>0.05</v>
      </c>
      <c r="R237" s="164">
        <f ca="1">NPV(Q236,K237:$K$244) + ($A$13+$A$14+$A$15)/POWER(1+Q236,$A$29-D237+1)</f>
        <v>0</v>
      </c>
      <c r="S237" s="164">
        <f ca="1">NPV(Q237,K237:$K$244) + ($A$13+$A$14+$A$15)/POWER(1+Q237,$A$29-D237+1)</f>
        <v>0</v>
      </c>
      <c r="T237" s="45">
        <f t="shared" ca="1" si="67"/>
        <v>7.2759576141834259E-11</v>
      </c>
      <c r="U237" s="45">
        <f t="shared" ca="1" si="74"/>
        <v>0</v>
      </c>
      <c r="V237" s="45">
        <f t="shared" si="75"/>
        <v>0</v>
      </c>
      <c r="W237" s="45">
        <f t="shared" ca="1" si="68"/>
        <v>0</v>
      </c>
      <c r="X237" s="274">
        <f t="shared" ca="1" si="76"/>
        <v>7.2759576141834259E-11</v>
      </c>
      <c r="Z237" s="28">
        <f t="shared" ca="1" si="77"/>
        <v>0</v>
      </c>
      <c r="AA237" s="233"/>
      <c r="AB237" s="45">
        <f t="shared" ca="1" si="78"/>
        <v>0</v>
      </c>
      <c r="AC237" s="45">
        <f t="shared" ca="1" si="60"/>
        <v>0</v>
      </c>
      <c r="AD237" s="25">
        <f t="shared" ca="1" si="61"/>
        <v>0</v>
      </c>
    </row>
    <row r="238" spans="4:30" x14ac:dyDescent="0.35">
      <c r="D238" s="20">
        <v>234</v>
      </c>
      <c r="E238" s="21">
        <f t="shared" ca="1" si="69"/>
        <v>130148</v>
      </c>
      <c r="F238" s="44">
        <f t="shared" ca="1" si="62"/>
        <v>130512</v>
      </c>
      <c r="G238" s="22" t="s">
        <v>119</v>
      </c>
      <c r="H238" s="44">
        <f t="shared" ca="1" si="70"/>
        <v>130119</v>
      </c>
      <c r="I238" s="45">
        <f t="shared" si="71"/>
        <v>0</v>
      </c>
      <c r="J238" s="45">
        <f t="shared" ca="1" si="63"/>
        <v>0</v>
      </c>
      <c r="K238" s="45">
        <f t="shared" si="72"/>
        <v>0</v>
      </c>
      <c r="L238" s="45"/>
      <c r="M238" s="45">
        <f t="shared" si="73"/>
        <v>0</v>
      </c>
      <c r="N238" s="257">
        <f t="shared" ca="1" si="64"/>
        <v>0.05</v>
      </c>
      <c r="O238" s="23"/>
      <c r="P238" s="255">
        <f t="shared" ca="1" si="65"/>
        <v>9.4999999999999998E-3</v>
      </c>
      <c r="Q238" s="163">
        <f t="shared" ca="1" si="66"/>
        <v>0.05</v>
      </c>
      <c r="R238" s="164">
        <f ca="1">NPV(Q237,K238:$K$244) + ($A$13+$A$14+$A$15)/POWER(1+Q237,$A$29-D238+1)</f>
        <v>0</v>
      </c>
      <c r="S238" s="164">
        <f ca="1">NPV(Q238,K238:$K$244) + ($A$13+$A$14+$A$15)/POWER(1+Q238,$A$29-D238+1)</f>
        <v>0</v>
      </c>
      <c r="T238" s="45">
        <f t="shared" ca="1" si="67"/>
        <v>7.2759576141834259E-11</v>
      </c>
      <c r="U238" s="45">
        <f t="shared" ca="1" si="74"/>
        <v>0</v>
      </c>
      <c r="V238" s="45">
        <f t="shared" si="75"/>
        <v>0</v>
      </c>
      <c r="W238" s="45">
        <f t="shared" ca="1" si="68"/>
        <v>0</v>
      </c>
      <c r="X238" s="274">
        <f t="shared" ca="1" si="76"/>
        <v>7.2759576141834259E-11</v>
      </c>
      <c r="Z238" s="28">
        <f t="shared" ca="1" si="77"/>
        <v>0</v>
      </c>
      <c r="AA238" s="233"/>
      <c r="AB238" s="45">
        <f t="shared" ca="1" si="78"/>
        <v>0</v>
      </c>
      <c r="AC238" s="45">
        <f t="shared" ca="1" si="60"/>
        <v>0</v>
      </c>
      <c r="AD238" s="25">
        <f t="shared" ca="1" si="61"/>
        <v>0</v>
      </c>
    </row>
    <row r="239" spans="4:30" x14ac:dyDescent="0.35">
      <c r="D239" s="20">
        <v>235</v>
      </c>
      <c r="E239" s="21">
        <f t="shared" ca="1" si="69"/>
        <v>130513</v>
      </c>
      <c r="F239" s="44">
        <f t="shared" ca="1" si="62"/>
        <v>130877</v>
      </c>
      <c r="G239" s="22" t="s">
        <v>119</v>
      </c>
      <c r="H239" s="44">
        <f t="shared" ca="1" si="70"/>
        <v>130484</v>
      </c>
      <c r="I239" s="45">
        <f t="shared" si="71"/>
        <v>0</v>
      </c>
      <c r="J239" s="45">
        <f t="shared" ca="1" si="63"/>
        <v>0</v>
      </c>
      <c r="K239" s="45">
        <f t="shared" si="72"/>
        <v>0</v>
      </c>
      <c r="L239" s="45"/>
      <c r="M239" s="45">
        <f t="shared" si="73"/>
        <v>0</v>
      </c>
      <c r="N239" s="257">
        <f t="shared" ca="1" si="64"/>
        <v>0.05</v>
      </c>
      <c r="O239" s="23"/>
      <c r="P239" s="255">
        <f t="shared" ca="1" si="65"/>
        <v>9.4999999999999998E-3</v>
      </c>
      <c r="Q239" s="163">
        <f t="shared" ca="1" si="66"/>
        <v>0.05</v>
      </c>
      <c r="R239" s="164">
        <f ca="1">NPV(Q238,K239:$K$244) + ($A$13+$A$14+$A$15)/POWER(1+Q238,$A$29-D239+1)</f>
        <v>0</v>
      </c>
      <c r="S239" s="164">
        <f ca="1">NPV(Q239,K239:$K$244) + ($A$13+$A$14+$A$15)/POWER(1+Q239,$A$29-D239+1)</f>
        <v>0</v>
      </c>
      <c r="T239" s="45">
        <f t="shared" ca="1" si="67"/>
        <v>7.2759576141834259E-11</v>
      </c>
      <c r="U239" s="45">
        <f t="shared" ca="1" si="74"/>
        <v>0</v>
      </c>
      <c r="V239" s="45">
        <f t="shared" si="75"/>
        <v>0</v>
      </c>
      <c r="W239" s="45">
        <f t="shared" ca="1" si="68"/>
        <v>0</v>
      </c>
      <c r="X239" s="274">
        <f t="shared" ca="1" si="76"/>
        <v>7.2759576141834259E-11</v>
      </c>
      <c r="Z239" s="28">
        <f t="shared" ca="1" si="77"/>
        <v>0</v>
      </c>
      <c r="AA239" s="233"/>
      <c r="AB239" s="45">
        <f t="shared" ca="1" si="78"/>
        <v>0</v>
      </c>
      <c r="AC239" s="45">
        <f t="shared" ca="1" si="60"/>
        <v>0</v>
      </c>
      <c r="AD239" s="25">
        <f t="shared" ca="1" si="61"/>
        <v>0</v>
      </c>
    </row>
    <row r="240" spans="4:30" x14ac:dyDescent="0.35">
      <c r="D240" s="20">
        <v>236</v>
      </c>
      <c r="E240" s="21">
        <f t="shared" ca="1" si="69"/>
        <v>130878</v>
      </c>
      <c r="F240" s="44">
        <f t="shared" ca="1" si="62"/>
        <v>131242</v>
      </c>
      <c r="G240" s="22" t="s">
        <v>119</v>
      </c>
      <c r="H240" s="44">
        <f t="shared" ca="1" si="70"/>
        <v>130849</v>
      </c>
      <c r="I240" s="45">
        <f t="shared" si="71"/>
        <v>0</v>
      </c>
      <c r="J240" s="45">
        <f t="shared" ca="1" si="63"/>
        <v>0</v>
      </c>
      <c r="K240" s="45">
        <f t="shared" si="72"/>
        <v>0</v>
      </c>
      <c r="L240" s="45"/>
      <c r="M240" s="45">
        <f t="shared" si="73"/>
        <v>0</v>
      </c>
      <c r="N240" s="257">
        <f t="shared" ca="1" si="64"/>
        <v>0.05</v>
      </c>
      <c r="O240" s="23"/>
      <c r="P240" s="255">
        <f t="shared" ca="1" si="65"/>
        <v>9.4999999999999998E-3</v>
      </c>
      <c r="Q240" s="163">
        <f t="shared" ca="1" si="66"/>
        <v>0.05</v>
      </c>
      <c r="R240" s="164">
        <f ca="1">NPV(Q239,K240:$K$244) + ($A$13+$A$14+$A$15)/POWER(1+Q239,$A$29-D240+1)</f>
        <v>0</v>
      </c>
      <c r="S240" s="164">
        <f ca="1">NPV(Q240,K240:$K$244) + ($A$13+$A$14+$A$15)/POWER(1+Q240,$A$29-D240+1)</f>
        <v>0</v>
      </c>
      <c r="T240" s="45">
        <f t="shared" ca="1" si="67"/>
        <v>7.2759576141834259E-11</v>
      </c>
      <c r="U240" s="45">
        <f t="shared" ca="1" si="74"/>
        <v>0</v>
      </c>
      <c r="V240" s="45">
        <f t="shared" si="75"/>
        <v>0</v>
      </c>
      <c r="W240" s="45">
        <f t="shared" ca="1" si="68"/>
        <v>0</v>
      </c>
      <c r="X240" s="274">
        <f t="shared" ca="1" si="76"/>
        <v>7.2759576141834259E-11</v>
      </c>
      <c r="Z240" s="28">
        <f t="shared" ca="1" si="77"/>
        <v>0</v>
      </c>
      <c r="AA240" s="233"/>
      <c r="AB240" s="45">
        <f t="shared" ca="1" si="78"/>
        <v>0</v>
      </c>
      <c r="AC240" s="45">
        <f t="shared" ca="1" si="60"/>
        <v>0</v>
      </c>
      <c r="AD240" s="25">
        <f t="shared" ca="1" si="61"/>
        <v>0</v>
      </c>
    </row>
    <row r="241" spans="4:30" x14ac:dyDescent="0.35">
      <c r="D241" s="20">
        <v>237</v>
      </c>
      <c r="E241" s="21">
        <f t="shared" ca="1" si="69"/>
        <v>131243</v>
      </c>
      <c r="F241" s="44">
        <f t="shared" ca="1" si="62"/>
        <v>131608</v>
      </c>
      <c r="G241" s="22" t="s">
        <v>119</v>
      </c>
      <c r="H241" s="44">
        <f t="shared" ca="1" si="70"/>
        <v>131214</v>
      </c>
      <c r="I241" s="45">
        <f t="shared" si="71"/>
        <v>0</v>
      </c>
      <c r="J241" s="45">
        <f t="shared" ca="1" si="63"/>
        <v>0</v>
      </c>
      <c r="K241" s="45">
        <f t="shared" si="72"/>
        <v>0</v>
      </c>
      <c r="L241" s="45"/>
      <c r="M241" s="45">
        <f t="shared" si="73"/>
        <v>0</v>
      </c>
      <c r="N241" s="257">
        <f t="shared" ca="1" si="64"/>
        <v>0.05</v>
      </c>
      <c r="O241" s="23"/>
      <c r="P241" s="255">
        <f t="shared" ca="1" si="65"/>
        <v>9.4999999999999998E-3</v>
      </c>
      <c r="Q241" s="163">
        <f t="shared" ca="1" si="66"/>
        <v>0.05</v>
      </c>
      <c r="R241" s="164">
        <f ca="1">NPV(Q240,K241:$K$244) + ($A$13+$A$14+$A$15)/POWER(1+Q240,$A$29-D241+1)</f>
        <v>0</v>
      </c>
      <c r="S241" s="164">
        <f ca="1">NPV(Q241,K241:$K$244) + ($A$13+$A$14+$A$15)/POWER(1+Q241,$A$29-D241+1)</f>
        <v>0</v>
      </c>
      <c r="T241" s="45">
        <f t="shared" ca="1" si="67"/>
        <v>7.2759576141834259E-11</v>
      </c>
      <c r="U241" s="45">
        <f t="shared" ca="1" si="74"/>
        <v>0</v>
      </c>
      <c r="V241" s="45">
        <f t="shared" si="75"/>
        <v>0</v>
      </c>
      <c r="W241" s="45">
        <f t="shared" ca="1" si="68"/>
        <v>0</v>
      </c>
      <c r="X241" s="274">
        <f t="shared" ca="1" si="76"/>
        <v>7.2759576141834259E-11</v>
      </c>
      <c r="Z241" s="28">
        <f t="shared" ca="1" si="77"/>
        <v>0</v>
      </c>
      <c r="AA241" s="233"/>
      <c r="AB241" s="45">
        <f t="shared" ca="1" si="78"/>
        <v>0</v>
      </c>
      <c r="AC241" s="45">
        <f t="shared" ca="1" si="60"/>
        <v>0</v>
      </c>
      <c r="AD241" s="25">
        <f t="shared" ca="1" si="61"/>
        <v>0</v>
      </c>
    </row>
    <row r="242" spans="4:30" x14ac:dyDescent="0.35">
      <c r="D242" s="20">
        <v>238</v>
      </c>
      <c r="E242" s="21">
        <f t="shared" ca="1" si="69"/>
        <v>131609</v>
      </c>
      <c r="F242" s="44">
        <f t="shared" ca="1" si="62"/>
        <v>131973</v>
      </c>
      <c r="G242" s="22" t="s">
        <v>119</v>
      </c>
      <c r="H242" s="44">
        <f t="shared" ca="1" si="70"/>
        <v>131580</v>
      </c>
      <c r="I242" s="45">
        <f t="shared" si="71"/>
        <v>0</v>
      </c>
      <c r="J242" s="45">
        <f t="shared" ca="1" si="63"/>
        <v>0</v>
      </c>
      <c r="K242" s="45">
        <f t="shared" si="72"/>
        <v>0</v>
      </c>
      <c r="L242" s="45"/>
      <c r="M242" s="45">
        <f t="shared" si="73"/>
        <v>0</v>
      </c>
      <c r="N242" s="257">
        <f t="shared" ca="1" si="64"/>
        <v>0.05</v>
      </c>
      <c r="O242" s="23"/>
      <c r="P242" s="255">
        <f t="shared" ca="1" si="65"/>
        <v>9.4999999999999998E-3</v>
      </c>
      <c r="Q242" s="163">
        <f t="shared" ca="1" si="66"/>
        <v>0.05</v>
      </c>
      <c r="R242" s="164">
        <f ca="1">NPV(Q241,K242:$K$244) + ($A$13+$A$14+$A$15)/POWER(1+Q241,$A$29-D242+1)</f>
        <v>0</v>
      </c>
      <c r="S242" s="164">
        <f ca="1">NPV(Q242,K242:$K$244) + ($A$13+$A$14+$A$15)/POWER(1+Q242,$A$29-D242+1)</f>
        <v>0</v>
      </c>
      <c r="T242" s="45">
        <f t="shared" ca="1" si="67"/>
        <v>7.2759576141834259E-11</v>
      </c>
      <c r="U242" s="45">
        <f t="shared" ca="1" si="74"/>
        <v>0</v>
      </c>
      <c r="V242" s="45">
        <f t="shared" si="75"/>
        <v>0</v>
      </c>
      <c r="W242" s="45">
        <f t="shared" ca="1" si="68"/>
        <v>0</v>
      </c>
      <c r="X242" s="274">
        <f t="shared" ca="1" si="76"/>
        <v>7.2759576141834259E-11</v>
      </c>
      <c r="Z242" s="28">
        <f t="shared" ca="1" si="77"/>
        <v>0</v>
      </c>
      <c r="AA242" s="233"/>
      <c r="AB242" s="45">
        <f t="shared" ca="1" si="78"/>
        <v>0</v>
      </c>
      <c r="AC242" s="45">
        <f t="shared" ca="1" si="60"/>
        <v>0</v>
      </c>
      <c r="AD242" s="25">
        <f t="shared" ca="1" si="61"/>
        <v>0</v>
      </c>
    </row>
    <row r="243" spans="4:30" x14ac:dyDescent="0.35">
      <c r="D243" s="20">
        <v>239</v>
      </c>
      <c r="E243" s="21">
        <f t="shared" ca="1" si="69"/>
        <v>131974</v>
      </c>
      <c r="F243" s="44">
        <f t="shared" ca="1" si="62"/>
        <v>132338</v>
      </c>
      <c r="G243" s="22" t="s">
        <v>119</v>
      </c>
      <c r="H243" s="44">
        <f t="shared" ca="1" si="70"/>
        <v>131945</v>
      </c>
      <c r="I243" s="45">
        <f t="shared" si="71"/>
        <v>0</v>
      </c>
      <c r="J243" s="45">
        <f t="shared" ca="1" si="63"/>
        <v>0</v>
      </c>
      <c r="K243" s="45">
        <f t="shared" si="72"/>
        <v>0</v>
      </c>
      <c r="L243" s="45"/>
      <c r="M243" s="45">
        <f t="shared" si="73"/>
        <v>0</v>
      </c>
      <c r="N243" s="257">
        <f t="shared" ca="1" si="64"/>
        <v>0.05</v>
      </c>
      <c r="O243" s="23"/>
      <c r="P243" s="255">
        <f t="shared" ca="1" si="65"/>
        <v>9.4999999999999998E-3</v>
      </c>
      <c r="Q243" s="163">
        <f t="shared" ca="1" si="66"/>
        <v>0.05</v>
      </c>
      <c r="R243" s="164">
        <f ca="1">NPV(Q242,K243:$K$244) + ($A$13+$A$14+$A$15)/POWER(1+Q242,$A$29-D243+1)</f>
        <v>0</v>
      </c>
      <c r="S243" s="164">
        <f ca="1">NPV(Q243,K243:$K$244) + ($A$13+$A$14+$A$15)/POWER(1+Q243,$A$29-D243+1)</f>
        <v>0</v>
      </c>
      <c r="T243" s="45">
        <f t="shared" ca="1" si="67"/>
        <v>7.2759576141834259E-11</v>
      </c>
      <c r="U243" s="45">
        <f t="shared" ca="1" si="74"/>
        <v>0</v>
      </c>
      <c r="V243" s="45">
        <f t="shared" si="75"/>
        <v>0</v>
      </c>
      <c r="W243" s="45">
        <f t="shared" ca="1" si="68"/>
        <v>0</v>
      </c>
      <c r="X243" s="274">
        <f t="shared" ca="1" si="76"/>
        <v>7.2759576141834259E-11</v>
      </c>
      <c r="Z243" s="28">
        <f t="shared" ca="1" si="77"/>
        <v>0</v>
      </c>
      <c r="AA243" s="233"/>
      <c r="AB243" s="45">
        <f t="shared" ca="1" si="78"/>
        <v>0</v>
      </c>
      <c r="AC243" s="45">
        <f t="shared" ca="1" si="60"/>
        <v>0</v>
      </c>
      <c r="AD243" s="25">
        <f t="shared" ca="1" si="61"/>
        <v>0</v>
      </c>
    </row>
    <row r="244" spans="4:30" ht="15" thickBot="1" x14ac:dyDescent="0.4">
      <c r="D244" s="20">
        <v>240</v>
      </c>
      <c r="E244" s="40">
        <f t="shared" ca="1" si="69"/>
        <v>132339</v>
      </c>
      <c r="F244" s="47">
        <f t="shared" si="62"/>
        <v>-1</v>
      </c>
      <c r="G244" s="46" t="s">
        <v>119</v>
      </c>
      <c r="H244" s="44">
        <f t="shared" ca="1" si="70"/>
        <v>132310</v>
      </c>
      <c r="I244" s="45">
        <f t="shared" si="71"/>
        <v>0</v>
      </c>
      <c r="J244" s="41">
        <f t="shared" ca="1" si="63"/>
        <v>0</v>
      </c>
      <c r="K244" s="45">
        <f t="shared" si="72"/>
        <v>0</v>
      </c>
      <c r="L244" s="41"/>
      <c r="M244" s="41">
        <f t="shared" si="73"/>
        <v>0</v>
      </c>
      <c r="N244" s="258">
        <f t="shared" ca="1" si="64"/>
        <v>0.05</v>
      </c>
      <c r="O244" s="23"/>
      <c r="P244" s="256">
        <f t="shared" ca="1" si="65"/>
        <v>9.4999999999999998E-3</v>
      </c>
      <c r="Q244" s="166">
        <f t="shared" ca="1" si="66"/>
        <v>0.05</v>
      </c>
      <c r="R244" s="164">
        <f ca="1">NPV(Q243,K244:$K$244) + ($A$13+$A$14+$A$15)/POWER(1+Q243,$A$29-D244+1)</f>
        <v>0</v>
      </c>
      <c r="S244" s="164">
        <f ca="1">NPV(Q244,K244:$K$244) + ($A$13+$A$14+$A$15)/POWER(1+Q244,$A$29-D244+1)</f>
        <v>0</v>
      </c>
      <c r="T244" s="45">
        <f t="shared" ca="1" si="67"/>
        <v>7.2759576141834259E-11</v>
      </c>
      <c r="U244" s="45">
        <f t="shared" ca="1" si="74"/>
        <v>0</v>
      </c>
      <c r="V244" s="41">
        <f t="shared" si="75"/>
        <v>0</v>
      </c>
      <c r="W244" s="41">
        <f t="shared" ca="1" si="68"/>
        <v>0</v>
      </c>
      <c r="X244" s="274">
        <f t="shared" ca="1" si="76"/>
        <v>7.2759576141834259E-11</v>
      </c>
      <c r="Z244" s="43">
        <f t="shared" ca="1" si="77"/>
        <v>0</v>
      </c>
      <c r="AA244" s="234"/>
      <c r="AB244" s="41">
        <f t="shared" ca="1" si="78"/>
        <v>0</v>
      </c>
      <c r="AC244" s="41">
        <f t="shared" ca="1" si="60"/>
        <v>0</v>
      </c>
      <c r="AD244" s="42">
        <f t="shared" ca="1" si="61"/>
        <v>0</v>
      </c>
    </row>
    <row r="245" spans="4:30" x14ac:dyDescent="0.35">
      <c r="D245" s="159"/>
      <c r="E245" s="157"/>
      <c r="F245" s="157"/>
      <c r="G245" s="157"/>
      <c r="H245" s="157"/>
      <c r="I245" s="158"/>
      <c r="J245" s="158"/>
      <c r="K245" s="158"/>
      <c r="L245" s="158"/>
      <c r="M245" s="158"/>
      <c r="N245" s="23"/>
      <c r="O245" s="23"/>
      <c r="P245" s="23"/>
      <c r="Q245" s="160"/>
      <c r="R245" s="161"/>
      <c r="S245" s="161"/>
      <c r="T245" s="158"/>
      <c r="U245" s="158"/>
      <c r="V245" s="158"/>
      <c r="W245" s="158"/>
      <c r="X245" s="158"/>
      <c r="Y245" s="158"/>
      <c r="Z245" s="158"/>
      <c r="AA245" s="162"/>
      <c r="AB245" s="158"/>
      <c r="AC245" s="158"/>
      <c r="AD245" s="158"/>
    </row>
    <row r="246" spans="4:30" x14ac:dyDescent="0.35">
      <c r="D246" s="159"/>
      <c r="E246" s="157"/>
      <c r="F246" s="157"/>
      <c r="G246" s="157"/>
      <c r="H246" s="157"/>
      <c r="I246" s="158"/>
      <c r="J246" s="158"/>
      <c r="K246" s="158"/>
      <c r="L246" s="158"/>
      <c r="M246" s="158"/>
      <c r="N246" s="23"/>
      <c r="O246" s="23"/>
      <c r="P246" s="23"/>
      <c r="Q246" s="160"/>
      <c r="R246" s="161"/>
      <c r="S246" s="161"/>
      <c r="T246" s="158"/>
      <c r="U246" s="158"/>
      <c r="V246" s="158"/>
      <c r="W246" s="158"/>
      <c r="X246" s="158"/>
      <c r="Y246" s="158"/>
      <c r="Z246" s="158"/>
      <c r="AA246" s="162"/>
      <c r="AB246" s="158"/>
      <c r="AC246" s="158"/>
      <c r="AD246" s="158"/>
    </row>
    <row r="247" spans="4:30" x14ac:dyDescent="0.35">
      <c r="D247" s="159"/>
      <c r="E247" s="157"/>
      <c r="F247" s="157"/>
      <c r="G247" s="157"/>
      <c r="H247" s="157"/>
      <c r="I247" s="158"/>
      <c r="J247" s="158"/>
      <c r="K247" s="158"/>
      <c r="L247" s="158"/>
      <c r="M247" s="158"/>
      <c r="N247" s="23"/>
      <c r="O247" s="23"/>
      <c r="P247" s="23"/>
      <c r="Q247" s="160"/>
      <c r="R247" s="161"/>
      <c r="S247" s="161"/>
      <c r="T247" s="158"/>
      <c r="U247" s="158"/>
      <c r="V247" s="158"/>
      <c r="W247" s="158"/>
      <c r="X247" s="158"/>
      <c r="Y247" s="158"/>
      <c r="Z247" s="158"/>
      <c r="AA247" s="162"/>
      <c r="AB247" s="158"/>
      <c r="AC247" s="158"/>
      <c r="AD247" s="158"/>
    </row>
    <row r="248" spans="4:30" x14ac:dyDescent="0.35">
      <c r="D248" s="159"/>
      <c r="E248" s="157"/>
      <c r="F248" s="157"/>
      <c r="G248" s="157"/>
      <c r="H248" s="157"/>
      <c r="I248" s="158"/>
      <c r="J248" s="158"/>
      <c r="K248" s="158"/>
      <c r="L248" s="158"/>
      <c r="M248" s="158"/>
      <c r="N248" s="23"/>
      <c r="O248" s="23"/>
      <c r="P248" s="23"/>
      <c r="Q248" s="160"/>
      <c r="R248" s="161"/>
      <c r="S248" s="161"/>
      <c r="T248" s="158"/>
      <c r="U248" s="158"/>
      <c r="V248" s="158"/>
      <c r="W248" s="158"/>
      <c r="X248" s="158"/>
      <c r="Y248" s="158"/>
      <c r="Z248" s="158"/>
      <c r="AA248" s="162"/>
      <c r="AB248" s="158"/>
      <c r="AC248" s="158"/>
      <c r="AD248" s="158"/>
    </row>
    <row r="249" spans="4:30" x14ac:dyDescent="0.35">
      <c r="D249" s="159"/>
      <c r="E249" s="157"/>
      <c r="F249" s="157"/>
      <c r="G249" s="157"/>
      <c r="H249" s="157"/>
      <c r="I249" s="158"/>
      <c r="J249" s="158"/>
      <c r="K249" s="158"/>
      <c r="L249" s="158"/>
      <c r="M249" s="158"/>
      <c r="N249" s="23"/>
      <c r="O249" s="23"/>
      <c r="P249" s="23"/>
      <c r="Q249" s="160"/>
      <c r="R249" s="161"/>
      <c r="S249" s="161"/>
      <c r="T249" s="158"/>
      <c r="U249" s="158"/>
      <c r="V249" s="158"/>
      <c r="W249" s="158"/>
      <c r="X249" s="158"/>
      <c r="Y249" s="158"/>
      <c r="Z249" s="158"/>
      <c r="AA249" s="162"/>
      <c r="AB249" s="158"/>
      <c r="AC249" s="158"/>
      <c r="AD249" s="158"/>
    </row>
    <row r="250" spans="4:30" x14ac:dyDescent="0.35">
      <c r="D250" s="159"/>
      <c r="E250" s="157"/>
      <c r="F250" s="157"/>
      <c r="G250" s="157"/>
      <c r="H250" s="157"/>
      <c r="I250" s="158"/>
      <c r="J250" s="158"/>
      <c r="K250" s="158"/>
      <c r="L250" s="158"/>
      <c r="M250" s="158"/>
      <c r="N250" s="23"/>
      <c r="O250" s="23"/>
      <c r="P250" s="23"/>
      <c r="Q250" s="160"/>
      <c r="R250" s="161"/>
      <c r="S250" s="161"/>
      <c r="T250" s="158"/>
      <c r="U250" s="158"/>
      <c r="V250" s="158"/>
      <c r="W250" s="158"/>
      <c r="X250" s="158"/>
      <c r="Y250" s="158"/>
      <c r="Z250" s="158"/>
      <c r="AA250" s="162"/>
      <c r="AB250" s="158"/>
      <c r="AC250" s="158"/>
      <c r="AD250" s="158"/>
    </row>
    <row r="251" spans="4:30" x14ac:dyDescent="0.35">
      <c r="D251" s="159"/>
      <c r="E251" s="157"/>
      <c r="F251" s="157"/>
      <c r="G251" s="157"/>
      <c r="H251" s="157"/>
      <c r="I251" s="158"/>
      <c r="J251" s="158"/>
      <c r="K251" s="158"/>
      <c r="L251" s="158"/>
      <c r="M251" s="158"/>
      <c r="N251" s="23"/>
      <c r="O251" s="23"/>
      <c r="P251" s="23"/>
      <c r="Q251" s="160"/>
      <c r="R251" s="161"/>
      <c r="S251" s="161"/>
      <c r="T251" s="158"/>
      <c r="U251" s="158"/>
      <c r="V251" s="158"/>
      <c r="W251" s="158"/>
      <c r="X251" s="158"/>
      <c r="Y251" s="158"/>
      <c r="Z251" s="158"/>
      <c r="AA251" s="162"/>
      <c r="AB251" s="158"/>
      <c r="AC251" s="158"/>
      <c r="AD251" s="158"/>
    </row>
    <row r="252" spans="4:30" x14ac:dyDescent="0.35">
      <c r="D252" s="159"/>
      <c r="E252" s="157"/>
      <c r="F252" s="157"/>
      <c r="G252" s="157"/>
      <c r="H252" s="157"/>
      <c r="I252" s="158"/>
      <c r="J252" s="158"/>
      <c r="K252" s="158"/>
      <c r="L252" s="158"/>
      <c r="M252" s="158"/>
      <c r="N252" s="23"/>
      <c r="O252" s="23"/>
      <c r="P252" s="23"/>
      <c r="Q252" s="160"/>
      <c r="R252" s="161"/>
      <c r="S252" s="161"/>
      <c r="T252" s="158"/>
      <c r="U252" s="158"/>
      <c r="V252" s="158"/>
      <c r="W252" s="158"/>
      <c r="X252" s="158"/>
      <c r="Y252" s="158"/>
      <c r="Z252" s="158"/>
      <c r="AA252" s="162"/>
      <c r="AB252" s="158"/>
      <c r="AC252" s="158"/>
      <c r="AD252" s="158"/>
    </row>
    <row r="253" spans="4:30" x14ac:dyDescent="0.35">
      <c r="D253" s="159"/>
      <c r="E253" s="157"/>
      <c r="F253" s="157"/>
      <c r="G253" s="157"/>
      <c r="H253" s="157"/>
      <c r="I253" s="158"/>
      <c r="J253" s="158"/>
      <c r="K253" s="158"/>
      <c r="L253" s="158"/>
      <c r="M253" s="158"/>
      <c r="N253" s="23"/>
      <c r="O253" s="23"/>
      <c r="P253" s="23"/>
      <c r="Q253" s="160"/>
      <c r="R253" s="161"/>
      <c r="S253" s="161"/>
      <c r="T253" s="158"/>
      <c r="U253" s="158"/>
      <c r="V253" s="158"/>
      <c r="W253" s="158"/>
      <c r="X253" s="158"/>
      <c r="Y253" s="158"/>
      <c r="Z253" s="158"/>
      <c r="AA253" s="162"/>
      <c r="AB253" s="158"/>
      <c r="AC253" s="158"/>
      <c r="AD253" s="158"/>
    </row>
    <row r="254" spans="4:30" x14ac:dyDescent="0.35">
      <c r="D254" s="159"/>
      <c r="E254" s="157"/>
      <c r="F254" s="157"/>
      <c r="G254" s="157"/>
      <c r="H254" s="157"/>
      <c r="I254" s="158"/>
      <c r="J254" s="158"/>
      <c r="K254" s="158"/>
      <c r="L254" s="158"/>
      <c r="M254" s="158"/>
      <c r="N254" s="23"/>
      <c r="O254" s="23"/>
      <c r="P254" s="23"/>
      <c r="Q254" s="160"/>
      <c r="R254" s="161"/>
      <c r="S254" s="161"/>
      <c r="T254" s="158"/>
      <c r="U254" s="158"/>
      <c r="V254" s="158"/>
      <c r="W254" s="158"/>
      <c r="X254" s="158"/>
      <c r="Y254" s="158"/>
      <c r="Z254" s="158"/>
      <c r="AA254" s="162"/>
      <c r="AB254" s="158"/>
      <c r="AC254" s="158"/>
      <c r="AD254" s="158"/>
    </row>
    <row r="255" spans="4:30" x14ac:dyDescent="0.35">
      <c r="D255" s="159"/>
      <c r="E255" s="157"/>
      <c r="F255" s="157"/>
      <c r="G255" s="157"/>
      <c r="H255" s="157"/>
      <c r="I255" s="158"/>
      <c r="J255" s="158"/>
      <c r="K255" s="158"/>
      <c r="L255" s="158"/>
      <c r="M255" s="158"/>
      <c r="N255" s="23"/>
      <c r="O255" s="23"/>
      <c r="P255" s="23"/>
      <c r="Q255" s="160"/>
      <c r="R255" s="161"/>
      <c r="S255" s="161"/>
      <c r="T255" s="158"/>
      <c r="U255" s="158"/>
      <c r="V255" s="158"/>
      <c r="W255" s="158"/>
      <c r="X255" s="158"/>
      <c r="Y255" s="158"/>
      <c r="Z255" s="158"/>
      <c r="AA255" s="162"/>
      <c r="AB255" s="158"/>
      <c r="AC255" s="158"/>
      <c r="AD255" s="158"/>
    </row>
    <row r="256" spans="4:30" x14ac:dyDescent="0.35">
      <c r="D256" s="159"/>
      <c r="E256" s="157"/>
      <c r="F256" s="157"/>
      <c r="G256" s="157"/>
      <c r="H256" s="157"/>
      <c r="I256" s="158"/>
      <c r="J256" s="158"/>
      <c r="K256" s="158"/>
      <c r="L256" s="158"/>
      <c r="M256" s="158"/>
      <c r="N256" s="23"/>
      <c r="O256" s="23"/>
      <c r="P256" s="23"/>
      <c r="Q256" s="160"/>
      <c r="R256" s="161"/>
      <c r="S256" s="161"/>
      <c r="T256" s="158"/>
      <c r="U256" s="158"/>
      <c r="V256" s="158"/>
      <c r="W256" s="158"/>
      <c r="X256" s="158"/>
      <c r="Y256" s="158"/>
      <c r="Z256" s="158"/>
      <c r="AA256" s="162"/>
      <c r="AB256" s="158"/>
      <c r="AC256" s="158"/>
      <c r="AD256" s="158"/>
    </row>
    <row r="257" spans="4:30" x14ac:dyDescent="0.35">
      <c r="D257" s="159"/>
      <c r="E257" s="157"/>
      <c r="F257" s="157"/>
      <c r="G257" s="157"/>
      <c r="H257" s="157"/>
      <c r="I257" s="158"/>
      <c r="J257" s="158"/>
      <c r="K257" s="158"/>
      <c r="L257" s="158"/>
      <c r="M257" s="158"/>
      <c r="N257" s="23"/>
      <c r="O257" s="23"/>
      <c r="P257" s="23"/>
      <c r="Q257" s="160"/>
      <c r="R257" s="161"/>
      <c r="S257" s="161"/>
      <c r="T257" s="158"/>
      <c r="U257" s="158"/>
      <c r="V257" s="158"/>
      <c r="W257" s="158"/>
      <c r="X257" s="158"/>
      <c r="Y257" s="158"/>
      <c r="Z257" s="158"/>
      <c r="AA257" s="162"/>
      <c r="AB257" s="158"/>
      <c r="AC257" s="158"/>
      <c r="AD257" s="158"/>
    </row>
    <row r="258" spans="4:30" x14ac:dyDescent="0.35">
      <c r="D258" s="159"/>
      <c r="E258" s="157"/>
      <c r="F258" s="157"/>
      <c r="G258" s="157"/>
      <c r="H258" s="157"/>
      <c r="I258" s="158"/>
      <c r="J258" s="158"/>
      <c r="K258" s="158"/>
      <c r="L258" s="158"/>
      <c r="M258" s="158"/>
      <c r="N258" s="23"/>
      <c r="O258" s="23"/>
      <c r="P258" s="23"/>
      <c r="Q258" s="160"/>
      <c r="R258" s="161"/>
      <c r="S258" s="161"/>
      <c r="T258" s="158"/>
      <c r="U258" s="158"/>
      <c r="V258" s="158"/>
      <c r="W258" s="158"/>
      <c r="X258" s="158"/>
      <c r="Y258" s="158"/>
      <c r="Z258" s="158"/>
      <c r="AA258" s="162"/>
      <c r="AB258" s="158"/>
      <c r="AC258" s="158"/>
      <c r="AD258" s="158"/>
    </row>
    <row r="259" spans="4:30" x14ac:dyDescent="0.35">
      <c r="D259" s="159"/>
      <c r="E259" s="157"/>
      <c r="F259" s="157"/>
      <c r="G259" s="157"/>
      <c r="H259" s="157"/>
      <c r="I259" s="158"/>
      <c r="J259" s="158"/>
      <c r="K259" s="158"/>
      <c r="L259" s="158"/>
      <c r="M259" s="158"/>
      <c r="N259" s="23"/>
      <c r="O259" s="23"/>
      <c r="P259" s="23"/>
      <c r="Q259" s="160"/>
      <c r="R259" s="161"/>
      <c r="S259" s="161"/>
      <c r="T259" s="158"/>
      <c r="U259" s="158"/>
      <c r="V259" s="158"/>
      <c r="W259" s="158"/>
      <c r="X259" s="158"/>
      <c r="Y259" s="158"/>
      <c r="Z259" s="158"/>
      <c r="AA259" s="162"/>
      <c r="AB259" s="158"/>
      <c r="AC259" s="158"/>
      <c r="AD259" s="158"/>
    </row>
    <row r="260" spans="4:30" x14ac:dyDescent="0.35">
      <c r="D260" s="159"/>
      <c r="E260" s="157"/>
      <c r="F260" s="157"/>
      <c r="G260" s="157"/>
      <c r="H260" s="157"/>
      <c r="I260" s="158"/>
      <c r="J260" s="158"/>
      <c r="K260" s="158"/>
      <c r="L260" s="158"/>
      <c r="M260" s="158"/>
      <c r="N260" s="23"/>
      <c r="O260" s="23"/>
      <c r="P260" s="23"/>
      <c r="Q260" s="160"/>
      <c r="R260" s="161"/>
      <c r="S260" s="161"/>
      <c r="T260" s="158"/>
      <c r="U260" s="158"/>
      <c r="V260" s="158"/>
      <c r="W260" s="158"/>
      <c r="X260" s="158"/>
      <c r="Y260" s="158"/>
      <c r="Z260" s="158"/>
      <c r="AA260" s="162"/>
      <c r="AB260" s="158"/>
      <c r="AC260" s="158"/>
      <c r="AD260" s="158"/>
    </row>
    <row r="261" spans="4:30" x14ac:dyDescent="0.35">
      <c r="D261" s="159"/>
      <c r="E261" s="157"/>
      <c r="F261" s="157"/>
      <c r="G261" s="157"/>
      <c r="H261" s="157"/>
      <c r="I261" s="158"/>
      <c r="J261" s="158"/>
      <c r="K261" s="158"/>
      <c r="L261" s="158"/>
      <c r="M261" s="158"/>
      <c r="N261" s="23"/>
      <c r="O261" s="23"/>
      <c r="P261" s="23"/>
      <c r="Q261" s="160"/>
      <c r="R261" s="161"/>
      <c r="S261" s="161"/>
      <c r="T261" s="158"/>
      <c r="U261" s="158"/>
      <c r="V261" s="158"/>
      <c r="W261" s="158"/>
      <c r="X261" s="158"/>
      <c r="Y261" s="158"/>
      <c r="Z261" s="158"/>
      <c r="AA261" s="162"/>
      <c r="AB261" s="158"/>
      <c r="AC261" s="158"/>
      <c r="AD261" s="158"/>
    </row>
    <row r="262" spans="4:30" x14ac:dyDescent="0.35">
      <c r="D262" s="159"/>
      <c r="E262" s="157"/>
      <c r="F262" s="157"/>
      <c r="G262" s="157"/>
      <c r="H262" s="157"/>
      <c r="I262" s="158"/>
      <c r="J262" s="158"/>
      <c r="K262" s="158"/>
      <c r="L262" s="158"/>
      <c r="M262" s="158"/>
      <c r="N262" s="23"/>
      <c r="O262" s="23"/>
      <c r="P262" s="23"/>
      <c r="Q262" s="160"/>
      <c r="R262" s="161"/>
      <c r="S262" s="161"/>
      <c r="T262" s="158"/>
      <c r="U262" s="158"/>
      <c r="V262" s="158"/>
      <c r="W262" s="158"/>
      <c r="X262" s="158"/>
      <c r="Y262" s="158"/>
      <c r="Z262" s="158"/>
      <c r="AA262" s="162"/>
      <c r="AB262" s="158"/>
      <c r="AC262" s="158"/>
      <c r="AD262" s="158"/>
    </row>
    <row r="263" spans="4:30" x14ac:dyDescent="0.35">
      <c r="D263" s="159"/>
      <c r="E263" s="157"/>
      <c r="F263" s="157"/>
      <c r="G263" s="157"/>
      <c r="H263" s="157"/>
      <c r="I263" s="158"/>
      <c r="J263" s="158"/>
      <c r="K263" s="158"/>
      <c r="L263" s="158"/>
      <c r="M263" s="158"/>
      <c r="N263" s="23"/>
      <c r="O263" s="23"/>
      <c r="P263" s="23"/>
      <c r="Q263" s="160"/>
      <c r="R263" s="161"/>
      <c r="S263" s="161"/>
      <c r="T263" s="158"/>
      <c r="U263" s="158"/>
      <c r="V263" s="158"/>
      <c r="W263" s="158"/>
      <c r="X263" s="158"/>
      <c r="Y263" s="158"/>
      <c r="Z263" s="158"/>
      <c r="AA263" s="162"/>
      <c r="AB263" s="158"/>
      <c r="AC263" s="158"/>
      <c r="AD263" s="158"/>
    </row>
    <row r="264" spans="4:30" x14ac:dyDescent="0.35">
      <c r="D264" s="159"/>
      <c r="E264" s="157"/>
      <c r="F264" s="157"/>
      <c r="G264" s="157"/>
      <c r="H264" s="157"/>
      <c r="I264" s="158"/>
      <c r="J264" s="158"/>
      <c r="K264" s="158"/>
      <c r="L264" s="158"/>
      <c r="M264" s="158"/>
      <c r="N264" s="23"/>
      <c r="O264" s="23"/>
      <c r="P264" s="23"/>
      <c r="Q264" s="160"/>
      <c r="R264" s="161"/>
      <c r="S264" s="161"/>
      <c r="T264" s="158"/>
      <c r="U264" s="158"/>
      <c r="V264" s="158"/>
      <c r="W264" s="158"/>
      <c r="X264" s="158"/>
      <c r="Y264" s="158"/>
      <c r="Z264" s="158"/>
      <c r="AA264" s="162"/>
      <c r="AB264" s="158"/>
      <c r="AC264" s="158"/>
      <c r="AD264" s="158"/>
    </row>
    <row r="265" spans="4:30" x14ac:dyDescent="0.35">
      <c r="D265" s="159"/>
      <c r="E265" s="157"/>
      <c r="F265" s="157"/>
      <c r="G265" s="157"/>
      <c r="H265" s="157"/>
      <c r="I265" s="158"/>
      <c r="J265" s="158"/>
      <c r="K265" s="158"/>
      <c r="L265" s="158"/>
      <c r="M265" s="158"/>
      <c r="N265" s="23"/>
      <c r="O265" s="23"/>
      <c r="P265" s="23"/>
      <c r="Q265" s="160"/>
      <c r="R265" s="161"/>
      <c r="S265" s="161"/>
      <c r="T265" s="158"/>
      <c r="U265" s="158"/>
      <c r="V265" s="158"/>
      <c r="W265" s="158"/>
      <c r="X265" s="158"/>
      <c r="Y265" s="158"/>
      <c r="Z265" s="158"/>
      <c r="AA265" s="162"/>
      <c r="AB265" s="158"/>
      <c r="AC265" s="158"/>
      <c r="AD265" s="158"/>
    </row>
    <row r="266" spans="4:30" x14ac:dyDescent="0.35">
      <c r="D266" s="159"/>
      <c r="E266" s="157"/>
      <c r="F266" s="157"/>
      <c r="G266" s="157"/>
      <c r="H266" s="157"/>
      <c r="I266" s="158"/>
      <c r="J266" s="158"/>
      <c r="K266" s="158"/>
      <c r="L266" s="158"/>
      <c r="M266" s="158"/>
      <c r="N266" s="23"/>
      <c r="O266" s="23"/>
      <c r="P266" s="23"/>
      <c r="Q266" s="160"/>
      <c r="R266" s="161"/>
      <c r="S266" s="161"/>
      <c r="T266" s="158"/>
      <c r="U266" s="158"/>
      <c r="V266" s="158"/>
      <c r="W266" s="158"/>
      <c r="X266" s="158"/>
      <c r="Y266" s="158"/>
      <c r="Z266" s="158"/>
      <c r="AA266" s="162"/>
      <c r="AB266" s="158"/>
      <c r="AC266" s="158"/>
      <c r="AD266" s="158"/>
    </row>
    <row r="267" spans="4:30" x14ac:dyDescent="0.35">
      <c r="D267" s="159"/>
      <c r="E267" s="157"/>
      <c r="F267" s="157"/>
      <c r="G267" s="157"/>
      <c r="H267" s="157"/>
      <c r="I267" s="158"/>
      <c r="J267" s="158"/>
      <c r="K267" s="158"/>
      <c r="L267" s="158"/>
      <c r="M267" s="158"/>
      <c r="N267" s="23"/>
      <c r="O267" s="23"/>
      <c r="P267" s="23"/>
      <c r="Q267" s="160"/>
      <c r="R267" s="161"/>
      <c r="S267" s="161"/>
      <c r="T267" s="158"/>
      <c r="U267" s="158"/>
      <c r="V267" s="158"/>
      <c r="W267" s="158"/>
      <c r="X267" s="158"/>
      <c r="Y267" s="158"/>
      <c r="Z267" s="158"/>
      <c r="AA267" s="162"/>
      <c r="AB267" s="158"/>
      <c r="AC267" s="158"/>
      <c r="AD267" s="158"/>
    </row>
    <row r="268" spans="4:30" x14ac:dyDescent="0.35">
      <c r="D268" s="159"/>
      <c r="E268" s="157"/>
      <c r="F268" s="157"/>
      <c r="G268" s="157"/>
      <c r="H268" s="157"/>
      <c r="I268" s="158"/>
      <c r="J268" s="158"/>
      <c r="K268" s="158"/>
      <c r="L268" s="158"/>
      <c r="M268" s="158"/>
      <c r="N268" s="23"/>
      <c r="O268" s="23"/>
      <c r="P268" s="23"/>
      <c r="Q268" s="160"/>
      <c r="R268" s="161"/>
      <c r="S268" s="161"/>
      <c r="T268" s="158"/>
      <c r="U268" s="158"/>
      <c r="V268" s="158"/>
      <c r="W268" s="158"/>
      <c r="X268" s="158"/>
      <c r="Y268" s="158"/>
      <c r="Z268" s="158"/>
      <c r="AA268" s="162"/>
      <c r="AB268" s="158"/>
      <c r="AC268" s="158"/>
      <c r="AD268" s="158"/>
    </row>
    <row r="269" spans="4:30" x14ac:dyDescent="0.35">
      <c r="D269" s="159"/>
      <c r="E269" s="157"/>
      <c r="F269" s="157"/>
      <c r="G269" s="157"/>
      <c r="H269" s="157"/>
      <c r="I269" s="158"/>
      <c r="J269" s="158"/>
      <c r="K269" s="158"/>
      <c r="L269" s="158"/>
      <c r="M269" s="158"/>
      <c r="N269" s="23"/>
      <c r="O269" s="23"/>
      <c r="P269" s="23"/>
      <c r="Q269" s="160"/>
      <c r="R269" s="161"/>
      <c r="S269" s="161"/>
      <c r="T269" s="158"/>
      <c r="U269" s="158"/>
      <c r="V269" s="158"/>
      <c r="W269" s="158"/>
      <c r="X269" s="158"/>
      <c r="Y269" s="158"/>
      <c r="Z269" s="158"/>
      <c r="AA269" s="162"/>
      <c r="AB269" s="158"/>
      <c r="AC269" s="158"/>
      <c r="AD269" s="158"/>
    </row>
    <row r="270" spans="4:30" x14ac:dyDescent="0.35">
      <c r="D270" s="159"/>
      <c r="E270" s="157"/>
      <c r="F270" s="157"/>
      <c r="G270" s="157"/>
      <c r="H270" s="157"/>
      <c r="I270" s="158"/>
      <c r="J270" s="158"/>
      <c r="K270" s="158"/>
      <c r="L270" s="158"/>
      <c r="M270" s="158"/>
      <c r="N270" s="23"/>
      <c r="O270" s="23"/>
      <c r="P270" s="23"/>
      <c r="Q270" s="160"/>
      <c r="R270" s="161"/>
      <c r="S270" s="161"/>
      <c r="T270" s="158"/>
      <c r="U270" s="158"/>
      <c r="V270" s="158"/>
      <c r="W270" s="158"/>
      <c r="X270" s="158"/>
      <c r="Y270" s="158"/>
      <c r="Z270" s="158"/>
      <c r="AA270" s="162"/>
      <c r="AB270" s="158"/>
      <c r="AC270" s="158"/>
      <c r="AD270" s="158"/>
    </row>
    <row r="271" spans="4:30" x14ac:dyDescent="0.35">
      <c r="D271" s="159"/>
      <c r="E271" s="157"/>
      <c r="F271" s="157"/>
      <c r="G271" s="157"/>
      <c r="H271" s="157"/>
      <c r="I271" s="158"/>
      <c r="J271" s="158"/>
      <c r="K271" s="158"/>
      <c r="L271" s="158"/>
      <c r="M271" s="158"/>
      <c r="N271" s="23"/>
      <c r="O271" s="23"/>
      <c r="P271" s="23"/>
      <c r="Q271" s="160"/>
      <c r="R271" s="161"/>
      <c r="S271" s="161"/>
      <c r="T271" s="158"/>
      <c r="U271" s="158"/>
      <c r="V271" s="158"/>
      <c r="W271" s="158"/>
      <c r="X271" s="158"/>
      <c r="Y271" s="158"/>
      <c r="Z271" s="158"/>
      <c r="AA271" s="162"/>
      <c r="AB271" s="158"/>
      <c r="AC271" s="158"/>
      <c r="AD271" s="158"/>
    </row>
    <row r="272" spans="4:30" x14ac:dyDescent="0.35">
      <c r="D272" s="159"/>
      <c r="E272" s="157"/>
      <c r="F272" s="157"/>
      <c r="G272" s="157"/>
      <c r="H272" s="157"/>
      <c r="I272" s="158"/>
      <c r="J272" s="158"/>
      <c r="K272" s="158"/>
      <c r="L272" s="158"/>
      <c r="M272" s="158"/>
      <c r="N272" s="23"/>
      <c r="O272" s="23"/>
      <c r="P272" s="23"/>
      <c r="Q272" s="160"/>
      <c r="R272" s="161"/>
      <c r="S272" s="161"/>
      <c r="T272" s="158"/>
      <c r="U272" s="158"/>
      <c r="V272" s="158"/>
      <c r="W272" s="158"/>
      <c r="X272" s="158"/>
      <c r="Y272" s="158"/>
      <c r="Z272" s="158"/>
      <c r="AA272" s="162"/>
      <c r="AB272" s="158"/>
      <c r="AC272" s="158"/>
      <c r="AD272" s="158"/>
    </row>
    <row r="273" spans="4:30" x14ac:dyDescent="0.35">
      <c r="D273" s="159"/>
      <c r="E273" s="157"/>
      <c r="F273" s="157"/>
      <c r="G273" s="157"/>
      <c r="H273" s="157"/>
      <c r="I273" s="158"/>
      <c r="J273" s="158"/>
      <c r="K273" s="158"/>
      <c r="L273" s="158"/>
      <c r="M273" s="158"/>
      <c r="N273" s="23"/>
      <c r="O273" s="23"/>
      <c r="P273" s="23"/>
      <c r="Q273" s="160"/>
      <c r="R273" s="161"/>
      <c r="S273" s="161"/>
      <c r="T273" s="158"/>
      <c r="U273" s="158"/>
      <c r="V273" s="158"/>
      <c r="W273" s="158"/>
      <c r="X273" s="158"/>
      <c r="Y273" s="158"/>
      <c r="Z273" s="158"/>
      <c r="AA273" s="162"/>
      <c r="AB273" s="158"/>
      <c r="AC273" s="158"/>
      <c r="AD273" s="158"/>
    </row>
    <row r="274" spans="4:30" x14ac:dyDescent="0.35">
      <c r="D274" s="159"/>
      <c r="E274" s="157"/>
      <c r="F274" s="157"/>
      <c r="G274" s="157"/>
      <c r="H274" s="157"/>
      <c r="I274" s="158"/>
      <c r="J274" s="158"/>
      <c r="K274" s="158"/>
      <c r="L274" s="158"/>
      <c r="M274" s="158"/>
      <c r="N274" s="23"/>
      <c r="O274" s="23"/>
      <c r="P274" s="23"/>
      <c r="Q274" s="160"/>
      <c r="R274" s="161"/>
      <c r="S274" s="161"/>
      <c r="T274" s="158"/>
      <c r="U274" s="158"/>
      <c r="V274" s="158"/>
      <c r="W274" s="158"/>
      <c r="X274" s="158"/>
      <c r="Y274" s="158"/>
      <c r="Z274" s="158"/>
      <c r="AA274" s="162"/>
      <c r="AB274" s="158"/>
      <c r="AC274" s="158"/>
      <c r="AD274" s="158"/>
    </row>
    <row r="275" spans="4:30" x14ac:dyDescent="0.35">
      <c r="D275" s="159"/>
      <c r="E275" s="157"/>
      <c r="F275" s="157"/>
      <c r="G275" s="157"/>
      <c r="H275" s="157"/>
      <c r="I275" s="158"/>
      <c r="J275" s="158"/>
      <c r="K275" s="158"/>
      <c r="L275" s="158"/>
      <c r="M275" s="158"/>
      <c r="N275" s="23"/>
      <c r="O275" s="23"/>
      <c r="P275" s="23"/>
      <c r="Q275" s="160"/>
      <c r="R275" s="161"/>
      <c r="S275" s="161"/>
      <c r="T275" s="158"/>
      <c r="U275" s="158"/>
      <c r="V275" s="158"/>
      <c r="W275" s="158"/>
      <c r="X275" s="158"/>
      <c r="Y275" s="158"/>
      <c r="Z275" s="158"/>
      <c r="AA275" s="162"/>
      <c r="AB275" s="158"/>
      <c r="AC275" s="158"/>
      <c r="AD275" s="158"/>
    </row>
    <row r="276" spans="4:30" x14ac:dyDescent="0.35">
      <c r="D276" s="159"/>
      <c r="E276" s="157"/>
      <c r="F276" s="157"/>
      <c r="G276" s="157"/>
      <c r="H276" s="157"/>
      <c r="I276" s="158"/>
      <c r="J276" s="158"/>
      <c r="K276" s="158"/>
      <c r="L276" s="158"/>
      <c r="M276" s="158"/>
      <c r="N276" s="23"/>
      <c r="O276" s="23"/>
      <c r="P276" s="23"/>
      <c r="Q276" s="160"/>
      <c r="R276" s="161"/>
      <c r="S276" s="161"/>
      <c r="T276" s="158"/>
      <c r="U276" s="158"/>
      <c r="V276" s="158"/>
      <c r="W276" s="158"/>
      <c r="X276" s="158"/>
      <c r="Y276" s="158"/>
      <c r="Z276" s="158"/>
      <c r="AA276" s="162"/>
      <c r="AB276" s="158"/>
      <c r="AC276" s="158"/>
      <c r="AD276" s="158"/>
    </row>
    <row r="277" spans="4:30" x14ac:dyDescent="0.35">
      <c r="D277" s="159"/>
      <c r="E277" s="157"/>
      <c r="F277" s="157"/>
      <c r="G277" s="157"/>
      <c r="H277" s="157"/>
      <c r="I277" s="158"/>
      <c r="J277" s="158"/>
      <c r="K277" s="158"/>
      <c r="L277" s="158"/>
      <c r="M277" s="158"/>
      <c r="N277" s="23"/>
      <c r="O277" s="23"/>
      <c r="P277" s="23"/>
      <c r="Q277" s="160"/>
      <c r="R277" s="161"/>
      <c r="S277" s="161"/>
      <c r="T277" s="158"/>
      <c r="U277" s="158"/>
      <c r="V277" s="158"/>
      <c r="W277" s="158"/>
      <c r="X277" s="158"/>
      <c r="Y277" s="158"/>
      <c r="Z277" s="158"/>
      <c r="AA277" s="162"/>
      <c r="AB277" s="158"/>
      <c r="AC277" s="158"/>
      <c r="AD277" s="158"/>
    </row>
    <row r="278" spans="4:30" x14ac:dyDescent="0.35">
      <c r="D278" s="159"/>
      <c r="E278" s="157"/>
      <c r="F278" s="157"/>
      <c r="G278" s="157"/>
      <c r="H278" s="157"/>
      <c r="I278" s="158"/>
      <c r="J278" s="158"/>
      <c r="K278" s="158"/>
      <c r="L278" s="158"/>
      <c r="M278" s="158"/>
      <c r="N278" s="23"/>
      <c r="O278" s="23"/>
      <c r="P278" s="23"/>
      <c r="Q278" s="160"/>
      <c r="R278" s="161"/>
      <c r="S278" s="161"/>
      <c r="T278" s="158"/>
      <c r="U278" s="158"/>
      <c r="V278" s="158"/>
      <c r="W278" s="158"/>
      <c r="X278" s="158"/>
      <c r="Y278" s="158"/>
      <c r="Z278" s="158"/>
      <c r="AA278" s="162"/>
      <c r="AB278" s="158"/>
      <c r="AC278" s="158"/>
      <c r="AD278" s="158"/>
    </row>
    <row r="279" spans="4:30" x14ac:dyDescent="0.35">
      <c r="D279" s="159"/>
      <c r="E279" s="157"/>
      <c r="F279" s="157"/>
      <c r="G279" s="157"/>
      <c r="H279" s="157"/>
      <c r="I279" s="158"/>
      <c r="J279" s="158"/>
      <c r="K279" s="158"/>
      <c r="L279" s="158"/>
      <c r="M279" s="158"/>
      <c r="N279" s="23"/>
      <c r="O279" s="23"/>
      <c r="P279" s="23"/>
      <c r="Q279" s="160"/>
      <c r="R279" s="161"/>
      <c r="S279" s="161"/>
      <c r="T279" s="158"/>
      <c r="U279" s="158"/>
      <c r="V279" s="158"/>
      <c r="W279" s="158"/>
      <c r="X279" s="158"/>
      <c r="Y279" s="158"/>
      <c r="Z279" s="158"/>
      <c r="AA279" s="162"/>
      <c r="AB279" s="158"/>
      <c r="AC279" s="158"/>
      <c r="AD279" s="158"/>
    </row>
    <row r="280" spans="4:30" x14ac:dyDescent="0.35">
      <c r="D280" s="159"/>
      <c r="E280" s="157"/>
      <c r="F280" s="157"/>
      <c r="G280" s="157"/>
      <c r="H280" s="157"/>
      <c r="I280" s="158"/>
      <c r="J280" s="158"/>
      <c r="K280" s="158"/>
      <c r="L280" s="158"/>
      <c r="M280" s="158"/>
      <c r="N280" s="23"/>
      <c r="O280" s="23"/>
      <c r="P280" s="23"/>
      <c r="Q280" s="160"/>
      <c r="R280" s="161"/>
      <c r="S280" s="161"/>
      <c r="T280" s="158"/>
      <c r="U280" s="158"/>
      <c r="V280" s="158"/>
      <c r="W280" s="158"/>
      <c r="X280" s="158"/>
      <c r="Y280" s="158"/>
      <c r="Z280" s="158"/>
      <c r="AA280" s="162"/>
      <c r="AB280" s="158"/>
      <c r="AC280" s="158"/>
      <c r="AD280" s="158"/>
    </row>
    <row r="281" spans="4:30" x14ac:dyDescent="0.35">
      <c r="D281" s="159"/>
      <c r="E281" s="157"/>
      <c r="F281" s="157"/>
      <c r="G281" s="157"/>
      <c r="H281" s="157"/>
      <c r="I281" s="158"/>
      <c r="J281" s="158"/>
      <c r="K281" s="158"/>
      <c r="L281" s="158"/>
      <c r="M281" s="158"/>
      <c r="N281" s="23"/>
      <c r="O281" s="23"/>
      <c r="P281" s="23"/>
      <c r="Q281" s="160"/>
      <c r="R281" s="161"/>
      <c r="S281" s="161"/>
      <c r="T281" s="158"/>
      <c r="U281" s="158"/>
      <c r="V281" s="158"/>
      <c r="W281" s="158"/>
      <c r="X281" s="158"/>
      <c r="Y281" s="158"/>
      <c r="Z281" s="158"/>
      <c r="AA281" s="162"/>
      <c r="AB281" s="158"/>
      <c r="AC281" s="158"/>
      <c r="AD281" s="158"/>
    </row>
    <row r="282" spans="4:30" x14ac:dyDescent="0.35">
      <c r="D282" s="159"/>
      <c r="E282" s="157"/>
      <c r="F282" s="157"/>
      <c r="G282" s="157"/>
      <c r="H282" s="157"/>
      <c r="I282" s="158"/>
      <c r="J282" s="158"/>
      <c r="K282" s="158"/>
      <c r="L282" s="158"/>
      <c r="M282" s="158"/>
      <c r="N282" s="23"/>
      <c r="O282" s="23"/>
      <c r="P282" s="23"/>
      <c r="Q282" s="160"/>
      <c r="R282" s="161"/>
      <c r="S282" s="161"/>
      <c r="T282" s="158"/>
      <c r="U282" s="158"/>
      <c r="V282" s="158"/>
      <c r="W282" s="158"/>
      <c r="X282" s="158"/>
      <c r="Y282" s="158"/>
      <c r="Z282" s="158"/>
      <c r="AA282" s="162"/>
      <c r="AB282" s="158"/>
      <c r="AC282" s="158"/>
      <c r="AD282" s="158"/>
    </row>
    <row r="283" spans="4:30" x14ac:dyDescent="0.35">
      <c r="D283" s="159"/>
      <c r="E283" s="157"/>
      <c r="F283" s="157"/>
      <c r="G283" s="157"/>
      <c r="H283" s="157"/>
      <c r="I283" s="158"/>
      <c r="J283" s="158"/>
      <c r="K283" s="158"/>
      <c r="L283" s="158"/>
      <c r="M283" s="158"/>
      <c r="N283" s="23"/>
      <c r="O283" s="23"/>
      <c r="P283" s="23"/>
      <c r="Q283" s="160"/>
      <c r="R283" s="161"/>
      <c r="S283" s="161"/>
      <c r="T283" s="158"/>
      <c r="U283" s="158"/>
      <c r="V283" s="158"/>
      <c r="W283" s="158"/>
      <c r="X283" s="158"/>
      <c r="Y283" s="158"/>
      <c r="Z283" s="158"/>
      <c r="AA283" s="162"/>
      <c r="AB283" s="158"/>
      <c r="AC283" s="158"/>
      <c r="AD283" s="158"/>
    </row>
    <row r="284" spans="4:30" x14ac:dyDescent="0.35">
      <c r="D284" s="159"/>
      <c r="E284" s="157"/>
      <c r="F284" s="157"/>
      <c r="G284" s="157"/>
      <c r="H284" s="157"/>
      <c r="I284" s="158"/>
      <c r="J284" s="158"/>
      <c r="K284" s="158"/>
      <c r="L284" s="158"/>
      <c r="M284" s="158"/>
      <c r="N284" s="23"/>
      <c r="O284" s="23"/>
      <c r="P284" s="23"/>
      <c r="Q284" s="160"/>
      <c r="R284" s="161"/>
      <c r="S284" s="161"/>
      <c r="T284" s="158"/>
      <c r="U284" s="158"/>
      <c r="V284" s="158"/>
      <c r="W284" s="158"/>
      <c r="X284" s="158"/>
      <c r="Y284" s="158"/>
      <c r="Z284" s="158"/>
      <c r="AA284" s="162"/>
      <c r="AB284" s="158"/>
      <c r="AC284" s="158"/>
      <c r="AD284" s="158"/>
    </row>
    <row r="285" spans="4:30" x14ac:dyDescent="0.35">
      <c r="D285" s="159"/>
      <c r="E285" s="157"/>
      <c r="F285" s="157"/>
      <c r="G285" s="157"/>
      <c r="H285" s="157"/>
      <c r="I285" s="158"/>
      <c r="J285" s="158"/>
      <c r="K285" s="158"/>
      <c r="L285" s="158"/>
      <c r="M285" s="158"/>
      <c r="N285" s="23"/>
      <c r="O285" s="23"/>
      <c r="P285" s="23"/>
      <c r="Q285" s="160"/>
      <c r="R285" s="161"/>
      <c r="S285" s="161"/>
      <c r="T285" s="158"/>
      <c r="U285" s="158"/>
      <c r="V285" s="158"/>
      <c r="W285" s="158"/>
      <c r="X285" s="158"/>
      <c r="Y285" s="158"/>
      <c r="Z285" s="158"/>
      <c r="AA285" s="162"/>
      <c r="AB285" s="158"/>
      <c r="AC285" s="158"/>
      <c r="AD285" s="158"/>
    </row>
    <row r="286" spans="4:30" x14ac:dyDescent="0.35">
      <c r="D286" s="159"/>
      <c r="E286" s="157"/>
      <c r="F286" s="157"/>
      <c r="G286" s="157"/>
      <c r="H286" s="157"/>
      <c r="I286" s="158"/>
      <c r="J286" s="158"/>
      <c r="K286" s="158"/>
      <c r="L286" s="158"/>
      <c r="M286" s="158"/>
      <c r="N286" s="23"/>
      <c r="O286" s="23"/>
      <c r="P286" s="23"/>
      <c r="Q286" s="160"/>
      <c r="R286" s="161"/>
      <c r="S286" s="161"/>
      <c r="T286" s="158"/>
      <c r="U286" s="158"/>
      <c r="V286" s="158"/>
      <c r="W286" s="158"/>
      <c r="X286" s="158"/>
      <c r="Y286" s="158"/>
      <c r="Z286" s="158"/>
      <c r="AA286" s="162"/>
      <c r="AB286" s="158"/>
      <c r="AC286" s="158"/>
      <c r="AD286" s="158"/>
    </row>
    <row r="287" spans="4:30" x14ac:dyDescent="0.35">
      <c r="D287" s="159"/>
      <c r="E287" s="157"/>
      <c r="F287" s="157"/>
      <c r="G287" s="157"/>
      <c r="H287" s="157"/>
      <c r="I287" s="158"/>
      <c r="J287" s="158"/>
      <c r="K287" s="158"/>
      <c r="L287" s="158"/>
      <c r="M287" s="158"/>
      <c r="N287" s="23"/>
      <c r="O287" s="23"/>
      <c r="P287" s="23"/>
      <c r="Q287" s="160"/>
      <c r="R287" s="161"/>
      <c r="S287" s="161"/>
      <c r="T287" s="158"/>
      <c r="U287" s="158"/>
      <c r="V287" s="158"/>
      <c r="W287" s="158"/>
      <c r="X287" s="158"/>
      <c r="Y287" s="158"/>
      <c r="Z287" s="158"/>
      <c r="AA287" s="162"/>
      <c r="AB287" s="158"/>
      <c r="AC287" s="158"/>
      <c r="AD287" s="158"/>
    </row>
    <row r="288" spans="4:30" x14ac:dyDescent="0.35">
      <c r="D288" s="159"/>
      <c r="E288" s="157"/>
      <c r="F288" s="157"/>
      <c r="G288" s="157"/>
      <c r="H288" s="157"/>
      <c r="I288" s="158"/>
      <c r="J288" s="158"/>
      <c r="K288" s="158"/>
      <c r="L288" s="158"/>
      <c r="M288" s="158"/>
      <c r="N288" s="23"/>
      <c r="O288" s="23"/>
      <c r="P288" s="23"/>
      <c r="Q288" s="160"/>
      <c r="R288" s="161"/>
      <c r="S288" s="161"/>
      <c r="T288" s="158"/>
      <c r="U288" s="158"/>
      <c r="V288" s="158"/>
      <c r="W288" s="158"/>
      <c r="X288" s="158"/>
      <c r="Y288" s="158"/>
      <c r="Z288" s="158"/>
      <c r="AA288" s="162"/>
      <c r="AB288" s="158"/>
      <c r="AC288" s="158"/>
      <c r="AD288" s="158"/>
    </row>
    <row r="289" spans="4:30" x14ac:dyDescent="0.35">
      <c r="D289" s="159"/>
      <c r="E289" s="157"/>
      <c r="F289" s="157"/>
      <c r="G289" s="157"/>
      <c r="H289" s="157"/>
      <c r="I289" s="158"/>
      <c r="J289" s="158"/>
      <c r="K289" s="158"/>
      <c r="L289" s="158"/>
      <c r="M289" s="158"/>
      <c r="N289" s="23"/>
      <c r="O289" s="23"/>
      <c r="P289" s="23"/>
      <c r="Q289" s="160"/>
      <c r="R289" s="161"/>
      <c r="S289" s="161"/>
      <c r="T289" s="158"/>
      <c r="U289" s="158"/>
      <c r="V289" s="158"/>
      <c r="W289" s="158"/>
      <c r="X289" s="158"/>
      <c r="Y289" s="158"/>
      <c r="Z289" s="158"/>
      <c r="AA289" s="162"/>
      <c r="AB289" s="158"/>
      <c r="AC289" s="158"/>
      <c r="AD289" s="158"/>
    </row>
    <row r="290" spans="4:30" x14ac:dyDescent="0.35">
      <c r="D290" s="159"/>
      <c r="E290" s="157"/>
      <c r="F290" s="157"/>
      <c r="G290" s="157"/>
      <c r="H290" s="157"/>
      <c r="I290" s="158"/>
      <c r="J290" s="158"/>
      <c r="K290" s="158"/>
      <c r="L290" s="158"/>
      <c r="M290" s="158"/>
      <c r="N290" s="23"/>
      <c r="O290" s="23"/>
      <c r="P290" s="23"/>
      <c r="Q290" s="160"/>
      <c r="R290" s="161"/>
      <c r="S290" s="161"/>
      <c r="T290" s="158"/>
      <c r="U290" s="158"/>
      <c r="V290" s="158"/>
      <c r="W290" s="158"/>
      <c r="X290" s="158"/>
      <c r="Y290" s="158"/>
      <c r="Z290" s="158"/>
      <c r="AA290" s="162"/>
      <c r="AB290" s="158"/>
      <c r="AC290" s="158"/>
      <c r="AD290" s="158"/>
    </row>
    <row r="291" spans="4:30" x14ac:dyDescent="0.35">
      <c r="D291" s="159"/>
      <c r="E291" s="157"/>
      <c r="F291" s="157"/>
      <c r="G291" s="157"/>
      <c r="H291" s="157"/>
      <c r="I291" s="158"/>
      <c r="J291" s="158"/>
      <c r="K291" s="158"/>
      <c r="L291" s="158"/>
      <c r="M291" s="158"/>
      <c r="N291" s="23"/>
      <c r="O291" s="23"/>
      <c r="P291" s="23"/>
      <c r="Q291" s="160"/>
      <c r="R291" s="161"/>
      <c r="S291" s="161"/>
      <c r="T291" s="158"/>
      <c r="U291" s="158"/>
      <c r="V291" s="158"/>
      <c r="W291" s="158"/>
      <c r="X291" s="158"/>
      <c r="Y291" s="158"/>
      <c r="Z291" s="158"/>
      <c r="AA291" s="162"/>
      <c r="AB291" s="158"/>
      <c r="AC291" s="158"/>
      <c r="AD291" s="158"/>
    </row>
    <row r="292" spans="4:30" x14ac:dyDescent="0.35">
      <c r="D292" s="159"/>
      <c r="E292" s="157"/>
      <c r="F292" s="157"/>
      <c r="G292" s="157"/>
      <c r="H292" s="157"/>
      <c r="I292" s="158"/>
      <c r="J292" s="158"/>
      <c r="K292" s="158"/>
      <c r="L292" s="158"/>
      <c r="M292" s="158"/>
      <c r="N292" s="23"/>
      <c r="O292" s="23"/>
      <c r="P292" s="23"/>
      <c r="Q292" s="160"/>
      <c r="R292" s="161"/>
      <c r="S292" s="161"/>
      <c r="T292" s="158"/>
      <c r="U292" s="158"/>
      <c r="V292" s="158"/>
      <c r="W292" s="158"/>
      <c r="X292" s="158"/>
      <c r="Y292" s="158"/>
      <c r="Z292" s="158"/>
      <c r="AA292" s="162"/>
      <c r="AB292" s="158"/>
      <c r="AC292" s="158"/>
      <c r="AD292" s="158"/>
    </row>
    <row r="293" spans="4:30" x14ac:dyDescent="0.35">
      <c r="D293" s="159"/>
      <c r="E293" s="157"/>
      <c r="F293" s="157"/>
      <c r="G293" s="157"/>
      <c r="H293" s="157"/>
      <c r="I293" s="158"/>
      <c r="J293" s="158"/>
      <c r="K293" s="158"/>
      <c r="L293" s="158"/>
      <c r="M293" s="158"/>
      <c r="N293" s="23"/>
      <c r="O293" s="23"/>
      <c r="P293" s="23"/>
      <c r="Q293" s="160"/>
      <c r="R293" s="161"/>
      <c r="S293" s="161"/>
      <c r="T293" s="158"/>
      <c r="U293" s="158"/>
      <c r="V293" s="158"/>
      <c r="W293" s="158"/>
      <c r="X293" s="158"/>
      <c r="Y293" s="158"/>
      <c r="Z293" s="158"/>
      <c r="AA293" s="162"/>
      <c r="AB293" s="158"/>
      <c r="AC293" s="158"/>
      <c r="AD293" s="158"/>
    </row>
    <row r="294" spans="4:30" x14ac:dyDescent="0.35">
      <c r="D294" s="159"/>
      <c r="E294" s="157"/>
      <c r="F294" s="157"/>
      <c r="G294" s="157"/>
      <c r="H294" s="157"/>
      <c r="I294" s="158"/>
      <c r="J294" s="158"/>
      <c r="K294" s="158"/>
      <c r="L294" s="158"/>
      <c r="M294" s="158"/>
      <c r="N294" s="23"/>
      <c r="O294" s="23"/>
      <c r="P294" s="23"/>
      <c r="Q294" s="160"/>
      <c r="R294" s="161"/>
      <c r="S294" s="161"/>
      <c r="T294" s="158"/>
      <c r="U294" s="158"/>
      <c r="V294" s="158"/>
      <c r="W294" s="158"/>
      <c r="X294" s="158"/>
      <c r="Y294" s="158"/>
      <c r="Z294" s="158"/>
      <c r="AA294" s="162"/>
      <c r="AB294" s="158"/>
      <c r="AC294" s="158"/>
      <c r="AD294" s="158"/>
    </row>
    <row r="295" spans="4:30" x14ac:dyDescent="0.35">
      <c r="D295" s="159"/>
      <c r="E295" s="157"/>
      <c r="F295" s="157"/>
      <c r="G295" s="157"/>
      <c r="H295" s="157"/>
      <c r="I295" s="158"/>
      <c r="J295" s="158"/>
      <c r="K295" s="158"/>
      <c r="L295" s="158"/>
      <c r="M295" s="158"/>
      <c r="N295" s="23"/>
      <c r="O295" s="23"/>
      <c r="P295" s="23"/>
      <c r="Q295" s="160"/>
      <c r="R295" s="161"/>
      <c r="S295" s="161"/>
      <c r="T295" s="158"/>
      <c r="U295" s="158"/>
      <c r="V295" s="158"/>
      <c r="W295" s="158"/>
      <c r="X295" s="158"/>
      <c r="Y295" s="158"/>
      <c r="Z295" s="158"/>
      <c r="AA295" s="162"/>
      <c r="AB295" s="158"/>
      <c r="AC295" s="158"/>
      <c r="AD295" s="158"/>
    </row>
    <row r="296" spans="4:30" x14ac:dyDescent="0.35">
      <c r="D296" s="159"/>
      <c r="E296" s="157"/>
      <c r="F296" s="157"/>
      <c r="G296" s="157"/>
      <c r="H296" s="157"/>
      <c r="I296" s="158"/>
      <c r="J296" s="158"/>
      <c r="K296" s="158"/>
      <c r="L296" s="158"/>
      <c r="M296" s="158"/>
      <c r="N296" s="23"/>
      <c r="O296" s="23"/>
      <c r="P296" s="23"/>
      <c r="Q296" s="160"/>
      <c r="R296" s="161"/>
      <c r="S296" s="161"/>
      <c r="T296" s="158"/>
      <c r="U296" s="158"/>
      <c r="V296" s="158"/>
      <c r="W296" s="158"/>
      <c r="X296" s="158"/>
      <c r="Y296" s="158"/>
      <c r="Z296" s="158"/>
      <c r="AA296" s="162"/>
      <c r="AB296" s="158"/>
      <c r="AC296" s="158"/>
      <c r="AD296" s="158"/>
    </row>
    <row r="297" spans="4:30" x14ac:dyDescent="0.35">
      <c r="D297" s="159"/>
      <c r="E297" s="157"/>
      <c r="F297" s="157"/>
      <c r="G297" s="157"/>
      <c r="H297" s="157"/>
      <c r="I297" s="158"/>
      <c r="J297" s="158"/>
      <c r="K297" s="158"/>
      <c r="L297" s="158"/>
      <c r="M297" s="158"/>
      <c r="N297" s="23"/>
      <c r="O297" s="23"/>
      <c r="P297" s="23"/>
      <c r="Q297" s="160"/>
      <c r="R297" s="161"/>
      <c r="S297" s="161"/>
      <c r="T297" s="158"/>
      <c r="U297" s="158"/>
      <c r="V297" s="158"/>
      <c r="W297" s="158"/>
      <c r="X297" s="158"/>
      <c r="Y297" s="158"/>
      <c r="Z297" s="158"/>
      <c r="AA297" s="162"/>
      <c r="AB297" s="158"/>
      <c r="AC297" s="158"/>
      <c r="AD297" s="158"/>
    </row>
    <row r="298" spans="4:30" x14ac:dyDescent="0.35">
      <c r="D298" s="159"/>
      <c r="E298" s="157"/>
      <c r="F298" s="157"/>
      <c r="G298" s="157"/>
      <c r="H298" s="157"/>
      <c r="I298" s="158"/>
      <c r="J298" s="158"/>
      <c r="K298" s="158"/>
      <c r="L298" s="158"/>
      <c r="M298" s="158"/>
      <c r="N298" s="23"/>
      <c r="O298" s="23"/>
      <c r="P298" s="23"/>
      <c r="Q298" s="160"/>
      <c r="R298" s="161"/>
      <c r="S298" s="161"/>
      <c r="T298" s="158"/>
      <c r="U298" s="158"/>
      <c r="V298" s="158"/>
      <c r="W298" s="158"/>
      <c r="X298" s="158"/>
      <c r="Y298" s="158"/>
      <c r="Z298" s="158"/>
      <c r="AA298" s="162"/>
      <c r="AB298" s="158"/>
      <c r="AC298" s="158"/>
      <c r="AD298" s="158"/>
    </row>
    <row r="299" spans="4:30" x14ac:dyDescent="0.35">
      <c r="D299" s="159"/>
      <c r="E299" s="157"/>
      <c r="F299" s="157"/>
      <c r="G299" s="157"/>
      <c r="H299" s="157"/>
      <c r="I299" s="158"/>
      <c r="J299" s="158"/>
      <c r="K299" s="158"/>
      <c r="L299" s="158"/>
      <c r="M299" s="158"/>
      <c r="N299" s="23"/>
      <c r="O299" s="23"/>
      <c r="P299" s="23"/>
      <c r="Q299" s="160"/>
      <c r="R299" s="161"/>
      <c r="S299" s="161"/>
      <c r="T299" s="158"/>
      <c r="U299" s="158"/>
      <c r="V299" s="158"/>
      <c r="W299" s="158"/>
      <c r="X299" s="158"/>
      <c r="Y299" s="158"/>
      <c r="Z299" s="158"/>
      <c r="AA299" s="162"/>
      <c r="AB299" s="158"/>
      <c r="AC299" s="158"/>
      <c r="AD299" s="158"/>
    </row>
    <row r="300" spans="4:30" x14ac:dyDescent="0.35">
      <c r="D300" s="159"/>
      <c r="E300" s="157"/>
      <c r="F300" s="157"/>
      <c r="G300" s="157"/>
      <c r="H300" s="157"/>
      <c r="I300" s="158"/>
      <c r="J300" s="158"/>
      <c r="K300" s="158"/>
      <c r="L300" s="158"/>
      <c r="M300" s="158"/>
      <c r="N300" s="23"/>
      <c r="O300" s="23"/>
      <c r="P300" s="23"/>
      <c r="Q300" s="160"/>
      <c r="R300" s="161"/>
      <c r="S300" s="161"/>
      <c r="T300" s="158"/>
      <c r="U300" s="158"/>
      <c r="V300" s="158"/>
      <c r="W300" s="158"/>
      <c r="X300" s="158"/>
      <c r="Y300" s="158"/>
      <c r="Z300" s="158"/>
      <c r="AA300" s="162"/>
      <c r="AB300" s="158"/>
      <c r="AC300" s="158"/>
      <c r="AD300" s="158"/>
    </row>
    <row r="301" spans="4:30" x14ac:dyDescent="0.35">
      <c r="D301" s="159"/>
      <c r="E301" s="157"/>
      <c r="F301" s="157"/>
      <c r="G301" s="157"/>
      <c r="H301" s="157"/>
      <c r="I301" s="158"/>
      <c r="J301" s="158"/>
      <c r="K301" s="158"/>
      <c r="L301" s="158"/>
      <c r="M301" s="158"/>
      <c r="N301" s="23"/>
      <c r="O301" s="23"/>
      <c r="P301" s="23"/>
      <c r="Q301" s="160"/>
      <c r="R301" s="161"/>
      <c r="S301" s="161"/>
      <c r="T301" s="158"/>
      <c r="U301" s="158"/>
      <c r="V301" s="158"/>
      <c r="W301" s="158"/>
      <c r="X301" s="158"/>
      <c r="Y301" s="158"/>
      <c r="Z301" s="158"/>
      <c r="AA301" s="162"/>
      <c r="AB301" s="158"/>
      <c r="AC301" s="158"/>
      <c r="AD301" s="158"/>
    </row>
    <row r="302" spans="4:30" x14ac:dyDescent="0.35">
      <c r="D302" s="159"/>
      <c r="E302" s="157"/>
      <c r="F302" s="157"/>
      <c r="G302" s="157"/>
      <c r="H302" s="157"/>
      <c r="I302" s="158"/>
      <c r="J302" s="158"/>
      <c r="K302" s="158"/>
      <c r="L302" s="158"/>
      <c r="M302" s="158"/>
      <c r="N302" s="23"/>
      <c r="O302" s="23"/>
      <c r="P302" s="23"/>
      <c r="Q302" s="160"/>
      <c r="R302" s="161"/>
      <c r="S302" s="161"/>
      <c r="T302" s="158"/>
      <c r="U302" s="158"/>
      <c r="V302" s="158"/>
      <c r="W302" s="158"/>
      <c r="X302" s="158"/>
      <c r="Y302" s="158"/>
      <c r="Z302" s="158"/>
      <c r="AA302" s="162"/>
      <c r="AB302" s="158"/>
      <c r="AC302" s="158"/>
      <c r="AD302" s="158"/>
    </row>
    <row r="303" spans="4:30" x14ac:dyDescent="0.35">
      <c r="D303" s="159"/>
      <c r="E303" s="157"/>
      <c r="F303" s="157"/>
      <c r="G303" s="157"/>
      <c r="H303" s="157"/>
      <c r="I303" s="158"/>
      <c r="J303" s="158"/>
      <c r="K303" s="158"/>
      <c r="L303" s="158"/>
      <c r="M303" s="158"/>
      <c r="N303" s="23"/>
      <c r="O303" s="23"/>
      <c r="P303" s="23"/>
      <c r="Q303" s="160"/>
      <c r="R303" s="161"/>
      <c r="S303" s="161"/>
      <c r="T303" s="158"/>
      <c r="U303" s="158"/>
      <c r="V303" s="158"/>
      <c r="W303" s="158"/>
      <c r="X303" s="158"/>
      <c r="Y303" s="158"/>
      <c r="Z303" s="158"/>
      <c r="AA303" s="162"/>
      <c r="AB303" s="158"/>
      <c r="AC303" s="158"/>
      <c r="AD303" s="158"/>
    </row>
  </sheetData>
  <mergeCells count="7">
    <mergeCell ref="Z2:AD2"/>
    <mergeCell ref="A4:B4"/>
    <mergeCell ref="A23:B23"/>
    <mergeCell ref="D2:D3"/>
    <mergeCell ref="E2:E3"/>
    <mergeCell ref="G2:N2"/>
    <mergeCell ref="P2:X2"/>
  </mergeCell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C35C04-BD97-447A-A6F2-32505D69AD6E}">
  <sheetPr>
    <tabColor rgb="FF00B050"/>
  </sheetPr>
  <dimension ref="A1:AE303"/>
  <sheetViews>
    <sheetView topLeftCell="B37" workbookViewId="0">
      <selection activeCell="K4" sqref="K4"/>
    </sheetView>
  </sheetViews>
  <sheetFormatPr defaultColWidth="8.6328125" defaultRowHeight="14.5" outlineLevelCol="1" x14ac:dyDescent="0.35"/>
  <cols>
    <col min="1" max="1" width="21.453125" style="5" customWidth="1"/>
    <col min="2" max="2" width="66.36328125" style="5" customWidth="1"/>
    <col min="3" max="3" width="4.6328125" style="1" customWidth="1"/>
    <col min="4" max="4" width="7.36328125" style="5" customWidth="1"/>
    <col min="5" max="6" width="11.453125" style="5" customWidth="1"/>
    <col min="7" max="7" width="16.6328125" style="5" customWidth="1" outlineLevel="1"/>
    <col min="8" max="8" width="11.36328125" style="5" customWidth="1" outlineLevel="1"/>
    <col min="9" max="9" width="10.6328125" style="348" customWidth="1" outlineLevel="1"/>
    <col min="10" max="10" width="12.54296875" style="2" customWidth="1" outlineLevel="1"/>
    <col min="11" max="11" width="11.54296875" style="348" customWidth="1" outlineLevel="1"/>
    <col min="12" max="13" width="11.54296875" style="2" customWidth="1" outlineLevel="1"/>
    <col min="14" max="14" width="11.6328125" style="3" customWidth="1" outlineLevel="1"/>
    <col min="15" max="15" width="4.453125" style="3" customWidth="1"/>
    <col min="16" max="16" width="12.6328125" style="3" customWidth="1" outlineLevel="1"/>
    <col min="17" max="17" width="8.6328125" style="1" outlineLevel="1"/>
    <col min="18" max="18" width="14.36328125" style="4" customWidth="1" outlineLevel="1"/>
    <col min="19" max="19" width="16" style="4" customWidth="1" outlineLevel="1"/>
    <col min="20" max="20" width="14.6328125" style="2" bestFit="1" customWidth="1" outlineLevel="1"/>
    <col min="21" max="21" width="12.6328125" style="2" customWidth="1" outlineLevel="1"/>
    <col min="22" max="22" width="12.54296875" style="2" customWidth="1" outlineLevel="1"/>
    <col min="23" max="23" width="15.90625" style="2" customWidth="1" outlineLevel="1"/>
    <col min="24" max="24" width="13.36328125" style="2" customWidth="1" outlineLevel="1"/>
    <col min="25" max="25" width="5.453125" style="2" customWidth="1"/>
    <col min="26" max="26" width="14.6328125" style="2" bestFit="1" customWidth="1" outlineLevel="1"/>
    <col min="27" max="27" width="12.36328125" style="2" customWidth="1" outlineLevel="1"/>
    <col min="28" max="28" width="14.453125" style="2" customWidth="1" outlineLevel="1"/>
    <col min="29" max="29" width="11.6328125" style="2" customWidth="1" outlineLevel="1"/>
    <col min="30" max="30" width="12.6328125" style="2" bestFit="1" customWidth="1" outlineLevel="1"/>
    <col min="31" max="31" width="3.6328125" style="5" customWidth="1"/>
    <col min="32" max="32" width="12.453125" style="5" customWidth="1"/>
    <col min="33" max="33" width="58.453125" style="5" customWidth="1"/>
    <col min="34" max="16384" width="8.6328125" style="5"/>
  </cols>
  <sheetData>
    <row r="1" spans="1:31" ht="22.25" customHeight="1" thickBot="1" x14ac:dyDescent="0.5">
      <c r="A1" s="236" t="s">
        <v>0</v>
      </c>
      <c r="B1" s="237"/>
      <c r="D1" s="236" t="s">
        <v>1</v>
      </c>
      <c r="E1" s="236"/>
      <c r="F1" s="236"/>
      <c r="G1" s="236"/>
      <c r="H1" s="236"/>
      <c r="I1" s="345"/>
    </row>
    <row r="2" spans="1:31" s="6" customFormat="1" ht="19.25" customHeight="1" x14ac:dyDescent="0.35">
      <c r="C2" s="7"/>
      <c r="D2" s="473" t="s">
        <v>2</v>
      </c>
      <c r="E2" s="475" t="s">
        <v>3</v>
      </c>
      <c r="F2" s="235"/>
      <c r="G2" s="464" t="s">
        <v>4</v>
      </c>
      <c r="H2" s="465"/>
      <c r="I2" s="465"/>
      <c r="J2" s="465"/>
      <c r="K2" s="465"/>
      <c r="L2" s="465"/>
      <c r="M2" s="465"/>
      <c r="N2" s="466"/>
      <c r="O2" s="8"/>
      <c r="P2" s="467" t="s">
        <v>5</v>
      </c>
      <c r="Q2" s="468"/>
      <c r="R2" s="468"/>
      <c r="S2" s="468"/>
      <c r="T2" s="468"/>
      <c r="U2" s="468"/>
      <c r="V2" s="468"/>
      <c r="W2" s="468"/>
      <c r="X2" s="469"/>
      <c r="Y2" s="8"/>
      <c r="Z2" s="470" t="s">
        <v>6</v>
      </c>
      <c r="AA2" s="471"/>
      <c r="AB2" s="471"/>
      <c r="AC2" s="471"/>
      <c r="AD2" s="472"/>
      <c r="AE2" s="8"/>
    </row>
    <row r="3" spans="1:31" ht="66.650000000000006" customHeight="1" thickBot="1" x14ac:dyDescent="0.4">
      <c r="A3" s="248" t="s">
        <v>71</v>
      </c>
      <c r="B3" s="249" t="str">
        <f ca="1">RIGHT(CELL("filename",A1),LEN(CELL("filename",A1))-FIND("]",CELL("filename",A1)))</f>
        <v>Lease2</v>
      </c>
      <c r="D3" s="474"/>
      <c r="E3" s="476"/>
      <c r="F3" s="344"/>
      <c r="G3" s="9" t="s">
        <v>7</v>
      </c>
      <c r="H3" s="9" t="s">
        <v>8</v>
      </c>
      <c r="I3" s="346" t="s">
        <v>9</v>
      </c>
      <c r="J3" s="10" t="s">
        <v>10</v>
      </c>
      <c r="K3" s="346" t="s">
        <v>11</v>
      </c>
      <c r="L3" s="49" t="s">
        <v>67</v>
      </c>
      <c r="M3" s="10" t="s">
        <v>12</v>
      </c>
      <c r="N3" s="11" t="s">
        <v>13</v>
      </c>
      <c r="O3" s="12"/>
      <c r="P3" s="13" t="s">
        <v>14</v>
      </c>
      <c r="Q3" s="14" t="s">
        <v>15</v>
      </c>
      <c r="R3" s="15" t="s">
        <v>16</v>
      </c>
      <c r="S3" s="15" t="s">
        <v>17</v>
      </c>
      <c r="T3" s="10" t="s">
        <v>18</v>
      </c>
      <c r="U3" s="10" t="s">
        <v>19</v>
      </c>
      <c r="V3" s="10" t="s">
        <v>20</v>
      </c>
      <c r="W3" s="10" t="s">
        <v>21</v>
      </c>
      <c r="X3" s="16" t="s">
        <v>22</v>
      </c>
      <c r="Y3" s="17"/>
      <c r="Z3" s="18" t="s">
        <v>18</v>
      </c>
      <c r="AA3" s="10" t="s">
        <v>23</v>
      </c>
      <c r="AB3" s="10" t="s">
        <v>24</v>
      </c>
      <c r="AC3" s="10" t="s">
        <v>25</v>
      </c>
      <c r="AD3" s="16" t="s">
        <v>22</v>
      </c>
    </row>
    <row r="4" spans="1:31" ht="15.5" x14ac:dyDescent="0.35">
      <c r="A4" s="458" t="s">
        <v>26</v>
      </c>
      <c r="B4" s="459"/>
      <c r="C4" s="19"/>
      <c r="D4" s="20"/>
      <c r="E4" s="21">
        <f t="shared" ref="E4" ca="1" si="0">EOMONTH($H$4,D4)</f>
        <v>44681</v>
      </c>
      <c r="F4" s="44">
        <f ca="1">E5-1</f>
        <v>44680</v>
      </c>
      <c r="G4" s="22" t="s">
        <v>27</v>
      </c>
      <c r="H4" s="44">
        <f ca="1">A5</f>
        <v>44652</v>
      </c>
      <c r="I4" s="158"/>
      <c r="J4" s="45"/>
      <c r="K4" s="412"/>
      <c r="L4" s="45"/>
      <c r="M4" s="45"/>
      <c r="N4" s="257">
        <f ca="1">$A$6</f>
        <v>0.05</v>
      </c>
      <c r="O4" s="23"/>
      <c r="P4" s="255">
        <f ca="1">$A$7</f>
        <v>9.4999999999999998E-3</v>
      </c>
      <c r="Q4" s="163">
        <f ca="1">$A$8</f>
        <v>0.05</v>
      </c>
      <c r="R4" s="164"/>
      <c r="S4" s="164"/>
      <c r="T4" s="165">
        <f ca="1">A22</f>
        <v>392838.95970098034</v>
      </c>
      <c r="U4" s="45"/>
      <c r="V4" s="45"/>
      <c r="W4" s="45">
        <f>S4-R4</f>
        <v>0</v>
      </c>
      <c r="X4" s="25">
        <f ca="1">T4+W4+U4+V4</f>
        <v>392838.95970098034</v>
      </c>
      <c r="Y4" s="341"/>
      <c r="Z4" s="26">
        <f ca="1">A38</f>
        <v>457838.95970098034</v>
      </c>
      <c r="AA4" s="45"/>
      <c r="AB4" s="45"/>
      <c r="AC4" s="45">
        <f t="shared" ref="AC4:AC67" si="1">W4</f>
        <v>0</v>
      </c>
      <c r="AD4" s="25">
        <f t="shared" ref="AD4:AD67" ca="1" si="2">Z4-AA4-AB4+AC4</f>
        <v>457838.95970098034</v>
      </c>
    </row>
    <row r="5" spans="1:31" x14ac:dyDescent="0.35">
      <c r="A5" s="103">
        <f ca="1">VLOOKUP(B3,'Input Table'!B:L,3,0)</f>
        <v>44652</v>
      </c>
      <c r="B5" s="27" t="s">
        <v>28</v>
      </c>
      <c r="D5" s="20">
        <v>1</v>
      </c>
      <c r="E5" s="21">
        <f ca="1">EOMONTH(H5,0)</f>
        <v>44681</v>
      </c>
      <c r="F5" s="44">
        <f t="shared" ref="F5:F68" ca="1" si="3">E6-1</f>
        <v>44711</v>
      </c>
      <c r="G5" s="22" t="s">
        <v>119</v>
      </c>
      <c r="H5" s="44">
        <f ca="1">EOMONTH(H4,0)</f>
        <v>44681</v>
      </c>
      <c r="I5" s="158">
        <f t="shared" ref="I5:I16" ca="1" si="4">IF(D5&gt;$A$29,0,$A$10)</f>
        <v>4166.666666666667</v>
      </c>
      <c r="J5" s="45">
        <f t="shared" ref="J5:J14" ca="1" si="5">IF(D5&gt;$A$30,0,$A$11)</f>
        <v>0</v>
      </c>
      <c r="K5" s="158">
        <f t="shared" ref="K5:K16" ca="1" si="6">IF(D5&gt;$A$29,0,$A$10)</f>
        <v>4166.666666666667</v>
      </c>
      <c r="L5" s="45"/>
      <c r="M5" s="45">
        <f t="shared" ref="M5:M14" ca="1" si="7">K5+L5</f>
        <v>4166.666666666667</v>
      </c>
      <c r="N5" s="257">
        <f t="shared" ref="N5:N68" ca="1" si="8">$A$6</f>
        <v>0.05</v>
      </c>
      <c r="O5" s="23"/>
      <c r="P5" s="255">
        <f t="shared" ref="P5:P68" ca="1" si="9">$A$7</f>
        <v>9.4999999999999998E-3</v>
      </c>
      <c r="Q5" s="163">
        <f t="shared" ref="Q5:Q68" ca="1" si="10">$A$8</f>
        <v>0.05</v>
      </c>
      <c r="R5" s="164">
        <f ca="1">NPV(Q4/12,K5:$K$244) + ($A$14+$A$15+$A$16)/POWER(1+Q4/12,$A$28-D5+1)</f>
        <v>392838.95970097958</v>
      </c>
      <c r="S5" s="164">
        <f ca="1">NPV(Q5/12,K5:$K$244) + ($A$14+$A$15+$A$16)/POWER(1+Q5/12,$A$28-D5+1)</f>
        <v>392838.95970097958</v>
      </c>
      <c r="T5" s="45">
        <f ca="1">IF(ISBLANK(G5),0,X4)</f>
        <v>392838.95970098034</v>
      </c>
      <c r="U5" s="45">
        <f ca="1">S5*Q5/12</f>
        <v>1636.8289987540818</v>
      </c>
      <c r="V5" s="45">
        <f ca="1">-(K5+L5)</f>
        <v>-4166.666666666667</v>
      </c>
      <c r="W5" s="45">
        <f t="shared" ref="W5:W68" ca="1" si="11">S5-R5</f>
        <v>0</v>
      </c>
      <c r="X5" s="25">
        <f ca="1">T5+W5+U5+V5</f>
        <v>390309.12203306775</v>
      </c>
      <c r="Y5" s="341"/>
      <c r="Z5" s="28">
        <f ca="1">AD4</f>
        <v>457838.95970098034</v>
      </c>
      <c r="AA5" s="233"/>
      <c r="AB5" s="45">
        <f t="shared" ref="AB5:AB68" ca="1" si="12">IFERROR(Z5/($A$29-D5+1),0)</f>
        <v>3815.324664174836</v>
      </c>
      <c r="AC5" s="45">
        <f t="shared" ca="1" si="1"/>
        <v>0</v>
      </c>
      <c r="AD5" s="25">
        <f t="shared" ca="1" si="2"/>
        <v>454023.63503680553</v>
      </c>
    </row>
    <row r="6" spans="1:31" x14ac:dyDescent="0.35">
      <c r="A6" s="104">
        <f ca="1">VLOOKUP(B3,'Input Table'!B:L,4,0)</f>
        <v>0.05</v>
      </c>
      <c r="B6" s="27" t="s">
        <v>29</v>
      </c>
      <c r="D6" s="20">
        <v>2</v>
      </c>
      <c r="E6" s="21">
        <f t="shared" ref="E6:E69" ca="1" si="13">EOMONTH(H6,0)</f>
        <v>44712</v>
      </c>
      <c r="F6" s="44">
        <f t="shared" ca="1" si="3"/>
        <v>44741</v>
      </c>
      <c r="G6" s="22" t="s">
        <v>119</v>
      </c>
      <c r="H6" s="44">
        <f ca="1">EOMONTH(H5,1)</f>
        <v>44712</v>
      </c>
      <c r="I6" s="158">
        <f t="shared" ca="1" si="4"/>
        <v>4166.666666666667</v>
      </c>
      <c r="J6" s="45">
        <f t="shared" ca="1" si="5"/>
        <v>0</v>
      </c>
      <c r="K6" s="158">
        <f t="shared" ca="1" si="6"/>
        <v>4166.666666666667</v>
      </c>
      <c r="L6" s="45"/>
      <c r="M6" s="45">
        <f t="shared" ca="1" si="7"/>
        <v>4166.666666666667</v>
      </c>
      <c r="N6" s="257">
        <f t="shared" ca="1" si="8"/>
        <v>0.05</v>
      </c>
      <c r="O6" s="23"/>
      <c r="P6" s="255">
        <f t="shared" ca="1" si="9"/>
        <v>9.4999999999999998E-3</v>
      </c>
      <c r="Q6" s="163">
        <f t="shared" ca="1" si="10"/>
        <v>0.05</v>
      </c>
      <c r="R6" s="164">
        <f ca="1">NPV(Q5/12,K6:$K$244) + ($A$14+$A$15+$A$16)/POWER(1+Q5/12,$A$28-D6+1)</f>
        <v>390309.12203306705</v>
      </c>
      <c r="S6" s="164">
        <f ca="1">NPV(Q6/12,K6:$K$244) + ($A$14+$A$15+$A$16)/POWER(1+Q6/12,$A$28-D6+1)</f>
        <v>390309.12203306705</v>
      </c>
      <c r="T6" s="45">
        <f ca="1">IF(ISBLANK(G6),0,X5)</f>
        <v>390309.12203306775</v>
      </c>
      <c r="U6" s="45">
        <f t="shared" ref="U6:U69" ca="1" si="14">S6*Q6/12</f>
        <v>1626.2880084711126</v>
      </c>
      <c r="V6" s="45">
        <f t="shared" ref="V6:V69" ca="1" si="15">-(K6+L6)</f>
        <v>-4166.666666666667</v>
      </c>
      <c r="W6" s="45">
        <f t="shared" ca="1" si="11"/>
        <v>0</v>
      </c>
      <c r="X6" s="25">
        <f t="shared" ref="X6:X69" ca="1" si="16">T6+W6+U6+V6</f>
        <v>387768.7433748722</v>
      </c>
      <c r="Y6" s="341"/>
      <c r="Z6" s="28">
        <f t="shared" ref="Z6:Z69" ca="1" si="17">AD5</f>
        <v>454023.63503680553</v>
      </c>
      <c r="AA6" s="233"/>
      <c r="AB6" s="45">
        <f t="shared" ca="1" si="12"/>
        <v>3815.3246641748365</v>
      </c>
      <c r="AC6" s="45">
        <f t="shared" ca="1" si="1"/>
        <v>0</v>
      </c>
      <c r="AD6" s="25">
        <f t="shared" ca="1" si="2"/>
        <v>450208.31037263072</v>
      </c>
    </row>
    <row r="7" spans="1:31" x14ac:dyDescent="0.35">
      <c r="A7" s="104">
        <f ca="1">VLOOKUP(B3,'Input Table'!B:L,5,0)</f>
        <v>9.4999999999999998E-3</v>
      </c>
      <c r="B7" s="27" t="s">
        <v>30</v>
      </c>
      <c r="D7" s="20">
        <v>3</v>
      </c>
      <c r="E7" s="21">
        <f t="shared" ca="1" si="13"/>
        <v>44742</v>
      </c>
      <c r="F7" s="44">
        <f t="shared" ca="1" si="3"/>
        <v>44772</v>
      </c>
      <c r="G7" s="22" t="s">
        <v>119</v>
      </c>
      <c r="H7" s="44">
        <f t="shared" ref="H7:H70" ca="1" si="18">EOMONTH(H6,1)</f>
        <v>44742</v>
      </c>
      <c r="I7" s="158">
        <f t="shared" ca="1" si="4"/>
        <v>4166.666666666667</v>
      </c>
      <c r="J7" s="45">
        <f t="shared" ca="1" si="5"/>
        <v>0</v>
      </c>
      <c r="K7" s="158">
        <f t="shared" ca="1" si="6"/>
        <v>4166.666666666667</v>
      </c>
      <c r="L7" s="45"/>
      <c r="M7" s="45">
        <f t="shared" ca="1" si="7"/>
        <v>4166.666666666667</v>
      </c>
      <c r="N7" s="257">
        <f t="shared" ca="1" si="8"/>
        <v>0.05</v>
      </c>
      <c r="O7" s="23"/>
      <c r="P7" s="255">
        <f t="shared" ca="1" si="9"/>
        <v>9.4999999999999998E-3</v>
      </c>
      <c r="Q7" s="163">
        <f t="shared" ca="1" si="10"/>
        <v>0.05</v>
      </c>
      <c r="R7" s="164">
        <f ca="1">NPV(Q6/12,K7:$K$244) + ($A$14+$A$15+$A$16)/POWER(1+Q6/12,$A$28-D7+1)</f>
        <v>387768.74337487144</v>
      </c>
      <c r="S7" s="164">
        <f ca="1">NPV(Q7/12,K7:$K$244) + ($A$14+$A$15+$A$16)/POWER(1+Q7/12,$A$28-D7+1)</f>
        <v>387768.74337487144</v>
      </c>
      <c r="T7" s="45">
        <f t="shared" ref="T7:T68" ca="1" si="19">IF(ISBLANK(G7),0,X6)</f>
        <v>387768.7433748722</v>
      </c>
      <c r="U7" s="45">
        <f t="shared" ca="1" si="14"/>
        <v>1615.7030973952978</v>
      </c>
      <c r="V7" s="45">
        <f t="shared" ca="1" si="15"/>
        <v>-4166.666666666667</v>
      </c>
      <c r="W7" s="45">
        <f t="shared" ca="1" si="11"/>
        <v>0</v>
      </c>
      <c r="X7" s="25">
        <f t="shared" ca="1" si="16"/>
        <v>385217.77980560082</v>
      </c>
      <c r="Y7" s="341"/>
      <c r="Z7" s="28">
        <f t="shared" ca="1" si="17"/>
        <v>450208.31037263072</v>
      </c>
      <c r="AA7" s="233"/>
      <c r="AB7" s="45">
        <f t="shared" ca="1" si="12"/>
        <v>3815.3246641748365</v>
      </c>
      <c r="AC7" s="45">
        <f t="shared" ca="1" si="1"/>
        <v>0</v>
      </c>
      <c r="AD7" s="25">
        <f t="shared" ca="1" si="2"/>
        <v>446392.9857084559</v>
      </c>
    </row>
    <row r="8" spans="1:31" x14ac:dyDescent="0.35">
      <c r="A8" s="246">
        <f ca="1">IF(A6=0,A7,A6)</f>
        <v>0.05</v>
      </c>
      <c r="B8" s="48" t="s">
        <v>15</v>
      </c>
      <c r="D8" s="20">
        <v>4</v>
      </c>
      <c r="E8" s="21">
        <f t="shared" ca="1" si="13"/>
        <v>44773</v>
      </c>
      <c r="F8" s="44">
        <f t="shared" ca="1" si="3"/>
        <v>44803</v>
      </c>
      <c r="G8" s="22" t="s">
        <v>119</v>
      </c>
      <c r="H8" s="44">
        <f t="shared" ca="1" si="18"/>
        <v>44773</v>
      </c>
      <c r="I8" s="158">
        <f t="shared" ca="1" si="4"/>
        <v>4166.666666666667</v>
      </c>
      <c r="J8" s="45">
        <f t="shared" ca="1" si="5"/>
        <v>0</v>
      </c>
      <c r="K8" s="158">
        <f t="shared" ca="1" si="6"/>
        <v>4166.666666666667</v>
      </c>
      <c r="L8" s="45"/>
      <c r="M8" s="45">
        <f t="shared" ca="1" si="7"/>
        <v>4166.666666666667</v>
      </c>
      <c r="N8" s="257">
        <f t="shared" ca="1" si="8"/>
        <v>0.05</v>
      </c>
      <c r="O8" s="23"/>
      <c r="P8" s="255">
        <f t="shared" ca="1" si="9"/>
        <v>9.4999999999999998E-3</v>
      </c>
      <c r="Q8" s="163">
        <f t="shared" ca="1" si="10"/>
        <v>0.05</v>
      </c>
      <c r="R8" s="164">
        <f ca="1">NPV(Q7/12,K8:$K$244) + ($A$14+$A$15+$A$16)/POWER(1+Q7/12,$A$28-D8+1)</f>
        <v>385217.77980560006</v>
      </c>
      <c r="S8" s="164">
        <f ca="1">NPV(Q8/12,K8:$K$244) + ($A$14+$A$15+$A$16)/POWER(1+Q8/12,$A$28-D8+1)</f>
        <v>385217.77980560006</v>
      </c>
      <c r="T8" s="45">
        <f t="shared" ca="1" si="19"/>
        <v>385217.77980560082</v>
      </c>
      <c r="U8" s="45">
        <f ca="1">S8*Q8/12</f>
        <v>1605.0740825233336</v>
      </c>
      <c r="V8" s="45">
        <f t="shared" ca="1" si="15"/>
        <v>-4166.666666666667</v>
      </c>
      <c r="W8" s="45">
        <f t="shared" ca="1" si="11"/>
        <v>0</v>
      </c>
      <c r="X8" s="25">
        <f t="shared" ca="1" si="16"/>
        <v>382656.18722145748</v>
      </c>
      <c r="Y8" s="341"/>
      <c r="Z8" s="28">
        <f t="shared" ca="1" si="17"/>
        <v>446392.9857084559</v>
      </c>
      <c r="AA8" s="233"/>
      <c r="AB8" s="45">
        <f t="shared" ca="1" si="12"/>
        <v>3815.3246641748369</v>
      </c>
      <c r="AC8" s="45">
        <f t="shared" ca="1" si="1"/>
        <v>0</v>
      </c>
      <c r="AD8" s="25">
        <f t="shared" ca="1" si="2"/>
        <v>442577.66104428109</v>
      </c>
    </row>
    <row r="9" spans="1:31" x14ac:dyDescent="0.35">
      <c r="A9" s="105">
        <f ca="1">VLOOKUP($B$3,'Input Table'!B:L,6,0)</f>
        <v>50000</v>
      </c>
      <c r="B9" s="27" t="s">
        <v>282</v>
      </c>
      <c r="D9" s="20">
        <v>5</v>
      </c>
      <c r="E9" s="21">
        <f t="shared" ca="1" si="13"/>
        <v>44804</v>
      </c>
      <c r="F9" s="44">
        <f t="shared" ca="1" si="3"/>
        <v>44833</v>
      </c>
      <c r="G9" s="22" t="s">
        <v>119</v>
      </c>
      <c r="H9" s="44">
        <f t="shared" ca="1" si="18"/>
        <v>44804</v>
      </c>
      <c r="I9" s="158">
        <f t="shared" ca="1" si="4"/>
        <v>4166.666666666667</v>
      </c>
      <c r="J9" s="45">
        <f t="shared" ca="1" si="5"/>
        <v>0</v>
      </c>
      <c r="K9" s="158">
        <f t="shared" ca="1" si="6"/>
        <v>4166.666666666667</v>
      </c>
      <c r="L9" s="45"/>
      <c r="M9" s="45">
        <f t="shared" ca="1" si="7"/>
        <v>4166.666666666667</v>
      </c>
      <c r="N9" s="257">
        <f t="shared" ca="1" si="8"/>
        <v>0.05</v>
      </c>
      <c r="O9" s="23"/>
      <c r="P9" s="255">
        <f t="shared" ca="1" si="9"/>
        <v>9.4999999999999998E-3</v>
      </c>
      <c r="Q9" s="163">
        <f t="shared" ca="1" si="10"/>
        <v>0.05</v>
      </c>
      <c r="R9" s="164">
        <f ca="1">NPV(Q8/12,K9:$K$244) + ($A$14+$A$15+$A$16)/POWER(1+Q8/12,$A$28-D9+1)</f>
        <v>382656.18722145678</v>
      </c>
      <c r="S9" s="164">
        <f ca="1">NPV(Q9/12,K9:$K$244) + ($A$14+$A$15+$A$16)/POWER(1+Q9/12,$A$28-D9+1)</f>
        <v>382656.18722145678</v>
      </c>
      <c r="T9" s="45">
        <f t="shared" ca="1" si="19"/>
        <v>382656.18722145748</v>
      </c>
      <c r="U9" s="45">
        <f t="shared" ca="1" si="14"/>
        <v>1594.4007800894033</v>
      </c>
      <c r="V9" s="45">
        <f t="shared" ca="1" si="15"/>
        <v>-4166.666666666667</v>
      </c>
      <c r="W9" s="45">
        <f t="shared" ca="1" si="11"/>
        <v>0</v>
      </c>
      <c r="X9" s="25">
        <f t="shared" ca="1" si="16"/>
        <v>380083.92133488023</v>
      </c>
      <c r="Y9" s="341"/>
      <c r="Z9" s="28">
        <f t="shared" ca="1" si="17"/>
        <v>442577.66104428109</v>
      </c>
      <c r="AA9" s="233"/>
      <c r="AB9" s="45">
        <f t="shared" ca="1" si="12"/>
        <v>3815.3246641748369</v>
      </c>
      <c r="AC9" s="45">
        <f t="shared" ca="1" si="1"/>
        <v>0</v>
      </c>
      <c r="AD9" s="25">
        <f t="shared" ca="1" si="2"/>
        <v>438762.33638010628</v>
      </c>
    </row>
    <row r="10" spans="1:31" x14ac:dyDescent="0.35">
      <c r="A10" s="105">
        <f ca="1">A9/12</f>
        <v>4166.666666666667</v>
      </c>
      <c r="B10" s="27" t="s">
        <v>223</v>
      </c>
      <c r="D10" s="20">
        <v>6</v>
      </c>
      <c r="E10" s="21">
        <f t="shared" ca="1" si="13"/>
        <v>44834</v>
      </c>
      <c r="F10" s="44">
        <f t="shared" ca="1" si="3"/>
        <v>44864</v>
      </c>
      <c r="G10" s="22" t="s">
        <v>119</v>
      </c>
      <c r="H10" s="44">
        <f t="shared" ca="1" si="18"/>
        <v>44834</v>
      </c>
      <c r="I10" s="158">
        <f t="shared" ca="1" si="4"/>
        <v>4166.666666666667</v>
      </c>
      <c r="J10" s="45">
        <f t="shared" ca="1" si="5"/>
        <v>0</v>
      </c>
      <c r="K10" s="158">
        <f t="shared" ca="1" si="6"/>
        <v>4166.666666666667</v>
      </c>
      <c r="L10" s="45"/>
      <c r="M10" s="45">
        <f t="shared" ca="1" si="7"/>
        <v>4166.666666666667</v>
      </c>
      <c r="N10" s="257">
        <f t="shared" ca="1" si="8"/>
        <v>0.05</v>
      </c>
      <c r="O10" s="23"/>
      <c r="P10" s="255">
        <f t="shared" ca="1" si="9"/>
        <v>9.4999999999999998E-3</v>
      </c>
      <c r="Q10" s="163">
        <f t="shared" ca="1" si="10"/>
        <v>0.05</v>
      </c>
      <c r="R10" s="164">
        <f ca="1">NPV(Q9/12,K10:$K$244) + ($A$14+$A$15+$A$16)/POWER(1+Q9/12,$A$28-D10+1)</f>
        <v>380083.92133487947</v>
      </c>
      <c r="S10" s="164">
        <f ca="1">NPV(Q10/12,K10:$K$244) + ($A$14+$A$15+$A$16)/POWER(1+Q10/12,$A$28-D10+1)</f>
        <v>380083.92133487947</v>
      </c>
      <c r="T10" s="45">
        <f t="shared" ca="1" si="19"/>
        <v>380083.92133488023</v>
      </c>
      <c r="U10" s="45">
        <f t="shared" ca="1" si="14"/>
        <v>1583.6830055619978</v>
      </c>
      <c r="V10" s="45">
        <f t="shared" ca="1" si="15"/>
        <v>-4166.666666666667</v>
      </c>
      <c r="W10" s="45">
        <f t="shared" ca="1" si="11"/>
        <v>0</v>
      </c>
      <c r="X10" s="25">
        <f t="shared" ca="1" si="16"/>
        <v>377500.93767377554</v>
      </c>
      <c r="Y10" s="341"/>
      <c r="Z10" s="28">
        <f t="shared" ca="1" si="17"/>
        <v>438762.33638010628</v>
      </c>
      <c r="AA10" s="233"/>
      <c r="AB10" s="45">
        <f t="shared" ca="1" si="12"/>
        <v>3815.3246641748374</v>
      </c>
      <c r="AC10" s="45">
        <f t="shared" ca="1" si="1"/>
        <v>0</v>
      </c>
      <c r="AD10" s="25">
        <f t="shared" ca="1" si="2"/>
        <v>434947.01171593147</v>
      </c>
    </row>
    <row r="11" spans="1:31" x14ac:dyDescent="0.35">
      <c r="A11" s="105">
        <f ca="1">VLOOKUP($B$3,'Input Table'!B:L,7,0)</f>
        <v>0</v>
      </c>
      <c r="B11" s="27" t="s">
        <v>32</v>
      </c>
      <c r="D11" s="20">
        <v>7</v>
      </c>
      <c r="E11" s="21">
        <f t="shared" ca="1" si="13"/>
        <v>44865</v>
      </c>
      <c r="F11" s="44">
        <f t="shared" ca="1" si="3"/>
        <v>44894</v>
      </c>
      <c r="G11" s="22" t="s">
        <v>119</v>
      </c>
      <c r="H11" s="44">
        <f t="shared" ca="1" si="18"/>
        <v>44865</v>
      </c>
      <c r="I11" s="158">
        <f t="shared" ca="1" si="4"/>
        <v>4166.666666666667</v>
      </c>
      <c r="J11" s="45">
        <f t="shared" ca="1" si="5"/>
        <v>0</v>
      </c>
      <c r="K11" s="158">
        <f t="shared" ca="1" si="6"/>
        <v>4166.666666666667</v>
      </c>
      <c r="L11" s="45"/>
      <c r="M11" s="45">
        <f t="shared" ca="1" si="7"/>
        <v>4166.666666666667</v>
      </c>
      <c r="N11" s="257">
        <f t="shared" ca="1" si="8"/>
        <v>0.05</v>
      </c>
      <c r="O11" s="23"/>
      <c r="P11" s="255">
        <f t="shared" ca="1" si="9"/>
        <v>9.4999999999999998E-3</v>
      </c>
      <c r="Q11" s="163">
        <f t="shared" ca="1" si="10"/>
        <v>0.05</v>
      </c>
      <c r="R11" s="164">
        <f ca="1">NPV(Q10/12,K11:$K$244) + ($A$14+$A$15+$A$16)/POWER(1+Q10/12,$A$28-D11+1)</f>
        <v>377500.93767377478</v>
      </c>
      <c r="S11" s="164">
        <f ca="1">NPV(Q11/12,K11:$K$244) + ($A$14+$A$15+$A$16)/POWER(1+Q11/12,$A$28-D11+1)</f>
        <v>377500.93767377478</v>
      </c>
      <c r="T11" s="45">
        <f t="shared" ca="1" si="19"/>
        <v>377500.93767377554</v>
      </c>
      <c r="U11" s="45">
        <f t="shared" ca="1" si="14"/>
        <v>1572.9205736407284</v>
      </c>
      <c r="V11" s="45">
        <f t="shared" ca="1" si="15"/>
        <v>-4166.666666666667</v>
      </c>
      <c r="W11" s="45">
        <f t="shared" ca="1" si="11"/>
        <v>0</v>
      </c>
      <c r="X11" s="25">
        <f t="shared" ca="1" si="16"/>
        <v>374907.19158074958</v>
      </c>
      <c r="Y11" s="341"/>
      <c r="Z11" s="28">
        <f t="shared" ca="1" si="17"/>
        <v>434947.01171593147</v>
      </c>
      <c r="AA11" s="233"/>
      <c r="AB11" s="45">
        <f t="shared" ca="1" si="12"/>
        <v>3815.3246641748374</v>
      </c>
      <c r="AC11" s="45">
        <f t="shared" ca="1" si="1"/>
        <v>0</v>
      </c>
      <c r="AD11" s="25">
        <f t="shared" ca="1" si="2"/>
        <v>431131.68705175666</v>
      </c>
    </row>
    <row r="12" spans="1:31" x14ac:dyDescent="0.35">
      <c r="A12" s="105">
        <f ca="1">A9-A11</f>
        <v>50000</v>
      </c>
      <c r="B12" s="27" t="s">
        <v>33</v>
      </c>
      <c r="D12" s="20">
        <v>8</v>
      </c>
      <c r="E12" s="21">
        <f t="shared" ca="1" si="13"/>
        <v>44895</v>
      </c>
      <c r="F12" s="44">
        <f t="shared" ca="1" si="3"/>
        <v>44925</v>
      </c>
      <c r="G12" s="22" t="s">
        <v>119</v>
      </c>
      <c r="H12" s="44">
        <f t="shared" ca="1" si="18"/>
        <v>44895</v>
      </c>
      <c r="I12" s="158">
        <f t="shared" ca="1" si="4"/>
        <v>4166.666666666667</v>
      </c>
      <c r="J12" s="45">
        <f t="shared" ca="1" si="5"/>
        <v>0</v>
      </c>
      <c r="K12" s="158">
        <f t="shared" ca="1" si="6"/>
        <v>4166.666666666667</v>
      </c>
      <c r="L12" s="45"/>
      <c r="M12" s="45">
        <f t="shared" ca="1" si="7"/>
        <v>4166.666666666667</v>
      </c>
      <c r="N12" s="257">
        <f t="shared" ca="1" si="8"/>
        <v>0.05</v>
      </c>
      <c r="O12" s="23"/>
      <c r="P12" s="255">
        <f t="shared" ca="1" si="9"/>
        <v>9.4999999999999998E-3</v>
      </c>
      <c r="Q12" s="163">
        <f t="shared" ca="1" si="10"/>
        <v>0.05</v>
      </c>
      <c r="R12" s="164">
        <f ca="1">NPV(Q11/12,K12:$K$244) + ($A$14+$A$15+$A$16)/POWER(1+Q11/12,$A$28-D12+1)</f>
        <v>374907.19158074888</v>
      </c>
      <c r="S12" s="164">
        <f ca="1">NPV(Q12/12,K12:$K$244) + ($A$14+$A$15+$A$16)/POWER(1+Q12/12,$A$28-D12+1)</f>
        <v>374907.19158074888</v>
      </c>
      <c r="T12" s="45">
        <f t="shared" ca="1" si="19"/>
        <v>374907.19158074958</v>
      </c>
      <c r="U12" s="45">
        <f t="shared" ca="1" si="14"/>
        <v>1562.1132982531205</v>
      </c>
      <c r="V12" s="45">
        <f t="shared" ca="1" si="15"/>
        <v>-4166.666666666667</v>
      </c>
      <c r="W12" s="45">
        <f t="shared" ca="1" si="11"/>
        <v>0</v>
      </c>
      <c r="X12" s="25">
        <f t="shared" ca="1" si="16"/>
        <v>372302.63821233599</v>
      </c>
      <c r="Y12" s="341"/>
      <c r="Z12" s="28">
        <f t="shared" ca="1" si="17"/>
        <v>431131.68705175666</v>
      </c>
      <c r="AA12" s="233"/>
      <c r="AB12" s="45">
        <f t="shared" ca="1" si="12"/>
        <v>3815.3246641748378</v>
      </c>
      <c r="AC12" s="45">
        <f t="shared" ca="1" si="1"/>
        <v>0</v>
      </c>
      <c r="AD12" s="25">
        <f t="shared" ca="1" si="2"/>
        <v>427316.36238758184</v>
      </c>
    </row>
    <row r="13" spans="1:31" x14ac:dyDescent="0.35">
      <c r="A13" s="112">
        <f ca="1">VLOOKUP($B$3,'Input Table'!B:L,8,0)</f>
        <v>0</v>
      </c>
      <c r="B13" s="48" t="s">
        <v>34</v>
      </c>
      <c r="D13" s="20">
        <v>9</v>
      </c>
      <c r="E13" s="21">
        <f t="shared" ca="1" si="13"/>
        <v>44926</v>
      </c>
      <c r="F13" s="44">
        <f t="shared" ca="1" si="3"/>
        <v>44956</v>
      </c>
      <c r="G13" s="22" t="s">
        <v>119</v>
      </c>
      <c r="H13" s="44">
        <f t="shared" ca="1" si="18"/>
        <v>44926</v>
      </c>
      <c r="I13" s="158">
        <f t="shared" ca="1" si="4"/>
        <v>4166.666666666667</v>
      </c>
      <c r="J13" s="45">
        <f t="shared" ca="1" si="5"/>
        <v>0</v>
      </c>
      <c r="K13" s="158">
        <f t="shared" ca="1" si="6"/>
        <v>4166.666666666667</v>
      </c>
      <c r="L13" s="45"/>
      <c r="M13" s="45">
        <f t="shared" ca="1" si="7"/>
        <v>4166.666666666667</v>
      </c>
      <c r="N13" s="257">
        <f t="shared" ca="1" si="8"/>
        <v>0.05</v>
      </c>
      <c r="O13" s="23"/>
      <c r="P13" s="255">
        <f t="shared" ca="1" si="9"/>
        <v>9.4999999999999998E-3</v>
      </c>
      <c r="Q13" s="163">
        <f t="shared" ca="1" si="10"/>
        <v>0.05</v>
      </c>
      <c r="R13" s="164">
        <f ca="1">NPV(Q12/12,K13:$K$244) + ($A$14+$A$15+$A$16)/POWER(1+Q12/12,$A$28-D13+1)</f>
        <v>372302.6382123353</v>
      </c>
      <c r="S13" s="164">
        <f ca="1">NPV(Q13/12,K13:$K$244) + ($A$14+$A$15+$A$16)/POWER(1+Q13/12,$A$28-D13+1)</f>
        <v>372302.6382123353</v>
      </c>
      <c r="T13" s="45">
        <f t="shared" ca="1" si="19"/>
        <v>372302.63821233599</v>
      </c>
      <c r="U13" s="45">
        <f t="shared" ca="1" si="14"/>
        <v>1551.2609925513971</v>
      </c>
      <c r="V13" s="45">
        <f t="shared" ca="1" si="15"/>
        <v>-4166.666666666667</v>
      </c>
      <c r="W13" s="45">
        <f t="shared" ca="1" si="11"/>
        <v>0</v>
      </c>
      <c r="X13" s="25">
        <f t="shared" ca="1" si="16"/>
        <v>369687.23253822071</v>
      </c>
      <c r="Y13" s="341"/>
      <c r="Z13" s="28">
        <f t="shared" ca="1" si="17"/>
        <v>427316.36238758184</v>
      </c>
      <c r="AA13" s="233"/>
      <c r="AB13" s="45">
        <f t="shared" ca="1" si="12"/>
        <v>3815.3246641748378</v>
      </c>
      <c r="AC13" s="45">
        <f t="shared" ca="1" si="1"/>
        <v>0</v>
      </c>
      <c r="AD13" s="25">
        <f t="shared" ca="1" si="2"/>
        <v>423501.03772340703</v>
      </c>
    </row>
    <row r="14" spans="1:31" x14ac:dyDescent="0.35">
      <c r="A14" s="105">
        <f ca="1">VLOOKUP($B$3,'Input Table'!B:L,9,0)</f>
        <v>0</v>
      </c>
      <c r="B14" s="27" t="s">
        <v>35</v>
      </c>
      <c r="D14" s="20">
        <v>10</v>
      </c>
      <c r="E14" s="21">
        <f t="shared" ca="1" si="13"/>
        <v>44957</v>
      </c>
      <c r="F14" s="44">
        <f t="shared" ca="1" si="3"/>
        <v>44984</v>
      </c>
      <c r="G14" s="22" t="s">
        <v>119</v>
      </c>
      <c r="H14" s="44">
        <f t="shared" ca="1" si="18"/>
        <v>44957</v>
      </c>
      <c r="I14" s="158">
        <f t="shared" ca="1" si="4"/>
        <v>4166.666666666667</v>
      </c>
      <c r="J14" s="45">
        <f t="shared" ca="1" si="5"/>
        <v>0</v>
      </c>
      <c r="K14" s="158">
        <f t="shared" ca="1" si="6"/>
        <v>4166.666666666667</v>
      </c>
      <c r="L14" s="45"/>
      <c r="M14" s="45">
        <f t="shared" ca="1" si="7"/>
        <v>4166.666666666667</v>
      </c>
      <c r="N14" s="257">
        <f t="shared" ca="1" si="8"/>
        <v>0.05</v>
      </c>
      <c r="O14" s="23"/>
      <c r="P14" s="255">
        <f t="shared" ca="1" si="9"/>
        <v>9.4999999999999998E-3</v>
      </c>
      <c r="Q14" s="163">
        <f t="shared" ca="1" si="10"/>
        <v>0.05</v>
      </c>
      <c r="R14" s="164">
        <f ca="1">NPV(Q13/12,K14:$K$244) + ($A$14+$A$15+$A$16)/POWER(1+Q13/12,$A$28-D14+1)</f>
        <v>369687.23253822007</v>
      </c>
      <c r="S14" s="164">
        <f ca="1">NPV(Q14/12,K14:$K$244) + ($A$14+$A$15+$A$16)/POWER(1+Q14/12,$A$28-D14+1)</f>
        <v>369687.23253822007</v>
      </c>
      <c r="T14" s="45">
        <f t="shared" ca="1" si="19"/>
        <v>369687.23253822071</v>
      </c>
      <c r="U14" s="45">
        <f t="shared" ca="1" si="14"/>
        <v>1540.3634689092503</v>
      </c>
      <c r="V14" s="45">
        <f t="shared" ca="1" si="15"/>
        <v>-4166.666666666667</v>
      </c>
      <c r="W14" s="45">
        <f t="shared" ca="1" si="11"/>
        <v>0</v>
      </c>
      <c r="X14" s="25">
        <f t="shared" ca="1" si="16"/>
        <v>367060.92934046325</v>
      </c>
      <c r="Y14" s="341"/>
      <c r="Z14" s="28">
        <f t="shared" ca="1" si="17"/>
        <v>423501.03772340703</v>
      </c>
      <c r="AA14" s="233"/>
      <c r="AB14" s="45">
        <f t="shared" ca="1" si="12"/>
        <v>3815.3246641748383</v>
      </c>
      <c r="AC14" s="45">
        <f t="shared" ca="1" si="1"/>
        <v>0</v>
      </c>
      <c r="AD14" s="25">
        <f t="shared" ca="1" si="2"/>
        <v>419685.71305923222</v>
      </c>
    </row>
    <row r="15" spans="1:31" x14ac:dyDescent="0.35">
      <c r="A15" s="105">
        <f ca="1">VLOOKUP($B$3,'Input Table'!B:L,10,0)</f>
        <v>0</v>
      </c>
      <c r="B15" s="27" t="s">
        <v>36</v>
      </c>
      <c r="D15" s="20">
        <v>11</v>
      </c>
      <c r="E15" s="21">
        <f t="shared" ca="1" si="13"/>
        <v>44985</v>
      </c>
      <c r="F15" s="44">
        <f t="shared" ca="1" si="3"/>
        <v>45015</v>
      </c>
      <c r="G15" s="22" t="s">
        <v>119</v>
      </c>
      <c r="H15" s="44">
        <f t="shared" ca="1" si="18"/>
        <v>44985</v>
      </c>
      <c r="I15" s="158">
        <f t="shared" ca="1" si="4"/>
        <v>4166.666666666667</v>
      </c>
      <c r="J15" s="45">
        <f t="shared" ref="J15:J78" ca="1" si="20">IF(D15&gt;$A$30,0,$A$11)</f>
        <v>0</v>
      </c>
      <c r="K15" s="158">
        <f t="shared" ca="1" si="6"/>
        <v>4166.666666666667</v>
      </c>
      <c r="L15" s="45"/>
      <c r="M15" s="45">
        <f t="shared" ref="M15:M69" ca="1" si="21">K15+L15</f>
        <v>4166.666666666667</v>
      </c>
      <c r="N15" s="257">
        <f t="shared" ca="1" si="8"/>
        <v>0.05</v>
      </c>
      <c r="O15" s="23"/>
      <c r="P15" s="255">
        <f t="shared" ca="1" si="9"/>
        <v>9.4999999999999998E-3</v>
      </c>
      <c r="Q15" s="163">
        <f t="shared" ca="1" si="10"/>
        <v>0.05</v>
      </c>
      <c r="R15" s="164">
        <f ca="1">NPV(Q14/12,K15:$K$244) + ($A$14+$A$15+$A$16)/POWER(1+Q14/12,$A$28-D15+1)</f>
        <v>367060.92934046261</v>
      </c>
      <c r="S15" s="164">
        <f ca="1">NPV(Q15/12,K15:$K$244) + ($A$14+$A$15+$A$16)/POWER(1+Q15/12,$A$28-D15+1)</f>
        <v>367060.92934046261</v>
      </c>
      <c r="T15" s="45">
        <f t="shared" ca="1" si="19"/>
        <v>367060.92934046325</v>
      </c>
      <c r="U15" s="45">
        <f t="shared" ca="1" si="14"/>
        <v>1529.4205389185943</v>
      </c>
      <c r="V15" s="45">
        <f t="shared" ca="1" si="15"/>
        <v>-4166.666666666667</v>
      </c>
      <c r="W15" s="45">
        <f t="shared" ca="1" si="11"/>
        <v>0</v>
      </c>
      <c r="X15" s="25">
        <f t="shared" ca="1" si="16"/>
        <v>364423.68321271514</v>
      </c>
      <c r="Y15" s="341"/>
      <c r="Z15" s="28">
        <f t="shared" ca="1" si="17"/>
        <v>419685.71305923222</v>
      </c>
      <c r="AA15" s="233"/>
      <c r="AB15" s="45">
        <f t="shared" ca="1" si="12"/>
        <v>3815.3246641748383</v>
      </c>
      <c r="AC15" s="45">
        <f t="shared" ca="1" si="1"/>
        <v>0</v>
      </c>
      <c r="AD15" s="25">
        <f t="shared" ca="1" si="2"/>
        <v>415870.38839505741</v>
      </c>
    </row>
    <row r="16" spans="1:31" x14ac:dyDescent="0.35">
      <c r="A16" s="105">
        <f ca="1">VLOOKUP($B$3,'Input Table'!B:L,11,0)</f>
        <v>0</v>
      </c>
      <c r="B16" s="27" t="s">
        <v>37</v>
      </c>
      <c r="D16" s="20">
        <v>12</v>
      </c>
      <c r="E16" s="21">
        <f t="shared" ca="1" si="13"/>
        <v>45016</v>
      </c>
      <c r="F16" s="44">
        <f t="shared" ca="1" si="3"/>
        <v>45045</v>
      </c>
      <c r="G16" s="22" t="s">
        <v>119</v>
      </c>
      <c r="H16" s="44">
        <f t="shared" ca="1" si="18"/>
        <v>45016</v>
      </c>
      <c r="I16" s="158">
        <f t="shared" ca="1" si="4"/>
        <v>4166.666666666667</v>
      </c>
      <c r="J16" s="45">
        <f t="shared" ca="1" si="20"/>
        <v>0</v>
      </c>
      <c r="K16" s="158">
        <f t="shared" ca="1" si="6"/>
        <v>4166.666666666667</v>
      </c>
      <c r="L16" s="45"/>
      <c r="M16" s="45">
        <f t="shared" ca="1" si="21"/>
        <v>4166.666666666667</v>
      </c>
      <c r="N16" s="257">
        <f t="shared" ca="1" si="8"/>
        <v>0.05</v>
      </c>
      <c r="O16" s="23"/>
      <c r="P16" s="255">
        <f t="shared" ca="1" si="9"/>
        <v>9.4999999999999998E-3</v>
      </c>
      <c r="Q16" s="163">
        <f t="shared" ca="1" si="10"/>
        <v>0.05</v>
      </c>
      <c r="R16" s="164">
        <f ca="1">NPV(Q15/12,K16:$K$244) + ($A$14+$A$15+$A$16)/POWER(1+Q15/12,$A$28-D16+1)</f>
        <v>364423.68321271456</v>
      </c>
      <c r="S16" s="164">
        <f ca="1">NPV(Q16/12,K16:$K$244) + ($A$14+$A$15+$A$16)/POWER(1+Q16/12,$A$28-D16+1)</f>
        <v>364423.68321271456</v>
      </c>
      <c r="T16" s="45">
        <f t="shared" ca="1" si="19"/>
        <v>364423.68321271514</v>
      </c>
      <c r="U16" s="45">
        <f t="shared" ca="1" si="14"/>
        <v>1518.4320133863109</v>
      </c>
      <c r="V16" s="45">
        <f t="shared" ca="1" si="15"/>
        <v>-4166.666666666667</v>
      </c>
      <c r="W16" s="45">
        <v>0</v>
      </c>
      <c r="X16" s="25">
        <f t="shared" ca="1" si="16"/>
        <v>361775.44855943479</v>
      </c>
      <c r="Y16" s="341"/>
      <c r="Z16" s="28">
        <f t="shared" ca="1" si="17"/>
        <v>415870.38839505741</v>
      </c>
      <c r="AA16" s="233"/>
      <c r="AB16" s="45">
        <f t="shared" ca="1" si="12"/>
        <v>3815.3246641748387</v>
      </c>
      <c r="AC16" s="45">
        <v>0</v>
      </c>
      <c r="AD16" s="25">
        <f t="shared" ca="1" si="2"/>
        <v>412055.0637308826</v>
      </c>
    </row>
    <row r="17" spans="1:30" x14ac:dyDescent="0.35">
      <c r="A17" s="250">
        <f ca="1">-PV($A$8/12,$A$29,A10)</f>
        <v>392838.95970098034</v>
      </c>
      <c r="B17" s="48" t="s">
        <v>38</v>
      </c>
      <c r="D17" s="20">
        <v>13</v>
      </c>
      <c r="E17" s="21">
        <f t="shared" ca="1" si="13"/>
        <v>45046</v>
      </c>
      <c r="F17" s="44">
        <f t="shared" ca="1" si="3"/>
        <v>45076</v>
      </c>
      <c r="G17" s="22" t="s">
        <v>119</v>
      </c>
      <c r="H17" s="44">
        <f t="shared" ca="1" si="18"/>
        <v>45046</v>
      </c>
      <c r="I17" s="158">
        <f t="shared" ref="I17:I69" ca="1" si="22">IF(D17&gt;$A$29,0,$A$10)</f>
        <v>4166.666666666667</v>
      </c>
      <c r="J17" s="45">
        <f t="shared" ca="1" si="20"/>
        <v>0</v>
      </c>
      <c r="K17" s="158">
        <f t="shared" ref="K17:K69" ca="1" si="23">IF(D17&gt;$A$29,0,$A$10)</f>
        <v>4166.666666666667</v>
      </c>
      <c r="L17" s="45"/>
      <c r="M17" s="45">
        <f t="shared" ca="1" si="21"/>
        <v>4166.666666666667</v>
      </c>
      <c r="N17" s="257">
        <f t="shared" ca="1" si="8"/>
        <v>0.05</v>
      </c>
      <c r="O17" s="23"/>
      <c r="P17" s="255">
        <f t="shared" ca="1" si="9"/>
        <v>9.4999999999999998E-3</v>
      </c>
      <c r="Q17" s="163">
        <f t="shared" ca="1" si="10"/>
        <v>0.05</v>
      </c>
      <c r="R17" s="164">
        <f ca="1">NPV(Q16/12,K17:$K$244) + ($A$14+$A$15+$A$16)/POWER(1+Q16/12,$A$28-D17+1)</f>
        <v>361775.44855943421</v>
      </c>
      <c r="S17" s="164">
        <f ca="1">NPV(Q17/12,K17:$K$244) + ($A$14+$A$15+$A$16)/POWER(1+Q17/12,$A$28-D17+1)</f>
        <v>361775.44855943421</v>
      </c>
      <c r="T17" s="45">
        <f t="shared" ca="1" si="19"/>
        <v>361775.44855943479</v>
      </c>
      <c r="U17" s="45">
        <f t="shared" ca="1" si="14"/>
        <v>1507.397702330976</v>
      </c>
      <c r="V17" s="45">
        <f ca="1">-(K17+L17)</f>
        <v>-4166.666666666667</v>
      </c>
      <c r="W17" s="45">
        <f t="shared" ca="1" si="11"/>
        <v>0</v>
      </c>
      <c r="X17" s="25">
        <f t="shared" ca="1" si="16"/>
        <v>359116.17959509906</v>
      </c>
      <c r="Y17" s="341"/>
      <c r="Z17" s="28">
        <f t="shared" ca="1" si="17"/>
        <v>412055.0637308826</v>
      </c>
      <c r="AA17" s="233"/>
      <c r="AB17" s="45">
        <f t="shared" ca="1" si="12"/>
        <v>3815.3246641748387</v>
      </c>
      <c r="AC17" s="45">
        <f t="shared" ca="1" si="1"/>
        <v>0</v>
      </c>
      <c r="AD17" s="25">
        <f t="shared" ca="1" si="2"/>
        <v>408239.73906670779</v>
      </c>
    </row>
    <row r="18" spans="1:30" x14ac:dyDescent="0.35">
      <c r="A18" s="247">
        <v>0</v>
      </c>
      <c r="B18" s="48" t="s">
        <v>273</v>
      </c>
      <c r="D18" s="20">
        <v>14</v>
      </c>
      <c r="E18" s="21">
        <f t="shared" ca="1" si="13"/>
        <v>45077</v>
      </c>
      <c r="F18" s="44">
        <f t="shared" ca="1" si="3"/>
        <v>45106</v>
      </c>
      <c r="G18" s="22" t="s">
        <v>119</v>
      </c>
      <c r="H18" s="44">
        <f t="shared" ca="1" si="18"/>
        <v>45077</v>
      </c>
      <c r="I18" s="158">
        <f t="shared" ca="1" si="22"/>
        <v>4166.666666666667</v>
      </c>
      <c r="J18" s="45">
        <f t="shared" ca="1" si="20"/>
        <v>0</v>
      </c>
      <c r="K18" s="158">
        <f t="shared" ca="1" si="23"/>
        <v>4166.666666666667</v>
      </c>
      <c r="L18" s="45"/>
      <c r="M18" s="45">
        <f t="shared" ca="1" si="21"/>
        <v>4166.666666666667</v>
      </c>
      <c r="N18" s="257">
        <f t="shared" ca="1" si="8"/>
        <v>0.05</v>
      </c>
      <c r="O18" s="23"/>
      <c r="P18" s="255">
        <f t="shared" ca="1" si="9"/>
        <v>9.4999999999999998E-3</v>
      </c>
      <c r="Q18" s="163">
        <f t="shared" ca="1" si="10"/>
        <v>0.05</v>
      </c>
      <c r="R18" s="164">
        <f ca="1">NPV(Q17/12,K18:$K$244) + ($A$14+$A$15+$A$16)/POWER(1+Q17/12,$A$28-D18+1)</f>
        <v>359116.17959509848</v>
      </c>
      <c r="S18" s="164">
        <f ca="1">NPV(Q18/12,K18:$K$244) + ($A$14+$A$15+$A$16)/POWER(1+Q18/12,$A$28-D18+1)</f>
        <v>359116.17959509848</v>
      </c>
      <c r="T18" s="45">
        <f t="shared" ca="1" si="19"/>
        <v>359116.17959509906</v>
      </c>
      <c r="U18" s="45">
        <f t="shared" ca="1" si="14"/>
        <v>1496.3174149795771</v>
      </c>
      <c r="V18" s="45">
        <f t="shared" ca="1" si="15"/>
        <v>-4166.666666666667</v>
      </c>
      <c r="W18" s="45">
        <v>0</v>
      </c>
      <c r="X18" s="25">
        <f t="shared" ca="1" si="16"/>
        <v>356445.83034341194</v>
      </c>
      <c r="Y18" s="341"/>
      <c r="Z18" s="28">
        <f t="shared" ca="1" si="17"/>
        <v>408239.73906670779</v>
      </c>
      <c r="AA18" s="233"/>
      <c r="AB18" s="45">
        <f t="shared" ca="1" si="12"/>
        <v>3815.3246641748392</v>
      </c>
      <c r="AC18" s="45">
        <f t="shared" si="1"/>
        <v>0</v>
      </c>
      <c r="AD18" s="25">
        <f t="shared" ca="1" si="2"/>
        <v>404424.41440253297</v>
      </c>
    </row>
    <row r="19" spans="1:30" x14ac:dyDescent="0.35">
      <c r="A19" s="247">
        <f ca="1">A14/POWER(1+$A$8/12,$A$30)</f>
        <v>0</v>
      </c>
      <c r="B19" s="48" t="s">
        <v>39</v>
      </c>
      <c r="C19" s="29"/>
      <c r="D19" s="20">
        <v>15</v>
      </c>
      <c r="E19" s="21">
        <f t="shared" ca="1" si="13"/>
        <v>45107</v>
      </c>
      <c r="F19" s="44">
        <f t="shared" ca="1" si="3"/>
        <v>45137</v>
      </c>
      <c r="G19" s="22" t="s">
        <v>119</v>
      </c>
      <c r="H19" s="44">
        <f t="shared" ca="1" si="18"/>
        <v>45107</v>
      </c>
      <c r="I19" s="158">
        <f t="shared" ca="1" si="22"/>
        <v>4166.666666666667</v>
      </c>
      <c r="J19" s="45">
        <f t="shared" ca="1" si="20"/>
        <v>0</v>
      </c>
      <c r="K19" s="158">
        <f t="shared" ca="1" si="23"/>
        <v>4166.666666666667</v>
      </c>
      <c r="L19" s="45"/>
      <c r="M19" s="45">
        <f t="shared" ca="1" si="21"/>
        <v>4166.666666666667</v>
      </c>
      <c r="N19" s="257">
        <f t="shared" ca="1" si="8"/>
        <v>0.05</v>
      </c>
      <c r="O19" s="23"/>
      <c r="P19" s="255">
        <f t="shared" ca="1" si="9"/>
        <v>9.4999999999999998E-3</v>
      </c>
      <c r="Q19" s="163">
        <f t="shared" ca="1" si="10"/>
        <v>0.05</v>
      </c>
      <c r="R19" s="164">
        <f ca="1">NPV(Q18/12,K19:$K$244) + ($A$14+$A$15+$A$16)/POWER(1+Q18/12,$A$28-D19+1)</f>
        <v>356445.83034341136</v>
      </c>
      <c r="S19" s="164">
        <f ca="1">NPV(Q19/12,K19:$K$244) + ($A$14+$A$15+$A$16)/POWER(1+Q19/12,$A$28-D19+1)</f>
        <v>356445.83034341136</v>
      </c>
      <c r="T19" s="45">
        <f t="shared" ca="1" si="19"/>
        <v>356445.83034341194</v>
      </c>
      <c r="U19" s="45">
        <f t="shared" ca="1" si="14"/>
        <v>1485.1909597642141</v>
      </c>
      <c r="V19" s="45">
        <f t="shared" ca="1" si="15"/>
        <v>-4166.666666666667</v>
      </c>
      <c r="W19" s="45">
        <f t="shared" ca="1" si="11"/>
        <v>0</v>
      </c>
      <c r="X19" s="25">
        <f t="shared" ca="1" si="16"/>
        <v>353764.3546365095</v>
      </c>
      <c r="Y19" s="341"/>
      <c r="Z19" s="28">
        <f t="shared" ca="1" si="17"/>
        <v>404424.41440253297</v>
      </c>
      <c r="AA19" s="233"/>
      <c r="AB19" s="45">
        <f t="shared" ca="1" si="12"/>
        <v>3815.3246641748392</v>
      </c>
      <c r="AC19" s="45">
        <f t="shared" ca="1" si="1"/>
        <v>0</v>
      </c>
      <c r="AD19" s="25">
        <f t="shared" ca="1" si="2"/>
        <v>400609.08973835816</v>
      </c>
    </row>
    <row r="20" spans="1:30" x14ac:dyDescent="0.35">
      <c r="A20" s="247">
        <f ca="1">A15/POWER(1+$A$8/12,$A$30)</f>
        <v>0</v>
      </c>
      <c r="B20" s="48" t="s">
        <v>40</v>
      </c>
      <c r="D20" s="20">
        <v>16</v>
      </c>
      <c r="E20" s="21">
        <f t="shared" ca="1" si="13"/>
        <v>45138</v>
      </c>
      <c r="F20" s="44">
        <f t="shared" ca="1" si="3"/>
        <v>45168</v>
      </c>
      <c r="G20" s="22" t="s">
        <v>119</v>
      </c>
      <c r="H20" s="44">
        <f t="shared" ca="1" si="18"/>
        <v>45138</v>
      </c>
      <c r="I20" s="158">
        <f t="shared" ca="1" si="22"/>
        <v>4166.666666666667</v>
      </c>
      <c r="J20" s="45">
        <f t="shared" ca="1" si="20"/>
        <v>0</v>
      </c>
      <c r="K20" s="158">
        <f t="shared" ca="1" si="23"/>
        <v>4166.666666666667</v>
      </c>
      <c r="L20" s="45"/>
      <c r="M20" s="45">
        <f t="shared" ca="1" si="21"/>
        <v>4166.666666666667</v>
      </c>
      <c r="N20" s="257">
        <f t="shared" ca="1" si="8"/>
        <v>0.05</v>
      </c>
      <c r="O20" s="23"/>
      <c r="P20" s="255">
        <f t="shared" ca="1" si="9"/>
        <v>9.4999999999999998E-3</v>
      </c>
      <c r="Q20" s="163">
        <f t="shared" ca="1" si="10"/>
        <v>0.05</v>
      </c>
      <c r="R20" s="164">
        <f ca="1">NPV(Q19/12,K20:$K$244) + ($A$14+$A$15+$A$16)/POWER(1+Q19/12,$A$28-D20+1)</f>
        <v>353764.35463650891</v>
      </c>
      <c r="S20" s="164">
        <f ca="1">NPV(Q20/12,K20:$K$244) + ($A$14+$A$15+$A$16)/POWER(1+Q20/12,$A$28-D20+1)</f>
        <v>353764.35463650891</v>
      </c>
      <c r="T20" s="45">
        <f t="shared" ca="1" si="19"/>
        <v>353764.3546365095</v>
      </c>
      <c r="U20" s="45">
        <f t="shared" ca="1" si="14"/>
        <v>1474.0181443187873</v>
      </c>
      <c r="V20" s="45">
        <f t="shared" ca="1" si="15"/>
        <v>-4166.666666666667</v>
      </c>
      <c r="W20" s="45">
        <f t="shared" ca="1" si="11"/>
        <v>0</v>
      </c>
      <c r="X20" s="25">
        <f t="shared" ca="1" si="16"/>
        <v>351071.70611416158</v>
      </c>
      <c r="Y20" s="341"/>
      <c r="Z20" s="28">
        <f t="shared" ca="1" si="17"/>
        <v>400609.08973835816</v>
      </c>
      <c r="AA20" s="233"/>
      <c r="AB20" s="45">
        <f t="shared" ca="1" si="12"/>
        <v>3815.3246641748397</v>
      </c>
      <c r="AC20" s="45">
        <f t="shared" ca="1" si="1"/>
        <v>0</v>
      </c>
      <c r="AD20" s="25">
        <f t="shared" ca="1" si="2"/>
        <v>396793.76507418335</v>
      </c>
    </row>
    <row r="21" spans="1:30" x14ac:dyDescent="0.35">
      <c r="A21" s="247">
        <f ca="1">A16/POWER(1+$A$8/12,$A$30)</f>
        <v>0</v>
      </c>
      <c r="B21" s="48" t="s">
        <v>41</v>
      </c>
      <c r="D21" s="20">
        <v>17</v>
      </c>
      <c r="E21" s="21">
        <f t="shared" ca="1" si="13"/>
        <v>45169</v>
      </c>
      <c r="F21" s="44">
        <f t="shared" ca="1" si="3"/>
        <v>45198</v>
      </c>
      <c r="G21" s="22" t="s">
        <v>119</v>
      </c>
      <c r="H21" s="44">
        <f t="shared" ca="1" si="18"/>
        <v>45169</v>
      </c>
      <c r="I21" s="158">
        <f t="shared" ca="1" si="22"/>
        <v>4166.666666666667</v>
      </c>
      <c r="J21" s="45">
        <f t="shared" ca="1" si="20"/>
        <v>0</v>
      </c>
      <c r="K21" s="158">
        <f t="shared" ca="1" si="23"/>
        <v>4166.666666666667</v>
      </c>
      <c r="L21" s="45"/>
      <c r="M21" s="45">
        <f t="shared" ca="1" si="21"/>
        <v>4166.666666666667</v>
      </c>
      <c r="N21" s="257">
        <f t="shared" ca="1" si="8"/>
        <v>0.05</v>
      </c>
      <c r="O21" s="23"/>
      <c r="P21" s="255">
        <f t="shared" ca="1" si="9"/>
        <v>9.4999999999999998E-3</v>
      </c>
      <c r="Q21" s="163">
        <f t="shared" ca="1" si="10"/>
        <v>0.05</v>
      </c>
      <c r="R21" s="164">
        <f ca="1">NPV(Q20/12,K21:$K$244) + ($A$14+$A$15+$A$16)/POWER(1+Q20/12,$A$28-D21+1)</f>
        <v>351071.70611416106</v>
      </c>
      <c r="S21" s="164">
        <f ca="1">NPV(Q21/12,K21:$K$244) + ($A$14+$A$15+$A$16)/POWER(1+Q21/12,$A$28-D21+1)</f>
        <v>351071.70611416106</v>
      </c>
      <c r="T21" s="45">
        <f t="shared" ca="1" si="19"/>
        <v>351071.70611416158</v>
      </c>
      <c r="U21" s="45">
        <f t="shared" ca="1" si="14"/>
        <v>1462.7987754756712</v>
      </c>
      <c r="V21" s="45">
        <f t="shared" ca="1" si="15"/>
        <v>-4166.666666666667</v>
      </c>
      <c r="W21" s="45">
        <f t="shared" ca="1" si="11"/>
        <v>0</v>
      </c>
      <c r="X21" s="25">
        <f t="shared" ca="1" si="16"/>
        <v>348367.83822297055</v>
      </c>
      <c r="Y21" s="341"/>
      <c r="Z21" s="28">
        <f t="shared" ca="1" si="17"/>
        <v>396793.76507418335</v>
      </c>
      <c r="AA21" s="233"/>
      <c r="AB21" s="45">
        <f t="shared" ca="1" si="12"/>
        <v>3815.3246641748401</v>
      </c>
      <c r="AC21" s="45">
        <f t="shared" ca="1" si="1"/>
        <v>0</v>
      </c>
      <c r="AD21" s="25">
        <f t="shared" ca="1" si="2"/>
        <v>392978.44041000854</v>
      </c>
    </row>
    <row r="22" spans="1:30" ht="15" thickBot="1" x14ac:dyDescent="0.4">
      <c r="A22" s="273">
        <f ca="1">SUM(A17:A21)</f>
        <v>392838.95970098034</v>
      </c>
      <c r="B22" s="30" t="s">
        <v>42</v>
      </c>
      <c r="D22" s="20">
        <v>18</v>
      </c>
      <c r="E22" s="21">
        <f t="shared" ca="1" si="13"/>
        <v>45199</v>
      </c>
      <c r="F22" s="44">
        <f t="shared" ca="1" si="3"/>
        <v>45229</v>
      </c>
      <c r="G22" s="22" t="s">
        <v>119</v>
      </c>
      <c r="H22" s="44">
        <f t="shared" ca="1" si="18"/>
        <v>45199</v>
      </c>
      <c r="I22" s="158">
        <f t="shared" ca="1" si="22"/>
        <v>4166.666666666667</v>
      </c>
      <c r="J22" s="45">
        <f t="shared" ca="1" si="20"/>
        <v>0</v>
      </c>
      <c r="K22" s="158">
        <f t="shared" ca="1" si="23"/>
        <v>4166.666666666667</v>
      </c>
      <c r="L22" s="45"/>
      <c r="M22" s="45">
        <f t="shared" ca="1" si="21"/>
        <v>4166.666666666667</v>
      </c>
      <c r="N22" s="257">
        <f t="shared" ca="1" si="8"/>
        <v>0.05</v>
      </c>
      <c r="O22" s="23"/>
      <c r="P22" s="255">
        <f t="shared" ca="1" si="9"/>
        <v>9.4999999999999998E-3</v>
      </c>
      <c r="Q22" s="163">
        <f t="shared" ca="1" si="10"/>
        <v>0.05</v>
      </c>
      <c r="R22" s="164">
        <f ca="1">NPV(Q21/12,K22:$K$244) + ($A$14+$A$15+$A$16)/POWER(1+Q21/12,$A$28-D22+1)</f>
        <v>348367.83822297002</v>
      </c>
      <c r="S22" s="164">
        <f ca="1">NPV(Q22/12,K22:$K$244) + ($A$14+$A$15+$A$16)/POWER(1+Q22/12,$A$28-D22+1)</f>
        <v>348367.83822297002</v>
      </c>
      <c r="T22" s="45">
        <f t="shared" ca="1" si="19"/>
        <v>348367.83822297055</v>
      </c>
      <c r="U22" s="45">
        <f t="shared" ca="1" si="14"/>
        <v>1451.5326592623751</v>
      </c>
      <c r="V22" s="45">
        <f t="shared" ca="1" si="15"/>
        <v>-4166.666666666667</v>
      </c>
      <c r="W22" s="45">
        <f t="shared" ca="1" si="11"/>
        <v>0</v>
      </c>
      <c r="X22" s="25">
        <f t="shared" ca="1" si="16"/>
        <v>345652.70421556622</v>
      </c>
      <c r="Y22" s="341"/>
      <c r="Z22" s="28">
        <f t="shared" ca="1" si="17"/>
        <v>392978.44041000854</v>
      </c>
      <c r="AA22" s="233"/>
      <c r="AB22" s="45">
        <f t="shared" ca="1" si="12"/>
        <v>3815.3246641748401</v>
      </c>
      <c r="AC22" s="45">
        <f t="shared" ca="1" si="1"/>
        <v>0</v>
      </c>
      <c r="AD22" s="25">
        <f t="shared" ca="1" si="2"/>
        <v>389163.11574583373</v>
      </c>
    </row>
    <row r="23" spans="1:30" ht="15" thickBot="1" x14ac:dyDescent="0.4">
      <c r="D23" s="20">
        <v>19</v>
      </c>
      <c r="E23" s="21">
        <f t="shared" ca="1" si="13"/>
        <v>45230</v>
      </c>
      <c r="F23" s="44">
        <f t="shared" ca="1" si="3"/>
        <v>45259</v>
      </c>
      <c r="G23" s="22" t="s">
        <v>119</v>
      </c>
      <c r="H23" s="44">
        <f t="shared" ca="1" si="18"/>
        <v>45230</v>
      </c>
      <c r="I23" s="158">
        <f t="shared" ca="1" si="22"/>
        <v>4166.666666666667</v>
      </c>
      <c r="J23" s="45">
        <f t="shared" ca="1" si="20"/>
        <v>0</v>
      </c>
      <c r="K23" s="158">
        <f t="shared" ca="1" si="23"/>
        <v>4166.666666666667</v>
      </c>
      <c r="L23" s="45"/>
      <c r="M23" s="45">
        <f t="shared" ca="1" si="21"/>
        <v>4166.666666666667</v>
      </c>
      <c r="N23" s="257">
        <f t="shared" ca="1" si="8"/>
        <v>0.05</v>
      </c>
      <c r="O23" s="23"/>
      <c r="P23" s="255">
        <f t="shared" ca="1" si="9"/>
        <v>9.4999999999999998E-3</v>
      </c>
      <c r="Q23" s="163">
        <f t="shared" ca="1" si="10"/>
        <v>0.05</v>
      </c>
      <c r="R23" s="164">
        <f ca="1">NPV(Q22/12,K23:$K$244) + ($A$14+$A$15+$A$16)/POWER(1+Q22/12,$A$28-D23+1)</f>
        <v>345652.7042155657</v>
      </c>
      <c r="S23" s="164">
        <f ca="1">NPV(Q23/12,K23:$K$244) + ($A$14+$A$15+$A$16)/POWER(1+Q23/12,$A$28-D23+1)</f>
        <v>345652.7042155657</v>
      </c>
      <c r="T23" s="45">
        <f t="shared" ca="1" si="19"/>
        <v>345652.70421556622</v>
      </c>
      <c r="U23" s="45">
        <f t="shared" ca="1" si="14"/>
        <v>1440.2196008981903</v>
      </c>
      <c r="V23" s="45">
        <f t="shared" ca="1" si="15"/>
        <v>-4166.666666666667</v>
      </c>
      <c r="W23" s="45">
        <f t="shared" ca="1" si="11"/>
        <v>0</v>
      </c>
      <c r="X23" s="25">
        <f t="shared" ca="1" si="16"/>
        <v>342926.25714979775</v>
      </c>
      <c r="Y23" s="341"/>
      <c r="Z23" s="28">
        <f t="shared" ca="1" si="17"/>
        <v>389163.11574583373</v>
      </c>
      <c r="AA23" s="233"/>
      <c r="AB23" s="45">
        <f t="shared" ca="1" si="12"/>
        <v>3815.3246641748406</v>
      </c>
      <c r="AC23" s="45">
        <f t="shared" ca="1" si="1"/>
        <v>0</v>
      </c>
      <c r="AD23" s="25">
        <f t="shared" ca="1" si="2"/>
        <v>385347.79108165891</v>
      </c>
    </row>
    <row r="24" spans="1:30" ht="15.5" x14ac:dyDescent="0.35">
      <c r="A24" s="399" t="s">
        <v>43</v>
      </c>
      <c r="B24" s="400"/>
      <c r="D24" s="20">
        <v>20</v>
      </c>
      <c r="E24" s="21">
        <f t="shared" ca="1" si="13"/>
        <v>45260</v>
      </c>
      <c r="F24" s="44">
        <f t="shared" ca="1" si="3"/>
        <v>45290</v>
      </c>
      <c r="G24" s="22" t="s">
        <v>119</v>
      </c>
      <c r="H24" s="44">
        <f t="shared" ca="1" si="18"/>
        <v>45260</v>
      </c>
      <c r="I24" s="158">
        <f t="shared" ca="1" si="22"/>
        <v>4166.666666666667</v>
      </c>
      <c r="J24" s="45">
        <f t="shared" ca="1" si="20"/>
        <v>0</v>
      </c>
      <c r="K24" s="158">
        <f t="shared" ca="1" si="23"/>
        <v>4166.666666666667</v>
      </c>
      <c r="L24" s="45"/>
      <c r="M24" s="45">
        <f t="shared" ca="1" si="21"/>
        <v>4166.666666666667</v>
      </c>
      <c r="N24" s="257">
        <f t="shared" ca="1" si="8"/>
        <v>0.05</v>
      </c>
      <c r="O24" s="23"/>
      <c r="P24" s="255">
        <f t="shared" ca="1" si="9"/>
        <v>9.4999999999999998E-3</v>
      </c>
      <c r="Q24" s="163">
        <f t="shared" ca="1" si="10"/>
        <v>0.05</v>
      </c>
      <c r="R24" s="164">
        <f ca="1">NPV(Q23/12,K24:$K$244) + ($A$14+$A$15+$A$16)/POWER(1+Q23/12,$A$28-D24+1)</f>
        <v>342926.25714979728</v>
      </c>
      <c r="S24" s="164">
        <f ca="1">NPV(Q24/12,K24:$K$244) + ($A$14+$A$15+$A$16)/POWER(1+Q24/12,$A$28-D24+1)</f>
        <v>342926.25714979728</v>
      </c>
      <c r="T24" s="45">
        <f t="shared" ca="1" si="19"/>
        <v>342926.25714979775</v>
      </c>
      <c r="U24" s="45">
        <f t="shared" ca="1" si="14"/>
        <v>1428.8594047908221</v>
      </c>
      <c r="V24" s="45">
        <f t="shared" ca="1" si="15"/>
        <v>-4166.666666666667</v>
      </c>
      <c r="W24" s="45">
        <f t="shared" ca="1" si="11"/>
        <v>0</v>
      </c>
      <c r="X24" s="25">
        <f t="shared" ca="1" si="16"/>
        <v>340188.44988792186</v>
      </c>
      <c r="Y24" s="341"/>
      <c r="Z24" s="28">
        <f t="shared" ca="1" si="17"/>
        <v>385347.79108165891</v>
      </c>
      <c r="AA24" s="233"/>
      <c r="AB24" s="45">
        <f t="shared" ca="1" si="12"/>
        <v>3815.3246641748406</v>
      </c>
      <c r="AC24" s="45">
        <f t="shared" ca="1" si="1"/>
        <v>0</v>
      </c>
      <c r="AD24" s="25">
        <f t="shared" ca="1" si="2"/>
        <v>381532.4664174841</v>
      </c>
    </row>
    <row r="25" spans="1:30" x14ac:dyDescent="0.35">
      <c r="A25" s="106">
        <f ca="1">VLOOKUP($B$3,'Input Table'!B:V,12,0)</f>
        <v>10</v>
      </c>
      <c r="B25" s="27" t="s">
        <v>280</v>
      </c>
      <c r="C25" s="29"/>
      <c r="D25" s="20">
        <v>21</v>
      </c>
      <c r="E25" s="21">
        <f t="shared" ca="1" si="13"/>
        <v>45291</v>
      </c>
      <c r="F25" s="44">
        <f t="shared" ca="1" si="3"/>
        <v>45321</v>
      </c>
      <c r="G25" s="22" t="s">
        <v>119</v>
      </c>
      <c r="H25" s="44">
        <f t="shared" ca="1" si="18"/>
        <v>45291</v>
      </c>
      <c r="I25" s="158">
        <f t="shared" ca="1" si="22"/>
        <v>4166.666666666667</v>
      </c>
      <c r="J25" s="45">
        <f t="shared" ca="1" si="20"/>
        <v>0</v>
      </c>
      <c r="K25" s="158">
        <f t="shared" ca="1" si="23"/>
        <v>4166.666666666667</v>
      </c>
      <c r="L25" s="45"/>
      <c r="M25" s="45">
        <f t="shared" ca="1" si="21"/>
        <v>4166.666666666667</v>
      </c>
      <c r="N25" s="257">
        <f t="shared" ca="1" si="8"/>
        <v>0.05</v>
      </c>
      <c r="O25" s="23"/>
      <c r="P25" s="255">
        <f t="shared" ca="1" si="9"/>
        <v>9.4999999999999998E-3</v>
      </c>
      <c r="Q25" s="163">
        <f t="shared" ca="1" si="10"/>
        <v>0.05</v>
      </c>
      <c r="R25" s="164">
        <f ca="1">NPV(Q24/12,K25:$K$244) + ($A$14+$A$15+$A$16)/POWER(1+Q24/12,$A$28-D25+1)</f>
        <v>340188.44988792139</v>
      </c>
      <c r="S25" s="164">
        <f ca="1">NPV(Q25/12,K25:$K$244) + ($A$14+$A$15+$A$16)/POWER(1+Q25/12,$A$28-D25+1)</f>
        <v>340188.44988792139</v>
      </c>
      <c r="T25" s="45">
        <f t="shared" ca="1" si="19"/>
        <v>340188.44988792186</v>
      </c>
      <c r="U25" s="45">
        <f t="shared" ca="1" si="14"/>
        <v>1417.4518745330058</v>
      </c>
      <c r="V25" s="45">
        <f t="shared" ca="1" si="15"/>
        <v>-4166.666666666667</v>
      </c>
      <c r="W25" s="45">
        <f t="shared" ca="1" si="11"/>
        <v>0</v>
      </c>
      <c r="X25" s="25">
        <f t="shared" ca="1" si="16"/>
        <v>337439.2350957882</v>
      </c>
      <c r="Y25" s="341"/>
      <c r="Z25" s="28">
        <f t="shared" ca="1" si="17"/>
        <v>381532.4664174841</v>
      </c>
      <c r="AA25" s="233"/>
      <c r="AB25" s="45">
        <f t="shared" ca="1" si="12"/>
        <v>3815.324664174841</v>
      </c>
      <c r="AC25" s="45">
        <f t="shared" ca="1" si="1"/>
        <v>0</v>
      </c>
      <c r="AD25" s="25">
        <f t="shared" ca="1" si="2"/>
        <v>377717.14175330929</v>
      </c>
    </row>
    <row r="26" spans="1:30" x14ac:dyDescent="0.35">
      <c r="A26" s="106">
        <f ca="1">VLOOKUP($B$3,'Input Table'!B:V,13,0)</f>
        <v>10</v>
      </c>
      <c r="B26" s="27" t="s">
        <v>281</v>
      </c>
      <c r="D26" s="20">
        <v>22</v>
      </c>
      <c r="E26" s="21">
        <f t="shared" ca="1" si="13"/>
        <v>45322</v>
      </c>
      <c r="F26" s="44">
        <f t="shared" ca="1" si="3"/>
        <v>45350</v>
      </c>
      <c r="G26" s="22" t="s">
        <v>119</v>
      </c>
      <c r="H26" s="44">
        <f t="shared" ca="1" si="18"/>
        <v>45322</v>
      </c>
      <c r="I26" s="158">
        <f t="shared" ca="1" si="22"/>
        <v>4166.666666666667</v>
      </c>
      <c r="J26" s="45">
        <f t="shared" ca="1" si="20"/>
        <v>0</v>
      </c>
      <c r="K26" s="158">
        <f t="shared" ca="1" si="23"/>
        <v>4166.666666666667</v>
      </c>
      <c r="L26" s="45"/>
      <c r="M26" s="45">
        <f t="shared" ca="1" si="21"/>
        <v>4166.666666666667</v>
      </c>
      <c r="N26" s="257">
        <f t="shared" ca="1" si="8"/>
        <v>0.05</v>
      </c>
      <c r="O26" s="23"/>
      <c r="P26" s="255">
        <f t="shared" ca="1" si="9"/>
        <v>9.4999999999999998E-3</v>
      </c>
      <c r="Q26" s="163">
        <f t="shared" ca="1" si="10"/>
        <v>0.05</v>
      </c>
      <c r="R26" s="164">
        <f ca="1">NPV(Q25/12,K26:$K$244) + ($A$14+$A$15+$A$16)/POWER(1+Q25/12,$A$28-D26+1)</f>
        <v>337439.23509578774</v>
      </c>
      <c r="S26" s="164">
        <f ca="1">NPV(Q26/12,K26:$K$244) + ($A$14+$A$15+$A$16)/POWER(1+Q26/12,$A$28-D26+1)</f>
        <v>337439.23509578774</v>
      </c>
      <c r="T26" s="45">
        <f t="shared" ca="1" si="19"/>
        <v>337439.2350957882</v>
      </c>
      <c r="U26" s="45">
        <f t="shared" ca="1" si="14"/>
        <v>1405.9968128991156</v>
      </c>
      <c r="V26" s="45">
        <f t="shared" ca="1" si="15"/>
        <v>-4166.666666666667</v>
      </c>
      <c r="W26" s="45">
        <f t="shared" ca="1" si="11"/>
        <v>0</v>
      </c>
      <c r="X26" s="25">
        <f t="shared" ca="1" si="16"/>
        <v>334678.56524202065</v>
      </c>
      <c r="Y26" s="341"/>
      <c r="Z26" s="28">
        <f t="shared" ca="1" si="17"/>
        <v>377717.14175330929</v>
      </c>
      <c r="AA26" s="233"/>
      <c r="AB26" s="45">
        <f t="shared" ca="1" si="12"/>
        <v>3815.3246641748415</v>
      </c>
      <c r="AC26" s="45">
        <f t="shared" ca="1" si="1"/>
        <v>0</v>
      </c>
      <c r="AD26" s="25">
        <f t="shared" ca="1" si="2"/>
        <v>373901.81708913442</v>
      </c>
    </row>
    <row r="27" spans="1:30" x14ac:dyDescent="0.35">
      <c r="A27" s="106">
        <f ca="1">VLOOKUP($B$3,'Input Table'!B:V,14,0)</f>
        <v>0</v>
      </c>
      <c r="B27" s="27" t="s">
        <v>361</v>
      </c>
      <c r="C27" s="19"/>
      <c r="D27" s="20">
        <v>23</v>
      </c>
      <c r="E27" s="21">
        <f t="shared" ca="1" si="13"/>
        <v>45351</v>
      </c>
      <c r="F27" s="44">
        <f t="shared" ca="1" si="3"/>
        <v>45381</v>
      </c>
      <c r="G27" s="22" t="s">
        <v>119</v>
      </c>
      <c r="H27" s="44">
        <f t="shared" ca="1" si="18"/>
        <v>45351</v>
      </c>
      <c r="I27" s="158">
        <f t="shared" ca="1" si="22"/>
        <v>4166.666666666667</v>
      </c>
      <c r="J27" s="45">
        <f t="shared" ca="1" si="20"/>
        <v>0</v>
      </c>
      <c r="K27" s="158">
        <f t="shared" ca="1" si="23"/>
        <v>4166.666666666667</v>
      </c>
      <c r="L27" s="45"/>
      <c r="M27" s="45">
        <f t="shared" ca="1" si="21"/>
        <v>4166.666666666667</v>
      </c>
      <c r="N27" s="257">
        <f t="shared" ca="1" si="8"/>
        <v>0.05</v>
      </c>
      <c r="O27" s="23"/>
      <c r="P27" s="255">
        <f t="shared" ca="1" si="9"/>
        <v>9.4999999999999998E-3</v>
      </c>
      <c r="Q27" s="163">
        <f t="shared" ca="1" si="10"/>
        <v>0.05</v>
      </c>
      <c r="R27" s="164">
        <f ca="1">NPV(Q26/12,K27:$K$244) + ($A$14+$A$15+$A$16)/POWER(1+Q26/12,$A$28-D27+1)</f>
        <v>334678.56524202024</v>
      </c>
      <c r="S27" s="164">
        <f ca="1">NPV(Q27/12,K27:$K$244) + ($A$14+$A$15+$A$16)/POWER(1+Q27/12,$A$28-D27+1)</f>
        <v>334678.56524202024</v>
      </c>
      <c r="T27" s="45">
        <f t="shared" ca="1" si="19"/>
        <v>334678.56524202065</v>
      </c>
      <c r="U27" s="45">
        <f t="shared" ca="1" si="14"/>
        <v>1394.4940218417512</v>
      </c>
      <c r="V27" s="45">
        <f t="shared" ca="1" si="15"/>
        <v>-4166.666666666667</v>
      </c>
      <c r="W27" s="45">
        <f t="shared" ca="1" si="11"/>
        <v>0</v>
      </c>
      <c r="X27" s="25">
        <f t="shared" ca="1" si="16"/>
        <v>331906.39259719569</v>
      </c>
      <c r="Y27" s="341"/>
      <c r="Z27" s="28">
        <f t="shared" ca="1" si="17"/>
        <v>373901.81708913442</v>
      </c>
      <c r="AA27" s="233"/>
      <c r="AB27" s="45">
        <f t="shared" ca="1" si="12"/>
        <v>3815.324664174841</v>
      </c>
      <c r="AC27" s="45">
        <f t="shared" ca="1" si="1"/>
        <v>0</v>
      </c>
      <c r="AD27" s="25">
        <f t="shared" ca="1" si="2"/>
        <v>370086.49242495955</v>
      </c>
    </row>
    <row r="28" spans="1:30" x14ac:dyDescent="0.35">
      <c r="A28" s="106">
        <f ca="1">VLOOKUP($B$3,'Input Table'!B:V,15,0)</f>
        <v>0</v>
      </c>
      <c r="B28" s="48" t="s">
        <v>345</v>
      </c>
      <c r="D28" s="20">
        <v>24</v>
      </c>
      <c r="E28" s="21">
        <f t="shared" ca="1" si="13"/>
        <v>45382</v>
      </c>
      <c r="F28" s="44">
        <f t="shared" ca="1" si="3"/>
        <v>45411</v>
      </c>
      <c r="G28" s="22" t="s">
        <v>119</v>
      </c>
      <c r="H28" s="44">
        <f t="shared" ca="1" si="18"/>
        <v>45382</v>
      </c>
      <c r="I28" s="158">
        <f t="shared" ca="1" si="22"/>
        <v>4166.666666666667</v>
      </c>
      <c r="J28" s="45">
        <f t="shared" ca="1" si="20"/>
        <v>0</v>
      </c>
      <c r="K28" s="158">
        <f t="shared" ca="1" si="23"/>
        <v>4166.666666666667</v>
      </c>
      <c r="L28" s="45"/>
      <c r="M28" s="45">
        <f t="shared" ca="1" si="21"/>
        <v>4166.666666666667</v>
      </c>
      <c r="N28" s="257">
        <f t="shared" ca="1" si="8"/>
        <v>0.05</v>
      </c>
      <c r="O28" s="23"/>
      <c r="P28" s="255">
        <f t="shared" ca="1" si="9"/>
        <v>9.4999999999999998E-3</v>
      </c>
      <c r="Q28" s="163">
        <f t="shared" ca="1" si="10"/>
        <v>0.05</v>
      </c>
      <c r="R28" s="164">
        <f ca="1">NPV(Q27/12,K28:$K$244) + ($A$14+$A$15+$A$16)/POWER(1+Q27/12,$A$28-D28+1)</f>
        <v>331906.39259719528</v>
      </c>
      <c r="S28" s="164">
        <f ca="1">NPV(Q28/12,K28:$K$244) + ($A$14+$A$15+$A$16)/POWER(1+Q28/12,$A$28-D28+1)</f>
        <v>331906.39259719528</v>
      </c>
      <c r="T28" s="45">
        <f t="shared" ca="1" si="19"/>
        <v>331906.39259719569</v>
      </c>
      <c r="U28" s="45">
        <f t="shared" ca="1" si="14"/>
        <v>1382.9433024883137</v>
      </c>
      <c r="V28" s="45">
        <f t="shared" ca="1" si="15"/>
        <v>-4166.666666666667</v>
      </c>
      <c r="W28" s="45">
        <f t="shared" ca="1" si="11"/>
        <v>0</v>
      </c>
      <c r="X28" s="25">
        <f t="shared" ca="1" si="16"/>
        <v>329122.66923301731</v>
      </c>
      <c r="Y28" s="341"/>
      <c r="Z28" s="28">
        <f t="shared" ca="1" si="17"/>
        <v>370086.49242495955</v>
      </c>
      <c r="AA28" s="233"/>
      <c r="AB28" s="45">
        <f t="shared" ca="1" si="12"/>
        <v>3815.3246641748406</v>
      </c>
      <c r="AC28" s="45">
        <f t="shared" ca="1" si="1"/>
        <v>0</v>
      </c>
      <c r="AD28" s="25">
        <f t="shared" ca="1" si="2"/>
        <v>366271.16776078474</v>
      </c>
    </row>
    <row r="29" spans="1:30" x14ac:dyDescent="0.35">
      <c r="A29" s="401">
        <v>120</v>
      </c>
      <c r="B29" s="402" t="s">
        <v>370</v>
      </c>
      <c r="D29" s="20">
        <v>25</v>
      </c>
      <c r="E29" s="21">
        <f t="shared" ca="1" si="13"/>
        <v>45412</v>
      </c>
      <c r="F29" s="44">
        <f t="shared" ca="1" si="3"/>
        <v>45442</v>
      </c>
      <c r="G29" s="22" t="s">
        <v>119</v>
      </c>
      <c r="H29" s="44">
        <f t="shared" ca="1" si="18"/>
        <v>45412</v>
      </c>
      <c r="I29" s="158">
        <f t="shared" ca="1" si="22"/>
        <v>4166.666666666667</v>
      </c>
      <c r="J29" s="45">
        <f t="shared" ca="1" si="20"/>
        <v>0</v>
      </c>
      <c r="K29" s="158">
        <f t="shared" ca="1" si="23"/>
        <v>4166.666666666667</v>
      </c>
      <c r="L29" s="45"/>
      <c r="M29" s="45">
        <f t="shared" ca="1" si="21"/>
        <v>4166.666666666667</v>
      </c>
      <c r="N29" s="257">
        <f t="shared" ca="1" si="8"/>
        <v>0.05</v>
      </c>
      <c r="O29" s="23"/>
      <c r="P29" s="255">
        <f t="shared" ca="1" si="9"/>
        <v>9.4999999999999998E-3</v>
      </c>
      <c r="Q29" s="163">
        <f t="shared" ca="1" si="10"/>
        <v>0.05</v>
      </c>
      <c r="R29" s="164">
        <f ca="1">NPV(Q28/12,K29:$K$244) + ($A$14+$A$15+$A$16)/POWER(1+Q28/12,$A$28-D29+1)</f>
        <v>329122.6692330169</v>
      </c>
      <c r="S29" s="164">
        <f ca="1">NPV(Q29/12,K29:$K$244) + ($A$14+$A$15+$A$16)/POWER(1+Q29/12,$A$28-D29+1)</f>
        <v>329122.6692330169</v>
      </c>
      <c r="T29" s="45">
        <f t="shared" ca="1" si="19"/>
        <v>329122.66923301731</v>
      </c>
      <c r="U29" s="45">
        <f t="shared" ca="1" si="14"/>
        <v>1371.3444551375705</v>
      </c>
      <c r="V29" s="45">
        <f t="shared" ca="1" si="15"/>
        <v>-4166.666666666667</v>
      </c>
      <c r="W29" s="45">
        <f t="shared" ca="1" si="11"/>
        <v>0</v>
      </c>
      <c r="X29" s="25">
        <f t="shared" ca="1" si="16"/>
        <v>326327.34702148818</v>
      </c>
      <c r="Y29" s="341"/>
      <c r="Z29" s="28">
        <f t="shared" ca="1" si="17"/>
        <v>366271.16776078474</v>
      </c>
      <c r="AA29" s="233"/>
      <c r="AB29" s="45">
        <f t="shared" ca="1" si="12"/>
        <v>3815.324664174841</v>
      </c>
      <c r="AC29" s="45">
        <f t="shared" ca="1" si="1"/>
        <v>0</v>
      </c>
      <c r="AD29" s="25">
        <f t="shared" ca="1" si="2"/>
        <v>362455.84309660993</v>
      </c>
    </row>
    <row r="30" spans="1:30" ht="15" thickBot="1" x14ac:dyDescent="0.4">
      <c r="A30" s="107">
        <f ca="1">IF(A28&lt;&gt;0,A28,IF(OR(A25&lt;&gt;0,A26=0),A25+A27,A26+A27))</f>
        <v>10</v>
      </c>
      <c r="B30" s="30" t="s">
        <v>256</v>
      </c>
      <c r="D30" s="20">
        <v>26</v>
      </c>
      <c r="E30" s="21">
        <f t="shared" ca="1" si="13"/>
        <v>45443</v>
      </c>
      <c r="F30" s="44">
        <f t="shared" ca="1" si="3"/>
        <v>45472</v>
      </c>
      <c r="G30" s="22" t="s">
        <v>119</v>
      </c>
      <c r="H30" s="44">
        <f t="shared" ca="1" si="18"/>
        <v>45443</v>
      </c>
      <c r="I30" s="158">
        <f t="shared" ca="1" si="22"/>
        <v>4166.666666666667</v>
      </c>
      <c r="J30" s="45">
        <f t="shared" ca="1" si="20"/>
        <v>0</v>
      </c>
      <c r="K30" s="158">
        <f t="shared" ca="1" si="23"/>
        <v>4166.666666666667</v>
      </c>
      <c r="L30" s="45"/>
      <c r="M30" s="45">
        <f t="shared" ca="1" si="21"/>
        <v>4166.666666666667</v>
      </c>
      <c r="N30" s="257">
        <f t="shared" ca="1" si="8"/>
        <v>0.05</v>
      </c>
      <c r="O30" s="23"/>
      <c r="P30" s="255">
        <f t="shared" ca="1" si="9"/>
        <v>9.4999999999999998E-3</v>
      </c>
      <c r="Q30" s="163">
        <f t="shared" ca="1" si="10"/>
        <v>0.05</v>
      </c>
      <c r="R30" s="164">
        <f ca="1">NPV(Q29/12,K30:$K$244) + ($A$14+$A$15+$A$16)/POWER(1+Q29/12,$A$28-D30+1)</f>
        <v>326327.34702148777</v>
      </c>
      <c r="S30" s="164">
        <f ca="1">NPV(Q30/12,K30:$K$244) + ($A$14+$A$15+$A$16)/POWER(1+Q30/12,$A$28-D30+1)</f>
        <v>326327.34702148777</v>
      </c>
      <c r="T30" s="45">
        <f t="shared" ca="1" si="19"/>
        <v>326327.34702148818</v>
      </c>
      <c r="U30" s="45">
        <f t="shared" ca="1" si="14"/>
        <v>1359.6972792561992</v>
      </c>
      <c r="V30" s="45">
        <f t="shared" ca="1" si="15"/>
        <v>-4166.666666666667</v>
      </c>
      <c r="W30" s="45">
        <f t="shared" ca="1" si="11"/>
        <v>0</v>
      </c>
      <c r="X30" s="25">
        <f t="shared" ca="1" si="16"/>
        <v>323520.37763407768</v>
      </c>
      <c r="Y30" s="341"/>
      <c r="Z30" s="28">
        <f t="shared" ca="1" si="17"/>
        <v>362455.84309660993</v>
      </c>
      <c r="AA30" s="233"/>
      <c r="AB30" s="45">
        <f t="shared" ca="1" si="12"/>
        <v>3815.3246641748415</v>
      </c>
      <c r="AC30" s="45">
        <f t="shared" ca="1" si="1"/>
        <v>0</v>
      </c>
      <c r="AD30" s="25">
        <f t="shared" ca="1" si="2"/>
        <v>358640.51843243506</v>
      </c>
    </row>
    <row r="31" spans="1:30" ht="15" thickBot="1" x14ac:dyDescent="0.4">
      <c r="D31" s="20">
        <v>27</v>
      </c>
      <c r="E31" s="21">
        <f t="shared" ca="1" si="13"/>
        <v>45473</v>
      </c>
      <c r="F31" s="44">
        <f t="shared" ca="1" si="3"/>
        <v>45503</v>
      </c>
      <c r="G31" s="22" t="s">
        <v>119</v>
      </c>
      <c r="H31" s="44">
        <f t="shared" ca="1" si="18"/>
        <v>45473</v>
      </c>
      <c r="I31" s="158">
        <f t="shared" ca="1" si="22"/>
        <v>4166.666666666667</v>
      </c>
      <c r="J31" s="45">
        <f t="shared" ca="1" si="20"/>
        <v>0</v>
      </c>
      <c r="K31" s="158">
        <f t="shared" ca="1" si="23"/>
        <v>4166.666666666667</v>
      </c>
      <c r="L31" s="45"/>
      <c r="M31" s="45">
        <f t="shared" ca="1" si="21"/>
        <v>4166.666666666667</v>
      </c>
      <c r="N31" s="257">
        <f t="shared" ca="1" si="8"/>
        <v>0.05</v>
      </c>
      <c r="O31" s="23"/>
      <c r="P31" s="255">
        <f t="shared" ca="1" si="9"/>
        <v>9.4999999999999998E-3</v>
      </c>
      <c r="Q31" s="163">
        <f t="shared" ca="1" si="10"/>
        <v>0.05</v>
      </c>
      <c r="R31" s="164">
        <f ca="1">NPV(Q30/12,K31:$K$244) + ($A$14+$A$15+$A$16)/POWER(1+Q30/12,$A$28-D31+1)</f>
        <v>323520.37763407727</v>
      </c>
      <c r="S31" s="164">
        <f ca="1">NPV(Q31/12,K31:$K$244) + ($A$14+$A$15+$A$16)/POWER(1+Q31/12,$A$28-D31+1)</f>
        <v>323520.37763407727</v>
      </c>
      <c r="T31" s="45">
        <f t="shared" ca="1" si="19"/>
        <v>323520.37763407768</v>
      </c>
      <c r="U31" s="45">
        <f t="shared" ca="1" si="14"/>
        <v>1348.0015734753222</v>
      </c>
      <c r="V31" s="45">
        <f t="shared" ca="1" si="15"/>
        <v>-4166.666666666667</v>
      </c>
      <c r="W31" s="45">
        <f t="shared" ca="1" si="11"/>
        <v>0</v>
      </c>
      <c r="X31" s="25">
        <f t="shared" ca="1" si="16"/>
        <v>320701.71254088631</v>
      </c>
      <c r="Y31" s="341"/>
      <c r="Z31" s="28">
        <f t="shared" ca="1" si="17"/>
        <v>358640.51843243506</v>
      </c>
      <c r="AA31" s="233"/>
      <c r="AB31" s="45">
        <f t="shared" ca="1" si="12"/>
        <v>3815.324664174841</v>
      </c>
      <c r="AC31" s="45">
        <f t="shared" ca="1" si="1"/>
        <v>0</v>
      </c>
      <c r="AD31" s="25">
        <f t="shared" ca="1" si="2"/>
        <v>354825.19376826019</v>
      </c>
    </row>
    <row r="32" spans="1:30" ht="15.5" x14ac:dyDescent="0.35">
      <c r="A32" s="342" t="s">
        <v>45</v>
      </c>
      <c r="B32" s="343"/>
      <c r="C32" s="29"/>
      <c r="D32" s="20">
        <v>28</v>
      </c>
      <c r="E32" s="21">
        <f t="shared" ca="1" si="13"/>
        <v>45504</v>
      </c>
      <c r="F32" s="44">
        <f t="shared" ca="1" si="3"/>
        <v>45534</v>
      </c>
      <c r="G32" s="22" t="s">
        <v>119</v>
      </c>
      <c r="H32" s="44">
        <f t="shared" ca="1" si="18"/>
        <v>45504</v>
      </c>
      <c r="I32" s="158">
        <f t="shared" ca="1" si="22"/>
        <v>4166.666666666667</v>
      </c>
      <c r="J32" s="45">
        <f t="shared" ca="1" si="20"/>
        <v>0</v>
      </c>
      <c r="K32" s="158">
        <f t="shared" ca="1" si="23"/>
        <v>4166.666666666667</v>
      </c>
      <c r="L32" s="45"/>
      <c r="M32" s="45">
        <f t="shared" ca="1" si="21"/>
        <v>4166.666666666667</v>
      </c>
      <c r="N32" s="257">
        <f t="shared" ca="1" si="8"/>
        <v>0.05</v>
      </c>
      <c r="O32" s="23"/>
      <c r="P32" s="255">
        <f t="shared" ca="1" si="9"/>
        <v>9.4999999999999998E-3</v>
      </c>
      <c r="Q32" s="163">
        <f t="shared" ca="1" si="10"/>
        <v>0.05</v>
      </c>
      <c r="R32" s="164">
        <f ca="1">NPV(Q31/12,K32:$K$244) + ($A$14+$A$15+$A$16)/POWER(1+Q31/12,$A$28-D32+1)</f>
        <v>320701.7125408859</v>
      </c>
      <c r="S32" s="164">
        <f ca="1">NPV(Q32/12,K32:$K$244) + ($A$14+$A$15+$A$16)/POWER(1+Q32/12,$A$28-D32+1)</f>
        <v>320701.7125408859</v>
      </c>
      <c r="T32" s="45">
        <f t="shared" ca="1" si="19"/>
        <v>320701.71254088631</v>
      </c>
      <c r="U32" s="45">
        <f t="shared" ca="1" si="14"/>
        <v>1336.2571355870248</v>
      </c>
      <c r="V32" s="45">
        <f t="shared" ca="1" si="15"/>
        <v>-4166.666666666667</v>
      </c>
      <c r="W32" s="45">
        <f t="shared" ca="1" si="11"/>
        <v>0</v>
      </c>
      <c r="X32" s="25">
        <f t="shared" ca="1" si="16"/>
        <v>317871.30300980667</v>
      </c>
      <c r="Y32" s="341"/>
      <c r="Z32" s="28">
        <f t="shared" ca="1" si="17"/>
        <v>354825.19376826019</v>
      </c>
      <c r="AA32" s="233"/>
      <c r="AB32" s="45">
        <f t="shared" ca="1" si="12"/>
        <v>3815.3246641748406</v>
      </c>
      <c r="AC32" s="45">
        <f t="shared" ca="1" si="1"/>
        <v>0</v>
      </c>
      <c r="AD32" s="25">
        <f t="shared" ca="1" si="2"/>
        <v>351009.86910408537</v>
      </c>
    </row>
    <row r="33" spans="1:30" x14ac:dyDescent="0.35">
      <c r="A33" s="105">
        <f ca="1">T4</f>
        <v>392838.95970098034</v>
      </c>
      <c r="B33" s="27" t="s">
        <v>46</v>
      </c>
      <c r="D33" s="20">
        <v>29</v>
      </c>
      <c r="E33" s="21">
        <f t="shared" ca="1" si="13"/>
        <v>45535</v>
      </c>
      <c r="F33" s="44">
        <f t="shared" ca="1" si="3"/>
        <v>45564</v>
      </c>
      <c r="G33" s="22" t="s">
        <v>119</v>
      </c>
      <c r="H33" s="44">
        <f t="shared" ca="1" si="18"/>
        <v>45535</v>
      </c>
      <c r="I33" s="158">
        <f t="shared" ca="1" si="22"/>
        <v>4166.666666666667</v>
      </c>
      <c r="J33" s="45">
        <f t="shared" ca="1" si="20"/>
        <v>0</v>
      </c>
      <c r="K33" s="158">
        <f t="shared" ca="1" si="23"/>
        <v>4166.666666666667</v>
      </c>
      <c r="L33" s="45"/>
      <c r="M33" s="45">
        <f t="shared" ca="1" si="21"/>
        <v>4166.666666666667</v>
      </c>
      <c r="N33" s="257">
        <f t="shared" ca="1" si="8"/>
        <v>0.05</v>
      </c>
      <c r="O33" s="23"/>
      <c r="P33" s="255">
        <f t="shared" ca="1" si="9"/>
        <v>9.4999999999999998E-3</v>
      </c>
      <c r="Q33" s="163">
        <f t="shared" ca="1" si="10"/>
        <v>0.05</v>
      </c>
      <c r="R33" s="164">
        <f ca="1">NPV(Q32/12,K33:$K$244) + ($A$14+$A$15+$A$16)/POWER(1+Q32/12,$A$28-D33+1)</f>
        <v>317871.30300980632</v>
      </c>
      <c r="S33" s="164">
        <f ca="1">NPV(Q33/12,K33:$K$244) + ($A$14+$A$15+$A$16)/POWER(1+Q33/12,$A$28-D33+1)</f>
        <v>317871.30300980632</v>
      </c>
      <c r="T33" s="45">
        <f t="shared" ca="1" si="19"/>
        <v>317871.30300980667</v>
      </c>
      <c r="U33" s="45">
        <f t="shared" ca="1" si="14"/>
        <v>1324.4637625408598</v>
      </c>
      <c r="V33" s="45">
        <f t="shared" ca="1" si="15"/>
        <v>-4166.666666666667</v>
      </c>
      <c r="W33" s="45">
        <f t="shared" ca="1" si="11"/>
        <v>0</v>
      </c>
      <c r="X33" s="25">
        <f t="shared" ca="1" si="16"/>
        <v>315029.10010568082</v>
      </c>
      <c r="Y33" s="341"/>
      <c r="Z33" s="28">
        <f t="shared" ca="1" si="17"/>
        <v>351009.86910408537</v>
      </c>
      <c r="AA33" s="233"/>
      <c r="AB33" s="45">
        <f t="shared" ca="1" si="12"/>
        <v>3815.324664174841</v>
      </c>
      <c r="AC33" s="45">
        <f t="shared" ca="1" si="1"/>
        <v>0</v>
      </c>
      <c r="AD33" s="25">
        <f t="shared" ca="1" si="2"/>
        <v>347194.54443991056</v>
      </c>
    </row>
    <row r="34" spans="1:30" x14ac:dyDescent="0.35">
      <c r="A34" s="105">
        <f ca="1">VLOOKUP($B$3,'Input Table'!B:V,16,0)</f>
        <v>50000</v>
      </c>
      <c r="B34" s="27" t="s">
        <v>47</v>
      </c>
      <c r="C34" s="31"/>
      <c r="D34" s="20">
        <v>30</v>
      </c>
      <c r="E34" s="21">
        <f t="shared" ca="1" si="13"/>
        <v>45565</v>
      </c>
      <c r="F34" s="44">
        <f t="shared" ca="1" si="3"/>
        <v>45595</v>
      </c>
      <c r="G34" s="22" t="s">
        <v>119</v>
      </c>
      <c r="H34" s="44">
        <f t="shared" ca="1" si="18"/>
        <v>45565</v>
      </c>
      <c r="I34" s="158">
        <f t="shared" ca="1" si="22"/>
        <v>4166.666666666667</v>
      </c>
      <c r="J34" s="45">
        <f t="shared" ca="1" si="20"/>
        <v>0</v>
      </c>
      <c r="K34" s="158">
        <f t="shared" ca="1" si="23"/>
        <v>4166.666666666667</v>
      </c>
      <c r="L34" s="45"/>
      <c r="M34" s="45">
        <f t="shared" ca="1" si="21"/>
        <v>4166.666666666667</v>
      </c>
      <c r="N34" s="257">
        <f t="shared" ca="1" si="8"/>
        <v>0.05</v>
      </c>
      <c r="O34" s="23"/>
      <c r="P34" s="255">
        <f t="shared" ca="1" si="9"/>
        <v>9.4999999999999998E-3</v>
      </c>
      <c r="Q34" s="163">
        <f t="shared" ca="1" si="10"/>
        <v>0.05</v>
      </c>
      <c r="R34" s="164">
        <f ca="1">NPV(Q33/12,K34:$K$244) + ($A$14+$A$15+$A$16)/POWER(1+Q33/12,$A$28-D34+1)</f>
        <v>315029.10010568053</v>
      </c>
      <c r="S34" s="164">
        <f ca="1">NPV(Q34/12,K34:$K$244) + ($A$14+$A$15+$A$16)/POWER(1+Q34/12,$A$28-D34+1)</f>
        <v>315029.10010568053</v>
      </c>
      <c r="T34" s="45">
        <f t="shared" ca="1" si="19"/>
        <v>315029.10010568082</v>
      </c>
      <c r="U34" s="45">
        <f t="shared" ca="1" si="14"/>
        <v>1312.6212504403356</v>
      </c>
      <c r="V34" s="45">
        <f t="shared" ca="1" si="15"/>
        <v>-4166.666666666667</v>
      </c>
      <c r="W34" s="45">
        <f t="shared" ca="1" si="11"/>
        <v>0</v>
      </c>
      <c r="X34" s="25">
        <f t="shared" ca="1" si="16"/>
        <v>312175.05468945444</v>
      </c>
      <c r="Y34" s="341"/>
      <c r="Z34" s="28">
        <f t="shared" ca="1" si="17"/>
        <v>347194.54443991056</v>
      </c>
      <c r="AA34" s="233"/>
      <c r="AB34" s="45">
        <f t="shared" ca="1" si="12"/>
        <v>3815.3246641748415</v>
      </c>
      <c r="AC34" s="45">
        <f t="shared" ca="1" si="1"/>
        <v>0</v>
      </c>
      <c r="AD34" s="25">
        <f t="shared" ca="1" si="2"/>
        <v>343379.21977573569</v>
      </c>
    </row>
    <row r="35" spans="1:30" x14ac:dyDescent="0.35">
      <c r="A35" s="105">
        <f ca="1">VLOOKUP($B$3,'Input Table'!B:V,17,0)</f>
        <v>20000</v>
      </c>
      <c r="B35" s="27" t="s">
        <v>48</v>
      </c>
      <c r="C35" s="31"/>
      <c r="D35" s="20">
        <v>31</v>
      </c>
      <c r="E35" s="21">
        <f t="shared" ca="1" si="13"/>
        <v>45596</v>
      </c>
      <c r="F35" s="44">
        <f t="shared" ca="1" si="3"/>
        <v>45625</v>
      </c>
      <c r="G35" s="22" t="s">
        <v>119</v>
      </c>
      <c r="H35" s="44">
        <f t="shared" ca="1" si="18"/>
        <v>45596</v>
      </c>
      <c r="I35" s="158">
        <f t="shared" ca="1" si="22"/>
        <v>4166.666666666667</v>
      </c>
      <c r="J35" s="45">
        <f t="shared" ca="1" si="20"/>
        <v>0</v>
      </c>
      <c r="K35" s="158">
        <f t="shared" ca="1" si="23"/>
        <v>4166.666666666667</v>
      </c>
      <c r="L35" s="45"/>
      <c r="M35" s="45">
        <f t="shared" ca="1" si="21"/>
        <v>4166.666666666667</v>
      </c>
      <c r="N35" s="257">
        <f t="shared" ca="1" si="8"/>
        <v>0.05</v>
      </c>
      <c r="O35" s="23"/>
      <c r="P35" s="255">
        <f t="shared" ca="1" si="9"/>
        <v>9.4999999999999998E-3</v>
      </c>
      <c r="Q35" s="163">
        <f t="shared" ca="1" si="10"/>
        <v>0.05</v>
      </c>
      <c r="R35" s="164">
        <f ca="1">NPV(Q34/12,K35:$K$244) + ($A$14+$A$15+$A$16)/POWER(1+Q34/12,$A$28-D35+1)</f>
        <v>312175.05468945421</v>
      </c>
      <c r="S35" s="164">
        <f ca="1">NPV(Q35/12,K35:$K$244) + ($A$14+$A$15+$A$16)/POWER(1+Q35/12,$A$28-D35+1)</f>
        <v>312175.05468945421</v>
      </c>
      <c r="T35" s="45">
        <f ca="1">IF(ISBLANK(G35),0,X34)</f>
        <v>312175.05468945444</v>
      </c>
      <c r="U35" s="45">
        <f t="shared" ca="1" si="14"/>
        <v>1300.7293945393926</v>
      </c>
      <c r="V35" s="45">
        <f t="shared" ca="1" si="15"/>
        <v>-4166.666666666667</v>
      </c>
      <c r="W35" s="45">
        <f t="shared" ca="1" si="11"/>
        <v>0</v>
      </c>
      <c r="X35" s="25">
        <f t="shared" ca="1" si="16"/>
        <v>309309.11741732713</v>
      </c>
      <c r="Y35" s="341"/>
      <c r="Z35" s="28">
        <f ca="1">AD34</f>
        <v>343379.21977573569</v>
      </c>
      <c r="AA35" s="233"/>
      <c r="AB35" s="45">
        <f t="shared" ca="1" si="12"/>
        <v>3815.324664174841</v>
      </c>
      <c r="AC35" s="45">
        <f t="shared" ca="1" si="1"/>
        <v>0</v>
      </c>
      <c r="AD35" s="25">
        <f t="shared" ca="1" si="2"/>
        <v>339563.89511156082</v>
      </c>
    </row>
    <row r="36" spans="1:30" x14ac:dyDescent="0.35">
      <c r="A36" s="112">
        <f ca="1">-VLOOKUP($B$3,'Input Table'!B:V,18,0)</f>
        <v>-5000</v>
      </c>
      <c r="B36" s="27" t="s">
        <v>267</v>
      </c>
      <c r="D36" s="20">
        <v>32</v>
      </c>
      <c r="E36" s="21">
        <f t="shared" ca="1" si="13"/>
        <v>45626</v>
      </c>
      <c r="F36" s="44">
        <f t="shared" ca="1" si="3"/>
        <v>45656</v>
      </c>
      <c r="G36" s="22" t="s">
        <v>119</v>
      </c>
      <c r="H36" s="44">
        <f t="shared" ca="1" si="18"/>
        <v>45626</v>
      </c>
      <c r="I36" s="158">
        <f t="shared" ca="1" si="22"/>
        <v>4166.666666666667</v>
      </c>
      <c r="J36" s="45">
        <f t="shared" ca="1" si="20"/>
        <v>0</v>
      </c>
      <c r="K36" s="158">
        <f t="shared" ca="1" si="23"/>
        <v>4166.666666666667</v>
      </c>
      <c r="L36" s="45"/>
      <c r="M36" s="45">
        <f t="shared" ca="1" si="21"/>
        <v>4166.666666666667</v>
      </c>
      <c r="N36" s="257">
        <f t="shared" ca="1" si="8"/>
        <v>0.05</v>
      </c>
      <c r="O36" s="23"/>
      <c r="P36" s="255">
        <f t="shared" ca="1" si="9"/>
        <v>9.4999999999999998E-3</v>
      </c>
      <c r="Q36" s="163">
        <f t="shared" ca="1" si="10"/>
        <v>0.05</v>
      </c>
      <c r="R36" s="164">
        <f ca="1">NPV(Q35/12,K36:$K$244) + ($A$14+$A$15+$A$16)/POWER(1+Q35/12,$A$28-D36+1)</f>
        <v>309309.1174173269</v>
      </c>
      <c r="S36" s="164">
        <f ca="1">NPV(Q36/12,K36:$K$244) + ($A$14+$A$15+$A$16)/POWER(1+Q36/12,$A$28-D36+1)</f>
        <v>309309.1174173269</v>
      </c>
      <c r="T36" s="45">
        <f t="shared" ca="1" si="19"/>
        <v>309309.11741732713</v>
      </c>
      <c r="U36" s="45">
        <f t="shared" ca="1" si="14"/>
        <v>1288.7879892388621</v>
      </c>
      <c r="V36" s="45">
        <f t="shared" ca="1" si="15"/>
        <v>-4166.666666666667</v>
      </c>
      <c r="W36" s="45">
        <f t="shared" ca="1" si="11"/>
        <v>0</v>
      </c>
      <c r="X36" s="25">
        <f t="shared" ca="1" si="16"/>
        <v>306431.2387398993</v>
      </c>
      <c r="Y36" s="341"/>
      <c r="Z36" s="28">
        <f t="shared" ca="1" si="17"/>
        <v>339563.89511156082</v>
      </c>
      <c r="AA36" s="233"/>
      <c r="AB36" s="45">
        <f t="shared" ca="1" si="12"/>
        <v>3815.3246641748406</v>
      </c>
      <c r="AC36" s="45">
        <f t="shared" ca="1" si="1"/>
        <v>0</v>
      </c>
      <c r="AD36" s="25">
        <f t="shared" ca="1" si="2"/>
        <v>335748.57044738601</v>
      </c>
    </row>
    <row r="37" spans="1:30" ht="14.75" customHeight="1" x14ac:dyDescent="0.35">
      <c r="A37" s="105">
        <f ca="1">VLOOKUP($B$3,'Input Table'!B:V,19,0)</f>
        <v>0</v>
      </c>
      <c r="B37" s="27" t="s">
        <v>49</v>
      </c>
      <c r="C37" s="29"/>
      <c r="D37" s="20">
        <v>33</v>
      </c>
      <c r="E37" s="21">
        <f t="shared" ca="1" si="13"/>
        <v>45657</v>
      </c>
      <c r="F37" s="44">
        <f t="shared" ca="1" si="3"/>
        <v>45687</v>
      </c>
      <c r="G37" s="22" t="s">
        <v>119</v>
      </c>
      <c r="H37" s="44">
        <f t="shared" ca="1" si="18"/>
        <v>45657</v>
      </c>
      <c r="I37" s="158">
        <f t="shared" ca="1" si="22"/>
        <v>4166.666666666667</v>
      </c>
      <c r="J37" s="45">
        <f t="shared" ca="1" si="20"/>
        <v>0</v>
      </c>
      <c r="K37" s="158">
        <f t="shared" ca="1" si="23"/>
        <v>4166.666666666667</v>
      </c>
      <c r="L37" s="45"/>
      <c r="M37" s="45">
        <f t="shared" ca="1" si="21"/>
        <v>4166.666666666667</v>
      </c>
      <c r="N37" s="257">
        <f t="shared" ca="1" si="8"/>
        <v>0.05</v>
      </c>
      <c r="O37" s="23"/>
      <c r="P37" s="255">
        <f t="shared" ca="1" si="9"/>
        <v>9.4999999999999998E-3</v>
      </c>
      <c r="Q37" s="163">
        <f t="shared" ca="1" si="10"/>
        <v>0.05</v>
      </c>
      <c r="R37" s="164">
        <f ca="1">NPV(Q36/12,K37:$K$244) + ($A$14+$A$15+$A$16)/POWER(1+Q36/12,$A$28-D37+1)</f>
        <v>306431.23873989907</v>
      </c>
      <c r="S37" s="164">
        <f ca="1">NPV(Q37/12,K37:$K$244) + ($A$14+$A$15+$A$16)/POWER(1+Q37/12,$A$28-D37+1)</f>
        <v>306431.23873989907</v>
      </c>
      <c r="T37" s="45">
        <f t="shared" ca="1" si="19"/>
        <v>306431.2387398993</v>
      </c>
      <c r="U37" s="45">
        <f t="shared" ca="1" si="14"/>
        <v>1276.796828082913</v>
      </c>
      <c r="V37" s="45">
        <f t="shared" ca="1" si="15"/>
        <v>-4166.666666666667</v>
      </c>
      <c r="W37" s="45">
        <f t="shared" ca="1" si="11"/>
        <v>0</v>
      </c>
      <c r="X37" s="25">
        <f t="shared" ca="1" si="16"/>
        <v>303541.36890131555</v>
      </c>
      <c r="Y37" s="341"/>
      <c r="Z37" s="28">
        <f t="shared" ca="1" si="17"/>
        <v>335748.57044738601</v>
      </c>
      <c r="AA37" s="233"/>
      <c r="AB37" s="45">
        <f t="shared" ca="1" si="12"/>
        <v>3815.324664174841</v>
      </c>
      <c r="AC37" s="45">
        <f t="shared" ca="1" si="1"/>
        <v>0</v>
      </c>
      <c r="AD37" s="25">
        <f t="shared" ca="1" si="2"/>
        <v>331933.2457832112</v>
      </c>
    </row>
    <row r="38" spans="1:30" ht="14.75" customHeight="1" thickBot="1" x14ac:dyDescent="0.4">
      <c r="A38" s="111">
        <f ca="1">SUM(A33:A37)</f>
        <v>457838.95970098034</v>
      </c>
      <c r="B38" s="32" t="s">
        <v>50</v>
      </c>
      <c r="D38" s="20">
        <v>34</v>
      </c>
      <c r="E38" s="21">
        <f t="shared" ca="1" si="13"/>
        <v>45688</v>
      </c>
      <c r="F38" s="44">
        <f t="shared" ca="1" si="3"/>
        <v>45715</v>
      </c>
      <c r="G38" s="22" t="s">
        <v>119</v>
      </c>
      <c r="H38" s="44">
        <f t="shared" ca="1" si="18"/>
        <v>45688</v>
      </c>
      <c r="I38" s="158">
        <f t="shared" ca="1" si="22"/>
        <v>4166.666666666667</v>
      </c>
      <c r="J38" s="45">
        <f t="shared" ca="1" si="20"/>
        <v>0</v>
      </c>
      <c r="K38" s="158">
        <f t="shared" ca="1" si="23"/>
        <v>4166.666666666667</v>
      </c>
      <c r="L38" s="45"/>
      <c r="M38" s="45">
        <f t="shared" ca="1" si="21"/>
        <v>4166.666666666667</v>
      </c>
      <c r="N38" s="257">
        <f t="shared" ca="1" si="8"/>
        <v>0.05</v>
      </c>
      <c r="O38" s="23"/>
      <c r="P38" s="255">
        <f t="shared" ca="1" si="9"/>
        <v>9.4999999999999998E-3</v>
      </c>
      <c r="Q38" s="163">
        <f t="shared" ca="1" si="10"/>
        <v>0.05</v>
      </c>
      <c r="R38" s="164">
        <f ca="1">NPV(Q37/12,K38:$K$244) + ($A$14+$A$15+$A$16)/POWER(1+Q37/12,$A$28-D38+1)</f>
        <v>303541.36890131532</v>
      </c>
      <c r="S38" s="164">
        <f ca="1">NPV(Q38/12,K38:$K$244) + ($A$14+$A$15+$A$16)/POWER(1+Q38/12,$A$28-D38+1)</f>
        <v>303541.36890131532</v>
      </c>
      <c r="T38" s="45">
        <f t="shared" ca="1" si="19"/>
        <v>303541.36890131555</v>
      </c>
      <c r="U38" s="45">
        <f t="shared" ca="1" si="14"/>
        <v>1264.7557037554805</v>
      </c>
      <c r="V38" s="45">
        <f t="shared" ca="1" si="15"/>
        <v>-4166.666666666667</v>
      </c>
      <c r="W38" s="45">
        <f t="shared" ca="1" si="11"/>
        <v>0</v>
      </c>
      <c r="X38" s="25">
        <f t="shared" ca="1" si="16"/>
        <v>300639.45793840435</v>
      </c>
      <c r="Y38" s="341"/>
      <c r="Z38" s="28">
        <f t="shared" ca="1" si="17"/>
        <v>331933.2457832112</v>
      </c>
      <c r="AA38" s="233"/>
      <c r="AB38" s="45">
        <f t="shared" ca="1" si="12"/>
        <v>3815.3246641748415</v>
      </c>
      <c r="AC38" s="45">
        <f t="shared" ca="1" si="1"/>
        <v>0</v>
      </c>
      <c r="AD38" s="25">
        <f t="shared" ca="1" si="2"/>
        <v>328117.92111903633</v>
      </c>
    </row>
    <row r="39" spans="1:30" ht="14.75" customHeight="1" thickBot="1" x14ac:dyDescent="0.4">
      <c r="A39" s="24"/>
      <c r="B39" s="33"/>
      <c r="D39" s="20">
        <v>35</v>
      </c>
      <c r="E39" s="21">
        <f t="shared" ca="1" si="13"/>
        <v>45716</v>
      </c>
      <c r="F39" s="44">
        <f t="shared" ca="1" si="3"/>
        <v>45746</v>
      </c>
      <c r="G39" s="22" t="s">
        <v>119</v>
      </c>
      <c r="H39" s="44">
        <f t="shared" ca="1" si="18"/>
        <v>45716</v>
      </c>
      <c r="I39" s="158">
        <f t="shared" ca="1" si="22"/>
        <v>4166.666666666667</v>
      </c>
      <c r="J39" s="45">
        <f t="shared" ca="1" si="20"/>
        <v>0</v>
      </c>
      <c r="K39" s="158">
        <f t="shared" ca="1" si="23"/>
        <v>4166.666666666667</v>
      </c>
      <c r="L39" s="45"/>
      <c r="M39" s="45">
        <f t="shared" ca="1" si="21"/>
        <v>4166.666666666667</v>
      </c>
      <c r="N39" s="257">
        <f t="shared" ca="1" si="8"/>
        <v>0.05</v>
      </c>
      <c r="O39" s="23"/>
      <c r="P39" s="255">
        <f t="shared" ca="1" si="9"/>
        <v>9.4999999999999998E-3</v>
      </c>
      <c r="Q39" s="163">
        <f t="shared" ca="1" si="10"/>
        <v>0.05</v>
      </c>
      <c r="R39" s="164">
        <f ca="1">NPV(Q38/12,K39:$K$244) + ($A$14+$A$15+$A$16)/POWER(1+Q38/12,$A$28-D39+1)</f>
        <v>300639.45793840411</v>
      </c>
      <c r="S39" s="164">
        <f ca="1">NPV(Q39/12,K39:$K$244) + ($A$14+$A$15+$A$16)/POWER(1+Q39/12,$A$28-D39+1)</f>
        <v>300639.45793840411</v>
      </c>
      <c r="T39" s="45">
        <f t="shared" ca="1" si="19"/>
        <v>300639.45793840435</v>
      </c>
      <c r="U39" s="45">
        <f t="shared" ca="1" si="14"/>
        <v>1252.6644080766839</v>
      </c>
      <c r="V39" s="45">
        <f t="shared" ca="1" si="15"/>
        <v>-4166.666666666667</v>
      </c>
      <c r="W39" s="45">
        <f t="shared" ca="1" si="11"/>
        <v>0</v>
      </c>
      <c r="X39" s="25">
        <f t="shared" ca="1" si="16"/>
        <v>297725.45567981433</v>
      </c>
      <c r="Y39" s="341"/>
      <c r="Z39" s="28">
        <f t="shared" ca="1" si="17"/>
        <v>328117.92111903633</v>
      </c>
      <c r="AA39" s="233"/>
      <c r="AB39" s="45">
        <f t="shared" ca="1" si="12"/>
        <v>3815.324664174841</v>
      </c>
      <c r="AC39" s="45">
        <f t="shared" ca="1" si="1"/>
        <v>0</v>
      </c>
      <c r="AD39" s="25">
        <f t="shared" ca="1" si="2"/>
        <v>324302.59645486146</v>
      </c>
    </row>
    <row r="40" spans="1:30" ht="15.5" x14ac:dyDescent="0.35">
      <c r="A40" s="342" t="s">
        <v>51</v>
      </c>
      <c r="B40" s="343"/>
      <c r="D40" s="20">
        <v>36</v>
      </c>
      <c r="E40" s="21">
        <f t="shared" ca="1" si="13"/>
        <v>45747</v>
      </c>
      <c r="F40" s="44">
        <f t="shared" ca="1" si="3"/>
        <v>45776</v>
      </c>
      <c r="G40" s="22" t="s">
        <v>119</v>
      </c>
      <c r="H40" s="44">
        <f t="shared" ca="1" si="18"/>
        <v>45747</v>
      </c>
      <c r="I40" s="158">
        <f t="shared" ca="1" si="22"/>
        <v>4166.666666666667</v>
      </c>
      <c r="J40" s="45">
        <f t="shared" ca="1" si="20"/>
        <v>0</v>
      </c>
      <c r="K40" s="158">
        <f t="shared" ca="1" si="23"/>
        <v>4166.666666666667</v>
      </c>
      <c r="L40" s="45"/>
      <c r="M40" s="45">
        <f t="shared" ca="1" si="21"/>
        <v>4166.666666666667</v>
      </c>
      <c r="N40" s="257">
        <f t="shared" ca="1" si="8"/>
        <v>0.05</v>
      </c>
      <c r="O40" s="23"/>
      <c r="P40" s="255">
        <f t="shared" ca="1" si="9"/>
        <v>9.4999999999999998E-3</v>
      </c>
      <c r="Q40" s="163">
        <f t="shared" ca="1" si="10"/>
        <v>0.05</v>
      </c>
      <c r="R40" s="164">
        <f ca="1">NPV(Q39/12,K40:$K$244) + ($A$14+$A$15+$A$16)/POWER(1+Q39/12,$A$28-D40+1)</f>
        <v>297725.4556798141</v>
      </c>
      <c r="S40" s="164">
        <f ca="1">NPV(Q40/12,K40:$K$244) + ($A$14+$A$15+$A$16)/POWER(1+Q40/12,$A$28-D40+1)</f>
        <v>297725.4556798141</v>
      </c>
      <c r="T40" s="45">
        <f t="shared" ca="1" si="19"/>
        <v>297725.45567981433</v>
      </c>
      <c r="U40" s="45">
        <f t="shared" ca="1" si="14"/>
        <v>1240.5227319992255</v>
      </c>
      <c r="V40" s="45">
        <f t="shared" ca="1" si="15"/>
        <v>-4166.666666666667</v>
      </c>
      <c r="W40" s="45">
        <f t="shared" ca="1" si="11"/>
        <v>0</v>
      </c>
      <c r="X40" s="25">
        <f t="shared" ca="1" si="16"/>
        <v>294799.31174514687</v>
      </c>
      <c r="Y40" s="341"/>
      <c r="Z40" s="28">
        <f t="shared" ca="1" si="17"/>
        <v>324302.59645486146</v>
      </c>
      <c r="AA40" s="233"/>
      <c r="AB40" s="45">
        <f t="shared" ca="1" si="12"/>
        <v>3815.3246641748406</v>
      </c>
      <c r="AC40" s="45">
        <f t="shared" ca="1" si="1"/>
        <v>0</v>
      </c>
      <c r="AD40" s="25">
        <f t="shared" ca="1" si="2"/>
        <v>320487.27179068665</v>
      </c>
    </row>
    <row r="41" spans="1:30" x14ac:dyDescent="0.35">
      <c r="A41" s="108" t="str">
        <f ca="1">VLOOKUP($B$3,'Input Table'!B:V,20,0)</f>
        <v>No</v>
      </c>
      <c r="B41" s="34" t="s">
        <v>53</v>
      </c>
      <c r="D41" s="20">
        <v>37</v>
      </c>
      <c r="E41" s="21">
        <f t="shared" ca="1" si="13"/>
        <v>45777</v>
      </c>
      <c r="F41" s="44">
        <f t="shared" ca="1" si="3"/>
        <v>45807</v>
      </c>
      <c r="G41" s="22" t="s">
        <v>119</v>
      </c>
      <c r="H41" s="44">
        <f t="shared" ca="1" si="18"/>
        <v>45777</v>
      </c>
      <c r="I41" s="158">
        <f t="shared" ca="1" si="22"/>
        <v>4166.666666666667</v>
      </c>
      <c r="J41" s="45">
        <f t="shared" ca="1" si="20"/>
        <v>0</v>
      </c>
      <c r="K41" s="158">
        <f t="shared" ca="1" si="23"/>
        <v>4166.666666666667</v>
      </c>
      <c r="L41" s="45"/>
      <c r="M41" s="45">
        <f t="shared" ca="1" si="21"/>
        <v>4166.666666666667</v>
      </c>
      <c r="N41" s="257">
        <f t="shared" ca="1" si="8"/>
        <v>0.05</v>
      </c>
      <c r="O41" s="23"/>
      <c r="P41" s="255">
        <f t="shared" ca="1" si="9"/>
        <v>9.4999999999999998E-3</v>
      </c>
      <c r="Q41" s="163">
        <f t="shared" ca="1" si="10"/>
        <v>0.05</v>
      </c>
      <c r="R41" s="164">
        <f ca="1">NPV(Q40/12,K41:$K$244) + ($A$14+$A$15+$A$16)/POWER(1+Q40/12,$A$28-D41+1)</f>
        <v>294799.31174514664</v>
      </c>
      <c r="S41" s="164">
        <f ca="1">NPV(Q41/12,K41:$K$244) + ($A$14+$A$15+$A$16)/POWER(1+Q41/12,$A$28-D41+1)</f>
        <v>294799.31174514664</v>
      </c>
      <c r="T41" s="45">
        <f t="shared" ca="1" si="19"/>
        <v>294799.31174514687</v>
      </c>
      <c r="U41" s="45">
        <f t="shared" ca="1" si="14"/>
        <v>1228.3304656047778</v>
      </c>
      <c r="V41" s="45">
        <f t="shared" ca="1" si="15"/>
        <v>-4166.666666666667</v>
      </c>
      <c r="W41" s="45">
        <f t="shared" ca="1" si="11"/>
        <v>0</v>
      </c>
      <c r="X41" s="25">
        <f t="shared" ca="1" si="16"/>
        <v>291860.97554408497</v>
      </c>
      <c r="Y41" s="341"/>
      <c r="Z41" s="28">
        <f t="shared" ca="1" si="17"/>
        <v>320487.27179068665</v>
      </c>
      <c r="AA41" s="233"/>
      <c r="AB41" s="45">
        <f t="shared" ca="1" si="12"/>
        <v>3815.324664174841</v>
      </c>
      <c r="AC41" s="45">
        <f t="shared" ca="1" si="1"/>
        <v>0</v>
      </c>
      <c r="AD41" s="25">
        <f t="shared" ca="1" si="2"/>
        <v>316671.94712651183</v>
      </c>
    </row>
    <row r="42" spans="1:30" x14ac:dyDescent="0.35">
      <c r="A42" s="106">
        <f ca="1">VLOOKUP($B$3,'Input Table'!B:V,21,0)</f>
        <v>10</v>
      </c>
      <c r="B42" s="34" t="s">
        <v>54</v>
      </c>
      <c r="D42" s="20">
        <v>38</v>
      </c>
      <c r="E42" s="21">
        <f t="shared" ca="1" si="13"/>
        <v>45808</v>
      </c>
      <c r="F42" s="44">
        <f t="shared" ca="1" si="3"/>
        <v>45837</v>
      </c>
      <c r="G42" s="22" t="s">
        <v>119</v>
      </c>
      <c r="H42" s="44">
        <f t="shared" ca="1" si="18"/>
        <v>45808</v>
      </c>
      <c r="I42" s="158">
        <f t="shared" ca="1" si="22"/>
        <v>4166.666666666667</v>
      </c>
      <c r="J42" s="45">
        <f t="shared" ca="1" si="20"/>
        <v>0</v>
      </c>
      <c r="K42" s="158">
        <f t="shared" ca="1" si="23"/>
        <v>4166.666666666667</v>
      </c>
      <c r="L42" s="45"/>
      <c r="M42" s="45">
        <f t="shared" ca="1" si="21"/>
        <v>4166.666666666667</v>
      </c>
      <c r="N42" s="257">
        <f t="shared" ca="1" si="8"/>
        <v>0.05</v>
      </c>
      <c r="O42" s="23"/>
      <c r="P42" s="255">
        <f t="shared" ca="1" si="9"/>
        <v>9.4999999999999998E-3</v>
      </c>
      <c r="Q42" s="163">
        <f t="shared" ca="1" si="10"/>
        <v>0.05</v>
      </c>
      <c r="R42" s="164">
        <f ca="1">NPV(Q41/12,K42:$K$244) + ($A$14+$A$15+$A$16)/POWER(1+Q41/12,$A$28-D42+1)</f>
        <v>291860.97554408474</v>
      </c>
      <c r="S42" s="164">
        <f ca="1">NPV(Q42/12,K42:$K$244) + ($A$14+$A$15+$A$16)/POWER(1+Q42/12,$A$28-D42+1)</f>
        <v>291860.97554408474</v>
      </c>
      <c r="T42" s="45">
        <f t="shared" ca="1" si="19"/>
        <v>291860.97554408497</v>
      </c>
      <c r="U42" s="45">
        <f t="shared" ca="1" si="14"/>
        <v>1216.0873981003531</v>
      </c>
      <c r="V42" s="45">
        <f t="shared" ca="1" si="15"/>
        <v>-4166.666666666667</v>
      </c>
      <c r="W42" s="45">
        <f t="shared" ca="1" si="11"/>
        <v>0</v>
      </c>
      <c r="X42" s="25">
        <f t="shared" ca="1" si="16"/>
        <v>288910.39627551864</v>
      </c>
      <c r="Y42" s="341"/>
      <c r="Z42" s="28">
        <f t="shared" ca="1" si="17"/>
        <v>316671.94712651183</v>
      </c>
      <c r="AA42" s="233"/>
      <c r="AB42" s="45">
        <f t="shared" ca="1" si="12"/>
        <v>3815.3246641748415</v>
      </c>
      <c r="AC42" s="45">
        <f t="shared" ca="1" si="1"/>
        <v>0</v>
      </c>
      <c r="AD42" s="25">
        <f t="shared" ca="1" si="2"/>
        <v>312856.62246233696</v>
      </c>
    </row>
    <row r="43" spans="1:30" x14ac:dyDescent="0.35">
      <c r="A43" s="109">
        <f ca="1">A30</f>
        <v>10</v>
      </c>
      <c r="B43" s="27" t="s">
        <v>255</v>
      </c>
      <c r="D43" s="20">
        <v>39</v>
      </c>
      <c r="E43" s="21">
        <f t="shared" ca="1" si="13"/>
        <v>45838</v>
      </c>
      <c r="F43" s="44">
        <f t="shared" ca="1" si="3"/>
        <v>45868</v>
      </c>
      <c r="G43" s="22" t="s">
        <v>119</v>
      </c>
      <c r="H43" s="44">
        <f t="shared" ca="1" si="18"/>
        <v>45838</v>
      </c>
      <c r="I43" s="158">
        <f t="shared" ca="1" si="22"/>
        <v>4166.666666666667</v>
      </c>
      <c r="J43" s="45">
        <f t="shared" ca="1" si="20"/>
        <v>0</v>
      </c>
      <c r="K43" s="158">
        <f t="shared" ca="1" si="23"/>
        <v>4166.666666666667</v>
      </c>
      <c r="L43" s="45"/>
      <c r="M43" s="45">
        <f t="shared" ca="1" si="21"/>
        <v>4166.666666666667</v>
      </c>
      <c r="N43" s="257">
        <f t="shared" ca="1" si="8"/>
        <v>0.05</v>
      </c>
      <c r="O43" s="23"/>
      <c r="P43" s="255">
        <f t="shared" ca="1" si="9"/>
        <v>9.4999999999999998E-3</v>
      </c>
      <c r="Q43" s="163">
        <f t="shared" ca="1" si="10"/>
        <v>0.05</v>
      </c>
      <c r="R43" s="164">
        <f ca="1">NPV(Q42/12,K43:$K$244) + ($A$14+$A$15+$A$16)/POWER(1+Q42/12,$A$28-D43+1)</f>
        <v>288910.3962755184</v>
      </c>
      <c r="S43" s="164">
        <f ca="1">NPV(Q43/12,K43:$K$244) + ($A$14+$A$15+$A$16)/POWER(1+Q43/12,$A$28-D43+1)</f>
        <v>288910.3962755184</v>
      </c>
      <c r="T43" s="45">
        <f t="shared" ca="1" si="19"/>
        <v>288910.39627551864</v>
      </c>
      <c r="U43" s="45">
        <f t="shared" ca="1" si="14"/>
        <v>1203.7933178146602</v>
      </c>
      <c r="V43" s="45">
        <f t="shared" ca="1" si="15"/>
        <v>-4166.666666666667</v>
      </c>
      <c r="W43" s="45">
        <f t="shared" ca="1" si="11"/>
        <v>0</v>
      </c>
      <c r="X43" s="25">
        <f t="shared" ca="1" si="16"/>
        <v>285947.5229266666</v>
      </c>
      <c r="Y43" s="341"/>
      <c r="Z43" s="28">
        <f t="shared" ca="1" si="17"/>
        <v>312856.62246233696</v>
      </c>
      <c r="AA43" s="233"/>
      <c r="AB43" s="45">
        <f t="shared" ca="1" si="12"/>
        <v>3815.324664174841</v>
      </c>
      <c r="AC43" s="45">
        <f t="shared" ca="1" si="1"/>
        <v>0</v>
      </c>
      <c r="AD43" s="25">
        <f t="shared" ca="1" si="2"/>
        <v>309041.29779816209</v>
      </c>
    </row>
    <row r="44" spans="1:30" ht="15" thickBot="1" x14ac:dyDescent="0.4">
      <c r="A44" s="35">
        <f ca="1">IF(A41="Yes",A42,A43)</f>
        <v>10</v>
      </c>
      <c r="B44" s="32" t="s">
        <v>55</v>
      </c>
      <c r="D44" s="20">
        <v>40</v>
      </c>
      <c r="E44" s="21">
        <f t="shared" ca="1" si="13"/>
        <v>45869</v>
      </c>
      <c r="F44" s="44">
        <f t="shared" ca="1" si="3"/>
        <v>45899</v>
      </c>
      <c r="G44" s="22" t="s">
        <v>119</v>
      </c>
      <c r="H44" s="44">
        <f t="shared" ca="1" si="18"/>
        <v>45869</v>
      </c>
      <c r="I44" s="158">
        <f t="shared" ca="1" si="22"/>
        <v>4166.666666666667</v>
      </c>
      <c r="J44" s="45">
        <f t="shared" ca="1" si="20"/>
        <v>0</v>
      </c>
      <c r="K44" s="158">
        <f t="shared" ca="1" si="23"/>
        <v>4166.666666666667</v>
      </c>
      <c r="L44" s="45"/>
      <c r="M44" s="45">
        <f t="shared" ca="1" si="21"/>
        <v>4166.666666666667</v>
      </c>
      <c r="N44" s="257">
        <f t="shared" ca="1" si="8"/>
        <v>0.05</v>
      </c>
      <c r="O44" s="23"/>
      <c r="P44" s="255">
        <f t="shared" ca="1" si="9"/>
        <v>9.4999999999999998E-3</v>
      </c>
      <c r="Q44" s="163">
        <f t="shared" ca="1" si="10"/>
        <v>0.05</v>
      </c>
      <c r="R44" s="164">
        <f ca="1">NPV(Q43/12,K44:$K$244) + ($A$14+$A$15+$A$16)/POWER(1+Q43/12,$A$28-D44+1)</f>
        <v>285947.52292666642</v>
      </c>
      <c r="S44" s="164">
        <f ca="1">NPV(Q44/12,K44:$K$244) + ($A$14+$A$15+$A$16)/POWER(1+Q44/12,$A$28-D44+1)</f>
        <v>285947.52292666642</v>
      </c>
      <c r="T44" s="45">
        <f t="shared" ca="1" si="19"/>
        <v>285947.5229266666</v>
      </c>
      <c r="U44" s="45">
        <f t="shared" ca="1" si="14"/>
        <v>1191.4480121944434</v>
      </c>
      <c r="V44" s="45">
        <f t="shared" ca="1" si="15"/>
        <v>-4166.666666666667</v>
      </c>
      <c r="W44" s="45">
        <f t="shared" ca="1" si="11"/>
        <v>0</v>
      </c>
      <c r="X44" s="25">
        <f t="shared" ca="1" si="16"/>
        <v>282972.30427219433</v>
      </c>
      <c r="Y44" s="341"/>
      <c r="Z44" s="28">
        <f t="shared" ca="1" si="17"/>
        <v>309041.29779816209</v>
      </c>
      <c r="AA44" s="233"/>
      <c r="AB44" s="45">
        <f t="shared" ca="1" si="12"/>
        <v>3815.3246641748406</v>
      </c>
      <c r="AC44" s="45">
        <f t="shared" ca="1" si="1"/>
        <v>0</v>
      </c>
      <c r="AD44" s="25">
        <f t="shared" ca="1" si="2"/>
        <v>305225.97313398728</v>
      </c>
    </row>
    <row r="45" spans="1:30" x14ac:dyDescent="0.35">
      <c r="D45" s="20">
        <v>41</v>
      </c>
      <c r="E45" s="21">
        <f t="shared" ca="1" si="13"/>
        <v>45900</v>
      </c>
      <c r="F45" s="44">
        <f t="shared" ca="1" si="3"/>
        <v>45929</v>
      </c>
      <c r="G45" s="22" t="s">
        <v>119</v>
      </c>
      <c r="H45" s="44">
        <f t="shared" ca="1" si="18"/>
        <v>45900</v>
      </c>
      <c r="I45" s="158">
        <f t="shared" ca="1" si="22"/>
        <v>4166.666666666667</v>
      </c>
      <c r="J45" s="45">
        <f t="shared" ca="1" si="20"/>
        <v>0</v>
      </c>
      <c r="K45" s="158">
        <f t="shared" ca="1" si="23"/>
        <v>4166.666666666667</v>
      </c>
      <c r="L45" s="45"/>
      <c r="M45" s="45">
        <f t="shared" ca="1" si="21"/>
        <v>4166.666666666667</v>
      </c>
      <c r="N45" s="257">
        <f t="shared" ca="1" si="8"/>
        <v>0.05</v>
      </c>
      <c r="O45" s="23"/>
      <c r="P45" s="255">
        <f t="shared" ca="1" si="9"/>
        <v>9.4999999999999998E-3</v>
      </c>
      <c r="Q45" s="163">
        <f t="shared" ca="1" si="10"/>
        <v>0.05</v>
      </c>
      <c r="R45" s="164">
        <f ca="1">NPV(Q44/12,K45:$K$244) + ($A$14+$A$15+$A$16)/POWER(1+Q44/12,$A$28-D45+1)</f>
        <v>282972.30427219416</v>
      </c>
      <c r="S45" s="164">
        <f ca="1">NPV(Q45/12,K45:$K$244) + ($A$14+$A$15+$A$16)/POWER(1+Q45/12,$A$28-D45+1)</f>
        <v>282972.30427219416</v>
      </c>
      <c r="T45" s="45">
        <f t="shared" ca="1" si="19"/>
        <v>282972.30427219433</v>
      </c>
      <c r="U45" s="45">
        <f t="shared" ca="1" si="14"/>
        <v>1179.051267800809</v>
      </c>
      <c r="V45" s="45">
        <f t="shared" ca="1" si="15"/>
        <v>-4166.666666666667</v>
      </c>
      <c r="W45" s="45">
        <f t="shared" ca="1" si="11"/>
        <v>0</v>
      </c>
      <c r="X45" s="25">
        <f t="shared" ca="1" si="16"/>
        <v>279984.68887332844</v>
      </c>
      <c r="Y45" s="341"/>
      <c r="Z45" s="28">
        <f t="shared" ca="1" si="17"/>
        <v>305225.97313398728</v>
      </c>
      <c r="AA45" s="233"/>
      <c r="AB45" s="45">
        <f t="shared" ca="1" si="12"/>
        <v>3815.324664174841</v>
      </c>
      <c r="AC45" s="45">
        <f t="shared" ca="1" si="1"/>
        <v>0</v>
      </c>
      <c r="AD45" s="25">
        <f t="shared" ca="1" si="2"/>
        <v>301410.64846981247</v>
      </c>
    </row>
    <row r="46" spans="1:30" x14ac:dyDescent="0.35">
      <c r="D46" s="20">
        <v>42</v>
      </c>
      <c r="E46" s="21">
        <f t="shared" ca="1" si="13"/>
        <v>45930</v>
      </c>
      <c r="F46" s="44">
        <f t="shared" ca="1" si="3"/>
        <v>45960</v>
      </c>
      <c r="G46" s="22" t="s">
        <v>119</v>
      </c>
      <c r="H46" s="44">
        <f t="shared" ca="1" si="18"/>
        <v>45930</v>
      </c>
      <c r="I46" s="158">
        <f t="shared" ca="1" si="22"/>
        <v>4166.666666666667</v>
      </c>
      <c r="J46" s="45">
        <f t="shared" ca="1" si="20"/>
        <v>0</v>
      </c>
      <c r="K46" s="158">
        <f t="shared" ca="1" si="23"/>
        <v>4166.666666666667</v>
      </c>
      <c r="L46" s="45"/>
      <c r="M46" s="45">
        <f t="shared" ca="1" si="21"/>
        <v>4166.666666666667</v>
      </c>
      <c r="N46" s="257">
        <f t="shared" ca="1" si="8"/>
        <v>0.05</v>
      </c>
      <c r="O46" s="23"/>
      <c r="P46" s="255">
        <f t="shared" ca="1" si="9"/>
        <v>9.4999999999999998E-3</v>
      </c>
      <c r="Q46" s="163">
        <f t="shared" ca="1" si="10"/>
        <v>0.05</v>
      </c>
      <c r="R46" s="164">
        <f ca="1">NPV(Q45/12,K46:$K$244) + ($A$14+$A$15+$A$16)/POWER(1+Q45/12,$A$28-D46+1)</f>
        <v>279984.68887332827</v>
      </c>
      <c r="S46" s="164">
        <f ca="1">NPV(Q46/12,K46:$K$244) + ($A$14+$A$15+$A$16)/POWER(1+Q46/12,$A$28-D46+1)</f>
        <v>279984.68887332827</v>
      </c>
      <c r="T46" s="45">
        <f t="shared" ca="1" si="19"/>
        <v>279984.68887332844</v>
      </c>
      <c r="U46" s="45">
        <f t="shared" ca="1" si="14"/>
        <v>1166.6028703055345</v>
      </c>
      <c r="V46" s="45">
        <f t="shared" ca="1" si="15"/>
        <v>-4166.666666666667</v>
      </c>
      <c r="W46" s="45">
        <f t="shared" ca="1" si="11"/>
        <v>0</v>
      </c>
      <c r="X46" s="25">
        <f t="shared" ca="1" si="16"/>
        <v>276984.62507696729</v>
      </c>
      <c r="Y46" s="341"/>
      <c r="Z46" s="28">
        <f t="shared" ca="1" si="17"/>
        <v>301410.64846981247</v>
      </c>
      <c r="AA46" s="233"/>
      <c r="AB46" s="45">
        <f t="shared" ca="1" si="12"/>
        <v>3815.3246641748415</v>
      </c>
      <c r="AC46" s="45">
        <f t="shared" ca="1" si="1"/>
        <v>0</v>
      </c>
      <c r="AD46" s="25">
        <f t="shared" ca="1" si="2"/>
        <v>297595.3238056376</v>
      </c>
    </row>
    <row r="47" spans="1:30" x14ac:dyDescent="0.35">
      <c r="D47" s="20">
        <v>43</v>
      </c>
      <c r="E47" s="21">
        <f t="shared" ca="1" si="13"/>
        <v>45961</v>
      </c>
      <c r="F47" s="44">
        <f t="shared" ca="1" si="3"/>
        <v>45990</v>
      </c>
      <c r="G47" s="22" t="s">
        <v>119</v>
      </c>
      <c r="H47" s="44">
        <f t="shared" ca="1" si="18"/>
        <v>45961</v>
      </c>
      <c r="I47" s="158">
        <f t="shared" ca="1" si="22"/>
        <v>4166.666666666667</v>
      </c>
      <c r="J47" s="45">
        <f t="shared" ca="1" si="20"/>
        <v>0</v>
      </c>
      <c r="K47" s="158">
        <f t="shared" ca="1" si="23"/>
        <v>4166.666666666667</v>
      </c>
      <c r="L47" s="45"/>
      <c r="M47" s="45">
        <f t="shared" ca="1" si="21"/>
        <v>4166.666666666667</v>
      </c>
      <c r="N47" s="257">
        <f t="shared" ca="1" si="8"/>
        <v>0.05</v>
      </c>
      <c r="O47" s="23"/>
      <c r="P47" s="255">
        <f t="shared" ca="1" si="9"/>
        <v>9.4999999999999998E-3</v>
      </c>
      <c r="Q47" s="163">
        <f t="shared" ca="1" si="10"/>
        <v>0.05</v>
      </c>
      <c r="R47" s="164">
        <f ca="1">NPV(Q46/12,K47:$K$244) + ($A$14+$A$15+$A$16)/POWER(1+Q46/12,$A$28-D47+1)</f>
        <v>276984.62507696712</v>
      </c>
      <c r="S47" s="164">
        <f ca="1">NPV(Q47/12,K47:$K$244) + ($A$14+$A$15+$A$16)/POWER(1+Q47/12,$A$28-D47+1)</f>
        <v>276984.62507696712</v>
      </c>
      <c r="T47" s="45">
        <f t="shared" ca="1" si="19"/>
        <v>276984.62507696729</v>
      </c>
      <c r="U47" s="45">
        <f t="shared" ca="1" si="14"/>
        <v>1154.1026044873631</v>
      </c>
      <c r="V47" s="45">
        <f t="shared" ca="1" si="15"/>
        <v>-4166.666666666667</v>
      </c>
      <c r="W47" s="45">
        <f t="shared" ca="1" si="11"/>
        <v>0</v>
      </c>
      <c r="X47" s="25">
        <f t="shared" ca="1" si="16"/>
        <v>273972.06101478799</v>
      </c>
      <c r="Y47" s="341"/>
      <c r="Z47" s="28">
        <f t="shared" ca="1" si="17"/>
        <v>297595.3238056376</v>
      </c>
      <c r="AA47" s="233"/>
      <c r="AB47" s="45">
        <f t="shared" ca="1" si="12"/>
        <v>3815.324664174841</v>
      </c>
      <c r="AC47" s="45">
        <f t="shared" ca="1" si="1"/>
        <v>0</v>
      </c>
      <c r="AD47" s="25">
        <f t="shared" ca="1" si="2"/>
        <v>293779.99914146273</v>
      </c>
    </row>
    <row r="48" spans="1:30" x14ac:dyDescent="0.35">
      <c r="A48" s="238"/>
      <c r="B48" s="239" t="s">
        <v>56</v>
      </c>
      <c r="D48" s="20">
        <v>44</v>
      </c>
      <c r="E48" s="21">
        <f t="shared" ca="1" si="13"/>
        <v>45991</v>
      </c>
      <c r="F48" s="44">
        <f t="shared" ca="1" si="3"/>
        <v>46021</v>
      </c>
      <c r="G48" s="22" t="s">
        <v>119</v>
      </c>
      <c r="H48" s="44">
        <f t="shared" ca="1" si="18"/>
        <v>45991</v>
      </c>
      <c r="I48" s="158">
        <f t="shared" ca="1" si="22"/>
        <v>4166.666666666667</v>
      </c>
      <c r="J48" s="45">
        <f t="shared" ca="1" si="20"/>
        <v>0</v>
      </c>
      <c r="K48" s="158">
        <f t="shared" ca="1" si="23"/>
        <v>4166.666666666667</v>
      </c>
      <c r="L48" s="45"/>
      <c r="M48" s="45">
        <f t="shared" ca="1" si="21"/>
        <v>4166.666666666667</v>
      </c>
      <c r="N48" s="257">
        <f t="shared" ca="1" si="8"/>
        <v>0.05</v>
      </c>
      <c r="O48" s="23"/>
      <c r="P48" s="255">
        <f t="shared" ca="1" si="9"/>
        <v>9.4999999999999998E-3</v>
      </c>
      <c r="Q48" s="163">
        <f t="shared" ca="1" si="10"/>
        <v>0.05</v>
      </c>
      <c r="R48" s="164">
        <f ca="1">NPV(Q47/12,K48:$K$244) + ($A$14+$A$15+$A$16)/POWER(1+Q47/12,$A$28-D48+1)</f>
        <v>273972.06101478782</v>
      </c>
      <c r="S48" s="164">
        <f ca="1">NPV(Q48/12,K48:$K$244) + ($A$14+$A$15+$A$16)/POWER(1+Q48/12,$A$28-D48+1)</f>
        <v>273972.06101478782</v>
      </c>
      <c r="T48" s="45">
        <f t="shared" ca="1" si="19"/>
        <v>273972.06101478799</v>
      </c>
      <c r="U48" s="45">
        <f t="shared" ca="1" si="14"/>
        <v>1141.5502542282827</v>
      </c>
      <c r="V48" s="45">
        <f t="shared" ca="1" si="15"/>
        <v>-4166.666666666667</v>
      </c>
      <c r="W48" s="45">
        <f t="shared" ca="1" si="11"/>
        <v>0</v>
      </c>
      <c r="X48" s="25">
        <f t="shared" ca="1" si="16"/>
        <v>270946.9446023496</v>
      </c>
      <c r="Y48" s="341"/>
      <c r="Z48" s="28">
        <f t="shared" ca="1" si="17"/>
        <v>293779.99914146273</v>
      </c>
      <c r="AA48" s="233"/>
      <c r="AB48" s="45">
        <f t="shared" ca="1" si="12"/>
        <v>3815.3246641748406</v>
      </c>
      <c r="AC48" s="45">
        <f t="shared" ca="1" si="1"/>
        <v>0</v>
      </c>
      <c r="AD48" s="25">
        <f t="shared" ca="1" si="2"/>
        <v>289964.67447728792</v>
      </c>
    </row>
    <row r="49" spans="1:30" x14ac:dyDescent="0.35">
      <c r="A49" s="240">
        <f ca="1">A22</f>
        <v>392838.95970098034</v>
      </c>
      <c r="B49" s="241" t="s">
        <v>57</v>
      </c>
      <c r="D49" s="20">
        <v>45</v>
      </c>
      <c r="E49" s="21">
        <f t="shared" ca="1" si="13"/>
        <v>46022</v>
      </c>
      <c r="F49" s="44">
        <f t="shared" ca="1" si="3"/>
        <v>46052</v>
      </c>
      <c r="G49" s="22" t="s">
        <v>119</v>
      </c>
      <c r="H49" s="44">
        <f t="shared" ca="1" si="18"/>
        <v>46022</v>
      </c>
      <c r="I49" s="158">
        <f t="shared" ca="1" si="22"/>
        <v>4166.666666666667</v>
      </c>
      <c r="J49" s="45">
        <f t="shared" ca="1" si="20"/>
        <v>0</v>
      </c>
      <c r="K49" s="158">
        <f t="shared" ca="1" si="23"/>
        <v>4166.666666666667</v>
      </c>
      <c r="L49" s="45"/>
      <c r="M49" s="45">
        <f t="shared" ca="1" si="21"/>
        <v>4166.666666666667</v>
      </c>
      <c r="N49" s="257">
        <f t="shared" ca="1" si="8"/>
        <v>0.05</v>
      </c>
      <c r="O49" s="23"/>
      <c r="P49" s="255">
        <f t="shared" ca="1" si="9"/>
        <v>9.4999999999999998E-3</v>
      </c>
      <c r="Q49" s="163">
        <f t="shared" ca="1" si="10"/>
        <v>0.05</v>
      </c>
      <c r="R49" s="164">
        <f ca="1">NPV(Q48/12,K49:$K$244) + ($A$14+$A$15+$A$16)/POWER(1+Q48/12,$A$28-D49+1)</f>
        <v>270946.94460234942</v>
      </c>
      <c r="S49" s="164">
        <f ca="1">NPV(Q49/12,K49:$K$244) + ($A$14+$A$15+$A$16)/POWER(1+Q49/12,$A$28-D49+1)</f>
        <v>270946.94460234942</v>
      </c>
      <c r="T49" s="45">
        <f t="shared" ca="1" si="19"/>
        <v>270946.9446023496</v>
      </c>
      <c r="U49" s="45">
        <f t="shared" ca="1" si="14"/>
        <v>1128.9456025097893</v>
      </c>
      <c r="V49" s="45">
        <f t="shared" ca="1" si="15"/>
        <v>-4166.666666666667</v>
      </c>
      <c r="W49" s="45">
        <f t="shared" ca="1" si="11"/>
        <v>0</v>
      </c>
      <c r="X49" s="25">
        <f t="shared" ca="1" si="16"/>
        <v>267909.22353819269</v>
      </c>
      <c r="Y49" s="341"/>
      <c r="Z49" s="28">
        <f t="shared" ca="1" si="17"/>
        <v>289964.67447728792</v>
      </c>
      <c r="AA49" s="233"/>
      <c r="AB49" s="45">
        <f t="shared" ca="1" si="12"/>
        <v>3815.324664174841</v>
      </c>
      <c r="AC49" s="45">
        <f t="shared" ca="1" si="1"/>
        <v>0</v>
      </c>
      <c r="AD49" s="25">
        <f t="shared" ca="1" si="2"/>
        <v>286149.34981311311</v>
      </c>
    </row>
    <row r="50" spans="1:30" x14ac:dyDescent="0.35">
      <c r="A50" s="240">
        <f ca="1">SUM(U5:U244)</f>
        <v>107161.04029902095</v>
      </c>
      <c r="B50" s="242" t="s">
        <v>58</v>
      </c>
      <c r="D50" s="20">
        <v>46</v>
      </c>
      <c r="E50" s="21">
        <f t="shared" ca="1" si="13"/>
        <v>46053</v>
      </c>
      <c r="F50" s="44">
        <f t="shared" ca="1" si="3"/>
        <v>46080</v>
      </c>
      <c r="G50" s="22" t="s">
        <v>119</v>
      </c>
      <c r="H50" s="44">
        <f t="shared" ca="1" si="18"/>
        <v>46053</v>
      </c>
      <c r="I50" s="158">
        <f t="shared" ca="1" si="22"/>
        <v>4166.666666666667</v>
      </c>
      <c r="J50" s="45">
        <f t="shared" ca="1" si="20"/>
        <v>0</v>
      </c>
      <c r="K50" s="158">
        <f t="shared" ca="1" si="23"/>
        <v>4166.666666666667</v>
      </c>
      <c r="L50" s="45"/>
      <c r="M50" s="45">
        <f t="shared" ca="1" si="21"/>
        <v>4166.666666666667</v>
      </c>
      <c r="N50" s="257">
        <f t="shared" ca="1" si="8"/>
        <v>0.05</v>
      </c>
      <c r="O50" s="23"/>
      <c r="P50" s="255">
        <f t="shared" ca="1" si="9"/>
        <v>9.4999999999999998E-3</v>
      </c>
      <c r="Q50" s="163">
        <f t="shared" ca="1" si="10"/>
        <v>0.05</v>
      </c>
      <c r="R50" s="164">
        <f ca="1">NPV(Q49/12,K50:$K$244) + ($A$14+$A$15+$A$16)/POWER(1+Q49/12,$A$28-D50+1)</f>
        <v>267909.22353819257</v>
      </c>
      <c r="S50" s="164">
        <f ca="1">NPV(Q50/12,K50:$K$244) + ($A$14+$A$15+$A$16)/POWER(1+Q50/12,$A$28-D50+1)</f>
        <v>267909.22353819257</v>
      </c>
      <c r="T50" s="45">
        <f t="shared" ca="1" si="19"/>
        <v>267909.22353819269</v>
      </c>
      <c r="U50" s="45">
        <f t="shared" ca="1" si="14"/>
        <v>1116.2884314091359</v>
      </c>
      <c r="V50" s="45">
        <f t="shared" ca="1" si="15"/>
        <v>-4166.666666666667</v>
      </c>
      <c r="W50" s="45">
        <f t="shared" ca="1" si="11"/>
        <v>0</v>
      </c>
      <c r="X50" s="25">
        <f t="shared" ca="1" si="16"/>
        <v>264858.84530293517</v>
      </c>
      <c r="Y50" s="341"/>
      <c r="Z50" s="28">
        <f t="shared" ca="1" si="17"/>
        <v>286149.34981311311</v>
      </c>
      <c r="AA50" s="233"/>
      <c r="AB50" s="45">
        <f t="shared" ca="1" si="12"/>
        <v>3815.3246641748415</v>
      </c>
      <c r="AC50" s="45">
        <f t="shared" ca="1" si="1"/>
        <v>0</v>
      </c>
      <c r="AD50" s="25">
        <f t="shared" ca="1" si="2"/>
        <v>282334.02514893824</v>
      </c>
    </row>
    <row r="51" spans="1:30" x14ac:dyDescent="0.35">
      <c r="A51" s="240">
        <f ca="1">SUM(W5:W244)</f>
        <v>0</v>
      </c>
      <c r="B51" s="241" t="s">
        <v>59</v>
      </c>
      <c r="C51" s="36"/>
      <c r="D51" s="20">
        <v>47</v>
      </c>
      <c r="E51" s="21">
        <f t="shared" ca="1" si="13"/>
        <v>46081</v>
      </c>
      <c r="F51" s="44">
        <f t="shared" ca="1" si="3"/>
        <v>46111</v>
      </c>
      <c r="G51" s="22" t="s">
        <v>119</v>
      </c>
      <c r="H51" s="44">
        <f t="shared" ca="1" si="18"/>
        <v>46081</v>
      </c>
      <c r="I51" s="158">
        <f t="shared" ca="1" si="22"/>
        <v>4166.666666666667</v>
      </c>
      <c r="J51" s="45">
        <f t="shared" ca="1" si="20"/>
        <v>0</v>
      </c>
      <c r="K51" s="158">
        <f t="shared" ca="1" si="23"/>
        <v>4166.666666666667</v>
      </c>
      <c r="L51" s="45"/>
      <c r="M51" s="45">
        <f t="shared" ca="1" si="21"/>
        <v>4166.666666666667</v>
      </c>
      <c r="N51" s="257">
        <f t="shared" ca="1" si="8"/>
        <v>0.05</v>
      </c>
      <c r="O51" s="23"/>
      <c r="P51" s="255">
        <f t="shared" ca="1" si="9"/>
        <v>9.4999999999999998E-3</v>
      </c>
      <c r="Q51" s="163">
        <f t="shared" ca="1" si="10"/>
        <v>0.05</v>
      </c>
      <c r="R51" s="164">
        <f ca="1">NPV(Q50/12,K51:$K$244) + ($A$14+$A$15+$A$16)/POWER(1+Q50/12,$A$28-D51+1)</f>
        <v>264858.84530293499</v>
      </c>
      <c r="S51" s="164">
        <f ca="1">NPV(Q51/12,K51:$K$244) + ($A$14+$A$15+$A$16)/POWER(1+Q51/12,$A$28-D51+1)</f>
        <v>264858.84530293499</v>
      </c>
      <c r="T51" s="45">
        <f t="shared" ca="1" si="19"/>
        <v>264858.84530293517</v>
      </c>
      <c r="U51" s="45">
        <f t="shared" ca="1" si="14"/>
        <v>1103.5785220955624</v>
      </c>
      <c r="V51" s="45">
        <f t="shared" ca="1" si="15"/>
        <v>-4166.666666666667</v>
      </c>
      <c r="W51" s="45">
        <f t="shared" ca="1" si="11"/>
        <v>0</v>
      </c>
      <c r="X51" s="25">
        <f t="shared" ca="1" si="16"/>
        <v>261795.75715836408</v>
      </c>
      <c r="Y51" s="341"/>
      <c r="Z51" s="28">
        <f t="shared" ca="1" si="17"/>
        <v>282334.02514893824</v>
      </c>
      <c r="AA51" s="233"/>
      <c r="AB51" s="45">
        <f t="shared" ca="1" si="12"/>
        <v>3815.324664174841</v>
      </c>
      <c r="AC51" s="45">
        <f t="shared" ca="1" si="1"/>
        <v>0</v>
      </c>
      <c r="AD51" s="25">
        <f t="shared" ca="1" si="2"/>
        <v>278518.70048476337</v>
      </c>
    </row>
    <row r="52" spans="1:30" x14ac:dyDescent="0.35">
      <c r="A52" s="240">
        <f ca="1">SUM(V5:V244)</f>
        <v>-500000.00000000087</v>
      </c>
      <c r="B52" s="242" t="s">
        <v>60</v>
      </c>
      <c r="C52" s="38"/>
      <c r="D52" s="20">
        <v>48</v>
      </c>
      <c r="E52" s="21">
        <f t="shared" ca="1" si="13"/>
        <v>46112</v>
      </c>
      <c r="F52" s="44">
        <f t="shared" ca="1" si="3"/>
        <v>46141</v>
      </c>
      <c r="G52" s="22" t="s">
        <v>119</v>
      </c>
      <c r="H52" s="44">
        <f t="shared" ca="1" si="18"/>
        <v>46112</v>
      </c>
      <c r="I52" s="158">
        <f t="shared" ca="1" si="22"/>
        <v>4166.666666666667</v>
      </c>
      <c r="J52" s="45">
        <f t="shared" ca="1" si="20"/>
        <v>0</v>
      </c>
      <c r="K52" s="158">
        <f t="shared" ca="1" si="23"/>
        <v>4166.666666666667</v>
      </c>
      <c r="L52" s="45"/>
      <c r="M52" s="45">
        <f t="shared" ca="1" si="21"/>
        <v>4166.666666666667</v>
      </c>
      <c r="N52" s="257">
        <f t="shared" ca="1" si="8"/>
        <v>0.05</v>
      </c>
      <c r="O52" s="23"/>
      <c r="P52" s="255">
        <f t="shared" ca="1" si="9"/>
        <v>9.4999999999999998E-3</v>
      </c>
      <c r="Q52" s="163">
        <f t="shared" ca="1" si="10"/>
        <v>0.05</v>
      </c>
      <c r="R52" s="164">
        <f ca="1">NPV(Q51/12,K52:$K$244) + ($A$14+$A$15+$A$16)/POWER(1+Q51/12,$A$28-D52+1)</f>
        <v>261795.75715836388</v>
      </c>
      <c r="S52" s="164">
        <f ca="1">NPV(Q52/12,K52:$K$244) + ($A$14+$A$15+$A$16)/POWER(1+Q52/12,$A$28-D52+1)</f>
        <v>261795.75715836388</v>
      </c>
      <c r="T52" s="45">
        <f t="shared" ca="1" si="19"/>
        <v>261795.75715836408</v>
      </c>
      <c r="U52" s="45">
        <f t="shared" ca="1" si="14"/>
        <v>1090.8156548265163</v>
      </c>
      <c r="V52" s="45">
        <f t="shared" ca="1" si="15"/>
        <v>-4166.666666666667</v>
      </c>
      <c r="W52" s="45">
        <f t="shared" ca="1" si="11"/>
        <v>0</v>
      </c>
      <c r="X52" s="25">
        <f t="shared" ca="1" si="16"/>
        <v>258719.90614652392</v>
      </c>
      <c r="Y52" s="341"/>
      <c r="Z52" s="28">
        <f t="shared" ca="1" si="17"/>
        <v>278518.70048476337</v>
      </c>
      <c r="AA52" s="233"/>
      <c r="AB52" s="45">
        <f t="shared" ca="1" si="12"/>
        <v>3815.3246641748406</v>
      </c>
      <c r="AC52" s="45">
        <f t="shared" ca="1" si="1"/>
        <v>0</v>
      </c>
      <c r="AD52" s="25">
        <f t="shared" ca="1" si="2"/>
        <v>274703.37582058855</v>
      </c>
    </row>
    <row r="53" spans="1:30" x14ac:dyDescent="0.35">
      <c r="A53" s="240">
        <f ca="1">-(A14+A15+A16)</f>
        <v>0</v>
      </c>
      <c r="B53" s="243" t="s">
        <v>61</v>
      </c>
      <c r="C53" s="39"/>
      <c r="D53" s="20">
        <v>49</v>
      </c>
      <c r="E53" s="21">
        <f t="shared" ca="1" si="13"/>
        <v>46142</v>
      </c>
      <c r="F53" s="44">
        <f t="shared" ca="1" si="3"/>
        <v>46172</v>
      </c>
      <c r="G53" s="22" t="s">
        <v>119</v>
      </c>
      <c r="H53" s="44">
        <f t="shared" ca="1" si="18"/>
        <v>46142</v>
      </c>
      <c r="I53" s="158">
        <f t="shared" ca="1" si="22"/>
        <v>4166.666666666667</v>
      </c>
      <c r="J53" s="45">
        <f t="shared" ca="1" si="20"/>
        <v>0</v>
      </c>
      <c r="K53" s="158">
        <f t="shared" ca="1" si="23"/>
        <v>4166.666666666667</v>
      </c>
      <c r="L53" s="45"/>
      <c r="M53" s="45">
        <f t="shared" ca="1" si="21"/>
        <v>4166.666666666667</v>
      </c>
      <c r="N53" s="257">
        <f t="shared" ca="1" si="8"/>
        <v>0.05</v>
      </c>
      <c r="O53" s="23"/>
      <c r="P53" s="255">
        <f t="shared" ca="1" si="9"/>
        <v>9.4999999999999998E-3</v>
      </c>
      <c r="Q53" s="163">
        <f t="shared" ca="1" si="10"/>
        <v>0.05</v>
      </c>
      <c r="R53" s="164">
        <f ca="1">NPV(Q52/12,K53:$K$244) + ($A$14+$A$15+$A$16)/POWER(1+Q52/12,$A$28-D53+1)</f>
        <v>258719.90614652375</v>
      </c>
      <c r="S53" s="164">
        <f ca="1">NPV(Q53/12,K53:$K$244) + ($A$14+$A$15+$A$16)/POWER(1+Q53/12,$A$28-D53+1)</f>
        <v>258719.90614652375</v>
      </c>
      <c r="T53" s="45">
        <f t="shared" ca="1" si="19"/>
        <v>258719.90614652392</v>
      </c>
      <c r="U53" s="45">
        <f t="shared" ca="1" si="14"/>
        <v>1077.9996089438489</v>
      </c>
      <c r="V53" s="45">
        <f t="shared" ca="1" si="15"/>
        <v>-4166.666666666667</v>
      </c>
      <c r="W53" s="45">
        <f t="shared" ca="1" si="11"/>
        <v>0</v>
      </c>
      <c r="X53" s="25">
        <f t="shared" ca="1" si="16"/>
        <v>255631.23908880111</v>
      </c>
      <c r="Y53" s="341"/>
      <c r="Z53" s="28">
        <f t="shared" ca="1" si="17"/>
        <v>274703.37582058855</v>
      </c>
      <c r="AA53" s="233"/>
      <c r="AB53" s="45">
        <f t="shared" ca="1" si="12"/>
        <v>3815.324664174841</v>
      </c>
      <c r="AC53" s="45">
        <f t="shared" ca="1" si="1"/>
        <v>0</v>
      </c>
      <c r="AD53" s="25">
        <f t="shared" ca="1" si="2"/>
        <v>270888.05115641374</v>
      </c>
    </row>
    <row r="54" spans="1:30" x14ac:dyDescent="0.35">
      <c r="A54" s="244">
        <f ca="1">SUM(A49:A53)</f>
        <v>4.0745362639427185E-10</v>
      </c>
      <c r="B54" s="245" t="s">
        <v>254</v>
      </c>
      <c r="C54" s="38"/>
      <c r="D54" s="20">
        <v>50</v>
      </c>
      <c r="E54" s="21">
        <f t="shared" ca="1" si="13"/>
        <v>46173</v>
      </c>
      <c r="F54" s="44">
        <f t="shared" ca="1" si="3"/>
        <v>46202</v>
      </c>
      <c r="G54" s="22" t="s">
        <v>119</v>
      </c>
      <c r="H54" s="44">
        <f t="shared" ca="1" si="18"/>
        <v>46173</v>
      </c>
      <c r="I54" s="158">
        <f t="shared" ca="1" si="22"/>
        <v>4166.666666666667</v>
      </c>
      <c r="J54" s="45">
        <f t="shared" ca="1" si="20"/>
        <v>0</v>
      </c>
      <c r="K54" s="158">
        <f t="shared" ca="1" si="23"/>
        <v>4166.666666666667</v>
      </c>
      <c r="L54" s="45"/>
      <c r="M54" s="45">
        <f t="shared" ca="1" si="21"/>
        <v>4166.666666666667</v>
      </c>
      <c r="N54" s="257">
        <f t="shared" ca="1" si="8"/>
        <v>0.05</v>
      </c>
      <c r="O54" s="23"/>
      <c r="P54" s="255">
        <f t="shared" ca="1" si="9"/>
        <v>9.4999999999999998E-3</v>
      </c>
      <c r="Q54" s="163">
        <f t="shared" ca="1" si="10"/>
        <v>0.05</v>
      </c>
      <c r="R54" s="164">
        <f ca="1">NPV(Q53/12,K54:$K$244) + ($A$14+$A$15+$A$16)/POWER(1+Q53/12,$A$28-D54+1)</f>
        <v>255631.23908880094</v>
      </c>
      <c r="S54" s="164">
        <f ca="1">NPV(Q54/12,K54:$K$244) + ($A$14+$A$15+$A$16)/POWER(1+Q54/12,$A$28-D54+1)</f>
        <v>255631.23908880094</v>
      </c>
      <c r="T54" s="45">
        <f t="shared" ca="1" si="19"/>
        <v>255631.23908880111</v>
      </c>
      <c r="U54" s="45">
        <f t="shared" ca="1" si="14"/>
        <v>1065.1301628700039</v>
      </c>
      <c r="V54" s="45">
        <f t="shared" ca="1" si="15"/>
        <v>-4166.666666666667</v>
      </c>
      <c r="W54" s="45">
        <f t="shared" ca="1" si="11"/>
        <v>0</v>
      </c>
      <c r="X54" s="25">
        <f t="shared" ca="1" si="16"/>
        <v>252529.70258500447</v>
      </c>
      <c r="Y54" s="341"/>
      <c r="Z54" s="28">
        <f t="shared" ca="1" si="17"/>
        <v>270888.05115641374</v>
      </c>
      <c r="AA54" s="233"/>
      <c r="AB54" s="45">
        <f t="shared" ca="1" si="12"/>
        <v>3815.3246641748415</v>
      </c>
      <c r="AC54" s="45">
        <f t="shared" ca="1" si="1"/>
        <v>0</v>
      </c>
      <c r="AD54" s="25">
        <f t="shared" ca="1" si="2"/>
        <v>267072.72649223887</v>
      </c>
    </row>
    <row r="55" spans="1:30" x14ac:dyDescent="0.35">
      <c r="A55" s="37"/>
      <c r="B55" s="37"/>
      <c r="C55" s="39"/>
      <c r="D55" s="20">
        <v>51</v>
      </c>
      <c r="E55" s="21">
        <f t="shared" ca="1" si="13"/>
        <v>46203</v>
      </c>
      <c r="F55" s="44">
        <f t="shared" ca="1" si="3"/>
        <v>46233</v>
      </c>
      <c r="G55" s="22" t="s">
        <v>119</v>
      </c>
      <c r="H55" s="44">
        <f t="shared" ca="1" si="18"/>
        <v>46203</v>
      </c>
      <c r="I55" s="158">
        <f t="shared" ca="1" si="22"/>
        <v>4166.666666666667</v>
      </c>
      <c r="J55" s="45">
        <f t="shared" ca="1" si="20"/>
        <v>0</v>
      </c>
      <c r="K55" s="158">
        <f t="shared" ca="1" si="23"/>
        <v>4166.666666666667</v>
      </c>
      <c r="L55" s="45"/>
      <c r="M55" s="45">
        <f t="shared" ca="1" si="21"/>
        <v>4166.666666666667</v>
      </c>
      <c r="N55" s="257">
        <f t="shared" ca="1" si="8"/>
        <v>0.05</v>
      </c>
      <c r="O55" s="23"/>
      <c r="P55" s="255">
        <f t="shared" ca="1" si="9"/>
        <v>9.4999999999999998E-3</v>
      </c>
      <c r="Q55" s="163">
        <f t="shared" ca="1" si="10"/>
        <v>0.05</v>
      </c>
      <c r="R55" s="164">
        <f ca="1">NPV(Q54/12,K55:$K$244) + ($A$14+$A$15+$A$16)/POWER(1+Q54/12,$A$28-D55+1)</f>
        <v>252529.70258500427</v>
      </c>
      <c r="S55" s="164">
        <f ca="1">NPV(Q55/12,K55:$K$244) + ($A$14+$A$15+$A$16)/POWER(1+Q55/12,$A$28-D55+1)</f>
        <v>252529.70258500427</v>
      </c>
      <c r="T55" s="45">
        <f t="shared" ca="1" si="19"/>
        <v>252529.70258500447</v>
      </c>
      <c r="U55" s="45">
        <f t="shared" ca="1" si="14"/>
        <v>1052.2070941041845</v>
      </c>
      <c r="V55" s="45">
        <f t="shared" ca="1" si="15"/>
        <v>-4166.666666666667</v>
      </c>
      <c r="W55" s="45">
        <f t="shared" ca="1" si="11"/>
        <v>0</v>
      </c>
      <c r="X55" s="25">
        <f t="shared" ca="1" si="16"/>
        <v>249415.24301244199</v>
      </c>
      <c r="Y55" s="341"/>
      <c r="Z55" s="28">
        <f t="shared" ca="1" si="17"/>
        <v>267072.72649223887</v>
      </c>
      <c r="AA55" s="233"/>
      <c r="AB55" s="45">
        <f t="shared" ca="1" si="12"/>
        <v>3815.324664174841</v>
      </c>
      <c r="AC55" s="45">
        <f t="shared" ca="1" si="1"/>
        <v>0</v>
      </c>
      <c r="AD55" s="25">
        <f t="shared" ca="1" si="2"/>
        <v>263257.401828064</v>
      </c>
    </row>
    <row r="56" spans="1:30" x14ac:dyDescent="0.35">
      <c r="A56" s="238"/>
      <c r="B56" s="239" t="s">
        <v>62</v>
      </c>
      <c r="D56" s="20">
        <v>52</v>
      </c>
      <c r="E56" s="21">
        <f t="shared" ca="1" si="13"/>
        <v>46234</v>
      </c>
      <c r="F56" s="44">
        <f t="shared" ca="1" si="3"/>
        <v>46264</v>
      </c>
      <c r="G56" s="22" t="s">
        <v>119</v>
      </c>
      <c r="H56" s="44">
        <f t="shared" ca="1" si="18"/>
        <v>46234</v>
      </c>
      <c r="I56" s="158">
        <f t="shared" ca="1" si="22"/>
        <v>4166.666666666667</v>
      </c>
      <c r="J56" s="45">
        <f t="shared" ca="1" si="20"/>
        <v>0</v>
      </c>
      <c r="K56" s="158">
        <f t="shared" ca="1" si="23"/>
        <v>4166.666666666667</v>
      </c>
      <c r="L56" s="45"/>
      <c r="M56" s="45">
        <f t="shared" ca="1" si="21"/>
        <v>4166.666666666667</v>
      </c>
      <c r="N56" s="257">
        <f t="shared" ca="1" si="8"/>
        <v>0.05</v>
      </c>
      <c r="O56" s="23"/>
      <c r="P56" s="255">
        <f t="shared" ca="1" si="9"/>
        <v>9.4999999999999998E-3</v>
      </c>
      <c r="Q56" s="163">
        <f t="shared" ca="1" si="10"/>
        <v>0.05</v>
      </c>
      <c r="R56" s="164">
        <f ca="1">NPV(Q55/12,K56:$K$244) + ($A$14+$A$15+$A$16)/POWER(1+Q55/12,$A$28-D56+1)</f>
        <v>249415.24301244176</v>
      </c>
      <c r="S56" s="164">
        <f ca="1">NPV(Q56/12,K56:$K$244) + ($A$14+$A$15+$A$16)/POWER(1+Q56/12,$A$28-D56+1)</f>
        <v>249415.24301244176</v>
      </c>
      <c r="T56" s="45">
        <f t="shared" ca="1" si="19"/>
        <v>249415.24301244199</v>
      </c>
      <c r="U56" s="45">
        <f t="shared" ca="1" si="14"/>
        <v>1039.2301792185074</v>
      </c>
      <c r="V56" s="45">
        <f t="shared" ca="1" si="15"/>
        <v>-4166.666666666667</v>
      </c>
      <c r="W56" s="45">
        <f t="shared" ca="1" si="11"/>
        <v>0</v>
      </c>
      <c r="X56" s="25">
        <f t="shared" ca="1" si="16"/>
        <v>246287.80652499385</v>
      </c>
      <c r="Y56" s="341"/>
      <c r="Z56" s="28">
        <f t="shared" ca="1" si="17"/>
        <v>263257.401828064</v>
      </c>
      <c r="AA56" s="233"/>
      <c r="AB56" s="45">
        <f t="shared" ca="1" si="12"/>
        <v>3815.3246641748406</v>
      </c>
      <c r="AC56" s="45">
        <f t="shared" ca="1" si="1"/>
        <v>0</v>
      </c>
      <c r="AD56" s="25">
        <f t="shared" ca="1" si="2"/>
        <v>259442.07716388916</v>
      </c>
    </row>
    <row r="57" spans="1:30" x14ac:dyDescent="0.35">
      <c r="A57" s="240">
        <f ca="1">A38</f>
        <v>457838.95970098034</v>
      </c>
      <c r="B57" s="241" t="s">
        <v>57</v>
      </c>
      <c r="C57" s="29"/>
      <c r="D57" s="20">
        <v>53</v>
      </c>
      <c r="E57" s="21">
        <f t="shared" ca="1" si="13"/>
        <v>46265</v>
      </c>
      <c r="F57" s="44">
        <f t="shared" ca="1" si="3"/>
        <v>46294</v>
      </c>
      <c r="G57" s="22" t="s">
        <v>119</v>
      </c>
      <c r="H57" s="44">
        <f t="shared" ca="1" si="18"/>
        <v>46265</v>
      </c>
      <c r="I57" s="158">
        <f t="shared" ca="1" si="22"/>
        <v>4166.666666666667</v>
      </c>
      <c r="J57" s="45">
        <f t="shared" ca="1" si="20"/>
        <v>0</v>
      </c>
      <c r="K57" s="158">
        <f t="shared" ca="1" si="23"/>
        <v>4166.666666666667</v>
      </c>
      <c r="L57" s="45"/>
      <c r="M57" s="45">
        <f t="shared" ca="1" si="21"/>
        <v>4166.666666666667</v>
      </c>
      <c r="N57" s="257">
        <f t="shared" ca="1" si="8"/>
        <v>0.05</v>
      </c>
      <c r="O57" s="23"/>
      <c r="P57" s="255">
        <f t="shared" ca="1" si="9"/>
        <v>9.4999999999999998E-3</v>
      </c>
      <c r="Q57" s="163">
        <f t="shared" ca="1" si="10"/>
        <v>0.05</v>
      </c>
      <c r="R57" s="164">
        <f ca="1">NPV(Q56/12,K57:$K$244) + ($A$14+$A$15+$A$16)/POWER(1+Q56/12,$A$28-D57+1)</f>
        <v>246287.80652499359</v>
      </c>
      <c r="S57" s="164">
        <f ca="1">NPV(Q57/12,K57:$K$244) + ($A$14+$A$15+$A$16)/POWER(1+Q57/12,$A$28-D57+1)</f>
        <v>246287.80652499359</v>
      </c>
      <c r="T57" s="45">
        <f t="shared" ca="1" si="19"/>
        <v>246287.80652499385</v>
      </c>
      <c r="U57" s="45">
        <f t="shared" ca="1" si="14"/>
        <v>1026.19919385414</v>
      </c>
      <c r="V57" s="45">
        <f t="shared" ca="1" si="15"/>
        <v>-4166.666666666667</v>
      </c>
      <c r="W57" s="45">
        <f t="shared" ca="1" si="11"/>
        <v>0</v>
      </c>
      <c r="X57" s="25">
        <f t="shared" ca="1" si="16"/>
        <v>243147.33905218134</v>
      </c>
      <c r="Y57" s="341"/>
      <c r="Z57" s="28">
        <f t="shared" ca="1" si="17"/>
        <v>259442.07716388916</v>
      </c>
      <c r="AA57" s="233"/>
      <c r="AB57" s="45">
        <f t="shared" ca="1" si="12"/>
        <v>3815.3246641748406</v>
      </c>
      <c r="AC57" s="45">
        <f t="shared" ca="1" si="1"/>
        <v>0</v>
      </c>
      <c r="AD57" s="25">
        <f t="shared" ca="1" si="2"/>
        <v>255626.75249971432</v>
      </c>
    </row>
    <row r="58" spans="1:30" x14ac:dyDescent="0.35">
      <c r="A58" s="240">
        <f>-SUM(AA5:AA244)</f>
        <v>0</v>
      </c>
      <c r="B58" s="241" t="s">
        <v>63</v>
      </c>
      <c r="D58" s="20">
        <v>54</v>
      </c>
      <c r="E58" s="21">
        <f t="shared" ca="1" si="13"/>
        <v>46295</v>
      </c>
      <c r="F58" s="44">
        <f t="shared" ca="1" si="3"/>
        <v>46325</v>
      </c>
      <c r="G58" s="22" t="s">
        <v>119</v>
      </c>
      <c r="H58" s="44">
        <f t="shared" ca="1" si="18"/>
        <v>46295</v>
      </c>
      <c r="I58" s="158">
        <f t="shared" ca="1" si="22"/>
        <v>4166.666666666667</v>
      </c>
      <c r="J58" s="45">
        <f t="shared" ca="1" si="20"/>
        <v>0</v>
      </c>
      <c r="K58" s="158">
        <f t="shared" ca="1" si="23"/>
        <v>4166.666666666667</v>
      </c>
      <c r="L58" s="45"/>
      <c r="M58" s="45">
        <f t="shared" ca="1" si="21"/>
        <v>4166.666666666667</v>
      </c>
      <c r="N58" s="257">
        <f t="shared" ca="1" si="8"/>
        <v>0.05</v>
      </c>
      <c r="O58" s="23"/>
      <c r="P58" s="255">
        <f t="shared" ca="1" si="9"/>
        <v>9.4999999999999998E-3</v>
      </c>
      <c r="Q58" s="163">
        <f t="shared" ca="1" si="10"/>
        <v>0.05</v>
      </c>
      <c r="R58" s="164">
        <f ca="1">NPV(Q57/12,K58:$K$244) + ($A$14+$A$15+$A$16)/POWER(1+Q57/12,$A$28-D58+1)</f>
        <v>243147.33905218108</v>
      </c>
      <c r="S58" s="164">
        <f ca="1">NPV(Q58/12,K58:$K$244) + ($A$14+$A$15+$A$16)/POWER(1+Q58/12,$A$28-D58+1)</f>
        <v>243147.33905218108</v>
      </c>
      <c r="T58" s="45">
        <f t="shared" ca="1" si="19"/>
        <v>243147.33905218134</v>
      </c>
      <c r="U58" s="45">
        <f t="shared" ca="1" si="14"/>
        <v>1013.1139127174212</v>
      </c>
      <c r="V58" s="45">
        <f t="shared" ca="1" si="15"/>
        <v>-4166.666666666667</v>
      </c>
      <c r="W58" s="45">
        <f t="shared" ca="1" si="11"/>
        <v>0</v>
      </c>
      <c r="X58" s="25">
        <f t="shared" ca="1" si="16"/>
        <v>239993.78629823209</v>
      </c>
      <c r="Y58" s="341"/>
      <c r="Z58" s="28">
        <f t="shared" ca="1" si="17"/>
        <v>255626.75249971432</v>
      </c>
      <c r="AA58" s="233"/>
      <c r="AB58" s="45">
        <f t="shared" ca="1" si="12"/>
        <v>3815.3246641748406</v>
      </c>
      <c r="AC58" s="45">
        <f t="shared" ca="1" si="1"/>
        <v>0</v>
      </c>
      <c r="AD58" s="25">
        <f t="shared" ca="1" si="2"/>
        <v>251811.42783553948</v>
      </c>
    </row>
    <row r="59" spans="1:30" x14ac:dyDescent="0.35">
      <c r="A59" s="240">
        <f ca="1">-SUM(AB4:AB244)</f>
        <v>-457838.95970097941</v>
      </c>
      <c r="B59" s="241" t="s">
        <v>64</v>
      </c>
      <c r="C59" s="36"/>
      <c r="D59" s="20">
        <v>55</v>
      </c>
      <c r="E59" s="21">
        <f t="shared" ca="1" si="13"/>
        <v>46326</v>
      </c>
      <c r="F59" s="44">
        <f t="shared" ca="1" si="3"/>
        <v>46355</v>
      </c>
      <c r="G59" s="22" t="s">
        <v>119</v>
      </c>
      <c r="H59" s="44">
        <f t="shared" ca="1" si="18"/>
        <v>46326</v>
      </c>
      <c r="I59" s="158">
        <f t="shared" ca="1" si="22"/>
        <v>4166.666666666667</v>
      </c>
      <c r="J59" s="45">
        <f t="shared" ca="1" si="20"/>
        <v>0</v>
      </c>
      <c r="K59" s="158">
        <f t="shared" ca="1" si="23"/>
        <v>4166.666666666667</v>
      </c>
      <c r="L59" s="45"/>
      <c r="M59" s="45">
        <f t="shared" ca="1" si="21"/>
        <v>4166.666666666667</v>
      </c>
      <c r="N59" s="257">
        <f t="shared" ca="1" si="8"/>
        <v>0.05</v>
      </c>
      <c r="O59" s="23"/>
      <c r="P59" s="255">
        <f t="shared" ca="1" si="9"/>
        <v>9.4999999999999998E-3</v>
      </c>
      <c r="Q59" s="163">
        <f t="shared" ca="1" si="10"/>
        <v>0.05</v>
      </c>
      <c r="R59" s="164">
        <f ca="1">NPV(Q58/12,K59:$K$244) + ($A$14+$A$15+$A$16)/POWER(1+Q58/12,$A$28-D59+1)</f>
        <v>239993.7862982318</v>
      </c>
      <c r="S59" s="164">
        <f ca="1">NPV(Q59/12,K59:$K$244) + ($A$14+$A$15+$A$16)/POWER(1+Q59/12,$A$28-D59+1)</f>
        <v>239993.7862982318</v>
      </c>
      <c r="T59" s="45">
        <f t="shared" ca="1" si="19"/>
        <v>239993.78629823209</v>
      </c>
      <c r="U59" s="45">
        <f t="shared" ca="1" si="14"/>
        <v>999.97410957596594</v>
      </c>
      <c r="V59" s="45">
        <f t="shared" ca="1" si="15"/>
        <v>-4166.666666666667</v>
      </c>
      <c r="W59" s="45">
        <f t="shared" ca="1" si="11"/>
        <v>0</v>
      </c>
      <c r="X59" s="25">
        <f t="shared" ca="1" si="16"/>
        <v>236827.09374114141</v>
      </c>
      <c r="Y59" s="341"/>
      <c r="Z59" s="28">
        <f t="shared" ca="1" si="17"/>
        <v>251811.42783553948</v>
      </c>
      <c r="AA59" s="233"/>
      <c r="AB59" s="45">
        <f t="shared" ca="1" si="12"/>
        <v>3815.3246641748406</v>
      </c>
      <c r="AC59" s="45">
        <f t="shared" ca="1" si="1"/>
        <v>0</v>
      </c>
      <c r="AD59" s="25">
        <f t="shared" ca="1" si="2"/>
        <v>247996.10317136464</v>
      </c>
    </row>
    <row r="60" spans="1:30" x14ac:dyDescent="0.35">
      <c r="A60" s="240">
        <f ca="1">SUM(AC5:AC244)</f>
        <v>0</v>
      </c>
      <c r="B60" s="241" t="s">
        <v>65</v>
      </c>
      <c r="C60" s="38"/>
      <c r="D60" s="20">
        <v>56</v>
      </c>
      <c r="E60" s="21">
        <f t="shared" ca="1" si="13"/>
        <v>46356</v>
      </c>
      <c r="F60" s="44">
        <f t="shared" ca="1" si="3"/>
        <v>46386</v>
      </c>
      <c r="G60" s="22" t="s">
        <v>119</v>
      </c>
      <c r="H60" s="44">
        <f t="shared" ca="1" si="18"/>
        <v>46356</v>
      </c>
      <c r="I60" s="158">
        <f t="shared" ca="1" si="22"/>
        <v>4166.666666666667</v>
      </c>
      <c r="J60" s="45">
        <f t="shared" ca="1" si="20"/>
        <v>0</v>
      </c>
      <c r="K60" s="158">
        <f t="shared" ca="1" si="23"/>
        <v>4166.666666666667</v>
      </c>
      <c r="L60" s="45"/>
      <c r="M60" s="45">
        <f t="shared" ca="1" si="21"/>
        <v>4166.666666666667</v>
      </c>
      <c r="N60" s="257">
        <f t="shared" ca="1" si="8"/>
        <v>0.05</v>
      </c>
      <c r="O60" s="23"/>
      <c r="P60" s="255">
        <f t="shared" ca="1" si="9"/>
        <v>9.4999999999999998E-3</v>
      </c>
      <c r="Q60" s="163">
        <f t="shared" ca="1" si="10"/>
        <v>0.05</v>
      </c>
      <c r="R60" s="164">
        <f ca="1">NPV(Q59/12,K60:$K$244) + ($A$14+$A$15+$A$16)/POWER(1+Q59/12,$A$28-D60+1)</f>
        <v>236827.09374114111</v>
      </c>
      <c r="S60" s="164">
        <f ca="1">NPV(Q60/12,K60:$K$244) + ($A$14+$A$15+$A$16)/POWER(1+Q60/12,$A$28-D60+1)</f>
        <v>236827.09374114111</v>
      </c>
      <c r="T60" s="45">
        <f t="shared" ca="1" si="19"/>
        <v>236827.09374114141</v>
      </c>
      <c r="U60" s="45">
        <f t="shared" ca="1" si="14"/>
        <v>986.77955725475476</v>
      </c>
      <c r="V60" s="45">
        <f t="shared" ca="1" si="15"/>
        <v>-4166.666666666667</v>
      </c>
      <c r="W60" s="45">
        <f t="shared" ca="1" si="11"/>
        <v>0</v>
      </c>
      <c r="X60" s="25">
        <f t="shared" ca="1" si="16"/>
        <v>233647.2066317295</v>
      </c>
      <c r="Y60" s="341"/>
      <c r="Z60" s="28">
        <f t="shared" ca="1" si="17"/>
        <v>247996.10317136464</v>
      </c>
      <c r="AA60" s="233"/>
      <c r="AB60" s="45">
        <f t="shared" ca="1" si="12"/>
        <v>3815.3246641748406</v>
      </c>
      <c r="AC60" s="45">
        <f t="shared" ca="1" si="1"/>
        <v>0</v>
      </c>
      <c r="AD60" s="25">
        <f t="shared" ca="1" si="2"/>
        <v>244180.7785071898</v>
      </c>
    </row>
    <row r="61" spans="1:30" x14ac:dyDescent="0.35">
      <c r="A61" s="244">
        <f ca="1">SUM(A57:A60)</f>
        <v>9.3132257461547852E-10</v>
      </c>
      <c r="B61" s="245" t="s">
        <v>254</v>
      </c>
      <c r="C61" s="38"/>
      <c r="D61" s="20">
        <v>57</v>
      </c>
      <c r="E61" s="21">
        <f t="shared" ca="1" si="13"/>
        <v>46387</v>
      </c>
      <c r="F61" s="44">
        <f t="shared" ca="1" si="3"/>
        <v>46417</v>
      </c>
      <c r="G61" s="22" t="s">
        <v>119</v>
      </c>
      <c r="H61" s="44">
        <f t="shared" ca="1" si="18"/>
        <v>46387</v>
      </c>
      <c r="I61" s="158">
        <f t="shared" ca="1" si="22"/>
        <v>4166.666666666667</v>
      </c>
      <c r="J61" s="45">
        <f t="shared" ca="1" si="20"/>
        <v>0</v>
      </c>
      <c r="K61" s="158">
        <f t="shared" ca="1" si="23"/>
        <v>4166.666666666667</v>
      </c>
      <c r="L61" s="45"/>
      <c r="M61" s="45">
        <f t="shared" ca="1" si="21"/>
        <v>4166.666666666667</v>
      </c>
      <c r="N61" s="257">
        <f t="shared" ca="1" si="8"/>
        <v>0.05</v>
      </c>
      <c r="O61" s="23"/>
      <c r="P61" s="255">
        <f t="shared" ca="1" si="9"/>
        <v>9.4999999999999998E-3</v>
      </c>
      <c r="Q61" s="163">
        <f t="shared" ca="1" si="10"/>
        <v>0.05</v>
      </c>
      <c r="R61" s="164">
        <f ca="1">NPV(Q60/12,K61:$K$244) + ($A$14+$A$15+$A$16)/POWER(1+Q60/12,$A$28-D61+1)</f>
        <v>233647.2066317292</v>
      </c>
      <c r="S61" s="164">
        <f ca="1">NPV(Q61/12,K61:$K$244) + ($A$14+$A$15+$A$16)/POWER(1+Q61/12,$A$28-D61+1)</f>
        <v>233647.2066317292</v>
      </c>
      <c r="T61" s="45">
        <f t="shared" ca="1" si="19"/>
        <v>233647.2066317295</v>
      </c>
      <c r="U61" s="45">
        <f t="shared" ca="1" si="14"/>
        <v>973.53002763220502</v>
      </c>
      <c r="V61" s="45">
        <f t="shared" ca="1" si="15"/>
        <v>-4166.666666666667</v>
      </c>
      <c r="W61" s="45">
        <f t="shared" ca="1" si="11"/>
        <v>0</v>
      </c>
      <c r="X61" s="25">
        <f t="shared" ca="1" si="16"/>
        <v>230454.06999269503</v>
      </c>
      <c r="Y61" s="341"/>
      <c r="Z61" s="28">
        <f t="shared" ca="1" si="17"/>
        <v>244180.7785071898</v>
      </c>
      <c r="AA61" s="233"/>
      <c r="AB61" s="45">
        <f t="shared" ca="1" si="12"/>
        <v>3815.3246641748406</v>
      </c>
      <c r="AC61" s="45">
        <f t="shared" ca="1" si="1"/>
        <v>0</v>
      </c>
      <c r="AD61" s="25">
        <f t="shared" ca="1" si="2"/>
        <v>240365.45384301496</v>
      </c>
    </row>
    <row r="62" spans="1:30" x14ac:dyDescent="0.35">
      <c r="C62" s="38"/>
      <c r="D62" s="20">
        <v>58</v>
      </c>
      <c r="E62" s="21">
        <f t="shared" ca="1" si="13"/>
        <v>46418</v>
      </c>
      <c r="F62" s="44">
        <f t="shared" ca="1" si="3"/>
        <v>46445</v>
      </c>
      <c r="G62" s="22" t="s">
        <v>119</v>
      </c>
      <c r="H62" s="44">
        <f t="shared" ca="1" si="18"/>
        <v>46418</v>
      </c>
      <c r="I62" s="158">
        <f t="shared" ca="1" si="22"/>
        <v>4166.666666666667</v>
      </c>
      <c r="J62" s="45">
        <f t="shared" ca="1" si="20"/>
        <v>0</v>
      </c>
      <c r="K62" s="158">
        <f t="shared" ca="1" si="23"/>
        <v>4166.666666666667</v>
      </c>
      <c r="L62" s="45"/>
      <c r="M62" s="45">
        <f t="shared" ca="1" si="21"/>
        <v>4166.666666666667</v>
      </c>
      <c r="N62" s="257">
        <f t="shared" ca="1" si="8"/>
        <v>0.05</v>
      </c>
      <c r="O62" s="23"/>
      <c r="P62" s="255">
        <f t="shared" ca="1" si="9"/>
        <v>9.4999999999999998E-3</v>
      </c>
      <c r="Q62" s="163">
        <f t="shared" ca="1" si="10"/>
        <v>0.05</v>
      </c>
      <c r="R62" s="164">
        <f ca="1">NPV(Q61/12,K62:$K$244) + ($A$14+$A$15+$A$16)/POWER(1+Q61/12,$A$28-D62+1)</f>
        <v>230454.06999269474</v>
      </c>
      <c r="S62" s="164">
        <f ca="1">NPV(Q62/12,K62:$K$244) + ($A$14+$A$15+$A$16)/POWER(1+Q62/12,$A$28-D62+1)</f>
        <v>230454.06999269474</v>
      </c>
      <c r="T62" s="45">
        <f t="shared" ca="1" si="19"/>
        <v>230454.06999269503</v>
      </c>
      <c r="U62" s="45">
        <f t="shared" ca="1" si="14"/>
        <v>960.22529163622812</v>
      </c>
      <c r="V62" s="45">
        <f t="shared" ca="1" si="15"/>
        <v>-4166.666666666667</v>
      </c>
      <c r="W62" s="45">
        <f t="shared" ca="1" si="11"/>
        <v>0</v>
      </c>
      <c r="X62" s="25">
        <f t="shared" ca="1" si="16"/>
        <v>227247.6286176646</v>
      </c>
      <c r="Y62" s="341"/>
      <c r="Z62" s="28">
        <f t="shared" ca="1" si="17"/>
        <v>240365.45384301496</v>
      </c>
      <c r="AA62" s="233"/>
      <c r="AB62" s="45">
        <f t="shared" ca="1" si="12"/>
        <v>3815.3246641748406</v>
      </c>
      <c r="AC62" s="45">
        <f t="shared" ca="1" si="1"/>
        <v>0</v>
      </c>
      <c r="AD62" s="25">
        <f t="shared" ca="1" si="2"/>
        <v>236550.12917884011</v>
      </c>
    </row>
    <row r="63" spans="1:30" x14ac:dyDescent="0.35">
      <c r="C63" s="38"/>
      <c r="D63" s="20">
        <v>59</v>
      </c>
      <c r="E63" s="21">
        <f t="shared" ca="1" si="13"/>
        <v>46446</v>
      </c>
      <c r="F63" s="44">
        <f t="shared" ca="1" si="3"/>
        <v>46476</v>
      </c>
      <c r="G63" s="22" t="s">
        <v>119</v>
      </c>
      <c r="H63" s="44">
        <f t="shared" ca="1" si="18"/>
        <v>46446</v>
      </c>
      <c r="I63" s="158">
        <f t="shared" ca="1" si="22"/>
        <v>4166.666666666667</v>
      </c>
      <c r="J63" s="45">
        <f t="shared" ca="1" si="20"/>
        <v>0</v>
      </c>
      <c r="K63" s="158">
        <f t="shared" ca="1" si="23"/>
        <v>4166.666666666667</v>
      </c>
      <c r="L63" s="45"/>
      <c r="M63" s="45">
        <f t="shared" ca="1" si="21"/>
        <v>4166.666666666667</v>
      </c>
      <c r="N63" s="257">
        <f t="shared" ca="1" si="8"/>
        <v>0.05</v>
      </c>
      <c r="O63" s="23"/>
      <c r="P63" s="255">
        <f t="shared" ca="1" si="9"/>
        <v>9.4999999999999998E-3</v>
      </c>
      <c r="Q63" s="163">
        <f t="shared" ca="1" si="10"/>
        <v>0.05</v>
      </c>
      <c r="R63" s="164">
        <f ca="1">NPV(Q62/12,K63:$K$244) + ($A$14+$A$15+$A$16)/POWER(1+Q62/12,$A$28-D63+1)</f>
        <v>227247.62861766428</v>
      </c>
      <c r="S63" s="164">
        <f ca="1">NPV(Q63/12,K63:$K$244) + ($A$14+$A$15+$A$16)/POWER(1+Q63/12,$A$28-D63+1)</f>
        <v>227247.62861766428</v>
      </c>
      <c r="T63" s="45">
        <f t="shared" ca="1" si="19"/>
        <v>227247.6286176646</v>
      </c>
      <c r="U63" s="45">
        <f t="shared" ca="1" si="14"/>
        <v>946.86511924026797</v>
      </c>
      <c r="V63" s="45">
        <f t="shared" ca="1" si="15"/>
        <v>-4166.666666666667</v>
      </c>
      <c r="W63" s="45">
        <f t="shared" ca="1" si="11"/>
        <v>0</v>
      </c>
      <c r="X63" s="25">
        <f t="shared" ca="1" si="16"/>
        <v>224027.82707023821</v>
      </c>
      <c r="Y63" s="341"/>
      <c r="Z63" s="28">
        <f t="shared" ca="1" si="17"/>
        <v>236550.12917884011</v>
      </c>
      <c r="AA63" s="233"/>
      <c r="AB63" s="45">
        <f t="shared" ca="1" si="12"/>
        <v>3815.3246641748406</v>
      </c>
      <c r="AC63" s="45">
        <f t="shared" ca="1" si="1"/>
        <v>0</v>
      </c>
      <c r="AD63" s="25">
        <f t="shared" ca="1" si="2"/>
        <v>232734.80451466527</v>
      </c>
    </row>
    <row r="64" spans="1:30" x14ac:dyDescent="0.35">
      <c r="C64" s="29"/>
      <c r="D64" s="20">
        <v>60</v>
      </c>
      <c r="E64" s="21">
        <f t="shared" ca="1" si="13"/>
        <v>46477</v>
      </c>
      <c r="F64" s="44">
        <f t="shared" ca="1" si="3"/>
        <v>46506</v>
      </c>
      <c r="G64" s="22" t="s">
        <v>119</v>
      </c>
      <c r="H64" s="44">
        <f t="shared" ca="1" si="18"/>
        <v>46477</v>
      </c>
      <c r="I64" s="158">
        <f t="shared" ca="1" si="22"/>
        <v>4166.666666666667</v>
      </c>
      <c r="J64" s="45">
        <f t="shared" ca="1" si="20"/>
        <v>0</v>
      </c>
      <c r="K64" s="158">
        <f t="shared" ca="1" si="23"/>
        <v>4166.666666666667</v>
      </c>
      <c r="L64" s="45"/>
      <c r="M64" s="45">
        <f t="shared" ca="1" si="21"/>
        <v>4166.666666666667</v>
      </c>
      <c r="N64" s="257">
        <f t="shared" ca="1" si="8"/>
        <v>0.05</v>
      </c>
      <c r="O64" s="23"/>
      <c r="P64" s="255">
        <f t="shared" ca="1" si="9"/>
        <v>9.4999999999999998E-3</v>
      </c>
      <c r="Q64" s="163">
        <f t="shared" ca="1" si="10"/>
        <v>0.05</v>
      </c>
      <c r="R64" s="164">
        <f ca="1">NPV(Q63/12,K64:$K$244) + ($A$14+$A$15+$A$16)/POWER(1+Q63/12,$A$28-D64+1)</f>
        <v>224027.82707023789</v>
      </c>
      <c r="S64" s="164">
        <f ca="1">NPV(Q64/12,K64:$K$244) + ($A$14+$A$15+$A$16)/POWER(1+Q64/12,$A$28-D64+1)</f>
        <v>224027.82707023789</v>
      </c>
      <c r="T64" s="45">
        <f t="shared" ca="1" si="19"/>
        <v>224027.82707023821</v>
      </c>
      <c r="U64" s="45">
        <f t="shared" ca="1" si="14"/>
        <v>933.44927945932466</v>
      </c>
      <c r="V64" s="45">
        <f t="shared" ca="1" si="15"/>
        <v>-4166.666666666667</v>
      </c>
      <c r="W64" s="45">
        <f t="shared" ca="1" si="11"/>
        <v>0</v>
      </c>
      <c r="X64" s="25">
        <f t="shared" ca="1" si="16"/>
        <v>220794.6096830309</v>
      </c>
      <c r="Y64" s="341"/>
      <c r="Z64" s="28">
        <f t="shared" ca="1" si="17"/>
        <v>232734.80451466527</v>
      </c>
      <c r="AA64" s="233"/>
      <c r="AB64" s="45">
        <f t="shared" ca="1" si="12"/>
        <v>3815.3246641748406</v>
      </c>
      <c r="AC64" s="45">
        <f t="shared" ca="1" si="1"/>
        <v>0</v>
      </c>
      <c r="AD64" s="25">
        <f t="shared" ca="1" si="2"/>
        <v>228919.47985049043</v>
      </c>
    </row>
    <row r="65" spans="4:30" x14ac:dyDescent="0.35">
      <c r="D65" s="20">
        <v>61</v>
      </c>
      <c r="E65" s="21">
        <f t="shared" ca="1" si="13"/>
        <v>46507</v>
      </c>
      <c r="F65" s="44">
        <f t="shared" ca="1" si="3"/>
        <v>46537</v>
      </c>
      <c r="G65" s="22" t="s">
        <v>119</v>
      </c>
      <c r="H65" s="44">
        <f t="shared" ca="1" si="18"/>
        <v>46507</v>
      </c>
      <c r="I65" s="158">
        <f t="shared" ca="1" si="22"/>
        <v>4166.666666666667</v>
      </c>
      <c r="J65" s="45">
        <f t="shared" ca="1" si="20"/>
        <v>0</v>
      </c>
      <c r="K65" s="158">
        <f t="shared" ca="1" si="23"/>
        <v>4166.666666666667</v>
      </c>
      <c r="L65" s="45"/>
      <c r="M65" s="45">
        <f t="shared" ca="1" si="21"/>
        <v>4166.666666666667</v>
      </c>
      <c r="N65" s="257">
        <f t="shared" ca="1" si="8"/>
        <v>0.05</v>
      </c>
      <c r="O65" s="23"/>
      <c r="P65" s="255">
        <f t="shared" ca="1" si="9"/>
        <v>9.4999999999999998E-3</v>
      </c>
      <c r="Q65" s="163">
        <f t="shared" ca="1" si="10"/>
        <v>0.05</v>
      </c>
      <c r="R65" s="164">
        <f ca="1">NPV(Q64/12,K65:$K$244) + ($A$14+$A$15+$A$16)/POWER(1+Q64/12,$A$28-D65+1)</f>
        <v>220794.60968303055</v>
      </c>
      <c r="S65" s="164">
        <f ca="1">NPV(Q65/12,K65:$K$244) + ($A$14+$A$15+$A$16)/POWER(1+Q65/12,$A$28-D65+1)</f>
        <v>220794.60968303055</v>
      </c>
      <c r="T65" s="45">
        <f t="shared" ca="1" si="19"/>
        <v>220794.6096830309</v>
      </c>
      <c r="U65" s="45">
        <f t="shared" ca="1" si="14"/>
        <v>919.97754034596073</v>
      </c>
      <c r="V65" s="45">
        <f t="shared" ca="1" si="15"/>
        <v>-4166.666666666667</v>
      </c>
      <c r="W65" s="45">
        <f t="shared" ca="1" si="11"/>
        <v>0</v>
      </c>
      <c r="X65" s="25">
        <f t="shared" ca="1" si="16"/>
        <v>217547.92055671019</v>
      </c>
      <c r="Y65" s="341"/>
      <c r="Z65" s="28">
        <f t="shared" ca="1" si="17"/>
        <v>228919.47985049043</v>
      </c>
      <c r="AA65" s="233"/>
      <c r="AB65" s="45">
        <f t="shared" ca="1" si="12"/>
        <v>3815.3246641748406</v>
      </c>
      <c r="AC65" s="45">
        <f t="shared" ca="1" si="1"/>
        <v>0</v>
      </c>
      <c r="AD65" s="25">
        <f t="shared" ca="1" si="2"/>
        <v>225104.15518631559</v>
      </c>
    </row>
    <row r="66" spans="4:30" x14ac:dyDescent="0.35">
      <c r="D66" s="20">
        <v>62</v>
      </c>
      <c r="E66" s="21">
        <f t="shared" ca="1" si="13"/>
        <v>46538</v>
      </c>
      <c r="F66" s="44">
        <f t="shared" ca="1" si="3"/>
        <v>46567</v>
      </c>
      <c r="G66" s="22" t="s">
        <v>119</v>
      </c>
      <c r="H66" s="44">
        <f t="shared" ca="1" si="18"/>
        <v>46538</v>
      </c>
      <c r="I66" s="158">
        <f t="shared" ca="1" si="22"/>
        <v>4166.666666666667</v>
      </c>
      <c r="J66" s="45">
        <f t="shared" ca="1" si="20"/>
        <v>0</v>
      </c>
      <c r="K66" s="158">
        <f t="shared" ca="1" si="23"/>
        <v>4166.666666666667</v>
      </c>
      <c r="L66" s="45"/>
      <c r="M66" s="45">
        <f t="shared" ca="1" si="21"/>
        <v>4166.666666666667</v>
      </c>
      <c r="N66" s="257">
        <f t="shared" ca="1" si="8"/>
        <v>0.05</v>
      </c>
      <c r="O66" s="23"/>
      <c r="P66" s="255">
        <f t="shared" ca="1" si="9"/>
        <v>9.4999999999999998E-3</v>
      </c>
      <c r="Q66" s="163">
        <f t="shared" ca="1" si="10"/>
        <v>0.05</v>
      </c>
      <c r="R66" s="164">
        <f ca="1">NPV(Q65/12,K66:$K$244) + ($A$14+$A$15+$A$16)/POWER(1+Q65/12,$A$28-D66+1)</f>
        <v>217547.92055670984</v>
      </c>
      <c r="S66" s="164">
        <f ca="1">NPV(Q66/12,K66:$K$244) + ($A$14+$A$15+$A$16)/POWER(1+Q66/12,$A$28-D66+1)</f>
        <v>217547.92055670984</v>
      </c>
      <c r="T66" s="45">
        <f t="shared" ca="1" si="19"/>
        <v>217547.92055671019</v>
      </c>
      <c r="U66" s="45">
        <f t="shared" ca="1" si="14"/>
        <v>906.44966898629116</v>
      </c>
      <c r="V66" s="45">
        <f t="shared" ca="1" si="15"/>
        <v>-4166.666666666667</v>
      </c>
      <c r="W66" s="45">
        <f t="shared" ca="1" si="11"/>
        <v>0</v>
      </c>
      <c r="X66" s="25">
        <f t="shared" ca="1" si="16"/>
        <v>214287.70355902982</v>
      </c>
      <c r="Y66" s="341"/>
      <c r="Z66" s="28">
        <f t="shared" ca="1" si="17"/>
        <v>225104.15518631559</v>
      </c>
      <c r="AA66" s="233"/>
      <c r="AB66" s="45">
        <f t="shared" ca="1" si="12"/>
        <v>3815.3246641748406</v>
      </c>
      <c r="AC66" s="45">
        <f t="shared" ca="1" si="1"/>
        <v>0</v>
      </c>
      <c r="AD66" s="25">
        <f t="shared" ca="1" si="2"/>
        <v>221288.83052214075</v>
      </c>
    </row>
    <row r="67" spans="4:30" x14ac:dyDescent="0.35">
      <c r="D67" s="20">
        <v>63</v>
      </c>
      <c r="E67" s="21">
        <f t="shared" ca="1" si="13"/>
        <v>46568</v>
      </c>
      <c r="F67" s="44">
        <f t="shared" ca="1" si="3"/>
        <v>46598</v>
      </c>
      <c r="G67" s="22" t="s">
        <v>119</v>
      </c>
      <c r="H67" s="44">
        <f t="shared" ca="1" si="18"/>
        <v>46568</v>
      </c>
      <c r="I67" s="158">
        <f t="shared" ca="1" si="22"/>
        <v>4166.666666666667</v>
      </c>
      <c r="J67" s="45">
        <f t="shared" ca="1" si="20"/>
        <v>0</v>
      </c>
      <c r="K67" s="158">
        <f t="shared" ca="1" si="23"/>
        <v>4166.666666666667</v>
      </c>
      <c r="L67" s="45"/>
      <c r="M67" s="45">
        <f t="shared" ca="1" si="21"/>
        <v>4166.666666666667</v>
      </c>
      <c r="N67" s="257">
        <f t="shared" ca="1" si="8"/>
        <v>0.05</v>
      </c>
      <c r="O67" s="23"/>
      <c r="P67" s="255">
        <f t="shared" ca="1" si="9"/>
        <v>9.4999999999999998E-3</v>
      </c>
      <c r="Q67" s="163">
        <f t="shared" ca="1" si="10"/>
        <v>0.05</v>
      </c>
      <c r="R67" s="164">
        <f ca="1">NPV(Q66/12,K67:$K$244) + ($A$14+$A$15+$A$16)/POWER(1+Q66/12,$A$28-D67+1)</f>
        <v>214287.70355902947</v>
      </c>
      <c r="S67" s="164">
        <f ca="1">NPV(Q67/12,K67:$K$244) + ($A$14+$A$15+$A$16)/POWER(1+Q67/12,$A$28-D67+1)</f>
        <v>214287.70355902947</v>
      </c>
      <c r="T67" s="45">
        <f t="shared" ca="1" si="19"/>
        <v>214287.70355902982</v>
      </c>
      <c r="U67" s="45">
        <f t="shared" ca="1" si="14"/>
        <v>892.86543149595616</v>
      </c>
      <c r="V67" s="45">
        <f t="shared" ca="1" si="15"/>
        <v>-4166.666666666667</v>
      </c>
      <c r="W67" s="45">
        <f t="shared" ca="1" si="11"/>
        <v>0</v>
      </c>
      <c r="X67" s="25">
        <f t="shared" ca="1" si="16"/>
        <v>211013.9023238591</v>
      </c>
      <c r="Y67" s="341"/>
      <c r="Z67" s="28">
        <f t="shared" ca="1" si="17"/>
        <v>221288.83052214075</v>
      </c>
      <c r="AA67" s="233"/>
      <c r="AB67" s="45">
        <f t="shared" ca="1" si="12"/>
        <v>3815.3246641748406</v>
      </c>
      <c r="AC67" s="45">
        <f t="shared" ca="1" si="1"/>
        <v>0</v>
      </c>
      <c r="AD67" s="25">
        <f t="shared" ca="1" si="2"/>
        <v>217473.50585796591</v>
      </c>
    </row>
    <row r="68" spans="4:30" x14ac:dyDescent="0.35">
      <c r="D68" s="20">
        <v>64</v>
      </c>
      <c r="E68" s="21">
        <f t="shared" ca="1" si="13"/>
        <v>46599</v>
      </c>
      <c r="F68" s="44">
        <f t="shared" ca="1" si="3"/>
        <v>46629</v>
      </c>
      <c r="G68" s="22" t="s">
        <v>119</v>
      </c>
      <c r="H68" s="44">
        <f t="shared" ca="1" si="18"/>
        <v>46599</v>
      </c>
      <c r="I68" s="158">
        <f t="shared" ca="1" si="22"/>
        <v>4166.666666666667</v>
      </c>
      <c r="J68" s="45">
        <f t="shared" ca="1" si="20"/>
        <v>0</v>
      </c>
      <c r="K68" s="158">
        <f t="shared" ca="1" si="23"/>
        <v>4166.666666666667</v>
      </c>
      <c r="L68" s="45"/>
      <c r="M68" s="45">
        <f t="shared" ca="1" si="21"/>
        <v>4166.666666666667</v>
      </c>
      <c r="N68" s="257">
        <f t="shared" ca="1" si="8"/>
        <v>0.05</v>
      </c>
      <c r="O68" s="23"/>
      <c r="P68" s="255">
        <f t="shared" ca="1" si="9"/>
        <v>9.4999999999999998E-3</v>
      </c>
      <c r="Q68" s="163">
        <f t="shared" ca="1" si="10"/>
        <v>0.05</v>
      </c>
      <c r="R68" s="164">
        <f ca="1">NPV(Q67/12,K68:$K$244) + ($A$14+$A$15+$A$16)/POWER(1+Q67/12,$A$28-D68+1)</f>
        <v>211013.90232385873</v>
      </c>
      <c r="S68" s="164">
        <f ca="1">NPV(Q68/12,K68:$K$244) + ($A$14+$A$15+$A$16)/POWER(1+Q68/12,$A$28-D68+1)</f>
        <v>211013.90232385873</v>
      </c>
      <c r="T68" s="45">
        <f t="shared" ca="1" si="19"/>
        <v>211013.9023238591</v>
      </c>
      <c r="U68" s="45">
        <f t="shared" ca="1" si="14"/>
        <v>879.22459301607807</v>
      </c>
      <c r="V68" s="45">
        <f t="shared" ca="1" si="15"/>
        <v>-4166.666666666667</v>
      </c>
      <c r="W68" s="45">
        <f t="shared" ca="1" si="11"/>
        <v>0</v>
      </c>
      <c r="X68" s="25">
        <f t="shared" ca="1" si="16"/>
        <v>207726.46025020853</v>
      </c>
      <c r="Y68" s="341"/>
      <c r="Z68" s="28">
        <f t="shared" ca="1" si="17"/>
        <v>217473.50585796591</v>
      </c>
      <c r="AA68" s="233"/>
      <c r="AB68" s="45">
        <f t="shared" ca="1" si="12"/>
        <v>3815.3246641748406</v>
      </c>
      <c r="AC68" s="45">
        <f t="shared" ref="AC68:AC131" ca="1" si="24">W68</f>
        <v>0</v>
      </c>
      <c r="AD68" s="25">
        <f t="shared" ref="AD68:AD131" ca="1" si="25">Z68-AA68-AB68+AC68</f>
        <v>213658.18119379107</v>
      </c>
    </row>
    <row r="69" spans="4:30" x14ac:dyDescent="0.35">
      <c r="D69" s="20">
        <v>65</v>
      </c>
      <c r="E69" s="21">
        <f t="shared" ca="1" si="13"/>
        <v>46630</v>
      </c>
      <c r="F69" s="44">
        <f t="shared" ref="F69:F132" ca="1" si="26">E70-1</f>
        <v>46659</v>
      </c>
      <c r="G69" s="22" t="s">
        <v>119</v>
      </c>
      <c r="H69" s="44">
        <f t="shared" ca="1" si="18"/>
        <v>46630</v>
      </c>
      <c r="I69" s="158">
        <f t="shared" ca="1" si="22"/>
        <v>4166.666666666667</v>
      </c>
      <c r="J69" s="45">
        <f t="shared" ca="1" si="20"/>
        <v>0</v>
      </c>
      <c r="K69" s="158">
        <f t="shared" ca="1" si="23"/>
        <v>4166.666666666667</v>
      </c>
      <c r="L69" s="45"/>
      <c r="M69" s="45">
        <f t="shared" ca="1" si="21"/>
        <v>4166.666666666667</v>
      </c>
      <c r="N69" s="257">
        <f t="shared" ref="N69:N132" ca="1" si="27">$A$6</f>
        <v>0.05</v>
      </c>
      <c r="O69" s="23"/>
      <c r="P69" s="255">
        <f t="shared" ref="P69:P132" ca="1" si="28">$A$7</f>
        <v>9.4999999999999998E-3</v>
      </c>
      <c r="Q69" s="163">
        <f t="shared" ref="Q69:Q132" ca="1" si="29">$A$8</f>
        <v>0.05</v>
      </c>
      <c r="R69" s="164">
        <f ca="1">NPV(Q68/12,K69:$K$244) + ($A$14+$A$15+$A$16)/POWER(1+Q68/12,$A$28-D69+1)</f>
        <v>207726.46025020815</v>
      </c>
      <c r="S69" s="164">
        <f ca="1">NPV(Q69/12,K69:$K$244) + ($A$14+$A$15+$A$16)/POWER(1+Q69/12,$A$28-D69+1)</f>
        <v>207726.46025020815</v>
      </c>
      <c r="T69" s="45">
        <f t="shared" ref="T69:T132" ca="1" si="30">IF(ISBLANK(G69),0,X68)</f>
        <v>207726.46025020853</v>
      </c>
      <c r="U69" s="45">
        <f t="shared" ca="1" si="14"/>
        <v>865.5269177092008</v>
      </c>
      <c r="V69" s="45">
        <f t="shared" ca="1" si="15"/>
        <v>-4166.666666666667</v>
      </c>
      <c r="W69" s="45">
        <f t="shared" ref="W69:W132" ca="1" si="31">S69-R69</f>
        <v>0</v>
      </c>
      <c r="X69" s="25">
        <f t="shared" ca="1" si="16"/>
        <v>204425.32050125109</v>
      </c>
      <c r="Y69" s="341"/>
      <c r="Z69" s="28">
        <f t="shared" ca="1" si="17"/>
        <v>213658.18119379107</v>
      </c>
      <c r="AA69" s="233"/>
      <c r="AB69" s="45">
        <f t="shared" ref="AB69:AB132" ca="1" si="32">IFERROR(Z69/($A$29-D69+1),0)</f>
        <v>3815.3246641748406</v>
      </c>
      <c r="AC69" s="45">
        <f t="shared" ca="1" si="24"/>
        <v>0</v>
      </c>
      <c r="AD69" s="25">
        <f t="shared" ca="1" si="25"/>
        <v>209842.85652961623</v>
      </c>
    </row>
    <row r="70" spans="4:30" x14ac:dyDescent="0.35">
      <c r="D70" s="20">
        <v>66</v>
      </c>
      <c r="E70" s="21">
        <f t="shared" ref="E70:E133" ca="1" si="33">EOMONTH(H70,0)</f>
        <v>46660</v>
      </c>
      <c r="F70" s="44">
        <f t="shared" ca="1" si="26"/>
        <v>46690</v>
      </c>
      <c r="G70" s="22" t="s">
        <v>119</v>
      </c>
      <c r="H70" s="44">
        <f t="shared" ca="1" si="18"/>
        <v>46660</v>
      </c>
      <c r="I70" s="158">
        <f t="shared" ref="I70:I133" ca="1" si="34">IF(D70&gt;$A$29,0,$A$10)</f>
        <v>4166.666666666667</v>
      </c>
      <c r="J70" s="45">
        <f t="shared" ca="1" si="20"/>
        <v>0</v>
      </c>
      <c r="K70" s="158">
        <f t="shared" ref="K70:K133" ca="1" si="35">IF(D70&gt;$A$29,0,$A$10)</f>
        <v>4166.666666666667</v>
      </c>
      <c r="L70" s="45"/>
      <c r="M70" s="45">
        <f t="shared" ref="M70:M133" ca="1" si="36">K70+L70</f>
        <v>4166.666666666667</v>
      </c>
      <c r="N70" s="257">
        <f t="shared" ca="1" si="27"/>
        <v>0.05</v>
      </c>
      <c r="O70" s="23"/>
      <c r="P70" s="255">
        <f t="shared" ca="1" si="28"/>
        <v>9.4999999999999998E-3</v>
      </c>
      <c r="Q70" s="163">
        <f t="shared" ca="1" si="29"/>
        <v>0.05</v>
      </c>
      <c r="R70" s="164">
        <f ca="1">NPV(Q69/12,K70:$K$244) + ($A$14+$A$15+$A$16)/POWER(1+Q69/12,$A$28-D70+1)</f>
        <v>204425.32050125068</v>
      </c>
      <c r="S70" s="164">
        <f ca="1">NPV(Q70/12,K70:$K$244) + ($A$14+$A$15+$A$16)/POWER(1+Q70/12,$A$28-D70+1)</f>
        <v>204425.32050125068</v>
      </c>
      <c r="T70" s="45">
        <f t="shared" ca="1" si="30"/>
        <v>204425.32050125109</v>
      </c>
      <c r="U70" s="45">
        <f t="shared" ref="U70:U133" ca="1" si="37">S70*Q70/12</f>
        <v>851.77216875521117</v>
      </c>
      <c r="V70" s="45">
        <f t="shared" ref="V70:V133" ca="1" si="38">-(K70+L70)</f>
        <v>-4166.666666666667</v>
      </c>
      <c r="W70" s="45">
        <f t="shared" ca="1" si="31"/>
        <v>0</v>
      </c>
      <c r="X70" s="25">
        <f t="shared" ref="X70:X133" ca="1" si="39">T70+W70+U70+V70</f>
        <v>201110.42600333964</v>
      </c>
      <c r="Y70" s="341"/>
      <c r="Z70" s="28">
        <f t="shared" ref="Z70:Z133" ca="1" si="40">AD69</f>
        <v>209842.85652961623</v>
      </c>
      <c r="AA70" s="233"/>
      <c r="AB70" s="45">
        <f t="shared" ca="1" si="32"/>
        <v>3815.3246641748406</v>
      </c>
      <c r="AC70" s="45">
        <f t="shared" ca="1" si="24"/>
        <v>0</v>
      </c>
      <c r="AD70" s="25">
        <f t="shared" ca="1" si="25"/>
        <v>206027.53186544139</v>
      </c>
    </row>
    <row r="71" spans="4:30" x14ac:dyDescent="0.35">
      <c r="D71" s="20">
        <v>67</v>
      </c>
      <c r="E71" s="21">
        <f t="shared" ca="1" si="33"/>
        <v>46691</v>
      </c>
      <c r="F71" s="44">
        <f t="shared" ca="1" si="26"/>
        <v>46720</v>
      </c>
      <c r="G71" s="22" t="s">
        <v>119</v>
      </c>
      <c r="H71" s="44">
        <f t="shared" ref="H71:H134" ca="1" si="41">EOMONTH(H70,1)</f>
        <v>46691</v>
      </c>
      <c r="I71" s="158">
        <f t="shared" ca="1" si="34"/>
        <v>4166.666666666667</v>
      </c>
      <c r="J71" s="45">
        <f t="shared" ca="1" si="20"/>
        <v>0</v>
      </c>
      <c r="K71" s="158">
        <f t="shared" ca="1" si="35"/>
        <v>4166.666666666667</v>
      </c>
      <c r="L71" s="45"/>
      <c r="M71" s="45">
        <f t="shared" ca="1" si="36"/>
        <v>4166.666666666667</v>
      </c>
      <c r="N71" s="257">
        <f t="shared" ca="1" si="27"/>
        <v>0.05</v>
      </c>
      <c r="O71" s="23"/>
      <c r="P71" s="255">
        <f t="shared" ca="1" si="28"/>
        <v>9.4999999999999998E-3</v>
      </c>
      <c r="Q71" s="163">
        <f t="shared" ca="1" si="29"/>
        <v>0.05</v>
      </c>
      <c r="R71" s="164">
        <f ca="1">NPV(Q70/12,K71:$K$244) + ($A$14+$A$15+$A$16)/POWER(1+Q70/12,$A$28-D71+1)</f>
        <v>201110.42600333923</v>
      </c>
      <c r="S71" s="164">
        <f ca="1">NPV(Q71/12,K71:$K$244) + ($A$14+$A$15+$A$16)/POWER(1+Q71/12,$A$28-D71+1)</f>
        <v>201110.42600333923</v>
      </c>
      <c r="T71" s="45">
        <f t="shared" ca="1" si="30"/>
        <v>201110.42600333964</v>
      </c>
      <c r="U71" s="45">
        <f t="shared" ca="1" si="37"/>
        <v>837.96010834724677</v>
      </c>
      <c r="V71" s="45">
        <f t="shared" ca="1" si="38"/>
        <v>-4166.666666666667</v>
      </c>
      <c r="W71" s="45">
        <f t="shared" ca="1" si="31"/>
        <v>0</v>
      </c>
      <c r="X71" s="25">
        <f t="shared" ca="1" si="39"/>
        <v>197781.71944502022</v>
      </c>
      <c r="Y71" s="341"/>
      <c r="Z71" s="28">
        <f t="shared" ca="1" si="40"/>
        <v>206027.53186544139</v>
      </c>
      <c r="AA71" s="233"/>
      <c r="AB71" s="45">
        <f t="shared" ca="1" si="32"/>
        <v>3815.3246641748406</v>
      </c>
      <c r="AC71" s="45">
        <f t="shared" ca="1" si="24"/>
        <v>0</v>
      </c>
      <c r="AD71" s="25">
        <f t="shared" ca="1" si="25"/>
        <v>202212.20720126654</v>
      </c>
    </row>
    <row r="72" spans="4:30" x14ac:dyDescent="0.35">
      <c r="D72" s="20">
        <v>68</v>
      </c>
      <c r="E72" s="21">
        <f t="shared" ca="1" si="33"/>
        <v>46721</v>
      </c>
      <c r="F72" s="44">
        <f t="shared" ca="1" si="26"/>
        <v>46751</v>
      </c>
      <c r="G72" s="22" t="s">
        <v>119</v>
      </c>
      <c r="H72" s="44">
        <f t="shared" ca="1" si="41"/>
        <v>46721</v>
      </c>
      <c r="I72" s="158">
        <f t="shared" ca="1" si="34"/>
        <v>4166.666666666667</v>
      </c>
      <c r="J72" s="45">
        <f t="shared" ca="1" si="20"/>
        <v>0</v>
      </c>
      <c r="K72" s="158">
        <f t="shared" ca="1" si="35"/>
        <v>4166.666666666667</v>
      </c>
      <c r="L72" s="45"/>
      <c r="M72" s="45">
        <f t="shared" ca="1" si="36"/>
        <v>4166.666666666667</v>
      </c>
      <c r="N72" s="257">
        <f t="shared" ca="1" si="27"/>
        <v>0.05</v>
      </c>
      <c r="O72" s="23"/>
      <c r="P72" s="255">
        <f t="shared" ca="1" si="28"/>
        <v>9.4999999999999998E-3</v>
      </c>
      <c r="Q72" s="163">
        <f t="shared" ca="1" si="29"/>
        <v>0.05</v>
      </c>
      <c r="R72" s="164">
        <f ca="1">NPV(Q71/12,K72:$K$244) + ($A$14+$A$15+$A$16)/POWER(1+Q71/12,$A$28-D72+1)</f>
        <v>197781.71944501981</v>
      </c>
      <c r="S72" s="164">
        <f ca="1">NPV(Q72/12,K72:$K$244) + ($A$14+$A$15+$A$16)/POWER(1+Q72/12,$A$28-D72+1)</f>
        <v>197781.71944501981</v>
      </c>
      <c r="T72" s="45">
        <f t="shared" ca="1" si="30"/>
        <v>197781.71944502022</v>
      </c>
      <c r="U72" s="45">
        <f t="shared" ca="1" si="37"/>
        <v>824.09049768758268</v>
      </c>
      <c r="V72" s="45">
        <f t="shared" ca="1" si="38"/>
        <v>-4166.666666666667</v>
      </c>
      <c r="W72" s="45">
        <f t="shared" ca="1" si="31"/>
        <v>0</v>
      </c>
      <c r="X72" s="25">
        <f t="shared" ca="1" si="39"/>
        <v>194439.14327604114</v>
      </c>
      <c r="Y72" s="341"/>
      <c r="Z72" s="28">
        <f t="shared" ca="1" si="40"/>
        <v>202212.20720126654</v>
      </c>
      <c r="AA72" s="233"/>
      <c r="AB72" s="45">
        <f t="shared" ca="1" si="32"/>
        <v>3815.3246641748406</v>
      </c>
      <c r="AC72" s="45">
        <f t="shared" ca="1" si="24"/>
        <v>0</v>
      </c>
      <c r="AD72" s="25">
        <f t="shared" ca="1" si="25"/>
        <v>198396.8825370917</v>
      </c>
    </row>
    <row r="73" spans="4:30" x14ac:dyDescent="0.35">
      <c r="D73" s="20">
        <v>69</v>
      </c>
      <c r="E73" s="21">
        <f t="shared" ca="1" si="33"/>
        <v>46752</v>
      </c>
      <c r="F73" s="44">
        <f t="shared" ca="1" si="26"/>
        <v>46782</v>
      </c>
      <c r="G73" s="22" t="s">
        <v>119</v>
      </c>
      <c r="H73" s="44">
        <f t="shared" ca="1" si="41"/>
        <v>46752</v>
      </c>
      <c r="I73" s="158">
        <f t="shared" ca="1" si="34"/>
        <v>4166.666666666667</v>
      </c>
      <c r="J73" s="45">
        <f t="shared" ca="1" si="20"/>
        <v>0</v>
      </c>
      <c r="K73" s="158">
        <f t="shared" ca="1" si="35"/>
        <v>4166.666666666667</v>
      </c>
      <c r="L73" s="45"/>
      <c r="M73" s="45">
        <f t="shared" ca="1" si="36"/>
        <v>4166.666666666667</v>
      </c>
      <c r="N73" s="257">
        <f t="shared" ca="1" si="27"/>
        <v>0.05</v>
      </c>
      <c r="O73" s="23"/>
      <c r="P73" s="255">
        <f t="shared" ca="1" si="28"/>
        <v>9.4999999999999998E-3</v>
      </c>
      <c r="Q73" s="163">
        <f t="shared" ca="1" si="29"/>
        <v>0.05</v>
      </c>
      <c r="R73" s="164">
        <f ca="1">NPV(Q72/12,K73:$K$244) + ($A$14+$A$15+$A$16)/POWER(1+Q72/12,$A$28-D73+1)</f>
        <v>194439.1432760407</v>
      </c>
      <c r="S73" s="164">
        <f ca="1">NPV(Q73/12,K73:$K$244) + ($A$14+$A$15+$A$16)/POWER(1+Q73/12,$A$28-D73+1)</f>
        <v>194439.1432760407</v>
      </c>
      <c r="T73" s="45">
        <f t="shared" ca="1" si="30"/>
        <v>194439.14327604114</v>
      </c>
      <c r="U73" s="45">
        <f t="shared" ca="1" si="37"/>
        <v>810.1630969835029</v>
      </c>
      <c r="V73" s="45">
        <f t="shared" ca="1" si="38"/>
        <v>-4166.666666666667</v>
      </c>
      <c r="W73" s="45">
        <f t="shared" ca="1" si="31"/>
        <v>0</v>
      </c>
      <c r="X73" s="25">
        <f t="shared" ca="1" si="39"/>
        <v>191082.63970635799</v>
      </c>
      <c r="Y73" s="341"/>
      <c r="Z73" s="28">
        <f t="shared" ca="1" si="40"/>
        <v>198396.8825370917</v>
      </c>
      <c r="AA73" s="233"/>
      <c r="AB73" s="45">
        <f t="shared" ca="1" si="32"/>
        <v>3815.3246641748406</v>
      </c>
      <c r="AC73" s="45">
        <f t="shared" ca="1" si="24"/>
        <v>0</v>
      </c>
      <c r="AD73" s="25">
        <f t="shared" ca="1" si="25"/>
        <v>194581.55787291686</v>
      </c>
    </row>
    <row r="74" spans="4:30" x14ac:dyDescent="0.35">
      <c r="D74" s="20">
        <v>70</v>
      </c>
      <c r="E74" s="21">
        <f t="shared" ca="1" si="33"/>
        <v>46783</v>
      </c>
      <c r="F74" s="44">
        <f t="shared" ca="1" si="26"/>
        <v>46811</v>
      </c>
      <c r="G74" s="22" t="s">
        <v>119</v>
      </c>
      <c r="H74" s="44">
        <f t="shared" ca="1" si="41"/>
        <v>46783</v>
      </c>
      <c r="I74" s="158">
        <f t="shared" ca="1" si="34"/>
        <v>4166.666666666667</v>
      </c>
      <c r="J74" s="45">
        <f t="shared" ca="1" si="20"/>
        <v>0</v>
      </c>
      <c r="K74" s="158">
        <f t="shared" ca="1" si="35"/>
        <v>4166.666666666667</v>
      </c>
      <c r="L74" s="45"/>
      <c r="M74" s="45">
        <f t="shared" ca="1" si="36"/>
        <v>4166.666666666667</v>
      </c>
      <c r="N74" s="257">
        <f t="shared" ca="1" si="27"/>
        <v>0.05</v>
      </c>
      <c r="O74" s="23"/>
      <c r="P74" s="255">
        <f t="shared" ca="1" si="28"/>
        <v>9.4999999999999998E-3</v>
      </c>
      <c r="Q74" s="163">
        <f t="shared" ca="1" si="29"/>
        <v>0.05</v>
      </c>
      <c r="R74" s="164">
        <f ca="1">NPV(Q73/12,K74:$K$244) + ($A$14+$A$15+$A$16)/POWER(1+Q73/12,$A$28-D74+1)</f>
        <v>191082.63970635753</v>
      </c>
      <c r="S74" s="164">
        <f ca="1">NPV(Q74/12,K74:$K$244) + ($A$14+$A$15+$A$16)/POWER(1+Q74/12,$A$28-D74+1)</f>
        <v>191082.63970635753</v>
      </c>
      <c r="T74" s="45">
        <f t="shared" ca="1" si="30"/>
        <v>191082.63970635799</v>
      </c>
      <c r="U74" s="45">
        <f t="shared" ca="1" si="37"/>
        <v>796.17766544315646</v>
      </c>
      <c r="V74" s="45">
        <f t="shared" ca="1" si="38"/>
        <v>-4166.666666666667</v>
      </c>
      <c r="W74" s="45">
        <f t="shared" ca="1" si="31"/>
        <v>0</v>
      </c>
      <c r="X74" s="25">
        <f t="shared" ca="1" si="39"/>
        <v>187712.1507051345</v>
      </c>
      <c r="Y74" s="341"/>
      <c r="Z74" s="28">
        <f t="shared" ca="1" si="40"/>
        <v>194581.55787291686</v>
      </c>
      <c r="AA74" s="233"/>
      <c r="AB74" s="45">
        <f t="shared" ca="1" si="32"/>
        <v>3815.3246641748406</v>
      </c>
      <c r="AC74" s="45">
        <f t="shared" ca="1" si="24"/>
        <v>0</v>
      </c>
      <c r="AD74" s="25">
        <f t="shared" ca="1" si="25"/>
        <v>190766.23320874202</v>
      </c>
    </row>
    <row r="75" spans="4:30" x14ac:dyDescent="0.35">
      <c r="D75" s="20">
        <v>71</v>
      </c>
      <c r="E75" s="21">
        <f t="shared" ca="1" si="33"/>
        <v>46812</v>
      </c>
      <c r="F75" s="44">
        <f t="shared" ca="1" si="26"/>
        <v>46842</v>
      </c>
      <c r="G75" s="22" t="s">
        <v>119</v>
      </c>
      <c r="H75" s="44">
        <f t="shared" ca="1" si="41"/>
        <v>46812</v>
      </c>
      <c r="I75" s="158">
        <f t="shared" ca="1" si="34"/>
        <v>4166.666666666667</v>
      </c>
      <c r="J75" s="45">
        <f t="shared" ca="1" si="20"/>
        <v>0</v>
      </c>
      <c r="K75" s="158">
        <f t="shared" ca="1" si="35"/>
        <v>4166.666666666667</v>
      </c>
      <c r="L75" s="45"/>
      <c r="M75" s="45">
        <f t="shared" ca="1" si="36"/>
        <v>4166.666666666667</v>
      </c>
      <c r="N75" s="257">
        <f t="shared" ca="1" si="27"/>
        <v>0.05</v>
      </c>
      <c r="O75" s="23"/>
      <c r="P75" s="255">
        <f t="shared" ca="1" si="28"/>
        <v>9.4999999999999998E-3</v>
      </c>
      <c r="Q75" s="163">
        <f t="shared" ca="1" si="29"/>
        <v>0.05</v>
      </c>
      <c r="R75" s="164">
        <f ca="1">NPV(Q74/12,K75:$K$244) + ($A$14+$A$15+$A$16)/POWER(1+Q74/12,$A$28-D75+1)</f>
        <v>187712.15070513403</v>
      </c>
      <c r="S75" s="164">
        <f ca="1">NPV(Q75/12,K75:$K$244) + ($A$14+$A$15+$A$16)/POWER(1+Q75/12,$A$28-D75+1)</f>
        <v>187712.15070513403</v>
      </c>
      <c r="T75" s="45">
        <f t="shared" ca="1" si="30"/>
        <v>187712.1507051345</v>
      </c>
      <c r="U75" s="45">
        <f t="shared" ca="1" si="37"/>
        <v>782.13396127139185</v>
      </c>
      <c r="V75" s="45">
        <f t="shared" ca="1" si="38"/>
        <v>-4166.666666666667</v>
      </c>
      <c r="W75" s="45">
        <f t="shared" ca="1" si="31"/>
        <v>0</v>
      </c>
      <c r="X75" s="25">
        <f t="shared" ca="1" si="39"/>
        <v>184327.61799973922</v>
      </c>
      <c r="Y75" s="341"/>
      <c r="Z75" s="28">
        <f t="shared" ca="1" si="40"/>
        <v>190766.23320874202</v>
      </c>
      <c r="AA75" s="233"/>
      <c r="AB75" s="45">
        <f t="shared" ca="1" si="32"/>
        <v>3815.3246641748406</v>
      </c>
      <c r="AC75" s="45">
        <f t="shared" ca="1" si="24"/>
        <v>0</v>
      </c>
      <c r="AD75" s="25">
        <f t="shared" ca="1" si="25"/>
        <v>186950.90854456718</v>
      </c>
    </row>
    <row r="76" spans="4:30" x14ac:dyDescent="0.35">
      <c r="D76" s="20">
        <v>72</v>
      </c>
      <c r="E76" s="21">
        <f t="shared" ca="1" si="33"/>
        <v>46843</v>
      </c>
      <c r="F76" s="44">
        <f t="shared" ca="1" si="26"/>
        <v>46872</v>
      </c>
      <c r="G76" s="22" t="s">
        <v>119</v>
      </c>
      <c r="H76" s="44">
        <f t="shared" ca="1" si="41"/>
        <v>46843</v>
      </c>
      <c r="I76" s="158">
        <f t="shared" ca="1" si="34"/>
        <v>4166.666666666667</v>
      </c>
      <c r="J76" s="45">
        <f t="shared" ca="1" si="20"/>
        <v>0</v>
      </c>
      <c r="K76" s="158">
        <f t="shared" ca="1" si="35"/>
        <v>4166.666666666667</v>
      </c>
      <c r="L76" s="45"/>
      <c r="M76" s="45">
        <f t="shared" ca="1" si="36"/>
        <v>4166.666666666667</v>
      </c>
      <c r="N76" s="257">
        <f t="shared" ca="1" si="27"/>
        <v>0.05</v>
      </c>
      <c r="O76" s="23"/>
      <c r="P76" s="255">
        <f t="shared" ca="1" si="28"/>
        <v>9.4999999999999998E-3</v>
      </c>
      <c r="Q76" s="163">
        <f t="shared" ca="1" si="29"/>
        <v>0.05</v>
      </c>
      <c r="R76" s="164">
        <f ca="1">NPV(Q75/12,K76:$K$244) + ($A$14+$A$15+$A$16)/POWER(1+Q75/12,$A$28-D76+1)</f>
        <v>184327.61799973872</v>
      </c>
      <c r="S76" s="164">
        <f ca="1">NPV(Q76/12,K76:$K$244) + ($A$14+$A$15+$A$16)/POWER(1+Q76/12,$A$28-D76+1)</f>
        <v>184327.61799973872</v>
      </c>
      <c r="T76" s="45">
        <f t="shared" ca="1" si="30"/>
        <v>184327.61799973922</v>
      </c>
      <c r="U76" s="45">
        <f t="shared" ca="1" si="37"/>
        <v>768.03174166557801</v>
      </c>
      <c r="V76" s="45">
        <f t="shared" ca="1" si="38"/>
        <v>-4166.666666666667</v>
      </c>
      <c r="W76" s="45">
        <f t="shared" ca="1" si="31"/>
        <v>0</v>
      </c>
      <c r="X76" s="25">
        <f t="shared" ca="1" si="39"/>
        <v>180928.98307473815</v>
      </c>
      <c r="Y76" s="341"/>
      <c r="Z76" s="28">
        <f t="shared" ca="1" si="40"/>
        <v>186950.90854456718</v>
      </c>
      <c r="AA76" s="233"/>
      <c r="AB76" s="45">
        <f t="shared" ca="1" si="32"/>
        <v>3815.3246641748406</v>
      </c>
      <c r="AC76" s="45">
        <f t="shared" ca="1" si="24"/>
        <v>0</v>
      </c>
      <c r="AD76" s="25">
        <f t="shared" ca="1" si="25"/>
        <v>183135.58388039234</v>
      </c>
    </row>
    <row r="77" spans="4:30" x14ac:dyDescent="0.35">
      <c r="D77" s="20">
        <v>73</v>
      </c>
      <c r="E77" s="21">
        <f t="shared" ca="1" si="33"/>
        <v>46873</v>
      </c>
      <c r="F77" s="44">
        <f t="shared" ca="1" si="26"/>
        <v>46903</v>
      </c>
      <c r="G77" s="22" t="s">
        <v>119</v>
      </c>
      <c r="H77" s="44">
        <f t="shared" ca="1" si="41"/>
        <v>46873</v>
      </c>
      <c r="I77" s="158">
        <f t="shared" ca="1" si="34"/>
        <v>4166.666666666667</v>
      </c>
      <c r="J77" s="45">
        <f t="shared" ca="1" si="20"/>
        <v>0</v>
      </c>
      <c r="K77" s="158">
        <f t="shared" ca="1" si="35"/>
        <v>4166.666666666667</v>
      </c>
      <c r="L77" s="45"/>
      <c r="M77" s="45">
        <f t="shared" ca="1" si="36"/>
        <v>4166.666666666667</v>
      </c>
      <c r="N77" s="257">
        <f t="shared" ca="1" si="27"/>
        <v>0.05</v>
      </c>
      <c r="O77" s="23"/>
      <c r="P77" s="255">
        <f t="shared" ca="1" si="28"/>
        <v>9.4999999999999998E-3</v>
      </c>
      <c r="Q77" s="163">
        <f t="shared" ca="1" si="29"/>
        <v>0.05</v>
      </c>
      <c r="R77" s="164">
        <f ca="1">NPV(Q76/12,K77:$K$244) + ($A$14+$A$15+$A$16)/POWER(1+Q76/12,$A$28-D77+1)</f>
        <v>180928.98307473765</v>
      </c>
      <c r="S77" s="164">
        <f ca="1">NPV(Q77/12,K77:$K$244) + ($A$14+$A$15+$A$16)/POWER(1+Q77/12,$A$28-D77+1)</f>
        <v>180928.98307473765</v>
      </c>
      <c r="T77" s="45">
        <f t="shared" ca="1" si="30"/>
        <v>180928.98307473815</v>
      </c>
      <c r="U77" s="45">
        <f t="shared" ca="1" si="37"/>
        <v>753.87076281140696</v>
      </c>
      <c r="V77" s="45">
        <f t="shared" ca="1" si="38"/>
        <v>-4166.666666666667</v>
      </c>
      <c r="W77" s="45">
        <f t="shared" ca="1" si="31"/>
        <v>0</v>
      </c>
      <c r="X77" s="25">
        <f t="shared" ca="1" si="39"/>
        <v>177516.18717088291</v>
      </c>
      <c r="Y77" s="341"/>
      <c r="Z77" s="28">
        <f t="shared" ca="1" si="40"/>
        <v>183135.58388039234</v>
      </c>
      <c r="AA77" s="233"/>
      <c r="AB77" s="45">
        <f t="shared" ca="1" si="32"/>
        <v>3815.3246641748406</v>
      </c>
      <c r="AC77" s="45">
        <f t="shared" ca="1" si="24"/>
        <v>0</v>
      </c>
      <c r="AD77" s="25">
        <f t="shared" ca="1" si="25"/>
        <v>179320.2592162175</v>
      </c>
    </row>
    <row r="78" spans="4:30" x14ac:dyDescent="0.35">
      <c r="D78" s="20">
        <v>74</v>
      </c>
      <c r="E78" s="21">
        <f t="shared" ca="1" si="33"/>
        <v>46904</v>
      </c>
      <c r="F78" s="44">
        <f t="shared" ca="1" si="26"/>
        <v>46933</v>
      </c>
      <c r="G78" s="22" t="s">
        <v>119</v>
      </c>
      <c r="H78" s="44">
        <f t="shared" ca="1" si="41"/>
        <v>46904</v>
      </c>
      <c r="I78" s="158">
        <f t="shared" ca="1" si="34"/>
        <v>4166.666666666667</v>
      </c>
      <c r="J78" s="45">
        <f t="shared" ca="1" si="20"/>
        <v>0</v>
      </c>
      <c r="K78" s="158">
        <f t="shared" ca="1" si="35"/>
        <v>4166.666666666667</v>
      </c>
      <c r="L78" s="45"/>
      <c r="M78" s="45">
        <f t="shared" ca="1" si="36"/>
        <v>4166.666666666667</v>
      </c>
      <c r="N78" s="257">
        <f t="shared" ca="1" si="27"/>
        <v>0.05</v>
      </c>
      <c r="O78" s="23"/>
      <c r="P78" s="255">
        <f t="shared" ca="1" si="28"/>
        <v>9.4999999999999998E-3</v>
      </c>
      <c r="Q78" s="163">
        <f t="shared" ca="1" si="29"/>
        <v>0.05</v>
      </c>
      <c r="R78" s="164">
        <f ca="1">NPV(Q77/12,K78:$K$244) + ($A$14+$A$15+$A$16)/POWER(1+Q77/12,$A$28-D78+1)</f>
        <v>177516.18717088239</v>
      </c>
      <c r="S78" s="164">
        <f ca="1">NPV(Q78/12,K78:$K$244) + ($A$14+$A$15+$A$16)/POWER(1+Q78/12,$A$28-D78+1)</f>
        <v>177516.18717088239</v>
      </c>
      <c r="T78" s="45">
        <f t="shared" ca="1" si="30"/>
        <v>177516.18717088291</v>
      </c>
      <c r="U78" s="45">
        <f t="shared" ca="1" si="37"/>
        <v>739.65077987867664</v>
      </c>
      <c r="V78" s="45">
        <f t="shared" ca="1" si="38"/>
        <v>-4166.666666666667</v>
      </c>
      <c r="W78" s="45">
        <f t="shared" ca="1" si="31"/>
        <v>0</v>
      </c>
      <c r="X78" s="25">
        <f t="shared" ca="1" si="39"/>
        <v>174089.17128409492</v>
      </c>
      <c r="Y78" s="341"/>
      <c r="Z78" s="28">
        <f t="shared" ca="1" si="40"/>
        <v>179320.2592162175</v>
      </c>
      <c r="AA78" s="233"/>
      <c r="AB78" s="45">
        <f t="shared" ca="1" si="32"/>
        <v>3815.3246641748406</v>
      </c>
      <c r="AC78" s="45">
        <f t="shared" ca="1" si="24"/>
        <v>0</v>
      </c>
      <c r="AD78" s="25">
        <f t="shared" ca="1" si="25"/>
        <v>175504.93455204266</v>
      </c>
    </row>
    <row r="79" spans="4:30" x14ac:dyDescent="0.35">
      <c r="D79" s="20">
        <v>75</v>
      </c>
      <c r="E79" s="21">
        <f t="shared" ca="1" si="33"/>
        <v>46934</v>
      </c>
      <c r="F79" s="44">
        <f t="shared" ca="1" si="26"/>
        <v>46964</v>
      </c>
      <c r="G79" s="22" t="s">
        <v>119</v>
      </c>
      <c r="H79" s="44">
        <f t="shared" ca="1" si="41"/>
        <v>46934</v>
      </c>
      <c r="I79" s="158">
        <f t="shared" ca="1" si="34"/>
        <v>4166.666666666667</v>
      </c>
      <c r="J79" s="45">
        <f t="shared" ref="J79:J142" ca="1" si="42">IF(D79&gt;$A$30,0,$A$11)</f>
        <v>0</v>
      </c>
      <c r="K79" s="158">
        <f t="shared" ca="1" si="35"/>
        <v>4166.666666666667</v>
      </c>
      <c r="L79" s="45"/>
      <c r="M79" s="45">
        <f t="shared" ca="1" si="36"/>
        <v>4166.666666666667</v>
      </c>
      <c r="N79" s="257">
        <f t="shared" ca="1" si="27"/>
        <v>0.05</v>
      </c>
      <c r="O79" s="23"/>
      <c r="P79" s="255">
        <f t="shared" ca="1" si="28"/>
        <v>9.4999999999999998E-3</v>
      </c>
      <c r="Q79" s="163">
        <f t="shared" ca="1" si="29"/>
        <v>0.05</v>
      </c>
      <c r="R79" s="164">
        <f ca="1">NPV(Q78/12,K79:$K$244) + ($A$14+$A$15+$A$16)/POWER(1+Q78/12,$A$28-D79+1)</f>
        <v>174089.17128409437</v>
      </c>
      <c r="S79" s="164">
        <f ca="1">NPV(Q79/12,K79:$K$244) + ($A$14+$A$15+$A$16)/POWER(1+Q79/12,$A$28-D79+1)</f>
        <v>174089.17128409437</v>
      </c>
      <c r="T79" s="45">
        <f t="shared" ca="1" si="30"/>
        <v>174089.17128409492</v>
      </c>
      <c r="U79" s="45">
        <f t="shared" ca="1" si="37"/>
        <v>725.37154701705992</v>
      </c>
      <c r="V79" s="45">
        <f t="shared" ca="1" si="38"/>
        <v>-4166.666666666667</v>
      </c>
      <c r="W79" s="45">
        <f t="shared" ca="1" si="31"/>
        <v>0</v>
      </c>
      <c r="X79" s="25">
        <f t="shared" ca="1" si="39"/>
        <v>170647.87616444533</v>
      </c>
      <c r="Y79" s="341"/>
      <c r="Z79" s="28">
        <f t="shared" ca="1" si="40"/>
        <v>175504.93455204266</v>
      </c>
      <c r="AA79" s="233"/>
      <c r="AB79" s="45">
        <f t="shared" ca="1" si="32"/>
        <v>3815.3246641748406</v>
      </c>
      <c r="AC79" s="45">
        <f t="shared" ca="1" si="24"/>
        <v>0</v>
      </c>
      <c r="AD79" s="25">
        <f t="shared" ca="1" si="25"/>
        <v>171689.60988786782</v>
      </c>
    </row>
    <row r="80" spans="4:30" x14ac:dyDescent="0.35">
      <c r="D80" s="20">
        <v>76</v>
      </c>
      <c r="E80" s="21">
        <f t="shared" ca="1" si="33"/>
        <v>46965</v>
      </c>
      <c r="F80" s="44">
        <f t="shared" ca="1" si="26"/>
        <v>46995</v>
      </c>
      <c r="G80" s="22" t="s">
        <v>119</v>
      </c>
      <c r="H80" s="44">
        <f t="shared" ca="1" si="41"/>
        <v>46965</v>
      </c>
      <c r="I80" s="158">
        <f t="shared" ca="1" si="34"/>
        <v>4166.666666666667</v>
      </c>
      <c r="J80" s="45">
        <f t="shared" ca="1" si="42"/>
        <v>0</v>
      </c>
      <c r="K80" s="158">
        <f t="shared" ca="1" si="35"/>
        <v>4166.666666666667</v>
      </c>
      <c r="L80" s="45"/>
      <c r="M80" s="45">
        <f t="shared" ca="1" si="36"/>
        <v>4166.666666666667</v>
      </c>
      <c r="N80" s="257">
        <f t="shared" ca="1" si="27"/>
        <v>0.05</v>
      </c>
      <c r="O80" s="23"/>
      <c r="P80" s="255">
        <f t="shared" ca="1" si="28"/>
        <v>9.4999999999999998E-3</v>
      </c>
      <c r="Q80" s="163">
        <f t="shared" ca="1" si="29"/>
        <v>0.05</v>
      </c>
      <c r="R80" s="164">
        <f ca="1">NPV(Q79/12,K80:$K$244) + ($A$14+$A$15+$A$16)/POWER(1+Q79/12,$A$28-D80+1)</f>
        <v>170647.87616444475</v>
      </c>
      <c r="S80" s="164">
        <f ca="1">NPV(Q80/12,K80:$K$244) + ($A$14+$A$15+$A$16)/POWER(1+Q80/12,$A$28-D80+1)</f>
        <v>170647.87616444475</v>
      </c>
      <c r="T80" s="45">
        <f t="shared" ca="1" si="30"/>
        <v>170647.87616444533</v>
      </c>
      <c r="U80" s="45">
        <f t="shared" ca="1" si="37"/>
        <v>711.03281735185317</v>
      </c>
      <c r="V80" s="45">
        <f t="shared" ca="1" si="38"/>
        <v>-4166.666666666667</v>
      </c>
      <c r="W80" s="45">
        <f t="shared" ca="1" si="31"/>
        <v>0</v>
      </c>
      <c r="X80" s="25">
        <f t="shared" ca="1" si="39"/>
        <v>167192.24231513054</v>
      </c>
      <c r="Y80" s="341"/>
      <c r="Z80" s="28">
        <f t="shared" ca="1" si="40"/>
        <v>171689.60988786782</v>
      </c>
      <c r="AA80" s="233"/>
      <c r="AB80" s="45">
        <f t="shared" ca="1" si="32"/>
        <v>3815.3246641748406</v>
      </c>
      <c r="AC80" s="45">
        <f t="shared" ca="1" si="24"/>
        <v>0</v>
      </c>
      <c r="AD80" s="25">
        <f t="shared" ca="1" si="25"/>
        <v>167874.28522369298</v>
      </c>
    </row>
    <row r="81" spans="4:30" x14ac:dyDescent="0.35">
      <c r="D81" s="20">
        <v>77</v>
      </c>
      <c r="E81" s="21">
        <f t="shared" ca="1" si="33"/>
        <v>46996</v>
      </c>
      <c r="F81" s="44">
        <f t="shared" ca="1" si="26"/>
        <v>47025</v>
      </c>
      <c r="G81" s="22" t="s">
        <v>119</v>
      </c>
      <c r="H81" s="44">
        <f t="shared" ca="1" si="41"/>
        <v>46996</v>
      </c>
      <c r="I81" s="158">
        <f t="shared" ca="1" si="34"/>
        <v>4166.666666666667</v>
      </c>
      <c r="J81" s="45">
        <f t="shared" ca="1" si="42"/>
        <v>0</v>
      </c>
      <c r="K81" s="158">
        <f t="shared" ca="1" si="35"/>
        <v>4166.666666666667</v>
      </c>
      <c r="L81" s="45"/>
      <c r="M81" s="45">
        <f t="shared" ca="1" si="36"/>
        <v>4166.666666666667</v>
      </c>
      <c r="N81" s="257">
        <f t="shared" ca="1" si="27"/>
        <v>0.05</v>
      </c>
      <c r="O81" s="23"/>
      <c r="P81" s="255">
        <f t="shared" ca="1" si="28"/>
        <v>9.4999999999999998E-3</v>
      </c>
      <c r="Q81" s="163">
        <f t="shared" ca="1" si="29"/>
        <v>0.05</v>
      </c>
      <c r="R81" s="164">
        <f ca="1">NPV(Q80/12,K81:$K$244) + ($A$14+$A$15+$A$16)/POWER(1+Q80/12,$A$28-D81+1)</f>
        <v>167192.24231512996</v>
      </c>
      <c r="S81" s="164">
        <f ca="1">NPV(Q81/12,K81:$K$244) + ($A$14+$A$15+$A$16)/POWER(1+Q81/12,$A$28-D81+1)</f>
        <v>167192.24231512996</v>
      </c>
      <c r="T81" s="45">
        <f t="shared" ca="1" si="30"/>
        <v>167192.24231513054</v>
      </c>
      <c r="U81" s="45">
        <f t="shared" ca="1" si="37"/>
        <v>696.63434297970809</v>
      </c>
      <c r="V81" s="45">
        <f t="shared" ca="1" si="38"/>
        <v>-4166.666666666667</v>
      </c>
      <c r="W81" s="45">
        <f t="shared" ca="1" si="31"/>
        <v>0</v>
      </c>
      <c r="X81" s="25">
        <f t="shared" ca="1" si="39"/>
        <v>163722.20999144358</v>
      </c>
      <c r="Y81" s="341"/>
      <c r="Z81" s="28">
        <f t="shared" ca="1" si="40"/>
        <v>167874.28522369298</v>
      </c>
      <c r="AA81" s="233"/>
      <c r="AB81" s="45">
        <f t="shared" ca="1" si="32"/>
        <v>3815.3246641748406</v>
      </c>
      <c r="AC81" s="45">
        <f t="shared" ca="1" si="24"/>
        <v>0</v>
      </c>
      <c r="AD81" s="25">
        <f t="shared" ca="1" si="25"/>
        <v>164058.96055951813</v>
      </c>
    </row>
    <row r="82" spans="4:30" x14ac:dyDescent="0.35">
      <c r="D82" s="20">
        <v>78</v>
      </c>
      <c r="E82" s="21">
        <f t="shared" ca="1" si="33"/>
        <v>47026</v>
      </c>
      <c r="F82" s="44">
        <f t="shared" ca="1" si="26"/>
        <v>47056</v>
      </c>
      <c r="G82" s="22" t="s">
        <v>119</v>
      </c>
      <c r="H82" s="44">
        <f t="shared" ca="1" si="41"/>
        <v>47026</v>
      </c>
      <c r="I82" s="158">
        <f t="shared" ca="1" si="34"/>
        <v>4166.666666666667</v>
      </c>
      <c r="J82" s="45">
        <f t="shared" ca="1" si="42"/>
        <v>0</v>
      </c>
      <c r="K82" s="158">
        <f t="shared" ca="1" si="35"/>
        <v>4166.666666666667</v>
      </c>
      <c r="L82" s="45"/>
      <c r="M82" s="45">
        <f t="shared" ca="1" si="36"/>
        <v>4166.666666666667</v>
      </c>
      <c r="N82" s="257">
        <f t="shared" ca="1" si="27"/>
        <v>0.05</v>
      </c>
      <c r="O82" s="23"/>
      <c r="P82" s="255">
        <f t="shared" ca="1" si="28"/>
        <v>9.4999999999999998E-3</v>
      </c>
      <c r="Q82" s="163">
        <f t="shared" ca="1" si="29"/>
        <v>0.05</v>
      </c>
      <c r="R82" s="164">
        <f ca="1">NPV(Q81/12,K82:$K$244) + ($A$14+$A$15+$A$16)/POWER(1+Q81/12,$A$28-D82+1)</f>
        <v>163722.209991443</v>
      </c>
      <c r="S82" s="164">
        <f ca="1">NPV(Q82/12,K82:$K$244) + ($A$14+$A$15+$A$16)/POWER(1+Q82/12,$A$28-D82+1)</f>
        <v>163722.209991443</v>
      </c>
      <c r="T82" s="45">
        <f t="shared" ca="1" si="30"/>
        <v>163722.20999144358</v>
      </c>
      <c r="U82" s="45">
        <f t="shared" ca="1" si="37"/>
        <v>682.17587496434589</v>
      </c>
      <c r="V82" s="45">
        <f t="shared" ca="1" si="38"/>
        <v>-4166.666666666667</v>
      </c>
      <c r="W82" s="45">
        <f t="shared" ca="1" si="31"/>
        <v>0</v>
      </c>
      <c r="X82" s="25">
        <f t="shared" ca="1" si="39"/>
        <v>160237.71919974126</v>
      </c>
      <c r="Y82" s="341"/>
      <c r="Z82" s="28">
        <f t="shared" ca="1" si="40"/>
        <v>164058.96055951813</v>
      </c>
      <c r="AA82" s="233"/>
      <c r="AB82" s="45">
        <f t="shared" ca="1" si="32"/>
        <v>3815.3246641748406</v>
      </c>
      <c r="AC82" s="45">
        <f t="shared" ca="1" si="24"/>
        <v>0</v>
      </c>
      <c r="AD82" s="25">
        <f t="shared" ca="1" si="25"/>
        <v>160243.63589534329</v>
      </c>
    </row>
    <row r="83" spans="4:30" x14ac:dyDescent="0.35">
      <c r="D83" s="20">
        <v>79</v>
      </c>
      <c r="E83" s="21">
        <f t="shared" ca="1" si="33"/>
        <v>47057</v>
      </c>
      <c r="F83" s="44">
        <f t="shared" ca="1" si="26"/>
        <v>47086</v>
      </c>
      <c r="G83" s="22" t="s">
        <v>119</v>
      </c>
      <c r="H83" s="44">
        <f t="shared" ca="1" si="41"/>
        <v>47057</v>
      </c>
      <c r="I83" s="158">
        <f t="shared" ca="1" si="34"/>
        <v>4166.666666666667</v>
      </c>
      <c r="J83" s="45">
        <f t="shared" ca="1" si="42"/>
        <v>0</v>
      </c>
      <c r="K83" s="158">
        <f t="shared" ca="1" si="35"/>
        <v>4166.666666666667</v>
      </c>
      <c r="L83" s="45"/>
      <c r="M83" s="45">
        <f t="shared" ca="1" si="36"/>
        <v>4166.666666666667</v>
      </c>
      <c r="N83" s="257">
        <f t="shared" ca="1" si="27"/>
        <v>0.05</v>
      </c>
      <c r="O83" s="23"/>
      <c r="P83" s="255">
        <f t="shared" ca="1" si="28"/>
        <v>9.4999999999999998E-3</v>
      </c>
      <c r="Q83" s="163">
        <f t="shared" ca="1" si="29"/>
        <v>0.05</v>
      </c>
      <c r="R83" s="164">
        <f ca="1">NPV(Q82/12,K83:$K$244) + ($A$14+$A$15+$A$16)/POWER(1+Q82/12,$A$28-D83+1)</f>
        <v>160237.71919974068</v>
      </c>
      <c r="S83" s="164">
        <f ca="1">NPV(Q83/12,K83:$K$244) + ($A$14+$A$15+$A$16)/POWER(1+Q83/12,$A$28-D83+1)</f>
        <v>160237.71919974068</v>
      </c>
      <c r="T83" s="45">
        <f t="shared" ca="1" si="30"/>
        <v>160237.71919974126</v>
      </c>
      <c r="U83" s="45">
        <f t="shared" ca="1" si="37"/>
        <v>667.65716333225282</v>
      </c>
      <c r="V83" s="45">
        <f t="shared" ca="1" si="38"/>
        <v>-4166.666666666667</v>
      </c>
      <c r="W83" s="45">
        <f t="shared" ca="1" si="31"/>
        <v>0</v>
      </c>
      <c r="X83" s="25">
        <f t="shared" ca="1" si="39"/>
        <v>156738.70969640685</v>
      </c>
      <c r="Y83" s="341"/>
      <c r="Z83" s="28">
        <f t="shared" ca="1" si="40"/>
        <v>160243.63589534329</v>
      </c>
      <c r="AA83" s="233"/>
      <c r="AB83" s="45">
        <f t="shared" ca="1" si="32"/>
        <v>3815.3246641748401</v>
      </c>
      <c r="AC83" s="45">
        <f t="shared" ca="1" si="24"/>
        <v>0</v>
      </c>
      <c r="AD83" s="25">
        <f t="shared" ca="1" si="25"/>
        <v>156428.31123116845</v>
      </c>
    </row>
    <row r="84" spans="4:30" x14ac:dyDescent="0.35">
      <c r="D84" s="20">
        <v>80</v>
      </c>
      <c r="E84" s="21">
        <f t="shared" ca="1" si="33"/>
        <v>47087</v>
      </c>
      <c r="F84" s="44">
        <f t="shared" ca="1" si="26"/>
        <v>47117</v>
      </c>
      <c r="G84" s="22" t="s">
        <v>119</v>
      </c>
      <c r="H84" s="44">
        <f t="shared" ca="1" si="41"/>
        <v>47087</v>
      </c>
      <c r="I84" s="158">
        <f t="shared" ca="1" si="34"/>
        <v>4166.666666666667</v>
      </c>
      <c r="J84" s="45">
        <f t="shared" ca="1" si="42"/>
        <v>0</v>
      </c>
      <c r="K84" s="158">
        <f t="shared" ca="1" si="35"/>
        <v>4166.666666666667</v>
      </c>
      <c r="L84" s="45"/>
      <c r="M84" s="45">
        <f t="shared" ca="1" si="36"/>
        <v>4166.666666666667</v>
      </c>
      <c r="N84" s="257">
        <f t="shared" ca="1" si="27"/>
        <v>0.05</v>
      </c>
      <c r="O84" s="23"/>
      <c r="P84" s="255">
        <f t="shared" ca="1" si="28"/>
        <v>9.4999999999999998E-3</v>
      </c>
      <c r="Q84" s="163">
        <f t="shared" ca="1" si="29"/>
        <v>0.05</v>
      </c>
      <c r="R84" s="164">
        <f ca="1">NPV(Q83/12,K84:$K$244) + ($A$14+$A$15+$A$16)/POWER(1+Q83/12,$A$28-D84+1)</f>
        <v>156738.70969640624</v>
      </c>
      <c r="S84" s="164">
        <f ca="1">NPV(Q84/12,K84:$K$244) + ($A$14+$A$15+$A$16)/POWER(1+Q84/12,$A$28-D84+1)</f>
        <v>156738.70969640624</v>
      </c>
      <c r="T84" s="45">
        <f t="shared" ca="1" si="30"/>
        <v>156738.70969640685</v>
      </c>
      <c r="U84" s="45">
        <f t="shared" ca="1" si="37"/>
        <v>653.0779570683593</v>
      </c>
      <c r="V84" s="45">
        <f t="shared" ca="1" si="38"/>
        <v>-4166.666666666667</v>
      </c>
      <c r="W84" s="45">
        <f t="shared" ca="1" si="31"/>
        <v>0</v>
      </c>
      <c r="X84" s="25">
        <f t="shared" ca="1" si="39"/>
        <v>153225.12098680856</v>
      </c>
      <c r="Y84" s="341"/>
      <c r="Z84" s="28">
        <f t="shared" ca="1" si="40"/>
        <v>156428.31123116845</v>
      </c>
      <c r="AA84" s="233"/>
      <c r="AB84" s="45">
        <f t="shared" ca="1" si="32"/>
        <v>3815.3246641748401</v>
      </c>
      <c r="AC84" s="45">
        <f t="shared" ca="1" si="24"/>
        <v>0</v>
      </c>
      <c r="AD84" s="25">
        <f t="shared" ca="1" si="25"/>
        <v>152612.98656699361</v>
      </c>
    </row>
    <row r="85" spans="4:30" x14ac:dyDescent="0.35">
      <c r="D85" s="20">
        <v>81</v>
      </c>
      <c r="E85" s="21">
        <f t="shared" ca="1" si="33"/>
        <v>47118</v>
      </c>
      <c r="F85" s="44">
        <f t="shared" ca="1" si="26"/>
        <v>47148</v>
      </c>
      <c r="G85" s="22" t="s">
        <v>119</v>
      </c>
      <c r="H85" s="44">
        <f t="shared" ca="1" si="41"/>
        <v>47118</v>
      </c>
      <c r="I85" s="158">
        <f t="shared" ca="1" si="34"/>
        <v>4166.666666666667</v>
      </c>
      <c r="J85" s="45">
        <f t="shared" ca="1" si="42"/>
        <v>0</v>
      </c>
      <c r="K85" s="158">
        <f t="shared" ca="1" si="35"/>
        <v>4166.666666666667</v>
      </c>
      <c r="L85" s="45"/>
      <c r="M85" s="45">
        <f t="shared" ca="1" si="36"/>
        <v>4166.666666666667</v>
      </c>
      <c r="N85" s="257">
        <f t="shared" ca="1" si="27"/>
        <v>0.05</v>
      </c>
      <c r="O85" s="23"/>
      <c r="P85" s="255">
        <f t="shared" ca="1" si="28"/>
        <v>9.4999999999999998E-3</v>
      </c>
      <c r="Q85" s="163">
        <f t="shared" ca="1" si="29"/>
        <v>0.05</v>
      </c>
      <c r="R85" s="164">
        <f ca="1">NPV(Q84/12,K85:$K$244) + ($A$14+$A$15+$A$16)/POWER(1+Q84/12,$A$28-D85+1)</f>
        <v>153225.12098680795</v>
      </c>
      <c r="S85" s="164">
        <f ca="1">NPV(Q85/12,K85:$K$244) + ($A$14+$A$15+$A$16)/POWER(1+Q85/12,$A$28-D85+1)</f>
        <v>153225.12098680795</v>
      </c>
      <c r="T85" s="45">
        <f t="shared" ca="1" si="30"/>
        <v>153225.12098680856</v>
      </c>
      <c r="U85" s="45">
        <f t="shared" ca="1" si="37"/>
        <v>638.4380041116998</v>
      </c>
      <c r="V85" s="45">
        <f t="shared" ca="1" si="38"/>
        <v>-4166.666666666667</v>
      </c>
      <c r="W85" s="45">
        <f t="shared" ca="1" si="31"/>
        <v>0</v>
      </c>
      <c r="X85" s="25">
        <f t="shared" ca="1" si="39"/>
        <v>149696.8923242536</v>
      </c>
      <c r="Y85" s="341"/>
      <c r="Z85" s="28">
        <f t="shared" ca="1" si="40"/>
        <v>152612.98656699361</v>
      </c>
      <c r="AA85" s="233"/>
      <c r="AB85" s="45">
        <f t="shared" ca="1" si="32"/>
        <v>3815.3246641748401</v>
      </c>
      <c r="AC85" s="45">
        <f t="shared" ca="1" si="24"/>
        <v>0</v>
      </c>
      <c r="AD85" s="25">
        <f t="shared" ca="1" si="25"/>
        <v>148797.66190281877</v>
      </c>
    </row>
    <row r="86" spans="4:30" x14ac:dyDescent="0.35">
      <c r="D86" s="20">
        <v>82</v>
      </c>
      <c r="E86" s="21">
        <f t="shared" ca="1" si="33"/>
        <v>47149</v>
      </c>
      <c r="F86" s="44">
        <f t="shared" ca="1" si="26"/>
        <v>47176</v>
      </c>
      <c r="G86" s="22" t="s">
        <v>119</v>
      </c>
      <c r="H86" s="44">
        <f t="shared" ca="1" si="41"/>
        <v>47149</v>
      </c>
      <c r="I86" s="158">
        <f t="shared" ca="1" si="34"/>
        <v>4166.666666666667</v>
      </c>
      <c r="J86" s="45">
        <f t="shared" ca="1" si="42"/>
        <v>0</v>
      </c>
      <c r="K86" s="158">
        <f t="shared" ca="1" si="35"/>
        <v>4166.666666666667</v>
      </c>
      <c r="L86" s="45"/>
      <c r="M86" s="45">
        <f t="shared" ca="1" si="36"/>
        <v>4166.666666666667</v>
      </c>
      <c r="N86" s="257">
        <f t="shared" ca="1" si="27"/>
        <v>0.05</v>
      </c>
      <c r="O86" s="23"/>
      <c r="P86" s="255">
        <f t="shared" ca="1" si="28"/>
        <v>9.4999999999999998E-3</v>
      </c>
      <c r="Q86" s="163">
        <f t="shared" ca="1" si="29"/>
        <v>0.05</v>
      </c>
      <c r="R86" s="164">
        <f ca="1">NPV(Q85/12,K86:$K$244) + ($A$14+$A$15+$A$16)/POWER(1+Q85/12,$A$28-D86+1)</f>
        <v>149696.89232425299</v>
      </c>
      <c r="S86" s="164">
        <f ca="1">NPV(Q86/12,K86:$K$244) + ($A$14+$A$15+$A$16)/POWER(1+Q86/12,$A$28-D86+1)</f>
        <v>149696.89232425299</v>
      </c>
      <c r="T86" s="45">
        <f t="shared" ca="1" si="30"/>
        <v>149696.8923242536</v>
      </c>
      <c r="U86" s="45">
        <f t="shared" ca="1" si="37"/>
        <v>623.73705135105411</v>
      </c>
      <c r="V86" s="45">
        <f t="shared" ca="1" si="38"/>
        <v>-4166.666666666667</v>
      </c>
      <c r="W86" s="45">
        <f t="shared" ca="1" si="31"/>
        <v>0</v>
      </c>
      <c r="X86" s="25">
        <f t="shared" ca="1" si="39"/>
        <v>146153.96270893799</v>
      </c>
      <c r="Y86" s="341"/>
      <c r="Z86" s="28">
        <f t="shared" ca="1" si="40"/>
        <v>148797.66190281877</v>
      </c>
      <c r="AA86" s="233"/>
      <c r="AB86" s="45">
        <f t="shared" ca="1" si="32"/>
        <v>3815.3246641748401</v>
      </c>
      <c r="AC86" s="45">
        <f t="shared" ca="1" si="24"/>
        <v>0</v>
      </c>
      <c r="AD86" s="25">
        <f t="shared" ca="1" si="25"/>
        <v>144982.33723864393</v>
      </c>
    </row>
    <row r="87" spans="4:30" x14ac:dyDescent="0.35">
      <c r="D87" s="20">
        <v>83</v>
      </c>
      <c r="E87" s="21">
        <f t="shared" ca="1" si="33"/>
        <v>47177</v>
      </c>
      <c r="F87" s="44">
        <f t="shared" ca="1" si="26"/>
        <v>47207</v>
      </c>
      <c r="G87" s="22" t="s">
        <v>119</v>
      </c>
      <c r="H87" s="44">
        <f t="shared" ca="1" si="41"/>
        <v>47177</v>
      </c>
      <c r="I87" s="158">
        <f t="shared" ca="1" si="34"/>
        <v>4166.666666666667</v>
      </c>
      <c r="J87" s="45">
        <f t="shared" ca="1" si="42"/>
        <v>0</v>
      </c>
      <c r="K87" s="158">
        <f t="shared" ca="1" si="35"/>
        <v>4166.666666666667</v>
      </c>
      <c r="L87" s="45"/>
      <c r="M87" s="45">
        <f t="shared" ca="1" si="36"/>
        <v>4166.666666666667</v>
      </c>
      <c r="N87" s="257">
        <f t="shared" ca="1" si="27"/>
        <v>0.05</v>
      </c>
      <c r="O87" s="23"/>
      <c r="P87" s="255">
        <f t="shared" ca="1" si="28"/>
        <v>9.4999999999999998E-3</v>
      </c>
      <c r="Q87" s="163">
        <f t="shared" ca="1" si="29"/>
        <v>0.05</v>
      </c>
      <c r="R87" s="164">
        <f ca="1">NPV(Q86/12,K87:$K$244) + ($A$14+$A$15+$A$16)/POWER(1+Q86/12,$A$28-D87+1)</f>
        <v>146153.96270893738</v>
      </c>
      <c r="S87" s="164">
        <f ca="1">NPV(Q87/12,K87:$K$244) + ($A$14+$A$15+$A$16)/POWER(1+Q87/12,$A$28-D87+1)</f>
        <v>146153.96270893738</v>
      </c>
      <c r="T87" s="45">
        <f t="shared" ca="1" si="30"/>
        <v>146153.96270893799</v>
      </c>
      <c r="U87" s="45">
        <f t="shared" ca="1" si="37"/>
        <v>608.97484462057253</v>
      </c>
      <c r="V87" s="45">
        <f t="shared" ca="1" si="38"/>
        <v>-4166.666666666667</v>
      </c>
      <c r="W87" s="45">
        <f t="shared" ca="1" si="31"/>
        <v>0</v>
      </c>
      <c r="X87" s="25">
        <f t="shared" ca="1" si="39"/>
        <v>142596.2708868919</v>
      </c>
      <c r="Y87" s="341"/>
      <c r="Z87" s="28">
        <f t="shared" ca="1" si="40"/>
        <v>144982.33723864393</v>
      </c>
      <c r="AA87" s="233"/>
      <c r="AB87" s="45">
        <f t="shared" ca="1" si="32"/>
        <v>3815.3246641748401</v>
      </c>
      <c r="AC87" s="45">
        <f t="shared" ca="1" si="24"/>
        <v>0</v>
      </c>
      <c r="AD87" s="25">
        <f t="shared" ca="1" si="25"/>
        <v>141167.01257446909</v>
      </c>
    </row>
    <row r="88" spans="4:30" x14ac:dyDescent="0.35">
      <c r="D88" s="20">
        <v>84</v>
      </c>
      <c r="E88" s="21">
        <f t="shared" ca="1" si="33"/>
        <v>47208</v>
      </c>
      <c r="F88" s="44">
        <f t="shared" ca="1" si="26"/>
        <v>47237</v>
      </c>
      <c r="G88" s="22" t="s">
        <v>119</v>
      </c>
      <c r="H88" s="44">
        <f t="shared" ca="1" si="41"/>
        <v>47208</v>
      </c>
      <c r="I88" s="158">
        <f t="shared" ca="1" si="34"/>
        <v>4166.666666666667</v>
      </c>
      <c r="J88" s="45">
        <f t="shared" ca="1" si="42"/>
        <v>0</v>
      </c>
      <c r="K88" s="158">
        <f t="shared" ca="1" si="35"/>
        <v>4166.666666666667</v>
      </c>
      <c r="L88" s="45"/>
      <c r="M88" s="45">
        <f t="shared" ca="1" si="36"/>
        <v>4166.666666666667</v>
      </c>
      <c r="N88" s="257">
        <f t="shared" ca="1" si="27"/>
        <v>0.05</v>
      </c>
      <c r="O88" s="23"/>
      <c r="P88" s="255">
        <f t="shared" ca="1" si="28"/>
        <v>9.4999999999999998E-3</v>
      </c>
      <c r="Q88" s="163">
        <f t="shared" ca="1" si="29"/>
        <v>0.05</v>
      </c>
      <c r="R88" s="164">
        <f ca="1">NPV(Q87/12,K88:$K$244) + ($A$14+$A$15+$A$16)/POWER(1+Q87/12,$A$28-D88+1)</f>
        <v>142596.27088689129</v>
      </c>
      <c r="S88" s="164">
        <f ca="1">NPV(Q88/12,K88:$K$244) + ($A$14+$A$15+$A$16)/POWER(1+Q88/12,$A$28-D88+1)</f>
        <v>142596.27088689129</v>
      </c>
      <c r="T88" s="45">
        <f t="shared" ca="1" si="30"/>
        <v>142596.2708868919</v>
      </c>
      <c r="U88" s="45">
        <f t="shared" ca="1" si="37"/>
        <v>594.15112869538041</v>
      </c>
      <c r="V88" s="45">
        <f t="shared" ca="1" si="38"/>
        <v>-4166.666666666667</v>
      </c>
      <c r="W88" s="45">
        <f t="shared" ca="1" si="31"/>
        <v>0</v>
      </c>
      <c r="X88" s="25">
        <f t="shared" ca="1" si="39"/>
        <v>139023.75534892062</v>
      </c>
      <c r="Y88" s="341"/>
      <c r="Z88" s="28">
        <f t="shared" ca="1" si="40"/>
        <v>141167.01257446909</v>
      </c>
      <c r="AA88" s="233"/>
      <c r="AB88" s="45">
        <f t="shared" ca="1" si="32"/>
        <v>3815.3246641748401</v>
      </c>
      <c r="AC88" s="45">
        <f t="shared" ca="1" si="24"/>
        <v>0</v>
      </c>
      <c r="AD88" s="25">
        <f t="shared" ca="1" si="25"/>
        <v>137351.68791029425</v>
      </c>
    </row>
    <row r="89" spans="4:30" x14ac:dyDescent="0.35">
      <c r="D89" s="20">
        <v>85</v>
      </c>
      <c r="E89" s="21">
        <f t="shared" ca="1" si="33"/>
        <v>47238</v>
      </c>
      <c r="F89" s="44">
        <f t="shared" ca="1" si="26"/>
        <v>47268</v>
      </c>
      <c r="G89" s="22" t="s">
        <v>119</v>
      </c>
      <c r="H89" s="44">
        <f t="shared" ca="1" si="41"/>
        <v>47238</v>
      </c>
      <c r="I89" s="158">
        <f t="shared" ca="1" si="34"/>
        <v>4166.666666666667</v>
      </c>
      <c r="J89" s="45">
        <f t="shared" ca="1" si="42"/>
        <v>0</v>
      </c>
      <c r="K89" s="158">
        <f t="shared" ca="1" si="35"/>
        <v>4166.666666666667</v>
      </c>
      <c r="L89" s="45"/>
      <c r="M89" s="45">
        <f t="shared" ca="1" si="36"/>
        <v>4166.666666666667</v>
      </c>
      <c r="N89" s="257">
        <f t="shared" ca="1" si="27"/>
        <v>0.05</v>
      </c>
      <c r="O89" s="23"/>
      <c r="P89" s="255">
        <f t="shared" ca="1" si="28"/>
        <v>9.4999999999999998E-3</v>
      </c>
      <c r="Q89" s="163">
        <f t="shared" ca="1" si="29"/>
        <v>0.05</v>
      </c>
      <c r="R89" s="164">
        <f ca="1">NPV(Q88/12,K89:$K$244) + ($A$14+$A$15+$A$16)/POWER(1+Q88/12,$A$28-D89+1)</f>
        <v>139023.75534892001</v>
      </c>
      <c r="S89" s="164">
        <f ca="1">NPV(Q89/12,K89:$K$244) + ($A$14+$A$15+$A$16)/POWER(1+Q89/12,$A$28-D89+1)</f>
        <v>139023.75534892001</v>
      </c>
      <c r="T89" s="45">
        <f t="shared" ca="1" si="30"/>
        <v>139023.75534892062</v>
      </c>
      <c r="U89" s="45">
        <f t="shared" ca="1" si="37"/>
        <v>579.26564728716676</v>
      </c>
      <c r="V89" s="45">
        <f t="shared" ca="1" si="38"/>
        <v>-4166.666666666667</v>
      </c>
      <c r="W89" s="45">
        <f t="shared" ca="1" si="31"/>
        <v>0</v>
      </c>
      <c r="X89" s="25">
        <f t="shared" ca="1" si="39"/>
        <v>135436.35432954112</v>
      </c>
      <c r="Y89" s="341"/>
      <c r="Z89" s="28">
        <f t="shared" ca="1" si="40"/>
        <v>137351.68791029425</v>
      </c>
      <c r="AA89" s="233"/>
      <c r="AB89" s="45">
        <f t="shared" ca="1" si="32"/>
        <v>3815.3246641748401</v>
      </c>
      <c r="AC89" s="45">
        <f t="shared" ca="1" si="24"/>
        <v>0</v>
      </c>
      <c r="AD89" s="25">
        <f t="shared" ca="1" si="25"/>
        <v>133536.36324611941</v>
      </c>
    </row>
    <row r="90" spans="4:30" x14ac:dyDescent="0.35">
      <c r="D90" s="20">
        <v>86</v>
      </c>
      <c r="E90" s="21">
        <f t="shared" ca="1" si="33"/>
        <v>47269</v>
      </c>
      <c r="F90" s="44">
        <f t="shared" ca="1" si="26"/>
        <v>47298</v>
      </c>
      <c r="G90" s="22" t="s">
        <v>119</v>
      </c>
      <c r="H90" s="44">
        <f t="shared" ca="1" si="41"/>
        <v>47269</v>
      </c>
      <c r="I90" s="158">
        <f t="shared" ca="1" si="34"/>
        <v>4166.666666666667</v>
      </c>
      <c r="J90" s="45">
        <f t="shared" ca="1" si="42"/>
        <v>0</v>
      </c>
      <c r="K90" s="158">
        <f t="shared" ca="1" si="35"/>
        <v>4166.666666666667</v>
      </c>
      <c r="L90" s="45"/>
      <c r="M90" s="45">
        <f t="shared" ca="1" si="36"/>
        <v>4166.666666666667</v>
      </c>
      <c r="N90" s="257">
        <f t="shared" ca="1" si="27"/>
        <v>0.05</v>
      </c>
      <c r="O90" s="23"/>
      <c r="P90" s="255">
        <f t="shared" ca="1" si="28"/>
        <v>9.4999999999999998E-3</v>
      </c>
      <c r="Q90" s="163">
        <f t="shared" ca="1" si="29"/>
        <v>0.05</v>
      </c>
      <c r="R90" s="164">
        <f ca="1">NPV(Q89/12,K90:$K$244) + ($A$14+$A$15+$A$16)/POWER(1+Q89/12,$A$28-D90+1)</f>
        <v>135436.35432954051</v>
      </c>
      <c r="S90" s="164">
        <f ca="1">NPV(Q90/12,K90:$K$244) + ($A$14+$A$15+$A$16)/POWER(1+Q90/12,$A$28-D90+1)</f>
        <v>135436.35432954051</v>
      </c>
      <c r="T90" s="45">
        <f t="shared" ca="1" si="30"/>
        <v>135436.35432954112</v>
      </c>
      <c r="U90" s="45">
        <f t="shared" ca="1" si="37"/>
        <v>564.31814303975216</v>
      </c>
      <c r="V90" s="45">
        <f t="shared" ca="1" si="38"/>
        <v>-4166.666666666667</v>
      </c>
      <c r="W90" s="45">
        <f t="shared" ca="1" si="31"/>
        <v>0</v>
      </c>
      <c r="X90" s="25">
        <f t="shared" ca="1" si="39"/>
        <v>131834.0058059142</v>
      </c>
      <c r="Y90" s="341"/>
      <c r="Z90" s="28">
        <f t="shared" ca="1" si="40"/>
        <v>133536.36324611941</v>
      </c>
      <c r="AA90" s="233"/>
      <c r="AB90" s="45">
        <f t="shared" ca="1" si="32"/>
        <v>3815.3246641748401</v>
      </c>
      <c r="AC90" s="45">
        <f t="shared" ca="1" si="24"/>
        <v>0</v>
      </c>
      <c r="AD90" s="25">
        <f t="shared" ca="1" si="25"/>
        <v>129721.03858194457</v>
      </c>
    </row>
    <row r="91" spans="4:30" x14ac:dyDescent="0.35">
      <c r="D91" s="20">
        <v>87</v>
      </c>
      <c r="E91" s="21">
        <f t="shared" ca="1" si="33"/>
        <v>47299</v>
      </c>
      <c r="F91" s="44">
        <f t="shared" ca="1" si="26"/>
        <v>47329</v>
      </c>
      <c r="G91" s="22" t="s">
        <v>119</v>
      </c>
      <c r="H91" s="44">
        <f t="shared" ca="1" si="41"/>
        <v>47299</v>
      </c>
      <c r="I91" s="158">
        <f t="shared" ca="1" si="34"/>
        <v>4166.666666666667</v>
      </c>
      <c r="J91" s="45">
        <f t="shared" ca="1" si="42"/>
        <v>0</v>
      </c>
      <c r="K91" s="158">
        <f t="shared" ca="1" si="35"/>
        <v>4166.666666666667</v>
      </c>
      <c r="L91" s="45"/>
      <c r="M91" s="45">
        <f t="shared" ca="1" si="36"/>
        <v>4166.666666666667</v>
      </c>
      <c r="N91" s="257">
        <f t="shared" ca="1" si="27"/>
        <v>0.05</v>
      </c>
      <c r="O91" s="23"/>
      <c r="P91" s="255">
        <f t="shared" ca="1" si="28"/>
        <v>9.4999999999999998E-3</v>
      </c>
      <c r="Q91" s="163">
        <f t="shared" ca="1" si="29"/>
        <v>0.05</v>
      </c>
      <c r="R91" s="164">
        <f ca="1">NPV(Q90/12,K91:$K$244) + ($A$14+$A$15+$A$16)/POWER(1+Q90/12,$A$28-D91+1)</f>
        <v>131834.00580591359</v>
      </c>
      <c r="S91" s="164">
        <f ca="1">NPV(Q91/12,K91:$K$244) + ($A$14+$A$15+$A$16)/POWER(1+Q91/12,$A$28-D91+1)</f>
        <v>131834.00580591359</v>
      </c>
      <c r="T91" s="45">
        <f t="shared" ca="1" si="30"/>
        <v>131834.0058059142</v>
      </c>
      <c r="U91" s="45">
        <f t="shared" ca="1" si="37"/>
        <v>549.30835752463997</v>
      </c>
      <c r="V91" s="45">
        <f t="shared" ca="1" si="38"/>
        <v>-4166.666666666667</v>
      </c>
      <c r="W91" s="45">
        <f t="shared" ca="1" si="31"/>
        <v>0</v>
      </c>
      <c r="X91" s="25">
        <f t="shared" ca="1" si="39"/>
        <v>128216.64749677216</v>
      </c>
      <c r="Y91" s="341"/>
      <c r="Z91" s="28">
        <f t="shared" ca="1" si="40"/>
        <v>129721.03858194457</v>
      </c>
      <c r="AA91" s="233"/>
      <c r="AB91" s="45">
        <f t="shared" ca="1" si="32"/>
        <v>3815.3246641748401</v>
      </c>
      <c r="AC91" s="45">
        <f t="shared" ca="1" si="24"/>
        <v>0</v>
      </c>
      <c r="AD91" s="25">
        <f t="shared" ca="1" si="25"/>
        <v>125905.71391776972</v>
      </c>
    </row>
    <row r="92" spans="4:30" x14ac:dyDescent="0.35">
      <c r="D92" s="20">
        <v>88</v>
      </c>
      <c r="E92" s="21">
        <f t="shared" ca="1" si="33"/>
        <v>47330</v>
      </c>
      <c r="F92" s="44">
        <f t="shared" ca="1" si="26"/>
        <v>47360</v>
      </c>
      <c r="G92" s="22" t="s">
        <v>119</v>
      </c>
      <c r="H92" s="44">
        <f t="shared" ca="1" si="41"/>
        <v>47330</v>
      </c>
      <c r="I92" s="158">
        <f t="shared" ca="1" si="34"/>
        <v>4166.666666666667</v>
      </c>
      <c r="J92" s="45">
        <f t="shared" ca="1" si="42"/>
        <v>0</v>
      </c>
      <c r="K92" s="158">
        <f t="shared" ca="1" si="35"/>
        <v>4166.666666666667</v>
      </c>
      <c r="L92" s="45"/>
      <c r="M92" s="45">
        <f t="shared" ca="1" si="36"/>
        <v>4166.666666666667</v>
      </c>
      <c r="N92" s="257">
        <f t="shared" ca="1" si="27"/>
        <v>0.05</v>
      </c>
      <c r="O92" s="23"/>
      <c r="P92" s="255">
        <f t="shared" ca="1" si="28"/>
        <v>9.4999999999999998E-3</v>
      </c>
      <c r="Q92" s="163">
        <f t="shared" ca="1" si="29"/>
        <v>0.05</v>
      </c>
      <c r="R92" s="164">
        <f ca="1">NPV(Q91/12,K92:$K$244) + ($A$14+$A$15+$A$16)/POWER(1+Q91/12,$A$28-D92+1)</f>
        <v>128216.64749677156</v>
      </c>
      <c r="S92" s="164">
        <f ca="1">NPV(Q92/12,K92:$K$244) + ($A$14+$A$15+$A$16)/POWER(1+Q92/12,$A$28-D92+1)</f>
        <v>128216.64749677156</v>
      </c>
      <c r="T92" s="45">
        <f t="shared" ca="1" si="30"/>
        <v>128216.64749677216</v>
      </c>
      <c r="U92" s="45">
        <f t="shared" ca="1" si="37"/>
        <v>534.23603123654823</v>
      </c>
      <c r="V92" s="45">
        <f t="shared" ca="1" si="38"/>
        <v>-4166.666666666667</v>
      </c>
      <c r="W92" s="45">
        <f t="shared" ca="1" si="31"/>
        <v>0</v>
      </c>
      <c r="X92" s="25">
        <f t="shared" ca="1" si="39"/>
        <v>124584.21686134204</v>
      </c>
      <c r="Y92" s="341"/>
      <c r="Z92" s="28">
        <f t="shared" ca="1" si="40"/>
        <v>125905.71391776972</v>
      </c>
      <c r="AA92" s="233"/>
      <c r="AB92" s="45">
        <f t="shared" ca="1" si="32"/>
        <v>3815.3246641748401</v>
      </c>
      <c r="AC92" s="45">
        <f t="shared" ca="1" si="24"/>
        <v>0</v>
      </c>
      <c r="AD92" s="25">
        <f t="shared" ca="1" si="25"/>
        <v>122090.38925359488</v>
      </c>
    </row>
    <row r="93" spans="4:30" x14ac:dyDescent="0.35">
      <c r="D93" s="20">
        <v>89</v>
      </c>
      <c r="E93" s="21">
        <f t="shared" ca="1" si="33"/>
        <v>47361</v>
      </c>
      <c r="F93" s="44">
        <f t="shared" ca="1" si="26"/>
        <v>47390</v>
      </c>
      <c r="G93" s="22" t="s">
        <v>119</v>
      </c>
      <c r="H93" s="44">
        <f t="shared" ca="1" si="41"/>
        <v>47361</v>
      </c>
      <c r="I93" s="158">
        <f t="shared" ca="1" si="34"/>
        <v>4166.666666666667</v>
      </c>
      <c r="J93" s="45">
        <f t="shared" ca="1" si="42"/>
        <v>0</v>
      </c>
      <c r="K93" s="158">
        <f t="shared" ca="1" si="35"/>
        <v>4166.666666666667</v>
      </c>
      <c r="L93" s="45"/>
      <c r="M93" s="45">
        <f t="shared" ca="1" si="36"/>
        <v>4166.666666666667</v>
      </c>
      <c r="N93" s="257">
        <f t="shared" ca="1" si="27"/>
        <v>0.05</v>
      </c>
      <c r="O93" s="23"/>
      <c r="P93" s="255">
        <f t="shared" ca="1" si="28"/>
        <v>9.4999999999999998E-3</v>
      </c>
      <c r="Q93" s="163">
        <f t="shared" ca="1" si="29"/>
        <v>0.05</v>
      </c>
      <c r="R93" s="164">
        <f ca="1">NPV(Q92/12,K93:$K$244) + ($A$14+$A$15+$A$16)/POWER(1+Q92/12,$A$28-D93+1)</f>
        <v>124584.21686134145</v>
      </c>
      <c r="S93" s="164">
        <f ca="1">NPV(Q93/12,K93:$K$244) + ($A$14+$A$15+$A$16)/POWER(1+Q93/12,$A$28-D93+1)</f>
        <v>124584.21686134145</v>
      </c>
      <c r="T93" s="45">
        <f t="shared" ca="1" si="30"/>
        <v>124584.21686134204</v>
      </c>
      <c r="U93" s="45">
        <f t="shared" ca="1" si="37"/>
        <v>519.10090358892273</v>
      </c>
      <c r="V93" s="45">
        <f t="shared" ca="1" si="38"/>
        <v>-4166.666666666667</v>
      </c>
      <c r="W93" s="45">
        <f t="shared" ca="1" si="31"/>
        <v>0</v>
      </c>
      <c r="X93" s="25">
        <f t="shared" ca="1" si="39"/>
        <v>120936.65109826429</v>
      </c>
      <c r="Y93" s="341"/>
      <c r="Z93" s="28">
        <f t="shared" ca="1" si="40"/>
        <v>122090.38925359488</v>
      </c>
      <c r="AA93" s="233"/>
      <c r="AB93" s="45">
        <f t="shared" ca="1" si="32"/>
        <v>3815.3246641748401</v>
      </c>
      <c r="AC93" s="45">
        <f t="shared" ca="1" si="24"/>
        <v>0</v>
      </c>
      <c r="AD93" s="25">
        <f t="shared" ca="1" si="25"/>
        <v>118275.06458942004</v>
      </c>
    </row>
    <row r="94" spans="4:30" x14ac:dyDescent="0.35">
      <c r="D94" s="20">
        <v>90</v>
      </c>
      <c r="E94" s="21">
        <f t="shared" ca="1" si="33"/>
        <v>47391</v>
      </c>
      <c r="F94" s="44">
        <f t="shared" ca="1" si="26"/>
        <v>47421</v>
      </c>
      <c r="G94" s="22" t="s">
        <v>119</v>
      </c>
      <c r="H94" s="44">
        <f t="shared" ca="1" si="41"/>
        <v>47391</v>
      </c>
      <c r="I94" s="158">
        <f t="shared" ca="1" si="34"/>
        <v>4166.666666666667</v>
      </c>
      <c r="J94" s="45">
        <f t="shared" ca="1" si="42"/>
        <v>0</v>
      </c>
      <c r="K94" s="158">
        <f t="shared" ca="1" si="35"/>
        <v>4166.666666666667</v>
      </c>
      <c r="L94" s="45"/>
      <c r="M94" s="45">
        <f t="shared" ca="1" si="36"/>
        <v>4166.666666666667</v>
      </c>
      <c r="N94" s="257">
        <f t="shared" ca="1" si="27"/>
        <v>0.05</v>
      </c>
      <c r="O94" s="23"/>
      <c r="P94" s="255">
        <f t="shared" ca="1" si="28"/>
        <v>9.4999999999999998E-3</v>
      </c>
      <c r="Q94" s="163">
        <f t="shared" ca="1" si="29"/>
        <v>0.05</v>
      </c>
      <c r="R94" s="164">
        <f ca="1">NPV(Q93/12,K94:$K$244) + ($A$14+$A$15+$A$16)/POWER(1+Q93/12,$A$28-D94+1)</f>
        <v>120936.6510982637</v>
      </c>
      <c r="S94" s="164">
        <f ca="1">NPV(Q94/12,K94:$K$244) + ($A$14+$A$15+$A$16)/POWER(1+Q94/12,$A$28-D94+1)</f>
        <v>120936.6510982637</v>
      </c>
      <c r="T94" s="45">
        <f t="shared" ca="1" si="30"/>
        <v>120936.65109826429</v>
      </c>
      <c r="U94" s="45">
        <f t="shared" ca="1" si="37"/>
        <v>503.90271290943207</v>
      </c>
      <c r="V94" s="45">
        <f t="shared" ca="1" si="38"/>
        <v>-4166.666666666667</v>
      </c>
      <c r="W94" s="45">
        <f t="shared" ca="1" si="31"/>
        <v>0</v>
      </c>
      <c r="X94" s="25">
        <f t="shared" ca="1" si="39"/>
        <v>117273.88714450705</v>
      </c>
      <c r="Y94" s="341"/>
      <c r="Z94" s="28">
        <f t="shared" ca="1" si="40"/>
        <v>118275.06458942004</v>
      </c>
      <c r="AA94" s="233"/>
      <c r="AB94" s="45">
        <f t="shared" ca="1" si="32"/>
        <v>3815.3246641748401</v>
      </c>
      <c r="AC94" s="45">
        <f t="shared" ca="1" si="24"/>
        <v>0</v>
      </c>
      <c r="AD94" s="25">
        <f t="shared" ca="1" si="25"/>
        <v>114459.7399252452</v>
      </c>
    </row>
    <row r="95" spans="4:30" x14ac:dyDescent="0.35">
      <c r="D95" s="20">
        <v>91</v>
      </c>
      <c r="E95" s="21">
        <f t="shared" ca="1" si="33"/>
        <v>47422</v>
      </c>
      <c r="F95" s="44">
        <f t="shared" ca="1" si="26"/>
        <v>47451</v>
      </c>
      <c r="G95" s="22" t="s">
        <v>119</v>
      </c>
      <c r="H95" s="44">
        <f t="shared" ca="1" si="41"/>
        <v>47422</v>
      </c>
      <c r="I95" s="158">
        <f t="shared" ca="1" si="34"/>
        <v>4166.666666666667</v>
      </c>
      <c r="J95" s="45">
        <f t="shared" ca="1" si="42"/>
        <v>0</v>
      </c>
      <c r="K95" s="158">
        <f t="shared" ca="1" si="35"/>
        <v>4166.666666666667</v>
      </c>
      <c r="L95" s="45"/>
      <c r="M95" s="45">
        <f t="shared" ca="1" si="36"/>
        <v>4166.666666666667</v>
      </c>
      <c r="N95" s="257">
        <f t="shared" ca="1" si="27"/>
        <v>0.05</v>
      </c>
      <c r="O95" s="23"/>
      <c r="P95" s="255">
        <f t="shared" ca="1" si="28"/>
        <v>9.4999999999999998E-3</v>
      </c>
      <c r="Q95" s="163">
        <f t="shared" ca="1" si="29"/>
        <v>0.05</v>
      </c>
      <c r="R95" s="164">
        <f ca="1">NPV(Q94/12,K95:$K$244) + ($A$14+$A$15+$A$16)/POWER(1+Q94/12,$A$28-D95+1)</f>
        <v>117273.88714450646</v>
      </c>
      <c r="S95" s="164">
        <f ca="1">NPV(Q95/12,K95:$K$244) + ($A$14+$A$15+$A$16)/POWER(1+Q95/12,$A$28-D95+1)</f>
        <v>117273.88714450646</v>
      </c>
      <c r="T95" s="45">
        <f t="shared" ca="1" si="30"/>
        <v>117273.88714450705</v>
      </c>
      <c r="U95" s="45">
        <f t="shared" ca="1" si="37"/>
        <v>488.64119643544359</v>
      </c>
      <c r="V95" s="45">
        <f t="shared" ca="1" si="38"/>
        <v>-4166.666666666667</v>
      </c>
      <c r="W95" s="45">
        <f t="shared" ca="1" si="31"/>
        <v>0</v>
      </c>
      <c r="X95" s="25">
        <f t="shared" ca="1" si="39"/>
        <v>113595.86167427583</v>
      </c>
      <c r="Y95" s="341"/>
      <c r="Z95" s="28">
        <f t="shared" ca="1" si="40"/>
        <v>114459.7399252452</v>
      </c>
      <c r="AA95" s="233"/>
      <c r="AB95" s="45">
        <f t="shared" ca="1" si="32"/>
        <v>3815.3246641748401</v>
      </c>
      <c r="AC95" s="45">
        <f t="shared" ca="1" si="24"/>
        <v>0</v>
      </c>
      <c r="AD95" s="25">
        <f t="shared" ca="1" si="25"/>
        <v>110644.41526107036</v>
      </c>
    </row>
    <row r="96" spans="4:30" x14ac:dyDescent="0.35">
      <c r="D96" s="20">
        <v>92</v>
      </c>
      <c r="E96" s="21">
        <f t="shared" ca="1" si="33"/>
        <v>47452</v>
      </c>
      <c r="F96" s="44">
        <f t="shared" ca="1" si="26"/>
        <v>47482</v>
      </c>
      <c r="G96" s="22" t="s">
        <v>119</v>
      </c>
      <c r="H96" s="44">
        <f t="shared" ca="1" si="41"/>
        <v>47452</v>
      </c>
      <c r="I96" s="158">
        <f t="shared" ca="1" si="34"/>
        <v>4166.666666666667</v>
      </c>
      <c r="J96" s="45">
        <f t="shared" ca="1" si="42"/>
        <v>0</v>
      </c>
      <c r="K96" s="158">
        <f t="shared" ca="1" si="35"/>
        <v>4166.666666666667</v>
      </c>
      <c r="L96" s="45"/>
      <c r="M96" s="45">
        <f t="shared" ca="1" si="36"/>
        <v>4166.666666666667</v>
      </c>
      <c r="N96" s="257">
        <f t="shared" ca="1" si="27"/>
        <v>0.05</v>
      </c>
      <c r="O96" s="23"/>
      <c r="P96" s="255">
        <f t="shared" ca="1" si="28"/>
        <v>9.4999999999999998E-3</v>
      </c>
      <c r="Q96" s="163">
        <f t="shared" ca="1" si="29"/>
        <v>0.05</v>
      </c>
      <c r="R96" s="164">
        <f ca="1">NPV(Q95/12,K96:$K$244) + ($A$14+$A$15+$A$16)/POWER(1+Q95/12,$A$28-D96+1)</f>
        <v>113595.86167427523</v>
      </c>
      <c r="S96" s="164">
        <f ca="1">NPV(Q96/12,K96:$K$244) + ($A$14+$A$15+$A$16)/POWER(1+Q96/12,$A$28-D96+1)</f>
        <v>113595.86167427523</v>
      </c>
      <c r="T96" s="45">
        <f t="shared" ca="1" si="30"/>
        <v>113595.86167427583</v>
      </c>
      <c r="U96" s="45">
        <f t="shared" ca="1" si="37"/>
        <v>473.31609030948016</v>
      </c>
      <c r="V96" s="45">
        <f t="shared" ca="1" si="38"/>
        <v>-4166.666666666667</v>
      </c>
      <c r="W96" s="45">
        <f t="shared" ca="1" si="31"/>
        <v>0</v>
      </c>
      <c r="X96" s="25">
        <f t="shared" ca="1" si="39"/>
        <v>109902.51109791864</v>
      </c>
      <c r="Y96" s="341"/>
      <c r="Z96" s="28">
        <f t="shared" ca="1" si="40"/>
        <v>110644.41526107036</v>
      </c>
      <c r="AA96" s="233"/>
      <c r="AB96" s="45">
        <f t="shared" ca="1" si="32"/>
        <v>3815.3246641748401</v>
      </c>
      <c r="AC96" s="45">
        <f t="shared" ca="1" si="24"/>
        <v>0</v>
      </c>
      <c r="AD96" s="25">
        <f t="shared" ca="1" si="25"/>
        <v>106829.09059689552</v>
      </c>
    </row>
    <row r="97" spans="4:30" x14ac:dyDescent="0.35">
      <c r="D97" s="20">
        <v>93</v>
      </c>
      <c r="E97" s="21">
        <f t="shared" ca="1" si="33"/>
        <v>47483</v>
      </c>
      <c r="F97" s="44">
        <f t="shared" ca="1" si="26"/>
        <v>47513</v>
      </c>
      <c r="G97" s="22" t="s">
        <v>119</v>
      </c>
      <c r="H97" s="44">
        <f t="shared" ca="1" si="41"/>
        <v>47483</v>
      </c>
      <c r="I97" s="158">
        <f t="shared" ca="1" si="34"/>
        <v>4166.666666666667</v>
      </c>
      <c r="J97" s="45">
        <f t="shared" ca="1" si="42"/>
        <v>0</v>
      </c>
      <c r="K97" s="158">
        <f t="shared" ca="1" si="35"/>
        <v>4166.666666666667</v>
      </c>
      <c r="L97" s="45"/>
      <c r="M97" s="45">
        <f t="shared" ca="1" si="36"/>
        <v>4166.666666666667</v>
      </c>
      <c r="N97" s="257">
        <f t="shared" ca="1" si="27"/>
        <v>0.05</v>
      </c>
      <c r="O97" s="23"/>
      <c r="P97" s="255">
        <f t="shared" ca="1" si="28"/>
        <v>9.4999999999999998E-3</v>
      </c>
      <c r="Q97" s="163">
        <f t="shared" ca="1" si="29"/>
        <v>0.05</v>
      </c>
      <c r="R97" s="164">
        <f ca="1">NPV(Q96/12,K97:$K$244) + ($A$14+$A$15+$A$16)/POWER(1+Q96/12,$A$28-D97+1)</f>
        <v>109902.51109791805</v>
      </c>
      <c r="S97" s="164">
        <f ca="1">NPV(Q97/12,K97:$K$244) + ($A$14+$A$15+$A$16)/POWER(1+Q97/12,$A$28-D97+1)</f>
        <v>109902.51109791805</v>
      </c>
      <c r="T97" s="45">
        <f t="shared" ca="1" si="30"/>
        <v>109902.51109791864</v>
      </c>
      <c r="U97" s="45">
        <f t="shared" ca="1" si="37"/>
        <v>457.92712957465852</v>
      </c>
      <c r="V97" s="45">
        <f t="shared" ca="1" si="38"/>
        <v>-4166.666666666667</v>
      </c>
      <c r="W97" s="45">
        <f t="shared" ca="1" si="31"/>
        <v>0</v>
      </c>
      <c r="X97" s="25">
        <f t="shared" ca="1" si="39"/>
        <v>106193.77156082663</v>
      </c>
      <c r="Y97" s="341"/>
      <c r="Z97" s="28">
        <f t="shared" ca="1" si="40"/>
        <v>106829.09059689552</v>
      </c>
      <c r="AA97" s="233"/>
      <c r="AB97" s="45">
        <f t="shared" ca="1" si="32"/>
        <v>3815.3246641748401</v>
      </c>
      <c r="AC97" s="45">
        <f t="shared" ca="1" si="24"/>
        <v>0</v>
      </c>
      <c r="AD97" s="25">
        <f t="shared" ca="1" si="25"/>
        <v>103013.76593272068</v>
      </c>
    </row>
    <row r="98" spans="4:30" x14ac:dyDescent="0.35">
      <c r="D98" s="20">
        <v>94</v>
      </c>
      <c r="E98" s="21">
        <f t="shared" ca="1" si="33"/>
        <v>47514</v>
      </c>
      <c r="F98" s="44">
        <f t="shared" ca="1" si="26"/>
        <v>47541</v>
      </c>
      <c r="G98" s="22" t="s">
        <v>119</v>
      </c>
      <c r="H98" s="44">
        <f t="shared" ca="1" si="41"/>
        <v>47514</v>
      </c>
      <c r="I98" s="158">
        <f t="shared" ca="1" si="34"/>
        <v>4166.666666666667</v>
      </c>
      <c r="J98" s="45">
        <f t="shared" ca="1" si="42"/>
        <v>0</v>
      </c>
      <c r="K98" s="158">
        <f t="shared" ca="1" si="35"/>
        <v>4166.666666666667</v>
      </c>
      <c r="L98" s="45"/>
      <c r="M98" s="45">
        <f t="shared" ca="1" si="36"/>
        <v>4166.666666666667</v>
      </c>
      <c r="N98" s="257">
        <f t="shared" ca="1" si="27"/>
        <v>0.05</v>
      </c>
      <c r="O98" s="23"/>
      <c r="P98" s="255">
        <f t="shared" ca="1" si="28"/>
        <v>9.4999999999999998E-3</v>
      </c>
      <c r="Q98" s="163">
        <f t="shared" ca="1" si="29"/>
        <v>0.05</v>
      </c>
      <c r="R98" s="164">
        <f ca="1">NPV(Q97/12,K98:$K$244) + ($A$14+$A$15+$A$16)/POWER(1+Q97/12,$A$28-D98+1)</f>
        <v>106193.77156082605</v>
      </c>
      <c r="S98" s="164">
        <f ca="1">NPV(Q98/12,K98:$K$244) + ($A$14+$A$15+$A$16)/POWER(1+Q98/12,$A$28-D98+1)</f>
        <v>106193.77156082605</v>
      </c>
      <c r="T98" s="45">
        <f t="shared" ca="1" si="30"/>
        <v>106193.77156082663</v>
      </c>
      <c r="U98" s="45">
        <f t="shared" ca="1" si="37"/>
        <v>442.47404817010857</v>
      </c>
      <c r="V98" s="45">
        <f t="shared" ca="1" si="38"/>
        <v>-4166.666666666667</v>
      </c>
      <c r="W98" s="45">
        <f t="shared" ca="1" si="31"/>
        <v>0</v>
      </c>
      <c r="X98" s="25">
        <f t="shared" ca="1" si="39"/>
        <v>102469.57894233007</v>
      </c>
      <c r="Y98" s="341"/>
      <c r="Z98" s="28">
        <f t="shared" ca="1" si="40"/>
        <v>103013.76593272068</v>
      </c>
      <c r="AA98" s="233"/>
      <c r="AB98" s="45">
        <f t="shared" ca="1" si="32"/>
        <v>3815.3246641748401</v>
      </c>
      <c r="AC98" s="45">
        <f t="shared" ca="1" si="24"/>
        <v>0</v>
      </c>
      <c r="AD98" s="25">
        <f t="shared" ca="1" si="25"/>
        <v>99198.441268545837</v>
      </c>
    </row>
    <row r="99" spans="4:30" x14ac:dyDescent="0.35">
      <c r="D99" s="20">
        <v>95</v>
      </c>
      <c r="E99" s="21">
        <f t="shared" ca="1" si="33"/>
        <v>47542</v>
      </c>
      <c r="F99" s="44">
        <f t="shared" ca="1" si="26"/>
        <v>47572</v>
      </c>
      <c r="G99" s="22" t="s">
        <v>119</v>
      </c>
      <c r="H99" s="44">
        <f t="shared" ca="1" si="41"/>
        <v>47542</v>
      </c>
      <c r="I99" s="158">
        <f t="shared" ca="1" si="34"/>
        <v>4166.666666666667</v>
      </c>
      <c r="J99" s="45">
        <f t="shared" ca="1" si="42"/>
        <v>0</v>
      </c>
      <c r="K99" s="158">
        <f t="shared" ca="1" si="35"/>
        <v>4166.666666666667</v>
      </c>
      <c r="L99" s="45"/>
      <c r="M99" s="45">
        <f t="shared" ca="1" si="36"/>
        <v>4166.666666666667</v>
      </c>
      <c r="N99" s="257">
        <f t="shared" ca="1" si="27"/>
        <v>0.05</v>
      </c>
      <c r="O99" s="23"/>
      <c r="P99" s="255">
        <f t="shared" ca="1" si="28"/>
        <v>9.4999999999999998E-3</v>
      </c>
      <c r="Q99" s="163">
        <f t="shared" ca="1" si="29"/>
        <v>0.05</v>
      </c>
      <c r="R99" s="164">
        <f ca="1">NPV(Q98/12,K99:$K$244) + ($A$14+$A$15+$A$16)/POWER(1+Q98/12,$A$28-D99+1)</f>
        <v>102469.57894232948</v>
      </c>
      <c r="S99" s="164">
        <f ca="1">NPV(Q99/12,K99:$K$244) + ($A$14+$A$15+$A$16)/POWER(1+Q99/12,$A$28-D99+1)</f>
        <v>102469.57894232948</v>
      </c>
      <c r="T99" s="45">
        <f t="shared" ca="1" si="30"/>
        <v>102469.57894233007</v>
      </c>
      <c r="U99" s="45">
        <f t="shared" ca="1" si="37"/>
        <v>426.95657892637286</v>
      </c>
      <c r="V99" s="45">
        <f t="shared" ca="1" si="38"/>
        <v>-4166.666666666667</v>
      </c>
      <c r="W99" s="45">
        <f t="shared" ca="1" si="31"/>
        <v>0</v>
      </c>
      <c r="X99" s="25">
        <f t="shared" ca="1" si="39"/>
        <v>98729.868854589775</v>
      </c>
      <c r="Y99" s="341"/>
      <c r="Z99" s="28">
        <f t="shared" ca="1" si="40"/>
        <v>99198.441268545837</v>
      </c>
      <c r="AA99" s="233"/>
      <c r="AB99" s="45">
        <f t="shared" ca="1" si="32"/>
        <v>3815.3246641748401</v>
      </c>
      <c r="AC99" s="45">
        <f t="shared" ca="1" si="24"/>
        <v>0</v>
      </c>
      <c r="AD99" s="25">
        <f t="shared" ca="1" si="25"/>
        <v>95383.116604370996</v>
      </c>
    </row>
    <row r="100" spans="4:30" x14ac:dyDescent="0.35">
      <c r="D100" s="20">
        <v>96</v>
      </c>
      <c r="E100" s="21">
        <f t="shared" ca="1" si="33"/>
        <v>47573</v>
      </c>
      <c r="F100" s="44">
        <f t="shared" ca="1" si="26"/>
        <v>47602</v>
      </c>
      <c r="G100" s="22" t="s">
        <v>119</v>
      </c>
      <c r="H100" s="44">
        <f t="shared" ca="1" si="41"/>
        <v>47573</v>
      </c>
      <c r="I100" s="158">
        <f t="shared" ca="1" si="34"/>
        <v>4166.666666666667</v>
      </c>
      <c r="J100" s="45">
        <f t="shared" ca="1" si="42"/>
        <v>0</v>
      </c>
      <c r="K100" s="158">
        <f t="shared" ca="1" si="35"/>
        <v>4166.666666666667</v>
      </c>
      <c r="L100" s="45"/>
      <c r="M100" s="45">
        <f t="shared" ca="1" si="36"/>
        <v>4166.666666666667</v>
      </c>
      <c r="N100" s="257">
        <f t="shared" ca="1" si="27"/>
        <v>0.05</v>
      </c>
      <c r="O100" s="23"/>
      <c r="P100" s="255">
        <f t="shared" ca="1" si="28"/>
        <v>9.4999999999999998E-3</v>
      </c>
      <c r="Q100" s="163">
        <f t="shared" ca="1" si="29"/>
        <v>0.05</v>
      </c>
      <c r="R100" s="164">
        <f ca="1">NPV(Q99/12,K100:$K$244) + ($A$14+$A$15+$A$16)/POWER(1+Q99/12,$A$28-D100+1)</f>
        <v>98729.868854589193</v>
      </c>
      <c r="S100" s="164">
        <f ca="1">NPV(Q100/12,K100:$K$244) + ($A$14+$A$15+$A$16)/POWER(1+Q100/12,$A$28-D100+1)</f>
        <v>98729.868854589193</v>
      </c>
      <c r="T100" s="45">
        <f t="shared" ca="1" si="30"/>
        <v>98729.868854589775</v>
      </c>
      <c r="U100" s="45">
        <f t="shared" ca="1" si="37"/>
        <v>411.37445356078837</v>
      </c>
      <c r="V100" s="45">
        <f t="shared" ca="1" si="38"/>
        <v>-4166.666666666667</v>
      </c>
      <c r="W100" s="45">
        <f t="shared" ca="1" si="31"/>
        <v>0</v>
      </c>
      <c r="X100" s="25">
        <f t="shared" ca="1" si="39"/>
        <v>94974.576641483887</v>
      </c>
      <c r="Y100" s="341"/>
      <c r="Z100" s="28">
        <f t="shared" ca="1" si="40"/>
        <v>95383.116604370996</v>
      </c>
      <c r="AA100" s="233"/>
      <c r="AB100" s="45">
        <f t="shared" ca="1" si="32"/>
        <v>3815.3246641748397</v>
      </c>
      <c r="AC100" s="45">
        <f t="shared" ca="1" si="24"/>
        <v>0</v>
      </c>
      <c r="AD100" s="25">
        <f t="shared" ca="1" si="25"/>
        <v>91567.791940196155</v>
      </c>
    </row>
    <row r="101" spans="4:30" x14ac:dyDescent="0.35">
      <c r="D101" s="20">
        <v>97</v>
      </c>
      <c r="E101" s="21">
        <f t="shared" ca="1" si="33"/>
        <v>47603</v>
      </c>
      <c r="F101" s="44">
        <f t="shared" ca="1" si="26"/>
        <v>47633</v>
      </c>
      <c r="G101" s="22" t="s">
        <v>119</v>
      </c>
      <c r="H101" s="44">
        <f t="shared" ca="1" si="41"/>
        <v>47603</v>
      </c>
      <c r="I101" s="158">
        <f t="shared" ca="1" si="34"/>
        <v>4166.666666666667</v>
      </c>
      <c r="J101" s="45">
        <f t="shared" ca="1" si="42"/>
        <v>0</v>
      </c>
      <c r="K101" s="158">
        <f t="shared" ca="1" si="35"/>
        <v>4166.666666666667</v>
      </c>
      <c r="L101" s="45"/>
      <c r="M101" s="45">
        <f t="shared" ca="1" si="36"/>
        <v>4166.666666666667</v>
      </c>
      <c r="N101" s="257">
        <f t="shared" ca="1" si="27"/>
        <v>0.05</v>
      </c>
      <c r="O101" s="23"/>
      <c r="P101" s="255">
        <f t="shared" ca="1" si="28"/>
        <v>9.4999999999999998E-3</v>
      </c>
      <c r="Q101" s="163">
        <f t="shared" ca="1" si="29"/>
        <v>0.05</v>
      </c>
      <c r="R101" s="164">
        <f ca="1">NPV(Q100/12,K101:$K$244) + ($A$14+$A$15+$A$16)/POWER(1+Q100/12,$A$28-D101+1)</f>
        <v>94974.57664148332</v>
      </c>
      <c r="S101" s="164">
        <f ca="1">NPV(Q101/12,K101:$K$244) + ($A$14+$A$15+$A$16)/POWER(1+Q101/12,$A$28-D101+1)</f>
        <v>94974.57664148332</v>
      </c>
      <c r="T101" s="45">
        <f t="shared" ca="1" si="30"/>
        <v>94974.576641483887</v>
      </c>
      <c r="U101" s="45">
        <f t="shared" ca="1" si="37"/>
        <v>395.72740267284718</v>
      </c>
      <c r="V101" s="45">
        <f t="shared" ca="1" si="38"/>
        <v>-4166.666666666667</v>
      </c>
      <c r="W101" s="45">
        <f t="shared" ca="1" si="31"/>
        <v>0</v>
      </c>
      <c r="X101" s="25">
        <f t="shared" ca="1" si="39"/>
        <v>91203.637377490057</v>
      </c>
      <c r="Y101" s="341"/>
      <c r="Z101" s="28">
        <f t="shared" ca="1" si="40"/>
        <v>91567.791940196155</v>
      </c>
      <c r="AA101" s="233"/>
      <c r="AB101" s="45">
        <f t="shared" ca="1" si="32"/>
        <v>3815.3246641748397</v>
      </c>
      <c r="AC101" s="45">
        <f t="shared" ca="1" si="24"/>
        <v>0</v>
      </c>
      <c r="AD101" s="25">
        <f t="shared" ca="1" si="25"/>
        <v>87752.467276021314</v>
      </c>
    </row>
    <row r="102" spans="4:30" x14ac:dyDescent="0.35">
      <c r="D102" s="20">
        <v>98</v>
      </c>
      <c r="E102" s="21">
        <f t="shared" ca="1" si="33"/>
        <v>47634</v>
      </c>
      <c r="F102" s="44">
        <f t="shared" ca="1" si="26"/>
        <v>47663</v>
      </c>
      <c r="G102" s="22" t="s">
        <v>119</v>
      </c>
      <c r="H102" s="44">
        <f t="shared" ca="1" si="41"/>
        <v>47634</v>
      </c>
      <c r="I102" s="158">
        <f t="shared" ca="1" si="34"/>
        <v>4166.666666666667</v>
      </c>
      <c r="J102" s="45">
        <f t="shared" ca="1" si="42"/>
        <v>0</v>
      </c>
      <c r="K102" s="158">
        <f t="shared" ca="1" si="35"/>
        <v>4166.666666666667</v>
      </c>
      <c r="L102" s="45"/>
      <c r="M102" s="45">
        <f t="shared" ca="1" si="36"/>
        <v>4166.666666666667</v>
      </c>
      <c r="N102" s="257">
        <f t="shared" ca="1" si="27"/>
        <v>0.05</v>
      </c>
      <c r="O102" s="23"/>
      <c r="P102" s="255">
        <f t="shared" ca="1" si="28"/>
        <v>9.4999999999999998E-3</v>
      </c>
      <c r="Q102" s="163">
        <f t="shared" ca="1" si="29"/>
        <v>0.05</v>
      </c>
      <c r="R102" s="164">
        <f ca="1">NPV(Q101/12,K102:$K$244) + ($A$14+$A$15+$A$16)/POWER(1+Q101/12,$A$28-D102+1)</f>
        <v>91203.637377489489</v>
      </c>
      <c r="S102" s="164">
        <f ca="1">NPV(Q102/12,K102:$K$244) + ($A$14+$A$15+$A$16)/POWER(1+Q102/12,$A$28-D102+1)</f>
        <v>91203.637377489489</v>
      </c>
      <c r="T102" s="45">
        <f t="shared" ca="1" si="30"/>
        <v>91203.637377490057</v>
      </c>
      <c r="U102" s="45">
        <f t="shared" ca="1" si="37"/>
        <v>380.01515573953952</v>
      </c>
      <c r="V102" s="45">
        <f t="shared" ca="1" si="38"/>
        <v>-4166.666666666667</v>
      </c>
      <c r="W102" s="45">
        <f t="shared" ca="1" si="31"/>
        <v>0</v>
      </c>
      <c r="X102" s="25">
        <f t="shared" ca="1" si="39"/>
        <v>87416.985866562929</v>
      </c>
      <c r="Y102" s="341"/>
      <c r="Z102" s="28">
        <f t="shared" ca="1" si="40"/>
        <v>87752.467276021314</v>
      </c>
      <c r="AA102" s="233"/>
      <c r="AB102" s="45">
        <f t="shared" ca="1" si="32"/>
        <v>3815.3246641748397</v>
      </c>
      <c r="AC102" s="45">
        <f t="shared" ca="1" si="24"/>
        <v>0</v>
      </c>
      <c r="AD102" s="25">
        <f t="shared" ca="1" si="25"/>
        <v>83937.142611846473</v>
      </c>
    </row>
    <row r="103" spans="4:30" x14ac:dyDescent="0.35">
      <c r="D103" s="20">
        <v>99</v>
      </c>
      <c r="E103" s="21">
        <f t="shared" ca="1" si="33"/>
        <v>47664</v>
      </c>
      <c r="F103" s="44">
        <f t="shared" ca="1" si="26"/>
        <v>47694</v>
      </c>
      <c r="G103" s="22" t="s">
        <v>119</v>
      </c>
      <c r="H103" s="44">
        <f t="shared" ca="1" si="41"/>
        <v>47664</v>
      </c>
      <c r="I103" s="158">
        <f t="shared" ca="1" si="34"/>
        <v>4166.666666666667</v>
      </c>
      <c r="J103" s="45">
        <f t="shared" ca="1" si="42"/>
        <v>0</v>
      </c>
      <c r="K103" s="158">
        <f t="shared" ca="1" si="35"/>
        <v>4166.666666666667</v>
      </c>
      <c r="L103" s="45"/>
      <c r="M103" s="45">
        <f t="shared" ca="1" si="36"/>
        <v>4166.666666666667</v>
      </c>
      <c r="N103" s="257">
        <f t="shared" ca="1" si="27"/>
        <v>0.05</v>
      </c>
      <c r="O103" s="23"/>
      <c r="P103" s="255">
        <f t="shared" ca="1" si="28"/>
        <v>9.4999999999999998E-3</v>
      </c>
      <c r="Q103" s="163">
        <f t="shared" ca="1" si="29"/>
        <v>0.05</v>
      </c>
      <c r="R103" s="164">
        <f ca="1">NPV(Q102/12,K103:$K$244) + ($A$14+$A$15+$A$16)/POWER(1+Q102/12,$A$28-D103+1)</f>
        <v>87416.985866562376</v>
      </c>
      <c r="S103" s="164">
        <f ca="1">NPV(Q103/12,K103:$K$244) + ($A$14+$A$15+$A$16)/POWER(1+Q103/12,$A$28-D103+1)</f>
        <v>87416.985866562376</v>
      </c>
      <c r="T103" s="45">
        <f t="shared" ca="1" si="30"/>
        <v>87416.985866562929</v>
      </c>
      <c r="U103" s="45">
        <f t="shared" ca="1" si="37"/>
        <v>364.23744111067657</v>
      </c>
      <c r="V103" s="45">
        <f t="shared" ca="1" si="38"/>
        <v>-4166.666666666667</v>
      </c>
      <c r="W103" s="45">
        <f t="shared" ca="1" si="31"/>
        <v>0</v>
      </c>
      <c r="X103" s="25">
        <f t="shared" ca="1" si="39"/>
        <v>83614.55664100693</v>
      </c>
      <c r="Y103" s="341"/>
      <c r="Z103" s="28">
        <f t="shared" ca="1" si="40"/>
        <v>83937.142611846473</v>
      </c>
      <c r="AA103" s="233"/>
      <c r="AB103" s="45">
        <f t="shared" ca="1" si="32"/>
        <v>3815.3246641748397</v>
      </c>
      <c r="AC103" s="45">
        <f t="shared" ca="1" si="24"/>
        <v>0</v>
      </c>
      <c r="AD103" s="25">
        <f t="shared" ca="1" si="25"/>
        <v>80121.817947671632</v>
      </c>
    </row>
    <row r="104" spans="4:30" x14ac:dyDescent="0.35">
      <c r="D104" s="20">
        <v>100</v>
      </c>
      <c r="E104" s="21">
        <f t="shared" ca="1" si="33"/>
        <v>47695</v>
      </c>
      <c r="F104" s="44">
        <f t="shared" ca="1" si="26"/>
        <v>47725</v>
      </c>
      <c r="G104" s="22" t="s">
        <v>119</v>
      </c>
      <c r="H104" s="44">
        <f t="shared" ca="1" si="41"/>
        <v>47695</v>
      </c>
      <c r="I104" s="158">
        <f t="shared" ca="1" si="34"/>
        <v>4166.666666666667</v>
      </c>
      <c r="J104" s="45">
        <f t="shared" ca="1" si="42"/>
        <v>0</v>
      </c>
      <c r="K104" s="158">
        <f t="shared" ca="1" si="35"/>
        <v>4166.666666666667</v>
      </c>
      <c r="L104" s="45"/>
      <c r="M104" s="45">
        <f t="shared" ca="1" si="36"/>
        <v>4166.666666666667</v>
      </c>
      <c r="N104" s="257">
        <f t="shared" ca="1" si="27"/>
        <v>0.05</v>
      </c>
      <c r="O104" s="23"/>
      <c r="P104" s="255">
        <f t="shared" ca="1" si="28"/>
        <v>9.4999999999999998E-3</v>
      </c>
      <c r="Q104" s="163">
        <f t="shared" ca="1" si="29"/>
        <v>0.05</v>
      </c>
      <c r="R104" s="164">
        <f ca="1">NPV(Q103/12,K104:$K$244) + ($A$14+$A$15+$A$16)/POWER(1+Q103/12,$A$28-D104+1)</f>
        <v>83614.556641006391</v>
      </c>
      <c r="S104" s="164">
        <f ca="1">NPV(Q104/12,K104:$K$244) + ($A$14+$A$15+$A$16)/POWER(1+Q104/12,$A$28-D104+1)</f>
        <v>83614.556641006391</v>
      </c>
      <c r="T104" s="45">
        <f t="shared" ca="1" si="30"/>
        <v>83614.55664100693</v>
      </c>
      <c r="U104" s="45">
        <f t="shared" ca="1" si="37"/>
        <v>348.39398600419332</v>
      </c>
      <c r="V104" s="45">
        <f t="shared" ca="1" si="38"/>
        <v>-4166.666666666667</v>
      </c>
      <c r="W104" s="45">
        <f t="shared" ca="1" si="31"/>
        <v>0</v>
      </c>
      <c r="X104" s="25">
        <f t="shared" ca="1" si="39"/>
        <v>79796.283960344444</v>
      </c>
      <c r="Y104" s="341"/>
      <c r="Z104" s="28">
        <f t="shared" ca="1" si="40"/>
        <v>80121.817947671632</v>
      </c>
      <c r="AA104" s="233"/>
      <c r="AB104" s="45">
        <f t="shared" ca="1" si="32"/>
        <v>3815.3246641748397</v>
      </c>
      <c r="AC104" s="45">
        <f t="shared" ca="1" si="24"/>
        <v>0</v>
      </c>
      <c r="AD104" s="25">
        <f t="shared" ca="1" si="25"/>
        <v>76306.493283496791</v>
      </c>
    </row>
    <row r="105" spans="4:30" x14ac:dyDescent="0.35">
      <c r="D105" s="20">
        <v>101</v>
      </c>
      <c r="E105" s="21">
        <f t="shared" ca="1" si="33"/>
        <v>47726</v>
      </c>
      <c r="F105" s="44">
        <f t="shared" ca="1" si="26"/>
        <v>47755</v>
      </c>
      <c r="G105" s="22" t="s">
        <v>119</v>
      </c>
      <c r="H105" s="44">
        <f t="shared" ca="1" si="41"/>
        <v>47726</v>
      </c>
      <c r="I105" s="158">
        <f t="shared" ca="1" si="34"/>
        <v>4166.666666666667</v>
      </c>
      <c r="J105" s="45">
        <f t="shared" ca="1" si="42"/>
        <v>0</v>
      </c>
      <c r="K105" s="158">
        <f t="shared" ca="1" si="35"/>
        <v>4166.666666666667</v>
      </c>
      <c r="L105" s="45"/>
      <c r="M105" s="45">
        <f t="shared" ca="1" si="36"/>
        <v>4166.666666666667</v>
      </c>
      <c r="N105" s="257">
        <f t="shared" ca="1" si="27"/>
        <v>0.05</v>
      </c>
      <c r="O105" s="23"/>
      <c r="P105" s="255">
        <f t="shared" ca="1" si="28"/>
        <v>9.4999999999999998E-3</v>
      </c>
      <c r="Q105" s="163">
        <f t="shared" ca="1" si="29"/>
        <v>0.05</v>
      </c>
      <c r="R105" s="164">
        <f ca="1">NPV(Q104/12,K105:$K$244) + ($A$14+$A$15+$A$16)/POWER(1+Q104/12,$A$28-D105+1)</f>
        <v>79796.283960343921</v>
      </c>
      <c r="S105" s="164">
        <f ca="1">NPV(Q105/12,K105:$K$244) + ($A$14+$A$15+$A$16)/POWER(1+Q105/12,$A$28-D105+1)</f>
        <v>79796.283960343921</v>
      </c>
      <c r="T105" s="45">
        <f t="shared" ca="1" si="30"/>
        <v>79796.283960344444</v>
      </c>
      <c r="U105" s="45">
        <f t="shared" ca="1" si="37"/>
        <v>332.48451650143301</v>
      </c>
      <c r="V105" s="45">
        <f t="shared" ca="1" si="38"/>
        <v>-4166.666666666667</v>
      </c>
      <c r="W105" s="45">
        <f t="shared" ca="1" si="31"/>
        <v>0</v>
      </c>
      <c r="X105" s="25">
        <f t="shared" ca="1" si="39"/>
        <v>75962.1018101792</v>
      </c>
      <c r="Y105" s="341"/>
      <c r="Z105" s="28">
        <f t="shared" ca="1" si="40"/>
        <v>76306.493283496791</v>
      </c>
      <c r="AA105" s="233"/>
      <c r="AB105" s="45">
        <f t="shared" ca="1" si="32"/>
        <v>3815.3246641748397</v>
      </c>
      <c r="AC105" s="45">
        <f t="shared" ca="1" si="24"/>
        <v>0</v>
      </c>
      <c r="AD105" s="25">
        <f t="shared" ca="1" si="25"/>
        <v>72491.16861932195</v>
      </c>
    </row>
    <row r="106" spans="4:30" x14ac:dyDescent="0.35">
      <c r="D106" s="20">
        <v>102</v>
      </c>
      <c r="E106" s="21">
        <f t="shared" ca="1" si="33"/>
        <v>47756</v>
      </c>
      <c r="F106" s="44">
        <f t="shared" ca="1" si="26"/>
        <v>47786</v>
      </c>
      <c r="G106" s="22" t="s">
        <v>119</v>
      </c>
      <c r="H106" s="44">
        <f t="shared" ca="1" si="41"/>
        <v>47756</v>
      </c>
      <c r="I106" s="158">
        <f t="shared" ca="1" si="34"/>
        <v>4166.666666666667</v>
      </c>
      <c r="J106" s="45">
        <f t="shared" ca="1" si="42"/>
        <v>0</v>
      </c>
      <c r="K106" s="158">
        <f t="shared" ca="1" si="35"/>
        <v>4166.666666666667</v>
      </c>
      <c r="L106" s="45"/>
      <c r="M106" s="45">
        <f t="shared" ca="1" si="36"/>
        <v>4166.666666666667</v>
      </c>
      <c r="N106" s="257">
        <f t="shared" ca="1" si="27"/>
        <v>0.05</v>
      </c>
      <c r="O106" s="23"/>
      <c r="P106" s="255">
        <f t="shared" ca="1" si="28"/>
        <v>9.4999999999999998E-3</v>
      </c>
      <c r="Q106" s="163">
        <f t="shared" ca="1" si="29"/>
        <v>0.05</v>
      </c>
      <c r="R106" s="164">
        <f ca="1">NPV(Q105/12,K106:$K$244) + ($A$14+$A$15+$A$16)/POWER(1+Q105/12,$A$28-D106+1)</f>
        <v>75962.101810178676</v>
      </c>
      <c r="S106" s="164">
        <f ca="1">NPV(Q106/12,K106:$K$244) + ($A$14+$A$15+$A$16)/POWER(1+Q106/12,$A$28-D106+1)</f>
        <v>75962.101810178676</v>
      </c>
      <c r="T106" s="45">
        <f t="shared" ca="1" si="30"/>
        <v>75962.1018101792</v>
      </c>
      <c r="U106" s="45">
        <f t="shared" ca="1" si="37"/>
        <v>316.50875754241116</v>
      </c>
      <c r="V106" s="45">
        <f t="shared" ca="1" si="38"/>
        <v>-4166.666666666667</v>
      </c>
      <c r="W106" s="45">
        <f t="shared" ca="1" si="31"/>
        <v>0</v>
      </c>
      <c r="X106" s="25">
        <f t="shared" ca="1" si="39"/>
        <v>72111.943901054939</v>
      </c>
      <c r="Y106" s="341"/>
      <c r="Z106" s="28">
        <f t="shared" ca="1" si="40"/>
        <v>72491.16861932195</v>
      </c>
      <c r="AA106" s="233"/>
      <c r="AB106" s="45">
        <f t="shared" ca="1" si="32"/>
        <v>3815.3246641748397</v>
      </c>
      <c r="AC106" s="45">
        <f t="shared" ca="1" si="24"/>
        <v>0</v>
      </c>
      <c r="AD106" s="25">
        <f t="shared" ca="1" si="25"/>
        <v>68675.843955147109</v>
      </c>
    </row>
    <row r="107" spans="4:30" x14ac:dyDescent="0.35">
      <c r="D107" s="20">
        <v>103</v>
      </c>
      <c r="E107" s="21">
        <f t="shared" ca="1" si="33"/>
        <v>47787</v>
      </c>
      <c r="F107" s="44">
        <f t="shared" ca="1" si="26"/>
        <v>47816</v>
      </c>
      <c r="G107" s="22" t="s">
        <v>119</v>
      </c>
      <c r="H107" s="44">
        <f t="shared" ca="1" si="41"/>
        <v>47787</v>
      </c>
      <c r="I107" s="158">
        <f t="shared" ca="1" si="34"/>
        <v>4166.666666666667</v>
      </c>
      <c r="J107" s="45">
        <f t="shared" ca="1" si="42"/>
        <v>0</v>
      </c>
      <c r="K107" s="158">
        <f t="shared" ca="1" si="35"/>
        <v>4166.666666666667</v>
      </c>
      <c r="L107" s="45"/>
      <c r="M107" s="45">
        <f t="shared" ca="1" si="36"/>
        <v>4166.666666666667</v>
      </c>
      <c r="N107" s="257">
        <f t="shared" ca="1" si="27"/>
        <v>0.05</v>
      </c>
      <c r="O107" s="23"/>
      <c r="P107" s="255">
        <f t="shared" ca="1" si="28"/>
        <v>9.4999999999999998E-3</v>
      </c>
      <c r="Q107" s="163">
        <f t="shared" ca="1" si="29"/>
        <v>0.05</v>
      </c>
      <c r="R107" s="164">
        <f ca="1">NPV(Q106/12,K107:$K$244) + ($A$14+$A$15+$A$16)/POWER(1+Q106/12,$A$28-D107+1)</f>
        <v>72111.943901054416</v>
      </c>
      <c r="S107" s="164">
        <f ca="1">NPV(Q107/12,K107:$K$244) + ($A$14+$A$15+$A$16)/POWER(1+Q107/12,$A$28-D107+1)</f>
        <v>72111.943901054416</v>
      </c>
      <c r="T107" s="45">
        <f t="shared" ca="1" si="30"/>
        <v>72111.943901054939</v>
      </c>
      <c r="U107" s="45">
        <f t="shared" ca="1" si="37"/>
        <v>300.46643292106006</v>
      </c>
      <c r="V107" s="45">
        <f t="shared" ca="1" si="38"/>
        <v>-4166.666666666667</v>
      </c>
      <c r="W107" s="45">
        <f t="shared" ca="1" si="31"/>
        <v>0</v>
      </c>
      <c r="X107" s="25">
        <f t="shared" ca="1" si="39"/>
        <v>68245.743667309333</v>
      </c>
      <c r="Y107" s="341"/>
      <c r="Z107" s="28">
        <f t="shared" ca="1" si="40"/>
        <v>68675.843955147109</v>
      </c>
      <c r="AA107" s="233"/>
      <c r="AB107" s="45">
        <f t="shared" ca="1" si="32"/>
        <v>3815.3246641748392</v>
      </c>
      <c r="AC107" s="45">
        <f t="shared" ca="1" si="24"/>
        <v>0</v>
      </c>
      <c r="AD107" s="25">
        <f t="shared" ca="1" si="25"/>
        <v>64860.519290972268</v>
      </c>
    </row>
    <row r="108" spans="4:30" x14ac:dyDescent="0.35">
      <c r="D108" s="20">
        <v>104</v>
      </c>
      <c r="E108" s="21">
        <f t="shared" ca="1" si="33"/>
        <v>47817</v>
      </c>
      <c r="F108" s="44">
        <f t="shared" ca="1" si="26"/>
        <v>47847</v>
      </c>
      <c r="G108" s="22" t="s">
        <v>119</v>
      </c>
      <c r="H108" s="44">
        <f t="shared" ca="1" si="41"/>
        <v>47817</v>
      </c>
      <c r="I108" s="158">
        <f t="shared" ca="1" si="34"/>
        <v>4166.666666666667</v>
      </c>
      <c r="J108" s="45">
        <f t="shared" ca="1" si="42"/>
        <v>0</v>
      </c>
      <c r="K108" s="158">
        <f t="shared" ca="1" si="35"/>
        <v>4166.666666666667</v>
      </c>
      <c r="L108" s="45"/>
      <c r="M108" s="45">
        <f t="shared" ca="1" si="36"/>
        <v>4166.666666666667</v>
      </c>
      <c r="N108" s="257">
        <f t="shared" ca="1" si="27"/>
        <v>0.05</v>
      </c>
      <c r="O108" s="23"/>
      <c r="P108" s="255">
        <f t="shared" ca="1" si="28"/>
        <v>9.4999999999999998E-3</v>
      </c>
      <c r="Q108" s="163">
        <f t="shared" ca="1" si="29"/>
        <v>0.05</v>
      </c>
      <c r="R108" s="164">
        <f ca="1">NPV(Q107/12,K108:$K$244) + ($A$14+$A$15+$A$16)/POWER(1+Q107/12,$A$28-D108+1)</f>
        <v>68245.743667308809</v>
      </c>
      <c r="S108" s="164">
        <f ca="1">NPV(Q108/12,K108:$K$244) + ($A$14+$A$15+$A$16)/POWER(1+Q108/12,$A$28-D108+1)</f>
        <v>68245.743667308809</v>
      </c>
      <c r="T108" s="45">
        <f t="shared" ca="1" si="30"/>
        <v>68245.743667309333</v>
      </c>
      <c r="U108" s="45">
        <f t="shared" ca="1" si="37"/>
        <v>284.35726528045342</v>
      </c>
      <c r="V108" s="45">
        <f t="shared" ca="1" si="38"/>
        <v>-4166.666666666667</v>
      </c>
      <c r="W108" s="45">
        <f t="shared" ca="1" si="31"/>
        <v>0</v>
      </c>
      <c r="X108" s="25">
        <f t="shared" ca="1" si="39"/>
        <v>64363.434265923126</v>
      </c>
      <c r="Y108" s="341"/>
      <c r="Z108" s="28">
        <f t="shared" ca="1" si="40"/>
        <v>64860.519290972268</v>
      </c>
      <c r="AA108" s="233"/>
      <c r="AB108" s="45">
        <f t="shared" ca="1" si="32"/>
        <v>3815.3246641748392</v>
      </c>
      <c r="AC108" s="45">
        <f t="shared" ca="1" si="24"/>
        <v>0</v>
      </c>
      <c r="AD108" s="25">
        <f t="shared" ca="1" si="25"/>
        <v>61045.194626797427</v>
      </c>
    </row>
    <row r="109" spans="4:30" x14ac:dyDescent="0.35">
      <c r="D109" s="20">
        <v>105</v>
      </c>
      <c r="E109" s="21">
        <f t="shared" ca="1" si="33"/>
        <v>47848</v>
      </c>
      <c r="F109" s="44">
        <f t="shared" ca="1" si="26"/>
        <v>47878</v>
      </c>
      <c r="G109" s="22" t="s">
        <v>119</v>
      </c>
      <c r="H109" s="44">
        <f t="shared" ca="1" si="41"/>
        <v>47848</v>
      </c>
      <c r="I109" s="158">
        <f t="shared" ca="1" si="34"/>
        <v>4166.666666666667</v>
      </c>
      <c r="J109" s="45">
        <f t="shared" ca="1" si="42"/>
        <v>0</v>
      </c>
      <c r="K109" s="158">
        <f t="shared" ca="1" si="35"/>
        <v>4166.666666666667</v>
      </c>
      <c r="L109" s="45"/>
      <c r="M109" s="45">
        <f t="shared" ca="1" si="36"/>
        <v>4166.666666666667</v>
      </c>
      <c r="N109" s="257">
        <f t="shared" ca="1" si="27"/>
        <v>0.05</v>
      </c>
      <c r="O109" s="23"/>
      <c r="P109" s="255">
        <f t="shared" ca="1" si="28"/>
        <v>9.4999999999999998E-3</v>
      </c>
      <c r="Q109" s="163">
        <f t="shared" ca="1" si="29"/>
        <v>0.05</v>
      </c>
      <c r="R109" s="164">
        <f ca="1">NPV(Q108/12,K109:$K$244) + ($A$14+$A$15+$A$16)/POWER(1+Q108/12,$A$28-D109+1)</f>
        <v>64363.434265922595</v>
      </c>
      <c r="S109" s="164">
        <f ca="1">NPV(Q109/12,K109:$K$244) + ($A$14+$A$15+$A$16)/POWER(1+Q109/12,$A$28-D109+1)</f>
        <v>64363.434265922595</v>
      </c>
      <c r="T109" s="45">
        <f t="shared" ca="1" si="30"/>
        <v>64363.434265923126</v>
      </c>
      <c r="U109" s="45">
        <f t="shared" ca="1" si="37"/>
        <v>268.18097610801084</v>
      </c>
      <c r="V109" s="45">
        <f t="shared" ca="1" si="38"/>
        <v>-4166.666666666667</v>
      </c>
      <c r="W109" s="45">
        <f t="shared" ca="1" si="31"/>
        <v>0</v>
      </c>
      <c r="X109" s="25">
        <f t="shared" ca="1" si="39"/>
        <v>60464.948575364469</v>
      </c>
      <c r="Y109" s="341"/>
      <c r="Z109" s="28">
        <f t="shared" ca="1" si="40"/>
        <v>61045.194626797427</v>
      </c>
      <c r="AA109" s="233"/>
      <c r="AB109" s="45">
        <f t="shared" ca="1" si="32"/>
        <v>3815.3246641748392</v>
      </c>
      <c r="AC109" s="45">
        <f t="shared" ca="1" si="24"/>
        <v>0</v>
      </c>
      <c r="AD109" s="25">
        <f t="shared" ca="1" si="25"/>
        <v>57229.869962622586</v>
      </c>
    </row>
    <row r="110" spans="4:30" x14ac:dyDescent="0.35">
      <c r="D110" s="20">
        <v>106</v>
      </c>
      <c r="E110" s="21">
        <f t="shared" ca="1" si="33"/>
        <v>47879</v>
      </c>
      <c r="F110" s="44">
        <f t="shared" ca="1" si="26"/>
        <v>47906</v>
      </c>
      <c r="G110" s="22" t="s">
        <v>119</v>
      </c>
      <c r="H110" s="44">
        <f t="shared" ca="1" si="41"/>
        <v>47879</v>
      </c>
      <c r="I110" s="158">
        <f t="shared" ca="1" si="34"/>
        <v>4166.666666666667</v>
      </c>
      <c r="J110" s="45">
        <f t="shared" ca="1" si="42"/>
        <v>0</v>
      </c>
      <c r="K110" s="158">
        <f t="shared" ca="1" si="35"/>
        <v>4166.666666666667</v>
      </c>
      <c r="L110" s="45"/>
      <c r="M110" s="45">
        <f t="shared" ca="1" si="36"/>
        <v>4166.666666666667</v>
      </c>
      <c r="N110" s="257">
        <f t="shared" ca="1" si="27"/>
        <v>0.05</v>
      </c>
      <c r="O110" s="23"/>
      <c r="P110" s="255">
        <f t="shared" ca="1" si="28"/>
        <v>9.4999999999999998E-3</v>
      </c>
      <c r="Q110" s="163">
        <f t="shared" ca="1" si="29"/>
        <v>0.05</v>
      </c>
      <c r="R110" s="164">
        <f ca="1">NPV(Q109/12,K110:$K$244) + ($A$14+$A$15+$A$16)/POWER(1+Q109/12,$A$28-D110+1)</f>
        <v>60464.948575363938</v>
      </c>
      <c r="S110" s="164">
        <f ca="1">NPV(Q110/12,K110:$K$244) + ($A$14+$A$15+$A$16)/POWER(1+Q110/12,$A$28-D110+1)</f>
        <v>60464.948575363938</v>
      </c>
      <c r="T110" s="45">
        <f t="shared" ca="1" si="30"/>
        <v>60464.948575364469</v>
      </c>
      <c r="U110" s="45">
        <f t="shared" ca="1" si="37"/>
        <v>251.9372857306831</v>
      </c>
      <c r="V110" s="45">
        <f t="shared" ca="1" si="38"/>
        <v>-4166.666666666667</v>
      </c>
      <c r="W110" s="45">
        <f t="shared" ca="1" si="31"/>
        <v>0</v>
      </c>
      <c r="X110" s="25">
        <f t="shared" ca="1" si="39"/>
        <v>56550.219194428486</v>
      </c>
      <c r="Y110" s="341"/>
      <c r="Z110" s="28">
        <f t="shared" ca="1" si="40"/>
        <v>57229.869962622586</v>
      </c>
      <c r="AA110" s="233"/>
      <c r="AB110" s="45">
        <f t="shared" ca="1" si="32"/>
        <v>3815.3246641748392</v>
      </c>
      <c r="AC110" s="45">
        <f t="shared" ca="1" si="24"/>
        <v>0</v>
      </c>
      <c r="AD110" s="25">
        <f t="shared" ca="1" si="25"/>
        <v>53414.545298447745</v>
      </c>
    </row>
    <row r="111" spans="4:30" x14ac:dyDescent="0.35">
      <c r="D111" s="20">
        <v>107</v>
      </c>
      <c r="E111" s="21">
        <f t="shared" ca="1" si="33"/>
        <v>47907</v>
      </c>
      <c r="F111" s="44">
        <f t="shared" ca="1" si="26"/>
        <v>47937</v>
      </c>
      <c r="G111" s="22" t="s">
        <v>119</v>
      </c>
      <c r="H111" s="44">
        <f t="shared" ca="1" si="41"/>
        <v>47907</v>
      </c>
      <c r="I111" s="158">
        <f t="shared" ca="1" si="34"/>
        <v>4166.666666666667</v>
      </c>
      <c r="J111" s="45">
        <f t="shared" ca="1" si="42"/>
        <v>0</v>
      </c>
      <c r="K111" s="158">
        <f t="shared" ca="1" si="35"/>
        <v>4166.666666666667</v>
      </c>
      <c r="L111" s="45"/>
      <c r="M111" s="45">
        <f t="shared" ca="1" si="36"/>
        <v>4166.666666666667</v>
      </c>
      <c r="N111" s="257">
        <f t="shared" ca="1" si="27"/>
        <v>0.05</v>
      </c>
      <c r="O111" s="23"/>
      <c r="P111" s="255">
        <f t="shared" ca="1" si="28"/>
        <v>9.4999999999999998E-3</v>
      </c>
      <c r="Q111" s="163">
        <f t="shared" ca="1" si="29"/>
        <v>0.05</v>
      </c>
      <c r="R111" s="164">
        <f ca="1">NPV(Q110/12,K111:$K$244) + ($A$14+$A$15+$A$16)/POWER(1+Q110/12,$A$28-D111+1)</f>
        <v>56550.219194427955</v>
      </c>
      <c r="S111" s="164">
        <f ca="1">NPV(Q111/12,K111:$K$244) + ($A$14+$A$15+$A$16)/POWER(1+Q111/12,$A$28-D111+1)</f>
        <v>56550.219194427955</v>
      </c>
      <c r="T111" s="45">
        <f t="shared" ca="1" si="30"/>
        <v>56550.219194428486</v>
      </c>
      <c r="U111" s="45">
        <f t="shared" ca="1" si="37"/>
        <v>235.62591331011649</v>
      </c>
      <c r="V111" s="45">
        <f t="shared" ca="1" si="38"/>
        <v>-4166.666666666667</v>
      </c>
      <c r="W111" s="45">
        <f t="shared" ca="1" si="31"/>
        <v>0</v>
      </c>
      <c r="X111" s="25">
        <f t="shared" ca="1" si="39"/>
        <v>52619.178441071941</v>
      </c>
      <c r="Y111" s="341"/>
      <c r="Z111" s="28">
        <f t="shared" ca="1" si="40"/>
        <v>53414.545298447745</v>
      </c>
      <c r="AA111" s="233"/>
      <c r="AB111" s="45">
        <f t="shared" ca="1" si="32"/>
        <v>3815.3246641748387</v>
      </c>
      <c r="AC111" s="45">
        <f t="shared" ca="1" si="24"/>
        <v>0</v>
      </c>
      <c r="AD111" s="25">
        <f t="shared" ca="1" si="25"/>
        <v>49599.220634272904</v>
      </c>
    </row>
    <row r="112" spans="4:30" x14ac:dyDescent="0.35">
      <c r="D112" s="20">
        <v>108</v>
      </c>
      <c r="E112" s="21">
        <f t="shared" ca="1" si="33"/>
        <v>47938</v>
      </c>
      <c r="F112" s="44">
        <f t="shared" ca="1" si="26"/>
        <v>47967</v>
      </c>
      <c r="G112" s="22" t="s">
        <v>119</v>
      </c>
      <c r="H112" s="44">
        <f t="shared" ca="1" si="41"/>
        <v>47938</v>
      </c>
      <c r="I112" s="158">
        <f t="shared" ca="1" si="34"/>
        <v>4166.666666666667</v>
      </c>
      <c r="J112" s="45">
        <f t="shared" ca="1" si="42"/>
        <v>0</v>
      </c>
      <c r="K112" s="158">
        <f t="shared" ca="1" si="35"/>
        <v>4166.666666666667</v>
      </c>
      <c r="L112" s="45"/>
      <c r="M112" s="45">
        <f t="shared" ca="1" si="36"/>
        <v>4166.666666666667</v>
      </c>
      <c r="N112" s="257">
        <f t="shared" ca="1" si="27"/>
        <v>0.05</v>
      </c>
      <c r="O112" s="23"/>
      <c r="P112" s="255">
        <f t="shared" ca="1" si="28"/>
        <v>9.4999999999999998E-3</v>
      </c>
      <c r="Q112" s="163">
        <f t="shared" ca="1" si="29"/>
        <v>0.05</v>
      </c>
      <c r="R112" s="164">
        <f ca="1">NPV(Q111/12,K112:$K$244) + ($A$14+$A$15+$A$16)/POWER(1+Q111/12,$A$28-D112+1)</f>
        <v>52619.178441071403</v>
      </c>
      <c r="S112" s="164">
        <f ca="1">NPV(Q112/12,K112:$K$244) + ($A$14+$A$15+$A$16)/POWER(1+Q112/12,$A$28-D112+1)</f>
        <v>52619.178441071403</v>
      </c>
      <c r="T112" s="45">
        <f t="shared" ca="1" si="30"/>
        <v>52619.178441071941</v>
      </c>
      <c r="U112" s="45">
        <f t="shared" ca="1" si="37"/>
        <v>219.24657683779753</v>
      </c>
      <c r="V112" s="45">
        <f t="shared" ca="1" si="38"/>
        <v>-4166.666666666667</v>
      </c>
      <c r="W112" s="45">
        <f t="shared" ca="1" si="31"/>
        <v>0</v>
      </c>
      <c r="X112" s="25">
        <f t="shared" ca="1" si="39"/>
        <v>48671.758351243072</v>
      </c>
      <c r="Y112" s="341"/>
      <c r="Z112" s="28">
        <f t="shared" ca="1" si="40"/>
        <v>49599.220634272904</v>
      </c>
      <c r="AA112" s="233"/>
      <c r="AB112" s="45">
        <f t="shared" ca="1" si="32"/>
        <v>3815.3246641748387</v>
      </c>
      <c r="AC112" s="45">
        <f t="shared" ca="1" si="24"/>
        <v>0</v>
      </c>
      <c r="AD112" s="25">
        <f t="shared" ca="1" si="25"/>
        <v>45783.895970098063</v>
      </c>
    </row>
    <row r="113" spans="4:30" x14ac:dyDescent="0.35">
      <c r="D113" s="20">
        <v>109</v>
      </c>
      <c r="E113" s="21">
        <f t="shared" ca="1" si="33"/>
        <v>47968</v>
      </c>
      <c r="F113" s="44">
        <f t="shared" ca="1" si="26"/>
        <v>47998</v>
      </c>
      <c r="G113" s="22" t="s">
        <v>119</v>
      </c>
      <c r="H113" s="44">
        <f t="shared" ca="1" si="41"/>
        <v>47968</v>
      </c>
      <c r="I113" s="158">
        <f t="shared" ca="1" si="34"/>
        <v>4166.666666666667</v>
      </c>
      <c r="J113" s="45">
        <f t="shared" ca="1" si="42"/>
        <v>0</v>
      </c>
      <c r="K113" s="158">
        <f t="shared" ca="1" si="35"/>
        <v>4166.666666666667</v>
      </c>
      <c r="L113" s="45"/>
      <c r="M113" s="45">
        <f t="shared" ca="1" si="36"/>
        <v>4166.666666666667</v>
      </c>
      <c r="N113" s="257">
        <f t="shared" ca="1" si="27"/>
        <v>0.05</v>
      </c>
      <c r="O113" s="23"/>
      <c r="P113" s="255">
        <f t="shared" ca="1" si="28"/>
        <v>9.4999999999999998E-3</v>
      </c>
      <c r="Q113" s="163">
        <f t="shared" ca="1" si="29"/>
        <v>0.05</v>
      </c>
      <c r="R113" s="164">
        <f ca="1">NPV(Q112/12,K113:$K$244) + ($A$14+$A$15+$A$16)/POWER(1+Q112/12,$A$28-D113+1)</f>
        <v>48671.758351242526</v>
      </c>
      <c r="S113" s="164">
        <f ca="1">NPV(Q113/12,K113:$K$244) + ($A$14+$A$15+$A$16)/POWER(1+Q113/12,$A$28-D113+1)</f>
        <v>48671.758351242526</v>
      </c>
      <c r="T113" s="45">
        <f t="shared" ca="1" si="30"/>
        <v>48671.758351243072</v>
      </c>
      <c r="U113" s="45">
        <f t="shared" ca="1" si="37"/>
        <v>202.79899313017719</v>
      </c>
      <c r="V113" s="45">
        <f t="shared" ca="1" si="38"/>
        <v>-4166.666666666667</v>
      </c>
      <c r="W113" s="45">
        <f t="shared" ca="1" si="31"/>
        <v>0</v>
      </c>
      <c r="X113" s="25">
        <f t="shared" ca="1" si="39"/>
        <v>44707.890677706586</v>
      </c>
      <c r="Y113" s="341"/>
      <c r="Z113" s="28">
        <f t="shared" ca="1" si="40"/>
        <v>45783.895970098063</v>
      </c>
      <c r="AA113" s="233"/>
      <c r="AB113" s="45">
        <f t="shared" ca="1" si="32"/>
        <v>3815.3246641748387</v>
      </c>
      <c r="AC113" s="45">
        <f t="shared" ca="1" si="24"/>
        <v>0</v>
      </c>
      <c r="AD113" s="25">
        <f t="shared" ca="1" si="25"/>
        <v>41968.571305923222</v>
      </c>
    </row>
    <row r="114" spans="4:30" x14ac:dyDescent="0.35">
      <c r="D114" s="20">
        <v>110</v>
      </c>
      <c r="E114" s="21">
        <f t="shared" ca="1" si="33"/>
        <v>47999</v>
      </c>
      <c r="F114" s="44">
        <f t="shared" ca="1" si="26"/>
        <v>48028</v>
      </c>
      <c r="G114" s="22" t="s">
        <v>119</v>
      </c>
      <c r="H114" s="44">
        <f t="shared" ca="1" si="41"/>
        <v>47999</v>
      </c>
      <c r="I114" s="158">
        <f t="shared" ca="1" si="34"/>
        <v>4166.666666666667</v>
      </c>
      <c r="J114" s="45">
        <f t="shared" ca="1" si="42"/>
        <v>0</v>
      </c>
      <c r="K114" s="158">
        <f t="shared" ca="1" si="35"/>
        <v>4166.666666666667</v>
      </c>
      <c r="L114" s="45"/>
      <c r="M114" s="45">
        <f t="shared" ca="1" si="36"/>
        <v>4166.666666666667</v>
      </c>
      <c r="N114" s="257">
        <f t="shared" ca="1" si="27"/>
        <v>0.05</v>
      </c>
      <c r="O114" s="23"/>
      <c r="P114" s="255">
        <f t="shared" ca="1" si="28"/>
        <v>9.4999999999999998E-3</v>
      </c>
      <c r="Q114" s="163">
        <f t="shared" ca="1" si="29"/>
        <v>0.05</v>
      </c>
      <c r="R114" s="164">
        <f ca="1">NPV(Q113/12,K114:$K$244) + ($A$14+$A$15+$A$16)/POWER(1+Q113/12,$A$28-D114+1)</f>
        <v>44707.89067770604</v>
      </c>
      <c r="S114" s="164">
        <f ca="1">NPV(Q114/12,K114:$K$244) + ($A$14+$A$15+$A$16)/POWER(1+Q114/12,$A$28-D114+1)</f>
        <v>44707.89067770604</v>
      </c>
      <c r="T114" s="45">
        <f t="shared" ca="1" si="30"/>
        <v>44707.890677706586</v>
      </c>
      <c r="U114" s="45">
        <f t="shared" ca="1" si="37"/>
        <v>186.28287782377518</v>
      </c>
      <c r="V114" s="45">
        <f t="shared" ca="1" si="38"/>
        <v>-4166.666666666667</v>
      </c>
      <c r="W114" s="45">
        <f t="shared" ca="1" si="31"/>
        <v>0</v>
      </c>
      <c r="X114" s="25">
        <f t="shared" ca="1" si="39"/>
        <v>40727.506888863696</v>
      </c>
      <c r="Y114" s="341"/>
      <c r="Z114" s="28">
        <f t="shared" ca="1" si="40"/>
        <v>41968.571305923222</v>
      </c>
      <c r="AA114" s="233"/>
      <c r="AB114" s="45">
        <f t="shared" ca="1" si="32"/>
        <v>3815.3246641748383</v>
      </c>
      <c r="AC114" s="45">
        <f t="shared" ca="1" si="24"/>
        <v>0</v>
      </c>
      <c r="AD114" s="25">
        <f t="shared" ca="1" si="25"/>
        <v>38153.246641748381</v>
      </c>
    </row>
    <row r="115" spans="4:30" x14ac:dyDescent="0.35">
      <c r="D115" s="20">
        <v>111</v>
      </c>
      <c r="E115" s="21">
        <f t="shared" ca="1" si="33"/>
        <v>48029</v>
      </c>
      <c r="F115" s="44">
        <f t="shared" ca="1" si="26"/>
        <v>48059</v>
      </c>
      <c r="G115" s="22" t="s">
        <v>119</v>
      </c>
      <c r="H115" s="44">
        <f t="shared" ca="1" si="41"/>
        <v>48029</v>
      </c>
      <c r="I115" s="158">
        <f t="shared" ca="1" si="34"/>
        <v>4166.666666666667</v>
      </c>
      <c r="J115" s="45">
        <f t="shared" ca="1" si="42"/>
        <v>0</v>
      </c>
      <c r="K115" s="158">
        <f t="shared" ca="1" si="35"/>
        <v>4166.666666666667</v>
      </c>
      <c r="L115" s="45"/>
      <c r="M115" s="45">
        <f t="shared" ca="1" si="36"/>
        <v>4166.666666666667</v>
      </c>
      <c r="N115" s="257">
        <f t="shared" ca="1" si="27"/>
        <v>0.05</v>
      </c>
      <c r="O115" s="23"/>
      <c r="P115" s="255">
        <f t="shared" ca="1" si="28"/>
        <v>9.4999999999999998E-3</v>
      </c>
      <c r="Q115" s="163">
        <f t="shared" ca="1" si="29"/>
        <v>0.05</v>
      </c>
      <c r="R115" s="164">
        <f ca="1">NPV(Q114/12,K115:$K$244) + ($A$14+$A$15+$A$16)/POWER(1+Q114/12,$A$28-D115+1)</f>
        <v>40727.506888863143</v>
      </c>
      <c r="S115" s="164">
        <f ca="1">NPV(Q115/12,K115:$K$244) + ($A$14+$A$15+$A$16)/POWER(1+Q115/12,$A$28-D115+1)</f>
        <v>40727.506888863143</v>
      </c>
      <c r="T115" s="45">
        <f t="shared" ca="1" si="30"/>
        <v>40727.506888863696</v>
      </c>
      <c r="U115" s="45">
        <f t="shared" ca="1" si="37"/>
        <v>169.69794537026311</v>
      </c>
      <c r="V115" s="45">
        <f t="shared" ca="1" si="38"/>
        <v>-4166.666666666667</v>
      </c>
      <c r="W115" s="45">
        <f t="shared" ca="1" si="31"/>
        <v>0</v>
      </c>
      <c r="X115" s="25">
        <f t="shared" ca="1" si="39"/>
        <v>36730.538167567298</v>
      </c>
      <c r="Y115" s="341"/>
      <c r="Z115" s="28">
        <f t="shared" ca="1" si="40"/>
        <v>38153.246641748381</v>
      </c>
      <c r="AA115" s="233"/>
      <c r="AB115" s="45">
        <f t="shared" ca="1" si="32"/>
        <v>3815.3246641748383</v>
      </c>
      <c r="AC115" s="45">
        <f t="shared" ca="1" si="24"/>
        <v>0</v>
      </c>
      <c r="AD115" s="25">
        <f t="shared" ca="1" si="25"/>
        <v>34337.92197757354</v>
      </c>
    </row>
    <row r="116" spans="4:30" x14ac:dyDescent="0.35">
      <c r="D116" s="20">
        <v>112</v>
      </c>
      <c r="E116" s="21">
        <f t="shared" ca="1" si="33"/>
        <v>48060</v>
      </c>
      <c r="F116" s="44">
        <f t="shared" ca="1" si="26"/>
        <v>48090</v>
      </c>
      <c r="G116" s="22" t="s">
        <v>119</v>
      </c>
      <c r="H116" s="44">
        <f t="shared" ca="1" si="41"/>
        <v>48060</v>
      </c>
      <c r="I116" s="158">
        <f t="shared" ca="1" si="34"/>
        <v>4166.666666666667</v>
      </c>
      <c r="J116" s="45">
        <f t="shared" ca="1" si="42"/>
        <v>0</v>
      </c>
      <c r="K116" s="158">
        <f t="shared" ca="1" si="35"/>
        <v>4166.666666666667</v>
      </c>
      <c r="L116" s="45"/>
      <c r="M116" s="45">
        <f t="shared" ca="1" si="36"/>
        <v>4166.666666666667</v>
      </c>
      <c r="N116" s="257">
        <f t="shared" ca="1" si="27"/>
        <v>0.05</v>
      </c>
      <c r="O116" s="23"/>
      <c r="P116" s="255">
        <f t="shared" ca="1" si="28"/>
        <v>9.4999999999999998E-3</v>
      </c>
      <c r="Q116" s="163">
        <f t="shared" ca="1" si="29"/>
        <v>0.05</v>
      </c>
      <c r="R116" s="164">
        <f ca="1">NPV(Q115/12,K116:$K$244) + ($A$14+$A$15+$A$16)/POWER(1+Q115/12,$A$28-D116+1)</f>
        <v>36730.538167566745</v>
      </c>
      <c r="S116" s="164">
        <f ca="1">NPV(Q116/12,K116:$K$244) + ($A$14+$A$15+$A$16)/POWER(1+Q116/12,$A$28-D116+1)</f>
        <v>36730.538167566745</v>
      </c>
      <c r="T116" s="45">
        <f t="shared" ca="1" si="30"/>
        <v>36730.538167567298</v>
      </c>
      <c r="U116" s="45">
        <f t="shared" ca="1" si="37"/>
        <v>153.0439090315281</v>
      </c>
      <c r="V116" s="45">
        <f t="shared" ca="1" si="38"/>
        <v>-4166.666666666667</v>
      </c>
      <c r="W116" s="45">
        <f t="shared" ca="1" si="31"/>
        <v>0</v>
      </c>
      <c r="X116" s="25">
        <f t="shared" ca="1" si="39"/>
        <v>32716.915409932157</v>
      </c>
      <c r="Y116" s="341"/>
      <c r="Z116" s="28">
        <f t="shared" ca="1" si="40"/>
        <v>34337.92197757354</v>
      </c>
      <c r="AA116" s="233"/>
      <c r="AB116" s="45">
        <f t="shared" ca="1" si="32"/>
        <v>3815.3246641748378</v>
      </c>
      <c r="AC116" s="45">
        <f t="shared" ca="1" si="24"/>
        <v>0</v>
      </c>
      <c r="AD116" s="25">
        <f t="shared" ca="1" si="25"/>
        <v>30522.597313398703</v>
      </c>
    </row>
    <row r="117" spans="4:30" x14ac:dyDescent="0.35">
      <c r="D117" s="20">
        <v>113</v>
      </c>
      <c r="E117" s="21">
        <f t="shared" ca="1" si="33"/>
        <v>48091</v>
      </c>
      <c r="F117" s="44">
        <f t="shared" ca="1" si="26"/>
        <v>48120</v>
      </c>
      <c r="G117" s="22" t="s">
        <v>119</v>
      </c>
      <c r="H117" s="44">
        <f t="shared" ca="1" si="41"/>
        <v>48091</v>
      </c>
      <c r="I117" s="158">
        <f t="shared" ca="1" si="34"/>
        <v>4166.666666666667</v>
      </c>
      <c r="J117" s="45">
        <f t="shared" ca="1" si="42"/>
        <v>0</v>
      </c>
      <c r="K117" s="158">
        <f t="shared" ca="1" si="35"/>
        <v>4166.666666666667</v>
      </c>
      <c r="L117" s="45"/>
      <c r="M117" s="45">
        <f t="shared" ca="1" si="36"/>
        <v>4166.666666666667</v>
      </c>
      <c r="N117" s="257">
        <f t="shared" ca="1" si="27"/>
        <v>0.05</v>
      </c>
      <c r="O117" s="23"/>
      <c r="P117" s="255">
        <f t="shared" ca="1" si="28"/>
        <v>9.4999999999999998E-3</v>
      </c>
      <c r="Q117" s="163">
        <f t="shared" ca="1" si="29"/>
        <v>0.05</v>
      </c>
      <c r="R117" s="164">
        <f ca="1">NPV(Q116/12,K117:$K$244) + ($A$14+$A$15+$A$16)/POWER(1+Q116/12,$A$28-D117+1)</f>
        <v>32716.915409931604</v>
      </c>
      <c r="S117" s="164">
        <f ca="1">NPV(Q117/12,K117:$K$244) + ($A$14+$A$15+$A$16)/POWER(1+Q117/12,$A$28-D117+1)</f>
        <v>32716.915409931604</v>
      </c>
      <c r="T117" s="45">
        <f t="shared" ca="1" si="30"/>
        <v>32716.915409932157</v>
      </c>
      <c r="U117" s="45">
        <f t="shared" ca="1" si="37"/>
        <v>136.32048087471503</v>
      </c>
      <c r="V117" s="45">
        <f t="shared" ca="1" si="38"/>
        <v>-4166.666666666667</v>
      </c>
      <c r="W117" s="45">
        <f t="shared" ca="1" si="31"/>
        <v>0</v>
      </c>
      <c r="X117" s="25">
        <f t="shared" ca="1" si="39"/>
        <v>28686.569224140203</v>
      </c>
      <c r="Y117" s="341"/>
      <c r="Z117" s="28">
        <f t="shared" ca="1" si="40"/>
        <v>30522.597313398703</v>
      </c>
      <c r="AA117" s="233"/>
      <c r="AB117" s="45">
        <f t="shared" ca="1" si="32"/>
        <v>3815.3246641748378</v>
      </c>
      <c r="AC117" s="45">
        <f t="shared" ca="1" si="24"/>
        <v>0</v>
      </c>
      <c r="AD117" s="25">
        <f t="shared" ca="1" si="25"/>
        <v>26707.272649223865</v>
      </c>
    </row>
    <row r="118" spans="4:30" x14ac:dyDescent="0.35">
      <c r="D118" s="20">
        <v>114</v>
      </c>
      <c r="E118" s="21">
        <f t="shared" ca="1" si="33"/>
        <v>48121</v>
      </c>
      <c r="F118" s="44">
        <f t="shared" ca="1" si="26"/>
        <v>48151</v>
      </c>
      <c r="G118" s="22" t="s">
        <v>119</v>
      </c>
      <c r="H118" s="44">
        <f t="shared" ca="1" si="41"/>
        <v>48121</v>
      </c>
      <c r="I118" s="158">
        <f t="shared" ca="1" si="34"/>
        <v>4166.666666666667</v>
      </c>
      <c r="J118" s="45">
        <f t="shared" ca="1" si="42"/>
        <v>0</v>
      </c>
      <c r="K118" s="158">
        <f t="shared" ca="1" si="35"/>
        <v>4166.666666666667</v>
      </c>
      <c r="L118" s="45"/>
      <c r="M118" s="45">
        <f t="shared" ca="1" si="36"/>
        <v>4166.666666666667</v>
      </c>
      <c r="N118" s="257">
        <f t="shared" ca="1" si="27"/>
        <v>0.05</v>
      </c>
      <c r="O118" s="23"/>
      <c r="P118" s="255">
        <f t="shared" ca="1" si="28"/>
        <v>9.4999999999999998E-3</v>
      </c>
      <c r="Q118" s="163">
        <f t="shared" ca="1" si="29"/>
        <v>0.05</v>
      </c>
      <c r="R118" s="164">
        <f ca="1">NPV(Q117/12,K118:$K$244) + ($A$14+$A$15+$A$16)/POWER(1+Q117/12,$A$28-D118+1)</f>
        <v>28686.569224139646</v>
      </c>
      <c r="S118" s="164">
        <f ca="1">NPV(Q118/12,K118:$K$244) + ($A$14+$A$15+$A$16)/POWER(1+Q118/12,$A$28-D118+1)</f>
        <v>28686.569224139646</v>
      </c>
      <c r="T118" s="45">
        <f t="shared" ca="1" si="30"/>
        <v>28686.569224140203</v>
      </c>
      <c r="U118" s="45">
        <f t="shared" ca="1" si="37"/>
        <v>119.52737176724854</v>
      </c>
      <c r="V118" s="45">
        <f t="shared" ca="1" si="38"/>
        <v>-4166.666666666667</v>
      </c>
      <c r="W118" s="45">
        <f t="shared" ca="1" si="31"/>
        <v>0</v>
      </c>
      <c r="X118" s="25">
        <f t="shared" ca="1" si="39"/>
        <v>24639.429929240785</v>
      </c>
      <c r="Y118" s="341"/>
      <c r="Z118" s="28">
        <f t="shared" ca="1" si="40"/>
        <v>26707.272649223865</v>
      </c>
      <c r="AA118" s="233"/>
      <c r="AB118" s="45">
        <f t="shared" ca="1" si="32"/>
        <v>3815.3246641748378</v>
      </c>
      <c r="AC118" s="45">
        <f t="shared" ca="1" si="24"/>
        <v>0</v>
      </c>
      <c r="AD118" s="25">
        <f t="shared" ca="1" si="25"/>
        <v>22891.947985049028</v>
      </c>
    </row>
    <row r="119" spans="4:30" x14ac:dyDescent="0.35">
      <c r="D119" s="20">
        <v>115</v>
      </c>
      <c r="E119" s="21">
        <f t="shared" ca="1" si="33"/>
        <v>48152</v>
      </c>
      <c r="F119" s="44">
        <f t="shared" ca="1" si="26"/>
        <v>48181</v>
      </c>
      <c r="G119" s="22" t="s">
        <v>119</v>
      </c>
      <c r="H119" s="44">
        <f t="shared" ca="1" si="41"/>
        <v>48152</v>
      </c>
      <c r="I119" s="158">
        <f t="shared" ca="1" si="34"/>
        <v>4166.666666666667</v>
      </c>
      <c r="J119" s="45">
        <f t="shared" ca="1" si="42"/>
        <v>0</v>
      </c>
      <c r="K119" s="158">
        <f t="shared" ca="1" si="35"/>
        <v>4166.666666666667</v>
      </c>
      <c r="L119" s="45"/>
      <c r="M119" s="45">
        <f t="shared" ca="1" si="36"/>
        <v>4166.666666666667</v>
      </c>
      <c r="N119" s="257">
        <f t="shared" ca="1" si="27"/>
        <v>0.05</v>
      </c>
      <c r="O119" s="23"/>
      <c r="P119" s="255">
        <f t="shared" ca="1" si="28"/>
        <v>9.4999999999999998E-3</v>
      </c>
      <c r="Q119" s="163">
        <f t="shared" ca="1" si="29"/>
        <v>0.05</v>
      </c>
      <c r="R119" s="164">
        <f ca="1">NPV(Q118/12,K119:$K$244) + ($A$14+$A$15+$A$16)/POWER(1+Q118/12,$A$28-D119+1)</f>
        <v>24639.429929240228</v>
      </c>
      <c r="S119" s="164">
        <f ca="1">NPV(Q119/12,K119:$K$244) + ($A$14+$A$15+$A$16)/POWER(1+Q119/12,$A$28-D119+1)</f>
        <v>24639.429929240228</v>
      </c>
      <c r="T119" s="45">
        <f t="shared" ca="1" si="30"/>
        <v>24639.429929240785</v>
      </c>
      <c r="U119" s="45">
        <f t="shared" ca="1" si="37"/>
        <v>102.6642913718343</v>
      </c>
      <c r="V119" s="45">
        <f t="shared" ca="1" si="38"/>
        <v>-4166.666666666667</v>
      </c>
      <c r="W119" s="45">
        <f t="shared" ca="1" si="31"/>
        <v>0</v>
      </c>
      <c r="X119" s="25">
        <f t="shared" ca="1" si="39"/>
        <v>20575.427553945952</v>
      </c>
      <c r="Y119" s="341"/>
      <c r="Z119" s="28">
        <f t="shared" ca="1" si="40"/>
        <v>22891.947985049028</v>
      </c>
      <c r="AA119" s="233"/>
      <c r="AB119" s="45">
        <f t="shared" ca="1" si="32"/>
        <v>3815.3246641748378</v>
      </c>
      <c r="AC119" s="45">
        <f t="shared" ca="1" si="24"/>
        <v>0</v>
      </c>
      <c r="AD119" s="25">
        <f t="shared" ca="1" si="25"/>
        <v>19076.623320874191</v>
      </c>
    </row>
    <row r="120" spans="4:30" x14ac:dyDescent="0.35">
      <c r="D120" s="20">
        <v>116</v>
      </c>
      <c r="E120" s="21">
        <f t="shared" ca="1" si="33"/>
        <v>48182</v>
      </c>
      <c r="F120" s="44">
        <f t="shared" ca="1" si="26"/>
        <v>48212</v>
      </c>
      <c r="G120" s="22" t="s">
        <v>119</v>
      </c>
      <c r="H120" s="44">
        <f t="shared" ca="1" si="41"/>
        <v>48182</v>
      </c>
      <c r="I120" s="158">
        <f t="shared" ca="1" si="34"/>
        <v>4166.666666666667</v>
      </c>
      <c r="J120" s="45">
        <f t="shared" ca="1" si="42"/>
        <v>0</v>
      </c>
      <c r="K120" s="158">
        <f t="shared" ca="1" si="35"/>
        <v>4166.666666666667</v>
      </c>
      <c r="L120" s="45"/>
      <c r="M120" s="45">
        <f t="shared" ca="1" si="36"/>
        <v>4166.666666666667</v>
      </c>
      <c r="N120" s="257">
        <f t="shared" ca="1" si="27"/>
        <v>0.05</v>
      </c>
      <c r="O120" s="23"/>
      <c r="P120" s="255">
        <f t="shared" ca="1" si="28"/>
        <v>9.4999999999999998E-3</v>
      </c>
      <c r="Q120" s="163">
        <f t="shared" ca="1" si="29"/>
        <v>0.05</v>
      </c>
      <c r="R120" s="164">
        <f ca="1">NPV(Q119/12,K120:$K$244) + ($A$14+$A$15+$A$16)/POWER(1+Q119/12,$A$28-D120+1)</f>
        <v>20575.427553945399</v>
      </c>
      <c r="S120" s="164">
        <f ca="1">NPV(Q120/12,K120:$K$244) + ($A$14+$A$15+$A$16)/POWER(1+Q120/12,$A$28-D120+1)</f>
        <v>20575.427553945399</v>
      </c>
      <c r="T120" s="45">
        <f t="shared" ca="1" si="30"/>
        <v>20575.427553945952</v>
      </c>
      <c r="U120" s="45">
        <f t="shared" ca="1" si="37"/>
        <v>85.730948141439171</v>
      </c>
      <c r="V120" s="45">
        <f t="shared" ca="1" si="38"/>
        <v>-4166.666666666667</v>
      </c>
      <c r="W120" s="45">
        <f t="shared" ca="1" si="31"/>
        <v>0</v>
      </c>
      <c r="X120" s="25">
        <f t="shared" ca="1" si="39"/>
        <v>16494.491835420722</v>
      </c>
      <c r="Y120" s="341"/>
      <c r="Z120" s="28">
        <f t="shared" ca="1" si="40"/>
        <v>19076.623320874191</v>
      </c>
      <c r="AA120" s="233"/>
      <c r="AB120" s="45">
        <f t="shared" ca="1" si="32"/>
        <v>3815.3246641748383</v>
      </c>
      <c r="AC120" s="45">
        <f t="shared" ca="1" si="24"/>
        <v>0</v>
      </c>
      <c r="AD120" s="25">
        <f t="shared" ca="1" si="25"/>
        <v>15261.298656699353</v>
      </c>
    </row>
    <row r="121" spans="4:30" x14ac:dyDescent="0.35">
      <c r="D121" s="20">
        <v>117</v>
      </c>
      <c r="E121" s="21">
        <f t="shared" ca="1" si="33"/>
        <v>48213</v>
      </c>
      <c r="F121" s="44">
        <f t="shared" ca="1" si="26"/>
        <v>48243</v>
      </c>
      <c r="G121" s="22" t="s">
        <v>119</v>
      </c>
      <c r="H121" s="44">
        <f t="shared" ca="1" si="41"/>
        <v>48213</v>
      </c>
      <c r="I121" s="158">
        <f t="shared" ca="1" si="34"/>
        <v>4166.666666666667</v>
      </c>
      <c r="J121" s="45">
        <f t="shared" ca="1" si="42"/>
        <v>0</v>
      </c>
      <c r="K121" s="158">
        <f t="shared" ca="1" si="35"/>
        <v>4166.666666666667</v>
      </c>
      <c r="L121" s="45"/>
      <c r="M121" s="45">
        <f t="shared" ca="1" si="36"/>
        <v>4166.666666666667</v>
      </c>
      <c r="N121" s="257">
        <f t="shared" ca="1" si="27"/>
        <v>0.05</v>
      </c>
      <c r="O121" s="23"/>
      <c r="P121" s="255">
        <f t="shared" ca="1" si="28"/>
        <v>9.4999999999999998E-3</v>
      </c>
      <c r="Q121" s="163">
        <f t="shared" ca="1" si="29"/>
        <v>0.05</v>
      </c>
      <c r="R121" s="164">
        <f ca="1">NPV(Q120/12,K121:$K$244) + ($A$14+$A$15+$A$16)/POWER(1+Q120/12,$A$28-D121+1)</f>
        <v>16494.491835420173</v>
      </c>
      <c r="S121" s="164">
        <f ca="1">NPV(Q121/12,K121:$K$244) + ($A$14+$A$15+$A$16)/POWER(1+Q121/12,$A$28-D121+1)</f>
        <v>16494.491835420173</v>
      </c>
      <c r="T121" s="45">
        <f t="shared" ca="1" si="30"/>
        <v>16494.491835420722</v>
      </c>
      <c r="U121" s="45">
        <f t="shared" ca="1" si="37"/>
        <v>68.727049314250721</v>
      </c>
      <c r="V121" s="45">
        <f t="shared" ca="1" si="38"/>
        <v>-4166.666666666667</v>
      </c>
      <c r="W121" s="45">
        <f t="shared" ca="1" si="31"/>
        <v>0</v>
      </c>
      <c r="X121" s="25">
        <f t="shared" ca="1" si="39"/>
        <v>12396.552218068304</v>
      </c>
      <c r="Y121" s="341"/>
      <c r="Z121" s="28">
        <f t="shared" ca="1" si="40"/>
        <v>15261.298656699353</v>
      </c>
      <c r="AA121" s="233"/>
      <c r="AB121" s="45">
        <f t="shared" ca="1" si="32"/>
        <v>3815.3246641748383</v>
      </c>
      <c r="AC121" s="45">
        <f t="shared" ca="1" si="24"/>
        <v>0</v>
      </c>
      <c r="AD121" s="25">
        <f t="shared" ca="1" si="25"/>
        <v>11445.973992524516</v>
      </c>
    </row>
    <row r="122" spans="4:30" x14ac:dyDescent="0.35">
      <c r="D122" s="20">
        <v>118</v>
      </c>
      <c r="E122" s="21">
        <f t="shared" ca="1" si="33"/>
        <v>48244</v>
      </c>
      <c r="F122" s="44">
        <f t="shared" ca="1" si="26"/>
        <v>48272</v>
      </c>
      <c r="G122" s="22" t="s">
        <v>119</v>
      </c>
      <c r="H122" s="44">
        <f t="shared" ca="1" si="41"/>
        <v>48244</v>
      </c>
      <c r="I122" s="158">
        <f t="shared" ca="1" si="34"/>
        <v>4166.666666666667</v>
      </c>
      <c r="J122" s="45">
        <f t="shared" ca="1" si="42"/>
        <v>0</v>
      </c>
      <c r="K122" s="158">
        <f t="shared" ca="1" si="35"/>
        <v>4166.666666666667</v>
      </c>
      <c r="L122" s="45"/>
      <c r="M122" s="45">
        <f t="shared" ca="1" si="36"/>
        <v>4166.666666666667</v>
      </c>
      <c r="N122" s="257">
        <f t="shared" ca="1" si="27"/>
        <v>0.05</v>
      </c>
      <c r="O122" s="23"/>
      <c r="P122" s="255">
        <f t="shared" ca="1" si="28"/>
        <v>9.4999999999999998E-3</v>
      </c>
      <c r="Q122" s="163">
        <f t="shared" ca="1" si="29"/>
        <v>0.05</v>
      </c>
      <c r="R122" s="164">
        <f ca="1">NPV(Q121/12,K122:$K$244) + ($A$14+$A$15+$A$16)/POWER(1+Q121/12,$A$28-D122+1)</f>
        <v>12396.552218067756</v>
      </c>
      <c r="S122" s="164">
        <f ca="1">NPV(Q122/12,K122:$K$244) + ($A$14+$A$15+$A$16)/POWER(1+Q122/12,$A$28-D122+1)</f>
        <v>12396.552218067756</v>
      </c>
      <c r="T122" s="45">
        <f t="shared" ca="1" si="30"/>
        <v>12396.552218068304</v>
      </c>
      <c r="U122" s="45">
        <f t="shared" ca="1" si="37"/>
        <v>51.652300908615651</v>
      </c>
      <c r="V122" s="45">
        <f t="shared" ca="1" si="38"/>
        <v>-4166.666666666667</v>
      </c>
      <c r="W122" s="45">
        <f t="shared" ca="1" si="31"/>
        <v>0</v>
      </c>
      <c r="X122" s="25">
        <f t="shared" ca="1" si="39"/>
        <v>8281.5378523102518</v>
      </c>
      <c r="Y122" s="341"/>
      <c r="Z122" s="28">
        <f t="shared" ca="1" si="40"/>
        <v>11445.973992524516</v>
      </c>
      <c r="AA122" s="233"/>
      <c r="AB122" s="45">
        <f t="shared" ca="1" si="32"/>
        <v>3815.3246641748387</v>
      </c>
      <c r="AC122" s="45">
        <f t="shared" ca="1" si="24"/>
        <v>0</v>
      </c>
      <c r="AD122" s="25">
        <f t="shared" ca="1" si="25"/>
        <v>7630.6493283496766</v>
      </c>
    </row>
    <row r="123" spans="4:30" x14ac:dyDescent="0.35">
      <c r="D123" s="20">
        <v>119</v>
      </c>
      <c r="E123" s="21">
        <f t="shared" ca="1" si="33"/>
        <v>48273</v>
      </c>
      <c r="F123" s="44">
        <f t="shared" ca="1" si="26"/>
        <v>48303</v>
      </c>
      <c r="G123" s="22" t="s">
        <v>119</v>
      </c>
      <c r="H123" s="44">
        <f t="shared" ca="1" si="41"/>
        <v>48273</v>
      </c>
      <c r="I123" s="158">
        <f t="shared" ca="1" si="34"/>
        <v>4166.666666666667</v>
      </c>
      <c r="J123" s="45">
        <f t="shared" ca="1" si="42"/>
        <v>0</v>
      </c>
      <c r="K123" s="158">
        <f t="shared" ca="1" si="35"/>
        <v>4166.666666666667</v>
      </c>
      <c r="L123" s="45"/>
      <c r="M123" s="45">
        <f t="shared" ca="1" si="36"/>
        <v>4166.666666666667</v>
      </c>
      <c r="N123" s="257">
        <f t="shared" ca="1" si="27"/>
        <v>0.05</v>
      </c>
      <c r="O123" s="23"/>
      <c r="P123" s="255">
        <f t="shared" ca="1" si="28"/>
        <v>9.4999999999999998E-3</v>
      </c>
      <c r="Q123" s="163">
        <f t="shared" ca="1" si="29"/>
        <v>0.05</v>
      </c>
      <c r="R123" s="164">
        <f ca="1">NPV(Q122/12,K123:$K$244) + ($A$14+$A$15+$A$16)/POWER(1+Q122/12,$A$28-D123+1)</f>
        <v>8281.5378523097042</v>
      </c>
      <c r="S123" s="164">
        <f ca="1">NPV(Q123/12,K123:$K$244) + ($A$14+$A$15+$A$16)/POWER(1+Q123/12,$A$28-D123+1)</f>
        <v>8281.5378523097042</v>
      </c>
      <c r="T123" s="45">
        <f t="shared" ca="1" si="30"/>
        <v>8281.5378523102518</v>
      </c>
      <c r="U123" s="45">
        <f t="shared" ca="1" si="37"/>
        <v>34.506407717957103</v>
      </c>
      <c r="V123" s="45">
        <f t="shared" ca="1" si="38"/>
        <v>-4166.666666666667</v>
      </c>
      <c r="W123" s="45">
        <f t="shared" ca="1" si="31"/>
        <v>0</v>
      </c>
      <c r="X123" s="25">
        <f t="shared" ca="1" si="39"/>
        <v>4149.3775933615425</v>
      </c>
      <c r="Y123" s="341"/>
      <c r="Z123" s="28">
        <f t="shared" ca="1" si="40"/>
        <v>7630.6493283496766</v>
      </c>
      <c r="AA123" s="233"/>
      <c r="AB123" s="45">
        <f t="shared" ca="1" si="32"/>
        <v>3815.3246641748383</v>
      </c>
      <c r="AC123" s="45">
        <f t="shared" ca="1" si="24"/>
        <v>0</v>
      </c>
      <c r="AD123" s="25">
        <f t="shared" ca="1" si="25"/>
        <v>3815.3246641748383</v>
      </c>
    </row>
    <row r="124" spans="4:30" x14ac:dyDescent="0.35">
      <c r="D124" s="20">
        <v>120</v>
      </c>
      <c r="E124" s="21">
        <f t="shared" ca="1" si="33"/>
        <v>48304</v>
      </c>
      <c r="F124" s="44">
        <f t="shared" ca="1" si="26"/>
        <v>48333</v>
      </c>
      <c r="G124" s="22" t="s">
        <v>119</v>
      </c>
      <c r="H124" s="44">
        <f t="shared" ca="1" si="41"/>
        <v>48304</v>
      </c>
      <c r="I124" s="158">
        <f t="shared" ca="1" si="34"/>
        <v>4166.666666666667</v>
      </c>
      <c r="J124" s="45">
        <f t="shared" ca="1" si="42"/>
        <v>0</v>
      </c>
      <c r="K124" s="158">
        <f t="shared" ca="1" si="35"/>
        <v>4166.666666666667</v>
      </c>
      <c r="L124" s="45"/>
      <c r="M124" s="45">
        <f t="shared" ca="1" si="36"/>
        <v>4166.666666666667</v>
      </c>
      <c r="N124" s="257">
        <f t="shared" ca="1" si="27"/>
        <v>0.05</v>
      </c>
      <c r="O124" s="23"/>
      <c r="P124" s="255">
        <f t="shared" ca="1" si="28"/>
        <v>9.4999999999999998E-3</v>
      </c>
      <c r="Q124" s="163">
        <f t="shared" ca="1" si="29"/>
        <v>0.05</v>
      </c>
      <c r="R124" s="164">
        <f ca="1">NPV(Q123/12,K124:$K$244) + ($A$14+$A$15+$A$16)/POWER(1+Q123/12,$A$28-D124+1)</f>
        <v>4149.3775933609959</v>
      </c>
      <c r="S124" s="164">
        <f ca="1">NPV(Q124/12,K124:$K$244) + ($A$14+$A$15+$A$16)/POWER(1+Q124/12,$A$28-D124+1)</f>
        <v>4149.3775933609959</v>
      </c>
      <c r="T124" s="45">
        <f t="shared" ca="1" si="30"/>
        <v>4149.3775933615425</v>
      </c>
      <c r="U124" s="45">
        <f t="shared" ca="1" si="37"/>
        <v>17.289073305670815</v>
      </c>
      <c r="V124" s="45">
        <f t="shared" ca="1" si="38"/>
        <v>-4166.666666666667</v>
      </c>
      <c r="W124" s="45">
        <f t="shared" ca="1" si="31"/>
        <v>0</v>
      </c>
      <c r="X124" s="25">
        <f t="shared" ca="1" si="39"/>
        <v>5.4660631576552987E-10</v>
      </c>
      <c r="Y124" s="341"/>
      <c r="Z124" s="28">
        <f t="shared" ca="1" si="40"/>
        <v>3815.3246641748383</v>
      </c>
      <c r="AA124" s="233"/>
      <c r="AB124" s="45">
        <f t="shared" ca="1" si="32"/>
        <v>3815.3246641748383</v>
      </c>
      <c r="AC124" s="45">
        <f t="shared" ca="1" si="24"/>
        <v>0</v>
      </c>
      <c r="AD124" s="25">
        <f t="shared" ca="1" si="25"/>
        <v>0</v>
      </c>
    </row>
    <row r="125" spans="4:30" x14ac:dyDescent="0.35">
      <c r="D125" s="20">
        <v>121</v>
      </c>
      <c r="E125" s="21">
        <f t="shared" ca="1" si="33"/>
        <v>48334</v>
      </c>
      <c r="F125" s="44">
        <f t="shared" ca="1" si="26"/>
        <v>48364</v>
      </c>
      <c r="G125" s="22" t="s">
        <v>119</v>
      </c>
      <c r="H125" s="44">
        <f t="shared" ca="1" si="41"/>
        <v>48334</v>
      </c>
      <c r="I125" s="158">
        <f t="shared" si="34"/>
        <v>0</v>
      </c>
      <c r="J125" s="45">
        <f t="shared" ca="1" si="42"/>
        <v>0</v>
      </c>
      <c r="K125" s="158">
        <f t="shared" si="35"/>
        <v>0</v>
      </c>
      <c r="L125" s="45"/>
      <c r="M125" s="45">
        <f t="shared" si="36"/>
        <v>0</v>
      </c>
      <c r="N125" s="257">
        <f t="shared" ca="1" si="27"/>
        <v>0.05</v>
      </c>
      <c r="O125" s="23"/>
      <c r="P125" s="255">
        <f t="shared" ca="1" si="28"/>
        <v>9.4999999999999998E-3</v>
      </c>
      <c r="Q125" s="163">
        <f t="shared" ca="1" si="29"/>
        <v>0.05</v>
      </c>
      <c r="R125" s="164">
        <f ca="1">NPV(Q124/12,K125:$K$244) + ($A$14+$A$15+$A$16)/POWER(1+Q124/12,$A$28-D125+1)</f>
        <v>0</v>
      </c>
      <c r="S125" s="164">
        <f ca="1">NPV(Q125/12,K125:$K$244) + ($A$14+$A$15+$A$16)/POWER(1+Q125/12,$A$28-D125+1)</f>
        <v>0</v>
      </c>
      <c r="T125" s="45">
        <f t="shared" ca="1" si="30"/>
        <v>5.4660631576552987E-10</v>
      </c>
      <c r="U125" s="45">
        <f t="shared" ca="1" si="37"/>
        <v>0</v>
      </c>
      <c r="V125" s="45">
        <f t="shared" si="38"/>
        <v>0</v>
      </c>
      <c r="W125" s="45">
        <f t="shared" ca="1" si="31"/>
        <v>0</v>
      </c>
      <c r="X125" s="25">
        <f t="shared" ca="1" si="39"/>
        <v>5.4660631576552987E-10</v>
      </c>
      <c r="Y125" s="341"/>
      <c r="Z125" s="28">
        <f t="shared" ca="1" si="40"/>
        <v>0</v>
      </c>
      <c r="AA125" s="233"/>
      <c r="AB125" s="45">
        <f t="shared" ca="1" si="32"/>
        <v>0</v>
      </c>
      <c r="AC125" s="45">
        <f t="shared" ca="1" si="24"/>
        <v>0</v>
      </c>
      <c r="AD125" s="25">
        <f t="shared" ca="1" si="25"/>
        <v>0</v>
      </c>
    </row>
    <row r="126" spans="4:30" x14ac:dyDescent="0.35">
      <c r="D126" s="20">
        <v>122</v>
      </c>
      <c r="E126" s="21">
        <f t="shared" ca="1" si="33"/>
        <v>48365</v>
      </c>
      <c r="F126" s="44">
        <f t="shared" ca="1" si="26"/>
        <v>48394</v>
      </c>
      <c r="G126" s="22" t="s">
        <v>119</v>
      </c>
      <c r="H126" s="44">
        <f t="shared" ca="1" si="41"/>
        <v>48365</v>
      </c>
      <c r="I126" s="158">
        <f t="shared" si="34"/>
        <v>0</v>
      </c>
      <c r="J126" s="45">
        <f t="shared" ca="1" si="42"/>
        <v>0</v>
      </c>
      <c r="K126" s="158">
        <f t="shared" si="35"/>
        <v>0</v>
      </c>
      <c r="L126" s="45"/>
      <c r="M126" s="45">
        <f t="shared" si="36"/>
        <v>0</v>
      </c>
      <c r="N126" s="257">
        <f t="shared" ca="1" si="27"/>
        <v>0.05</v>
      </c>
      <c r="O126" s="23"/>
      <c r="P126" s="255">
        <f t="shared" ca="1" si="28"/>
        <v>9.4999999999999998E-3</v>
      </c>
      <c r="Q126" s="163">
        <f t="shared" ca="1" si="29"/>
        <v>0.05</v>
      </c>
      <c r="R126" s="164">
        <f ca="1">NPV(Q125/12,K126:$K$244) + ($A$14+$A$15+$A$16)/POWER(1+Q125/12,$A$28-D126+1)</f>
        <v>0</v>
      </c>
      <c r="S126" s="164">
        <f ca="1">NPV(Q126/12,K126:$K$244) + ($A$14+$A$15+$A$16)/POWER(1+Q126/12,$A$28-D126+1)</f>
        <v>0</v>
      </c>
      <c r="T126" s="45">
        <f t="shared" ca="1" si="30"/>
        <v>5.4660631576552987E-10</v>
      </c>
      <c r="U126" s="45">
        <f t="shared" ca="1" si="37"/>
        <v>0</v>
      </c>
      <c r="V126" s="45">
        <f t="shared" si="38"/>
        <v>0</v>
      </c>
      <c r="W126" s="45">
        <f t="shared" ca="1" si="31"/>
        <v>0</v>
      </c>
      <c r="X126" s="25">
        <f t="shared" ca="1" si="39"/>
        <v>5.4660631576552987E-10</v>
      </c>
      <c r="Y126" s="341"/>
      <c r="Z126" s="28">
        <f t="shared" ca="1" si="40"/>
        <v>0</v>
      </c>
      <c r="AA126" s="233"/>
      <c r="AB126" s="45">
        <f t="shared" ca="1" si="32"/>
        <v>0</v>
      </c>
      <c r="AC126" s="45">
        <f t="shared" ca="1" si="24"/>
        <v>0</v>
      </c>
      <c r="AD126" s="25">
        <f t="shared" ca="1" si="25"/>
        <v>0</v>
      </c>
    </row>
    <row r="127" spans="4:30" x14ac:dyDescent="0.35">
      <c r="D127" s="20">
        <v>123</v>
      </c>
      <c r="E127" s="21">
        <f t="shared" ca="1" si="33"/>
        <v>48395</v>
      </c>
      <c r="F127" s="44">
        <f t="shared" ca="1" si="26"/>
        <v>48425</v>
      </c>
      <c r="G127" s="22" t="s">
        <v>119</v>
      </c>
      <c r="H127" s="44">
        <f t="shared" ca="1" si="41"/>
        <v>48395</v>
      </c>
      <c r="I127" s="158">
        <f t="shared" si="34"/>
        <v>0</v>
      </c>
      <c r="J127" s="45">
        <f t="shared" ca="1" si="42"/>
        <v>0</v>
      </c>
      <c r="K127" s="158">
        <f t="shared" si="35"/>
        <v>0</v>
      </c>
      <c r="L127" s="45"/>
      <c r="M127" s="45">
        <f t="shared" si="36"/>
        <v>0</v>
      </c>
      <c r="N127" s="257">
        <f t="shared" ca="1" si="27"/>
        <v>0.05</v>
      </c>
      <c r="O127" s="23"/>
      <c r="P127" s="255">
        <f t="shared" ca="1" si="28"/>
        <v>9.4999999999999998E-3</v>
      </c>
      <c r="Q127" s="163">
        <f t="shared" ca="1" si="29"/>
        <v>0.05</v>
      </c>
      <c r="R127" s="164">
        <f ca="1">NPV(Q126/12,K127:$K$244) + ($A$14+$A$15+$A$16)/POWER(1+Q126/12,$A$28-D127+1)</f>
        <v>0</v>
      </c>
      <c r="S127" s="164">
        <f ca="1">NPV(Q127/12,K127:$K$244) + ($A$14+$A$15+$A$16)/POWER(1+Q127/12,$A$28-D127+1)</f>
        <v>0</v>
      </c>
      <c r="T127" s="45">
        <f t="shared" ca="1" si="30"/>
        <v>5.4660631576552987E-10</v>
      </c>
      <c r="U127" s="45">
        <f t="shared" ca="1" si="37"/>
        <v>0</v>
      </c>
      <c r="V127" s="45">
        <f t="shared" si="38"/>
        <v>0</v>
      </c>
      <c r="W127" s="45">
        <f t="shared" ca="1" si="31"/>
        <v>0</v>
      </c>
      <c r="X127" s="25">
        <f t="shared" ca="1" si="39"/>
        <v>5.4660631576552987E-10</v>
      </c>
      <c r="Y127" s="341"/>
      <c r="Z127" s="28">
        <f t="shared" ca="1" si="40"/>
        <v>0</v>
      </c>
      <c r="AA127" s="233"/>
      <c r="AB127" s="45">
        <f t="shared" ca="1" si="32"/>
        <v>0</v>
      </c>
      <c r="AC127" s="45">
        <f t="shared" ca="1" si="24"/>
        <v>0</v>
      </c>
      <c r="AD127" s="25">
        <f t="shared" ca="1" si="25"/>
        <v>0</v>
      </c>
    </row>
    <row r="128" spans="4:30" x14ac:dyDescent="0.35">
      <c r="D128" s="20">
        <v>124</v>
      </c>
      <c r="E128" s="21">
        <f t="shared" ca="1" si="33"/>
        <v>48426</v>
      </c>
      <c r="F128" s="44">
        <f t="shared" ca="1" si="26"/>
        <v>48456</v>
      </c>
      <c r="G128" s="22" t="s">
        <v>119</v>
      </c>
      <c r="H128" s="44">
        <f t="shared" ca="1" si="41"/>
        <v>48426</v>
      </c>
      <c r="I128" s="158">
        <f t="shared" si="34"/>
        <v>0</v>
      </c>
      <c r="J128" s="45">
        <f t="shared" ca="1" si="42"/>
        <v>0</v>
      </c>
      <c r="K128" s="158">
        <f t="shared" si="35"/>
        <v>0</v>
      </c>
      <c r="L128" s="45"/>
      <c r="M128" s="45">
        <f t="shared" si="36"/>
        <v>0</v>
      </c>
      <c r="N128" s="257">
        <f t="shared" ca="1" si="27"/>
        <v>0.05</v>
      </c>
      <c r="O128" s="23"/>
      <c r="P128" s="255">
        <f t="shared" ca="1" si="28"/>
        <v>9.4999999999999998E-3</v>
      </c>
      <c r="Q128" s="163">
        <f t="shared" ca="1" si="29"/>
        <v>0.05</v>
      </c>
      <c r="R128" s="164">
        <f ca="1">NPV(Q127/12,K128:$K$244) + ($A$14+$A$15+$A$16)/POWER(1+Q127/12,$A$28-D128+1)</f>
        <v>0</v>
      </c>
      <c r="S128" s="164">
        <f ca="1">NPV(Q128/12,K128:$K$244) + ($A$14+$A$15+$A$16)/POWER(1+Q128/12,$A$28-D128+1)</f>
        <v>0</v>
      </c>
      <c r="T128" s="45">
        <f t="shared" ca="1" si="30"/>
        <v>5.4660631576552987E-10</v>
      </c>
      <c r="U128" s="45">
        <f t="shared" ca="1" si="37"/>
        <v>0</v>
      </c>
      <c r="V128" s="45">
        <f t="shared" si="38"/>
        <v>0</v>
      </c>
      <c r="W128" s="45">
        <f t="shared" ca="1" si="31"/>
        <v>0</v>
      </c>
      <c r="X128" s="25">
        <f t="shared" ca="1" si="39"/>
        <v>5.4660631576552987E-10</v>
      </c>
      <c r="Y128" s="341"/>
      <c r="Z128" s="28">
        <f t="shared" ca="1" si="40"/>
        <v>0</v>
      </c>
      <c r="AA128" s="233"/>
      <c r="AB128" s="45">
        <f t="shared" ca="1" si="32"/>
        <v>0</v>
      </c>
      <c r="AC128" s="45">
        <f t="shared" ca="1" si="24"/>
        <v>0</v>
      </c>
      <c r="AD128" s="25">
        <f t="shared" ca="1" si="25"/>
        <v>0</v>
      </c>
    </row>
    <row r="129" spans="4:30" x14ac:dyDescent="0.35">
      <c r="D129" s="20">
        <v>125</v>
      </c>
      <c r="E129" s="21">
        <f t="shared" ca="1" si="33"/>
        <v>48457</v>
      </c>
      <c r="F129" s="44">
        <f t="shared" ca="1" si="26"/>
        <v>48486</v>
      </c>
      <c r="G129" s="22" t="s">
        <v>119</v>
      </c>
      <c r="H129" s="44">
        <f t="shared" ca="1" si="41"/>
        <v>48457</v>
      </c>
      <c r="I129" s="158">
        <f t="shared" si="34"/>
        <v>0</v>
      </c>
      <c r="J129" s="45">
        <f t="shared" ca="1" si="42"/>
        <v>0</v>
      </c>
      <c r="K129" s="158">
        <f t="shared" si="35"/>
        <v>0</v>
      </c>
      <c r="L129" s="45"/>
      <c r="M129" s="45">
        <f t="shared" si="36"/>
        <v>0</v>
      </c>
      <c r="N129" s="257">
        <f t="shared" ca="1" si="27"/>
        <v>0.05</v>
      </c>
      <c r="O129" s="23"/>
      <c r="P129" s="255">
        <f t="shared" ca="1" si="28"/>
        <v>9.4999999999999998E-3</v>
      </c>
      <c r="Q129" s="163">
        <f t="shared" ca="1" si="29"/>
        <v>0.05</v>
      </c>
      <c r="R129" s="164">
        <f ca="1">NPV(Q128/12,K129:$K$244) + ($A$14+$A$15+$A$16)/POWER(1+Q128/12,$A$28-D129+1)</f>
        <v>0</v>
      </c>
      <c r="S129" s="164">
        <f ca="1">NPV(Q129/12,K129:$K$244) + ($A$14+$A$15+$A$16)/POWER(1+Q129/12,$A$28-D129+1)</f>
        <v>0</v>
      </c>
      <c r="T129" s="45">
        <f t="shared" ca="1" si="30"/>
        <v>5.4660631576552987E-10</v>
      </c>
      <c r="U129" s="45">
        <f t="shared" ca="1" si="37"/>
        <v>0</v>
      </c>
      <c r="V129" s="45">
        <f t="shared" si="38"/>
        <v>0</v>
      </c>
      <c r="W129" s="45">
        <f t="shared" ca="1" si="31"/>
        <v>0</v>
      </c>
      <c r="X129" s="25">
        <f t="shared" ca="1" si="39"/>
        <v>5.4660631576552987E-10</v>
      </c>
      <c r="Y129" s="341"/>
      <c r="Z129" s="28">
        <f t="shared" ca="1" si="40"/>
        <v>0</v>
      </c>
      <c r="AA129" s="233"/>
      <c r="AB129" s="45">
        <f t="shared" ca="1" si="32"/>
        <v>0</v>
      </c>
      <c r="AC129" s="45">
        <f t="shared" ca="1" si="24"/>
        <v>0</v>
      </c>
      <c r="AD129" s="25">
        <f t="shared" ca="1" si="25"/>
        <v>0</v>
      </c>
    </row>
    <row r="130" spans="4:30" x14ac:dyDescent="0.35">
      <c r="D130" s="20">
        <v>126</v>
      </c>
      <c r="E130" s="21">
        <f t="shared" ca="1" si="33"/>
        <v>48487</v>
      </c>
      <c r="F130" s="44">
        <f t="shared" ca="1" si="26"/>
        <v>48517</v>
      </c>
      <c r="G130" s="22" t="s">
        <v>119</v>
      </c>
      <c r="H130" s="44">
        <f t="shared" ca="1" si="41"/>
        <v>48487</v>
      </c>
      <c r="I130" s="158">
        <f t="shared" si="34"/>
        <v>0</v>
      </c>
      <c r="J130" s="45">
        <f t="shared" ca="1" si="42"/>
        <v>0</v>
      </c>
      <c r="K130" s="158">
        <f t="shared" si="35"/>
        <v>0</v>
      </c>
      <c r="L130" s="45"/>
      <c r="M130" s="45">
        <f t="shared" si="36"/>
        <v>0</v>
      </c>
      <c r="N130" s="257">
        <f t="shared" ca="1" si="27"/>
        <v>0.05</v>
      </c>
      <c r="O130" s="23"/>
      <c r="P130" s="255">
        <f t="shared" ca="1" si="28"/>
        <v>9.4999999999999998E-3</v>
      </c>
      <c r="Q130" s="163">
        <f t="shared" ca="1" si="29"/>
        <v>0.05</v>
      </c>
      <c r="R130" s="164">
        <f ca="1">NPV(Q129/12,K130:$K$244) + ($A$14+$A$15+$A$16)/POWER(1+Q129/12,$A$28-D130+1)</f>
        <v>0</v>
      </c>
      <c r="S130" s="164">
        <f ca="1">NPV(Q130/12,K130:$K$244) + ($A$14+$A$15+$A$16)/POWER(1+Q130/12,$A$28-D130+1)</f>
        <v>0</v>
      </c>
      <c r="T130" s="45">
        <f t="shared" ca="1" si="30"/>
        <v>5.4660631576552987E-10</v>
      </c>
      <c r="U130" s="45">
        <f t="shared" ca="1" si="37"/>
        <v>0</v>
      </c>
      <c r="V130" s="45">
        <f t="shared" si="38"/>
        <v>0</v>
      </c>
      <c r="W130" s="45">
        <f t="shared" ca="1" si="31"/>
        <v>0</v>
      </c>
      <c r="X130" s="25">
        <f t="shared" ca="1" si="39"/>
        <v>5.4660631576552987E-10</v>
      </c>
      <c r="Y130" s="341"/>
      <c r="Z130" s="28">
        <f t="shared" ca="1" si="40"/>
        <v>0</v>
      </c>
      <c r="AA130" s="233"/>
      <c r="AB130" s="45">
        <f t="shared" ca="1" si="32"/>
        <v>0</v>
      </c>
      <c r="AC130" s="45">
        <f t="shared" ca="1" si="24"/>
        <v>0</v>
      </c>
      <c r="AD130" s="25">
        <f t="shared" ca="1" si="25"/>
        <v>0</v>
      </c>
    </row>
    <row r="131" spans="4:30" x14ac:dyDescent="0.35">
      <c r="D131" s="20">
        <v>127</v>
      </c>
      <c r="E131" s="21">
        <f t="shared" ca="1" si="33"/>
        <v>48518</v>
      </c>
      <c r="F131" s="44">
        <f t="shared" ca="1" si="26"/>
        <v>48547</v>
      </c>
      <c r="G131" s="22" t="s">
        <v>119</v>
      </c>
      <c r="H131" s="44">
        <f t="shared" ca="1" si="41"/>
        <v>48518</v>
      </c>
      <c r="I131" s="158">
        <f t="shared" si="34"/>
        <v>0</v>
      </c>
      <c r="J131" s="45">
        <f t="shared" ca="1" si="42"/>
        <v>0</v>
      </c>
      <c r="K131" s="158">
        <f t="shared" si="35"/>
        <v>0</v>
      </c>
      <c r="L131" s="45"/>
      <c r="M131" s="45">
        <f t="shared" si="36"/>
        <v>0</v>
      </c>
      <c r="N131" s="257">
        <f t="shared" ca="1" si="27"/>
        <v>0.05</v>
      </c>
      <c r="O131" s="23"/>
      <c r="P131" s="255">
        <f t="shared" ca="1" si="28"/>
        <v>9.4999999999999998E-3</v>
      </c>
      <c r="Q131" s="163">
        <f t="shared" ca="1" si="29"/>
        <v>0.05</v>
      </c>
      <c r="R131" s="164">
        <f ca="1">NPV(Q130/12,K131:$K$244) + ($A$14+$A$15+$A$16)/POWER(1+Q130/12,$A$28-D131+1)</f>
        <v>0</v>
      </c>
      <c r="S131" s="164">
        <f ca="1">NPV(Q131/12,K131:$K$244) + ($A$14+$A$15+$A$16)/POWER(1+Q131/12,$A$28-D131+1)</f>
        <v>0</v>
      </c>
      <c r="T131" s="45">
        <f t="shared" ca="1" si="30"/>
        <v>5.4660631576552987E-10</v>
      </c>
      <c r="U131" s="45">
        <f t="shared" ca="1" si="37"/>
        <v>0</v>
      </c>
      <c r="V131" s="45">
        <f t="shared" si="38"/>
        <v>0</v>
      </c>
      <c r="W131" s="45">
        <f t="shared" ca="1" si="31"/>
        <v>0</v>
      </c>
      <c r="X131" s="25">
        <f t="shared" ca="1" si="39"/>
        <v>5.4660631576552987E-10</v>
      </c>
      <c r="Y131" s="341"/>
      <c r="Z131" s="28">
        <f t="shared" ca="1" si="40"/>
        <v>0</v>
      </c>
      <c r="AA131" s="233"/>
      <c r="AB131" s="45">
        <f t="shared" ca="1" si="32"/>
        <v>0</v>
      </c>
      <c r="AC131" s="45">
        <f t="shared" ca="1" si="24"/>
        <v>0</v>
      </c>
      <c r="AD131" s="25">
        <f t="shared" ca="1" si="25"/>
        <v>0</v>
      </c>
    </row>
    <row r="132" spans="4:30" x14ac:dyDescent="0.35">
      <c r="D132" s="20">
        <v>128</v>
      </c>
      <c r="E132" s="21">
        <f t="shared" ca="1" si="33"/>
        <v>48548</v>
      </c>
      <c r="F132" s="44">
        <f t="shared" ca="1" si="26"/>
        <v>48578</v>
      </c>
      <c r="G132" s="22" t="s">
        <v>119</v>
      </c>
      <c r="H132" s="44">
        <f t="shared" ca="1" si="41"/>
        <v>48548</v>
      </c>
      <c r="I132" s="158">
        <f t="shared" si="34"/>
        <v>0</v>
      </c>
      <c r="J132" s="45">
        <f t="shared" ca="1" si="42"/>
        <v>0</v>
      </c>
      <c r="K132" s="158">
        <f t="shared" si="35"/>
        <v>0</v>
      </c>
      <c r="L132" s="45"/>
      <c r="M132" s="45">
        <f t="shared" si="36"/>
        <v>0</v>
      </c>
      <c r="N132" s="257">
        <f t="shared" ca="1" si="27"/>
        <v>0.05</v>
      </c>
      <c r="O132" s="23"/>
      <c r="P132" s="255">
        <f t="shared" ca="1" si="28"/>
        <v>9.4999999999999998E-3</v>
      </c>
      <c r="Q132" s="163">
        <f t="shared" ca="1" si="29"/>
        <v>0.05</v>
      </c>
      <c r="R132" s="164">
        <f ca="1">NPV(Q131/12,K132:$K$244) + ($A$14+$A$15+$A$16)/POWER(1+Q131/12,$A$28-D132+1)</f>
        <v>0</v>
      </c>
      <c r="S132" s="164">
        <f ca="1">NPV(Q132/12,K132:$K$244) + ($A$14+$A$15+$A$16)/POWER(1+Q132/12,$A$28-D132+1)</f>
        <v>0</v>
      </c>
      <c r="T132" s="45">
        <f t="shared" ca="1" si="30"/>
        <v>5.4660631576552987E-10</v>
      </c>
      <c r="U132" s="45">
        <f t="shared" ca="1" si="37"/>
        <v>0</v>
      </c>
      <c r="V132" s="45">
        <f t="shared" si="38"/>
        <v>0</v>
      </c>
      <c r="W132" s="45">
        <f t="shared" ca="1" si="31"/>
        <v>0</v>
      </c>
      <c r="X132" s="25">
        <f t="shared" ca="1" si="39"/>
        <v>5.4660631576552987E-10</v>
      </c>
      <c r="Y132" s="341"/>
      <c r="Z132" s="28">
        <f t="shared" ca="1" si="40"/>
        <v>0</v>
      </c>
      <c r="AA132" s="233"/>
      <c r="AB132" s="45">
        <f t="shared" ca="1" si="32"/>
        <v>0</v>
      </c>
      <c r="AC132" s="45">
        <f t="shared" ref="AC132:AC195" ca="1" si="43">W132</f>
        <v>0</v>
      </c>
      <c r="AD132" s="25">
        <f t="shared" ref="AD132:AD195" ca="1" si="44">Z132-AA132-AB132+AC132</f>
        <v>0</v>
      </c>
    </row>
    <row r="133" spans="4:30" x14ac:dyDescent="0.35">
      <c r="D133" s="20">
        <v>129</v>
      </c>
      <c r="E133" s="21">
        <f t="shared" ca="1" si="33"/>
        <v>48579</v>
      </c>
      <c r="F133" s="44">
        <f t="shared" ref="F133:F196" ca="1" si="45">E134-1</f>
        <v>48609</v>
      </c>
      <c r="G133" s="22" t="s">
        <v>119</v>
      </c>
      <c r="H133" s="44">
        <f t="shared" ca="1" si="41"/>
        <v>48579</v>
      </c>
      <c r="I133" s="158">
        <f t="shared" si="34"/>
        <v>0</v>
      </c>
      <c r="J133" s="45">
        <f t="shared" ca="1" si="42"/>
        <v>0</v>
      </c>
      <c r="K133" s="158">
        <f t="shared" si="35"/>
        <v>0</v>
      </c>
      <c r="L133" s="45"/>
      <c r="M133" s="45">
        <f t="shared" si="36"/>
        <v>0</v>
      </c>
      <c r="N133" s="257">
        <f t="shared" ref="N133:N196" ca="1" si="46">$A$6</f>
        <v>0.05</v>
      </c>
      <c r="O133" s="23"/>
      <c r="P133" s="255">
        <f t="shared" ref="P133:P196" ca="1" si="47">$A$7</f>
        <v>9.4999999999999998E-3</v>
      </c>
      <c r="Q133" s="163">
        <f t="shared" ref="Q133:Q196" ca="1" si="48">$A$8</f>
        <v>0.05</v>
      </c>
      <c r="R133" s="164">
        <f ca="1">NPV(Q132/12,K133:$K$244) + ($A$14+$A$15+$A$16)/POWER(1+Q132/12,$A$28-D133+1)</f>
        <v>0</v>
      </c>
      <c r="S133" s="164">
        <f ca="1">NPV(Q133/12,K133:$K$244) + ($A$14+$A$15+$A$16)/POWER(1+Q133/12,$A$28-D133+1)</f>
        <v>0</v>
      </c>
      <c r="T133" s="45">
        <f t="shared" ref="T133:T196" ca="1" si="49">IF(ISBLANK(G133),0,X132)</f>
        <v>5.4660631576552987E-10</v>
      </c>
      <c r="U133" s="45">
        <f t="shared" ca="1" si="37"/>
        <v>0</v>
      </c>
      <c r="V133" s="45">
        <f t="shared" si="38"/>
        <v>0</v>
      </c>
      <c r="W133" s="45">
        <f t="shared" ref="W133:W196" ca="1" si="50">S133-R133</f>
        <v>0</v>
      </c>
      <c r="X133" s="25">
        <f t="shared" ca="1" si="39"/>
        <v>5.4660631576552987E-10</v>
      </c>
      <c r="Y133" s="341"/>
      <c r="Z133" s="28">
        <f t="shared" ca="1" si="40"/>
        <v>0</v>
      </c>
      <c r="AA133" s="233"/>
      <c r="AB133" s="45">
        <f t="shared" ref="AB133:AB196" ca="1" si="51">IFERROR(Z133/($A$29-D133+1),0)</f>
        <v>0</v>
      </c>
      <c r="AC133" s="45">
        <f t="shared" ca="1" si="43"/>
        <v>0</v>
      </c>
      <c r="AD133" s="25">
        <f t="shared" ca="1" si="44"/>
        <v>0</v>
      </c>
    </row>
    <row r="134" spans="4:30" x14ac:dyDescent="0.35">
      <c r="D134" s="20">
        <v>130</v>
      </c>
      <c r="E134" s="21">
        <f t="shared" ref="E134:E197" ca="1" si="52">EOMONTH(H134,0)</f>
        <v>48610</v>
      </c>
      <c r="F134" s="44">
        <f t="shared" ca="1" si="45"/>
        <v>48637</v>
      </c>
      <c r="G134" s="22" t="s">
        <v>119</v>
      </c>
      <c r="H134" s="44">
        <f t="shared" ca="1" si="41"/>
        <v>48610</v>
      </c>
      <c r="I134" s="158">
        <f t="shared" ref="I134:I197" si="53">IF(D134&gt;$A$29,0,$A$10)</f>
        <v>0</v>
      </c>
      <c r="J134" s="45">
        <f t="shared" ca="1" si="42"/>
        <v>0</v>
      </c>
      <c r="K134" s="158">
        <f t="shared" ref="K134:K197" si="54">IF(D134&gt;$A$29,0,$A$10)</f>
        <v>0</v>
      </c>
      <c r="L134" s="45"/>
      <c r="M134" s="45">
        <f t="shared" ref="M134:M197" si="55">K134+L134</f>
        <v>0</v>
      </c>
      <c r="N134" s="257">
        <f t="shared" ca="1" si="46"/>
        <v>0.05</v>
      </c>
      <c r="O134" s="23"/>
      <c r="P134" s="255">
        <f t="shared" ca="1" si="47"/>
        <v>9.4999999999999998E-3</v>
      </c>
      <c r="Q134" s="163">
        <f t="shared" ca="1" si="48"/>
        <v>0.05</v>
      </c>
      <c r="R134" s="164">
        <f ca="1">NPV(Q133/12,K134:$K$244) + ($A$14+$A$15+$A$16)/POWER(1+Q133/12,$A$28-D134+1)</f>
        <v>0</v>
      </c>
      <c r="S134" s="164">
        <f ca="1">NPV(Q134/12,K134:$K$244) + ($A$14+$A$15+$A$16)/POWER(1+Q134/12,$A$28-D134+1)</f>
        <v>0</v>
      </c>
      <c r="T134" s="45">
        <f t="shared" ca="1" si="49"/>
        <v>5.4660631576552987E-10</v>
      </c>
      <c r="U134" s="45">
        <f t="shared" ref="U134:U197" ca="1" si="56">S134*Q134/12</f>
        <v>0</v>
      </c>
      <c r="V134" s="45">
        <f t="shared" ref="V134:V197" si="57">-(K134+L134)</f>
        <v>0</v>
      </c>
      <c r="W134" s="45">
        <f t="shared" ca="1" si="50"/>
        <v>0</v>
      </c>
      <c r="X134" s="25">
        <f t="shared" ref="X134:X197" ca="1" si="58">T134+W134+U134+V134</f>
        <v>5.4660631576552987E-10</v>
      </c>
      <c r="Y134" s="341"/>
      <c r="Z134" s="28">
        <f t="shared" ref="Z134:Z197" ca="1" si="59">AD133</f>
        <v>0</v>
      </c>
      <c r="AA134" s="233"/>
      <c r="AB134" s="45">
        <f t="shared" ca="1" si="51"/>
        <v>0</v>
      </c>
      <c r="AC134" s="45">
        <f t="shared" ca="1" si="43"/>
        <v>0</v>
      </c>
      <c r="AD134" s="25">
        <f t="shared" ca="1" si="44"/>
        <v>0</v>
      </c>
    </row>
    <row r="135" spans="4:30" x14ac:dyDescent="0.35">
      <c r="D135" s="20">
        <v>131</v>
      </c>
      <c r="E135" s="21">
        <f t="shared" ca="1" si="52"/>
        <v>48638</v>
      </c>
      <c r="F135" s="44">
        <f t="shared" ca="1" si="45"/>
        <v>48668</v>
      </c>
      <c r="G135" s="22" t="s">
        <v>119</v>
      </c>
      <c r="H135" s="44">
        <f t="shared" ref="H135:H198" ca="1" si="60">EOMONTH(H134,1)</f>
        <v>48638</v>
      </c>
      <c r="I135" s="158">
        <f t="shared" si="53"/>
        <v>0</v>
      </c>
      <c r="J135" s="45">
        <f t="shared" ca="1" si="42"/>
        <v>0</v>
      </c>
      <c r="K135" s="158">
        <f t="shared" si="54"/>
        <v>0</v>
      </c>
      <c r="L135" s="45"/>
      <c r="M135" s="45">
        <f t="shared" si="55"/>
        <v>0</v>
      </c>
      <c r="N135" s="257">
        <f t="shared" ca="1" si="46"/>
        <v>0.05</v>
      </c>
      <c r="O135" s="23"/>
      <c r="P135" s="255">
        <f t="shared" ca="1" si="47"/>
        <v>9.4999999999999998E-3</v>
      </c>
      <c r="Q135" s="163">
        <f t="shared" ca="1" si="48"/>
        <v>0.05</v>
      </c>
      <c r="R135" s="164">
        <f ca="1">NPV(Q134/12,K135:$K$244) + ($A$14+$A$15+$A$16)/POWER(1+Q134/12,$A$28-D135+1)</f>
        <v>0</v>
      </c>
      <c r="S135" s="164">
        <f ca="1">NPV(Q135/12,K135:$K$244) + ($A$14+$A$15+$A$16)/POWER(1+Q135/12,$A$28-D135+1)</f>
        <v>0</v>
      </c>
      <c r="T135" s="45">
        <f t="shared" ca="1" si="49"/>
        <v>5.4660631576552987E-10</v>
      </c>
      <c r="U135" s="45">
        <f t="shared" ca="1" si="56"/>
        <v>0</v>
      </c>
      <c r="V135" s="45">
        <f t="shared" si="57"/>
        <v>0</v>
      </c>
      <c r="W135" s="45">
        <f t="shared" ca="1" si="50"/>
        <v>0</v>
      </c>
      <c r="X135" s="25">
        <f t="shared" ca="1" si="58"/>
        <v>5.4660631576552987E-10</v>
      </c>
      <c r="Y135" s="341"/>
      <c r="Z135" s="28">
        <f t="shared" ca="1" si="59"/>
        <v>0</v>
      </c>
      <c r="AA135" s="233"/>
      <c r="AB135" s="45">
        <f t="shared" ca="1" si="51"/>
        <v>0</v>
      </c>
      <c r="AC135" s="45">
        <f t="shared" ca="1" si="43"/>
        <v>0</v>
      </c>
      <c r="AD135" s="25">
        <f t="shared" ca="1" si="44"/>
        <v>0</v>
      </c>
    </row>
    <row r="136" spans="4:30" x14ac:dyDescent="0.35">
      <c r="D136" s="20">
        <v>132</v>
      </c>
      <c r="E136" s="21">
        <f t="shared" ca="1" si="52"/>
        <v>48669</v>
      </c>
      <c r="F136" s="44">
        <f t="shared" ca="1" si="45"/>
        <v>48698</v>
      </c>
      <c r="G136" s="22" t="s">
        <v>119</v>
      </c>
      <c r="H136" s="44">
        <f t="shared" ca="1" si="60"/>
        <v>48669</v>
      </c>
      <c r="I136" s="158">
        <f t="shared" si="53"/>
        <v>0</v>
      </c>
      <c r="J136" s="45">
        <f t="shared" ca="1" si="42"/>
        <v>0</v>
      </c>
      <c r="K136" s="158">
        <f t="shared" si="54"/>
        <v>0</v>
      </c>
      <c r="L136" s="45"/>
      <c r="M136" s="45">
        <f t="shared" si="55"/>
        <v>0</v>
      </c>
      <c r="N136" s="257">
        <f t="shared" ca="1" si="46"/>
        <v>0.05</v>
      </c>
      <c r="O136" s="23"/>
      <c r="P136" s="255">
        <f t="shared" ca="1" si="47"/>
        <v>9.4999999999999998E-3</v>
      </c>
      <c r="Q136" s="163">
        <f t="shared" ca="1" si="48"/>
        <v>0.05</v>
      </c>
      <c r="R136" s="164">
        <f ca="1">NPV(Q135/12,K136:$K$244) + ($A$14+$A$15+$A$16)/POWER(1+Q135/12,$A$28-D136+1)</f>
        <v>0</v>
      </c>
      <c r="S136" s="164">
        <f ca="1">NPV(Q136/12,K136:$K$244) + ($A$14+$A$15+$A$16)/POWER(1+Q136/12,$A$28-D136+1)</f>
        <v>0</v>
      </c>
      <c r="T136" s="45">
        <f t="shared" ca="1" si="49"/>
        <v>5.4660631576552987E-10</v>
      </c>
      <c r="U136" s="45">
        <f t="shared" ca="1" si="56"/>
        <v>0</v>
      </c>
      <c r="V136" s="45">
        <f t="shared" si="57"/>
        <v>0</v>
      </c>
      <c r="W136" s="45">
        <f t="shared" ca="1" si="50"/>
        <v>0</v>
      </c>
      <c r="X136" s="25">
        <f t="shared" ca="1" si="58"/>
        <v>5.4660631576552987E-10</v>
      </c>
      <c r="Y136" s="341"/>
      <c r="Z136" s="28">
        <f t="shared" ca="1" si="59"/>
        <v>0</v>
      </c>
      <c r="AA136" s="233"/>
      <c r="AB136" s="45">
        <f t="shared" ca="1" si="51"/>
        <v>0</v>
      </c>
      <c r="AC136" s="45">
        <f t="shared" ca="1" si="43"/>
        <v>0</v>
      </c>
      <c r="AD136" s="25">
        <f t="shared" ca="1" si="44"/>
        <v>0</v>
      </c>
    </row>
    <row r="137" spans="4:30" x14ac:dyDescent="0.35">
      <c r="D137" s="20">
        <v>133</v>
      </c>
      <c r="E137" s="21">
        <f t="shared" ca="1" si="52"/>
        <v>48699</v>
      </c>
      <c r="F137" s="44">
        <f t="shared" ca="1" si="45"/>
        <v>48729</v>
      </c>
      <c r="G137" s="22" t="s">
        <v>119</v>
      </c>
      <c r="H137" s="44">
        <f t="shared" ca="1" si="60"/>
        <v>48699</v>
      </c>
      <c r="I137" s="158">
        <f t="shared" si="53"/>
        <v>0</v>
      </c>
      <c r="J137" s="45">
        <f t="shared" ca="1" si="42"/>
        <v>0</v>
      </c>
      <c r="K137" s="158">
        <f t="shared" si="54"/>
        <v>0</v>
      </c>
      <c r="L137" s="45"/>
      <c r="M137" s="45">
        <f t="shared" si="55"/>
        <v>0</v>
      </c>
      <c r="N137" s="257">
        <f t="shared" ca="1" si="46"/>
        <v>0.05</v>
      </c>
      <c r="O137" s="23"/>
      <c r="P137" s="255">
        <f t="shared" ca="1" si="47"/>
        <v>9.4999999999999998E-3</v>
      </c>
      <c r="Q137" s="163">
        <f t="shared" ca="1" si="48"/>
        <v>0.05</v>
      </c>
      <c r="R137" s="164">
        <f ca="1">NPV(Q136/12,K137:$K$244) + ($A$14+$A$15+$A$16)/POWER(1+Q136/12,$A$28-D137+1)</f>
        <v>0</v>
      </c>
      <c r="S137" s="164">
        <f ca="1">NPV(Q137/12,K137:$K$244) + ($A$14+$A$15+$A$16)/POWER(1+Q137/12,$A$28-D137+1)</f>
        <v>0</v>
      </c>
      <c r="T137" s="45">
        <f t="shared" ca="1" si="49"/>
        <v>5.4660631576552987E-10</v>
      </c>
      <c r="U137" s="45">
        <f t="shared" ca="1" si="56"/>
        <v>0</v>
      </c>
      <c r="V137" s="45">
        <f t="shared" si="57"/>
        <v>0</v>
      </c>
      <c r="W137" s="45">
        <f t="shared" ca="1" si="50"/>
        <v>0</v>
      </c>
      <c r="X137" s="25">
        <f t="shared" ca="1" si="58"/>
        <v>5.4660631576552987E-10</v>
      </c>
      <c r="Y137" s="341"/>
      <c r="Z137" s="28">
        <f t="shared" ca="1" si="59"/>
        <v>0</v>
      </c>
      <c r="AA137" s="233"/>
      <c r="AB137" s="45">
        <f t="shared" ca="1" si="51"/>
        <v>0</v>
      </c>
      <c r="AC137" s="45">
        <f t="shared" ca="1" si="43"/>
        <v>0</v>
      </c>
      <c r="AD137" s="25">
        <f t="shared" ca="1" si="44"/>
        <v>0</v>
      </c>
    </row>
    <row r="138" spans="4:30" x14ac:dyDescent="0.35">
      <c r="D138" s="20">
        <v>134</v>
      </c>
      <c r="E138" s="21">
        <f t="shared" ca="1" si="52"/>
        <v>48730</v>
      </c>
      <c r="F138" s="44">
        <f t="shared" ca="1" si="45"/>
        <v>48759</v>
      </c>
      <c r="G138" s="22" t="s">
        <v>119</v>
      </c>
      <c r="H138" s="44">
        <f t="shared" ca="1" si="60"/>
        <v>48730</v>
      </c>
      <c r="I138" s="158">
        <f t="shared" si="53"/>
        <v>0</v>
      </c>
      <c r="J138" s="45">
        <f t="shared" ca="1" si="42"/>
        <v>0</v>
      </c>
      <c r="K138" s="158">
        <f t="shared" si="54"/>
        <v>0</v>
      </c>
      <c r="L138" s="45"/>
      <c r="M138" s="45">
        <f t="shared" si="55"/>
        <v>0</v>
      </c>
      <c r="N138" s="257">
        <f t="shared" ca="1" si="46"/>
        <v>0.05</v>
      </c>
      <c r="O138" s="23"/>
      <c r="P138" s="255">
        <f t="shared" ca="1" si="47"/>
        <v>9.4999999999999998E-3</v>
      </c>
      <c r="Q138" s="163">
        <f t="shared" ca="1" si="48"/>
        <v>0.05</v>
      </c>
      <c r="R138" s="164">
        <f ca="1">NPV(Q137/12,K138:$K$244) + ($A$14+$A$15+$A$16)/POWER(1+Q137/12,$A$28-D138+1)</f>
        <v>0</v>
      </c>
      <c r="S138" s="164">
        <f ca="1">NPV(Q138/12,K138:$K$244) + ($A$14+$A$15+$A$16)/POWER(1+Q138/12,$A$28-D138+1)</f>
        <v>0</v>
      </c>
      <c r="T138" s="45">
        <f t="shared" ca="1" si="49"/>
        <v>5.4660631576552987E-10</v>
      </c>
      <c r="U138" s="45">
        <f t="shared" ca="1" si="56"/>
        <v>0</v>
      </c>
      <c r="V138" s="45">
        <f t="shared" si="57"/>
        <v>0</v>
      </c>
      <c r="W138" s="45">
        <f t="shared" ca="1" si="50"/>
        <v>0</v>
      </c>
      <c r="X138" s="25">
        <f t="shared" ca="1" si="58"/>
        <v>5.4660631576552987E-10</v>
      </c>
      <c r="Y138" s="341"/>
      <c r="Z138" s="28">
        <f t="shared" ca="1" si="59"/>
        <v>0</v>
      </c>
      <c r="AA138" s="233"/>
      <c r="AB138" s="45">
        <f t="shared" ca="1" si="51"/>
        <v>0</v>
      </c>
      <c r="AC138" s="45">
        <f t="shared" ca="1" si="43"/>
        <v>0</v>
      </c>
      <c r="AD138" s="25">
        <f t="shared" ca="1" si="44"/>
        <v>0</v>
      </c>
    </row>
    <row r="139" spans="4:30" x14ac:dyDescent="0.35">
      <c r="D139" s="20">
        <v>135</v>
      </c>
      <c r="E139" s="21">
        <f t="shared" ca="1" si="52"/>
        <v>48760</v>
      </c>
      <c r="F139" s="44">
        <f t="shared" ca="1" si="45"/>
        <v>48790</v>
      </c>
      <c r="G139" s="22" t="s">
        <v>119</v>
      </c>
      <c r="H139" s="44">
        <f t="shared" ca="1" si="60"/>
        <v>48760</v>
      </c>
      <c r="I139" s="158">
        <f t="shared" si="53"/>
        <v>0</v>
      </c>
      <c r="J139" s="45">
        <f t="shared" ca="1" si="42"/>
        <v>0</v>
      </c>
      <c r="K139" s="158">
        <f t="shared" si="54"/>
        <v>0</v>
      </c>
      <c r="L139" s="45"/>
      <c r="M139" s="45">
        <f t="shared" si="55"/>
        <v>0</v>
      </c>
      <c r="N139" s="257">
        <f t="shared" ca="1" si="46"/>
        <v>0.05</v>
      </c>
      <c r="O139" s="23"/>
      <c r="P139" s="255">
        <f t="shared" ca="1" si="47"/>
        <v>9.4999999999999998E-3</v>
      </c>
      <c r="Q139" s="163">
        <f t="shared" ca="1" si="48"/>
        <v>0.05</v>
      </c>
      <c r="R139" s="164">
        <f ca="1">NPV(Q138/12,K139:$K$244) + ($A$14+$A$15+$A$16)/POWER(1+Q138/12,$A$28-D139+1)</f>
        <v>0</v>
      </c>
      <c r="S139" s="164">
        <f ca="1">NPV(Q139/12,K139:$K$244) + ($A$14+$A$15+$A$16)/POWER(1+Q139/12,$A$28-D139+1)</f>
        <v>0</v>
      </c>
      <c r="T139" s="45">
        <f t="shared" ca="1" si="49"/>
        <v>5.4660631576552987E-10</v>
      </c>
      <c r="U139" s="45">
        <f t="shared" ca="1" si="56"/>
        <v>0</v>
      </c>
      <c r="V139" s="45">
        <f t="shared" si="57"/>
        <v>0</v>
      </c>
      <c r="W139" s="45">
        <f t="shared" ca="1" si="50"/>
        <v>0</v>
      </c>
      <c r="X139" s="25">
        <f t="shared" ca="1" si="58"/>
        <v>5.4660631576552987E-10</v>
      </c>
      <c r="Y139" s="341"/>
      <c r="Z139" s="28">
        <f t="shared" ca="1" si="59"/>
        <v>0</v>
      </c>
      <c r="AA139" s="233"/>
      <c r="AB139" s="45">
        <f t="shared" ca="1" si="51"/>
        <v>0</v>
      </c>
      <c r="AC139" s="45">
        <f t="shared" ca="1" si="43"/>
        <v>0</v>
      </c>
      <c r="AD139" s="25">
        <f t="shared" ca="1" si="44"/>
        <v>0</v>
      </c>
    </row>
    <row r="140" spans="4:30" x14ac:dyDescent="0.35">
      <c r="D140" s="20">
        <v>136</v>
      </c>
      <c r="E140" s="21">
        <f t="shared" ca="1" si="52"/>
        <v>48791</v>
      </c>
      <c r="F140" s="44">
        <f t="shared" ca="1" si="45"/>
        <v>48821</v>
      </c>
      <c r="G140" s="22" t="s">
        <v>119</v>
      </c>
      <c r="H140" s="44">
        <f t="shared" ca="1" si="60"/>
        <v>48791</v>
      </c>
      <c r="I140" s="158">
        <f t="shared" si="53"/>
        <v>0</v>
      </c>
      <c r="J140" s="45">
        <f t="shared" ca="1" si="42"/>
        <v>0</v>
      </c>
      <c r="K140" s="158">
        <f t="shared" si="54"/>
        <v>0</v>
      </c>
      <c r="L140" s="45"/>
      <c r="M140" s="45">
        <f t="shared" si="55"/>
        <v>0</v>
      </c>
      <c r="N140" s="257">
        <f t="shared" ca="1" si="46"/>
        <v>0.05</v>
      </c>
      <c r="O140" s="23"/>
      <c r="P140" s="255">
        <f t="shared" ca="1" si="47"/>
        <v>9.4999999999999998E-3</v>
      </c>
      <c r="Q140" s="163">
        <f t="shared" ca="1" si="48"/>
        <v>0.05</v>
      </c>
      <c r="R140" s="164">
        <f ca="1">NPV(Q139/12,K140:$K$244) + ($A$14+$A$15+$A$16)/POWER(1+Q139/12,$A$28-D140+1)</f>
        <v>0</v>
      </c>
      <c r="S140" s="164">
        <f ca="1">NPV(Q140/12,K140:$K$244) + ($A$14+$A$15+$A$16)/POWER(1+Q140/12,$A$28-D140+1)</f>
        <v>0</v>
      </c>
      <c r="T140" s="45">
        <f t="shared" ca="1" si="49"/>
        <v>5.4660631576552987E-10</v>
      </c>
      <c r="U140" s="45">
        <f t="shared" ca="1" si="56"/>
        <v>0</v>
      </c>
      <c r="V140" s="45">
        <f t="shared" si="57"/>
        <v>0</v>
      </c>
      <c r="W140" s="45">
        <f t="shared" ca="1" si="50"/>
        <v>0</v>
      </c>
      <c r="X140" s="25">
        <f t="shared" ca="1" si="58"/>
        <v>5.4660631576552987E-10</v>
      </c>
      <c r="Y140" s="341"/>
      <c r="Z140" s="28">
        <f t="shared" ca="1" si="59"/>
        <v>0</v>
      </c>
      <c r="AA140" s="233"/>
      <c r="AB140" s="45">
        <f t="shared" ca="1" si="51"/>
        <v>0</v>
      </c>
      <c r="AC140" s="45">
        <f t="shared" ca="1" si="43"/>
        <v>0</v>
      </c>
      <c r="AD140" s="25">
        <f t="shared" ca="1" si="44"/>
        <v>0</v>
      </c>
    </row>
    <row r="141" spans="4:30" x14ac:dyDescent="0.35">
      <c r="D141" s="20">
        <v>137</v>
      </c>
      <c r="E141" s="21">
        <f t="shared" ca="1" si="52"/>
        <v>48822</v>
      </c>
      <c r="F141" s="44">
        <f t="shared" ca="1" si="45"/>
        <v>48851</v>
      </c>
      <c r="G141" s="22" t="s">
        <v>119</v>
      </c>
      <c r="H141" s="44">
        <f t="shared" ca="1" si="60"/>
        <v>48822</v>
      </c>
      <c r="I141" s="158">
        <f t="shared" si="53"/>
        <v>0</v>
      </c>
      <c r="J141" s="45">
        <f t="shared" ca="1" si="42"/>
        <v>0</v>
      </c>
      <c r="K141" s="158">
        <f t="shared" si="54"/>
        <v>0</v>
      </c>
      <c r="L141" s="45"/>
      <c r="M141" s="45">
        <f t="shared" si="55"/>
        <v>0</v>
      </c>
      <c r="N141" s="257">
        <f t="shared" ca="1" si="46"/>
        <v>0.05</v>
      </c>
      <c r="O141" s="23"/>
      <c r="P141" s="255">
        <f t="shared" ca="1" si="47"/>
        <v>9.4999999999999998E-3</v>
      </c>
      <c r="Q141" s="163">
        <f t="shared" ca="1" si="48"/>
        <v>0.05</v>
      </c>
      <c r="R141" s="164">
        <f ca="1">NPV(Q140/12,K141:$K$244) + ($A$14+$A$15+$A$16)/POWER(1+Q140/12,$A$28-D141+1)</f>
        <v>0</v>
      </c>
      <c r="S141" s="164">
        <f ca="1">NPV(Q141/12,K141:$K$244) + ($A$14+$A$15+$A$16)/POWER(1+Q141/12,$A$28-D141+1)</f>
        <v>0</v>
      </c>
      <c r="T141" s="45">
        <f t="shared" ca="1" si="49"/>
        <v>5.4660631576552987E-10</v>
      </c>
      <c r="U141" s="45">
        <f t="shared" ca="1" si="56"/>
        <v>0</v>
      </c>
      <c r="V141" s="45">
        <f t="shared" si="57"/>
        <v>0</v>
      </c>
      <c r="W141" s="45">
        <f t="shared" ca="1" si="50"/>
        <v>0</v>
      </c>
      <c r="X141" s="25">
        <f t="shared" ca="1" si="58"/>
        <v>5.4660631576552987E-10</v>
      </c>
      <c r="Y141" s="341"/>
      <c r="Z141" s="28">
        <f t="shared" ca="1" si="59"/>
        <v>0</v>
      </c>
      <c r="AA141" s="233"/>
      <c r="AB141" s="45">
        <f t="shared" ca="1" si="51"/>
        <v>0</v>
      </c>
      <c r="AC141" s="45">
        <f t="shared" ca="1" si="43"/>
        <v>0</v>
      </c>
      <c r="AD141" s="25">
        <f t="shared" ca="1" si="44"/>
        <v>0</v>
      </c>
    </row>
    <row r="142" spans="4:30" x14ac:dyDescent="0.35">
      <c r="D142" s="20">
        <v>138</v>
      </c>
      <c r="E142" s="21">
        <f t="shared" ca="1" si="52"/>
        <v>48852</v>
      </c>
      <c r="F142" s="44">
        <f t="shared" ca="1" si="45"/>
        <v>48882</v>
      </c>
      <c r="G142" s="22" t="s">
        <v>119</v>
      </c>
      <c r="H142" s="44">
        <f t="shared" ca="1" si="60"/>
        <v>48852</v>
      </c>
      <c r="I142" s="158">
        <f t="shared" si="53"/>
        <v>0</v>
      </c>
      <c r="J142" s="45">
        <f t="shared" ca="1" si="42"/>
        <v>0</v>
      </c>
      <c r="K142" s="158">
        <f t="shared" si="54"/>
        <v>0</v>
      </c>
      <c r="L142" s="45"/>
      <c r="M142" s="45">
        <f t="shared" si="55"/>
        <v>0</v>
      </c>
      <c r="N142" s="257">
        <f t="shared" ca="1" si="46"/>
        <v>0.05</v>
      </c>
      <c r="O142" s="23"/>
      <c r="P142" s="255">
        <f t="shared" ca="1" si="47"/>
        <v>9.4999999999999998E-3</v>
      </c>
      <c r="Q142" s="163">
        <f t="shared" ca="1" si="48"/>
        <v>0.05</v>
      </c>
      <c r="R142" s="164">
        <f ca="1">NPV(Q141/12,K142:$K$244) + ($A$14+$A$15+$A$16)/POWER(1+Q141/12,$A$28-D142+1)</f>
        <v>0</v>
      </c>
      <c r="S142" s="164">
        <f ca="1">NPV(Q142/12,K142:$K$244) + ($A$14+$A$15+$A$16)/POWER(1+Q142/12,$A$28-D142+1)</f>
        <v>0</v>
      </c>
      <c r="T142" s="45">
        <f t="shared" ca="1" si="49"/>
        <v>5.4660631576552987E-10</v>
      </c>
      <c r="U142" s="45">
        <f t="shared" ca="1" si="56"/>
        <v>0</v>
      </c>
      <c r="V142" s="45">
        <f t="shared" si="57"/>
        <v>0</v>
      </c>
      <c r="W142" s="45">
        <f t="shared" ca="1" si="50"/>
        <v>0</v>
      </c>
      <c r="X142" s="25">
        <f t="shared" ca="1" si="58"/>
        <v>5.4660631576552987E-10</v>
      </c>
      <c r="Y142" s="341"/>
      <c r="Z142" s="28">
        <f t="shared" ca="1" si="59"/>
        <v>0</v>
      </c>
      <c r="AA142" s="233"/>
      <c r="AB142" s="45">
        <f t="shared" ca="1" si="51"/>
        <v>0</v>
      </c>
      <c r="AC142" s="45">
        <f t="shared" ca="1" si="43"/>
        <v>0</v>
      </c>
      <c r="AD142" s="25">
        <f t="shared" ca="1" si="44"/>
        <v>0</v>
      </c>
    </row>
    <row r="143" spans="4:30" x14ac:dyDescent="0.35">
      <c r="D143" s="20">
        <v>139</v>
      </c>
      <c r="E143" s="21">
        <f t="shared" ca="1" si="52"/>
        <v>48883</v>
      </c>
      <c r="F143" s="44">
        <f t="shared" ca="1" si="45"/>
        <v>48912</v>
      </c>
      <c r="G143" s="22" t="s">
        <v>119</v>
      </c>
      <c r="H143" s="44">
        <f t="shared" ca="1" si="60"/>
        <v>48883</v>
      </c>
      <c r="I143" s="158">
        <f t="shared" si="53"/>
        <v>0</v>
      </c>
      <c r="J143" s="45">
        <f t="shared" ref="J143:J206" ca="1" si="61">IF(D143&gt;$A$30,0,$A$11)</f>
        <v>0</v>
      </c>
      <c r="K143" s="158">
        <f t="shared" si="54"/>
        <v>0</v>
      </c>
      <c r="L143" s="45"/>
      <c r="M143" s="45">
        <f t="shared" si="55"/>
        <v>0</v>
      </c>
      <c r="N143" s="257">
        <f t="shared" ca="1" si="46"/>
        <v>0.05</v>
      </c>
      <c r="O143" s="23"/>
      <c r="P143" s="255">
        <f t="shared" ca="1" si="47"/>
        <v>9.4999999999999998E-3</v>
      </c>
      <c r="Q143" s="163">
        <f t="shared" ca="1" si="48"/>
        <v>0.05</v>
      </c>
      <c r="R143" s="164">
        <f ca="1">NPV(Q142/12,K143:$K$244) + ($A$14+$A$15+$A$16)/POWER(1+Q142/12,$A$28-D143+1)</f>
        <v>0</v>
      </c>
      <c r="S143" s="164">
        <f ca="1">NPV(Q143/12,K143:$K$244) + ($A$14+$A$15+$A$16)/POWER(1+Q143/12,$A$28-D143+1)</f>
        <v>0</v>
      </c>
      <c r="T143" s="45">
        <f t="shared" ca="1" si="49"/>
        <v>5.4660631576552987E-10</v>
      </c>
      <c r="U143" s="45">
        <f t="shared" ca="1" si="56"/>
        <v>0</v>
      </c>
      <c r="V143" s="45">
        <f t="shared" si="57"/>
        <v>0</v>
      </c>
      <c r="W143" s="45">
        <f t="shared" ca="1" si="50"/>
        <v>0</v>
      </c>
      <c r="X143" s="25">
        <f t="shared" ca="1" si="58"/>
        <v>5.4660631576552987E-10</v>
      </c>
      <c r="Y143" s="341"/>
      <c r="Z143" s="28">
        <f t="shared" ca="1" si="59"/>
        <v>0</v>
      </c>
      <c r="AA143" s="233"/>
      <c r="AB143" s="45">
        <f t="shared" ca="1" si="51"/>
        <v>0</v>
      </c>
      <c r="AC143" s="45">
        <f t="shared" ca="1" si="43"/>
        <v>0</v>
      </c>
      <c r="AD143" s="25">
        <f t="shared" ca="1" si="44"/>
        <v>0</v>
      </c>
    </row>
    <row r="144" spans="4:30" x14ac:dyDescent="0.35">
      <c r="D144" s="20">
        <v>140</v>
      </c>
      <c r="E144" s="21">
        <f t="shared" ca="1" si="52"/>
        <v>48913</v>
      </c>
      <c r="F144" s="44">
        <f t="shared" ca="1" si="45"/>
        <v>48943</v>
      </c>
      <c r="G144" s="22" t="s">
        <v>119</v>
      </c>
      <c r="H144" s="44">
        <f t="shared" ca="1" si="60"/>
        <v>48913</v>
      </c>
      <c r="I144" s="158">
        <f t="shared" si="53"/>
        <v>0</v>
      </c>
      <c r="J144" s="45">
        <f t="shared" ca="1" si="61"/>
        <v>0</v>
      </c>
      <c r="K144" s="158">
        <f t="shared" si="54"/>
        <v>0</v>
      </c>
      <c r="L144" s="45"/>
      <c r="M144" s="45">
        <f t="shared" si="55"/>
        <v>0</v>
      </c>
      <c r="N144" s="257">
        <f t="shared" ca="1" si="46"/>
        <v>0.05</v>
      </c>
      <c r="O144" s="23"/>
      <c r="P144" s="255">
        <f t="shared" ca="1" si="47"/>
        <v>9.4999999999999998E-3</v>
      </c>
      <c r="Q144" s="163">
        <f t="shared" ca="1" si="48"/>
        <v>0.05</v>
      </c>
      <c r="R144" s="164">
        <f ca="1">NPV(Q143/12,K144:$K$244) + ($A$14+$A$15+$A$16)/POWER(1+Q143/12,$A$28-D144+1)</f>
        <v>0</v>
      </c>
      <c r="S144" s="164">
        <f ca="1">NPV(Q144/12,K144:$K$244) + ($A$14+$A$15+$A$16)/POWER(1+Q144/12,$A$28-D144+1)</f>
        <v>0</v>
      </c>
      <c r="T144" s="45">
        <f t="shared" ca="1" si="49"/>
        <v>5.4660631576552987E-10</v>
      </c>
      <c r="U144" s="45">
        <f t="shared" ca="1" si="56"/>
        <v>0</v>
      </c>
      <c r="V144" s="45">
        <f t="shared" si="57"/>
        <v>0</v>
      </c>
      <c r="W144" s="45">
        <f t="shared" ca="1" si="50"/>
        <v>0</v>
      </c>
      <c r="X144" s="25">
        <f t="shared" ca="1" si="58"/>
        <v>5.4660631576552987E-10</v>
      </c>
      <c r="Y144" s="341"/>
      <c r="Z144" s="28">
        <f t="shared" ca="1" si="59"/>
        <v>0</v>
      </c>
      <c r="AA144" s="233"/>
      <c r="AB144" s="45">
        <f t="shared" ca="1" si="51"/>
        <v>0</v>
      </c>
      <c r="AC144" s="45">
        <f t="shared" ca="1" si="43"/>
        <v>0</v>
      </c>
      <c r="AD144" s="25">
        <f t="shared" ca="1" si="44"/>
        <v>0</v>
      </c>
    </row>
    <row r="145" spans="4:30" x14ac:dyDescent="0.35">
      <c r="D145" s="20">
        <v>141</v>
      </c>
      <c r="E145" s="21">
        <f t="shared" ca="1" si="52"/>
        <v>48944</v>
      </c>
      <c r="F145" s="44">
        <f t="shared" ca="1" si="45"/>
        <v>48974</v>
      </c>
      <c r="G145" s="22" t="s">
        <v>119</v>
      </c>
      <c r="H145" s="44">
        <f t="shared" ca="1" si="60"/>
        <v>48944</v>
      </c>
      <c r="I145" s="158">
        <f t="shared" si="53"/>
        <v>0</v>
      </c>
      <c r="J145" s="45">
        <f t="shared" ca="1" si="61"/>
        <v>0</v>
      </c>
      <c r="K145" s="158">
        <f t="shared" si="54"/>
        <v>0</v>
      </c>
      <c r="L145" s="45"/>
      <c r="M145" s="45">
        <f t="shared" si="55"/>
        <v>0</v>
      </c>
      <c r="N145" s="257">
        <f t="shared" ca="1" si="46"/>
        <v>0.05</v>
      </c>
      <c r="O145" s="23"/>
      <c r="P145" s="255">
        <f t="shared" ca="1" si="47"/>
        <v>9.4999999999999998E-3</v>
      </c>
      <c r="Q145" s="163">
        <f t="shared" ca="1" si="48"/>
        <v>0.05</v>
      </c>
      <c r="R145" s="164">
        <f ca="1">NPV(Q144/12,K145:$K$244) + ($A$14+$A$15+$A$16)/POWER(1+Q144/12,$A$28-D145+1)</f>
        <v>0</v>
      </c>
      <c r="S145" s="164">
        <f ca="1">NPV(Q145/12,K145:$K$244) + ($A$14+$A$15+$A$16)/POWER(1+Q145/12,$A$28-D145+1)</f>
        <v>0</v>
      </c>
      <c r="T145" s="45">
        <f t="shared" ca="1" si="49"/>
        <v>5.4660631576552987E-10</v>
      </c>
      <c r="U145" s="45">
        <f t="shared" ca="1" si="56"/>
        <v>0</v>
      </c>
      <c r="V145" s="45">
        <f t="shared" si="57"/>
        <v>0</v>
      </c>
      <c r="W145" s="45">
        <f t="shared" ca="1" si="50"/>
        <v>0</v>
      </c>
      <c r="X145" s="25">
        <f t="shared" ca="1" si="58"/>
        <v>5.4660631576552987E-10</v>
      </c>
      <c r="Y145" s="341"/>
      <c r="Z145" s="28">
        <f t="shared" ca="1" si="59"/>
        <v>0</v>
      </c>
      <c r="AA145" s="233"/>
      <c r="AB145" s="45">
        <f t="shared" ca="1" si="51"/>
        <v>0</v>
      </c>
      <c r="AC145" s="45">
        <f t="shared" ca="1" si="43"/>
        <v>0</v>
      </c>
      <c r="AD145" s="25">
        <f t="shared" ca="1" si="44"/>
        <v>0</v>
      </c>
    </row>
    <row r="146" spans="4:30" x14ac:dyDescent="0.35">
      <c r="D146" s="20">
        <v>142</v>
      </c>
      <c r="E146" s="21">
        <f t="shared" ca="1" si="52"/>
        <v>48975</v>
      </c>
      <c r="F146" s="44">
        <f t="shared" ca="1" si="45"/>
        <v>49002</v>
      </c>
      <c r="G146" s="22" t="s">
        <v>119</v>
      </c>
      <c r="H146" s="44">
        <f t="shared" ca="1" si="60"/>
        <v>48975</v>
      </c>
      <c r="I146" s="158">
        <f t="shared" si="53"/>
        <v>0</v>
      </c>
      <c r="J146" s="45">
        <f t="shared" ca="1" si="61"/>
        <v>0</v>
      </c>
      <c r="K146" s="158">
        <f t="shared" si="54"/>
        <v>0</v>
      </c>
      <c r="L146" s="45"/>
      <c r="M146" s="45">
        <f t="shared" si="55"/>
        <v>0</v>
      </c>
      <c r="N146" s="257">
        <f t="shared" ca="1" si="46"/>
        <v>0.05</v>
      </c>
      <c r="O146" s="23"/>
      <c r="P146" s="255">
        <f t="shared" ca="1" si="47"/>
        <v>9.4999999999999998E-3</v>
      </c>
      <c r="Q146" s="163">
        <f t="shared" ca="1" si="48"/>
        <v>0.05</v>
      </c>
      <c r="R146" s="164">
        <f ca="1">NPV(Q145/12,K146:$K$244) + ($A$14+$A$15+$A$16)/POWER(1+Q145/12,$A$28-D146+1)</f>
        <v>0</v>
      </c>
      <c r="S146" s="164">
        <f ca="1">NPV(Q146/12,K146:$K$244) + ($A$14+$A$15+$A$16)/POWER(1+Q146/12,$A$28-D146+1)</f>
        <v>0</v>
      </c>
      <c r="T146" s="45">
        <f t="shared" ca="1" si="49"/>
        <v>5.4660631576552987E-10</v>
      </c>
      <c r="U146" s="45">
        <f t="shared" ca="1" si="56"/>
        <v>0</v>
      </c>
      <c r="V146" s="45">
        <f t="shared" si="57"/>
        <v>0</v>
      </c>
      <c r="W146" s="45">
        <f t="shared" ca="1" si="50"/>
        <v>0</v>
      </c>
      <c r="X146" s="25">
        <f t="shared" ca="1" si="58"/>
        <v>5.4660631576552987E-10</v>
      </c>
      <c r="Y146" s="341"/>
      <c r="Z146" s="28">
        <f t="shared" ca="1" si="59"/>
        <v>0</v>
      </c>
      <c r="AA146" s="233"/>
      <c r="AB146" s="45">
        <f t="shared" ca="1" si="51"/>
        <v>0</v>
      </c>
      <c r="AC146" s="45">
        <f t="shared" ca="1" si="43"/>
        <v>0</v>
      </c>
      <c r="AD146" s="25">
        <f t="shared" ca="1" si="44"/>
        <v>0</v>
      </c>
    </row>
    <row r="147" spans="4:30" x14ac:dyDescent="0.35">
      <c r="D147" s="20">
        <v>143</v>
      </c>
      <c r="E147" s="21">
        <f t="shared" ca="1" si="52"/>
        <v>49003</v>
      </c>
      <c r="F147" s="44">
        <f t="shared" ca="1" si="45"/>
        <v>49033</v>
      </c>
      <c r="G147" s="22" t="s">
        <v>119</v>
      </c>
      <c r="H147" s="44">
        <f t="shared" ca="1" si="60"/>
        <v>49003</v>
      </c>
      <c r="I147" s="158">
        <f t="shared" si="53"/>
        <v>0</v>
      </c>
      <c r="J147" s="45">
        <f t="shared" ca="1" si="61"/>
        <v>0</v>
      </c>
      <c r="K147" s="158">
        <f t="shared" si="54"/>
        <v>0</v>
      </c>
      <c r="L147" s="45"/>
      <c r="M147" s="45">
        <f t="shared" si="55"/>
        <v>0</v>
      </c>
      <c r="N147" s="257">
        <f t="shared" ca="1" si="46"/>
        <v>0.05</v>
      </c>
      <c r="O147" s="23"/>
      <c r="P147" s="255">
        <f t="shared" ca="1" si="47"/>
        <v>9.4999999999999998E-3</v>
      </c>
      <c r="Q147" s="163">
        <f t="shared" ca="1" si="48"/>
        <v>0.05</v>
      </c>
      <c r="R147" s="164">
        <f ca="1">NPV(Q146/12,K147:$K$244) + ($A$14+$A$15+$A$16)/POWER(1+Q146/12,$A$28-D147+1)</f>
        <v>0</v>
      </c>
      <c r="S147" s="164">
        <f ca="1">NPV(Q147/12,K147:$K$244) + ($A$14+$A$15+$A$16)/POWER(1+Q147/12,$A$28-D147+1)</f>
        <v>0</v>
      </c>
      <c r="T147" s="45">
        <f t="shared" ca="1" si="49"/>
        <v>5.4660631576552987E-10</v>
      </c>
      <c r="U147" s="45">
        <f t="shared" ca="1" si="56"/>
        <v>0</v>
      </c>
      <c r="V147" s="45">
        <f t="shared" si="57"/>
        <v>0</v>
      </c>
      <c r="W147" s="45">
        <f t="shared" ca="1" si="50"/>
        <v>0</v>
      </c>
      <c r="X147" s="25">
        <f t="shared" ca="1" si="58"/>
        <v>5.4660631576552987E-10</v>
      </c>
      <c r="Y147" s="341"/>
      <c r="Z147" s="28">
        <f t="shared" ca="1" si="59"/>
        <v>0</v>
      </c>
      <c r="AA147" s="233"/>
      <c r="AB147" s="45">
        <f t="shared" ca="1" si="51"/>
        <v>0</v>
      </c>
      <c r="AC147" s="45">
        <f t="shared" ca="1" si="43"/>
        <v>0</v>
      </c>
      <c r="AD147" s="25">
        <f t="shared" ca="1" si="44"/>
        <v>0</v>
      </c>
    </row>
    <row r="148" spans="4:30" x14ac:dyDescent="0.35">
      <c r="D148" s="20">
        <v>144</v>
      </c>
      <c r="E148" s="21">
        <f t="shared" ca="1" si="52"/>
        <v>49034</v>
      </c>
      <c r="F148" s="44">
        <f t="shared" ca="1" si="45"/>
        <v>49063</v>
      </c>
      <c r="G148" s="22" t="s">
        <v>119</v>
      </c>
      <c r="H148" s="44">
        <f t="shared" ca="1" si="60"/>
        <v>49034</v>
      </c>
      <c r="I148" s="158">
        <f t="shared" si="53"/>
        <v>0</v>
      </c>
      <c r="J148" s="45">
        <f t="shared" ca="1" si="61"/>
        <v>0</v>
      </c>
      <c r="K148" s="158">
        <f t="shared" si="54"/>
        <v>0</v>
      </c>
      <c r="L148" s="45"/>
      <c r="M148" s="45">
        <f t="shared" si="55"/>
        <v>0</v>
      </c>
      <c r="N148" s="257">
        <f t="shared" ca="1" si="46"/>
        <v>0.05</v>
      </c>
      <c r="O148" s="23"/>
      <c r="P148" s="255">
        <f t="shared" ca="1" si="47"/>
        <v>9.4999999999999998E-3</v>
      </c>
      <c r="Q148" s="163">
        <f t="shared" ca="1" si="48"/>
        <v>0.05</v>
      </c>
      <c r="R148" s="164">
        <f ca="1">NPV(Q147/12,K148:$K$244) + ($A$14+$A$15+$A$16)/POWER(1+Q147/12,$A$28-D148+1)</f>
        <v>0</v>
      </c>
      <c r="S148" s="164">
        <f ca="1">NPV(Q148/12,K148:$K$244) + ($A$14+$A$15+$A$16)/POWER(1+Q148/12,$A$28-D148+1)</f>
        <v>0</v>
      </c>
      <c r="T148" s="45">
        <f t="shared" ca="1" si="49"/>
        <v>5.4660631576552987E-10</v>
      </c>
      <c r="U148" s="45">
        <f t="shared" ca="1" si="56"/>
        <v>0</v>
      </c>
      <c r="V148" s="45">
        <f t="shared" si="57"/>
        <v>0</v>
      </c>
      <c r="W148" s="45">
        <f t="shared" ca="1" si="50"/>
        <v>0</v>
      </c>
      <c r="X148" s="25">
        <f t="shared" ca="1" si="58"/>
        <v>5.4660631576552987E-10</v>
      </c>
      <c r="Y148" s="341"/>
      <c r="Z148" s="28">
        <f t="shared" ca="1" si="59"/>
        <v>0</v>
      </c>
      <c r="AA148" s="233"/>
      <c r="AB148" s="45">
        <f t="shared" ca="1" si="51"/>
        <v>0</v>
      </c>
      <c r="AC148" s="45">
        <f t="shared" ca="1" si="43"/>
        <v>0</v>
      </c>
      <c r="AD148" s="25">
        <f t="shared" ca="1" si="44"/>
        <v>0</v>
      </c>
    </row>
    <row r="149" spans="4:30" x14ac:dyDescent="0.35">
      <c r="D149" s="20">
        <v>145</v>
      </c>
      <c r="E149" s="21">
        <f t="shared" ca="1" si="52"/>
        <v>49064</v>
      </c>
      <c r="F149" s="44">
        <f t="shared" ca="1" si="45"/>
        <v>49094</v>
      </c>
      <c r="G149" s="22" t="s">
        <v>119</v>
      </c>
      <c r="H149" s="44">
        <f t="shared" ca="1" si="60"/>
        <v>49064</v>
      </c>
      <c r="I149" s="158">
        <f t="shared" si="53"/>
        <v>0</v>
      </c>
      <c r="J149" s="45">
        <f t="shared" ca="1" si="61"/>
        <v>0</v>
      </c>
      <c r="K149" s="158">
        <f t="shared" si="54"/>
        <v>0</v>
      </c>
      <c r="L149" s="45"/>
      <c r="M149" s="45">
        <f t="shared" si="55"/>
        <v>0</v>
      </c>
      <c r="N149" s="257">
        <f t="shared" ca="1" si="46"/>
        <v>0.05</v>
      </c>
      <c r="O149" s="23"/>
      <c r="P149" s="255">
        <f t="shared" ca="1" si="47"/>
        <v>9.4999999999999998E-3</v>
      </c>
      <c r="Q149" s="163">
        <f t="shared" ca="1" si="48"/>
        <v>0.05</v>
      </c>
      <c r="R149" s="164">
        <f ca="1">NPV(Q148/12,K149:$K$244) + ($A$14+$A$15+$A$16)/POWER(1+Q148/12,$A$28-D149+1)</f>
        <v>0</v>
      </c>
      <c r="S149" s="164">
        <f ca="1">NPV(Q149/12,K149:$K$244) + ($A$14+$A$15+$A$16)/POWER(1+Q149/12,$A$28-D149+1)</f>
        <v>0</v>
      </c>
      <c r="T149" s="45">
        <f t="shared" ca="1" si="49"/>
        <v>5.4660631576552987E-10</v>
      </c>
      <c r="U149" s="45">
        <f t="shared" ca="1" si="56"/>
        <v>0</v>
      </c>
      <c r="V149" s="45">
        <f t="shared" si="57"/>
        <v>0</v>
      </c>
      <c r="W149" s="45">
        <f t="shared" ca="1" si="50"/>
        <v>0</v>
      </c>
      <c r="X149" s="25">
        <f t="shared" ca="1" si="58"/>
        <v>5.4660631576552987E-10</v>
      </c>
      <c r="Y149" s="341"/>
      <c r="Z149" s="28">
        <f t="shared" ca="1" si="59"/>
        <v>0</v>
      </c>
      <c r="AA149" s="233"/>
      <c r="AB149" s="45">
        <f t="shared" ca="1" si="51"/>
        <v>0</v>
      </c>
      <c r="AC149" s="45">
        <f t="shared" ca="1" si="43"/>
        <v>0</v>
      </c>
      <c r="AD149" s="25">
        <f t="shared" ca="1" si="44"/>
        <v>0</v>
      </c>
    </row>
    <row r="150" spans="4:30" x14ac:dyDescent="0.35">
      <c r="D150" s="20">
        <v>146</v>
      </c>
      <c r="E150" s="21">
        <f t="shared" ca="1" si="52"/>
        <v>49095</v>
      </c>
      <c r="F150" s="44">
        <f t="shared" ca="1" si="45"/>
        <v>49124</v>
      </c>
      <c r="G150" s="22" t="s">
        <v>119</v>
      </c>
      <c r="H150" s="44">
        <f t="shared" ca="1" si="60"/>
        <v>49095</v>
      </c>
      <c r="I150" s="158">
        <f t="shared" si="53"/>
        <v>0</v>
      </c>
      <c r="J150" s="45">
        <f t="shared" ca="1" si="61"/>
        <v>0</v>
      </c>
      <c r="K150" s="158">
        <f t="shared" si="54"/>
        <v>0</v>
      </c>
      <c r="L150" s="45"/>
      <c r="M150" s="45">
        <f t="shared" si="55"/>
        <v>0</v>
      </c>
      <c r="N150" s="257">
        <f t="shared" ca="1" si="46"/>
        <v>0.05</v>
      </c>
      <c r="O150" s="23"/>
      <c r="P150" s="255">
        <f t="shared" ca="1" si="47"/>
        <v>9.4999999999999998E-3</v>
      </c>
      <c r="Q150" s="163">
        <f t="shared" ca="1" si="48"/>
        <v>0.05</v>
      </c>
      <c r="R150" s="164">
        <f ca="1">NPV(Q149/12,K150:$K$244) + ($A$14+$A$15+$A$16)/POWER(1+Q149/12,$A$28-D150+1)</f>
        <v>0</v>
      </c>
      <c r="S150" s="164">
        <f ca="1">NPV(Q150/12,K150:$K$244) + ($A$14+$A$15+$A$16)/POWER(1+Q150/12,$A$28-D150+1)</f>
        <v>0</v>
      </c>
      <c r="T150" s="45">
        <f t="shared" ca="1" si="49"/>
        <v>5.4660631576552987E-10</v>
      </c>
      <c r="U150" s="45">
        <f t="shared" ca="1" si="56"/>
        <v>0</v>
      </c>
      <c r="V150" s="45">
        <f t="shared" si="57"/>
        <v>0</v>
      </c>
      <c r="W150" s="45">
        <f t="shared" ca="1" si="50"/>
        <v>0</v>
      </c>
      <c r="X150" s="25">
        <f t="shared" ca="1" si="58"/>
        <v>5.4660631576552987E-10</v>
      </c>
      <c r="Y150" s="341"/>
      <c r="Z150" s="28">
        <f t="shared" ca="1" si="59"/>
        <v>0</v>
      </c>
      <c r="AA150" s="233"/>
      <c r="AB150" s="45">
        <f t="shared" ca="1" si="51"/>
        <v>0</v>
      </c>
      <c r="AC150" s="45">
        <f t="shared" ca="1" si="43"/>
        <v>0</v>
      </c>
      <c r="AD150" s="25">
        <f t="shared" ca="1" si="44"/>
        <v>0</v>
      </c>
    </row>
    <row r="151" spans="4:30" x14ac:dyDescent="0.35">
      <c r="D151" s="20">
        <v>147</v>
      </c>
      <c r="E151" s="21">
        <f t="shared" ca="1" si="52"/>
        <v>49125</v>
      </c>
      <c r="F151" s="44">
        <f t="shared" ca="1" si="45"/>
        <v>49155</v>
      </c>
      <c r="G151" s="22" t="s">
        <v>119</v>
      </c>
      <c r="H151" s="44">
        <f t="shared" ca="1" si="60"/>
        <v>49125</v>
      </c>
      <c r="I151" s="158">
        <f t="shared" si="53"/>
        <v>0</v>
      </c>
      <c r="J151" s="45">
        <f t="shared" ca="1" si="61"/>
        <v>0</v>
      </c>
      <c r="K151" s="158">
        <f t="shared" si="54"/>
        <v>0</v>
      </c>
      <c r="L151" s="45"/>
      <c r="M151" s="45">
        <f t="shared" si="55"/>
        <v>0</v>
      </c>
      <c r="N151" s="257">
        <f t="shared" ca="1" si="46"/>
        <v>0.05</v>
      </c>
      <c r="O151" s="23"/>
      <c r="P151" s="255">
        <f t="shared" ca="1" si="47"/>
        <v>9.4999999999999998E-3</v>
      </c>
      <c r="Q151" s="163">
        <f t="shared" ca="1" si="48"/>
        <v>0.05</v>
      </c>
      <c r="R151" s="164">
        <f ca="1">NPV(Q150/12,K151:$K$244) + ($A$14+$A$15+$A$16)/POWER(1+Q150/12,$A$28-D151+1)</f>
        <v>0</v>
      </c>
      <c r="S151" s="164">
        <f ca="1">NPV(Q151/12,K151:$K$244) + ($A$14+$A$15+$A$16)/POWER(1+Q151/12,$A$28-D151+1)</f>
        <v>0</v>
      </c>
      <c r="T151" s="45">
        <f t="shared" ca="1" si="49"/>
        <v>5.4660631576552987E-10</v>
      </c>
      <c r="U151" s="45">
        <f t="shared" ca="1" si="56"/>
        <v>0</v>
      </c>
      <c r="V151" s="45">
        <f t="shared" si="57"/>
        <v>0</v>
      </c>
      <c r="W151" s="45">
        <f t="shared" ca="1" si="50"/>
        <v>0</v>
      </c>
      <c r="X151" s="25">
        <f t="shared" ca="1" si="58"/>
        <v>5.4660631576552987E-10</v>
      </c>
      <c r="Y151" s="341"/>
      <c r="Z151" s="28">
        <f t="shared" ca="1" si="59"/>
        <v>0</v>
      </c>
      <c r="AA151" s="233"/>
      <c r="AB151" s="45">
        <f t="shared" ca="1" si="51"/>
        <v>0</v>
      </c>
      <c r="AC151" s="45">
        <f t="shared" ca="1" si="43"/>
        <v>0</v>
      </c>
      <c r="AD151" s="25">
        <f t="shared" ca="1" si="44"/>
        <v>0</v>
      </c>
    </row>
    <row r="152" spans="4:30" x14ac:dyDescent="0.35">
      <c r="D152" s="20">
        <v>148</v>
      </c>
      <c r="E152" s="21">
        <f t="shared" ca="1" si="52"/>
        <v>49156</v>
      </c>
      <c r="F152" s="44">
        <f t="shared" ca="1" si="45"/>
        <v>49186</v>
      </c>
      <c r="G152" s="22" t="s">
        <v>119</v>
      </c>
      <c r="H152" s="44">
        <f t="shared" ca="1" si="60"/>
        <v>49156</v>
      </c>
      <c r="I152" s="158">
        <f t="shared" si="53"/>
        <v>0</v>
      </c>
      <c r="J152" s="45">
        <f t="shared" ca="1" si="61"/>
        <v>0</v>
      </c>
      <c r="K152" s="158">
        <f t="shared" si="54"/>
        <v>0</v>
      </c>
      <c r="L152" s="45"/>
      <c r="M152" s="45">
        <f t="shared" si="55"/>
        <v>0</v>
      </c>
      <c r="N152" s="257">
        <f t="shared" ca="1" si="46"/>
        <v>0.05</v>
      </c>
      <c r="O152" s="23"/>
      <c r="P152" s="255">
        <f t="shared" ca="1" si="47"/>
        <v>9.4999999999999998E-3</v>
      </c>
      <c r="Q152" s="163">
        <f t="shared" ca="1" si="48"/>
        <v>0.05</v>
      </c>
      <c r="R152" s="164">
        <f ca="1">NPV(Q151/12,K152:$K$244) + ($A$14+$A$15+$A$16)/POWER(1+Q151/12,$A$28-D152+1)</f>
        <v>0</v>
      </c>
      <c r="S152" s="164">
        <f ca="1">NPV(Q152/12,K152:$K$244) + ($A$14+$A$15+$A$16)/POWER(1+Q152/12,$A$28-D152+1)</f>
        <v>0</v>
      </c>
      <c r="T152" s="45">
        <f t="shared" ca="1" si="49"/>
        <v>5.4660631576552987E-10</v>
      </c>
      <c r="U152" s="45">
        <f t="shared" ca="1" si="56"/>
        <v>0</v>
      </c>
      <c r="V152" s="45">
        <f t="shared" si="57"/>
        <v>0</v>
      </c>
      <c r="W152" s="45">
        <f t="shared" ca="1" si="50"/>
        <v>0</v>
      </c>
      <c r="X152" s="25">
        <f t="shared" ca="1" si="58"/>
        <v>5.4660631576552987E-10</v>
      </c>
      <c r="Y152" s="341"/>
      <c r="Z152" s="28">
        <f t="shared" ca="1" si="59"/>
        <v>0</v>
      </c>
      <c r="AA152" s="233"/>
      <c r="AB152" s="45">
        <f t="shared" ca="1" si="51"/>
        <v>0</v>
      </c>
      <c r="AC152" s="45">
        <f t="shared" ca="1" si="43"/>
        <v>0</v>
      </c>
      <c r="AD152" s="25">
        <f t="shared" ca="1" si="44"/>
        <v>0</v>
      </c>
    </row>
    <row r="153" spans="4:30" x14ac:dyDescent="0.35">
      <c r="D153" s="20">
        <v>149</v>
      </c>
      <c r="E153" s="21">
        <f t="shared" ca="1" si="52"/>
        <v>49187</v>
      </c>
      <c r="F153" s="44">
        <f t="shared" ca="1" si="45"/>
        <v>49216</v>
      </c>
      <c r="G153" s="22" t="s">
        <v>119</v>
      </c>
      <c r="H153" s="44">
        <f t="shared" ca="1" si="60"/>
        <v>49187</v>
      </c>
      <c r="I153" s="158">
        <f t="shared" si="53"/>
        <v>0</v>
      </c>
      <c r="J153" s="45">
        <f t="shared" ca="1" si="61"/>
        <v>0</v>
      </c>
      <c r="K153" s="158">
        <f t="shared" si="54"/>
        <v>0</v>
      </c>
      <c r="L153" s="45"/>
      <c r="M153" s="45">
        <f t="shared" si="55"/>
        <v>0</v>
      </c>
      <c r="N153" s="257">
        <f t="shared" ca="1" si="46"/>
        <v>0.05</v>
      </c>
      <c r="O153" s="23"/>
      <c r="P153" s="255">
        <f t="shared" ca="1" si="47"/>
        <v>9.4999999999999998E-3</v>
      </c>
      <c r="Q153" s="163">
        <f t="shared" ca="1" si="48"/>
        <v>0.05</v>
      </c>
      <c r="R153" s="164">
        <f ca="1">NPV(Q152/12,K153:$K$244) + ($A$14+$A$15+$A$16)/POWER(1+Q152/12,$A$28-D153+1)</f>
        <v>0</v>
      </c>
      <c r="S153" s="164">
        <f ca="1">NPV(Q153/12,K153:$K$244) + ($A$14+$A$15+$A$16)/POWER(1+Q153/12,$A$28-D153+1)</f>
        <v>0</v>
      </c>
      <c r="T153" s="45">
        <f t="shared" ca="1" si="49"/>
        <v>5.4660631576552987E-10</v>
      </c>
      <c r="U153" s="45">
        <f t="shared" ca="1" si="56"/>
        <v>0</v>
      </c>
      <c r="V153" s="45">
        <f t="shared" si="57"/>
        <v>0</v>
      </c>
      <c r="W153" s="45">
        <f t="shared" ca="1" si="50"/>
        <v>0</v>
      </c>
      <c r="X153" s="25">
        <f t="shared" ca="1" si="58"/>
        <v>5.4660631576552987E-10</v>
      </c>
      <c r="Y153" s="341"/>
      <c r="Z153" s="28">
        <f t="shared" ca="1" si="59"/>
        <v>0</v>
      </c>
      <c r="AA153" s="233"/>
      <c r="AB153" s="45">
        <f t="shared" ca="1" si="51"/>
        <v>0</v>
      </c>
      <c r="AC153" s="45">
        <f t="shared" ca="1" si="43"/>
        <v>0</v>
      </c>
      <c r="AD153" s="25">
        <f t="shared" ca="1" si="44"/>
        <v>0</v>
      </c>
    </row>
    <row r="154" spans="4:30" x14ac:dyDescent="0.35">
      <c r="D154" s="20">
        <v>150</v>
      </c>
      <c r="E154" s="21">
        <f t="shared" ca="1" si="52"/>
        <v>49217</v>
      </c>
      <c r="F154" s="44">
        <f t="shared" ca="1" si="45"/>
        <v>49247</v>
      </c>
      <c r="G154" s="22" t="s">
        <v>119</v>
      </c>
      <c r="H154" s="44">
        <f t="shared" ca="1" si="60"/>
        <v>49217</v>
      </c>
      <c r="I154" s="158">
        <f t="shared" si="53"/>
        <v>0</v>
      </c>
      <c r="J154" s="45">
        <f t="shared" ca="1" si="61"/>
        <v>0</v>
      </c>
      <c r="K154" s="158">
        <f t="shared" si="54"/>
        <v>0</v>
      </c>
      <c r="L154" s="45"/>
      <c r="M154" s="45">
        <f t="shared" si="55"/>
        <v>0</v>
      </c>
      <c r="N154" s="257">
        <f t="shared" ca="1" si="46"/>
        <v>0.05</v>
      </c>
      <c r="O154" s="23"/>
      <c r="P154" s="255">
        <f t="shared" ca="1" si="47"/>
        <v>9.4999999999999998E-3</v>
      </c>
      <c r="Q154" s="163">
        <f t="shared" ca="1" si="48"/>
        <v>0.05</v>
      </c>
      <c r="R154" s="164">
        <f ca="1">NPV(Q153/12,K154:$K$244) + ($A$14+$A$15+$A$16)/POWER(1+Q153/12,$A$28-D154+1)</f>
        <v>0</v>
      </c>
      <c r="S154" s="164">
        <f ca="1">NPV(Q154/12,K154:$K$244) + ($A$14+$A$15+$A$16)/POWER(1+Q154/12,$A$28-D154+1)</f>
        <v>0</v>
      </c>
      <c r="T154" s="45">
        <f t="shared" ca="1" si="49"/>
        <v>5.4660631576552987E-10</v>
      </c>
      <c r="U154" s="45">
        <f t="shared" ca="1" si="56"/>
        <v>0</v>
      </c>
      <c r="V154" s="45">
        <f t="shared" si="57"/>
        <v>0</v>
      </c>
      <c r="W154" s="45">
        <f t="shared" ca="1" si="50"/>
        <v>0</v>
      </c>
      <c r="X154" s="25">
        <f t="shared" ca="1" si="58"/>
        <v>5.4660631576552987E-10</v>
      </c>
      <c r="Y154" s="341"/>
      <c r="Z154" s="28">
        <f t="shared" ca="1" si="59"/>
        <v>0</v>
      </c>
      <c r="AA154" s="233"/>
      <c r="AB154" s="45">
        <f t="shared" ca="1" si="51"/>
        <v>0</v>
      </c>
      <c r="AC154" s="45">
        <f t="shared" ca="1" si="43"/>
        <v>0</v>
      </c>
      <c r="AD154" s="25">
        <f t="shared" ca="1" si="44"/>
        <v>0</v>
      </c>
    </row>
    <row r="155" spans="4:30" x14ac:dyDescent="0.35">
      <c r="D155" s="20">
        <v>151</v>
      </c>
      <c r="E155" s="21">
        <f t="shared" ca="1" si="52"/>
        <v>49248</v>
      </c>
      <c r="F155" s="44">
        <f t="shared" ca="1" si="45"/>
        <v>49277</v>
      </c>
      <c r="G155" s="22" t="s">
        <v>119</v>
      </c>
      <c r="H155" s="44">
        <f t="shared" ca="1" si="60"/>
        <v>49248</v>
      </c>
      <c r="I155" s="158">
        <f t="shared" si="53"/>
        <v>0</v>
      </c>
      <c r="J155" s="45">
        <f t="shared" ca="1" si="61"/>
        <v>0</v>
      </c>
      <c r="K155" s="158">
        <f t="shared" si="54"/>
        <v>0</v>
      </c>
      <c r="L155" s="45"/>
      <c r="M155" s="45">
        <f t="shared" si="55"/>
        <v>0</v>
      </c>
      <c r="N155" s="257">
        <f t="shared" ca="1" si="46"/>
        <v>0.05</v>
      </c>
      <c r="O155" s="23"/>
      <c r="P155" s="255">
        <f t="shared" ca="1" si="47"/>
        <v>9.4999999999999998E-3</v>
      </c>
      <c r="Q155" s="163">
        <f t="shared" ca="1" si="48"/>
        <v>0.05</v>
      </c>
      <c r="R155" s="164">
        <f ca="1">NPV(Q154/12,K155:$K$244) + ($A$14+$A$15+$A$16)/POWER(1+Q154/12,$A$28-D155+1)</f>
        <v>0</v>
      </c>
      <c r="S155" s="164">
        <f ca="1">NPV(Q155/12,K155:$K$244) + ($A$14+$A$15+$A$16)/POWER(1+Q155/12,$A$28-D155+1)</f>
        <v>0</v>
      </c>
      <c r="T155" s="45">
        <f t="shared" ca="1" si="49"/>
        <v>5.4660631576552987E-10</v>
      </c>
      <c r="U155" s="45">
        <f t="shared" ca="1" si="56"/>
        <v>0</v>
      </c>
      <c r="V155" s="45">
        <f t="shared" si="57"/>
        <v>0</v>
      </c>
      <c r="W155" s="45">
        <f t="shared" ca="1" si="50"/>
        <v>0</v>
      </c>
      <c r="X155" s="25">
        <f t="shared" ca="1" si="58"/>
        <v>5.4660631576552987E-10</v>
      </c>
      <c r="Y155" s="341"/>
      <c r="Z155" s="28">
        <f t="shared" ca="1" si="59"/>
        <v>0</v>
      </c>
      <c r="AA155" s="233"/>
      <c r="AB155" s="45">
        <f t="shared" ca="1" si="51"/>
        <v>0</v>
      </c>
      <c r="AC155" s="45">
        <f t="shared" ca="1" si="43"/>
        <v>0</v>
      </c>
      <c r="AD155" s="25">
        <f t="shared" ca="1" si="44"/>
        <v>0</v>
      </c>
    </row>
    <row r="156" spans="4:30" x14ac:dyDescent="0.35">
      <c r="D156" s="20">
        <v>152</v>
      </c>
      <c r="E156" s="21">
        <f t="shared" ca="1" si="52"/>
        <v>49278</v>
      </c>
      <c r="F156" s="44">
        <f t="shared" ca="1" si="45"/>
        <v>49308</v>
      </c>
      <c r="G156" s="22" t="s">
        <v>119</v>
      </c>
      <c r="H156" s="44">
        <f t="shared" ca="1" si="60"/>
        <v>49278</v>
      </c>
      <c r="I156" s="158">
        <f t="shared" si="53"/>
        <v>0</v>
      </c>
      <c r="J156" s="45">
        <f t="shared" ca="1" si="61"/>
        <v>0</v>
      </c>
      <c r="K156" s="158">
        <f t="shared" si="54"/>
        <v>0</v>
      </c>
      <c r="L156" s="45"/>
      <c r="M156" s="45">
        <f t="shared" si="55"/>
        <v>0</v>
      </c>
      <c r="N156" s="257">
        <f t="shared" ca="1" si="46"/>
        <v>0.05</v>
      </c>
      <c r="O156" s="23"/>
      <c r="P156" s="255">
        <f t="shared" ca="1" si="47"/>
        <v>9.4999999999999998E-3</v>
      </c>
      <c r="Q156" s="163">
        <f t="shared" ca="1" si="48"/>
        <v>0.05</v>
      </c>
      <c r="R156" s="164">
        <f ca="1">NPV(Q155/12,K156:$K$244) + ($A$14+$A$15+$A$16)/POWER(1+Q155/12,$A$28-D156+1)</f>
        <v>0</v>
      </c>
      <c r="S156" s="164">
        <f ca="1">NPV(Q156/12,K156:$K$244) + ($A$14+$A$15+$A$16)/POWER(1+Q156/12,$A$28-D156+1)</f>
        <v>0</v>
      </c>
      <c r="T156" s="45">
        <f t="shared" ca="1" si="49"/>
        <v>5.4660631576552987E-10</v>
      </c>
      <c r="U156" s="45">
        <f t="shared" ca="1" si="56"/>
        <v>0</v>
      </c>
      <c r="V156" s="45">
        <f t="shared" si="57"/>
        <v>0</v>
      </c>
      <c r="W156" s="45">
        <f t="shared" ca="1" si="50"/>
        <v>0</v>
      </c>
      <c r="X156" s="25">
        <f t="shared" ca="1" si="58"/>
        <v>5.4660631576552987E-10</v>
      </c>
      <c r="Y156" s="341"/>
      <c r="Z156" s="28">
        <f t="shared" ca="1" si="59"/>
        <v>0</v>
      </c>
      <c r="AA156" s="233"/>
      <c r="AB156" s="45">
        <f t="shared" ca="1" si="51"/>
        <v>0</v>
      </c>
      <c r="AC156" s="45">
        <f t="shared" ca="1" si="43"/>
        <v>0</v>
      </c>
      <c r="AD156" s="25">
        <f t="shared" ca="1" si="44"/>
        <v>0</v>
      </c>
    </row>
    <row r="157" spans="4:30" x14ac:dyDescent="0.35">
      <c r="D157" s="20">
        <v>153</v>
      </c>
      <c r="E157" s="21">
        <f t="shared" ca="1" si="52"/>
        <v>49309</v>
      </c>
      <c r="F157" s="44">
        <f t="shared" ca="1" si="45"/>
        <v>49339</v>
      </c>
      <c r="G157" s="22" t="s">
        <v>119</v>
      </c>
      <c r="H157" s="44">
        <f t="shared" ca="1" si="60"/>
        <v>49309</v>
      </c>
      <c r="I157" s="158">
        <f t="shared" si="53"/>
        <v>0</v>
      </c>
      <c r="J157" s="45">
        <f t="shared" ca="1" si="61"/>
        <v>0</v>
      </c>
      <c r="K157" s="158">
        <f t="shared" si="54"/>
        <v>0</v>
      </c>
      <c r="L157" s="45"/>
      <c r="M157" s="45">
        <f t="shared" si="55"/>
        <v>0</v>
      </c>
      <c r="N157" s="257">
        <f t="shared" ca="1" si="46"/>
        <v>0.05</v>
      </c>
      <c r="O157" s="23"/>
      <c r="P157" s="255">
        <f t="shared" ca="1" si="47"/>
        <v>9.4999999999999998E-3</v>
      </c>
      <c r="Q157" s="163">
        <f t="shared" ca="1" si="48"/>
        <v>0.05</v>
      </c>
      <c r="R157" s="164">
        <f ca="1">NPV(Q156/12,K157:$K$244) + ($A$14+$A$15+$A$16)/POWER(1+Q156/12,$A$28-D157+1)</f>
        <v>0</v>
      </c>
      <c r="S157" s="164">
        <f ca="1">NPV(Q157/12,K157:$K$244) + ($A$14+$A$15+$A$16)/POWER(1+Q157/12,$A$28-D157+1)</f>
        <v>0</v>
      </c>
      <c r="T157" s="45">
        <f t="shared" ca="1" si="49"/>
        <v>5.4660631576552987E-10</v>
      </c>
      <c r="U157" s="45">
        <f t="shared" ca="1" si="56"/>
        <v>0</v>
      </c>
      <c r="V157" s="45">
        <f t="shared" si="57"/>
        <v>0</v>
      </c>
      <c r="W157" s="45">
        <f t="shared" ca="1" si="50"/>
        <v>0</v>
      </c>
      <c r="X157" s="25">
        <f t="shared" ca="1" si="58"/>
        <v>5.4660631576552987E-10</v>
      </c>
      <c r="Y157" s="341"/>
      <c r="Z157" s="28">
        <f t="shared" ca="1" si="59"/>
        <v>0</v>
      </c>
      <c r="AA157" s="233"/>
      <c r="AB157" s="45">
        <f t="shared" ca="1" si="51"/>
        <v>0</v>
      </c>
      <c r="AC157" s="45">
        <f t="shared" ca="1" si="43"/>
        <v>0</v>
      </c>
      <c r="AD157" s="25">
        <f t="shared" ca="1" si="44"/>
        <v>0</v>
      </c>
    </row>
    <row r="158" spans="4:30" x14ac:dyDescent="0.35">
      <c r="D158" s="20">
        <v>154</v>
      </c>
      <c r="E158" s="21">
        <f t="shared" ca="1" si="52"/>
        <v>49340</v>
      </c>
      <c r="F158" s="44">
        <f t="shared" ca="1" si="45"/>
        <v>49367</v>
      </c>
      <c r="G158" s="22" t="s">
        <v>119</v>
      </c>
      <c r="H158" s="44">
        <f t="shared" ca="1" si="60"/>
        <v>49340</v>
      </c>
      <c r="I158" s="158">
        <f t="shared" si="53"/>
        <v>0</v>
      </c>
      <c r="J158" s="45">
        <f t="shared" ca="1" si="61"/>
        <v>0</v>
      </c>
      <c r="K158" s="158">
        <f t="shared" si="54"/>
        <v>0</v>
      </c>
      <c r="L158" s="45"/>
      <c r="M158" s="45">
        <f t="shared" si="55"/>
        <v>0</v>
      </c>
      <c r="N158" s="257">
        <f t="shared" ca="1" si="46"/>
        <v>0.05</v>
      </c>
      <c r="O158" s="23"/>
      <c r="P158" s="255">
        <f t="shared" ca="1" si="47"/>
        <v>9.4999999999999998E-3</v>
      </c>
      <c r="Q158" s="163">
        <f t="shared" ca="1" si="48"/>
        <v>0.05</v>
      </c>
      <c r="R158" s="164">
        <f ca="1">NPV(Q157/12,K158:$K$244) + ($A$14+$A$15+$A$16)/POWER(1+Q157/12,$A$28-D158+1)</f>
        <v>0</v>
      </c>
      <c r="S158" s="164">
        <f ca="1">NPV(Q158/12,K158:$K$244) + ($A$14+$A$15+$A$16)/POWER(1+Q158/12,$A$28-D158+1)</f>
        <v>0</v>
      </c>
      <c r="T158" s="45">
        <f t="shared" ca="1" si="49"/>
        <v>5.4660631576552987E-10</v>
      </c>
      <c r="U158" s="45">
        <f t="shared" ca="1" si="56"/>
        <v>0</v>
      </c>
      <c r="V158" s="45">
        <f t="shared" si="57"/>
        <v>0</v>
      </c>
      <c r="W158" s="45">
        <f t="shared" ca="1" si="50"/>
        <v>0</v>
      </c>
      <c r="X158" s="25">
        <f t="shared" ca="1" si="58"/>
        <v>5.4660631576552987E-10</v>
      </c>
      <c r="Y158" s="341"/>
      <c r="Z158" s="28">
        <f t="shared" ca="1" si="59"/>
        <v>0</v>
      </c>
      <c r="AA158" s="233"/>
      <c r="AB158" s="45">
        <f t="shared" ca="1" si="51"/>
        <v>0</v>
      </c>
      <c r="AC158" s="45">
        <f t="shared" ca="1" si="43"/>
        <v>0</v>
      </c>
      <c r="AD158" s="25">
        <f t="shared" ca="1" si="44"/>
        <v>0</v>
      </c>
    </row>
    <row r="159" spans="4:30" x14ac:dyDescent="0.35">
      <c r="D159" s="20">
        <v>155</v>
      </c>
      <c r="E159" s="21">
        <f t="shared" ca="1" si="52"/>
        <v>49368</v>
      </c>
      <c r="F159" s="44">
        <f t="shared" ca="1" si="45"/>
        <v>49398</v>
      </c>
      <c r="G159" s="22" t="s">
        <v>119</v>
      </c>
      <c r="H159" s="44">
        <f t="shared" ca="1" si="60"/>
        <v>49368</v>
      </c>
      <c r="I159" s="158">
        <f t="shared" si="53"/>
        <v>0</v>
      </c>
      <c r="J159" s="45">
        <f t="shared" ca="1" si="61"/>
        <v>0</v>
      </c>
      <c r="K159" s="158">
        <f t="shared" si="54"/>
        <v>0</v>
      </c>
      <c r="L159" s="45"/>
      <c r="M159" s="45">
        <f t="shared" si="55"/>
        <v>0</v>
      </c>
      <c r="N159" s="257">
        <f t="shared" ca="1" si="46"/>
        <v>0.05</v>
      </c>
      <c r="O159" s="23"/>
      <c r="P159" s="255">
        <f t="shared" ca="1" si="47"/>
        <v>9.4999999999999998E-3</v>
      </c>
      <c r="Q159" s="163">
        <f t="shared" ca="1" si="48"/>
        <v>0.05</v>
      </c>
      <c r="R159" s="164">
        <f ca="1">NPV(Q158/12,K159:$K$244) + ($A$14+$A$15+$A$16)/POWER(1+Q158/12,$A$28-D159+1)</f>
        <v>0</v>
      </c>
      <c r="S159" s="164">
        <f ca="1">NPV(Q159/12,K159:$K$244) + ($A$14+$A$15+$A$16)/POWER(1+Q159/12,$A$28-D159+1)</f>
        <v>0</v>
      </c>
      <c r="T159" s="45">
        <f t="shared" ca="1" si="49"/>
        <v>5.4660631576552987E-10</v>
      </c>
      <c r="U159" s="45">
        <f t="shared" ca="1" si="56"/>
        <v>0</v>
      </c>
      <c r="V159" s="45">
        <f t="shared" si="57"/>
        <v>0</v>
      </c>
      <c r="W159" s="45">
        <f t="shared" ca="1" si="50"/>
        <v>0</v>
      </c>
      <c r="X159" s="25">
        <f t="shared" ca="1" si="58"/>
        <v>5.4660631576552987E-10</v>
      </c>
      <c r="Y159" s="341"/>
      <c r="Z159" s="28">
        <f t="shared" ca="1" si="59"/>
        <v>0</v>
      </c>
      <c r="AA159" s="233"/>
      <c r="AB159" s="45">
        <f t="shared" ca="1" si="51"/>
        <v>0</v>
      </c>
      <c r="AC159" s="45">
        <f t="shared" ca="1" si="43"/>
        <v>0</v>
      </c>
      <c r="AD159" s="25">
        <f t="shared" ca="1" si="44"/>
        <v>0</v>
      </c>
    </row>
    <row r="160" spans="4:30" x14ac:dyDescent="0.35">
      <c r="D160" s="20">
        <v>156</v>
      </c>
      <c r="E160" s="21">
        <f t="shared" ca="1" si="52"/>
        <v>49399</v>
      </c>
      <c r="F160" s="44">
        <f t="shared" ca="1" si="45"/>
        <v>49428</v>
      </c>
      <c r="G160" s="22" t="s">
        <v>119</v>
      </c>
      <c r="H160" s="44">
        <f t="shared" ca="1" si="60"/>
        <v>49399</v>
      </c>
      <c r="I160" s="158">
        <f t="shared" si="53"/>
        <v>0</v>
      </c>
      <c r="J160" s="45">
        <f t="shared" ca="1" si="61"/>
        <v>0</v>
      </c>
      <c r="K160" s="158">
        <f t="shared" si="54"/>
        <v>0</v>
      </c>
      <c r="L160" s="45"/>
      <c r="M160" s="45">
        <f t="shared" si="55"/>
        <v>0</v>
      </c>
      <c r="N160" s="257">
        <f t="shared" ca="1" si="46"/>
        <v>0.05</v>
      </c>
      <c r="O160" s="23"/>
      <c r="P160" s="255">
        <f t="shared" ca="1" si="47"/>
        <v>9.4999999999999998E-3</v>
      </c>
      <c r="Q160" s="163">
        <f t="shared" ca="1" si="48"/>
        <v>0.05</v>
      </c>
      <c r="R160" s="164">
        <f ca="1">NPV(Q159/12,K160:$K$244) + ($A$14+$A$15+$A$16)/POWER(1+Q159/12,$A$28-D160+1)</f>
        <v>0</v>
      </c>
      <c r="S160" s="164">
        <f ca="1">NPV(Q160/12,K160:$K$244) + ($A$14+$A$15+$A$16)/POWER(1+Q160/12,$A$28-D160+1)</f>
        <v>0</v>
      </c>
      <c r="T160" s="45">
        <f t="shared" ca="1" si="49"/>
        <v>5.4660631576552987E-10</v>
      </c>
      <c r="U160" s="45">
        <f t="shared" ca="1" si="56"/>
        <v>0</v>
      </c>
      <c r="V160" s="45">
        <f t="shared" si="57"/>
        <v>0</v>
      </c>
      <c r="W160" s="45">
        <f t="shared" ca="1" si="50"/>
        <v>0</v>
      </c>
      <c r="X160" s="25">
        <f t="shared" ca="1" si="58"/>
        <v>5.4660631576552987E-10</v>
      </c>
      <c r="Y160" s="341"/>
      <c r="Z160" s="28">
        <f t="shared" ca="1" si="59"/>
        <v>0</v>
      </c>
      <c r="AA160" s="233"/>
      <c r="AB160" s="45">
        <f t="shared" ca="1" si="51"/>
        <v>0</v>
      </c>
      <c r="AC160" s="45">
        <f t="shared" ca="1" si="43"/>
        <v>0</v>
      </c>
      <c r="AD160" s="25">
        <f t="shared" ca="1" si="44"/>
        <v>0</v>
      </c>
    </row>
    <row r="161" spans="4:30" x14ac:dyDescent="0.35">
      <c r="D161" s="20">
        <v>157</v>
      </c>
      <c r="E161" s="21">
        <f t="shared" ca="1" si="52"/>
        <v>49429</v>
      </c>
      <c r="F161" s="44">
        <f t="shared" ca="1" si="45"/>
        <v>49459</v>
      </c>
      <c r="G161" s="22" t="s">
        <v>119</v>
      </c>
      <c r="H161" s="44">
        <f t="shared" ca="1" si="60"/>
        <v>49429</v>
      </c>
      <c r="I161" s="158">
        <f t="shared" si="53"/>
        <v>0</v>
      </c>
      <c r="J161" s="45">
        <f t="shared" ca="1" si="61"/>
        <v>0</v>
      </c>
      <c r="K161" s="158">
        <f t="shared" si="54"/>
        <v>0</v>
      </c>
      <c r="L161" s="45"/>
      <c r="M161" s="45">
        <f t="shared" si="55"/>
        <v>0</v>
      </c>
      <c r="N161" s="257">
        <f t="shared" ca="1" si="46"/>
        <v>0.05</v>
      </c>
      <c r="O161" s="23"/>
      <c r="P161" s="255">
        <f t="shared" ca="1" si="47"/>
        <v>9.4999999999999998E-3</v>
      </c>
      <c r="Q161" s="163">
        <f t="shared" ca="1" si="48"/>
        <v>0.05</v>
      </c>
      <c r="R161" s="164">
        <f ca="1">NPV(Q160/12,K161:$K$244) + ($A$14+$A$15+$A$16)/POWER(1+Q160/12,$A$28-D161+1)</f>
        <v>0</v>
      </c>
      <c r="S161" s="164">
        <f ca="1">NPV(Q161/12,K161:$K$244) + ($A$14+$A$15+$A$16)/POWER(1+Q161/12,$A$28-D161+1)</f>
        <v>0</v>
      </c>
      <c r="T161" s="45">
        <f t="shared" ca="1" si="49"/>
        <v>5.4660631576552987E-10</v>
      </c>
      <c r="U161" s="45">
        <f t="shared" ca="1" si="56"/>
        <v>0</v>
      </c>
      <c r="V161" s="45">
        <f t="shared" si="57"/>
        <v>0</v>
      </c>
      <c r="W161" s="45">
        <f t="shared" ca="1" si="50"/>
        <v>0</v>
      </c>
      <c r="X161" s="25">
        <f t="shared" ca="1" si="58"/>
        <v>5.4660631576552987E-10</v>
      </c>
      <c r="Y161" s="341"/>
      <c r="Z161" s="28">
        <f t="shared" ca="1" si="59"/>
        <v>0</v>
      </c>
      <c r="AA161" s="233"/>
      <c r="AB161" s="45">
        <f t="shared" ca="1" si="51"/>
        <v>0</v>
      </c>
      <c r="AC161" s="45">
        <f t="shared" ca="1" si="43"/>
        <v>0</v>
      </c>
      <c r="AD161" s="25">
        <f t="shared" ca="1" si="44"/>
        <v>0</v>
      </c>
    </row>
    <row r="162" spans="4:30" x14ac:dyDescent="0.35">
      <c r="D162" s="20">
        <v>158</v>
      </c>
      <c r="E162" s="21">
        <f t="shared" ca="1" si="52"/>
        <v>49460</v>
      </c>
      <c r="F162" s="44">
        <f t="shared" ca="1" si="45"/>
        <v>49489</v>
      </c>
      <c r="G162" s="22" t="s">
        <v>119</v>
      </c>
      <c r="H162" s="44">
        <f t="shared" ca="1" si="60"/>
        <v>49460</v>
      </c>
      <c r="I162" s="158">
        <f t="shared" si="53"/>
        <v>0</v>
      </c>
      <c r="J162" s="45">
        <f t="shared" ca="1" si="61"/>
        <v>0</v>
      </c>
      <c r="K162" s="158">
        <f t="shared" si="54"/>
        <v>0</v>
      </c>
      <c r="L162" s="45"/>
      <c r="M162" s="45">
        <f t="shared" si="55"/>
        <v>0</v>
      </c>
      <c r="N162" s="257">
        <f t="shared" ca="1" si="46"/>
        <v>0.05</v>
      </c>
      <c r="O162" s="23"/>
      <c r="P162" s="255">
        <f t="shared" ca="1" si="47"/>
        <v>9.4999999999999998E-3</v>
      </c>
      <c r="Q162" s="163">
        <f t="shared" ca="1" si="48"/>
        <v>0.05</v>
      </c>
      <c r="R162" s="164">
        <f ca="1">NPV(Q161/12,K162:$K$244) + ($A$14+$A$15+$A$16)/POWER(1+Q161/12,$A$28-D162+1)</f>
        <v>0</v>
      </c>
      <c r="S162" s="164">
        <f ca="1">NPV(Q162/12,K162:$K$244) + ($A$14+$A$15+$A$16)/POWER(1+Q162/12,$A$28-D162+1)</f>
        <v>0</v>
      </c>
      <c r="T162" s="45">
        <f t="shared" ca="1" si="49"/>
        <v>5.4660631576552987E-10</v>
      </c>
      <c r="U162" s="45">
        <f t="shared" ca="1" si="56"/>
        <v>0</v>
      </c>
      <c r="V162" s="45">
        <f t="shared" si="57"/>
        <v>0</v>
      </c>
      <c r="W162" s="45">
        <f t="shared" ca="1" si="50"/>
        <v>0</v>
      </c>
      <c r="X162" s="25">
        <f t="shared" ca="1" si="58"/>
        <v>5.4660631576552987E-10</v>
      </c>
      <c r="Y162" s="341"/>
      <c r="Z162" s="28">
        <f t="shared" ca="1" si="59"/>
        <v>0</v>
      </c>
      <c r="AA162" s="233"/>
      <c r="AB162" s="45">
        <f t="shared" ca="1" si="51"/>
        <v>0</v>
      </c>
      <c r="AC162" s="45">
        <f t="shared" ca="1" si="43"/>
        <v>0</v>
      </c>
      <c r="AD162" s="25">
        <f t="shared" ca="1" si="44"/>
        <v>0</v>
      </c>
    </row>
    <row r="163" spans="4:30" x14ac:dyDescent="0.35">
      <c r="D163" s="20">
        <v>159</v>
      </c>
      <c r="E163" s="21">
        <f t="shared" ca="1" si="52"/>
        <v>49490</v>
      </c>
      <c r="F163" s="44">
        <f t="shared" ca="1" si="45"/>
        <v>49520</v>
      </c>
      <c r="G163" s="22" t="s">
        <v>119</v>
      </c>
      <c r="H163" s="44">
        <f t="shared" ca="1" si="60"/>
        <v>49490</v>
      </c>
      <c r="I163" s="158">
        <f t="shared" si="53"/>
        <v>0</v>
      </c>
      <c r="J163" s="45">
        <f t="shared" ca="1" si="61"/>
        <v>0</v>
      </c>
      <c r="K163" s="158">
        <f t="shared" si="54"/>
        <v>0</v>
      </c>
      <c r="L163" s="45"/>
      <c r="M163" s="45">
        <f t="shared" si="55"/>
        <v>0</v>
      </c>
      <c r="N163" s="257">
        <f t="shared" ca="1" si="46"/>
        <v>0.05</v>
      </c>
      <c r="O163" s="23"/>
      <c r="P163" s="255">
        <f t="shared" ca="1" si="47"/>
        <v>9.4999999999999998E-3</v>
      </c>
      <c r="Q163" s="163">
        <f t="shared" ca="1" si="48"/>
        <v>0.05</v>
      </c>
      <c r="R163" s="164">
        <f ca="1">NPV(Q162/12,K163:$K$244) + ($A$14+$A$15+$A$16)/POWER(1+Q162/12,$A$28-D163+1)</f>
        <v>0</v>
      </c>
      <c r="S163" s="164">
        <f ca="1">NPV(Q163/12,K163:$K$244) + ($A$14+$A$15+$A$16)/POWER(1+Q163/12,$A$28-D163+1)</f>
        <v>0</v>
      </c>
      <c r="T163" s="45">
        <f t="shared" ca="1" si="49"/>
        <v>5.4660631576552987E-10</v>
      </c>
      <c r="U163" s="45">
        <f t="shared" ca="1" si="56"/>
        <v>0</v>
      </c>
      <c r="V163" s="45">
        <f t="shared" si="57"/>
        <v>0</v>
      </c>
      <c r="W163" s="45">
        <f t="shared" ca="1" si="50"/>
        <v>0</v>
      </c>
      <c r="X163" s="25">
        <f t="shared" ca="1" si="58"/>
        <v>5.4660631576552987E-10</v>
      </c>
      <c r="Y163" s="341"/>
      <c r="Z163" s="28">
        <f t="shared" ca="1" si="59"/>
        <v>0</v>
      </c>
      <c r="AA163" s="233"/>
      <c r="AB163" s="45">
        <f t="shared" ca="1" si="51"/>
        <v>0</v>
      </c>
      <c r="AC163" s="45">
        <f t="shared" ca="1" si="43"/>
        <v>0</v>
      </c>
      <c r="AD163" s="25">
        <f t="shared" ca="1" si="44"/>
        <v>0</v>
      </c>
    </row>
    <row r="164" spans="4:30" x14ac:dyDescent="0.35">
      <c r="D164" s="20">
        <v>160</v>
      </c>
      <c r="E164" s="21">
        <f t="shared" ca="1" si="52"/>
        <v>49521</v>
      </c>
      <c r="F164" s="44">
        <f t="shared" ca="1" si="45"/>
        <v>49551</v>
      </c>
      <c r="G164" s="22" t="s">
        <v>119</v>
      </c>
      <c r="H164" s="44">
        <f t="shared" ca="1" si="60"/>
        <v>49521</v>
      </c>
      <c r="I164" s="158">
        <f t="shared" si="53"/>
        <v>0</v>
      </c>
      <c r="J164" s="45">
        <f t="shared" ca="1" si="61"/>
        <v>0</v>
      </c>
      <c r="K164" s="158">
        <f t="shared" si="54"/>
        <v>0</v>
      </c>
      <c r="L164" s="45"/>
      <c r="M164" s="45">
        <f t="shared" si="55"/>
        <v>0</v>
      </c>
      <c r="N164" s="257">
        <f t="shared" ca="1" si="46"/>
        <v>0.05</v>
      </c>
      <c r="O164" s="23"/>
      <c r="P164" s="255">
        <f t="shared" ca="1" si="47"/>
        <v>9.4999999999999998E-3</v>
      </c>
      <c r="Q164" s="163">
        <f t="shared" ca="1" si="48"/>
        <v>0.05</v>
      </c>
      <c r="R164" s="164">
        <f ca="1">NPV(Q163/12,K164:$K$244) + ($A$14+$A$15+$A$16)/POWER(1+Q163/12,$A$28-D164+1)</f>
        <v>0</v>
      </c>
      <c r="S164" s="164">
        <f ca="1">NPV(Q164/12,K164:$K$244) + ($A$14+$A$15+$A$16)/POWER(1+Q164/12,$A$28-D164+1)</f>
        <v>0</v>
      </c>
      <c r="T164" s="45">
        <f t="shared" ca="1" si="49"/>
        <v>5.4660631576552987E-10</v>
      </c>
      <c r="U164" s="45">
        <f t="shared" ca="1" si="56"/>
        <v>0</v>
      </c>
      <c r="V164" s="45">
        <f t="shared" si="57"/>
        <v>0</v>
      </c>
      <c r="W164" s="45">
        <f t="shared" ca="1" si="50"/>
        <v>0</v>
      </c>
      <c r="X164" s="25">
        <f t="shared" ca="1" si="58"/>
        <v>5.4660631576552987E-10</v>
      </c>
      <c r="Y164" s="341"/>
      <c r="Z164" s="28">
        <f t="shared" ca="1" si="59"/>
        <v>0</v>
      </c>
      <c r="AA164" s="233"/>
      <c r="AB164" s="45">
        <f t="shared" ca="1" si="51"/>
        <v>0</v>
      </c>
      <c r="AC164" s="45">
        <f t="shared" ca="1" si="43"/>
        <v>0</v>
      </c>
      <c r="AD164" s="25">
        <f t="shared" ca="1" si="44"/>
        <v>0</v>
      </c>
    </row>
    <row r="165" spans="4:30" x14ac:dyDescent="0.35">
      <c r="D165" s="20">
        <v>161</v>
      </c>
      <c r="E165" s="21">
        <f t="shared" ca="1" si="52"/>
        <v>49552</v>
      </c>
      <c r="F165" s="44">
        <f t="shared" ca="1" si="45"/>
        <v>49581</v>
      </c>
      <c r="G165" s="22" t="s">
        <v>119</v>
      </c>
      <c r="H165" s="44">
        <f t="shared" ca="1" si="60"/>
        <v>49552</v>
      </c>
      <c r="I165" s="158">
        <f t="shared" si="53"/>
        <v>0</v>
      </c>
      <c r="J165" s="45">
        <f t="shared" ca="1" si="61"/>
        <v>0</v>
      </c>
      <c r="K165" s="158">
        <f t="shared" si="54"/>
        <v>0</v>
      </c>
      <c r="L165" s="45"/>
      <c r="M165" s="45">
        <f t="shared" si="55"/>
        <v>0</v>
      </c>
      <c r="N165" s="257">
        <f t="shared" ca="1" si="46"/>
        <v>0.05</v>
      </c>
      <c r="O165" s="23"/>
      <c r="P165" s="255">
        <f t="shared" ca="1" si="47"/>
        <v>9.4999999999999998E-3</v>
      </c>
      <c r="Q165" s="163">
        <f t="shared" ca="1" si="48"/>
        <v>0.05</v>
      </c>
      <c r="R165" s="164">
        <f ca="1">NPV(Q164/12,K165:$K$244) + ($A$14+$A$15+$A$16)/POWER(1+Q164/12,$A$28-D165+1)</f>
        <v>0</v>
      </c>
      <c r="S165" s="164">
        <f ca="1">NPV(Q165/12,K165:$K$244) + ($A$14+$A$15+$A$16)/POWER(1+Q165/12,$A$28-D165+1)</f>
        <v>0</v>
      </c>
      <c r="T165" s="45">
        <f t="shared" ca="1" si="49"/>
        <v>5.4660631576552987E-10</v>
      </c>
      <c r="U165" s="45">
        <f t="shared" ca="1" si="56"/>
        <v>0</v>
      </c>
      <c r="V165" s="45">
        <f t="shared" si="57"/>
        <v>0</v>
      </c>
      <c r="W165" s="45">
        <f t="shared" ca="1" si="50"/>
        <v>0</v>
      </c>
      <c r="X165" s="25">
        <f t="shared" ca="1" si="58"/>
        <v>5.4660631576552987E-10</v>
      </c>
      <c r="Y165" s="341"/>
      <c r="Z165" s="28">
        <f t="shared" ca="1" si="59"/>
        <v>0</v>
      </c>
      <c r="AA165" s="233"/>
      <c r="AB165" s="45">
        <f t="shared" ca="1" si="51"/>
        <v>0</v>
      </c>
      <c r="AC165" s="45">
        <f t="shared" ca="1" si="43"/>
        <v>0</v>
      </c>
      <c r="AD165" s="25">
        <f t="shared" ca="1" si="44"/>
        <v>0</v>
      </c>
    </row>
    <row r="166" spans="4:30" x14ac:dyDescent="0.35">
      <c r="D166" s="20">
        <v>162</v>
      </c>
      <c r="E166" s="21">
        <f t="shared" ca="1" si="52"/>
        <v>49582</v>
      </c>
      <c r="F166" s="44">
        <f t="shared" ca="1" si="45"/>
        <v>49612</v>
      </c>
      <c r="G166" s="22" t="s">
        <v>119</v>
      </c>
      <c r="H166" s="44">
        <f t="shared" ca="1" si="60"/>
        <v>49582</v>
      </c>
      <c r="I166" s="158">
        <f t="shared" si="53"/>
        <v>0</v>
      </c>
      <c r="J166" s="45">
        <f t="shared" ca="1" si="61"/>
        <v>0</v>
      </c>
      <c r="K166" s="158">
        <f t="shared" si="54"/>
        <v>0</v>
      </c>
      <c r="L166" s="45"/>
      <c r="M166" s="45">
        <f t="shared" si="55"/>
        <v>0</v>
      </c>
      <c r="N166" s="257">
        <f t="shared" ca="1" si="46"/>
        <v>0.05</v>
      </c>
      <c r="O166" s="23"/>
      <c r="P166" s="255">
        <f t="shared" ca="1" si="47"/>
        <v>9.4999999999999998E-3</v>
      </c>
      <c r="Q166" s="163">
        <f t="shared" ca="1" si="48"/>
        <v>0.05</v>
      </c>
      <c r="R166" s="164">
        <f ca="1">NPV(Q165/12,K166:$K$244) + ($A$14+$A$15+$A$16)/POWER(1+Q165/12,$A$28-D166+1)</f>
        <v>0</v>
      </c>
      <c r="S166" s="164">
        <f ca="1">NPV(Q166/12,K166:$K$244) + ($A$14+$A$15+$A$16)/POWER(1+Q166/12,$A$28-D166+1)</f>
        <v>0</v>
      </c>
      <c r="T166" s="45">
        <f t="shared" ca="1" si="49"/>
        <v>5.4660631576552987E-10</v>
      </c>
      <c r="U166" s="45">
        <f t="shared" ca="1" si="56"/>
        <v>0</v>
      </c>
      <c r="V166" s="45">
        <f t="shared" si="57"/>
        <v>0</v>
      </c>
      <c r="W166" s="45">
        <f t="shared" ca="1" si="50"/>
        <v>0</v>
      </c>
      <c r="X166" s="25">
        <f t="shared" ca="1" si="58"/>
        <v>5.4660631576552987E-10</v>
      </c>
      <c r="Y166" s="341"/>
      <c r="Z166" s="28">
        <f t="shared" ca="1" si="59"/>
        <v>0</v>
      </c>
      <c r="AA166" s="233"/>
      <c r="AB166" s="45">
        <f t="shared" ca="1" si="51"/>
        <v>0</v>
      </c>
      <c r="AC166" s="45">
        <f t="shared" ca="1" si="43"/>
        <v>0</v>
      </c>
      <c r="AD166" s="25">
        <f t="shared" ca="1" si="44"/>
        <v>0</v>
      </c>
    </row>
    <row r="167" spans="4:30" x14ac:dyDescent="0.35">
      <c r="D167" s="20">
        <v>163</v>
      </c>
      <c r="E167" s="21">
        <f t="shared" ca="1" si="52"/>
        <v>49613</v>
      </c>
      <c r="F167" s="44">
        <f t="shared" ca="1" si="45"/>
        <v>49642</v>
      </c>
      <c r="G167" s="22" t="s">
        <v>119</v>
      </c>
      <c r="H167" s="44">
        <f t="shared" ca="1" si="60"/>
        <v>49613</v>
      </c>
      <c r="I167" s="158">
        <f t="shared" si="53"/>
        <v>0</v>
      </c>
      <c r="J167" s="45">
        <f t="shared" ca="1" si="61"/>
        <v>0</v>
      </c>
      <c r="K167" s="158">
        <f t="shared" si="54"/>
        <v>0</v>
      </c>
      <c r="L167" s="45"/>
      <c r="M167" s="45">
        <f t="shared" si="55"/>
        <v>0</v>
      </c>
      <c r="N167" s="257">
        <f t="shared" ca="1" si="46"/>
        <v>0.05</v>
      </c>
      <c r="O167" s="23"/>
      <c r="P167" s="255">
        <f t="shared" ca="1" si="47"/>
        <v>9.4999999999999998E-3</v>
      </c>
      <c r="Q167" s="163">
        <f t="shared" ca="1" si="48"/>
        <v>0.05</v>
      </c>
      <c r="R167" s="164">
        <f ca="1">NPV(Q166/12,K167:$K$244) + ($A$14+$A$15+$A$16)/POWER(1+Q166/12,$A$28-D167+1)</f>
        <v>0</v>
      </c>
      <c r="S167" s="164">
        <f ca="1">NPV(Q167/12,K167:$K$244) + ($A$14+$A$15+$A$16)/POWER(1+Q167/12,$A$28-D167+1)</f>
        <v>0</v>
      </c>
      <c r="T167" s="45">
        <f t="shared" ca="1" si="49"/>
        <v>5.4660631576552987E-10</v>
      </c>
      <c r="U167" s="45">
        <f t="shared" ca="1" si="56"/>
        <v>0</v>
      </c>
      <c r="V167" s="45">
        <f t="shared" si="57"/>
        <v>0</v>
      </c>
      <c r="W167" s="45">
        <f t="shared" ca="1" si="50"/>
        <v>0</v>
      </c>
      <c r="X167" s="25">
        <f t="shared" ca="1" si="58"/>
        <v>5.4660631576552987E-10</v>
      </c>
      <c r="Y167" s="341"/>
      <c r="Z167" s="28">
        <f t="shared" ca="1" si="59"/>
        <v>0</v>
      </c>
      <c r="AA167" s="233"/>
      <c r="AB167" s="45">
        <f t="shared" ca="1" si="51"/>
        <v>0</v>
      </c>
      <c r="AC167" s="45">
        <f t="shared" ca="1" si="43"/>
        <v>0</v>
      </c>
      <c r="AD167" s="25">
        <f t="shared" ca="1" si="44"/>
        <v>0</v>
      </c>
    </row>
    <row r="168" spans="4:30" x14ac:dyDescent="0.35">
      <c r="D168" s="20">
        <v>164</v>
      </c>
      <c r="E168" s="21">
        <f t="shared" ca="1" si="52"/>
        <v>49643</v>
      </c>
      <c r="F168" s="44">
        <f t="shared" ca="1" si="45"/>
        <v>49673</v>
      </c>
      <c r="G168" s="22" t="s">
        <v>119</v>
      </c>
      <c r="H168" s="44">
        <f t="shared" ca="1" si="60"/>
        <v>49643</v>
      </c>
      <c r="I168" s="158">
        <f t="shared" si="53"/>
        <v>0</v>
      </c>
      <c r="J168" s="45">
        <f t="shared" ca="1" si="61"/>
        <v>0</v>
      </c>
      <c r="K168" s="158">
        <f t="shared" si="54"/>
        <v>0</v>
      </c>
      <c r="L168" s="45"/>
      <c r="M168" s="45">
        <f t="shared" si="55"/>
        <v>0</v>
      </c>
      <c r="N168" s="257">
        <f t="shared" ca="1" si="46"/>
        <v>0.05</v>
      </c>
      <c r="O168" s="23"/>
      <c r="P168" s="255">
        <f t="shared" ca="1" si="47"/>
        <v>9.4999999999999998E-3</v>
      </c>
      <c r="Q168" s="163">
        <f t="shared" ca="1" si="48"/>
        <v>0.05</v>
      </c>
      <c r="R168" s="164">
        <f ca="1">NPV(Q167/12,K168:$K$244) + ($A$14+$A$15+$A$16)/POWER(1+Q167/12,$A$28-D168+1)</f>
        <v>0</v>
      </c>
      <c r="S168" s="164">
        <f ca="1">NPV(Q168/12,K168:$K$244) + ($A$14+$A$15+$A$16)/POWER(1+Q168/12,$A$28-D168+1)</f>
        <v>0</v>
      </c>
      <c r="T168" s="45">
        <f t="shared" ca="1" si="49"/>
        <v>5.4660631576552987E-10</v>
      </c>
      <c r="U168" s="45">
        <f t="shared" ca="1" si="56"/>
        <v>0</v>
      </c>
      <c r="V168" s="45">
        <f t="shared" si="57"/>
        <v>0</v>
      </c>
      <c r="W168" s="45">
        <f t="shared" ca="1" si="50"/>
        <v>0</v>
      </c>
      <c r="X168" s="25">
        <f t="shared" ca="1" si="58"/>
        <v>5.4660631576552987E-10</v>
      </c>
      <c r="Y168" s="341"/>
      <c r="Z168" s="28">
        <f t="shared" ca="1" si="59"/>
        <v>0</v>
      </c>
      <c r="AA168" s="233"/>
      <c r="AB168" s="45">
        <f t="shared" ca="1" si="51"/>
        <v>0</v>
      </c>
      <c r="AC168" s="45">
        <f t="shared" ca="1" si="43"/>
        <v>0</v>
      </c>
      <c r="AD168" s="25">
        <f t="shared" ca="1" si="44"/>
        <v>0</v>
      </c>
    </row>
    <row r="169" spans="4:30" x14ac:dyDescent="0.35">
      <c r="D169" s="20">
        <v>165</v>
      </c>
      <c r="E169" s="21">
        <f t="shared" ca="1" si="52"/>
        <v>49674</v>
      </c>
      <c r="F169" s="44">
        <f t="shared" ca="1" si="45"/>
        <v>49704</v>
      </c>
      <c r="G169" s="22" t="s">
        <v>119</v>
      </c>
      <c r="H169" s="44">
        <f t="shared" ca="1" si="60"/>
        <v>49674</v>
      </c>
      <c r="I169" s="158">
        <f t="shared" si="53"/>
        <v>0</v>
      </c>
      <c r="J169" s="45">
        <f t="shared" ca="1" si="61"/>
        <v>0</v>
      </c>
      <c r="K169" s="158">
        <f t="shared" si="54"/>
        <v>0</v>
      </c>
      <c r="L169" s="45"/>
      <c r="M169" s="45">
        <f t="shared" si="55"/>
        <v>0</v>
      </c>
      <c r="N169" s="257">
        <f t="shared" ca="1" si="46"/>
        <v>0.05</v>
      </c>
      <c r="O169" s="23"/>
      <c r="P169" s="255">
        <f t="shared" ca="1" si="47"/>
        <v>9.4999999999999998E-3</v>
      </c>
      <c r="Q169" s="163">
        <f t="shared" ca="1" si="48"/>
        <v>0.05</v>
      </c>
      <c r="R169" s="164">
        <f ca="1">NPV(Q168/12,K169:$K$244) + ($A$14+$A$15+$A$16)/POWER(1+Q168/12,$A$28-D169+1)</f>
        <v>0</v>
      </c>
      <c r="S169" s="164">
        <f ca="1">NPV(Q169/12,K169:$K$244) + ($A$14+$A$15+$A$16)/POWER(1+Q169/12,$A$28-D169+1)</f>
        <v>0</v>
      </c>
      <c r="T169" s="45">
        <f t="shared" ca="1" si="49"/>
        <v>5.4660631576552987E-10</v>
      </c>
      <c r="U169" s="45">
        <f t="shared" ca="1" si="56"/>
        <v>0</v>
      </c>
      <c r="V169" s="45">
        <f t="shared" si="57"/>
        <v>0</v>
      </c>
      <c r="W169" s="45">
        <f t="shared" ca="1" si="50"/>
        <v>0</v>
      </c>
      <c r="X169" s="25">
        <f t="shared" ca="1" si="58"/>
        <v>5.4660631576552987E-10</v>
      </c>
      <c r="Y169" s="341"/>
      <c r="Z169" s="28">
        <f t="shared" ca="1" si="59"/>
        <v>0</v>
      </c>
      <c r="AA169" s="233"/>
      <c r="AB169" s="45">
        <f t="shared" ca="1" si="51"/>
        <v>0</v>
      </c>
      <c r="AC169" s="45">
        <f t="shared" ca="1" si="43"/>
        <v>0</v>
      </c>
      <c r="AD169" s="25">
        <f t="shared" ca="1" si="44"/>
        <v>0</v>
      </c>
    </row>
    <row r="170" spans="4:30" x14ac:dyDescent="0.35">
      <c r="D170" s="20">
        <v>166</v>
      </c>
      <c r="E170" s="21">
        <f t="shared" ca="1" si="52"/>
        <v>49705</v>
      </c>
      <c r="F170" s="44">
        <f t="shared" ca="1" si="45"/>
        <v>49733</v>
      </c>
      <c r="G170" s="22" t="s">
        <v>119</v>
      </c>
      <c r="H170" s="44">
        <f t="shared" ca="1" si="60"/>
        <v>49705</v>
      </c>
      <c r="I170" s="158">
        <f t="shared" si="53"/>
        <v>0</v>
      </c>
      <c r="J170" s="45">
        <f t="shared" ca="1" si="61"/>
        <v>0</v>
      </c>
      <c r="K170" s="158">
        <f t="shared" si="54"/>
        <v>0</v>
      </c>
      <c r="L170" s="45"/>
      <c r="M170" s="45">
        <f t="shared" si="55"/>
        <v>0</v>
      </c>
      <c r="N170" s="257">
        <f t="shared" ca="1" si="46"/>
        <v>0.05</v>
      </c>
      <c r="O170" s="23"/>
      <c r="P170" s="255">
        <f t="shared" ca="1" si="47"/>
        <v>9.4999999999999998E-3</v>
      </c>
      <c r="Q170" s="163">
        <f t="shared" ca="1" si="48"/>
        <v>0.05</v>
      </c>
      <c r="R170" s="164">
        <f ca="1">NPV(Q169/12,K170:$K$244) + ($A$14+$A$15+$A$16)/POWER(1+Q169/12,$A$28-D170+1)</f>
        <v>0</v>
      </c>
      <c r="S170" s="164">
        <f ca="1">NPV(Q170/12,K170:$K$244) + ($A$14+$A$15+$A$16)/POWER(1+Q170/12,$A$28-D170+1)</f>
        <v>0</v>
      </c>
      <c r="T170" s="45">
        <f t="shared" ca="1" si="49"/>
        <v>5.4660631576552987E-10</v>
      </c>
      <c r="U170" s="45">
        <f t="shared" ca="1" si="56"/>
        <v>0</v>
      </c>
      <c r="V170" s="45">
        <f t="shared" si="57"/>
        <v>0</v>
      </c>
      <c r="W170" s="45">
        <f t="shared" ca="1" si="50"/>
        <v>0</v>
      </c>
      <c r="X170" s="25">
        <f t="shared" ca="1" si="58"/>
        <v>5.4660631576552987E-10</v>
      </c>
      <c r="Y170" s="341"/>
      <c r="Z170" s="28">
        <f t="shared" ca="1" si="59"/>
        <v>0</v>
      </c>
      <c r="AA170" s="233"/>
      <c r="AB170" s="45">
        <f t="shared" ca="1" si="51"/>
        <v>0</v>
      </c>
      <c r="AC170" s="45">
        <f t="shared" ca="1" si="43"/>
        <v>0</v>
      </c>
      <c r="AD170" s="25">
        <f t="shared" ca="1" si="44"/>
        <v>0</v>
      </c>
    </row>
    <row r="171" spans="4:30" x14ac:dyDescent="0.35">
      <c r="D171" s="20">
        <v>167</v>
      </c>
      <c r="E171" s="21">
        <f t="shared" ca="1" si="52"/>
        <v>49734</v>
      </c>
      <c r="F171" s="44">
        <f t="shared" ca="1" si="45"/>
        <v>49764</v>
      </c>
      <c r="G171" s="22" t="s">
        <v>119</v>
      </c>
      <c r="H171" s="44">
        <f t="shared" ca="1" si="60"/>
        <v>49734</v>
      </c>
      <c r="I171" s="158">
        <f t="shared" si="53"/>
        <v>0</v>
      </c>
      <c r="J171" s="45">
        <f t="shared" ca="1" si="61"/>
        <v>0</v>
      </c>
      <c r="K171" s="158">
        <f t="shared" si="54"/>
        <v>0</v>
      </c>
      <c r="L171" s="45"/>
      <c r="M171" s="45">
        <f t="shared" si="55"/>
        <v>0</v>
      </c>
      <c r="N171" s="257">
        <f t="shared" ca="1" si="46"/>
        <v>0.05</v>
      </c>
      <c r="O171" s="23"/>
      <c r="P171" s="255">
        <f t="shared" ca="1" si="47"/>
        <v>9.4999999999999998E-3</v>
      </c>
      <c r="Q171" s="163">
        <f t="shared" ca="1" si="48"/>
        <v>0.05</v>
      </c>
      <c r="R171" s="164">
        <f ca="1">NPV(Q170/12,K171:$K$244) + ($A$14+$A$15+$A$16)/POWER(1+Q170/12,$A$28-D171+1)</f>
        <v>0</v>
      </c>
      <c r="S171" s="164">
        <f ca="1">NPV(Q171/12,K171:$K$244) + ($A$14+$A$15+$A$16)/POWER(1+Q171/12,$A$28-D171+1)</f>
        <v>0</v>
      </c>
      <c r="T171" s="45">
        <f t="shared" ca="1" si="49"/>
        <v>5.4660631576552987E-10</v>
      </c>
      <c r="U171" s="45">
        <f t="shared" ca="1" si="56"/>
        <v>0</v>
      </c>
      <c r="V171" s="45">
        <f t="shared" si="57"/>
        <v>0</v>
      </c>
      <c r="W171" s="45">
        <f t="shared" ca="1" si="50"/>
        <v>0</v>
      </c>
      <c r="X171" s="25">
        <f t="shared" ca="1" si="58"/>
        <v>5.4660631576552987E-10</v>
      </c>
      <c r="Y171" s="341"/>
      <c r="Z171" s="28">
        <f t="shared" ca="1" si="59"/>
        <v>0</v>
      </c>
      <c r="AA171" s="233"/>
      <c r="AB171" s="45">
        <f t="shared" ca="1" si="51"/>
        <v>0</v>
      </c>
      <c r="AC171" s="45">
        <f t="shared" ca="1" si="43"/>
        <v>0</v>
      </c>
      <c r="AD171" s="25">
        <f t="shared" ca="1" si="44"/>
        <v>0</v>
      </c>
    </row>
    <row r="172" spans="4:30" x14ac:dyDescent="0.35">
      <c r="D172" s="20">
        <v>168</v>
      </c>
      <c r="E172" s="21">
        <f t="shared" ca="1" si="52"/>
        <v>49765</v>
      </c>
      <c r="F172" s="44">
        <f t="shared" ca="1" si="45"/>
        <v>49794</v>
      </c>
      <c r="G172" s="22" t="s">
        <v>119</v>
      </c>
      <c r="H172" s="44">
        <f t="shared" ca="1" si="60"/>
        <v>49765</v>
      </c>
      <c r="I172" s="158">
        <f t="shared" si="53"/>
        <v>0</v>
      </c>
      <c r="J172" s="45">
        <f t="shared" ca="1" si="61"/>
        <v>0</v>
      </c>
      <c r="K172" s="158">
        <f t="shared" si="54"/>
        <v>0</v>
      </c>
      <c r="L172" s="45"/>
      <c r="M172" s="45">
        <f t="shared" si="55"/>
        <v>0</v>
      </c>
      <c r="N172" s="257">
        <f t="shared" ca="1" si="46"/>
        <v>0.05</v>
      </c>
      <c r="O172" s="23"/>
      <c r="P172" s="255">
        <f t="shared" ca="1" si="47"/>
        <v>9.4999999999999998E-3</v>
      </c>
      <c r="Q172" s="163">
        <f t="shared" ca="1" si="48"/>
        <v>0.05</v>
      </c>
      <c r="R172" s="164">
        <f ca="1">NPV(Q171/12,K172:$K$244) + ($A$14+$A$15+$A$16)/POWER(1+Q171/12,$A$28-D172+1)</f>
        <v>0</v>
      </c>
      <c r="S172" s="164">
        <f ca="1">NPV(Q172/12,K172:$K$244) + ($A$14+$A$15+$A$16)/POWER(1+Q172/12,$A$28-D172+1)</f>
        <v>0</v>
      </c>
      <c r="T172" s="45">
        <f t="shared" ca="1" si="49"/>
        <v>5.4660631576552987E-10</v>
      </c>
      <c r="U172" s="45">
        <f t="shared" ca="1" si="56"/>
        <v>0</v>
      </c>
      <c r="V172" s="45">
        <f t="shared" si="57"/>
        <v>0</v>
      </c>
      <c r="W172" s="45">
        <f t="shared" ca="1" si="50"/>
        <v>0</v>
      </c>
      <c r="X172" s="25">
        <f t="shared" ca="1" si="58"/>
        <v>5.4660631576552987E-10</v>
      </c>
      <c r="Y172" s="341"/>
      <c r="Z172" s="28">
        <f t="shared" ca="1" si="59"/>
        <v>0</v>
      </c>
      <c r="AA172" s="233"/>
      <c r="AB172" s="45">
        <f t="shared" ca="1" si="51"/>
        <v>0</v>
      </c>
      <c r="AC172" s="45">
        <f t="shared" ca="1" si="43"/>
        <v>0</v>
      </c>
      <c r="AD172" s="25">
        <f t="shared" ca="1" si="44"/>
        <v>0</v>
      </c>
    </row>
    <row r="173" spans="4:30" x14ac:dyDescent="0.35">
      <c r="D173" s="20">
        <v>169</v>
      </c>
      <c r="E173" s="21">
        <f t="shared" ca="1" si="52"/>
        <v>49795</v>
      </c>
      <c r="F173" s="44">
        <f t="shared" ca="1" si="45"/>
        <v>49825</v>
      </c>
      <c r="G173" s="22" t="s">
        <v>119</v>
      </c>
      <c r="H173" s="44">
        <f t="shared" ca="1" si="60"/>
        <v>49795</v>
      </c>
      <c r="I173" s="158">
        <f t="shared" si="53"/>
        <v>0</v>
      </c>
      <c r="J173" s="45">
        <f t="shared" ca="1" si="61"/>
        <v>0</v>
      </c>
      <c r="K173" s="158">
        <f t="shared" si="54"/>
        <v>0</v>
      </c>
      <c r="L173" s="45"/>
      <c r="M173" s="45">
        <f t="shared" si="55"/>
        <v>0</v>
      </c>
      <c r="N173" s="257">
        <f t="shared" ca="1" si="46"/>
        <v>0.05</v>
      </c>
      <c r="O173" s="23"/>
      <c r="P173" s="255">
        <f t="shared" ca="1" si="47"/>
        <v>9.4999999999999998E-3</v>
      </c>
      <c r="Q173" s="163">
        <f t="shared" ca="1" si="48"/>
        <v>0.05</v>
      </c>
      <c r="R173" s="164">
        <f ca="1">NPV(Q172/12,K173:$K$244) + ($A$14+$A$15+$A$16)/POWER(1+Q172/12,$A$28-D173+1)</f>
        <v>0</v>
      </c>
      <c r="S173" s="164">
        <f ca="1">NPV(Q173/12,K173:$K$244) + ($A$14+$A$15+$A$16)/POWER(1+Q173/12,$A$28-D173+1)</f>
        <v>0</v>
      </c>
      <c r="T173" s="45">
        <f t="shared" ca="1" si="49"/>
        <v>5.4660631576552987E-10</v>
      </c>
      <c r="U173" s="45">
        <f t="shared" ca="1" si="56"/>
        <v>0</v>
      </c>
      <c r="V173" s="45">
        <f t="shared" si="57"/>
        <v>0</v>
      </c>
      <c r="W173" s="45">
        <f t="shared" ca="1" si="50"/>
        <v>0</v>
      </c>
      <c r="X173" s="25">
        <f t="shared" ca="1" si="58"/>
        <v>5.4660631576552987E-10</v>
      </c>
      <c r="Y173" s="341"/>
      <c r="Z173" s="28">
        <f t="shared" ca="1" si="59"/>
        <v>0</v>
      </c>
      <c r="AA173" s="233"/>
      <c r="AB173" s="45">
        <f t="shared" ca="1" si="51"/>
        <v>0</v>
      </c>
      <c r="AC173" s="45">
        <f t="shared" ca="1" si="43"/>
        <v>0</v>
      </c>
      <c r="AD173" s="25">
        <f t="shared" ca="1" si="44"/>
        <v>0</v>
      </c>
    </row>
    <row r="174" spans="4:30" x14ac:dyDescent="0.35">
      <c r="D174" s="20">
        <v>170</v>
      </c>
      <c r="E174" s="21">
        <f t="shared" ca="1" si="52"/>
        <v>49826</v>
      </c>
      <c r="F174" s="44">
        <f t="shared" ca="1" si="45"/>
        <v>49855</v>
      </c>
      <c r="G174" s="22" t="s">
        <v>119</v>
      </c>
      <c r="H174" s="44">
        <f t="shared" ca="1" si="60"/>
        <v>49826</v>
      </c>
      <c r="I174" s="158">
        <f t="shared" si="53"/>
        <v>0</v>
      </c>
      <c r="J174" s="45">
        <f t="shared" ca="1" si="61"/>
        <v>0</v>
      </c>
      <c r="K174" s="158">
        <f t="shared" si="54"/>
        <v>0</v>
      </c>
      <c r="L174" s="45"/>
      <c r="M174" s="45">
        <f t="shared" si="55"/>
        <v>0</v>
      </c>
      <c r="N174" s="257">
        <f t="shared" ca="1" si="46"/>
        <v>0.05</v>
      </c>
      <c r="O174" s="23"/>
      <c r="P174" s="255">
        <f t="shared" ca="1" si="47"/>
        <v>9.4999999999999998E-3</v>
      </c>
      <c r="Q174" s="163">
        <f t="shared" ca="1" si="48"/>
        <v>0.05</v>
      </c>
      <c r="R174" s="164">
        <f ca="1">NPV(Q173/12,K174:$K$244) + ($A$14+$A$15+$A$16)/POWER(1+Q173/12,$A$28-D174+1)</f>
        <v>0</v>
      </c>
      <c r="S174" s="164">
        <f ca="1">NPV(Q174/12,K174:$K$244) + ($A$14+$A$15+$A$16)/POWER(1+Q174/12,$A$28-D174+1)</f>
        <v>0</v>
      </c>
      <c r="T174" s="45">
        <f t="shared" ca="1" si="49"/>
        <v>5.4660631576552987E-10</v>
      </c>
      <c r="U174" s="45">
        <f t="shared" ca="1" si="56"/>
        <v>0</v>
      </c>
      <c r="V174" s="45">
        <f t="shared" si="57"/>
        <v>0</v>
      </c>
      <c r="W174" s="45">
        <f t="shared" ca="1" si="50"/>
        <v>0</v>
      </c>
      <c r="X174" s="25">
        <f t="shared" ca="1" si="58"/>
        <v>5.4660631576552987E-10</v>
      </c>
      <c r="Y174" s="341"/>
      <c r="Z174" s="28">
        <f t="shared" ca="1" si="59"/>
        <v>0</v>
      </c>
      <c r="AA174" s="233"/>
      <c r="AB174" s="45">
        <f t="shared" ca="1" si="51"/>
        <v>0</v>
      </c>
      <c r="AC174" s="45">
        <f t="shared" ca="1" si="43"/>
        <v>0</v>
      </c>
      <c r="AD174" s="25">
        <f t="shared" ca="1" si="44"/>
        <v>0</v>
      </c>
    </row>
    <row r="175" spans="4:30" x14ac:dyDescent="0.35">
      <c r="D175" s="20">
        <v>171</v>
      </c>
      <c r="E175" s="21">
        <f t="shared" ca="1" si="52"/>
        <v>49856</v>
      </c>
      <c r="F175" s="44">
        <f t="shared" ca="1" si="45"/>
        <v>49886</v>
      </c>
      <c r="G175" s="22" t="s">
        <v>119</v>
      </c>
      <c r="H175" s="44">
        <f t="shared" ca="1" si="60"/>
        <v>49856</v>
      </c>
      <c r="I175" s="158">
        <f t="shared" si="53"/>
        <v>0</v>
      </c>
      <c r="J175" s="45">
        <f t="shared" ca="1" si="61"/>
        <v>0</v>
      </c>
      <c r="K175" s="158">
        <f t="shared" si="54"/>
        <v>0</v>
      </c>
      <c r="L175" s="45"/>
      <c r="M175" s="45">
        <f t="shared" si="55"/>
        <v>0</v>
      </c>
      <c r="N175" s="257">
        <f t="shared" ca="1" si="46"/>
        <v>0.05</v>
      </c>
      <c r="O175" s="23"/>
      <c r="P175" s="255">
        <f t="shared" ca="1" si="47"/>
        <v>9.4999999999999998E-3</v>
      </c>
      <c r="Q175" s="163">
        <f t="shared" ca="1" si="48"/>
        <v>0.05</v>
      </c>
      <c r="R175" s="164">
        <f ca="1">NPV(Q174/12,K175:$K$244) + ($A$14+$A$15+$A$16)/POWER(1+Q174/12,$A$28-D175+1)</f>
        <v>0</v>
      </c>
      <c r="S175" s="164">
        <f ca="1">NPV(Q175/12,K175:$K$244) + ($A$14+$A$15+$A$16)/POWER(1+Q175/12,$A$28-D175+1)</f>
        <v>0</v>
      </c>
      <c r="T175" s="45">
        <f t="shared" ca="1" si="49"/>
        <v>5.4660631576552987E-10</v>
      </c>
      <c r="U175" s="45">
        <f t="shared" ca="1" si="56"/>
        <v>0</v>
      </c>
      <c r="V175" s="45">
        <f t="shared" si="57"/>
        <v>0</v>
      </c>
      <c r="W175" s="45">
        <f t="shared" ca="1" si="50"/>
        <v>0</v>
      </c>
      <c r="X175" s="25">
        <f t="shared" ca="1" si="58"/>
        <v>5.4660631576552987E-10</v>
      </c>
      <c r="Y175" s="341"/>
      <c r="Z175" s="28">
        <f t="shared" ca="1" si="59"/>
        <v>0</v>
      </c>
      <c r="AA175" s="233"/>
      <c r="AB175" s="45">
        <f t="shared" ca="1" si="51"/>
        <v>0</v>
      </c>
      <c r="AC175" s="45">
        <f t="shared" ca="1" si="43"/>
        <v>0</v>
      </c>
      <c r="AD175" s="25">
        <f t="shared" ca="1" si="44"/>
        <v>0</v>
      </c>
    </row>
    <row r="176" spans="4:30" x14ac:dyDescent="0.35">
      <c r="D176" s="20">
        <v>172</v>
      </c>
      <c r="E176" s="21">
        <f t="shared" ca="1" si="52"/>
        <v>49887</v>
      </c>
      <c r="F176" s="44">
        <f t="shared" ca="1" si="45"/>
        <v>49917</v>
      </c>
      <c r="G176" s="22" t="s">
        <v>119</v>
      </c>
      <c r="H176" s="44">
        <f t="shared" ca="1" si="60"/>
        <v>49887</v>
      </c>
      <c r="I176" s="158">
        <f t="shared" si="53"/>
        <v>0</v>
      </c>
      <c r="J176" s="45">
        <f t="shared" ca="1" si="61"/>
        <v>0</v>
      </c>
      <c r="K176" s="158">
        <f t="shared" si="54"/>
        <v>0</v>
      </c>
      <c r="L176" s="45"/>
      <c r="M176" s="45">
        <f t="shared" si="55"/>
        <v>0</v>
      </c>
      <c r="N176" s="257">
        <f t="shared" ca="1" si="46"/>
        <v>0.05</v>
      </c>
      <c r="O176" s="23"/>
      <c r="P176" s="255">
        <f t="shared" ca="1" si="47"/>
        <v>9.4999999999999998E-3</v>
      </c>
      <c r="Q176" s="163">
        <f t="shared" ca="1" si="48"/>
        <v>0.05</v>
      </c>
      <c r="R176" s="164">
        <f ca="1">NPV(Q175/12,K176:$K$244) + ($A$14+$A$15+$A$16)/POWER(1+Q175/12,$A$28-D176+1)</f>
        <v>0</v>
      </c>
      <c r="S176" s="164">
        <f ca="1">NPV(Q176/12,K176:$K$244) + ($A$14+$A$15+$A$16)/POWER(1+Q176/12,$A$28-D176+1)</f>
        <v>0</v>
      </c>
      <c r="T176" s="45">
        <f t="shared" ca="1" si="49"/>
        <v>5.4660631576552987E-10</v>
      </c>
      <c r="U176" s="45">
        <f t="shared" ca="1" si="56"/>
        <v>0</v>
      </c>
      <c r="V176" s="45">
        <f t="shared" si="57"/>
        <v>0</v>
      </c>
      <c r="W176" s="45">
        <f t="shared" ca="1" si="50"/>
        <v>0</v>
      </c>
      <c r="X176" s="25">
        <f t="shared" ca="1" si="58"/>
        <v>5.4660631576552987E-10</v>
      </c>
      <c r="Y176" s="341"/>
      <c r="Z176" s="28">
        <f t="shared" ca="1" si="59"/>
        <v>0</v>
      </c>
      <c r="AA176" s="233"/>
      <c r="AB176" s="45">
        <f t="shared" ca="1" si="51"/>
        <v>0</v>
      </c>
      <c r="AC176" s="45">
        <f t="shared" ca="1" si="43"/>
        <v>0</v>
      </c>
      <c r="AD176" s="25">
        <f t="shared" ca="1" si="44"/>
        <v>0</v>
      </c>
    </row>
    <row r="177" spans="4:30" x14ac:dyDescent="0.35">
      <c r="D177" s="20">
        <v>173</v>
      </c>
      <c r="E177" s="21">
        <f t="shared" ca="1" si="52"/>
        <v>49918</v>
      </c>
      <c r="F177" s="44">
        <f t="shared" ca="1" si="45"/>
        <v>49947</v>
      </c>
      <c r="G177" s="22" t="s">
        <v>119</v>
      </c>
      <c r="H177" s="44">
        <f t="shared" ca="1" si="60"/>
        <v>49918</v>
      </c>
      <c r="I177" s="158">
        <f t="shared" si="53"/>
        <v>0</v>
      </c>
      <c r="J177" s="45">
        <f t="shared" ca="1" si="61"/>
        <v>0</v>
      </c>
      <c r="K177" s="158">
        <f t="shared" si="54"/>
        <v>0</v>
      </c>
      <c r="L177" s="45"/>
      <c r="M177" s="45">
        <f t="shared" si="55"/>
        <v>0</v>
      </c>
      <c r="N177" s="257">
        <f t="shared" ca="1" si="46"/>
        <v>0.05</v>
      </c>
      <c r="O177" s="23"/>
      <c r="P177" s="255">
        <f t="shared" ca="1" si="47"/>
        <v>9.4999999999999998E-3</v>
      </c>
      <c r="Q177" s="163">
        <f t="shared" ca="1" si="48"/>
        <v>0.05</v>
      </c>
      <c r="R177" s="164">
        <f ca="1">NPV(Q176/12,K177:$K$244) + ($A$14+$A$15+$A$16)/POWER(1+Q176/12,$A$28-D177+1)</f>
        <v>0</v>
      </c>
      <c r="S177" s="164">
        <f ca="1">NPV(Q177/12,K177:$K$244) + ($A$14+$A$15+$A$16)/POWER(1+Q177/12,$A$28-D177+1)</f>
        <v>0</v>
      </c>
      <c r="T177" s="45">
        <f t="shared" ca="1" si="49"/>
        <v>5.4660631576552987E-10</v>
      </c>
      <c r="U177" s="45">
        <f t="shared" ca="1" si="56"/>
        <v>0</v>
      </c>
      <c r="V177" s="45">
        <f t="shared" si="57"/>
        <v>0</v>
      </c>
      <c r="W177" s="45">
        <f t="shared" ca="1" si="50"/>
        <v>0</v>
      </c>
      <c r="X177" s="25">
        <f t="shared" ca="1" si="58"/>
        <v>5.4660631576552987E-10</v>
      </c>
      <c r="Y177" s="341"/>
      <c r="Z177" s="28">
        <f t="shared" ca="1" si="59"/>
        <v>0</v>
      </c>
      <c r="AA177" s="233"/>
      <c r="AB177" s="45">
        <f t="shared" ca="1" si="51"/>
        <v>0</v>
      </c>
      <c r="AC177" s="45">
        <f t="shared" ca="1" si="43"/>
        <v>0</v>
      </c>
      <c r="AD177" s="25">
        <f t="shared" ca="1" si="44"/>
        <v>0</v>
      </c>
    </row>
    <row r="178" spans="4:30" x14ac:dyDescent="0.35">
      <c r="D178" s="20">
        <v>174</v>
      </c>
      <c r="E178" s="21">
        <f t="shared" ca="1" si="52"/>
        <v>49948</v>
      </c>
      <c r="F178" s="44">
        <f t="shared" ca="1" si="45"/>
        <v>49978</v>
      </c>
      <c r="G178" s="22" t="s">
        <v>119</v>
      </c>
      <c r="H178" s="44">
        <f t="shared" ca="1" si="60"/>
        <v>49948</v>
      </c>
      <c r="I178" s="158">
        <f t="shared" si="53"/>
        <v>0</v>
      </c>
      <c r="J178" s="45">
        <f t="shared" ca="1" si="61"/>
        <v>0</v>
      </c>
      <c r="K178" s="158">
        <f t="shared" si="54"/>
        <v>0</v>
      </c>
      <c r="L178" s="45"/>
      <c r="M178" s="45">
        <f t="shared" si="55"/>
        <v>0</v>
      </c>
      <c r="N178" s="257">
        <f t="shared" ca="1" si="46"/>
        <v>0.05</v>
      </c>
      <c r="O178" s="23"/>
      <c r="P178" s="255">
        <f t="shared" ca="1" si="47"/>
        <v>9.4999999999999998E-3</v>
      </c>
      <c r="Q178" s="163">
        <f t="shared" ca="1" si="48"/>
        <v>0.05</v>
      </c>
      <c r="R178" s="164">
        <f ca="1">NPV(Q177/12,K178:$K$244) + ($A$14+$A$15+$A$16)/POWER(1+Q177/12,$A$28-D178+1)</f>
        <v>0</v>
      </c>
      <c r="S178" s="164">
        <f ca="1">NPV(Q178/12,K178:$K$244) + ($A$14+$A$15+$A$16)/POWER(1+Q178/12,$A$28-D178+1)</f>
        <v>0</v>
      </c>
      <c r="T178" s="45">
        <f t="shared" ca="1" si="49"/>
        <v>5.4660631576552987E-10</v>
      </c>
      <c r="U178" s="45">
        <f t="shared" ca="1" si="56"/>
        <v>0</v>
      </c>
      <c r="V178" s="45">
        <f t="shared" si="57"/>
        <v>0</v>
      </c>
      <c r="W178" s="45">
        <f t="shared" ca="1" si="50"/>
        <v>0</v>
      </c>
      <c r="X178" s="25">
        <f t="shared" ca="1" si="58"/>
        <v>5.4660631576552987E-10</v>
      </c>
      <c r="Y178" s="341"/>
      <c r="Z178" s="28">
        <f t="shared" ca="1" si="59"/>
        <v>0</v>
      </c>
      <c r="AA178" s="233"/>
      <c r="AB178" s="45">
        <f t="shared" ca="1" si="51"/>
        <v>0</v>
      </c>
      <c r="AC178" s="45">
        <f t="shared" ca="1" si="43"/>
        <v>0</v>
      </c>
      <c r="AD178" s="25">
        <f t="shared" ca="1" si="44"/>
        <v>0</v>
      </c>
    </row>
    <row r="179" spans="4:30" x14ac:dyDescent="0.35">
      <c r="D179" s="20">
        <v>175</v>
      </c>
      <c r="E179" s="21">
        <f t="shared" ca="1" si="52"/>
        <v>49979</v>
      </c>
      <c r="F179" s="44">
        <f t="shared" ca="1" si="45"/>
        <v>50008</v>
      </c>
      <c r="G179" s="22" t="s">
        <v>119</v>
      </c>
      <c r="H179" s="44">
        <f t="shared" ca="1" si="60"/>
        <v>49979</v>
      </c>
      <c r="I179" s="158">
        <f t="shared" si="53"/>
        <v>0</v>
      </c>
      <c r="J179" s="45">
        <f t="shared" ca="1" si="61"/>
        <v>0</v>
      </c>
      <c r="K179" s="158">
        <f t="shared" si="54"/>
        <v>0</v>
      </c>
      <c r="L179" s="45"/>
      <c r="M179" s="45">
        <f t="shared" si="55"/>
        <v>0</v>
      </c>
      <c r="N179" s="257">
        <f t="shared" ca="1" si="46"/>
        <v>0.05</v>
      </c>
      <c r="O179" s="23"/>
      <c r="P179" s="255">
        <f t="shared" ca="1" si="47"/>
        <v>9.4999999999999998E-3</v>
      </c>
      <c r="Q179" s="163">
        <f t="shared" ca="1" si="48"/>
        <v>0.05</v>
      </c>
      <c r="R179" s="164">
        <f ca="1">NPV(Q178/12,K179:$K$244) + ($A$14+$A$15+$A$16)/POWER(1+Q178/12,$A$28-D179+1)</f>
        <v>0</v>
      </c>
      <c r="S179" s="164">
        <f ca="1">NPV(Q179/12,K179:$K$244) + ($A$14+$A$15+$A$16)/POWER(1+Q179/12,$A$28-D179+1)</f>
        <v>0</v>
      </c>
      <c r="T179" s="45">
        <f t="shared" ca="1" si="49"/>
        <v>5.4660631576552987E-10</v>
      </c>
      <c r="U179" s="45">
        <f t="shared" ca="1" si="56"/>
        <v>0</v>
      </c>
      <c r="V179" s="45">
        <f t="shared" si="57"/>
        <v>0</v>
      </c>
      <c r="W179" s="45">
        <f t="shared" ca="1" si="50"/>
        <v>0</v>
      </c>
      <c r="X179" s="25">
        <f t="shared" ca="1" si="58"/>
        <v>5.4660631576552987E-10</v>
      </c>
      <c r="Y179" s="341"/>
      <c r="Z179" s="28">
        <f t="shared" ca="1" si="59"/>
        <v>0</v>
      </c>
      <c r="AA179" s="233"/>
      <c r="AB179" s="45">
        <f t="shared" ca="1" si="51"/>
        <v>0</v>
      </c>
      <c r="AC179" s="45">
        <f t="shared" ca="1" si="43"/>
        <v>0</v>
      </c>
      <c r="AD179" s="25">
        <f t="shared" ca="1" si="44"/>
        <v>0</v>
      </c>
    </row>
    <row r="180" spans="4:30" x14ac:dyDescent="0.35">
      <c r="D180" s="20">
        <v>176</v>
      </c>
      <c r="E180" s="21">
        <f t="shared" ca="1" si="52"/>
        <v>50009</v>
      </c>
      <c r="F180" s="44">
        <f t="shared" ca="1" si="45"/>
        <v>50039</v>
      </c>
      <c r="G180" s="22" t="s">
        <v>119</v>
      </c>
      <c r="H180" s="44">
        <f t="shared" ca="1" si="60"/>
        <v>50009</v>
      </c>
      <c r="I180" s="158">
        <f t="shared" si="53"/>
        <v>0</v>
      </c>
      <c r="J180" s="45">
        <f t="shared" ca="1" si="61"/>
        <v>0</v>
      </c>
      <c r="K180" s="158">
        <f t="shared" si="54"/>
        <v>0</v>
      </c>
      <c r="L180" s="45"/>
      <c r="M180" s="45">
        <f t="shared" si="55"/>
        <v>0</v>
      </c>
      <c r="N180" s="257">
        <f t="shared" ca="1" si="46"/>
        <v>0.05</v>
      </c>
      <c r="O180" s="23"/>
      <c r="P180" s="255">
        <f t="shared" ca="1" si="47"/>
        <v>9.4999999999999998E-3</v>
      </c>
      <c r="Q180" s="163">
        <f t="shared" ca="1" si="48"/>
        <v>0.05</v>
      </c>
      <c r="R180" s="164">
        <f ca="1">NPV(Q179/12,K180:$K$244) + ($A$14+$A$15+$A$16)/POWER(1+Q179/12,$A$28-D180+1)</f>
        <v>0</v>
      </c>
      <c r="S180" s="164">
        <f ca="1">NPV(Q180/12,K180:$K$244) + ($A$14+$A$15+$A$16)/POWER(1+Q180/12,$A$28-D180+1)</f>
        <v>0</v>
      </c>
      <c r="T180" s="45">
        <f t="shared" ca="1" si="49"/>
        <v>5.4660631576552987E-10</v>
      </c>
      <c r="U180" s="45">
        <f t="shared" ca="1" si="56"/>
        <v>0</v>
      </c>
      <c r="V180" s="45">
        <f t="shared" si="57"/>
        <v>0</v>
      </c>
      <c r="W180" s="45">
        <f t="shared" ca="1" si="50"/>
        <v>0</v>
      </c>
      <c r="X180" s="25">
        <f t="shared" ca="1" si="58"/>
        <v>5.4660631576552987E-10</v>
      </c>
      <c r="Y180" s="341"/>
      <c r="Z180" s="28">
        <f t="shared" ca="1" si="59"/>
        <v>0</v>
      </c>
      <c r="AA180" s="233"/>
      <c r="AB180" s="45">
        <f t="shared" ca="1" si="51"/>
        <v>0</v>
      </c>
      <c r="AC180" s="45">
        <f t="shared" ca="1" si="43"/>
        <v>0</v>
      </c>
      <c r="AD180" s="25">
        <f t="shared" ca="1" si="44"/>
        <v>0</v>
      </c>
    </row>
    <row r="181" spans="4:30" x14ac:dyDescent="0.35">
      <c r="D181" s="20">
        <v>177</v>
      </c>
      <c r="E181" s="21">
        <f t="shared" ca="1" si="52"/>
        <v>50040</v>
      </c>
      <c r="F181" s="44">
        <f t="shared" ca="1" si="45"/>
        <v>50070</v>
      </c>
      <c r="G181" s="22" t="s">
        <v>119</v>
      </c>
      <c r="H181" s="44">
        <f t="shared" ca="1" si="60"/>
        <v>50040</v>
      </c>
      <c r="I181" s="158">
        <f t="shared" si="53"/>
        <v>0</v>
      </c>
      <c r="J181" s="45">
        <f t="shared" ca="1" si="61"/>
        <v>0</v>
      </c>
      <c r="K181" s="158">
        <f t="shared" si="54"/>
        <v>0</v>
      </c>
      <c r="L181" s="45"/>
      <c r="M181" s="45">
        <f t="shared" si="55"/>
        <v>0</v>
      </c>
      <c r="N181" s="257">
        <f t="shared" ca="1" si="46"/>
        <v>0.05</v>
      </c>
      <c r="O181" s="23"/>
      <c r="P181" s="255">
        <f t="shared" ca="1" si="47"/>
        <v>9.4999999999999998E-3</v>
      </c>
      <c r="Q181" s="163">
        <f t="shared" ca="1" si="48"/>
        <v>0.05</v>
      </c>
      <c r="R181" s="164">
        <f ca="1">NPV(Q180/12,K181:$K$244) + ($A$14+$A$15+$A$16)/POWER(1+Q180/12,$A$28-D181+1)</f>
        <v>0</v>
      </c>
      <c r="S181" s="164">
        <f ca="1">NPV(Q181/12,K181:$K$244) + ($A$14+$A$15+$A$16)/POWER(1+Q181/12,$A$28-D181+1)</f>
        <v>0</v>
      </c>
      <c r="T181" s="45">
        <f t="shared" ca="1" si="49"/>
        <v>5.4660631576552987E-10</v>
      </c>
      <c r="U181" s="45">
        <f t="shared" ca="1" si="56"/>
        <v>0</v>
      </c>
      <c r="V181" s="45">
        <f t="shared" si="57"/>
        <v>0</v>
      </c>
      <c r="W181" s="45">
        <f t="shared" ca="1" si="50"/>
        <v>0</v>
      </c>
      <c r="X181" s="25">
        <f t="shared" ca="1" si="58"/>
        <v>5.4660631576552987E-10</v>
      </c>
      <c r="Y181" s="341"/>
      <c r="Z181" s="28">
        <f t="shared" ca="1" si="59"/>
        <v>0</v>
      </c>
      <c r="AA181" s="233"/>
      <c r="AB181" s="45">
        <f t="shared" ca="1" si="51"/>
        <v>0</v>
      </c>
      <c r="AC181" s="45">
        <f t="shared" ca="1" si="43"/>
        <v>0</v>
      </c>
      <c r="AD181" s="25">
        <f t="shared" ca="1" si="44"/>
        <v>0</v>
      </c>
    </row>
    <row r="182" spans="4:30" x14ac:dyDescent="0.35">
      <c r="D182" s="20">
        <v>178</v>
      </c>
      <c r="E182" s="21">
        <f t="shared" ca="1" si="52"/>
        <v>50071</v>
      </c>
      <c r="F182" s="44">
        <f t="shared" ca="1" si="45"/>
        <v>50098</v>
      </c>
      <c r="G182" s="22" t="s">
        <v>119</v>
      </c>
      <c r="H182" s="44">
        <f t="shared" ca="1" si="60"/>
        <v>50071</v>
      </c>
      <c r="I182" s="158">
        <f t="shared" si="53"/>
        <v>0</v>
      </c>
      <c r="J182" s="45">
        <f t="shared" ca="1" si="61"/>
        <v>0</v>
      </c>
      <c r="K182" s="158">
        <f t="shared" si="54"/>
        <v>0</v>
      </c>
      <c r="L182" s="45"/>
      <c r="M182" s="45">
        <f t="shared" si="55"/>
        <v>0</v>
      </c>
      <c r="N182" s="257">
        <f t="shared" ca="1" si="46"/>
        <v>0.05</v>
      </c>
      <c r="O182" s="23"/>
      <c r="P182" s="255">
        <f t="shared" ca="1" si="47"/>
        <v>9.4999999999999998E-3</v>
      </c>
      <c r="Q182" s="163">
        <f t="shared" ca="1" si="48"/>
        <v>0.05</v>
      </c>
      <c r="R182" s="164">
        <f ca="1">NPV(Q181/12,K182:$K$244) + ($A$14+$A$15+$A$16)/POWER(1+Q181/12,$A$28-D182+1)</f>
        <v>0</v>
      </c>
      <c r="S182" s="164">
        <f ca="1">NPV(Q182/12,K182:$K$244) + ($A$14+$A$15+$A$16)/POWER(1+Q182/12,$A$28-D182+1)</f>
        <v>0</v>
      </c>
      <c r="T182" s="45">
        <f t="shared" ca="1" si="49"/>
        <v>5.4660631576552987E-10</v>
      </c>
      <c r="U182" s="45">
        <f t="shared" ca="1" si="56"/>
        <v>0</v>
      </c>
      <c r="V182" s="45">
        <f t="shared" si="57"/>
        <v>0</v>
      </c>
      <c r="W182" s="45">
        <f t="shared" ca="1" si="50"/>
        <v>0</v>
      </c>
      <c r="X182" s="25">
        <f t="shared" ca="1" si="58"/>
        <v>5.4660631576552987E-10</v>
      </c>
      <c r="Y182" s="341"/>
      <c r="Z182" s="28">
        <f t="shared" ca="1" si="59"/>
        <v>0</v>
      </c>
      <c r="AA182" s="233"/>
      <c r="AB182" s="45">
        <f t="shared" ca="1" si="51"/>
        <v>0</v>
      </c>
      <c r="AC182" s="45">
        <f t="shared" ca="1" si="43"/>
        <v>0</v>
      </c>
      <c r="AD182" s="25">
        <f t="shared" ca="1" si="44"/>
        <v>0</v>
      </c>
    </row>
    <row r="183" spans="4:30" x14ac:dyDescent="0.35">
      <c r="D183" s="20">
        <v>179</v>
      </c>
      <c r="E183" s="21">
        <f t="shared" ca="1" si="52"/>
        <v>50099</v>
      </c>
      <c r="F183" s="44">
        <f t="shared" ca="1" si="45"/>
        <v>50129</v>
      </c>
      <c r="G183" s="22" t="s">
        <v>119</v>
      </c>
      <c r="H183" s="44">
        <f t="shared" ca="1" si="60"/>
        <v>50099</v>
      </c>
      <c r="I183" s="158">
        <f t="shared" si="53"/>
        <v>0</v>
      </c>
      <c r="J183" s="45">
        <f t="shared" ca="1" si="61"/>
        <v>0</v>
      </c>
      <c r="K183" s="158">
        <f t="shared" si="54"/>
        <v>0</v>
      </c>
      <c r="L183" s="45"/>
      <c r="M183" s="45">
        <f t="shared" si="55"/>
        <v>0</v>
      </c>
      <c r="N183" s="257">
        <f t="shared" ca="1" si="46"/>
        <v>0.05</v>
      </c>
      <c r="O183" s="23"/>
      <c r="P183" s="255">
        <f t="shared" ca="1" si="47"/>
        <v>9.4999999999999998E-3</v>
      </c>
      <c r="Q183" s="163">
        <f t="shared" ca="1" si="48"/>
        <v>0.05</v>
      </c>
      <c r="R183" s="164">
        <f ca="1">NPV(Q182/12,K183:$K$244) + ($A$14+$A$15+$A$16)/POWER(1+Q182/12,$A$28-D183+1)</f>
        <v>0</v>
      </c>
      <c r="S183" s="164">
        <f ca="1">NPV(Q183/12,K183:$K$244) + ($A$14+$A$15+$A$16)/POWER(1+Q183/12,$A$28-D183+1)</f>
        <v>0</v>
      </c>
      <c r="T183" s="45">
        <f t="shared" ca="1" si="49"/>
        <v>5.4660631576552987E-10</v>
      </c>
      <c r="U183" s="45">
        <f t="shared" ca="1" si="56"/>
        <v>0</v>
      </c>
      <c r="V183" s="45">
        <f t="shared" si="57"/>
        <v>0</v>
      </c>
      <c r="W183" s="45">
        <f t="shared" ca="1" si="50"/>
        <v>0</v>
      </c>
      <c r="X183" s="25">
        <f t="shared" ca="1" si="58"/>
        <v>5.4660631576552987E-10</v>
      </c>
      <c r="Y183" s="341"/>
      <c r="Z183" s="28">
        <f t="shared" ca="1" si="59"/>
        <v>0</v>
      </c>
      <c r="AA183" s="233"/>
      <c r="AB183" s="45">
        <f t="shared" ca="1" si="51"/>
        <v>0</v>
      </c>
      <c r="AC183" s="45">
        <f t="shared" ca="1" si="43"/>
        <v>0</v>
      </c>
      <c r="AD183" s="25">
        <f t="shared" ca="1" si="44"/>
        <v>0</v>
      </c>
    </row>
    <row r="184" spans="4:30" x14ac:dyDescent="0.35">
      <c r="D184" s="20">
        <v>180</v>
      </c>
      <c r="E184" s="21">
        <f t="shared" ca="1" si="52"/>
        <v>50130</v>
      </c>
      <c r="F184" s="44">
        <f t="shared" ca="1" si="45"/>
        <v>50159</v>
      </c>
      <c r="G184" s="22" t="s">
        <v>119</v>
      </c>
      <c r="H184" s="44">
        <f t="shared" ca="1" si="60"/>
        <v>50130</v>
      </c>
      <c r="I184" s="158">
        <f t="shared" si="53"/>
        <v>0</v>
      </c>
      <c r="J184" s="45">
        <f t="shared" ca="1" si="61"/>
        <v>0</v>
      </c>
      <c r="K184" s="158">
        <f t="shared" si="54"/>
        <v>0</v>
      </c>
      <c r="L184" s="45"/>
      <c r="M184" s="45">
        <f t="shared" si="55"/>
        <v>0</v>
      </c>
      <c r="N184" s="257">
        <f t="shared" ca="1" si="46"/>
        <v>0.05</v>
      </c>
      <c r="O184" s="23"/>
      <c r="P184" s="255">
        <f t="shared" ca="1" si="47"/>
        <v>9.4999999999999998E-3</v>
      </c>
      <c r="Q184" s="163">
        <f t="shared" ca="1" si="48"/>
        <v>0.05</v>
      </c>
      <c r="R184" s="164">
        <f ca="1">NPV(Q183/12,K184:$K$244) + ($A$14+$A$15+$A$16)/POWER(1+Q183/12,$A$28-D184+1)</f>
        <v>0</v>
      </c>
      <c r="S184" s="164">
        <f ca="1">NPV(Q184/12,K184:$K$244) + ($A$14+$A$15+$A$16)/POWER(1+Q184/12,$A$28-D184+1)</f>
        <v>0</v>
      </c>
      <c r="T184" s="45">
        <f t="shared" ca="1" si="49"/>
        <v>5.4660631576552987E-10</v>
      </c>
      <c r="U184" s="45">
        <f t="shared" ca="1" si="56"/>
        <v>0</v>
      </c>
      <c r="V184" s="45">
        <f t="shared" si="57"/>
        <v>0</v>
      </c>
      <c r="W184" s="45">
        <f t="shared" ca="1" si="50"/>
        <v>0</v>
      </c>
      <c r="X184" s="25">
        <f t="shared" ca="1" si="58"/>
        <v>5.4660631576552987E-10</v>
      </c>
      <c r="Y184" s="341"/>
      <c r="Z184" s="28">
        <f t="shared" ca="1" si="59"/>
        <v>0</v>
      </c>
      <c r="AA184" s="233"/>
      <c r="AB184" s="45">
        <f t="shared" ca="1" si="51"/>
        <v>0</v>
      </c>
      <c r="AC184" s="45">
        <f t="shared" ca="1" si="43"/>
        <v>0</v>
      </c>
      <c r="AD184" s="25">
        <f t="shared" ca="1" si="44"/>
        <v>0</v>
      </c>
    </row>
    <row r="185" spans="4:30" x14ac:dyDescent="0.35">
      <c r="D185" s="20">
        <v>181</v>
      </c>
      <c r="E185" s="21">
        <f t="shared" ca="1" si="52"/>
        <v>50160</v>
      </c>
      <c r="F185" s="44">
        <f t="shared" ca="1" si="45"/>
        <v>50190</v>
      </c>
      <c r="G185" s="22" t="s">
        <v>119</v>
      </c>
      <c r="H185" s="44">
        <f t="shared" ca="1" si="60"/>
        <v>50160</v>
      </c>
      <c r="I185" s="158">
        <f t="shared" si="53"/>
        <v>0</v>
      </c>
      <c r="J185" s="45">
        <f t="shared" ca="1" si="61"/>
        <v>0</v>
      </c>
      <c r="K185" s="158">
        <f t="shared" si="54"/>
        <v>0</v>
      </c>
      <c r="L185" s="45"/>
      <c r="M185" s="45">
        <f t="shared" si="55"/>
        <v>0</v>
      </c>
      <c r="N185" s="257">
        <f t="shared" ca="1" si="46"/>
        <v>0.05</v>
      </c>
      <c r="O185" s="23"/>
      <c r="P185" s="255">
        <f t="shared" ca="1" si="47"/>
        <v>9.4999999999999998E-3</v>
      </c>
      <c r="Q185" s="163">
        <f t="shared" ca="1" si="48"/>
        <v>0.05</v>
      </c>
      <c r="R185" s="164">
        <f ca="1">NPV(Q184/12,K185:$K$244) + ($A$14+$A$15+$A$16)/POWER(1+Q184/12,$A$28-D185+1)</f>
        <v>0</v>
      </c>
      <c r="S185" s="164">
        <f ca="1">NPV(Q185/12,K185:$K$244) + ($A$14+$A$15+$A$16)/POWER(1+Q185/12,$A$28-D185+1)</f>
        <v>0</v>
      </c>
      <c r="T185" s="45">
        <f t="shared" ca="1" si="49"/>
        <v>5.4660631576552987E-10</v>
      </c>
      <c r="U185" s="45">
        <f t="shared" ca="1" si="56"/>
        <v>0</v>
      </c>
      <c r="V185" s="45">
        <f t="shared" si="57"/>
        <v>0</v>
      </c>
      <c r="W185" s="45">
        <f t="shared" ca="1" si="50"/>
        <v>0</v>
      </c>
      <c r="X185" s="25">
        <f t="shared" ca="1" si="58"/>
        <v>5.4660631576552987E-10</v>
      </c>
      <c r="Y185" s="341"/>
      <c r="Z185" s="28">
        <f t="shared" ca="1" si="59"/>
        <v>0</v>
      </c>
      <c r="AA185" s="233"/>
      <c r="AB185" s="45">
        <f t="shared" ca="1" si="51"/>
        <v>0</v>
      </c>
      <c r="AC185" s="45">
        <f t="shared" ca="1" si="43"/>
        <v>0</v>
      </c>
      <c r="AD185" s="25">
        <f t="shared" ca="1" si="44"/>
        <v>0</v>
      </c>
    </row>
    <row r="186" spans="4:30" x14ac:dyDescent="0.35">
      <c r="D186" s="20">
        <v>182</v>
      </c>
      <c r="E186" s="21">
        <f t="shared" ca="1" si="52"/>
        <v>50191</v>
      </c>
      <c r="F186" s="44">
        <f t="shared" ca="1" si="45"/>
        <v>50220</v>
      </c>
      <c r="G186" s="22" t="s">
        <v>119</v>
      </c>
      <c r="H186" s="44">
        <f t="shared" ca="1" si="60"/>
        <v>50191</v>
      </c>
      <c r="I186" s="158">
        <f t="shared" si="53"/>
        <v>0</v>
      </c>
      <c r="J186" s="45">
        <f t="shared" ca="1" si="61"/>
        <v>0</v>
      </c>
      <c r="K186" s="158">
        <f t="shared" si="54"/>
        <v>0</v>
      </c>
      <c r="L186" s="45"/>
      <c r="M186" s="45">
        <f t="shared" si="55"/>
        <v>0</v>
      </c>
      <c r="N186" s="257">
        <f t="shared" ca="1" si="46"/>
        <v>0.05</v>
      </c>
      <c r="O186" s="23"/>
      <c r="P186" s="255">
        <f t="shared" ca="1" si="47"/>
        <v>9.4999999999999998E-3</v>
      </c>
      <c r="Q186" s="163">
        <f t="shared" ca="1" si="48"/>
        <v>0.05</v>
      </c>
      <c r="R186" s="164">
        <f ca="1">NPV(Q185/12,K186:$K$244) + ($A$14+$A$15+$A$16)/POWER(1+Q185/12,$A$28-D186+1)</f>
        <v>0</v>
      </c>
      <c r="S186" s="164">
        <f ca="1">NPV(Q186/12,K186:$K$244) + ($A$14+$A$15+$A$16)/POWER(1+Q186/12,$A$28-D186+1)</f>
        <v>0</v>
      </c>
      <c r="T186" s="45">
        <f t="shared" ca="1" si="49"/>
        <v>5.4660631576552987E-10</v>
      </c>
      <c r="U186" s="45">
        <f t="shared" ca="1" si="56"/>
        <v>0</v>
      </c>
      <c r="V186" s="45">
        <f t="shared" si="57"/>
        <v>0</v>
      </c>
      <c r="W186" s="45">
        <f t="shared" ca="1" si="50"/>
        <v>0</v>
      </c>
      <c r="X186" s="25">
        <f t="shared" ca="1" si="58"/>
        <v>5.4660631576552987E-10</v>
      </c>
      <c r="Y186" s="341"/>
      <c r="Z186" s="28">
        <f t="shared" ca="1" si="59"/>
        <v>0</v>
      </c>
      <c r="AA186" s="233"/>
      <c r="AB186" s="45">
        <f t="shared" ca="1" si="51"/>
        <v>0</v>
      </c>
      <c r="AC186" s="45">
        <f t="shared" ca="1" si="43"/>
        <v>0</v>
      </c>
      <c r="AD186" s="25">
        <f t="shared" ca="1" si="44"/>
        <v>0</v>
      </c>
    </row>
    <row r="187" spans="4:30" x14ac:dyDescent="0.35">
      <c r="D187" s="20">
        <v>183</v>
      </c>
      <c r="E187" s="21">
        <f t="shared" ca="1" si="52"/>
        <v>50221</v>
      </c>
      <c r="F187" s="44">
        <f t="shared" ca="1" si="45"/>
        <v>50251</v>
      </c>
      <c r="G187" s="22" t="s">
        <v>119</v>
      </c>
      <c r="H187" s="44">
        <f t="shared" ca="1" si="60"/>
        <v>50221</v>
      </c>
      <c r="I187" s="158">
        <f t="shared" si="53"/>
        <v>0</v>
      </c>
      <c r="J187" s="45">
        <f t="shared" ca="1" si="61"/>
        <v>0</v>
      </c>
      <c r="K187" s="158">
        <f t="shared" si="54"/>
        <v>0</v>
      </c>
      <c r="L187" s="45"/>
      <c r="M187" s="45">
        <f t="shared" si="55"/>
        <v>0</v>
      </c>
      <c r="N187" s="257">
        <f t="shared" ca="1" si="46"/>
        <v>0.05</v>
      </c>
      <c r="O187" s="23"/>
      <c r="P187" s="255">
        <f t="shared" ca="1" si="47"/>
        <v>9.4999999999999998E-3</v>
      </c>
      <c r="Q187" s="163">
        <f t="shared" ca="1" si="48"/>
        <v>0.05</v>
      </c>
      <c r="R187" s="164">
        <f ca="1">NPV(Q186/12,K187:$K$244) + ($A$14+$A$15+$A$16)/POWER(1+Q186/12,$A$28-D187+1)</f>
        <v>0</v>
      </c>
      <c r="S187" s="164">
        <f ca="1">NPV(Q187/12,K187:$K$244) + ($A$14+$A$15+$A$16)/POWER(1+Q187/12,$A$28-D187+1)</f>
        <v>0</v>
      </c>
      <c r="T187" s="45">
        <f t="shared" ca="1" si="49"/>
        <v>5.4660631576552987E-10</v>
      </c>
      <c r="U187" s="45">
        <f t="shared" ca="1" si="56"/>
        <v>0</v>
      </c>
      <c r="V187" s="45">
        <f t="shared" si="57"/>
        <v>0</v>
      </c>
      <c r="W187" s="45">
        <f t="shared" ca="1" si="50"/>
        <v>0</v>
      </c>
      <c r="X187" s="25">
        <f t="shared" ca="1" si="58"/>
        <v>5.4660631576552987E-10</v>
      </c>
      <c r="Y187" s="341"/>
      <c r="Z187" s="28">
        <f t="shared" ca="1" si="59"/>
        <v>0</v>
      </c>
      <c r="AA187" s="233"/>
      <c r="AB187" s="45">
        <f t="shared" ca="1" si="51"/>
        <v>0</v>
      </c>
      <c r="AC187" s="45">
        <f t="shared" ca="1" si="43"/>
        <v>0</v>
      </c>
      <c r="AD187" s="25">
        <f t="shared" ca="1" si="44"/>
        <v>0</v>
      </c>
    </row>
    <row r="188" spans="4:30" x14ac:dyDescent="0.35">
      <c r="D188" s="20">
        <v>184</v>
      </c>
      <c r="E188" s="21">
        <f t="shared" ca="1" si="52"/>
        <v>50252</v>
      </c>
      <c r="F188" s="44">
        <f t="shared" ca="1" si="45"/>
        <v>50282</v>
      </c>
      <c r="G188" s="22" t="s">
        <v>119</v>
      </c>
      <c r="H188" s="44">
        <f t="shared" ca="1" si="60"/>
        <v>50252</v>
      </c>
      <c r="I188" s="158">
        <f t="shared" si="53"/>
        <v>0</v>
      </c>
      <c r="J188" s="45">
        <f t="shared" ca="1" si="61"/>
        <v>0</v>
      </c>
      <c r="K188" s="158">
        <f t="shared" si="54"/>
        <v>0</v>
      </c>
      <c r="L188" s="45"/>
      <c r="M188" s="45">
        <f t="shared" si="55"/>
        <v>0</v>
      </c>
      <c r="N188" s="257">
        <f t="shared" ca="1" si="46"/>
        <v>0.05</v>
      </c>
      <c r="O188" s="23"/>
      <c r="P188" s="255">
        <f t="shared" ca="1" si="47"/>
        <v>9.4999999999999998E-3</v>
      </c>
      <c r="Q188" s="163">
        <f t="shared" ca="1" si="48"/>
        <v>0.05</v>
      </c>
      <c r="R188" s="164">
        <f ca="1">NPV(Q187/12,K188:$K$244) + ($A$14+$A$15+$A$16)/POWER(1+Q187/12,$A$28-D188+1)</f>
        <v>0</v>
      </c>
      <c r="S188" s="164">
        <f ca="1">NPV(Q188/12,K188:$K$244) + ($A$14+$A$15+$A$16)/POWER(1+Q188/12,$A$28-D188+1)</f>
        <v>0</v>
      </c>
      <c r="T188" s="45">
        <f t="shared" ca="1" si="49"/>
        <v>5.4660631576552987E-10</v>
      </c>
      <c r="U188" s="45">
        <f t="shared" ca="1" si="56"/>
        <v>0</v>
      </c>
      <c r="V188" s="45">
        <f t="shared" si="57"/>
        <v>0</v>
      </c>
      <c r="W188" s="45">
        <f t="shared" ca="1" si="50"/>
        <v>0</v>
      </c>
      <c r="X188" s="25">
        <f t="shared" ca="1" si="58"/>
        <v>5.4660631576552987E-10</v>
      </c>
      <c r="Y188" s="341"/>
      <c r="Z188" s="28">
        <f t="shared" ca="1" si="59"/>
        <v>0</v>
      </c>
      <c r="AA188" s="233"/>
      <c r="AB188" s="45">
        <f t="shared" ca="1" si="51"/>
        <v>0</v>
      </c>
      <c r="AC188" s="45">
        <f t="shared" ca="1" si="43"/>
        <v>0</v>
      </c>
      <c r="AD188" s="25">
        <f t="shared" ca="1" si="44"/>
        <v>0</v>
      </c>
    </row>
    <row r="189" spans="4:30" x14ac:dyDescent="0.35">
      <c r="D189" s="20">
        <v>185</v>
      </c>
      <c r="E189" s="21">
        <f t="shared" ca="1" si="52"/>
        <v>50283</v>
      </c>
      <c r="F189" s="44">
        <f t="shared" ca="1" si="45"/>
        <v>50312</v>
      </c>
      <c r="G189" s="22" t="s">
        <v>119</v>
      </c>
      <c r="H189" s="44">
        <f t="shared" ca="1" si="60"/>
        <v>50283</v>
      </c>
      <c r="I189" s="158">
        <f t="shared" si="53"/>
        <v>0</v>
      </c>
      <c r="J189" s="45">
        <f t="shared" ca="1" si="61"/>
        <v>0</v>
      </c>
      <c r="K189" s="158">
        <f t="shared" si="54"/>
        <v>0</v>
      </c>
      <c r="L189" s="45"/>
      <c r="M189" s="45">
        <f t="shared" si="55"/>
        <v>0</v>
      </c>
      <c r="N189" s="257">
        <f t="shared" ca="1" si="46"/>
        <v>0.05</v>
      </c>
      <c r="O189" s="23"/>
      <c r="P189" s="255">
        <f t="shared" ca="1" si="47"/>
        <v>9.4999999999999998E-3</v>
      </c>
      <c r="Q189" s="163">
        <f t="shared" ca="1" si="48"/>
        <v>0.05</v>
      </c>
      <c r="R189" s="164">
        <f ca="1">NPV(Q188/12,K189:$K$244) + ($A$14+$A$15+$A$16)/POWER(1+Q188/12,$A$28-D189+1)</f>
        <v>0</v>
      </c>
      <c r="S189" s="164">
        <f ca="1">NPV(Q189/12,K189:$K$244) + ($A$14+$A$15+$A$16)/POWER(1+Q189/12,$A$28-D189+1)</f>
        <v>0</v>
      </c>
      <c r="T189" s="45">
        <f t="shared" ca="1" si="49"/>
        <v>5.4660631576552987E-10</v>
      </c>
      <c r="U189" s="45">
        <f t="shared" ca="1" si="56"/>
        <v>0</v>
      </c>
      <c r="V189" s="45">
        <f t="shared" si="57"/>
        <v>0</v>
      </c>
      <c r="W189" s="45">
        <f t="shared" ca="1" si="50"/>
        <v>0</v>
      </c>
      <c r="X189" s="25">
        <f t="shared" ca="1" si="58"/>
        <v>5.4660631576552987E-10</v>
      </c>
      <c r="Y189" s="341"/>
      <c r="Z189" s="28">
        <f t="shared" ca="1" si="59"/>
        <v>0</v>
      </c>
      <c r="AA189" s="233"/>
      <c r="AB189" s="45">
        <f t="shared" ca="1" si="51"/>
        <v>0</v>
      </c>
      <c r="AC189" s="45">
        <f t="shared" ca="1" si="43"/>
        <v>0</v>
      </c>
      <c r="AD189" s="25">
        <f t="shared" ca="1" si="44"/>
        <v>0</v>
      </c>
    </row>
    <row r="190" spans="4:30" x14ac:dyDescent="0.35">
      <c r="D190" s="20">
        <v>186</v>
      </c>
      <c r="E190" s="21">
        <f t="shared" ca="1" si="52"/>
        <v>50313</v>
      </c>
      <c r="F190" s="44">
        <f t="shared" ca="1" si="45"/>
        <v>50343</v>
      </c>
      <c r="G190" s="22" t="s">
        <v>119</v>
      </c>
      <c r="H190" s="44">
        <f t="shared" ca="1" si="60"/>
        <v>50313</v>
      </c>
      <c r="I190" s="158">
        <f t="shared" si="53"/>
        <v>0</v>
      </c>
      <c r="J190" s="45">
        <f t="shared" ca="1" si="61"/>
        <v>0</v>
      </c>
      <c r="K190" s="158">
        <f t="shared" si="54"/>
        <v>0</v>
      </c>
      <c r="L190" s="45"/>
      <c r="M190" s="45">
        <f t="shared" si="55"/>
        <v>0</v>
      </c>
      <c r="N190" s="257">
        <f t="shared" ca="1" si="46"/>
        <v>0.05</v>
      </c>
      <c r="O190" s="23"/>
      <c r="P190" s="255">
        <f t="shared" ca="1" si="47"/>
        <v>9.4999999999999998E-3</v>
      </c>
      <c r="Q190" s="163">
        <f t="shared" ca="1" si="48"/>
        <v>0.05</v>
      </c>
      <c r="R190" s="164">
        <f ca="1">NPV(Q189/12,K190:$K$244) + ($A$14+$A$15+$A$16)/POWER(1+Q189/12,$A$28-D190+1)</f>
        <v>0</v>
      </c>
      <c r="S190" s="164">
        <f ca="1">NPV(Q190/12,K190:$K$244) + ($A$14+$A$15+$A$16)/POWER(1+Q190/12,$A$28-D190+1)</f>
        <v>0</v>
      </c>
      <c r="T190" s="45">
        <f t="shared" ca="1" si="49"/>
        <v>5.4660631576552987E-10</v>
      </c>
      <c r="U190" s="45">
        <f t="shared" ca="1" si="56"/>
        <v>0</v>
      </c>
      <c r="V190" s="45">
        <f t="shared" si="57"/>
        <v>0</v>
      </c>
      <c r="W190" s="45">
        <f t="shared" ca="1" si="50"/>
        <v>0</v>
      </c>
      <c r="X190" s="25">
        <f t="shared" ca="1" si="58"/>
        <v>5.4660631576552987E-10</v>
      </c>
      <c r="Y190" s="341"/>
      <c r="Z190" s="28">
        <f t="shared" ca="1" si="59"/>
        <v>0</v>
      </c>
      <c r="AA190" s="233"/>
      <c r="AB190" s="45">
        <f t="shared" ca="1" si="51"/>
        <v>0</v>
      </c>
      <c r="AC190" s="45">
        <f t="shared" ca="1" si="43"/>
        <v>0</v>
      </c>
      <c r="AD190" s="25">
        <f t="shared" ca="1" si="44"/>
        <v>0</v>
      </c>
    </row>
    <row r="191" spans="4:30" x14ac:dyDescent="0.35">
      <c r="D191" s="20">
        <v>187</v>
      </c>
      <c r="E191" s="21">
        <f t="shared" ca="1" si="52"/>
        <v>50344</v>
      </c>
      <c r="F191" s="44">
        <f t="shared" ca="1" si="45"/>
        <v>50373</v>
      </c>
      <c r="G191" s="22" t="s">
        <v>119</v>
      </c>
      <c r="H191" s="44">
        <f t="shared" ca="1" si="60"/>
        <v>50344</v>
      </c>
      <c r="I191" s="158">
        <f t="shared" si="53"/>
        <v>0</v>
      </c>
      <c r="J191" s="45">
        <f t="shared" ca="1" si="61"/>
        <v>0</v>
      </c>
      <c r="K191" s="158">
        <f t="shared" si="54"/>
        <v>0</v>
      </c>
      <c r="L191" s="45"/>
      <c r="M191" s="45">
        <f t="shared" si="55"/>
        <v>0</v>
      </c>
      <c r="N191" s="257">
        <f t="shared" ca="1" si="46"/>
        <v>0.05</v>
      </c>
      <c r="O191" s="23"/>
      <c r="P191" s="255">
        <f t="shared" ca="1" si="47"/>
        <v>9.4999999999999998E-3</v>
      </c>
      <c r="Q191" s="163">
        <f t="shared" ca="1" si="48"/>
        <v>0.05</v>
      </c>
      <c r="R191" s="164">
        <f ca="1">NPV(Q190/12,K191:$K$244) + ($A$14+$A$15+$A$16)/POWER(1+Q190/12,$A$28-D191+1)</f>
        <v>0</v>
      </c>
      <c r="S191" s="164">
        <f ca="1">NPV(Q191/12,K191:$K$244) + ($A$14+$A$15+$A$16)/POWER(1+Q191/12,$A$28-D191+1)</f>
        <v>0</v>
      </c>
      <c r="T191" s="45">
        <f t="shared" ca="1" si="49"/>
        <v>5.4660631576552987E-10</v>
      </c>
      <c r="U191" s="45">
        <f t="shared" ca="1" si="56"/>
        <v>0</v>
      </c>
      <c r="V191" s="45">
        <f t="shared" si="57"/>
        <v>0</v>
      </c>
      <c r="W191" s="45">
        <f t="shared" ca="1" si="50"/>
        <v>0</v>
      </c>
      <c r="X191" s="25">
        <f t="shared" ca="1" si="58"/>
        <v>5.4660631576552987E-10</v>
      </c>
      <c r="Y191" s="341"/>
      <c r="Z191" s="28">
        <f t="shared" ca="1" si="59"/>
        <v>0</v>
      </c>
      <c r="AA191" s="233"/>
      <c r="AB191" s="45">
        <f t="shared" ca="1" si="51"/>
        <v>0</v>
      </c>
      <c r="AC191" s="45">
        <f t="shared" ca="1" si="43"/>
        <v>0</v>
      </c>
      <c r="AD191" s="25">
        <f t="shared" ca="1" si="44"/>
        <v>0</v>
      </c>
    </row>
    <row r="192" spans="4:30" x14ac:dyDescent="0.35">
      <c r="D192" s="20">
        <v>188</v>
      </c>
      <c r="E192" s="21">
        <f t="shared" ca="1" si="52"/>
        <v>50374</v>
      </c>
      <c r="F192" s="44">
        <f t="shared" ca="1" si="45"/>
        <v>50404</v>
      </c>
      <c r="G192" s="22" t="s">
        <v>119</v>
      </c>
      <c r="H192" s="44">
        <f t="shared" ca="1" si="60"/>
        <v>50374</v>
      </c>
      <c r="I192" s="158">
        <f t="shared" si="53"/>
        <v>0</v>
      </c>
      <c r="J192" s="45">
        <f t="shared" ca="1" si="61"/>
        <v>0</v>
      </c>
      <c r="K192" s="158">
        <f t="shared" si="54"/>
        <v>0</v>
      </c>
      <c r="L192" s="45"/>
      <c r="M192" s="45">
        <f t="shared" si="55"/>
        <v>0</v>
      </c>
      <c r="N192" s="257">
        <f t="shared" ca="1" si="46"/>
        <v>0.05</v>
      </c>
      <c r="O192" s="23"/>
      <c r="P192" s="255">
        <f t="shared" ca="1" si="47"/>
        <v>9.4999999999999998E-3</v>
      </c>
      <c r="Q192" s="163">
        <f t="shared" ca="1" si="48"/>
        <v>0.05</v>
      </c>
      <c r="R192" s="164">
        <f ca="1">NPV(Q191/12,K192:$K$244) + ($A$14+$A$15+$A$16)/POWER(1+Q191/12,$A$28-D192+1)</f>
        <v>0</v>
      </c>
      <c r="S192" s="164">
        <f ca="1">NPV(Q192/12,K192:$K$244) + ($A$14+$A$15+$A$16)/POWER(1+Q192/12,$A$28-D192+1)</f>
        <v>0</v>
      </c>
      <c r="T192" s="45">
        <f t="shared" ca="1" si="49"/>
        <v>5.4660631576552987E-10</v>
      </c>
      <c r="U192" s="45">
        <f t="shared" ca="1" si="56"/>
        <v>0</v>
      </c>
      <c r="V192" s="45">
        <f t="shared" si="57"/>
        <v>0</v>
      </c>
      <c r="W192" s="45">
        <f t="shared" ca="1" si="50"/>
        <v>0</v>
      </c>
      <c r="X192" s="25">
        <f t="shared" ca="1" si="58"/>
        <v>5.4660631576552987E-10</v>
      </c>
      <c r="Y192" s="341"/>
      <c r="Z192" s="28">
        <f t="shared" ca="1" si="59"/>
        <v>0</v>
      </c>
      <c r="AA192" s="233"/>
      <c r="AB192" s="45">
        <f t="shared" ca="1" si="51"/>
        <v>0</v>
      </c>
      <c r="AC192" s="45">
        <f t="shared" ca="1" si="43"/>
        <v>0</v>
      </c>
      <c r="AD192" s="25">
        <f t="shared" ca="1" si="44"/>
        <v>0</v>
      </c>
    </row>
    <row r="193" spans="4:30" x14ac:dyDescent="0.35">
      <c r="D193" s="20">
        <v>189</v>
      </c>
      <c r="E193" s="21">
        <f t="shared" ca="1" si="52"/>
        <v>50405</v>
      </c>
      <c r="F193" s="44">
        <f t="shared" ca="1" si="45"/>
        <v>50435</v>
      </c>
      <c r="G193" s="22" t="s">
        <v>119</v>
      </c>
      <c r="H193" s="44">
        <f t="shared" ca="1" si="60"/>
        <v>50405</v>
      </c>
      <c r="I193" s="158">
        <f t="shared" si="53"/>
        <v>0</v>
      </c>
      <c r="J193" s="45">
        <f t="shared" ca="1" si="61"/>
        <v>0</v>
      </c>
      <c r="K193" s="158">
        <f t="shared" si="54"/>
        <v>0</v>
      </c>
      <c r="L193" s="45"/>
      <c r="M193" s="45">
        <f t="shared" si="55"/>
        <v>0</v>
      </c>
      <c r="N193" s="257">
        <f t="shared" ca="1" si="46"/>
        <v>0.05</v>
      </c>
      <c r="O193" s="23"/>
      <c r="P193" s="255">
        <f t="shared" ca="1" si="47"/>
        <v>9.4999999999999998E-3</v>
      </c>
      <c r="Q193" s="163">
        <f t="shared" ca="1" si="48"/>
        <v>0.05</v>
      </c>
      <c r="R193" s="164">
        <f ca="1">NPV(Q192/12,K193:$K$244) + ($A$14+$A$15+$A$16)/POWER(1+Q192/12,$A$28-D193+1)</f>
        <v>0</v>
      </c>
      <c r="S193" s="164">
        <f ca="1">NPV(Q193/12,K193:$K$244) + ($A$14+$A$15+$A$16)/POWER(1+Q193/12,$A$28-D193+1)</f>
        <v>0</v>
      </c>
      <c r="T193" s="45">
        <f t="shared" ca="1" si="49"/>
        <v>5.4660631576552987E-10</v>
      </c>
      <c r="U193" s="45">
        <f t="shared" ca="1" si="56"/>
        <v>0</v>
      </c>
      <c r="V193" s="45">
        <f t="shared" si="57"/>
        <v>0</v>
      </c>
      <c r="W193" s="45">
        <f t="shared" ca="1" si="50"/>
        <v>0</v>
      </c>
      <c r="X193" s="25">
        <f t="shared" ca="1" si="58"/>
        <v>5.4660631576552987E-10</v>
      </c>
      <c r="Y193" s="341"/>
      <c r="Z193" s="28">
        <f t="shared" ca="1" si="59"/>
        <v>0</v>
      </c>
      <c r="AA193" s="233"/>
      <c r="AB193" s="45">
        <f t="shared" ca="1" si="51"/>
        <v>0</v>
      </c>
      <c r="AC193" s="45">
        <f t="shared" ca="1" si="43"/>
        <v>0</v>
      </c>
      <c r="AD193" s="25">
        <f t="shared" ca="1" si="44"/>
        <v>0</v>
      </c>
    </row>
    <row r="194" spans="4:30" x14ac:dyDescent="0.35">
      <c r="D194" s="20">
        <v>190</v>
      </c>
      <c r="E194" s="21">
        <f t="shared" ca="1" si="52"/>
        <v>50436</v>
      </c>
      <c r="F194" s="44">
        <f t="shared" ca="1" si="45"/>
        <v>50463</v>
      </c>
      <c r="G194" s="22" t="s">
        <v>119</v>
      </c>
      <c r="H194" s="44">
        <f t="shared" ca="1" si="60"/>
        <v>50436</v>
      </c>
      <c r="I194" s="158">
        <f t="shared" si="53"/>
        <v>0</v>
      </c>
      <c r="J194" s="45">
        <f t="shared" ca="1" si="61"/>
        <v>0</v>
      </c>
      <c r="K194" s="158">
        <f t="shared" si="54"/>
        <v>0</v>
      </c>
      <c r="L194" s="45"/>
      <c r="M194" s="45">
        <f t="shared" si="55"/>
        <v>0</v>
      </c>
      <c r="N194" s="257">
        <f t="shared" ca="1" si="46"/>
        <v>0.05</v>
      </c>
      <c r="O194" s="23"/>
      <c r="P194" s="255">
        <f t="shared" ca="1" si="47"/>
        <v>9.4999999999999998E-3</v>
      </c>
      <c r="Q194" s="163">
        <f t="shared" ca="1" si="48"/>
        <v>0.05</v>
      </c>
      <c r="R194" s="164">
        <f ca="1">NPV(Q193/12,K194:$K$244) + ($A$14+$A$15+$A$16)/POWER(1+Q193/12,$A$28-D194+1)</f>
        <v>0</v>
      </c>
      <c r="S194" s="164">
        <f ca="1">NPV(Q194/12,K194:$K$244) + ($A$14+$A$15+$A$16)/POWER(1+Q194/12,$A$28-D194+1)</f>
        <v>0</v>
      </c>
      <c r="T194" s="45">
        <f t="shared" ca="1" si="49"/>
        <v>5.4660631576552987E-10</v>
      </c>
      <c r="U194" s="45">
        <f t="shared" ca="1" si="56"/>
        <v>0</v>
      </c>
      <c r="V194" s="45">
        <f t="shared" si="57"/>
        <v>0</v>
      </c>
      <c r="W194" s="45">
        <f t="shared" ca="1" si="50"/>
        <v>0</v>
      </c>
      <c r="X194" s="25">
        <f t="shared" ca="1" si="58"/>
        <v>5.4660631576552987E-10</v>
      </c>
      <c r="Y194" s="341"/>
      <c r="Z194" s="28">
        <f t="shared" ca="1" si="59"/>
        <v>0</v>
      </c>
      <c r="AA194" s="233"/>
      <c r="AB194" s="45">
        <f t="shared" ca="1" si="51"/>
        <v>0</v>
      </c>
      <c r="AC194" s="45">
        <f t="shared" ca="1" si="43"/>
        <v>0</v>
      </c>
      <c r="AD194" s="25">
        <f t="shared" ca="1" si="44"/>
        <v>0</v>
      </c>
    </row>
    <row r="195" spans="4:30" x14ac:dyDescent="0.35">
      <c r="D195" s="20">
        <v>191</v>
      </c>
      <c r="E195" s="21">
        <f t="shared" ca="1" si="52"/>
        <v>50464</v>
      </c>
      <c r="F195" s="44">
        <f t="shared" ca="1" si="45"/>
        <v>50494</v>
      </c>
      <c r="G195" s="22" t="s">
        <v>119</v>
      </c>
      <c r="H195" s="44">
        <f t="shared" ca="1" si="60"/>
        <v>50464</v>
      </c>
      <c r="I195" s="158">
        <f t="shared" si="53"/>
        <v>0</v>
      </c>
      <c r="J195" s="45">
        <f t="shared" ca="1" si="61"/>
        <v>0</v>
      </c>
      <c r="K195" s="158">
        <f t="shared" si="54"/>
        <v>0</v>
      </c>
      <c r="L195" s="45"/>
      <c r="M195" s="45">
        <f t="shared" si="55"/>
        <v>0</v>
      </c>
      <c r="N195" s="257">
        <f t="shared" ca="1" si="46"/>
        <v>0.05</v>
      </c>
      <c r="O195" s="23"/>
      <c r="P195" s="255">
        <f t="shared" ca="1" si="47"/>
        <v>9.4999999999999998E-3</v>
      </c>
      <c r="Q195" s="163">
        <f t="shared" ca="1" si="48"/>
        <v>0.05</v>
      </c>
      <c r="R195" s="164">
        <f ca="1">NPV(Q194/12,K195:$K$244) + ($A$14+$A$15+$A$16)/POWER(1+Q194/12,$A$28-D195+1)</f>
        <v>0</v>
      </c>
      <c r="S195" s="164">
        <f ca="1">NPV(Q195/12,K195:$K$244) + ($A$14+$A$15+$A$16)/POWER(1+Q195/12,$A$28-D195+1)</f>
        <v>0</v>
      </c>
      <c r="T195" s="45">
        <f t="shared" ca="1" si="49"/>
        <v>5.4660631576552987E-10</v>
      </c>
      <c r="U195" s="45">
        <f t="shared" ca="1" si="56"/>
        <v>0</v>
      </c>
      <c r="V195" s="45">
        <f t="shared" si="57"/>
        <v>0</v>
      </c>
      <c r="W195" s="45">
        <f t="shared" ca="1" si="50"/>
        <v>0</v>
      </c>
      <c r="X195" s="25">
        <f t="shared" ca="1" si="58"/>
        <v>5.4660631576552987E-10</v>
      </c>
      <c r="Y195" s="341"/>
      <c r="Z195" s="28">
        <f t="shared" ca="1" si="59"/>
        <v>0</v>
      </c>
      <c r="AA195" s="233"/>
      <c r="AB195" s="45">
        <f t="shared" ca="1" si="51"/>
        <v>0</v>
      </c>
      <c r="AC195" s="45">
        <f t="shared" ca="1" si="43"/>
        <v>0</v>
      </c>
      <c r="AD195" s="25">
        <f t="shared" ca="1" si="44"/>
        <v>0</v>
      </c>
    </row>
    <row r="196" spans="4:30" x14ac:dyDescent="0.35">
      <c r="D196" s="20">
        <v>192</v>
      </c>
      <c r="E196" s="21">
        <f t="shared" ca="1" si="52"/>
        <v>50495</v>
      </c>
      <c r="F196" s="44">
        <f t="shared" ca="1" si="45"/>
        <v>50524</v>
      </c>
      <c r="G196" s="22" t="s">
        <v>119</v>
      </c>
      <c r="H196" s="44">
        <f t="shared" ca="1" si="60"/>
        <v>50495</v>
      </c>
      <c r="I196" s="158">
        <f t="shared" si="53"/>
        <v>0</v>
      </c>
      <c r="J196" s="45">
        <f t="shared" ca="1" si="61"/>
        <v>0</v>
      </c>
      <c r="K196" s="158">
        <f t="shared" si="54"/>
        <v>0</v>
      </c>
      <c r="L196" s="45"/>
      <c r="M196" s="45">
        <f t="shared" si="55"/>
        <v>0</v>
      </c>
      <c r="N196" s="257">
        <f t="shared" ca="1" si="46"/>
        <v>0.05</v>
      </c>
      <c r="O196" s="23"/>
      <c r="P196" s="255">
        <f t="shared" ca="1" si="47"/>
        <v>9.4999999999999998E-3</v>
      </c>
      <c r="Q196" s="163">
        <f t="shared" ca="1" si="48"/>
        <v>0.05</v>
      </c>
      <c r="R196" s="164">
        <f ca="1">NPV(Q195/12,K196:$K$244) + ($A$14+$A$15+$A$16)/POWER(1+Q195/12,$A$28-D196+1)</f>
        <v>0</v>
      </c>
      <c r="S196" s="164">
        <f ca="1">NPV(Q196/12,K196:$K$244) + ($A$14+$A$15+$A$16)/POWER(1+Q196/12,$A$28-D196+1)</f>
        <v>0</v>
      </c>
      <c r="T196" s="45">
        <f t="shared" ca="1" si="49"/>
        <v>5.4660631576552987E-10</v>
      </c>
      <c r="U196" s="45">
        <f t="shared" ca="1" si="56"/>
        <v>0</v>
      </c>
      <c r="V196" s="45">
        <f t="shared" si="57"/>
        <v>0</v>
      </c>
      <c r="W196" s="45">
        <f t="shared" ca="1" si="50"/>
        <v>0</v>
      </c>
      <c r="X196" s="25">
        <f t="shared" ca="1" si="58"/>
        <v>5.4660631576552987E-10</v>
      </c>
      <c r="Y196" s="341"/>
      <c r="Z196" s="28">
        <f t="shared" ca="1" si="59"/>
        <v>0</v>
      </c>
      <c r="AA196" s="233"/>
      <c r="AB196" s="45">
        <f t="shared" ca="1" si="51"/>
        <v>0</v>
      </c>
      <c r="AC196" s="45">
        <f t="shared" ref="AC196:AC244" ca="1" si="62">W196</f>
        <v>0</v>
      </c>
      <c r="AD196" s="25">
        <f t="shared" ref="AD196:AD244" ca="1" si="63">Z196-AA196-AB196+AC196</f>
        <v>0</v>
      </c>
    </row>
    <row r="197" spans="4:30" x14ac:dyDescent="0.35">
      <c r="D197" s="20">
        <v>193</v>
      </c>
      <c r="E197" s="21">
        <f t="shared" ca="1" si="52"/>
        <v>50525</v>
      </c>
      <c r="F197" s="44">
        <f t="shared" ref="F197:F244" ca="1" si="64">E198-1</f>
        <v>50555</v>
      </c>
      <c r="G197" s="22" t="s">
        <v>119</v>
      </c>
      <c r="H197" s="44">
        <f t="shared" ca="1" si="60"/>
        <v>50525</v>
      </c>
      <c r="I197" s="158">
        <f t="shared" si="53"/>
        <v>0</v>
      </c>
      <c r="J197" s="45">
        <f t="shared" ca="1" si="61"/>
        <v>0</v>
      </c>
      <c r="K197" s="158">
        <f t="shared" si="54"/>
        <v>0</v>
      </c>
      <c r="L197" s="45"/>
      <c r="M197" s="45">
        <f t="shared" si="55"/>
        <v>0</v>
      </c>
      <c r="N197" s="257">
        <f t="shared" ref="N197:N244" ca="1" si="65">$A$6</f>
        <v>0.05</v>
      </c>
      <c r="O197" s="23"/>
      <c r="P197" s="255">
        <f t="shared" ref="P197:P244" ca="1" si="66">$A$7</f>
        <v>9.4999999999999998E-3</v>
      </c>
      <c r="Q197" s="163">
        <f t="shared" ref="Q197:Q244" ca="1" si="67">$A$8</f>
        <v>0.05</v>
      </c>
      <c r="R197" s="164">
        <f ca="1">NPV(Q196/12,K197:$K$244) + ($A$14+$A$15+$A$16)/POWER(1+Q196/12,$A$28-D197+1)</f>
        <v>0</v>
      </c>
      <c r="S197" s="164">
        <f ca="1">NPV(Q197/12,K197:$K$244) + ($A$14+$A$15+$A$16)/POWER(1+Q197/12,$A$28-D197+1)</f>
        <v>0</v>
      </c>
      <c r="T197" s="45">
        <f t="shared" ref="T197:T244" ca="1" si="68">IF(ISBLANK(G197),0,X196)</f>
        <v>5.4660631576552987E-10</v>
      </c>
      <c r="U197" s="45">
        <f t="shared" ca="1" si="56"/>
        <v>0</v>
      </c>
      <c r="V197" s="45">
        <f t="shared" si="57"/>
        <v>0</v>
      </c>
      <c r="W197" s="45">
        <f t="shared" ref="W197:W244" ca="1" si="69">S197-R197</f>
        <v>0</v>
      </c>
      <c r="X197" s="25">
        <f t="shared" ca="1" si="58"/>
        <v>5.4660631576552987E-10</v>
      </c>
      <c r="Y197" s="341"/>
      <c r="Z197" s="28">
        <f t="shared" ca="1" si="59"/>
        <v>0</v>
      </c>
      <c r="AA197" s="233"/>
      <c r="AB197" s="45">
        <f t="shared" ref="AB197:AB244" ca="1" si="70">IFERROR(Z197/($A$29-D197+1),0)</f>
        <v>0</v>
      </c>
      <c r="AC197" s="45">
        <f t="shared" ca="1" si="62"/>
        <v>0</v>
      </c>
      <c r="AD197" s="25">
        <f t="shared" ca="1" si="63"/>
        <v>0</v>
      </c>
    </row>
    <row r="198" spans="4:30" x14ac:dyDescent="0.35">
      <c r="D198" s="20">
        <v>194</v>
      </c>
      <c r="E198" s="21">
        <f t="shared" ref="E198:E244" ca="1" si="71">EOMONTH(H198,0)</f>
        <v>50556</v>
      </c>
      <c r="F198" s="44">
        <f t="shared" ca="1" si="64"/>
        <v>50585</v>
      </c>
      <c r="G198" s="22" t="s">
        <v>119</v>
      </c>
      <c r="H198" s="44">
        <f t="shared" ca="1" si="60"/>
        <v>50556</v>
      </c>
      <c r="I198" s="158">
        <f t="shared" ref="I198:I244" si="72">IF(D198&gt;$A$29,0,$A$10)</f>
        <v>0</v>
      </c>
      <c r="J198" s="45">
        <f t="shared" ca="1" si="61"/>
        <v>0</v>
      </c>
      <c r="K198" s="158">
        <f t="shared" ref="K198:K244" si="73">IF(D198&gt;$A$29,0,$A$10)</f>
        <v>0</v>
      </c>
      <c r="L198" s="45"/>
      <c r="M198" s="45">
        <f t="shared" ref="M198:M244" si="74">K198+L198</f>
        <v>0</v>
      </c>
      <c r="N198" s="257">
        <f t="shared" ca="1" si="65"/>
        <v>0.05</v>
      </c>
      <c r="O198" s="23"/>
      <c r="P198" s="255">
        <f t="shared" ca="1" si="66"/>
        <v>9.4999999999999998E-3</v>
      </c>
      <c r="Q198" s="163">
        <f t="shared" ca="1" si="67"/>
        <v>0.05</v>
      </c>
      <c r="R198" s="164">
        <f ca="1">NPV(Q197/12,K198:$K$244) + ($A$14+$A$15+$A$16)/POWER(1+Q197/12,$A$28-D198+1)</f>
        <v>0</v>
      </c>
      <c r="S198" s="164">
        <f ca="1">NPV(Q198/12,K198:$K$244) + ($A$14+$A$15+$A$16)/POWER(1+Q198/12,$A$28-D198+1)</f>
        <v>0</v>
      </c>
      <c r="T198" s="45">
        <f t="shared" ca="1" si="68"/>
        <v>5.4660631576552987E-10</v>
      </c>
      <c r="U198" s="45">
        <f t="shared" ref="U198:U244" ca="1" si="75">S198*Q198/12</f>
        <v>0</v>
      </c>
      <c r="V198" s="45">
        <f t="shared" ref="V198:V244" si="76">-(K198+L198)</f>
        <v>0</v>
      </c>
      <c r="W198" s="45">
        <f t="shared" ca="1" si="69"/>
        <v>0</v>
      </c>
      <c r="X198" s="25">
        <f t="shared" ref="X198:X244" ca="1" si="77">T198+W198+U198+V198</f>
        <v>5.4660631576552987E-10</v>
      </c>
      <c r="Y198" s="341"/>
      <c r="Z198" s="28">
        <f t="shared" ref="Z198:Z244" ca="1" si="78">AD197</f>
        <v>0</v>
      </c>
      <c r="AA198" s="233"/>
      <c r="AB198" s="45">
        <f t="shared" ca="1" si="70"/>
        <v>0</v>
      </c>
      <c r="AC198" s="45">
        <f t="shared" ca="1" si="62"/>
        <v>0</v>
      </c>
      <c r="AD198" s="25">
        <f t="shared" ca="1" si="63"/>
        <v>0</v>
      </c>
    </row>
    <row r="199" spans="4:30" x14ac:dyDescent="0.35">
      <c r="D199" s="20">
        <v>195</v>
      </c>
      <c r="E199" s="21">
        <f t="shared" ca="1" si="71"/>
        <v>50586</v>
      </c>
      <c r="F199" s="44">
        <f t="shared" ca="1" si="64"/>
        <v>50616</v>
      </c>
      <c r="G199" s="22" t="s">
        <v>119</v>
      </c>
      <c r="H199" s="44">
        <f t="shared" ref="H199:H244" ca="1" si="79">EOMONTH(H198,1)</f>
        <v>50586</v>
      </c>
      <c r="I199" s="158">
        <f t="shared" si="72"/>
        <v>0</v>
      </c>
      <c r="J199" s="45">
        <f t="shared" ca="1" si="61"/>
        <v>0</v>
      </c>
      <c r="K199" s="158">
        <f t="shared" si="73"/>
        <v>0</v>
      </c>
      <c r="L199" s="45"/>
      <c r="M199" s="45">
        <f t="shared" si="74"/>
        <v>0</v>
      </c>
      <c r="N199" s="257">
        <f t="shared" ca="1" si="65"/>
        <v>0.05</v>
      </c>
      <c r="O199" s="23"/>
      <c r="P199" s="255">
        <f t="shared" ca="1" si="66"/>
        <v>9.4999999999999998E-3</v>
      </c>
      <c r="Q199" s="163">
        <f t="shared" ca="1" si="67"/>
        <v>0.05</v>
      </c>
      <c r="R199" s="164">
        <f ca="1">NPV(Q198/12,K199:$K$244) + ($A$14+$A$15+$A$16)/POWER(1+Q198/12,$A$28-D199+1)</f>
        <v>0</v>
      </c>
      <c r="S199" s="164">
        <f ca="1">NPV(Q199/12,K199:$K$244) + ($A$14+$A$15+$A$16)/POWER(1+Q199/12,$A$28-D199+1)</f>
        <v>0</v>
      </c>
      <c r="T199" s="45">
        <f t="shared" ca="1" si="68"/>
        <v>5.4660631576552987E-10</v>
      </c>
      <c r="U199" s="45">
        <f t="shared" ca="1" si="75"/>
        <v>0</v>
      </c>
      <c r="V199" s="45">
        <f t="shared" si="76"/>
        <v>0</v>
      </c>
      <c r="W199" s="45">
        <f t="shared" ca="1" si="69"/>
        <v>0</v>
      </c>
      <c r="X199" s="25">
        <f t="shared" ca="1" si="77"/>
        <v>5.4660631576552987E-10</v>
      </c>
      <c r="Y199" s="341"/>
      <c r="Z199" s="28">
        <f t="shared" ca="1" si="78"/>
        <v>0</v>
      </c>
      <c r="AA199" s="233"/>
      <c r="AB199" s="45">
        <f t="shared" ca="1" si="70"/>
        <v>0</v>
      </c>
      <c r="AC199" s="45">
        <f t="shared" ca="1" si="62"/>
        <v>0</v>
      </c>
      <c r="AD199" s="25">
        <f t="shared" ca="1" si="63"/>
        <v>0</v>
      </c>
    </row>
    <row r="200" spans="4:30" x14ac:dyDescent="0.35">
      <c r="D200" s="20">
        <v>196</v>
      </c>
      <c r="E200" s="21">
        <f t="shared" ca="1" si="71"/>
        <v>50617</v>
      </c>
      <c r="F200" s="44">
        <f t="shared" ca="1" si="64"/>
        <v>50647</v>
      </c>
      <c r="G200" s="22" t="s">
        <v>119</v>
      </c>
      <c r="H200" s="44">
        <f t="shared" ca="1" si="79"/>
        <v>50617</v>
      </c>
      <c r="I200" s="158">
        <f t="shared" si="72"/>
        <v>0</v>
      </c>
      <c r="J200" s="45">
        <f t="shared" ca="1" si="61"/>
        <v>0</v>
      </c>
      <c r="K200" s="158">
        <f t="shared" si="73"/>
        <v>0</v>
      </c>
      <c r="L200" s="45"/>
      <c r="M200" s="45">
        <f t="shared" si="74"/>
        <v>0</v>
      </c>
      <c r="N200" s="257">
        <f t="shared" ca="1" si="65"/>
        <v>0.05</v>
      </c>
      <c r="O200" s="23"/>
      <c r="P200" s="255">
        <f t="shared" ca="1" si="66"/>
        <v>9.4999999999999998E-3</v>
      </c>
      <c r="Q200" s="163">
        <f t="shared" ca="1" si="67"/>
        <v>0.05</v>
      </c>
      <c r="R200" s="164">
        <f ca="1">NPV(Q199/12,K200:$K$244) + ($A$14+$A$15+$A$16)/POWER(1+Q199/12,$A$28-D200+1)</f>
        <v>0</v>
      </c>
      <c r="S200" s="164">
        <f ca="1">NPV(Q200/12,K200:$K$244) + ($A$14+$A$15+$A$16)/POWER(1+Q200/12,$A$28-D200+1)</f>
        <v>0</v>
      </c>
      <c r="T200" s="45">
        <f t="shared" ca="1" si="68"/>
        <v>5.4660631576552987E-10</v>
      </c>
      <c r="U200" s="45">
        <f t="shared" ca="1" si="75"/>
        <v>0</v>
      </c>
      <c r="V200" s="45">
        <f t="shared" si="76"/>
        <v>0</v>
      </c>
      <c r="W200" s="45">
        <f t="shared" ca="1" si="69"/>
        <v>0</v>
      </c>
      <c r="X200" s="25">
        <f t="shared" ca="1" si="77"/>
        <v>5.4660631576552987E-10</v>
      </c>
      <c r="Y200" s="341"/>
      <c r="Z200" s="28">
        <f t="shared" ca="1" si="78"/>
        <v>0</v>
      </c>
      <c r="AA200" s="233"/>
      <c r="AB200" s="45">
        <f t="shared" ca="1" si="70"/>
        <v>0</v>
      </c>
      <c r="AC200" s="45">
        <f t="shared" ca="1" si="62"/>
        <v>0</v>
      </c>
      <c r="AD200" s="25">
        <f t="shared" ca="1" si="63"/>
        <v>0</v>
      </c>
    </row>
    <row r="201" spans="4:30" x14ac:dyDescent="0.35">
      <c r="D201" s="20">
        <v>197</v>
      </c>
      <c r="E201" s="21">
        <f t="shared" ca="1" si="71"/>
        <v>50648</v>
      </c>
      <c r="F201" s="44">
        <f t="shared" ca="1" si="64"/>
        <v>50677</v>
      </c>
      <c r="G201" s="22" t="s">
        <v>119</v>
      </c>
      <c r="H201" s="44">
        <f t="shared" ca="1" si="79"/>
        <v>50648</v>
      </c>
      <c r="I201" s="158">
        <f t="shared" si="72"/>
        <v>0</v>
      </c>
      <c r="J201" s="45">
        <f t="shared" ca="1" si="61"/>
        <v>0</v>
      </c>
      <c r="K201" s="158">
        <f t="shared" si="73"/>
        <v>0</v>
      </c>
      <c r="L201" s="45"/>
      <c r="M201" s="45">
        <f t="shared" si="74"/>
        <v>0</v>
      </c>
      <c r="N201" s="257">
        <f t="shared" ca="1" si="65"/>
        <v>0.05</v>
      </c>
      <c r="O201" s="23"/>
      <c r="P201" s="255">
        <f t="shared" ca="1" si="66"/>
        <v>9.4999999999999998E-3</v>
      </c>
      <c r="Q201" s="163">
        <f t="shared" ca="1" si="67"/>
        <v>0.05</v>
      </c>
      <c r="R201" s="164">
        <f ca="1">NPV(Q200/12,K201:$K$244) + ($A$14+$A$15+$A$16)/POWER(1+Q200/12,$A$28-D201+1)</f>
        <v>0</v>
      </c>
      <c r="S201" s="164">
        <f ca="1">NPV(Q201/12,K201:$K$244) + ($A$14+$A$15+$A$16)/POWER(1+Q201/12,$A$28-D201+1)</f>
        <v>0</v>
      </c>
      <c r="T201" s="45">
        <f t="shared" ca="1" si="68"/>
        <v>5.4660631576552987E-10</v>
      </c>
      <c r="U201" s="45">
        <f t="shared" ca="1" si="75"/>
        <v>0</v>
      </c>
      <c r="V201" s="45">
        <f t="shared" si="76"/>
        <v>0</v>
      </c>
      <c r="W201" s="45">
        <f t="shared" ca="1" si="69"/>
        <v>0</v>
      </c>
      <c r="X201" s="25">
        <f t="shared" ca="1" si="77"/>
        <v>5.4660631576552987E-10</v>
      </c>
      <c r="Y201" s="341"/>
      <c r="Z201" s="28">
        <f t="shared" ca="1" si="78"/>
        <v>0</v>
      </c>
      <c r="AA201" s="233"/>
      <c r="AB201" s="45">
        <f t="shared" ca="1" si="70"/>
        <v>0</v>
      </c>
      <c r="AC201" s="45">
        <f t="shared" ca="1" si="62"/>
        <v>0</v>
      </c>
      <c r="AD201" s="25">
        <f t="shared" ca="1" si="63"/>
        <v>0</v>
      </c>
    </row>
    <row r="202" spans="4:30" x14ac:dyDescent="0.35">
      <c r="D202" s="20">
        <v>198</v>
      </c>
      <c r="E202" s="21">
        <f t="shared" ca="1" si="71"/>
        <v>50678</v>
      </c>
      <c r="F202" s="44">
        <f t="shared" ca="1" si="64"/>
        <v>50708</v>
      </c>
      <c r="G202" s="22" t="s">
        <v>119</v>
      </c>
      <c r="H202" s="44">
        <f t="shared" ca="1" si="79"/>
        <v>50678</v>
      </c>
      <c r="I202" s="158">
        <f t="shared" si="72"/>
        <v>0</v>
      </c>
      <c r="J202" s="45">
        <f t="shared" ca="1" si="61"/>
        <v>0</v>
      </c>
      <c r="K202" s="158">
        <f t="shared" si="73"/>
        <v>0</v>
      </c>
      <c r="L202" s="45"/>
      <c r="M202" s="45">
        <f t="shared" si="74"/>
        <v>0</v>
      </c>
      <c r="N202" s="257">
        <f t="shared" ca="1" si="65"/>
        <v>0.05</v>
      </c>
      <c r="O202" s="23"/>
      <c r="P202" s="255">
        <f t="shared" ca="1" si="66"/>
        <v>9.4999999999999998E-3</v>
      </c>
      <c r="Q202" s="163">
        <f t="shared" ca="1" si="67"/>
        <v>0.05</v>
      </c>
      <c r="R202" s="164">
        <f ca="1">NPV(Q201/12,K202:$K$244) + ($A$14+$A$15+$A$16)/POWER(1+Q201/12,$A$28-D202+1)</f>
        <v>0</v>
      </c>
      <c r="S202" s="164">
        <f ca="1">NPV(Q202/12,K202:$K$244) + ($A$14+$A$15+$A$16)/POWER(1+Q202/12,$A$28-D202+1)</f>
        <v>0</v>
      </c>
      <c r="T202" s="45">
        <f t="shared" ca="1" si="68"/>
        <v>5.4660631576552987E-10</v>
      </c>
      <c r="U202" s="45">
        <f t="shared" ca="1" si="75"/>
        <v>0</v>
      </c>
      <c r="V202" s="45">
        <f t="shared" si="76"/>
        <v>0</v>
      </c>
      <c r="W202" s="45">
        <f t="shared" ca="1" si="69"/>
        <v>0</v>
      </c>
      <c r="X202" s="25">
        <f t="shared" ca="1" si="77"/>
        <v>5.4660631576552987E-10</v>
      </c>
      <c r="Y202" s="341"/>
      <c r="Z202" s="28">
        <f t="shared" ca="1" si="78"/>
        <v>0</v>
      </c>
      <c r="AA202" s="233"/>
      <c r="AB202" s="45">
        <f t="shared" ca="1" si="70"/>
        <v>0</v>
      </c>
      <c r="AC202" s="45">
        <f t="shared" ca="1" si="62"/>
        <v>0</v>
      </c>
      <c r="AD202" s="25">
        <f t="shared" ca="1" si="63"/>
        <v>0</v>
      </c>
    </row>
    <row r="203" spans="4:30" x14ac:dyDescent="0.35">
      <c r="D203" s="20">
        <v>199</v>
      </c>
      <c r="E203" s="21">
        <f t="shared" ca="1" si="71"/>
        <v>50709</v>
      </c>
      <c r="F203" s="44">
        <f t="shared" ca="1" si="64"/>
        <v>50738</v>
      </c>
      <c r="G203" s="22" t="s">
        <v>119</v>
      </c>
      <c r="H203" s="44">
        <f t="shared" ca="1" si="79"/>
        <v>50709</v>
      </c>
      <c r="I203" s="158">
        <f t="shared" si="72"/>
        <v>0</v>
      </c>
      <c r="J203" s="45">
        <f t="shared" ca="1" si="61"/>
        <v>0</v>
      </c>
      <c r="K203" s="158">
        <f t="shared" si="73"/>
        <v>0</v>
      </c>
      <c r="L203" s="45"/>
      <c r="M203" s="45">
        <f t="shared" si="74"/>
        <v>0</v>
      </c>
      <c r="N203" s="257">
        <f t="shared" ca="1" si="65"/>
        <v>0.05</v>
      </c>
      <c r="O203" s="23"/>
      <c r="P203" s="255">
        <f t="shared" ca="1" si="66"/>
        <v>9.4999999999999998E-3</v>
      </c>
      <c r="Q203" s="163">
        <f t="shared" ca="1" si="67"/>
        <v>0.05</v>
      </c>
      <c r="R203" s="164">
        <f ca="1">NPV(Q202/12,K203:$K$244) + ($A$14+$A$15+$A$16)/POWER(1+Q202/12,$A$28-D203+1)</f>
        <v>0</v>
      </c>
      <c r="S203" s="164">
        <f ca="1">NPV(Q203/12,K203:$K$244) + ($A$14+$A$15+$A$16)/POWER(1+Q203/12,$A$28-D203+1)</f>
        <v>0</v>
      </c>
      <c r="T203" s="45">
        <f t="shared" ca="1" si="68"/>
        <v>5.4660631576552987E-10</v>
      </c>
      <c r="U203" s="45">
        <f t="shared" ca="1" si="75"/>
        <v>0</v>
      </c>
      <c r="V203" s="45">
        <f t="shared" si="76"/>
        <v>0</v>
      </c>
      <c r="W203" s="45">
        <f t="shared" ca="1" si="69"/>
        <v>0</v>
      </c>
      <c r="X203" s="25">
        <f t="shared" ca="1" si="77"/>
        <v>5.4660631576552987E-10</v>
      </c>
      <c r="Y203" s="341"/>
      <c r="Z203" s="28">
        <f t="shared" ca="1" si="78"/>
        <v>0</v>
      </c>
      <c r="AA203" s="233"/>
      <c r="AB203" s="45">
        <f t="shared" ca="1" si="70"/>
        <v>0</v>
      </c>
      <c r="AC203" s="45">
        <f t="shared" ca="1" si="62"/>
        <v>0</v>
      </c>
      <c r="AD203" s="25">
        <f t="shared" ca="1" si="63"/>
        <v>0</v>
      </c>
    </row>
    <row r="204" spans="4:30" x14ac:dyDescent="0.35">
      <c r="D204" s="20">
        <v>200</v>
      </c>
      <c r="E204" s="21">
        <f t="shared" ca="1" si="71"/>
        <v>50739</v>
      </c>
      <c r="F204" s="44">
        <f t="shared" ca="1" si="64"/>
        <v>50769</v>
      </c>
      <c r="G204" s="22" t="s">
        <v>119</v>
      </c>
      <c r="H204" s="44">
        <f t="shared" ca="1" si="79"/>
        <v>50739</v>
      </c>
      <c r="I204" s="158">
        <f t="shared" si="72"/>
        <v>0</v>
      </c>
      <c r="J204" s="45">
        <f t="shared" ca="1" si="61"/>
        <v>0</v>
      </c>
      <c r="K204" s="158">
        <f t="shared" si="73"/>
        <v>0</v>
      </c>
      <c r="L204" s="45"/>
      <c r="M204" s="45">
        <f t="shared" si="74"/>
        <v>0</v>
      </c>
      <c r="N204" s="257">
        <f t="shared" ca="1" si="65"/>
        <v>0.05</v>
      </c>
      <c r="O204" s="23"/>
      <c r="P204" s="255">
        <f t="shared" ca="1" si="66"/>
        <v>9.4999999999999998E-3</v>
      </c>
      <c r="Q204" s="163">
        <f t="shared" ca="1" si="67"/>
        <v>0.05</v>
      </c>
      <c r="R204" s="164">
        <f ca="1">NPV(Q203/12,K204:$K$244) + ($A$14+$A$15+$A$16)/POWER(1+Q203/12,$A$28-D204+1)</f>
        <v>0</v>
      </c>
      <c r="S204" s="164">
        <f ca="1">NPV(Q204/12,K204:$K$244) + ($A$14+$A$15+$A$16)/POWER(1+Q204/12,$A$28-D204+1)</f>
        <v>0</v>
      </c>
      <c r="T204" s="45">
        <f t="shared" ca="1" si="68"/>
        <v>5.4660631576552987E-10</v>
      </c>
      <c r="U204" s="45">
        <f t="shared" ca="1" si="75"/>
        <v>0</v>
      </c>
      <c r="V204" s="45">
        <f t="shared" si="76"/>
        <v>0</v>
      </c>
      <c r="W204" s="45">
        <f t="shared" ca="1" si="69"/>
        <v>0</v>
      </c>
      <c r="X204" s="25">
        <f t="shared" ca="1" si="77"/>
        <v>5.4660631576552987E-10</v>
      </c>
      <c r="Y204" s="341"/>
      <c r="Z204" s="28">
        <f t="shared" ca="1" si="78"/>
        <v>0</v>
      </c>
      <c r="AA204" s="233"/>
      <c r="AB204" s="45">
        <f t="shared" ca="1" si="70"/>
        <v>0</v>
      </c>
      <c r="AC204" s="45">
        <f t="shared" ca="1" si="62"/>
        <v>0</v>
      </c>
      <c r="AD204" s="25">
        <f t="shared" ca="1" si="63"/>
        <v>0</v>
      </c>
    </row>
    <row r="205" spans="4:30" x14ac:dyDescent="0.35">
      <c r="D205" s="20">
        <v>201</v>
      </c>
      <c r="E205" s="21">
        <f t="shared" ca="1" si="71"/>
        <v>50770</v>
      </c>
      <c r="F205" s="44">
        <f t="shared" ca="1" si="64"/>
        <v>50800</v>
      </c>
      <c r="G205" s="22" t="s">
        <v>119</v>
      </c>
      <c r="H205" s="44">
        <f t="shared" ca="1" si="79"/>
        <v>50770</v>
      </c>
      <c r="I205" s="158">
        <f t="shared" si="72"/>
        <v>0</v>
      </c>
      <c r="J205" s="45">
        <f t="shared" ca="1" si="61"/>
        <v>0</v>
      </c>
      <c r="K205" s="158">
        <f t="shared" si="73"/>
        <v>0</v>
      </c>
      <c r="L205" s="45"/>
      <c r="M205" s="45">
        <f t="shared" si="74"/>
        <v>0</v>
      </c>
      <c r="N205" s="257">
        <f t="shared" ca="1" si="65"/>
        <v>0.05</v>
      </c>
      <c r="O205" s="23"/>
      <c r="P205" s="255">
        <f t="shared" ca="1" si="66"/>
        <v>9.4999999999999998E-3</v>
      </c>
      <c r="Q205" s="163">
        <f t="shared" ca="1" si="67"/>
        <v>0.05</v>
      </c>
      <c r="R205" s="164">
        <f ca="1">NPV(Q204/12,K205:$K$244) + ($A$14+$A$15+$A$16)/POWER(1+Q204/12,$A$28-D205+1)</f>
        <v>0</v>
      </c>
      <c r="S205" s="164">
        <f ca="1">NPV(Q205/12,K205:$K$244) + ($A$14+$A$15+$A$16)/POWER(1+Q205/12,$A$28-D205+1)</f>
        <v>0</v>
      </c>
      <c r="T205" s="45">
        <f t="shared" ca="1" si="68"/>
        <v>5.4660631576552987E-10</v>
      </c>
      <c r="U205" s="45">
        <f t="shared" ca="1" si="75"/>
        <v>0</v>
      </c>
      <c r="V205" s="45">
        <f t="shared" si="76"/>
        <v>0</v>
      </c>
      <c r="W205" s="45">
        <f t="shared" ca="1" si="69"/>
        <v>0</v>
      </c>
      <c r="X205" s="25">
        <f t="shared" ca="1" si="77"/>
        <v>5.4660631576552987E-10</v>
      </c>
      <c r="Y205" s="341"/>
      <c r="Z205" s="28">
        <f t="shared" ca="1" si="78"/>
        <v>0</v>
      </c>
      <c r="AA205" s="233"/>
      <c r="AB205" s="45">
        <f t="shared" ca="1" si="70"/>
        <v>0</v>
      </c>
      <c r="AC205" s="45">
        <f t="shared" ca="1" si="62"/>
        <v>0</v>
      </c>
      <c r="AD205" s="25">
        <f t="shared" ca="1" si="63"/>
        <v>0</v>
      </c>
    </row>
    <row r="206" spans="4:30" x14ac:dyDescent="0.35">
      <c r="D206" s="20">
        <v>202</v>
      </c>
      <c r="E206" s="21">
        <f t="shared" ca="1" si="71"/>
        <v>50801</v>
      </c>
      <c r="F206" s="44">
        <f t="shared" ca="1" si="64"/>
        <v>50828</v>
      </c>
      <c r="G206" s="22" t="s">
        <v>119</v>
      </c>
      <c r="H206" s="44">
        <f t="shared" ca="1" si="79"/>
        <v>50801</v>
      </c>
      <c r="I206" s="158">
        <f t="shared" si="72"/>
        <v>0</v>
      </c>
      <c r="J206" s="45">
        <f t="shared" ca="1" si="61"/>
        <v>0</v>
      </c>
      <c r="K206" s="158">
        <f t="shared" si="73"/>
        <v>0</v>
      </c>
      <c r="L206" s="45"/>
      <c r="M206" s="45">
        <f t="shared" si="74"/>
        <v>0</v>
      </c>
      <c r="N206" s="257">
        <f t="shared" ca="1" si="65"/>
        <v>0.05</v>
      </c>
      <c r="O206" s="23"/>
      <c r="P206" s="255">
        <f t="shared" ca="1" si="66"/>
        <v>9.4999999999999998E-3</v>
      </c>
      <c r="Q206" s="163">
        <f t="shared" ca="1" si="67"/>
        <v>0.05</v>
      </c>
      <c r="R206" s="164">
        <f ca="1">NPV(Q205/12,K206:$K$244) + ($A$14+$A$15+$A$16)/POWER(1+Q205/12,$A$28-D206+1)</f>
        <v>0</v>
      </c>
      <c r="S206" s="164">
        <f ca="1">NPV(Q206/12,K206:$K$244) + ($A$14+$A$15+$A$16)/POWER(1+Q206/12,$A$28-D206+1)</f>
        <v>0</v>
      </c>
      <c r="T206" s="45">
        <f t="shared" ca="1" si="68"/>
        <v>5.4660631576552987E-10</v>
      </c>
      <c r="U206" s="45">
        <f t="shared" ca="1" si="75"/>
        <v>0</v>
      </c>
      <c r="V206" s="45">
        <f t="shared" si="76"/>
        <v>0</v>
      </c>
      <c r="W206" s="45">
        <f t="shared" ca="1" si="69"/>
        <v>0</v>
      </c>
      <c r="X206" s="25">
        <f t="shared" ca="1" si="77"/>
        <v>5.4660631576552987E-10</v>
      </c>
      <c r="Y206" s="341"/>
      <c r="Z206" s="28">
        <f t="shared" ca="1" si="78"/>
        <v>0</v>
      </c>
      <c r="AA206" s="233"/>
      <c r="AB206" s="45">
        <f t="shared" ca="1" si="70"/>
        <v>0</v>
      </c>
      <c r="AC206" s="45">
        <f t="shared" ca="1" si="62"/>
        <v>0</v>
      </c>
      <c r="AD206" s="25">
        <f t="shared" ca="1" si="63"/>
        <v>0</v>
      </c>
    </row>
    <row r="207" spans="4:30" x14ac:dyDescent="0.35">
      <c r="D207" s="20">
        <v>203</v>
      </c>
      <c r="E207" s="21">
        <f t="shared" ca="1" si="71"/>
        <v>50829</v>
      </c>
      <c r="F207" s="44">
        <f t="shared" ca="1" si="64"/>
        <v>50859</v>
      </c>
      <c r="G207" s="22" t="s">
        <v>119</v>
      </c>
      <c r="H207" s="44">
        <f t="shared" ca="1" si="79"/>
        <v>50829</v>
      </c>
      <c r="I207" s="158">
        <f t="shared" si="72"/>
        <v>0</v>
      </c>
      <c r="J207" s="45">
        <f t="shared" ref="J207:J244" ca="1" si="80">IF(D207&gt;$A$30,0,$A$11)</f>
        <v>0</v>
      </c>
      <c r="K207" s="158">
        <f t="shared" si="73"/>
        <v>0</v>
      </c>
      <c r="L207" s="45"/>
      <c r="M207" s="45">
        <f t="shared" si="74"/>
        <v>0</v>
      </c>
      <c r="N207" s="257">
        <f t="shared" ca="1" si="65"/>
        <v>0.05</v>
      </c>
      <c r="O207" s="23"/>
      <c r="P207" s="255">
        <f t="shared" ca="1" si="66"/>
        <v>9.4999999999999998E-3</v>
      </c>
      <c r="Q207" s="163">
        <f t="shared" ca="1" si="67"/>
        <v>0.05</v>
      </c>
      <c r="R207" s="164">
        <f ca="1">NPV(Q206/12,K207:$K$244) + ($A$14+$A$15+$A$16)/POWER(1+Q206/12,$A$28-D207+1)</f>
        <v>0</v>
      </c>
      <c r="S207" s="164">
        <f ca="1">NPV(Q207/12,K207:$K$244) + ($A$14+$A$15+$A$16)/POWER(1+Q207/12,$A$28-D207+1)</f>
        <v>0</v>
      </c>
      <c r="T207" s="45">
        <f t="shared" ca="1" si="68"/>
        <v>5.4660631576552987E-10</v>
      </c>
      <c r="U207" s="45">
        <f t="shared" ca="1" si="75"/>
        <v>0</v>
      </c>
      <c r="V207" s="45">
        <f t="shared" si="76"/>
        <v>0</v>
      </c>
      <c r="W207" s="45">
        <f t="shared" ca="1" si="69"/>
        <v>0</v>
      </c>
      <c r="X207" s="25">
        <f t="shared" ca="1" si="77"/>
        <v>5.4660631576552987E-10</v>
      </c>
      <c r="Y207" s="341"/>
      <c r="Z207" s="28">
        <f t="shared" ca="1" si="78"/>
        <v>0</v>
      </c>
      <c r="AA207" s="233"/>
      <c r="AB207" s="45">
        <f t="shared" ca="1" si="70"/>
        <v>0</v>
      </c>
      <c r="AC207" s="45">
        <f t="shared" ca="1" si="62"/>
        <v>0</v>
      </c>
      <c r="AD207" s="25">
        <f t="shared" ca="1" si="63"/>
        <v>0</v>
      </c>
    </row>
    <row r="208" spans="4:30" x14ac:dyDescent="0.35">
      <c r="D208" s="20">
        <v>204</v>
      </c>
      <c r="E208" s="21">
        <f t="shared" ca="1" si="71"/>
        <v>50860</v>
      </c>
      <c r="F208" s="44">
        <f t="shared" ca="1" si="64"/>
        <v>50889</v>
      </c>
      <c r="G208" s="22" t="s">
        <v>119</v>
      </c>
      <c r="H208" s="44">
        <f t="shared" ca="1" si="79"/>
        <v>50860</v>
      </c>
      <c r="I208" s="158">
        <f t="shared" si="72"/>
        <v>0</v>
      </c>
      <c r="J208" s="45">
        <f t="shared" ca="1" si="80"/>
        <v>0</v>
      </c>
      <c r="K208" s="158">
        <f t="shared" si="73"/>
        <v>0</v>
      </c>
      <c r="L208" s="45"/>
      <c r="M208" s="45">
        <f t="shared" si="74"/>
        <v>0</v>
      </c>
      <c r="N208" s="257">
        <f t="shared" ca="1" si="65"/>
        <v>0.05</v>
      </c>
      <c r="O208" s="23"/>
      <c r="P208" s="255">
        <f t="shared" ca="1" si="66"/>
        <v>9.4999999999999998E-3</v>
      </c>
      <c r="Q208" s="163">
        <f t="shared" ca="1" si="67"/>
        <v>0.05</v>
      </c>
      <c r="R208" s="164">
        <f ca="1">NPV(Q207/12,K208:$K$244) + ($A$14+$A$15+$A$16)/POWER(1+Q207/12,$A$28-D208+1)</f>
        <v>0</v>
      </c>
      <c r="S208" s="164">
        <f ca="1">NPV(Q208/12,K208:$K$244) + ($A$14+$A$15+$A$16)/POWER(1+Q208/12,$A$28-D208+1)</f>
        <v>0</v>
      </c>
      <c r="T208" s="45">
        <f t="shared" ca="1" si="68"/>
        <v>5.4660631576552987E-10</v>
      </c>
      <c r="U208" s="45">
        <f t="shared" ca="1" si="75"/>
        <v>0</v>
      </c>
      <c r="V208" s="45">
        <f t="shared" si="76"/>
        <v>0</v>
      </c>
      <c r="W208" s="45">
        <f t="shared" ca="1" si="69"/>
        <v>0</v>
      </c>
      <c r="X208" s="25">
        <f t="shared" ca="1" si="77"/>
        <v>5.4660631576552987E-10</v>
      </c>
      <c r="Y208" s="341"/>
      <c r="Z208" s="28">
        <f t="shared" ca="1" si="78"/>
        <v>0</v>
      </c>
      <c r="AA208" s="233"/>
      <c r="AB208" s="45">
        <f t="shared" ca="1" si="70"/>
        <v>0</v>
      </c>
      <c r="AC208" s="45">
        <f t="shared" ca="1" si="62"/>
        <v>0</v>
      </c>
      <c r="AD208" s="25">
        <f t="shared" ca="1" si="63"/>
        <v>0</v>
      </c>
    </row>
    <row r="209" spans="4:30" x14ac:dyDescent="0.35">
      <c r="D209" s="20">
        <v>205</v>
      </c>
      <c r="E209" s="21">
        <f t="shared" ca="1" si="71"/>
        <v>50890</v>
      </c>
      <c r="F209" s="44">
        <f t="shared" ca="1" si="64"/>
        <v>50920</v>
      </c>
      <c r="G209" s="22" t="s">
        <v>119</v>
      </c>
      <c r="H209" s="44">
        <f t="shared" ca="1" si="79"/>
        <v>50890</v>
      </c>
      <c r="I209" s="158">
        <f t="shared" si="72"/>
        <v>0</v>
      </c>
      <c r="J209" s="45">
        <f t="shared" ca="1" si="80"/>
        <v>0</v>
      </c>
      <c r="K209" s="158">
        <f t="shared" si="73"/>
        <v>0</v>
      </c>
      <c r="L209" s="45"/>
      <c r="M209" s="45">
        <f t="shared" si="74"/>
        <v>0</v>
      </c>
      <c r="N209" s="257">
        <f t="shared" ca="1" si="65"/>
        <v>0.05</v>
      </c>
      <c r="O209" s="23"/>
      <c r="P209" s="255">
        <f t="shared" ca="1" si="66"/>
        <v>9.4999999999999998E-3</v>
      </c>
      <c r="Q209" s="163">
        <f t="shared" ca="1" si="67"/>
        <v>0.05</v>
      </c>
      <c r="R209" s="164">
        <f ca="1">NPV(Q208/12,K209:$K$244) + ($A$14+$A$15+$A$16)/POWER(1+Q208/12,$A$28-D209+1)</f>
        <v>0</v>
      </c>
      <c r="S209" s="164">
        <f ca="1">NPV(Q209/12,K209:$K$244) + ($A$14+$A$15+$A$16)/POWER(1+Q209/12,$A$28-D209+1)</f>
        <v>0</v>
      </c>
      <c r="T209" s="45">
        <f t="shared" ca="1" si="68"/>
        <v>5.4660631576552987E-10</v>
      </c>
      <c r="U209" s="45">
        <f t="shared" ca="1" si="75"/>
        <v>0</v>
      </c>
      <c r="V209" s="45">
        <f t="shared" si="76"/>
        <v>0</v>
      </c>
      <c r="W209" s="45">
        <f t="shared" ca="1" si="69"/>
        <v>0</v>
      </c>
      <c r="X209" s="25">
        <f t="shared" ca="1" si="77"/>
        <v>5.4660631576552987E-10</v>
      </c>
      <c r="Y209" s="341"/>
      <c r="Z209" s="28">
        <f t="shared" ca="1" si="78"/>
        <v>0</v>
      </c>
      <c r="AA209" s="233"/>
      <c r="AB209" s="45">
        <f t="shared" ca="1" si="70"/>
        <v>0</v>
      </c>
      <c r="AC209" s="45">
        <f t="shared" ca="1" si="62"/>
        <v>0</v>
      </c>
      <c r="AD209" s="25">
        <f t="shared" ca="1" si="63"/>
        <v>0</v>
      </c>
    </row>
    <row r="210" spans="4:30" x14ac:dyDescent="0.35">
      <c r="D210" s="20">
        <v>206</v>
      </c>
      <c r="E210" s="21">
        <f t="shared" ca="1" si="71"/>
        <v>50921</v>
      </c>
      <c r="F210" s="44">
        <f t="shared" ca="1" si="64"/>
        <v>50950</v>
      </c>
      <c r="G210" s="22" t="s">
        <v>119</v>
      </c>
      <c r="H210" s="44">
        <f t="shared" ca="1" si="79"/>
        <v>50921</v>
      </c>
      <c r="I210" s="158">
        <f t="shared" si="72"/>
        <v>0</v>
      </c>
      <c r="J210" s="45">
        <f t="shared" ca="1" si="80"/>
        <v>0</v>
      </c>
      <c r="K210" s="158">
        <f t="shared" si="73"/>
        <v>0</v>
      </c>
      <c r="L210" s="45"/>
      <c r="M210" s="45">
        <f t="shared" si="74"/>
        <v>0</v>
      </c>
      <c r="N210" s="257">
        <f t="shared" ca="1" si="65"/>
        <v>0.05</v>
      </c>
      <c r="O210" s="23"/>
      <c r="P210" s="255">
        <f t="shared" ca="1" si="66"/>
        <v>9.4999999999999998E-3</v>
      </c>
      <c r="Q210" s="163">
        <f t="shared" ca="1" si="67"/>
        <v>0.05</v>
      </c>
      <c r="R210" s="164">
        <f ca="1">NPV(Q209/12,K210:$K$244) + ($A$14+$A$15+$A$16)/POWER(1+Q209/12,$A$28-D210+1)</f>
        <v>0</v>
      </c>
      <c r="S210" s="164">
        <f ca="1">NPV(Q210/12,K210:$K$244) + ($A$14+$A$15+$A$16)/POWER(1+Q210/12,$A$28-D210+1)</f>
        <v>0</v>
      </c>
      <c r="T210" s="45">
        <f t="shared" ca="1" si="68"/>
        <v>5.4660631576552987E-10</v>
      </c>
      <c r="U210" s="45">
        <f t="shared" ca="1" si="75"/>
        <v>0</v>
      </c>
      <c r="V210" s="45">
        <f t="shared" si="76"/>
        <v>0</v>
      </c>
      <c r="W210" s="45">
        <f t="shared" ca="1" si="69"/>
        <v>0</v>
      </c>
      <c r="X210" s="25">
        <f t="shared" ca="1" si="77"/>
        <v>5.4660631576552987E-10</v>
      </c>
      <c r="Y210" s="341"/>
      <c r="Z210" s="28">
        <f t="shared" ca="1" si="78"/>
        <v>0</v>
      </c>
      <c r="AA210" s="233"/>
      <c r="AB210" s="45">
        <f t="shared" ca="1" si="70"/>
        <v>0</v>
      </c>
      <c r="AC210" s="45">
        <f t="shared" ca="1" si="62"/>
        <v>0</v>
      </c>
      <c r="AD210" s="25">
        <f t="shared" ca="1" si="63"/>
        <v>0</v>
      </c>
    </row>
    <row r="211" spans="4:30" x14ac:dyDescent="0.35">
      <c r="D211" s="20">
        <v>207</v>
      </c>
      <c r="E211" s="21">
        <f t="shared" ca="1" si="71"/>
        <v>50951</v>
      </c>
      <c r="F211" s="44">
        <f t="shared" ca="1" si="64"/>
        <v>50981</v>
      </c>
      <c r="G211" s="22" t="s">
        <v>119</v>
      </c>
      <c r="H211" s="44">
        <f t="shared" ca="1" si="79"/>
        <v>50951</v>
      </c>
      <c r="I211" s="158">
        <f t="shared" si="72"/>
        <v>0</v>
      </c>
      <c r="J211" s="45">
        <f t="shared" ca="1" si="80"/>
        <v>0</v>
      </c>
      <c r="K211" s="158">
        <f t="shared" si="73"/>
        <v>0</v>
      </c>
      <c r="L211" s="45"/>
      <c r="M211" s="45">
        <f t="shared" si="74"/>
        <v>0</v>
      </c>
      <c r="N211" s="257">
        <f t="shared" ca="1" si="65"/>
        <v>0.05</v>
      </c>
      <c r="O211" s="23"/>
      <c r="P211" s="255">
        <f t="shared" ca="1" si="66"/>
        <v>9.4999999999999998E-3</v>
      </c>
      <c r="Q211" s="163">
        <f t="shared" ca="1" si="67"/>
        <v>0.05</v>
      </c>
      <c r="R211" s="164">
        <f ca="1">NPV(Q210/12,K211:$K$244) + ($A$14+$A$15+$A$16)/POWER(1+Q210/12,$A$28-D211+1)</f>
        <v>0</v>
      </c>
      <c r="S211" s="164">
        <f ca="1">NPV(Q211/12,K211:$K$244) + ($A$14+$A$15+$A$16)/POWER(1+Q211/12,$A$28-D211+1)</f>
        <v>0</v>
      </c>
      <c r="T211" s="45">
        <f t="shared" ca="1" si="68"/>
        <v>5.4660631576552987E-10</v>
      </c>
      <c r="U211" s="45">
        <f t="shared" ca="1" si="75"/>
        <v>0</v>
      </c>
      <c r="V211" s="45">
        <f t="shared" si="76"/>
        <v>0</v>
      </c>
      <c r="W211" s="45">
        <f t="shared" ca="1" si="69"/>
        <v>0</v>
      </c>
      <c r="X211" s="25">
        <f t="shared" ca="1" si="77"/>
        <v>5.4660631576552987E-10</v>
      </c>
      <c r="Y211" s="341"/>
      <c r="Z211" s="28">
        <f t="shared" ca="1" si="78"/>
        <v>0</v>
      </c>
      <c r="AA211" s="233"/>
      <c r="AB211" s="45">
        <f t="shared" ca="1" si="70"/>
        <v>0</v>
      </c>
      <c r="AC211" s="45">
        <f t="shared" ca="1" si="62"/>
        <v>0</v>
      </c>
      <c r="AD211" s="25">
        <f t="shared" ca="1" si="63"/>
        <v>0</v>
      </c>
    </row>
    <row r="212" spans="4:30" x14ac:dyDescent="0.35">
      <c r="D212" s="20">
        <v>208</v>
      </c>
      <c r="E212" s="21">
        <f t="shared" ca="1" si="71"/>
        <v>50982</v>
      </c>
      <c r="F212" s="44">
        <f t="shared" ca="1" si="64"/>
        <v>51012</v>
      </c>
      <c r="G212" s="22" t="s">
        <v>119</v>
      </c>
      <c r="H212" s="44">
        <f t="shared" ca="1" si="79"/>
        <v>50982</v>
      </c>
      <c r="I212" s="158">
        <f t="shared" si="72"/>
        <v>0</v>
      </c>
      <c r="J212" s="45">
        <f t="shared" ca="1" si="80"/>
        <v>0</v>
      </c>
      <c r="K212" s="158">
        <f t="shared" si="73"/>
        <v>0</v>
      </c>
      <c r="L212" s="45"/>
      <c r="M212" s="45">
        <f t="shared" si="74"/>
        <v>0</v>
      </c>
      <c r="N212" s="257">
        <f t="shared" ca="1" si="65"/>
        <v>0.05</v>
      </c>
      <c r="O212" s="23"/>
      <c r="P212" s="255">
        <f t="shared" ca="1" si="66"/>
        <v>9.4999999999999998E-3</v>
      </c>
      <c r="Q212" s="163">
        <f t="shared" ca="1" si="67"/>
        <v>0.05</v>
      </c>
      <c r="R212" s="164">
        <f ca="1">NPV(Q211/12,K212:$K$244) + ($A$14+$A$15+$A$16)/POWER(1+Q211/12,$A$28-D212+1)</f>
        <v>0</v>
      </c>
      <c r="S212" s="164">
        <f ca="1">NPV(Q212/12,K212:$K$244) + ($A$14+$A$15+$A$16)/POWER(1+Q212/12,$A$28-D212+1)</f>
        <v>0</v>
      </c>
      <c r="T212" s="45">
        <f t="shared" ca="1" si="68"/>
        <v>5.4660631576552987E-10</v>
      </c>
      <c r="U212" s="45">
        <f t="shared" ca="1" si="75"/>
        <v>0</v>
      </c>
      <c r="V212" s="45">
        <f t="shared" si="76"/>
        <v>0</v>
      </c>
      <c r="W212" s="45">
        <f t="shared" ca="1" si="69"/>
        <v>0</v>
      </c>
      <c r="X212" s="25">
        <f t="shared" ca="1" si="77"/>
        <v>5.4660631576552987E-10</v>
      </c>
      <c r="Y212" s="341"/>
      <c r="Z212" s="28">
        <f t="shared" ca="1" si="78"/>
        <v>0</v>
      </c>
      <c r="AA212" s="233"/>
      <c r="AB212" s="45">
        <f t="shared" ca="1" si="70"/>
        <v>0</v>
      </c>
      <c r="AC212" s="45">
        <f t="shared" ca="1" si="62"/>
        <v>0</v>
      </c>
      <c r="AD212" s="25">
        <f t="shared" ca="1" si="63"/>
        <v>0</v>
      </c>
    </row>
    <row r="213" spans="4:30" x14ac:dyDescent="0.35">
      <c r="D213" s="20">
        <v>209</v>
      </c>
      <c r="E213" s="21">
        <f t="shared" ca="1" si="71"/>
        <v>51013</v>
      </c>
      <c r="F213" s="44">
        <f t="shared" ca="1" si="64"/>
        <v>51042</v>
      </c>
      <c r="G213" s="22" t="s">
        <v>119</v>
      </c>
      <c r="H213" s="44">
        <f t="shared" ca="1" si="79"/>
        <v>51013</v>
      </c>
      <c r="I213" s="158">
        <f t="shared" si="72"/>
        <v>0</v>
      </c>
      <c r="J213" s="45">
        <f t="shared" ca="1" si="80"/>
        <v>0</v>
      </c>
      <c r="K213" s="158">
        <f t="shared" si="73"/>
        <v>0</v>
      </c>
      <c r="L213" s="45"/>
      <c r="M213" s="45">
        <f t="shared" si="74"/>
        <v>0</v>
      </c>
      <c r="N213" s="257">
        <f t="shared" ca="1" si="65"/>
        <v>0.05</v>
      </c>
      <c r="O213" s="23"/>
      <c r="P213" s="255">
        <f t="shared" ca="1" si="66"/>
        <v>9.4999999999999998E-3</v>
      </c>
      <c r="Q213" s="163">
        <f t="shared" ca="1" si="67"/>
        <v>0.05</v>
      </c>
      <c r="R213" s="164">
        <f ca="1">NPV(Q212/12,K213:$K$244) + ($A$14+$A$15+$A$16)/POWER(1+Q212/12,$A$28-D213+1)</f>
        <v>0</v>
      </c>
      <c r="S213" s="164">
        <f ca="1">NPV(Q213/12,K213:$K$244) + ($A$14+$A$15+$A$16)/POWER(1+Q213/12,$A$28-D213+1)</f>
        <v>0</v>
      </c>
      <c r="T213" s="45">
        <f t="shared" ca="1" si="68"/>
        <v>5.4660631576552987E-10</v>
      </c>
      <c r="U213" s="45">
        <f t="shared" ca="1" si="75"/>
        <v>0</v>
      </c>
      <c r="V213" s="45">
        <f t="shared" si="76"/>
        <v>0</v>
      </c>
      <c r="W213" s="45">
        <f t="shared" ca="1" si="69"/>
        <v>0</v>
      </c>
      <c r="X213" s="25">
        <f t="shared" ca="1" si="77"/>
        <v>5.4660631576552987E-10</v>
      </c>
      <c r="Y213" s="341"/>
      <c r="Z213" s="28">
        <f t="shared" ca="1" si="78"/>
        <v>0</v>
      </c>
      <c r="AA213" s="233"/>
      <c r="AB213" s="45">
        <f t="shared" ca="1" si="70"/>
        <v>0</v>
      </c>
      <c r="AC213" s="45">
        <f t="shared" ca="1" si="62"/>
        <v>0</v>
      </c>
      <c r="AD213" s="25">
        <f t="shared" ca="1" si="63"/>
        <v>0</v>
      </c>
    </row>
    <row r="214" spans="4:30" x14ac:dyDescent="0.35">
      <c r="D214" s="20">
        <v>210</v>
      </c>
      <c r="E214" s="21">
        <f t="shared" ca="1" si="71"/>
        <v>51043</v>
      </c>
      <c r="F214" s="44">
        <f t="shared" ca="1" si="64"/>
        <v>51073</v>
      </c>
      <c r="G214" s="22" t="s">
        <v>119</v>
      </c>
      <c r="H214" s="44">
        <f t="shared" ca="1" si="79"/>
        <v>51043</v>
      </c>
      <c r="I214" s="158">
        <f t="shared" si="72"/>
        <v>0</v>
      </c>
      <c r="J214" s="45">
        <f t="shared" ca="1" si="80"/>
        <v>0</v>
      </c>
      <c r="K214" s="158">
        <f t="shared" si="73"/>
        <v>0</v>
      </c>
      <c r="L214" s="45"/>
      <c r="M214" s="45">
        <f t="shared" si="74"/>
        <v>0</v>
      </c>
      <c r="N214" s="257">
        <f t="shared" ca="1" si="65"/>
        <v>0.05</v>
      </c>
      <c r="O214" s="23"/>
      <c r="P214" s="255">
        <f t="shared" ca="1" si="66"/>
        <v>9.4999999999999998E-3</v>
      </c>
      <c r="Q214" s="163">
        <f t="shared" ca="1" si="67"/>
        <v>0.05</v>
      </c>
      <c r="R214" s="164">
        <f ca="1">NPV(Q213/12,K214:$K$244) + ($A$14+$A$15+$A$16)/POWER(1+Q213/12,$A$28-D214+1)</f>
        <v>0</v>
      </c>
      <c r="S214" s="164">
        <f ca="1">NPV(Q214/12,K214:$K$244) + ($A$14+$A$15+$A$16)/POWER(1+Q214/12,$A$28-D214+1)</f>
        <v>0</v>
      </c>
      <c r="T214" s="45">
        <f t="shared" ca="1" si="68"/>
        <v>5.4660631576552987E-10</v>
      </c>
      <c r="U214" s="45">
        <f t="shared" ca="1" si="75"/>
        <v>0</v>
      </c>
      <c r="V214" s="45">
        <f t="shared" si="76"/>
        <v>0</v>
      </c>
      <c r="W214" s="45">
        <f t="shared" ca="1" si="69"/>
        <v>0</v>
      </c>
      <c r="X214" s="25">
        <f t="shared" ca="1" si="77"/>
        <v>5.4660631576552987E-10</v>
      </c>
      <c r="Y214" s="341"/>
      <c r="Z214" s="28">
        <f t="shared" ca="1" si="78"/>
        <v>0</v>
      </c>
      <c r="AA214" s="233"/>
      <c r="AB214" s="45">
        <f t="shared" ca="1" si="70"/>
        <v>0</v>
      </c>
      <c r="AC214" s="45">
        <f t="shared" ca="1" si="62"/>
        <v>0</v>
      </c>
      <c r="AD214" s="25">
        <f t="shared" ca="1" si="63"/>
        <v>0</v>
      </c>
    </row>
    <row r="215" spans="4:30" x14ac:dyDescent="0.35">
      <c r="D215" s="20">
        <v>211</v>
      </c>
      <c r="E215" s="21">
        <f t="shared" ca="1" si="71"/>
        <v>51074</v>
      </c>
      <c r="F215" s="44">
        <f t="shared" ca="1" si="64"/>
        <v>51103</v>
      </c>
      <c r="G215" s="22" t="s">
        <v>119</v>
      </c>
      <c r="H215" s="44">
        <f t="shared" ca="1" si="79"/>
        <v>51074</v>
      </c>
      <c r="I215" s="158">
        <f t="shared" si="72"/>
        <v>0</v>
      </c>
      <c r="J215" s="45">
        <f t="shared" ca="1" si="80"/>
        <v>0</v>
      </c>
      <c r="K215" s="158">
        <f t="shared" si="73"/>
        <v>0</v>
      </c>
      <c r="L215" s="45"/>
      <c r="M215" s="45">
        <f t="shared" si="74"/>
        <v>0</v>
      </c>
      <c r="N215" s="257">
        <f t="shared" ca="1" si="65"/>
        <v>0.05</v>
      </c>
      <c r="O215" s="23"/>
      <c r="P215" s="255">
        <f t="shared" ca="1" si="66"/>
        <v>9.4999999999999998E-3</v>
      </c>
      <c r="Q215" s="163">
        <f t="shared" ca="1" si="67"/>
        <v>0.05</v>
      </c>
      <c r="R215" s="164">
        <f ca="1">NPV(Q214/12,K215:$K$244) + ($A$14+$A$15+$A$16)/POWER(1+Q214/12,$A$28-D215+1)</f>
        <v>0</v>
      </c>
      <c r="S215" s="164">
        <f ca="1">NPV(Q215/12,K215:$K$244) + ($A$14+$A$15+$A$16)/POWER(1+Q215/12,$A$28-D215+1)</f>
        <v>0</v>
      </c>
      <c r="T215" s="45">
        <f t="shared" ca="1" si="68"/>
        <v>5.4660631576552987E-10</v>
      </c>
      <c r="U215" s="45">
        <f t="shared" ca="1" si="75"/>
        <v>0</v>
      </c>
      <c r="V215" s="45">
        <f t="shared" si="76"/>
        <v>0</v>
      </c>
      <c r="W215" s="45">
        <f t="shared" ca="1" si="69"/>
        <v>0</v>
      </c>
      <c r="X215" s="25">
        <f t="shared" ca="1" si="77"/>
        <v>5.4660631576552987E-10</v>
      </c>
      <c r="Y215" s="341"/>
      <c r="Z215" s="28">
        <f t="shared" ca="1" si="78"/>
        <v>0</v>
      </c>
      <c r="AA215" s="233"/>
      <c r="AB215" s="45">
        <f t="shared" ca="1" si="70"/>
        <v>0</v>
      </c>
      <c r="AC215" s="45">
        <f t="shared" ca="1" si="62"/>
        <v>0</v>
      </c>
      <c r="AD215" s="25">
        <f t="shared" ca="1" si="63"/>
        <v>0</v>
      </c>
    </row>
    <row r="216" spans="4:30" x14ac:dyDescent="0.35">
      <c r="D216" s="20">
        <v>212</v>
      </c>
      <c r="E216" s="21">
        <f t="shared" ca="1" si="71"/>
        <v>51104</v>
      </c>
      <c r="F216" s="44">
        <f t="shared" ca="1" si="64"/>
        <v>51134</v>
      </c>
      <c r="G216" s="22" t="s">
        <v>119</v>
      </c>
      <c r="H216" s="44">
        <f t="shared" ca="1" si="79"/>
        <v>51104</v>
      </c>
      <c r="I216" s="158">
        <f t="shared" si="72"/>
        <v>0</v>
      </c>
      <c r="J216" s="45">
        <f t="shared" ca="1" si="80"/>
        <v>0</v>
      </c>
      <c r="K216" s="158">
        <f t="shared" si="73"/>
        <v>0</v>
      </c>
      <c r="L216" s="45"/>
      <c r="M216" s="45">
        <f t="shared" si="74"/>
        <v>0</v>
      </c>
      <c r="N216" s="257">
        <f t="shared" ca="1" si="65"/>
        <v>0.05</v>
      </c>
      <c r="O216" s="23"/>
      <c r="P216" s="255">
        <f t="shared" ca="1" si="66"/>
        <v>9.4999999999999998E-3</v>
      </c>
      <c r="Q216" s="163">
        <f t="shared" ca="1" si="67"/>
        <v>0.05</v>
      </c>
      <c r="R216" s="164">
        <f ca="1">NPV(Q215/12,K216:$K$244) + ($A$14+$A$15+$A$16)/POWER(1+Q215/12,$A$28-D216+1)</f>
        <v>0</v>
      </c>
      <c r="S216" s="164">
        <f ca="1">NPV(Q216/12,K216:$K$244) + ($A$14+$A$15+$A$16)/POWER(1+Q216/12,$A$28-D216+1)</f>
        <v>0</v>
      </c>
      <c r="T216" s="45">
        <f t="shared" ca="1" si="68"/>
        <v>5.4660631576552987E-10</v>
      </c>
      <c r="U216" s="45">
        <f t="shared" ca="1" si="75"/>
        <v>0</v>
      </c>
      <c r="V216" s="45">
        <f t="shared" si="76"/>
        <v>0</v>
      </c>
      <c r="W216" s="45">
        <f t="shared" ca="1" si="69"/>
        <v>0</v>
      </c>
      <c r="X216" s="25">
        <f t="shared" ca="1" si="77"/>
        <v>5.4660631576552987E-10</v>
      </c>
      <c r="Y216" s="341"/>
      <c r="Z216" s="28">
        <f t="shared" ca="1" si="78"/>
        <v>0</v>
      </c>
      <c r="AA216" s="233"/>
      <c r="AB216" s="45">
        <f t="shared" ca="1" si="70"/>
        <v>0</v>
      </c>
      <c r="AC216" s="45">
        <f t="shared" ca="1" si="62"/>
        <v>0</v>
      </c>
      <c r="AD216" s="25">
        <f t="shared" ca="1" si="63"/>
        <v>0</v>
      </c>
    </row>
    <row r="217" spans="4:30" x14ac:dyDescent="0.35">
      <c r="D217" s="20">
        <v>213</v>
      </c>
      <c r="E217" s="21">
        <f t="shared" ca="1" si="71"/>
        <v>51135</v>
      </c>
      <c r="F217" s="44">
        <f t="shared" ca="1" si="64"/>
        <v>51165</v>
      </c>
      <c r="G217" s="22" t="s">
        <v>119</v>
      </c>
      <c r="H217" s="44">
        <f t="shared" ca="1" si="79"/>
        <v>51135</v>
      </c>
      <c r="I217" s="158">
        <f t="shared" si="72"/>
        <v>0</v>
      </c>
      <c r="J217" s="45">
        <f t="shared" ca="1" si="80"/>
        <v>0</v>
      </c>
      <c r="K217" s="158">
        <f t="shared" si="73"/>
        <v>0</v>
      </c>
      <c r="L217" s="45"/>
      <c r="M217" s="45">
        <f t="shared" si="74"/>
        <v>0</v>
      </c>
      <c r="N217" s="257">
        <f t="shared" ca="1" si="65"/>
        <v>0.05</v>
      </c>
      <c r="O217" s="23"/>
      <c r="P217" s="255">
        <f t="shared" ca="1" si="66"/>
        <v>9.4999999999999998E-3</v>
      </c>
      <c r="Q217" s="163">
        <f t="shared" ca="1" si="67"/>
        <v>0.05</v>
      </c>
      <c r="R217" s="164">
        <f ca="1">NPV(Q216/12,K217:$K$244) + ($A$14+$A$15+$A$16)/POWER(1+Q216/12,$A$28-D217+1)</f>
        <v>0</v>
      </c>
      <c r="S217" s="164">
        <f ca="1">NPV(Q217/12,K217:$K$244) + ($A$14+$A$15+$A$16)/POWER(1+Q217/12,$A$28-D217+1)</f>
        <v>0</v>
      </c>
      <c r="T217" s="45">
        <f t="shared" ca="1" si="68"/>
        <v>5.4660631576552987E-10</v>
      </c>
      <c r="U217" s="45">
        <f t="shared" ca="1" si="75"/>
        <v>0</v>
      </c>
      <c r="V217" s="45">
        <f t="shared" si="76"/>
        <v>0</v>
      </c>
      <c r="W217" s="45">
        <f t="shared" ca="1" si="69"/>
        <v>0</v>
      </c>
      <c r="X217" s="25">
        <f t="shared" ca="1" si="77"/>
        <v>5.4660631576552987E-10</v>
      </c>
      <c r="Y217" s="341"/>
      <c r="Z217" s="28">
        <f t="shared" ca="1" si="78"/>
        <v>0</v>
      </c>
      <c r="AA217" s="233"/>
      <c r="AB217" s="45">
        <f t="shared" ca="1" si="70"/>
        <v>0</v>
      </c>
      <c r="AC217" s="45">
        <f t="shared" ca="1" si="62"/>
        <v>0</v>
      </c>
      <c r="AD217" s="25">
        <f t="shared" ca="1" si="63"/>
        <v>0</v>
      </c>
    </row>
    <row r="218" spans="4:30" x14ac:dyDescent="0.35">
      <c r="D218" s="20">
        <v>214</v>
      </c>
      <c r="E218" s="21">
        <f t="shared" ca="1" si="71"/>
        <v>51166</v>
      </c>
      <c r="F218" s="44">
        <f t="shared" ca="1" si="64"/>
        <v>51194</v>
      </c>
      <c r="G218" s="22" t="s">
        <v>119</v>
      </c>
      <c r="H218" s="44">
        <f t="shared" ca="1" si="79"/>
        <v>51166</v>
      </c>
      <c r="I218" s="158">
        <f t="shared" si="72"/>
        <v>0</v>
      </c>
      <c r="J218" s="45">
        <f t="shared" ca="1" si="80"/>
        <v>0</v>
      </c>
      <c r="K218" s="158">
        <f t="shared" si="73"/>
        <v>0</v>
      </c>
      <c r="L218" s="45"/>
      <c r="M218" s="45">
        <f t="shared" si="74"/>
        <v>0</v>
      </c>
      <c r="N218" s="257">
        <f t="shared" ca="1" si="65"/>
        <v>0.05</v>
      </c>
      <c r="O218" s="23"/>
      <c r="P218" s="255">
        <f t="shared" ca="1" si="66"/>
        <v>9.4999999999999998E-3</v>
      </c>
      <c r="Q218" s="163">
        <f t="shared" ca="1" si="67"/>
        <v>0.05</v>
      </c>
      <c r="R218" s="164">
        <f ca="1">NPV(Q217/12,K218:$K$244) + ($A$14+$A$15+$A$16)/POWER(1+Q217/12,$A$28-D218+1)</f>
        <v>0</v>
      </c>
      <c r="S218" s="164">
        <f ca="1">NPV(Q218/12,K218:$K$244) + ($A$14+$A$15+$A$16)/POWER(1+Q218/12,$A$28-D218+1)</f>
        <v>0</v>
      </c>
      <c r="T218" s="45">
        <f t="shared" ca="1" si="68"/>
        <v>5.4660631576552987E-10</v>
      </c>
      <c r="U218" s="45">
        <f t="shared" ca="1" si="75"/>
        <v>0</v>
      </c>
      <c r="V218" s="45">
        <f t="shared" si="76"/>
        <v>0</v>
      </c>
      <c r="W218" s="45">
        <f t="shared" ca="1" si="69"/>
        <v>0</v>
      </c>
      <c r="X218" s="25">
        <f t="shared" ca="1" si="77"/>
        <v>5.4660631576552987E-10</v>
      </c>
      <c r="Y218" s="341"/>
      <c r="Z218" s="28">
        <f t="shared" ca="1" si="78"/>
        <v>0</v>
      </c>
      <c r="AA218" s="233"/>
      <c r="AB218" s="45">
        <f t="shared" ca="1" si="70"/>
        <v>0</v>
      </c>
      <c r="AC218" s="45">
        <f t="shared" ca="1" si="62"/>
        <v>0</v>
      </c>
      <c r="AD218" s="25">
        <f t="shared" ca="1" si="63"/>
        <v>0</v>
      </c>
    </row>
    <row r="219" spans="4:30" x14ac:dyDescent="0.35">
      <c r="D219" s="20">
        <v>215</v>
      </c>
      <c r="E219" s="21">
        <f t="shared" ca="1" si="71"/>
        <v>51195</v>
      </c>
      <c r="F219" s="44">
        <f t="shared" ca="1" si="64"/>
        <v>51225</v>
      </c>
      <c r="G219" s="22" t="s">
        <v>119</v>
      </c>
      <c r="H219" s="44">
        <f t="shared" ca="1" si="79"/>
        <v>51195</v>
      </c>
      <c r="I219" s="158">
        <f t="shared" si="72"/>
        <v>0</v>
      </c>
      <c r="J219" s="45">
        <f t="shared" ca="1" si="80"/>
        <v>0</v>
      </c>
      <c r="K219" s="158">
        <f t="shared" si="73"/>
        <v>0</v>
      </c>
      <c r="L219" s="45"/>
      <c r="M219" s="45">
        <f t="shared" si="74"/>
        <v>0</v>
      </c>
      <c r="N219" s="257">
        <f t="shared" ca="1" si="65"/>
        <v>0.05</v>
      </c>
      <c r="O219" s="23"/>
      <c r="P219" s="255">
        <f t="shared" ca="1" si="66"/>
        <v>9.4999999999999998E-3</v>
      </c>
      <c r="Q219" s="163">
        <f t="shared" ca="1" si="67"/>
        <v>0.05</v>
      </c>
      <c r="R219" s="164">
        <f ca="1">NPV(Q218/12,K219:$K$244) + ($A$14+$A$15+$A$16)/POWER(1+Q218/12,$A$28-D219+1)</f>
        <v>0</v>
      </c>
      <c r="S219" s="164">
        <f ca="1">NPV(Q219/12,K219:$K$244) + ($A$14+$A$15+$A$16)/POWER(1+Q219/12,$A$28-D219+1)</f>
        <v>0</v>
      </c>
      <c r="T219" s="45">
        <f t="shared" ca="1" si="68"/>
        <v>5.4660631576552987E-10</v>
      </c>
      <c r="U219" s="45">
        <f t="shared" ca="1" si="75"/>
        <v>0</v>
      </c>
      <c r="V219" s="45">
        <f t="shared" si="76"/>
        <v>0</v>
      </c>
      <c r="W219" s="45">
        <f t="shared" ca="1" si="69"/>
        <v>0</v>
      </c>
      <c r="X219" s="25">
        <f t="shared" ca="1" si="77"/>
        <v>5.4660631576552987E-10</v>
      </c>
      <c r="Y219" s="341"/>
      <c r="Z219" s="28">
        <f t="shared" ca="1" si="78"/>
        <v>0</v>
      </c>
      <c r="AA219" s="233"/>
      <c r="AB219" s="45">
        <f t="shared" ca="1" si="70"/>
        <v>0</v>
      </c>
      <c r="AC219" s="45">
        <f t="shared" ca="1" si="62"/>
        <v>0</v>
      </c>
      <c r="AD219" s="25">
        <f t="shared" ca="1" si="63"/>
        <v>0</v>
      </c>
    </row>
    <row r="220" spans="4:30" x14ac:dyDescent="0.35">
      <c r="D220" s="20">
        <v>216</v>
      </c>
      <c r="E220" s="21">
        <f t="shared" ca="1" si="71"/>
        <v>51226</v>
      </c>
      <c r="F220" s="44">
        <f t="shared" ca="1" si="64"/>
        <v>51255</v>
      </c>
      <c r="G220" s="22" t="s">
        <v>119</v>
      </c>
      <c r="H220" s="44">
        <f t="shared" ca="1" si="79"/>
        <v>51226</v>
      </c>
      <c r="I220" s="158">
        <f t="shared" si="72"/>
        <v>0</v>
      </c>
      <c r="J220" s="45">
        <f t="shared" ca="1" si="80"/>
        <v>0</v>
      </c>
      <c r="K220" s="158">
        <f t="shared" si="73"/>
        <v>0</v>
      </c>
      <c r="L220" s="45"/>
      <c r="M220" s="45">
        <f t="shared" si="74"/>
        <v>0</v>
      </c>
      <c r="N220" s="257">
        <f t="shared" ca="1" si="65"/>
        <v>0.05</v>
      </c>
      <c r="O220" s="23"/>
      <c r="P220" s="255">
        <f t="shared" ca="1" si="66"/>
        <v>9.4999999999999998E-3</v>
      </c>
      <c r="Q220" s="163">
        <f t="shared" ca="1" si="67"/>
        <v>0.05</v>
      </c>
      <c r="R220" s="164">
        <f ca="1">NPV(Q219/12,K220:$K$244) + ($A$14+$A$15+$A$16)/POWER(1+Q219/12,$A$28-D220+1)</f>
        <v>0</v>
      </c>
      <c r="S220" s="164">
        <f ca="1">NPV(Q220/12,K220:$K$244) + ($A$14+$A$15+$A$16)/POWER(1+Q220/12,$A$28-D220+1)</f>
        <v>0</v>
      </c>
      <c r="T220" s="45">
        <f t="shared" ca="1" si="68"/>
        <v>5.4660631576552987E-10</v>
      </c>
      <c r="U220" s="45">
        <f t="shared" ca="1" si="75"/>
        <v>0</v>
      </c>
      <c r="V220" s="45">
        <f t="shared" si="76"/>
        <v>0</v>
      </c>
      <c r="W220" s="45">
        <f t="shared" ca="1" si="69"/>
        <v>0</v>
      </c>
      <c r="X220" s="25">
        <f t="shared" ca="1" si="77"/>
        <v>5.4660631576552987E-10</v>
      </c>
      <c r="Y220" s="341"/>
      <c r="Z220" s="28">
        <f t="shared" ca="1" si="78"/>
        <v>0</v>
      </c>
      <c r="AA220" s="233"/>
      <c r="AB220" s="45">
        <f t="shared" ca="1" si="70"/>
        <v>0</v>
      </c>
      <c r="AC220" s="45">
        <f t="shared" ca="1" si="62"/>
        <v>0</v>
      </c>
      <c r="AD220" s="25">
        <f t="shared" ca="1" si="63"/>
        <v>0</v>
      </c>
    </row>
    <row r="221" spans="4:30" x14ac:dyDescent="0.35">
      <c r="D221" s="20">
        <v>217</v>
      </c>
      <c r="E221" s="21">
        <f t="shared" ca="1" si="71"/>
        <v>51256</v>
      </c>
      <c r="F221" s="44">
        <f t="shared" ca="1" si="64"/>
        <v>51286</v>
      </c>
      <c r="G221" s="22" t="s">
        <v>119</v>
      </c>
      <c r="H221" s="44">
        <f t="shared" ca="1" si="79"/>
        <v>51256</v>
      </c>
      <c r="I221" s="158">
        <f t="shared" si="72"/>
        <v>0</v>
      </c>
      <c r="J221" s="45">
        <f t="shared" ca="1" si="80"/>
        <v>0</v>
      </c>
      <c r="K221" s="158">
        <f t="shared" si="73"/>
        <v>0</v>
      </c>
      <c r="L221" s="45"/>
      <c r="M221" s="45">
        <f t="shared" si="74"/>
        <v>0</v>
      </c>
      <c r="N221" s="257">
        <f t="shared" ca="1" si="65"/>
        <v>0.05</v>
      </c>
      <c r="O221" s="23"/>
      <c r="P221" s="255">
        <f t="shared" ca="1" si="66"/>
        <v>9.4999999999999998E-3</v>
      </c>
      <c r="Q221" s="163">
        <f t="shared" ca="1" si="67"/>
        <v>0.05</v>
      </c>
      <c r="R221" s="164">
        <f ca="1">NPV(Q220/12,K221:$K$244) + ($A$14+$A$15+$A$16)/POWER(1+Q220/12,$A$28-D221+1)</f>
        <v>0</v>
      </c>
      <c r="S221" s="164">
        <f ca="1">NPV(Q221/12,K221:$K$244) + ($A$14+$A$15+$A$16)/POWER(1+Q221/12,$A$28-D221+1)</f>
        <v>0</v>
      </c>
      <c r="T221" s="45">
        <f t="shared" ca="1" si="68"/>
        <v>5.4660631576552987E-10</v>
      </c>
      <c r="U221" s="45">
        <f t="shared" ca="1" si="75"/>
        <v>0</v>
      </c>
      <c r="V221" s="45">
        <f t="shared" si="76"/>
        <v>0</v>
      </c>
      <c r="W221" s="45">
        <f t="shared" ca="1" si="69"/>
        <v>0</v>
      </c>
      <c r="X221" s="25">
        <f t="shared" ca="1" si="77"/>
        <v>5.4660631576552987E-10</v>
      </c>
      <c r="Y221" s="341"/>
      <c r="Z221" s="28">
        <f t="shared" ca="1" si="78"/>
        <v>0</v>
      </c>
      <c r="AA221" s="233"/>
      <c r="AB221" s="45">
        <f t="shared" ca="1" si="70"/>
        <v>0</v>
      </c>
      <c r="AC221" s="45">
        <f t="shared" ca="1" si="62"/>
        <v>0</v>
      </c>
      <c r="AD221" s="25">
        <f t="shared" ca="1" si="63"/>
        <v>0</v>
      </c>
    </row>
    <row r="222" spans="4:30" x14ac:dyDescent="0.35">
      <c r="D222" s="20">
        <v>218</v>
      </c>
      <c r="E222" s="21">
        <f t="shared" ca="1" si="71"/>
        <v>51287</v>
      </c>
      <c r="F222" s="44">
        <f t="shared" ca="1" si="64"/>
        <v>51316</v>
      </c>
      <c r="G222" s="22" t="s">
        <v>119</v>
      </c>
      <c r="H222" s="44">
        <f t="shared" ca="1" si="79"/>
        <v>51287</v>
      </c>
      <c r="I222" s="158">
        <f t="shared" si="72"/>
        <v>0</v>
      </c>
      <c r="J222" s="45">
        <f t="shared" ca="1" si="80"/>
        <v>0</v>
      </c>
      <c r="K222" s="158">
        <f t="shared" si="73"/>
        <v>0</v>
      </c>
      <c r="L222" s="45"/>
      <c r="M222" s="45">
        <f t="shared" si="74"/>
        <v>0</v>
      </c>
      <c r="N222" s="257">
        <f t="shared" ca="1" si="65"/>
        <v>0.05</v>
      </c>
      <c r="O222" s="23"/>
      <c r="P222" s="255">
        <f t="shared" ca="1" si="66"/>
        <v>9.4999999999999998E-3</v>
      </c>
      <c r="Q222" s="163">
        <f t="shared" ca="1" si="67"/>
        <v>0.05</v>
      </c>
      <c r="R222" s="164">
        <f ca="1">NPV(Q221/12,K222:$K$244) + ($A$14+$A$15+$A$16)/POWER(1+Q221/12,$A$28-D222+1)</f>
        <v>0</v>
      </c>
      <c r="S222" s="164">
        <f ca="1">NPV(Q222/12,K222:$K$244) + ($A$14+$A$15+$A$16)/POWER(1+Q222/12,$A$28-D222+1)</f>
        <v>0</v>
      </c>
      <c r="T222" s="45">
        <f t="shared" ca="1" si="68"/>
        <v>5.4660631576552987E-10</v>
      </c>
      <c r="U222" s="45">
        <f t="shared" ca="1" si="75"/>
        <v>0</v>
      </c>
      <c r="V222" s="45">
        <f t="shared" si="76"/>
        <v>0</v>
      </c>
      <c r="W222" s="45">
        <f t="shared" ca="1" si="69"/>
        <v>0</v>
      </c>
      <c r="X222" s="25">
        <f t="shared" ca="1" si="77"/>
        <v>5.4660631576552987E-10</v>
      </c>
      <c r="Y222" s="341"/>
      <c r="Z222" s="28">
        <f t="shared" ca="1" si="78"/>
        <v>0</v>
      </c>
      <c r="AA222" s="233"/>
      <c r="AB222" s="45">
        <f t="shared" ca="1" si="70"/>
        <v>0</v>
      </c>
      <c r="AC222" s="45">
        <f t="shared" ca="1" si="62"/>
        <v>0</v>
      </c>
      <c r="AD222" s="25">
        <f t="shared" ca="1" si="63"/>
        <v>0</v>
      </c>
    </row>
    <row r="223" spans="4:30" x14ac:dyDescent="0.35">
      <c r="D223" s="20">
        <v>219</v>
      </c>
      <c r="E223" s="21">
        <f t="shared" ca="1" si="71"/>
        <v>51317</v>
      </c>
      <c r="F223" s="44">
        <f t="shared" ca="1" si="64"/>
        <v>51347</v>
      </c>
      <c r="G223" s="22" t="s">
        <v>119</v>
      </c>
      <c r="H223" s="44">
        <f t="shared" ca="1" si="79"/>
        <v>51317</v>
      </c>
      <c r="I223" s="158">
        <f t="shared" si="72"/>
        <v>0</v>
      </c>
      <c r="J223" s="45">
        <f t="shared" ca="1" si="80"/>
        <v>0</v>
      </c>
      <c r="K223" s="158">
        <f t="shared" si="73"/>
        <v>0</v>
      </c>
      <c r="L223" s="45"/>
      <c r="M223" s="45">
        <f t="shared" si="74"/>
        <v>0</v>
      </c>
      <c r="N223" s="257">
        <f t="shared" ca="1" si="65"/>
        <v>0.05</v>
      </c>
      <c r="O223" s="23"/>
      <c r="P223" s="255">
        <f t="shared" ca="1" si="66"/>
        <v>9.4999999999999998E-3</v>
      </c>
      <c r="Q223" s="163">
        <f t="shared" ca="1" si="67"/>
        <v>0.05</v>
      </c>
      <c r="R223" s="164">
        <f ca="1">NPV(Q222/12,K223:$K$244) + ($A$14+$A$15+$A$16)/POWER(1+Q222/12,$A$28-D223+1)</f>
        <v>0</v>
      </c>
      <c r="S223" s="164">
        <f ca="1">NPV(Q223/12,K223:$K$244) + ($A$14+$A$15+$A$16)/POWER(1+Q223/12,$A$28-D223+1)</f>
        <v>0</v>
      </c>
      <c r="T223" s="45">
        <f t="shared" ca="1" si="68"/>
        <v>5.4660631576552987E-10</v>
      </c>
      <c r="U223" s="45">
        <f t="shared" ca="1" si="75"/>
        <v>0</v>
      </c>
      <c r="V223" s="45">
        <f t="shared" si="76"/>
        <v>0</v>
      </c>
      <c r="W223" s="45">
        <f t="shared" ca="1" si="69"/>
        <v>0</v>
      </c>
      <c r="X223" s="25">
        <f t="shared" ca="1" si="77"/>
        <v>5.4660631576552987E-10</v>
      </c>
      <c r="Y223" s="341"/>
      <c r="Z223" s="28">
        <f t="shared" ca="1" si="78"/>
        <v>0</v>
      </c>
      <c r="AA223" s="233"/>
      <c r="AB223" s="45">
        <f t="shared" ca="1" si="70"/>
        <v>0</v>
      </c>
      <c r="AC223" s="45">
        <f t="shared" ca="1" si="62"/>
        <v>0</v>
      </c>
      <c r="AD223" s="25">
        <f t="shared" ca="1" si="63"/>
        <v>0</v>
      </c>
    </row>
    <row r="224" spans="4:30" x14ac:dyDescent="0.35">
      <c r="D224" s="20">
        <v>220</v>
      </c>
      <c r="E224" s="21">
        <f t="shared" ca="1" si="71"/>
        <v>51348</v>
      </c>
      <c r="F224" s="44">
        <f t="shared" ca="1" si="64"/>
        <v>51378</v>
      </c>
      <c r="G224" s="22" t="s">
        <v>119</v>
      </c>
      <c r="H224" s="44">
        <f t="shared" ca="1" si="79"/>
        <v>51348</v>
      </c>
      <c r="I224" s="158">
        <f t="shared" si="72"/>
        <v>0</v>
      </c>
      <c r="J224" s="45">
        <f t="shared" ca="1" si="80"/>
        <v>0</v>
      </c>
      <c r="K224" s="158">
        <f t="shared" si="73"/>
        <v>0</v>
      </c>
      <c r="L224" s="45"/>
      <c r="M224" s="45">
        <f t="shared" si="74"/>
        <v>0</v>
      </c>
      <c r="N224" s="257">
        <f t="shared" ca="1" si="65"/>
        <v>0.05</v>
      </c>
      <c r="O224" s="23"/>
      <c r="P224" s="255">
        <f t="shared" ca="1" si="66"/>
        <v>9.4999999999999998E-3</v>
      </c>
      <c r="Q224" s="163">
        <f t="shared" ca="1" si="67"/>
        <v>0.05</v>
      </c>
      <c r="R224" s="164">
        <f ca="1">NPV(Q223/12,K224:$K$244) + ($A$14+$A$15+$A$16)/POWER(1+Q223/12,$A$28-D224+1)</f>
        <v>0</v>
      </c>
      <c r="S224" s="164">
        <f ca="1">NPV(Q224/12,K224:$K$244) + ($A$14+$A$15+$A$16)/POWER(1+Q224/12,$A$28-D224+1)</f>
        <v>0</v>
      </c>
      <c r="T224" s="45">
        <f t="shared" ca="1" si="68"/>
        <v>5.4660631576552987E-10</v>
      </c>
      <c r="U224" s="45">
        <f t="shared" ca="1" si="75"/>
        <v>0</v>
      </c>
      <c r="V224" s="45">
        <f t="shared" si="76"/>
        <v>0</v>
      </c>
      <c r="W224" s="45">
        <f t="shared" ca="1" si="69"/>
        <v>0</v>
      </c>
      <c r="X224" s="25">
        <f t="shared" ca="1" si="77"/>
        <v>5.4660631576552987E-10</v>
      </c>
      <c r="Y224" s="341"/>
      <c r="Z224" s="28">
        <f t="shared" ca="1" si="78"/>
        <v>0</v>
      </c>
      <c r="AA224" s="233"/>
      <c r="AB224" s="45">
        <f t="shared" ca="1" si="70"/>
        <v>0</v>
      </c>
      <c r="AC224" s="45">
        <f t="shared" ca="1" si="62"/>
        <v>0</v>
      </c>
      <c r="AD224" s="25">
        <f t="shared" ca="1" si="63"/>
        <v>0</v>
      </c>
    </row>
    <row r="225" spans="4:30" x14ac:dyDescent="0.35">
      <c r="D225" s="20">
        <v>221</v>
      </c>
      <c r="E225" s="21">
        <f t="shared" ca="1" si="71"/>
        <v>51379</v>
      </c>
      <c r="F225" s="44">
        <f t="shared" ca="1" si="64"/>
        <v>51408</v>
      </c>
      <c r="G225" s="22" t="s">
        <v>119</v>
      </c>
      <c r="H225" s="44">
        <f t="shared" ca="1" si="79"/>
        <v>51379</v>
      </c>
      <c r="I225" s="158">
        <f t="shared" si="72"/>
        <v>0</v>
      </c>
      <c r="J225" s="45">
        <f t="shared" ca="1" si="80"/>
        <v>0</v>
      </c>
      <c r="K225" s="158">
        <f t="shared" si="73"/>
        <v>0</v>
      </c>
      <c r="L225" s="45"/>
      <c r="M225" s="45">
        <f t="shared" si="74"/>
        <v>0</v>
      </c>
      <c r="N225" s="257">
        <f t="shared" ca="1" si="65"/>
        <v>0.05</v>
      </c>
      <c r="O225" s="23"/>
      <c r="P225" s="255">
        <f t="shared" ca="1" si="66"/>
        <v>9.4999999999999998E-3</v>
      </c>
      <c r="Q225" s="163">
        <f t="shared" ca="1" si="67"/>
        <v>0.05</v>
      </c>
      <c r="R225" s="164">
        <f ca="1">NPV(Q224/12,K225:$K$244) + ($A$14+$A$15+$A$16)/POWER(1+Q224/12,$A$28-D225+1)</f>
        <v>0</v>
      </c>
      <c r="S225" s="164">
        <f ca="1">NPV(Q225/12,K225:$K$244) + ($A$14+$A$15+$A$16)/POWER(1+Q225/12,$A$28-D225+1)</f>
        <v>0</v>
      </c>
      <c r="T225" s="45">
        <f t="shared" ca="1" si="68"/>
        <v>5.4660631576552987E-10</v>
      </c>
      <c r="U225" s="45">
        <f t="shared" ca="1" si="75"/>
        <v>0</v>
      </c>
      <c r="V225" s="45">
        <f t="shared" si="76"/>
        <v>0</v>
      </c>
      <c r="W225" s="45">
        <f t="shared" ca="1" si="69"/>
        <v>0</v>
      </c>
      <c r="X225" s="25">
        <f t="shared" ca="1" si="77"/>
        <v>5.4660631576552987E-10</v>
      </c>
      <c r="Y225" s="341"/>
      <c r="Z225" s="28">
        <f t="shared" ca="1" si="78"/>
        <v>0</v>
      </c>
      <c r="AA225" s="233"/>
      <c r="AB225" s="45">
        <f t="shared" ca="1" si="70"/>
        <v>0</v>
      </c>
      <c r="AC225" s="45">
        <f t="shared" ca="1" si="62"/>
        <v>0</v>
      </c>
      <c r="AD225" s="25">
        <f t="shared" ca="1" si="63"/>
        <v>0</v>
      </c>
    </row>
    <row r="226" spans="4:30" x14ac:dyDescent="0.35">
      <c r="D226" s="20">
        <v>222</v>
      </c>
      <c r="E226" s="21">
        <f t="shared" ca="1" si="71"/>
        <v>51409</v>
      </c>
      <c r="F226" s="44">
        <f t="shared" ca="1" si="64"/>
        <v>51439</v>
      </c>
      <c r="G226" s="22" t="s">
        <v>119</v>
      </c>
      <c r="H226" s="44">
        <f t="shared" ca="1" si="79"/>
        <v>51409</v>
      </c>
      <c r="I226" s="158">
        <f t="shared" si="72"/>
        <v>0</v>
      </c>
      <c r="J226" s="45">
        <f t="shared" ca="1" si="80"/>
        <v>0</v>
      </c>
      <c r="K226" s="158">
        <f t="shared" si="73"/>
        <v>0</v>
      </c>
      <c r="L226" s="45"/>
      <c r="M226" s="45">
        <f t="shared" si="74"/>
        <v>0</v>
      </c>
      <c r="N226" s="257">
        <f t="shared" ca="1" si="65"/>
        <v>0.05</v>
      </c>
      <c r="O226" s="23"/>
      <c r="P226" s="255">
        <f t="shared" ca="1" si="66"/>
        <v>9.4999999999999998E-3</v>
      </c>
      <c r="Q226" s="163">
        <f t="shared" ca="1" si="67"/>
        <v>0.05</v>
      </c>
      <c r="R226" s="164">
        <f ca="1">NPV(Q225/12,K226:$K$244) + ($A$14+$A$15+$A$16)/POWER(1+Q225/12,$A$28-D226+1)</f>
        <v>0</v>
      </c>
      <c r="S226" s="164">
        <f ca="1">NPV(Q226/12,K226:$K$244) + ($A$14+$A$15+$A$16)/POWER(1+Q226/12,$A$28-D226+1)</f>
        <v>0</v>
      </c>
      <c r="T226" s="45">
        <f t="shared" ca="1" si="68"/>
        <v>5.4660631576552987E-10</v>
      </c>
      <c r="U226" s="45">
        <f t="shared" ca="1" si="75"/>
        <v>0</v>
      </c>
      <c r="V226" s="45">
        <f t="shared" si="76"/>
        <v>0</v>
      </c>
      <c r="W226" s="45">
        <f t="shared" ca="1" si="69"/>
        <v>0</v>
      </c>
      <c r="X226" s="25">
        <f t="shared" ca="1" si="77"/>
        <v>5.4660631576552987E-10</v>
      </c>
      <c r="Y226" s="341"/>
      <c r="Z226" s="28">
        <f t="shared" ca="1" si="78"/>
        <v>0</v>
      </c>
      <c r="AA226" s="233"/>
      <c r="AB226" s="45">
        <f t="shared" ca="1" si="70"/>
        <v>0</v>
      </c>
      <c r="AC226" s="45">
        <f t="shared" ca="1" si="62"/>
        <v>0</v>
      </c>
      <c r="AD226" s="25">
        <f t="shared" ca="1" si="63"/>
        <v>0</v>
      </c>
    </row>
    <row r="227" spans="4:30" x14ac:dyDescent="0.35">
      <c r="D227" s="20">
        <v>223</v>
      </c>
      <c r="E227" s="21">
        <f t="shared" ca="1" si="71"/>
        <v>51440</v>
      </c>
      <c r="F227" s="44">
        <f t="shared" ca="1" si="64"/>
        <v>51469</v>
      </c>
      <c r="G227" s="22" t="s">
        <v>119</v>
      </c>
      <c r="H227" s="44">
        <f t="shared" ca="1" si="79"/>
        <v>51440</v>
      </c>
      <c r="I227" s="158">
        <f t="shared" si="72"/>
        <v>0</v>
      </c>
      <c r="J227" s="45">
        <f t="shared" ca="1" si="80"/>
        <v>0</v>
      </c>
      <c r="K227" s="158">
        <f t="shared" si="73"/>
        <v>0</v>
      </c>
      <c r="L227" s="45"/>
      <c r="M227" s="45">
        <f t="shared" si="74"/>
        <v>0</v>
      </c>
      <c r="N227" s="257">
        <f t="shared" ca="1" si="65"/>
        <v>0.05</v>
      </c>
      <c r="O227" s="23"/>
      <c r="P227" s="255">
        <f t="shared" ca="1" si="66"/>
        <v>9.4999999999999998E-3</v>
      </c>
      <c r="Q227" s="163">
        <f t="shared" ca="1" si="67"/>
        <v>0.05</v>
      </c>
      <c r="R227" s="164">
        <f ca="1">NPV(Q226/12,K227:$K$244) + ($A$14+$A$15+$A$16)/POWER(1+Q226/12,$A$28-D227+1)</f>
        <v>0</v>
      </c>
      <c r="S227" s="164">
        <f ca="1">NPV(Q227/12,K227:$K$244) + ($A$14+$A$15+$A$16)/POWER(1+Q227/12,$A$28-D227+1)</f>
        <v>0</v>
      </c>
      <c r="T227" s="45">
        <f t="shared" ca="1" si="68"/>
        <v>5.4660631576552987E-10</v>
      </c>
      <c r="U227" s="45">
        <f t="shared" ca="1" si="75"/>
        <v>0</v>
      </c>
      <c r="V227" s="45">
        <f t="shared" si="76"/>
        <v>0</v>
      </c>
      <c r="W227" s="45">
        <f t="shared" ca="1" si="69"/>
        <v>0</v>
      </c>
      <c r="X227" s="25">
        <f t="shared" ca="1" si="77"/>
        <v>5.4660631576552987E-10</v>
      </c>
      <c r="Y227" s="341"/>
      <c r="Z227" s="28">
        <f t="shared" ca="1" si="78"/>
        <v>0</v>
      </c>
      <c r="AA227" s="233"/>
      <c r="AB227" s="45">
        <f t="shared" ca="1" si="70"/>
        <v>0</v>
      </c>
      <c r="AC227" s="45">
        <f t="shared" ca="1" si="62"/>
        <v>0</v>
      </c>
      <c r="AD227" s="25">
        <f t="shared" ca="1" si="63"/>
        <v>0</v>
      </c>
    </row>
    <row r="228" spans="4:30" x14ac:dyDescent="0.35">
      <c r="D228" s="20">
        <v>224</v>
      </c>
      <c r="E228" s="21">
        <f t="shared" ca="1" si="71"/>
        <v>51470</v>
      </c>
      <c r="F228" s="44">
        <f t="shared" ca="1" si="64"/>
        <v>51500</v>
      </c>
      <c r="G228" s="22" t="s">
        <v>119</v>
      </c>
      <c r="H228" s="44">
        <f t="shared" ca="1" si="79"/>
        <v>51470</v>
      </c>
      <c r="I228" s="158">
        <f t="shared" si="72"/>
        <v>0</v>
      </c>
      <c r="J228" s="45">
        <f t="shared" ca="1" si="80"/>
        <v>0</v>
      </c>
      <c r="K228" s="158">
        <f t="shared" si="73"/>
        <v>0</v>
      </c>
      <c r="L228" s="45"/>
      <c r="M228" s="45">
        <f t="shared" si="74"/>
        <v>0</v>
      </c>
      <c r="N228" s="257">
        <f t="shared" ca="1" si="65"/>
        <v>0.05</v>
      </c>
      <c r="O228" s="23"/>
      <c r="P228" s="255">
        <f t="shared" ca="1" si="66"/>
        <v>9.4999999999999998E-3</v>
      </c>
      <c r="Q228" s="163">
        <f t="shared" ca="1" si="67"/>
        <v>0.05</v>
      </c>
      <c r="R228" s="164">
        <f ca="1">NPV(Q227/12,K228:$K$244) + ($A$14+$A$15+$A$16)/POWER(1+Q227/12,$A$28-D228+1)</f>
        <v>0</v>
      </c>
      <c r="S228" s="164">
        <f ca="1">NPV(Q228/12,K228:$K$244) + ($A$14+$A$15+$A$16)/POWER(1+Q228/12,$A$28-D228+1)</f>
        <v>0</v>
      </c>
      <c r="T228" s="45">
        <f t="shared" ca="1" si="68"/>
        <v>5.4660631576552987E-10</v>
      </c>
      <c r="U228" s="45">
        <f t="shared" ca="1" si="75"/>
        <v>0</v>
      </c>
      <c r="V228" s="45">
        <f t="shared" si="76"/>
        <v>0</v>
      </c>
      <c r="W228" s="45">
        <f t="shared" ca="1" si="69"/>
        <v>0</v>
      </c>
      <c r="X228" s="25">
        <f t="shared" ca="1" si="77"/>
        <v>5.4660631576552987E-10</v>
      </c>
      <c r="Y228" s="341"/>
      <c r="Z228" s="28">
        <f t="shared" ca="1" si="78"/>
        <v>0</v>
      </c>
      <c r="AA228" s="233"/>
      <c r="AB228" s="45">
        <f t="shared" ca="1" si="70"/>
        <v>0</v>
      </c>
      <c r="AC228" s="45">
        <f t="shared" ca="1" si="62"/>
        <v>0</v>
      </c>
      <c r="AD228" s="25">
        <f t="shared" ca="1" si="63"/>
        <v>0</v>
      </c>
    </row>
    <row r="229" spans="4:30" x14ac:dyDescent="0.35">
      <c r="D229" s="20">
        <v>225</v>
      </c>
      <c r="E229" s="21">
        <f t="shared" ca="1" si="71"/>
        <v>51501</v>
      </c>
      <c r="F229" s="44">
        <f t="shared" ca="1" si="64"/>
        <v>51531</v>
      </c>
      <c r="G229" s="22" t="s">
        <v>119</v>
      </c>
      <c r="H229" s="44">
        <f t="shared" ca="1" si="79"/>
        <v>51501</v>
      </c>
      <c r="I229" s="158">
        <f t="shared" si="72"/>
        <v>0</v>
      </c>
      <c r="J229" s="45">
        <f t="shared" ca="1" si="80"/>
        <v>0</v>
      </c>
      <c r="K229" s="158">
        <f t="shared" si="73"/>
        <v>0</v>
      </c>
      <c r="L229" s="45"/>
      <c r="M229" s="45">
        <f t="shared" si="74"/>
        <v>0</v>
      </c>
      <c r="N229" s="257">
        <f t="shared" ca="1" si="65"/>
        <v>0.05</v>
      </c>
      <c r="O229" s="23"/>
      <c r="P229" s="255">
        <f t="shared" ca="1" si="66"/>
        <v>9.4999999999999998E-3</v>
      </c>
      <c r="Q229" s="163">
        <f t="shared" ca="1" si="67"/>
        <v>0.05</v>
      </c>
      <c r="R229" s="164">
        <f ca="1">NPV(Q228/12,K229:$K$244) + ($A$14+$A$15+$A$16)/POWER(1+Q228/12,$A$28-D229+1)</f>
        <v>0</v>
      </c>
      <c r="S229" s="164">
        <f ca="1">NPV(Q229/12,K229:$K$244) + ($A$14+$A$15+$A$16)/POWER(1+Q229/12,$A$28-D229+1)</f>
        <v>0</v>
      </c>
      <c r="T229" s="45">
        <f t="shared" ca="1" si="68"/>
        <v>5.4660631576552987E-10</v>
      </c>
      <c r="U229" s="45">
        <f t="shared" ca="1" si="75"/>
        <v>0</v>
      </c>
      <c r="V229" s="45">
        <f t="shared" si="76"/>
        <v>0</v>
      </c>
      <c r="W229" s="45">
        <f t="shared" ca="1" si="69"/>
        <v>0</v>
      </c>
      <c r="X229" s="25">
        <f t="shared" ca="1" si="77"/>
        <v>5.4660631576552987E-10</v>
      </c>
      <c r="Y229" s="341"/>
      <c r="Z229" s="28">
        <f t="shared" ca="1" si="78"/>
        <v>0</v>
      </c>
      <c r="AA229" s="233"/>
      <c r="AB229" s="45">
        <f t="shared" ca="1" si="70"/>
        <v>0</v>
      </c>
      <c r="AC229" s="45">
        <f t="shared" ca="1" si="62"/>
        <v>0</v>
      </c>
      <c r="AD229" s="25">
        <f t="shared" ca="1" si="63"/>
        <v>0</v>
      </c>
    </row>
    <row r="230" spans="4:30" x14ac:dyDescent="0.35">
      <c r="D230" s="20">
        <v>226</v>
      </c>
      <c r="E230" s="21">
        <f t="shared" ca="1" si="71"/>
        <v>51532</v>
      </c>
      <c r="F230" s="44">
        <f t="shared" ca="1" si="64"/>
        <v>51559</v>
      </c>
      <c r="G230" s="22" t="s">
        <v>119</v>
      </c>
      <c r="H230" s="44">
        <f t="shared" ca="1" si="79"/>
        <v>51532</v>
      </c>
      <c r="I230" s="158">
        <f t="shared" si="72"/>
        <v>0</v>
      </c>
      <c r="J230" s="45">
        <f t="shared" ca="1" si="80"/>
        <v>0</v>
      </c>
      <c r="K230" s="158">
        <f t="shared" si="73"/>
        <v>0</v>
      </c>
      <c r="L230" s="45"/>
      <c r="M230" s="45">
        <f t="shared" si="74"/>
        <v>0</v>
      </c>
      <c r="N230" s="257">
        <f t="shared" ca="1" si="65"/>
        <v>0.05</v>
      </c>
      <c r="O230" s="23"/>
      <c r="P230" s="255">
        <f t="shared" ca="1" si="66"/>
        <v>9.4999999999999998E-3</v>
      </c>
      <c r="Q230" s="163">
        <f t="shared" ca="1" si="67"/>
        <v>0.05</v>
      </c>
      <c r="R230" s="164">
        <f ca="1">NPV(Q229/12,K230:$K$244) + ($A$14+$A$15+$A$16)/POWER(1+Q229/12,$A$28-D230+1)</f>
        <v>0</v>
      </c>
      <c r="S230" s="164">
        <f ca="1">NPV(Q230/12,K230:$K$244) + ($A$14+$A$15+$A$16)/POWER(1+Q230/12,$A$28-D230+1)</f>
        <v>0</v>
      </c>
      <c r="T230" s="45">
        <f t="shared" ca="1" si="68"/>
        <v>5.4660631576552987E-10</v>
      </c>
      <c r="U230" s="45">
        <f t="shared" ca="1" si="75"/>
        <v>0</v>
      </c>
      <c r="V230" s="45">
        <f t="shared" si="76"/>
        <v>0</v>
      </c>
      <c r="W230" s="45">
        <f t="shared" ca="1" si="69"/>
        <v>0</v>
      </c>
      <c r="X230" s="25">
        <f t="shared" ca="1" si="77"/>
        <v>5.4660631576552987E-10</v>
      </c>
      <c r="Y230" s="341"/>
      <c r="Z230" s="28">
        <f t="shared" ca="1" si="78"/>
        <v>0</v>
      </c>
      <c r="AA230" s="233"/>
      <c r="AB230" s="45">
        <f t="shared" ca="1" si="70"/>
        <v>0</v>
      </c>
      <c r="AC230" s="45">
        <f t="shared" ca="1" si="62"/>
        <v>0</v>
      </c>
      <c r="AD230" s="25">
        <f t="shared" ca="1" si="63"/>
        <v>0</v>
      </c>
    </row>
    <row r="231" spans="4:30" x14ac:dyDescent="0.35">
      <c r="D231" s="20">
        <v>227</v>
      </c>
      <c r="E231" s="21">
        <f t="shared" ca="1" si="71"/>
        <v>51560</v>
      </c>
      <c r="F231" s="44">
        <f t="shared" ca="1" si="64"/>
        <v>51590</v>
      </c>
      <c r="G231" s="22" t="s">
        <v>119</v>
      </c>
      <c r="H231" s="44">
        <f t="shared" ca="1" si="79"/>
        <v>51560</v>
      </c>
      <c r="I231" s="158">
        <f t="shared" si="72"/>
        <v>0</v>
      </c>
      <c r="J231" s="45">
        <f t="shared" ca="1" si="80"/>
        <v>0</v>
      </c>
      <c r="K231" s="158">
        <f t="shared" si="73"/>
        <v>0</v>
      </c>
      <c r="L231" s="45"/>
      <c r="M231" s="45">
        <f t="shared" si="74"/>
        <v>0</v>
      </c>
      <c r="N231" s="257">
        <f t="shared" ca="1" si="65"/>
        <v>0.05</v>
      </c>
      <c r="O231" s="23"/>
      <c r="P231" s="255">
        <f t="shared" ca="1" si="66"/>
        <v>9.4999999999999998E-3</v>
      </c>
      <c r="Q231" s="163">
        <f t="shared" ca="1" si="67"/>
        <v>0.05</v>
      </c>
      <c r="R231" s="164">
        <f ca="1">NPV(Q230/12,K231:$K$244) + ($A$14+$A$15+$A$16)/POWER(1+Q230/12,$A$28-D231+1)</f>
        <v>0</v>
      </c>
      <c r="S231" s="164">
        <f ca="1">NPV(Q231/12,K231:$K$244) + ($A$14+$A$15+$A$16)/POWER(1+Q231/12,$A$28-D231+1)</f>
        <v>0</v>
      </c>
      <c r="T231" s="45">
        <f t="shared" ca="1" si="68"/>
        <v>5.4660631576552987E-10</v>
      </c>
      <c r="U231" s="45">
        <f t="shared" ca="1" si="75"/>
        <v>0</v>
      </c>
      <c r="V231" s="45">
        <f t="shared" si="76"/>
        <v>0</v>
      </c>
      <c r="W231" s="45">
        <f t="shared" ca="1" si="69"/>
        <v>0</v>
      </c>
      <c r="X231" s="25">
        <f t="shared" ca="1" si="77"/>
        <v>5.4660631576552987E-10</v>
      </c>
      <c r="Y231" s="341"/>
      <c r="Z231" s="28">
        <f t="shared" ca="1" si="78"/>
        <v>0</v>
      </c>
      <c r="AA231" s="233"/>
      <c r="AB231" s="45">
        <f t="shared" ca="1" si="70"/>
        <v>0</v>
      </c>
      <c r="AC231" s="45">
        <f t="shared" ca="1" si="62"/>
        <v>0</v>
      </c>
      <c r="AD231" s="25">
        <f t="shared" ca="1" si="63"/>
        <v>0</v>
      </c>
    </row>
    <row r="232" spans="4:30" x14ac:dyDescent="0.35">
      <c r="D232" s="20">
        <v>228</v>
      </c>
      <c r="E232" s="21">
        <f t="shared" ca="1" si="71"/>
        <v>51591</v>
      </c>
      <c r="F232" s="44">
        <f t="shared" ca="1" si="64"/>
        <v>51620</v>
      </c>
      <c r="G232" s="22" t="s">
        <v>119</v>
      </c>
      <c r="H232" s="44">
        <f t="shared" ca="1" si="79"/>
        <v>51591</v>
      </c>
      <c r="I232" s="158">
        <f t="shared" si="72"/>
        <v>0</v>
      </c>
      <c r="J232" s="45">
        <f t="shared" ca="1" si="80"/>
        <v>0</v>
      </c>
      <c r="K232" s="158">
        <f t="shared" si="73"/>
        <v>0</v>
      </c>
      <c r="L232" s="45"/>
      <c r="M232" s="45">
        <f t="shared" si="74"/>
        <v>0</v>
      </c>
      <c r="N232" s="257">
        <f t="shared" ca="1" si="65"/>
        <v>0.05</v>
      </c>
      <c r="O232" s="23"/>
      <c r="P232" s="255">
        <f t="shared" ca="1" si="66"/>
        <v>9.4999999999999998E-3</v>
      </c>
      <c r="Q232" s="163">
        <f t="shared" ca="1" si="67"/>
        <v>0.05</v>
      </c>
      <c r="R232" s="164">
        <f ca="1">NPV(Q231/12,K232:$K$244) + ($A$14+$A$15+$A$16)/POWER(1+Q231/12,$A$28-D232+1)</f>
        <v>0</v>
      </c>
      <c r="S232" s="164">
        <f ca="1">NPV(Q232/12,K232:$K$244) + ($A$14+$A$15+$A$16)/POWER(1+Q232/12,$A$28-D232+1)</f>
        <v>0</v>
      </c>
      <c r="T232" s="45">
        <f t="shared" ca="1" si="68"/>
        <v>5.4660631576552987E-10</v>
      </c>
      <c r="U232" s="45">
        <f t="shared" ca="1" si="75"/>
        <v>0</v>
      </c>
      <c r="V232" s="45">
        <f t="shared" si="76"/>
        <v>0</v>
      </c>
      <c r="W232" s="45">
        <f t="shared" ca="1" si="69"/>
        <v>0</v>
      </c>
      <c r="X232" s="25">
        <f t="shared" ca="1" si="77"/>
        <v>5.4660631576552987E-10</v>
      </c>
      <c r="Y232" s="341"/>
      <c r="Z232" s="28">
        <f t="shared" ca="1" si="78"/>
        <v>0</v>
      </c>
      <c r="AA232" s="233"/>
      <c r="AB232" s="45">
        <f t="shared" ca="1" si="70"/>
        <v>0</v>
      </c>
      <c r="AC232" s="45">
        <f t="shared" ca="1" si="62"/>
        <v>0</v>
      </c>
      <c r="AD232" s="25">
        <f t="shared" ca="1" si="63"/>
        <v>0</v>
      </c>
    </row>
    <row r="233" spans="4:30" x14ac:dyDescent="0.35">
      <c r="D233" s="20">
        <v>229</v>
      </c>
      <c r="E233" s="21">
        <f t="shared" ca="1" si="71"/>
        <v>51621</v>
      </c>
      <c r="F233" s="44">
        <f t="shared" ca="1" si="64"/>
        <v>51651</v>
      </c>
      <c r="G233" s="22" t="s">
        <v>119</v>
      </c>
      <c r="H233" s="44">
        <f t="shared" ca="1" si="79"/>
        <v>51621</v>
      </c>
      <c r="I233" s="158">
        <f t="shared" si="72"/>
        <v>0</v>
      </c>
      <c r="J233" s="45">
        <f t="shared" ca="1" si="80"/>
        <v>0</v>
      </c>
      <c r="K233" s="158">
        <f t="shared" si="73"/>
        <v>0</v>
      </c>
      <c r="L233" s="45"/>
      <c r="M233" s="45">
        <f t="shared" si="74"/>
        <v>0</v>
      </c>
      <c r="N233" s="257">
        <f t="shared" ca="1" si="65"/>
        <v>0.05</v>
      </c>
      <c r="O233" s="23"/>
      <c r="P233" s="255">
        <f t="shared" ca="1" si="66"/>
        <v>9.4999999999999998E-3</v>
      </c>
      <c r="Q233" s="163">
        <f t="shared" ca="1" si="67"/>
        <v>0.05</v>
      </c>
      <c r="R233" s="164">
        <f ca="1">NPV(Q232/12,K233:$K$244) + ($A$14+$A$15+$A$16)/POWER(1+Q232/12,$A$28-D233+1)</f>
        <v>0</v>
      </c>
      <c r="S233" s="164">
        <f ca="1">NPV(Q233/12,K233:$K$244) + ($A$14+$A$15+$A$16)/POWER(1+Q233/12,$A$28-D233+1)</f>
        <v>0</v>
      </c>
      <c r="T233" s="45">
        <f t="shared" ca="1" si="68"/>
        <v>5.4660631576552987E-10</v>
      </c>
      <c r="U233" s="45">
        <f t="shared" ca="1" si="75"/>
        <v>0</v>
      </c>
      <c r="V233" s="45">
        <f t="shared" si="76"/>
        <v>0</v>
      </c>
      <c r="W233" s="45">
        <f t="shared" ca="1" si="69"/>
        <v>0</v>
      </c>
      <c r="X233" s="25">
        <f t="shared" ca="1" si="77"/>
        <v>5.4660631576552987E-10</v>
      </c>
      <c r="Y233" s="341"/>
      <c r="Z233" s="28">
        <f t="shared" ca="1" si="78"/>
        <v>0</v>
      </c>
      <c r="AA233" s="233"/>
      <c r="AB233" s="45">
        <f t="shared" ca="1" si="70"/>
        <v>0</v>
      </c>
      <c r="AC233" s="45">
        <f t="shared" ca="1" si="62"/>
        <v>0</v>
      </c>
      <c r="AD233" s="25">
        <f t="shared" ca="1" si="63"/>
        <v>0</v>
      </c>
    </row>
    <row r="234" spans="4:30" x14ac:dyDescent="0.35">
      <c r="D234" s="20">
        <v>230</v>
      </c>
      <c r="E234" s="21">
        <f t="shared" ca="1" si="71"/>
        <v>51652</v>
      </c>
      <c r="F234" s="44">
        <f t="shared" ca="1" si="64"/>
        <v>51681</v>
      </c>
      <c r="G234" s="22" t="s">
        <v>119</v>
      </c>
      <c r="H234" s="44">
        <f t="shared" ca="1" si="79"/>
        <v>51652</v>
      </c>
      <c r="I234" s="158">
        <f t="shared" si="72"/>
        <v>0</v>
      </c>
      <c r="J234" s="45">
        <f t="shared" ca="1" si="80"/>
        <v>0</v>
      </c>
      <c r="K234" s="158">
        <f t="shared" si="73"/>
        <v>0</v>
      </c>
      <c r="L234" s="45"/>
      <c r="M234" s="45">
        <f t="shared" si="74"/>
        <v>0</v>
      </c>
      <c r="N234" s="257">
        <f t="shared" ca="1" si="65"/>
        <v>0.05</v>
      </c>
      <c r="O234" s="23"/>
      <c r="P234" s="255">
        <f t="shared" ca="1" si="66"/>
        <v>9.4999999999999998E-3</v>
      </c>
      <c r="Q234" s="163">
        <f t="shared" ca="1" si="67"/>
        <v>0.05</v>
      </c>
      <c r="R234" s="164">
        <f ca="1">NPV(Q233/12,K234:$K$244) + ($A$14+$A$15+$A$16)/POWER(1+Q233/12,$A$28-D234+1)</f>
        <v>0</v>
      </c>
      <c r="S234" s="164">
        <f ca="1">NPV(Q234/12,K234:$K$244) + ($A$14+$A$15+$A$16)/POWER(1+Q234/12,$A$28-D234+1)</f>
        <v>0</v>
      </c>
      <c r="T234" s="45">
        <f t="shared" ca="1" si="68"/>
        <v>5.4660631576552987E-10</v>
      </c>
      <c r="U234" s="45">
        <f t="shared" ca="1" si="75"/>
        <v>0</v>
      </c>
      <c r="V234" s="45">
        <f t="shared" si="76"/>
        <v>0</v>
      </c>
      <c r="W234" s="45">
        <f t="shared" ca="1" si="69"/>
        <v>0</v>
      </c>
      <c r="X234" s="25">
        <f t="shared" ca="1" si="77"/>
        <v>5.4660631576552987E-10</v>
      </c>
      <c r="Y234" s="341"/>
      <c r="Z234" s="28">
        <f t="shared" ca="1" si="78"/>
        <v>0</v>
      </c>
      <c r="AA234" s="233"/>
      <c r="AB234" s="45">
        <f t="shared" ca="1" si="70"/>
        <v>0</v>
      </c>
      <c r="AC234" s="45">
        <f t="shared" ca="1" si="62"/>
        <v>0</v>
      </c>
      <c r="AD234" s="25">
        <f t="shared" ca="1" si="63"/>
        <v>0</v>
      </c>
    </row>
    <row r="235" spans="4:30" x14ac:dyDescent="0.35">
      <c r="D235" s="20">
        <v>231</v>
      </c>
      <c r="E235" s="21">
        <f t="shared" ca="1" si="71"/>
        <v>51682</v>
      </c>
      <c r="F235" s="44">
        <f t="shared" ca="1" si="64"/>
        <v>51712</v>
      </c>
      <c r="G235" s="22" t="s">
        <v>119</v>
      </c>
      <c r="H235" s="44">
        <f t="shared" ca="1" si="79"/>
        <v>51682</v>
      </c>
      <c r="I235" s="158">
        <f t="shared" si="72"/>
        <v>0</v>
      </c>
      <c r="J235" s="45">
        <f t="shared" ca="1" si="80"/>
        <v>0</v>
      </c>
      <c r="K235" s="158">
        <f t="shared" si="73"/>
        <v>0</v>
      </c>
      <c r="L235" s="45"/>
      <c r="M235" s="45">
        <f t="shared" si="74"/>
        <v>0</v>
      </c>
      <c r="N235" s="257">
        <f t="shared" ca="1" si="65"/>
        <v>0.05</v>
      </c>
      <c r="O235" s="23"/>
      <c r="P235" s="255">
        <f t="shared" ca="1" si="66"/>
        <v>9.4999999999999998E-3</v>
      </c>
      <c r="Q235" s="163">
        <f t="shared" ca="1" si="67"/>
        <v>0.05</v>
      </c>
      <c r="R235" s="164">
        <f ca="1">NPV(Q234/12,K235:$K$244) + ($A$14+$A$15+$A$16)/POWER(1+Q234/12,$A$28-D235+1)</f>
        <v>0</v>
      </c>
      <c r="S235" s="164">
        <f ca="1">NPV(Q235/12,K235:$K$244) + ($A$14+$A$15+$A$16)/POWER(1+Q235/12,$A$28-D235+1)</f>
        <v>0</v>
      </c>
      <c r="T235" s="45">
        <f t="shared" ca="1" si="68"/>
        <v>5.4660631576552987E-10</v>
      </c>
      <c r="U235" s="45">
        <f t="shared" ca="1" si="75"/>
        <v>0</v>
      </c>
      <c r="V235" s="45">
        <f t="shared" si="76"/>
        <v>0</v>
      </c>
      <c r="W235" s="45">
        <f t="shared" ca="1" si="69"/>
        <v>0</v>
      </c>
      <c r="X235" s="25">
        <f t="shared" ca="1" si="77"/>
        <v>5.4660631576552987E-10</v>
      </c>
      <c r="Y235" s="341"/>
      <c r="Z235" s="28">
        <f t="shared" ca="1" si="78"/>
        <v>0</v>
      </c>
      <c r="AA235" s="233"/>
      <c r="AB235" s="45">
        <f t="shared" ca="1" si="70"/>
        <v>0</v>
      </c>
      <c r="AC235" s="45">
        <f t="shared" ca="1" si="62"/>
        <v>0</v>
      </c>
      <c r="AD235" s="25">
        <f t="shared" ca="1" si="63"/>
        <v>0</v>
      </c>
    </row>
    <row r="236" spans="4:30" x14ac:dyDescent="0.35">
      <c r="D236" s="20">
        <v>232</v>
      </c>
      <c r="E236" s="21">
        <f t="shared" ca="1" si="71"/>
        <v>51713</v>
      </c>
      <c r="F236" s="44">
        <f t="shared" ca="1" si="64"/>
        <v>51743</v>
      </c>
      <c r="G236" s="22" t="s">
        <v>119</v>
      </c>
      <c r="H236" s="44">
        <f t="shared" ca="1" si="79"/>
        <v>51713</v>
      </c>
      <c r="I236" s="158">
        <f t="shared" si="72"/>
        <v>0</v>
      </c>
      <c r="J236" s="45">
        <f t="shared" ca="1" si="80"/>
        <v>0</v>
      </c>
      <c r="K236" s="158">
        <f t="shared" si="73"/>
        <v>0</v>
      </c>
      <c r="L236" s="45"/>
      <c r="M236" s="45">
        <f t="shared" si="74"/>
        <v>0</v>
      </c>
      <c r="N236" s="257">
        <f t="shared" ca="1" si="65"/>
        <v>0.05</v>
      </c>
      <c r="O236" s="23"/>
      <c r="P236" s="255">
        <f t="shared" ca="1" si="66"/>
        <v>9.4999999999999998E-3</v>
      </c>
      <c r="Q236" s="163">
        <f t="shared" ca="1" si="67"/>
        <v>0.05</v>
      </c>
      <c r="R236" s="164">
        <f ca="1">NPV(Q235/12,K236:$K$244) + ($A$14+$A$15+$A$16)/POWER(1+Q235/12,$A$28-D236+1)</f>
        <v>0</v>
      </c>
      <c r="S236" s="164">
        <f ca="1">NPV(Q236/12,K236:$K$244) + ($A$14+$A$15+$A$16)/POWER(1+Q236/12,$A$28-D236+1)</f>
        <v>0</v>
      </c>
      <c r="T236" s="45">
        <f t="shared" ca="1" si="68"/>
        <v>5.4660631576552987E-10</v>
      </c>
      <c r="U236" s="45">
        <f t="shared" ca="1" si="75"/>
        <v>0</v>
      </c>
      <c r="V236" s="45">
        <f t="shared" si="76"/>
        <v>0</v>
      </c>
      <c r="W236" s="45">
        <f t="shared" ca="1" si="69"/>
        <v>0</v>
      </c>
      <c r="X236" s="25">
        <f t="shared" ca="1" si="77"/>
        <v>5.4660631576552987E-10</v>
      </c>
      <c r="Y236" s="341"/>
      <c r="Z236" s="28">
        <f t="shared" ca="1" si="78"/>
        <v>0</v>
      </c>
      <c r="AA236" s="233"/>
      <c r="AB236" s="45">
        <f t="shared" ca="1" si="70"/>
        <v>0</v>
      </c>
      <c r="AC236" s="45">
        <f t="shared" ca="1" si="62"/>
        <v>0</v>
      </c>
      <c r="AD236" s="25">
        <f t="shared" ca="1" si="63"/>
        <v>0</v>
      </c>
    </row>
    <row r="237" spans="4:30" x14ac:dyDescent="0.35">
      <c r="D237" s="20">
        <v>233</v>
      </c>
      <c r="E237" s="21">
        <f t="shared" ca="1" si="71"/>
        <v>51744</v>
      </c>
      <c r="F237" s="44">
        <f t="shared" ca="1" si="64"/>
        <v>51773</v>
      </c>
      <c r="G237" s="22" t="s">
        <v>119</v>
      </c>
      <c r="H237" s="44">
        <f t="shared" ca="1" si="79"/>
        <v>51744</v>
      </c>
      <c r="I237" s="158">
        <f t="shared" si="72"/>
        <v>0</v>
      </c>
      <c r="J237" s="45">
        <f t="shared" ca="1" si="80"/>
        <v>0</v>
      </c>
      <c r="K237" s="158">
        <f t="shared" si="73"/>
        <v>0</v>
      </c>
      <c r="L237" s="45"/>
      <c r="M237" s="45">
        <f t="shared" si="74"/>
        <v>0</v>
      </c>
      <c r="N237" s="257">
        <f t="shared" ca="1" si="65"/>
        <v>0.05</v>
      </c>
      <c r="O237" s="23"/>
      <c r="P237" s="255">
        <f t="shared" ca="1" si="66"/>
        <v>9.4999999999999998E-3</v>
      </c>
      <c r="Q237" s="163">
        <f t="shared" ca="1" si="67"/>
        <v>0.05</v>
      </c>
      <c r="R237" s="164">
        <f ca="1">NPV(Q236/12,K237:$K$244) + ($A$14+$A$15+$A$16)/POWER(1+Q236/12,$A$28-D237+1)</f>
        <v>0</v>
      </c>
      <c r="S237" s="164">
        <f ca="1">NPV(Q237/12,K237:$K$244) + ($A$14+$A$15+$A$16)/POWER(1+Q237/12,$A$28-D237+1)</f>
        <v>0</v>
      </c>
      <c r="T237" s="45">
        <f t="shared" ca="1" si="68"/>
        <v>5.4660631576552987E-10</v>
      </c>
      <c r="U237" s="45">
        <f t="shared" ca="1" si="75"/>
        <v>0</v>
      </c>
      <c r="V237" s="45">
        <f t="shared" si="76"/>
        <v>0</v>
      </c>
      <c r="W237" s="45">
        <f t="shared" ca="1" si="69"/>
        <v>0</v>
      </c>
      <c r="X237" s="25">
        <f t="shared" ca="1" si="77"/>
        <v>5.4660631576552987E-10</v>
      </c>
      <c r="Y237" s="341"/>
      <c r="Z237" s="28">
        <f t="shared" ca="1" si="78"/>
        <v>0</v>
      </c>
      <c r="AA237" s="233"/>
      <c r="AB237" s="45">
        <f t="shared" ca="1" si="70"/>
        <v>0</v>
      </c>
      <c r="AC237" s="45">
        <f t="shared" ca="1" si="62"/>
        <v>0</v>
      </c>
      <c r="AD237" s="25">
        <f t="shared" ca="1" si="63"/>
        <v>0</v>
      </c>
    </row>
    <row r="238" spans="4:30" x14ac:dyDescent="0.35">
      <c r="D238" s="20">
        <v>234</v>
      </c>
      <c r="E238" s="21">
        <f t="shared" ca="1" si="71"/>
        <v>51774</v>
      </c>
      <c r="F238" s="44">
        <f t="shared" ca="1" si="64"/>
        <v>51804</v>
      </c>
      <c r="G238" s="22" t="s">
        <v>119</v>
      </c>
      <c r="H238" s="44">
        <f t="shared" ca="1" si="79"/>
        <v>51774</v>
      </c>
      <c r="I238" s="158">
        <f t="shared" si="72"/>
        <v>0</v>
      </c>
      <c r="J238" s="45">
        <f t="shared" ca="1" si="80"/>
        <v>0</v>
      </c>
      <c r="K238" s="158">
        <f t="shared" si="73"/>
        <v>0</v>
      </c>
      <c r="L238" s="45"/>
      <c r="M238" s="45">
        <f t="shared" si="74"/>
        <v>0</v>
      </c>
      <c r="N238" s="257">
        <f t="shared" ca="1" si="65"/>
        <v>0.05</v>
      </c>
      <c r="O238" s="23"/>
      <c r="P238" s="255">
        <f t="shared" ca="1" si="66"/>
        <v>9.4999999999999998E-3</v>
      </c>
      <c r="Q238" s="163">
        <f t="shared" ca="1" si="67"/>
        <v>0.05</v>
      </c>
      <c r="R238" s="164">
        <f ca="1">NPV(Q237/12,K238:$K$244) + ($A$14+$A$15+$A$16)/POWER(1+Q237/12,$A$28-D238+1)</f>
        <v>0</v>
      </c>
      <c r="S238" s="164">
        <f ca="1">NPV(Q238/12,K238:$K$244) + ($A$14+$A$15+$A$16)/POWER(1+Q238/12,$A$28-D238+1)</f>
        <v>0</v>
      </c>
      <c r="T238" s="45">
        <f t="shared" ca="1" si="68"/>
        <v>5.4660631576552987E-10</v>
      </c>
      <c r="U238" s="45">
        <f t="shared" ca="1" si="75"/>
        <v>0</v>
      </c>
      <c r="V238" s="45">
        <f t="shared" si="76"/>
        <v>0</v>
      </c>
      <c r="W238" s="45">
        <f t="shared" ca="1" si="69"/>
        <v>0</v>
      </c>
      <c r="X238" s="25">
        <f t="shared" ca="1" si="77"/>
        <v>5.4660631576552987E-10</v>
      </c>
      <c r="Y238" s="341"/>
      <c r="Z238" s="28">
        <f t="shared" ca="1" si="78"/>
        <v>0</v>
      </c>
      <c r="AA238" s="233"/>
      <c r="AB238" s="45">
        <f t="shared" ca="1" si="70"/>
        <v>0</v>
      </c>
      <c r="AC238" s="45">
        <f t="shared" ca="1" si="62"/>
        <v>0</v>
      </c>
      <c r="AD238" s="25">
        <f t="shared" ca="1" si="63"/>
        <v>0</v>
      </c>
    </row>
    <row r="239" spans="4:30" x14ac:dyDescent="0.35">
      <c r="D239" s="20">
        <v>235</v>
      </c>
      <c r="E239" s="21">
        <f t="shared" ca="1" si="71"/>
        <v>51805</v>
      </c>
      <c r="F239" s="44">
        <f t="shared" ca="1" si="64"/>
        <v>51834</v>
      </c>
      <c r="G239" s="22" t="s">
        <v>119</v>
      </c>
      <c r="H239" s="44">
        <f t="shared" ca="1" si="79"/>
        <v>51805</v>
      </c>
      <c r="I239" s="158">
        <f t="shared" si="72"/>
        <v>0</v>
      </c>
      <c r="J239" s="45">
        <f t="shared" ca="1" si="80"/>
        <v>0</v>
      </c>
      <c r="K239" s="158">
        <f t="shared" si="73"/>
        <v>0</v>
      </c>
      <c r="L239" s="45"/>
      <c r="M239" s="45">
        <f t="shared" si="74"/>
        <v>0</v>
      </c>
      <c r="N239" s="257">
        <f t="shared" ca="1" si="65"/>
        <v>0.05</v>
      </c>
      <c r="O239" s="23"/>
      <c r="P239" s="255">
        <f t="shared" ca="1" si="66"/>
        <v>9.4999999999999998E-3</v>
      </c>
      <c r="Q239" s="163">
        <f t="shared" ca="1" si="67"/>
        <v>0.05</v>
      </c>
      <c r="R239" s="164">
        <f ca="1">NPV(Q238/12,K239:$K$244) + ($A$14+$A$15+$A$16)/POWER(1+Q238/12,$A$28-D239+1)</f>
        <v>0</v>
      </c>
      <c r="S239" s="164">
        <f ca="1">NPV(Q239/12,K239:$K$244) + ($A$14+$A$15+$A$16)/POWER(1+Q239/12,$A$28-D239+1)</f>
        <v>0</v>
      </c>
      <c r="T239" s="45">
        <f t="shared" ca="1" si="68"/>
        <v>5.4660631576552987E-10</v>
      </c>
      <c r="U239" s="45">
        <f t="shared" ca="1" si="75"/>
        <v>0</v>
      </c>
      <c r="V239" s="45">
        <f t="shared" si="76"/>
        <v>0</v>
      </c>
      <c r="W239" s="45">
        <f t="shared" ca="1" si="69"/>
        <v>0</v>
      </c>
      <c r="X239" s="25">
        <f t="shared" ca="1" si="77"/>
        <v>5.4660631576552987E-10</v>
      </c>
      <c r="Y239" s="341"/>
      <c r="Z239" s="28">
        <f t="shared" ca="1" si="78"/>
        <v>0</v>
      </c>
      <c r="AA239" s="233"/>
      <c r="AB239" s="45">
        <f t="shared" ca="1" si="70"/>
        <v>0</v>
      </c>
      <c r="AC239" s="45">
        <f t="shared" ca="1" si="62"/>
        <v>0</v>
      </c>
      <c r="AD239" s="25">
        <f t="shared" ca="1" si="63"/>
        <v>0</v>
      </c>
    </row>
    <row r="240" spans="4:30" x14ac:dyDescent="0.35">
      <c r="D240" s="20">
        <v>236</v>
      </c>
      <c r="E240" s="21">
        <f t="shared" ca="1" si="71"/>
        <v>51835</v>
      </c>
      <c r="F240" s="44">
        <f t="shared" ca="1" si="64"/>
        <v>51865</v>
      </c>
      <c r="G240" s="22" t="s">
        <v>119</v>
      </c>
      <c r="H240" s="44">
        <f t="shared" ca="1" si="79"/>
        <v>51835</v>
      </c>
      <c r="I240" s="158">
        <f t="shared" si="72"/>
        <v>0</v>
      </c>
      <c r="J240" s="45">
        <f t="shared" ca="1" si="80"/>
        <v>0</v>
      </c>
      <c r="K240" s="158">
        <f t="shared" si="73"/>
        <v>0</v>
      </c>
      <c r="L240" s="45"/>
      <c r="M240" s="45">
        <f t="shared" si="74"/>
        <v>0</v>
      </c>
      <c r="N240" s="257">
        <f t="shared" ca="1" si="65"/>
        <v>0.05</v>
      </c>
      <c r="O240" s="23"/>
      <c r="P240" s="255">
        <f t="shared" ca="1" si="66"/>
        <v>9.4999999999999998E-3</v>
      </c>
      <c r="Q240" s="163">
        <f t="shared" ca="1" si="67"/>
        <v>0.05</v>
      </c>
      <c r="R240" s="164">
        <f ca="1">NPV(Q239/12,K240:$K$244) + ($A$14+$A$15+$A$16)/POWER(1+Q239/12,$A$28-D240+1)</f>
        <v>0</v>
      </c>
      <c r="S240" s="164">
        <f ca="1">NPV(Q240/12,K240:$K$244) + ($A$14+$A$15+$A$16)/POWER(1+Q240/12,$A$28-D240+1)</f>
        <v>0</v>
      </c>
      <c r="T240" s="45">
        <f t="shared" ca="1" si="68"/>
        <v>5.4660631576552987E-10</v>
      </c>
      <c r="U240" s="45">
        <f t="shared" ca="1" si="75"/>
        <v>0</v>
      </c>
      <c r="V240" s="45">
        <f t="shared" si="76"/>
        <v>0</v>
      </c>
      <c r="W240" s="45">
        <f t="shared" ca="1" si="69"/>
        <v>0</v>
      </c>
      <c r="X240" s="25">
        <f t="shared" ca="1" si="77"/>
        <v>5.4660631576552987E-10</v>
      </c>
      <c r="Y240" s="341"/>
      <c r="Z240" s="28">
        <f t="shared" ca="1" si="78"/>
        <v>0</v>
      </c>
      <c r="AA240" s="233"/>
      <c r="AB240" s="45">
        <f t="shared" ca="1" si="70"/>
        <v>0</v>
      </c>
      <c r="AC240" s="45">
        <f t="shared" ca="1" si="62"/>
        <v>0</v>
      </c>
      <c r="AD240" s="25">
        <f t="shared" ca="1" si="63"/>
        <v>0</v>
      </c>
    </row>
    <row r="241" spans="4:30" x14ac:dyDescent="0.35">
      <c r="D241" s="20">
        <v>237</v>
      </c>
      <c r="E241" s="21">
        <f t="shared" ca="1" si="71"/>
        <v>51866</v>
      </c>
      <c r="F241" s="44">
        <f t="shared" ca="1" si="64"/>
        <v>51896</v>
      </c>
      <c r="G241" s="22" t="s">
        <v>119</v>
      </c>
      <c r="H241" s="44">
        <f t="shared" ca="1" si="79"/>
        <v>51866</v>
      </c>
      <c r="I241" s="158">
        <f t="shared" si="72"/>
        <v>0</v>
      </c>
      <c r="J241" s="45">
        <f t="shared" ca="1" si="80"/>
        <v>0</v>
      </c>
      <c r="K241" s="158">
        <f t="shared" si="73"/>
        <v>0</v>
      </c>
      <c r="L241" s="45"/>
      <c r="M241" s="45">
        <f t="shared" si="74"/>
        <v>0</v>
      </c>
      <c r="N241" s="257">
        <f t="shared" ca="1" si="65"/>
        <v>0.05</v>
      </c>
      <c r="O241" s="23"/>
      <c r="P241" s="255">
        <f t="shared" ca="1" si="66"/>
        <v>9.4999999999999998E-3</v>
      </c>
      <c r="Q241" s="163">
        <f t="shared" ca="1" si="67"/>
        <v>0.05</v>
      </c>
      <c r="R241" s="164">
        <f ca="1">NPV(Q240/12,K241:$K$244) + ($A$14+$A$15+$A$16)/POWER(1+Q240/12,$A$28-D241+1)</f>
        <v>0</v>
      </c>
      <c r="S241" s="164">
        <f ca="1">NPV(Q241/12,K241:$K$244) + ($A$14+$A$15+$A$16)/POWER(1+Q241/12,$A$28-D241+1)</f>
        <v>0</v>
      </c>
      <c r="T241" s="45">
        <f t="shared" ca="1" si="68"/>
        <v>5.4660631576552987E-10</v>
      </c>
      <c r="U241" s="45">
        <f t="shared" ca="1" si="75"/>
        <v>0</v>
      </c>
      <c r="V241" s="45">
        <f t="shared" si="76"/>
        <v>0</v>
      </c>
      <c r="W241" s="45">
        <f t="shared" ca="1" si="69"/>
        <v>0</v>
      </c>
      <c r="X241" s="25">
        <f t="shared" ca="1" si="77"/>
        <v>5.4660631576552987E-10</v>
      </c>
      <c r="Y241" s="341"/>
      <c r="Z241" s="28">
        <f t="shared" ca="1" si="78"/>
        <v>0</v>
      </c>
      <c r="AA241" s="233"/>
      <c r="AB241" s="45">
        <f t="shared" ca="1" si="70"/>
        <v>0</v>
      </c>
      <c r="AC241" s="45">
        <f t="shared" ca="1" si="62"/>
        <v>0</v>
      </c>
      <c r="AD241" s="25">
        <f t="shared" ca="1" si="63"/>
        <v>0</v>
      </c>
    </row>
    <row r="242" spans="4:30" x14ac:dyDescent="0.35">
      <c r="D242" s="20">
        <v>238</v>
      </c>
      <c r="E242" s="21">
        <f t="shared" ca="1" si="71"/>
        <v>51897</v>
      </c>
      <c r="F242" s="44">
        <f t="shared" ca="1" si="64"/>
        <v>51924</v>
      </c>
      <c r="G242" s="22" t="s">
        <v>119</v>
      </c>
      <c r="H242" s="44">
        <f t="shared" ca="1" si="79"/>
        <v>51897</v>
      </c>
      <c r="I242" s="158">
        <f t="shared" si="72"/>
        <v>0</v>
      </c>
      <c r="J242" s="45">
        <f t="shared" ca="1" si="80"/>
        <v>0</v>
      </c>
      <c r="K242" s="158">
        <f t="shared" si="73"/>
        <v>0</v>
      </c>
      <c r="L242" s="45"/>
      <c r="M242" s="45">
        <f t="shared" si="74"/>
        <v>0</v>
      </c>
      <c r="N242" s="257">
        <f t="shared" ca="1" si="65"/>
        <v>0.05</v>
      </c>
      <c r="O242" s="23"/>
      <c r="P242" s="255">
        <f t="shared" ca="1" si="66"/>
        <v>9.4999999999999998E-3</v>
      </c>
      <c r="Q242" s="163">
        <f t="shared" ca="1" si="67"/>
        <v>0.05</v>
      </c>
      <c r="R242" s="164">
        <f ca="1">NPV(Q241/12,K242:$K$244) + ($A$14+$A$15+$A$16)/POWER(1+Q241/12,$A$28-D242+1)</f>
        <v>0</v>
      </c>
      <c r="S242" s="164">
        <f ca="1">NPV(Q242/12,K242:$K$244) + ($A$14+$A$15+$A$16)/POWER(1+Q242/12,$A$28-D242+1)</f>
        <v>0</v>
      </c>
      <c r="T242" s="45">
        <f t="shared" ca="1" si="68"/>
        <v>5.4660631576552987E-10</v>
      </c>
      <c r="U242" s="45">
        <f t="shared" ca="1" si="75"/>
        <v>0</v>
      </c>
      <c r="V242" s="45">
        <f t="shared" si="76"/>
        <v>0</v>
      </c>
      <c r="W242" s="45">
        <f t="shared" ca="1" si="69"/>
        <v>0</v>
      </c>
      <c r="X242" s="25">
        <f t="shared" ca="1" si="77"/>
        <v>5.4660631576552987E-10</v>
      </c>
      <c r="Y242" s="341"/>
      <c r="Z242" s="28">
        <f t="shared" ca="1" si="78"/>
        <v>0</v>
      </c>
      <c r="AA242" s="233"/>
      <c r="AB242" s="45">
        <f t="shared" ca="1" si="70"/>
        <v>0</v>
      </c>
      <c r="AC242" s="45">
        <f t="shared" ca="1" si="62"/>
        <v>0</v>
      </c>
      <c r="AD242" s="25">
        <f t="shared" ca="1" si="63"/>
        <v>0</v>
      </c>
    </row>
    <row r="243" spans="4:30" x14ac:dyDescent="0.35">
      <c r="D243" s="20">
        <v>239</v>
      </c>
      <c r="E243" s="21">
        <f t="shared" ca="1" si="71"/>
        <v>51925</v>
      </c>
      <c r="F243" s="44">
        <f t="shared" ca="1" si="64"/>
        <v>51955</v>
      </c>
      <c r="G243" s="22" t="s">
        <v>119</v>
      </c>
      <c r="H243" s="44">
        <f t="shared" ca="1" si="79"/>
        <v>51925</v>
      </c>
      <c r="I243" s="158">
        <f t="shared" si="72"/>
        <v>0</v>
      </c>
      <c r="J243" s="45">
        <f t="shared" ca="1" si="80"/>
        <v>0</v>
      </c>
      <c r="K243" s="158">
        <f t="shared" si="73"/>
        <v>0</v>
      </c>
      <c r="L243" s="45"/>
      <c r="M243" s="45">
        <f t="shared" si="74"/>
        <v>0</v>
      </c>
      <c r="N243" s="257">
        <f t="shared" ca="1" si="65"/>
        <v>0.05</v>
      </c>
      <c r="O243" s="23"/>
      <c r="P243" s="255">
        <f t="shared" ca="1" si="66"/>
        <v>9.4999999999999998E-3</v>
      </c>
      <c r="Q243" s="163">
        <f t="shared" ca="1" si="67"/>
        <v>0.05</v>
      </c>
      <c r="R243" s="164">
        <f ca="1">NPV(Q242/12,K243:$K$244) + ($A$14+$A$15+$A$16)/POWER(1+Q242/12,$A$28-D243+1)</f>
        <v>0</v>
      </c>
      <c r="S243" s="164">
        <f ca="1">NPV(Q243/12,K243:$K$244) + ($A$14+$A$15+$A$16)/POWER(1+Q243/12,$A$28-D243+1)</f>
        <v>0</v>
      </c>
      <c r="T243" s="45">
        <f t="shared" ca="1" si="68"/>
        <v>5.4660631576552987E-10</v>
      </c>
      <c r="U243" s="45">
        <f t="shared" ca="1" si="75"/>
        <v>0</v>
      </c>
      <c r="V243" s="45">
        <f t="shared" si="76"/>
        <v>0</v>
      </c>
      <c r="W243" s="45">
        <f t="shared" ca="1" si="69"/>
        <v>0</v>
      </c>
      <c r="X243" s="25">
        <f t="shared" ca="1" si="77"/>
        <v>5.4660631576552987E-10</v>
      </c>
      <c r="Y243" s="341"/>
      <c r="Z243" s="28">
        <f t="shared" ca="1" si="78"/>
        <v>0</v>
      </c>
      <c r="AA243" s="233"/>
      <c r="AB243" s="45">
        <f t="shared" ca="1" si="70"/>
        <v>0</v>
      </c>
      <c r="AC243" s="45">
        <f t="shared" ca="1" si="62"/>
        <v>0</v>
      </c>
      <c r="AD243" s="25">
        <f t="shared" ca="1" si="63"/>
        <v>0</v>
      </c>
    </row>
    <row r="244" spans="4:30" ht="15" thickBot="1" x14ac:dyDescent="0.4">
      <c r="D244" s="20">
        <v>240</v>
      </c>
      <c r="E244" s="411">
        <f t="shared" ca="1" si="71"/>
        <v>51956</v>
      </c>
      <c r="F244" s="47">
        <f t="shared" si="64"/>
        <v>-1</v>
      </c>
      <c r="G244" s="46" t="s">
        <v>119</v>
      </c>
      <c r="H244" s="44">
        <f t="shared" ca="1" si="79"/>
        <v>51956</v>
      </c>
      <c r="I244" s="347">
        <f t="shared" si="72"/>
        <v>0</v>
      </c>
      <c r="J244" s="41">
        <f t="shared" ca="1" si="80"/>
        <v>0</v>
      </c>
      <c r="K244" s="347">
        <f t="shared" si="73"/>
        <v>0</v>
      </c>
      <c r="L244" s="41"/>
      <c r="M244" s="41">
        <f t="shared" si="74"/>
        <v>0</v>
      </c>
      <c r="N244" s="258">
        <f t="shared" ca="1" si="65"/>
        <v>0.05</v>
      </c>
      <c r="O244" s="23"/>
      <c r="P244" s="256">
        <f t="shared" ca="1" si="66"/>
        <v>9.4999999999999998E-3</v>
      </c>
      <c r="Q244" s="166">
        <f t="shared" ca="1" si="67"/>
        <v>0.05</v>
      </c>
      <c r="R244" s="164">
        <f ca="1">NPV(Q243/12,K244:$K$244) + ($A$14+$A$15+$A$16)/POWER(1+Q243/12,$A$28-D244+1)</f>
        <v>0</v>
      </c>
      <c r="S244" s="164">
        <f ca="1">NPV(Q244/12,K244:$K$244) + ($A$14+$A$15+$A$16)/POWER(1+Q244/12,$A$28-D244+1)</f>
        <v>0</v>
      </c>
      <c r="T244" s="41">
        <f t="shared" ca="1" si="68"/>
        <v>5.4660631576552987E-10</v>
      </c>
      <c r="U244" s="45">
        <f t="shared" ca="1" si="75"/>
        <v>0</v>
      </c>
      <c r="V244" s="41">
        <f t="shared" si="76"/>
        <v>0</v>
      </c>
      <c r="W244" s="41">
        <f t="shared" ca="1" si="69"/>
        <v>0</v>
      </c>
      <c r="X244" s="25">
        <f t="shared" ca="1" si="77"/>
        <v>5.4660631576552987E-10</v>
      </c>
      <c r="Y244" s="341"/>
      <c r="Z244" s="43">
        <f t="shared" ca="1" si="78"/>
        <v>0</v>
      </c>
      <c r="AA244" s="234"/>
      <c r="AB244" s="45">
        <f t="shared" ca="1" si="70"/>
        <v>0</v>
      </c>
      <c r="AC244" s="41">
        <f t="shared" ca="1" si="62"/>
        <v>0</v>
      </c>
      <c r="AD244" s="42">
        <f t="shared" ca="1" si="63"/>
        <v>0</v>
      </c>
    </row>
    <row r="245" spans="4:30" x14ac:dyDescent="0.35">
      <c r="D245" s="159"/>
      <c r="E245" s="157"/>
      <c r="F245" s="157"/>
      <c r="G245" s="157"/>
      <c r="H245" s="157"/>
      <c r="I245" s="158"/>
      <c r="J245" s="158"/>
      <c r="K245" s="158"/>
      <c r="L245" s="158"/>
      <c r="M245" s="158"/>
      <c r="N245" s="23"/>
      <c r="O245" s="23"/>
      <c r="P245" s="23"/>
      <c r="Q245" s="160"/>
      <c r="R245" s="161"/>
      <c r="S245" s="161"/>
      <c r="T245" s="158"/>
      <c r="U245" s="158"/>
      <c r="V245" s="158"/>
      <c r="W245" s="158"/>
      <c r="X245" s="158"/>
      <c r="Y245" s="158"/>
      <c r="Z245" s="158"/>
      <c r="AA245" s="162"/>
      <c r="AB245" s="158"/>
      <c r="AC245" s="158"/>
      <c r="AD245" s="158"/>
    </row>
    <row r="246" spans="4:30" x14ac:dyDescent="0.35">
      <c r="D246" s="159"/>
      <c r="E246" s="157"/>
      <c r="F246" s="157"/>
      <c r="G246" s="157"/>
      <c r="H246" s="157"/>
      <c r="I246" s="158"/>
      <c r="J246" s="158"/>
      <c r="K246" s="158"/>
      <c r="L246" s="158"/>
      <c r="M246" s="158"/>
      <c r="N246" s="23"/>
      <c r="O246" s="23"/>
      <c r="P246" s="23"/>
      <c r="Q246" s="160"/>
      <c r="R246" s="161"/>
      <c r="S246" s="161"/>
      <c r="T246" s="158"/>
      <c r="U246" s="158"/>
      <c r="V246" s="158"/>
      <c r="W246" s="158"/>
      <c r="X246" s="158"/>
      <c r="Y246" s="158"/>
      <c r="Z246" s="158"/>
      <c r="AA246" s="162"/>
      <c r="AB246" s="158"/>
      <c r="AC246" s="158"/>
      <c r="AD246" s="158"/>
    </row>
    <row r="247" spans="4:30" x14ac:dyDescent="0.35">
      <c r="D247" s="159"/>
      <c r="E247" s="157"/>
      <c r="F247" s="157"/>
      <c r="G247" s="157"/>
      <c r="H247" s="157"/>
      <c r="I247" s="158"/>
      <c r="J247" s="158"/>
      <c r="K247" s="158"/>
      <c r="L247" s="158"/>
      <c r="M247" s="158"/>
      <c r="N247" s="23"/>
      <c r="O247" s="23"/>
      <c r="P247" s="23"/>
      <c r="Q247" s="160"/>
      <c r="R247" s="161"/>
      <c r="S247" s="161"/>
      <c r="T247" s="158"/>
      <c r="U247" s="158"/>
      <c r="V247" s="158"/>
      <c r="W247" s="158"/>
      <c r="X247" s="158"/>
      <c r="Y247" s="158"/>
      <c r="Z247" s="158"/>
      <c r="AA247" s="162"/>
      <c r="AB247" s="158"/>
      <c r="AC247" s="158"/>
      <c r="AD247" s="158"/>
    </row>
    <row r="248" spans="4:30" x14ac:dyDescent="0.35">
      <c r="D248" s="159"/>
      <c r="E248" s="157"/>
      <c r="F248" s="157"/>
      <c r="G248" s="157"/>
      <c r="H248" s="157"/>
      <c r="I248" s="158"/>
      <c r="J248" s="158"/>
      <c r="K248" s="158"/>
      <c r="L248" s="158"/>
      <c r="M248" s="158"/>
      <c r="N248" s="23"/>
      <c r="O248" s="23"/>
      <c r="P248" s="23"/>
      <c r="Q248" s="160"/>
      <c r="R248" s="161"/>
      <c r="S248" s="161"/>
      <c r="T248" s="158"/>
      <c r="U248" s="158"/>
      <c r="V248" s="158"/>
      <c r="W248" s="158"/>
      <c r="X248" s="158"/>
      <c r="Y248" s="158"/>
      <c r="Z248" s="158"/>
      <c r="AA248" s="162"/>
      <c r="AB248" s="158"/>
      <c r="AC248" s="158"/>
      <c r="AD248" s="158"/>
    </row>
    <row r="249" spans="4:30" x14ac:dyDescent="0.35">
      <c r="D249" s="159"/>
      <c r="E249" s="157"/>
      <c r="F249" s="157"/>
      <c r="G249" s="157"/>
      <c r="H249" s="157"/>
      <c r="I249" s="158"/>
      <c r="J249" s="158"/>
      <c r="K249" s="158"/>
      <c r="L249" s="158"/>
      <c r="M249" s="158"/>
      <c r="N249" s="23"/>
      <c r="O249" s="23"/>
      <c r="P249" s="23"/>
      <c r="Q249" s="160"/>
      <c r="R249" s="161"/>
      <c r="S249" s="161"/>
      <c r="T249" s="158"/>
      <c r="U249" s="158"/>
      <c r="V249" s="158"/>
      <c r="W249" s="158"/>
      <c r="X249" s="158"/>
      <c r="Y249" s="158"/>
      <c r="Z249" s="158"/>
      <c r="AA249" s="162"/>
      <c r="AB249" s="158"/>
      <c r="AC249" s="158"/>
      <c r="AD249" s="158"/>
    </row>
    <row r="250" spans="4:30" x14ac:dyDescent="0.35">
      <c r="D250" s="159"/>
      <c r="E250" s="157"/>
      <c r="F250" s="157"/>
      <c r="G250" s="157"/>
      <c r="H250" s="157"/>
      <c r="I250" s="158"/>
      <c r="J250" s="158"/>
      <c r="K250" s="158"/>
      <c r="L250" s="158"/>
      <c r="M250" s="158"/>
      <c r="N250" s="23"/>
      <c r="O250" s="23"/>
      <c r="P250" s="23"/>
      <c r="Q250" s="160"/>
      <c r="R250" s="161"/>
      <c r="S250" s="161"/>
      <c r="T250" s="158"/>
      <c r="U250" s="158"/>
      <c r="V250" s="158"/>
      <c r="W250" s="158"/>
      <c r="X250" s="158"/>
      <c r="Y250" s="158"/>
      <c r="Z250" s="158"/>
      <c r="AA250" s="162"/>
      <c r="AB250" s="158"/>
      <c r="AC250" s="158"/>
      <c r="AD250" s="158"/>
    </row>
    <row r="251" spans="4:30" x14ac:dyDescent="0.35">
      <c r="D251" s="159"/>
      <c r="E251" s="157"/>
      <c r="F251" s="157"/>
      <c r="G251" s="157"/>
      <c r="H251" s="157"/>
      <c r="I251" s="158"/>
      <c r="J251" s="158"/>
      <c r="K251" s="158"/>
      <c r="L251" s="158"/>
      <c r="M251" s="158"/>
      <c r="N251" s="23"/>
      <c r="O251" s="23"/>
      <c r="P251" s="23"/>
      <c r="Q251" s="160"/>
      <c r="R251" s="161"/>
      <c r="S251" s="161"/>
      <c r="T251" s="158"/>
      <c r="U251" s="158"/>
      <c r="V251" s="158"/>
      <c r="W251" s="158"/>
      <c r="X251" s="158"/>
      <c r="Y251" s="158"/>
      <c r="Z251" s="158"/>
      <c r="AA251" s="162"/>
      <c r="AB251" s="158"/>
      <c r="AC251" s="158"/>
      <c r="AD251" s="158"/>
    </row>
    <row r="252" spans="4:30" x14ac:dyDescent="0.35">
      <c r="D252" s="159"/>
      <c r="E252" s="157"/>
      <c r="F252" s="157"/>
      <c r="G252" s="157"/>
      <c r="H252" s="157"/>
      <c r="I252" s="158"/>
      <c r="J252" s="158"/>
      <c r="K252" s="158"/>
      <c r="L252" s="158"/>
      <c r="M252" s="158"/>
      <c r="N252" s="23"/>
      <c r="O252" s="23"/>
      <c r="P252" s="23"/>
      <c r="Q252" s="160"/>
      <c r="R252" s="161"/>
      <c r="S252" s="161"/>
      <c r="T252" s="158"/>
      <c r="U252" s="158"/>
      <c r="V252" s="158"/>
      <c r="W252" s="158"/>
      <c r="X252" s="158"/>
      <c r="Y252" s="158"/>
      <c r="Z252" s="158"/>
      <c r="AA252" s="162"/>
      <c r="AB252" s="158"/>
      <c r="AC252" s="158"/>
      <c r="AD252" s="158"/>
    </row>
    <row r="253" spans="4:30" x14ac:dyDescent="0.35">
      <c r="D253" s="159"/>
      <c r="E253" s="157"/>
      <c r="F253" s="157"/>
      <c r="G253" s="157"/>
      <c r="H253" s="157"/>
      <c r="I253" s="158"/>
      <c r="J253" s="158"/>
      <c r="K253" s="158"/>
      <c r="L253" s="158"/>
      <c r="M253" s="158"/>
      <c r="N253" s="23"/>
      <c r="O253" s="23"/>
      <c r="P253" s="23"/>
      <c r="Q253" s="160"/>
      <c r="R253" s="161"/>
      <c r="S253" s="161"/>
      <c r="T253" s="158"/>
      <c r="U253" s="158"/>
      <c r="V253" s="158"/>
      <c r="W253" s="158"/>
      <c r="X253" s="158"/>
      <c r="Y253" s="158"/>
      <c r="Z253" s="158"/>
      <c r="AA253" s="162"/>
      <c r="AB253" s="158"/>
      <c r="AC253" s="158"/>
      <c r="AD253" s="158"/>
    </row>
    <row r="254" spans="4:30" x14ac:dyDescent="0.35">
      <c r="D254" s="159"/>
      <c r="E254" s="157"/>
      <c r="F254" s="157"/>
      <c r="G254" s="157"/>
      <c r="H254" s="157"/>
      <c r="I254" s="158"/>
      <c r="J254" s="158"/>
      <c r="K254" s="158"/>
      <c r="L254" s="158"/>
      <c r="M254" s="158"/>
      <c r="N254" s="23"/>
      <c r="O254" s="23"/>
      <c r="P254" s="23"/>
      <c r="Q254" s="160"/>
      <c r="R254" s="161"/>
      <c r="S254" s="161"/>
      <c r="T254" s="158"/>
      <c r="U254" s="158"/>
      <c r="V254" s="158"/>
      <c r="W254" s="158"/>
      <c r="X254" s="158"/>
      <c r="Y254" s="158"/>
      <c r="Z254" s="158"/>
      <c r="AA254" s="162"/>
      <c r="AB254" s="158"/>
      <c r="AC254" s="158"/>
      <c r="AD254" s="158"/>
    </row>
    <row r="255" spans="4:30" x14ac:dyDescent="0.35">
      <c r="D255" s="159"/>
      <c r="E255" s="157"/>
      <c r="F255" s="157"/>
      <c r="G255" s="157"/>
      <c r="H255" s="157"/>
      <c r="I255" s="158"/>
      <c r="J255" s="158"/>
      <c r="K255" s="158"/>
      <c r="L255" s="158"/>
      <c r="M255" s="158"/>
      <c r="N255" s="23"/>
      <c r="O255" s="23"/>
      <c r="P255" s="23"/>
      <c r="Q255" s="160"/>
      <c r="R255" s="161"/>
      <c r="S255" s="161"/>
      <c r="T255" s="158"/>
      <c r="U255" s="158"/>
      <c r="V255" s="158"/>
      <c r="W255" s="158"/>
      <c r="X255" s="158"/>
      <c r="Y255" s="158"/>
      <c r="Z255" s="158"/>
      <c r="AA255" s="162"/>
      <c r="AB255" s="158"/>
      <c r="AC255" s="158"/>
      <c r="AD255" s="158"/>
    </row>
    <row r="256" spans="4:30" x14ac:dyDescent="0.35">
      <c r="D256" s="159"/>
      <c r="E256" s="157"/>
      <c r="F256" s="157"/>
      <c r="G256" s="157"/>
      <c r="H256" s="157"/>
      <c r="I256" s="158"/>
      <c r="J256" s="158"/>
      <c r="K256" s="158"/>
      <c r="L256" s="158"/>
      <c r="M256" s="158"/>
      <c r="N256" s="23"/>
      <c r="O256" s="23"/>
      <c r="P256" s="23"/>
      <c r="Q256" s="160"/>
      <c r="R256" s="161"/>
      <c r="S256" s="161"/>
      <c r="T256" s="158"/>
      <c r="U256" s="158"/>
      <c r="V256" s="158"/>
      <c r="W256" s="158"/>
      <c r="X256" s="158"/>
      <c r="Y256" s="158"/>
      <c r="Z256" s="158"/>
      <c r="AA256" s="162"/>
      <c r="AB256" s="158"/>
      <c r="AC256" s="158"/>
      <c r="AD256" s="158"/>
    </row>
    <row r="257" spans="4:30" x14ac:dyDescent="0.35">
      <c r="D257" s="159"/>
      <c r="E257" s="157"/>
      <c r="F257" s="157"/>
      <c r="G257" s="157"/>
      <c r="H257" s="157"/>
      <c r="I257" s="158"/>
      <c r="J257" s="158"/>
      <c r="K257" s="158"/>
      <c r="L257" s="158"/>
      <c r="M257" s="158"/>
      <c r="N257" s="23"/>
      <c r="O257" s="23"/>
      <c r="P257" s="23"/>
      <c r="Q257" s="160"/>
      <c r="R257" s="161"/>
      <c r="S257" s="161"/>
      <c r="T257" s="158"/>
      <c r="U257" s="158"/>
      <c r="V257" s="158"/>
      <c r="W257" s="158"/>
      <c r="X257" s="158"/>
      <c r="Y257" s="158"/>
      <c r="Z257" s="158"/>
      <c r="AA257" s="162"/>
      <c r="AB257" s="158"/>
      <c r="AC257" s="158"/>
      <c r="AD257" s="158"/>
    </row>
    <row r="258" spans="4:30" x14ac:dyDescent="0.35">
      <c r="D258" s="159"/>
      <c r="E258" s="157"/>
      <c r="F258" s="157"/>
      <c r="G258" s="157"/>
      <c r="H258" s="157"/>
      <c r="I258" s="158"/>
      <c r="J258" s="158"/>
      <c r="K258" s="158"/>
      <c r="L258" s="158"/>
      <c r="M258" s="158"/>
      <c r="N258" s="23"/>
      <c r="O258" s="23"/>
      <c r="P258" s="23"/>
      <c r="Q258" s="160"/>
      <c r="R258" s="161"/>
      <c r="S258" s="161"/>
      <c r="T258" s="158"/>
      <c r="U258" s="158"/>
      <c r="V258" s="158"/>
      <c r="W258" s="158"/>
      <c r="X258" s="158"/>
      <c r="Y258" s="158"/>
      <c r="Z258" s="158"/>
      <c r="AA258" s="162"/>
      <c r="AB258" s="158"/>
      <c r="AC258" s="158"/>
      <c r="AD258" s="158"/>
    </row>
    <row r="259" spans="4:30" x14ac:dyDescent="0.35">
      <c r="D259" s="159"/>
      <c r="E259" s="157"/>
      <c r="F259" s="157"/>
      <c r="G259" s="157"/>
      <c r="H259" s="157"/>
      <c r="I259" s="158"/>
      <c r="J259" s="158"/>
      <c r="K259" s="158"/>
      <c r="L259" s="158"/>
      <c r="M259" s="158"/>
      <c r="N259" s="23"/>
      <c r="O259" s="23"/>
      <c r="P259" s="23"/>
      <c r="Q259" s="160"/>
      <c r="R259" s="161"/>
      <c r="S259" s="161"/>
      <c r="T259" s="158"/>
      <c r="U259" s="158"/>
      <c r="V259" s="158"/>
      <c r="W259" s="158"/>
      <c r="X259" s="158"/>
      <c r="Y259" s="158"/>
      <c r="Z259" s="158"/>
      <c r="AA259" s="162"/>
      <c r="AB259" s="158"/>
      <c r="AC259" s="158"/>
      <c r="AD259" s="158"/>
    </row>
    <row r="260" spans="4:30" x14ac:dyDescent="0.35">
      <c r="D260" s="159"/>
      <c r="E260" s="157"/>
      <c r="F260" s="157"/>
      <c r="G260" s="157"/>
      <c r="H260" s="157"/>
      <c r="I260" s="158"/>
      <c r="J260" s="158"/>
      <c r="K260" s="158"/>
      <c r="L260" s="158"/>
      <c r="M260" s="158"/>
      <c r="N260" s="23"/>
      <c r="O260" s="23"/>
      <c r="P260" s="23"/>
      <c r="Q260" s="160"/>
      <c r="R260" s="161"/>
      <c r="S260" s="161"/>
      <c r="T260" s="158"/>
      <c r="U260" s="158"/>
      <c r="V260" s="158"/>
      <c r="W260" s="158"/>
      <c r="X260" s="158"/>
      <c r="Y260" s="158"/>
      <c r="Z260" s="158"/>
      <c r="AA260" s="162"/>
      <c r="AB260" s="158"/>
      <c r="AC260" s="158"/>
      <c r="AD260" s="158"/>
    </row>
    <row r="261" spans="4:30" x14ac:dyDescent="0.35">
      <c r="D261" s="159"/>
      <c r="E261" s="157"/>
      <c r="F261" s="157"/>
      <c r="G261" s="157"/>
      <c r="H261" s="157"/>
      <c r="I261" s="158"/>
      <c r="J261" s="158"/>
      <c r="K261" s="158"/>
      <c r="L261" s="158"/>
      <c r="M261" s="158"/>
      <c r="N261" s="23"/>
      <c r="O261" s="23"/>
      <c r="P261" s="23"/>
      <c r="Q261" s="160"/>
      <c r="R261" s="161"/>
      <c r="S261" s="161"/>
      <c r="T261" s="158"/>
      <c r="U261" s="158"/>
      <c r="V261" s="158"/>
      <c r="W261" s="158"/>
      <c r="X261" s="158"/>
      <c r="Y261" s="158"/>
      <c r="Z261" s="158"/>
      <c r="AA261" s="162"/>
      <c r="AB261" s="158"/>
      <c r="AC261" s="158"/>
      <c r="AD261" s="158"/>
    </row>
    <row r="262" spans="4:30" x14ac:dyDescent="0.35">
      <c r="D262" s="159"/>
      <c r="E262" s="157"/>
      <c r="F262" s="157"/>
      <c r="G262" s="157"/>
      <c r="H262" s="157"/>
      <c r="I262" s="158"/>
      <c r="J262" s="158"/>
      <c r="K262" s="158"/>
      <c r="L262" s="158"/>
      <c r="M262" s="158"/>
      <c r="N262" s="23"/>
      <c r="O262" s="23"/>
      <c r="P262" s="23"/>
      <c r="Q262" s="160"/>
      <c r="R262" s="161"/>
      <c r="S262" s="161"/>
      <c r="T262" s="158"/>
      <c r="U262" s="158"/>
      <c r="V262" s="158"/>
      <c r="W262" s="158"/>
      <c r="X262" s="158"/>
      <c r="Y262" s="158"/>
      <c r="Z262" s="158"/>
      <c r="AA262" s="162"/>
      <c r="AB262" s="158"/>
      <c r="AC262" s="158"/>
      <c r="AD262" s="158"/>
    </row>
    <row r="263" spans="4:30" x14ac:dyDescent="0.35">
      <c r="D263" s="159"/>
      <c r="E263" s="157"/>
      <c r="F263" s="157"/>
      <c r="G263" s="157"/>
      <c r="H263" s="157"/>
      <c r="I263" s="158"/>
      <c r="J263" s="158"/>
      <c r="K263" s="158"/>
      <c r="L263" s="158"/>
      <c r="M263" s="158"/>
      <c r="N263" s="23"/>
      <c r="O263" s="23"/>
      <c r="P263" s="23"/>
      <c r="Q263" s="160"/>
      <c r="R263" s="161"/>
      <c r="S263" s="161"/>
      <c r="T263" s="158"/>
      <c r="U263" s="158"/>
      <c r="V263" s="158"/>
      <c r="W263" s="158"/>
      <c r="X263" s="158"/>
      <c r="Y263" s="158"/>
      <c r="Z263" s="158"/>
      <c r="AA263" s="162"/>
      <c r="AB263" s="158"/>
      <c r="AC263" s="158"/>
      <c r="AD263" s="158"/>
    </row>
    <row r="264" spans="4:30" x14ac:dyDescent="0.35">
      <c r="D264" s="159"/>
      <c r="E264" s="157"/>
      <c r="F264" s="157"/>
      <c r="G264" s="157"/>
      <c r="H264" s="157"/>
      <c r="I264" s="158"/>
      <c r="J264" s="158"/>
      <c r="K264" s="158"/>
      <c r="L264" s="158"/>
      <c r="M264" s="158"/>
      <c r="N264" s="23"/>
      <c r="O264" s="23"/>
      <c r="P264" s="23"/>
      <c r="Q264" s="160"/>
      <c r="R264" s="161"/>
      <c r="S264" s="161"/>
      <c r="T264" s="158"/>
      <c r="U264" s="158"/>
      <c r="V264" s="158"/>
      <c r="W264" s="158"/>
      <c r="X264" s="158"/>
      <c r="Y264" s="158"/>
      <c r="Z264" s="158"/>
      <c r="AA264" s="162"/>
      <c r="AB264" s="158"/>
      <c r="AC264" s="158"/>
      <c r="AD264" s="158"/>
    </row>
    <row r="265" spans="4:30" x14ac:dyDescent="0.35">
      <c r="D265" s="159"/>
      <c r="E265" s="157"/>
      <c r="F265" s="157"/>
      <c r="G265" s="157"/>
      <c r="H265" s="157"/>
      <c r="I265" s="158"/>
      <c r="J265" s="158"/>
      <c r="K265" s="158"/>
      <c r="L265" s="158"/>
      <c r="M265" s="158"/>
      <c r="N265" s="23"/>
      <c r="O265" s="23"/>
      <c r="P265" s="23"/>
      <c r="Q265" s="160"/>
      <c r="R265" s="161"/>
      <c r="S265" s="161"/>
      <c r="T265" s="158"/>
      <c r="U265" s="158"/>
      <c r="V265" s="158"/>
      <c r="W265" s="158"/>
      <c r="X265" s="158"/>
      <c r="Y265" s="158"/>
      <c r="Z265" s="158"/>
      <c r="AA265" s="162"/>
      <c r="AB265" s="158"/>
      <c r="AC265" s="158"/>
      <c r="AD265" s="158"/>
    </row>
    <row r="266" spans="4:30" x14ac:dyDescent="0.35">
      <c r="D266" s="159"/>
      <c r="E266" s="157"/>
      <c r="F266" s="157"/>
      <c r="G266" s="157"/>
      <c r="H266" s="157"/>
      <c r="I266" s="158"/>
      <c r="J266" s="158"/>
      <c r="K266" s="158"/>
      <c r="L266" s="158"/>
      <c r="M266" s="158"/>
      <c r="N266" s="23"/>
      <c r="O266" s="23"/>
      <c r="P266" s="23"/>
      <c r="Q266" s="160"/>
      <c r="R266" s="161"/>
      <c r="S266" s="161"/>
      <c r="T266" s="158"/>
      <c r="U266" s="158"/>
      <c r="V266" s="158"/>
      <c r="W266" s="158"/>
      <c r="X266" s="158"/>
      <c r="Y266" s="158"/>
      <c r="Z266" s="158"/>
      <c r="AA266" s="162"/>
      <c r="AB266" s="158"/>
      <c r="AC266" s="158"/>
      <c r="AD266" s="158"/>
    </row>
    <row r="267" spans="4:30" x14ac:dyDescent="0.35">
      <c r="D267" s="159"/>
      <c r="E267" s="157"/>
      <c r="F267" s="157"/>
      <c r="G267" s="157"/>
      <c r="H267" s="157"/>
      <c r="I267" s="158"/>
      <c r="J267" s="158"/>
      <c r="K267" s="158"/>
      <c r="L267" s="158"/>
      <c r="M267" s="158"/>
      <c r="N267" s="23"/>
      <c r="O267" s="23"/>
      <c r="P267" s="23"/>
      <c r="Q267" s="160"/>
      <c r="R267" s="161"/>
      <c r="S267" s="161"/>
      <c r="T267" s="158"/>
      <c r="U267" s="158"/>
      <c r="V267" s="158"/>
      <c r="W267" s="158"/>
      <c r="X267" s="158"/>
      <c r="Y267" s="158"/>
      <c r="Z267" s="158"/>
      <c r="AA267" s="162"/>
      <c r="AB267" s="158"/>
      <c r="AC267" s="158"/>
      <c r="AD267" s="158"/>
    </row>
    <row r="268" spans="4:30" x14ac:dyDescent="0.35">
      <c r="D268" s="159"/>
      <c r="E268" s="157"/>
      <c r="F268" s="157"/>
      <c r="G268" s="157"/>
      <c r="H268" s="157"/>
      <c r="I268" s="158"/>
      <c r="J268" s="158"/>
      <c r="K268" s="158"/>
      <c r="L268" s="158"/>
      <c r="M268" s="158"/>
      <c r="N268" s="23"/>
      <c r="O268" s="23"/>
      <c r="P268" s="23"/>
      <c r="Q268" s="160"/>
      <c r="R268" s="161"/>
      <c r="S268" s="161"/>
      <c r="T268" s="158"/>
      <c r="U268" s="158"/>
      <c r="V268" s="158"/>
      <c r="W268" s="158"/>
      <c r="X268" s="158"/>
      <c r="Y268" s="158"/>
      <c r="Z268" s="158"/>
      <c r="AA268" s="162"/>
      <c r="AB268" s="158"/>
      <c r="AC268" s="158"/>
      <c r="AD268" s="158"/>
    </row>
    <row r="269" spans="4:30" x14ac:dyDescent="0.35">
      <c r="D269" s="159"/>
      <c r="E269" s="157"/>
      <c r="F269" s="157"/>
      <c r="G269" s="157"/>
      <c r="H269" s="157"/>
      <c r="I269" s="158"/>
      <c r="J269" s="158"/>
      <c r="K269" s="158"/>
      <c r="L269" s="158"/>
      <c r="M269" s="158"/>
      <c r="N269" s="23"/>
      <c r="O269" s="23"/>
      <c r="P269" s="23"/>
      <c r="Q269" s="160"/>
      <c r="R269" s="161"/>
      <c r="S269" s="161"/>
      <c r="T269" s="158"/>
      <c r="U269" s="158"/>
      <c r="V269" s="158"/>
      <c r="W269" s="158"/>
      <c r="X269" s="158"/>
      <c r="Y269" s="158"/>
      <c r="Z269" s="158"/>
      <c r="AA269" s="162"/>
      <c r="AB269" s="158"/>
      <c r="AC269" s="158"/>
      <c r="AD269" s="158"/>
    </row>
    <row r="270" spans="4:30" x14ac:dyDescent="0.35">
      <c r="D270" s="159"/>
      <c r="E270" s="157"/>
      <c r="F270" s="157"/>
      <c r="G270" s="157"/>
      <c r="H270" s="157"/>
      <c r="I270" s="158"/>
      <c r="J270" s="158"/>
      <c r="K270" s="158"/>
      <c r="L270" s="158"/>
      <c r="M270" s="158"/>
      <c r="N270" s="23"/>
      <c r="O270" s="23"/>
      <c r="P270" s="23"/>
      <c r="Q270" s="160"/>
      <c r="R270" s="161"/>
      <c r="S270" s="161"/>
      <c r="T270" s="158"/>
      <c r="U270" s="158"/>
      <c r="V270" s="158"/>
      <c r="W270" s="158"/>
      <c r="X270" s="158"/>
      <c r="Y270" s="158"/>
      <c r="Z270" s="158"/>
      <c r="AA270" s="162"/>
      <c r="AB270" s="158"/>
      <c r="AC270" s="158"/>
      <c r="AD270" s="158"/>
    </row>
    <row r="271" spans="4:30" x14ac:dyDescent="0.35">
      <c r="D271" s="159"/>
      <c r="E271" s="157"/>
      <c r="F271" s="157"/>
      <c r="G271" s="157"/>
      <c r="H271" s="157"/>
      <c r="I271" s="158"/>
      <c r="J271" s="158"/>
      <c r="K271" s="158"/>
      <c r="L271" s="158"/>
      <c r="M271" s="158"/>
      <c r="N271" s="23"/>
      <c r="O271" s="23"/>
      <c r="P271" s="23"/>
      <c r="Q271" s="160"/>
      <c r="R271" s="161"/>
      <c r="S271" s="161"/>
      <c r="T271" s="158"/>
      <c r="U271" s="158"/>
      <c r="V271" s="158"/>
      <c r="W271" s="158"/>
      <c r="X271" s="158"/>
      <c r="Y271" s="158"/>
      <c r="Z271" s="158"/>
      <c r="AA271" s="162"/>
      <c r="AB271" s="158"/>
      <c r="AC271" s="158"/>
      <c r="AD271" s="158"/>
    </row>
    <row r="272" spans="4:30" x14ac:dyDescent="0.35">
      <c r="D272" s="159"/>
      <c r="E272" s="157"/>
      <c r="F272" s="157"/>
      <c r="G272" s="157"/>
      <c r="H272" s="157"/>
      <c r="I272" s="158"/>
      <c r="J272" s="158"/>
      <c r="K272" s="158"/>
      <c r="L272" s="158"/>
      <c r="M272" s="158"/>
      <c r="N272" s="23"/>
      <c r="O272" s="23"/>
      <c r="P272" s="23"/>
      <c r="Q272" s="160"/>
      <c r="R272" s="161"/>
      <c r="S272" s="161"/>
      <c r="T272" s="158"/>
      <c r="U272" s="158"/>
      <c r="V272" s="158"/>
      <c r="W272" s="158"/>
      <c r="X272" s="158"/>
      <c r="Y272" s="158"/>
      <c r="Z272" s="158"/>
      <c r="AA272" s="162"/>
      <c r="AB272" s="158"/>
      <c r="AC272" s="158"/>
      <c r="AD272" s="158"/>
    </row>
    <row r="273" spans="4:30" x14ac:dyDescent="0.35">
      <c r="D273" s="159"/>
      <c r="E273" s="157"/>
      <c r="F273" s="157"/>
      <c r="G273" s="157"/>
      <c r="H273" s="157"/>
      <c r="I273" s="158"/>
      <c r="J273" s="158"/>
      <c r="K273" s="158"/>
      <c r="L273" s="158"/>
      <c r="M273" s="158"/>
      <c r="N273" s="23"/>
      <c r="O273" s="23"/>
      <c r="P273" s="23"/>
      <c r="Q273" s="160"/>
      <c r="R273" s="161"/>
      <c r="S273" s="161"/>
      <c r="T273" s="158"/>
      <c r="U273" s="158"/>
      <c r="V273" s="158"/>
      <c r="W273" s="158"/>
      <c r="X273" s="158"/>
      <c r="Y273" s="158"/>
      <c r="Z273" s="158"/>
      <c r="AA273" s="162"/>
      <c r="AB273" s="158"/>
      <c r="AC273" s="158"/>
      <c r="AD273" s="158"/>
    </row>
    <row r="274" spans="4:30" x14ac:dyDescent="0.35">
      <c r="D274" s="159"/>
      <c r="E274" s="157"/>
      <c r="F274" s="157"/>
      <c r="G274" s="157"/>
      <c r="H274" s="157"/>
      <c r="I274" s="158"/>
      <c r="J274" s="158"/>
      <c r="K274" s="158"/>
      <c r="L274" s="158"/>
      <c r="M274" s="158"/>
      <c r="N274" s="23"/>
      <c r="O274" s="23"/>
      <c r="P274" s="23"/>
      <c r="Q274" s="160"/>
      <c r="R274" s="161"/>
      <c r="S274" s="161"/>
      <c r="T274" s="158"/>
      <c r="U274" s="158"/>
      <c r="V274" s="158"/>
      <c r="W274" s="158"/>
      <c r="X274" s="158"/>
      <c r="Y274" s="158"/>
      <c r="Z274" s="158"/>
      <c r="AA274" s="162"/>
      <c r="AB274" s="158"/>
      <c r="AC274" s="158"/>
      <c r="AD274" s="158"/>
    </row>
    <row r="275" spans="4:30" x14ac:dyDescent="0.35">
      <c r="D275" s="159"/>
      <c r="E275" s="157"/>
      <c r="F275" s="157"/>
      <c r="G275" s="157"/>
      <c r="H275" s="157"/>
      <c r="I275" s="158"/>
      <c r="J275" s="158"/>
      <c r="K275" s="158"/>
      <c r="L275" s="158"/>
      <c r="M275" s="158"/>
      <c r="N275" s="23"/>
      <c r="O275" s="23"/>
      <c r="P275" s="23"/>
      <c r="Q275" s="160"/>
      <c r="R275" s="161"/>
      <c r="S275" s="161"/>
      <c r="T275" s="158"/>
      <c r="U275" s="158"/>
      <c r="V275" s="158"/>
      <c r="W275" s="158"/>
      <c r="X275" s="158"/>
      <c r="Y275" s="158"/>
      <c r="Z275" s="158"/>
      <c r="AA275" s="162"/>
      <c r="AB275" s="158"/>
      <c r="AC275" s="158"/>
      <c r="AD275" s="158"/>
    </row>
    <row r="276" spans="4:30" x14ac:dyDescent="0.35">
      <c r="D276" s="159"/>
      <c r="E276" s="157"/>
      <c r="F276" s="157"/>
      <c r="G276" s="157"/>
      <c r="H276" s="157"/>
      <c r="I276" s="158"/>
      <c r="J276" s="158"/>
      <c r="K276" s="158"/>
      <c r="L276" s="158"/>
      <c r="M276" s="158"/>
      <c r="N276" s="23"/>
      <c r="O276" s="23"/>
      <c r="P276" s="23"/>
      <c r="Q276" s="160"/>
      <c r="R276" s="161"/>
      <c r="S276" s="161"/>
      <c r="T276" s="158"/>
      <c r="U276" s="158"/>
      <c r="V276" s="158"/>
      <c r="W276" s="158"/>
      <c r="X276" s="158"/>
      <c r="Y276" s="158"/>
      <c r="Z276" s="158"/>
      <c r="AA276" s="162"/>
      <c r="AB276" s="158"/>
      <c r="AC276" s="158"/>
      <c r="AD276" s="158"/>
    </row>
    <row r="277" spans="4:30" x14ac:dyDescent="0.35">
      <c r="D277" s="159"/>
      <c r="E277" s="157"/>
      <c r="F277" s="157"/>
      <c r="G277" s="157"/>
      <c r="H277" s="157"/>
      <c r="I277" s="158"/>
      <c r="J277" s="158"/>
      <c r="K277" s="158"/>
      <c r="L277" s="158"/>
      <c r="M277" s="158"/>
      <c r="N277" s="23"/>
      <c r="O277" s="23"/>
      <c r="P277" s="23"/>
      <c r="Q277" s="160"/>
      <c r="R277" s="161"/>
      <c r="S277" s="161"/>
      <c r="T277" s="158"/>
      <c r="U277" s="158"/>
      <c r="V277" s="158"/>
      <c r="W277" s="158"/>
      <c r="X277" s="158"/>
      <c r="Y277" s="158"/>
      <c r="Z277" s="158"/>
      <c r="AA277" s="162"/>
      <c r="AB277" s="158"/>
      <c r="AC277" s="158"/>
      <c r="AD277" s="158"/>
    </row>
    <row r="278" spans="4:30" x14ac:dyDescent="0.35">
      <c r="D278" s="159"/>
      <c r="E278" s="157"/>
      <c r="F278" s="157"/>
      <c r="G278" s="157"/>
      <c r="H278" s="157"/>
      <c r="I278" s="158"/>
      <c r="J278" s="158"/>
      <c r="K278" s="158"/>
      <c r="L278" s="158"/>
      <c r="M278" s="158"/>
      <c r="N278" s="23"/>
      <c r="O278" s="23"/>
      <c r="P278" s="23"/>
      <c r="Q278" s="160"/>
      <c r="R278" s="161"/>
      <c r="S278" s="161"/>
      <c r="T278" s="158"/>
      <c r="U278" s="158"/>
      <c r="V278" s="158"/>
      <c r="W278" s="158"/>
      <c r="X278" s="158"/>
      <c r="Y278" s="158"/>
      <c r="Z278" s="158"/>
      <c r="AA278" s="162"/>
      <c r="AB278" s="158"/>
      <c r="AC278" s="158"/>
      <c r="AD278" s="158"/>
    </row>
    <row r="279" spans="4:30" x14ac:dyDescent="0.35">
      <c r="D279" s="159"/>
      <c r="E279" s="157"/>
      <c r="F279" s="157"/>
      <c r="G279" s="157"/>
      <c r="H279" s="157"/>
      <c r="I279" s="158"/>
      <c r="J279" s="158"/>
      <c r="K279" s="158"/>
      <c r="L279" s="158"/>
      <c r="M279" s="158"/>
      <c r="N279" s="23"/>
      <c r="O279" s="23"/>
      <c r="P279" s="23"/>
      <c r="Q279" s="160"/>
      <c r="R279" s="161"/>
      <c r="S279" s="161"/>
      <c r="T279" s="158"/>
      <c r="U279" s="158"/>
      <c r="V279" s="158"/>
      <c r="W279" s="158"/>
      <c r="X279" s="158"/>
      <c r="Y279" s="158"/>
      <c r="Z279" s="158"/>
      <c r="AA279" s="162"/>
      <c r="AB279" s="158"/>
      <c r="AC279" s="158"/>
      <c r="AD279" s="158"/>
    </row>
    <row r="280" spans="4:30" x14ac:dyDescent="0.35">
      <c r="D280" s="159"/>
      <c r="E280" s="157"/>
      <c r="F280" s="157"/>
      <c r="G280" s="157"/>
      <c r="H280" s="157"/>
      <c r="I280" s="158"/>
      <c r="J280" s="158"/>
      <c r="K280" s="158"/>
      <c r="L280" s="158"/>
      <c r="M280" s="158"/>
      <c r="N280" s="23"/>
      <c r="O280" s="23"/>
      <c r="P280" s="23"/>
      <c r="Q280" s="160"/>
      <c r="R280" s="161"/>
      <c r="S280" s="161"/>
      <c r="T280" s="158"/>
      <c r="U280" s="158"/>
      <c r="V280" s="158"/>
      <c r="W280" s="158"/>
      <c r="X280" s="158"/>
      <c r="Y280" s="158"/>
      <c r="Z280" s="158"/>
      <c r="AA280" s="162"/>
      <c r="AB280" s="158"/>
      <c r="AC280" s="158"/>
      <c r="AD280" s="158"/>
    </row>
    <row r="281" spans="4:30" x14ac:dyDescent="0.35">
      <c r="D281" s="159"/>
      <c r="E281" s="157"/>
      <c r="F281" s="157"/>
      <c r="G281" s="157"/>
      <c r="H281" s="157"/>
      <c r="I281" s="158"/>
      <c r="J281" s="158"/>
      <c r="K281" s="158"/>
      <c r="L281" s="158"/>
      <c r="M281" s="158"/>
      <c r="N281" s="23"/>
      <c r="O281" s="23"/>
      <c r="P281" s="23"/>
      <c r="Q281" s="160"/>
      <c r="R281" s="161"/>
      <c r="S281" s="161"/>
      <c r="T281" s="158"/>
      <c r="U281" s="158"/>
      <c r="V281" s="158"/>
      <c r="W281" s="158"/>
      <c r="X281" s="158"/>
      <c r="Y281" s="158"/>
      <c r="Z281" s="158"/>
      <c r="AA281" s="162"/>
      <c r="AB281" s="158"/>
      <c r="AC281" s="158"/>
      <c r="AD281" s="158"/>
    </row>
    <row r="282" spans="4:30" x14ac:dyDescent="0.35">
      <c r="D282" s="159"/>
      <c r="E282" s="157"/>
      <c r="F282" s="157"/>
      <c r="G282" s="157"/>
      <c r="H282" s="157"/>
      <c r="I282" s="158"/>
      <c r="J282" s="158"/>
      <c r="K282" s="158"/>
      <c r="L282" s="158"/>
      <c r="M282" s="158"/>
      <c r="N282" s="23"/>
      <c r="O282" s="23"/>
      <c r="P282" s="23"/>
      <c r="Q282" s="160"/>
      <c r="R282" s="161"/>
      <c r="S282" s="161"/>
      <c r="T282" s="158"/>
      <c r="U282" s="158"/>
      <c r="V282" s="158"/>
      <c r="W282" s="158"/>
      <c r="X282" s="158"/>
      <c r="Y282" s="158"/>
      <c r="Z282" s="158"/>
      <c r="AA282" s="162"/>
      <c r="AB282" s="158"/>
      <c r="AC282" s="158"/>
      <c r="AD282" s="158"/>
    </row>
    <row r="283" spans="4:30" x14ac:dyDescent="0.35">
      <c r="D283" s="159"/>
      <c r="E283" s="157"/>
      <c r="F283" s="157"/>
      <c r="G283" s="157"/>
      <c r="H283" s="157"/>
      <c r="I283" s="158"/>
      <c r="J283" s="158"/>
      <c r="K283" s="158"/>
      <c r="L283" s="158"/>
      <c r="M283" s="158"/>
      <c r="N283" s="23"/>
      <c r="O283" s="23"/>
      <c r="P283" s="23"/>
      <c r="Q283" s="160"/>
      <c r="R283" s="161"/>
      <c r="S283" s="161"/>
      <c r="T283" s="158"/>
      <c r="U283" s="158"/>
      <c r="V283" s="158"/>
      <c r="W283" s="158"/>
      <c r="X283" s="158"/>
      <c r="Y283" s="158"/>
      <c r="Z283" s="158"/>
      <c r="AA283" s="162"/>
      <c r="AB283" s="158"/>
      <c r="AC283" s="158"/>
      <c r="AD283" s="158"/>
    </row>
    <row r="284" spans="4:30" x14ac:dyDescent="0.35">
      <c r="D284" s="159"/>
      <c r="E284" s="157"/>
      <c r="F284" s="157"/>
      <c r="G284" s="157"/>
      <c r="H284" s="157"/>
      <c r="I284" s="158"/>
      <c r="J284" s="158"/>
      <c r="K284" s="158"/>
      <c r="L284" s="158"/>
      <c r="M284" s="158"/>
      <c r="N284" s="23"/>
      <c r="O284" s="23"/>
      <c r="P284" s="23"/>
      <c r="Q284" s="160"/>
      <c r="R284" s="161"/>
      <c r="S284" s="161"/>
      <c r="T284" s="158"/>
      <c r="U284" s="158"/>
      <c r="V284" s="158"/>
      <c r="W284" s="158"/>
      <c r="X284" s="158"/>
      <c r="Y284" s="158"/>
      <c r="Z284" s="158"/>
      <c r="AA284" s="162"/>
      <c r="AB284" s="158"/>
      <c r="AC284" s="158"/>
      <c r="AD284" s="158"/>
    </row>
    <row r="285" spans="4:30" x14ac:dyDescent="0.35">
      <c r="D285" s="159"/>
      <c r="E285" s="157"/>
      <c r="F285" s="157"/>
      <c r="G285" s="157"/>
      <c r="H285" s="157"/>
      <c r="I285" s="158"/>
      <c r="J285" s="158"/>
      <c r="K285" s="158"/>
      <c r="L285" s="158"/>
      <c r="M285" s="158"/>
      <c r="N285" s="23"/>
      <c r="O285" s="23"/>
      <c r="P285" s="23"/>
      <c r="Q285" s="160"/>
      <c r="R285" s="161"/>
      <c r="S285" s="161"/>
      <c r="T285" s="158"/>
      <c r="U285" s="158"/>
      <c r="V285" s="158"/>
      <c r="W285" s="158"/>
      <c r="X285" s="158"/>
      <c r="Y285" s="158"/>
      <c r="Z285" s="158"/>
      <c r="AA285" s="162"/>
      <c r="AB285" s="158"/>
      <c r="AC285" s="158"/>
      <c r="AD285" s="158"/>
    </row>
    <row r="286" spans="4:30" x14ac:dyDescent="0.35">
      <c r="D286" s="159"/>
      <c r="E286" s="157"/>
      <c r="F286" s="157"/>
      <c r="G286" s="157"/>
      <c r="H286" s="157"/>
      <c r="I286" s="158"/>
      <c r="J286" s="158"/>
      <c r="K286" s="158"/>
      <c r="L286" s="158"/>
      <c r="M286" s="158"/>
      <c r="N286" s="23"/>
      <c r="O286" s="23"/>
      <c r="P286" s="23"/>
      <c r="Q286" s="160"/>
      <c r="R286" s="161"/>
      <c r="S286" s="161"/>
      <c r="T286" s="158"/>
      <c r="U286" s="158"/>
      <c r="V286" s="158"/>
      <c r="W286" s="158"/>
      <c r="X286" s="158"/>
      <c r="Y286" s="158"/>
      <c r="Z286" s="158"/>
      <c r="AA286" s="162"/>
      <c r="AB286" s="158"/>
      <c r="AC286" s="158"/>
      <c r="AD286" s="158"/>
    </row>
    <row r="287" spans="4:30" x14ac:dyDescent="0.35">
      <c r="D287" s="159"/>
      <c r="E287" s="157"/>
      <c r="F287" s="157"/>
      <c r="G287" s="157"/>
      <c r="H287" s="157"/>
      <c r="I287" s="158"/>
      <c r="J287" s="158"/>
      <c r="K287" s="158"/>
      <c r="L287" s="158"/>
      <c r="M287" s="158"/>
      <c r="N287" s="23"/>
      <c r="O287" s="23"/>
      <c r="P287" s="23"/>
      <c r="Q287" s="160"/>
      <c r="R287" s="161"/>
      <c r="S287" s="161"/>
      <c r="T287" s="158"/>
      <c r="U287" s="158"/>
      <c r="V287" s="158"/>
      <c r="W287" s="158"/>
      <c r="X287" s="158"/>
      <c r="Y287" s="158"/>
      <c r="Z287" s="158"/>
      <c r="AA287" s="162"/>
      <c r="AB287" s="158"/>
      <c r="AC287" s="158"/>
      <c r="AD287" s="158"/>
    </row>
    <row r="288" spans="4:30" x14ac:dyDescent="0.35">
      <c r="D288" s="159"/>
      <c r="E288" s="157"/>
      <c r="F288" s="157"/>
      <c r="G288" s="157"/>
      <c r="H288" s="157"/>
      <c r="I288" s="158"/>
      <c r="J288" s="158"/>
      <c r="K288" s="158"/>
      <c r="L288" s="158"/>
      <c r="M288" s="158"/>
      <c r="N288" s="23"/>
      <c r="O288" s="23"/>
      <c r="P288" s="23"/>
      <c r="Q288" s="160"/>
      <c r="R288" s="161"/>
      <c r="S288" s="161"/>
      <c r="T288" s="158"/>
      <c r="U288" s="158"/>
      <c r="V288" s="158"/>
      <c r="W288" s="158"/>
      <c r="X288" s="158"/>
      <c r="Y288" s="158"/>
      <c r="Z288" s="158"/>
      <c r="AA288" s="162"/>
      <c r="AB288" s="158"/>
      <c r="AC288" s="158"/>
      <c r="AD288" s="158"/>
    </row>
    <row r="289" spans="4:30" x14ac:dyDescent="0.35">
      <c r="D289" s="159"/>
      <c r="E289" s="157"/>
      <c r="F289" s="157"/>
      <c r="G289" s="157"/>
      <c r="H289" s="157"/>
      <c r="I289" s="158"/>
      <c r="J289" s="158"/>
      <c r="K289" s="158"/>
      <c r="L289" s="158"/>
      <c r="M289" s="158"/>
      <c r="N289" s="23"/>
      <c r="O289" s="23"/>
      <c r="P289" s="23"/>
      <c r="Q289" s="160"/>
      <c r="R289" s="161"/>
      <c r="S289" s="161"/>
      <c r="T289" s="158"/>
      <c r="U289" s="158"/>
      <c r="V289" s="158"/>
      <c r="W289" s="158"/>
      <c r="X289" s="158"/>
      <c r="Y289" s="158"/>
      <c r="Z289" s="158"/>
      <c r="AA289" s="162"/>
      <c r="AB289" s="158"/>
      <c r="AC289" s="158"/>
      <c r="AD289" s="158"/>
    </row>
    <row r="290" spans="4:30" x14ac:dyDescent="0.35">
      <c r="D290" s="159"/>
      <c r="E290" s="157"/>
      <c r="F290" s="157"/>
      <c r="G290" s="157"/>
      <c r="H290" s="157"/>
      <c r="I290" s="158"/>
      <c r="J290" s="158"/>
      <c r="K290" s="158"/>
      <c r="L290" s="158"/>
      <c r="M290" s="158"/>
      <c r="N290" s="23"/>
      <c r="O290" s="23"/>
      <c r="P290" s="23"/>
      <c r="Q290" s="160"/>
      <c r="R290" s="161"/>
      <c r="S290" s="161"/>
      <c r="T290" s="158"/>
      <c r="U290" s="158"/>
      <c r="V290" s="158"/>
      <c r="W290" s="158"/>
      <c r="X290" s="158"/>
      <c r="Y290" s="158"/>
      <c r="Z290" s="158"/>
      <c r="AA290" s="162"/>
      <c r="AB290" s="158"/>
      <c r="AC290" s="158"/>
      <c r="AD290" s="158"/>
    </row>
    <row r="291" spans="4:30" x14ac:dyDescent="0.35">
      <c r="D291" s="159"/>
      <c r="E291" s="157"/>
      <c r="F291" s="157"/>
      <c r="G291" s="157"/>
      <c r="H291" s="157"/>
      <c r="I291" s="158"/>
      <c r="J291" s="158"/>
      <c r="K291" s="158"/>
      <c r="L291" s="158"/>
      <c r="M291" s="158"/>
      <c r="N291" s="23"/>
      <c r="O291" s="23"/>
      <c r="P291" s="23"/>
      <c r="Q291" s="160"/>
      <c r="R291" s="161"/>
      <c r="S291" s="161"/>
      <c r="T291" s="158"/>
      <c r="U291" s="158"/>
      <c r="V291" s="158"/>
      <c r="W291" s="158"/>
      <c r="X291" s="158"/>
      <c r="Y291" s="158"/>
      <c r="Z291" s="158"/>
      <c r="AA291" s="162"/>
      <c r="AB291" s="158"/>
      <c r="AC291" s="158"/>
      <c r="AD291" s="158"/>
    </row>
    <row r="292" spans="4:30" x14ac:dyDescent="0.35">
      <c r="D292" s="159"/>
      <c r="E292" s="157"/>
      <c r="F292" s="157"/>
      <c r="G292" s="157"/>
      <c r="H292" s="157"/>
      <c r="I292" s="158"/>
      <c r="J292" s="158"/>
      <c r="K292" s="158"/>
      <c r="L292" s="158"/>
      <c r="M292" s="158"/>
      <c r="N292" s="23"/>
      <c r="O292" s="23"/>
      <c r="P292" s="23"/>
      <c r="Q292" s="160"/>
      <c r="R292" s="161"/>
      <c r="S292" s="161"/>
      <c r="T292" s="158"/>
      <c r="U292" s="158"/>
      <c r="V292" s="158"/>
      <c r="W292" s="158"/>
      <c r="X292" s="158"/>
      <c r="Y292" s="158"/>
      <c r="Z292" s="158"/>
      <c r="AA292" s="162"/>
      <c r="AB292" s="158"/>
      <c r="AC292" s="158"/>
      <c r="AD292" s="158"/>
    </row>
    <row r="293" spans="4:30" x14ac:dyDescent="0.35">
      <c r="D293" s="159"/>
      <c r="E293" s="157"/>
      <c r="F293" s="157"/>
      <c r="G293" s="157"/>
      <c r="H293" s="157"/>
      <c r="I293" s="158"/>
      <c r="J293" s="158"/>
      <c r="K293" s="158"/>
      <c r="L293" s="158"/>
      <c r="M293" s="158"/>
      <c r="N293" s="23"/>
      <c r="O293" s="23"/>
      <c r="P293" s="23"/>
      <c r="Q293" s="160"/>
      <c r="R293" s="161"/>
      <c r="S293" s="161"/>
      <c r="T293" s="158"/>
      <c r="U293" s="158"/>
      <c r="V293" s="158"/>
      <c r="W293" s="158"/>
      <c r="X293" s="158"/>
      <c r="Y293" s="158"/>
      <c r="Z293" s="158"/>
      <c r="AA293" s="162"/>
      <c r="AB293" s="158"/>
      <c r="AC293" s="158"/>
      <c r="AD293" s="158"/>
    </row>
    <row r="294" spans="4:30" x14ac:dyDescent="0.35">
      <c r="D294" s="159"/>
      <c r="E294" s="157"/>
      <c r="F294" s="157"/>
      <c r="G294" s="157"/>
      <c r="H294" s="157"/>
      <c r="I294" s="158"/>
      <c r="J294" s="158"/>
      <c r="K294" s="158"/>
      <c r="L294" s="158"/>
      <c r="M294" s="158"/>
      <c r="N294" s="23"/>
      <c r="O294" s="23"/>
      <c r="P294" s="23"/>
      <c r="Q294" s="160"/>
      <c r="R294" s="161"/>
      <c r="S294" s="161"/>
      <c r="T294" s="158"/>
      <c r="U294" s="158"/>
      <c r="V294" s="158"/>
      <c r="W294" s="158"/>
      <c r="X294" s="158"/>
      <c r="Y294" s="158"/>
      <c r="Z294" s="158"/>
      <c r="AA294" s="162"/>
      <c r="AB294" s="158"/>
      <c r="AC294" s="158"/>
      <c r="AD294" s="158"/>
    </row>
    <row r="295" spans="4:30" x14ac:dyDescent="0.35">
      <c r="D295" s="159"/>
      <c r="E295" s="157"/>
      <c r="F295" s="157"/>
      <c r="G295" s="157"/>
      <c r="H295" s="157"/>
      <c r="I295" s="158"/>
      <c r="J295" s="158"/>
      <c r="K295" s="158"/>
      <c r="L295" s="158"/>
      <c r="M295" s="158"/>
      <c r="N295" s="23"/>
      <c r="O295" s="23"/>
      <c r="P295" s="23"/>
      <c r="Q295" s="160"/>
      <c r="R295" s="161"/>
      <c r="S295" s="161"/>
      <c r="T295" s="158"/>
      <c r="U295" s="158"/>
      <c r="V295" s="158"/>
      <c r="W295" s="158"/>
      <c r="X295" s="158"/>
      <c r="Y295" s="158"/>
      <c r="Z295" s="158"/>
      <c r="AA295" s="162"/>
      <c r="AB295" s="158"/>
      <c r="AC295" s="158"/>
      <c r="AD295" s="158"/>
    </row>
    <row r="296" spans="4:30" x14ac:dyDescent="0.35">
      <c r="D296" s="159"/>
      <c r="E296" s="157"/>
      <c r="F296" s="157"/>
      <c r="G296" s="157"/>
      <c r="H296" s="157"/>
      <c r="I296" s="158"/>
      <c r="J296" s="158"/>
      <c r="K296" s="158"/>
      <c r="L296" s="158"/>
      <c r="M296" s="158"/>
      <c r="N296" s="23"/>
      <c r="O296" s="23"/>
      <c r="P296" s="23"/>
      <c r="Q296" s="160"/>
      <c r="R296" s="161"/>
      <c r="S296" s="161"/>
      <c r="T296" s="158"/>
      <c r="U296" s="158"/>
      <c r="V296" s="158"/>
      <c r="W296" s="158"/>
      <c r="X296" s="158"/>
      <c r="Y296" s="158"/>
      <c r="Z296" s="158"/>
      <c r="AA296" s="162"/>
      <c r="AB296" s="158"/>
      <c r="AC296" s="158"/>
      <c r="AD296" s="158"/>
    </row>
    <row r="297" spans="4:30" x14ac:dyDescent="0.35">
      <c r="D297" s="159"/>
      <c r="E297" s="157"/>
      <c r="F297" s="157"/>
      <c r="G297" s="157"/>
      <c r="H297" s="157"/>
      <c r="I297" s="158"/>
      <c r="J297" s="158"/>
      <c r="K297" s="158"/>
      <c r="L297" s="158"/>
      <c r="M297" s="158"/>
      <c r="N297" s="23"/>
      <c r="O297" s="23"/>
      <c r="P297" s="23"/>
      <c r="Q297" s="160"/>
      <c r="R297" s="161"/>
      <c r="S297" s="161"/>
      <c r="T297" s="158"/>
      <c r="U297" s="158"/>
      <c r="V297" s="158"/>
      <c r="W297" s="158"/>
      <c r="X297" s="158"/>
      <c r="Y297" s="158"/>
      <c r="Z297" s="158"/>
      <c r="AA297" s="162"/>
      <c r="AB297" s="158"/>
      <c r="AC297" s="158"/>
      <c r="AD297" s="158"/>
    </row>
    <row r="298" spans="4:30" x14ac:dyDescent="0.35">
      <c r="D298" s="159"/>
      <c r="E298" s="157"/>
      <c r="F298" s="157"/>
      <c r="G298" s="157"/>
      <c r="H298" s="157"/>
      <c r="I298" s="158"/>
      <c r="J298" s="158"/>
      <c r="K298" s="158"/>
      <c r="L298" s="158"/>
      <c r="M298" s="158"/>
      <c r="N298" s="23"/>
      <c r="O298" s="23"/>
      <c r="P298" s="23"/>
      <c r="Q298" s="160"/>
      <c r="R298" s="161"/>
      <c r="S298" s="161"/>
      <c r="T298" s="158"/>
      <c r="U298" s="158"/>
      <c r="V298" s="158"/>
      <c r="W298" s="158"/>
      <c r="X298" s="158"/>
      <c r="Y298" s="158"/>
      <c r="Z298" s="158"/>
      <c r="AA298" s="162"/>
      <c r="AB298" s="158"/>
      <c r="AC298" s="158"/>
      <c r="AD298" s="158"/>
    </row>
    <row r="299" spans="4:30" x14ac:dyDescent="0.35">
      <c r="D299" s="159"/>
      <c r="E299" s="157"/>
      <c r="F299" s="157"/>
      <c r="G299" s="157"/>
      <c r="H299" s="157"/>
      <c r="I299" s="158"/>
      <c r="J299" s="158"/>
      <c r="K299" s="158"/>
      <c r="L299" s="158"/>
      <c r="M299" s="158"/>
      <c r="N299" s="23"/>
      <c r="O299" s="23"/>
      <c r="P299" s="23"/>
      <c r="Q299" s="160"/>
      <c r="R299" s="161"/>
      <c r="S299" s="161"/>
      <c r="T299" s="158"/>
      <c r="U299" s="158"/>
      <c r="V299" s="158"/>
      <c r="W299" s="158"/>
      <c r="X299" s="158"/>
      <c r="Y299" s="158"/>
      <c r="Z299" s="158"/>
      <c r="AA299" s="162"/>
      <c r="AB299" s="158"/>
      <c r="AC299" s="158"/>
      <c r="AD299" s="158"/>
    </row>
    <row r="300" spans="4:30" x14ac:dyDescent="0.35">
      <c r="D300" s="159"/>
      <c r="E300" s="157"/>
      <c r="F300" s="157"/>
      <c r="G300" s="157"/>
      <c r="H300" s="157"/>
      <c r="I300" s="158"/>
      <c r="J300" s="158"/>
      <c r="K300" s="158"/>
      <c r="L300" s="158"/>
      <c r="M300" s="158"/>
      <c r="N300" s="23"/>
      <c r="O300" s="23"/>
      <c r="P300" s="23"/>
      <c r="Q300" s="160"/>
      <c r="R300" s="161"/>
      <c r="S300" s="161"/>
      <c r="T300" s="158"/>
      <c r="U300" s="158"/>
      <c r="V300" s="158"/>
      <c r="W300" s="158"/>
      <c r="X300" s="158"/>
      <c r="Y300" s="158"/>
      <c r="Z300" s="158"/>
      <c r="AA300" s="162"/>
      <c r="AB300" s="158"/>
      <c r="AC300" s="158"/>
      <c r="AD300" s="158"/>
    </row>
    <row r="301" spans="4:30" x14ac:dyDescent="0.35">
      <c r="D301" s="159"/>
      <c r="E301" s="157"/>
      <c r="F301" s="157"/>
      <c r="G301" s="157"/>
      <c r="H301" s="157"/>
      <c r="I301" s="158"/>
      <c r="J301" s="158"/>
      <c r="K301" s="158"/>
      <c r="L301" s="158"/>
      <c r="M301" s="158"/>
      <c r="N301" s="23"/>
      <c r="O301" s="23"/>
      <c r="P301" s="23"/>
      <c r="Q301" s="160"/>
      <c r="R301" s="161"/>
      <c r="S301" s="161"/>
      <c r="T301" s="158"/>
      <c r="U301" s="158"/>
      <c r="V301" s="158"/>
      <c r="W301" s="158"/>
      <c r="X301" s="158"/>
      <c r="Y301" s="158"/>
      <c r="Z301" s="158"/>
      <c r="AA301" s="162"/>
      <c r="AB301" s="158"/>
      <c r="AC301" s="158"/>
      <c r="AD301" s="158"/>
    </row>
    <row r="302" spans="4:30" x14ac:dyDescent="0.35">
      <c r="D302" s="159"/>
      <c r="E302" s="157"/>
      <c r="F302" s="157"/>
      <c r="G302" s="157"/>
      <c r="H302" s="157"/>
      <c r="I302" s="158"/>
      <c r="J302" s="158"/>
      <c r="K302" s="158"/>
      <c r="L302" s="158"/>
      <c r="M302" s="158"/>
      <c r="N302" s="23"/>
      <c r="O302" s="23"/>
      <c r="P302" s="23"/>
      <c r="Q302" s="160"/>
      <c r="R302" s="161"/>
      <c r="S302" s="161"/>
      <c r="T302" s="158"/>
      <c r="U302" s="158"/>
      <c r="V302" s="158"/>
      <c r="W302" s="158"/>
      <c r="X302" s="158"/>
      <c r="Y302" s="158"/>
      <c r="Z302" s="158"/>
      <c r="AA302" s="162"/>
      <c r="AB302" s="158"/>
      <c r="AC302" s="158"/>
      <c r="AD302" s="158"/>
    </row>
    <row r="303" spans="4:30" x14ac:dyDescent="0.35">
      <c r="D303" s="159"/>
      <c r="E303" s="157"/>
      <c r="F303" s="157"/>
      <c r="G303" s="157"/>
      <c r="H303" s="157"/>
      <c r="I303" s="158"/>
      <c r="J303" s="158"/>
      <c r="K303" s="158"/>
      <c r="L303" s="158"/>
      <c r="M303" s="158"/>
      <c r="N303" s="23"/>
      <c r="O303" s="23"/>
      <c r="P303" s="23"/>
      <c r="Q303" s="160"/>
      <c r="R303" s="161"/>
      <c r="S303" s="161"/>
      <c r="T303" s="158"/>
      <c r="U303" s="158"/>
      <c r="V303" s="158"/>
      <c r="W303" s="158"/>
      <c r="X303" s="158"/>
      <c r="Y303" s="158"/>
      <c r="Z303" s="158"/>
      <c r="AA303" s="162"/>
      <c r="AB303" s="158"/>
      <c r="AC303" s="158"/>
      <c r="AD303" s="158"/>
    </row>
  </sheetData>
  <mergeCells count="6">
    <mergeCell ref="Z2:AD2"/>
    <mergeCell ref="A4:B4"/>
    <mergeCell ref="D2:D3"/>
    <mergeCell ref="E2:E3"/>
    <mergeCell ref="G2:N2"/>
    <mergeCell ref="P2:X2"/>
  </mergeCells>
  <pageMargins left="0.7" right="0.7" top="0.75" bottom="0.75" header="0.3" footer="0.3"/>
  <legacy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34f15714-548d-495f-a9b0-f58ce09e51d1"/>
    <DH_Core_PreMigP xmlns="06a9daec-955a-4b98-be99-9010db82da52">\\ims.gov.uk\data\dh\Leeds\QHO\NW025\DH Accounting\Policy CoE\IFRS 16 leases\Worked Examples\Register and Acc Tool\DHSC IFRS 16 Accounting Tool v2.xlsx</DH_Core_PreMigP>
    <DH_Core_PreMigE xmlns="06a9daec-955a-4b98-be99-9010db82da52">Sanocki, Marcin</DH_Core_PreMigE>
    <DH_Core_PreMigA xmlns="06a9daec-955a-4b98-be99-9010db82da52">marcin sanocki</DH_Core_PreMigA>
    <lcf76f155ced4ddcb4097134ff3c332f xmlns="903003c7-b9cc-4754-a8b5-6184eba46b94"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HSC Document" ma:contentTypeID="0x0101008BB593AF3AB087458D5E971267D24B75005B89E410CB4F304D8E46ECE329D4ED7C" ma:contentTypeVersion="35" ma:contentTypeDescription="" ma:contentTypeScope="" ma:versionID="d015297bd45d588e55207d559c3f7c5d">
  <xsd:schema xmlns:xsd="http://www.w3.org/2001/XMLSchema" xmlns:xs="http://www.w3.org/2001/XMLSchema" xmlns:p="http://schemas.microsoft.com/office/2006/metadata/properties" xmlns:ns2="06a9daec-955a-4b98-be99-9010db82da52" xmlns:ns3="34f15714-548d-495f-a9b0-f58ce09e51d1" xmlns:ns4="903003c7-b9cc-4754-a8b5-6184eba46b94" targetNamespace="http://schemas.microsoft.com/office/2006/metadata/properties" ma:root="true" ma:fieldsID="1a25a6f8573f775a702799b23d054bfe" ns2:_="" ns3:_="" ns4:_="">
    <xsd:import namespace="06a9daec-955a-4b98-be99-9010db82da52"/>
    <xsd:import namespace="34f15714-548d-495f-a9b0-f58ce09e51d1"/>
    <xsd:import namespace="903003c7-b9cc-4754-a8b5-6184eba46b94"/>
    <xsd:element name="properties">
      <xsd:complexType>
        <xsd:sequence>
          <xsd:element name="documentManagement">
            <xsd:complexType>
              <xsd:all>
                <xsd:element ref="ns2:DH_Core_PreMigA" minOccurs="0"/>
                <xsd:element ref="ns2:DH_Core_PreMigE" minOccurs="0"/>
                <xsd:element ref="ns2:DH_Core_PreMigP" minOccurs="0"/>
                <xsd:element ref="ns3:TaxCatchAll" minOccurs="0"/>
                <xsd:element ref="ns3:TaxCatchAllLabel" minOccurs="0"/>
                <xsd:element ref="ns4:MediaServiceMetadata" minOccurs="0"/>
                <xsd:element ref="ns4:MediaServiceFastMetadata" minOccurs="0"/>
                <xsd:element ref="ns4:MediaServiceAutoKeyPoints" minOccurs="0"/>
                <xsd:element ref="ns4:MediaServiceKeyPoints" minOccurs="0"/>
                <xsd:element ref="ns4:MediaServiceDateTaken" minOccurs="0"/>
                <xsd:element ref="ns4:lcf76f155ced4ddcb4097134ff3c332f"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6a9daec-955a-4b98-be99-9010db82da52" elementFormDefault="qualified">
    <xsd:import namespace="http://schemas.microsoft.com/office/2006/documentManagement/types"/>
    <xsd:import namespace="http://schemas.microsoft.com/office/infopath/2007/PartnerControls"/>
    <xsd:element name="DH_Core_PreMigA" ma:index="2" nillable="true" ma:displayName="Pre-Migration Author" ma:internalName="DH_Core_PreMigA">
      <xsd:simpleType>
        <xsd:restriction base="dms:Text">
          <xsd:maxLength value="255"/>
        </xsd:restriction>
      </xsd:simpleType>
    </xsd:element>
    <xsd:element name="DH_Core_PreMigE" ma:index="3" nillable="true" ma:displayName="Pre-Migration Editor" ma:internalName="DH_Core_PreMigE">
      <xsd:simpleType>
        <xsd:restriction base="dms:Text">
          <xsd:maxLength value="255"/>
        </xsd:restriction>
      </xsd:simpleType>
    </xsd:element>
    <xsd:element name="DH_Core_PreMigP" ma:index="4" nillable="true" ma:displayName="Pre-Migration Path" ma:internalName="DH_Core_PreMigP">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34f15714-548d-495f-a9b0-f58ce09e51d1" elementFormDefault="qualified">
    <xsd:import namespace="http://schemas.microsoft.com/office/2006/documentManagement/types"/>
    <xsd:import namespace="http://schemas.microsoft.com/office/infopath/2007/PartnerControls"/>
    <xsd:element name="TaxCatchAll" ma:index="11" nillable="true" ma:displayName="Taxonomy Catch All Column" ma:hidden="true" ma:list="{afaaf9a9-7b21-41f2-802a-3e62e2077b07}" ma:internalName="TaxCatchAll" ma:showField="CatchAllData" ma:web="34f15714-548d-495f-a9b0-f58ce09e51d1">
      <xsd:complexType>
        <xsd:complexContent>
          <xsd:extension base="dms:MultiChoiceLookup">
            <xsd:sequence>
              <xsd:element name="Value" type="dms:Lookup" maxOccurs="unbounded" minOccurs="0" nillable="true"/>
            </xsd:sequence>
          </xsd:extension>
        </xsd:complexContent>
      </xsd:complexType>
    </xsd:element>
    <xsd:element name="TaxCatchAllLabel" ma:index="12" nillable="true" ma:displayName="Taxonomy Catch All Column1" ma:hidden="true" ma:list="{afaaf9a9-7b21-41f2-802a-3e62e2077b07}" ma:internalName="TaxCatchAllLabel" ma:readOnly="true" ma:showField="CatchAllDataLabel" ma:web="34f15714-548d-495f-a9b0-f58ce09e51d1">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903003c7-b9cc-4754-a8b5-6184eba46b94" elementFormDefault="qualified">
    <xsd:import namespace="http://schemas.microsoft.com/office/2006/documentManagement/types"/>
    <xsd:import namespace="http://schemas.microsoft.com/office/infopath/2007/PartnerControls"/>
    <xsd:element name="MediaServiceMetadata" ma:index="13" nillable="true" ma:displayName="MediaServiceMetadata" ma:hidden="true" ma:internalName="MediaServiceMetadata" ma:readOnly="true">
      <xsd:simpleType>
        <xsd:restriction base="dms:Note"/>
      </xsd:simpleType>
    </xsd:element>
    <xsd:element name="MediaServiceFastMetadata" ma:index="14" nillable="true" ma:displayName="MediaServiceFastMetadata" ma:hidden="true" ma:internalName="MediaServiceFastMetadata" ma:readOnly="true">
      <xsd:simpleType>
        <xsd:restriction base="dms:Note"/>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element name="MediaServiceDateTaken" ma:index="17" nillable="true" ma:displayName="MediaServiceDateTaken" ma:hidden="true" ma:internalName="MediaServiceDateTaken" ma:readOnly="true">
      <xsd:simpleType>
        <xsd:restriction base="dms:Text"/>
      </xsd:simpleType>
    </xsd:element>
    <xsd:element name="lcf76f155ced4ddcb4097134ff3c332f" ma:index="18" nillable="true" ma:displayName="Image Tags_0" ma:hidden="true" ma:internalName="lcf76f155ced4ddcb4097134ff3c332f">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5"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F0B67EA-8A45-4754-9D47-7002E0FD8E32}">
  <ds:schemaRefs>
    <ds:schemaRef ds:uri="http://schemas.microsoft.com/sharepoint/v3/contenttype/forms"/>
  </ds:schemaRefs>
</ds:datastoreItem>
</file>

<file path=customXml/itemProps2.xml><?xml version="1.0" encoding="utf-8"?>
<ds:datastoreItem xmlns:ds="http://schemas.openxmlformats.org/officeDocument/2006/customXml" ds:itemID="{19446A96-124E-4F72-B0A3-CE5FC7AB23E7}">
  <ds:schemaRefs>
    <ds:schemaRef ds:uri="http://purl.org/dc/elements/1.1/"/>
    <ds:schemaRef ds:uri="http://schemas.microsoft.com/office/2006/metadata/properties"/>
    <ds:schemaRef ds:uri="34f15714-548d-495f-a9b0-f58ce09e51d1"/>
    <ds:schemaRef ds:uri="http://schemas.microsoft.com/office/infopath/2007/PartnerControls"/>
    <ds:schemaRef ds:uri="06a9daec-955a-4b98-be99-9010db82da52"/>
    <ds:schemaRef ds:uri="http://purl.org/dc/terms/"/>
    <ds:schemaRef ds:uri="http://schemas.openxmlformats.org/package/2006/metadata/core-properties"/>
    <ds:schemaRef ds:uri="903003c7-b9cc-4754-a8b5-6184eba46b94"/>
    <ds:schemaRef ds:uri="http://schemas.microsoft.com/office/2006/documentManagement/types"/>
    <ds:schemaRef ds:uri="http://www.w3.org/XML/1998/namespace"/>
    <ds:schemaRef ds:uri="http://purl.org/dc/dcmitype/"/>
  </ds:schemaRefs>
</ds:datastoreItem>
</file>

<file path=customXml/itemProps3.xml><?xml version="1.0" encoding="utf-8"?>
<ds:datastoreItem xmlns:ds="http://schemas.openxmlformats.org/officeDocument/2006/customXml" ds:itemID="{04D0C4FF-675C-4675-962D-29A3FF1BDDB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6a9daec-955a-4b98-be99-9010db82da52"/>
    <ds:schemaRef ds:uri="34f15714-548d-495f-a9b0-f58ce09e51d1"/>
    <ds:schemaRef ds:uri="903003c7-b9cc-4754-a8b5-6184eba46b9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vt:i4>
      </vt:variant>
    </vt:vector>
  </HeadingPairs>
  <TitlesOfParts>
    <vt:vector size="34" baseType="lpstr">
      <vt:lpstr>Changes made in Dec 21 version</vt:lpstr>
      <vt:lpstr>Guidance</vt:lpstr>
      <vt:lpstr>Dashboard</vt:lpstr>
      <vt:lpstr>Summary of Leases</vt:lpstr>
      <vt:lpstr>Lease Register</vt:lpstr>
      <vt:lpstr>Input Table</vt:lpstr>
      <vt:lpstr>Ledger postings</vt:lpstr>
      <vt:lpstr>Lease1</vt:lpstr>
      <vt:lpstr>Lease2</vt:lpstr>
      <vt:lpstr>Lease3</vt:lpstr>
      <vt:lpstr>Lease4</vt:lpstr>
      <vt:lpstr>Lease5</vt:lpstr>
      <vt:lpstr>Lease6</vt:lpstr>
      <vt:lpstr>Lease7</vt:lpstr>
      <vt:lpstr>Lease8</vt:lpstr>
      <vt:lpstr>Lease9</vt:lpstr>
      <vt:lpstr>Lease10</vt:lpstr>
      <vt:lpstr>Lease11</vt:lpstr>
      <vt:lpstr>Lease12</vt:lpstr>
      <vt:lpstr>Lease13</vt:lpstr>
      <vt:lpstr>Lease14</vt:lpstr>
      <vt:lpstr>Lease15</vt:lpstr>
      <vt:lpstr>Lease16</vt:lpstr>
      <vt:lpstr>Lease17</vt:lpstr>
      <vt:lpstr>Lease18</vt:lpstr>
      <vt:lpstr>Lease19</vt:lpstr>
      <vt:lpstr>Lease20</vt:lpstr>
      <vt:lpstr>Lease21</vt:lpstr>
      <vt:lpstr>Lease22</vt:lpstr>
      <vt:lpstr>Lease23</vt:lpstr>
      <vt:lpstr>Lease24</vt:lpstr>
      <vt:lpstr>Lease25</vt:lpstr>
      <vt:lpstr>Data</vt:lpstr>
      <vt:lpstr>Leases_List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marcin sanocki</dc:creator>
  <cp:lastModifiedBy>Dumbuya, Abibu</cp:lastModifiedBy>
  <dcterms:created xsi:type="dcterms:W3CDTF">2019-11-02T11:18:46Z</dcterms:created>
  <dcterms:modified xsi:type="dcterms:W3CDTF">2022-11-29T15:35:17Z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y fmtid="{D5CDD505-2E9C-101B-9397-08002B2CF9AE}" pid="4" name="ContentTypeId">
    <vt:lpwstr>0x0101008BB593AF3AB087458D5E971267D24B75005B89E410CB4F304D8E46ECE329D4ED7C</vt:lpwstr>
  </property>
  <property fmtid="{D5CDD505-2E9C-101B-9397-08002B2CF9AE}" pid="5" name="Order">
    <vt:r8>100</vt:r8>
  </property>
</Properties>
</file>